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Data_ready_merge\"/>
    </mc:Choice>
  </mc:AlternateContent>
  <xr:revisionPtr revIDLastSave="0" documentId="13_ncr:1_{A46267D4-F2B6-498B-B59B-8FDC032F7A67}" xr6:coauthVersionLast="36" xr6:coauthVersionMax="36" xr10:uidLastSave="{00000000-0000-0000-0000-000000000000}"/>
  <bookViews>
    <workbookView xWindow="0" yWindow="0" windowWidth="23325" windowHeight="8865" xr2:uid="{00000000-000D-0000-FFFF-FFFF00000000}"/>
  </bookViews>
  <sheets>
    <sheet name="Weather Data" sheetId="1" r:id="rId1"/>
    <sheet name="MeanAverageEpoch" sheetId="2" r:id="rId2"/>
  </sheets>
  <definedNames>
    <definedName name="_xlnm._FilterDatabase" localSheetId="0" hidden="1">'Weather Data'!$C$1:$C$9518</definedName>
  </definedNames>
  <calcPr calcId="191029"/>
</workbook>
</file>

<file path=xl/calcChain.xml><?xml version="1.0" encoding="utf-8"?>
<calcChain xmlns="http://schemas.openxmlformats.org/spreadsheetml/2006/main">
  <c r="N8392" i="1" l="1"/>
  <c r="N8027" i="1"/>
  <c r="N7662" i="1"/>
  <c r="N7296" i="1"/>
  <c r="N6931" i="1"/>
  <c r="N6566" i="1"/>
  <c r="N6201" i="1"/>
  <c r="N5835" i="1"/>
  <c r="N5470" i="1"/>
  <c r="N5105" i="1"/>
  <c r="N4740" i="1"/>
  <c r="N4374" i="1"/>
  <c r="N4009" i="1"/>
  <c r="N3644" i="1"/>
  <c r="N3279" i="1"/>
  <c r="N2913" i="1"/>
  <c r="N2548" i="1"/>
  <c r="N2183" i="1"/>
  <c r="N1818" i="1"/>
  <c r="N1452" i="1"/>
  <c r="N1087" i="1"/>
  <c r="N722" i="1"/>
  <c r="N368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2" i="1"/>
  <c r="N8757" i="1" l="1"/>
  <c r="N2" i="1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" i="2"/>
  <c r="H9093" i="1" l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092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01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8909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817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726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635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543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45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361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270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178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08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7996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05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813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72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631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540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448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356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265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174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082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699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00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809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717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62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535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444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352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26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170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079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5987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895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04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713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621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52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439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348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256" i="1"/>
  <c r="H5165" i="1" l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16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074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4983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891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79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09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618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526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434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343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252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160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06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3978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887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795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0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613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522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430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33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248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157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065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2973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882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791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699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0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517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426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334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24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152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061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1969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87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787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696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04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512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421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330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238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14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056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965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873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78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691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00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508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42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337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246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154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6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G9366" i="1" l="1"/>
  <c r="G9274" i="1"/>
  <c r="G9182" i="1"/>
  <c r="G9092" i="1"/>
  <c r="G9001" i="1"/>
  <c r="G8909" i="1"/>
  <c r="G8817" i="1"/>
  <c r="G8726" i="1"/>
  <c r="G8635" i="1"/>
  <c r="G8543" i="1"/>
  <c r="G8451" i="1"/>
  <c r="G8361" i="1"/>
  <c r="G8270" i="1"/>
  <c r="G8178" i="1"/>
  <c r="G8086" i="1"/>
  <c r="G7996" i="1"/>
  <c r="G7905" i="1"/>
  <c r="G7813" i="1"/>
  <c r="G7721" i="1"/>
  <c r="G7631" i="1"/>
  <c r="G7540" i="1"/>
  <c r="G7448" i="1"/>
  <c r="G7356" i="1"/>
  <c r="G7265" i="1"/>
  <c r="G7174" i="1"/>
  <c r="G7082" i="1"/>
  <c r="G6990" i="1"/>
  <c r="G6900" i="1"/>
  <c r="G6809" i="1"/>
  <c r="G6717" i="1"/>
  <c r="G6625" i="1"/>
  <c r="G6535" i="1"/>
  <c r="G6444" i="1"/>
  <c r="G6352" i="1"/>
  <c r="G6260" i="1"/>
  <c r="G6170" i="1"/>
  <c r="G6079" i="1"/>
  <c r="G5987" i="1"/>
  <c r="G5895" i="1"/>
  <c r="G5804" i="1"/>
  <c r="G5713" i="1"/>
  <c r="G5621" i="1"/>
  <c r="G5529" i="1"/>
  <c r="G5439" i="1"/>
  <c r="G5348" i="1"/>
  <c r="G5256" i="1"/>
  <c r="G5164" i="1"/>
  <c r="G5074" i="1"/>
  <c r="G4983" i="1"/>
  <c r="G4891" i="1"/>
  <c r="G4799" i="1"/>
  <c r="G4709" i="1"/>
  <c r="G4618" i="1"/>
  <c r="G4526" i="1"/>
  <c r="G4434" i="1"/>
  <c r="G4343" i="1"/>
  <c r="G4252" i="1" l="1"/>
  <c r="G4160" i="1"/>
  <c r="G4068" i="1"/>
  <c r="G3978" i="1"/>
  <c r="G3887" i="1"/>
  <c r="G3795" i="1"/>
  <c r="G3703" i="1"/>
  <c r="G3613" i="1"/>
  <c r="G3522" i="1"/>
  <c r="G3430" i="1"/>
  <c r="G3338" i="1"/>
  <c r="G3248" i="1"/>
  <c r="G3157" i="1"/>
  <c r="G3065" i="1"/>
  <c r="G2973" i="1"/>
  <c r="G2882" i="1"/>
  <c r="G2791" i="1"/>
  <c r="G2699" i="1"/>
  <c r="G2607" i="1"/>
  <c r="G2517" i="1"/>
  <c r="G2426" i="1"/>
  <c r="G2334" i="1"/>
  <c r="G2242" i="1"/>
  <c r="G2152" i="1"/>
  <c r="G2061" i="1"/>
  <c r="G1969" i="1"/>
  <c r="G1877" i="1"/>
  <c r="G1787" i="1"/>
  <c r="G1696" i="1" l="1"/>
  <c r="G1604" i="1"/>
  <c r="G1512" i="1"/>
  <c r="G1421" i="1"/>
  <c r="G1330" i="1"/>
  <c r="G1238" i="1"/>
  <c r="G1146" i="1"/>
  <c r="G1056" i="1"/>
  <c r="G965" i="1"/>
  <c r="G873" i="1"/>
  <c r="G781" i="1"/>
  <c r="G691" i="1"/>
  <c r="G600" i="1"/>
  <c r="G508" i="1"/>
  <c r="G427" i="1"/>
  <c r="G337" i="1"/>
  <c r="G246" i="1"/>
  <c r="G154" i="1"/>
  <c r="G62" i="1"/>
  <c r="G2" i="1"/>
</calcChain>
</file>

<file path=xl/sharedStrings.xml><?xml version="1.0" encoding="utf-8"?>
<sst xmlns="http://schemas.openxmlformats.org/spreadsheetml/2006/main" count="68408" uniqueCount="28554">
  <si>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</si>
  <si>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</si>
  <si>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</si>
  <si>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</si>
  <si>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</si>
  <si>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</si>
  <si>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</si>
  <si>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</si>
  <si>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</si>
  <si>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</si>
  <si>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</si>
  <si>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</si>
  <si>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</si>
  <si>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</si>
  <si>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</si>
  <si>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</si>
  <si>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</si>
  <si>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</si>
  <si>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</si>
  <si>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</si>
  <si>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</si>
  <si>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</si>
  <si>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</si>
  <si>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</si>
  <si>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</si>
  <si>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</si>
  <si>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</si>
  <si>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</si>
  <si>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</si>
  <si>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</si>
  <si>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</si>
  <si>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</si>
  <si>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Crete Greece</t>
  </si>
  <si>
    <t>2000-01-01</t>
  </si>
  <si>
    <t>2000-01-01T07:28:16</t>
  </si>
  <si>
    <t>2000-01-01T17:17:08</t>
  </si>
  <si>
    <t>Partially cloudy</t>
  </si>
  <si>
    <t>Partly cloudy throughout the day.</t>
  </si>
  <si>
    <t>partly-cloudy-day</t>
  </si>
  <si>
    <t>2000-01-02</t>
  </si>
  <si>
    <t>rain</t>
  </si>
  <si>
    <t>2000-01-02T07:28:27</t>
  </si>
  <si>
    <t>2000-01-02T17:17:54</t>
  </si>
  <si>
    <t>Rain, Overcast</t>
  </si>
  <si>
    <t>Cloudy skies throughout the day with late afternoon rain.</t>
  </si>
  <si>
    <t>2000-01-03</t>
  </si>
  <si>
    <t>2000-01-03T07:28:37</t>
  </si>
  <si>
    <t>2000-01-03T17:18:41</t>
  </si>
  <si>
    <t>Cloudy skies throughout the day with a chance of rain throughout the day.</t>
  </si>
  <si>
    <t>2000-01-04</t>
  </si>
  <si>
    <t>2000-01-04T07:28:44</t>
  </si>
  <si>
    <t>2000-01-04T17:19:29</t>
  </si>
  <si>
    <t>Cloudy skies throughout the day with rain in the morning and afternoon.</t>
  </si>
  <si>
    <t>2000-01-05</t>
  </si>
  <si>
    <t>2000-01-05T07:28:50</t>
  </si>
  <si>
    <t>2000-01-05T17:20:18</t>
  </si>
  <si>
    <t>Rain, Partially cloudy</t>
  </si>
  <si>
    <t>Partly cloudy throughout the day with rain in the morning and afternoon.</t>
  </si>
  <si>
    <t>2000-01-06</t>
  </si>
  <si>
    <t>2000-01-06T07:28:54</t>
  </si>
  <si>
    <t>2000-01-06T17:21:08</t>
  </si>
  <si>
    <t>Partly cloudy throughout the day with afternoon rain.</t>
  </si>
  <si>
    <t>2000-01-07</t>
  </si>
  <si>
    <t>2000-01-07T07:28:56</t>
  </si>
  <si>
    <t>2000-01-07T17:22:00</t>
  </si>
  <si>
    <t>Partly cloudy throughout the day with late afternoon rain.</t>
  </si>
  <si>
    <t>2000-01-08</t>
  </si>
  <si>
    <t>2000-01-08T07:28:56</t>
  </si>
  <si>
    <t>2000-01-08T17:22:52</t>
  </si>
  <si>
    <t>2000-01-09</t>
  </si>
  <si>
    <t>2000-01-09T07:28:54</t>
  </si>
  <si>
    <t>2000-01-09T17:23:45</t>
  </si>
  <si>
    <t>2000-01-10</t>
  </si>
  <si>
    <t>2000-01-10T07:28:50</t>
  </si>
  <si>
    <t>2000-01-10T17:24:39</t>
  </si>
  <si>
    <t>2000-01-11</t>
  </si>
  <si>
    <t>2000-01-11T07:28:44</t>
  </si>
  <si>
    <t>2000-01-11T17:25:34</t>
  </si>
  <si>
    <t>Partly cloudy throughout the day with morning rain.</t>
  </si>
  <si>
    <t>2000-01-12</t>
  </si>
  <si>
    <t>2000-01-12T07:28:37</t>
  </si>
  <si>
    <t>2000-01-12T17:26:30</t>
  </si>
  <si>
    <t>2000-01-13</t>
  </si>
  <si>
    <t>2000-01-13T07:28:27</t>
  </si>
  <si>
    <t>2000-01-13T17:27:27</t>
  </si>
  <si>
    <t>2000-01-14</t>
  </si>
  <si>
    <t>2000-01-14T07:28:16</t>
  </si>
  <si>
    <t>2000-01-14T17:28:24</t>
  </si>
  <si>
    <t>Overcast</t>
  </si>
  <si>
    <t>Cloudy skies throughout the day.</t>
  </si>
  <si>
    <t>cloudy</t>
  </si>
  <si>
    <t>2000-01-15</t>
  </si>
  <si>
    <t>2000-01-15T07:28:02</t>
  </si>
  <si>
    <t>2000-01-15T17:29:22</t>
  </si>
  <si>
    <t>2000-01-16</t>
  </si>
  <si>
    <t>2000-01-16T07:27:47</t>
  </si>
  <si>
    <t>2000-01-16T17:30:20</t>
  </si>
  <si>
    <t>Cloudy skies throughout the day with early morning rain.</t>
  </si>
  <si>
    <t>2000-01-17</t>
  </si>
  <si>
    <t>2000-01-17T07:27:29</t>
  </si>
  <si>
    <t>2000-01-17T17:31:19</t>
  </si>
  <si>
    <t>Partly cloudy throughout the day with rain.</t>
  </si>
  <si>
    <t>2000-01-18</t>
  </si>
  <si>
    <t>2000-01-18T07:27:10</t>
  </si>
  <si>
    <t>2000-01-18T17:32:19</t>
  </si>
  <si>
    <t>2000-01-19</t>
  </si>
  <si>
    <t>2000-01-19T07:26:49</t>
  </si>
  <si>
    <t>2000-01-19T17:33:18</t>
  </si>
  <si>
    <t>2000-01-20</t>
  </si>
  <si>
    <t>2000-01-20T07:26:26</t>
  </si>
  <si>
    <t>2000-01-20T17:34:19</t>
  </si>
  <si>
    <t>Partly cloudy throughout the day with a chance of rain throughout the day.</t>
  </si>
  <si>
    <t>2000-01-21</t>
  </si>
  <si>
    <t>2000-01-21T07:26:01</t>
  </si>
  <si>
    <t>2000-01-21T17:35:19</t>
  </si>
  <si>
    <t>2000-01-22</t>
  </si>
  <si>
    <t>2000-01-22T07:25:35</t>
  </si>
  <si>
    <t>2000-01-22T17:36:20</t>
  </si>
  <si>
    <t>2000-01-23</t>
  </si>
  <si>
    <t>2000-01-23T07:25:06</t>
  </si>
  <si>
    <t>2000-01-23T17:37:22</t>
  </si>
  <si>
    <t>Becoming cloudy in the afternoon with rain.</t>
  </si>
  <si>
    <t>2000-01-24</t>
  </si>
  <si>
    <t>2000-01-24T07:24:36</t>
  </si>
  <si>
    <t>2000-01-24T17:38:23</t>
  </si>
  <si>
    <t>2000-01-25</t>
  </si>
  <si>
    <t>2000-01-25T07:24:04</t>
  </si>
  <si>
    <t>2000-01-25T17:39:25</t>
  </si>
  <si>
    <t>2000-01-26</t>
  </si>
  <si>
    <t>2000-01-26T07:23:30</t>
  </si>
  <si>
    <t>2000-01-26T17:40:27</t>
  </si>
  <si>
    <t>2000-01-27</t>
  </si>
  <si>
    <t>2000-01-27T07:22:55</t>
  </si>
  <si>
    <t>2000-01-27T17:41:29</t>
  </si>
  <si>
    <t>2000-01-28</t>
  </si>
  <si>
    <t>2000-01-28T07:22:18</t>
  </si>
  <si>
    <t>2000-01-28T17:42:31</t>
  </si>
  <si>
    <t>Partly cloudy throughout the day with early morning rain.</t>
  </si>
  <si>
    <t>2000-01-29</t>
  </si>
  <si>
    <t>2000-01-29T07:21:39</t>
  </si>
  <si>
    <t>2000-01-29T17:43:33</t>
  </si>
  <si>
    <t>2000-01-30</t>
  </si>
  <si>
    <t>2000-01-30T07:20:58</t>
  </si>
  <si>
    <t>2000-01-30T17:44:35</t>
  </si>
  <si>
    <t>2000-01-31</t>
  </si>
  <si>
    <t>2000-01-31T07:20:16</t>
  </si>
  <si>
    <t>2000-01-31T17:45:37</t>
  </si>
  <si>
    <t>2000-02-01</t>
  </si>
  <si>
    <t>2000-02-01T07:19:32</t>
  </si>
  <si>
    <t>2000-02-01T17:46:40</t>
  </si>
  <si>
    <t>2000-02-02</t>
  </si>
  <si>
    <t>2000-02-02T07:18:47</t>
  </si>
  <si>
    <t>2000-02-02T17:47:42</t>
  </si>
  <si>
    <t>2000-02-03</t>
  </si>
  <si>
    <t>2000-02-03T07:18:00</t>
  </si>
  <si>
    <t>2000-02-03T17:48:44</t>
  </si>
  <si>
    <t>2000-02-04</t>
  </si>
  <si>
    <t>2000-02-04T07:17:11</t>
  </si>
  <si>
    <t>2000-02-04T17:49:45</t>
  </si>
  <si>
    <t>2000-02-05</t>
  </si>
  <si>
    <t>2000-02-05T07:16:21</t>
  </si>
  <si>
    <t>2000-02-05T17:50:47</t>
  </si>
  <si>
    <t>2000-02-06</t>
  </si>
  <si>
    <t>2000-02-06T07:15:30</t>
  </si>
  <si>
    <t>2000-02-06T17:51:49</t>
  </si>
  <si>
    <t>2000-02-07</t>
  </si>
  <si>
    <t>2000-02-07T07:14:37</t>
  </si>
  <si>
    <t>2000-02-07T17:52:50</t>
  </si>
  <si>
    <t>2000-02-08</t>
  </si>
  <si>
    <t>2000-02-08T07:13:43</t>
  </si>
  <si>
    <t>2000-02-08T17:53:51</t>
  </si>
  <si>
    <t>2000-02-09</t>
  </si>
  <si>
    <t>2000-02-09T07:12:47</t>
  </si>
  <si>
    <t>2000-02-09T17:54:52</t>
  </si>
  <si>
    <t>Becoming cloudy in the afternoon.</t>
  </si>
  <si>
    <t>2000-02-10</t>
  </si>
  <si>
    <t>2000-02-10T07:11:50</t>
  </si>
  <si>
    <t>2000-02-10T17:55:52</t>
  </si>
  <si>
    <t>2000-02-11</t>
  </si>
  <si>
    <t>2000-02-11T07:10:52</t>
  </si>
  <si>
    <t>2000-02-11T17:56:53</t>
  </si>
  <si>
    <t>2000-02-12</t>
  </si>
  <si>
    <t>2000-02-12T07:09:52</t>
  </si>
  <si>
    <t>2000-02-12T17:57:53</t>
  </si>
  <si>
    <t>Cloudy skies throughout the day with afternoon rain.</t>
  </si>
  <si>
    <t>2000-02-13</t>
  </si>
  <si>
    <t>2000-02-13T07:08:51</t>
  </si>
  <si>
    <t>2000-02-13T17:58:53</t>
  </si>
  <si>
    <t>2000-02-14</t>
  </si>
  <si>
    <t>2000-02-14T07:07:49</t>
  </si>
  <si>
    <t>2000-02-14T17:59:52</t>
  </si>
  <si>
    <t>2000-02-15</t>
  </si>
  <si>
    <t>2000-02-15T07:06:45</t>
  </si>
  <si>
    <t>2000-02-15T18:00:51</t>
  </si>
  <si>
    <t>2000-02-16</t>
  </si>
  <si>
    <t>2000-02-16T07:05:41</t>
  </si>
  <si>
    <t>2000-02-16T18:01:50</t>
  </si>
  <si>
    <t>2000-02-17</t>
  </si>
  <si>
    <t>2000-02-17T07:04:35</t>
  </si>
  <si>
    <t>2000-02-17T18:02:49</t>
  </si>
  <si>
    <t>2000-02-18</t>
  </si>
  <si>
    <t>2000-02-18T07:03:28</t>
  </si>
  <si>
    <t>2000-02-18T18:03:47</t>
  </si>
  <si>
    <t>2000-02-19</t>
  </si>
  <si>
    <t>2000-02-19T07:02:21</t>
  </si>
  <si>
    <t>2000-02-19T18:04:45</t>
  </si>
  <si>
    <t>2000-02-20</t>
  </si>
  <si>
    <t>2000-02-20T07:01:12</t>
  </si>
  <si>
    <t>2000-02-20T18:05:42</t>
  </si>
  <si>
    <t>2000-02-21</t>
  </si>
  <si>
    <t>2000-02-21T07:00:02</t>
  </si>
  <si>
    <t>2000-02-21T18:06:40</t>
  </si>
  <si>
    <t>2000-02-22</t>
  </si>
  <si>
    <t>2000-02-22T06:58:51</t>
  </si>
  <si>
    <t>2000-02-22T18:07:37</t>
  </si>
  <si>
    <t>2000-02-23</t>
  </si>
  <si>
    <t>2000-02-23T06:57:39</t>
  </si>
  <si>
    <t>2000-02-23T18:08:33</t>
  </si>
  <si>
    <t>2000-02-24</t>
  </si>
  <si>
    <t>2000-02-24T06:56:27</t>
  </si>
  <si>
    <t>2000-02-24T18:09:29</t>
  </si>
  <si>
    <t>2000-02-25</t>
  </si>
  <si>
    <t>2000-02-25T06:55:13</t>
  </si>
  <si>
    <t>2000-02-25T18:10:25</t>
  </si>
  <si>
    <t>2000-02-26</t>
  </si>
  <si>
    <t>2000-02-26T06:53:59</t>
  </si>
  <si>
    <t>2000-02-26T18:11:20</t>
  </si>
  <si>
    <t>2000-02-27</t>
  </si>
  <si>
    <t>2000-02-27T06:52:43</t>
  </si>
  <si>
    <t>2000-02-27T18:12:16</t>
  </si>
  <si>
    <t>2000-02-28</t>
  </si>
  <si>
    <t>2000-02-28T06:51:27</t>
  </si>
  <si>
    <t>2000-02-28T18:13:10</t>
  </si>
  <si>
    <t>2000-02-29</t>
  </si>
  <si>
    <t>2000-02-29T06:50:11</t>
  </si>
  <si>
    <t>2000-02-29T18:14:05</t>
  </si>
  <si>
    <t>2000-03-01</t>
  </si>
  <si>
    <t>2000-03-01T06:48:53</t>
  </si>
  <si>
    <t>2000-03-01T18:14:59</t>
  </si>
  <si>
    <t>2000-03-02</t>
  </si>
  <si>
    <t>2000-03-02T06:47:35</t>
  </si>
  <si>
    <t>2000-03-02T18:15:53</t>
  </si>
  <si>
    <t>2000-03-03</t>
  </si>
  <si>
    <t>2000-03-03T06:46:16</t>
  </si>
  <si>
    <t>2000-03-03T18:16:46</t>
  </si>
  <si>
    <t>2000-03-04</t>
  </si>
  <si>
    <t>2000-03-04T06:44:57</t>
  </si>
  <si>
    <t>2000-03-04T18:17:39</t>
  </si>
  <si>
    <t>Clearing in the afternoon with early morning rain.</t>
  </si>
  <si>
    <t>2000-03-05</t>
  </si>
  <si>
    <t>2000-03-05T06:43:37</t>
  </si>
  <si>
    <t>2000-03-05T18:18:32</t>
  </si>
  <si>
    <t>2000-03-06</t>
  </si>
  <si>
    <t>2000-03-06T06:42:17</t>
  </si>
  <si>
    <t>2000-03-06T18:19:25</t>
  </si>
  <si>
    <t>2000-03-07</t>
  </si>
  <si>
    <t>2000-03-07T06:40:56</t>
  </si>
  <si>
    <t>2000-03-07T18:20:17</t>
  </si>
  <si>
    <t>2000-03-08</t>
  </si>
  <si>
    <t>2000-03-08T06:39:34</t>
  </si>
  <si>
    <t>2000-03-08T18:21:09</t>
  </si>
  <si>
    <t>2000-03-09</t>
  </si>
  <si>
    <t>2000-03-09T06:38:12</t>
  </si>
  <si>
    <t>2000-03-09T18:22:01</t>
  </si>
  <si>
    <t>2000-03-10</t>
  </si>
  <si>
    <t>2000-03-10T06:36:50</t>
  </si>
  <si>
    <t>2000-03-10T18:22:53</t>
  </si>
  <si>
    <t>2000-03-11</t>
  </si>
  <si>
    <t>2000-03-11T06:35:27</t>
  </si>
  <si>
    <t>2000-03-11T18:23:44</t>
  </si>
  <si>
    <t>2000-03-12</t>
  </si>
  <si>
    <t>2000-03-12T06:34:04</t>
  </si>
  <si>
    <t>2000-03-12T18:24:35</t>
  </si>
  <si>
    <t>2000-03-13</t>
  </si>
  <si>
    <t>2000-03-13T06:32:40</t>
  </si>
  <si>
    <t>2000-03-13T18:25:26</t>
  </si>
  <si>
    <t>2000-03-14</t>
  </si>
  <si>
    <t>2000-03-14T06:31:16</t>
  </si>
  <si>
    <t>2000-03-14T18:26:16</t>
  </si>
  <si>
    <t>2000-03-15</t>
  </si>
  <si>
    <t>2000-03-15T06:29:52</t>
  </si>
  <si>
    <t>2000-03-15T18:27:07</t>
  </si>
  <si>
    <t>2000-03-16</t>
  </si>
  <si>
    <t>2000-03-16T06:28:28</t>
  </si>
  <si>
    <t>2000-03-16T18:27:57</t>
  </si>
  <si>
    <t>2000-03-17</t>
  </si>
  <si>
    <t>2000-03-17T06:27:03</t>
  </si>
  <si>
    <t>2000-03-17T18:28:47</t>
  </si>
  <si>
    <t>2000-03-18</t>
  </si>
  <si>
    <t>2000-03-18T06:25:39</t>
  </si>
  <si>
    <t>2000-03-18T18:29:37</t>
  </si>
  <si>
    <t>2000-03-19</t>
  </si>
  <si>
    <t>2000-03-19T06:24:14</t>
  </si>
  <si>
    <t>2000-03-19T18:30:26</t>
  </si>
  <si>
    <t>2000-03-20</t>
  </si>
  <si>
    <t>2000-03-20T06:22:49</t>
  </si>
  <si>
    <t>2000-03-20T18:31:16</t>
  </si>
  <si>
    <t>2000-03-21</t>
  </si>
  <si>
    <t>2000-03-21T06:21:24</t>
  </si>
  <si>
    <t>2000-03-21T18:32:05</t>
  </si>
  <si>
    <t>2000-03-22</t>
  </si>
  <si>
    <t>2000-03-22T06:19:59</t>
  </si>
  <si>
    <t>2000-03-22T18:32:54</t>
  </si>
  <si>
    <t>2000-03-23</t>
  </si>
  <si>
    <t>2000-03-23T06:18:34</t>
  </si>
  <si>
    <t>2000-03-23T18:33:44</t>
  </si>
  <si>
    <t>2000-03-24</t>
  </si>
  <si>
    <t>2000-03-24T06:17:08</t>
  </si>
  <si>
    <t>2000-03-24T18:34:33</t>
  </si>
  <si>
    <t>2000-03-25</t>
  </si>
  <si>
    <t>2000-03-25T06:15:43</t>
  </si>
  <si>
    <t>2000-03-25T18:35:22</t>
  </si>
  <si>
    <t>2000-03-26</t>
  </si>
  <si>
    <t>2000-03-26T07:14:18</t>
  </si>
  <si>
    <t>2000-03-26T19:36:10</t>
  </si>
  <si>
    <t>2000-03-27</t>
  </si>
  <si>
    <t>2000-03-27T07:12:53</t>
  </si>
  <si>
    <t>2000-03-27T19:36:59</t>
  </si>
  <si>
    <t>2000-03-28</t>
  </si>
  <si>
    <t>2000-03-28T07:11:28</t>
  </si>
  <si>
    <t>2000-03-28T19:37:48</t>
  </si>
  <si>
    <t>2000-03-29</t>
  </si>
  <si>
    <t>2000-03-29T07:10:03</t>
  </si>
  <si>
    <t>2000-03-29T19:38:37</t>
  </si>
  <si>
    <t>2000-03-30</t>
  </si>
  <si>
    <t>2000-03-30T07:08:39</t>
  </si>
  <si>
    <t>2000-03-30T19:39:25</t>
  </si>
  <si>
    <t>2000-03-31</t>
  </si>
  <si>
    <t>2000-03-31T07:07:14</t>
  </si>
  <si>
    <t>2000-03-31T19:40:14</t>
  </si>
  <si>
    <t>Clear</t>
  </si>
  <si>
    <t>clear-day</t>
  </si>
  <si>
    <t>2000-04-01</t>
  </si>
  <si>
    <t>2000-04-01T07:05:50</t>
  </si>
  <si>
    <t>2000-04-01T19:41:02</t>
  </si>
  <si>
    <t>2000-04-02</t>
  </si>
  <si>
    <t>2000-04-02T07:04:26</t>
  </si>
  <si>
    <t>2000-04-02T19:41:51</t>
  </si>
  <si>
    <t>2000-04-03</t>
  </si>
  <si>
    <t>2000-04-03T07:03:02</t>
  </si>
  <si>
    <t>2000-04-03T19:42:40</t>
  </si>
  <si>
    <t>2000-04-04</t>
  </si>
  <si>
    <t>2000-04-04T07:01:39</t>
  </si>
  <si>
    <t>2000-04-04T19:43:28</t>
  </si>
  <si>
    <t>wind</t>
  </si>
  <si>
    <t>2000-04-05</t>
  </si>
  <si>
    <t>2000-04-05T07:00:16</t>
  </si>
  <si>
    <t>2000-04-05T19:44:17</t>
  </si>
  <si>
    <t>2000-04-06</t>
  </si>
  <si>
    <t>2000-04-06T06:58:53</t>
  </si>
  <si>
    <t>2000-04-06T19:45:05</t>
  </si>
  <si>
    <t>2000-04-07</t>
  </si>
  <si>
    <t>2000-04-07T06:57:31</t>
  </si>
  <si>
    <t>2000-04-07T19:45:54</t>
  </si>
  <si>
    <t>2000-04-08</t>
  </si>
  <si>
    <t>2000-04-08T06:56:09</t>
  </si>
  <si>
    <t>2000-04-08T19:46:43</t>
  </si>
  <si>
    <t>2000-04-09</t>
  </si>
  <si>
    <t>2000-04-09T06:54:48</t>
  </si>
  <si>
    <t>2000-04-09T19:47:31</t>
  </si>
  <si>
    <t>2000-04-10</t>
  </si>
  <si>
    <t>2000-04-10T06:53:27</t>
  </si>
  <si>
    <t>2000-04-10T19:48:20</t>
  </si>
  <si>
    <t>2000-04-11</t>
  </si>
  <si>
    <t>2000-04-11T06:52:07</t>
  </si>
  <si>
    <t>2000-04-11T19:49:09</t>
  </si>
  <si>
    <t>2000-04-12</t>
  </si>
  <si>
    <t>2000-04-12T06:50:47</t>
  </si>
  <si>
    <t>2000-04-12T19:49:57</t>
  </si>
  <si>
    <t>2000-04-13</t>
  </si>
  <si>
    <t>2000-04-13T06:49:28</t>
  </si>
  <si>
    <t>2000-04-13T19:50:46</t>
  </si>
  <si>
    <t>2000-04-14</t>
  </si>
  <si>
    <t>2000-04-14T06:48:09</t>
  </si>
  <si>
    <t>2000-04-14T19:51:35</t>
  </si>
  <si>
    <t>2000-04-15</t>
  </si>
  <si>
    <t>2000-04-15T06:46:51</t>
  </si>
  <si>
    <t>2000-04-15T19:52:24</t>
  </si>
  <si>
    <t>2000-04-16</t>
  </si>
  <si>
    <t>2000-04-16T06:45:33</t>
  </si>
  <si>
    <t>2000-04-16T19:53:13</t>
  </si>
  <si>
    <t>2000-04-17</t>
  </si>
  <si>
    <t>2000-04-17T06:44:17</t>
  </si>
  <si>
    <t>2000-04-17T19:54:02</t>
  </si>
  <si>
    <t>2000-04-18</t>
  </si>
  <si>
    <t>2000-04-18T06:43:01</t>
  </si>
  <si>
    <t>2000-04-18T19:54:51</t>
  </si>
  <si>
    <t>2000-04-19</t>
  </si>
  <si>
    <t>2000-04-19T06:41:45</t>
  </si>
  <si>
    <t>2000-04-19T19:55:41</t>
  </si>
  <si>
    <t>2000-04-20</t>
  </si>
  <si>
    <t>2000-04-20T06:40:31</t>
  </si>
  <si>
    <t>2000-04-20T19:56:30</t>
  </si>
  <si>
    <t>2000-04-21</t>
  </si>
  <si>
    <t>2000-04-21T06:39:17</t>
  </si>
  <si>
    <t>2000-04-21T19:57:19</t>
  </si>
  <si>
    <t>2000-04-22</t>
  </si>
  <si>
    <t>2000-04-22T06:38:04</t>
  </si>
  <si>
    <t>2000-04-22T19:58:08</t>
  </si>
  <si>
    <t>2000-04-23</t>
  </si>
  <si>
    <t>2000-04-23T06:36:52</t>
  </si>
  <si>
    <t>2000-04-23T19:58:58</t>
  </si>
  <si>
    <t>2000-04-24</t>
  </si>
  <si>
    <t>2000-04-24T06:35:41</t>
  </si>
  <si>
    <t>2000-04-24T19:59:47</t>
  </si>
  <si>
    <t>2000-04-25</t>
  </si>
  <si>
    <t>2000-04-25T06:34:31</t>
  </si>
  <si>
    <t>2000-04-25T20:00:37</t>
  </si>
  <si>
    <t>2000-04-26</t>
  </si>
  <si>
    <t>2000-04-26T06:33:22</t>
  </si>
  <si>
    <t>2000-04-26T20:01:26</t>
  </si>
  <si>
    <t>2000-04-27</t>
  </si>
  <si>
    <t>2000-04-27T06:32:13</t>
  </si>
  <si>
    <t>2000-04-27T20:02:16</t>
  </si>
  <si>
    <t>2000-04-28</t>
  </si>
  <si>
    <t>2000-04-28T06:31:06</t>
  </si>
  <si>
    <t>2000-04-28T20:03:05</t>
  </si>
  <si>
    <t>2000-04-29</t>
  </si>
  <si>
    <t>2000-04-29T06:30:00</t>
  </si>
  <si>
    <t>2000-04-29T20:03:55</t>
  </si>
  <si>
    <t>2000-04-30</t>
  </si>
  <si>
    <t>2000-04-30T06:28:54</t>
  </si>
  <si>
    <t>2000-04-30T20:04:44</t>
  </si>
  <si>
    <t>2000-05-01</t>
  </si>
  <si>
    <t>2000-05-01T06:27:50</t>
  </si>
  <si>
    <t>2000-05-01T20:05:34</t>
  </si>
  <si>
    <t>2000-05-02</t>
  </si>
  <si>
    <t>2000-05-02T06:26:47</t>
  </si>
  <si>
    <t>2000-05-02T20:06:23</t>
  </si>
  <si>
    <t>2000-05-03</t>
  </si>
  <si>
    <t>2000-05-03T06:25:45</t>
  </si>
  <si>
    <t>2000-05-03T20:07:12</t>
  </si>
  <si>
    <t>2000-05-04</t>
  </si>
  <si>
    <t>2000-05-04T06:24:44</t>
  </si>
  <si>
    <t>2000-05-04T20:08:02</t>
  </si>
  <si>
    <t>2000-05-05</t>
  </si>
  <si>
    <t>2000-05-05T06:23:45</t>
  </si>
  <si>
    <t>2000-05-05T20:08:51</t>
  </si>
  <si>
    <t>2000-05-06</t>
  </si>
  <si>
    <t>2000-05-06T06:22:46</t>
  </si>
  <si>
    <t>2000-05-06T20:09:40</t>
  </si>
  <si>
    <t>2000-05-07</t>
  </si>
  <si>
    <t>2000-05-07T06:21:49</t>
  </si>
  <si>
    <t>2000-05-07T20:10:29</t>
  </si>
  <si>
    <t>2000-05-08</t>
  </si>
  <si>
    <t>2000-05-08T06:20:53</t>
  </si>
  <si>
    <t>2000-05-08T20:11:18</t>
  </si>
  <si>
    <t>2000-05-09</t>
  </si>
  <si>
    <t>2000-05-09T06:19:58</t>
  </si>
  <si>
    <t>2000-05-09T20:12:06</t>
  </si>
  <si>
    <t>2000-05-10</t>
  </si>
  <si>
    <t>2000-05-10T06:19:05</t>
  </si>
  <si>
    <t>2000-05-10T20:12:55</t>
  </si>
  <si>
    <t>2000-05-11</t>
  </si>
  <si>
    <t>2000-05-11T06:18:13</t>
  </si>
  <si>
    <t>2000-05-11T20:13:43</t>
  </si>
  <si>
    <t>2000-05-12</t>
  </si>
  <si>
    <t>2000-05-12T06:17:22</t>
  </si>
  <si>
    <t>2000-05-12T20:14:31</t>
  </si>
  <si>
    <t>2000-05-13</t>
  </si>
  <si>
    <t>2000-05-13T06:16:33</t>
  </si>
  <si>
    <t>2000-05-13T20:15:19</t>
  </si>
  <si>
    <t>2000-05-14</t>
  </si>
  <si>
    <t>2000-05-14T06:15:45</t>
  </si>
  <si>
    <t>2000-05-14T20:16:07</t>
  </si>
  <si>
    <t>2000-05-15</t>
  </si>
  <si>
    <t>2000-05-15T06:14:59</t>
  </si>
  <si>
    <t>2000-05-15T20:16:54</t>
  </si>
  <si>
    <t>2000-05-16</t>
  </si>
  <si>
    <t>2000-05-16T06:14:14</t>
  </si>
  <si>
    <t>2000-05-16T20:17:41</t>
  </si>
  <si>
    <t>2000-05-17</t>
  </si>
  <si>
    <t>2000-05-17T06:13:30</t>
  </si>
  <si>
    <t>2000-05-17T20:18:27</t>
  </si>
  <si>
    <t>2000-05-18</t>
  </si>
  <si>
    <t>2000-05-18T06:12:48</t>
  </si>
  <si>
    <t>2000-05-18T20:19:13</t>
  </si>
  <si>
    <t>2000-05-19</t>
  </si>
  <si>
    <t>2000-05-19T06:12:07</t>
  </si>
  <si>
    <t>2000-05-19T20:19:59</t>
  </si>
  <si>
    <t>2000-05-20</t>
  </si>
  <si>
    <t>2000-05-20T06:11:28</t>
  </si>
  <si>
    <t>2000-05-20T20:20:44</t>
  </si>
  <si>
    <t>2000-05-21</t>
  </si>
  <si>
    <t>2000-05-21T06:10:51</t>
  </si>
  <si>
    <t>2000-05-21T20:21:29</t>
  </si>
  <si>
    <t>2000-05-22</t>
  </si>
  <si>
    <t>2000-05-22T06:10:15</t>
  </si>
  <si>
    <t>2000-05-22T20:22:13</t>
  </si>
  <si>
    <t>2000-05-23</t>
  </si>
  <si>
    <t>2000-05-23T06:09:41</t>
  </si>
  <si>
    <t>2000-05-23T20:22:57</t>
  </si>
  <si>
    <t>2000-05-24</t>
  </si>
  <si>
    <t>2000-05-24T06:09:08</t>
  </si>
  <si>
    <t>2000-05-24T20:23:40</t>
  </si>
  <si>
    <t>2000-05-25</t>
  </si>
  <si>
    <t>2000-05-25T06:08:37</t>
  </si>
  <si>
    <t>2000-05-25T20:24:23</t>
  </si>
  <si>
    <t>2000-05-26</t>
  </si>
  <si>
    <t>2000-05-26T06:08:07</t>
  </si>
  <si>
    <t>2000-05-26T20:25:05</t>
  </si>
  <si>
    <t>2000-05-27</t>
  </si>
  <si>
    <t>2000-05-27T06:07:39</t>
  </si>
  <si>
    <t>2000-05-27T20:25:46</t>
  </si>
  <si>
    <t>2000-05-28</t>
  </si>
  <si>
    <t>2000-05-28T06:07:13</t>
  </si>
  <si>
    <t>2000-05-28T20:26:26</t>
  </si>
  <si>
    <t>2000-05-29</t>
  </si>
  <si>
    <t>2000-05-29T06:06:48</t>
  </si>
  <si>
    <t>2000-05-29T20:27:06</t>
  </si>
  <si>
    <t>2000-05-30</t>
  </si>
  <si>
    <t>2000-05-30T06:06:25</t>
  </si>
  <si>
    <t>2000-05-30T20:27:45</t>
  </si>
  <si>
    <t>2000-05-31</t>
  </si>
  <si>
    <t>2000-05-31T06:06:03</t>
  </si>
  <si>
    <t>2000-05-31T20:28:23</t>
  </si>
  <si>
    <t>2000-06-01</t>
  </si>
  <si>
    <t>2000-06-01T06:05:44</t>
  </si>
  <si>
    <t>2000-06-01T20:29:00</t>
  </si>
  <si>
    <t>2000-06-02</t>
  </si>
  <si>
    <t>2000-06-02T06:05:25</t>
  </si>
  <si>
    <t>2000-06-02T20:29:37</t>
  </si>
  <si>
    <t>2000-06-03</t>
  </si>
  <si>
    <t>2000-06-03T06:05:09</t>
  </si>
  <si>
    <t>2000-06-03T20:30:12</t>
  </si>
  <si>
    <t>2000-06-04</t>
  </si>
  <si>
    <t>2000-06-04T06:04:54</t>
  </si>
  <si>
    <t>2000-06-04T20:30:47</t>
  </si>
  <si>
    <t>2000-06-05</t>
  </si>
  <si>
    <t>2000-06-05T06:04:41</t>
  </si>
  <si>
    <t>2000-06-05T20:31:20</t>
  </si>
  <si>
    <t>2000-06-06</t>
  </si>
  <si>
    <t>2000-06-06T06:04:30</t>
  </si>
  <si>
    <t>2000-06-06T20:31:52</t>
  </si>
  <si>
    <t>2000-06-07</t>
  </si>
  <si>
    <t>2000-06-07T06:04:20</t>
  </si>
  <si>
    <t>2000-06-07T20:32:24</t>
  </si>
  <si>
    <t>2000-06-08</t>
  </si>
  <si>
    <t>2000-06-08T06:04:12</t>
  </si>
  <si>
    <t>2000-06-08T20:32:54</t>
  </si>
  <si>
    <t>2000-06-09</t>
  </si>
  <si>
    <t>2000-06-09T06:04:05</t>
  </si>
  <si>
    <t>2000-06-09T20:33:23</t>
  </si>
  <si>
    <t>2000-06-10</t>
  </si>
  <si>
    <t>2000-06-10T06:04:00</t>
  </si>
  <si>
    <t>2000-06-10T20:33:51</t>
  </si>
  <si>
    <t>2000-06-11</t>
  </si>
  <si>
    <t>2000-06-11T06:03:57</t>
  </si>
  <si>
    <t>2000-06-11T20:34:17</t>
  </si>
  <si>
    <t>2000-06-12</t>
  </si>
  <si>
    <t>2000-06-12T06:03:56</t>
  </si>
  <si>
    <t>2000-06-12T20:34:43</t>
  </si>
  <si>
    <t>2000-06-13</t>
  </si>
  <si>
    <t>2000-06-13T06:03:56</t>
  </si>
  <si>
    <t>2000-06-13T20:35:07</t>
  </si>
  <si>
    <t>2000-06-14</t>
  </si>
  <si>
    <t>2000-06-14T06:03:57</t>
  </si>
  <si>
    <t>2000-06-14T20:35:30</t>
  </si>
  <si>
    <t>2000-06-15</t>
  </si>
  <si>
    <t>2000-06-15T06:04:01</t>
  </si>
  <si>
    <t>2000-06-15T20:35:51</t>
  </si>
  <si>
    <t>2000-06-16</t>
  </si>
  <si>
    <t>2000-06-16T06:04:05</t>
  </si>
  <si>
    <t>2000-06-16T20:36:11</t>
  </si>
  <si>
    <t>2000-06-17</t>
  </si>
  <si>
    <t>2000-06-17T06:04:12</t>
  </si>
  <si>
    <t>2000-06-17T20:36:30</t>
  </si>
  <si>
    <t>2000-06-18</t>
  </si>
  <si>
    <t>2000-06-18T06:04:20</t>
  </si>
  <si>
    <t>2000-06-18T20:36:47</t>
  </si>
  <si>
    <t>2000-06-19</t>
  </si>
  <si>
    <t>2000-06-19T06:04:29</t>
  </si>
  <si>
    <t>2000-06-19T20:37:03</t>
  </si>
  <si>
    <t>2000-06-20</t>
  </si>
  <si>
    <t>2000-06-20T06:04:40</t>
  </si>
  <si>
    <t>2000-06-20T20:37:17</t>
  </si>
  <si>
    <t>2000-06-21</t>
  </si>
  <si>
    <t>2000-06-21T06:04:52</t>
  </si>
  <si>
    <t>2000-06-21T20:37:30</t>
  </si>
  <si>
    <t>2000-06-22</t>
  </si>
  <si>
    <t>2000-06-22T06:05:06</t>
  </si>
  <si>
    <t>2000-06-22T20:37:41</t>
  </si>
  <si>
    <t>2000-06-23</t>
  </si>
  <si>
    <t>2000-06-23T06:05:21</t>
  </si>
  <si>
    <t>2000-06-23T20:37:51</t>
  </si>
  <si>
    <t>2000-06-24</t>
  </si>
  <si>
    <t>2000-06-24T06:05:38</t>
  </si>
  <si>
    <t>2000-06-24T20:37:59</t>
  </si>
  <si>
    <t>2000-06-25</t>
  </si>
  <si>
    <t>2000-06-25T06:05:56</t>
  </si>
  <si>
    <t>2000-06-25T20:38:06</t>
  </si>
  <si>
    <t>2000-06-26</t>
  </si>
  <si>
    <t>2000-06-26T06:06:15</t>
  </si>
  <si>
    <t>2000-06-26T20:38:11</t>
  </si>
  <si>
    <t>2000-06-27</t>
  </si>
  <si>
    <t>2000-06-27T06:06:36</t>
  </si>
  <si>
    <t>2000-06-27T20:38:14</t>
  </si>
  <si>
    <t>2000-06-28</t>
  </si>
  <si>
    <t>2000-06-28T06:06:58</t>
  </si>
  <si>
    <t>2000-06-28T20:38:16</t>
  </si>
  <si>
    <t>2000-06-29</t>
  </si>
  <si>
    <t>2000-06-29T06:07:21</t>
  </si>
  <si>
    <t>2000-06-29T20:38:16</t>
  </si>
  <si>
    <t>2000-06-30</t>
  </si>
  <si>
    <t>2000-06-30T06:07:46</t>
  </si>
  <si>
    <t>2000-06-30T20:38:14</t>
  </si>
  <si>
    <t>2000-07-01</t>
  </si>
  <si>
    <t>2000-07-01T06:08:11</t>
  </si>
  <si>
    <t>2000-07-01T20:38:11</t>
  </si>
  <si>
    <t>2000-07-02</t>
  </si>
  <si>
    <t>2000-07-02T06:08:38</t>
  </si>
  <si>
    <t>2000-07-02T20:38:06</t>
  </si>
  <si>
    <t>2000-07-03</t>
  </si>
  <si>
    <t>2000-07-03T06:09:06</t>
  </si>
  <si>
    <t>2000-07-03T20:37:59</t>
  </si>
  <si>
    <t>2000-07-04</t>
  </si>
  <si>
    <t>2000-07-04T06:09:35</t>
  </si>
  <si>
    <t>2000-07-04T20:37:51</t>
  </si>
  <si>
    <t>2000-07-05</t>
  </si>
  <si>
    <t>2000-07-05T06:10:05</t>
  </si>
  <si>
    <t>2000-07-05T20:37:41</t>
  </si>
  <si>
    <t>2000-07-06</t>
  </si>
  <si>
    <t>2000-07-06T06:10:36</t>
  </si>
  <si>
    <t>2000-07-06T20:37:29</t>
  </si>
  <si>
    <t>2000-07-07</t>
  </si>
  <si>
    <t>2000-07-07T06:11:08</t>
  </si>
  <si>
    <t>2000-07-07T20:37:16</t>
  </si>
  <si>
    <t>2000-07-08</t>
  </si>
  <si>
    <t>2000-07-08T06:11:41</t>
  </si>
  <si>
    <t>2000-07-08T20:37:00</t>
  </si>
  <si>
    <t>2000-07-09</t>
  </si>
  <si>
    <t>2000-07-09T06:12:15</t>
  </si>
  <si>
    <t>2000-07-09T20:36:43</t>
  </si>
  <si>
    <t>2000-07-10</t>
  </si>
  <si>
    <t>2000-07-10T06:12:50</t>
  </si>
  <si>
    <t>2000-07-10T20:36:25</t>
  </si>
  <si>
    <t>2000-07-11</t>
  </si>
  <si>
    <t>2000-07-11T06:13:26</t>
  </si>
  <si>
    <t>2000-07-11T20:36:05</t>
  </si>
  <si>
    <t>2000-07-12</t>
  </si>
  <si>
    <t>2000-07-12T06:14:02</t>
  </si>
  <si>
    <t>2000-07-12T20:35:43</t>
  </si>
  <si>
    <t>2000-07-13</t>
  </si>
  <si>
    <t>2000-07-13T06:14:39</t>
  </si>
  <si>
    <t>2000-07-13T20:35:19</t>
  </si>
  <si>
    <t>2000-07-14</t>
  </si>
  <si>
    <t>2000-07-14T06:15:17</t>
  </si>
  <si>
    <t>2000-07-14T20:34:54</t>
  </si>
  <si>
    <t>2000-07-15</t>
  </si>
  <si>
    <t>2000-07-15T06:15:56</t>
  </si>
  <si>
    <t>2000-07-15T20:34:27</t>
  </si>
  <si>
    <t>2000-07-16</t>
  </si>
  <si>
    <t>2000-07-16T06:16:35</t>
  </si>
  <si>
    <t>2000-07-16T20:33:58</t>
  </si>
  <si>
    <t>2000-07-17</t>
  </si>
  <si>
    <t>2000-07-17T06:17:15</t>
  </si>
  <si>
    <t>2000-07-17T20:33:28</t>
  </si>
  <si>
    <t>2000-07-18</t>
  </si>
  <si>
    <t>2000-07-18T06:17:55</t>
  </si>
  <si>
    <t>2000-07-18T20:32:56</t>
  </si>
  <si>
    <t>2000-07-19</t>
  </si>
  <si>
    <t>2000-07-19T06:18:36</t>
  </si>
  <si>
    <t>2000-07-19T20:32:22</t>
  </si>
  <si>
    <t>2000-07-20</t>
  </si>
  <si>
    <t>2000-07-20T06:19:18</t>
  </si>
  <si>
    <t>2000-07-20T20:31:47</t>
  </si>
  <si>
    <t>2000-07-21</t>
  </si>
  <si>
    <t>2000-07-21T06:20:00</t>
  </si>
  <si>
    <t>2000-07-21T20:31:10</t>
  </si>
  <si>
    <t>2000-07-22</t>
  </si>
  <si>
    <t>2000-07-22T06:20:43</t>
  </si>
  <si>
    <t>2000-07-22T20:30:32</t>
  </si>
  <si>
    <t>2000-07-23</t>
  </si>
  <si>
    <t>2000-07-23T06:21:25</t>
  </si>
  <si>
    <t>2000-07-23T20:29:52</t>
  </si>
  <si>
    <t>2000-07-24</t>
  </si>
  <si>
    <t>2000-07-24T06:22:09</t>
  </si>
  <si>
    <t>2000-07-24T20:29:10</t>
  </si>
  <si>
    <t>2000-07-25</t>
  </si>
  <si>
    <t>2000-07-25T06:22:52</t>
  </si>
  <si>
    <t>2000-07-25T20:28:27</t>
  </si>
  <si>
    <t>2000-07-26</t>
  </si>
  <si>
    <t>2000-07-26T06:23:36</t>
  </si>
  <si>
    <t>2000-07-26T20:27:43</t>
  </si>
  <si>
    <t>2000-07-27</t>
  </si>
  <si>
    <t>2000-07-27T06:24:21</t>
  </si>
  <si>
    <t>2000-07-27T20:26:57</t>
  </si>
  <si>
    <t>2000-07-28</t>
  </si>
  <si>
    <t>2000-07-28T06:25:05</t>
  </si>
  <si>
    <t>2000-07-28T20:26:09</t>
  </si>
  <si>
    <t>2000-07-29</t>
  </si>
  <si>
    <t>2000-07-29T06:25:50</t>
  </si>
  <si>
    <t>2000-07-29T20:25:20</t>
  </si>
  <si>
    <t>2000-07-30</t>
  </si>
  <si>
    <t>2000-07-30T06:26:35</t>
  </si>
  <si>
    <t>2000-07-30T20:24:30</t>
  </si>
  <si>
    <t>2000-07-31</t>
  </si>
  <si>
    <t>2000-07-31T06:27:21</t>
  </si>
  <si>
    <t>2000-07-31T20:23:38</t>
  </si>
  <si>
    <t>2000-08-01</t>
  </si>
  <si>
    <t>2000-08-01T06:28:06</t>
  </si>
  <si>
    <t>2000-08-01T20:22:45</t>
  </si>
  <si>
    <t>Clearing in the afternoon.</t>
  </si>
  <si>
    <t>2000-08-02</t>
  </si>
  <si>
    <t>2000-08-02T06:28:52</t>
  </si>
  <si>
    <t>2000-08-02T20:21:51</t>
  </si>
  <si>
    <t>2000-08-03</t>
  </si>
  <si>
    <t>2000-08-03T06:29:38</t>
  </si>
  <si>
    <t>2000-08-03T20:20:55</t>
  </si>
  <si>
    <t>2000-08-04</t>
  </si>
  <si>
    <t>2000-08-04T06:30:23</t>
  </si>
  <si>
    <t>2000-08-04T20:19:58</t>
  </si>
  <si>
    <t>2000-08-05</t>
  </si>
  <si>
    <t>2000-08-05T06:31:09</t>
  </si>
  <si>
    <t>2000-08-05T20:18:59</t>
  </si>
  <si>
    <t>2000-08-06</t>
  </si>
  <si>
    <t>2000-08-06T06:31:55</t>
  </si>
  <si>
    <t>2000-08-06T20:18:00</t>
  </si>
  <si>
    <t>2000-08-07</t>
  </si>
  <si>
    <t>2000-08-07T06:32:41</t>
  </si>
  <si>
    <t>2000-08-07T20:16:59</t>
  </si>
  <si>
    <t>2000-08-08</t>
  </si>
  <si>
    <t>2000-08-08T06:33:28</t>
  </si>
  <si>
    <t>2000-08-08T20:15:57</t>
  </si>
  <si>
    <t>2000-08-09</t>
  </si>
  <si>
    <t>2000-08-09T06:34:14</t>
  </si>
  <si>
    <t>2000-08-09T20:14:54</t>
  </si>
  <si>
    <t>2000-08-10</t>
  </si>
  <si>
    <t>2000-08-10T06:35:00</t>
  </si>
  <si>
    <t>2000-08-10T20:13:49</t>
  </si>
  <si>
    <t>2000-08-11</t>
  </si>
  <si>
    <t>2000-08-11T06:35:46</t>
  </si>
  <si>
    <t>2000-08-11T20:12:44</t>
  </si>
  <si>
    <t>2000-08-12</t>
  </si>
  <si>
    <t>2000-08-12T06:36:32</t>
  </si>
  <si>
    <t>2000-08-12T20:11:37</t>
  </si>
  <si>
    <t>2000-08-13</t>
  </si>
  <si>
    <t>2000-08-13T06:37:19</t>
  </si>
  <si>
    <t>2000-08-13T20:10:29</t>
  </si>
  <si>
    <t>2000-08-14</t>
  </si>
  <si>
    <t>2000-08-14T06:38:05</t>
  </si>
  <si>
    <t>2000-08-14T20:09:21</t>
  </si>
  <si>
    <t>2000-08-15</t>
  </si>
  <si>
    <t>2000-08-15T06:38:51</t>
  </si>
  <si>
    <t>2000-08-15T20:08:11</t>
  </si>
  <si>
    <t>2000-08-16</t>
  </si>
  <si>
    <t>2000-08-16T06:39:37</t>
  </si>
  <si>
    <t>2000-08-16T20:07:00</t>
  </si>
  <si>
    <t>2000-08-17</t>
  </si>
  <si>
    <t>2000-08-17T06:40:23</t>
  </si>
  <si>
    <t>2000-08-17T20:05:48</t>
  </si>
  <si>
    <t>2000-08-18</t>
  </si>
  <si>
    <t>2000-08-18T06:41:09</t>
  </si>
  <si>
    <t>2000-08-18T20:04:36</t>
  </si>
  <si>
    <t>2000-08-19</t>
  </si>
  <si>
    <t>2000-08-19T06:41:54</t>
  </si>
  <si>
    <t>2000-08-19T20:03:22</t>
  </si>
  <si>
    <t>2000-08-20</t>
  </si>
  <si>
    <t>2000-08-20T06:42:40</t>
  </si>
  <si>
    <t>2000-08-20T20:02:08</t>
  </si>
  <si>
    <t>2000-08-21</t>
  </si>
  <si>
    <t>2000-08-21T06:43:26</t>
  </si>
  <si>
    <t>2000-08-21T20:00:53</t>
  </si>
  <si>
    <t>2000-08-22</t>
  </si>
  <si>
    <t>2000-08-22T06:44:11</t>
  </si>
  <si>
    <t>2000-08-22T19:59:37</t>
  </si>
  <si>
    <t>2000-08-23</t>
  </si>
  <si>
    <t>2000-08-23T06:44:57</t>
  </si>
  <si>
    <t>2000-08-23T19:58:20</t>
  </si>
  <si>
    <t>2000-08-24</t>
  </si>
  <si>
    <t>2000-08-24T06:45:42</t>
  </si>
  <si>
    <t>2000-08-24T19:57:02</t>
  </si>
  <si>
    <t>2000-08-25</t>
  </si>
  <si>
    <t>2000-08-25T06:46:28</t>
  </si>
  <si>
    <t>2000-08-25T19:55:44</t>
  </si>
  <si>
    <t>2000-08-26</t>
  </si>
  <si>
    <t>2000-08-26T06:47:13</t>
  </si>
  <si>
    <t>2000-08-26T19:54:25</t>
  </si>
  <si>
    <t>2000-08-27</t>
  </si>
  <si>
    <t>2000-08-27T06:47:58</t>
  </si>
  <si>
    <t>2000-08-27T19:53:05</t>
  </si>
  <si>
    <t>2000-08-28</t>
  </si>
  <si>
    <t>2000-08-28T06:48:43</t>
  </si>
  <si>
    <t>2000-08-28T19:51:45</t>
  </si>
  <si>
    <t>2000-08-29</t>
  </si>
  <si>
    <t>2000-08-29T06:49:28</t>
  </si>
  <si>
    <t>2000-08-29T19:50:24</t>
  </si>
  <si>
    <t>2000-08-30</t>
  </si>
  <si>
    <t>2000-08-30T06:50:13</t>
  </si>
  <si>
    <t>2000-08-30T19:49:02</t>
  </si>
  <si>
    <t>2000-08-31</t>
  </si>
  <si>
    <t>2000-08-31T06:50:58</t>
  </si>
  <si>
    <t>2000-08-31T19:47:40</t>
  </si>
  <si>
    <t>2000-09-01</t>
  </si>
  <si>
    <t>2000-09-01T06:51:43</t>
  </si>
  <si>
    <t>2000-09-01T19:46:18</t>
  </si>
  <si>
    <t>2000-09-02</t>
  </si>
  <si>
    <t>2000-09-02T06:52:27</t>
  </si>
  <si>
    <t>2000-09-02T19:44:55</t>
  </si>
  <si>
    <t>2000-09-03</t>
  </si>
  <si>
    <t>2000-09-03T06:53:12</t>
  </si>
  <si>
    <t>2000-09-03T19:43:31</t>
  </si>
  <si>
    <t>2000-09-04</t>
  </si>
  <si>
    <t>2000-09-04T06:53:57</t>
  </si>
  <si>
    <t>2000-09-04T19:42:07</t>
  </si>
  <si>
    <t>2000-09-05</t>
  </si>
  <si>
    <t>2000-09-05T06:54:41</t>
  </si>
  <si>
    <t>2000-09-05T19:40:42</t>
  </si>
  <si>
    <t>2000-09-06</t>
  </si>
  <si>
    <t>2000-09-06T06:55:26</t>
  </si>
  <si>
    <t>2000-09-06T19:39:18</t>
  </si>
  <si>
    <t>2000-09-07</t>
  </si>
  <si>
    <t>2000-09-07T06:56:10</t>
  </si>
  <si>
    <t>2000-09-07T19:37:52</t>
  </si>
  <si>
    <t>2000-09-08</t>
  </si>
  <si>
    <t>2000-09-08T06:56:55</t>
  </si>
  <si>
    <t>2000-09-08T19:36:27</t>
  </si>
  <si>
    <t>2000-09-09</t>
  </si>
  <si>
    <t>2000-09-09T06:57:39</t>
  </si>
  <si>
    <t>2000-09-09T19:35:01</t>
  </si>
  <si>
    <t>2000-09-10</t>
  </si>
  <si>
    <t>2000-09-10T06:58:24</t>
  </si>
  <si>
    <t>2000-09-10T19:33:35</t>
  </si>
  <si>
    <t>2000-09-11</t>
  </si>
  <si>
    <t>2000-09-11T06:59:08</t>
  </si>
  <si>
    <t>2000-09-11T19:32:08</t>
  </si>
  <si>
    <t>2000-09-12</t>
  </si>
  <si>
    <t>2000-09-12T06:59:52</t>
  </si>
  <si>
    <t>2000-09-12T19:30:42</t>
  </si>
  <si>
    <t>2000-09-13</t>
  </si>
  <si>
    <t>2000-09-13T07:00:37</t>
  </si>
  <si>
    <t>2000-09-13T19:29:15</t>
  </si>
  <si>
    <t>2000-09-14</t>
  </si>
  <si>
    <t>2000-09-14T07:01:21</t>
  </si>
  <si>
    <t>2000-09-14T19:27:48</t>
  </si>
  <si>
    <t>2000-09-15</t>
  </si>
  <si>
    <t>2000-09-15T07:02:06</t>
  </si>
  <si>
    <t>2000-09-15T19:26:21</t>
  </si>
  <si>
    <t>2000-09-16</t>
  </si>
  <si>
    <t>2000-09-16T07:02:50</t>
  </si>
  <si>
    <t>2000-09-16T19:24:54</t>
  </si>
  <si>
    <t>2000-09-17</t>
  </si>
  <si>
    <t>2000-09-17T07:03:35</t>
  </si>
  <si>
    <t>2000-09-17T19:23:26</t>
  </si>
  <si>
    <t>2000-09-18</t>
  </si>
  <si>
    <t>2000-09-18T07:04:20</t>
  </si>
  <si>
    <t>2000-09-18T19:21:59</t>
  </si>
  <si>
    <t>2000-09-19</t>
  </si>
  <si>
    <t>2000-09-19T07:05:05</t>
  </si>
  <si>
    <t>2000-09-19T19:20:31</t>
  </si>
  <si>
    <t>2000-09-20</t>
  </si>
  <si>
    <t>2000-09-20T07:05:50</t>
  </si>
  <si>
    <t>2000-09-20T19:19:04</t>
  </si>
  <si>
    <t>2000-09-21</t>
  </si>
  <si>
    <t>2000-09-21T07:06:35</t>
  </si>
  <si>
    <t>2000-09-21T19:17:37</t>
  </si>
  <si>
    <t>2000-09-22</t>
  </si>
  <si>
    <t>2000-09-22T07:07:20</t>
  </si>
  <si>
    <t>2000-09-22T19:16:09</t>
  </si>
  <si>
    <t>2000-09-23</t>
  </si>
  <si>
    <t>2000-09-23T07:08:05</t>
  </si>
  <si>
    <t>2000-09-23T19:14:42</t>
  </si>
  <si>
    <t>2000-09-24</t>
  </si>
  <si>
    <t>2000-09-24T07:08:50</t>
  </si>
  <si>
    <t>2000-09-24T19:13:15</t>
  </si>
  <si>
    <t>2000-09-25</t>
  </si>
  <si>
    <t>2000-09-25T07:09:36</t>
  </si>
  <si>
    <t>2000-09-25T19:11:48</t>
  </si>
  <si>
    <t>2000-09-26</t>
  </si>
  <si>
    <t>2000-09-26T07:10:22</t>
  </si>
  <si>
    <t>2000-09-26T19:10:21</t>
  </si>
  <si>
    <t>2000-09-27</t>
  </si>
  <si>
    <t>2000-09-27T07:11:08</t>
  </si>
  <si>
    <t>2000-09-27T19:08:54</t>
  </si>
  <si>
    <t>2000-09-28</t>
  </si>
  <si>
    <t>2000-09-28T07:11:54</t>
  </si>
  <si>
    <t>2000-09-28T19:07:28</t>
  </si>
  <si>
    <t>2000-09-29</t>
  </si>
  <si>
    <t>2000-09-29T07:12:40</t>
  </si>
  <si>
    <t>2000-09-29T19:06:02</t>
  </si>
  <si>
    <t>2000-09-30</t>
  </si>
  <si>
    <t>2000-09-30T07:13:26</t>
  </si>
  <si>
    <t>2000-09-30T19:04:36</t>
  </si>
  <si>
    <t>2000-10-01</t>
  </si>
  <si>
    <t>2000-10-01T07:14:13</t>
  </si>
  <si>
    <t>2000-10-01T19:03:11</t>
  </si>
  <si>
    <t>2000-10-02</t>
  </si>
  <si>
    <t>2000-10-02T07:15:00</t>
  </si>
  <si>
    <t>2000-10-02T19:01:45</t>
  </si>
  <si>
    <t>2000-10-03</t>
  </si>
  <si>
    <t>2000-10-03T07:15:47</t>
  </si>
  <si>
    <t>2000-10-03T19:00:21</t>
  </si>
  <si>
    <t>2000-10-04</t>
  </si>
  <si>
    <t>2000-10-04T07:16:35</t>
  </si>
  <si>
    <t>2000-10-04T18:58:56</t>
  </si>
  <si>
    <t>2000-10-05</t>
  </si>
  <si>
    <t>2000-10-05T07:17:22</t>
  </si>
  <si>
    <t>2000-10-05T18:57:32</t>
  </si>
  <si>
    <t>2000-10-06</t>
  </si>
  <si>
    <t>2000-10-06T07:18:10</t>
  </si>
  <si>
    <t>2000-10-06T18:56:09</t>
  </si>
  <si>
    <t>2000-10-07</t>
  </si>
  <si>
    <t>2000-10-07T07:18:59</t>
  </si>
  <si>
    <t>2000-10-07T18:54:46</t>
  </si>
  <si>
    <t>2000-10-08</t>
  </si>
  <si>
    <t>2000-10-08T07:19:47</t>
  </si>
  <si>
    <t>2000-10-08T18:53:23</t>
  </si>
  <si>
    <t>2000-10-09</t>
  </si>
  <si>
    <t>2000-10-09T07:20:36</t>
  </si>
  <si>
    <t>2000-10-09T18:52:01</t>
  </si>
  <si>
    <t>2000-10-10</t>
  </si>
  <si>
    <t>2000-10-10T07:21:25</t>
  </si>
  <si>
    <t>2000-10-10T18:50:40</t>
  </si>
  <si>
    <t>2000-10-11</t>
  </si>
  <si>
    <t>2000-10-11T07:22:15</t>
  </si>
  <si>
    <t>2000-10-11T18:49:19</t>
  </si>
  <si>
    <t>2000-10-12</t>
  </si>
  <si>
    <t>2000-10-12T07:23:05</t>
  </si>
  <si>
    <t>2000-10-12T18:47:59</t>
  </si>
  <si>
    <t>2000-10-13</t>
  </si>
  <si>
    <t>2000-10-13T07:23:55</t>
  </si>
  <si>
    <t>2000-10-13T18:46:40</t>
  </si>
  <si>
    <t>2000-10-14</t>
  </si>
  <si>
    <t>2000-10-14T07:24:46</t>
  </si>
  <si>
    <t>2000-10-14T18:45:22</t>
  </si>
  <si>
    <t>2000-10-15</t>
  </si>
  <si>
    <t>2000-10-15T07:25:37</t>
  </si>
  <si>
    <t>2000-10-15T18:44:04</t>
  </si>
  <si>
    <t>2000-10-16</t>
  </si>
  <si>
    <t>2000-10-16T07:26:28</t>
  </si>
  <si>
    <t>2000-10-16T18:42:47</t>
  </si>
  <si>
    <t>2000-10-17</t>
  </si>
  <si>
    <t>2000-10-17T07:27:19</t>
  </si>
  <si>
    <t>2000-10-17T18:41:30</t>
  </si>
  <si>
    <t>2000-10-18</t>
  </si>
  <si>
    <t>2000-10-18T07:28:11</t>
  </si>
  <si>
    <t>2000-10-18T18:40:15</t>
  </si>
  <si>
    <t>2000-10-19</t>
  </si>
  <si>
    <t>2000-10-19T07:29:04</t>
  </si>
  <si>
    <t>2000-10-19T18:39:00</t>
  </si>
  <si>
    <t>2000-10-20</t>
  </si>
  <si>
    <t>2000-10-20T07:29:57</t>
  </si>
  <si>
    <t>2000-10-20T18:37:47</t>
  </si>
  <si>
    <t>2000-10-21</t>
  </si>
  <si>
    <t>2000-10-21T07:30:50</t>
  </si>
  <si>
    <t>2000-10-21T18:36:34</t>
  </si>
  <si>
    <t>2000-10-22</t>
  </si>
  <si>
    <t>2000-10-22T07:31:43</t>
  </si>
  <si>
    <t>2000-10-22T18:35:23</t>
  </si>
  <si>
    <t>2000-10-23</t>
  </si>
  <si>
    <t>2000-10-23T07:32:37</t>
  </si>
  <si>
    <t>2000-10-23T18:34:12</t>
  </si>
  <si>
    <t>2000-10-24</t>
  </si>
  <si>
    <t>2000-10-24T07:33:31</t>
  </si>
  <si>
    <t>2000-10-24T18:33:02</t>
  </si>
  <si>
    <t>2000-10-25</t>
  </si>
  <si>
    <t>2000-10-25T07:34:26</t>
  </si>
  <si>
    <t>2000-10-25T18:31:54</t>
  </si>
  <si>
    <t>2000-10-26</t>
  </si>
  <si>
    <t>2000-10-26T07:35:21</t>
  </si>
  <si>
    <t>2000-10-26T18:30:46</t>
  </si>
  <si>
    <t>2000-10-27</t>
  </si>
  <si>
    <t>2000-10-27T07:36:16</t>
  </si>
  <si>
    <t>2000-10-27T18:29:40</t>
  </si>
  <si>
    <t>2000-10-28</t>
  </si>
  <si>
    <t>2000-10-28T07:37:12</t>
  </si>
  <si>
    <t>2000-10-28T18:28:35</t>
  </si>
  <si>
    <t>2000-10-29</t>
  </si>
  <si>
    <t>2000-10-29T06:38:08</t>
  </si>
  <si>
    <t>2000-10-29T17:27:31</t>
  </si>
  <si>
    <t>2000-10-30</t>
  </si>
  <si>
    <t>2000-10-30T06:39:04</t>
  </si>
  <si>
    <t>2000-10-30T17:26:28</t>
  </si>
  <si>
    <t>2000-10-31</t>
  </si>
  <si>
    <t>2000-10-31T06:40:01</t>
  </si>
  <si>
    <t>2000-10-31T17:25:27</t>
  </si>
  <si>
    <t>2000-11-01</t>
  </si>
  <si>
    <t>2000-11-01T06:40:58</t>
  </si>
  <si>
    <t>2000-11-01T17:24:27</t>
  </si>
  <si>
    <t>2000-11-02</t>
  </si>
  <si>
    <t>2000-11-02T06:41:55</t>
  </si>
  <si>
    <t>2000-11-02T17:23:28</t>
  </si>
  <si>
    <t>2000-11-03</t>
  </si>
  <si>
    <t>2000-11-03T06:42:53</t>
  </si>
  <si>
    <t>2000-11-03T17:22:31</t>
  </si>
  <si>
    <t>2000-11-04</t>
  </si>
  <si>
    <t>2000-11-04T06:43:51</t>
  </si>
  <si>
    <t>2000-11-04T17:21:35</t>
  </si>
  <si>
    <t>2000-11-05</t>
  </si>
  <si>
    <t>2000-11-05T06:44:49</t>
  </si>
  <si>
    <t>2000-11-05T17:20:40</t>
  </si>
  <si>
    <t>2000-11-06</t>
  </si>
  <si>
    <t>2000-11-06T06:45:47</t>
  </si>
  <si>
    <t>2000-11-06T17:19:47</t>
  </si>
  <si>
    <t>2000-11-07</t>
  </si>
  <si>
    <t>2000-11-07T06:46:46</t>
  </si>
  <si>
    <t>2000-11-07T17:18:56</t>
  </si>
  <si>
    <t>2000-11-08</t>
  </si>
  <si>
    <t>2000-11-08T06:47:45</t>
  </si>
  <si>
    <t>2000-11-08T17:18:06</t>
  </si>
  <si>
    <t>2000-11-09</t>
  </si>
  <si>
    <t>2000-11-09T06:48:44</t>
  </si>
  <si>
    <t>2000-11-09T17:17:17</t>
  </si>
  <si>
    <t>2000-11-10</t>
  </si>
  <si>
    <t>2000-11-10T06:49:43</t>
  </si>
  <si>
    <t>2000-11-10T17:16:30</t>
  </si>
  <si>
    <t>2000-11-11</t>
  </si>
  <si>
    <t>2000-11-11T06:50:42</t>
  </si>
  <si>
    <t>2000-11-11T17:15:45</t>
  </si>
  <si>
    <t>2000-11-12</t>
  </si>
  <si>
    <t>2000-11-12T06:51:41</t>
  </si>
  <si>
    <t>2000-11-12T17:15:01</t>
  </si>
  <si>
    <t>2000-11-13</t>
  </si>
  <si>
    <t>2000-11-13T06:52:41</t>
  </si>
  <si>
    <t>2000-11-13T17:14:19</t>
  </si>
  <si>
    <t>2000-11-14</t>
  </si>
  <si>
    <t>2000-11-14T06:53:40</t>
  </si>
  <si>
    <t>2000-11-14T17:13:39</t>
  </si>
  <si>
    <t>2000-11-15</t>
  </si>
  <si>
    <t>2000-11-15T06:54:40</t>
  </si>
  <si>
    <t>2000-11-15T17:13:00</t>
  </si>
  <si>
    <t>2000-11-16</t>
  </si>
  <si>
    <t>2000-11-16T06:55:39</t>
  </si>
  <si>
    <t>2000-11-16T17:12:23</t>
  </si>
  <si>
    <t>2000-11-17</t>
  </si>
  <si>
    <t>2000-11-17T06:56:39</t>
  </si>
  <si>
    <t>2000-11-17T17:11:48</t>
  </si>
  <si>
    <t>2000-11-18</t>
  </si>
  <si>
    <t>2000-11-18T06:57:38</t>
  </si>
  <si>
    <t>2000-11-18T17:11:14</t>
  </si>
  <si>
    <t>2000-11-19</t>
  </si>
  <si>
    <t>2000-11-19T06:58:37</t>
  </si>
  <si>
    <t>2000-11-19T17:10:43</t>
  </si>
  <si>
    <t>2000-11-20</t>
  </si>
  <si>
    <t>2000-11-20T06:59:36</t>
  </si>
  <si>
    <t>2000-11-20T17:10:13</t>
  </si>
  <si>
    <t>2000-11-21</t>
  </si>
  <si>
    <t>2000-11-21T07:00:35</t>
  </si>
  <si>
    <t>2000-11-21T17:09:45</t>
  </si>
  <si>
    <t>2000-11-22</t>
  </si>
  <si>
    <t>2000-11-22T07:01:34</t>
  </si>
  <si>
    <t>2000-11-22T17:09:19</t>
  </si>
  <si>
    <t>2000-11-23</t>
  </si>
  <si>
    <t>2000-11-23T07:02:32</t>
  </si>
  <si>
    <t>2000-11-23T17:08:55</t>
  </si>
  <si>
    <t>2000-11-24</t>
  </si>
  <si>
    <t>2000-11-24T07:03:30</t>
  </si>
  <si>
    <t>2000-11-24T17:08:32</t>
  </si>
  <si>
    <t>2000-11-25</t>
  </si>
  <si>
    <t>2000-11-25T07:04:27</t>
  </si>
  <si>
    <t>2000-11-25T17:08:12</t>
  </si>
  <si>
    <t>2000-11-26</t>
  </si>
  <si>
    <t>2000-11-26T07:05:24</t>
  </si>
  <si>
    <t>2000-11-26T17:07:53</t>
  </si>
  <si>
    <t>2000-11-27</t>
  </si>
  <si>
    <t>2000-11-27T07:06:21</t>
  </si>
  <si>
    <t>2000-11-27T17:07:37</t>
  </si>
  <si>
    <t>2000-11-28</t>
  </si>
  <si>
    <t>2000-11-28T07:07:17</t>
  </si>
  <si>
    <t>2000-11-28T17:07:22</t>
  </si>
  <si>
    <t>2000-11-29</t>
  </si>
  <si>
    <t>2000-11-29T07:08:13</t>
  </si>
  <si>
    <t>2000-11-29T17:07:09</t>
  </si>
  <si>
    <t>Cloudy skies throughout the day with rain.</t>
  </si>
  <si>
    <t>2000-11-30</t>
  </si>
  <si>
    <t>2000-11-30T07:09:08</t>
  </si>
  <si>
    <t>2000-11-30T17:06:59</t>
  </si>
  <si>
    <t>2000-12-01</t>
  </si>
  <si>
    <t>2000-12-01T07:10:02</t>
  </si>
  <si>
    <t>2000-12-01T17:06:50</t>
  </si>
  <si>
    <t>2000-12-02</t>
  </si>
  <si>
    <t>2000-12-02T07:10:55</t>
  </si>
  <si>
    <t>2000-12-02T17:06:43</t>
  </si>
  <si>
    <t>2000-12-03</t>
  </si>
  <si>
    <t>2000-12-03T07:11:48</t>
  </si>
  <si>
    <t>2000-12-03T17:06:38</t>
  </si>
  <si>
    <t>2000-12-04</t>
  </si>
  <si>
    <t>2000-12-04T07:12:40</t>
  </si>
  <si>
    <t>2000-12-04T17:06:35</t>
  </si>
  <si>
    <t>2000-12-05</t>
  </si>
  <si>
    <t>2000-12-05T07:13:32</t>
  </si>
  <si>
    <t>2000-12-05T17:06:34</t>
  </si>
  <si>
    <t>2000-12-06</t>
  </si>
  <si>
    <t>2000-12-06T07:14:22</t>
  </si>
  <si>
    <t>2000-12-06T17:06:36</t>
  </si>
  <si>
    <t>2000-12-07</t>
  </si>
  <si>
    <t>2000-12-07T07:15:11</t>
  </si>
  <si>
    <t>2000-12-07T17:06:39</t>
  </si>
  <si>
    <t>2000-12-08</t>
  </si>
  <si>
    <t>2000-12-08T07:15:59</t>
  </si>
  <si>
    <t>2000-12-08T17:06:44</t>
  </si>
  <si>
    <t>2000-12-09</t>
  </si>
  <si>
    <t>2000-12-09T07:16:47</t>
  </si>
  <si>
    <t>2000-12-09T17:06:51</t>
  </si>
  <si>
    <t>2000-12-10</t>
  </si>
  <si>
    <t>2000-12-10T07:17:33</t>
  </si>
  <si>
    <t>2000-12-10T17:06:59</t>
  </si>
  <si>
    <t>2000-12-11</t>
  </si>
  <si>
    <t>2000-12-11T07:18:18</t>
  </si>
  <si>
    <t>2000-12-11T17:07:10</t>
  </si>
  <si>
    <t>2000-12-12</t>
  </si>
  <si>
    <t>2000-12-12T07:19:02</t>
  </si>
  <si>
    <t>2000-12-12T17:07:23</t>
  </si>
  <si>
    <t>2000-12-13</t>
  </si>
  <si>
    <t>2000-12-13T07:19:44</t>
  </si>
  <si>
    <t>2000-12-13T17:07:38</t>
  </si>
  <si>
    <t>2000-12-14</t>
  </si>
  <si>
    <t>2000-12-14T07:20:26</t>
  </si>
  <si>
    <t>2000-12-14T17:07:54</t>
  </si>
  <si>
    <t>2000-12-15</t>
  </si>
  <si>
    <t>2000-12-15T07:21:05</t>
  </si>
  <si>
    <t>2000-12-15T17:08:12</t>
  </si>
  <si>
    <t>2000-12-16</t>
  </si>
  <si>
    <t>2000-12-16T07:21:44</t>
  </si>
  <si>
    <t>2000-12-16T17:08:33</t>
  </si>
  <si>
    <t>2000-12-17</t>
  </si>
  <si>
    <t>2000-12-17T07:22:21</t>
  </si>
  <si>
    <t>2000-12-17T17:08:55</t>
  </si>
  <si>
    <t>2000-12-18</t>
  </si>
  <si>
    <t>2000-12-18T07:22:57</t>
  </si>
  <si>
    <t>2000-12-18T17:09:19</t>
  </si>
  <si>
    <t>2000-12-19</t>
  </si>
  <si>
    <t>2000-12-19T07:23:31</t>
  </si>
  <si>
    <t>2000-12-19T17:09:44</t>
  </si>
  <si>
    <t>2000-12-20</t>
  </si>
  <si>
    <t>2000-12-20T07:24:04</t>
  </si>
  <si>
    <t>2000-12-20T17:10:11</t>
  </si>
  <si>
    <t>2000-12-21</t>
  </si>
  <si>
    <t>2000-12-21T07:24:35</t>
  </si>
  <si>
    <t>2000-12-21T17:10:40</t>
  </si>
  <si>
    <t>2000-12-22</t>
  </si>
  <si>
    <t>2000-12-22T07:25:05</t>
  </si>
  <si>
    <t>2000-12-22T17:11:11</t>
  </si>
  <si>
    <t>2000-12-23</t>
  </si>
  <si>
    <t>2000-12-23T07:25:32</t>
  </si>
  <si>
    <t>2000-12-23T17:11:44</t>
  </si>
  <si>
    <t>2000-12-24</t>
  </si>
  <si>
    <t>2000-12-24T07:25:59</t>
  </si>
  <si>
    <t>2000-12-24T17:12:18</t>
  </si>
  <si>
    <t>2000-12-25</t>
  </si>
  <si>
    <t>2000-12-25T07:26:23</t>
  </si>
  <si>
    <t>2000-12-25T17:12:53</t>
  </si>
  <si>
    <t>2000-12-26</t>
  </si>
  <si>
    <t>2000-12-26T07:26:46</t>
  </si>
  <si>
    <t>2000-12-26T17:13:30</t>
  </si>
  <si>
    <t>2000-12-27</t>
  </si>
  <si>
    <t>2000-12-27T07:27:07</t>
  </si>
  <si>
    <t>2000-12-27T17:14:09</t>
  </si>
  <si>
    <t>2000-12-28</t>
  </si>
  <si>
    <t>2000-12-28T07:27:26</t>
  </si>
  <si>
    <t>2000-12-28T17:14:49</t>
  </si>
  <si>
    <t>2000-12-29</t>
  </si>
  <si>
    <t>2000-12-29T07:27:44</t>
  </si>
  <si>
    <t>2000-12-29T17:15:30</t>
  </si>
  <si>
    <t>2000-12-30</t>
  </si>
  <si>
    <t>2000-12-30T07:27:59</t>
  </si>
  <si>
    <t>2000-12-30T17:16:13</t>
  </si>
  <si>
    <t>2000-12-31</t>
  </si>
  <si>
    <t>2000-12-31T07:28:13</t>
  </si>
  <si>
    <t>2000-12-31T17:16:57</t>
  </si>
  <si>
    <t>2001-01-01</t>
  </si>
  <si>
    <t>2001-01-01T07:28:25</t>
  </si>
  <si>
    <t>2001-01-01T17:17:43</t>
  </si>
  <si>
    <t>2001-01-02</t>
  </si>
  <si>
    <t>2001-01-02T07:28:35</t>
  </si>
  <si>
    <t>2001-01-02T17:18:29</t>
  </si>
  <si>
    <t>Partly cloudy throughout the day with rain clearing later.</t>
  </si>
  <si>
    <t>2001-01-03</t>
  </si>
  <si>
    <t>2001-01-03T07:28:43</t>
  </si>
  <si>
    <t>2001-01-03T17:19:17</t>
  </si>
  <si>
    <t>2001-01-04</t>
  </si>
  <si>
    <t>2001-01-04T07:28:49</t>
  </si>
  <si>
    <t>2001-01-04T17:20:06</t>
  </si>
  <si>
    <t>2001-01-05</t>
  </si>
  <si>
    <t>2001-01-05T07:28:54</t>
  </si>
  <si>
    <t>2001-01-05T17:20:56</t>
  </si>
  <si>
    <t>2001-01-06</t>
  </si>
  <si>
    <t>2001-01-06T07:28:56</t>
  </si>
  <si>
    <t>2001-01-06T17:21:47</t>
  </si>
  <si>
    <t>2001-01-07</t>
  </si>
  <si>
    <t>2001-01-07T07:28:57</t>
  </si>
  <si>
    <t>2001-01-07T17:22:39</t>
  </si>
  <si>
    <t>2001-01-08</t>
  </si>
  <si>
    <t>2001-01-08T07:28:55</t>
  </si>
  <si>
    <t>2001-01-08T17:23:32</t>
  </si>
  <si>
    <t>2001-01-09</t>
  </si>
  <si>
    <t>2001-01-09T07:28:52</t>
  </si>
  <si>
    <t>2001-01-09T17:24:26</t>
  </si>
  <si>
    <t>2001-01-10</t>
  </si>
  <si>
    <t>2001-01-10T07:28:46</t>
  </si>
  <si>
    <t>2001-01-10T17:25:21</t>
  </si>
  <si>
    <t>2001-01-11</t>
  </si>
  <si>
    <t>2001-01-11T07:28:39</t>
  </si>
  <si>
    <t>2001-01-11T17:26:17</t>
  </si>
  <si>
    <t>2001-01-12</t>
  </si>
  <si>
    <t>2001-01-12T07:28:30</t>
  </si>
  <si>
    <t>2001-01-12T17:27:13</t>
  </si>
  <si>
    <t>2001-01-13</t>
  </si>
  <si>
    <t>2001-01-13T07:28:19</t>
  </si>
  <si>
    <t>2001-01-13T17:28:10</t>
  </si>
  <si>
    <t>2001-01-14</t>
  </si>
  <si>
    <t>2001-01-14T07:28:06</t>
  </si>
  <si>
    <t>2001-01-14T17:29:08</t>
  </si>
  <si>
    <t>2001-01-15</t>
  </si>
  <si>
    <t>2001-01-15T07:27:51</t>
  </si>
  <si>
    <t>2001-01-15T17:30:06</t>
  </si>
  <si>
    <t>2001-01-16</t>
  </si>
  <si>
    <t>2001-01-16T07:27:34</t>
  </si>
  <si>
    <t>2001-01-16T17:31:05</t>
  </si>
  <si>
    <t>2001-01-17</t>
  </si>
  <si>
    <t>2001-01-17T07:27:15</t>
  </si>
  <si>
    <t>2001-01-17T17:32:04</t>
  </si>
  <si>
    <t>2001-01-18</t>
  </si>
  <si>
    <t>2001-01-18T07:26:55</t>
  </si>
  <si>
    <t>2001-01-18T17:33:04</t>
  </si>
  <si>
    <t>2001-01-19</t>
  </si>
  <si>
    <t>2001-01-19T07:26:32</t>
  </si>
  <si>
    <t>2001-01-19T17:34:04</t>
  </si>
  <si>
    <t>2001-01-20</t>
  </si>
  <si>
    <t>2001-01-20T07:26:08</t>
  </si>
  <si>
    <t>2001-01-20T17:35:05</t>
  </si>
  <si>
    <t>2001-01-21</t>
  </si>
  <si>
    <t>2001-01-21T07:25:42</t>
  </si>
  <si>
    <t>2001-01-21T17:36:06</t>
  </si>
  <si>
    <t>2001-01-22</t>
  </si>
  <si>
    <t>2001-01-22T07:25:14</t>
  </si>
  <si>
    <t>2001-01-22T17:37:07</t>
  </si>
  <si>
    <t>2001-01-23</t>
  </si>
  <si>
    <t>2001-01-23T07:24:44</t>
  </si>
  <si>
    <t>2001-01-23T17:38:08</t>
  </si>
  <si>
    <t>2001-01-24</t>
  </si>
  <si>
    <t>2001-01-24T07:24:12</t>
  </si>
  <si>
    <t>2001-01-24T17:39:10</t>
  </si>
  <si>
    <t>2001-01-25</t>
  </si>
  <si>
    <t>2001-01-25T07:23:39</t>
  </si>
  <si>
    <t>2001-01-25T17:40:12</t>
  </si>
  <si>
    <t>2001-01-26</t>
  </si>
  <si>
    <t>2001-01-26T07:23:04</t>
  </si>
  <si>
    <t>2001-01-26T17:41:14</t>
  </si>
  <si>
    <t>2001-01-27</t>
  </si>
  <si>
    <t>2001-01-27T07:22:27</t>
  </si>
  <si>
    <t>2001-01-27T17:42:16</t>
  </si>
  <si>
    <t>2001-01-28</t>
  </si>
  <si>
    <t>2001-01-28T07:21:49</t>
  </si>
  <si>
    <t>2001-01-28T17:43:18</t>
  </si>
  <si>
    <t>2001-01-29</t>
  </si>
  <si>
    <t>2001-01-29T07:21:09</t>
  </si>
  <si>
    <t>2001-01-29T17:44:20</t>
  </si>
  <si>
    <t>2001-01-30</t>
  </si>
  <si>
    <t>2001-01-30T07:20:27</t>
  </si>
  <si>
    <t>2001-01-30T17:45:22</t>
  </si>
  <si>
    <t>2001-01-31</t>
  </si>
  <si>
    <t>2001-01-31T07:19:43</t>
  </si>
  <si>
    <t>2001-01-31T17:46:24</t>
  </si>
  <si>
    <t>2001-02-01</t>
  </si>
  <si>
    <t>2001-02-01T07:18:58</t>
  </si>
  <si>
    <t>2001-02-01T17:47:27</t>
  </si>
  <si>
    <t>2001-02-02</t>
  </si>
  <si>
    <t>2001-02-02T07:18:12</t>
  </si>
  <si>
    <t>2001-02-02T17:48:29</t>
  </si>
  <si>
    <t>2001-02-03</t>
  </si>
  <si>
    <t>2001-02-03T07:17:24</t>
  </si>
  <si>
    <t>2001-02-03T17:49:30</t>
  </si>
  <si>
    <t>2001-02-04</t>
  </si>
  <si>
    <t>2001-02-04T07:16:34</t>
  </si>
  <si>
    <t>2001-02-04T17:50:32</t>
  </si>
  <si>
    <t>2001-02-05</t>
  </si>
  <si>
    <t>2001-02-05T07:15:43</t>
  </si>
  <si>
    <t>2001-02-05T17:51:34</t>
  </si>
  <si>
    <t>2001-02-06</t>
  </si>
  <si>
    <t>2001-02-06T07:14:50</t>
  </si>
  <si>
    <t>2001-02-06T17:52:35</t>
  </si>
  <si>
    <t>2001-02-07</t>
  </si>
  <si>
    <t>2001-02-07T07:13:56</t>
  </si>
  <si>
    <t>2001-02-07T17:53:36</t>
  </si>
  <si>
    <t>2001-02-08</t>
  </si>
  <si>
    <t>2001-02-08T07:13:01</t>
  </si>
  <si>
    <t>2001-02-08T17:54:37</t>
  </si>
  <si>
    <t>2001-02-09</t>
  </si>
  <si>
    <t>2001-02-09T07:12:04</t>
  </si>
  <si>
    <t>2001-02-09T17:55:38</t>
  </si>
  <si>
    <t>2001-02-10</t>
  </si>
  <si>
    <t>2001-02-10T07:11:06</t>
  </si>
  <si>
    <t>2001-02-10T17:56:38</t>
  </si>
  <si>
    <t>2001-02-11</t>
  </si>
  <si>
    <t>2001-02-11T07:10:07</t>
  </si>
  <si>
    <t>2001-02-11T17:57:38</t>
  </si>
  <si>
    <t>2001-02-12</t>
  </si>
  <si>
    <t>2001-02-12T07:09:06</t>
  </si>
  <si>
    <t>2001-02-12T17:58:38</t>
  </si>
  <si>
    <t>2001-02-13</t>
  </si>
  <si>
    <t>2001-02-13T07:08:04</t>
  </si>
  <si>
    <t>2001-02-13T17:59:38</t>
  </si>
  <si>
    <t>2001-02-14</t>
  </si>
  <si>
    <t>2001-02-14T07:07:01</t>
  </si>
  <si>
    <t>2001-02-14T18:00:37</t>
  </si>
  <si>
    <t>2001-02-15</t>
  </si>
  <si>
    <t>2001-02-15T07:05:57</t>
  </si>
  <si>
    <t>2001-02-15T18:01:36</t>
  </si>
  <si>
    <t>2001-02-16</t>
  </si>
  <si>
    <t>2001-02-16T07:04:52</t>
  </si>
  <si>
    <t>2001-02-16T18:02:35</t>
  </si>
  <si>
    <t>2001-02-17</t>
  </si>
  <si>
    <t>2001-02-17T07:03:45</t>
  </si>
  <si>
    <t>2001-02-17T18:03:33</t>
  </si>
  <si>
    <t>2001-02-18</t>
  </si>
  <si>
    <t>2001-02-18T07:02:37</t>
  </si>
  <si>
    <t>2001-02-18T18:04:31</t>
  </si>
  <si>
    <t>2001-02-19</t>
  </si>
  <si>
    <t>2001-02-19T07:01:29</t>
  </si>
  <si>
    <t>2001-02-19T18:05:29</t>
  </si>
  <si>
    <t>2001-02-20</t>
  </si>
  <si>
    <t>2001-02-20T07:00:19</t>
  </si>
  <si>
    <t>2001-02-20T18:06:26</t>
  </si>
  <si>
    <t>2001-02-21</t>
  </si>
  <si>
    <t>2001-02-21T06:59:09</t>
  </si>
  <si>
    <t>2001-02-21T18:07:23</t>
  </si>
  <si>
    <t>2001-02-22</t>
  </si>
  <si>
    <t>2001-02-22T06:57:57</t>
  </si>
  <si>
    <t>2001-02-22T18:08:19</t>
  </si>
  <si>
    <t>2001-02-23</t>
  </si>
  <si>
    <t>2001-02-23T06:56:45</t>
  </si>
  <si>
    <t>2001-02-23T18:09:16</t>
  </si>
  <si>
    <t>2001-02-24</t>
  </si>
  <si>
    <t>2001-02-24T06:55:31</t>
  </si>
  <si>
    <t>2001-02-24T18:10:12</t>
  </si>
  <si>
    <t>2001-02-25</t>
  </si>
  <si>
    <t>2001-02-25T06:54:17</t>
  </si>
  <si>
    <t>2001-02-25T18:11:07</t>
  </si>
  <si>
    <t>2001-02-26</t>
  </si>
  <si>
    <t>2001-02-26T06:53:02</t>
  </si>
  <si>
    <t>2001-02-26T18:12:02</t>
  </si>
  <si>
    <t>2001-02-27</t>
  </si>
  <si>
    <t>2001-02-27T06:51:46</t>
  </si>
  <si>
    <t>2001-02-27T18:12:57</t>
  </si>
  <si>
    <t>2001-02-28</t>
  </si>
  <si>
    <t>2001-02-28T06:50:30</t>
  </si>
  <si>
    <t>2001-02-28T18:13:52</t>
  </si>
  <si>
    <t>2001-03-01</t>
  </si>
  <si>
    <t>2001-03-01T06:49:12</t>
  </si>
  <si>
    <t>2001-03-01T18:14:46</t>
  </si>
  <si>
    <t>2001-03-02</t>
  </si>
  <si>
    <t>2001-03-02T06:47:54</t>
  </si>
  <si>
    <t>2001-03-02T18:15:40</t>
  </si>
  <si>
    <t>2001-03-03</t>
  </si>
  <si>
    <t>2001-03-03T06:46:36</t>
  </si>
  <si>
    <t>2001-03-03T18:16:33</t>
  </si>
  <si>
    <t>2001-03-04</t>
  </si>
  <si>
    <t>2001-03-04T06:45:17</t>
  </si>
  <si>
    <t>2001-03-04T18:17:27</t>
  </si>
  <si>
    <t>Rain</t>
  </si>
  <si>
    <t>2001-03-05</t>
  </si>
  <si>
    <t>2001-03-05T06:43:57</t>
  </si>
  <si>
    <t>2001-03-05T18:18:20</t>
  </si>
  <si>
    <t>2001-03-06</t>
  </si>
  <si>
    <t>2001-03-06T06:42:36</t>
  </si>
  <si>
    <t>2001-03-06T18:19:12</t>
  </si>
  <si>
    <t>2001-03-07</t>
  </si>
  <si>
    <t>2001-03-07T06:41:16</t>
  </si>
  <si>
    <t>2001-03-07T18:20:05</t>
  </si>
  <si>
    <t>2001-03-08</t>
  </si>
  <si>
    <t>2001-03-08T06:39:54</t>
  </si>
  <si>
    <t>2001-03-08T18:20:57</t>
  </si>
  <si>
    <t>2001-03-09</t>
  </si>
  <si>
    <t>2001-03-09T06:38:32</t>
  </si>
  <si>
    <t>2001-03-09T18:21:49</t>
  </si>
  <si>
    <t>2001-03-10</t>
  </si>
  <si>
    <t>2001-03-10T06:37:10</t>
  </si>
  <si>
    <t>2001-03-10T18:22:40</t>
  </si>
  <si>
    <t>2001-03-11</t>
  </si>
  <si>
    <t>2001-03-11T06:35:47</t>
  </si>
  <si>
    <t>2001-03-11T18:23:31</t>
  </si>
  <si>
    <t>2001-03-12</t>
  </si>
  <si>
    <t>2001-03-12T06:34:24</t>
  </si>
  <si>
    <t>2001-03-12T18:24:23</t>
  </si>
  <si>
    <t>2001-03-13</t>
  </si>
  <si>
    <t>2001-03-13T06:33:01</t>
  </si>
  <si>
    <t>2001-03-13T18:25:13</t>
  </si>
  <si>
    <t>2001-03-14</t>
  </si>
  <si>
    <t>2001-03-14T06:31:37</t>
  </si>
  <si>
    <t>2001-03-14T18:26:04</t>
  </si>
  <si>
    <t>2001-03-15</t>
  </si>
  <si>
    <t>2001-03-15T06:30:13</t>
  </si>
  <si>
    <t>2001-03-15T18:26:55</t>
  </si>
  <si>
    <t>2001-03-16</t>
  </si>
  <si>
    <t>2001-03-16T06:28:49</t>
  </si>
  <si>
    <t>2001-03-16T18:27:45</t>
  </si>
  <si>
    <t>2001-03-17</t>
  </si>
  <si>
    <t>2001-03-17T06:27:24</t>
  </si>
  <si>
    <t>2001-03-17T18:28:35</t>
  </si>
  <si>
    <t>2001-03-18</t>
  </si>
  <si>
    <t>2001-03-18T06:26:00</t>
  </si>
  <si>
    <t>2001-03-18T18:29:25</t>
  </si>
  <si>
    <t>2001-03-19</t>
  </si>
  <si>
    <t>2001-03-19T06:24:35</t>
  </si>
  <si>
    <t>2001-03-19T18:30:14</t>
  </si>
  <si>
    <t>2001-03-20</t>
  </si>
  <si>
    <t>2001-03-20T06:23:10</t>
  </si>
  <si>
    <t>2001-03-20T18:31:04</t>
  </si>
  <si>
    <t>2001-03-21</t>
  </si>
  <si>
    <t>2001-03-21T06:21:45</t>
  </si>
  <si>
    <t>2001-03-21T18:31:53</t>
  </si>
  <si>
    <t>2001-03-22</t>
  </si>
  <si>
    <t>2001-03-22T06:20:20</t>
  </si>
  <si>
    <t>2001-03-22T18:32:43</t>
  </si>
  <si>
    <t>2001-03-23</t>
  </si>
  <si>
    <t>2001-03-23T06:18:54</t>
  </si>
  <si>
    <t>2001-03-23T18:33:32</t>
  </si>
  <si>
    <t>2001-03-24</t>
  </si>
  <si>
    <t>2001-03-24T06:17:29</t>
  </si>
  <si>
    <t>2001-03-24T18:34:21</t>
  </si>
  <si>
    <t>2001-03-25</t>
  </si>
  <si>
    <t>2001-03-25T07:16:04</t>
  </si>
  <si>
    <t>2001-03-25T19:35:10</t>
  </si>
  <si>
    <t>2001-03-26</t>
  </si>
  <si>
    <t>2001-03-26T07:14:39</t>
  </si>
  <si>
    <t>2001-03-26T19:35:59</t>
  </si>
  <si>
    <t>2001-03-27</t>
  </si>
  <si>
    <t>2001-03-27T07:13:14</t>
  </si>
  <si>
    <t>2001-03-27T19:36:48</t>
  </si>
  <si>
    <t>2001-03-28</t>
  </si>
  <si>
    <t>2001-03-28T07:11:49</t>
  </si>
  <si>
    <t>2001-03-28T19:37:36</t>
  </si>
  <si>
    <t>2001-03-29</t>
  </si>
  <si>
    <t>2001-03-29T07:10:24</t>
  </si>
  <si>
    <t>2001-03-29T19:38:25</t>
  </si>
  <si>
    <t>2001-03-30</t>
  </si>
  <si>
    <t>2001-03-30T07:08:59</t>
  </si>
  <si>
    <t>2001-03-30T19:39:14</t>
  </si>
  <si>
    <t>2001-03-31</t>
  </si>
  <si>
    <t>2001-03-31T07:07:35</t>
  </si>
  <si>
    <t>2001-03-31T19:40:02</t>
  </si>
  <si>
    <t>2001-04-01</t>
  </si>
  <si>
    <t>2001-04-01T07:06:11</t>
  </si>
  <si>
    <t>2001-04-01T19:40:51</t>
  </si>
  <si>
    <t>2001-04-02</t>
  </si>
  <si>
    <t>2001-04-02T07:04:47</t>
  </si>
  <si>
    <t>2001-04-02T19:41:39</t>
  </si>
  <si>
    <t>2001-04-03</t>
  </si>
  <si>
    <t>2001-04-03T07:03:23</t>
  </si>
  <si>
    <t>2001-04-03T19:42:28</t>
  </si>
  <si>
    <t>2001-04-04</t>
  </si>
  <si>
    <t>2001-04-04T07:01:59</t>
  </si>
  <si>
    <t>2001-04-04T19:43:17</t>
  </si>
  <si>
    <t>2001-04-05</t>
  </si>
  <si>
    <t>2001-04-05T07:00:36</t>
  </si>
  <si>
    <t>2001-04-05T19:44:05</t>
  </si>
  <si>
    <t>2001-04-06</t>
  </si>
  <si>
    <t>2001-04-06T06:59:14</t>
  </si>
  <si>
    <t>2001-04-06T19:44:54</t>
  </si>
  <si>
    <t>2001-04-07</t>
  </si>
  <si>
    <t>2001-04-07T06:57:51</t>
  </si>
  <si>
    <t>2001-04-07T19:45:42</t>
  </si>
  <si>
    <t>2001-04-08</t>
  </si>
  <si>
    <t>2001-04-08T06:56:29</t>
  </si>
  <si>
    <t>2001-04-08T19:46:31</t>
  </si>
  <si>
    <t>2001-04-09</t>
  </si>
  <si>
    <t>2001-04-09T06:55:08</t>
  </si>
  <si>
    <t>2001-04-09T19:47:20</t>
  </si>
  <si>
    <t>2001-04-10</t>
  </si>
  <si>
    <t>2001-04-10T06:53:47</t>
  </si>
  <si>
    <t>2001-04-10T19:48:08</t>
  </si>
  <si>
    <t>Becoming cloudy in the afternoon with afternoon rain.</t>
  </si>
  <si>
    <t>2001-04-11</t>
  </si>
  <si>
    <t>2001-04-11T06:52:26</t>
  </si>
  <si>
    <t>2001-04-11T19:48:57</t>
  </si>
  <si>
    <t>2001-04-12</t>
  </si>
  <si>
    <t>2001-04-12T06:51:06</t>
  </si>
  <si>
    <t>2001-04-12T19:49:46</t>
  </si>
  <si>
    <t>2001-04-13</t>
  </si>
  <si>
    <t>2001-04-13T06:49:47</t>
  </si>
  <si>
    <t>2001-04-13T19:50:35</t>
  </si>
  <si>
    <t>2001-04-14</t>
  </si>
  <si>
    <t>2001-04-14T06:48:28</t>
  </si>
  <si>
    <t>2001-04-14T19:51:24</t>
  </si>
  <si>
    <t>2001-04-15</t>
  </si>
  <si>
    <t>2001-04-15T06:47:10</t>
  </si>
  <si>
    <t>2001-04-15T19:52:13</t>
  </si>
  <si>
    <t>2001-04-16</t>
  </si>
  <si>
    <t>2001-04-16T06:45:52</t>
  </si>
  <si>
    <t>2001-04-16T19:53:02</t>
  </si>
  <si>
    <t>2001-04-17</t>
  </si>
  <si>
    <t>2001-04-17T06:44:35</t>
  </si>
  <si>
    <t>2001-04-17T19:53:51</t>
  </si>
  <si>
    <t>2001-04-18</t>
  </si>
  <si>
    <t>2001-04-18T06:43:19</t>
  </si>
  <si>
    <t>2001-04-18T19:54:40</t>
  </si>
  <si>
    <t>2001-04-19</t>
  </si>
  <si>
    <t>2001-04-19T06:42:04</t>
  </si>
  <si>
    <t>2001-04-19T19:55:29</t>
  </si>
  <si>
    <t>2001-04-20</t>
  </si>
  <si>
    <t>2001-04-20T06:40:49</t>
  </si>
  <si>
    <t>2001-04-20T19:56:18</t>
  </si>
  <si>
    <t>2001-04-21</t>
  </si>
  <si>
    <t>2001-04-21T06:39:35</t>
  </si>
  <si>
    <t>2001-04-21T19:57:07</t>
  </si>
  <si>
    <t>2001-04-22</t>
  </si>
  <si>
    <t>2001-04-22T06:38:22</t>
  </si>
  <si>
    <t>2001-04-22T19:57:57</t>
  </si>
  <si>
    <t>2001-04-23</t>
  </si>
  <si>
    <t>2001-04-23T06:37:10</t>
  </si>
  <si>
    <t>2001-04-23T19:58:46</t>
  </si>
  <si>
    <t>2001-04-24</t>
  </si>
  <si>
    <t>2001-04-24T06:35:58</t>
  </si>
  <si>
    <t>2001-04-24T19:59:36</t>
  </si>
  <si>
    <t>2001-04-25</t>
  </si>
  <si>
    <t>2001-04-25T06:34:48</t>
  </si>
  <si>
    <t>2001-04-25T20:00:25</t>
  </si>
  <si>
    <t>2001-04-26</t>
  </si>
  <si>
    <t>2001-04-26T06:33:38</t>
  </si>
  <si>
    <t>2001-04-26T20:01:14</t>
  </si>
  <si>
    <t>2001-04-27</t>
  </si>
  <si>
    <t>2001-04-27T06:32:30</t>
  </si>
  <si>
    <t>2001-04-27T20:02:04</t>
  </si>
  <si>
    <t>2001-04-28</t>
  </si>
  <si>
    <t>2001-04-28T06:31:22</t>
  </si>
  <si>
    <t>2001-04-28T20:02:53</t>
  </si>
  <si>
    <t>2001-04-29</t>
  </si>
  <si>
    <t>2001-04-29T06:30:16</t>
  </si>
  <si>
    <t>2001-04-29T20:03:43</t>
  </si>
  <si>
    <t>2001-04-30</t>
  </si>
  <si>
    <t>2001-04-30T06:29:10</t>
  </si>
  <si>
    <t>2001-04-30T20:04:32</t>
  </si>
  <si>
    <t>2001-05-01</t>
  </si>
  <si>
    <t>2001-05-01T06:28:06</t>
  </si>
  <si>
    <t>2001-05-01T20:05:22</t>
  </si>
  <si>
    <t>2001-05-02</t>
  </si>
  <si>
    <t>2001-05-02T06:27:02</t>
  </si>
  <si>
    <t>2001-05-02T20:06:11</t>
  </si>
  <si>
    <t>2001-05-03</t>
  </si>
  <si>
    <t>2001-05-03T06:26:00</t>
  </si>
  <si>
    <t>2001-05-03T20:07:01</t>
  </si>
  <si>
    <t>2001-05-04</t>
  </si>
  <si>
    <t>2001-05-04T06:24:59</t>
  </si>
  <si>
    <t>2001-05-04T20:07:50</t>
  </si>
  <si>
    <t>2001-05-05</t>
  </si>
  <si>
    <t>2001-05-05T06:23:59</t>
  </si>
  <si>
    <t>2001-05-05T20:08:39</t>
  </si>
  <si>
    <t>2001-05-06</t>
  </si>
  <si>
    <t>2001-05-06T06:23:00</t>
  </si>
  <si>
    <t>2001-05-06T20:09:28</t>
  </si>
  <si>
    <t>2001-05-07</t>
  </si>
  <si>
    <t>2001-05-07T06:22:03</t>
  </si>
  <si>
    <t>2001-05-07T20:10:17</t>
  </si>
  <si>
    <t>2001-05-08</t>
  </si>
  <si>
    <t>2001-05-08T06:21:07</t>
  </si>
  <si>
    <t>2001-05-08T20:11:06</t>
  </si>
  <si>
    <t>2001-05-09</t>
  </si>
  <si>
    <t>2001-05-09T06:20:12</t>
  </si>
  <si>
    <t>2001-05-09T20:11:55</t>
  </si>
  <si>
    <t>2001-05-10</t>
  </si>
  <si>
    <t>2001-05-10T06:19:18</t>
  </si>
  <si>
    <t>2001-05-10T20:12:44</t>
  </si>
  <si>
    <t>2001-05-11</t>
  </si>
  <si>
    <t>2001-05-11T06:18:26</t>
  </si>
  <si>
    <t>2001-05-11T20:13:32</t>
  </si>
  <si>
    <t>2001-05-12</t>
  </si>
  <si>
    <t>2001-05-12T06:17:35</t>
  </si>
  <si>
    <t>2001-05-12T20:14:20</t>
  </si>
  <si>
    <t>2001-05-13</t>
  </si>
  <si>
    <t>2001-05-13T06:16:45</t>
  </si>
  <si>
    <t>2001-05-13T20:15:08</t>
  </si>
  <si>
    <t>2001-05-14</t>
  </si>
  <si>
    <t>2001-05-14T06:15:57</t>
  </si>
  <si>
    <t>2001-05-14T20:15:55</t>
  </si>
  <si>
    <t>2001-05-15</t>
  </si>
  <si>
    <t>2001-05-15T06:15:10</t>
  </si>
  <si>
    <t>2001-05-15T20:16:43</t>
  </si>
  <si>
    <t>2001-05-16</t>
  </si>
  <si>
    <t>2001-05-16T06:14:25</t>
  </si>
  <si>
    <t>2001-05-16T20:17:30</t>
  </si>
  <si>
    <t>2001-05-17</t>
  </si>
  <si>
    <t>2001-05-17T06:13:41</t>
  </si>
  <si>
    <t>2001-05-17T20:18:16</t>
  </si>
  <si>
    <t>2001-05-29</t>
  </si>
  <si>
    <t>2001-05-29T06:06:54</t>
  </si>
  <si>
    <t>2001-05-29T20:26:57</t>
  </si>
  <si>
    <t>2001-05-30</t>
  </si>
  <si>
    <t>2001-05-30T06:06:30</t>
  </si>
  <si>
    <t>2001-05-30T20:27:36</t>
  </si>
  <si>
    <t>2001-05-31</t>
  </si>
  <si>
    <t>2001-05-31T06:06:09</t>
  </si>
  <si>
    <t>2001-05-31T20:28:14</t>
  </si>
  <si>
    <t>2001-06-01</t>
  </si>
  <si>
    <t>2001-06-01T06:05:48</t>
  </si>
  <si>
    <t>2001-06-01T20:28:52</t>
  </si>
  <si>
    <t>2001-06-02</t>
  </si>
  <si>
    <t>2001-06-02T06:05:30</t>
  </si>
  <si>
    <t>2001-06-02T20:29:28</t>
  </si>
  <si>
    <t>2001-06-03</t>
  </si>
  <si>
    <t>2001-06-03T06:05:13</t>
  </si>
  <si>
    <t>2001-06-03T20:30:04</t>
  </si>
  <si>
    <t>2001-06-04</t>
  </si>
  <si>
    <t>2001-06-04T06:04:58</t>
  </si>
  <si>
    <t>2001-06-04T20:30:39</t>
  </si>
  <si>
    <t>2001-06-05</t>
  </si>
  <si>
    <t>2001-06-05T06:04:44</t>
  </si>
  <si>
    <t>2001-06-05T20:31:12</t>
  </si>
  <si>
    <t>2001-06-06</t>
  </si>
  <si>
    <t>2001-06-06T06:04:33</t>
  </si>
  <si>
    <t>2001-06-06T20:31:45</t>
  </si>
  <si>
    <t>2001-06-07</t>
  </si>
  <si>
    <t>2001-06-07T06:04:22</t>
  </si>
  <si>
    <t>2001-06-07T20:32:17</t>
  </si>
  <si>
    <t>2001-06-08</t>
  </si>
  <si>
    <t>2001-06-08T06:04:14</t>
  </si>
  <si>
    <t>2001-06-08T20:32:47</t>
  </si>
  <si>
    <t>2001-06-09</t>
  </si>
  <si>
    <t>2001-06-09T06:04:07</t>
  </si>
  <si>
    <t>2001-06-09T20:33:16</t>
  </si>
  <si>
    <t>2001-06-10</t>
  </si>
  <si>
    <t>2001-06-10T06:04:02</t>
  </si>
  <si>
    <t>2001-06-10T20:33:45</t>
  </si>
  <si>
    <t>2001-06-11</t>
  </si>
  <si>
    <t>2001-06-11T06:03:58</t>
  </si>
  <si>
    <t>2001-06-11T20:34:12</t>
  </si>
  <si>
    <t>2001-06-12</t>
  </si>
  <si>
    <t>2001-06-12T06:03:56</t>
  </si>
  <si>
    <t>2001-06-12T20:34:37</t>
  </si>
  <si>
    <t>2001-06-13</t>
  </si>
  <si>
    <t>2001-06-13T06:03:56</t>
  </si>
  <si>
    <t>2001-06-13T20:35:02</t>
  </si>
  <si>
    <t>2001-06-14</t>
  </si>
  <si>
    <t>2001-06-14T06:03:57</t>
  </si>
  <si>
    <t>2001-06-14T20:35:25</t>
  </si>
  <si>
    <t>2001-06-15</t>
  </si>
  <si>
    <t>2001-06-15T06:04:00</t>
  </si>
  <si>
    <t>2001-06-15T20:35:47</t>
  </si>
  <si>
    <t>2001-06-16</t>
  </si>
  <si>
    <t>2001-06-16T06:04:04</t>
  </si>
  <si>
    <t>2001-06-16T20:36:07</t>
  </si>
  <si>
    <t>2001-06-17</t>
  </si>
  <si>
    <t>2001-06-17T06:04:10</t>
  </si>
  <si>
    <t>2001-06-17T20:36:26</t>
  </si>
  <si>
    <t>2001-06-18</t>
  </si>
  <si>
    <t>2001-06-18T06:04:18</t>
  </si>
  <si>
    <t>2001-06-18T20:36:44</t>
  </si>
  <si>
    <t>2001-06-19</t>
  </si>
  <si>
    <t>2001-06-19T06:04:27</t>
  </si>
  <si>
    <t>2001-06-19T20:37:00</t>
  </si>
  <si>
    <t>2001-06-20</t>
  </si>
  <si>
    <t>2001-06-20T06:04:37</t>
  </si>
  <si>
    <t>2001-06-20T20:37:14</t>
  </si>
  <si>
    <t>2001-06-21</t>
  </si>
  <si>
    <t>2001-06-21T06:04:49</t>
  </si>
  <si>
    <t>2001-06-21T20:37:27</t>
  </si>
  <si>
    <t>2001-06-22</t>
  </si>
  <si>
    <t>2001-06-22T06:05:03</t>
  </si>
  <si>
    <t>2001-06-22T20:37:39</t>
  </si>
  <si>
    <t>2001-06-23</t>
  </si>
  <si>
    <t>2001-06-23T06:05:18</t>
  </si>
  <si>
    <t>2001-06-23T20:37:49</t>
  </si>
  <si>
    <t>2001-06-24</t>
  </si>
  <si>
    <t>2001-06-24T06:05:34</t>
  </si>
  <si>
    <t>2001-06-24T20:37:58</t>
  </si>
  <si>
    <t>2001-06-25</t>
  </si>
  <si>
    <t>2001-06-25T06:05:52</t>
  </si>
  <si>
    <t>2001-06-25T20:38:05</t>
  </si>
  <si>
    <t>2001-06-26</t>
  </si>
  <si>
    <t>2001-06-26T06:06:11</t>
  </si>
  <si>
    <t>2001-06-26T20:38:10</t>
  </si>
  <si>
    <t>2001-06-27</t>
  </si>
  <si>
    <t>2001-06-27T06:06:31</t>
  </si>
  <si>
    <t>2001-06-27T20:38:14</t>
  </si>
  <si>
    <t>2001-06-28</t>
  </si>
  <si>
    <t>2001-06-28T06:06:53</t>
  </si>
  <si>
    <t>2001-06-28T20:38:16</t>
  </si>
  <si>
    <t>2001-06-29</t>
  </si>
  <si>
    <t>2001-06-29T06:07:16</t>
  </si>
  <si>
    <t>2001-06-29T20:38:16</t>
  </si>
  <si>
    <t>2001-06-30</t>
  </si>
  <si>
    <t>2001-06-30T06:07:40</t>
  </si>
  <si>
    <t>2001-06-30T20:38:15</t>
  </si>
  <si>
    <t>2001-07-01</t>
  </si>
  <si>
    <t>2001-07-01T06:08:05</t>
  </si>
  <si>
    <t>2001-07-01T20:38:12</t>
  </si>
  <si>
    <t>2001-07-02</t>
  </si>
  <si>
    <t>2001-07-02T06:08:32</t>
  </si>
  <si>
    <t>2001-07-02T20:38:08</t>
  </si>
  <si>
    <t>2001-07-03</t>
  </si>
  <si>
    <t>2001-07-03T06:09:00</t>
  </si>
  <si>
    <t>2001-07-03T20:38:01</t>
  </si>
  <si>
    <t>2001-07-04</t>
  </si>
  <si>
    <t>2001-07-04T06:09:28</t>
  </si>
  <si>
    <t>2001-07-04T20:37:53</t>
  </si>
  <si>
    <t>2001-07-05</t>
  </si>
  <si>
    <t>2001-07-05T06:09:58</t>
  </si>
  <si>
    <t>2001-07-05T20:37:44</t>
  </si>
  <si>
    <t>2001-07-06</t>
  </si>
  <si>
    <t>2001-07-06T06:10:29</t>
  </si>
  <si>
    <t>2001-07-06T20:37:33</t>
  </si>
  <si>
    <t>2001-07-07</t>
  </si>
  <si>
    <t>2001-07-07T06:11:01</t>
  </si>
  <si>
    <t>2001-07-07T20:37:19</t>
  </si>
  <si>
    <t>2001-07-08</t>
  </si>
  <si>
    <t>2001-07-08T06:11:33</t>
  </si>
  <si>
    <t>2001-07-08T20:37:05</t>
  </si>
  <si>
    <t>2001-07-09</t>
  </si>
  <si>
    <t>2001-07-09T06:12:07</t>
  </si>
  <si>
    <t>2001-07-09T20:36:48</t>
  </si>
  <si>
    <t>2001-07-10</t>
  </si>
  <si>
    <t>2001-07-10T06:12:42</t>
  </si>
  <si>
    <t>2001-07-10T20:36:30</t>
  </si>
  <si>
    <t>2001-07-11</t>
  </si>
  <si>
    <t>2001-07-11T06:13:17</t>
  </si>
  <si>
    <t>2001-07-11T20:36:10</t>
  </si>
  <si>
    <t>2001-07-12</t>
  </si>
  <si>
    <t>2001-07-12T06:13:53</t>
  </si>
  <si>
    <t>2001-07-12T20:35:49</t>
  </si>
  <si>
    <t>2001-07-13</t>
  </si>
  <si>
    <t>2001-07-13T06:14:30</t>
  </si>
  <si>
    <t>2001-07-13T20:35:25</t>
  </si>
  <si>
    <t>2001-07-14</t>
  </si>
  <si>
    <t>2001-07-14T06:15:08</t>
  </si>
  <si>
    <t>2001-07-14T20:35:00</t>
  </si>
  <si>
    <t>2001-07-15</t>
  </si>
  <si>
    <t>2001-07-15T06:15:47</t>
  </si>
  <si>
    <t>2001-07-15T20:34:34</t>
  </si>
  <si>
    <t>2001-07-16</t>
  </si>
  <si>
    <t>2001-07-16T06:16:26</t>
  </si>
  <si>
    <t>2001-07-16T20:34:06</t>
  </si>
  <si>
    <t>2001-07-17</t>
  </si>
  <si>
    <t>2001-07-17T06:17:05</t>
  </si>
  <si>
    <t>2001-07-17T20:33:36</t>
  </si>
  <si>
    <t>2001-07-18</t>
  </si>
  <si>
    <t>2001-07-18T06:17:46</t>
  </si>
  <si>
    <t>2001-07-18T20:33:04</t>
  </si>
  <si>
    <t>2001-07-19</t>
  </si>
  <si>
    <t>2001-07-19T06:18:27</t>
  </si>
  <si>
    <t>2001-07-19T20:32:31</t>
  </si>
  <si>
    <t>2001-07-20</t>
  </si>
  <si>
    <t>2001-07-20T06:19:08</t>
  </si>
  <si>
    <t>2001-07-20T20:31:56</t>
  </si>
  <si>
    <t>2001-07-21</t>
  </si>
  <si>
    <t>2001-07-21T06:19:50</t>
  </si>
  <si>
    <t>2001-07-21T20:31:20</t>
  </si>
  <si>
    <t>2001-07-22</t>
  </si>
  <si>
    <t>2001-07-22T06:20:32</t>
  </si>
  <si>
    <t>2001-07-22T20:30:42</t>
  </si>
  <si>
    <t>2001-07-23</t>
  </si>
  <si>
    <t>2001-07-23T06:21:15</t>
  </si>
  <si>
    <t>2001-07-23T20:30:02</t>
  </si>
  <si>
    <t>2001-07-24</t>
  </si>
  <si>
    <t>2001-07-24T06:21:59</t>
  </si>
  <si>
    <t>2001-07-24T20:29:21</t>
  </si>
  <si>
    <t>2001-07-25</t>
  </si>
  <si>
    <t>2001-07-25T06:22:42</t>
  </si>
  <si>
    <t>2001-07-25T20:28:38</t>
  </si>
  <si>
    <t>2001-07-26</t>
  </si>
  <si>
    <t>2001-07-26T06:23:26</t>
  </si>
  <si>
    <t>2001-07-26T20:27:54</t>
  </si>
  <si>
    <t>2001-07-27</t>
  </si>
  <si>
    <t>2001-07-27T06:24:10</t>
  </si>
  <si>
    <t>2001-07-27T20:27:09</t>
  </si>
  <si>
    <t>2001-07-28</t>
  </si>
  <si>
    <t>2001-07-28T06:24:55</t>
  </si>
  <si>
    <t>2001-07-28T20:26:21</t>
  </si>
  <si>
    <t>2001-07-29</t>
  </si>
  <si>
    <t>2001-07-29T06:25:40</t>
  </si>
  <si>
    <t>2001-07-29T20:25:33</t>
  </si>
  <si>
    <t>2001-07-30</t>
  </si>
  <si>
    <t>2001-07-30T06:26:25</t>
  </si>
  <si>
    <t>2001-07-30T20:24:43</t>
  </si>
  <si>
    <t>2001-07-31</t>
  </si>
  <si>
    <t>2001-07-31T06:27:10</t>
  </si>
  <si>
    <t>2001-07-31T20:23:51</t>
  </si>
  <si>
    <t>2001-08-01</t>
  </si>
  <si>
    <t>2001-08-01T06:27:55</t>
  </si>
  <si>
    <t>2001-08-01T20:22:59</t>
  </si>
  <si>
    <t>2001-08-02</t>
  </si>
  <si>
    <t>2001-08-02T06:28:41</t>
  </si>
  <si>
    <t>2001-08-02T20:22:05</t>
  </si>
  <si>
    <t>2001-08-03</t>
  </si>
  <si>
    <t>2001-08-03T06:29:27</t>
  </si>
  <si>
    <t>2001-08-03T20:21:09</t>
  </si>
  <si>
    <t>2001-08-04</t>
  </si>
  <si>
    <t>2001-08-04T06:30:13</t>
  </si>
  <si>
    <t>2001-08-04T20:20:12</t>
  </si>
  <si>
    <t>2001-08-05</t>
  </si>
  <si>
    <t>2001-08-05T06:30:58</t>
  </si>
  <si>
    <t>2001-08-05T20:19:14</t>
  </si>
  <si>
    <t>2001-08-06</t>
  </si>
  <si>
    <t>2001-08-06T06:31:45</t>
  </si>
  <si>
    <t>2001-08-06T20:18:15</t>
  </si>
  <si>
    <t>2001-08-07</t>
  </si>
  <si>
    <t>2001-08-07T06:32:31</t>
  </si>
  <si>
    <t>2001-08-07T20:17:14</t>
  </si>
  <si>
    <t>2001-08-08</t>
  </si>
  <si>
    <t>2001-08-08T06:33:17</t>
  </si>
  <si>
    <t>2001-08-08T20:16:12</t>
  </si>
  <si>
    <t>2001-08-09</t>
  </si>
  <si>
    <t>2001-08-09T06:34:03</t>
  </si>
  <si>
    <t>2001-08-09T20:15:09</t>
  </si>
  <si>
    <t>2001-08-10</t>
  </si>
  <si>
    <t>2001-08-10T06:34:49</t>
  </si>
  <si>
    <t>2001-08-10T20:14:05</t>
  </si>
  <si>
    <t>2001-08-11</t>
  </si>
  <si>
    <t>2001-08-11T06:35:35</t>
  </si>
  <si>
    <t>2001-08-11T20:13:00</t>
  </si>
  <si>
    <t>2001-08-12</t>
  </si>
  <si>
    <t>2001-08-12T06:36:21</t>
  </si>
  <si>
    <t>2001-08-12T20:11:54</t>
  </si>
  <si>
    <t>2001-08-13</t>
  </si>
  <si>
    <t>2001-08-13T06:37:08</t>
  </si>
  <si>
    <t>2001-08-13T20:10:46</t>
  </si>
  <si>
    <t>2001-08-14</t>
  </si>
  <si>
    <t>2001-08-14T06:37:54</t>
  </si>
  <si>
    <t>2001-08-14T20:09:38</t>
  </si>
  <si>
    <t>2001-08-15</t>
  </si>
  <si>
    <t>2001-08-15T06:38:40</t>
  </si>
  <si>
    <t>2001-08-15T20:08:28</t>
  </si>
  <si>
    <t>2001-08-16</t>
  </si>
  <si>
    <t>2001-08-16T06:39:26</t>
  </si>
  <si>
    <t>2001-08-16T20:07:18</t>
  </si>
  <si>
    <t>2001-08-17</t>
  </si>
  <si>
    <t>2001-08-17T06:40:12</t>
  </si>
  <si>
    <t>2001-08-17T20:06:06</t>
  </si>
  <si>
    <t>2001-08-18</t>
  </si>
  <si>
    <t>2001-08-18T06:40:58</t>
  </si>
  <si>
    <t>2001-08-18T20:04:54</t>
  </si>
  <si>
    <t>2001-08-19</t>
  </si>
  <si>
    <t>2001-08-19T06:41:44</t>
  </si>
  <si>
    <t>2001-08-19T20:03:41</t>
  </si>
  <si>
    <t>2001-08-20</t>
  </si>
  <si>
    <t>2001-08-20T06:42:29</t>
  </si>
  <si>
    <t>2001-08-20T20:02:26</t>
  </si>
  <si>
    <t>2001-08-21</t>
  </si>
  <si>
    <t>2001-08-21T06:43:15</t>
  </si>
  <si>
    <t>2001-08-21T20:01:11</t>
  </si>
  <si>
    <t>2001-08-22</t>
  </si>
  <si>
    <t>2001-08-22T06:44:01</t>
  </si>
  <si>
    <t>2001-08-22T19:59:56</t>
  </si>
  <si>
    <t>2001-08-23</t>
  </si>
  <si>
    <t>2001-08-23T06:44:46</t>
  </si>
  <si>
    <t>2001-08-23T19:58:39</t>
  </si>
  <si>
    <t>2001-08-24</t>
  </si>
  <si>
    <t>2001-08-24T06:45:32</t>
  </si>
  <si>
    <t>2001-08-24T19:57:21</t>
  </si>
  <si>
    <t>2001-08-25</t>
  </si>
  <si>
    <t>2001-08-25T06:46:17</t>
  </si>
  <si>
    <t>2001-08-25T19:56:03</t>
  </si>
  <si>
    <t>2001-08-26</t>
  </si>
  <si>
    <t>2001-08-26T06:47:02</t>
  </si>
  <si>
    <t>2001-08-26T19:54:45</t>
  </si>
  <si>
    <t>2001-08-27</t>
  </si>
  <si>
    <t>2001-08-27T06:47:47</t>
  </si>
  <si>
    <t>2001-08-27T19:53:25</t>
  </si>
  <si>
    <t>2001-08-28</t>
  </si>
  <si>
    <t>2001-08-28T06:48:33</t>
  </si>
  <si>
    <t>2001-08-28T19:52:05</t>
  </si>
  <si>
    <t>2001-08-29</t>
  </si>
  <si>
    <t>2001-08-29T06:49:18</t>
  </si>
  <si>
    <t>2001-08-29T19:50:44</t>
  </si>
  <si>
    <t>2001-08-30</t>
  </si>
  <si>
    <t>2001-08-30T06:50:02</t>
  </si>
  <si>
    <t>2001-08-30T19:49:23</t>
  </si>
  <si>
    <t>2001-08-31</t>
  </si>
  <si>
    <t>2001-08-31T06:50:47</t>
  </si>
  <si>
    <t>2001-08-31T19:48:01</t>
  </si>
  <si>
    <t>2001-09-01</t>
  </si>
  <si>
    <t>2001-09-01T06:51:32</t>
  </si>
  <si>
    <t>2001-09-01T19:46:38</t>
  </si>
  <si>
    <t>2001-09-02</t>
  </si>
  <si>
    <t>2001-09-02T06:52:17</t>
  </si>
  <si>
    <t>2001-09-02T19:45:15</t>
  </si>
  <si>
    <t>2001-09-03</t>
  </si>
  <si>
    <t>2001-09-03T06:53:02</t>
  </si>
  <si>
    <t>2001-09-03T19:43:52</t>
  </si>
  <si>
    <t>2001-09-04</t>
  </si>
  <si>
    <t>2001-09-04T06:53:46</t>
  </si>
  <si>
    <t>2001-09-04T19:42:28</t>
  </si>
  <si>
    <t>2001-09-05</t>
  </si>
  <si>
    <t>2001-09-05T06:54:31</t>
  </si>
  <si>
    <t>2001-09-05T19:41:03</t>
  </si>
  <si>
    <t>2001-09-06</t>
  </si>
  <si>
    <t>2001-09-06T06:55:15</t>
  </si>
  <si>
    <t>2001-09-06T19:39:39</t>
  </si>
  <si>
    <t>2001-09-07</t>
  </si>
  <si>
    <t>2001-09-07T06:56:00</t>
  </si>
  <si>
    <t>2001-09-07T19:38:13</t>
  </si>
  <si>
    <t>2001-09-08</t>
  </si>
  <si>
    <t>2001-09-08T06:56:44</t>
  </si>
  <si>
    <t>2001-09-08T19:36:48</t>
  </si>
  <si>
    <t>2001-09-09</t>
  </si>
  <si>
    <t>2001-09-09T06:57:29</t>
  </si>
  <si>
    <t>2001-09-09T19:35:22</t>
  </si>
  <si>
    <t>2001-09-10</t>
  </si>
  <si>
    <t>2001-09-10T06:58:13</t>
  </si>
  <si>
    <t>2001-09-10T19:33:56</t>
  </si>
  <si>
    <t>2001-09-11</t>
  </si>
  <si>
    <t>2001-09-11T06:58:57</t>
  </si>
  <si>
    <t>2001-09-11T19:32:30</t>
  </si>
  <si>
    <t>2001-09-12</t>
  </si>
  <si>
    <t>2001-09-12T06:59:42</t>
  </si>
  <si>
    <t>2001-09-12T19:31:03</t>
  </si>
  <si>
    <t>2001-09-13</t>
  </si>
  <si>
    <t>2001-09-13T07:00:26</t>
  </si>
  <si>
    <t>2001-09-13T19:29:36</t>
  </si>
  <si>
    <t>2001-09-14</t>
  </si>
  <si>
    <t>2001-09-14T07:01:11</t>
  </si>
  <si>
    <t>2001-09-14T19:28:09</t>
  </si>
  <si>
    <t>2001-09-15</t>
  </si>
  <si>
    <t>2001-09-15T07:01:55</t>
  </si>
  <si>
    <t>2001-09-15T19:26:42</t>
  </si>
  <si>
    <t>2001-09-16</t>
  </si>
  <si>
    <t>2001-09-16T07:02:40</t>
  </si>
  <si>
    <t>2001-09-16T19:25:15</t>
  </si>
  <si>
    <t>2001-09-17</t>
  </si>
  <si>
    <t>2001-09-17T07:03:25</t>
  </si>
  <si>
    <t>2001-09-17T19:23:48</t>
  </si>
  <si>
    <t>2001-09-18</t>
  </si>
  <si>
    <t>2001-09-18T07:04:09</t>
  </si>
  <si>
    <t>2001-09-18T19:22:20</t>
  </si>
  <si>
    <t>2001-09-19</t>
  </si>
  <si>
    <t>2001-09-19T07:04:54</t>
  </si>
  <si>
    <t>2001-09-19T19:20:53</t>
  </si>
  <si>
    <t>2001-09-20</t>
  </si>
  <si>
    <t>2001-09-20T07:05:39</t>
  </si>
  <si>
    <t>2001-09-20T19:19:25</t>
  </si>
  <si>
    <t>2001-09-21</t>
  </si>
  <si>
    <t>2001-09-21T07:06:24</t>
  </si>
  <si>
    <t>2001-09-21T19:17:58</t>
  </si>
  <si>
    <t>2001-09-22</t>
  </si>
  <si>
    <t>2001-09-22T07:07:09</t>
  </si>
  <si>
    <t>2001-09-22T19:16:31</t>
  </si>
  <si>
    <t>2001-09-23</t>
  </si>
  <si>
    <t>2001-09-23T07:07:54</t>
  </si>
  <si>
    <t>2001-09-23T19:15:03</t>
  </si>
  <si>
    <t>2001-09-24</t>
  </si>
  <si>
    <t>2001-09-24T07:08:40</t>
  </si>
  <si>
    <t>2001-09-24T19:13:36</t>
  </si>
  <si>
    <t>2001-09-25</t>
  </si>
  <si>
    <t>2001-09-25T07:09:25</t>
  </si>
  <si>
    <t>2001-09-25T19:12:09</t>
  </si>
  <si>
    <t>2001-09-26</t>
  </si>
  <si>
    <t>2001-09-26T07:10:11</t>
  </si>
  <si>
    <t>2001-09-26T19:10:42</t>
  </si>
  <si>
    <t>2001-09-27</t>
  </si>
  <si>
    <t>2001-09-27T07:10:57</t>
  </si>
  <si>
    <t>2001-09-27T19:09:16</t>
  </si>
  <si>
    <t>2001-09-28</t>
  </si>
  <si>
    <t>2001-09-28T07:11:43</t>
  </si>
  <si>
    <t>2001-09-28T19:07:49</t>
  </si>
  <si>
    <t>2001-09-29</t>
  </si>
  <si>
    <t>2001-09-29T07:12:29</t>
  </si>
  <si>
    <t>2001-09-29T19:06:23</t>
  </si>
  <si>
    <t>2001-09-30</t>
  </si>
  <si>
    <t>2001-09-30T07:13:15</t>
  </si>
  <si>
    <t>2001-09-30T19:04:57</t>
  </si>
  <si>
    <t>2001-10-01</t>
  </si>
  <si>
    <t>2001-10-01T07:14:02</t>
  </si>
  <si>
    <t>2001-10-01T19:03:31</t>
  </si>
  <si>
    <t>2001-10-02</t>
  </si>
  <si>
    <t>2001-10-02T07:14:49</t>
  </si>
  <si>
    <t>2001-10-02T19:02:06</t>
  </si>
  <si>
    <t>2001-10-03</t>
  </si>
  <si>
    <t>2001-10-03T07:15:36</t>
  </si>
  <si>
    <t>2001-10-03T19:00:41</t>
  </si>
  <si>
    <t>2001-10-04</t>
  </si>
  <si>
    <t>2001-10-04T07:16:23</t>
  </si>
  <si>
    <t>2001-10-04T18:59:17</t>
  </si>
  <si>
    <t>2001-10-05</t>
  </si>
  <si>
    <t>2001-10-05T07:17:11</t>
  </si>
  <si>
    <t>2001-10-05T18:57:53</t>
  </si>
  <si>
    <t>2001-10-06</t>
  </si>
  <si>
    <t>2001-10-06T07:17:59</t>
  </si>
  <si>
    <t>2001-10-06T18:56:29</t>
  </si>
  <si>
    <t>2001-10-07</t>
  </si>
  <si>
    <t>2001-10-07T07:18:47</t>
  </si>
  <si>
    <t>2001-10-07T18:55:06</t>
  </si>
  <si>
    <t>2001-10-08</t>
  </si>
  <si>
    <t>2001-10-08T07:19:36</t>
  </si>
  <si>
    <t>2001-10-08T18:53:43</t>
  </si>
  <si>
    <t>2001-10-09</t>
  </si>
  <si>
    <t>2001-10-09T07:20:25</t>
  </si>
  <si>
    <t>2001-10-09T18:52:21</t>
  </si>
  <si>
    <t>2001-10-10</t>
  </si>
  <si>
    <t>2001-10-10T07:21:14</t>
  </si>
  <si>
    <t>2001-10-10T18:51:00</t>
  </si>
  <si>
    <t>2001-10-11</t>
  </si>
  <si>
    <t>2001-10-11T07:22:03</t>
  </si>
  <si>
    <t>2001-10-11T18:49:39</t>
  </si>
  <si>
    <t>2001-10-12</t>
  </si>
  <si>
    <t>2001-10-12T07:22:53</t>
  </si>
  <si>
    <t>2001-10-12T18:48:19</t>
  </si>
  <si>
    <t>2001-10-13</t>
  </si>
  <si>
    <t>2001-10-13T07:23:43</t>
  </si>
  <si>
    <t>2001-10-13T18:46:59</t>
  </si>
  <si>
    <t>2001-10-14</t>
  </si>
  <si>
    <t>2001-10-14T07:24:34</t>
  </si>
  <si>
    <t>2001-10-14T18:45:41</t>
  </si>
  <si>
    <t>2001-10-15</t>
  </si>
  <si>
    <t>2001-10-15T07:25:24</t>
  </si>
  <si>
    <t>2001-10-15T18:44:23</t>
  </si>
  <si>
    <t>2001-10-16</t>
  </si>
  <si>
    <t>2001-10-16T07:26:16</t>
  </si>
  <si>
    <t>2001-10-16T18:43:05</t>
  </si>
  <si>
    <t>2001-10-17</t>
  </si>
  <si>
    <t>2001-10-17T07:27:07</t>
  </si>
  <si>
    <t>2001-10-17T18:41:49</t>
  </si>
  <si>
    <t>2001-10-18</t>
  </si>
  <si>
    <t>2001-10-18T07:27:59</t>
  </si>
  <si>
    <t>2001-10-18T18:40:33</t>
  </si>
  <si>
    <t>2001-10-19</t>
  </si>
  <si>
    <t>2001-10-19T07:28:51</t>
  </si>
  <si>
    <t>2001-10-19T18:39:19</t>
  </si>
  <si>
    <t>2001-10-20</t>
  </si>
  <si>
    <t>2001-10-20T07:29:44</t>
  </si>
  <si>
    <t>2001-10-20T18:38:05</t>
  </si>
  <si>
    <t>2001-10-21</t>
  </si>
  <si>
    <t>2001-10-21T07:30:37</t>
  </si>
  <si>
    <t>2001-10-21T18:36:52</t>
  </si>
  <si>
    <t>2001-10-22</t>
  </si>
  <si>
    <t>2001-10-22T07:31:30</t>
  </si>
  <si>
    <t>2001-10-22T18:35:40</t>
  </si>
  <si>
    <t>2001-10-23</t>
  </si>
  <si>
    <t>2001-10-23T07:32:24</t>
  </si>
  <si>
    <t>2001-10-23T18:34:29</t>
  </si>
  <si>
    <t>2001-10-24</t>
  </si>
  <si>
    <t>2001-10-24T07:33:18</t>
  </si>
  <si>
    <t>2001-10-24T18:33:19</t>
  </si>
  <si>
    <t>2001-10-25</t>
  </si>
  <si>
    <t>2001-10-25T07:34:13</t>
  </si>
  <si>
    <t>2001-10-25T18:32:10</t>
  </si>
  <si>
    <t>2001-10-26</t>
  </si>
  <si>
    <t>2001-10-26T07:35:08</t>
  </si>
  <si>
    <t>2001-10-26T18:31:03</t>
  </si>
  <si>
    <t>2001-10-27</t>
  </si>
  <si>
    <t>2001-10-27T07:36:03</t>
  </si>
  <si>
    <t>2001-10-27T18:29:56</t>
  </si>
  <si>
    <t>2001-10-28</t>
  </si>
  <si>
    <t>2001-10-28T06:36:59</t>
  </si>
  <si>
    <t>2001-10-28T17:28:51</t>
  </si>
  <si>
    <t>2001-10-29</t>
  </si>
  <si>
    <t>2001-10-29T06:37:54</t>
  </si>
  <si>
    <t>2001-10-29T17:27:46</t>
  </si>
  <si>
    <t>2001-10-30</t>
  </si>
  <si>
    <t>2001-10-30T06:38:51</t>
  </si>
  <si>
    <t>2001-10-30T17:26:44</t>
  </si>
  <si>
    <t>2001-10-31</t>
  </si>
  <si>
    <t>2001-10-31T06:39:47</t>
  </si>
  <si>
    <t>2001-10-31T17:25:42</t>
  </si>
  <si>
    <t>2001-11-01</t>
  </si>
  <si>
    <t>2001-11-01T06:40:44</t>
  </si>
  <si>
    <t>2001-11-01T17:24:41</t>
  </si>
  <si>
    <t>2001-11-02</t>
  </si>
  <si>
    <t>2001-11-02T06:41:42</t>
  </si>
  <si>
    <t>2001-11-02T17:23:42</t>
  </si>
  <si>
    <t>2001-11-03</t>
  </si>
  <si>
    <t>2001-11-03T06:42:39</t>
  </si>
  <si>
    <t>2001-11-03T17:22:45</t>
  </si>
  <si>
    <t>2001-11-04</t>
  </si>
  <si>
    <t>2001-11-04T06:43:37</t>
  </si>
  <si>
    <t>2001-11-04T17:21:48</t>
  </si>
  <si>
    <t>2001-11-05</t>
  </si>
  <si>
    <t>2001-11-05T06:44:35</t>
  </si>
  <si>
    <t>2001-11-05T17:20:53</t>
  </si>
  <si>
    <t>2001-11-06</t>
  </si>
  <si>
    <t>2001-11-06T06:45:33</t>
  </si>
  <si>
    <t>2001-11-06T17:20:00</t>
  </si>
  <si>
    <t>2001-11-07</t>
  </si>
  <si>
    <t>2001-11-07T06:46:32</t>
  </si>
  <si>
    <t>2001-11-07T17:19:08</t>
  </si>
  <si>
    <t>2001-11-08</t>
  </si>
  <si>
    <t>2001-11-08T06:47:31</t>
  </si>
  <si>
    <t>2001-11-08T17:18:18</t>
  </si>
  <si>
    <t>2001-11-09</t>
  </si>
  <si>
    <t>2001-11-09T06:48:30</t>
  </si>
  <si>
    <t>2001-11-09T17:17:29</t>
  </si>
  <si>
    <t>Clearing in the afternoon with morning rain.</t>
  </si>
  <si>
    <t>2001-11-10</t>
  </si>
  <si>
    <t>2001-11-10T06:49:29</t>
  </si>
  <si>
    <t>2001-11-10T17:16:41</t>
  </si>
  <si>
    <t>2001-11-11</t>
  </si>
  <si>
    <t>2001-11-11T06:50:28</t>
  </si>
  <si>
    <t>2001-11-11T17:15:56</t>
  </si>
  <si>
    <t>2001-11-12</t>
  </si>
  <si>
    <t>2001-11-12T06:51:27</t>
  </si>
  <si>
    <t>2001-11-12T17:15:11</t>
  </si>
  <si>
    <t>2001-11-13</t>
  </si>
  <si>
    <t>2001-11-13T06:52:27</t>
  </si>
  <si>
    <t>2001-11-13T17:14:29</t>
  </si>
  <si>
    <t>2001-11-14</t>
  </si>
  <si>
    <t>2001-11-14T06:53:26</t>
  </si>
  <si>
    <t>2001-11-14T17:13:48</t>
  </si>
  <si>
    <t>2001-11-15</t>
  </si>
  <si>
    <t>2001-11-15T06:54:26</t>
  </si>
  <si>
    <t>2001-11-15T17:13:09</t>
  </si>
  <si>
    <t>2001-11-16</t>
  </si>
  <si>
    <t>2001-11-16T06:55:25</t>
  </si>
  <si>
    <t>2001-11-16T17:12:32</t>
  </si>
  <si>
    <t>2001-11-17</t>
  </si>
  <si>
    <t>2001-11-17T06:56:24</t>
  </si>
  <si>
    <t>2001-11-17T17:11:56</t>
  </si>
  <si>
    <t>2001-11-18</t>
  </si>
  <si>
    <t>2001-11-18T06:57:24</t>
  </si>
  <si>
    <t>2001-11-18T17:11:22</t>
  </si>
  <si>
    <t>2001-11-19</t>
  </si>
  <si>
    <t>2001-11-19T06:58:23</t>
  </si>
  <si>
    <t>2001-11-19T17:10:50</t>
  </si>
  <si>
    <t>2001-11-20</t>
  </si>
  <si>
    <t>2001-11-20T06:59:22</t>
  </si>
  <si>
    <t>2001-11-20T17:10:20</t>
  </si>
  <si>
    <t>2001-11-21</t>
  </si>
  <si>
    <t>2001-11-21T07:00:21</t>
  </si>
  <si>
    <t>2001-11-21T17:09:52</t>
  </si>
  <si>
    <t>2001-11-22</t>
  </si>
  <si>
    <t>2001-11-22T07:01:20</t>
  </si>
  <si>
    <t>2001-11-22T17:09:25</t>
  </si>
  <si>
    <t>2001-11-23</t>
  </si>
  <si>
    <t>2001-11-23T07:02:18</t>
  </si>
  <si>
    <t>2001-11-23T17:09:00</t>
  </si>
  <si>
    <t>2001-11-24</t>
  </si>
  <si>
    <t>2001-11-24T07:03:16</t>
  </si>
  <si>
    <t>2001-11-24T17:08:37</t>
  </si>
  <si>
    <t>2001-11-25</t>
  </si>
  <si>
    <t>2001-11-25T07:04:13</t>
  </si>
  <si>
    <t>2001-11-25T17:08:17</t>
  </si>
  <si>
    <t>2001-11-26</t>
  </si>
  <si>
    <t>2001-11-26T07:05:11</t>
  </si>
  <si>
    <t>2001-11-26T17:07:58</t>
  </si>
  <si>
    <t>2001-11-27</t>
  </si>
  <si>
    <t>2001-11-27T07:06:07</t>
  </si>
  <si>
    <t>2001-11-27T17:07:41</t>
  </si>
  <si>
    <t>2001-11-28</t>
  </si>
  <si>
    <t>2001-11-28T07:07:04</t>
  </si>
  <si>
    <t>2001-11-28T17:07:25</t>
  </si>
  <si>
    <t>2001-11-29</t>
  </si>
  <si>
    <t>2001-11-29T07:07:59</t>
  </si>
  <si>
    <t>2001-11-29T17:07:12</t>
  </si>
  <si>
    <t>2001-11-30</t>
  </si>
  <si>
    <t>2001-11-30T07:08:55</t>
  </si>
  <si>
    <t>2001-11-30T17:07:01</t>
  </si>
  <si>
    <t>2001-12-01</t>
  </si>
  <si>
    <t>2001-12-01T07:09:49</t>
  </si>
  <si>
    <t>2001-12-01T17:06:52</t>
  </si>
  <si>
    <t>2001-12-02</t>
  </si>
  <si>
    <t>2001-12-02T07:10:43</t>
  </si>
  <si>
    <t>2001-12-02T17:06:44</t>
  </si>
  <si>
    <t>2001-12-03</t>
  </si>
  <si>
    <t>2001-12-03T07:11:36</t>
  </si>
  <si>
    <t>2001-12-03T17:06:39</t>
  </si>
  <si>
    <t>2001-12-04</t>
  </si>
  <si>
    <t>2001-12-04T07:12:28</t>
  </si>
  <si>
    <t>2001-12-04T17:06:36</t>
  </si>
  <si>
    <t>2001-12-05</t>
  </si>
  <si>
    <t>2001-12-05T07:13:19</t>
  </si>
  <si>
    <t>2001-12-05T17:06:34</t>
  </si>
  <si>
    <t>2001-12-06</t>
  </si>
  <si>
    <t>2001-12-06T07:14:10</t>
  </si>
  <si>
    <t>2001-12-06T17:06:35</t>
  </si>
  <si>
    <t>2001-12-07</t>
  </si>
  <si>
    <t>2001-12-07T07:14:59</t>
  </si>
  <si>
    <t>2001-12-07T17:06:38</t>
  </si>
  <si>
    <t>2001-12-08</t>
  </si>
  <si>
    <t>2001-12-08T07:15:48</t>
  </si>
  <si>
    <t>2001-12-08T17:06:42</t>
  </si>
  <si>
    <t>2001-12-09</t>
  </si>
  <si>
    <t>2001-12-09T07:16:35</t>
  </si>
  <si>
    <t>2001-12-09T17:06:49</t>
  </si>
  <si>
    <t>2001-12-10</t>
  </si>
  <si>
    <t>2001-12-10T07:17:22</t>
  </si>
  <si>
    <t>2001-12-10T17:06:57</t>
  </si>
  <si>
    <t>2001-12-11</t>
  </si>
  <si>
    <t>2001-12-11T07:18:07</t>
  </si>
  <si>
    <t>2001-12-11T17:07:07</t>
  </si>
  <si>
    <t>2001-12-12</t>
  </si>
  <si>
    <t>2001-12-12T07:18:51</t>
  </si>
  <si>
    <t>2001-12-12T17:07:20</t>
  </si>
  <si>
    <t>2001-12-13</t>
  </si>
  <si>
    <t>2001-12-13T07:19:34</t>
  </si>
  <si>
    <t>2001-12-13T17:07:34</t>
  </si>
  <si>
    <t>2001-12-14</t>
  </si>
  <si>
    <t>2001-12-14T07:20:16</t>
  </si>
  <si>
    <t>2001-12-14T17:07:50</t>
  </si>
  <si>
    <t>2001-12-15</t>
  </si>
  <si>
    <t>2001-12-15T07:20:56</t>
  </si>
  <si>
    <t>2001-12-15T17:08:08</t>
  </si>
  <si>
    <t>2001-12-16</t>
  </si>
  <si>
    <t>2001-12-16T07:21:35</t>
  </si>
  <si>
    <t>2001-12-16T17:08:27</t>
  </si>
  <si>
    <t>2001-12-17</t>
  </si>
  <si>
    <t>2001-12-17T07:22:13</t>
  </si>
  <si>
    <t>2001-12-17T17:08:49</t>
  </si>
  <si>
    <t>2001-12-18</t>
  </si>
  <si>
    <t>2001-12-18T07:22:49</t>
  </si>
  <si>
    <t>2001-12-18T17:09:12</t>
  </si>
  <si>
    <t>2001-12-19</t>
  </si>
  <si>
    <t>2001-12-19T07:23:23</t>
  </si>
  <si>
    <t>2001-12-19T17:09:38</t>
  </si>
  <si>
    <t>2001-12-20</t>
  </si>
  <si>
    <t>2001-12-20T07:23:56</t>
  </si>
  <si>
    <t>2001-12-20T17:10:05</t>
  </si>
  <si>
    <t>2001-12-21</t>
  </si>
  <si>
    <t>2001-12-21T07:24:28</t>
  </si>
  <si>
    <t>2001-12-21T17:10:33</t>
  </si>
  <si>
    <t>2001-12-22</t>
  </si>
  <si>
    <t>2001-12-22T07:24:58</t>
  </si>
  <si>
    <t>2001-12-22T17:11:04</t>
  </si>
  <si>
    <t>2001-12-23</t>
  </si>
  <si>
    <t>2001-12-23T07:25:26</t>
  </si>
  <si>
    <t>2001-12-23T17:11:35</t>
  </si>
  <si>
    <t>2001-12-24</t>
  </si>
  <si>
    <t>2001-12-24T07:25:53</t>
  </si>
  <si>
    <t>2001-12-24T17:12:09</t>
  </si>
  <si>
    <t>2001-12-25</t>
  </si>
  <si>
    <t>2001-12-25T07:26:18</t>
  </si>
  <si>
    <t>2001-12-25T17:12:44</t>
  </si>
  <si>
    <t>2001-12-26</t>
  </si>
  <si>
    <t>2001-12-26T07:26:41</t>
  </si>
  <si>
    <t>2001-12-26T17:13:21</t>
  </si>
  <si>
    <t>2001-12-27</t>
  </si>
  <si>
    <t>2001-12-27T07:27:02</t>
  </si>
  <si>
    <t>2001-12-27T17:13:59</t>
  </si>
  <si>
    <t>2001-12-28</t>
  </si>
  <si>
    <t>2001-12-28T07:27:22</t>
  </si>
  <si>
    <t>2001-12-28T17:14:39</t>
  </si>
  <si>
    <t>2001-12-29</t>
  </si>
  <si>
    <t>2001-12-29T07:27:40</t>
  </si>
  <si>
    <t>2001-12-29T17:15:20</t>
  </si>
  <si>
    <t>2001-12-30</t>
  </si>
  <si>
    <t>2001-12-30T07:27:56</t>
  </si>
  <si>
    <t>2001-12-30T17:16:02</t>
  </si>
  <si>
    <t>2001-12-31</t>
  </si>
  <si>
    <t>2001-12-31T07:28:10</t>
  </si>
  <si>
    <t>2001-12-31T17:16:46</t>
  </si>
  <si>
    <t>2002-01-01</t>
  </si>
  <si>
    <t>2002-01-01T07:28:22</t>
  </si>
  <si>
    <t>2002-01-01T17:17:31</t>
  </si>
  <si>
    <t>2002-01-02</t>
  </si>
  <si>
    <t>2002-01-02T07:28:33</t>
  </si>
  <si>
    <t>2002-01-02T17:18:18</t>
  </si>
  <si>
    <t>2002-01-03</t>
  </si>
  <si>
    <t>2002-01-03T07:28:41</t>
  </si>
  <si>
    <t>2002-01-03T17:19:05</t>
  </si>
  <si>
    <t>2002-01-04</t>
  </si>
  <si>
    <t>2002-01-04T07:28:48</t>
  </si>
  <si>
    <t>2002-01-04T17:19:54</t>
  </si>
  <si>
    <t>2002-01-05</t>
  </si>
  <si>
    <t>2002-01-05T07:28:53</t>
  </si>
  <si>
    <t>2002-01-05T17:20:44</t>
  </si>
  <si>
    <t>2002-01-06</t>
  </si>
  <si>
    <t>2002-01-06T07:28:56</t>
  </si>
  <si>
    <t>2002-01-06T17:21:35</t>
  </si>
  <si>
    <t>2002-01-07</t>
  </si>
  <si>
    <t>2002-01-07T07:28:57</t>
  </si>
  <si>
    <t>2002-01-07T17:22:26</t>
  </si>
  <si>
    <t>2002-01-08</t>
  </si>
  <si>
    <t>2002-01-08T07:28:56</t>
  </si>
  <si>
    <t>2002-01-08T17:23:19</t>
  </si>
  <si>
    <t>2002-01-09</t>
  </si>
  <si>
    <t>2002-01-09T07:28:53</t>
  </si>
  <si>
    <t>2002-01-09T17:24:13</t>
  </si>
  <si>
    <t>2002-01-10</t>
  </si>
  <si>
    <t>2002-01-10T07:28:48</t>
  </si>
  <si>
    <t>2002-01-10T17:25:08</t>
  </si>
  <si>
    <t>2002-01-11</t>
  </si>
  <si>
    <t>2002-01-11T07:28:41</t>
  </si>
  <si>
    <t>2002-01-11T17:26:03</t>
  </si>
  <si>
    <t>2002-01-12</t>
  </si>
  <si>
    <t>2002-01-12T07:28:33</t>
  </si>
  <si>
    <t>2002-01-12T17:26:59</t>
  </si>
  <si>
    <t>2002-01-13</t>
  </si>
  <si>
    <t>2002-01-13T07:28:22</t>
  </si>
  <si>
    <t>2002-01-13T17:27:56</t>
  </si>
  <si>
    <t>2002-01-14</t>
  </si>
  <si>
    <t>2002-01-14T07:28:09</t>
  </si>
  <si>
    <t>2002-01-14T17:28:53</t>
  </si>
  <si>
    <t>2002-01-15</t>
  </si>
  <si>
    <t>2002-01-15T07:27:55</t>
  </si>
  <si>
    <t>2002-01-15T17:29:52</t>
  </si>
  <si>
    <t>2002-01-16</t>
  </si>
  <si>
    <t>2002-01-16T07:27:38</t>
  </si>
  <si>
    <t>2002-01-16T17:30:50</t>
  </si>
  <si>
    <t>2002-01-17</t>
  </si>
  <si>
    <t>2002-01-17T07:27:20</t>
  </si>
  <si>
    <t>2002-01-17T17:31:50</t>
  </si>
  <si>
    <t>2002-01-18</t>
  </si>
  <si>
    <t>2002-01-18T07:27:00</t>
  </si>
  <si>
    <t>2002-01-18T17:32:49</t>
  </si>
  <si>
    <t>2002-01-19</t>
  </si>
  <si>
    <t>2002-01-19T07:26:38</t>
  </si>
  <si>
    <t>2002-01-19T17:33:49</t>
  </si>
  <si>
    <t>2002-01-20</t>
  </si>
  <si>
    <t>2002-01-20T07:26:14</t>
  </si>
  <si>
    <t>2002-01-20T17:34:50</t>
  </si>
  <si>
    <t>2002-01-21</t>
  </si>
  <si>
    <t>2002-01-21T07:25:48</t>
  </si>
  <si>
    <t>2002-01-21T17:35:51</t>
  </si>
  <si>
    <t>2002-01-22</t>
  </si>
  <si>
    <t>2002-01-22T07:25:21</t>
  </si>
  <si>
    <t>2002-01-22T17:36:52</t>
  </si>
  <si>
    <t>2002-01-23</t>
  </si>
  <si>
    <t>2002-01-23T07:24:52</t>
  </si>
  <si>
    <t>2002-01-23T17:37:53</t>
  </si>
  <si>
    <t>2002-01-24</t>
  </si>
  <si>
    <t>2002-01-24T07:24:20</t>
  </si>
  <si>
    <t>2002-01-24T17:38:55</t>
  </si>
  <si>
    <t>2002-01-25</t>
  </si>
  <si>
    <t>2002-01-25T07:23:47</t>
  </si>
  <si>
    <t>2002-01-25T17:39:57</t>
  </si>
  <si>
    <t>2002-01-26</t>
  </si>
  <si>
    <t>2002-01-26T07:23:13</t>
  </si>
  <si>
    <t>2002-01-26T17:40:59</t>
  </si>
  <si>
    <t>2002-01-27</t>
  </si>
  <si>
    <t>2002-01-27T07:22:36</t>
  </si>
  <si>
    <t>2002-01-27T17:42:01</t>
  </si>
  <si>
    <t>2002-01-28</t>
  </si>
  <si>
    <t>2002-01-28T07:21:58</t>
  </si>
  <si>
    <t>2002-01-28T17:43:03</t>
  </si>
  <si>
    <t>2002-01-29</t>
  </si>
  <si>
    <t>2002-01-29T07:21:19</t>
  </si>
  <si>
    <t>2002-01-29T17:44:05</t>
  </si>
  <si>
    <t>2002-01-30</t>
  </si>
  <si>
    <t>2002-01-30T07:20:37</t>
  </si>
  <si>
    <t>2002-01-30T17:45:07</t>
  </si>
  <si>
    <t>2002-01-31</t>
  </si>
  <si>
    <t>2002-01-31T07:19:54</t>
  </si>
  <si>
    <t>2002-01-31T17:46:09</t>
  </si>
  <si>
    <t>2002-02-01</t>
  </si>
  <si>
    <t>2002-02-01T07:19:10</t>
  </si>
  <si>
    <t>2002-02-01T17:47:11</t>
  </si>
  <si>
    <t>2002-02-02</t>
  </si>
  <si>
    <t>2002-02-02T07:18:23</t>
  </si>
  <si>
    <t>2002-02-02T17:48:13</t>
  </si>
  <si>
    <t>2002-02-03</t>
  </si>
  <si>
    <t>2002-02-03T07:17:36</t>
  </si>
  <si>
    <t>2002-02-03T17:49:15</t>
  </si>
  <si>
    <t>2002-02-04</t>
  </si>
  <si>
    <t>2002-02-04T07:16:46</t>
  </si>
  <si>
    <t>2002-02-04T17:50:17</t>
  </si>
  <si>
    <t>2002-02-05</t>
  </si>
  <si>
    <t>2002-02-05T07:15:56</t>
  </si>
  <si>
    <t>2002-02-05T17:51:19</t>
  </si>
  <si>
    <t>2002-02-06</t>
  </si>
  <si>
    <t>2002-02-06T07:15:03</t>
  </si>
  <si>
    <t>2002-02-06T17:52:20</t>
  </si>
  <si>
    <t>2002-02-07</t>
  </si>
  <si>
    <t>2002-02-07T07:14:10</t>
  </si>
  <si>
    <t>2002-02-07T17:53:21</t>
  </si>
  <si>
    <t>2002-02-08</t>
  </si>
  <si>
    <t>2002-02-08T07:13:15</t>
  </si>
  <si>
    <t>2002-02-08T17:54:22</t>
  </si>
  <si>
    <t>2002-02-09</t>
  </si>
  <si>
    <t>2002-02-09T07:12:18</t>
  </si>
  <si>
    <t>2002-02-09T17:55:23</t>
  </si>
  <si>
    <t>2002-02-10</t>
  </si>
  <si>
    <t>2002-02-10T07:11:21</t>
  </si>
  <si>
    <t>2002-02-10T17:56:24</t>
  </si>
  <si>
    <t>2002-02-11</t>
  </si>
  <si>
    <t>2002-02-11T07:10:22</t>
  </si>
  <si>
    <t>2002-02-11T17:57:24</t>
  </si>
  <si>
    <t>2002-02-12</t>
  </si>
  <si>
    <t>2002-02-12T07:09:21</t>
  </si>
  <si>
    <t>2002-02-12T17:58:24</t>
  </si>
  <si>
    <t>2002-02-13</t>
  </si>
  <si>
    <t>2002-02-13T07:08:20</t>
  </si>
  <si>
    <t>2002-02-13T17:59:23</t>
  </si>
  <si>
    <t>2002-02-14</t>
  </si>
  <si>
    <t>2002-02-14T07:07:17</t>
  </si>
  <si>
    <t>2002-02-14T18:00:23</t>
  </si>
  <si>
    <t>2002-02-15</t>
  </si>
  <si>
    <t>2002-02-15T07:06:13</t>
  </si>
  <si>
    <t>2002-02-15T18:01:22</t>
  </si>
  <si>
    <t>2002-02-16</t>
  </si>
  <si>
    <t>2002-02-16T07:05:08</t>
  </si>
  <si>
    <t>2002-02-16T18:02:21</t>
  </si>
  <si>
    <t>2002-02-17</t>
  </si>
  <si>
    <t>2002-02-17T07:04:01</t>
  </si>
  <si>
    <t>2002-02-17T18:03:19</t>
  </si>
  <si>
    <t>2002-02-18</t>
  </si>
  <si>
    <t>2002-02-18T07:02:54</t>
  </si>
  <si>
    <t>2002-02-18T18:04:17</t>
  </si>
  <si>
    <t>2002-02-19</t>
  </si>
  <si>
    <t>2002-02-19T07:01:46</t>
  </si>
  <si>
    <t>2002-02-19T18:05:15</t>
  </si>
  <si>
    <t>2002-02-20</t>
  </si>
  <si>
    <t>2002-02-20T07:00:36</t>
  </si>
  <si>
    <t>2002-02-20T18:06:12</t>
  </si>
  <si>
    <t>2002-02-21</t>
  </si>
  <si>
    <t>2002-02-21T06:59:26</t>
  </si>
  <si>
    <t>2002-02-21T18:07:09</t>
  </si>
  <si>
    <t>2002-02-22</t>
  </si>
  <si>
    <t>2002-02-22T06:58:15</t>
  </si>
  <si>
    <t>2002-02-22T18:08:06</t>
  </si>
  <si>
    <t>2002-02-23</t>
  </si>
  <si>
    <t>2002-02-23T06:57:02</t>
  </si>
  <si>
    <t>2002-02-23T18:09:02</t>
  </si>
  <si>
    <t>2002-02-24</t>
  </si>
  <si>
    <t>2002-02-24T06:55:49</t>
  </si>
  <si>
    <t>2002-02-24T18:09:58</t>
  </si>
  <si>
    <t>2002-02-25</t>
  </si>
  <si>
    <t>2002-02-25T06:54:35</t>
  </si>
  <si>
    <t>2002-02-25T18:10:54</t>
  </si>
  <si>
    <t>Becoming cloudy in the afternoon with late afternoon rain.</t>
  </si>
  <si>
    <t>2002-02-26</t>
  </si>
  <si>
    <t>2002-02-26T06:53:20</t>
  </si>
  <si>
    <t>2002-02-26T18:11:49</t>
  </si>
  <si>
    <t>2002-02-27</t>
  </si>
  <si>
    <t>2002-02-27T06:52:05</t>
  </si>
  <si>
    <t>2002-02-27T18:12:44</t>
  </si>
  <si>
    <t>2002-02-28</t>
  </si>
  <si>
    <t>2002-02-28T06:50:48</t>
  </si>
  <si>
    <t>2002-02-28T18:13:39</t>
  </si>
  <si>
    <t>2002-03-01</t>
  </si>
  <si>
    <t>2002-03-01T06:49:31</t>
  </si>
  <si>
    <t>2002-03-01T18:14:33</t>
  </si>
  <si>
    <t>2002-03-02</t>
  </si>
  <si>
    <t>2002-03-02T06:48:14</t>
  </si>
  <si>
    <t>2002-03-02T18:15:27</t>
  </si>
  <si>
    <t>2002-03-03</t>
  </si>
  <si>
    <t>2002-03-03T06:46:55</t>
  </si>
  <si>
    <t>2002-03-03T18:16:21</t>
  </si>
  <si>
    <t>2002-03-04</t>
  </si>
  <si>
    <t>2002-03-04T06:45:36</t>
  </si>
  <si>
    <t>2002-03-04T18:17:14</t>
  </si>
  <si>
    <t>2002-03-05</t>
  </si>
  <si>
    <t>2002-03-05T06:44:16</t>
  </si>
  <si>
    <t>2002-03-05T18:18:07</t>
  </si>
  <si>
    <t>2002-03-06</t>
  </si>
  <si>
    <t>2002-03-06T06:42:56</t>
  </si>
  <si>
    <t>2002-03-06T18:19:00</t>
  </si>
  <si>
    <t>2002-03-07</t>
  </si>
  <si>
    <t>2002-03-07T06:41:35</t>
  </si>
  <si>
    <t>2002-03-07T18:19:52</t>
  </si>
  <si>
    <t>2002-03-08</t>
  </si>
  <si>
    <t>2002-03-08T06:40:14</t>
  </si>
  <si>
    <t>2002-03-08T18:20:44</t>
  </si>
  <si>
    <t>2002-03-09</t>
  </si>
  <si>
    <t>2002-03-09T06:38:52</t>
  </si>
  <si>
    <t>2002-03-09T18:21:36</t>
  </si>
  <si>
    <t>2002-03-10</t>
  </si>
  <si>
    <t>2002-03-10T06:37:30</t>
  </si>
  <si>
    <t>2002-03-10T18:22:28</t>
  </si>
  <si>
    <t>2002-03-11</t>
  </si>
  <si>
    <t>2002-03-11T06:36:07</t>
  </si>
  <si>
    <t>2002-03-11T18:23:19</t>
  </si>
  <si>
    <t>2002-03-12</t>
  </si>
  <si>
    <t>2002-03-12T06:34:44</t>
  </si>
  <si>
    <t>2002-03-12T18:24:10</t>
  </si>
  <si>
    <t>2002-03-13</t>
  </si>
  <si>
    <t>2002-03-13T06:33:21</t>
  </si>
  <si>
    <t>2002-03-13T18:25:01</t>
  </si>
  <si>
    <t>2002-03-14</t>
  </si>
  <si>
    <t>2002-03-14T06:31:57</t>
  </si>
  <si>
    <t>2002-03-14T18:25:52</t>
  </si>
  <si>
    <t>2002-03-15</t>
  </si>
  <si>
    <t>2002-03-15T06:30:34</t>
  </si>
  <si>
    <t>2002-03-15T18:26:42</t>
  </si>
  <si>
    <t>2002-03-16</t>
  </si>
  <si>
    <t>2002-03-16T06:29:09</t>
  </si>
  <si>
    <t>2002-03-16T18:27:33</t>
  </si>
  <si>
    <t>2002-03-17</t>
  </si>
  <si>
    <t>2002-03-17T06:27:45</t>
  </si>
  <si>
    <t>2002-03-17T18:28:23</t>
  </si>
  <si>
    <t>2002-03-18</t>
  </si>
  <si>
    <t>2002-03-18T06:26:20</t>
  </si>
  <si>
    <t>2002-03-18T18:29:13</t>
  </si>
  <si>
    <t>2002-03-19</t>
  </si>
  <si>
    <t>2002-03-19T06:24:55</t>
  </si>
  <si>
    <t>2002-03-19T18:30:02</t>
  </si>
  <si>
    <t>2002-03-20</t>
  </si>
  <si>
    <t>2002-03-20T06:23:31</t>
  </si>
  <si>
    <t>2002-03-20T18:30:52</t>
  </si>
  <si>
    <t>2002-03-21</t>
  </si>
  <si>
    <t>2002-03-21T06:22:05</t>
  </si>
  <si>
    <t>2002-03-21T18:31:42</t>
  </si>
  <si>
    <t>2002-03-22</t>
  </si>
  <si>
    <t>2002-03-22T06:20:40</t>
  </si>
  <si>
    <t>2002-03-22T18:32:31</t>
  </si>
  <si>
    <t>2002-03-23</t>
  </si>
  <si>
    <t>2002-03-23T06:19:15</t>
  </si>
  <si>
    <t>2002-03-23T18:33:20</t>
  </si>
  <si>
    <t>2002-03-24</t>
  </si>
  <si>
    <t>2002-03-24T06:17:50</t>
  </si>
  <si>
    <t>2002-03-24T18:34:09</t>
  </si>
  <si>
    <t>2002-03-25</t>
  </si>
  <si>
    <t>2002-03-25T06:16:25</t>
  </si>
  <si>
    <t>2002-03-25T18:34:58</t>
  </si>
  <si>
    <t>2002-03-26</t>
  </si>
  <si>
    <t>2002-03-26T06:15:00</t>
  </si>
  <si>
    <t>2002-03-26T18:35:47</t>
  </si>
  <si>
    <t>2002-03-27</t>
  </si>
  <si>
    <t>2002-03-27T06:13:35</t>
  </si>
  <si>
    <t>2002-03-27T18:36:36</t>
  </si>
  <si>
    <t>2002-03-28</t>
  </si>
  <si>
    <t>2002-03-28T06:12:10</t>
  </si>
  <si>
    <t>2002-03-28T18:37:25</t>
  </si>
  <si>
    <t>2002-03-29</t>
  </si>
  <si>
    <t>2002-03-29T06:10:45</t>
  </si>
  <si>
    <t>2002-03-29T18:38:13</t>
  </si>
  <si>
    <t>2002-03-30</t>
  </si>
  <si>
    <t>2002-03-30T06:09:20</t>
  </si>
  <si>
    <t>2002-03-30T18:39:02</t>
  </si>
  <si>
    <t>2002-03-31</t>
  </si>
  <si>
    <t>2002-03-31T07:07:55</t>
  </si>
  <si>
    <t>2002-03-31T19:39:51</t>
  </si>
  <si>
    <t>2002-04-01</t>
  </si>
  <si>
    <t>2002-04-01T07:06:31</t>
  </si>
  <si>
    <t>2002-04-01T19:40:39</t>
  </si>
  <si>
    <t>2002-04-02</t>
  </si>
  <si>
    <t>2002-04-02T07:05:07</t>
  </si>
  <si>
    <t>2002-04-02T19:41:28</t>
  </si>
  <si>
    <t>2002-04-03</t>
  </si>
  <si>
    <t>2002-04-03T07:03:43</t>
  </si>
  <si>
    <t>2002-04-03T19:42:16</t>
  </si>
  <si>
    <t>2002-04-04</t>
  </si>
  <si>
    <t>2002-04-04T07:02:20</t>
  </si>
  <si>
    <t>2002-04-04T19:43:05</t>
  </si>
  <si>
    <t>2002-04-05</t>
  </si>
  <si>
    <t>2002-04-05T07:00:57</t>
  </si>
  <si>
    <t>2002-04-05T19:43:54</t>
  </si>
  <si>
    <t>2002-04-06</t>
  </si>
  <si>
    <t>2002-04-06T06:59:34</t>
  </si>
  <si>
    <t>2002-04-06T19:44:42</t>
  </si>
  <si>
    <t>2002-04-07</t>
  </si>
  <si>
    <t>2002-04-07T06:58:11</t>
  </si>
  <si>
    <t>2002-04-07T19:45:31</t>
  </si>
  <si>
    <t>2002-04-08</t>
  </si>
  <si>
    <t>2002-04-08T06:56:49</t>
  </si>
  <si>
    <t>2002-04-08T19:46:19</t>
  </si>
  <si>
    <t>2002-04-09</t>
  </si>
  <si>
    <t>2002-04-09T06:55:28</t>
  </si>
  <si>
    <t>2002-04-09T19:47:08</t>
  </si>
  <si>
    <t>2002-04-10</t>
  </si>
  <si>
    <t>2002-04-10T06:54:07</t>
  </si>
  <si>
    <t>2002-04-10T19:47:57</t>
  </si>
  <si>
    <t>2002-04-11</t>
  </si>
  <si>
    <t>2002-04-11T06:52:46</t>
  </si>
  <si>
    <t>2002-04-11T19:48:45</t>
  </si>
  <si>
    <t>2002-04-12</t>
  </si>
  <si>
    <t>2002-04-12T06:51:26</t>
  </si>
  <si>
    <t>2002-04-12T19:49:34</t>
  </si>
  <si>
    <t>2002-04-13</t>
  </si>
  <si>
    <t>2002-04-13T06:50:06</t>
  </si>
  <si>
    <t>2002-04-13T19:50:23</t>
  </si>
  <si>
    <t>2002-04-14</t>
  </si>
  <si>
    <t>2002-04-14T06:48:47</t>
  </si>
  <si>
    <t>2002-04-14T19:51:12</t>
  </si>
  <si>
    <t>2002-04-15</t>
  </si>
  <si>
    <t>2002-04-15T06:47:29</t>
  </si>
  <si>
    <t>2002-04-15T19:52:01</t>
  </si>
  <si>
    <t>2002-04-16</t>
  </si>
  <si>
    <t>2002-04-16T06:46:11</t>
  </si>
  <si>
    <t>2002-04-16T19:52:50</t>
  </si>
  <si>
    <t>2002-04-17</t>
  </si>
  <si>
    <t>2002-04-17T06:44:54</t>
  </si>
  <si>
    <t>2002-04-17T19:53:39</t>
  </si>
  <si>
    <t>2002-04-18</t>
  </si>
  <si>
    <t>2002-04-18T06:43:38</t>
  </si>
  <si>
    <t>2002-04-18T19:54:28</t>
  </si>
  <si>
    <t>2002-04-19</t>
  </si>
  <si>
    <t>2002-04-19T06:42:22</t>
  </si>
  <si>
    <t>2002-04-19T19:55:17</t>
  </si>
  <si>
    <t>2002-04-20</t>
  </si>
  <si>
    <t>2002-04-20T06:41:07</t>
  </si>
  <si>
    <t>2002-04-20T19:56:06</t>
  </si>
  <si>
    <t>Clearing in the afternoon with afternoon rain.</t>
  </si>
  <si>
    <t>2002-04-21</t>
  </si>
  <si>
    <t>2002-04-21T06:39:53</t>
  </si>
  <si>
    <t>2002-04-21T19:56:56</t>
  </si>
  <si>
    <t>2002-04-22</t>
  </si>
  <si>
    <t>2002-04-22T06:38:40</t>
  </si>
  <si>
    <t>2002-04-22T19:57:45</t>
  </si>
  <si>
    <t>2002-04-23</t>
  </si>
  <si>
    <t>2002-04-23T06:37:27</t>
  </si>
  <si>
    <t>2002-04-23T19:58:34</t>
  </si>
  <si>
    <t>2002-04-24</t>
  </si>
  <si>
    <t>2002-04-24T06:36:16</t>
  </si>
  <si>
    <t>2002-04-24T19:59:24</t>
  </si>
  <si>
    <t>2002-04-25</t>
  </si>
  <si>
    <t>2002-04-25T06:35:05</t>
  </si>
  <si>
    <t>2002-04-25T20:00:13</t>
  </si>
  <si>
    <t>2002-04-26</t>
  </si>
  <si>
    <t>2002-04-26T06:33:55</t>
  </si>
  <si>
    <t>2002-04-26T20:01:03</t>
  </si>
  <si>
    <t>2002-04-27</t>
  </si>
  <si>
    <t>2002-04-27T06:32:46</t>
  </si>
  <si>
    <t>2002-04-27T20:01:52</t>
  </si>
  <si>
    <t>2002-04-28</t>
  </si>
  <si>
    <t>2002-04-28T06:31:39</t>
  </si>
  <si>
    <t>2002-04-28T20:02:42</t>
  </si>
  <si>
    <t>2002-04-29</t>
  </si>
  <si>
    <t>2002-04-29T06:30:32</t>
  </si>
  <si>
    <t>2002-04-29T20:03:31</t>
  </si>
  <si>
    <t>2002-04-30</t>
  </si>
  <si>
    <t>2002-04-30T06:29:26</t>
  </si>
  <si>
    <t>2002-04-30T20:04:21</t>
  </si>
  <si>
    <t>2002-05-01</t>
  </si>
  <si>
    <t>2002-05-01T06:28:21</t>
  </si>
  <si>
    <t>2002-05-01T20:05:10</t>
  </si>
  <si>
    <t>2002-05-02</t>
  </si>
  <si>
    <t>2002-05-02T06:27:18</t>
  </si>
  <si>
    <t>2002-05-02T20:06:00</t>
  </si>
  <si>
    <t>2002-05-03</t>
  </si>
  <si>
    <t>2002-05-03T06:26:15</t>
  </si>
  <si>
    <t>2002-05-03T20:06:49</t>
  </si>
  <si>
    <t>2002-05-04</t>
  </si>
  <si>
    <t>2002-05-04T06:25:14</t>
  </si>
  <si>
    <t>2002-05-04T20:07:38</t>
  </si>
  <si>
    <t>2002-05-05</t>
  </si>
  <si>
    <t>2002-05-05T06:24:14</t>
  </si>
  <si>
    <t>2002-05-05T20:08:28</t>
  </si>
  <si>
    <t>2002-05-06</t>
  </si>
  <si>
    <t>2002-05-06T06:23:14</t>
  </si>
  <si>
    <t>2002-05-06T20:09:17</t>
  </si>
  <si>
    <t>2002-05-07</t>
  </si>
  <si>
    <t>2002-05-07T06:22:17</t>
  </si>
  <si>
    <t>2002-05-07T20:10:06</t>
  </si>
  <si>
    <t>2002-05-08</t>
  </si>
  <si>
    <t>2002-05-08T06:21:20</t>
  </si>
  <si>
    <t>2002-05-08T20:10:55</t>
  </si>
  <si>
    <t>2002-05-09</t>
  </si>
  <si>
    <t>2002-05-09T06:20:25</t>
  </si>
  <si>
    <t>2002-05-09T20:11:43</t>
  </si>
  <si>
    <t>2002-05-10</t>
  </si>
  <si>
    <t>2002-05-10T06:19:31</t>
  </si>
  <si>
    <t>2002-05-10T20:12:32</t>
  </si>
  <si>
    <t>2002-05-11</t>
  </si>
  <si>
    <t>2002-05-11T06:18:38</t>
  </si>
  <si>
    <t>2002-05-11T20:13:20</t>
  </si>
  <si>
    <t>2002-05-12</t>
  </si>
  <si>
    <t>2002-05-12T06:17:47</t>
  </si>
  <si>
    <t>2002-05-12T20:14:09</t>
  </si>
  <si>
    <t>2002-05-13</t>
  </si>
  <si>
    <t>2002-05-13T06:16:57</t>
  </si>
  <si>
    <t>2002-05-13T20:14:57</t>
  </si>
  <si>
    <t>2002-05-14</t>
  </si>
  <si>
    <t>2002-05-14T06:16:08</t>
  </si>
  <si>
    <t>2002-05-14T20:15:44</t>
  </si>
  <si>
    <t>2002-05-15</t>
  </si>
  <si>
    <t>2002-05-15T06:15:21</t>
  </si>
  <si>
    <t>2002-05-15T20:16:32</t>
  </si>
  <si>
    <t>2002-05-16</t>
  </si>
  <si>
    <t>2002-05-16T06:14:36</t>
  </si>
  <si>
    <t>2002-05-16T20:17:19</t>
  </si>
  <si>
    <t>2002-05-17</t>
  </si>
  <si>
    <t>2002-05-17T06:13:51</t>
  </si>
  <si>
    <t>2002-05-17T20:18:05</t>
  </si>
  <si>
    <t>2002-05-18</t>
  </si>
  <si>
    <t>2002-05-18T06:13:08</t>
  </si>
  <si>
    <t>2002-05-18T20:18:52</t>
  </si>
  <si>
    <t>2002-05-19</t>
  </si>
  <si>
    <t>2002-05-19T06:12:27</t>
  </si>
  <si>
    <t>2002-05-19T20:19:38</t>
  </si>
  <si>
    <t>2002-05-20</t>
  </si>
  <si>
    <t>2002-05-20T06:11:47</t>
  </si>
  <si>
    <t>2002-05-20T20:20:23</t>
  </si>
  <si>
    <t>2002-05-21</t>
  </si>
  <si>
    <t>2002-05-21T06:11:09</t>
  </si>
  <si>
    <t>2002-05-21T20:21:08</t>
  </si>
  <si>
    <t>2002-05-22</t>
  </si>
  <si>
    <t>2002-05-22T06:10:32</t>
  </si>
  <si>
    <t>2002-05-22T20:21:53</t>
  </si>
  <si>
    <t>2002-05-23</t>
  </si>
  <si>
    <t>2002-05-23T06:09:57</t>
  </si>
  <si>
    <t>2002-05-23T20:22:37</t>
  </si>
  <si>
    <t>2002-05-24</t>
  </si>
  <si>
    <t>2002-05-24T06:09:24</t>
  </si>
  <si>
    <t>2002-05-24T20:23:20</t>
  </si>
  <si>
    <t>2002-05-25</t>
  </si>
  <si>
    <t>2002-05-25T06:08:52</t>
  </si>
  <si>
    <t>2002-05-25T20:24:03</t>
  </si>
  <si>
    <t>2002-05-26</t>
  </si>
  <si>
    <t>2002-05-26T06:08:21</t>
  </si>
  <si>
    <t>2002-05-26T20:24:45</t>
  </si>
  <si>
    <t>2002-05-27</t>
  </si>
  <si>
    <t>2002-05-27T06:07:53</t>
  </si>
  <si>
    <t>2002-05-27T20:25:27</t>
  </si>
  <si>
    <t>2002-05-28</t>
  </si>
  <si>
    <t>2002-05-28T06:07:25</t>
  </si>
  <si>
    <t>2002-05-28T20:26:08</t>
  </si>
  <si>
    <t>2002-05-29</t>
  </si>
  <si>
    <t>2002-05-29T06:07:00</t>
  </si>
  <si>
    <t>2002-05-29T20:26:48</t>
  </si>
  <si>
    <t>2002-05-30</t>
  </si>
  <si>
    <t>2002-05-30T06:06:36</t>
  </si>
  <si>
    <t>2002-05-30T20:27:27</t>
  </si>
  <si>
    <t>2002-05-31</t>
  </si>
  <si>
    <t>2002-05-31T06:06:14</t>
  </si>
  <si>
    <t>2002-05-31T20:28:06</t>
  </si>
  <si>
    <t>2002-06-01</t>
  </si>
  <si>
    <t>2002-06-01T06:05:53</t>
  </si>
  <si>
    <t>2002-06-01T20:28:43</t>
  </si>
  <si>
    <t>2002-06-02</t>
  </si>
  <si>
    <t>2002-06-02T06:05:34</t>
  </si>
  <si>
    <t>2002-06-02T20:29:20</t>
  </si>
  <si>
    <t>2002-06-03</t>
  </si>
  <si>
    <t>2002-06-03T06:05:17</t>
  </si>
  <si>
    <t>2002-06-03T20:29:56</t>
  </si>
  <si>
    <t>2002-06-04</t>
  </si>
  <si>
    <t>2002-06-04T06:05:01</t>
  </si>
  <si>
    <t>2002-06-04T20:30:31</t>
  </si>
  <si>
    <t>2002-06-05</t>
  </si>
  <si>
    <t>2002-06-05T06:04:48</t>
  </si>
  <si>
    <t>2002-06-05T20:31:05</t>
  </si>
  <si>
    <t>2002-06-06</t>
  </si>
  <si>
    <t>2002-06-06T06:04:35</t>
  </si>
  <si>
    <t>2002-06-06T20:31:38</t>
  </si>
  <si>
    <t>2002-06-07</t>
  </si>
  <si>
    <t>2002-06-07T06:04:25</t>
  </si>
  <si>
    <t>2002-06-07T20:32:10</t>
  </si>
  <si>
    <t>2002-06-08</t>
  </si>
  <si>
    <t>2002-06-08T06:04:16</t>
  </si>
  <si>
    <t>2002-06-08T20:32:40</t>
  </si>
  <si>
    <t>2002-06-09</t>
  </si>
  <si>
    <t>2002-06-09T06:04:09</t>
  </si>
  <si>
    <t>2002-06-09T20:33:10</t>
  </si>
  <si>
    <t>2002-06-10</t>
  </si>
  <si>
    <t>2002-06-10T06:04:03</t>
  </si>
  <si>
    <t>2002-06-10T20:33:38</t>
  </si>
  <si>
    <t>2002-06-11</t>
  </si>
  <si>
    <t>2002-06-11T06:03:59</t>
  </si>
  <si>
    <t>2002-06-11T20:34:06</t>
  </si>
  <si>
    <t>2002-06-12</t>
  </si>
  <si>
    <t>2002-06-12T06:03:57</t>
  </si>
  <si>
    <t>2002-06-12T20:34:32</t>
  </si>
  <si>
    <t>2002-06-13</t>
  </si>
  <si>
    <t>2002-06-13T06:03:56</t>
  </si>
  <si>
    <t>2002-06-13T20:34:56</t>
  </si>
  <si>
    <t>2002-06-14</t>
  </si>
  <si>
    <t>2002-06-14T06:03:57</t>
  </si>
  <si>
    <t>2002-06-14T20:35:20</t>
  </si>
  <si>
    <t>2002-06-15</t>
  </si>
  <si>
    <t>2002-06-15T06:03:59</t>
  </si>
  <si>
    <t>2002-06-15T20:35:42</t>
  </si>
  <si>
    <t>2002-06-16</t>
  </si>
  <si>
    <t>2002-06-16T06:04:03</t>
  </si>
  <si>
    <t>2002-06-16T20:36:03</t>
  </si>
  <si>
    <t>2002-06-17</t>
  </si>
  <si>
    <t>2002-06-17T06:04:09</t>
  </si>
  <si>
    <t>2002-06-17T20:36:22</t>
  </si>
  <si>
    <t>2002-06-18</t>
  </si>
  <si>
    <t>2002-06-18T06:04:16</t>
  </si>
  <si>
    <t>2002-06-18T20:36:40</t>
  </si>
  <si>
    <t>2002-06-19</t>
  </si>
  <si>
    <t>2002-06-19T06:04:25</t>
  </si>
  <si>
    <t>2002-06-19T20:36:56</t>
  </si>
  <si>
    <t>2002-06-20</t>
  </si>
  <si>
    <t>2002-06-20T06:04:35</t>
  </si>
  <si>
    <t>2002-06-20T20:37:11</t>
  </si>
  <si>
    <t>2002-06-21</t>
  </si>
  <si>
    <t>2002-06-21T06:04:47</t>
  </si>
  <si>
    <t>2002-06-21T20:37:25</t>
  </si>
  <si>
    <t>2002-06-22</t>
  </si>
  <si>
    <t>2002-06-22T06:05:00</t>
  </si>
  <si>
    <t>2002-06-22T20:37:37</t>
  </si>
  <si>
    <t>2002-06-23</t>
  </si>
  <si>
    <t>2002-06-23T06:05:14</t>
  </si>
  <si>
    <t>2002-06-23T20:37:47</t>
  </si>
  <si>
    <t>2002-06-24</t>
  </si>
  <si>
    <t>2002-06-24T06:05:30</t>
  </si>
  <si>
    <t>2002-06-24T20:37:56</t>
  </si>
  <si>
    <t>2002-06-25</t>
  </si>
  <si>
    <t>2002-06-25T06:05:48</t>
  </si>
  <si>
    <t>2002-06-25T20:38:04</t>
  </si>
  <si>
    <t>2002-06-26</t>
  </si>
  <si>
    <t>2002-06-26T06:06:06</t>
  </si>
  <si>
    <t>2002-06-26T20:38:09</t>
  </si>
  <si>
    <t>2002-06-27</t>
  </si>
  <si>
    <t>2002-06-27T06:06:26</t>
  </si>
  <si>
    <t>2002-06-27T20:38:13</t>
  </si>
  <si>
    <t>2002-06-28</t>
  </si>
  <si>
    <t>2002-06-28T06:06:48</t>
  </si>
  <si>
    <t>2002-06-28T20:38:16</t>
  </si>
  <si>
    <t>2002-06-29</t>
  </si>
  <si>
    <t>2002-06-29T06:07:10</t>
  </si>
  <si>
    <t>2002-06-29T20:38:17</t>
  </si>
  <si>
    <t>2002-06-30</t>
  </si>
  <si>
    <t>2002-06-30T06:07:34</t>
  </si>
  <si>
    <t>2002-06-30T20:38:16</t>
  </si>
  <si>
    <t>2002-07-01</t>
  </si>
  <si>
    <t>2002-07-01T06:07:59</t>
  </si>
  <si>
    <t>2002-07-01T20:38:14</t>
  </si>
  <si>
    <t>2002-07-02</t>
  </si>
  <si>
    <t>2002-07-02T06:08:25</t>
  </si>
  <si>
    <t>2002-07-02T20:38:09</t>
  </si>
  <si>
    <t>2002-07-03</t>
  </si>
  <si>
    <t>2002-07-03T06:08:53</t>
  </si>
  <si>
    <t>2002-07-03T20:38:04</t>
  </si>
  <si>
    <t>2002-07-04</t>
  </si>
  <si>
    <t>2002-07-04T06:09:21</t>
  </si>
  <si>
    <t>2002-07-04T20:37:56</t>
  </si>
  <si>
    <t>2002-07-05</t>
  </si>
  <si>
    <t>2002-07-05T06:09:51</t>
  </si>
  <si>
    <t>2002-07-05T20:37:47</t>
  </si>
  <si>
    <t>2002-07-06</t>
  </si>
  <si>
    <t>2002-07-06T06:10:21</t>
  </si>
  <si>
    <t>2002-07-06T20:37:36</t>
  </si>
  <si>
    <t>2002-07-07</t>
  </si>
  <si>
    <t>2002-07-07T06:10:53</t>
  </si>
  <si>
    <t>2002-07-07T20:37:23</t>
  </si>
  <si>
    <t>2002-07-08</t>
  </si>
  <si>
    <t>2002-07-08T06:11:26</t>
  </si>
  <si>
    <t>2002-07-08T20:37:09</t>
  </si>
  <si>
    <t>2002-07-09</t>
  </si>
  <si>
    <t>2002-07-09T06:11:59</t>
  </si>
  <si>
    <t>2002-07-09T20:36:53</t>
  </si>
  <si>
    <t>2002-07-10</t>
  </si>
  <si>
    <t>2002-07-10T06:12:33</t>
  </si>
  <si>
    <t>2002-07-10T20:36:35</t>
  </si>
  <si>
    <t>2002-07-11</t>
  </si>
  <si>
    <t>2002-07-11T06:13:09</t>
  </si>
  <si>
    <t>2002-07-11T20:36:16</t>
  </si>
  <si>
    <t>2002-07-12</t>
  </si>
  <si>
    <t>2002-07-12T06:13:45</t>
  </si>
  <si>
    <t>2002-07-12T20:35:54</t>
  </si>
  <si>
    <t>2002-07-13</t>
  </si>
  <si>
    <t>2002-07-13T06:14:22</t>
  </si>
  <si>
    <t>2002-07-13T20:35:32</t>
  </si>
  <si>
    <t>2002-07-14</t>
  </si>
  <si>
    <t>2002-07-14T06:14:59</t>
  </si>
  <si>
    <t>2002-07-14T20:35:07</t>
  </si>
  <si>
    <t>2002-07-15</t>
  </si>
  <si>
    <t>2002-07-15T06:15:37</t>
  </si>
  <si>
    <t>2002-07-15T20:34:41</t>
  </si>
  <si>
    <t>2002-07-16</t>
  </si>
  <si>
    <t>2002-07-16T06:16:16</t>
  </si>
  <si>
    <t>2002-07-16T20:34:13</t>
  </si>
  <si>
    <t>2002-07-17</t>
  </si>
  <si>
    <t>2002-07-17T06:16:56</t>
  </si>
  <si>
    <t>2002-07-17T20:33:44</t>
  </si>
  <si>
    <t>2002-07-18</t>
  </si>
  <si>
    <t>2002-07-18T06:17:36</t>
  </si>
  <si>
    <t>2002-07-18T20:33:12</t>
  </si>
  <si>
    <t>2002-07-19</t>
  </si>
  <si>
    <t>2002-07-19T06:18:17</t>
  </si>
  <si>
    <t>2002-07-19T20:32:40</t>
  </si>
  <si>
    <t>2002-07-20</t>
  </si>
  <si>
    <t>2002-07-20T06:18:58</t>
  </si>
  <si>
    <t>2002-07-20T20:32:05</t>
  </si>
  <si>
    <t>2002-07-21</t>
  </si>
  <si>
    <t>2002-07-21T06:19:40</t>
  </si>
  <si>
    <t>2002-07-21T20:31:29</t>
  </si>
  <si>
    <t>2002-07-22</t>
  </si>
  <si>
    <t>2002-07-22T06:20:22</t>
  </si>
  <si>
    <t>2002-07-22T20:30:51</t>
  </si>
  <si>
    <t>2002-07-23</t>
  </si>
  <si>
    <t>2002-07-23T06:21:05</t>
  </si>
  <si>
    <t>2002-07-23T20:30:12</t>
  </si>
  <si>
    <t>2002-07-24</t>
  </si>
  <si>
    <t>2002-07-24T06:21:48</t>
  </si>
  <si>
    <t>2002-07-24T20:29:32</t>
  </si>
  <si>
    <t>2002-07-25</t>
  </si>
  <si>
    <t>2002-07-25T06:22:32</t>
  </si>
  <si>
    <t>2002-07-25T20:28:49</t>
  </si>
  <si>
    <t>2002-07-26</t>
  </si>
  <si>
    <t>2002-07-26T06:23:16</t>
  </si>
  <si>
    <t>2002-07-26T20:28:05</t>
  </si>
  <si>
    <t>2002-07-27</t>
  </si>
  <si>
    <t>2002-07-27T06:24:00</t>
  </si>
  <si>
    <t>2002-07-27T20:27:20</t>
  </si>
  <si>
    <t>2002-07-28</t>
  </si>
  <si>
    <t>2002-07-28T06:24:44</t>
  </si>
  <si>
    <t>2002-07-28T20:26:33</t>
  </si>
  <si>
    <t>2002-07-29</t>
  </si>
  <si>
    <t>2002-07-29T06:25:29</t>
  </si>
  <si>
    <t>2002-07-29T20:25:45</t>
  </si>
  <si>
    <t>2002-07-30</t>
  </si>
  <si>
    <t>2002-07-30T06:26:14</t>
  </si>
  <si>
    <t>2002-07-30T20:24:56</t>
  </si>
  <si>
    <t>2002-07-31</t>
  </si>
  <si>
    <t>2002-07-31T06:26:59</t>
  </si>
  <si>
    <t>2002-07-31T20:24:04</t>
  </si>
  <si>
    <t>2002-08-01</t>
  </si>
  <si>
    <t>2002-08-01T06:27:45</t>
  </si>
  <si>
    <t>2002-08-01T20:23:12</t>
  </si>
  <si>
    <t>2002-08-02</t>
  </si>
  <si>
    <t>2002-08-02T06:28:30</t>
  </si>
  <si>
    <t>2002-08-02T20:22:18</t>
  </si>
  <si>
    <t>2002-08-03</t>
  </si>
  <si>
    <t>2002-08-03T06:29:16</t>
  </si>
  <si>
    <t>2002-08-03T20:21:23</t>
  </si>
  <si>
    <t>2002-08-04</t>
  </si>
  <si>
    <t>2002-08-04T06:30:02</t>
  </si>
  <si>
    <t>2002-08-04T20:20:26</t>
  </si>
  <si>
    <t>2002-08-05</t>
  </si>
  <si>
    <t>2002-08-05T06:30:48</t>
  </si>
  <si>
    <t>2002-08-05T20:19:29</t>
  </si>
  <si>
    <t>2002-08-06</t>
  </si>
  <si>
    <t>2002-08-06T06:31:34</t>
  </si>
  <si>
    <t>2002-08-06T20:18:30</t>
  </si>
  <si>
    <t>2002-08-07</t>
  </si>
  <si>
    <t>2002-08-07T06:32:20</t>
  </si>
  <si>
    <t>2002-08-07T20:17:29</t>
  </si>
  <si>
    <t>2002-08-08</t>
  </si>
  <si>
    <t>2002-08-08T06:33:06</t>
  </si>
  <si>
    <t>2002-08-08T20:16:28</t>
  </si>
  <si>
    <t>2002-08-09</t>
  </si>
  <si>
    <t>2002-08-09T06:33:52</t>
  </si>
  <si>
    <t>2002-08-09T20:15:25</t>
  </si>
  <si>
    <t>2002-08-10</t>
  </si>
  <si>
    <t>2002-08-10T06:34:38</t>
  </si>
  <si>
    <t>2002-08-10T20:14:21</t>
  </si>
  <si>
    <t>2002-08-11</t>
  </si>
  <si>
    <t>2002-08-11T06:35:24</t>
  </si>
  <si>
    <t>2002-08-11T20:13:16</t>
  </si>
  <si>
    <t>2002-08-12</t>
  </si>
  <si>
    <t>2002-08-12T06:36:11</t>
  </si>
  <si>
    <t>2002-08-12T20:12:10</t>
  </si>
  <si>
    <t>2002-08-13</t>
  </si>
  <si>
    <t>2002-08-13T06:36:57</t>
  </si>
  <si>
    <t>2002-08-13T20:11:03</t>
  </si>
  <si>
    <t>2002-08-14</t>
  </si>
  <si>
    <t>2002-08-14T06:37:43</t>
  </si>
  <si>
    <t>2002-08-14T20:09:55</t>
  </si>
  <si>
    <t>2002-08-15</t>
  </si>
  <si>
    <t>2002-08-15T06:38:29</t>
  </si>
  <si>
    <t>2002-08-15T20:08:45</t>
  </si>
  <si>
    <t>2002-08-16</t>
  </si>
  <si>
    <t>2002-08-16T06:39:15</t>
  </si>
  <si>
    <t>2002-08-16T20:07:35</t>
  </si>
  <si>
    <t>2002-08-17</t>
  </si>
  <si>
    <t>2002-08-17T06:40:01</t>
  </si>
  <si>
    <t>2002-08-17T20:06:24</t>
  </si>
  <si>
    <t>2002-08-18</t>
  </si>
  <si>
    <t>2002-08-18T06:40:47</t>
  </si>
  <si>
    <t>2002-08-18T20:05:12</t>
  </si>
  <si>
    <t>2002-08-19</t>
  </si>
  <si>
    <t>2002-08-19T06:41:33</t>
  </si>
  <si>
    <t>2002-08-19T20:03:59</t>
  </si>
  <si>
    <t>2002-08-20</t>
  </si>
  <si>
    <t>2002-08-20T06:42:19</t>
  </si>
  <si>
    <t>2002-08-20T20:02:45</t>
  </si>
  <si>
    <t>2002-08-21</t>
  </si>
  <si>
    <t>2002-08-21T06:43:04</t>
  </si>
  <si>
    <t>2002-08-21T20:01:30</t>
  </si>
  <si>
    <t>2002-08-22</t>
  </si>
  <si>
    <t>2002-08-22T06:43:50</t>
  </si>
  <si>
    <t>2002-08-22T20:00:14</t>
  </si>
  <si>
    <t>2002-08-23</t>
  </si>
  <si>
    <t>2002-08-23T06:44:35</t>
  </si>
  <si>
    <t>2002-08-23T19:58:58</t>
  </si>
  <si>
    <t>2002-08-24</t>
  </si>
  <si>
    <t>2002-08-24T06:45:21</t>
  </si>
  <si>
    <t>2002-08-24T19:57:41</t>
  </si>
  <si>
    <t>2002-08-25</t>
  </si>
  <si>
    <t>2002-08-25T06:46:06</t>
  </si>
  <si>
    <t>2002-08-25T19:56:23</t>
  </si>
  <si>
    <t>2002-08-26</t>
  </si>
  <si>
    <t>2002-08-26T06:46:52</t>
  </si>
  <si>
    <t>2002-08-26T19:55:04</t>
  </si>
  <si>
    <t>2002-08-27</t>
  </si>
  <si>
    <t>2002-08-27T06:47:37</t>
  </si>
  <si>
    <t>2002-08-27T19:53:45</t>
  </si>
  <si>
    <t>2002-08-28</t>
  </si>
  <si>
    <t>2002-08-28T06:48:22</t>
  </si>
  <si>
    <t>2002-08-28T19:52:25</t>
  </si>
  <si>
    <t>2002-08-29</t>
  </si>
  <si>
    <t>2002-08-29T06:49:07</t>
  </si>
  <si>
    <t>2002-08-29T19:51:04</t>
  </si>
  <si>
    <t>2002-08-30</t>
  </si>
  <si>
    <t>2002-08-30T06:49:52</t>
  </si>
  <si>
    <t>2002-08-30T19:49:43</t>
  </si>
  <si>
    <t>2002-08-31</t>
  </si>
  <si>
    <t>2002-08-31T06:50:37</t>
  </si>
  <si>
    <t>2002-08-31T19:48:21</t>
  </si>
  <si>
    <t>2002-09-01</t>
  </si>
  <si>
    <t>2002-09-01T06:51:21</t>
  </si>
  <si>
    <t>2002-09-01T19:46:58</t>
  </si>
  <si>
    <t>2002-09-02</t>
  </si>
  <si>
    <t>2002-09-02T06:52:06</t>
  </si>
  <si>
    <t>2002-09-02T19:45:36</t>
  </si>
  <si>
    <t>2002-09-03</t>
  </si>
  <si>
    <t>2002-09-03T06:52:51</t>
  </si>
  <si>
    <t>2002-09-03T19:44:12</t>
  </si>
  <si>
    <t>2002-09-04</t>
  </si>
  <si>
    <t>2002-09-04T06:53:36</t>
  </si>
  <si>
    <t>2002-09-04T19:42:48</t>
  </si>
  <si>
    <t>2002-09-05</t>
  </si>
  <si>
    <t>2002-09-05T06:54:20</t>
  </si>
  <si>
    <t>2002-09-05T19:41:24</t>
  </si>
  <si>
    <t>2002-09-06</t>
  </si>
  <si>
    <t>2002-09-06T06:55:05</t>
  </si>
  <si>
    <t>2002-09-06T19:39:59</t>
  </si>
  <si>
    <t>2002-09-07</t>
  </si>
  <si>
    <t>2002-09-07T06:55:49</t>
  </si>
  <si>
    <t>2002-09-07T19:38:34</t>
  </si>
  <si>
    <t>2002-09-08</t>
  </si>
  <si>
    <t>2002-09-08T06:56:34</t>
  </si>
  <si>
    <t>2002-09-08T19:37:09</t>
  </si>
  <si>
    <t>2002-09-09</t>
  </si>
  <si>
    <t>2002-09-09T06:57:18</t>
  </si>
  <si>
    <t>2002-09-09T19:35:43</t>
  </si>
  <si>
    <t>2002-09-10</t>
  </si>
  <si>
    <t>2002-09-10T06:58:02</t>
  </si>
  <si>
    <t>2002-09-10T19:34:17</t>
  </si>
  <si>
    <t>2002-09-11</t>
  </si>
  <si>
    <t>2002-09-11T06:58:47</t>
  </si>
  <si>
    <t>2002-09-11T19:32:51</t>
  </si>
  <si>
    <t>2002-09-12</t>
  </si>
  <si>
    <t>2002-09-12T06:59:31</t>
  </si>
  <si>
    <t>2002-09-12T19:31:24</t>
  </si>
  <si>
    <t>2002-09-13</t>
  </si>
  <si>
    <t>2002-09-13T07:00:16</t>
  </si>
  <si>
    <t>2002-09-13T19:29:57</t>
  </si>
  <si>
    <t>2002-09-14</t>
  </si>
  <si>
    <t>2002-09-14T07:01:00</t>
  </si>
  <si>
    <t>2002-09-14T19:28:31</t>
  </si>
  <si>
    <t>2002-09-15</t>
  </si>
  <si>
    <t>2002-09-15T07:01:45</t>
  </si>
  <si>
    <t>2002-09-15T19:27:03</t>
  </si>
  <si>
    <t>2002-09-16</t>
  </si>
  <si>
    <t>2002-09-16T07:02:29</t>
  </si>
  <si>
    <t>2002-09-16T19:25:36</t>
  </si>
  <si>
    <t>2002-09-17</t>
  </si>
  <si>
    <t>2002-09-17T07:03:14</t>
  </si>
  <si>
    <t>2002-09-17T19:24:09</t>
  </si>
  <si>
    <t>2002-09-18</t>
  </si>
  <si>
    <t>2002-09-18T07:03:59</t>
  </si>
  <si>
    <t>2002-09-18T19:22:42</t>
  </si>
  <si>
    <t>2002-09-19</t>
  </si>
  <si>
    <t>2002-09-19T07:04:43</t>
  </si>
  <si>
    <t>2002-09-19T19:21:14</t>
  </si>
  <si>
    <t>2002-09-20</t>
  </si>
  <si>
    <t>2002-09-20T07:05:28</t>
  </si>
  <si>
    <t>2002-09-20T19:19:47</t>
  </si>
  <si>
    <t>2002-09-21</t>
  </si>
  <si>
    <t>2002-09-21T07:06:13</t>
  </si>
  <si>
    <t>2002-09-21T19:18:19</t>
  </si>
  <si>
    <t>2002-09-22</t>
  </si>
  <si>
    <t>2002-09-22T07:06:58</t>
  </si>
  <si>
    <t>2002-09-22T19:16:52</t>
  </si>
  <si>
    <t>2002-09-23</t>
  </si>
  <si>
    <t>2002-09-23T07:07:43</t>
  </si>
  <si>
    <t>2002-09-23T19:15:25</t>
  </si>
  <si>
    <t>2002-09-24</t>
  </si>
  <si>
    <t>2002-09-24T07:08:29</t>
  </si>
  <si>
    <t>2002-09-24T19:13:57</t>
  </si>
  <si>
    <t>2002-09-25</t>
  </si>
  <si>
    <t>2002-09-25T07:09:14</t>
  </si>
  <si>
    <t>2002-09-25T19:12:30</t>
  </si>
  <si>
    <t>2002-09-26</t>
  </si>
  <si>
    <t>2002-09-26T07:10:00</t>
  </si>
  <si>
    <t>2002-09-26T19:11:03</t>
  </si>
  <si>
    <t>2002-09-27</t>
  </si>
  <si>
    <t>2002-09-27T07:10:46</t>
  </si>
  <si>
    <t>2002-09-27T19:09:37</t>
  </si>
  <si>
    <t>2002-09-28</t>
  </si>
  <si>
    <t>2002-09-28T07:11:32</t>
  </si>
  <si>
    <t>2002-09-28T19:08:10</t>
  </si>
  <si>
    <t>2002-09-29</t>
  </si>
  <si>
    <t>2002-09-29T07:12:18</t>
  </si>
  <si>
    <t>2002-09-29T19:06:44</t>
  </si>
  <si>
    <t>2002-09-30</t>
  </si>
  <si>
    <t>2002-09-30T07:13:04</t>
  </si>
  <si>
    <t>2002-09-30T19:05:18</t>
  </si>
  <si>
    <t>2002-10-01</t>
  </si>
  <si>
    <t>2002-10-01T07:13:51</t>
  </si>
  <si>
    <t>2002-10-01T19:03:52</t>
  </si>
  <si>
    <t>2002-10-02</t>
  </si>
  <si>
    <t>2002-10-02T07:14:38</t>
  </si>
  <si>
    <t>2002-10-02T19:02:27</t>
  </si>
  <si>
    <t>2002-10-03</t>
  </si>
  <si>
    <t>2002-10-03T07:15:25</t>
  </si>
  <si>
    <t>2002-10-03T19:01:02</t>
  </si>
  <si>
    <t>2002-10-04</t>
  </si>
  <si>
    <t>2002-10-04T07:16:12</t>
  </si>
  <si>
    <t>2002-10-04T18:59:37</t>
  </si>
  <si>
    <t>2002-10-05</t>
  </si>
  <si>
    <t>2002-10-05T07:17:00</t>
  </si>
  <si>
    <t>2002-10-05T18:58:13</t>
  </si>
  <si>
    <t>2002-10-06</t>
  </si>
  <si>
    <t>2002-10-06T07:17:48</t>
  </si>
  <si>
    <t>2002-10-06T18:56:49</t>
  </si>
  <si>
    <t>2002-10-07</t>
  </si>
  <si>
    <t>2002-10-07T07:18:36</t>
  </si>
  <si>
    <t>2002-10-07T18:55:26</t>
  </si>
  <si>
    <t>2002-10-08</t>
  </si>
  <si>
    <t>2002-10-08T07:19:24</t>
  </si>
  <si>
    <t>2002-10-08T18:54:03</t>
  </si>
  <si>
    <t>2002-10-09</t>
  </si>
  <si>
    <t>2002-10-09T07:20:13</t>
  </si>
  <si>
    <t>2002-10-09T18:52:41</t>
  </si>
  <si>
    <t>2002-10-10</t>
  </si>
  <si>
    <t>2002-10-10T07:21:02</t>
  </si>
  <si>
    <t>2002-10-10T18:51:20</t>
  </si>
  <si>
    <t>2002-10-11</t>
  </si>
  <si>
    <t>2002-10-11T07:21:51</t>
  </si>
  <si>
    <t>2002-10-11T18:49:59</t>
  </si>
  <si>
    <t>2002-10-12</t>
  </si>
  <si>
    <t>2002-10-12T07:22:41</t>
  </si>
  <si>
    <t>2002-10-12T18:48:38</t>
  </si>
  <si>
    <t>2002-10-13</t>
  </si>
  <si>
    <t>2002-10-13T07:23:31</t>
  </si>
  <si>
    <t>2002-10-13T18:47:19</t>
  </si>
  <si>
    <t>2002-10-14</t>
  </si>
  <si>
    <t>2002-10-14T07:24:21</t>
  </si>
  <si>
    <t>2002-10-14T18:46:00</t>
  </si>
  <si>
    <t>2002-10-15</t>
  </si>
  <si>
    <t>2002-10-15T07:25:12</t>
  </si>
  <si>
    <t>2002-10-15T18:44:41</t>
  </si>
  <si>
    <t>2002-10-16</t>
  </si>
  <si>
    <t>2002-10-16T07:26:03</t>
  </si>
  <si>
    <t>2002-10-16T18:43:24</t>
  </si>
  <si>
    <t>2002-10-17</t>
  </si>
  <si>
    <t>2002-10-17T07:26:55</t>
  </si>
  <si>
    <t>2002-10-17T18:42:07</t>
  </si>
  <si>
    <t>2002-10-18</t>
  </si>
  <si>
    <t>2002-10-18T07:27:47</t>
  </si>
  <si>
    <t>2002-10-18T18:40:52</t>
  </si>
  <si>
    <t>2002-10-19</t>
  </si>
  <si>
    <t>2002-10-19T07:28:39</t>
  </si>
  <si>
    <t>2002-10-19T18:39:37</t>
  </si>
  <si>
    <t>2002-10-20</t>
  </si>
  <si>
    <t>2002-10-20T07:29:31</t>
  </si>
  <si>
    <t>2002-10-20T18:38:23</t>
  </si>
  <si>
    <t>2002-10-21</t>
  </si>
  <si>
    <t>2002-10-21T07:30:24</t>
  </si>
  <si>
    <t>2002-10-21T18:37:09</t>
  </si>
  <si>
    <t>2002-10-22</t>
  </si>
  <si>
    <t>2002-10-22T07:31:18</t>
  </si>
  <si>
    <t>2002-10-22T18:35:57</t>
  </si>
  <si>
    <t>2002-10-23</t>
  </si>
  <si>
    <t>2002-10-23T07:32:11</t>
  </si>
  <si>
    <t>2002-10-23T18:34:46</t>
  </si>
  <si>
    <t>2002-10-24</t>
  </si>
  <si>
    <t>2002-10-24T07:33:05</t>
  </si>
  <si>
    <t>2002-10-24T18:33:36</t>
  </si>
  <si>
    <t>2002-10-25</t>
  </si>
  <si>
    <t>2002-10-25T07:34:00</t>
  </si>
  <si>
    <t>2002-10-25T18:32:27</t>
  </si>
  <si>
    <t>2002-10-26</t>
  </si>
  <si>
    <t>2002-10-26T07:34:54</t>
  </si>
  <si>
    <t>2002-10-26T18:31:19</t>
  </si>
  <si>
    <t>2002-10-27</t>
  </si>
  <si>
    <t>2002-10-27T06:35:50</t>
  </si>
  <si>
    <t>2002-10-27T17:30:12</t>
  </si>
  <si>
    <t>2002-10-28</t>
  </si>
  <si>
    <t>2002-10-28T06:36:45</t>
  </si>
  <si>
    <t>2002-10-28T17:29:06</t>
  </si>
  <si>
    <t>2002-10-29</t>
  </si>
  <si>
    <t>2002-10-29T06:37:41</t>
  </si>
  <si>
    <t>2002-10-29T17:28:02</t>
  </si>
  <si>
    <t>2002-10-30</t>
  </si>
  <si>
    <t>2002-10-30T06:38:37</t>
  </si>
  <si>
    <t>2002-10-30T17:26:59</t>
  </si>
  <si>
    <t>2002-10-31</t>
  </si>
  <si>
    <t>2002-10-31T06:39:34</t>
  </si>
  <si>
    <t>2002-10-31T17:25:57</t>
  </si>
  <si>
    <t>2002-11-01</t>
  </si>
  <si>
    <t>2002-11-01T06:40:31</t>
  </si>
  <si>
    <t>2002-11-01T17:24:56</t>
  </si>
  <si>
    <t>2002-11-02</t>
  </si>
  <si>
    <t>2002-11-02T06:41:28</t>
  </si>
  <si>
    <t>2002-11-02T17:23:56</t>
  </si>
  <si>
    <t>2002-11-03</t>
  </si>
  <si>
    <t>2002-11-03T06:42:25</t>
  </si>
  <si>
    <t>2002-11-03T17:22:58</t>
  </si>
  <si>
    <t>2002-11-04</t>
  </si>
  <si>
    <t>2002-11-04T06:43:23</t>
  </si>
  <si>
    <t>2002-11-04T17:22:02</t>
  </si>
  <si>
    <t>2002-11-05</t>
  </si>
  <si>
    <t>2002-11-05T06:44:21</t>
  </si>
  <si>
    <t>2002-11-05T17:21:07</t>
  </si>
  <si>
    <t>2002-11-06</t>
  </si>
  <si>
    <t>2002-11-06T06:45:19</t>
  </si>
  <si>
    <t>2002-11-06T17:20:13</t>
  </si>
  <si>
    <t>2002-11-07</t>
  </si>
  <si>
    <t>2002-11-07T06:46:18</t>
  </si>
  <si>
    <t>2002-11-07T17:19:20</t>
  </si>
  <si>
    <t>2002-11-08</t>
  </si>
  <si>
    <t>2002-11-08T06:47:16</t>
  </si>
  <si>
    <t>2002-11-08T17:18:30</t>
  </si>
  <si>
    <t>2002-11-09</t>
  </si>
  <si>
    <t>2002-11-09T06:48:15</t>
  </si>
  <si>
    <t>2002-11-09T17:17:40</t>
  </si>
  <si>
    <t>2002-11-10</t>
  </si>
  <si>
    <t>2002-11-10T06:49:14</t>
  </si>
  <si>
    <t>2002-11-10T17:16:53</t>
  </si>
  <si>
    <t>Becoming cloudy in the afternoon with early morning rain.</t>
  </si>
  <si>
    <t>2002-11-11</t>
  </si>
  <si>
    <t>2002-11-11T06:50:14</t>
  </si>
  <si>
    <t>2002-11-11T17:16:06</t>
  </si>
  <si>
    <t>2002-11-12</t>
  </si>
  <si>
    <t>2002-11-12T06:51:13</t>
  </si>
  <si>
    <t>2002-11-12T17:15:22</t>
  </si>
  <si>
    <t>2002-11-13</t>
  </si>
  <si>
    <t>2002-11-13T06:52:12</t>
  </si>
  <si>
    <t>2002-11-13T17:14:39</t>
  </si>
  <si>
    <t>2002-11-14</t>
  </si>
  <si>
    <t>2002-11-14T06:53:12</t>
  </si>
  <si>
    <t>2002-11-14T17:13:58</t>
  </si>
  <si>
    <t>2002-11-15</t>
  </si>
  <si>
    <t>2002-11-15T06:54:11</t>
  </si>
  <si>
    <t>2002-11-15T17:13:18</t>
  </si>
  <si>
    <t>2002-11-16</t>
  </si>
  <si>
    <t>2002-11-16T06:55:11</t>
  </si>
  <si>
    <t>2002-11-16T17:12:40</t>
  </si>
  <si>
    <t>2002-11-17</t>
  </si>
  <si>
    <t>2002-11-17T06:56:10</t>
  </si>
  <si>
    <t>2002-11-17T17:12:04</t>
  </si>
  <si>
    <t>2002-11-18</t>
  </si>
  <si>
    <t>2002-11-18T06:57:10</t>
  </si>
  <si>
    <t>2002-11-18T17:11:30</t>
  </si>
  <si>
    <t>2002-11-19</t>
  </si>
  <si>
    <t>2002-11-19T06:58:09</t>
  </si>
  <si>
    <t>2002-11-19T17:10:58</t>
  </si>
  <si>
    <t>2002-11-20</t>
  </si>
  <si>
    <t>2002-11-20T06:59:08</t>
  </si>
  <si>
    <t>2002-11-20T17:10:27</t>
  </si>
  <si>
    <t>2002-11-21</t>
  </si>
  <si>
    <t>2002-11-21T07:00:07</t>
  </si>
  <si>
    <t>2002-11-21T17:09:58</t>
  </si>
  <si>
    <t>2002-11-22</t>
  </si>
  <si>
    <t>2002-11-22T07:01:05</t>
  </si>
  <si>
    <t>2002-11-22T17:09:31</t>
  </si>
  <si>
    <t>2002-11-23</t>
  </si>
  <si>
    <t>2002-11-23T07:02:04</t>
  </si>
  <si>
    <t>2002-11-23T17:09:06</t>
  </si>
  <si>
    <t>2002-11-24</t>
  </si>
  <si>
    <t>2002-11-24T07:03:02</t>
  </si>
  <si>
    <t>2002-11-24T17:08:43</t>
  </si>
  <si>
    <t>2002-11-25</t>
  </si>
  <si>
    <t>2002-11-25T07:04:00</t>
  </si>
  <si>
    <t>2002-11-25T17:08:21</t>
  </si>
  <si>
    <t>2002-11-26</t>
  </si>
  <si>
    <t>2002-11-26T07:04:57</t>
  </si>
  <si>
    <t>2002-11-26T17:08:02</t>
  </si>
  <si>
    <t>2002-11-27</t>
  </si>
  <si>
    <t>2002-11-27T07:05:54</t>
  </si>
  <si>
    <t>2002-11-27T17:07:44</t>
  </si>
  <si>
    <t>2002-11-28</t>
  </si>
  <si>
    <t>2002-11-28T07:06:50</t>
  </si>
  <si>
    <t>2002-11-28T17:07:29</t>
  </si>
  <si>
    <t>2002-11-29</t>
  </si>
  <si>
    <t>2002-11-29T07:07:46</t>
  </si>
  <si>
    <t>2002-11-29T17:07:15</t>
  </si>
  <si>
    <t>2002-11-30</t>
  </si>
  <si>
    <t>2002-11-30T07:08:41</t>
  </si>
  <si>
    <t>2002-11-30T17:07:03</t>
  </si>
  <si>
    <t>2002-12-01</t>
  </si>
  <si>
    <t>2002-12-01T07:09:36</t>
  </si>
  <si>
    <t>2002-12-01T17:06:54</t>
  </si>
  <si>
    <t>2002-12-02</t>
  </si>
  <si>
    <t>2002-12-02T07:10:30</t>
  </si>
  <si>
    <t>2002-12-02T17:06:46</t>
  </si>
  <si>
    <t>2002-12-03</t>
  </si>
  <si>
    <t>2002-12-03T07:11:23</t>
  </si>
  <si>
    <t>2002-12-03T17:06:40</t>
  </si>
  <si>
    <t>2002-12-04</t>
  </si>
  <si>
    <t>2002-12-04T07:12:16</t>
  </si>
  <si>
    <t>2002-12-04T17:06:36</t>
  </si>
  <si>
    <t>2002-12-05</t>
  </si>
  <si>
    <t>2002-12-05T07:13:07</t>
  </si>
  <si>
    <t>2002-12-05T17:06:34</t>
  </si>
  <si>
    <t>2002-12-06</t>
  </si>
  <si>
    <t>2002-12-06T07:13:58</t>
  </si>
  <si>
    <t>2002-12-06T17:06:35</t>
  </si>
  <si>
    <t>2002-12-07</t>
  </si>
  <si>
    <t>2002-12-07T07:14:48</t>
  </si>
  <si>
    <t>2002-12-07T17:06:37</t>
  </si>
  <si>
    <t>2002-12-08</t>
  </si>
  <si>
    <t>2002-12-08T07:15:36</t>
  </si>
  <si>
    <t>2002-12-08T17:06:41</t>
  </si>
  <si>
    <t>2002-12-09</t>
  </si>
  <si>
    <t>2002-12-09T07:16:24</t>
  </si>
  <si>
    <t>2002-12-09T17:06:47</t>
  </si>
  <si>
    <t>2002-12-10</t>
  </si>
  <si>
    <t>2002-12-10T07:17:11</t>
  </si>
  <si>
    <t>2002-12-10T17:06:55</t>
  </si>
  <si>
    <t>2002-12-11</t>
  </si>
  <si>
    <t>2002-12-11T07:17:56</t>
  </si>
  <si>
    <t>2002-12-11T17:07:04</t>
  </si>
  <si>
    <t>2002-12-12</t>
  </si>
  <si>
    <t>2002-12-12T07:18:41</t>
  </si>
  <si>
    <t>2002-12-12T17:07:16</t>
  </si>
  <si>
    <t>2002-12-13</t>
  </si>
  <si>
    <t>2002-12-13T07:19:24</t>
  </si>
  <si>
    <t>2002-12-13T17:07:30</t>
  </si>
  <si>
    <t>2002-12-14</t>
  </si>
  <si>
    <t>2002-12-14T07:20:06</t>
  </si>
  <si>
    <t>2002-12-14T17:07:46</t>
  </si>
  <si>
    <t>2002-12-15</t>
  </si>
  <si>
    <t>2002-12-15T07:20:47</t>
  </si>
  <si>
    <t>2002-12-15T17:08:03</t>
  </si>
  <si>
    <t>2002-12-16</t>
  </si>
  <si>
    <t>2002-12-16T07:21:26</t>
  </si>
  <si>
    <t>2002-12-16T17:08:22</t>
  </si>
  <si>
    <t>2002-12-17</t>
  </si>
  <si>
    <t>2002-12-17T07:22:04</t>
  </si>
  <si>
    <t>2002-12-17T17:08:44</t>
  </si>
  <si>
    <t>2002-12-18</t>
  </si>
  <si>
    <t>2002-12-18T07:22:40</t>
  </si>
  <si>
    <t>2002-12-18T17:09:06</t>
  </si>
  <si>
    <t>2002-12-19</t>
  </si>
  <si>
    <t>2002-12-19T07:23:15</t>
  </si>
  <si>
    <t>2002-12-19T17:09:31</t>
  </si>
  <si>
    <t>2002-12-20</t>
  </si>
  <si>
    <t>2002-12-20T07:23:49</t>
  </si>
  <si>
    <t>2002-12-20T17:09:58</t>
  </si>
  <si>
    <t>Cloudy skies throughout the day with morning rain.</t>
  </si>
  <si>
    <t>2002-12-21</t>
  </si>
  <si>
    <t>2002-12-21T07:24:20</t>
  </si>
  <si>
    <t>2002-12-21T17:10:26</t>
  </si>
  <si>
    <t>2002-12-22</t>
  </si>
  <si>
    <t>2002-12-22T07:24:51</t>
  </si>
  <si>
    <t>2002-12-22T17:10:56</t>
  </si>
  <si>
    <t>2002-12-23</t>
  </si>
  <si>
    <t>2002-12-23T07:25:19</t>
  </si>
  <si>
    <t>2002-12-23T17:11:27</t>
  </si>
  <si>
    <t>2002-12-24</t>
  </si>
  <si>
    <t>2002-12-24T07:25:46</t>
  </si>
  <si>
    <t>2002-12-24T17:12:01</t>
  </si>
  <si>
    <t>2002-12-25</t>
  </si>
  <si>
    <t>2002-12-25T07:26:12</t>
  </si>
  <si>
    <t>2002-12-25T17:12:35</t>
  </si>
  <si>
    <t>2002-12-26</t>
  </si>
  <si>
    <t>2002-12-26T07:26:35</t>
  </si>
  <si>
    <t>2002-12-26T17:13:12</t>
  </si>
  <si>
    <t>2002-12-27</t>
  </si>
  <si>
    <t>2002-12-27T07:26:57</t>
  </si>
  <si>
    <t>2002-12-27T17:13:50</t>
  </si>
  <si>
    <t>2002-12-28</t>
  </si>
  <si>
    <t>2002-12-28T07:27:17</t>
  </si>
  <si>
    <t>2002-12-28T17:14:29</t>
  </si>
  <si>
    <t>2002-12-29</t>
  </si>
  <si>
    <t>2002-12-29T07:27:36</t>
  </si>
  <si>
    <t>2002-12-29T17:15:10</t>
  </si>
  <si>
    <t>2002-12-30</t>
  </si>
  <si>
    <t>2002-12-30T07:27:52</t>
  </si>
  <si>
    <t>2002-12-30T17:15:52</t>
  </si>
  <si>
    <t>2002-12-31</t>
  </si>
  <si>
    <t>2002-12-31T07:28:07</t>
  </si>
  <si>
    <t>2002-12-31T17:16:35</t>
  </si>
  <si>
    <t>2003-01-01</t>
  </si>
  <si>
    <t>2003-01-01T07:28:20</t>
  </si>
  <si>
    <t>2003-01-01T17:17:20</t>
  </si>
  <si>
    <t>2003-01-02</t>
  </si>
  <si>
    <t>2003-01-02T07:28:31</t>
  </si>
  <si>
    <t>2003-01-02T17:18:06</t>
  </si>
  <si>
    <t>2003-01-03</t>
  </si>
  <si>
    <t>2003-01-03T07:28:40</t>
  </si>
  <si>
    <t>2003-01-03T17:18:53</t>
  </si>
  <si>
    <t>2003-01-04</t>
  </si>
  <si>
    <t>2003-01-04T07:28:47</t>
  </si>
  <si>
    <t>2003-01-04T17:19:42</t>
  </si>
  <si>
    <t>2003-01-05</t>
  </si>
  <si>
    <t>2003-01-05T07:28:52</t>
  </si>
  <si>
    <t>2003-01-05T17:20:31</t>
  </si>
  <si>
    <t>2003-01-06</t>
  </si>
  <si>
    <t>2003-01-06T07:28:55</t>
  </si>
  <si>
    <t>2003-01-06T17:21:22</t>
  </si>
  <si>
    <t>2003-01-07</t>
  </si>
  <si>
    <t>2003-01-07T07:28:57</t>
  </si>
  <si>
    <t>2003-01-07T17:22:14</t>
  </si>
  <si>
    <t>2003-01-08</t>
  </si>
  <si>
    <t>2003-01-08T07:28:56</t>
  </si>
  <si>
    <t>2003-01-08T17:23:06</t>
  </si>
  <si>
    <t>2003-01-09</t>
  </si>
  <si>
    <t>2003-01-09T07:28:54</t>
  </si>
  <si>
    <t>2003-01-09T17:24:00</t>
  </si>
  <si>
    <t>2003-01-10</t>
  </si>
  <si>
    <t>2003-01-10T07:28:50</t>
  </si>
  <si>
    <t>2003-01-10T17:24:54</t>
  </si>
  <si>
    <t>2003-01-11</t>
  </si>
  <si>
    <t>2003-01-11T07:28:43</t>
  </si>
  <si>
    <t>2003-01-11T17:25:49</t>
  </si>
  <si>
    <t>2003-01-12</t>
  </si>
  <si>
    <t>2003-01-12T07:28:35</t>
  </si>
  <si>
    <t>2003-01-12T17:26:45</t>
  </si>
  <si>
    <t>2003-01-13</t>
  </si>
  <si>
    <t>2003-01-13T07:28:25</t>
  </si>
  <si>
    <t>2003-01-13T17:27:42</t>
  </si>
  <si>
    <t>2003-01-14</t>
  </si>
  <si>
    <t>2003-01-14T07:28:13</t>
  </si>
  <si>
    <t>2003-01-14T17:28:39</t>
  </si>
  <si>
    <t>2003-01-15</t>
  </si>
  <si>
    <t>2003-01-15T07:27:59</t>
  </si>
  <si>
    <t>2003-01-15T17:29:37</t>
  </si>
  <si>
    <t>2003-01-16</t>
  </si>
  <si>
    <t>2003-01-16T07:27:43</t>
  </si>
  <si>
    <t>2003-01-16T17:30:36</t>
  </si>
  <si>
    <t>2003-01-17</t>
  </si>
  <si>
    <t>2003-01-17T07:27:25</t>
  </si>
  <si>
    <t>2003-01-17T17:31:35</t>
  </si>
  <si>
    <t>2003-01-18</t>
  </si>
  <si>
    <t>2003-01-18T07:27:05</t>
  </si>
  <si>
    <t>2003-01-18T17:32:35</t>
  </si>
  <si>
    <t>2003-01-19</t>
  </si>
  <si>
    <t>2003-01-19T07:26:44</t>
  </si>
  <si>
    <t>2003-01-19T17:33:35</t>
  </si>
  <si>
    <t>2003-01-20</t>
  </si>
  <si>
    <t>2003-01-20T07:26:20</t>
  </si>
  <si>
    <t>2003-01-20T17:34:35</t>
  </si>
  <si>
    <t>2003-01-21</t>
  </si>
  <si>
    <t>2003-01-21T07:25:55</t>
  </si>
  <si>
    <t>2003-01-21T17:35:36</t>
  </si>
  <si>
    <t>2003-01-22</t>
  </si>
  <si>
    <t>2003-01-22T07:25:28</t>
  </si>
  <si>
    <t>2003-01-22T17:36:37</t>
  </si>
  <si>
    <t>2003-01-23</t>
  </si>
  <si>
    <t>2003-01-23T07:24:59</t>
  </si>
  <si>
    <t>2003-01-23T17:37:38</t>
  </si>
  <si>
    <t>2003-01-24</t>
  </si>
  <si>
    <t>2003-01-24T07:24:28</t>
  </si>
  <si>
    <t>2003-01-24T17:38:40</t>
  </si>
  <si>
    <t>2003-01-25</t>
  </si>
  <si>
    <t>2003-01-25T07:23:56</t>
  </si>
  <si>
    <t>2003-01-25T17:39:42</t>
  </si>
  <si>
    <t>2003-01-26</t>
  </si>
  <si>
    <t>2003-01-26T07:23:21</t>
  </si>
  <si>
    <t>2003-01-26T17:40:44</t>
  </si>
  <si>
    <t>2003-01-27</t>
  </si>
  <si>
    <t>2003-01-27T07:22:46</t>
  </si>
  <si>
    <t>2003-01-27T17:41:46</t>
  </si>
  <si>
    <t>2003-01-28</t>
  </si>
  <si>
    <t>2003-01-28T07:22:08</t>
  </si>
  <si>
    <t>2003-01-28T17:42:48</t>
  </si>
  <si>
    <t>2003-01-29</t>
  </si>
  <si>
    <t>2003-01-29T07:21:29</t>
  </si>
  <si>
    <t>2003-01-29T17:43:50</t>
  </si>
  <si>
    <t>2003-01-30</t>
  </si>
  <si>
    <t>2003-01-30T07:20:48</t>
  </si>
  <si>
    <t>2003-01-30T17:44:52</t>
  </si>
  <si>
    <t>2003-01-31</t>
  </si>
  <si>
    <t>2003-01-31T07:20:05</t>
  </si>
  <si>
    <t>2003-01-31T17:45:54</t>
  </si>
  <si>
    <t>2003-02-01</t>
  </si>
  <si>
    <t>2003-02-01T07:19:21</t>
  </si>
  <si>
    <t>2003-02-01T17:46:56</t>
  </si>
  <si>
    <t>2003-02-02</t>
  </si>
  <si>
    <t>2003-02-02T07:18:35</t>
  </si>
  <si>
    <t>2003-02-02T17:47:58</t>
  </si>
  <si>
    <t>2003-02-03</t>
  </si>
  <si>
    <t>2003-02-03T07:17:47</t>
  </si>
  <si>
    <t>2003-02-03T17:49:00</t>
  </si>
  <si>
    <t>2003-02-04</t>
  </si>
  <si>
    <t>2003-02-04T07:16:59</t>
  </si>
  <si>
    <t>2003-02-04T17:50:02</t>
  </si>
  <si>
    <t>2003-02-05</t>
  </si>
  <si>
    <t>2003-02-05T07:16:08</t>
  </si>
  <si>
    <t>2003-02-05T17:51:04</t>
  </si>
  <si>
    <t>2003-02-06</t>
  </si>
  <si>
    <t>2003-02-06T07:15:16</t>
  </si>
  <si>
    <t>2003-02-06T17:52:05</t>
  </si>
  <si>
    <t>2003-02-07</t>
  </si>
  <si>
    <t>2003-02-07T07:14:23</t>
  </si>
  <si>
    <t>2003-02-07T17:53:06</t>
  </si>
  <si>
    <t>2003-02-08</t>
  </si>
  <si>
    <t>2003-02-08T07:13:28</t>
  </si>
  <si>
    <t>2003-02-08T17:54:08</t>
  </si>
  <si>
    <t>2003-02-09</t>
  </si>
  <si>
    <t>2003-02-09T07:12:32</t>
  </si>
  <si>
    <t>2003-02-09T17:55:08</t>
  </si>
  <si>
    <t>2003-02-10</t>
  </si>
  <si>
    <t>2003-02-10T07:11:35</t>
  </si>
  <si>
    <t>2003-02-10T17:56:09</t>
  </si>
  <si>
    <t>2003-02-11</t>
  </si>
  <si>
    <t>2003-02-11T07:10:36</t>
  </si>
  <si>
    <t>2003-02-11T17:57:09</t>
  </si>
  <si>
    <t>2003-02-12</t>
  </si>
  <si>
    <t>2003-02-12T07:09:36</t>
  </si>
  <si>
    <t>2003-02-12T17:58:09</t>
  </si>
  <si>
    <t>2003-02-13</t>
  </si>
  <si>
    <t>2003-02-13T07:08:35</t>
  </si>
  <si>
    <t>2003-02-13T17:59:09</t>
  </si>
  <si>
    <t>2003-02-14</t>
  </si>
  <si>
    <t>2003-02-14T07:07:32</t>
  </si>
  <si>
    <t>2003-02-14T18:00:08</t>
  </si>
  <si>
    <t>Cloudy skies throughout the day with rain clearing later.</t>
  </si>
  <si>
    <t>2003-02-15</t>
  </si>
  <si>
    <t>2003-02-15T07:06:29</t>
  </si>
  <si>
    <t>2003-02-15T18:01:08</t>
  </si>
  <si>
    <t>2003-02-16</t>
  </si>
  <si>
    <t>2003-02-16T07:05:24</t>
  </si>
  <si>
    <t>2003-02-16T18:02:06</t>
  </si>
  <si>
    <t>2003-02-17</t>
  </si>
  <si>
    <t>2003-02-17T07:04:18</t>
  </si>
  <si>
    <t>2003-02-17T18:03:05</t>
  </si>
  <si>
    <t>2003-02-18</t>
  </si>
  <si>
    <t>2003-02-18T07:03:11</t>
  </si>
  <si>
    <t>2003-02-18T18:04:03</t>
  </si>
  <si>
    <t>2003-02-19</t>
  </si>
  <si>
    <t>2003-02-19T07:02:03</t>
  </si>
  <si>
    <t>2003-02-19T18:05:01</t>
  </si>
  <si>
    <t>2003-02-20</t>
  </si>
  <si>
    <t>2003-02-20T07:00:53</t>
  </si>
  <si>
    <t>2003-02-20T18:05:58</t>
  </si>
  <si>
    <t>2003-02-21</t>
  </si>
  <si>
    <t>2003-02-21T06:59:43</t>
  </si>
  <si>
    <t>2003-02-21T18:06:55</t>
  </si>
  <si>
    <t>2003-02-22</t>
  </si>
  <si>
    <t>2003-02-22T06:58:32</t>
  </si>
  <si>
    <t>2003-02-22T18:07:52</t>
  </si>
  <si>
    <t>2003-02-23</t>
  </si>
  <si>
    <t>2003-02-23T06:57:20</t>
  </si>
  <si>
    <t>2003-02-23T18:08:48</t>
  </si>
  <si>
    <t>2003-02-24</t>
  </si>
  <si>
    <t>2003-02-24T06:56:07</t>
  </si>
  <si>
    <t>2003-02-24T18:09:45</t>
  </si>
  <si>
    <t>2003-02-25</t>
  </si>
  <si>
    <t>2003-02-25T06:54:53</t>
  </si>
  <si>
    <t>2003-02-25T18:10:40</t>
  </si>
  <si>
    <t>2003-02-26</t>
  </si>
  <si>
    <t>2003-02-26T06:53:39</t>
  </si>
  <si>
    <t>2003-02-26T18:11:36</t>
  </si>
  <si>
    <t>2003-02-27</t>
  </si>
  <si>
    <t>2003-02-27T06:52:23</t>
  </si>
  <si>
    <t>2003-02-27T18:12:31</t>
  </si>
  <si>
    <t>2003-02-28</t>
  </si>
  <si>
    <t>2003-02-28T06:51:07</t>
  </si>
  <si>
    <t>2003-02-28T18:13:25</t>
  </si>
  <si>
    <t>2003-03-01</t>
  </si>
  <si>
    <t>2003-03-01T06:49:50</t>
  </si>
  <si>
    <t>2003-03-01T18:14:20</t>
  </si>
  <si>
    <t>2003-03-02</t>
  </si>
  <si>
    <t>2003-03-02T06:48:33</t>
  </si>
  <si>
    <t>2003-03-02T18:15:14</t>
  </si>
  <si>
    <t>2003-03-03</t>
  </si>
  <si>
    <t>2003-03-03T06:47:14</t>
  </si>
  <si>
    <t>2003-03-03T18:16:08</t>
  </si>
  <si>
    <t>2003-03-04</t>
  </si>
  <si>
    <t>2003-03-04T06:45:55</t>
  </si>
  <si>
    <t>2003-03-04T18:17:01</t>
  </si>
  <si>
    <t>2003-03-05</t>
  </si>
  <si>
    <t>2003-03-05T06:44:36</t>
  </si>
  <si>
    <t>2003-03-05T18:17:54</t>
  </si>
  <si>
    <t>2003-03-06</t>
  </si>
  <si>
    <t>2003-03-06T06:43:16</t>
  </si>
  <si>
    <t>2003-03-06T18:18:47</t>
  </si>
  <si>
    <t>2003-03-07</t>
  </si>
  <si>
    <t>2003-03-07T06:41:55</t>
  </si>
  <si>
    <t>2003-03-07T18:19:39</t>
  </si>
  <si>
    <t>2003-03-08</t>
  </si>
  <si>
    <t>2003-03-08T06:40:34</t>
  </si>
  <si>
    <t>2003-03-08T18:20:32</t>
  </si>
  <si>
    <t>2003-03-09</t>
  </si>
  <si>
    <t>2003-03-09T06:39:12</t>
  </si>
  <si>
    <t>2003-03-09T18:21:24</t>
  </si>
  <si>
    <t>2003-03-10</t>
  </si>
  <si>
    <t>2003-03-10T06:37:50</t>
  </si>
  <si>
    <t>2003-03-10T18:22:15</t>
  </si>
  <si>
    <t>2003-03-11</t>
  </si>
  <si>
    <t>2003-03-11T06:36:28</t>
  </si>
  <si>
    <t>2003-03-11T18:23:07</t>
  </si>
  <si>
    <t>2003-03-12</t>
  </si>
  <si>
    <t>2003-03-12T06:35:05</t>
  </si>
  <si>
    <t>2003-03-12T18:23:58</t>
  </si>
  <si>
    <t>2003-03-13</t>
  </si>
  <si>
    <t>2003-03-13T06:33:41</t>
  </si>
  <si>
    <t>2003-03-13T18:24:49</t>
  </si>
  <si>
    <t>2003-03-14</t>
  </si>
  <si>
    <t>2003-03-14T06:32:18</t>
  </si>
  <si>
    <t>2003-03-14T18:25:40</t>
  </si>
  <si>
    <t>2003-03-15</t>
  </si>
  <si>
    <t>2003-03-15T06:30:54</t>
  </si>
  <si>
    <t>2003-03-15T18:26:30</t>
  </si>
  <si>
    <t>2003-03-16</t>
  </si>
  <si>
    <t>2003-03-16T06:29:30</t>
  </si>
  <si>
    <t>2003-03-16T18:27:21</t>
  </si>
  <si>
    <t>2003-03-17</t>
  </si>
  <si>
    <t>2003-03-17T06:28:05</t>
  </si>
  <si>
    <t>2003-03-17T18:28:11</t>
  </si>
  <si>
    <t>2003-03-18</t>
  </si>
  <si>
    <t>2003-03-18T06:26:41</t>
  </si>
  <si>
    <t>2003-03-18T18:29:01</t>
  </si>
  <si>
    <t>2003-03-19</t>
  </si>
  <si>
    <t>2003-03-19T06:25:16</t>
  </si>
  <si>
    <t>2003-03-19T18:29:51</t>
  </si>
  <si>
    <t>2003-03-20</t>
  </si>
  <si>
    <t>2003-03-20T06:23:51</t>
  </si>
  <si>
    <t>2003-03-20T18:30:40</t>
  </si>
  <si>
    <t>2003-03-21</t>
  </si>
  <si>
    <t>2003-03-21T06:22:26</t>
  </si>
  <si>
    <t>2003-03-21T18:31:30</t>
  </si>
  <si>
    <t>2003-03-22</t>
  </si>
  <si>
    <t>2003-03-22T06:21:01</t>
  </si>
  <si>
    <t>2003-03-22T18:32:19</t>
  </si>
  <si>
    <t>2003-03-23</t>
  </si>
  <si>
    <t>2003-03-23T06:19:36</t>
  </si>
  <si>
    <t>2003-03-23T18:33:08</t>
  </si>
  <si>
    <t>2003-03-24</t>
  </si>
  <si>
    <t>2003-03-24T06:18:11</t>
  </si>
  <si>
    <t>2003-03-24T18:33:57</t>
  </si>
  <si>
    <t>2003-03-25</t>
  </si>
  <si>
    <t>2003-03-25T06:16:45</t>
  </si>
  <si>
    <t>2003-03-25T18:34:46</t>
  </si>
  <si>
    <t>2003-03-26</t>
  </si>
  <si>
    <t>2003-03-26T06:15:20</t>
  </si>
  <si>
    <t>2003-03-26T18:35:35</t>
  </si>
  <si>
    <t>2003-03-27</t>
  </si>
  <si>
    <t>2003-03-27T06:13:55</t>
  </si>
  <si>
    <t>2003-03-27T18:36:24</t>
  </si>
  <si>
    <t>2003-03-28</t>
  </si>
  <si>
    <t>2003-03-28T06:12:30</t>
  </si>
  <si>
    <t>2003-03-28T18:37:13</t>
  </si>
  <si>
    <t>2003-03-29</t>
  </si>
  <si>
    <t>2003-03-29T06:11:05</t>
  </si>
  <si>
    <t>2003-03-29T18:38:02</t>
  </si>
  <si>
    <t>2003-03-30</t>
  </si>
  <si>
    <t>2003-03-30T07:09:41</t>
  </si>
  <si>
    <t>2003-03-30T19:38:50</t>
  </si>
  <si>
    <t>2003-03-31</t>
  </si>
  <si>
    <t>2003-03-31T07:08:16</t>
  </si>
  <si>
    <t>2003-03-31T19:39:39</t>
  </si>
  <si>
    <t>2003-04-01</t>
  </si>
  <si>
    <t>2003-04-01T07:06:52</t>
  </si>
  <si>
    <t>2003-04-01T19:40:28</t>
  </si>
  <si>
    <t>2003-04-02</t>
  </si>
  <si>
    <t>2003-04-02T07:05:27</t>
  </si>
  <si>
    <t>2003-04-02T19:41:16</t>
  </si>
  <si>
    <t>2003-04-03</t>
  </si>
  <si>
    <t>2003-04-03T07:04:04</t>
  </si>
  <si>
    <t>2003-04-03T19:42:05</t>
  </si>
  <si>
    <t>2003-04-04</t>
  </si>
  <si>
    <t>2003-04-04T07:02:40</t>
  </si>
  <si>
    <t>2003-04-04T19:42:53</t>
  </si>
  <si>
    <t>2003-04-05</t>
  </si>
  <si>
    <t>2003-04-05T07:01:17</t>
  </si>
  <si>
    <t>2003-04-05T19:43:42</t>
  </si>
  <si>
    <t>2003-04-06</t>
  </si>
  <si>
    <t>2003-04-06T06:59:54</t>
  </si>
  <si>
    <t>2003-04-06T19:44:30</t>
  </si>
  <si>
    <t>2003-04-07</t>
  </si>
  <si>
    <t>2003-04-07T06:58:31</t>
  </si>
  <si>
    <t>2003-04-07T19:45:19</t>
  </si>
  <si>
    <t>2003-04-08</t>
  </si>
  <si>
    <t>2003-04-08T06:57:09</t>
  </si>
  <si>
    <t>2003-04-08T19:46:08</t>
  </si>
  <si>
    <t>2003-04-09</t>
  </si>
  <si>
    <t>2003-04-09T06:55:47</t>
  </si>
  <si>
    <t>2003-04-09T19:46:56</t>
  </si>
  <si>
    <t>2003-04-10</t>
  </si>
  <si>
    <t>2003-04-10T06:54:26</t>
  </si>
  <si>
    <t>2003-04-10T19:47:45</t>
  </si>
  <si>
    <t>2003-04-11</t>
  </si>
  <si>
    <t>2003-04-11T06:53:05</t>
  </si>
  <si>
    <t>2003-04-11T19:48:34</t>
  </si>
  <si>
    <t>2003-04-12</t>
  </si>
  <si>
    <t>2003-04-12T06:51:45</t>
  </si>
  <si>
    <t>2003-04-12T19:49:23</t>
  </si>
  <si>
    <t>2003-04-13</t>
  </si>
  <si>
    <t>2003-04-13T06:50:25</t>
  </si>
  <si>
    <t>2003-04-13T19:50:11</t>
  </si>
  <si>
    <t>2003-04-14</t>
  </si>
  <si>
    <t>2003-04-14T06:49:06</t>
  </si>
  <si>
    <t>2003-04-14T19:51:00</t>
  </si>
  <si>
    <t>2003-04-15</t>
  </si>
  <si>
    <t>2003-04-15T06:47:48</t>
  </si>
  <si>
    <t>2003-04-15T19:51:49</t>
  </si>
  <si>
    <t>2003-04-16</t>
  </si>
  <si>
    <t>2003-04-16T06:46:30</t>
  </si>
  <si>
    <t>2003-04-16T19:52:38</t>
  </si>
  <si>
    <t>2003-04-17</t>
  </si>
  <si>
    <t>2003-04-17T06:45:13</t>
  </si>
  <si>
    <t>2003-04-17T19:53:27</t>
  </si>
  <si>
    <t>2003-04-18</t>
  </si>
  <si>
    <t>2003-04-18T06:43:56</t>
  </si>
  <si>
    <t>2003-04-18T19:54:16</t>
  </si>
  <si>
    <t>2003-04-19</t>
  </si>
  <si>
    <t>2003-04-19T06:42:40</t>
  </si>
  <si>
    <t>2003-04-19T19:55:05</t>
  </si>
  <si>
    <t>2003-04-20</t>
  </si>
  <si>
    <t>2003-04-20T06:41:25</t>
  </si>
  <si>
    <t>2003-04-20T19:55:55</t>
  </si>
  <si>
    <t>2003-04-21</t>
  </si>
  <si>
    <t>2003-04-21T06:40:11</t>
  </si>
  <si>
    <t>2003-04-21T19:56:44</t>
  </si>
  <si>
    <t>2003-04-22</t>
  </si>
  <si>
    <t>2003-04-22T06:38:57</t>
  </si>
  <si>
    <t>2003-04-22T19:57:33</t>
  </si>
  <si>
    <t>2003-04-23</t>
  </si>
  <si>
    <t>2003-04-23T06:37:45</t>
  </si>
  <si>
    <t>2003-04-23T19:58:23</t>
  </si>
  <si>
    <t>2003-04-24</t>
  </si>
  <si>
    <t>2003-04-24T06:36:33</t>
  </si>
  <si>
    <t>2003-04-24T19:59:12</t>
  </si>
  <si>
    <t>2003-04-25</t>
  </si>
  <si>
    <t>2003-04-25T06:35:22</t>
  </si>
  <si>
    <t>2003-04-25T20:00:01</t>
  </si>
  <si>
    <t>2003-04-26</t>
  </si>
  <si>
    <t>2003-04-26T06:34:12</t>
  </si>
  <si>
    <t>2003-04-26T20:00:51</t>
  </si>
  <si>
    <t>2003-04-27</t>
  </si>
  <si>
    <t>2003-04-27T06:33:03</t>
  </si>
  <si>
    <t>2003-04-27T20:01:40</t>
  </si>
  <si>
    <t>2003-04-28</t>
  </si>
  <si>
    <t>2003-04-28T06:31:55</t>
  </si>
  <si>
    <t>2003-04-28T20:02:30</t>
  </si>
  <si>
    <t>2003-04-29</t>
  </si>
  <si>
    <t>2003-04-29T06:30:48</t>
  </si>
  <si>
    <t>2003-04-29T20:03:19</t>
  </si>
  <si>
    <t>2003-04-30</t>
  </si>
  <si>
    <t>2003-04-30T06:29:42</t>
  </si>
  <si>
    <t>2003-04-30T20:04:09</t>
  </si>
  <si>
    <t>2003-05-01</t>
  </si>
  <si>
    <t>2003-05-01T06:28:37</t>
  </si>
  <si>
    <t>2003-05-01T20:04:58</t>
  </si>
  <si>
    <t>2003-05-02</t>
  </si>
  <si>
    <t>2003-05-02T06:27:33</t>
  </si>
  <si>
    <t>2003-05-02T20:05:48</t>
  </si>
  <si>
    <t>2003-05-03</t>
  </si>
  <si>
    <t>2003-05-03T06:26:30</t>
  </si>
  <si>
    <t>2003-05-03T20:06:37</t>
  </si>
  <si>
    <t>2003-05-04</t>
  </si>
  <si>
    <t>2003-05-04T06:25:28</t>
  </si>
  <si>
    <t>2003-05-04T20:07:27</t>
  </si>
  <si>
    <t>2003-05-05</t>
  </si>
  <si>
    <t>2003-05-05T06:24:28</t>
  </si>
  <si>
    <t>2003-05-05T20:08:16</t>
  </si>
  <si>
    <t>2003-05-06</t>
  </si>
  <si>
    <t>2003-05-06T06:23:29</t>
  </si>
  <si>
    <t>2003-05-06T20:09:05</t>
  </si>
  <si>
    <t>2003-05-07</t>
  </si>
  <si>
    <t>2003-05-07T06:22:31</t>
  </si>
  <si>
    <t>2003-05-07T20:09:54</t>
  </si>
  <si>
    <t>2003-05-08</t>
  </si>
  <si>
    <t>2003-05-08T06:21:34</t>
  </si>
  <si>
    <t>2003-05-08T20:10:43</t>
  </si>
  <si>
    <t>2003-05-09</t>
  </si>
  <si>
    <t>2003-05-09T06:20:38</t>
  </si>
  <si>
    <t>2003-05-09T20:11:32</t>
  </si>
  <si>
    <t>2003-05-10</t>
  </si>
  <si>
    <t>2003-05-10T06:19:44</t>
  </si>
  <si>
    <t>2003-05-10T20:12:21</t>
  </si>
  <si>
    <t>2003-05-11</t>
  </si>
  <si>
    <t>2003-05-11T06:18:51</t>
  </si>
  <si>
    <t>2003-05-11T20:13:09</t>
  </si>
  <si>
    <t>2003-05-12</t>
  </si>
  <si>
    <t>2003-05-12T06:17:59</t>
  </si>
  <si>
    <t>2003-05-12T20:13:57</t>
  </si>
  <si>
    <t>2003-05-13</t>
  </si>
  <si>
    <t>2003-05-13T06:17:09</t>
  </si>
  <si>
    <t>2003-05-13T20:14:45</t>
  </si>
  <si>
    <t>2003-05-14</t>
  </si>
  <si>
    <t>2003-05-14T06:16:20</t>
  </si>
  <si>
    <t>2003-05-14T20:15:33</t>
  </si>
  <si>
    <t>2003-05-15</t>
  </si>
  <si>
    <t>2003-05-15T06:15:33</t>
  </si>
  <si>
    <t>2003-05-15T20:16:21</t>
  </si>
  <si>
    <t>2003-05-16</t>
  </si>
  <si>
    <t>2003-05-16T06:14:46</t>
  </si>
  <si>
    <t>2003-05-16T20:17:08</t>
  </si>
  <si>
    <t>2003-05-17</t>
  </si>
  <si>
    <t>2003-05-17T06:14:02</t>
  </si>
  <si>
    <t>2003-05-17T20:17:54</t>
  </si>
  <si>
    <t>2003-05-18</t>
  </si>
  <si>
    <t>2003-05-18T06:13:19</t>
  </si>
  <si>
    <t>2003-05-18T20:18:41</t>
  </si>
  <si>
    <t>2003-05-19</t>
  </si>
  <si>
    <t>2003-05-19T06:12:37</t>
  </si>
  <si>
    <t>2003-05-19T20:19:27</t>
  </si>
  <si>
    <t>2003-05-20</t>
  </si>
  <si>
    <t>2003-05-20T06:11:57</t>
  </si>
  <si>
    <t>2003-05-20T20:20:13</t>
  </si>
  <si>
    <t>2003-05-21</t>
  </si>
  <si>
    <t>2003-05-21T06:11:18</t>
  </si>
  <si>
    <t>2003-05-21T20:20:58</t>
  </si>
  <si>
    <t>2003-05-22</t>
  </si>
  <si>
    <t>2003-05-22T06:10:41</t>
  </si>
  <si>
    <t>2003-05-22T20:21:42</t>
  </si>
  <si>
    <t>2003-05-23</t>
  </si>
  <si>
    <t>2003-05-23T06:10:06</t>
  </si>
  <si>
    <t>2003-05-23T20:22:27</t>
  </si>
  <si>
    <t>2003-05-24</t>
  </si>
  <si>
    <t>2003-05-24T06:09:32</t>
  </si>
  <si>
    <t>2003-05-24T20:23:10</t>
  </si>
  <si>
    <t>2003-05-25</t>
  </si>
  <si>
    <t>2003-05-25T06:08:59</t>
  </si>
  <si>
    <t>2003-05-25T20:23:53</t>
  </si>
  <si>
    <t>2003-05-26</t>
  </si>
  <si>
    <t>2003-05-26T06:08:29</t>
  </si>
  <si>
    <t>2003-05-26T20:24:35</t>
  </si>
  <si>
    <t>2003-05-27</t>
  </si>
  <si>
    <t>2003-05-27T06:07:59</t>
  </si>
  <si>
    <t>2003-05-27T20:25:17</t>
  </si>
  <si>
    <t>2003-05-28</t>
  </si>
  <si>
    <t>2003-05-28T06:07:32</t>
  </si>
  <si>
    <t>2003-05-28T20:25:58</t>
  </si>
  <si>
    <t>2003-05-29</t>
  </si>
  <si>
    <t>2003-05-29T06:07:06</t>
  </si>
  <si>
    <t>2003-05-29T20:26:39</t>
  </si>
  <si>
    <t>2003-05-30</t>
  </si>
  <si>
    <t>2003-05-30T06:06:42</t>
  </si>
  <si>
    <t>2003-05-30T20:27:18</t>
  </si>
  <si>
    <t>2003-05-31</t>
  </si>
  <si>
    <t>2003-05-31T06:06:19</t>
  </si>
  <si>
    <t>2003-05-31T20:27:57</t>
  </si>
  <si>
    <t>2003-06-01</t>
  </si>
  <si>
    <t>2003-06-01T06:05:58</t>
  </si>
  <si>
    <t>2003-06-01T20:28:35</t>
  </si>
  <si>
    <t>2003-06-02</t>
  </si>
  <si>
    <t>2003-06-02T06:05:39</t>
  </si>
  <si>
    <t>2003-06-02T20:29:12</t>
  </si>
  <si>
    <t>2003-06-03</t>
  </si>
  <si>
    <t>2003-06-03T06:05:21</t>
  </si>
  <si>
    <t>2003-06-03T20:29:48</t>
  </si>
  <si>
    <t>2003-06-04</t>
  </si>
  <si>
    <t>2003-06-04T06:05:05</t>
  </si>
  <si>
    <t>2003-06-04T20:30:23</t>
  </si>
  <si>
    <t>2003-06-05</t>
  </si>
  <si>
    <t>2003-06-05T06:04:51</t>
  </si>
  <si>
    <t>2003-06-05T20:30:57</t>
  </si>
  <si>
    <t>2003-06-06</t>
  </si>
  <si>
    <t>2003-06-06T06:04:38</t>
  </si>
  <si>
    <t>2003-06-06T20:31:30</t>
  </si>
  <si>
    <t>2003-06-07</t>
  </si>
  <si>
    <t>2003-06-07T06:04:27</t>
  </si>
  <si>
    <t>2003-06-07T20:32:02</t>
  </si>
  <si>
    <t>2003-06-08</t>
  </si>
  <si>
    <t>2003-06-08T06:04:18</t>
  </si>
  <si>
    <t>2003-06-08T20:32:33</t>
  </si>
  <si>
    <t>2003-06-09</t>
  </si>
  <si>
    <t>2003-06-09T06:04:10</t>
  </si>
  <si>
    <t>2003-06-09T20:33:03</t>
  </si>
  <si>
    <t>2003-06-10</t>
  </si>
  <si>
    <t>2003-06-10T06:04:04</t>
  </si>
  <si>
    <t>2003-06-10T20:33:32</t>
  </si>
  <si>
    <t>2003-06-11</t>
  </si>
  <si>
    <t>2003-06-11T06:04:00</t>
  </si>
  <si>
    <t>2003-06-11T20:33:59</t>
  </si>
  <si>
    <t>2003-06-12</t>
  </si>
  <si>
    <t>2003-06-12T06:03:57</t>
  </si>
  <si>
    <t>2003-06-12T20:34:26</t>
  </si>
  <si>
    <t>2003-06-13</t>
  </si>
  <si>
    <t>2003-06-13T06:03:56</t>
  </si>
  <si>
    <t>2003-06-13T20:34:51</t>
  </si>
  <si>
    <t>2003-06-14</t>
  </si>
  <si>
    <t>2003-06-14T06:03:56</t>
  </si>
  <si>
    <t>2003-06-14T20:35:15</t>
  </si>
  <si>
    <t>2003-06-15</t>
  </si>
  <si>
    <t>2003-06-15T06:03:59</t>
  </si>
  <si>
    <t>2003-06-15T20:35:37</t>
  </si>
  <si>
    <t>2003-06-16</t>
  </si>
  <si>
    <t>2003-06-16T06:04:02</t>
  </si>
  <si>
    <t>2003-06-16T20:35:58</t>
  </si>
  <si>
    <t>2003-06-17</t>
  </si>
  <si>
    <t>2003-06-17T06:04:07</t>
  </si>
  <si>
    <t>2003-06-17T20:36:18</t>
  </si>
  <si>
    <t>2003-06-18</t>
  </si>
  <si>
    <t>2003-06-18T06:04:14</t>
  </si>
  <si>
    <t>2003-06-18T20:36:36</t>
  </si>
  <si>
    <t>2003-06-19</t>
  </si>
  <si>
    <t>2003-06-19T06:04:23</t>
  </si>
  <si>
    <t>2003-06-19T20:36:53</t>
  </si>
  <si>
    <t>2003-06-20</t>
  </si>
  <si>
    <t>2003-06-20T06:04:32</t>
  </si>
  <si>
    <t>2003-06-20T20:37:08</t>
  </si>
  <si>
    <t>2003-06-21</t>
  </si>
  <si>
    <t>2003-06-21T06:04:44</t>
  </si>
  <si>
    <t>2003-06-21T20:37:22</t>
  </si>
  <si>
    <t>2003-06-22</t>
  </si>
  <si>
    <t>2003-06-22T06:04:56</t>
  </si>
  <si>
    <t>2003-06-22T20:37:35</t>
  </si>
  <si>
    <t>2003-06-23</t>
  </si>
  <si>
    <t>2003-06-23T06:05:11</t>
  </si>
  <si>
    <t>2003-06-23T20:37:45</t>
  </si>
  <si>
    <t>2003-06-24</t>
  </si>
  <si>
    <t>2003-06-24T06:05:26</t>
  </si>
  <si>
    <t>2003-06-24T20:37:55</t>
  </si>
  <si>
    <t>2003-06-25</t>
  </si>
  <si>
    <t>2003-06-25T06:05:43</t>
  </si>
  <si>
    <t>2003-06-25T20:38:02</t>
  </si>
  <si>
    <t>2003-06-26</t>
  </si>
  <si>
    <t>2003-06-26T06:06:02</t>
  </si>
  <si>
    <t>2003-06-26T20:38:08</t>
  </si>
  <si>
    <t>2003-06-27</t>
  </si>
  <si>
    <t>2003-06-27T06:06:22</t>
  </si>
  <si>
    <t>2003-06-27T20:38:13</t>
  </si>
  <si>
    <t>2003-06-28</t>
  </si>
  <si>
    <t>2003-06-28T06:06:43</t>
  </si>
  <si>
    <t>2003-06-28T20:38:16</t>
  </si>
  <si>
    <t>2003-06-29</t>
  </si>
  <si>
    <t>2003-06-29T06:07:05</t>
  </si>
  <si>
    <t>2003-06-29T20:38:17</t>
  </si>
  <si>
    <t>2003-06-30</t>
  </si>
  <si>
    <t>2003-06-30T06:07:28</t>
  </si>
  <si>
    <t>2003-06-30T20:38:17</t>
  </si>
  <si>
    <t>2003-07-01</t>
  </si>
  <si>
    <t>2003-07-01T06:07:53</t>
  </si>
  <si>
    <t>2003-07-01T20:38:15</t>
  </si>
  <si>
    <t>2003-07-02</t>
  </si>
  <si>
    <t>2003-07-02T06:08:19</t>
  </si>
  <si>
    <t>2003-07-02T20:38:11</t>
  </si>
  <si>
    <t>2003-07-03</t>
  </si>
  <si>
    <t>2003-07-03T06:08:46</t>
  </si>
  <si>
    <t>2003-07-03T20:38:05</t>
  </si>
  <si>
    <t>2003-07-04</t>
  </si>
  <si>
    <t>2003-07-04T06:09:14</t>
  </si>
  <si>
    <t>2003-07-04T20:37:58</t>
  </si>
  <si>
    <t>2003-07-05</t>
  </si>
  <si>
    <t>2003-07-05T06:09:44</t>
  </si>
  <si>
    <t>2003-07-05T20:37:50</t>
  </si>
  <si>
    <t>2003-07-06</t>
  </si>
  <si>
    <t>2003-07-06T06:10:14</t>
  </si>
  <si>
    <t>2003-07-06T20:37:39</t>
  </si>
  <si>
    <t>2003-07-07</t>
  </si>
  <si>
    <t>2003-07-07T06:10:45</t>
  </si>
  <si>
    <t>2003-07-07T20:37:27</t>
  </si>
  <si>
    <t>2003-07-08</t>
  </si>
  <si>
    <t>2003-07-08T06:11:18</t>
  </si>
  <si>
    <t>2003-07-08T20:37:13</t>
  </si>
  <si>
    <t>2003-07-09</t>
  </si>
  <si>
    <t>2003-07-09T06:11:51</t>
  </si>
  <si>
    <t>2003-07-09T20:36:57</t>
  </si>
  <si>
    <t>2003-07-10</t>
  </si>
  <si>
    <t>2003-07-10T06:12:25</t>
  </si>
  <si>
    <t>2003-07-10T20:36:40</t>
  </si>
  <si>
    <t>2003-07-11</t>
  </si>
  <si>
    <t>2003-07-11T06:13:00</t>
  </si>
  <si>
    <t>2003-07-11T20:36:21</t>
  </si>
  <si>
    <t>2003-07-12</t>
  </si>
  <si>
    <t>2003-07-12T06:13:36</t>
  </si>
  <si>
    <t>2003-07-12T20:36:00</t>
  </si>
  <si>
    <t>2003-07-13</t>
  </si>
  <si>
    <t>2003-07-13T06:14:13</t>
  </si>
  <si>
    <t>2003-07-13T20:35:38</t>
  </si>
  <si>
    <t>2003-07-14</t>
  </si>
  <si>
    <t>2003-07-14T06:14:50</t>
  </si>
  <si>
    <t>2003-07-14T20:35:14</t>
  </si>
  <si>
    <t>2003-07-15</t>
  </si>
  <si>
    <t>2003-07-15T06:15:28</t>
  </si>
  <si>
    <t>2003-07-15T20:34:48</t>
  </si>
  <si>
    <t>2003-07-16</t>
  </si>
  <si>
    <t>2003-07-16T06:16:07</t>
  </si>
  <si>
    <t>2003-07-16T20:34:20</t>
  </si>
  <si>
    <t>2003-07-17</t>
  </si>
  <si>
    <t>2003-07-17T06:16:46</t>
  </si>
  <si>
    <t>2003-07-17T20:33:51</t>
  </si>
  <si>
    <t>2003-07-18</t>
  </si>
  <si>
    <t>2003-07-18T06:17:27</t>
  </si>
  <si>
    <t>2003-07-18T20:33:20</t>
  </si>
  <si>
    <t>2003-07-19</t>
  </si>
  <si>
    <t>2003-07-19T06:18:07</t>
  </si>
  <si>
    <t>2003-07-19T20:32:48</t>
  </si>
  <si>
    <t>2003-07-20</t>
  </si>
  <si>
    <t>2003-07-20T06:18:48</t>
  </si>
  <si>
    <t>2003-07-20T20:32:14</t>
  </si>
  <si>
    <t>2003-07-21</t>
  </si>
  <si>
    <t>2003-07-21T06:19:30</t>
  </si>
  <si>
    <t>2003-07-21T20:31:38</t>
  </si>
  <si>
    <t>2003-07-22</t>
  </si>
  <si>
    <t>2003-07-22T06:20:12</t>
  </si>
  <si>
    <t>2003-07-22T20:31:01</t>
  </si>
  <si>
    <t>2003-07-23</t>
  </si>
  <si>
    <t>2003-07-23T06:20:55</t>
  </si>
  <si>
    <t>2003-07-23T20:30:22</t>
  </si>
  <si>
    <t>2003-07-24</t>
  </si>
  <si>
    <t>2003-07-24T06:21:38</t>
  </si>
  <si>
    <t>2003-07-24T20:29:42</t>
  </si>
  <si>
    <t>2003-07-25</t>
  </si>
  <si>
    <t>2003-07-25T06:22:21</t>
  </si>
  <si>
    <t>2003-07-25T20:29:00</t>
  </si>
  <si>
    <t>2003-07-26</t>
  </si>
  <si>
    <t>2003-07-26T06:23:05</t>
  </si>
  <si>
    <t>2003-07-26T20:28:17</t>
  </si>
  <si>
    <t>2003-07-27</t>
  </si>
  <si>
    <t>2003-07-27T06:23:49</t>
  </si>
  <si>
    <t>2003-07-27T20:27:32</t>
  </si>
  <si>
    <t>2003-07-28</t>
  </si>
  <si>
    <t>2003-07-28T06:24:34</t>
  </si>
  <si>
    <t>2003-07-28T20:26:45</t>
  </si>
  <si>
    <t>2003-07-29</t>
  </si>
  <si>
    <t>2003-07-29T06:25:18</t>
  </si>
  <si>
    <t>2003-07-29T20:25:57</t>
  </si>
  <si>
    <t>2003-07-30</t>
  </si>
  <si>
    <t>2003-07-30T06:26:03</t>
  </si>
  <si>
    <t>2003-07-30T20:25:08</t>
  </si>
  <si>
    <t>2003-07-31</t>
  </si>
  <si>
    <t>2003-07-31T06:26:48</t>
  </si>
  <si>
    <t>2003-07-31T20:24:17</t>
  </si>
  <si>
    <t>2003-08-01</t>
  </si>
  <si>
    <t>2003-08-01T06:27:34</t>
  </si>
  <si>
    <t>2003-08-01T20:23:25</t>
  </si>
  <si>
    <t>2003-08-02</t>
  </si>
  <si>
    <t>2003-08-02T06:28:19</t>
  </si>
  <si>
    <t>2003-08-02T20:22:32</t>
  </si>
  <si>
    <t>2003-08-03</t>
  </si>
  <si>
    <t>2003-08-03T06:29:05</t>
  </si>
  <si>
    <t>2003-08-03T20:21:37</t>
  </si>
  <si>
    <t>2003-08-04</t>
  </si>
  <si>
    <t>2003-08-04T06:29:51</t>
  </si>
  <si>
    <t>2003-08-04T20:20:41</t>
  </si>
  <si>
    <t>2003-08-05</t>
  </si>
  <si>
    <t>2003-08-05T06:30:37</t>
  </si>
  <si>
    <t>2003-08-05T20:19:43</t>
  </si>
  <si>
    <t>2003-08-06</t>
  </si>
  <si>
    <t>2003-08-06T06:31:23</t>
  </si>
  <si>
    <t>2003-08-06T20:18:44</t>
  </si>
  <si>
    <t>2003-08-07</t>
  </si>
  <si>
    <t>2003-08-07T06:32:09</t>
  </si>
  <si>
    <t>2003-08-07T20:17:44</t>
  </si>
  <si>
    <t>2003-08-08</t>
  </si>
  <si>
    <t>2003-08-08T06:32:55</t>
  </si>
  <si>
    <t>2003-08-08T20:16:43</t>
  </si>
  <si>
    <t>2003-08-09</t>
  </si>
  <si>
    <t>2003-08-09T06:33:41</t>
  </si>
  <si>
    <t>2003-08-09T20:15:41</t>
  </si>
  <si>
    <t>2003-08-10</t>
  </si>
  <si>
    <t>2003-08-10T06:34:27</t>
  </si>
  <si>
    <t>2003-08-10T20:14:37</t>
  </si>
  <si>
    <t>2003-08-11</t>
  </si>
  <si>
    <t>2003-08-11T06:35:13</t>
  </si>
  <si>
    <t>2003-08-11T20:13:32</t>
  </si>
  <si>
    <t>2003-08-12</t>
  </si>
  <si>
    <t>2003-08-12T06:36:00</t>
  </si>
  <si>
    <t>2003-08-12T20:12:27</t>
  </si>
  <si>
    <t>2003-08-13</t>
  </si>
  <si>
    <t>2003-08-13T06:36:46</t>
  </si>
  <si>
    <t>2003-08-13T20:11:20</t>
  </si>
  <si>
    <t>2003-08-14</t>
  </si>
  <si>
    <t>2003-08-14T06:37:32</t>
  </si>
  <si>
    <t>2003-08-14T20:10:12</t>
  </si>
  <si>
    <t>2003-08-15</t>
  </si>
  <si>
    <t>2003-08-15T06:38:18</t>
  </si>
  <si>
    <t>2003-08-15T20:09:03</t>
  </si>
  <si>
    <t>2003-08-16</t>
  </si>
  <si>
    <t>2003-08-16T06:39:04</t>
  </si>
  <si>
    <t>2003-08-16T20:07:53</t>
  </si>
  <si>
    <t>2003-08-17</t>
  </si>
  <si>
    <t>2003-08-17T06:39:50</t>
  </si>
  <si>
    <t>2003-08-17T20:06:42</t>
  </si>
  <si>
    <t>2003-08-18</t>
  </si>
  <si>
    <t>2003-08-18T06:40:36</t>
  </si>
  <si>
    <t>2003-08-18T20:05:30</t>
  </si>
  <si>
    <t>2003-08-19</t>
  </si>
  <si>
    <t>2003-08-19T06:41:22</t>
  </si>
  <si>
    <t>2003-08-19T20:04:17</t>
  </si>
  <si>
    <t>2003-08-20</t>
  </si>
  <si>
    <t>2003-08-20T06:42:08</t>
  </si>
  <si>
    <t>2003-08-20T20:03:03</t>
  </si>
  <si>
    <t>2003-08-21</t>
  </si>
  <si>
    <t>2003-08-21T06:42:53</t>
  </si>
  <si>
    <t>2003-08-21T20:01:48</t>
  </si>
  <si>
    <t>2003-08-22</t>
  </si>
  <si>
    <t>2003-08-22T06:43:39</t>
  </si>
  <si>
    <t>2003-08-22T20:00:33</t>
  </si>
  <si>
    <t>2003-08-23</t>
  </si>
  <si>
    <t>2003-08-23T06:44:25</t>
  </si>
  <si>
    <t>2003-08-23T19:59:17</t>
  </si>
  <si>
    <t>2003-08-24</t>
  </si>
  <si>
    <t>2003-08-24T06:45:10</t>
  </si>
  <si>
    <t>2003-08-24T19:58:00</t>
  </si>
  <si>
    <t>2003-08-25</t>
  </si>
  <si>
    <t>2003-08-25T06:45:55</t>
  </si>
  <si>
    <t>2003-08-25T19:56:42</t>
  </si>
  <si>
    <t>2003-08-26</t>
  </si>
  <si>
    <t>2003-08-26T06:46:41</t>
  </si>
  <si>
    <t>2003-08-26T19:55:23</t>
  </si>
  <si>
    <t>2003-08-27</t>
  </si>
  <si>
    <t>2003-08-27T06:47:26</t>
  </si>
  <si>
    <t>2003-08-27T19:54:04</t>
  </si>
  <si>
    <t>2003-08-28</t>
  </si>
  <si>
    <t>2003-08-28T06:48:11</t>
  </si>
  <si>
    <t>2003-08-28T19:52:44</t>
  </si>
  <si>
    <t>2003-08-29</t>
  </si>
  <si>
    <t>2003-08-29T06:48:56</t>
  </si>
  <si>
    <t>2003-08-29T19:51:24</t>
  </si>
  <si>
    <t>2003-08-30</t>
  </si>
  <si>
    <t>2003-08-30T06:49:41</t>
  </si>
  <si>
    <t>2003-08-30T19:50:03</t>
  </si>
  <si>
    <t>2003-08-31</t>
  </si>
  <si>
    <t>2003-08-31T06:50:26</t>
  </si>
  <si>
    <t>2003-08-31T19:48:41</t>
  </si>
  <si>
    <t>2003-09-01</t>
  </si>
  <si>
    <t>2003-09-01T06:51:11</t>
  </si>
  <si>
    <t>2003-09-01T19:47:19</t>
  </si>
  <si>
    <t>2003-09-02</t>
  </si>
  <si>
    <t>2003-09-02T06:51:56</t>
  </si>
  <si>
    <t>2003-09-02T19:45:56</t>
  </si>
  <si>
    <t>2003-09-03</t>
  </si>
  <si>
    <t>2003-09-03T06:52:40</t>
  </si>
  <si>
    <t>2003-09-03T19:44:33</t>
  </si>
  <si>
    <t>2003-09-04</t>
  </si>
  <si>
    <t>2003-09-04T06:53:25</t>
  </si>
  <si>
    <t>2003-09-04T19:43:09</t>
  </si>
  <si>
    <t>2003-09-05</t>
  </si>
  <si>
    <t>2003-09-05T06:54:10</t>
  </si>
  <si>
    <t>2003-09-05T19:41:45</t>
  </si>
  <si>
    <t>2003-09-06</t>
  </si>
  <si>
    <t>2003-09-06T06:54:54</t>
  </si>
  <si>
    <t>2003-09-06T19:40:20</t>
  </si>
  <si>
    <t>2003-09-07</t>
  </si>
  <si>
    <t>2003-09-07T06:55:39</t>
  </si>
  <si>
    <t>2003-09-07T19:38:55</t>
  </si>
  <si>
    <t>2003-09-08</t>
  </si>
  <si>
    <t>2003-09-08T06:56:23</t>
  </si>
  <si>
    <t>2003-09-08T19:37:30</t>
  </si>
  <si>
    <t>2003-09-09</t>
  </si>
  <si>
    <t>2003-09-09T06:57:08</t>
  </si>
  <si>
    <t>2003-09-09T19:36:04</t>
  </si>
  <si>
    <t>2003-09-10</t>
  </si>
  <si>
    <t>2003-09-10T06:57:52</t>
  </si>
  <si>
    <t>2003-09-10T19:34:38</t>
  </si>
  <si>
    <t>2003-09-11</t>
  </si>
  <si>
    <t>2003-09-11T06:58:36</t>
  </si>
  <si>
    <t>2003-09-11T19:33:12</t>
  </si>
  <si>
    <t>2003-09-12</t>
  </si>
  <si>
    <t>2003-09-12T06:59:21</t>
  </si>
  <si>
    <t>2003-09-12T19:31:45</t>
  </si>
  <si>
    <t>2003-09-13</t>
  </si>
  <si>
    <t>2003-09-13T07:00:05</t>
  </si>
  <si>
    <t>2003-09-13T19:30:19</t>
  </si>
  <si>
    <t>2003-09-14</t>
  </si>
  <si>
    <t>2003-09-14T07:00:50</t>
  </si>
  <si>
    <t>2003-09-14T19:28:52</t>
  </si>
  <si>
    <t>2003-09-15</t>
  </si>
  <si>
    <t>2003-09-15T07:01:34</t>
  </si>
  <si>
    <t>2003-09-15T19:27:25</t>
  </si>
  <si>
    <t>2003-09-16</t>
  </si>
  <si>
    <t>2003-09-16T07:02:19</t>
  </si>
  <si>
    <t>2003-09-16T19:25:58</t>
  </si>
  <si>
    <t>2003-09-17</t>
  </si>
  <si>
    <t>2003-09-17T07:03:03</t>
  </si>
  <si>
    <t>2003-09-17T19:24:30</t>
  </si>
  <si>
    <t>2003-09-18</t>
  </si>
  <si>
    <t>2003-09-18T07:03:48</t>
  </si>
  <si>
    <t>2003-09-18T19:23:03</t>
  </si>
  <si>
    <t>2003-09-19</t>
  </si>
  <si>
    <t>2003-09-19T07:04:33</t>
  </si>
  <si>
    <t>2003-09-19T19:21:35</t>
  </si>
  <si>
    <t>2003-09-20</t>
  </si>
  <si>
    <t>2003-09-20T07:05:18</t>
  </si>
  <si>
    <t>2003-09-20T19:20:08</t>
  </si>
  <si>
    <t>2003-09-21</t>
  </si>
  <si>
    <t>2003-09-21T07:06:02</t>
  </si>
  <si>
    <t>2003-09-21T19:18:41</t>
  </si>
  <si>
    <t>2003-09-22</t>
  </si>
  <si>
    <t>2003-09-22T07:06:48</t>
  </si>
  <si>
    <t>2003-09-22T19:17:13</t>
  </si>
  <si>
    <t>2003-09-23</t>
  </si>
  <si>
    <t>2003-09-23T07:07:33</t>
  </si>
  <si>
    <t>2003-09-23T19:15:46</t>
  </si>
  <si>
    <t>2003-09-24</t>
  </si>
  <si>
    <t>2003-09-24T07:08:18</t>
  </si>
  <si>
    <t>2003-09-24T19:14:19</t>
  </si>
  <si>
    <t>2003-09-25</t>
  </si>
  <si>
    <t>2003-09-25T07:09:03</t>
  </si>
  <si>
    <t>2003-09-25T19:12:52</t>
  </si>
  <si>
    <t>2003-09-26</t>
  </si>
  <si>
    <t>2003-09-26T07:09:49</t>
  </si>
  <si>
    <t>2003-09-26T19:11:25</t>
  </si>
  <si>
    <t>2003-09-27</t>
  </si>
  <si>
    <t>2003-09-27T07:10:35</t>
  </si>
  <si>
    <t>2003-09-27T19:09:58</t>
  </si>
  <si>
    <t>2003-09-28</t>
  </si>
  <si>
    <t>2003-09-28T07:11:21</t>
  </si>
  <si>
    <t>2003-09-28T19:08:31</t>
  </si>
  <si>
    <t>2003-09-29</t>
  </si>
  <si>
    <t>2003-09-29T07:12:07</t>
  </si>
  <si>
    <t>2003-09-29T19:07:05</t>
  </si>
  <si>
    <t>2003-09-30</t>
  </si>
  <si>
    <t>2003-09-30T07:12:53</t>
  </si>
  <si>
    <t>2003-09-30T19:05:39</t>
  </si>
  <si>
    <t>2003-10-01</t>
  </si>
  <si>
    <t>2003-10-01T07:13:40</t>
  </si>
  <si>
    <t>2003-10-01T19:04:13</t>
  </si>
  <si>
    <t>2003-10-02</t>
  </si>
  <si>
    <t>2003-10-02T07:14:26</t>
  </si>
  <si>
    <t>2003-10-02T19:02:48</t>
  </si>
  <si>
    <t>2003-10-03</t>
  </si>
  <si>
    <t>2003-10-03T07:15:13</t>
  </si>
  <si>
    <t>2003-10-03T19:01:22</t>
  </si>
  <si>
    <t>2003-10-04</t>
  </si>
  <si>
    <t>2003-10-04T07:16:01</t>
  </si>
  <si>
    <t>2003-10-04T18:59:58</t>
  </si>
  <si>
    <t>2003-10-05</t>
  </si>
  <si>
    <t>2003-10-05T07:16:48</t>
  </si>
  <si>
    <t>2003-10-05T18:58:33</t>
  </si>
  <si>
    <t>2003-10-06</t>
  </si>
  <si>
    <t>2003-10-06T07:17:36</t>
  </si>
  <si>
    <t>2003-10-06T18:57:10</t>
  </si>
  <si>
    <t>2003-10-07</t>
  </si>
  <si>
    <t>2003-10-07T07:18:24</t>
  </si>
  <si>
    <t>2003-10-07T18:55:46</t>
  </si>
  <si>
    <t>2003-10-08</t>
  </si>
  <si>
    <t>2003-10-08T07:19:13</t>
  </si>
  <si>
    <t>2003-10-08T18:54:23</t>
  </si>
  <si>
    <t>2003-10-09</t>
  </si>
  <si>
    <t>2003-10-09T07:20:01</t>
  </si>
  <si>
    <t>2003-10-09T18:53:01</t>
  </si>
  <si>
    <t>2003-10-10</t>
  </si>
  <si>
    <t>2003-10-10T07:20:50</t>
  </si>
  <si>
    <t>2003-10-10T18:51:39</t>
  </si>
  <si>
    <t>2003-10-11</t>
  </si>
  <si>
    <t>2003-10-11T07:21:39</t>
  </si>
  <si>
    <t>2003-10-11T18:50:18</t>
  </si>
  <si>
    <t>2003-10-12</t>
  </si>
  <si>
    <t>2003-10-12T07:22:29</t>
  </si>
  <si>
    <t>2003-10-12T18:48:58</t>
  </si>
  <si>
    <t>2003-10-13</t>
  </si>
  <si>
    <t>2003-10-13T07:23:19</t>
  </si>
  <si>
    <t>2003-10-13T18:47:38</t>
  </si>
  <si>
    <t>2003-10-14</t>
  </si>
  <si>
    <t>2003-10-14T07:24:09</t>
  </si>
  <si>
    <t>2003-10-14T18:46:19</t>
  </si>
  <si>
    <t>2003-10-15</t>
  </si>
  <si>
    <t>2003-10-15T07:25:00</t>
  </si>
  <si>
    <t>2003-10-15T18:45:00</t>
  </si>
  <si>
    <t>2003-10-16</t>
  </si>
  <si>
    <t>2003-10-16T07:25:51</t>
  </si>
  <si>
    <t>2003-10-16T18:43:43</t>
  </si>
  <si>
    <t>2003-10-17</t>
  </si>
  <si>
    <t>2003-10-17T07:26:42</t>
  </si>
  <si>
    <t>2003-10-17T18:42:26</t>
  </si>
  <si>
    <t>2003-10-18</t>
  </si>
  <si>
    <t>2003-10-18T07:27:34</t>
  </si>
  <si>
    <t>2003-10-18T18:41:10</t>
  </si>
  <si>
    <t>2003-10-19</t>
  </si>
  <si>
    <t>2003-10-19T07:28:26</t>
  </si>
  <si>
    <t>2003-10-19T18:39:55</t>
  </si>
  <si>
    <t>2003-10-20</t>
  </si>
  <si>
    <t>2003-10-20T07:29:19</t>
  </si>
  <si>
    <t>2003-10-20T18:38:40</t>
  </si>
  <si>
    <t>2003-10-21</t>
  </si>
  <si>
    <t>2003-10-21T07:30:12</t>
  </si>
  <si>
    <t>2003-10-21T18:37:27</t>
  </si>
  <si>
    <t>2003-10-22</t>
  </si>
  <si>
    <t>2003-10-22T07:31:05</t>
  </si>
  <si>
    <t>2003-10-22T18:36:15</t>
  </si>
  <si>
    <t>2003-10-23</t>
  </si>
  <si>
    <t>2003-10-23T07:31:58</t>
  </si>
  <si>
    <t>2003-10-23T18:35:03</t>
  </si>
  <si>
    <t>2003-10-24</t>
  </si>
  <si>
    <t>2003-10-24T07:32:52</t>
  </si>
  <si>
    <t>2003-10-24T18:33:53</t>
  </si>
  <si>
    <t>2003-10-25</t>
  </si>
  <si>
    <t>2003-10-25T07:33:47</t>
  </si>
  <si>
    <t>2003-10-25T18:32:43</t>
  </si>
  <si>
    <t>2003-10-26</t>
  </si>
  <si>
    <t>2003-10-26T06:34:41</t>
  </si>
  <si>
    <t>2003-10-26T17:31:35</t>
  </si>
  <si>
    <t>2003-10-27</t>
  </si>
  <si>
    <t>2003-10-27T06:35:36</t>
  </si>
  <si>
    <t>2003-10-27T17:30:28</t>
  </si>
  <si>
    <t>2003-10-28</t>
  </si>
  <si>
    <t>2003-10-28T06:36:32</t>
  </si>
  <si>
    <t>2003-10-28T17:29:22</t>
  </si>
  <si>
    <t>2003-10-29</t>
  </si>
  <si>
    <t>2003-10-29T06:37:28</t>
  </si>
  <si>
    <t>2003-10-29T17:28:17</t>
  </si>
  <si>
    <t>2003-10-30</t>
  </si>
  <si>
    <t>2003-10-30T06:38:24</t>
  </si>
  <si>
    <t>2003-10-30T17:27:14</t>
  </si>
  <si>
    <t>2003-10-31</t>
  </si>
  <si>
    <t>2003-10-31T06:39:20</t>
  </si>
  <si>
    <t>2003-10-31T17:26:11</t>
  </si>
  <si>
    <t>2003-11-01</t>
  </si>
  <si>
    <t>2003-11-01T06:40:17</t>
  </si>
  <si>
    <t>2003-11-01T17:25:10</t>
  </si>
  <si>
    <t>2003-11-02</t>
  </si>
  <si>
    <t>2003-11-02T06:41:14</t>
  </si>
  <si>
    <t>2003-11-02T17:24:11</t>
  </si>
  <si>
    <t>2003-11-03</t>
  </si>
  <si>
    <t>2003-11-03T06:42:11</t>
  </si>
  <si>
    <t>2003-11-03T17:23:12</t>
  </si>
  <si>
    <t>2003-11-04</t>
  </si>
  <si>
    <t>2003-11-04T06:43:09</t>
  </si>
  <si>
    <t>2003-11-04T17:22:15</t>
  </si>
  <si>
    <t>2003-11-05</t>
  </si>
  <si>
    <t>2003-11-05T06:44:07</t>
  </si>
  <si>
    <t>2003-11-05T17:21:20</t>
  </si>
  <si>
    <t>2003-11-06</t>
  </si>
  <si>
    <t>2003-11-06T06:45:05</t>
  </si>
  <si>
    <t>2003-11-06T17:20:26</t>
  </si>
  <si>
    <t>2003-11-07</t>
  </si>
  <si>
    <t>2003-11-07T06:46:04</t>
  </si>
  <si>
    <t>2003-11-07T17:19:33</t>
  </si>
  <si>
    <t>2003-11-08</t>
  </si>
  <si>
    <t>2003-11-08T06:47:02</t>
  </si>
  <si>
    <t>2003-11-08T17:18:42</t>
  </si>
  <si>
    <t>2003-11-09</t>
  </si>
  <si>
    <t>2003-11-09T06:48:01</t>
  </si>
  <si>
    <t>2003-11-09T17:17:52</t>
  </si>
  <si>
    <t>2003-11-10</t>
  </si>
  <si>
    <t>2003-11-10T06:49:00</t>
  </si>
  <si>
    <t>2003-11-10T17:17:04</t>
  </si>
  <si>
    <t>2003-11-11</t>
  </si>
  <si>
    <t>2003-11-11T06:49:59</t>
  </si>
  <si>
    <t>2003-11-11T17:16:17</t>
  </si>
  <si>
    <t>2003-11-12</t>
  </si>
  <si>
    <t>2003-11-12T06:50:59</t>
  </si>
  <si>
    <t>2003-11-12T17:15:32</t>
  </si>
  <si>
    <t>2003-11-13</t>
  </si>
  <si>
    <t>2003-11-13T06:51:58</t>
  </si>
  <si>
    <t>2003-11-13T17:14:49</t>
  </si>
  <si>
    <t>2003-11-14</t>
  </si>
  <si>
    <t>2003-11-14T06:52:58</t>
  </si>
  <si>
    <t>2003-11-14T17:14:07</t>
  </si>
  <si>
    <t>2003-11-15</t>
  </si>
  <si>
    <t>2003-11-15T06:53:57</t>
  </si>
  <si>
    <t>2003-11-15T17:13:28</t>
  </si>
  <si>
    <t>2003-11-16</t>
  </si>
  <si>
    <t>2003-11-16T06:54:56</t>
  </si>
  <si>
    <t>2003-11-16T17:12:49</t>
  </si>
  <si>
    <t>2003-11-17</t>
  </si>
  <si>
    <t>2003-11-17T06:55:56</t>
  </si>
  <si>
    <t>2003-11-17T17:12:13</t>
  </si>
  <si>
    <t>2003-11-18</t>
  </si>
  <si>
    <t>2003-11-18T06:56:55</t>
  </si>
  <si>
    <t>2003-11-18T17:11:38</t>
  </si>
  <si>
    <t>2003-11-19</t>
  </si>
  <si>
    <t>2003-11-19T06:57:55</t>
  </si>
  <si>
    <t>2003-11-19T17:11:05</t>
  </si>
  <si>
    <t>2003-11-20</t>
  </si>
  <si>
    <t>2003-11-20T06:58:54</t>
  </si>
  <si>
    <t>2003-11-20T17:10:34</t>
  </si>
  <si>
    <t>2003-11-21</t>
  </si>
  <si>
    <t>2003-11-21T06:59:53</t>
  </si>
  <si>
    <t>2003-11-21T17:10:05</t>
  </si>
  <si>
    <t>2003-11-22</t>
  </si>
  <si>
    <t>2003-11-22T07:00:51</t>
  </si>
  <si>
    <t>2003-11-22T17:09:37</t>
  </si>
  <si>
    <t>2003-11-23</t>
  </si>
  <si>
    <t>2003-11-23T07:01:50</t>
  </si>
  <si>
    <t>2003-11-23T17:09:12</t>
  </si>
  <si>
    <t>2003-11-24</t>
  </si>
  <si>
    <t>2003-11-24T07:02:48</t>
  </si>
  <si>
    <t>2003-11-24T17:08:48</t>
  </si>
  <si>
    <t>2003-11-25</t>
  </si>
  <si>
    <t>2003-11-25T07:03:46</t>
  </si>
  <si>
    <t>2003-11-25T17:08:26</t>
  </si>
  <si>
    <t>2003-11-26</t>
  </si>
  <si>
    <t>2003-11-26T07:04:43</t>
  </si>
  <si>
    <t>2003-11-26T17:08:06</t>
  </si>
  <si>
    <t>2003-11-27</t>
  </si>
  <si>
    <t>2003-11-27T07:05:40</t>
  </si>
  <si>
    <t>2003-11-27T17:07:48</t>
  </si>
  <si>
    <t>2003-11-28</t>
  </si>
  <si>
    <t>2003-11-28T07:06:37</t>
  </si>
  <si>
    <t>2003-11-28T17:07:32</t>
  </si>
  <si>
    <t>2003-11-29</t>
  </si>
  <si>
    <t>2003-11-29T07:07:33</t>
  </si>
  <si>
    <t>2003-11-29T17:07:18</t>
  </si>
  <si>
    <t>2003-11-30</t>
  </si>
  <si>
    <t>2003-11-30T07:08:28</t>
  </si>
  <si>
    <t>2003-11-30T17:07:06</t>
  </si>
  <si>
    <t>2003-12-01</t>
  </si>
  <si>
    <t>2003-12-01T07:09:23</t>
  </si>
  <si>
    <t>2003-12-01T17:06:56</t>
  </si>
  <si>
    <t>2003-12-02</t>
  </si>
  <si>
    <t>2003-12-02T07:10:17</t>
  </si>
  <si>
    <t>2003-12-02T17:06:47</t>
  </si>
  <si>
    <t>2003-12-03</t>
  </si>
  <si>
    <t>2003-12-03T07:11:10</t>
  </si>
  <si>
    <t>2003-12-03T17:06:41</t>
  </si>
  <si>
    <t>2003-12-04</t>
  </si>
  <si>
    <t>2003-12-04T07:12:03</t>
  </si>
  <si>
    <t>2003-12-04T17:06:37</t>
  </si>
  <si>
    <t>2003-12-05</t>
  </si>
  <si>
    <t>2003-12-05T07:12:55</t>
  </si>
  <si>
    <t>2003-12-05T17:06:35</t>
  </si>
  <si>
    <t>2003-12-06</t>
  </si>
  <si>
    <t>2003-12-06T07:13:46</t>
  </si>
  <si>
    <t>2003-12-06T17:06:34</t>
  </si>
  <si>
    <t>2003-12-07</t>
  </si>
  <si>
    <t>2003-12-07T07:14:36</t>
  </si>
  <si>
    <t>2003-12-07T17:06:36</t>
  </si>
  <si>
    <t>2003-12-08</t>
  </si>
  <si>
    <t>2003-12-08T07:15:25</t>
  </si>
  <si>
    <t>2003-12-08T17:06:39</t>
  </si>
  <si>
    <t>2003-12-09</t>
  </si>
  <si>
    <t>2003-12-09T07:16:13</t>
  </si>
  <si>
    <t>2003-12-09T17:06:45</t>
  </si>
  <si>
    <t>2003-12-10</t>
  </si>
  <si>
    <t>2003-12-10T07:17:00</t>
  </si>
  <si>
    <t>2003-12-10T17:06:52</t>
  </si>
  <si>
    <t>2003-12-11</t>
  </si>
  <si>
    <t>2003-12-11T07:17:46</t>
  </si>
  <si>
    <t>2003-12-11T17:07:02</t>
  </si>
  <si>
    <t>2003-12-12</t>
  </si>
  <si>
    <t>2003-12-12T07:18:30</t>
  </si>
  <si>
    <t>2003-12-12T17:07:13</t>
  </si>
  <si>
    <t>2003-12-13</t>
  </si>
  <si>
    <t>2003-12-13T07:19:14</t>
  </si>
  <si>
    <t>2003-12-13T17:07:26</t>
  </si>
  <si>
    <t>2003-12-14</t>
  </si>
  <si>
    <t>2003-12-14T07:19:56</t>
  </si>
  <si>
    <t>2003-12-14T17:07:41</t>
  </si>
  <si>
    <t>2003-12-15</t>
  </si>
  <si>
    <t>2003-12-15T07:20:37</t>
  </si>
  <si>
    <t>2003-12-15T17:07:58</t>
  </si>
  <si>
    <t>2003-12-16</t>
  </si>
  <si>
    <t>2003-12-16T07:21:17</t>
  </si>
  <si>
    <t>2003-12-16T17:08:17</t>
  </si>
  <si>
    <t>2003-12-17</t>
  </si>
  <si>
    <t>2003-12-17T07:21:55</t>
  </si>
  <si>
    <t>2003-12-17T17:08:38</t>
  </si>
  <si>
    <t>2003-12-18</t>
  </si>
  <si>
    <t>2003-12-18T07:22:32</t>
  </si>
  <si>
    <t>2003-12-18T17:09:01</t>
  </si>
  <si>
    <t>2003-12-19</t>
  </si>
  <si>
    <t>2003-12-19T07:23:07</t>
  </si>
  <si>
    <t>2003-12-19T17:09:25</t>
  </si>
  <si>
    <t>2003-12-20</t>
  </si>
  <si>
    <t>2003-12-20T07:23:41</t>
  </si>
  <si>
    <t>2003-12-20T17:09:51</t>
  </si>
  <si>
    <t>2003-12-21</t>
  </si>
  <si>
    <t>2003-12-21T07:24:13</t>
  </si>
  <si>
    <t>2003-12-21T17:10:19</t>
  </si>
  <si>
    <t>2003-12-22</t>
  </si>
  <si>
    <t>2003-12-22T07:24:44</t>
  </si>
  <si>
    <t>2003-12-22T17:10:48</t>
  </si>
  <si>
    <t>2003-12-23</t>
  </si>
  <si>
    <t>2003-12-23T07:25:13</t>
  </si>
  <si>
    <t>2003-12-23T17:11:19</t>
  </si>
  <si>
    <t>2003-12-24</t>
  </si>
  <si>
    <t>2003-12-24T07:25:40</t>
  </si>
  <si>
    <t>2003-12-24T17:11:52</t>
  </si>
  <si>
    <t>2003-12-25</t>
  </si>
  <si>
    <t>2003-12-25T07:26:06</t>
  </si>
  <si>
    <t>2003-12-25T17:12:27</t>
  </si>
  <si>
    <t>2003-12-26</t>
  </si>
  <si>
    <t>2003-12-26T07:26:30</t>
  </si>
  <si>
    <t>2003-12-26T17:13:03</t>
  </si>
  <si>
    <t>2003-12-27</t>
  </si>
  <si>
    <t>2003-12-27T07:26:52</t>
  </si>
  <si>
    <t>2003-12-27T17:13:40</t>
  </si>
  <si>
    <t>2003-12-28</t>
  </si>
  <si>
    <t>2003-12-28T07:27:13</t>
  </si>
  <si>
    <t>2003-12-28T17:14:19</t>
  </si>
  <si>
    <t>2003-12-29</t>
  </si>
  <si>
    <t>2003-12-29T07:27:32</t>
  </si>
  <si>
    <t>2003-12-29T17:15:00</t>
  </si>
  <si>
    <t>2003-12-30</t>
  </si>
  <si>
    <t>2003-12-30T07:27:48</t>
  </si>
  <si>
    <t>2003-12-30T17:15:41</t>
  </si>
  <si>
    <t>2003-12-31</t>
  </si>
  <si>
    <t>2003-12-31T07:28:04</t>
  </si>
  <si>
    <t>2003-12-31T17:16:25</t>
  </si>
  <si>
    <t>2004-01-01</t>
  </si>
  <si>
    <t>2004-01-01T07:28:17</t>
  </si>
  <si>
    <t>2004-01-01T17:17:09</t>
  </si>
  <si>
    <t>2004-01-02</t>
  </si>
  <si>
    <t>2004-01-02T07:28:28</t>
  </si>
  <si>
    <t>2004-01-02T17:17:55</t>
  </si>
  <si>
    <t>2004-01-03</t>
  </si>
  <si>
    <t>2004-01-03T07:28:38</t>
  </si>
  <si>
    <t>2004-01-03T17:18:42</t>
  </si>
  <si>
    <t>2004-01-04</t>
  </si>
  <si>
    <t>2004-01-04T07:28:45</t>
  </si>
  <si>
    <t>2004-01-04T17:19:30</t>
  </si>
  <si>
    <t>2004-01-05</t>
  </si>
  <si>
    <t>2004-01-05T07:28:51</t>
  </si>
  <si>
    <t>2004-01-05T17:20:19</t>
  </si>
  <si>
    <t>2004-01-06</t>
  </si>
  <si>
    <t>2004-01-06T07:28:55</t>
  </si>
  <si>
    <t>2004-01-06T17:21:10</t>
  </si>
  <si>
    <t>2004-01-07</t>
  </si>
  <si>
    <t>2004-01-07T07:28:57</t>
  </si>
  <si>
    <t>2004-01-07T17:22:01</t>
  </si>
  <si>
    <t>2004-01-08</t>
  </si>
  <si>
    <t>2004-01-08T07:28:57</t>
  </si>
  <si>
    <t>2004-01-08T17:22:53</t>
  </si>
  <si>
    <t>2004-01-09</t>
  </si>
  <si>
    <t>2004-01-09T07:28:55</t>
  </si>
  <si>
    <t>2004-01-09T17:23:47</t>
  </si>
  <si>
    <t>2004-01-10</t>
  </si>
  <si>
    <t>2004-01-10T07:28:51</t>
  </si>
  <si>
    <t>2004-01-10T17:24:41</t>
  </si>
  <si>
    <t>2004-01-11</t>
  </si>
  <si>
    <t>2004-01-11T07:28:45</t>
  </si>
  <si>
    <t>2004-01-11T17:25:36</t>
  </si>
  <si>
    <t>2004-01-12</t>
  </si>
  <si>
    <t>2004-01-12T07:28:37</t>
  </si>
  <si>
    <t>2004-01-12T17:26:32</t>
  </si>
  <si>
    <t>2004-01-13</t>
  </si>
  <si>
    <t>2004-01-13T07:28:27</t>
  </si>
  <si>
    <t>2004-01-13T17:27:28</t>
  </si>
  <si>
    <t>2004-01-14</t>
  </si>
  <si>
    <t>2004-01-14T07:28:16</t>
  </si>
  <si>
    <t>2004-01-14T17:28:25</t>
  </si>
  <si>
    <t>2004-01-15</t>
  </si>
  <si>
    <t>2004-01-15T07:28:02</t>
  </si>
  <si>
    <t>2004-01-15T17:29:23</t>
  </si>
  <si>
    <t>2004-01-16</t>
  </si>
  <si>
    <t>2004-01-16T07:27:47</t>
  </si>
  <si>
    <t>2004-01-16T17:30:22</t>
  </si>
  <si>
    <t>2004-01-17</t>
  </si>
  <si>
    <t>2004-01-17T07:27:29</t>
  </si>
  <si>
    <t>2004-01-17T17:31:21</t>
  </si>
  <si>
    <t>2004-01-18</t>
  </si>
  <si>
    <t>2004-01-18T07:27:10</t>
  </si>
  <si>
    <t>2004-01-18T17:32:20</t>
  </si>
  <si>
    <t>2004-01-19</t>
  </si>
  <si>
    <t>2004-01-19T07:26:49</t>
  </si>
  <si>
    <t>2004-01-19T17:33:20</t>
  </si>
  <si>
    <t>2004-01-20</t>
  </si>
  <si>
    <t>2004-01-20T07:26:26</t>
  </si>
  <si>
    <t>2004-01-20T17:34:20</t>
  </si>
  <si>
    <t>2004-01-21</t>
  </si>
  <si>
    <t>2004-01-21T07:26:01</t>
  </si>
  <si>
    <t>2004-01-21T17:35:21</t>
  </si>
  <si>
    <t>2004-01-22</t>
  </si>
  <si>
    <t>2004-01-22T07:25:35</t>
  </si>
  <si>
    <t>2004-01-22T17:36:22</t>
  </si>
  <si>
    <t>2004-01-23</t>
  </si>
  <si>
    <t>2004-01-23T07:25:06</t>
  </si>
  <si>
    <t>2004-01-23T17:37:23</t>
  </si>
  <si>
    <t>2004-01-24</t>
  </si>
  <si>
    <t>2004-01-24T07:24:36</t>
  </si>
  <si>
    <t>2004-01-24T17:38:25</t>
  </si>
  <si>
    <t>2004-01-25</t>
  </si>
  <si>
    <t>2004-01-25T07:24:04</t>
  </si>
  <si>
    <t>2004-01-25T17:39:27</t>
  </si>
  <si>
    <t>2004-01-26</t>
  </si>
  <si>
    <t>2004-01-26T07:23:30</t>
  </si>
  <si>
    <t>2004-01-26T17:40:29</t>
  </si>
  <si>
    <t>2004-01-27</t>
  </si>
  <si>
    <t>2004-01-27T07:22:54</t>
  </si>
  <si>
    <t>2004-01-27T17:41:31</t>
  </si>
  <si>
    <t>2004-01-28</t>
  </si>
  <si>
    <t>2004-01-28T07:22:17</t>
  </si>
  <si>
    <t>2004-01-28T17:42:33</t>
  </si>
  <si>
    <t>2004-01-29</t>
  </si>
  <si>
    <t>2004-01-29T07:21:38</t>
  </si>
  <si>
    <t>2004-01-29T17:43:35</t>
  </si>
  <si>
    <t>2004-01-30</t>
  </si>
  <si>
    <t>2004-01-30T07:20:58</t>
  </si>
  <si>
    <t>2004-01-30T17:44:37</t>
  </si>
  <si>
    <t>2004-01-31</t>
  </si>
  <si>
    <t>2004-01-31T07:20:15</t>
  </si>
  <si>
    <t>2004-01-31T17:45:39</t>
  </si>
  <si>
    <t>2004-02-01</t>
  </si>
  <si>
    <t>2004-02-01T07:19:32</t>
  </si>
  <si>
    <t>2004-02-01T17:46:41</t>
  </si>
  <si>
    <t>2004-02-02</t>
  </si>
  <si>
    <t>2004-02-02T07:18:46</t>
  </si>
  <si>
    <t>2004-02-02T17:47:43</t>
  </si>
  <si>
    <t>2004-02-03</t>
  </si>
  <si>
    <t>2004-02-03T07:17:59</t>
  </si>
  <si>
    <t>2004-02-03T17:48:45</t>
  </si>
  <si>
    <t>2004-02-04</t>
  </si>
  <si>
    <t>2004-02-04T07:17:11</t>
  </si>
  <si>
    <t>2004-02-04T17:49:47</t>
  </si>
  <si>
    <t>2004-02-05</t>
  </si>
  <si>
    <t>2004-02-05T07:16:21</t>
  </si>
  <si>
    <t>2004-02-05T17:50:49</t>
  </si>
  <si>
    <t>2004-02-06</t>
  </si>
  <si>
    <t>2004-02-06T07:15:29</t>
  </si>
  <si>
    <t>2004-02-06T17:51:50</t>
  </si>
  <si>
    <t>2004-02-07</t>
  </si>
  <si>
    <t>2004-02-07T07:14:36</t>
  </si>
  <si>
    <t>2004-02-07T17:52:52</t>
  </si>
  <si>
    <t>2004-02-08</t>
  </si>
  <si>
    <t>2004-02-08T07:13:42</t>
  </si>
  <si>
    <t>2004-02-08T17:53:53</t>
  </si>
  <si>
    <t>2004-02-09</t>
  </si>
  <si>
    <t>2004-02-09T07:12:46</t>
  </si>
  <si>
    <t>2004-02-09T17:54:54</t>
  </si>
  <si>
    <t>2004-02-10</t>
  </si>
  <si>
    <t>2004-02-10T07:11:49</t>
  </si>
  <si>
    <t>2004-02-10T17:55:54</t>
  </si>
  <si>
    <t>2004-02-11</t>
  </si>
  <si>
    <t>2004-02-11T07:10:50</t>
  </si>
  <si>
    <t>2004-02-11T17:56:55</t>
  </si>
  <si>
    <t>2004-02-12</t>
  </si>
  <si>
    <t>2004-02-12T07:09:51</t>
  </si>
  <si>
    <t>2004-02-12T17:57:55</t>
  </si>
  <si>
    <t>2004-02-13</t>
  </si>
  <si>
    <t>rain,snow</t>
  </si>
  <si>
    <t>2004-02-13T07:08:50</t>
  </si>
  <si>
    <t>2004-02-13T17:58:55</t>
  </si>
  <si>
    <t>Snow, Rain, Overcast</t>
  </si>
  <si>
    <t>Cloudy skies throughout the day with rain or snow.</t>
  </si>
  <si>
    <t>2004-02-14</t>
  </si>
  <si>
    <t>2004-02-14T07:07:48</t>
  </si>
  <si>
    <t>2004-02-14T17:59:54</t>
  </si>
  <si>
    <t>Snow, Rain, Partially cloudy</t>
  </si>
  <si>
    <t>Partly cloudy throughout the day with a chance of rain or snow throughout the day.</t>
  </si>
  <si>
    <t>2004-02-15</t>
  </si>
  <si>
    <t>2004-02-15T07:06:44</t>
  </si>
  <si>
    <t>2004-02-15T18:00:53</t>
  </si>
  <si>
    <t>2004-02-16</t>
  </si>
  <si>
    <t>2004-02-16T07:05:40</t>
  </si>
  <si>
    <t>2004-02-16T18:01:52</t>
  </si>
  <si>
    <t>2004-02-17</t>
  </si>
  <si>
    <t>2004-02-17T07:04:34</t>
  </si>
  <si>
    <t>2004-02-17T18:02:51</t>
  </si>
  <si>
    <t>2004-02-18</t>
  </si>
  <si>
    <t>2004-02-18T07:03:27</t>
  </si>
  <si>
    <t>2004-02-18T18:03:49</t>
  </si>
  <si>
    <t>2004-02-19</t>
  </si>
  <si>
    <t>2004-02-19T07:02:19</t>
  </si>
  <si>
    <t>2004-02-19T18:04:47</t>
  </si>
  <si>
    <t>2004-02-20</t>
  </si>
  <si>
    <t>2004-02-20T07:01:10</t>
  </si>
  <si>
    <t>2004-02-20T18:05:44</t>
  </si>
  <si>
    <t>2004-02-21</t>
  </si>
  <si>
    <t>2004-02-21T07:00:00</t>
  </si>
  <si>
    <t>2004-02-21T18:06:42</t>
  </si>
  <si>
    <t>2004-02-22</t>
  </si>
  <si>
    <t>2004-02-22T06:58:49</t>
  </si>
  <si>
    <t>2004-02-22T18:07:38</t>
  </si>
  <si>
    <t>2004-02-23</t>
  </si>
  <si>
    <t>2004-02-23T06:57:38</t>
  </si>
  <si>
    <t>2004-02-23T18:08:35</t>
  </si>
  <si>
    <t>2004-02-24</t>
  </si>
  <si>
    <t>2004-02-24T06:56:25</t>
  </si>
  <si>
    <t>2004-02-24T18:09:31</t>
  </si>
  <si>
    <t>2004-02-25</t>
  </si>
  <si>
    <t>2004-02-25T06:55:11</t>
  </si>
  <si>
    <t>2004-02-25T18:10:27</t>
  </si>
  <si>
    <t>2004-02-26</t>
  </si>
  <si>
    <t>2004-02-26T06:53:57</t>
  </si>
  <si>
    <t>2004-02-26T18:11:22</t>
  </si>
  <si>
    <t>2004-02-27</t>
  </si>
  <si>
    <t>2004-02-27T06:52:42</t>
  </si>
  <si>
    <t>2004-02-27T18:12:17</t>
  </si>
  <si>
    <t>2004-02-28</t>
  </si>
  <si>
    <t>2004-02-28T06:51:26</t>
  </si>
  <si>
    <t>2004-02-28T18:13:12</t>
  </si>
  <si>
    <t>2004-02-29</t>
  </si>
  <si>
    <t>2004-02-29T06:50:09</t>
  </si>
  <si>
    <t>2004-02-29T18:14:07</t>
  </si>
  <si>
    <t>2004-03-01</t>
  </si>
  <si>
    <t>2004-03-01T06:48:51</t>
  </si>
  <si>
    <t>2004-03-01T18:15:01</t>
  </si>
  <si>
    <t>2004-03-02</t>
  </si>
  <si>
    <t>2004-03-02T06:47:33</t>
  </si>
  <si>
    <t>2004-03-02T18:15:55</t>
  </si>
  <si>
    <t>2004-03-03</t>
  </si>
  <si>
    <t>2004-03-03T06:46:15</t>
  </si>
  <si>
    <t>2004-03-03T18:16:48</t>
  </si>
  <si>
    <t>2004-03-04</t>
  </si>
  <si>
    <t>2004-03-04T06:44:55</t>
  </si>
  <si>
    <t>2004-03-04T18:17:41</t>
  </si>
  <si>
    <t>2004-03-05</t>
  </si>
  <si>
    <t>2004-03-05T06:43:35</t>
  </si>
  <si>
    <t>2004-03-05T18:18:34</t>
  </si>
  <si>
    <t>2004-03-06</t>
  </si>
  <si>
    <t>2004-03-06T06:42:15</t>
  </si>
  <si>
    <t>2004-03-06T18:19:27</t>
  </si>
  <si>
    <t>2004-03-07</t>
  </si>
  <si>
    <t>2004-03-07T06:40:54</t>
  </si>
  <si>
    <t>2004-03-07T18:20:19</t>
  </si>
  <si>
    <t>2004-03-08</t>
  </si>
  <si>
    <t>2004-03-08T06:39:32</t>
  </si>
  <si>
    <t>2004-03-08T18:21:11</t>
  </si>
  <si>
    <t>2004-03-09</t>
  </si>
  <si>
    <t>2004-03-09T06:38:10</t>
  </si>
  <si>
    <t>2004-03-09T18:22:03</t>
  </si>
  <si>
    <t>2004-03-10</t>
  </si>
  <si>
    <t>2004-03-10T06:36:48</t>
  </si>
  <si>
    <t>2004-03-10T18:22:54</t>
  </si>
  <si>
    <t>2004-03-11</t>
  </si>
  <si>
    <t>2004-03-11T06:35:25</t>
  </si>
  <si>
    <t>2004-03-11T18:23:46</t>
  </si>
  <si>
    <t>2004-03-12</t>
  </si>
  <si>
    <t>2004-03-12T06:34:02</t>
  </si>
  <si>
    <t>2004-03-12T18:24:37</t>
  </si>
  <si>
    <t>2004-03-13</t>
  </si>
  <si>
    <t>2004-03-13T06:32:38</t>
  </si>
  <si>
    <t>2004-03-13T18:25:28</t>
  </si>
  <si>
    <t>2004-03-14</t>
  </si>
  <si>
    <t>2004-03-14T06:31:14</t>
  </si>
  <si>
    <t>2004-03-14T18:26:18</t>
  </si>
  <si>
    <t>2004-03-15</t>
  </si>
  <si>
    <t>2004-03-15T06:29:50</t>
  </si>
  <si>
    <t>2004-03-15T18:27:09</t>
  </si>
  <si>
    <t>2004-03-16</t>
  </si>
  <si>
    <t>2004-03-16T06:28:26</t>
  </si>
  <si>
    <t>2004-03-16T18:27:59</t>
  </si>
  <si>
    <t>2004-03-17</t>
  </si>
  <si>
    <t>2004-03-17T06:27:01</t>
  </si>
  <si>
    <t>2004-03-17T18:28:49</t>
  </si>
  <si>
    <t>2004-03-18</t>
  </si>
  <si>
    <t>2004-03-18T06:25:37</t>
  </si>
  <si>
    <t>2004-03-18T18:29:39</t>
  </si>
  <si>
    <t>2004-03-19</t>
  </si>
  <si>
    <t>2004-03-19T06:24:12</t>
  </si>
  <si>
    <t>2004-03-19T18:30:28</t>
  </si>
  <si>
    <t>2004-03-20</t>
  </si>
  <si>
    <t>2004-03-20T06:22:47</t>
  </si>
  <si>
    <t>2004-03-20T18:31:18</t>
  </si>
  <si>
    <t>2004-03-21</t>
  </si>
  <si>
    <t>2004-03-21T06:21:22</t>
  </si>
  <si>
    <t>2004-03-21T18:32:07</t>
  </si>
  <si>
    <t>2004-03-22</t>
  </si>
  <si>
    <t>2004-03-22T06:19:57</t>
  </si>
  <si>
    <t>2004-03-22T18:32:56</t>
  </si>
  <si>
    <t>2004-03-23</t>
  </si>
  <si>
    <t>2004-03-23T06:18:31</t>
  </si>
  <si>
    <t>2004-03-23T18:33:46</t>
  </si>
  <si>
    <t>2004-03-24</t>
  </si>
  <si>
    <t>2004-03-24T06:17:06</t>
  </si>
  <si>
    <t>2004-03-24T18:34:35</t>
  </si>
  <si>
    <t>2004-03-25</t>
  </si>
  <si>
    <t>2004-03-25T06:15:41</t>
  </si>
  <si>
    <t>2004-03-25T18:35:24</t>
  </si>
  <si>
    <t>2004-03-26</t>
  </si>
  <si>
    <t>2004-03-26T06:14:16</t>
  </si>
  <si>
    <t>2004-03-26T18:36:13</t>
  </si>
  <si>
    <t>2004-03-27</t>
  </si>
  <si>
    <t>2004-03-27T06:12:51</t>
  </si>
  <si>
    <t>2004-03-27T18:37:01</t>
  </si>
  <si>
    <t>2004-03-28</t>
  </si>
  <si>
    <t>2004-03-28T07:11:26</t>
  </si>
  <si>
    <t>2004-03-28T19:37:50</t>
  </si>
  <si>
    <t>2004-03-29</t>
  </si>
  <si>
    <t>2004-03-29T07:10:01</t>
  </si>
  <si>
    <t>2004-03-29T19:38:39</t>
  </si>
  <si>
    <t>2004-03-30</t>
  </si>
  <si>
    <t>2004-03-30T07:08:36</t>
  </si>
  <si>
    <t>2004-03-30T19:39:27</t>
  </si>
  <si>
    <t>2004-03-31</t>
  </si>
  <si>
    <t>2004-03-31T07:07:12</t>
  </si>
  <si>
    <t>2004-03-31T19:40:16</t>
  </si>
  <si>
    <t>2004-04-01</t>
  </si>
  <si>
    <t>2004-04-01T07:05:48</t>
  </si>
  <si>
    <t>2004-04-01T19:41:05</t>
  </si>
  <si>
    <t>2004-04-02</t>
  </si>
  <si>
    <t>2004-04-02T07:04:24</t>
  </si>
  <si>
    <t>2004-04-02T19:41:53</t>
  </si>
  <si>
    <t>2004-04-03</t>
  </si>
  <si>
    <t>2004-04-03T07:03:00</t>
  </si>
  <si>
    <t>2004-04-03T19:42:42</t>
  </si>
  <si>
    <t>2004-04-04</t>
  </si>
  <si>
    <t>2004-04-04T07:01:37</t>
  </si>
  <si>
    <t>2004-04-04T19:43:30</t>
  </si>
  <si>
    <t>2004-04-05</t>
  </si>
  <si>
    <t>2004-04-05T07:00:14</t>
  </si>
  <si>
    <t>2004-04-05T19:44:19</t>
  </si>
  <si>
    <t>2004-04-06</t>
  </si>
  <si>
    <t>2004-04-06T06:58:51</t>
  </si>
  <si>
    <t>2004-04-06T19:45:08</t>
  </si>
  <si>
    <t>2004-04-07</t>
  </si>
  <si>
    <t>2004-04-07T06:57:29</t>
  </si>
  <si>
    <t>2004-04-07T19:45:56</t>
  </si>
  <si>
    <t>2004-04-08</t>
  </si>
  <si>
    <t>2004-04-08T06:56:07</t>
  </si>
  <si>
    <t>2004-04-08T19:46:45</t>
  </si>
  <si>
    <t>2004-04-09</t>
  </si>
  <si>
    <t>2004-04-09T06:54:46</t>
  </si>
  <si>
    <t>2004-04-09T19:47:33</t>
  </si>
  <si>
    <t>2004-04-10</t>
  </si>
  <si>
    <t>2004-04-10T06:53:25</t>
  </si>
  <si>
    <t>2004-04-10T19:48:22</t>
  </si>
  <si>
    <t>2004-04-11</t>
  </si>
  <si>
    <t>2004-04-11T06:52:05</t>
  </si>
  <si>
    <t>2004-04-11T19:49:11</t>
  </si>
  <si>
    <t>2004-04-12</t>
  </si>
  <si>
    <t>2004-04-12T06:50:45</t>
  </si>
  <si>
    <t>2004-04-12T19:50:00</t>
  </si>
  <si>
    <t>2004-04-13</t>
  </si>
  <si>
    <t>2004-04-13T06:49:25</t>
  </si>
  <si>
    <t>2004-04-13T19:50:49</t>
  </si>
  <si>
    <t>2004-04-14</t>
  </si>
  <si>
    <t>2004-04-14T06:48:07</t>
  </si>
  <si>
    <t>2004-04-14T19:51:38</t>
  </si>
  <si>
    <t>2004-04-15</t>
  </si>
  <si>
    <t>2004-04-15T06:46:49</t>
  </si>
  <si>
    <t>2004-04-15T19:52:27</t>
  </si>
  <si>
    <t>2004-04-16</t>
  </si>
  <si>
    <t>2004-04-16T06:45:31</t>
  </si>
  <si>
    <t>2004-04-16T19:53:16</t>
  </si>
  <si>
    <t>2004-04-17</t>
  </si>
  <si>
    <t>2004-04-17T06:44:15</t>
  </si>
  <si>
    <t>2004-04-17T19:54:05</t>
  </si>
  <si>
    <t>2004-04-18</t>
  </si>
  <si>
    <t>2004-04-18T06:42:59</t>
  </si>
  <si>
    <t>2004-04-18T19:54:54</t>
  </si>
  <si>
    <t>2004-04-19</t>
  </si>
  <si>
    <t>2004-04-19T06:41:43</t>
  </si>
  <si>
    <t>2004-04-19T19:55:43</t>
  </si>
  <si>
    <t>2004-04-20</t>
  </si>
  <si>
    <t>2004-04-20T06:40:29</t>
  </si>
  <si>
    <t>2004-04-20T19:56:32</t>
  </si>
  <si>
    <t>2004-04-21</t>
  </si>
  <si>
    <t>2004-04-21T06:39:15</t>
  </si>
  <si>
    <t>2004-04-21T19:57:22</t>
  </si>
  <si>
    <t>2004-04-22</t>
  </si>
  <si>
    <t>2004-04-22T06:38:02</t>
  </si>
  <si>
    <t>2004-04-22T19:58:11</t>
  </si>
  <si>
    <t>2004-04-23</t>
  </si>
  <si>
    <t>2004-04-23T06:36:50</t>
  </si>
  <si>
    <t>2004-04-23T19:59:00</t>
  </si>
  <si>
    <t>2004-04-24</t>
  </si>
  <si>
    <t>2004-04-24T06:35:39</t>
  </si>
  <si>
    <t>2004-04-24T19:59:50</t>
  </si>
  <si>
    <t>2004-04-25</t>
  </si>
  <si>
    <t>2004-04-25T06:34:29</t>
  </si>
  <si>
    <t>2004-04-25T20:00:39</t>
  </si>
  <si>
    <t>2004-04-26</t>
  </si>
  <si>
    <t>2004-04-26T06:33:20</t>
  </si>
  <si>
    <t>2004-04-26T20:01:29</t>
  </si>
  <si>
    <t>2004-04-27</t>
  </si>
  <si>
    <t>2004-04-27T06:32:11</t>
  </si>
  <si>
    <t>2004-04-27T20:02:18</t>
  </si>
  <si>
    <t>2004-04-28</t>
  </si>
  <si>
    <t>2004-04-28T06:31:04</t>
  </si>
  <si>
    <t>2004-04-28T20:03:08</t>
  </si>
  <si>
    <t>2004-04-29</t>
  </si>
  <si>
    <t>2004-04-29T06:29:58</t>
  </si>
  <si>
    <t>2004-04-29T20:03:57</t>
  </si>
  <si>
    <t>2004-04-30</t>
  </si>
  <si>
    <t>2004-04-30T06:28:53</t>
  </si>
  <si>
    <t>2004-04-30T20:04:47</t>
  </si>
  <si>
    <t>2004-05-01</t>
  </si>
  <si>
    <t>2004-05-01T06:27:48</t>
  </si>
  <si>
    <t>2004-05-01T20:05:36</t>
  </si>
  <si>
    <t>2004-05-02</t>
  </si>
  <si>
    <t>2004-05-02T06:26:45</t>
  </si>
  <si>
    <t>2004-05-02T20:06:26</t>
  </si>
  <si>
    <t>2004-05-03</t>
  </si>
  <si>
    <t>2004-05-03T06:25:43</t>
  </si>
  <si>
    <t>2004-05-03T20:07:15</t>
  </si>
  <si>
    <t>2004-05-04</t>
  </si>
  <si>
    <t>2004-05-04T06:24:43</t>
  </si>
  <si>
    <t>2004-05-04T20:08:04</t>
  </si>
  <si>
    <t>2004-05-05</t>
  </si>
  <si>
    <t>2004-05-05T06:23:43</t>
  </si>
  <si>
    <t>2004-05-05T20:08:54</t>
  </si>
  <si>
    <t>2004-05-06</t>
  </si>
  <si>
    <t>2004-05-06T06:22:45</t>
  </si>
  <si>
    <t>2004-05-06T20:09:43</t>
  </si>
  <si>
    <t>2004-05-07</t>
  </si>
  <si>
    <t>2004-05-07T06:21:47</t>
  </si>
  <si>
    <t>2004-05-07T20:10:32</t>
  </si>
  <si>
    <t>2004-05-08</t>
  </si>
  <si>
    <t>2004-05-08T06:20:51</t>
  </si>
  <si>
    <t>2004-05-08T20:11:20</t>
  </si>
  <si>
    <t>2004-05-09</t>
  </si>
  <si>
    <t>2004-05-09T06:19:57</t>
  </si>
  <si>
    <t>2004-05-09T20:12:09</t>
  </si>
  <si>
    <t>2004-05-10</t>
  </si>
  <si>
    <t>2004-05-10T06:19:04</t>
  </si>
  <si>
    <t>2004-05-10T20:12:58</t>
  </si>
  <si>
    <t>2004-05-11</t>
  </si>
  <si>
    <t>2004-05-11T06:18:12</t>
  </si>
  <si>
    <t>2004-05-11T20:13:46</t>
  </si>
  <si>
    <t>2004-05-12</t>
  </si>
  <si>
    <t>2004-05-12T06:17:21</t>
  </si>
  <si>
    <t>2004-05-12T20:14:34</t>
  </si>
  <si>
    <t>2004-05-13</t>
  </si>
  <si>
    <t>2004-05-13T06:16:32</t>
  </si>
  <si>
    <t>2004-05-13T20:15:22</t>
  </si>
  <si>
    <t>2004-05-14</t>
  </si>
  <si>
    <t>2004-05-14T06:15:44</t>
  </si>
  <si>
    <t>2004-05-14T20:16:09</t>
  </si>
  <si>
    <t>2004-05-15</t>
  </si>
  <si>
    <t>2004-05-15T06:14:58</t>
  </si>
  <si>
    <t>2004-05-15T20:16:57</t>
  </si>
  <si>
    <t>2004-05-16</t>
  </si>
  <si>
    <t>2004-05-16T06:14:13</t>
  </si>
  <si>
    <t>2004-05-16T20:17:44</t>
  </si>
  <si>
    <t>2004-05-17</t>
  </si>
  <si>
    <t>2004-05-17T06:13:29</t>
  </si>
  <si>
    <t>2004-05-17T20:18:30</t>
  </si>
  <si>
    <t>2004-05-18</t>
  </si>
  <si>
    <t>2004-05-18T06:12:47</t>
  </si>
  <si>
    <t>2004-05-18T20:19:16</t>
  </si>
  <si>
    <t>2004-05-19</t>
  </si>
  <si>
    <t>2004-05-19T06:12:07</t>
  </si>
  <si>
    <t>2004-05-19T20:20:02</t>
  </si>
  <si>
    <t>2004-05-20</t>
  </si>
  <si>
    <t>2004-05-20T06:11:28</t>
  </si>
  <si>
    <t>2004-05-20T20:20:47</t>
  </si>
  <si>
    <t>2004-05-21</t>
  </si>
  <si>
    <t>2004-05-21T06:10:50</t>
  </si>
  <si>
    <t>2004-05-21T20:21:32</t>
  </si>
  <si>
    <t>2004-05-22</t>
  </si>
  <si>
    <t>2004-05-22T06:10:14</t>
  </si>
  <si>
    <t>2004-05-22T20:22:16</t>
  </si>
  <si>
    <t>2004-05-23</t>
  </si>
  <si>
    <t>2004-05-23T06:09:40</t>
  </si>
  <si>
    <t>2004-05-23T20:23:00</t>
  </si>
  <si>
    <t>2004-05-24</t>
  </si>
  <si>
    <t>2004-05-24T06:09:07</t>
  </si>
  <si>
    <t>2004-05-24T20:23:43</t>
  </si>
  <si>
    <t>2004-05-25</t>
  </si>
  <si>
    <t>2004-05-25T06:08:36</t>
  </si>
  <si>
    <t>2004-05-25T20:24:26</t>
  </si>
  <si>
    <t>2004-05-26</t>
  </si>
  <si>
    <t>2004-05-26T06:08:06</t>
  </si>
  <si>
    <t>2004-05-26T20:25:08</t>
  </si>
  <si>
    <t>2004-05-27</t>
  </si>
  <si>
    <t>2004-05-27T06:07:38</t>
  </si>
  <si>
    <t>2004-05-27T20:25:49</t>
  </si>
  <si>
    <t>2004-05-28</t>
  </si>
  <si>
    <t>2004-05-28T06:07:12</t>
  </si>
  <si>
    <t>2004-05-28T20:26:29</t>
  </si>
  <si>
    <t>2004-05-29</t>
  </si>
  <si>
    <t>2004-05-29T06:06:47</t>
  </si>
  <si>
    <t>2004-05-29T20:27:09</t>
  </si>
  <si>
    <t>2004-05-30</t>
  </si>
  <si>
    <t>2004-05-30T06:06:24</t>
  </si>
  <si>
    <t>2004-05-30T20:27:48</t>
  </si>
  <si>
    <t>2004-05-31</t>
  </si>
  <si>
    <t>2004-05-31T06:06:03</t>
  </si>
  <si>
    <t>2004-05-31T20:28:26</t>
  </si>
  <si>
    <t>2004-06-01</t>
  </si>
  <si>
    <t>2004-06-01T06:05:43</t>
  </si>
  <si>
    <t>2004-06-01T20:29:03</t>
  </si>
  <si>
    <t>2004-06-02</t>
  </si>
  <si>
    <t>2004-06-02T06:05:25</t>
  </si>
  <si>
    <t>2004-06-02T20:29:39</t>
  </si>
  <si>
    <t>2004-06-03</t>
  </si>
  <si>
    <t>2004-06-03T06:05:09</t>
  </si>
  <si>
    <t>2004-06-03T20:30:15</t>
  </si>
  <si>
    <t>2004-06-04</t>
  </si>
  <si>
    <t>2004-06-04T06:04:54</t>
  </si>
  <si>
    <t>2004-06-04T20:30:49</t>
  </si>
  <si>
    <t>2004-06-05</t>
  </si>
  <si>
    <t>2004-06-05T06:04:41</t>
  </si>
  <si>
    <t>2004-06-05T20:31:23</t>
  </si>
  <si>
    <t>2004-06-06</t>
  </si>
  <si>
    <t>2004-06-06T06:04:30</t>
  </si>
  <si>
    <t>2004-06-06T20:31:55</t>
  </si>
  <si>
    <t>2004-06-07</t>
  </si>
  <si>
    <t>2004-06-07T06:04:20</t>
  </si>
  <si>
    <t>2004-06-07T20:32:26</t>
  </si>
  <si>
    <t>2004-06-08</t>
  </si>
  <si>
    <t>2004-06-08T06:04:12</t>
  </si>
  <si>
    <t>2004-06-08T20:32:56</t>
  </si>
  <si>
    <t>2004-06-09</t>
  </si>
  <si>
    <t>2004-06-09T06:04:06</t>
  </si>
  <si>
    <t>2004-06-09T20:33:25</t>
  </si>
  <si>
    <t>2004-06-10</t>
  </si>
  <si>
    <t>2004-06-10T06:04:01</t>
  </si>
  <si>
    <t>2004-06-10T20:33:53</t>
  </si>
  <si>
    <t>2004-06-11</t>
  </si>
  <si>
    <t>2004-06-11T06:03:58</t>
  </si>
  <si>
    <t>2004-06-11T20:34:20</t>
  </si>
  <si>
    <t>2004-06-12</t>
  </si>
  <si>
    <t>2004-06-12T06:03:56</t>
  </si>
  <si>
    <t>2004-06-12T20:34:45</t>
  </si>
  <si>
    <t>2004-06-13</t>
  </si>
  <si>
    <t>2004-06-13T06:03:56</t>
  </si>
  <si>
    <t>2004-06-13T20:35:09</t>
  </si>
  <si>
    <t>2004-06-14</t>
  </si>
  <si>
    <t>2004-06-14T06:03:58</t>
  </si>
  <si>
    <t>2004-06-14T20:35:32</t>
  </si>
  <si>
    <t>2004-06-15</t>
  </si>
  <si>
    <t>2004-06-15T06:04:01</t>
  </si>
  <si>
    <t>2004-06-15T20:35:53</t>
  </si>
  <si>
    <t>2004-06-16</t>
  </si>
  <si>
    <t>2004-06-16T06:04:06</t>
  </si>
  <si>
    <t>2004-06-16T20:36:13</t>
  </si>
  <si>
    <t>2004-06-17</t>
  </si>
  <si>
    <t>2004-06-17T06:04:13</t>
  </si>
  <si>
    <t>2004-06-17T20:36:32</t>
  </si>
  <si>
    <t>2004-06-18</t>
  </si>
  <si>
    <t>2004-06-18T06:04:21</t>
  </si>
  <si>
    <t>2004-06-18T20:36:49</t>
  </si>
  <si>
    <t>2004-06-19</t>
  </si>
  <si>
    <t>2004-06-19T06:04:30</t>
  </si>
  <si>
    <t>2004-06-19T20:37:05</t>
  </si>
  <si>
    <t>2004-06-20</t>
  </si>
  <si>
    <t>2004-06-20T06:04:41</t>
  </si>
  <si>
    <t>2004-06-20T20:37:19</t>
  </si>
  <si>
    <t>2004-06-21</t>
  </si>
  <si>
    <t>2004-06-21T06:04:53</t>
  </si>
  <si>
    <t>2004-06-21T20:37:32</t>
  </si>
  <si>
    <t>2004-06-22</t>
  </si>
  <si>
    <t>2004-06-22T06:05:07</t>
  </si>
  <si>
    <t>2004-06-22T20:37:43</t>
  </si>
  <si>
    <t>2004-06-23</t>
  </si>
  <si>
    <t>2004-06-23T06:05:23</t>
  </si>
  <si>
    <t>2004-06-23T20:37:53</t>
  </si>
  <si>
    <t>2004-06-24</t>
  </si>
  <si>
    <t>2004-06-24T06:05:39</t>
  </si>
  <si>
    <t>2004-06-24T20:38:01</t>
  </si>
  <si>
    <t>2004-06-25</t>
  </si>
  <si>
    <t>2004-06-25T06:05:57</t>
  </si>
  <si>
    <t>2004-06-25T20:38:08</t>
  </si>
  <si>
    <t>2004-06-26</t>
  </si>
  <si>
    <t>2004-06-26T06:06:17</t>
  </si>
  <si>
    <t>2004-06-26T20:38:12</t>
  </si>
  <si>
    <t>2004-06-27</t>
  </si>
  <si>
    <t>2004-06-27T06:06:38</t>
  </si>
  <si>
    <t>2004-06-27T20:38:16</t>
  </si>
  <si>
    <t>2004-06-28</t>
  </si>
  <si>
    <t>2004-06-28T06:07:00</t>
  </si>
  <si>
    <t>2004-06-28T20:38:17</t>
  </si>
  <si>
    <t>2004-06-29</t>
  </si>
  <si>
    <t>2004-06-29T06:07:23</t>
  </si>
  <si>
    <t>2004-06-29T20:38:17</t>
  </si>
  <si>
    <t>2004-06-30</t>
  </si>
  <si>
    <t>2004-06-30T06:07:47</t>
  </si>
  <si>
    <t>2004-06-30T20:38:16</t>
  </si>
  <si>
    <t>2004-07-01</t>
  </si>
  <si>
    <t>2004-07-01T06:08:13</t>
  </si>
  <si>
    <t>2004-07-01T20:38:12</t>
  </si>
  <si>
    <t>2004-07-02</t>
  </si>
  <si>
    <t>2004-07-02T06:08:40</t>
  </si>
  <si>
    <t>2004-07-02T20:38:07</t>
  </si>
  <si>
    <t>2004-07-03</t>
  </si>
  <si>
    <t>2004-07-03T06:09:08</t>
  </si>
  <si>
    <t>2004-07-03T20:38:01</t>
  </si>
  <si>
    <t>2004-07-04</t>
  </si>
  <si>
    <t>2004-07-04T06:09:37</t>
  </si>
  <si>
    <t>2004-07-04T20:37:52</t>
  </si>
  <si>
    <t>2004-07-05</t>
  </si>
  <si>
    <t>2004-07-05T06:10:07</t>
  </si>
  <si>
    <t>2004-07-05T20:37:42</t>
  </si>
  <si>
    <t>2004-07-06</t>
  </si>
  <si>
    <t>2004-07-06T06:10:38</t>
  </si>
  <si>
    <t>2004-07-06T20:37:30</t>
  </si>
  <si>
    <t>2004-07-07</t>
  </si>
  <si>
    <t>2004-07-07T06:11:10</t>
  </si>
  <si>
    <t>2004-07-07T20:37:17</t>
  </si>
  <si>
    <t>2004-07-08</t>
  </si>
  <si>
    <t>2004-07-08T06:11:43</t>
  </si>
  <si>
    <t>2004-07-08T20:37:02</t>
  </si>
  <si>
    <t>2004-07-09</t>
  </si>
  <si>
    <t>2004-07-09T06:12:17</t>
  </si>
  <si>
    <t>2004-07-09T20:36:45</t>
  </si>
  <si>
    <t>2004-07-10</t>
  </si>
  <si>
    <t>2004-07-10T06:12:52</t>
  </si>
  <si>
    <t>2004-07-10T20:36:26</t>
  </si>
  <si>
    <t>2004-07-11</t>
  </si>
  <si>
    <t>2004-07-11T06:13:28</t>
  </si>
  <si>
    <t>2004-07-11T20:36:06</t>
  </si>
  <si>
    <t>2004-07-12</t>
  </si>
  <si>
    <t>2004-07-12T06:14:04</t>
  </si>
  <si>
    <t>2004-07-12T20:35:44</t>
  </si>
  <si>
    <t>2004-07-13</t>
  </si>
  <si>
    <t>2004-07-13T06:14:41</t>
  </si>
  <si>
    <t>2004-07-13T20:35:20</t>
  </si>
  <si>
    <t>2004-07-14</t>
  </si>
  <si>
    <t>2004-07-14T06:15:19</t>
  </si>
  <si>
    <t>2004-07-14T20:34:55</t>
  </si>
  <si>
    <t>2004-07-15</t>
  </si>
  <si>
    <t>2004-07-15T06:15:58</t>
  </si>
  <si>
    <t>2004-07-15T20:34:27</t>
  </si>
  <si>
    <t>2004-07-16</t>
  </si>
  <si>
    <t>2004-07-16T06:16:37</t>
  </si>
  <si>
    <t>2004-07-16T20:33:59</t>
  </si>
  <si>
    <t>2004-07-17</t>
  </si>
  <si>
    <t>2004-07-17T06:17:17</t>
  </si>
  <si>
    <t>2004-07-17T20:33:28</t>
  </si>
  <si>
    <t>2004-07-18</t>
  </si>
  <si>
    <t>2004-07-18T06:17:58</t>
  </si>
  <si>
    <t>2004-07-18T20:32:56</t>
  </si>
  <si>
    <t>2004-07-19</t>
  </si>
  <si>
    <t>2004-07-19T06:18:39</t>
  </si>
  <si>
    <t>2004-07-19T20:32:23</t>
  </si>
  <si>
    <t>2004-07-20</t>
  </si>
  <si>
    <t>2004-07-20T06:19:20</t>
  </si>
  <si>
    <t>2004-07-20T20:31:47</t>
  </si>
  <si>
    <t>2004-07-21</t>
  </si>
  <si>
    <t>2004-07-21T06:20:02</t>
  </si>
  <si>
    <t>2004-07-21T20:31:11</t>
  </si>
  <si>
    <t>2004-07-22</t>
  </si>
  <si>
    <t>2004-07-22T06:20:45</t>
  </si>
  <si>
    <t>2004-07-22T20:30:32</t>
  </si>
  <si>
    <t>2004-07-23</t>
  </si>
  <si>
    <t>2004-07-23T06:21:28</t>
  </si>
  <si>
    <t>2004-07-23T20:29:52</t>
  </si>
  <si>
    <t>2004-07-24</t>
  </si>
  <si>
    <t>2004-07-24T06:22:11</t>
  </si>
  <si>
    <t>2004-07-24T20:29:11</t>
  </si>
  <si>
    <t>2004-07-25</t>
  </si>
  <si>
    <t>2004-07-25T06:22:55</t>
  </si>
  <si>
    <t>2004-07-25T20:28:28</t>
  </si>
  <si>
    <t>2004-07-26</t>
  </si>
  <si>
    <t>2004-07-26T06:23:39</t>
  </si>
  <si>
    <t>2004-07-26T20:27:43</t>
  </si>
  <si>
    <t>2004-07-27</t>
  </si>
  <si>
    <t>2004-07-27T06:24:23</t>
  </si>
  <si>
    <t>2004-07-27T20:26:57</t>
  </si>
  <si>
    <t>2004-07-28</t>
  </si>
  <si>
    <t>2004-07-28T06:25:08</t>
  </si>
  <si>
    <t>2004-07-28T20:26:09</t>
  </si>
  <si>
    <t>2004-07-29</t>
  </si>
  <si>
    <t>2004-07-29T06:25:53</t>
  </si>
  <si>
    <t>2004-07-29T20:25:20</t>
  </si>
  <si>
    <t>2004-07-30</t>
  </si>
  <si>
    <t>2004-07-30T06:26:38</t>
  </si>
  <si>
    <t>2004-07-30T20:24:30</t>
  </si>
  <si>
    <t>2004-07-31</t>
  </si>
  <si>
    <t>2004-07-31T06:27:23</t>
  </si>
  <si>
    <t>2004-07-31T20:23:38</t>
  </si>
  <si>
    <t>2004-08-01</t>
  </si>
  <si>
    <t>2004-08-01T06:28:09</t>
  </si>
  <si>
    <t>2004-08-01T20:22:45</t>
  </si>
  <si>
    <t>2004-08-02</t>
  </si>
  <si>
    <t>2004-08-02T06:28:54</t>
  </si>
  <si>
    <t>2004-08-02T20:21:50</t>
  </si>
  <si>
    <t>2004-08-03</t>
  </si>
  <si>
    <t>2004-08-03T06:29:40</t>
  </si>
  <si>
    <t>2004-08-03T20:20:55</t>
  </si>
  <si>
    <t>2004-08-04</t>
  </si>
  <si>
    <t>2004-08-04T06:30:26</t>
  </si>
  <si>
    <t>2004-08-04T20:19:57</t>
  </si>
  <si>
    <t>2004-08-05</t>
  </si>
  <si>
    <t>2004-08-05T06:31:12</t>
  </si>
  <si>
    <t>2004-08-05T20:18:59</t>
  </si>
  <si>
    <t>2004-08-06</t>
  </si>
  <si>
    <t>2004-08-06T06:31:58</t>
  </si>
  <si>
    <t>2004-08-06T20:17:59</t>
  </si>
  <si>
    <t>2004-08-07</t>
  </si>
  <si>
    <t>2004-08-07T06:32:44</t>
  </si>
  <si>
    <t>2004-08-07T20:16:58</t>
  </si>
  <si>
    <t>2004-08-08</t>
  </si>
  <si>
    <t>2004-08-08T06:33:30</t>
  </si>
  <si>
    <t>2004-08-08T20:15:56</t>
  </si>
  <si>
    <t>2004-08-09</t>
  </si>
  <si>
    <t>2004-08-09T06:34:16</t>
  </si>
  <si>
    <t>2004-08-09T20:14:53</t>
  </si>
  <si>
    <t>2004-08-10</t>
  </si>
  <si>
    <t>2004-08-10T06:35:03</t>
  </si>
  <si>
    <t>2004-08-10T20:13:48</t>
  </si>
  <si>
    <t>2004-08-11</t>
  </si>
  <si>
    <t>2004-08-11T06:35:49</t>
  </si>
  <si>
    <t>2004-08-11T20:12:43</t>
  </si>
  <si>
    <t>2004-08-12</t>
  </si>
  <si>
    <t>2004-08-12T06:36:35</t>
  </si>
  <si>
    <t>2004-08-12T20:11:36</t>
  </si>
  <si>
    <t>2004-08-13</t>
  </si>
  <si>
    <t>2004-08-13T06:37:21</t>
  </si>
  <si>
    <t>2004-08-13T20:10:28</t>
  </si>
  <si>
    <t>2004-08-14</t>
  </si>
  <si>
    <t>2004-08-14T06:38:07</t>
  </si>
  <si>
    <t>2004-08-14T20:09:20</t>
  </si>
  <si>
    <t>2004-08-15</t>
  </si>
  <si>
    <t>2004-08-15T06:38:53</t>
  </si>
  <si>
    <t>2004-08-15T20:08:10</t>
  </si>
  <si>
    <t>2004-08-16</t>
  </si>
  <si>
    <t>2004-08-16T06:39:39</t>
  </si>
  <si>
    <t>2004-08-16T20:06:59</t>
  </si>
  <si>
    <t>2004-08-17</t>
  </si>
  <si>
    <t>2004-08-17T06:40:25</t>
  </si>
  <si>
    <t>2004-08-17T20:05:47</t>
  </si>
  <si>
    <t>2004-08-18</t>
  </si>
  <si>
    <t>2004-08-18T06:41:11</t>
  </si>
  <si>
    <t>2004-08-18T20:04:35</t>
  </si>
  <si>
    <t>2004-08-19</t>
  </si>
  <si>
    <t>2004-08-19T06:41:57</t>
  </si>
  <si>
    <t>2004-08-19T20:03:21</t>
  </si>
  <si>
    <t>2004-08-20</t>
  </si>
  <si>
    <t>2004-08-20T06:42:43</t>
  </si>
  <si>
    <t>2004-08-20T20:02:07</t>
  </si>
  <si>
    <t>2004-08-21</t>
  </si>
  <si>
    <t>2004-08-21T06:43:28</t>
  </si>
  <si>
    <t>2004-08-21T20:00:51</t>
  </si>
  <si>
    <t>2004-08-22</t>
  </si>
  <si>
    <t>2004-08-22T06:44:14</t>
  </si>
  <si>
    <t>2004-08-22T19:59:35</t>
  </si>
  <si>
    <t>2004-08-23</t>
  </si>
  <si>
    <t>2004-08-23T06:44:59</t>
  </si>
  <si>
    <t>2004-08-23T19:58:18</t>
  </si>
  <si>
    <t>2004-08-24</t>
  </si>
  <si>
    <t>2004-08-24T06:45:45</t>
  </si>
  <si>
    <t>2004-08-24T19:57:01</t>
  </si>
  <si>
    <t>2004-08-25</t>
  </si>
  <si>
    <t>2004-08-25T06:46:30</t>
  </si>
  <si>
    <t>2004-08-25T19:55:43</t>
  </si>
  <si>
    <t>2004-08-26</t>
  </si>
  <si>
    <t>2004-08-26T06:47:15</t>
  </si>
  <si>
    <t>2004-08-26T19:54:23</t>
  </si>
  <si>
    <t>2004-08-27</t>
  </si>
  <si>
    <t>2004-08-27T06:48:01</t>
  </si>
  <si>
    <t>2004-08-27T19:53:04</t>
  </si>
  <si>
    <t>2004-08-28</t>
  </si>
  <si>
    <t>2004-08-28T06:48:46</t>
  </si>
  <si>
    <t>2004-08-28T19:51:43</t>
  </si>
  <si>
    <t>2004-08-29</t>
  </si>
  <si>
    <t>2004-08-29T06:49:31</t>
  </si>
  <si>
    <t>2004-08-29T19:50:22</t>
  </si>
  <si>
    <t>2004-08-30</t>
  </si>
  <si>
    <t>2004-08-30T06:50:16</t>
  </si>
  <si>
    <t>2004-08-30T19:49:01</t>
  </si>
  <si>
    <t>2004-08-31</t>
  </si>
  <si>
    <t>2004-08-31T06:51:00</t>
  </si>
  <si>
    <t>2004-08-31T19:47:39</t>
  </si>
  <si>
    <t>2004-09-01</t>
  </si>
  <si>
    <t>2004-09-01T06:51:45</t>
  </si>
  <si>
    <t>2004-09-01T19:46:16</t>
  </si>
  <si>
    <t>2004-09-02</t>
  </si>
  <si>
    <t>2004-09-02T06:52:30</t>
  </si>
  <si>
    <t>2004-09-02T19:44:53</t>
  </si>
  <si>
    <t>2004-09-03</t>
  </si>
  <si>
    <t>2004-09-03T06:53:14</t>
  </si>
  <si>
    <t>2004-09-03T19:43:29</t>
  </si>
  <si>
    <t>2004-09-04</t>
  </si>
  <si>
    <t>2004-09-04T06:53:59</t>
  </si>
  <si>
    <t>2004-09-04T19:42:05</t>
  </si>
  <si>
    <t>2004-09-05</t>
  </si>
  <si>
    <t>2004-09-05T06:54:44</t>
  </si>
  <si>
    <t>2004-09-05T19:40:41</t>
  </si>
  <si>
    <t>2004-09-06</t>
  </si>
  <si>
    <t>2004-09-06T06:55:28</t>
  </si>
  <si>
    <t>2004-09-06T19:39:16</t>
  </si>
  <si>
    <t>2004-09-07</t>
  </si>
  <si>
    <t>2004-09-07T06:56:13</t>
  </si>
  <si>
    <t>2004-09-07T19:37:51</t>
  </si>
  <si>
    <t>2004-09-08</t>
  </si>
  <si>
    <t>2004-09-08T06:56:57</t>
  </si>
  <si>
    <t>2004-09-08T19:36:25</t>
  </si>
  <si>
    <t>2004-09-09</t>
  </si>
  <si>
    <t>2004-09-09T06:57:41</t>
  </si>
  <si>
    <t>2004-09-09T19:34:59</t>
  </si>
  <si>
    <t>2004-09-10</t>
  </si>
  <si>
    <t>2004-09-10T06:58:26</t>
  </si>
  <si>
    <t>2004-09-10T19:33:33</t>
  </si>
  <si>
    <t>2004-09-11</t>
  </si>
  <si>
    <t>2004-09-11T06:59:10</t>
  </si>
  <si>
    <t>2004-09-11T19:32:06</t>
  </si>
  <si>
    <t>2004-09-12</t>
  </si>
  <si>
    <t>2004-09-12T06:59:55</t>
  </si>
  <si>
    <t>2004-09-12T19:30:40</t>
  </si>
  <si>
    <t>2004-09-13</t>
  </si>
  <si>
    <t>2004-09-13T07:00:39</t>
  </si>
  <si>
    <t>2004-09-13T19:29:13</t>
  </si>
  <si>
    <t>2004-09-14</t>
  </si>
  <si>
    <t>2004-09-14T07:01:24</t>
  </si>
  <si>
    <t>2004-09-14T19:27:46</t>
  </si>
  <si>
    <t>2004-09-15</t>
  </si>
  <si>
    <t>2004-09-15T07:02:08</t>
  </si>
  <si>
    <t>2004-09-15T19:26:19</t>
  </si>
  <si>
    <t>2004-09-16</t>
  </si>
  <si>
    <t>2004-09-16T07:02:53</t>
  </si>
  <si>
    <t>2004-09-16T19:24:51</t>
  </si>
  <si>
    <t>2004-09-17</t>
  </si>
  <si>
    <t>2004-09-17T07:03:37</t>
  </si>
  <si>
    <t>2004-09-17T19:23:24</t>
  </si>
  <si>
    <t>2004-09-18</t>
  </si>
  <si>
    <t>2004-09-18T07:04:22</t>
  </si>
  <si>
    <t>2004-09-18T19:21:57</t>
  </si>
  <si>
    <t>2004-09-19</t>
  </si>
  <si>
    <t>2004-09-19T07:05:07</t>
  </si>
  <si>
    <t>2004-09-19T19:20:29</t>
  </si>
  <si>
    <t>2004-09-20</t>
  </si>
  <si>
    <t>2004-09-20T07:05:52</t>
  </si>
  <si>
    <t>2004-09-20T19:19:02</t>
  </si>
  <si>
    <t>2004-09-21</t>
  </si>
  <si>
    <t>2004-09-21T07:06:37</t>
  </si>
  <si>
    <t>2004-09-21T19:17:34</t>
  </si>
  <si>
    <t>2004-09-22</t>
  </si>
  <si>
    <t>2004-09-22T07:07:22</t>
  </si>
  <si>
    <t>2004-09-22T19:16:07</t>
  </si>
  <si>
    <t>2004-09-23</t>
  </si>
  <si>
    <t>2004-09-23T07:08:07</t>
  </si>
  <si>
    <t>2004-09-23T19:14:40</t>
  </si>
  <si>
    <t>2004-09-24</t>
  </si>
  <si>
    <t>2004-09-24T07:08:53</t>
  </si>
  <si>
    <t>2004-09-24T19:13:13</t>
  </si>
  <si>
    <t>2004-09-25</t>
  </si>
  <si>
    <t>2004-09-25T07:09:38</t>
  </si>
  <si>
    <t>2004-09-25T19:11:46</t>
  </si>
  <si>
    <t>2004-09-26</t>
  </si>
  <si>
    <t>2004-09-26T07:10:24</t>
  </si>
  <si>
    <t>2004-09-26T19:10:19</t>
  </si>
  <si>
    <t>2004-09-27</t>
  </si>
  <si>
    <t>2004-09-27T07:11:10</t>
  </si>
  <si>
    <t>2004-09-27T19:08:52</t>
  </si>
  <si>
    <t>2004-09-28</t>
  </si>
  <si>
    <t>2004-09-28T07:11:56</t>
  </si>
  <si>
    <t>2004-09-28T19:07:26</t>
  </si>
  <si>
    <t>2004-09-29</t>
  </si>
  <si>
    <t>2004-09-29T07:12:42</t>
  </si>
  <si>
    <t>2004-09-29T19:06:00</t>
  </si>
  <si>
    <t>2004-09-30</t>
  </si>
  <si>
    <t>2004-09-30T07:13:29</t>
  </si>
  <si>
    <t>2004-09-30T19:04:34</t>
  </si>
  <si>
    <t>2004-10-01</t>
  </si>
  <si>
    <t>2004-10-01T07:14:15</t>
  </si>
  <si>
    <t>2004-10-01T19:03:08</t>
  </si>
  <si>
    <t>2004-10-02</t>
  </si>
  <si>
    <t>2004-10-02T07:15:02</t>
  </si>
  <si>
    <t>2004-10-02T19:01:43</t>
  </si>
  <si>
    <t>2004-10-03</t>
  </si>
  <si>
    <t>2004-10-03T07:15:50</t>
  </si>
  <si>
    <t>2004-10-03T19:00:18</t>
  </si>
  <si>
    <t>2004-10-04</t>
  </si>
  <si>
    <t>2004-10-04T07:16:37</t>
  </si>
  <si>
    <t>2004-10-04T18:58:54</t>
  </si>
  <si>
    <t>2004-10-05</t>
  </si>
  <si>
    <t>2004-10-05T07:17:25</t>
  </si>
  <si>
    <t>2004-10-05T18:57:30</t>
  </si>
  <si>
    <t>2004-10-06</t>
  </si>
  <si>
    <t>2004-10-06T07:18:13</t>
  </si>
  <si>
    <t>2004-10-06T18:56:06</t>
  </si>
  <si>
    <t>2004-10-07</t>
  </si>
  <si>
    <t>2004-10-07T07:19:01</t>
  </si>
  <si>
    <t>2004-10-07T18:54:43</t>
  </si>
  <si>
    <t>2004-10-08</t>
  </si>
  <si>
    <t>2004-10-08T07:19:50</t>
  </si>
  <si>
    <t>2004-10-08T18:53:21</t>
  </si>
  <si>
    <t>2004-10-09</t>
  </si>
  <si>
    <t>2004-10-09T07:20:39</t>
  </si>
  <si>
    <t>2004-10-09T18:51:59</t>
  </si>
  <si>
    <t>2004-10-10</t>
  </si>
  <si>
    <t>2004-10-10T07:21:28</t>
  </si>
  <si>
    <t>2004-10-10T18:50:38</t>
  </si>
  <si>
    <t>2004-10-11</t>
  </si>
  <si>
    <t>2004-10-11T07:22:17</t>
  </si>
  <si>
    <t>2004-10-11T18:49:17</t>
  </si>
  <si>
    <t>2004-10-12</t>
  </si>
  <si>
    <t>2004-10-12T07:23:07</t>
  </si>
  <si>
    <t>2004-10-12T18:47:57</t>
  </si>
  <si>
    <t>2004-10-13</t>
  </si>
  <si>
    <t>2004-10-13T07:23:57</t>
  </si>
  <si>
    <t>2004-10-13T18:46:38</t>
  </si>
  <si>
    <t>2004-10-14</t>
  </si>
  <si>
    <t>2004-10-14T07:24:48</t>
  </si>
  <si>
    <t>2004-10-14T18:45:19</t>
  </si>
  <si>
    <t>2004-10-15</t>
  </si>
  <si>
    <t>2004-10-15T07:25:39</t>
  </si>
  <si>
    <t>2004-10-15T18:44:01</t>
  </si>
  <si>
    <t>2004-10-16</t>
  </si>
  <si>
    <t>2004-10-16T07:26:30</t>
  </si>
  <si>
    <t>2004-10-16T18:42:44</t>
  </si>
  <si>
    <t>2004-10-17</t>
  </si>
  <si>
    <t>2004-10-17T07:27:22</t>
  </si>
  <si>
    <t>2004-10-17T18:41:28</t>
  </si>
  <si>
    <t>2004-10-18</t>
  </si>
  <si>
    <t>2004-10-18T07:28:14</t>
  </si>
  <si>
    <t>2004-10-18T18:40:13</t>
  </si>
  <si>
    <t>2004-10-19</t>
  </si>
  <si>
    <t>2004-10-19T07:29:06</t>
  </si>
  <si>
    <t>2004-10-19T18:38:58</t>
  </si>
  <si>
    <t>2004-10-20</t>
  </si>
  <si>
    <t>2004-10-20T07:29:59</t>
  </si>
  <si>
    <t>2004-10-20T18:37:45</t>
  </si>
  <si>
    <t>2004-10-21</t>
  </si>
  <si>
    <t>2004-10-21T07:30:52</t>
  </si>
  <si>
    <t>2004-10-21T18:36:32</t>
  </si>
  <si>
    <t>2004-10-22</t>
  </si>
  <si>
    <t>2004-10-22T07:31:46</t>
  </si>
  <si>
    <t>2004-10-22T18:35:20</t>
  </si>
  <si>
    <t>2004-10-23</t>
  </si>
  <si>
    <t>2004-10-23T07:32:39</t>
  </si>
  <si>
    <t>2004-10-23T18:34:10</t>
  </si>
  <si>
    <t>2004-10-24</t>
  </si>
  <si>
    <t>2004-10-24T07:33:34</t>
  </si>
  <si>
    <t>2004-10-24T18:33:00</t>
  </si>
  <si>
    <t>2004-10-25</t>
  </si>
  <si>
    <t>2004-10-25T07:34:28</t>
  </si>
  <si>
    <t>2004-10-25T18:31:52</t>
  </si>
  <si>
    <t>2004-10-26</t>
  </si>
  <si>
    <t>2004-10-26T07:35:23</t>
  </si>
  <si>
    <t>2004-10-26T18:30:44</t>
  </si>
  <si>
    <t>2004-10-27</t>
  </si>
  <si>
    <t>2004-10-27T07:36:19</t>
  </si>
  <si>
    <t>2004-10-27T18:29:38</t>
  </si>
  <si>
    <t>2004-10-28</t>
  </si>
  <si>
    <t>2004-10-28T07:37:14</t>
  </si>
  <si>
    <t>2004-10-28T18:28:33</t>
  </si>
  <si>
    <t>2004-10-29</t>
  </si>
  <si>
    <t>2004-10-29T07:38:10</t>
  </si>
  <si>
    <t>2004-10-29T18:27:29</t>
  </si>
  <si>
    <t>2004-10-30</t>
  </si>
  <si>
    <t>2004-10-30T07:39:07</t>
  </si>
  <si>
    <t>2004-10-30T18:26:26</t>
  </si>
  <si>
    <t>2004-10-31</t>
  </si>
  <si>
    <t>2004-10-31T06:40:03</t>
  </si>
  <si>
    <t>2004-10-31T17:25:25</t>
  </si>
  <si>
    <t>2004-11-01</t>
  </si>
  <si>
    <t>2004-11-01T06:41:00</t>
  </si>
  <si>
    <t>2004-11-01T17:24:25</t>
  </si>
  <si>
    <t>2004-11-02</t>
  </si>
  <si>
    <t>2004-11-02T06:41:58</t>
  </si>
  <si>
    <t>2004-11-02T17:23:26</t>
  </si>
  <si>
    <t>2004-11-03</t>
  </si>
  <si>
    <t>2004-11-03T06:42:55</t>
  </si>
  <si>
    <t>2004-11-03T17:22:29</t>
  </si>
  <si>
    <t>2004-11-04</t>
  </si>
  <si>
    <t>2004-11-04T06:43:53</t>
  </si>
  <si>
    <t>2004-11-04T17:21:33</t>
  </si>
  <si>
    <t>2004-11-05</t>
  </si>
  <si>
    <t>2004-11-05T06:44:51</t>
  </si>
  <si>
    <t>2004-11-05T17:20:38</t>
  </si>
  <si>
    <t>2004-11-06</t>
  </si>
  <si>
    <t>2004-11-06T06:45:50</t>
  </si>
  <si>
    <t>2004-11-06T17:19:45</t>
  </si>
  <si>
    <t>2004-11-07</t>
  </si>
  <si>
    <t>2004-11-07T06:46:48</t>
  </si>
  <si>
    <t>2004-11-07T17:18:54</t>
  </si>
  <si>
    <t>2004-11-08</t>
  </si>
  <si>
    <t>2004-11-08T06:47:47</t>
  </si>
  <si>
    <t>2004-11-08T17:18:04</t>
  </si>
  <si>
    <t>2004-11-09</t>
  </si>
  <si>
    <t>2004-11-09T06:48:46</t>
  </si>
  <si>
    <t>2004-11-09T17:17:15</t>
  </si>
  <si>
    <t>2004-11-10</t>
  </si>
  <si>
    <t>2004-11-10T06:49:45</t>
  </si>
  <si>
    <t>2004-11-10T17:16:28</t>
  </si>
  <si>
    <t>2004-11-11</t>
  </si>
  <si>
    <t>2004-11-11T06:50:45</t>
  </si>
  <si>
    <t>2004-11-11T17:15:43</t>
  </si>
  <si>
    <t>2004-11-12</t>
  </si>
  <si>
    <t>2004-11-12T06:51:44</t>
  </si>
  <si>
    <t>2004-11-12T17:14:59</t>
  </si>
  <si>
    <t>2004-11-13</t>
  </si>
  <si>
    <t>2004-11-13T06:52:43</t>
  </si>
  <si>
    <t>2004-11-13T17:14:17</t>
  </si>
  <si>
    <t>2004-11-14</t>
  </si>
  <si>
    <t>2004-11-14T06:53:43</t>
  </si>
  <si>
    <t>2004-11-14T17:13:37</t>
  </si>
  <si>
    <t>2004-11-15</t>
  </si>
  <si>
    <t>2004-11-15T06:54:42</t>
  </si>
  <si>
    <t>2004-11-15T17:12:58</t>
  </si>
  <si>
    <t>2004-11-16</t>
  </si>
  <si>
    <t>2004-11-16T06:55:42</t>
  </si>
  <si>
    <t>2004-11-16T17:12:21</t>
  </si>
  <si>
    <t>2004-11-17</t>
  </si>
  <si>
    <t>2004-11-17T06:56:41</t>
  </si>
  <si>
    <t>2004-11-17T17:11:46</t>
  </si>
  <si>
    <t>2004-11-18</t>
  </si>
  <si>
    <t>2004-11-18T06:57:40</t>
  </si>
  <si>
    <t>2004-11-18T17:11:13</t>
  </si>
  <si>
    <t>2004-11-19</t>
  </si>
  <si>
    <t>2004-11-19T06:58:40</t>
  </si>
  <si>
    <t>2004-11-19T17:10:41</t>
  </si>
  <si>
    <t>2004-11-20</t>
  </si>
  <si>
    <t>2004-11-20T06:59:39</t>
  </si>
  <si>
    <t>2004-11-20T17:10:12</t>
  </si>
  <si>
    <t>2004-11-21</t>
  </si>
  <si>
    <t>2004-11-21T07:00:37</t>
  </si>
  <si>
    <t>2004-11-21T17:09:44</t>
  </si>
  <si>
    <t>2004-11-22</t>
  </si>
  <si>
    <t>2004-11-22T07:01:36</t>
  </si>
  <si>
    <t>2004-11-22T17:09:18</t>
  </si>
  <si>
    <t>2004-11-23</t>
  </si>
  <si>
    <t>2004-11-23T07:02:34</t>
  </si>
  <si>
    <t>2004-11-23T17:08:54</t>
  </si>
  <si>
    <t>2004-11-24</t>
  </si>
  <si>
    <t>2004-11-24T07:03:32</t>
  </si>
  <si>
    <t>2004-11-24T17:08:31</t>
  </si>
  <si>
    <t>2004-11-25</t>
  </si>
  <si>
    <t>2004-11-25T07:04:30</t>
  </si>
  <si>
    <t>2004-11-25T17:08:11</t>
  </si>
  <si>
    <t>2004-11-26</t>
  </si>
  <si>
    <t>2004-11-26T07:05:27</t>
  </si>
  <si>
    <t>2004-11-26T17:07:52</t>
  </si>
  <si>
    <t>2004-11-27</t>
  </si>
  <si>
    <t>2004-11-27T07:06:23</t>
  </si>
  <si>
    <t>2004-11-27T17:07:36</t>
  </si>
  <si>
    <t>2004-11-28</t>
  </si>
  <si>
    <t>2004-11-28T07:07:19</t>
  </si>
  <si>
    <t>2004-11-28T17:07:21</t>
  </si>
  <si>
    <t>2004-11-29</t>
  </si>
  <si>
    <t>2004-11-29T07:08:15</t>
  </si>
  <si>
    <t>2004-11-29T17:07:09</t>
  </si>
  <si>
    <t>2004-11-30</t>
  </si>
  <si>
    <t>2004-11-30T07:09:10</t>
  </si>
  <si>
    <t>2004-11-30T17:06:58</t>
  </si>
  <si>
    <t>2004-12-01</t>
  </si>
  <si>
    <t>2004-12-01T07:10:04</t>
  </si>
  <si>
    <t>2004-12-01T17:06:49</t>
  </si>
  <si>
    <t>2004-12-02</t>
  </si>
  <si>
    <t>2004-12-02T07:10:58</t>
  </si>
  <si>
    <t>2004-12-02T17:06:42</t>
  </si>
  <si>
    <t>2004-12-03</t>
  </si>
  <si>
    <t>2004-12-03T07:11:50</t>
  </si>
  <si>
    <t>2004-12-03T17:06:38</t>
  </si>
  <si>
    <t>2004-12-04</t>
  </si>
  <si>
    <t>2004-12-04T07:12:42</t>
  </si>
  <si>
    <t>2004-12-04T17:06:35</t>
  </si>
  <si>
    <t>2004-12-05</t>
  </si>
  <si>
    <t>2004-12-05T07:13:34</t>
  </si>
  <si>
    <t>2004-12-05T17:06:34</t>
  </si>
  <si>
    <t>2004-12-06</t>
  </si>
  <si>
    <t>2004-12-06T07:14:24</t>
  </si>
  <si>
    <t>2004-12-06T17:06:35</t>
  </si>
  <si>
    <t>2004-12-07</t>
  </si>
  <si>
    <t>2004-12-07T07:15:13</t>
  </si>
  <si>
    <t>2004-12-07T17:06:38</t>
  </si>
  <si>
    <t>2004-12-08</t>
  </si>
  <si>
    <t>2004-12-08T07:16:01</t>
  </si>
  <si>
    <t>2004-12-08T17:06:43</t>
  </si>
  <si>
    <t>2004-12-09</t>
  </si>
  <si>
    <t>2004-12-09T07:16:49</t>
  </si>
  <si>
    <t>2004-12-09T17:06:50</t>
  </si>
  <si>
    <t>2004-12-10</t>
  </si>
  <si>
    <t>2004-12-10T07:17:35</t>
  </si>
  <si>
    <t>2004-12-10T17:06:59</t>
  </si>
  <si>
    <t>2004-12-11</t>
  </si>
  <si>
    <t>2004-12-11T07:18:20</t>
  </si>
  <si>
    <t>2004-12-11T17:07:10</t>
  </si>
  <si>
    <t>2004-12-12</t>
  </si>
  <si>
    <t>2004-12-12T07:19:03</t>
  </si>
  <si>
    <t>2004-12-12T17:07:23</t>
  </si>
  <si>
    <t>2004-12-13</t>
  </si>
  <si>
    <t>2004-12-13T07:19:46</t>
  </si>
  <si>
    <t>2004-12-13T17:07:38</t>
  </si>
  <si>
    <t>2004-12-14</t>
  </si>
  <si>
    <t>2004-12-14T07:20:27</t>
  </si>
  <si>
    <t>2004-12-14T17:07:54</t>
  </si>
  <si>
    <t>2004-12-15</t>
  </si>
  <si>
    <t>2004-12-15T07:21:07</t>
  </si>
  <si>
    <t>2004-12-15T17:08:13</t>
  </si>
  <si>
    <t>2004-12-16</t>
  </si>
  <si>
    <t>2004-12-16T07:21:46</t>
  </si>
  <si>
    <t>2004-12-16T17:08:33</t>
  </si>
  <si>
    <t>2004-12-17</t>
  </si>
  <si>
    <t>2004-12-17T07:22:23</t>
  </si>
  <si>
    <t>2004-12-17T17:08:55</t>
  </si>
  <si>
    <t>2004-12-18</t>
  </si>
  <si>
    <t>2004-12-18T07:22:59</t>
  </si>
  <si>
    <t>2004-12-18T17:09:19</t>
  </si>
  <si>
    <t>2004-12-19</t>
  </si>
  <si>
    <t>2004-12-19T07:23:33</t>
  </si>
  <si>
    <t>2004-12-19T17:09:44</t>
  </si>
  <si>
    <t>2004-12-20</t>
  </si>
  <si>
    <t>2004-12-20T07:24:05</t>
  </si>
  <si>
    <t>2004-12-20T17:10:12</t>
  </si>
  <si>
    <t>2004-12-21</t>
  </si>
  <si>
    <t>2004-12-21T07:24:36</t>
  </si>
  <si>
    <t>2004-12-21T17:10:41</t>
  </si>
  <si>
    <t>2004-12-22</t>
  </si>
  <si>
    <t>2004-12-22T07:25:06</t>
  </si>
  <si>
    <t>2004-12-22T17:11:12</t>
  </si>
  <si>
    <t>2004-12-23</t>
  </si>
  <si>
    <t>2004-12-23T07:25:34</t>
  </si>
  <si>
    <t>2004-12-23T17:11:44</t>
  </si>
  <si>
    <t>2004-12-24</t>
  </si>
  <si>
    <t>2004-12-24T07:26:00</t>
  </si>
  <si>
    <t>2004-12-24T17:12:18</t>
  </si>
  <si>
    <t>2004-12-25</t>
  </si>
  <si>
    <t>2004-12-25T07:26:24</t>
  </si>
  <si>
    <t>2004-12-25T17:12:54</t>
  </si>
  <si>
    <t>2004-12-26</t>
  </si>
  <si>
    <t>2004-12-26T07:26:47</t>
  </si>
  <si>
    <t>2004-12-26T17:13:31</t>
  </si>
  <si>
    <t>2004-12-27</t>
  </si>
  <si>
    <t>2004-12-27T07:27:08</t>
  </si>
  <si>
    <t>2004-12-27T17:14:09</t>
  </si>
  <si>
    <t>2004-12-28</t>
  </si>
  <si>
    <t>2004-12-28T07:27:27</t>
  </si>
  <si>
    <t>2004-12-28T17:14:50</t>
  </si>
  <si>
    <t>2004-12-29</t>
  </si>
  <si>
    <t>2004-12-29T07:27:45</t>
  </si>
  <si>
    <t>2004-12-29T17:15:31</t>
  </si>
  <si>
    <t>2004-12-30</t>
  </si>
  <si>
    <t>2004-12-30T07:28:00</t>
  </si>
  <si>
    <t>2004-12-30T17:16:14</t>
  </si>
  <si>
    <t>2004-12-31</t>
  </si>
  <si>
    <t>2004-12-31T07:28:14</t>
  </si>
  <si>
    <t>2004-12-31T17:16:58</t>
  </si>
  <si>
    <t>2005-01-01</t>
  </si>
  <si>
    <t>2005-01-01T07:28:26</t>
  </si>
  <si>
    <t>2005-01-01T17:17:44</t>
  </si>
  <si>
    <t>2005-01-02</t>
  </si>
  <si>
    <t>2005-01-02T07:28:36</t>
  </si>
  <si>
    <t>2005-01-02T17:18:30</t>
  </si>
  <si>
    <t>2005-01-03</t>
  </si>
  <si>
    <t>2005-01-03T07:28:44</t>
  </si>
  <si>
    <t>2005-01-03T17:19:18</t>
  </si>
  <si>
    <t>2005-01-04</t>
  </si>
  <si>
    <t>2005-01-04T07:28:50</t>
  </si>
  <si>
    <t>2005-01-04T17:20:07</t>
  </si>
  <si>
    <t>2005-01-05</t>
  </si>
  <si>
    <t>2005-01-05T07:28:54</t>
  </si>
  <si>
    <t>2005-01-05T17:20:57</t>
  </si>
  <si>
    <t>2005-01-06</t>
  </si>
  <si>
    <t>2005-01-06T07:28:57</t>
  </si>
  <si>
    <t>2005-01-06T17:21:48</t>
  </si>
  <si>
    <t>2005-01-07</t>
  </si>
  <si>
    <t>2005-01-07T07:28:57</t>
  </si>
  <si>
    <t>2005-01-07T17:22:40</t>
  </si>
  <si>
    <t>2005-01-08</t>
  </si>
  <si>
    <t>2005-01-08T07:28:55</t>
  </si>
  <si>
    <t>2005-01-08T17:23:34</t>
  </si>
  <si>
    <t>2005-01-09</t>
  </si>
  <si>
    <t>2005-01-09T07:28:52</t>
  </si>
  <si>
    <t>2005-01-09T17:24:28</t>
  </si>
  <si>
    <t>2005-01-10</t>
  </si>
  <si>
    <t>2005-01-10T07:28:47</t>
  </si>
  <si>
    <t>2005-01-10T17:25:22</t>
  </si>
  <si>
    <t>2005-01-11</t>
  </si>
  <si>
    <t>2005-01-11T07:28:39</t>
  </si>
  <si>
    <t>2005-01-11T17:26:18</t>
  </si>
  <si>
    <t>2005-01-12</t>
  </si>
  <si>
    <t>2005-01-12T07:28:30</t>
  </si>
  <si>
    <t>2005-01-12T17:27:14</t>
  </si>
  <si>
    <t>2005-01-13</t>
  </si>
  <si>
    <t>2005-01-13T07:28:19</t>
  </si>
  <si>
    <t>2005-01-13T17:28:11</t>
  </si>
  <si>
    <t>2005-01-14</t>
  </si>
  <si>
    <t>2005-01-14T07:28:06</t>
  </si>
  <si>
    <t>2005-01-14T17:29:09</t>
  </si>
  <si>
    <t>2005-01-15</t>
  </si>
  <si>
    <t>2005-01-15T07:27:51</t>
  </si>
  <si>
    <t>2005-01-15T17:30:07</t>
  </si>
  <si>
    <t>2005-01-16</t>
  </si>
  <si>
    <t>2005-01-16T07:27:34</t>
  </si>
  <si>
    <t>2005-01-16T17:31:06</t>
  </si>
  <si>
    <t>2005-01-17</t>
  </si>
  <si>
    <t>2005-01-17T07:27:15</t>
  </si>
  <si>
    <t>2005-01-17T17:32:06</t>
  </si>
  <si>
    <t>2005-01-18</t>
  </si>
  <si>
    <t>2005-01-18T07:26:54</t>
  </si>
  <si>
    <t>2005-01-18T17:33:05</t>
  </si>
  <si>
    <t>2005-01-19</t>
  </si>
  <si>
    <t>2005-01-19T07:26:32</t>
  </si>
  <si>
    <t>2005-01-19T17:34:06</t>
  </si>
  <si>
    <t>2005-01-20</t>
  </si>
  <si>
    <t>2005-01-20T07:26:08</t>
  </si>
  <si>
    <t>2005-01-20T17:35:06</t>
  </si>
  <si>
    <t>2005-01-21</t>
  </si>
  <si>
    <t>2005-01-21T07:25:41</t>
  </si>
  <si>
    <t>2005-01-21T17:36:07</t>
  </si>
  <si>
    <t>2005-01-22</t>
  </si>
  <si>
    <t>2005-01-22T07:25:13</t>
  </si>
  <si>
    <t>2005-01-22T17:37:09</t>
  </si>
  <si>
    <t>2005-01-23</t>
  </si>
  <si>
    <t>2005-01-23T07:24:43</t>
  </si>
  <si>
    <t>2005-01-23T17:38:10</t>
  </si>
  <si>
    <t>2005-01-24</t>
  </si>
  <si>
    <t>2005-01-24T07:24:12</t>
  </si>
  <si>
    <t>2005-01-24T17:39:12</t>
  </si>
  <si>
    <t>2005-01-25</t>
  </si>
  <si>
    <t>2005-01-25T07:23:38</t>
  </si>
  <si>
    <t>2005-01-25T17:40:14</t>
  </si>
  <si>
    <t>2005-01-26</t>
  </si>
  <si>
    <t>2005-01-26T07:23:03</t>
  </si>
  <si>
    <t>2005-01-26T17:41:16</t>
  </si>
  <si>
    <t>2005-01-27</t>
  </si>
  <si>
    <t>2005-01-27T07:22:26</t>
  </si>
  <si>
    <t>2005-01-27T17:42:18</t>
  </si>
  <si>
    <t>2005-01-28</t>
  </si>
  <si>
    <t>2005-01-28T07:21:48</t>
  </si>
  <si>
    <t>2005-01-28T17:43:20</t>
  </si>
  <si>
    <t>2005-01-29</t>
  </si>
  <si>
    <t>2005-01-29T07:21:08</t>
  </si>
  <si>
    <t>2005-01-29T17:44:22</t>
  </si>
  <si>
    <t>2005-01-30</t>
  </si>
  <si>
    <t>2005-01-30T07:20:26</t>
  </si>
  <si>
    <t>2005-01-30T17:45:24</t>
  </si>
  <si>
    <t>2005-01-31</t>
  </si>
  <si>
    <t>2005-01-31T07:19:42</t>
  </si>
  <si>
    <t>2005-01-31T17:46:26</t>
  </si>
  <si>
    <t>2005-02-01</t>
  </si>
  <si>
    <t>2005-02-01T07:18:57</t>
  </si>
  <si>
    <t>2005-02-01T17:47:28</t>
  </si>
  <si>
    <t>2005-02-02</t>
  </si>
  <si>
    <t>2005-02-02T07:18:11</t>
  </si>
  <si>
    <t>2005-02-02T17:48:30</t>
  </si>
  <si>
    <t>2005-02-03</t>
  </si>
  <si>
    <t>2005-02-03T07:17:23</t>
  </si>
  <si>
    <t>2005-02-03T17:49:32</t>
  </si>
  <si>
    <t>2005-02-04</t>
  </si>
  <si>
    <t>2005-02-04T07:16:33</t>
  </si>
  <si>
    <t>2005-02-04T17:50:34</t>
  </si>
  <si>
    <t>2005-02-05</t>
  </si>
  <si>
    <t>2005-02-05T07:15:42</t>
  </si>
  <si>
    <t>2005-02-05T17:51:36</t>
  </si>
  <si>
    <t>2005-02-06</t>
  </si>
  <si>
    <t>2005-02-06T07:14:49</t>
  </si>
  <si>
    <t>2005-02-06T17:52:37</t>
  </si>
  <si>
    <t>2005-02-07</t>
  </si>
  <si>
    <t>2005-02-07T07:13:55</t>
  </si>
  <si>
    <t>2005-02-07T17:53:38</t>
  </si>
  <si>
    <t>2005-02-08</t>
  </si>
  <si>
    <t>2005-02-08T07:13:00</t>
  </si>
  <si>
    <t>2005-02-08T17:54:39</t>
  </si>
  <si>
    <t>2005-02-09</t>
  </si>
  <si>
    <t>2005-02-09T07:12:03</t>
  </si>
  <si>
    <t>2005-02-09T17:55:40</t>
  </si>
  <si>
    <t>2005-02-10</t>
  </si>
  <si>
    <t>2005-02-10T07:11:05</t>
  </si>
  <si>
    <t>2005-02-10T17:56:40</t>
  </si>
  <si>
    <t>2005-02-11</t>
  </si>
  <si>
    <t>2005-02-11T07:10:05</t>
  </si>
  <si>
    <t>2005-02-11T17:57:40</t>
  </si>
  <si>
    <t>2005-02-12</t>
  </si>
  <si>
    <t>2005-02-12T07:09:05</t>
  </si>
  <si>
    <t>2005-02-12T17:58:40</t>
  </si>
  <si>
    <t>2005-02-13</t>
  </si>
  <si>
    <t>2005-02-13T07:08:03</t>
  </si>
  <si>
    <t>2005-02-13T17:59:40</t>
  </si>
  <si>
    <t>2005-02-14</t>
  </si>
  <si>
    <t>2005-02-14T07:07:00</t>
  </si>
  <si>
    <t>2005-02-14T18:00:39</t>
  </si>
  <si>
    <t>2005-02-15</t>
  </si>
  <si>
    <t>2005-02-15T07:05:55</t>
  </si>
  <si>
    <t>2005-02-15T18:01:38</t>
  </si>
  <si>
    <t>2005-02-16</t>
  </si>
  <si>
    <t>2005-02-16T07:04:50</t>
  </si>
  <si>
    <t>2005-02-16T18:02:37</t>
  </si>
  <si>
    <t>2005-02-17</t>
  </si>
  <si>
    <t>2005-02-17T07:03:43</t>
  </si>
  <si>
    <t>2005-02-17T18:03:35</t>
  </si>
  <si>
    <t>2005-02-18</t>
  </si>
  <si>
    <t>2005-02-18T07:02:36</t>
  </si>
  <si>
    <t>2005-02-18T18:04:33</t>
  </si>
  <si>
    <t>2005-02-19</t>
  </si>
  <si>
    <t>2005-02-19T07:01:27</t>
  </si>
  <si>
    <t>2005-02-19T18:05:31</t>
  </si>
  <si>
    <t>2005-02-20</t>
  </si>
  <si>
    <t>2005-02-20T07:00:17</t>
  </si>
  <si>
    <t>2005-02-20T18:06:28</t>
  </si>
  <si>
    <t>2005-02-21</t>
  </si>
  <si>
    <t>2005-02-21T06:59:07</t>
  </si>
  <si>
    <t>2005-02-21T18:07:25</t>
  </si>
  <si>
    <t>2005-02-22</t>
  </si>
  <si>
    <t>2005-02-22T06:57:55</t>
  </si>
  <si>
    <t>2005-02-22T18:08:21</t>
  </si>
  <si>
    <t>2005-02-23</t>
  </si>
  <si>
    <t>2005-02-23T06:56:43</t>
  </si>
  <si>
    <t>2005-02-23T18:09:18</t>
  </si>
  <si>
    <t>2005-02-24</t>
  </si>
  <si>
    <t>2005-02-24T06:55:29</t>
  </si>
  <si>
    <t>2005-02-24T18:10:14</t>
  </si>
  <si>
    <t>2005-02-25</t>
  </si>
  <si>
    <t>2005-02-25T06:54:15</t>
  </si>
  <si>
    <t>2005-02-25T18:11:09</t>
  </si>
  <si>
    <t>2005-02-26</t>
  </si>
  <si>
    <t>2005-02-26T06:53:00</t>
  </si>
  <si>
    <t>2005-02-26T18:12:04</t>
  </si>
  <si>
    <t>2005-02-27</t>
  </si>
  <si>
    <t>2005-02-27T06:51:44</t>
  </si>
  <si>
    <t>2005-02-27T18:12:59</t>
  </si>
  <si>
    <t>2005-02-28</t>
  </si>
  <si>
    <t>2005-02-28T06:50:28</t>
  </si>
  <si>
    <t>2005-02-28T18:13:54</t>
  </si>
  <si>
    <t>2005-03-01</t>
  </si>
  <si>
    <t>2005-03-01T06:49:10</t>
  </si>
  <si>
    <t>2005-03-01T18:14:48</t>
  </si>
  <si>
    <t>2005-03-02</t>
  </si>
  <si>
    <t>2005-03-02T06:47:52</t>
  </si>
  <si>
    <t>2005-03-02T18:15:42</t>
  </si>
  <si>
    <t>2005-03-03</t>
  </si>
  <si>
    <t>2005-03-03T06:46:34</t>
  </si>
  <si>
    <t>2005-03-03T18:16:35</t>
  </si>
  <si>
    <t>2005-03-04</t>
  </si>
  <si>
    <t>2005-03-04T06:45:14</t>
  </si>
  <si>
    <t>2005-03-04T18:17:29</t>
  </si>
  <si>
    <t>2005-03-05</t>
  </si>
  <si>
    <t>2005-03-05T06:43:55</t>
  </si>
  <si>
    <t>2005-03-05T18:18:22</t>
  </si>
  <si>
    <t>2005-03-06</t>
  </si>
  <si>
    <t>2005-03-06T06:42:34</t>
  </si>
  <si>
    <t>2005-03-06T18:19:14</t>
  </si>
  <si>
    <t>2005-03-07</t>
  </si>
  <si>
    <t>2005-03-07T06:41:13</t>
  </si>
  <si>
    <t>2005-03-07T18:20:07</t>
  </si>
  <si>
    <t>2005-03-08</t>
  </si>
  <si>
    <t>2005-03-08T06:39:52</t>
  </si>
  <si>
    <t>2005-03-08T18:20:59</t>
  </si>
  <si>
    <t>2005-03-09</t>
  </si>
  <si>
    <t>2005-03-09T06:38:30</t>
  </si>
  <si>
    <t>2005-03-09T18:21:51</t>
  </si>
  <si>
    <t>2005-03-10</t>
  </si>
  <si>
    <t>2005-03-10T06:37:08</t>
  </si>
  <si>
    <t>2005-03-10T18:22:42</t>
  </si>
  <si>
    <t>2005-03-11</t>
  </si>
  <si>
    <t>2005-03-11T06:35:45</t>
  </si>
  <si>
    <t>2005-03-11T18:23:34</t>
  </si>
  <si>
    <t>2005-03-12</t>
  </si>
  <si>
    <t>2005-03-12T06:34:22</t>
  </si>
  <si>
    <t>2005-03-12T18:24:25</t>
  </si>
  <si>
    <t>2005-03-13</t>
  </si>
  <si>
    <t>2005-03-13T06:32:58</t>
  </si>
  <si>
    <t>2005-03-13T18:25:15</t>
  </si>
  <si>
    <t>2005-03-14</t>
  </si>
  <si>
    <t>2005-03-14T06:31:35</t>
  </si>
  <si>
    <t>2005-03-14T18:26:06</t>
  </si>
  <si>
    <t>2005-03-15</t>
  </si>
  <si>
    <t>2005-03-15T06:30:11</t>
  </si>
  <si>
    <t>2005-03-15T18:26:57</t>
  </si>
  <si>
    <t>2005-03-16</t>
  </si>
  <si>
    <t>2005-03-16T06:28:46</t>
  </si>
  <si>
    <t>2005-03-16T18:27:47</t>
  </si>
  <si>
    <t>2005-03-17</t>
  </si>
  <si>
    <t>2005-03-17T06:27:22</t>
  </si>
  <si>
    <t>2005-03-17T18:28:37</t>
  </si>
  <si>
    <t>2005-03-18</t>
  </si>
  <si>
    <t>2005-03-18T06:25:57</t>
  </si>
  <si>
    <t>2005-03-18T18:29:27</t>
  </si>
  <si>
    <t>2005-03-19</t>
  </si>
  <si>
    <t>2005-03-19T06:24:32</t>
  </si>
  <si>
    <t>2005-03-19T18:30:16</t>
  </si>
  <si>
    <t>2005-03-20</t>
  </si>
  <si>
    <t>2005-03-20T06:23:07</t>
  </si>
  <si>
    <t>2005-03-20T18:31:06</t>
  </si>
  <si>
    <t>2005-03-21</t>
  </si>
  <si>
    <t>2005-03-21T06:21:42</t>
  </si>
  <si>
    <t>2005-03-21T18:31:55</t>
  </si>
  <si>
    <t>2005-03-22</t>
  </si>
  <si>
    <t>2005-03-22T06:20:17</t>
  </si>
  <si>
    <t>2005-03-22T18:32:45</t>
  </si>
  <si>
    <t>2005-03-23</t>
  </si>
  <si>
    <t>2005-03-23T06:18:52</t>
  </si>
  <si>
    <t>2005-03-23T18:33:34</t>
  </si>
  <si>
    <t>2005-03-24</t>
  </si>
  <si>
    <t>2005-03-24T06:17:27</t>
  </si>
  <si>
    <t>2005-03-24T18:34:23</t>
  </si>
  <si>
    <t>2005-03-25</t>
  </si>
  <si>
    <t>2005-03-25T06:16:02</t>
  </si>
  <si>
    <t>2005-03-25T18:35:12</t>
  </si>
  <si>
    <t>2005-03-26</t>
  </si>
  <si>
    <t>2005-03-26T06:14:37</t>
  </si>
  <si>
    <t>2005-03-26T18:36:01</t>
  </si>
  <si>
    <t>2005-03-27</t>
  </si>
  <si>
    <t>2005-03-27T07:13:11</t>
  </si>
  <si>
    <t>2005-03-27T19:36:50</t>
  </si>
  <si>
    <t>2005-03-28</t>
  </si>
  <si>
    <t>2005-03-28T07:11:46</t>
  </si>
  <si>
    <t>2005-03-28T19:37:39</t>
  </si>
  <si>
    <t>2005-03-29</t>
  </si>
  <si>
    <t>2005-03-29T07:10:22</t>
  </si>
  <si>
    <t>2005-03-29T19:38:27</t>
  </si>
  <si>
    <t>2005-03-30</t>
  </si>
  <si>
    <t>2005-03-30T07:08:57</t>
  </si>
  <si>
    <t>2005-03-30T19:39:16</t>
  </si>
  <si>
    <t>2005-03-31</t>
  </si>
  <si>
    <t>2005-03-31T07:07:33</t>
  </si>
  <si>
    <t>2005-03-31T19:40:04</t>
  </si>
  <si>
    <t>2005-04-01</t>
  </si>
  <si>
    <t>2005-04-01T07:06:08</t>
  </si>
  <si>
    <t>2005-04-01T19:40:53</t>
  </si>
  <si>
    <t>2005-04-02</t>
  </si>
  <si>
    <t>2005-04-02T07:04:44</t>
  </si>
  <si>
    <t>2005-04-02T19:41:42</t>
  </si>
  <si>
    <t>2005-04-03</t>
  </si>
  <si>
    <t>2005-04-03T07:03:21</t>
  </si>
  <si>
    <t>2005-04-03T19:42:30</t>
  </si>
  <si>
    <t>2005-04-04</t>
  </si>
  <si>
    <t>2005-04-04T07:01:57</t>
  </si>
  <si>
    <t>2005-04-04T19:43:19</t>
  </si>
  <si>
    <t>2005-04-05</t>
  </si>
  <si>
    <t>2005-04-05T07:00:34</t>
  </si>
  <si>
    <t>2005-04-05T19:44:07</t>
  </si>
  <si>
    <t>2005-04-06</t>
  </si>
  <si>
    <t>2005-04-06T06:59:11</t>
  </si>
  <si>
    <t>2005-04-06T19:44:56</t>
  </si>
  <si>
    <t>2005-04-07</t>
  </si>
  <si>
    <t>2005-04-07T06:57:49</t>
  </si>
  <si>
    <t>2005-04-07T19:45:45</t>
  </si>
  <si>
    <t>2005-04-08</t>
  </si>
  <si>
    <t>2005-04-08T06:56:27</t>
  </si>
  <si>
    <t>2005-04-08T19:46:33</t>
  </si>
  <si>
    <t>2005-04-09</t>
  </si>
  <si>
    <t>2005-04-09T06:55:06</t>
  </si>
  <si>
    <t>2005-04-09T19:47:22</t>
  </si>
  <si>
    <t>2005-04-10</t>
  </si>
  <si>
    <t>2005-04-10T06:53:45</t>
  </si>
  <si>
    <t>2005-04-10T19:48:11</t>
  </si>
  <si>
    <t>2005-04-11</t>
  </si>
  <si>
    <t>2005-04-11T06:52:24</t>
  </si>
  <si>
    <t>2005-04-11T19:48:59</t>
  </si>
  <si>
    <t>2005-04-12</t>
  </si>
  <si>
    <t>2005-04-12T06:51:04</t>
  </si>
  <si>
    <t>2005-04-12T19:49:48</t>
  </si>
  <si>
    <t>2005-04-13</t>
  </si>
  <si>
    <t>2005-04-13T06:49:45</t>
  </si>
  <si>
    <t>2005-04-13T19:50:37</t>
  </si>
  <si>
    <t>2005-04-14</t>
  </si>
  <si>
    <t>2005-04-14T06:48:26</t>
  </si>
  <si>
    <t>2005-04-14T19:51:26</t>
  </si>
  <si>
    <t>2005-04-15</t>
  </si>
  <si>
    <t>2005-04-15T06:47:08</t>
  </si>
  <si>
    <t>2005-04-15T19:52:15</t>
  </si>
  <si>
    <t>2005-04-16</t>
  </si>
  <si>
    <t>2005-04-16T06:45:50</t>
  </si>
  <si>
    <t>2005-04-16T19:53:04</t>
  </si>
  <si>
    <t>2005-04-17</t>
  </si>
  <si>
    <t>2005-04-17T06:44:33</t>
  </si>
  <si>
    <t>2005-04-17T19:53:53</t>
  </si>
  <si>
    <t>2005-04-18</t>
  </si>
  <si>
    <t>2005-04-18T06:43:17</t>
  </si>
  <si>
    <t>2005-04-18T19:54:42</t>
  </si>
  <si>
    <t>2005-04-19</t>
  </si>
  <si>
    <t>2005-04-19T06:42:02</t>
  </si>
  <si>
    <t>2005-04-19T19:55:31</t>
  </si>
  <si>
    <t>2005-04-20</t>
  </si>
  <si>
    <t>2005-04-20T06:40:47</t>
  </si>
  <si>
    <t>2005-04-20T19:56:21</t>
  </si>
  <si>
    <t>2005-04-21</t>
  </si>
  <si>
    <t>2005-04-21T06:39:33</t>
  </si>
  <si>
    <t>2005-04-21T19:57:10</t>
  </si>
  <si>
    <t>2005-04-22</t>
  </si>
  <si>
    <t>2005-04-22T06:38:20</t>
  </si>
  <si>
    <t>2005-04-22T19:57:59</t>
  </si>
  <si>
    <t>2005-04-23</t>
  </si>
  <si>
    <t>2005-04-23T06:37:08</t>
  </si>
  <si>
    <t>2005-04-23T19:58:49</t>
  </si>
  <si>
    <t>2005-04-24</t>
  </si>
  <si>
    <t>2005-04-24T06:35:56</t>
  </si>
  <si>
    <t>2005-04-24T19:59:38</t>
  </si>
  <si>
    <t>2005-04-25</t>
  </si>
  <si>
    <t>2005-04-25T06:34:46</t>
  </si>
  <si>
    <t>2005-04-25T20:00:28</t>
  </si>
  <si>
    <t>2005-04-26</t>
  </si>
  <si>
    <t>2005-04-26T06:33:36</t>
  </si>
  <si>
    <t>2005-04-26T20:01:17</t>
  </si>
  <si>
    <t>2005-04-27</t>
  </si>
  <si>
    <t>2005-04-27T06:32:28</t>
  </si>
  <si>
    <t>2005-04-27T20:02:07</t>
  </si>
  <si>
    <t>2005-04-28</t>
  </si>
  <si>
    <t>2005-04-28T06:31:20</t>
  </si>
  <si>
    <t>2005-04-28T20:02:56</t>
  </si>
  <si>
    <t>2005-04-29</t>
  </si>
  <si>
    <t>2005-04-29T06:30:14</t>
  </si>
  <si>
    <t>2005-04-29T20:03:46</t>
  </si>
  <si>
    <t>2005-04-30</t>
  </si>
  <si>
    <t>2005-04-30T06:29:08</t>
  </si>
  <si>
    <t>2005-04-30T20:04:35</t>
  </si>
  <si>
    <t>2005-05-01</t>
  </si>
  <si>
    <t>2005-05-01T06:28:04</t>
  </si>
  <si>
    <t>2005-05-01T20:05:25</t>
  </si>
  <si>
    <t>2005-05-02</t>
  </si>
  <si>
    <t>2005-05-02T06:27:01</t>
  </si>
  <si>
    <t>2005-05-02T20:06:14</t>
  </si>
  <si>
    <t>2005-05-03</t>
  </si>
  <si>
    <t>2005-05-03T06:25:58</t>
  </si>
  <si>
    <t>2005-05-03T20:07:03</t>
  </si>
  <si>
    <t>2005-05-04</t>
  </si>
  <si>
    <t>2005-05-04T06:24:57</t>
  </si>
  <si>
    <t>2005-05-04T20:07:53</t>
  </si>
  <si>
    <t>2005-05-05</t>
  </si>
  <si>
    <t>2005-05-05T06:23:57</t>
  </si>
  <si>
    <t>2005-05-05T20:08:42</t>
  </si>
  <si>
    <t>2005-05-06</t>
  </si>
  <si>
    <t>2005-05-06T06:22:59</t>
  </si>
  <si>
    <t>2005-05-06T20:09:31</t>
  </si>
  <si>
    <t>2005-05-07</t>
  </si>
  <si>
    <t>2005-05-07T06:22:01</t>
  </si>
  <si>
    <t>2005-05-07T20:10:20</t>
  </si>
  <si>
    <t>2005-05-08</t>
  </si>
  <si>
    <t>2005-05-08T06:21:05</t>
  </si>
  <si>
    <t>2005-05-08T20:11:09</t>
  </si>
  <si>
    <t>2005-05-09</t>
  </si>
  <si>
    <t>2005-05-09T06:20:10</t>
  </si>
  <si>
    <t>2005-05-09T20:11:58</t>
  </si>
  <si>
    <t>2005-05-10</t>
  </si>
  <si>
    <t>2005-05-10T06:19:16</t>
  </si>
  <si>
    <t>2005-05-10T20:12:46</t>
  </si>
  <si>
    <t>2005-05-11</t>
  </si>
  <si>
    <t>2005-05-11T06:18:24</t>
  </si>
  <si>
    <t>2005-05-11T20:13:35</t>
  </si>
  <si>
    <t>2005-05-12</t>
  </si>
  <si>
    <t>2005-05-12T06:17:33</t>
  </si>
  <si>
    <t>2005-05-12T20:14:23</t>
  </si>
  <si>
    <t>2005-05-13</t>
  </si>
  <si>
    <t>2005-05-13T06:16:44</t>
  </si>
  <si>
    <t>2005-05-13T20:15:11</t>
  </si>
  <si>
    <t>2005-05-14</t>
  </si>
  <si>
    <t>2005-05-14T06:15:56</t>
  </si>
  <si>
    <t>2005-05-14T20:15:58</t>
  </si>
  <si>
    <t>2005-05-15</t>
  </si>
  <si>
    <t>2005-05-15T06:15:09</t>
  </si>
  <si>
    <t>2005-05-15T20:16:46</t>
  </si>
  <si>
    <t>2005-05-16</t>
  </si>
  <si>
    <t>2005-05-16T06:14:23</t>
  </si>
  <si>
    <t>2005-05-16T20:17:33</t>
  </si>
  <si>
    <t>2005-05-17</t>
  </si>
  <si>
    <t>2005-05-17T06:13:40</t>
  </si>
  <si>
    <t>2005-05-17T20:18:19</t>
  </si>
  <si>
    <t>2005-05-18</t>
  </si>
  <si>
    <t>2005-05-18T06:12:57</t>
  </si>
  <si>
    <t>2005-05-18T20:19:05</t>
  </si>
  <si>
    <t>2005-05-19</t>
  </si>
  <si>
    <t>2005-05-19T06:12:16</t>
  </si>
  <si>
    <t>2005-05-19T20:19:51</t>
  </si>
  <si>
    <t>2005-05-20</t>
  </si>
  <si>
    <t>2005-05-20T06:11:37</t>
  </si>
  <si>
    <t>2005-05-20T20:20:37</t>
  </si>
  <si>
    <t>2005-05-21</t>
  </si>
  <si>
    <t>2005-05-21T06:10:59</t>
  </si>
  <si>
    <t>2005-05-21T20:21:22</t>
  </si>
  <si>
    <t>2005-05-22</t>
  </si>
  <si>
    <t>2005-05-22T06:10:23</t>
  </si>
  <si>
    <t>2005-05-22T20:22:06</t>
  </si>
  <si>
    <t>2005-05-23</t>
  </si>
  <si>
    <t>2005-05-23T06:09:48</t>
  </si>
  <si>
    <t>2005-05-23T20:22:50</t>
  </si>
  <si>
    <t>2005-05-24</t>
  </si>
  <si>
    <t>2005-05-24T06:09:15</t>
  </si>
  <si>
    <t>2005-05-24T20:23:33</t>
  </si>
  <si>
    <t>2005-05-25</t>
  </si>
  <si>
    <t>2005-05-25T06:08:43</t>
  </si>
  <si>
    <t>2005-05-25T20:24:16</t>
  </si>
  <si>
    <t>2005-05-26</t>
  </si>
  <si>
    <t>2005-05-26T06:08:14</t>
  </si>
  <si>
    <t>2005-05-26T20:24:58</t>
  </si>
  <si>
    <t>2005-05-27</t>
  </si>
  <si>
    <t>2005-05-27T06:07:45</t>
  </si>
  <si>
    <t>2005-05-27T20:25:39</t>
  </si>
  <si>
    <t>2005-05-28</t>
  </si>
  <si>
    <t>2005-05-28T06:07:19</t>
  </si>
  <si>
    <t>2005-05-28T20:26:20</t>
  </si>
  <si>
    <t>2005-05-29</t>
  </si>
  <si>
    <t>2005-05-29T06:06:53</t>
  </si>
  <si>
    <t>2005-05-29T20:27:00</t>
  </si>
  <si>
    <t>2005-05-30</t>
  </si>
  <si>
    <t>2005-05-30T06:06:30</t>
  </si>
  <si>
    <t>2005-05-30T20:27:39</t>
  </si>
  <si>
    <t>2005-05-31</t>
  </si>
  <si>
    <t>2005-05-31T06:06:08</t>
  </si>
  <si>
    <t>2005-05-31T20:28:17</t>
  </si>
  <si>
    <t>2005-06-01</t>
  </si>
  <si>
    <t>2005-06-01T06:05:48</t>
  </si>
  <si>
    <t>2005-06-01T20:28:55</t>
  </si>
  <si>
    <t>2005-06-02</t>
  </si>
  <si>
    <t>2005-06-02T06:05:30</t>
  </si>
  <si>
    <t>2005-06-02T20:29:31</t>
  </si>
  <si>
    <t>2005-06-03</t>
  </si>
  <si>
    <t>2005-06-03T06:05:13</t>
  </si>
  <si>
    <t>2005-06-03T20:30:07</t>
  </si>
  <si>
    <t>2005-06-04</t>
  </si>
  <si>
    <t>2005-06-04T06:04:58</t>
  </si>
  <si>
    <t>2005-06-04T20:30:41</t>
  </si>
  <si>
    <t>2005-06-05</t>
  </si>
  <si>
    <t>2005-06-05T06:04:44</t>
  </si>
  <si>
    <t>2005-06-05T20:31:15</t>
  </si>
  <si>
    <t>2005-06-06</t>
  </si>
  <si>
    <t>2005-06-06T06:04:33</t>
  </si>
  <si>
    <t>2005-06-06T20:31:48</t>
  </si>
  <si>
    <t>2005-06-07</t>
  </si>
  <si>
    <t>2005-06-07T06:04:23</t>
  </si>
  <si>
    <t>2005-06-07T20:32:19</t>
  </si>
  <si>
    <t>2005-06-08</t>
  </si>
  <si>
    <t>2005-06-08T06:04:14</t>
  </si>
  <si>
    <t>2005-06-08T20:32:50</t>
  </si>
  <si>
    <t>2005-06-09</t>
  </si>
  <si>
    <t>2005-06-09T06:04:07</t>
  </si>
  <si>
    <t>2005-06-09T20:33:19</t>
  </si>
  <si>
    <t>2005-06-10</t>
  </si>
  <si>
    <t>2005-06-10T06:04:02</t>
  </si>
  <si>
    <t>2005-06-10T20:33:47</t>
  </si>
  <si>
    <t>2005-06-11</t>
  </si>
  <si>
    <t>2005-06-11T06:03:59</t>
  </si>
  <si>
    <t>2005-06-11T20:34:14</t>
  </si>
  <si>
    <t>2005-06-12</t>
  </si>
  <si>
    <t>2005-06-12T06:03:57</t>
  </si>
  <si>
    <t>2005-06-12T20:34:40</t>
  </si>
  <si>
    <t>2005-06-13</t>
  </si>
  <si>
    <t>2005-06-13T06:03:56</t>
  </si>
  <si>
    <t>2005-06-13T20:35:04</t>
  </si>
  <si>
    <t>2005-06-14</t>
  </si>
  <si>
    <t>2005-06-14T06:03:58</t>
  </si>
  <si>
    <t>2005-06-14T20:35:27</t>
  </si>
  <si>
    <t>2005-06-15</t>
  </si>
  <si>
    <t>2005-06-15T06:04:01</t>
  </si>
  <si>
    <t>2005-06-15T20:35:49</t>
  </si>
  <si>
    <t>2005-06-16</t>
  </si>
  <si>
    <t>2005-06-16T06:04:05</t>
  </si>
  <si>
    <t>2005-06-16T20:36:09</t>
  </si>
  <si>
    <t>2005-06-17</t>
  </si>
  <si>
    <t>2005-06-17T06:04:11</t>
  </si>
  <si>
    <t>2005-06-17T20:36:28</t>
  </si>
  <si>
    <t>2005-06-18</t>
  </si>
  <si>
    <t>2005-06-18T06:04:19</t>
  </si>
  <si>
    <t>2005-06-18T20:36:46</t>
  </si>
  <si>
    <t>2005-06-19</t>
  </si>
  <si>
    <t>2005-06-19T06:04:28</t>
  </si>
  <si>
    <t>2005-06-19T20:37:02</t>
  </si>
  <si>
    <t>2005-06-20</t>
  </si>
  <si>
    <t>2005-06-20T06:04:38</t>
  </si>
  <si>
    <t>2005-06-20T20:37:16</t>
  </si>
  <si>
    <t>2005-06-21</t>
  </si>
  <si>
    <t>2005-06-21T06:04:51</t>
  </si>
  <si>
    <t>2005-06-21T20:37:29</t>
  </si>
  <si>
    <t>2005-06-22</t>
  </si>
  <si>
    <t>2005-06-22T06:05:04</t>
  </si>
  <si>
    <t>2005-06-22T20:37:41</t>
  </si>
  <si>
    <t>2005-06-23</t>
  </si>
  <si>
    <t>2005-06-23T06:05:19</t>
  </si>
  <si>
    <t>2005-06-23T20:37:51</t>
  </si>
  <si>
    <t>2005-06-24</t>
  </si>
  <si>
    <t>2005-06-24T06:05:35</t>
  </si>
  <si>
    <t>2005-06-24T20:38:00</t>
  </si>
  <si>
    <t>2005-06-25</t>
  </si>
  <si>
    <t>2005-06-25T06:05:53</t>
  </si>
  <si>
    <t>2005-06-25T20:38:07</t>
  </si>
  <si>
    <t>2005-06-26</t>
  </si>
  <si>
    <t>2005-06-26T06:06:12</t>
  </si>
  <si>
    <t>2005-06-26T20:38:12</t>
  </si>
  <si>
    <t>2005-06-27</t>
  </si>
  <si>
    <t>2005-06-27T06:06:33</t>
  </si>
  <si>
    <t>2005-06-27T20:38:15</t>
  </si>
  <si>
    <t>2005-06-28</t>
  </si>
  <si>
    <t>2005-06-28T06:06:54</t>
  </si>
  <si>
    <t>2005-06-28T20:38:18</t>
  </si>
  <si>
    <t>2005-06-29</t>
  </si>
  <si>
    <t>2005-06-29T06:07:17</t>
  </si>
  <si>
    <t>2005-06-29T20:38:18</t>
  </si>
  <si>
    <t>2005-06-30</t>
  </si>
  <si>
    <t>2005-06-30T06:07:42</t>
  </si>
  <si>
    <t>2005-06-30T20:38:17</t>
  </si>
  <si>
    <t>2005-07-01</t>
  </si>
  <si>
    <t>2005-07-01T06:08:07</t>
  </si>
  <si>
    <t>2005-07-01T20:38:14</t>
  </si>
  <si>
    <t>2005-07-02</t>
  </si>
  <si>
    <t>2005-07-02T06:08:34</t>
  </si>
  <si>
    <t>2005-07-02T20:38:09</t>
  </si>
  <si>
    <t>2005-07-03</t>
  </si>
  <si>
    <t>2005-07-03T06:09:01</t>
  </si>
  <si>
    <t>2005-07-03T20:38:03</t>
  </si>
  <si>
    <t>2005-07-04</t>
  </si>
  <si>
    <t>2005-07-04T06:09:30</t>
  </si>
  <si>
    <t>2005-07-04T20:37:55</t>
  </si>
  <si>
    <t>2005-07-05</t>
  </si>
  <si>
    <t>2005-07-05T06:10:00</t>
  </si>
  <si>
    <t>2005-07-05T20:37:45</t>
  </si>
  <si>
    <t>2005-07-06</t>
  </si>
  <si>
    <t>2005-07-06T06:10:31</t>
  </si>
  <si>
    <t>2005-07-06T20:37:34</t>
  </si>
  <si>
    <t>2005-07-07</t>
  </si>
  <si>
    <t>2005-07-07T06:11:03</t>
  </si>
  <si>
    <t>2005-07-07T20:37:21</t>
  </si>
  <si>
    <t>2005-07-08</t>
  </si>
  <si>
    <t>2005-07-08T06:11:35</t>
  </si>
  <si>
    <t>2005-07-08T20:37:06</t>
  </si>
  <si>
    <t>2005-07-09</t>
  </si>
  <si>
    <t>2005-07-09T06:12:09</t>
  </si>
  <si>
    <t>2005-07-09T20:36:49</t>
  </si>
  <si>
    <t>2005-07-10</t>
  </si>
  <si>
    <t>2005-07-10T06:12:44</t>
  </si>
  <si>
    <t>2005-07-10T20:36:31</t>
  </si>
  <si>
    <t>2005-07-11</t>
  </si>
  <si>
    <t>2005-07-11T06:13:19</t>
  </si>
  <si>
    <t>2005-07-11T20:36:11</t>
  </si>
  <si>
    <t>2005-07-12</t>
  </si>
  <si>
    <t>2005-07-12T06:13:56</t>
  </si>
  <si>
    <t>2005-07-12T20:35:49</t>
  </si>
  <si>
    <t>2005-07-13</t>
  </si>
  <si>
    <t>2005-07-13T06:14:33</t>
  </si>
  <si>
    <t>2005-07-13T20:35:26</t>
  </si>
  <si>
    <t>2005-07-14</t>
  </si>
  <si>
    <t>2005-07-14T06:15:10</t>
  </si>
  <si>
    <t>2005-07-14T20:35:01</t>
  </si>
  <si>
    <t>2005-07-15</t>
  </si>
  <si>
    <t>2005-07-15T06:15:49</t>
  </si>
  <si>
    <t>2005-07-15T20:34:34</t>
  </si>
  <si>
    <t>2005-07-16</t>
  </si>
  <si>
    <t>2005-07-16T06:16:28</t>
  </si>
  <si>
    <t>2005-07-16T20:34:06</t>
  </si>
  <si>
    <t>2005-07-17</t>
  </si>
  <si>
    <t>2005-07-17T06:17:08</t>
  </si>
  <si>
    <t>2005-07-17T20:33:36</t>
  </si>
  <si>
    <t>2005-07-18</t>
  </si>
  <si>
    <t>2005-07-18T06:17:48</t>
  </si>
  <si>
    <t>2005-07-18T20:33:05</t>
  </si>
  <si>
    <t>2005-07-19</t>
  </si>
  <si>
    <t>2005-07-19T06:18:29</t>
  </si>
  <si>
    <t>2005-07-19T20:32:31</t>
  </si>
  <si>
    <t>2005-07-20</t>
  </si>
  <si>
    <t>2005-07-20T06:19:11</t>
  </si>
  <si>
    <t>2005-07-20T20:31:56</t>
  </si>
  <si>
    <t>2005-07-21</t>
  </si>
  <si>
    <t>2005-07-21T06:19:52</t>
  </si>
  <si>
    <t>2005-07-21T20:31:20</t>
  </si>
  <si>
    <t>2005-07-22</t>
  </si>
  <si>
    <t>2005-07-22T06:20:35</t>
  </si>
  <si>
    <t>2005-07-22T20:30:42</t>
  </si>
  <si>
    <t>2005-07-23</t>
  </si>
  <si>
    <t>2005-07-23T06:21:18</t>
  </si>
  <si>
    <t>2005-07-23T20:30:02</t>
  </si>
  <si>
    <t>2005-07-24</t>
  </si>
  <si>
    <t>2005-07-24T06:22:01</t>
  </si>
  <si>
    <t>2005-07-24T20:29:21</t>
  </si>
  <si>
    <t>2005-07-25</t>
  </si>
  <si>
    <t>2005-07-25T06:22:45</t>
  </si>
  <si>
    <t>2005-07-25T20:28:38</t>
  </si>
  <si>
    <t>2005-07-26</t>
  </si>
  <si>
    <t>2005-07-26T06:23:29</t>
  </si>
  <si>
    <t>2005-07-26T20:27:54</t>
  </si>
  <si>
    <t>2005-07-27</t>
  </si>
  <si>
    <t>2005-07-27T06:24:13</t>
  </si>
  <si>
    <t>2005-07-27T20:27:08</t>
  </si>
  <si>
    <t>2005-07-28</t>
  </si>
  <si>
    <t>2005-07-28T06:24:57</t>
  </si>
  <si>
    <t>2005-07-28T20:26:21</t>
  </si>
  <si>
    <t>2005-07-29</t>
  </si>
  <si>
    <t>2005-07-29T06:25:42</t>
  </si>
  <si>
    <t>2005-07-29T20:25:33</t>
  </si>
  <si>
    <t>2005-07-30</t>
  </si>
  <si>
    <t>2005-07-30T06:26:27</t>
  </si>
  <si>
    <t>2005-07-30T20:24:43</t>
  </si>
  <si>
    <t>2005-07-31</t>
  </si>
  <si>
    <t>2005-07-31T06:27:13</t>
  </si>
  <si>
    <t>2005-07-31T20:23:51</t>
  </si>
  <si>
    <t>2005-08-01</t>
  </si>
  <si>
    <t>2005-08-01T06:27:58</t>
  </si>
  <si>
    <t>2005-08-01T20:22:58</t>
  </si>
  <si>
    <t>2005-08-02</t>
  </si>
  <si>
    <t>2005-08-02T06:28:44</t>
  </si>
  <si>
    <t>2005-08-02T20:22:04</t>
  </si>
  <si>
    <t>2005-08-03</t>
  </si>
  <si>
    <t>2005-08-03T06:29:29</t>
  </si>
  <si>
    <t>2005-08-03T20:21:08</t>
  </si>
  <si>
    <t>2005-08-04</t>
  </si>
  <si>
    <t>2005-08-04T06:30:15</t>
  </si>
  <si>
    <t>2005-08-04T20:20:12</t>
  </si>
  <si>
    <t>2005-08-05</t>
  </si>
  <si>
    <t>2005-08-05T06:31:01</t>
  </si>
  <si>
    <t>2005-08-05T20:19:13</t>
  </si>
  <si>
    <t>2005-08-06</t>
  </si>
  <si>
    <t>2005-08-06T06:31:47</t>
  </si>
  <si>
    <t>2005-08-06T20:18:14</t>
  </si>
  <si>
    <t>2005-08-07</t>
  </si>
  <si>
    <t>2005-08-07T06:32:33</t>
  </si>
  <si>
    <t>2005-08-07T20:17:13</t>
  </si>
  <si>
    <t>2005-08-08</t>
  </si>
  <si>
    <t>2005-08-08T06:33:19</t>
  </si>
  <si>
    <t>2005-08-08T20:16:12</t>
  </si>
  <si>
    <t>2005-08-09</t>
  </si>
  <si>
    <t>2005-08-09T06:34:06</t>
  </si>
  <si>
    <t>2005-08-09T20:15:09</t>
  </si>
  <si>
    <t>2005-08-10</t>
  </si>
  <si>
    <t>2005-08-10T06:34:52</t>
  </si>
  <si>
    <t>2005-08-10T20:14:04</t>
  </si>
  <si>
    <t>2005-08-11</t>
  </si>
  <si>
    <t>2005-08-11T06:35:38</t>
  </si>
  <si>
    <t>2005-08-11T20:12:59</t>
  </si>
  <si>
    <t>2005-08-12</t>
  </si>
  <si>
    <t>2005-08-12T06:36:24</t>
  </si>
  <si>
    <t>2005-08-12T20:11:53</t>
  </si>
  <si>
    <t>2005-08-13</t>
  </si>
  <si>
    <t>2005-08-13T06:37:10</t>
  </si>
  <si>
    <t>2005-08-13T20:10:45</t>
  </si>
  <si>
    <t>2005-08-14</t>
  </si>
  <si>
    <t>2005-08-14T06:37:56</t>
  </si>
  <si>
    <t>2005-08-14T20:09:37</t>
  </si>
  <si>
    <t>2005-08-15</t>
  </si>
  <si>
    <t>2005-08-15T06:38:42</t>
  </si>
  <si>
    <t>2005-08-15T20:08:27</t>
  </si>
  <si>
    <t>2005-08-16</t>
  </si>
  <si>
    <t>2005-08-16T06:39:29</t>
  </si>
  <si>
    <t>2005-08-16T20:07:17</t>
  </si>
  <si>
    <t>2005-08-17</t>
  </si>
  <si>
    <t>2005-08-17T06:40:14</t>
  </si>
  <si>
    <t>2005-08-17T20:06:05</t>
  </si>
  <si>
    <t>2005-08-18</t>
  </si>
  <si>
    <t>2005-08-18T06:41:00</t>
  </si>
  <si>
    <t>2005-08-18T20:04:53</t>
  </si>
  <si>
    <t>2005-08-19</t>
  </si>
  <si>
    <t>2005-08-19T06:41:46</t>
  </si>
  <si>
    <t>2005-08-19T20:03:39</t>
  </si>
  <si>
    <t>2005-08-20</t>
  </si>
  <si>
    <t>2005-08-20T06:42:32</t>
  </si>
  <si>
    <t>2005-08-20T20:02:25</t>
  </si>
  <si>
    <t>2005-08-21</t>
  </si>
  <si>
    <t>2005-08-21T06:43:18</t>
  </si>
  <si>
    <t>2005-08-21T20:01:10</t>
  </si>
  <si>
    <t>2005-08-22</t>
  </si>
  <si>
    <t>2005-08-22T06:44:03</t>
  </si>
  <si>
    <t>2005-08-22T19:59:54</t>
  </si>
  <si>
    <t>2005-08-23</t>
  </si>
  <si>
    <t>2005-08-23T06:44:49</t>
  </si>
  <si>
    <t>2005-08-23T19:58:37</t>
  </si>
  <si>
    <t>2005-08-24</t>
  </si>
  <si>
    <t>2005-08-24T06:45:34</t>
  </si>
  <si>
    <t>2005-08-24T19:57:20</t>
  </si>
  <si>
    <t>2005-08-25</t>
  </si>
  <si>
    <t>2005-08-25T06:46:20</t>
  </si>
  <si>
    <t>2005-08-25T19:56:02</t>
  </si>
  <si>
    <t>2005-08-26</t>
  </si>
  <si>
    <t>2005-08-26T06:47:05</t>
  </si>
  <si>
    <t>2005-08-26T19:54:43</t>
  </si>
  <si>
    <t>2005-08-27</t>
  </si>
  <si>
    <t>2005-08-27T06:47:50</t>
  </si>
  <si>
    <t>2005-08-27T19:53:23</t>
  </si>
  <si>
    <t>2005-08-28</t>
  </si>
  <si>
    <t>2005-08-28T06:48:35</t>
  </si>
  <si>
    <t>2005-08-28T19:52:03</t>
  </si>
  <si>
    <t>2005-08-29</t>
  </si>
  <si>
    <t>2005-08-29T06:49:20</t>
  </si>
  <si>
    <t>2005-08-29T19:50:42</t>
  </si>
  <si>
    <t>2005-08-30</t>
  </si>
  <si>
    <t>2005-08-30T06:50:05</t>
  </si>
  <si>
    <t>2005-08-30T19:49:21</t>
  </si>
  <si>
    <t>2005-08-31</t>
  </si>
  <si>
    <t>2005-08-31T06:50:50</t>
  </si>
  <si>
    <t>2005-08-31T19:47:59</t>
  </si>
  <si>
    <t>2005-09-01</t>
  </si>
  <si>
    <t>2005-09-01T06:51:35</t>
  </si>
  <si>
    <t>2005-09-01T19:46:36</t>
  </si>
  <si>
    <t>2005-09-02</t>
  </si>
  <si>
    <t>2005-09-02T06:52:19</t>
  </si>
  <si>
    <t>2005-09-02T19:45:13</t>
  </si>
  <si>
    <t>2005-09-03</t>
  </si>
  <si>
    <t>2005-09-03T06:53:04</t>
  </si>
  <si>
    <t>2005-09-03T19:43:50</t>
  </si>
  <si>
    <t>2005-09-04</t>
  </si>
  <si>
    <t>2005-09-04T06:53:49</t>
  </si>
  <si>
    <t>2005-09-04T19:42:26</t>
  </si>
  <si>
    <t>2005-09-05</t>
  </si>
  <si>
    <t>2005-09-05T06:54:33</t>
  </si>
  <si>
    <t>2005-09-05T19:41:01</t>
  </si>
  <si>
    <t>2005-09-06</t>
  </si>
  <si>
    <t>2005-09-06T06:55:18</t>
  </si>
  <si>
    <t>2005-09-06T19:39:37</t>
  </si>
  <si>
    <t>2005-09-07</t>
  </si>
  <si>
    <t>2005-09-07T06:56:02</t>
  </si>
  <si>
    <t>2005-09-07T19:38:11</t>
  </si>
  <si>
    <t>2005-09-08</t>
  </si>
  <si>
    <t>2005-09-08T06:56:47</t>
  </si>
  <si>
    <t>2005-09-08T19:36:46</t>
  </si>
  <si>
    <t>2005-09-09</t>
  </si>
  <si>
    <t>2005-09-09T06:57:31</t>
  </si>
  <si>
    <t>2005-09-09T19:35:20</t>
  </si>
  <si>
    <t>2005-09-10</t>
  </si>
  <si>
    <t>2005-09-10T06:58:16</t>
  </si>
  <si>
    <t>2005-09-10T19:33:54</t>
  </si>
  <si>
    <t>2005-09-11</t>
  </si>
  <si>
    <t>2005-09-11T06:59:00</t>
  </si>
  <si>
    <t>2005-09-11T19:32:28</t>
  </si>
  <si>
    <t>2005-09-12</t>
  </si>
  <si>
    <t>2005-09-12T06:59:44</t>
  </si>
  <si>
    <t>2005-09-12T19:31:01</t>
  </si>
  <si>
    <t>2005-09-13</t>
  </si>
  <si>
    <t>2005-09-13T07:00:29</t>
  </si>
  <si>
    <t>2005-09-13T19:29:34</t>
  </si>
  <si>
    <t>2005-09-14</t>
  </si>
  <si>
    <t>2005-09-14T07:01:13</t>
  </si>
  <si>
    <t>2005-09-14T19:28:07</t>
  </si>
  <si>
    <t>2005-09-15</t>
  </si>
  <si>
    <t>2005-09-15T07:01:58</t>
  </si>
  <si>
    <t>2005-09-15T19:26:40</t>
  </si>
  <si>
    <t>2005-09-16</t>
  </si>
  <si>
    <t>2005-09-16T07:02:42</t>
  </si>
  <si>
    <t>2005-09-16T19:25:13</t>
  </si>
  <si>
    <t>2005-09-17</t>
  </si>
  <si>
    <t>2005-09-17T07:03:27</t>
  </si>
  <si>
    <t>2005-09-17T19:23:45</t>
  </si>
  <si>
    <t>2005-09-18</t>
  </si>
  <si>
    <t>2005-09-18T07:04:12</t>
  </si>
  <si>
    <t>2005-09-18T19:22:18</t>
  </si>
  <si>
    <t>2005-09-19</t>
  </si>
  <si>
    <t>2005-09-19T07:04:57</t>
  </si>
  <si>
    <t>2005-09-19T19:20:51</t>
  </si>
  <si>
    <t>2005-09-20</t>
  </si>
  <si>
    <t>2005-09-20T07:05:41</t>
  </si>
  <si>
    <t>2005-09-20T19:19:23</t>
  </si>
  <si>
    <t>2005-09-21</t>
  </si>
  <si>
    <t>2005-09-21T07:06:26</t>
  </si>
  <si>
    <t>2005-09-21T19:17:56</t>
  </si>
  <si>
    <t>2005-09-22</t>
  </si>
  <si>
    <t>2005-09-22T07:07:11</t>
  </si>
  <si>
    <t>2005-09-22T19:16:28</t>
  </si>
  <si>
    <t>2005-09-23</t>
  </si>
  <si>
    <t>2005-09-23T07:07:57</t>
  </si>
  <si>
    <t>2005-09-23T19:15:01</t>
  </si>
  <si>
    <t>2005-09-24</t>
  </si>
  <si>
    <t>2005-09-24T07:08:42</t>
  </si>
  <si>
    <t>2005-09-24T19:13:34</t>
  </si>
  <si>
    <t>2005-09-25</t>
  </si>
  <si>
    <t>2005-09-25T07:09:28</t>
  </si>
  <si>
    <t>2005-09-25T19:12:07</t>
  </si>
  <si>
    <t>2005-09-26</t>
  </si>
  <si>
    <t>2005-09-26T07:10:13</t>
  </si>
  <si>
    <t>2005-09-26T19:10:40</t>
  </si>
  <si>
    <t>2005-09-27</t>
  </si>
  <si>
    <t>2005-09-27T07:10:59</t>
  </si>
  <si>
    <t>2005-09-27T19:09:13</t>
  </si>
  <si>
    <t>2005-09-28</t>
  </si>
  <si>
    <t>2005-09-28T07:11:45</t>
  </si>
  <si>
    <t>2005-09-28T19:07:47</t>
  </si>
  <si>
    <t>2005-09-29</t>
  </si>
  <si>
    <t>2005-09-29T07:12:31</t>
  </si>
  <si>
    <t>2005-09-29T19:06:21</t>
  </si>
  <si>
    <t>2005-09-30</t>
  </si>
  <si>
    <t>2005-09-30T07:13:18</t>
  </si>
  <si>
    <t>2005-09-30T19:04:55</t>
  </si>
  <si>
    <t>2005-10-01</t>
  </si>
  <si>
    <t>2005-10-01T07:14:04</t>
  </si>
  <si>
    <t>2005-10-01T19:03:29</t>
  </si>
  <si>
    <t>2005-10-02</t>
  </si>
  <si>
    <t>2005-10-02T07:14:51</t>
  </si>
  <si>
    <t>2005-10-02T19:02:04</t>
  </si>
  <si>
    <t>2005-10-03</t>
  </si>
  <si>
    <t>2005-10-03T07:15:38</t>
  </si>
  <si>
    <t>2005-10-03T19:00:39</t>
  </si>
  <si>
    <t>2005-10-04</t>
  </si>
  <si>
    <t>2005-10-04T07:16:26</t>
  </si>
  <si>
    <t>2005-10-04T18:59:14</t>
  </si>
  <si>
    <t>2005-10-05</t>
  </si>
  <si>
    <t>2005-10-05T07:17:13</t>
  </si>
  <si>
    <t>2005-10-05T18:57:50</t>
  </si>
  <si>
    <t>2005-10-06</t>
  </si>
  <si>
    <t>2005-10-06T07:18:01</t>
  </si>
  <si>
    <t>2005-10-06T18:56:27</t>
  </si>
  <si>
    <t>2005-10-07</t>
  </si>
  <si>
    <t>2005-10-07T07:18:50</t>
  </si>
  <si>
    <t>2005-10-07T18:55:04</t>
  </si>
  <si>
    <t>2005-10-08</t>
  </si>
  <si>
    <t>2005-10-08T07:19:38</t>
  </si>
  <si>
    <t>2005-10-08T18:53:41</t>
  </si>
  <si>
    <t>2005-10-09</t>
  </si>
  <si>
    <t>2005-10-09T07:20:27</t>
  </si>
  <si>
    <t>2005-10-09T18:52:19</t>
  </si>
  <si>
    <t>2005-10-10</t>
  </si>
  <si>
    <t>2005-10-10T07:21:16</t>
  </si>
  <si>
    <t>2005-10-10T18:50:58</t>
  </si>
  <si>
    <t>2005-10-11</t>
  </si>
  <si>
    <t>2005-10-11T07:22:06</t>
  </si>
  <si>
    <t>2005-10-11T18:49:37</t>
  </si>
  <si>
    <t>2005-10-12</t>
  </si>
  <si>
    <t>2005-10-12T07:22:55</t>
  </si>
  <si>
    <t>2005-10-12T18:48:17</t>
  </si>
  <si>
    <t>2005-10-13</t>
  </si>
  <si>
    <t>2005-10-13T07:23:45</t>
  </si>
  <si>
    <t>2005-10-13T18:46:57</t>
  </si>
  <si>
    <t>2005-10-14</t>
  </si>
  <si>
    <t>2005-10-14T07:24:36</t>
  </si>
  <si>
    <t>2005-10-14T18:45:38</t>
  </si>
  <si>
    <t>2005-10-15</t>
  </si>
  <si>
    <t>2005-10-15T07:25:27</t>
  </si>
  <si>
    <t>2005-10-15T18:44:20</t>
  </si>
  <si>
    <t>2005-10-16</t>
  </si>
  <si>
    <t>2005-10-16T07:26:18</t>
  </si>
  <si>
    <t>2005-10-16T18:43:03</t>
  </si>
  <si>
    <t>2005-10-17</t>
  </si>
  <si>
    <t>2005-10-17T07:27:10</t>
  </si>
  <si>
    <t>2005-10-17T18:41:47</t>
  </si>
  <si>
    <t>2005-10-18</t>
  </si>
  <si>
    <t>2005-10-18T07:28:01</t>
  </si>
  <si>
    <t>2005-10-18T18:40:31</t>
  </si>
  <si>
    <t>2005-10-19</t>
  </si>
  <si>
    <t>2005-10-19T07:28:54</t>
  </si>
  <si>
    <t>2005-10-19T18:39:16</t>
  </si>
  <si>
    <t>2005-10-20</t>
  </si>
  <si>
    <t>2005-10-20T07:29:46</t>
  </si>
  <si>
    <t>2005-10-20T18:38:02</t>
  </si>
  <si>
    <t>2005-10-21</t>
  </si>
  <si>
    <t>2005-10-21T07:30:39</t>
  </si>
  <si>
    <t>2005-10-21T18:36:50</t>
  </si>
  <si>
    <t>2005-10-22</t>
  </si>
  <si>
    <t>2005-10-22T07:31:33</t>
  </si>
  <si>
    <t>2005-10-22T18:35:38</t>
  </si>
  <si>
    <t>2005-10-23</t>
  </si>
  <si>
    <t>2005-10-23T07:32:27</t>
  </si>
  <si>
    <t>2005-10-23T18:34:27</t>
  </si>
  <si>
    <t>2005-10-24</t>
  </si>
  <si>
    <t>2005-10-24T07:33:21</t>
  </si>
  <si>
    <t>2005-10-24T18:33:17</t>
  </si>
  <si>
    <t>2005-10-25</t>
  </si>
  <si>
    <t>2005-10-25T07:34:15</t>
  </si>
  <si>
    <t>2005-10-25T18:32:08</t>
  </si>
  <si>
    <t>2005-10-26</t>
  </si>
  <si>
    <t>2005-10-26T07:35:10</t>
  </si>
  <si>
    <t>2005-10-26T18:31:01</t>
  </si>
  <si>
    <t>2005-10-27</t>
  </si>
  <si>
    <t>2005-10-27T07:36:05</t>
  </si>
  <si>
    <t>2005-10-27T18:29:54</t>
  </si>
  <si>
    <t>2005-10-28</t>
  </si>
  <si>
    <t>2005-10-28T07:37:01</t>
  </si>
  <si>
    <t>2005-10-28T18:28:49</t>
  </si>
  <si>
    <t>2005-10-29</t>
  </si>
  <si>
    <t>2005-10-29T07:37:57</t>
  </si>
  <si>
    <t>2005-10-29T18:27:44</t>
  </si>
  <si>
    <t>2005-10-30</t>
  </si>
  <si>
    <t>2005-10-30T06:38:53</t>
  </si>
  <si>
    <t>2005-10-30T17:26:42</t>
  </si>
  <si>
    <t>2005-10-31</t>
  </si>
  <si>
    <t>2005-10-31T06:39:50</t>
  </si>
  <si>
    <t>2005-10-31T17:25:40</t>
  </si>
  <si>
    <t>2005-11-01</t>
  </si>
  <si>
    <t>2005-11-01T06:40:47</t>
  </si>
  <si>
    <t>2005-11-01T17:24:39</t>
  </si>
  <si>
    <t>2005-11-02</t>
  </si>
  <si>
    <t>2005-11-02T06:41:44</t>
  </si>
  <si>
    <t>2005-11-02T17:23:40</t>
  </si>
  <si>
    <t>2005-11-03</t>
  </si>
  <si>
    <t>2005-11-03T06:42:42</t>
  </si>
  <si>
    <t>2005-11-03T17:22:43</t>
  </si>
  <si>
    <t>2005-11-04</t>
  </si>
  <si>
    <t>2005-11-04T06:43:39</t>
  </si>
  <si>
    <t>2005-11-04T17:21:46</t>
  </si>
  <si>
    <t>2005-11-05</t>
  </si>
  <si>
    <t>2005-11-05T06:44:37</t>
  </si>
  <si>
    <t>2005-11-05T17:20:52</t>
  </si>
  <si>
    <t>2005-11-06</t>
  </si>
  <si>
    <t>2005-11-06T06:45:36</t>
  </si>
  <si>
    <t>2005-11-06T17:19:58</t>
  </si>
  <si>
    <t>2005-11-07</t>
  </si>
  <si>
    <t>2005-11-07T06:46:34</t>
  </si>
  <si>
    <t>2005-11-07T17:19:06</t>
  </si>
  <si>
    <t>2005-11-08</t>
  </si>
  <si>
    <t>2005-11-08T06:47:33</t>
  </si>
  <si>
    <t>2005-11-08T17:18:16</t>
  </si>
  <si>
    <t>2005-11-09</t>
  </si>
  <si>
    <t>2005-11-09T06:48:32</t>
  </si>
  <si>
    <t>2005-11-09T17:17:27</t>
  </si>
  <si>
    <t>2005-11-10</t>
  </si>
  <si>
    <t>2005-11-10T06:49:31</t>
  </si>
  <si>
    <t>2005-11-10T17:16:40</t>
  </si>
  <si>
    <t>2005-11-11</t>
  </si>
  <si>
    <t>2005-11-11T06:50:30</t>
  </si>
  <si>
    <t>2005-11-11T17:15:54</t>
  </si>
  <si>
    <t>2005-11-12</t>
  </si>
  <si>
    <t>2005-11-12T06:51:30</t>
  </si>
  <si>
    <t>2005-11-12T17:15:10</t>
  </si>
  <si>
    <t>2005-11-13</t>
  </si>
  <si>
    <t>2005-11-13T06:52:29</t>
  </si>
  <si>
    <t>2005-11-13T17:14:27</t>
  </si>
  <si>
    <t>2005-11-14</t>
  </si>
  <si>
    <t>2005-11-14T06:53:29</t>
  </si>
  <si>
    <t>2005-11-14T17:13:47</t>
  </si>
  <si>
    <t>2005-11-15</t>
  </si>
  <si>
    <t>2005-11-15T06:54:28</t>
  </si>
  <si>
    <t>2005-11-15T17:13:08</t>
  </si>
  <si>
    <t>2005-11-16</t>
  </si>
  <si>
    <t>2005-11-16T06:55:27</t>
  </si>
  <si>
    <t>2005-11-16T17:12:30</t>
  </si>
  <si>
    <t>2005-11-17</t>
  </si>
  <si>
    <t>2005-11-17T06:56:27</t>
  </si>
  <si>
    <t>2005-11-17T17:11:55</t>
  </si>
  <si>
    <t>2005-11-18</t>
  </si>
  <si>
    <t>2005-11-18T06:57:26</t>
  </si>
  <si>
    <t>2005-11-18T17:11:21</t>
  </si>
  <si>
    <t>2005-11-19</t>
  </si>
  <si>
    <t>2005-11-19T06:58:25</t>
  </si>
  <si>
    <t>2005-11-19T17:10:49</t>
  </si>
  <si>
    <t>2005-11-20</t>
  </si>
  <si>
    <t>2005-11-20T06:59:24</t>
  </si>
  <si>
    <t>2005-11-20T17:10:19</t>
  </si>
  <si>
    <t>2005-11-21</t>
  </si>
  <si>
    <t>2005-11-21T07:00:23</t>
  </si>
  <si>
    <t>2005-11-21T17:09:50</t>
  </si>
  <si>
    <t>2005-11-22</t>
  </si>
  <si>
    <t>2005-11-22T07:01:22</t>
  </si>
  <si>
    <t>2005-11-22T17:09:24</t>
  </si>
  <si>
    <t>2005-11-23</t>
  </si>
  <si>
    <t>2005-11-23T07:02:20</t>
  </si>
  <si>
    <t>2005-11-23T17:08:59</t>
  </si>
  <si>
    <t>2005-11-24</t>
  </si>
  <si>
    <t>2005-11-24T07:03:18</t>
  </si>
  <si>
    <t>2005-11-24T17:08:36</t>
  </si>
  <si>
    <t>2005-11-25</t>
  </si>
  <si>
    <t>2005-11-25T07:04:16</t>
  </si>
  <si>
    <t>2005-11-25T17:08:16</t>
  </si>
  <si>
    <t>2005-11-26</t>
  </si>
  <si>
    <t>2005-11-26T07:05:13</t>
  </si>
  <si>
    <t>2005-11-26T17:07:57</t>
  </si>
  <si>
    <t>2005-11-27</t>
  </si>
  <si>
    <t>2005-11-27T07:06:10</t>
  </si>
  <si>
    <t>2005-11-27T17:07:40</t>
  </si>
  <si>
    <t>2005-11-28</t>
  </si>
  <si>
    <t>2005-11-28T07:07:06</t>
  </si>
  <si>
    <t>2005-11-28T17:07:25</t>
  </si>
  <si>
    <t>2005-11-29</t>
  </si>
  <si>
    <t>2005-11-29T07:08:02</t>
  </si>
  <si>
    <t>2005-11-29T17:07:12</t>
  </si>
  <si>
    <t>2005-11-30</t>
  </si>
  <si>
    <t>2005-11-30T07:08:57</t>
  </si>
  <si>
    <t>2005-11-30T17:07:00</t>
  </si>
  <si>
    <t>2005-12-01</t>
  </si>
  <si>
    <t>2005-12-01T07:09:51</t>
  </si>
  <si>
    <t>2005-12-01T17:06:51</t>
  </si>
  <si>
    <t>2005-12-02</t>
  </si>
  <si>
    <t>2005-12-02T07:10:45</t>
  </si>
  <si>
    <t>2005-12-02T17:06:44</t>
  </si>
  <si>
    <t>2005-12-03</t>
  </si>
  <si>
    <t>2005-12-03T07:11:38</t>
  </si>
  <si>
    <t>2005-12-03T17:06:39</t>
  </si>
  <si>
    <t>2005-12-04</t>
  </si>
  <si>
    <t>2005-12-04T07:12:30</t>
  </si>
  <si>
    <t>2005-12-04T17:06:35</t>
  </si>
  <si>
    <t>2005-12-05</t>
  </si>
  <si>
    <t>2005-12-05T07:13:21</t>
  </si>
  <si>
    <t>2005-12-05T17:06:34</t>
  </si>
  <si>
    <t>2005-12-06</t>
  </si>
  <si>
    <t>2005-12-06T07:14:12</t>
  </si>
  <si>
    <t>2005-12-06T17:06:35</t>
  </si>
  <si>
    <t>2005-12-07</t>
  </si>
  <si>
    <t>2005-12-07T07:15:01</t>
  </si>
  <si>
    <t>2005-12-07T17:06:37</t>
  </si>
  <si>
    <t>2005-12-08</t>
  </si>
  <si>
    <t>2005-12-08T07:15:50</t>
  </si>
  <si>
    <t>2005-12-08T17:06:42</t>
  </si>
  <si>
    <t>2005-12-09</t>
  </si>
  <si>
    <t>2005-12-09T07:16:37</t>
  </si>
  <si>
    <t>2005-12-09T17:06:48</t>
  </si>
  <si>
    <t>2005-12-10</t>
  </si>
  <si>
    <t>2005-12-10T07:17:24</t>
  </si>
  <si>
    <t>2005-12-10T17:06:57</t>
  </si>
  <si>
    <t>2005-12-11</t>
  </si>
  <si>
    <t>2005-12-11T07:18:09</t>
  </si>
  <si>
    <t>2005-12-11T17:07:07</t>
  </si>
  <si>
    <t>2005-12-12</t>
  </si>
  <si>
    <t>2005-12-12T07:18:53</t>
  </si>
  <si>
    <t>2005-12-12T17:07:20</t>
  </si>
  <si>
    <t>2005-12-13</t>
  </si>
  <si>
    <t>2005-12-13T07:19:36</t>
  </si>
  <si>
    <t>2005-12-13T17:07:34</t>
  </si>
  <si>
    <t>2005-12-14</t>
  </si>
  <si>
    <t>2005-12-14T07:20:18</t>
  </si>
  <si>
    <t>2005-12-14T17:07:50</t>
  </si>
  <si>
    <t>2005-12-15</t>
  </si>
  <si>
    <t>2005-12-15T07:20:58</t>
  </si>
  <si>
    <t>2005-12-15T17:08:08</t>
  </si>
  <si>
    <t>2005-12-16</t>
  </si>
  <si>
    <t>2005-12-16T07:21:37</t>
  </si>
  <si>
    <t>2005-12-16T17:08:28</t>
  </si>
  <si>
    <t>2005-12-17</t>
  </si>
  <si>
    <t>2005-12-17T07:22:14</t>
  </si>
  <si>
    <t>2005-12-17T17:08:49</t>
  </si>
  <si>
    <t>2005-12-18</t>
  </si>
  <si>
    <t>2005-12-18T07:22:50</t>
  </si>
  <si>
    <t>2005-12-18T17:09:13</t>
  </si>
  <si>
    <t>2005-12-19</t>
  </si>
  <si>
    <t>2005-12-19T07:23:25</t>
  </si>
  <si>
    <t>2005-12-19T17:09:38</t>
  </si>
  <si>
    <t>2005-12-20</t>
  </si>
  <si>
    <t>2005-12-20T07:23:58</t>
  </si>
  <si>
    <t>2005-12-20T17:10:05</t>
  </si>
  <si>
    <t>2005-12-21</t>
  </si>
  <si>
    <t>2005-12-21T07:24:29</t>
  </si>
  <si>
    <t>2005-12-21T17:10:34</t>
  </si>
  <si>
    <t>2005-12-22</t>
  </si>
  <si>
    <t>2005-12-22T07:24:59</t>
  </si>
  <si>
    <t>2005-12-22T17:11:04</t>
  </si>
  <si>
    <t>2005-12-23</t>
  </si>
  <si>
    <t>2005-12-23T07:25:27</t>
  </si>
  <si>
    <t>2005-12-23T17:11:36</t>
  </si>
  <si>
    <t>2005-12-24</t>
  </si>
  <si>
    <t>2005-12-24T07:25:54</t>
  </si>
  <si>
    <t>2005-12-24T17:12:10</t>
  </si>
  <si>
    <t>2005-12-25</t>
  </si>
  <si>
    <t>2005-12-25T07:26:19</t>
  </si>
  <si>
    <t>2005-12-25T17:12:45</t>
  </si>
  <si>
    <t>2005-12-26</t>
  </si>
  <si>
    <t>2005-12-26T07:26:42</t>
  </si>
  <si>
    <t>2005-12-26T17:13:22</t>
  </si>
  <si>
    <t>2005-12-27</t>
  </si>
  <si>
    <t>2005-12-27T07:27:03</t>
  </si>
  <si>
    <t>2005-12-27T17:14:00</t>
  </si>
  <si>
    <t>2005-12-28</t>
  </si>
  <si>
    <t>2005-12-28T07:27:23</t>
  </si>
  <si>
    <t>2005-12-28T17:14:40</t>
  </si>
  <si>
    <t>2005-12-29</t>
  </si>
  <si>
    <t>2005-12-29T07:27:41</t>
  </si>
  <si>
    <t>2005-12-29T17:15:21</t>
  </si>
  <si>
    <t>2005-12-30</t>
  </si>
  <si>
    <t>2005-12-30T07:27:57</t>
  </si>
  <si>
    <t>2005-12-30T17:16:03</t>
  </si>
  <si>
    <t>2005-12-31</t>
  </si>
  <si>
    <t>2005-12-31T07:28:11</t>
  </si>
  <si>
    <t>2005-12-31T17:16:47</t>
  </si>
  <si>
    <t>2006-01-01</t>
  </si>
  <si>
    <t>2006-01-01T07:28:22</t>
  </si>
  <si>
    <t>2006-01-01T17:17:31</t>
  </si>
  <si>
    <t>2006-01-02</t>
  </si>
  <si>
    <t>2006-01-02T07:28:33</t>
  </si>
  <si>
    <t>2006-01-02T17:18:18</t>
  </si>
  <si>
    <t>2006-01-03</t>
  </si>
  <si>
    <t>2006-01-03T07:28:41</t>
  </si>
  <si>
    <t>2006-01-03T17:19:05</t>
  </si>
  <si>
    <t>2006-01-04</t>
  </si>
  <si>
    <t>2006-01-04T07:28:48</t>
  </si>
  <si>
    <t>2006-01-04T17:19:54</t>
  </si>
  <si>
    <t>2006-01-05</t>
  </si>
  <si>
    <t>2006-01-05T07:28:52</t>
  </si>
  <si>
    <t>2006-01-05T17:20:44</t>
  </si>
  <si>
    <t>2006-01-06</t>
  </si>
  <si>
    <t>2006-01-06T07:28:55</t>
  </si>
  <si>
    <t>2006-01-06T17:21:35</t>
  </si>
  <si>
    <t>2006-01-07</t>
  </si>
  <si>
    <t>2006-01-07T07:28:56</t>
  </si>
  <si>
    <t>2006-01-07T17:22:27</t>
  </si>
  <si>
    <t>2006-01-08</t>
  </si>
  <si>
    <t>2006-01-08T07:28:55</t>
  </si>
  <si>
    <t>2006-01-08T17:23:20</t>
  </si>
  <si>
    <t>2006-01-09</t>
  </si>
  <si>
    <t>2006-01-09T07:28:52</t>
  </si>
  <si>
    <t>2006-01-09T17:24:13</t>
  </si>
  <si>
    <t>2006-01-10</t>
  </si>
  <si>
    <t>2006-01-10T07:28:47</t>
  </si>
  <si>
    <t>2006-01-10T17:25:08</t>
  </si>
  <si>
    <t>2006-01-11</t>
  </si>
  <si>
    <t>2006-01-11T07:28:40</t>
  </si>
  <si>
    <t>2006-01-11T17:26:04</t>
  </si>
  <si>
    <t>2006-01-12</t>
  </si>
  <si>
    <t>2006-01-12T07:28:32</t>
  </si>
  <si>
    <t>2006-01-12T17:27:00</t>
  </si>
  <si>
    <t>2006-01-13</t>
  </si>
  <si>
    <t>2006-01-13T07:28:21</t>
  </si>
  <si>
    <t>2006-01-13T17:27:57</t>
  </si>
  <si>
    <t>2006-01-14</t>
  </si>
  <si>
    <t>2006-01-14T07:28:08</t>
  </si>
  <si>
    <t>2006-01-14T17:28:54</t>
  </si>
  <si>
    <t>2006-01-15</t>
  </si>
  <si>
    <t>2006-01-15T07:27:54</t>
  </si>
  <si>
    <t>2006-01-15T17:29:52</t>
  </si>
  <si>
    <t>2006-01-16</t>
  </si>
  <si>
    <t>2006-01-16T07:27:37</t>
  </si>
  <si>
    <t>2006-01-16T17:30:51</t>
  </si>
  <si>
    <t>2006-01-17</t>
  </si>
  <si>
    <t>2006-01-17T07:27:19</t>
  </si>
  <si>
    <t>2006-01-17T17:31:50</t>
  </si>
  <si>
    <t>2006-01-18</t>
  </si>
  <si>
    <t>2006-01-18T07:26:59</t>
  </si>
  <si>
    <t>2006-01-18T17:32:50</t>
  </si>
  <si>
    <t>2006-01-19</t>
  </si>
  <si>
    <t>2006-01-19T07:26:37</t>
  </si>
  <si>
    <t>2006-01-19T17:33:50</t>
  </si>
  <si>
    <t>2006-01-20</t>
  </si>
  <si>
    <t>2006-01-20T07:26:13</t>
  </si>
  <si>
    <t>2006-01-20T17:34:51</t>
  </si>
  <si>
    <t>2006-01-21</t>
  </si>
  <si>
    <t>2006-01-21T07:25:47</t>
  </si>
  <si>
    <t>2006-01-21T17:35:52</t>
  </si>
  <si>
    <t>2006-01-22</t>
  </si>
  <si>
    <t>2006-01-22T07:25:19</t>
  </si>
  <si>
    <t>2006-01-22T17:36:53</t>
  </si>
  <si>
    <t>2006-01-23</t>
  </si>
  <si>
    <t>2006-01-23T07:24:50</t>
  </si>
  <si>
    <t>2006-01-23T17:37:54</t>
  </si>
  <si>
    <t>2006-01-24</t>
  </si>
  <si>
    <t>2006-01-24T07:24:19</t>
  </si>
  <si>
    <t>2006-01-24T17:38:56</t>
  </si>
  <si>
    <t>2006-01-25</t>
  </si>
  <si>
    <t>2006-01-25T07:23:46</t>
  </si>
  <si>
    <t>2006-01-25T17:39:58</t>
  </si>
  <si>
    <t>2006-01-26</t>
  </si>
  <si>
    <t>2006-01-26T07:23:11</t>
  </si>
  <si>
    <t>2006-01-26T17:41:00</t>
  </si>
  <si>
    <t>2006-01-27</t>
  </si>
  <si>
    <t>2006-01-27T07:22:35</t>
  </si>
  <si>
    <t>2006-01-27T17:42:02</t>
  </si>
  <si>
    <t>2006-01-28</t>
  </si>
  <si>
    <t>2006-01-28T07:21:57</t>
  </si>
  <si>
    <t>2006-01-28T17:43:04</t>
  </si>
  <si>
    <t>2006-01-29</t>
  </si>
  <si>
    <t>2006-01-29T07:21:17</t>
  </si>
  <si>
    <t>2006-01-29T17:44:06</t>
  </si>
  <si>
    <t>2006-01-30</t>
  </si>
  <si>
    <t>2006-01-30T07:20:35</t>
  </si>
  <si>
    <t>2006-01-30T17:45:08</t>
  </si>
  <si>
    <t>2006-01-31</t>
  </si>
  <si>
    <t>2006-01-31T07:19:52</t>
  </si>
  <si>
    <t>2006-01-31T17:46:10</t>
  </si>
  <si>
    <t>2006-02-01</t>
  </si>
  <si>
    <t>2006-02-01T07:19:08</t>
  </si>
  <si>
    <t>2006-02-01T17:47:13</t>
  </si>
  <si>
    <t>2006-02-02</t>
  </si>
  <si>
    <t>2006-02-02T07:18:21</t>
  </si>
  <si>
    <t>2006-02-02T17:48:15</t>
  </si>
  <si>
    <t>2006-02-03</t>
  </si>
  <si>
    <t>2006-02-03T07:17:33</t>
  </si>
  <si>
    <t>2006-02-03T17:49:16</t>
  </si>
  <si>
    <t>2006-02-04</t>
  </si>
  <si>
    <t>2006-02-04T07:16:44</t>
  </si>
  <si>
    <t>2006-02-04T17:50:18</t>
  </si>
  <si>
    <t>2006-02-05</t>
  </si>
  <si>
    <t>2006-02-05T07:15:53</t>
  </si>
  <si>
    <t>2006-02-05T17:51:20</t>
  </si>
  <si>
    <t>2006-02-06</t>
  </si>
  <si>
    <t>2006-02-06T07:15:01</t>
  </si>
  <si>
    <t>2006-02-06T17:52:21</t>
  </si>
  <si>
    <t>2006-02-07</t>
  </si>
  <si>
    <t>2006-02-07T07:14:07</t>
  </si>
  <si>
    <t>2006-02-07T17:53:22</t>
  </si>
  <si>
    <t>2006-02-08</t>
  </si>
  <si>
    <t>2006-02-08T07:13:12</t>
  </si>
  <si>
    <t>2006-02-08T17:54:23</t>
  </si>
  <si>
    <t>2006-02-09</t>
  </si>
  <si>
    <t>2006-02-09T07:12:16</t>
  </si>
  <si>
    <t>2006-02-09T17:55:24</t>
  </si>
  <si>
    <t>2006-02-10</t>
  </si>
  <si>
    <t>2006-02-10T07:11:18</t>
  </si>
  <si>
    <t>2006-02-10T17:56:25</t>
  </si>
  <si>
    <t>2006-02-11</t>
  </si>
  <si>
    <t>2006-02-11T07:10:19</t>
  </si>
  <si>
    <t>2006-02-11T17:57:25</t>
  </si>
  <si>
    <t>2006-02-12</t>
  </si>
  <si>
    <t>2006-02-12T07:09:19</t>
  </si>
  <si>
    <t>2006-02-12T17:58:25</t>
  </si>
  <si>
    <t>2006-02-13</t>
  </si>
  <si>
    <t>2006-02-13T07:08:17</t>
  </si>
  <si>
    <t>2006-02-13T17:59:25</t>
  </si>
  <si>
    <t>2006-02-14</t>
  </si>
  <si>
    <t>2006-02-14T07:07:14</t>
  </si>
  <si>
    <t>2006-02-14T18:00:24</t>
  </si>
  <si>
    <t>2006-02-15</t>
  </si>
  <si>
    <t>2006-02-15T07:06:10</t>
  </si>
  <si>
    <t>2006-02-15T18:01:23</t>
  </si>
  <si>
    <t>2006-02-16</t>
  </si>
  <si>
    <t>2006-02-16T07:05:05</t>
  </si>
  <si>
    <t>2006-02-16T18:02:22</t>
  </si>
  <si>
    <t>2006-02-17</t>
  </si>
  <si>
    <t>2006-02-17T07:03:59</t>
  </si>
  <si>
    <t>2006-02-17T18:03:20</t>
  </si>
  <si>
    <t>2006-02-18</t>
  </si>
  <si>
    <t>2006-02-18T07:02:51</t>
  </si>
  <si>
    <t>2006-02-18T18:04:18</t>
  </si>
  <si>
    <t>2006-02-19</t>
  </si>
  <si>
    <t>2006-02-19T07:01:43</t>
  </si>
  <si>
    <t>2006-02-19T18:05:16</t>
  </si>
  <si>
    <t>2006-02-20</t>
  </si>
  <si>
    <t>2006-02-20T07:00:34</t>
  </si>
  <si>
    <t>2006-02-20T18:06:13</t>
  </si>
  <si>
    <t>2006-02-21</t>
  </si>
  <si>
    <t>2006-02-21T06:59:23</t>
  </si>
  <si>
    <t>2006-02-21T18:07:10</t>
  </si>
  <si>
    <t>2006-02-22</t>
  </si>
  <si>
    <t>2006-02-22T06:58:12</t>
  </si>
  <si>
    <t>2006-02-22T18:08:07</t>
  </si>
  <si>
    <t>2006-02-23</t>
  </si>
  <si>
    <t>2006-02-23T06:56:59</t>
  </si>
  <si>
    <t>2006-02-23T18:09:03</t>
  </si>
  <si>
    <t>2006-02-24</t>
  </si>
  <si>
    <t>2006-02-24T06:55:46</t>
  </si>
  <si>
    <t>2006-02-24T18:09:59</t>
  </si>
  <si>
    <t>2006-02-25</t>
  </si>
  <si>
    <t>2006-02-25T06:54:32</t>
  </si>
  <si>
    <t>2006-02-25T18:10:55</t>
  </si>
  <si>
    <t>2006-02-26</t>
  </si>
  <si>
    <t>2006-02-26T06:53:17</t>
  </si>
  <si>
    <t>2006-02-26T18:11:50</t>
  </si>
  <si>
    <t>2006-02-27</t>
  </si>
  <si>
    <t>2006-02-27T06:52:02</t>
  </si>
  <si>
    <t>2006-02-27T18:12:45</t>
  </si>
  <si>
    <t>2006-02-28</t>
  </si>
  <si>
    <t>2006-02-28T06:50:45</t>
  </si>
  <si>
    <t>2006-02-28T18:13:40</t>
  </si>
  <si>
    <t>2006-03-01</t>
  </si>
  <si>
    <t>2006-03-01T06:49:28</t>
  </si>
  <si>
    <t>2006-03-01T18:14:34</t>
  </si>
  <si>
    <t>2006-03-02</t>
  </si>
  <si>
    <t>2006-03-02T06:48:10</t>
  </si>
  <si>
    <t>2006-03-02T18:15:28</t>
  </si>
  <si>
    <t>2006-03-03</t>
  </si>
  <si>
    <t>2006-03-03T06:46:52</t>
  </si>
  <si>
    <t>2006-03-03T18:16:22</t>
  </si>
  <si>
    <t>2006-03-04</t>
  </si>
  <si>
    <t>2006-03-04T06:45:33</t>
  </si>
  <si>
    <t>2006-03-04T18:17:15</t>
  </si>
  <si>
    <t>2006-03-05</t>
  </si>
  <si>
    <t>2006-03-05T06:44:13</t>
  </si>
  <si>
    <t>2006-03-05T18:18:08</t>
  </si>
  <si>
    <t>2006-03-06</t>
  </si>
  <si>
    <t>2006-03-06T06:42:53</t>
  </si>
  <si>
    <t>2006-03-06T18:19:01</t>
  </si>
  <si>
    <t>2006-03-07</t>
  </si>
  <si>
    <t>2006-03-07T06:41:32</t>
  </si>
  <si>
    <t>2006-03-07T18:19:53</t>
  </si>
  <si>
    <t>2006-03-08</t>
  </si>
  <si>
    <t>2006-03-08T06:40:11</t>
  </si>
  <si>
    <t>2006-03-08T18:20:45</t>
  </si>
  <si>
    <t>2006-03-09</t>
  </si>
  <si>
    <t>2006-03-09T06:38:49</t>
  </si>
  <si>
    <t>2006-03-09T18:21:37</t>
  </si>
  <si>
    <t>2006-03-10</t>
  </si>
  <si>
    <t>2006-03-10T06:37:27</t>
  </si>
  <si>
    <t>2006-03-10T18:22:29</t>
  </si>
  <si>
    <t>2006-03-11</t>
  </si>
  <si>
    <t>2006-03-11T06:36:04</t>
  </si>
  <si>
    <t>2006-03-11T18:23:20</t>
  </si>
  <si>
    <t>2006-03-12</t>
  </si>
  <si>
    <t>2006-03-12T06:34:41</t>
  </si>
  <si>
    <t>2006-03-12T18:24:12</t>
  </si>
  <si>
    <t>2006-03-13</t>
  </si>
  <si>
    <t>2006-03-13T06:33:18</t>
  </si>
  <si>
    <t>2006-03-13T18:25:02</t>
  </si>
  <si>
    <t>2006-03-14</t>
  </si>
  <si>
    <t>2006-03-14T06:31:54</t>
  </si>
  <si>
    <t>2006-03-14T18:25:53</t>
  </si>
  <si>
    <t>2006-03-15</t>
  </si>
  <si>
    <t>2006-03-15T06:30:30</t>
  </si>
  <si>
    <t>2006-03-15T18:26:44</t>
  </si>
  <si>
    <t>2006-03-16</t>
  </si>
  <si>
    <t>2006-03-16T06:29:06</t>
  </si>
  <si>
    <t>2006-03-16T18:27:34</t>
  </si>
  <si>
    <t>2006-03-17</t>
  </si>
  <si>
    <t>2006-03-17T06:27:41</t>
  </si>
  <si>
    <t>2006-03-17T18:28:24</t>
  </si>
  <si>
    <t>2006-03-18</t>
  </si>
  <si>
    <t>2006-03-18T06:26:17</t>
  </si>
  <si>
    <t>2006-03-18T18:29:14</t>
  </si>
  <si>
    <t>2006-03-19</t>
  </si>
  <si>
    <t>2006-03-19T06:24:52</t>
  </si>
  <si>
    <t>2006-03-19T18:30:04</t>
  </si>
  <si>
    <t>2006-03-20</t>
  </si>
  <si>
    <t>2006-03-20T06:23:27</t>
  </si>
  <si>
    <t>2006-03-20T18:30:53</t>
  </si>
  <si>
    <t>2006-03-21</t>
  </si>
  <si>
    <t>2006-03-21T06:22:02</t>
  </si>
  <si>
    <t>2006-03-21T18:31:43</t>
  </si>
  <si>
    <t>2006-03-22</t>
  </si>
  <si>
    <t>2006-03-22T06:20:37</t>
  </si>
  <si>
    <t>2006-03-22T18:32:32</t>
  </si>
  <si>
    <t>2006-03-23</t>
  </si>
  <si>
    <t>2006-03-23T06:19:12</t>
  </si>
  <si>
    <t>2006-03-23T18:33:21</t>
  </si>
  <si>
    <t>2006-03-24</t>
  </si>
  <si>
    <t>2006-03-24T06:17:47</t>
  </si>
  <si>
    <t>2006-03-24T18:34:10</t>
  </si>
  <si>
    <t>2006-03-25</t>
  </si>
  <si>
    <t>2006-03-25T06:16:21</t>
  </si>
  <si>
    <t>2006-03-25T18:34:59</t>
  </si>
  <si>
    <t>2006-03-26</t>
  </si>
  <si>
    <t>2006-03-26T07:14:56</t>
  </si>
  <si>
    <t>2006-03-26T19:35:48</t>
  </si>
  <si>
    <t>2006-03-27</t>
  </si>
  <si>
    <t>2006-03-27T07:13:31</t>
  </si>
  <si>
    <t>2006-03-27T19:36:37</t>
  </si>
  <si>
    <t>2006-03-28</t>
  </si>
  <si>
    <t>2006-03-28T07:12:06</t>
  </si>
  <si>
    <t>2006-03-28T19:37:26</t>
  </si>
  <si>
    <t>2006-03-29</t>
  </si>
  <si>
    <t>2006-03-29T07:10:41</t>
  </si>
  <si>
    <t>2006-03-29T19:38:15</t>
  </si>
  <si>
    <t>2006-03-30</t>
  </si>
  <si>
    <t>2006-03-30T07:09:17</t>
  </si>
  <si>
    <t>2006-03-30T19:39:03</t>
  </si>
  <si>
    <t>2006-03-31</t>
  </si>
  <si>
    <t>2006-03-31T07:07:52</t>
  </si>
  <si>
    <t>2006-03-31T19:39:52</t>
  </si>
  <si>
    <t>2006-04-01</t>
  </si>
  <si>
    <t>2006-04-01T07:06:28</t>
  </si>
  <si>
    <t>2006-04-01T19:40:41</t>
  </si>
  <si>
    <t>2006-04-02</t>
  </si>
  <si>
    <t>2006-04-02T07:05:04</t>
  </si>
  <si>
    <t>2006-04-02T19:41:29</t>
  </si>
  <si>
    <t>2006-04-03</t>
  </si>
  <si>
    <t>2006-04-03T07:03:40</t>
  </si>
  <si>
    <t>2006-04-03T19:42:18</t>
  </si>
  <si>
    <t>2006-04-04</t>
  </si>
  <si>
    <t>2006-04-04T07:02:16</t>
  </si>
  <si>
    <t>2006-04-04T19:43:06</t>
  </si>
  <si>
    <t>2006-04-05</t>
  </si>
  <si>
    <t>2006-04-05T07:00:53</t>
  </si>
  <si>
    <t>2006-04-05T19:43:55</t>
  </si>
  <si>
    <t>2006-04-06</t>
  </si>
  <si>
    <t>2006-04-06T06:59:30</t>
  </si>
  <si>
    <t>2006-04-06T19:44:44</t>
  </si>
  <si>
    <t>2006-04-07</t>
  </si>
  <si>
    <t>2006-04-07T06:58:08</t>
  </si>
  <si>
    <t>2006-04-07T19:45:32</t>
  </si>
  <si>
    <t>2006-04-08</t>
  </si>
  <si>
    <t>2006-04-08T06:56:46</t>
  </si>
  <si>
    <t>2006-04-08T19:46:21</t>
  </si>
  <si>
    <t>2006-04-09</t>
  </si>
  <si>
    <t>2006-04-09T06:55:24</t>
  </si>
  <si>
    <t>2006-04-09T19:47:10</t>
  </si>
  <si>
    <t>2006-04-10</t>
  </si>
  <si>
    <t>2006-04-10T06:54:03</t>
  </si>
  <si>
    <t>2006-04-10T19:47:58</t>
  </si>
  <si>
    <t>2006-04-11</t>
  </si>
  <si>
    <t>2006-04-11T06:52:43</t>
  </si>
  <si>
    <t>2006-04-11T19:48:47</t>
  </si>
  <si>
    <t>2006-04-12</t>
  </si>
  <si>
    <t>2006-04-12T06:51:23</t>
  </si>
  <si>
    <t>2006-04-12T19:49:36</t>
  </si>
  <si>
    <t>2006-04-13</t>
  </si>
  <si>
    <t>2006-04-13T06:50:03</t>
  </si>
  <si>
    <t>2006-04-13T19:50:25</t>
  </si>
  <si>
    <t>2006-04-14</t>
  </si>
  <si>
    <t>2006-04-14T06:48:44</t>
  </si>
  <si>
    <t>2006-04-14T19:51:14</t>
  </si>
  <si>
    <t>2006-04-15</t>
  </si>
  <si>
    <t>2006-04-15T06:47:26</t>
  </si>
  <si>
    <t>2006-04-15T19:52:03</t>
  </si>
  <si>
    <t>2006-04-16</t>
  </si>
  <si>
    <t>2006-04-16T06:46:08</t>
  </si>
  <si>
    <t>2006-04-16T19:52:52</t>
  </si>
  <si>
    <t>2006-04-17</t>
  </si>
  <si>
    <t>2006-04-17T06:44:51</t>
  </si>
  <si>
    <t>2006-04-17T19:53:41</t>
  </si>
  <si>
    <t>2006-04-18</t>
  </si>
  <si>
    <t>2006-04-18T06:43:35</t>
  </si>
  <si>
    <t>2006-04-18T19:54:30</t>
  </si>
  <si>
    <t>2006-04-19</t>
  </si>
  <si>
    <t>2006-04-19T06:42:19</t>
  </si>
  <si>
    <t>2006-04-19T19:55:19</t>
  </si>
  <si>
    <t>2006-04-20</t>
  </si>
  <si>
    <t>2006-04-20T06:41:04</t>
  </si>
  <si>
    <t>2006-04-20T19:56:08</t>
  </si>
  <si>
    <t>2006-04-21</t>
  </si>
  <si>
    <t>2006-04-21T06:39:50</t>
  </si>
  <si>
    <t>2006-04-21T19:56:57</t>
  </si>
  <si>
    <t>2006-04-22</t>
  </si>
  <si>
    <t>2006-04-22T06:38:37</t>
  </si>
  <si>
    <t>2006-04-22T19:57:47</t>
  </si>
  <si>
    <t>2006-04-23</t>
  </si>
  <si>
    <t>2006-04-23T06:37:24</t>
  </si>
  <si>
    <t>2006-04-23T19:58:36</t>
  </si>
  <si>
    <t>2006-04-24</t>
  </si>
  <si>
    <t>2006-04-24T06:36:13</t>
  </si>
  <si>
    <t>2006-04-24T19:59:26</t>
  </si>
  <si>
    <t>2006-04-25</t>
  </si>
  <si>
    <t>2006-04-25T06:35:02</t>
  </si>
  <si>
    <t>2006-04-25T20:00:15</t>
  </si>
  <si>
    <t>2006-04-26</t>
  </si>
  <si>
    <t>2006-04-26T06:33:52</t>
  </si>
  <si>
    <t>2006-04-26T20:01:04</t>
  </si>
  <si>
    <t>2006-04-27</t>
  </si>
  <si>
    <t>2006-04-27T06:32:44</t>
  </si>
  <si>
    <t>2006-04-27T20:01:54</t>
  </si>
  <si>
    <t>2006-04-28</t>
  </si>
  <si>
    <t>2006-04-28T06:31:36</t>
  </si>
  <si>
    <t>2006-04-28T20:02:44</t>
  </si>
  <si>
    <t>2006-04-29</t>
  </si>
  <si>
    <t>2006-04-29T06:30:29</t>
  </si>
  <si>
    <t>2006-04-29T20:03:33</t>
  </si>
  <si>
    <t>2006-04-30</t>
  </si>
  <si>
    <t>2006-04-30T06:29:23</t>
  </si>
  <si>
    <t>2006-04-30T20:04:23</t>
  </si>
  <si>
    <t>2006-05-01</t>
  </si>
  <si>
    <t>2006-05-01T06:28:19</t>
  </si>
  <si>
    <t>2006-05-01T20:05:12</t>
  </si>
  <si>
    <t>2006-05-02</t>
  </si>
  <si>
    <t>2006-05-02T06:27:15</t>
  </si>
  <si>
    <t>2006-05-02T20:06:01</t>
  </si>
  <si>
    <t>2006-05-03</t>
  </si>
  <si>
    <t>2006-05-03T06:26:12</t>
  </si>
  <si>
    <t>2006-05-03T20:06:51</t>
  </si>
  <si>
    <t>2006-05-04</t>
  </si>
  <si>
    <t>2006-05-04T06:25:11</t>
  </si>
  <si>
    <t>2006-05-04T20:07:40</t>
  </si>
  <si>
    <t>2006-05-05</t>
  </si>
  <si>
    <t>2006-05-05T06:24:11</t>
  </si>
  <si>
    <t>2006-05-05T20:08:29</t>
  </si>
  <si>
    <t>2006-05-06</t>
  </si>
  <si>
    <t>2006-05-06T06:23:12</t>
  </si>
  <si>
    <t>2006-05-06T20:09:19</t>
  </si>
  <si>
    <t>2006-05-07</t>
  </si>
  <si>
    <t>2006-05-07T06:22:14</t>
  </si>
  <si>
    <t>2006-05-07T20:10:08</t>
  </si>
  <si>
    <t>2006-05-08</t>
  </si>
  <si>
    <t>2006-05-08T06:21:18</t>
  </si>
  <si>
    <t>2006-05-08T20:10:57</t>
  </si>
  <si>
    <t>2006-05-09</t>
  </si>
  <si>
    <t>2006-05-09T06:20:22</t>
  </si>
  <si>
    <t>2006-05-09T20:11:45</t>
  </si>
  <si>
    <t>2006-05-10</t>
  </si>
  <si>
    <t>2006-05-10T06:19:29</t>
  </si>
  <si>
    <t>2006-05-10T20:12:34</t>
  </si>
  <si>
    <t>2006-05-11</t>
  </si>
  <si>
    <t>2006-05-11T06:18:36</t>
  </si>
  <si>
    <t>2006-05-11T20:13:22</t>
  </si>
  <si>
    <t>2006-05-12</t>
  </si>
  <si>
    <t>2006-05-12T06:17:45</t>
  </si>
  <si>
    <t>2006-05-12T20:14:11</t>
  </si>
  <si>
    <t>2006-05-13</t>
  </si>
  <si>
    <t>2006-05-13T06:16:55</t>
  </si>
  <si>
    <t>2006-05-13T20:14:59</t>
  </si>
  <si>
    <t>2006-05-14</t>
  </si>
  <si>
    <t>2006-05-14T06:16:06</t>
  </si>
  <si>
    <t>2006-05-14T20:15:46</t>
  </si>
  <si>
    <t>2006-05-15</t>
  </si>
  <si>
    <t>2006-05-15T06:15:19</t>
  </si>
  <si>
    <t>2006-05-15T20:16:34</t>
  </si>
  <si>
    <t>2006-05-16</t>
  </si>
  <si>
    <t>2006-05-16T06:14:34</t>
  </si>
  <si>
    <t>2006-05-16T20:17:21</t>
  </si>
  <si>
    <t>2006-05-17</t>
  </si>
  <si>
    <t>2006-05-17T06:13:49</t>
  </si>
  <si>
    <t>2006-05-17T20:18:07</t>
  </si>
  <si>
    <t>2006-05-18</t>
  </si>
  <si>
    <t>2006-05-18T06:13:07</t>
  </si>
  <si>
    <t>2006-05-18T20:18:54</t>
  </si>
  <si>
    <t>2006-05-19</t>
  </si>
  <si>
    <t>2006-05-19T06:12:25</t>
  </si>
  <si>
    <t>2006-05-19T20:19:40</t>
  </si>
  <si>
    <t>2006-05-20</t>
  </si>
  <si>
    <t>2006-05-20T06:11:46</t>
  </si>
  <si>
    <t>2006-05-20T20:20:25</t>
  </si>
  <si>
    <t>2006-05-21</t>
  </si>
  <si>
    <t>2006-05-21T06:11:07</t>
  </si>
  <si>
    <t>2006-05-21T20:21:10</t>
  </si>
  <si>
    <t>2006-05-22</t>
  </si>
  <si>
    <t>2006-05-22T06:10:31</t>
  </si>
  <si>
    <t>2006-05-22T20:21:55</t>
  </si>
  <si>
    <t>2006-05-23</t>
  </si>
  <si>
    <t>2006-05-23T06:09:56</t>
  </si>
  <si>
    <t>2006-05-23T20:22:39</t>
  </si>
  <si>
    <t>2006-05-24</t>
  </si>
  <si>
    <t>2006-05-24T06:09:22</t>
  </si>
  <si>
    <t>2006-05-24T20:23:22</t>
  </si>
  <si>
    <t>2006-05-25</t>
  </si>
  <si>
    <t>2006-05-25T06:08:50</t>
  </si>
  <si>
    <t>2006-05-25T20:24:05</t>
  </si>
  <si>
    <t>2006-05-26</t>
  </si>
  <si>
    <t>2006-05-26T06:08:20</t>
  </si>
  <si>
    <t>2006-05-26T20:24:47</t>
  </si>
  <si>
    <t>2006-05-27</t>
  </si>
  <si>
    <t>2006-05-27T06:07:51</t>
  </si>
  <si>
    <t>2006-05-27T20:25:29</t>
  </si>
  <si>
    <t>2006-05-28</t>
  </si>
  <si>
    <t>2006-05-28T06:07:24</t>
  </si>
  <si>
    <t>2006-05-28T20:26:10</t>
  </si>
  <si>
    <t>2006-05-29</t>
  </si>
  <si>
    <t>2006-05-29T06:06:59</t>
  </si>
  <si>
    <t>2006-05-29T20:26:50</t>
  </si>
  <si>
    <t>2006-05-30</t>
  </si>
  <si>
    <t>2006-05-30T06:06:35</t>
  </si>
  <si>
    <t>2006-05-30T20:27:29</t>
  </si>
  <si>
    <t>2006-05-31</t>
  </si>
  <si>
    <t>2006-05-31T06:06:13</t>
  </si>
  <si>
    <t>2006-05-31T20:28:07</t>
  </si>
  <si>
    <t>2006-06-01</t>
  </si>
  <si>
    <t>2006-06-01T06:05:52</t>
  </si>
  <si>
    <t>2006-06-01T20:28:45</t>
  </si>
  <si>
    <t>2006-06-02</t>
  </si>
  <si>
    <t>2006-06-02T06:05:33</t>
  </si>
  <si>
    <t>2006-06-02T20:29:22</t>
  </si>
  <si>
    <t>2006-06-03</t>
  </si>
  <si>
    <t>2006-06-03T06:05:16</t>
  </si>
  <si>
    <t>2006-06-03T20:29:58</t>
  </si>
  <si>
    <t>2006-06-04</t>
  </si>
  <si>
    <t>2006-06-04T06:05:01</t>
  </si>
  <si>
    <t>2006-06-04T20:30:33</t>
  </si>
  <si>
    <t>2006-06-05</t>
  </si>
  <si>
    <t>2006-06-05T06:04:47</t>
  </si>
  <si>
    <t>2006-06-05T20:31:06</t>
  </si>
  <si>
    <t>2006-06-06</t>
  </si>
  <si>
    <t>2006-06-06T06:04:35</t>
  </si>
  <si>
    <t>2006-06-06T20:31:39</t>
  </si>
  <si>
    <t>2006-06-07</t>
  </si>
  <si>
    <t>2006-06-07T06:04:24</t>
  </si>
  <si>
    <t>2006-06-07T20:32:11</t>
  </si>
  <si>
    <t>2006-06-08</t>
  </si>
  <si>
    <t>2006-06-08T06:04:15</t>
  </si>
  <si>
    <t>2006-06-08T20:32:42</t>
  </si>
  <si>
    <t>2006-06-09</t>
  </si>
  <si>
    <t>2006-06-09T06:04:08</t>
  </si>
  <si>
    <t>2006-06-09T20:33:11</t>
  </si>
  <si>
    <t>2006-06-10</t>
  </si>
  <si>
    <t>2006-06-10T06:04:03</t>
  </si>
  <si>
    <t>2006-06-10T20:33:40</t>
  </si>
  <si>
    <t>2006-06-11</t>
  </si>
  <si>
    <t>2006-06-11T06:03:59</t>
  </si>
  <si>
    <t>2006-06-11T20:34:07</t>
  </si>
  <si>
    <t>2006-06-12</t>
  </si>
  <si>
    <t>2006-06-12T06:03:56</t>
  </si>
  <si>
    <t>2006-06-12T20:34:33</t>
  </si>
  <si>
    <t>2006-06-13</t>
  </si>
  <si>
    <t>2006-06-13T06:03:56</t>
  </si>
  <si>
    <t>2006-06-13T20:34:58</t>
  </si>
  <si>
    <t>2006-06-14</t>
  </si>
  <si>
    <t>2006-06-14T06:03:57</t>
  </si>
  <si>
    <t>2006-06-14T20:35:21</t>
  </si>
  <si>
    <t>2006-06-15</t>
  </si>
  <si>
    <t>2006-06-15T06:03:59</t>
  </si>
  <si>
    <t>2006-06-15T20:35:43</t>
  </si>
  <si>
    <t>2006-06-16</t>
  </si>
  <si>
    <t>2006-06-16T06:04:03</t>
  </si>
  <si>
    <t>2006-06-16T20:36:04</t>
  </si>
  <si>
    <t>2006-06-17</t>
  </si>
  <si>
    <t>2006-06-17T06:04:09</t>
  </si>
  <si>
    <t>2006-06-17T20:36:23</t>
  </si>
  <si>
    <t>2006-06-18</t>
  </si>
  <si>
    <t>2006-06-18T06:04:16</t>
  </si>
  <si>
    <t>2006-06-18T20:36:41</t>
  </si>
  <si>
    <t>2006-06-19</t>
  </si>
  <si>
    <t>2006-06-19T06:04:25</t>
  </si>
  <si>
    <t>2006-06-19T20:36:57</t>
  </si>
  <si>
    <t>2006-06-20</t>
  </si>
  <si>
    <t>2006-06-20T06:04:35</t>
  </si>
  <si>
    <t>2006-06-20T20:37:12</t>
  </si>
  <si>
    <t>2006-06-21</t>
  </si>
  <si>
    <t>2006-06-21T06:04:47</t>
  </si>
  <si>
    <t>2006-06-21T20:37:26</t>
  </si>
  <si>
    <t>2006-06-22</t>
  </si>
  <si>
    <t>2006-06-22T06:05:00</t>
  </si>
  <si>
    <t>2006-06-22T20:37:38</t>
  </si>
  <si>
    <t>2006-06-23</t>
  </si>
  <si>
    <t>2006-06-23T06:05:15</t>
  </si>
  <si>
    <t>2006-06-23T20:37:48</t>
  </si>
  <si>
    <t>2006-06-24</t>
  </si>
  <si>
    <t>2006-06-24T06:05:31</t>
  </si>
  <si>
    <t>2006-06-24T20:37:57</t>
  </si>
  <si>
    <t>2006-06-25</t>
  </si>
  <si>
    <t>2006-06-25T06:05:48</t>
  </si>
  <si>
    <t>2006-06-25T20:38:04</t>
  </si>
  <si>
    <t>2006-06-26</t>
  </si>
  <si>
    <t>2006-06-26T06:06:07</t>
  </si>
  <si>
    <t>2006-06-26T20:38:10</t>
  </si>
  <si>
    <t>2006-06-27</t>
  </si>
  <si>
    <t>2006-06-27T06:06:27</t>
  </si>
  <si>
    <t>2006-06-27T20:38:14</t>
  </si>
  <si>
    <t>2006-06-28</t>
  </si>
  <si>
    <t>2006-06-28T06:06:48</t>
  </si>
  <si>
    <t>2006-06-28T20:38:17</t>
  </si>
  <si>
    <t>2006-06-29</t>
  </si>
  <si>
    <t>2006-06-29T06:07:11</t>
  </si>
  <si>
    <t>2006-06-29T20:38:17</t>
  </si>
  <si>
    <t>2006-06-30</t>
  </si>
  <si>
    <t>2006-06-30T06:07:35</t>
  </si>
  <si>
    <t>2006-06-30T20:38:16</t>
  </si>
  <si>
    <t>2006-07-01</t>
  </si>
  <si>
    <t>2006-07-01T06:08:00</t>
  </si>
  <si>
    <t>2006-07-01T20:38:14</t>
  </si>
  <si>
    <t>2006-07-02</t>
  </si>
  <si>
    <t>2006-07-02T06:08:26</t>
  </si>
  <si>
    <t>2006-07-02T20:38:10</t>
  </si>
  <si>
    <t>2006-07-03</t>
  </si>
  <si>
    <t>2006-07-03T06:08:54</t>
  </si>
  <si>
    <t>2006-07-03T20:38:04</t>
  </si>
  <si>
    <t>2006-07-04</t>
  </si>
  <si>
    <t>2006-07-04T06:09:22</t>
  </si>
  <si>
    <t>2006-07-04T20:37:56</t>
  </si>
  <si>
    <t>2006-07-05</t>
  </si>
  <si>
    <t>2006-07-05T06:09:52</t>
  </si>
  <si>
    <t>2006-07-05T20:37:47</t>
  </si>
  <si>
    <t>2006-07-06</t>
  </si>
  <si>
    <t>2006-07-06T06:10:23</t>
  </si>
  <si>
    <t>2006-07-06T20:37:36</t>
  </si>
  <si>
    <t>2006-07-07</t>
  </si>
  <si>
    <t>2006-07-07T06:10:54</t>
  </si>
  <si>
    <t>2006-07-07T20:37:23</t>
  </si>
  <si>
    <t>2006-07-08</t>
  </si>
  <si>
    <t>2006-07-08T06:11:27</t>
  </si>
  <si>
    <t>2006-07-08T20:37:09</t>
  </si>
  <si>
    <t>2006-07-09</t>
  </si>
  <si>
    <t>2006-07-09T06:12:00</t>
  </si>
  <si>
    <t>2006-07-09T20:36:53</t>
  </si>
  <si>
    <t>2006-07-10</t>
  </si>
  <si>
    <t>2006-07-10T06:12:35</t>
  </si>
  <si>
    <t>2006-07-10T20:36:35</t>
  </si>
  <si>
    <t>2006-07-11</t>
  </si>
  <si>
    <t>2006-07-11T06:13:10</t>
  </si>
  <si>
    <t>2006-07-11T20:36:15</t>
  </si>
  <si>
    <t>2006-07-12</t>
  </si>
  <si>
    <t>2006-07-12T06:13:46</t>
  </si>
  <si>
    <t>2006-07-12T20:35:54</t>
  </si>
  <si>
    <t>2006-07-13</t>
  </si>
  <si>
    <t>2006-07-13T06:14:23</t>
  </si>
  <si>
    <t>2006-07-13T20:35:31</t>
  </si>
  <si>
    <t>2006-07-14</t>
  </si>
  <si>
    <t>2006-07-14T06:15:01</t>
  </si>
  <si>
    <t>2006-07-14T20:35:07</t>
  </si>
  <si>
    <t>2006-07-15</t>
  </si>
  <si>
    <t>2006-07-15T06:15:39</t>
  </si>
  <si>
    <t>2006-07-15T20:34:40</t>
  </si>
  <si>
    <t>2006-07-16</t>
  </si>
  <si>
    <t>2006-07-16T06:16:18</t>
  </si>
  <si>
    <t>2006-07-16T20:34:12</t>
  </si>
  <si>
    <t>2006-07-17</t>
  </si>
  <si>
    <t>2006-07-17T06:16:58</t>
  </si>
  <si>
    <t>2006-07-17T20:33:43</t>
  </si>
  <si>
    <t>2006-07-18</t>
  </si>
  <si>
    <t>2006-07-18T06:17:38</t>
  </si>
  <si>
    <t>2006-07-18T20:33:12</t>
  </si>
  <si>
    <t>2006-07-19</t>
  </si>
  <si>
    <t>2006-07-19T06:18:19</t>
  </si>
  <si>
    <t>2006-07-19T20:32:39</t>
  </si>
  <si>
    <t>2006-07-20</t>
  </si>
  <si>
    <t>2006-07-20T06:19:00</t>
  </si>
  <si>
    <t>2006-07-20T20:32:04</t>
  </si>
  <si>
    <t>2006-07-21</t>
  </si>
  <si>
    <t>2006-07-21T06:19:42</t>
  </si>
  <si>
    <t>2006-07-21T20:31:28</t>
  </si>
  <si>
    <t>2006-07-22</t>
  </si>
  <si>
    <t>2006-07-22T06:20:24</t>
  </si>
  <si>
    <t>2006-07-22T20:30:51</t>
  </si>
  <si>
    <t>2006-07-23</t>
  </si>
  <si>
    <t>2006-07-23T06:21:07</t>
  </si>
  <si>
    <t>2006-07-23T20:30:11</t>
  </si>
  <si>
    <t>2006-07-24</t>
  </si>
  <si>
    <t>2006-07-24T06:21:50</t>
  </si>
  <si>
    <t>2006-07-24T20:29:31</t>
  </si>
  <si>
    <t>2006-07-25</t>
  </si>
  <si>
    <t>2006-07-25T06:22:34</t>
  </si>
  <si>
    <t>2006-07-25T20:28:48</t>
  </si>
  <si>
    <t>2006-07-26</t>
  </si>
  <si>
    <t>2006-07-26T06:23:17</t>
  </si>
  <si>
    <t>2006-07-26T20:28:04</t>
  </si>
  <si>
    <t>2006-07-27</t>
  </si>
  <si>
    <t>2006-07-27T06:24:02</t>
  </si>
  <si>
    <t>2006-07-27T20:27:19</t>
  </si>
  <si>
    <t>2006-07-28</t>
  </si>
  <si>
    <t>2006-07-28T06:24:46</t>
  </si>
  <si>
    <t>2006-07-28T20:26:32</t>
  </si>
  <si>
    <t>2006-07-29</t>
  </si>
  <si>
    <t>2006-07-29T06:25:31</t>
  </si>
  <si>
    <t>2006-07-29T20:25:44</t>
  </si>
  <si>
    <t>2006-07-30</t>
  </si>
  <si>
    <t>2006-07-30T06:26:16</t>
  </si>
  <si>
    <t>2006-07-30T20:24:54</t>
  </si>
  <si>
    <t>2006-07-31</t>
  </si>
  <si>
    <t>2006-07-31T06:27:01</t>
  </si>
  <si>
    <t>2006-07-31T20:24:03</t>
  </si>
  <si>
    <t>2006-08-01</t>
  </si>
  <si>
    <t>2006-08-01T06:27:46</t>
  </si>
  <si>
    <t>2006-08-01T20:23:10</t>
  </si>
  <si>
    <t>2006-08-02</t>
  </si>
  <si>
    <t>2006-08-02T06:28:32</t>
  </si>
  <si>
    <t>2006-08-02T20:22:17</t>
  </si>
  <si>
    <t>2006-08-03</t>
  </si>
  <si>
    <t>2006-08-03T06:29:18</t>
  </si>
  <si>
    <t>2006-08-03T20:21:21</t>
  </si>
  <si>
    <t>2006-08-04</t>
  </si>
  <si>
    <t>2006-08-04T06:30:04</t>
  </si>
  <si>
    <t>2006-08-04T20:20:25</t>
  </si>
  <si>
    <t>2006-08-05</t>
  </si>
  <si>
    <t>2006-08-05T06:30:49</t>
  </si>
  <si>
    <t>2006-08-05T20:19:27</t>
  </si>
  <si>
    <t>2006-08-06</t>
  </si>
  <si>
    <t>2006-08-06T06:31:35</t>
  </si>
  <si>
    <t>2006-08-06T20:18:28</t>
  </si>
  <si>
    <t>2006-08-07</t>
  </si>
  <si>
    <t>2006-08-07T06:32:22</t>
  </si>
  <si>
    <t>2006-08-07T20:17:27</t>
  </si>
  <si>
    <t>2006-08-08</t>
  </si>
  <si>
    <t>2006-08-08T06:33:08</t>
  </si>
  <si>
    <t>2006-08-08T20:16:26</t>
  </si>
  <si>
    <t>2006-08-09</t>
  </si>
  <si>
    <t>2006-08-09T06:33:54</t>
  </si>
  <si>
    <t>2006-08-09T20:15:23</t>
  </si>
  <si>
    <t>2006-08-10</t>
  </si>
  <si>
    <t>2006-08-10T06:34:40</t>
  </si>
  <si>
    <t>2006-08-10T20:14:19</t>
  </si>
  <si>
    <t>2006-08-11</t>
  </si>
  <si>
    <t>2006-08-11T06:35:26</t>
  </si>
  <si>
    <t>2006-08-11T20:13:14</t>
  </si>
  <si>
    <t>2006-08-12</t>
  </si>
  <si>
    <t>2006-08-12T06:36:12</t>
  </si>
  <si>
    <t>2006-08-12T20:12:08</t>
  </si>
  <si>
    <t>2006-08-13</t>
  </si>
  <si>
    <t>2006-08-13T06:36:59</t>
  </si>
  <si>
    <t>2006-08-13T20:11:01</t>
  </si>
  <si>
    <t>2006-08-14</t>
  </si>
  <si>
    <t>2006-08-14T06:37:45</t>
  </si>
  <si>
    <t>2006-08-14T20:09:53</t>
  </si>
  <si>
    <t>2006-08-15</t>
  </si>
  <si>
    <t>2006-08-15T06:38:31</t>
  </si>
  <si>
    <t>2006-08-15T20:08:43</t>
  </si>
  <si>
    <t>2006-08-16</t>
  </si>
  <si>
    <t>2006-08-16T06:39:17</t>
  </si>
  <si>
    <t>2006-08-16T20:07:33</t>
  </si>
  <si>
    <t>2006-08-17</t>
  </si>
  <si>
    <t>2006-08-17T06:40:03</t>
  </si>
  <si>
    <t>2006-08-17T20:06:22</t>
  </si>
  <si>
    <t>2006-08-18</t>
  </si>
  <si>
    <t>2006-08-18T06:40:49</t>
  </si>
  <si>
    <t>2006-08-18T20:05:09</t>
  </si>
  <si>
    <t>2006-08-19</t>
  </si>
  <si>
    <t>2006-08-19T06:41:35</t>
  </si>
  <si>
    <t>2006-08-19T20:03:56</t>
  </si>
  <si>
    <t>2006-08-20</t>
  </si>
  <si>
    <t>2006-08-20T06:42:20</t>
  </si>
  <si>
    <t>2006-08-20T20:02:42</t>
  </si>
  <si>
    <t>2006-08-21</t>
  </si>
  <si>
    <t>2006-08-21T06:43:06</t>
  </si>
  <si>
    <t>2006-08-21T20:01:27</t>
  </si>
  <si>
    <t>2006-08-22</t>
  </si>
  <si>
    <t>2006-08-22T06:43:52</t>
  </si>
  <si>
    <t>2006-08-22T20:00:12</t>
  </si>
  <si>
    <t>2006-08-23</t>
  </si>
  <si>
    <t>2006-08-23T06:44:37</t>
  </si>
  <si>
    <t>2006-08-23T19:58:55</t>
  </si>
  <si>
    <t>2006-08-24</t>
  </si>
  <si>
    <t>2006-08-24T06:45:23</t>
  </si>
  <si>
    <t>2006-08-24T19:57:38</t>
  </si>
  <si>
    <t>2006-08-25</t>
  </si>
  <si>
    <t>2006-08-25T06:46:08</t>
  </si>
  <si>
    <t>2006-08-25T19:56:20</t>
  </si>
  <si>
    <t>2006-08-26</t>
  </si>
  <si>
    <t>2006-08-26T06:46:53</t>
  </si>
  <si>
    <t>2006-08-26T19:55:01</t>
  </si>
  <si>
    <t>2006-08-27</t>
  </si>
  <si>
    <t>2006-08-27T06:47:39</t>
  </si>
  <si>
    <t>2006-08-27T19:53:42</t>
  </si>
  <si>
    <t>2006-08-28</t>
  </si>
  <si>
    <t>2006-08-28T06:48:24</t>
  </si>
  <si>
    <t>2006-08-28T19:52:22</t>
  </si>
  <si>
    <t>2006-08-29</t>
  </si>
  <si>
    <t>2006-08-29T06:49:09</t>
  </si>
  <si>
    <t>2006-08-29T19:51:01</t>
  </si>
  <si>
    <t>2006-08-30</t>
  </si>
  <si>
    <t>2006-08-30T06:49:54</t>
  </si>
  <si>
    <t>2006-08-30T19:49:40</t>
  </si>
  <si>
    <t>2006-08-31</t>
  </si>
  <si>
    <t>2006-08-31T06:50:39</t>
  </si>
  <si>
    <t>2006-08-31T19:48:18</t>
  </si>
  <si>
    <t>2006-09-01</t>
  </si>
  <si>
    <t>2006-09-01T06:51:23</t>
  </si>
  <si>
    <t>2006-09-01T19:46:56</t>
  </si>
  <si>
    <t>2006-09-02</t>
  </si>
  <si>
    <t>2006-09-02T06:52:08</t>
  </si>
  <si>
    <t>2006-09-02T19:45:33</t>
  </si>
  <si>
    <t>2006-09-03</t>
  </si>
  <si>
    <t>2006-09-03T06:52:53</t>
  </si>
  <si>
    <t>2006-09-03T19:44:09</t>
  </si>
  <si>
    <t>2006-09-04</t>
  </si>
  <si>
    <t>2006-09-04T06:53:37</t>
  </si>
  <si>
    <t>2006-09-04T19:42:45</t>
  </si>
  <si>
    <t>2006-09-05</t>
  </si>
  <si>
    <t>2006-09-05T06:54:22</t>
  </si>
  <si>
    <t>2006-09-05T19:41:21</t>
  </si>
  <si>
    <t>2006-09-06</t>
  </si>
  <si>
    <t>2006-09-06T06:55:06</t>
  </si>
  <si>
    <t>2006-09-06T19:39:56</t>
  </si>
  <si>
    <t>2006-09-07</t>
  </si>
  <si>
    <t>2006-09-07T06:55:51</t>
  </si>
  <si>
    <t>2006-09-07T19:38:31</t>
  </si>
  <si>
    <t>2006-09-08</t>
  </si>
  <si>
    <t>2006-09-08T06:56:35</t>
  </si>
  <si>
    <t>2006-09-08T19:37:06</t>
  </si>
  <si>
    <t>2006-09-09</t>
  </si>
  <si>
    <t>2006-09-09T06:57:20</t>
  </si>
  <si>
    <t>2006-09-09T19:35:40</t>
  </si>
  <si>
    <t>2006-09-10</t>
  </si>
  <si>
    <t>2006-09-10T06:58:04</t>
  </si>
  <si>
    <t>2006-09-10T19:34:14</t>
  </si>
  <si>
    <t>2006-09-11</t>
  </si>
  <si>
    <t>2006-09-11T06:58:49</t>
  </si>
  <si>
    <t>2006-09-11T19:32:48</t>
  </si>
  <si>
    <t>2006-09-12</t>
  </si>
  <si>
    <t>2006-09-12T06:59:33</t>
  </si>
  <si>
    <t>2006-09-12T19:31:21</t>
  </si>
  <si>
    <t>2006-09-13</t>
  </si>
  <si>
    <t>2006-09-13T07:00:18</t>
  </si>
  <si>
    <t>2006-09-13T19:29:54</t>
  </si>
  <si>
    <t>2006-09-14</t>
  </si>
  <si>
    <t>2006-09-14T07:01:02</t>
  </si>
  <si>
    <t>2006-09-14T19:28:27</t>
  </si>
  <si>
    <t>2006-09-15</t>
  </si>
  <si>
    <t>2006-09-15T07:01:46</t>
  </si>
  <si>
    <t>2006-09-15T19:27:00</t>
  </si>
  <si>
    <t>2006-09-16</t>
  </si>
  <si>
    <t>2006-09-16T07:02:31</t>
  </si>
  <si>
    <t>2006-09-16T19:25:33</t>
  </si>
  <si>
    <t>2006-09-17</t>
  </si>
  <si>
    <t>2006-09-17T07:03:16</t>
  </si>
  <si>
    <t>2006-09-17T19:24:06</t>
  </si>
  <si>
    <t>2006-09-18</t>
  </si>
  <si>
    <t>2006-09-18T07:04:00</t>
  </si>
  <si>
    <t>2006-09-18T19:22:38</t>
  </si>
  <si>
    <t>2006-09-19</t>
  </si>
  <si>
    <t>2006-09-19T07:04:45</t>
  </si>
  <si>
    <t>2006-09-19T19:21:11</t>
  </si>
  <si>
    <t>2006-09-20</t>
  </si>
  <si>
    <t>2006-09-20T07:05:30</t>
  </si>
  <si>
    <t>2006-09-20T19:19:44</t>
  </si>
  <si>
    <t>2006-09-21</t>
  </si>
  <si>
    <t>2006-09-21T07:06:15</t>
  </si>
  <si>
    <t>2006-09-21T19:18:16</t>
  </si>
  <si>
    <t>2006-09-22</t>
  </si>
  <si>
    <t>2006-09-22T07:07:00</t>
  </si>
  <si>
    <t>2006-09-22T19:16:49</t>
  </si>
  <si>
    <t>2006-09-23</t>
  </si>
  <si>
    <t>2006-09-23T07:07:45</t>
  </si>
  <si>
    <t>2006-09-23T19:15:21</t>
  </si>
  <si>
    <t>2006-09-24</t>
  </si>
  <si>
    <t>2006-09-24T07:08:30</t>
  </si>
  <si>
    <t>2006-09-24T19:13:54</t>
  </si>
  <si>
    <t>2006-09-25</t>
  </si>
  <si>
    <t>2006-09-25T07:09:16</t>
  </si>
  <si>
    <t>2006-09-25T19:12:27</t>
  </si>
  <si>
    <t>2006-09-26</t>
  </si>
  <si>
    <t>2006-09-26T07:10:02</t>
  </si>
  <si>
    <t>2006-09-26T19:11:00</t>
  </si>
  <si>
    <t>2006-09-27</t>
  </si>
  <si>
    <t>2006-09-27T07:10:47</t>
  </si>
  <si>
    <t>2006-09-27T19:09:33</t>
  </si>
  <si>
    <t>2006-09-28</t>
  </si>
  <si>
    <t>2006-09-28T07:11:33</t>
  </si>
  <si>
    <t>2006-09-28T19:08:07</t>
  </si>
  <si>
    <t>2006-09-29</t>
  </si>
  <si>
    <t>2006-09-29T07:12:19</t>
  </si>
  <si>
    <t>2006-09-29T19:06:41</t>
  </si>
  <si>
    <t>2006-09-30</t>
  </si>
  <si>
    <t>2006-09-30T07:13:06</t>
  </si>
  <si>
    <t>2006-09-30T19:05:15</t>
  </si>
  <si>
    <t>2006-10-01</t>
  </si>
  <si>
    <t>2006-10-01T07:13:52</t>
  </si>
  <si>
    <t>2006-10-01T19:03:49</t>
  </si>
  <si>
    <t>2006-10-02</t>
  </si>
  <si>
    <t>2006-10-02T07:14:39</t>
  </si>
  <si>
    <t>2006-10-02T19:02:24</t>
  </si>
  <si>
    <t>2006-10-03</t>
  </si>
  <si>
    <t>2006-10-03T07:15:26</t>
  </si>
  <si>
    <t>2006-10-03T19:00:59</t>
  </si>
  <si>
    <t>2006-10-04</t>
  </si>
  <si>
    <t>2006-10-04T07:16:14</t>
  </si>
  <si>
    <t>2006-10-04T18:59:34</t>
  </si>
  <si>
    <t>2006-10-05</t>
  </si>
  <si>
    <t>2006-10-05T07:17:01</t>
  </si>
  <si>
    <t>2006-10-05T18:58:10</t>
  </si>
  <si>
    <t>2006-10-06</t>
  </si>
  <si>
    <t>2006-10-06T07:17:49</t>
  </si>
  <si>
    <t>2006-10-06T18:56:46</t>
  </si>
  <si>
    <t>2006-10-07</t>
  </si>
  <si>
    <t>2006-10-07T07:18:37</t>
  </si>
  <si>
    <t>2006-10-07T18:55:23</t>
  </si>
  <si>
    <t>2006-10-08</t>
  </si>
  <si>
    <t>2006-10-08T07:19:26</t>
  </si>
  <si>
    <t>2006-10-08T18:54:00</t>
  </si>
  <si>
    <t>2006-10-09</t>
  </si>
  <si>
    <t>2006-10-09T07:20:14</t>
  </si>
  <si>
    <t>2006-10-09T18:52:38</t>
  </si>
  <si>
    <t>2006-10-10</t>
  </si>
  <si>
    <t>2006-10-10T07:21:04</t>
  </si>
  <si>
    <t>2006-10-10T18:51:16</t>
  </si>
  <si>
    <t>2006-10-11</t>
  </si>
  <si>
    <t>2006-10-11T07:21:53</t>
  </si>
  <si>
    <t>2006-10-11T18:49:55</t>
  </si>
  <si>
    <t>2006-10-12</t>
  </si>
  <si>
    <t>2006-10-12T07:22:43</t>
  </si>
  <si>
    <t>2006-10-12T18:48:35</t>
  </si>
  <si>
    <t>2006-10-13</t>
  </si>
  <si>
    <t>2006-10-13T07:23:33</t>
  </si>
  <si>
    <t>2006-10-13T18:47:15</t>
  </si>
  <si>
    <t>2006-10-14</t>
  </si>
  <si>
    <t>2006-10-14T07:24:23</t>
  </si>
  <si>
    <t>2006-10-14T18:45:57</t>
  </si>
  <si>
    <t>2006-10-15</t>
  </si>
  <si>
    <t>2006-10-15T07:25:14</t>
  </si>
  <si>
    <t>2006-10-15T18:44:38</t>
  </si>
  <si>
    <t>2006-10-16</t>
  </si>
  <si>
    <t>2006-10-16T07:26:05</t>
  </si>
  <si>
    <t>2006-10-16T18:43:21</t>
  </si>
  <si>
    <t>2006-10-17</t>
  </si>
  <si>
    <t>2006-10-17T07:26:56</t>
  </si>
  <si>
    <t>2006-10-17T18:42:04</t>
  </si>
  <si>
    <t>2006-10-18</t>
  </si>
  <si>
    <t>2006-10-18T07:27:48</t>
  </si>
  <si>
    <t>2006-10-18T18:40:48</t>
  </si>
  <si>
    <t>2006-10-19</t>
  </si>
  <si>
    <t>2006-10-19T07:28:40</t>
  </si>
  <si>
    <t>2006-10-19T18:39:33</t>
  </si>
  <si>
    <t>2006-10-20</t>
  </si>
  <si>
    <t>2006-10-20T07:29:33</t>
  </si>
  <si>
    <t>2006-10-20T18:38:19</t>
  </si>
  <si>
    <t>2006-10-21</t>
  </si>
  <si>
    <t>2006-10-21T07:30:26</t>
  </si>
  <si>
    <t>2006-10-21T18:37:06</t>
  </si>
  <si>
    <t>2006-10-22</t>
  </si>
  <si>
    <t>2006-10-22T07:31:19</t>
  </si>
  <si>
    <t>2006-10-22T18:35:54</t>
  </si>
  <si>
    <t>2006-10-23</t>
  </si>
  <si>
    <t>2006-10-23T07:32:13</t>
  </si>
  <si>
    <t>2006-10-23T18:34:43</t>
  </si>
  <si>
    <t>2006-10-24</t>
  </si>
  <si>
    <t>2006-10-24T07:33:07</t>
  </si>
  <si>
    <t>2006-10-24T18:33:33</t>
  </si>
  <si>
    <t>2006-10-25</t>
  </si>
  <si>
    <t>2006-10-25T07:34:01</t>
  </si>
  <si>
    <t>2006-10-25T18:32:24</t>
  </si>
  <si>
    <t>2006-10-26</t>
  </si>
  <si>
    <t>2006-10-26T07:34:56</t>
  </si>
  <si>
    <t>2006-10-26T18:31:16</t>
  </si>
  <si>
    <t>2006-10-27</t>
  </si>
  <si>
    <t>2006-10-27T07:35:51</t>
  </si>
  <si>
    <t>2006-10-27T18:30:09</t>
  </si>
  <si>
    <t>2006-10-28</t>
  </si>
  <si>
    <t>2006-10-28T07:36:47</t>
  </si>
  <si>
    <t>2006-10-28T18:29:03</t>
  </si>
  <si>
    <t>2006-10-29</t>
  </si>
  <si>
    <t>2006-10-29T06:37:43</t>
  </si>
  <si>
    <t>2006-10-29T17:27:59</t>
  </si>
  <si>
    <t>2006-10-30</t>
  </si>
  <si>
    <t>2006-10-30T06:38:39</t>
  </si>
  <si>
    <t>2006-10-30T17:26:56</t>
  </si>
  <si>
    <t>2006-10-31</t>
  </si>
  <si>
    <t>2006-10-31T06:39:35</t>
  </si>
  <si>
    <t>2006-10-31T17:25:54</t>
  </si>
  <si>
    <t>2006-11-01</t>
  </si>
  <si>
    <t>2006-11-01T06:40:32</t>
  </si>
  <si>
    <t>2006-11-01T17:24:53</t>
  </si>
  <si>
    <t>2006-11-02</t>
  </si>
  <si>
    <t>2006-11-02T06:41:29</t>
  </si>
  <si>
    <t>2006-11-02T17:23:54</t>
  </si>
  <si>
    <t>2006-11-03</t>
  </si>
  <si>
    <t>2006-11-03T06:42:27</t>
  </si>
  <si>
    <t>2006-11-03T17:22:56</t>
  </si>
  <si>
    <t>2006-11-04</t>
  </si>
  <si>
    <t>2006-11-04T06:43:25</t>
  </si>
  <si>
    <t>2006-11-04T17:21:59</t>
  </si>
  <si>
    <t>2006-11-05</t>
  </si>
  <si>
    <t>2006-11-05T06:44:23</t>
  </si>
  <si>
    <t>2006-11-05T17:21:04</t>
  </si>
  <si>
    <t>2006-11-06</t>
  </si>
  <si>
    <t>2006-11-06T06:45:21</t>
  </si>
  <si>
    <t>2006-11-06T17:20:10</t>
  </si>
  <si>
    <t>2006-11-07</t>
  </si>
  <si>
    <t>2006-11-07T06:46:19</t>
  </si>
  <si>
    <t>2006-11-07T17:19:18</t>
  </si>
  <si>
    <t>2006-11-08</t>
  </si>
  <si>
    <t>2006-11-08T06:47:18</t>
  </si>
  <si>
    <t>2006-11-08T17:18:27</t>
  </si>
  <si>
    <t>2006-11-09</t>
  </si>
  <si>
    <t>2006-11-09T06:48:17</t>
  </si>
  <si>
    <t>2006-11-09T17:17:38</t>
  </si>
  <si>
    <t>2006-11-10</t>
  </si>
  <si>
    <t>2006-11-10T06:49:16</t>
  </si>
  <si>
    <t>2006-11-10T17:16:50</t>
  </si>
  <si>
    <t>2006-11-11</t>
  </si>
  <si>
    <t>2006-11-11T06:50:15</t>
  </si>
  <si>
    <t>2006-11-11T17:16:04</t>
  </si>
  <si>
    <t>2006-11-12</t>
  </si>
  <si>
    <t>2006-11-12T06:51:15</t>
  </si>
  <si>
    <t>2006-11-12T17:15:20</t>
  </si>
  <si>
    <t>2006-11-13</t>
  </si>
  <si>
    <t>2006-11-13T06:52:14</t>
  </si>
  <si>
    <t>2006-11-13T17:14:37</t>
  </si>
  <si>
    <t>2006-11-14</t>
  </si>
  <si>
    <t>2006-11-14T06:53:13</t>
  </si>
  <si>
    <t>2006-11-14T17:13:56</t>
  </si>
  <si>
    <t>2006-11-15</t>
  </si>
  <si>
    <t>2006-11-15T06:54:13</t>
  </si>
  <si>
    <t>2006-11-15T17:13:16</t>
  </si>
  <si>
    <t>2006-11-16</t>
  </si>
  <si>
    <t>2006-11-16T06:55:12</t>
  </si>
  <si>
    <t>2006-11-16T17:12:38</t>
  </si>
  <si>
    <t>2006-11-17</t>
  </si>
  <si>
    <t>2006-11-17T06:56:12</t>
  </si>
  <si>
    <t>2006-11-17T17:12:02</t>
  </si>
  <si>
    <t>2006-11-18</t>
  </si>
  <si>
    <t>2006-11-18T06:57:11</t>
  </si>
  <si>
    <t>2006-11-18T17:11:28</t>
  </si>
  <si>
    <t>2006-11-19</t>
  </si>
  <si>
    <t>2006-11-19T06:58:10</t>
  </si>
  <si>
    <t>2006-11-19T17:10:56</t>
  </si>
  <si>
    <t>2006-11-20</t>
  </si>
  <si>
    <t>2006-11-20T06:59:09</t>
  </si>
  <si>
    <t>2006-11-20T17:10:25</t>
  </si>
  <si>
    <t>2006-11-21</t>
  </si>
  <si>
    <t>2006-11-21T07:00:08</t>
  </si>
  <si>
    <t>2006-11-21T17:09:56</t>
  </si>
  <si>
    <t>2006-11-22</t>
  </si>
  <si>
    <t>2006-11-22T07:01:07</t>
  </si>
  <si>
    <t>2006-11-22T17:09:29</t>
  </si>
  <si>
    <t>2006-11-23</t>
  </si>
  <si>
    <t>2006-11-23T07:02:05</t>
  </si>
  <si>
    <t>2006-11-23T17:09:04</t>
  </si>
  <si>
    <t>2006-11-24</t>
  </si>
  <si>
    <t>2006-11-24T07:03:03</t>
  </si>
  <si>
    <t>2006-11-24T17:08:41</t>
  </si>
  <si>
    <t>2006-11-25</t>
  </si>
  <si>
    <t>2006-11-25T07:04:01</t>
  </si>
  <si>
    <t>2006-11-25T17:08:20</t>
  </si>
  <si>
    <t>2006-11-26</t>
  </si>
  <si>
    <t>2006-11-26T07:04:58</t>
  </si>
  <si>
    <t>2006-11-26T17:08:00</t>
  </si>
  <si>
    <t>2006-11-27</t>
  </si>
  <si>
    <t>2006-11-27T07:05:55</t>
  </si>
  <si>
    <t>2006-11-27T17:07:43</t>
  </si>
  <si>
    <t>2006-11-28</t>
  </si>
  <si>
    <t>2006-11-28T07:06:52</t>
  </si>
  <si>
    <t>2006-11-28T17:07:27</t>
  </si>
  <si>
    <t>2006-11-29</t>
  </si>
  <si>
    <t>2006-11-29T07:07:47</t>
  </si>
  <si>
    <t>2006-11-29T17:07:14</t>
  </si>
  <si>
    <t>2006-11-30</t>
  </si>
  <si>
    <t>2006-11-30T07:08:43</t>
  </si>
  <si>
    <t>2006-11-30T17:07:02</t>
  </si>
  <si>
    <t>2006-12-01</t>
  </si>
  <si>
    <t>2006-12-01T07:09:37</t>
  </si>
  <si>
    <t>2006-12-01T17:06:52</t>
  </si>
  <si>
    <t>2006-12-02</t>
  </si>
  <si>
    <t>2006-12-02T07:10:31</t>
  </si>
  <si>
    <t>2006-12-02T17:06:45</t>
  </si>
  <si>
    <t>2006-12-03</t>
  </si>
  <si>
    <t>2006-12-03T07:11:24</t>
  </si>
  <si>
    <t>2006-12-03T17:06:39</t>
  </si>
  <si>
    <t>2006-12-04</t>
  </si>
  <si>
    <t>2006-12-04T07:12:17</t>
  </si>
  <si>
    <t>2006-12-04T17:06:35</t>
  </si>
  <si>
    <t>2006-12-05</t>
  </si>
  <si>
    <t>2006-12-05T07:13:08</t>
  </si>
  <si>
    <t>2006-12-05T17:06:33</t>
  </si>
  <si>
    <t>2006-12-06</t>
  </si>
  <si>
    <t>2006-12-06T07:13:59</t>
  </si>
  <si>
    <t>2006-12-06T17:06:34</t>
  </si>
  <si>
    <t>2006-12-07</t>
  </si>
  <si>
    <t>2006-12-07T07:14:49</t>
  </si>
  <si>
    <t>2006-12-07T17:06:36</t>
  </si>
  <si>
    <t>2006-12-08</t>
  </si>
  <si>
    <t>2006-12-08T07:15:37</t>
  </si>
  <si>
    <t>2006-12-08T17:06:40</t>
  </si>
  <si>
    <t>2006-12-09</t>
  </si>
  <si>
    <t>2006-12-09T07:16:25</t>
  </si>
  <si>
    <t>2006-12-09T17:06:46</t>
  </si>
  <si>
    <t>2006-12-10</t>
  </si>
  <si>
    <t>2006-12-10T07:17:12</t>
  </si>
  <si>
    <t>2006-12-10T17:06:54</t>
  </si>
  <si>
    <t>2006-12-11</t>
  </si>
  <si>
    <t>2006-12-11T07:17:57</t>
  </si>
  <si>
    <t>2006-12-11T17:07:04</t>
  </si>
  <si>
    <t>2006-12-12</t>
  </si>
  <si>
    <t>2006-12-12T07:18:42</t>
  </si>
  <si>
    <t>2006-12-12T17:07:16</t>
  </si>
  <si>
    <t>2006-12-13</t>
  </si>
  <si>
    <t>2006-12-13T07:19:25</t>
  </si>
  <si>
    <t>2006-12-13T17:07:29</t>
  </si>
  <si>
    <t>2006-12-14</t>
  </si>
  <si>
    <t>2006-12-14T07:20:07</t>
  </si>
  <si>
    <t>2006-12-14T17:07:45</t>
  </si>
  <si>
    <t>2006-12-15</t>
  </si>
  <si>
    <t>2006-12-15T07:20:47</t>
  </si>
  <si>
    <t>2006-12-15T17:08:03</t>
  </si>
  <si>
    <t>2006-12-16</t>
  </si>
  <si>
    <t>2006-12-16T07:21:26</t>
  </si>
  <si>
    <t>2006-12-16T17:08:22</t>
  </si>
  <si>
    <t>2006-12-17</t>
  </si>
  <si>
    <t>2006-12-17T07:22:04</t>
  </si>
  <si>
    <t>2006-12-17T17:08:43</t>
  </si>
  <si>
    <t>2006-12-18</t>
  </si>
  <si>
    <t>2006-12-18T07:22:41</t>
  </si>
  <si>
    <t>2006-12-18T17:09:06</t>
  </si>
  <si>
    <t>2006-12-19</t>
  </si>
  <si>
    <t>2006-12-19T07:23:16</t>
  </si>
  <si>
    <t>2006-12-19T17:09:31</t>
  </si>
  <si>
    <t>2006-12-20</t>
  </si>
  <si>
    <t>2006-12-20T07:23:49</t>
  </si>
  <si>
    <t>2006-12-20T17:09:58</t>
  </si>
  <si>
    <t>2006-12-21</t>
  </si>
  <si>
    <t>2006-12-21T07:24:21</t>
  </si>
  <si>
    <t>2006-12-21T17:10:26</t>
  </si>
  <si>
    <t>2006-12-22</t>
  </si>
  <si>
    <t>2006-12-22T07:24:51</t>
  </si>
  <si>
    <t>2006-12-22T17:10:56</t>
  </si>
  <si>
    <t>2006-12-23</t>
  </si>
  <si>
    <t>2006-12-23T07:25:20</t>
  </si>
  <si>
    <t>2006-12-23T17:11:27</t>
  </si>
  <si>
    <t>2006-12-24</t>
  </si>
  <si>
    <t>2006-12-24T07:25:47</t>
  </si>
  <si>
    <t>2006-12-24T17:12:01</t>
  </si>
  <si>
    <t>2006-12-25</t>
  </si>
  <si>
    <t>2006-12-25T07:26:12</t>
  </si>
  <si>
    <t>2006-12-25T17:12:35</t>
  </si>
  <si>
    <t>2006-12-26</t>
  </si>
  <si>
    <t>2006-12-26T07:26:35</t>
  </si>
  <si>
    <t>2006-12-26T17:13:12</t>
  </si>
  <si>
    <t>2006-12-27</t>
  </si>
  <si>
    <t>2006-12-27T07:26:57</t>
  </si>
  <si>
    <t>2006-12-27T17:13:50</t>
  </si>
  <si>
    <t>2006-12-28</t>
  </si>
  <si>
    <t>2006-12-28T07:27:17</t>
  </si>
  <si>
    <t>2006-12-28T17:14:29</t>
  </si>
  <si>
    <t>2006-12-29</t>
  </si>
  <si>
    <t>2006-12-29T07:27:36</t>
  </si>
  <si>
    <t>2006-12-29T17:15:10</t>
  </si>
  <si>
    <t>2006-12-30</t>
  </si>
  <si>
    <t>2006-12-30T07:27:52</t>
  </si>
  <si>
    <t>2006-12-30T17:15:52</t>
  </si>
  <si>
    <t>2006-12-31</t>
  </si>
  <si>
    <t>2006-12-31T07:28:07</t>
  </si>
  <si>
    <t>2006-12-31T17:16:36</t>
  </si>
  <si>
    <t>2007-01-01</t>
  </si>
  <si>
    <t>2007-01-01T07:28:19</t>
  </si>
  <si>
    <t>2007-01-01T17:17:21</t>
  </si>
  <si>
    <t>2007-01-02</t>
  </si>
  <si>
    <t>2007-01-02T07:28:30</t>
  </si>
  <si>
    <t>2007-01-02T17:18:07</t>
  </si>
  <si>
    <t>2007-01-03</t>
  </si>
  <si>
    <t>2007-01-03T07:28:39</t>
  </si>
  <si>
    <t>2007-01-03T17:18:54</t>
  </si>
  <si>
    <t>2007-01-04</t>
  </si>
  <si>
    <t>2007-01-04T07:28:46</t>
  </si>
  <si>
    <t>2007-01-04T17:19:42</t>
  </si>
  <si>
    <t>2007-01-05</t>
  </si>
  <si>
    <t>2007-01-05T07:28:52</t>
  </si>
  <si>
    <t>2007-01-05T17:20:32</t>
  </si>
  <si>
    <t>2007-01-06</t>
  </si>
  <si>
    <t>2007-01-06T07:28:55</t>
  </si>
  <si>
    <t>2007-01-06T17:21:23</t>
  </si>
  <si>
    <t>2007-01-07</t>
  </si>
  <si>
    <t>2007-01-07T07:28:56</t>
  </si>
  <si>
    <t>2007-01-07T17:22:14</t>
  </si>
  <si>
    <t>2007-01-08</t>
  </si>
  <si>
    <t>2007-01-08T07:28:56</t>
  </si>
  <si>
    <t>2007-01-08T17:23:07</t>
  </si>
  <si>
    <t>2007-01-09</t>
  </si>
  <si>
    <t>2007-01-09T07:28:53</t>
  </si>
  <si>
    <t>2007-01-09T17:24:01</t>
  </si>
  <si>
    <t>2007-01-10</t>
  </si>
  <si>
    <t>2007-01-10T07:28:49</t>
  </si>
  <si>
    <t>2007-01-10T17:24:55</t>
  </si>
  <si>
    <t>2007-01-11</t>
  </si>
  <si>
    <t>2007-01-11T07:28:42</t>
  </si>
  <si>
    <t>2007-01-11T17:25:50</t>
  </si>
  <si>
    <t>2007-01-12</t>
  </si>
  <si>
    <t>2007-01-12T07:28:34</t>
  </si>
  <si>
    <t>2007-01-12T17:26:46</t>
  </si>
  <si>
    <t>2007-01-13</t>
  </si>
  <si>
    <t>2007-01-13T07:28:24</t>
  </si>
  <si>
    <t>2007-01-13T17:27:43</t>
  </si>
  <si>
    <t>2007-01-14</t>
  </si>
  <si>
    <t>2007-01-14T07:28:12</t>
  </si>
  <si>
    <t>2007-01-14T17:28:40</t>
  </si>
  <si>
    <t>2007-01-15</t>
  </si>
  <si>
    <t>2007-01-15T07:27:57</t>
  </si>
  <si>
    <t>2007-01-15T17:29:38</t>
  </si>
  <si>
    <t>2007-01-16</t>
  </si>
  <si>
    <t>2007-01-16T07:27:42</t>
  </si>
  <si>
    <t>2007-01-16T17:30:37</t>
  </si>
  <si>
    <t>2007-01-17</t>
  </si>
  <si>
    <t>2007-01-17T07:27:24</t>
  </si>
  <si>
    <t>2007-01-17T17:31:36</t>
  </si>
  <si>
    <t>2007-01-18</t>
  </si>
  <si>
    <t>2007-01-18T07:27:04</t>
  </si>
  <si>
    <t>2007-01-18T17:32:36</t>
  </si>
  <si>
    <t>2007-01-19</t>
  </si>
  <si>
    <t>2007-01-19T07:26:42</t>
  </si>
  <si>
    <t>2007-01-19T17:33:36</t>
  </si>
  <si>
    <t>2007-01-20</t>
  </si>
  <si>
    <t>2007-01-20T07:26:19</t>
  </si>
  <si>
    <t>2007-01-20T17:34:36</t>
  </si>
  <si>
    <t>2007-01-21</t>
  </si>
  <si>
    <t>2007-01-21T07:25:53</t>
  </si>
  <si>
    <t>2007-01-21T17:35:37</t>
  </si>
  <si>
    <t>2007-01-22</t>
  </si>
  <si>
    <t>2007-01-22T07:25:26</t>
  </si>
  <si>
    <t>2007-01-22T17:36:38</t>
  </si>
  <si>
    <t>2007-01-23</t>
  </si>
  <si>
    <t>2007-01-23T07:24:57</t>
  </si>
  <si>
    <t>2007-01-23T17:37:40</t>
  </si>
  <si>
    <t>2007-01-24</t>
  </si>
  <si>
    <t>2007-01-24T07:24:27</t>
  </si>
  <si>
    <t>2007-01-24T17:38:41</t>
  </si>
  <si>
    <t>2007-01-25</t>
  </si>
  <si>
    <t>2007-01-25T07:23:54</t>
  </si>
  <si>
    <t>2007-01-25T17:39:43</t>
  </si>
  <si>
    <t>2007-01-26</t>
  </si>
  <si>
    <t>2007-01-26T07:23:20</t>
  </si>
  <si>
    <t>2007-01-26T17:40:45</t>
  </si>
  <si>
    <t>2007-01-27</t>
  </si>
  <si>
    <t>2007-01-27T07:22:44</t>
  </si>
  <si>
    <t>2007-01-27T17:41:47</t>
  </si>
  <si>
    <t>2007-01-28</t>
  </si>
  <si>
    <t>2007-01-28T07:22:06</t>
  </si>
  <si>
    <t>2007-01-28T17:42:49</t>
  </si>
  <si>
    <t>2007-01-29</t>
  </si>
  <si>
    <t>2007-01-29T07:21:27</t>
  </si>
  <si>
    <t>2007-01-29T17:43:51</t>
  </si>
  <si>
    <t>2007-01-30</t>
  </si>
  <si>
    <t>2007-01-30T07:20:45</t>
  </si>
  <si>
    <t>2007-01-30T17:44:53</t>
  </si>
  <si>
    <t>2007-01-31</t>
  </si>
  <si>
    <t>2007-01-31T07:20:03</t>
  </si>
  <si>
    <t>2007-01-31T17:45:56</t>
  </si>
  <si>
    <t>2007-02-01</t>
  </si>
  <si>
    <t>2007-02-01T07:19:19</t>
  </si>
  <si>
    <t>2007-02-01T17:46:58</t>
  </si>
  <si>
    <t>2007-02-02</t>
  </si>
  <si>
    <t>2007-02-02T07:18:33</t>
  </si>
  <si>
    <t>2007-02-02T17:48:00</t>
  </si>
  <si>
    <t>2007-02-03</t>
  </si>
  <si>
    <t>2007-02-03T07:17:45</t>
  </si>
  <si>
    <t>2007-02-03T17:49:02</t>
  </si>
  <si>
    <t>2007-02-04</t>
  </si>
  <si>
    <t>2007-02-04T07:16:56</t>
  </si>
  <si>
    <t>2007-02-04T17:50:03</t>
  </si>
  <si>
    <t>2007-02-05</t>
  </si>
  <si>
    <t>2007-02-05T07:16:06</t>
  </si>
  <si>
    <t>2007-02-05T17:51:05</t>
  </si>
  <si>
    <t>2007-02-06</t>
  </si>
  <si>
    <t>2007-02-06T07:15:14</t>
  </si>
  <si>
    <t>2007-02-06T17:52:07</t>
  </si>
  <si>
    <t>2007-02-07</t>
  </si>
  <si>
    <t>2007-02-07T07:14:21</t>
  </si>
  <si>
    <t>2007-02-07T17:53:08</t>
  </si>
  <si>
    <t>2007-02-08</t>
  </si>
  <si>
    <t>2007-02-08T07:13:26</t>
  </si>
  <si>
    <t>2007-02-08T17:54:09</t>
  </si>
  <si>
    <t>2007-02-09</t>
  </si>
  <si>
    <t>2007-02-09T07:12:30</t>
  </si>
  <si>
    <t>2007-02-09T17:55:10</t>
  </si>
  <si>
    <t>2007-02-10</t>
  </si>
  <si>
    <t>2007-02-10T07:11:32</t>
  </si>
  <si>
    <t>2007-02-10T17:56:10</t>
  </si>
  <si>
    <t>2007-02-11</t>
  </si>
  <si>
    <t>2007-02-11T07:10:33</t>
  </si>
  <si>
    <t>2007-02-11T17:57:11</t>
  </si>
  <si>
    <t>2007-02-12</t>
  </si>
  <si>
    <t>2007-02-12T07:09:33</t>
  </si>
  <si>
    <t>2007-02-12T17:58:11</t>
  </si>
  <si>
    <t>2007-02-13</t>
  </si>
  <si>
    <t>2007-02-13T07:08:32</t>
  </si>
  <si>
    <t>2007-02-13T17:59:10</t>
  </si>
  <si>
    <t>2007-02-14</t>
  </si>
  <si>
    <t>2007-02-14T07:07:30</t>
  </si>
  <si>
    <t>2007-02-14T18:00:10</t>
  </si>
  <si>
    <t>2007-02-15</t>
  </si>
  <si>
    <t>2007-02-15T07:06:26</t>
  </si>
  <si>
    <t>2007-02-15T18:01:09</t>
  </si>
  <si>
    <t>2007-02-16</t>
  </si>
  <si>
    <t>2007-02-16T07:05:21</t>
  </si>
  <si>
    <t>2007-02-16T18:02:08</t>
  </si>
  <si>
    <t>2007-02-17</t>
  </si>
  <si>
    <t>2007-02-17T07:04:15</t>
  </si>
  <si>
    <t>2007-02-17T18:03:06</t>
  </si>
  <si>
    <t>2007-02-18</t>
  </si>
  <si>
    <t>2007-02-18T07:03:08</t>
  </si>
  <si>
    <t>2007-02-18T18:04:04</t>
  </si>
  <si>
    <t>2007-02-19</t>
  </si>
  <si>
    <t>2007-02-19T07:02:00</t>
  </si>
  <si>
    <t>2007-02-19T18:05:02</t>
  </si>
  <si>
    <t>2007-02-20</t>
  </si>
  <si>
    <t>2007-02-20T07:00:50</t>
  </si>
  <si>
    <t>2007-02-20T18:06:00</t>
  </si>
  <si>
    <t>2007-02-21</t>
  </si>
  <si>
    <t>2007-02-21T06:59:40</t>
  </si>
  <si>
    <t>2007-02-21T18:06:57</t>
  </si>
  <si>
    <t>2007-02-22</t>
  </si>
  <si>
    <t>2007-02-22T06:58:29</t>
  </si>
  <si>
    <t>2007-02-22T18:07:53</t>
  </si>
  <si>
    <t>2007-02-23</t>
  </si>
  <si>
    <t>2007-02-23T06:57:17</t>
  </si>
  <si>
    <t>2007-02-23T18:08:50</t>
  </si>
  <si>
    <t>2007-02-24</t>
  </si>
  <si>
    <t>2007-02-24T06:56:04</t>
  </si>
  <si>
    <t>2007-02-24T18:09:46</t>
  </si>
  <si>
    <t>2007-02-25</t>
  </si>
  <si>
    <t>2007-02-25T06:54:50</t>
  </si>
  <si>
    <t>2007-02-25T18:10:42</t>
  </si>
  <si>
    <t>2007-02-26</t>
  </si>
  <si>
    <t>2007-02-26T06:53:36</t>
  </si>
  <si>
    <t>2007-02-26T18:11:37</t>
  </si>
  <si>
    <t>2007-02-27</t>
  </si>
  <si>
    <t>2007-02-27T06:52:20</t>
  </si>
  <si>
    <t>2007-02-27T18:12:32</t>
  </si>
  <si>
    <t>2007-02-28</t>
  </si>
  <si>
    <t>2007-02-28T06:51:04</t>
  </si>
  <si>
    <t>2007-02-28T18:13:27</t>
  </si>
  <si>
    <t>2007-03-01</t>
  </si>
  <si>
    <t>2007-03-01T06:49:47</t>
  </si>
  <si>
    <t>2007-03-01T18:14:21</t>
  </si>
  <si>
    <t>2007-03-02</t>
  </si>
  <si>
    <t>2007-03-02T06:48:29</t>
  </si>
  <si>
    <t>2007-03-02T18:15:15</t>
  </si>
  <si>
    <t>2007-03-03</t>
  </si>
  <si>
    <t>2007-03-03T06:47:11</t>
  </si>
  <si>
    <t>2007-03-03T18:16:09</t>
  </si>
  <si>
    <t>2007-03-04</t>
  </si>
  <si>
    <t>2007-03-04T06:45:52</t>
  </si>
  <si>
    <t>2007-03-04T18:17:02</t>
  </si>
  <si>
    <t>2007-03-05</t>
  </si>
  <si>
    <t>2007-03-05T06:44:33</t>
  </si>
  <si>
    <t>2007-03-05T18:17:56</t>
  </si>
  <si>
    <t>2007-03-06</t>
  </si>
  <si>
    <t>2007-03-06T06:43:12</t>
  </si>
  <si>
    <t>2007-03-06T18:18:48</t>
  </si>
  <si>
    <t>2007-03-07</t>
  </si>
  <si>
    <t>2007-03-07T06:41:52</t>
  </si>
  <si>
    <t>2007-03-07T18:19:41</t>
  </si>
  <si>
    <t>2007-03-08</t>
  </si>
  <si>
    <t>2007-03-08T06:40:31</t>
  </si>
  <si>
    <t>2007-03-08T18:20:33</t>
  </si>
  <si>
    <t>2007-03-09</t>
  </si>
  <si>
    <t>2007-03-09T06:39:09</t>
  </si>
  <si>
    <t>2007-03-09T18:21:25</t>
  </si>
  <si>
    <t>2007-03-10</t>
  </si>
  <si>
    <t>2007-03-10T06:37:47</t>
  </si>
  <si>
    <t>2007-03-10T18:22:17</t>
  </si>
  <si>
    <t>2007-03-11</t>
  </si>
  <si>
    <t>2007-03-11T06:36:24</t>
  </si>
  <si>
    <t>2007-03-11T18:23:08</t>
  </si>
  <si>
    <t>2007-03-12</t>
  </si>
  <si>
    <t>2007-03-12T06:35:01</t>
  </si>
  <si>
    <t>2007-03-12T18:23:59</t>
  </si>
  <si>
    <t>2007-03-13</t>
  </si>
  <si>
    <t>2007-03-13T06:33:38</t>
  </si>
  <si>
    <t>2007-03-13T18:24:50</t>
  </si>
  <si>
    <t>2007-03-14</t>
  </si>
  <si>
    <t>2007-03-14T06:32:15</t>
  </si>
  <si>
    <t>2007-03-14T18:25:41</t>
  </si>
  <si>
    <t>2007-03-15</t>
  </si>
  <si>
    <t>2007-03-15T06:30:51</t>
  </si>
  <si>
    <t>2007-03-15T18:26:32</t>
  </si>
  <si>
    <t>2007-03-16</t>
  </si>
  <si>
    <t>2007-03-16T06:29:26</t>
  </si>
  <si>
    <t>2007-03-16T18:27:22</t>
  </si>
  <si>
    <t>2007-03-17</t>
  </si>
  <si>
    <t>2007-03-17T06:28:02</t>
  </si>
  <si>
    <t>2007-03-17T18:28:12</t>
  </si>
  <si>
    <t>2007-03-18</t>
  </si>
  <si>
    <t>2007-03-18T06:26:37</t>
  </si>
  <si>
    <t>2007-03-18T18:29:02</t>
  </si>
  <si>
    <t>2007-03-19</t>
  </si>
  <si>
    <t>2007-03-19T06:25:13</t>
  </si>
  <si>
    <t>2007-03-19T18:29:52</t>
  </si>
  <si>
    <t>2007-03-20</t>
  </si>
  <si>
    <t>2007-03-20T06:23:48</t>
  </si>
  <si>
    <t>2007-03-20T18:30:42</t>
  </si>
  <si>
    <t>2007-03-21</t>
  </si>
  <si>
    <t>2007-03-21T06:22:23</t>
  </si>
  <si>
    <t>2007-03-21T18:31:31</t>
  </si>
  <si>
    <t>2007-03-22</t>
  </si>
  <si>
    <t>2007-03-22T06:20:58</t>
  </si>
  <si>
    <t>2007-03-22T18:32:21</t>
  </si>
  <si>
    <t>2007-03-23</t>
  </si>
  <si>
    <t>2007-03-23T06:19:33</t>
  </si>
  <si>
    <t>2007-03-23T18:33:10</t>
  </si>
  <si>
    <t>2007-03-24</t>
  </si>
  <si>
    <t>2007-03-24T06:18:07</t>
  </si>
  <si>
    <t>2007-03-24T18:33:59</t>
  </si>
  <si>
    <t>2007-03-25</t>
  </si>
  <si>
    <t>2007-03-25T07:16:42</t>
  </si>
  <si>
    <t>2007-03-25T19:34:48</t>
  </si>
  <si>
    <t>2007-03-26</t>
  </si>
  <si>
    <t>2007-03-26T07:15:17</t>
  </si>
  <si>
    <t>2007-03-26T19:35:37</t>
  </si>
  <si>
    <t>2007-03-27</t>
  </si>
  <si>
    <t>2007-03-27T07:13:52</t>
  </si>
  <si>
    <t>2007-03-27T19:36:26</t>
  </si>
  <si>
    <t>2007-03-28</t>
  </si>
  <si>
    <t>2007-03-28T07:12:27</t>
  </si>
  <si>
    <t>2007-03-28T19:37:15</t>
  </si>
  <si>
    <t>2007-03-29</t>
  </si>
  <si>
    <t>2007-03-29T07:11:02</t>
  </si>
  <si>
    <t>2007-03-29T19:38:03</t>
  </si>
  <si>
    <t>2007-03-30</t>
  </si>
  <si>
    <t>2007-03-30T07:09:37</t>
  </si>
  <si>
    <t>2007-03-30T19:38:52</t>
  </si>
  <si>
    <t>2007-03-31</t>
  </si>
  <si>
    <t>2007-03-31T07:08:13</t>
  </si>
  <si>
    <t>2007-03-31T19:39:41</t>
  </si>
  <si>
    <t>2007-04-01</t>
  </si>
  <si>
    <t>2007-04-01T07:06:48</t>
  </si>
  <si>
    <t>2007-04-01T19:40:29</t>
  </si>
  <si>
    <t>2007-04-02</t>
  </si>
  <si>
    <t>2007-04-02T07:05:24</t>
  </si>
  <si>
    <t>2007-04-02T19:41:18</t>
  </si>
  <si>
    <t>2007-04-03</t>
  </si>
  <si>
    <t>2007-04-03T07:04:00</t>
  </si>
  <si>
    <t>2007-04-03T19:42:06</t>
  </si>
  <si>
    <t>2007-04-04</t>
  </si>
  <si>
    <t>2007-04-04T07:02:37</t>
  </si>
  <si>
    <t>2007-04-04T19:42:55</t>
  </si>
  <si>
    <t>2007-04-05</t>
  </si>
  <si>
    <t>2007-04-05T07:01:14</t>
  </si>
  <si>
    <t>2007-04-05T19:43:44</t>
  </si>
  <si>
    <t>2007-04-06</t>
  </si>
  <si>
    <t>2007-04-06T06:59:51</t>
  </si>
  <si>
    <t>2007-04-06T19:44:32</t>
  </si>
  <si>
    <t>2007-04-07</t>
  </si>
  <si>
    <t>2007-04-07T06:58:28</t>
  </si>
  <si>
    <t>2007-04-07T19:45:21</t>
  </si>
  <si>
    <t>2007-04-08</t>
  </si>
  <si>
    <t>2007-04-08T06:57:06</t>
  </si>
  <si>
    <t>2007-04-08T19:46:09</t>
  </si>
  <si>
    <t>2007-04-09</t>
  </si>
  <si>
    <t>2007-04-09T06:55:44</t>
  </si>
  <si>
    <t>2007-04-09T19:46:58</t>
  </si>
  <si>
    <t>2007-04-10</t>
  </si>
  <si>
    <t>2007-04-10T06:54:23</t>
  </si>
  <si>
    <t>2007-04-10T19:47:47</t>
  </si>
  <si>
    <t>2007-04-11</t>
  </si>
  <si>
    <t>2007-04-11T06:53:02</t>
  </si>
  <si>
    <t>2007-04-11T19:48:36</t>
  </si>
  <si>
    <t>2007-04-12</t>
  </si>
  <si>
    <t>2007-04-12T06:51:42</t>
  </si>
  <si>
    <t>2007-04-12T19:49:24</t>
  </si>
  <si>
    <t>2007-04-13</t>
  </si>
  <si>
    <t>2007-04-13T06:50:22</t>
  </si>
  <si>
    <t>2007-04-13T19:50:13</t>
  </si>
  <si>
    <t>2007-04-14</t>
  </si>
  <si>
    <t>2007-04-14T06:49:03</t>
  </si>
  <si>
    <t>2007-04-14T19:51:02</t>
  </si>
  <si>
    <t>2007-04-15</t>
  </si>
  <si>
    <t>2007-04-15T06:47:45</t>
  </si>
  <si>
    <t>2007-04-15T19:51:51</t>
  </si>
  <si>
    <t>2007-04-16</t>
  </si>
  <si>
    <t>2007-04-16T06:46:27</t>
  </si>
  <si>
    <t>2007-04-16T19:52:40</t>
  </si>
  <si>
    <t>2007-04-17</t>
  </si>
  <si>
    <t>2007-04-17T06:45:10</t>
  </si>
  <si>
    <t>2007-04-17T19:53:29</t>
  </si>
  <si>
    <t>2007-04-18</t>
  </si>
  <si>
    <t>2007-04-18T06:43:53</t>
  </si>
  <si>
    <t>2007-04-18T19:54:18</t>
  </si>
  <si>
    <t>2007-04-19</t>
  </si>
  <si>
    <t>2007-04-19T06:42:37</t>
  </si>
  <si>
    <t>2007-04-19T19:55:07</t>
  </si>
  <si>
    <t>2007-04-20</t>
  </si>
  <si>
    <t>2007-04-20T06:41:22</t>
  </si>
  <si>
    <t>2007-04-20T19:55:57</t>
  </si>
  <si>
    <t>2007-04-21</t>
  </si>
  <si>
    <t>2007-04-21T06:40:08</t>
  </si>
  <si>
    <t>2007-04-21T19:56:46</t>
  </si>
  <si>
    <t>2007-04-22</t>
  </si>
  <si>
    <t>2007-04-22T06:38:55</t>
  </si>
  <si>
    <t>2007-04-22T19:57:35</t>
  </si>
  <si>
    <t>2007-04-23</t>
  </si>
  <si>
    <t>2007-04-23T06:37:42</t>
  </si>
  <si>
    <t>2007-04-23T19:58:25</t>
  </si>
  <si>
    <t>2007-04-24</t>
  </si>
  <si>
    <t>2007-04-24T06:36:30</t>
  </si>
  <si>
    <t>2007-04-24T19:59:14</t>
  </si>
  <si>
    <t>2007-04-25</t>
  </si>
  <si>
    <t>2007-04-25T06:35:19</t>
  </si>
  <si>
    <t>2007-04-25T20:00:03</t>
  </si>
  <si>
    <t>2007-04-26</t>
  </si>
  <si>
    <t>2007-04-26T06:34:09</t>
  </si>
  <si>
    <t>2007-04-26T20:00:53</t>
  </si>
  <si>
    <t>2007-04-27</t>
  </si>
  <si>
    <t>2007-04-27T06:33:00</t>
  </si>
  <si>
    <t>2007-04-27T20:01:42</t>
  </si>
  <si>
    <t>2007-04-28</t>
  </si>
  <si>
    <t>2007-04-28T06:31:52</t>
  </si>
  <si>
    <t>2007-04-28T20:02:32</t>
  </si>
  <si>
    <t>2007-04-29</t>
  </si>
  <si>
    <t>2007-04-29T06:30:45</t>
  </si>
  <si>
    <t>2007-04-29T20:03:21</t>
  </si>
  <si>
    <t>2007-04-30</t>
  </si>
  <si>
    <t>2007-04-30T06:29:39</t>
  </si>
  <si>
    <t>2007-04-30T20:04:11</t>
  </si>
  <si>
    <t>2007-05-01</t>
  </si>
  <si>
    <t>2007-05-01T06:28:34</t>
  </si>
  <si>
    <t>2007-05-01T20:05:00</t>
  </si>
  <si>
    <t>2007-05-02</t>
  </si>
  <si>
    <t>2007-05-02T06:27:31</t>
  </si>
  <si>
    <t>2007-05-02T20:05:50</t>
  </si>
  <si>
    <t>2007-05-03</t>
  </si>
  <si>
    <t>2007-05-03T06:26:28</t>
  </si>
  <si>
    <t>2007-05-03T20:06:39</t>
  </si>
  <si>
    <t>2007-05-04</t>
  </si>
  <si>
    <t>2007-05-04T06:25:26</t>
  </si>
  <si>
    <t>2007-05-04T20:07:29</t>
  </si>
  <si>
    <t>2007-05-05</t>
  </si>
  <si>
    <t>2007-05-05T06:24:26</t>
  </si>
  <si>
    <t>2007-05-05T20:08:18</t>
  </si>
  <si>
    <t>2007-05-06</t>
  </si>
  <si>
    <t>2007-05-06T06:23:26</t>
  </si>
  <si>
    <t>2007-05-06T20:09:07</t>
  </si>
  <si>
    <t>2007-05-07</t>
  </si>
  <si>
    <t>2007-05-07T06:22:28</t>
  </si>
  <si>
    <t>2007-05-07T20:09:56</t>
  </si>
  <si>
    <t>2007-05-08</t>
  </si>
  <si>
    <t>2007-05-08T06:21:32</t>
  </si>
  <si>
    <t>2007-05-08T20:10:45</t>
  </si>
  <si>
    <t>2007-05-09</t>
  </si>
  <si>
    <t>2007-05-09T06:20:36</t>
  </si>
  <si>
    <t>2007-05-09T20:11:34</t>
  </si>
  <si>
    <t>2007-05-10</t>
  </si>
  <si>
    <t>2007-05-10T06:19:42</t>
  </si>
  <si>
    <t>2007-05-10T20:12:23</t>
  </si>
  <si>
    <t>2007-05-11</t>
  </si>
  <si>
    <t>2007-05-11T06:18:49</t>
  </si>
  <si>
    <t>2007-05-11T20:13:11</t>
  </si>
  <si>
    <t>2007-05-12</t>
  </si>
  <si>
    <t>2007-05-12T06:17:57</t>
  </si>
  <si>
    <t>2007-05-12T20:13:59</t>
  </si>
  <si>
    <t>2007-05-13</t>
  </si>
  <si>
    <t>2007-05-13T06:17:07</t>
  </si>
  <si>
    <t>2007-05-13T20:14:47</t>
  </si>
  <si>
    <t>2007-05-14</t>
  </si>
  <si>
    <t>2007-05-14T06:16:18</t>
  </si>
  <si>
    <t>2007-05-14T20:15:35</t>
  </si>
  <si>
    <t>2007-05-15</t>
  </si>
  <si>
    <t>2007-05-15T06:15:31</t>
  </si>
  <si>
    <t>2007-05-15T20:16:23</t>
  </si>
  <si>
    <t>2007-05-16</t>
  </si>
  <si>
    <t>2007-05-16T06:14:45</t>
  </si>
  <si>
    <t>2007-05-16T20:17:10</t>
  </si>
  <si>
    <t>2007-05-17</t>
  </si>
  <si>
    <t>2007-05-17T06:14:00</t>
  </si>
  <si>
    <t>2007-05-17T20:17:57</t>
  </si>
  <si>
    <t>2007-05-18</t>
  </si>
  <si>
    <t>2007-05-18T06:13:17</t>
  </si>
  <si>
    <t>2007-05-18T20:18:43</t>
  </si>
  <si>
    <t>2007-05-19</t>
  </si>
  <si>
    <t>2007-05-19T06:12:36</t>
  </si>
  <si>
    <t>2007-05-19T20:19:29</t>
  </si>
  <si>
    <t>2007-05-20</t>
  </si>
  <si>
    <t>2007-05-20T06:11:55</t>
  </si>
  <si>
    <t>2007-05-20T20:20:15</t>
  </si>
  <si>
    <t>2007-05-21</t>
  </si>
  <si>
    <t>2007-05-21T06:11:17</t>
  </si>
  <si>
    <t>2007-05-21T20:21:00</t>
  </si>
  <si>
    <t>2007-05-22</t>
  </si>
  <si>
    <t>2007-05-22T06:10:40</t>
  </si>
  <si>
    <t>2007-05-22T20:21:44</t>
  </si>
  <si>
    <t>2007-05-23</t>
  </si>
  <si>
    <t>2007-05-23T06:10:04</t>
  </si>
  <si>
    <t>2007-05-23T20:22:29</t>
  </si>
  <si>
    <t>2007-05-24</t>
  </si>
  <si>
    <t>2007-05-24T06:09:30</t>
  </si>
  <si>
    <t>2007-05-24T20:23:12</t>
  </si>
  <si>
    <t>2007-05-25</t>
  </si>
  <si>
    <t>2007-05-25T06:08:58</t>
  </si>
  <si>
    <t>2007-05-25T20:23:55</t>
  </si>
  <si>
    <t>2007-05-26</t>
  </si>
  <si>
    <t>2007-05-26T06:08:27</t>
  </si>
  <si>
    <t>2007-05-26T20:24:37</t>
  </si>
  <si>
    <t>Clearing in the afternoon with rain.</t>
  </si>
  <si>
    <t>2007-05-27</t>
  </si>
  <si>
    <t>2007-05-27T06:07:58</t>
  </si>
  <si>
    <t>2007-05-27T20:25:19</t>
  </si>
  <si>
    <t>2007-05-28</t>
  </si>
  <si>
    <t>2007-05-28T06:07:31</t>
  </si>
  <si>
    <t>2007-05-28T20:26:00</t>
  </si>
  <si>
    <t>2007-05-29</t>
  </si>
  <si>
    <t>2007-05-29T06:07:05</t>
  </si>
  <si>
    <t>2007-05-29T20:26:40</t>
  </si>
  <si>
    <t>2007-05-30</t>
  </si>
  <si>
    <t>2007-05-30T06:06:41</t>
  </si>
  <si>
    <t>2007-05-30T20:27:20</t>
  </si>
  <si>
    <t>2007-05-31</t>
  </si>
  <si>
    <t>2007-05-31T06:06:18</t>
  </si>
  <si>
    <t>2007-05-31T20:27:59</t>
  </si>
  <si>
    <t>2007-06-01</t>
  </si>
  <si>
    <t>2007-06-01T06:05:57</t>
  </si>
  <si>
    <t>2007-06-01T20:28:36</t>
  </si>
  <si>
    <t>2007-06-02</t>
  </si>
  <si>
    <t>2007-06-02T06:05:38</t>
  </si>
  <si>
    <t>2007-06-02T20:29:13</t>
  </si>
  <si>
    <t>2007-06-03</t>
  </si>
  <si>
    <t>2007-06-03T06:05:21</t>
  </si>
  <si>
    <t>2007-06-03T20:29:49</t>
  </si>
  <si>
    <t>2007-06-04</t>
  </si>
  <si>
    <t>2007-06-04T06:05:05</t>
  </si>
  <si>
    <t>2007-06-04T20:30:25</t>
  </si>
  <si>
    <t>2007-06-05</t>
  </si>
  <si>
    <t>2007-06-05T06:04:50</t>
  </si>
  <si>
    <t>2007-06-05T20:30:59</t>
  </si>
  <si>
    <t>2007-06-06</t>
  </si>
  <si>
    <t>2007-06-06T06:04:38</t>
  </si>
  <si>
    <t>2007-06-06T20:31:32</t>
  </si>
  <si>
    <t>2007-06-07</t>
  </si>
  <si>
    <t>2007-06-07T06:04:27</t>
  </si>
  <si>
    <t>2007-06-07T20:32:04</t>
  </si>
  <si>
    <t>2007-06-08</t>
  </si>
  <si>
    <t>2007-06-08T06:04:18</t>
  </si>
  <si>
    <t>2007-06-08T20:32:35</t>
  </si>
  <si>
    <t>2007-06-09</t>
  </si>
  <si>
    <t>2007-06-09T06:04:10</t>
  </si>
  <si>
    <t>2007-06-09T20:33:05</t>
  </si>
  <si>
    <t>2007-06-10</t>
  </si>
  <si>
    <t>2007-06-10T06:04:04</t>
  </si>
  <si>
    <t>2007-06-10T20:33:33</t>
  </si>
  <si>
    <t>2007-06-11</t>
  </si>
  <si>
    <t>2007-06-11T06:04:00</t>
  </si>
  <si>
    <t>2007-06-11T20:34:01</t>
  </si>
  <si>
    <t>2007-06-12</t>
  </si>
  <si>
    <t>2007-06-12T06:03:57</t>
  </si>
  <si>
    <t>2007-06-12T20:34:27</t>
  </si>
  <si>
    <t>2007-06-13</t>
  </si>
  <si>
    <t>2007-06-13T06:03:56</t>
  </si>
  <si>
    <t>2007-06-13T20:34:52</t>
  </si>
  <si>
    <t>2007-06-14</t>
  </si>
  <si>
    <t>2007-06-14T06:03:57</t>
  </si>
  <si>
    <t>2007-06-14T20:35:16</t>
  </si>
  <si>
    <t>2007-06-15</t>
  </si>
  <si>
    <t>2007-06-15T06:03:59</t>
  </si>
  <si>
    <t>2007-06-15T20:35:38</t>
  </si>
  <si>
    <t>2007-06-16</t>
  </si>
  <si>
    <t>2007-06-16T06:04:03</t>
  </si>
  <si>
    <t>2007-06-16T20:35:59</t>
  </si>
  <si>
    <t>2007-06-17</t>
  </si>
  <si>
    <t>2007-06-17T06:04:08</t>
  </si>
  <si>
    <t>2007-06-17T20:36:19</t>
  </si>
  <si>
    <t>2007-06-18</t>
  </si>
  <si>
    <t>2007-06-18T06:04:15</t>
  </si>
  <si>
    <t>2007-06-18T20:36:37</t>
  </si>
  <si>
    <t>2007-06-19</t>
  </si>
  <si>
    <t>2007-06-19T06:04:23</t>
  </si>
  <si>
    <t>2007-06-19T20:36:54</t>
  </si>
  <si>
    <t>2007-06-20</t>
  </si>
  <si>
    <t>2007-06-20T06:04:33</t>
  </si>
  <si>
    <t>2007-06-20T20:37:09</t>
  </si>
  <si>
    <t>2007-06-21</t>
  </si>
  <si>
    <t>2007-06-21T06:04:44</t>
  </si>
  <si>
    <t>2007-06-21T20:37:23</t>
  </si>
  <si>
    <t>2007-06-22</t>
  </si>
  <si>
    <t>2007-06-22T06:04:57</t>
  </si>
  <si>
    <t>2007-06-22T20:37:35</t>
  </si>
  <si>
    <t>2007-06-23</t>
  </si>
  <si>
    <t>2007-06-23T06:05:11</t>
  </si>
  <si>
    <t>2007-06-23T20:37:46</t>
  </si>
  <si>
    <t>2007-06-24</t>
  </si>
  <si>
    <t>2007-06-24T06:05:27</t>
  </si>
  <si>
    <t>2007-06-24T20:37:55</t>
  </si>
  <si>
    <t>2007-06-25</t>
  </si>
  <si>
    <t>2007-06-25T06:05:44</t>
  </si>
  <si>
    <t>2007-06-25T20:38:03</t>
  </si>
  <si>
    <t>2007-06-26</t>
  </si>
  <si>
    <t>2007-06-26T06:06:03</t>
  </si>
  <si>
    <t>2007-06-26T20:38:09</t>
  </si>
  <si>
    <t>2007-06-27</t>
  </si>
  <si>
    <t>2007-06-27T06:06:23</t>
  </si>
  <si>
    <t>2007-06-27T20:38:14</t>
  </si>
  <si>
    <t>2007-06-28</t>
  </si>
  <si>
    <t>2007-06-28T06:06:44</t>
  </si>
  <si>
    <t>2007-06-28T20:38:16</t>
  </si>
  <si>
    <t>2007-06-29</t>
  </si>
  <si>
    <t>2007-06-29T06:07:06</t>
  </si>
  <si>
    <t>2007-06-29T20:38:18</t>
  </si>
  <si>
    <t>2007-06-30</t>
  </si>
  <si>
    <t>2007-06-30T06:07:30</t>
  </si>
  <si>
    <t>2007-06-30T20:38:17</t>
  </si>
  <si>
    <t>2007-07-01</t>
  </si>
  <si>
    <t>2007-07-01T06:07:54</t>
  </si>
  <si>
    <t>2007-07-01T20:38:15</t>
  </si>
  <si>
    <t>2007-07-02</t>
  </si>
  <si>
    <t>2007-07-02T06:08:20</t>
  </si>
  <si>
    <t>2007-07-02T20:38:11</t>
  </si>
  <si>
    <t>2007-07-03</t>
  </si>
  <si>
    <t>2007-07-03T06:08:48</t>
  </si>
  <si>
    <t>2007-07-03T20:38:06</t>
  </si>
  <si>
    <t>2007-07-04</t>
  </si>
  <si>
    <t>2007-07-04T06:09:16</t>
  </si>
  <si>
    <t>2007-07-04T20:37:59</t>
  </si>
  <si>
    <t>2007-07-05</t>
  </si>
  <si>
    <t>2007-07-05T06:09:45</t>
  </si>
  <si>
    <t>2007-07-05T20:37:50</t>
  </si>
  <si>
    <t>2007-07-06</t>
  </si>
  <si>
    <t>2007-07-06T06:10:16</t>
  </si>
  <si>
    <t>2007-07-06T20:37:39</t>
  </si>
  <si>
    <t>2007-07-07</t>
  </si>
  <si>
    <t>2007-07-07T06:10:47</t>
  </si>
  <si>
    <t>2007-07-07T20:37:27</t>
  </si>
  <si>
    <t>2007-07-08</t>
  </si>
  <si>
    <t>2007-07-08T06:11:19</t>
  </si>
  <si>
    <t>2007-07-08T20:37:13</t>
  </si>
  <si>
    <t>2007-07-09</t>
  </si>
  <si>
    <t>2007-07-09T06:11:53</t>
  </si>
  <si>
    <t>2007-07-09T20:36:57</t>
  </si>
  <si>
    <t>2007-07-10</t>
  </si>
  <si>
    <t>2007-07-10T06:12:27</t>
  </si>
  <si>
    <t>2007-07-10T20:36:40</t>
  </si>
  <si>
    <t>2007-07-11</t>
  </si>
  <si>
    <t>2007-07-11T06:13:02</t>
  </si>
  <si>
    <t>2007-07-11T20:36:21</t>
  </si>
  <si>
    <t>2007-07-12</t>
  </si>
  <si>
    <t>2007-07-12T06:13:38</t>
  </si>
  <si>
    <t>2007-07-12T20:36:00</t>
  </si>
  <si>
    <t>2007-07-13</t>
  </si>
  <si>
    <t>2007-07-13T06:14:15</t>
  </si>
  <si>
    <t>2007-07-13T20:35:37</t>
  </si>
  <si>
    <t>2007-07-14</t>
  </si>
  <si>
    <t>2007-07-14T06:14:52</t>
  </si>
  <si>
    <t>2007-07-14T20:35:13</t>
  </si>
  <si>
    <t>2007-07-15</t>
  </si>
  <si>
    <t>2007-07-15T06:15:30</t>
  </si>
  <si>
    <t>2007-07-15T20:34:47</t>
  </si>
  <si>
    <t>2007-07-16</t>
  </si>
  <si>
    <t>2007-07-16T06:16:09</t>
  </si>
  <si>
    <t>2007-07-16T20:34:20</t>
  </si>
  <si>
    <t>2007-07-17</t>
  </si>
  <si>
    <t>2007-07-17T06:16:48</t>
  </si>
  <si>
    <t>2007-07-17T20:33:50</t>
  </si>
  <si>
    <t>2007-07-18</t>
  </si>
  <si>
    <t>2007-07-18T06:17:28</t>
  </si>
  <si>
    <t>2007-07-18T20:33:20</t>
  </si>
  <si>
    <t>2007-07-19</t>
  </si>
  <si>
    <t>2007-07-19T06:18:09</t>
  </si>
  <si>
    <t>2007-07-19T20:32:47</t>
  </si>
  <si>
    <t>2007-07-20</t>
  </si>
  <si>
    <t>2007-07-20T06:18:50</t>
  </si>
  <si>
    <t>2007-07-20T20:32:13</t>
  </si>
  <si>
    <t>2007-07-21</t>
  </si>
  <si>
    <t>2007-07-21T06:19:32</t>
  </si>
  <si>
    <t>2007-07-21T20:31:37</t>
  </si>
  <si>
    <t>2007-07-22</t>
  </si>
  <si>
    <t>2007-07-22T06:20:14</t>
  </si>
  <si>
    <t>2007-07-22T20:31:00</t>
  </si>
  <si>
    <t>2007-07-23</t>
  </si>
  <si>
    <t>2007-07-23T06:20:57</t>
  </si>
  <si>
    <t>2007-07-23T20:30:21</t>
  </si>
  <si>
    <t>2007-07-24</t>
  </si>
  <si>
    <t>2007-07-24T06:21:40</t>
  </si>
  <si>
    <t>2007-07-24T20:29:41</t>
  </si>
  <si>
    <t>2007-07-25</t>
  </si>
  <si>
    <t>2007-07-25T06:22:23</t>
  </si>
  <si>
    <t>2007-07-25T20:28:59</t>
  </si>
  <si>
    <t>2007-07-26</t>
  </si>
  <si>
    <t>2007-07-26T06:23:07</t>
  </si>
  <si>
    <t>2007-07-26T20:28:15</t>
  </si>
  <si>
    <t>2007-07-27</t>
  </si>
  <si>
    <t>2007-07-27T06:23:51</t>
  </si>
  <si>
    <t>2007-07-27T20:27:30</t>
  </si>
  <si>
    <t>2007-07-28</t>
  </si>
  <si>
    <t>2007-07-28T06:24:36</t>
  </si>
  <si>
    <t>2007-07-28T20:26:44</t>
  </si>
  <si>
    <t>2007-07-29</t>
  </si>
  <si>
    <t>2007-07-29T06:25:21</t>
  </si>
  <si>
    <t>2007-07-29T20:25:56</t>
  </si>
  <si>
    <t>2007-07-30</t>
  </si>
  <si>
    <t>2007-07-30T06:26:05</t>
  </si>
  <si>
    <t>2007-07-30T20:25:07</t>
  </si>
  <si>
    <t>2007-07-31</t>
  </si>
  <si>
    <t>2007-07-31T06:26:51</t>
  </si>
  <si>
    <t>2007-07-31T20:24:16</t>
  </si>
  <si>
    <t>2007-08-01</t>
  </si>
  <si>
    <t>2007-08-01T06:27:36</t>
  </si>
  <si>
    <t>2007-08-01T20:23:24</t>
  </si>
  <si>
    <t>2007-08-02</t>
  </si>
  <si>
    <t>2007-08-02T06:28:21</t>
  </si>
  <si>
    <t>2007-08-02T20:22:30</t>
  </si>
  <si>
    <t>2007-08-03</t>
  </si>
  <si>
    <t>2007-08-03T06:29:07</t>
  </si>
  <si>
    <t>2007-08-03T20:21:35</t>
  </si>
  <si>
    <t>2007-08-04</t>
  </si>
  <si>
    <t>2007-08-04T06:29:53</t>
  </si>
  <si>
    <t>2007-08-04T20:20:39</t>
  </si>
  <si>
    <t>2007-08-05</t>
  </si>
  <si>
    <t>2007-08-05T06:30:39</t>
  </si>
  <si>
    <t>2007-08-05T20:19:41</t>
  </si>
  <si>
    <t>2007-08-06</t>
  </si>
  <si>
    <t>2007-08-06T06:31:25</t>
  </si>
  <si>
    <t>2007-08-06T20:18:42</t>
  </si>
  <si>
    <t>2007-08-07</t>
  </si>
  <si>
    <t>2007-08-07T06:32:11</t>
  </si>
  <si>
    <t>2007-08-07T20:17:42</t>
  </si>
  <si>
    <t>2007-08-08</t>
  </si>
  <si>
    <t>2007-08-08T06:32:57</t>
  </si>
  <si>
    <t>2007-08-08T20:16:41</t>
  </si>
  <si>
    <t>2007-08-09</t>
  </si>
  <si>
    <t>2007-08-09T06:33:43</t>
  </si>
  <si>
    <t>2007-08-09T20:15:39</t>
  </si>
  <si>
    <t>2007-08-10</t>
  </si>
  <si>
    <t>2007-08-10T06:34:29</t>
  </si>
  <si>
    <t>2007-08-10T20:14:35</t>
  </si>
  <si>
    <t>2007-08-11</t>
  </si>
  <si>
    <t>2007-08-11T06:35:16</t>
  </si>
  <si>
    <t>2007-08-11T20:13:30</t>
  </si>
  <si>
    <t>2007-08-12</t>
  </si>
  <si>
    <t>2007-08-12T06:36:02</t>
  </si>
  <si>
    <t>2007-08-12T20:12:24</t>
  </si>
  <si>
    <t>2007-08-13</t>
  </si>
  <si>
    <t>2007-08-13T06:36:48</t>
  </si>
  <si>
    <t>2007-08-13T20:11:17</t>
  </si>
  <si>
    <t>2007-08-14</t>
  </si>
  <si>
    <t>2007-08-14T06:37:34</t>
  </si>
  <si>
    <t>2007-08-14T20:10:09</t>
  </si>
  <si>
    <t>2007-08-15</t>
  </si>
  <si>
    <t>2007-08-15T06:38:20</t>
  </si>
  <si>
    <t>2007-08-15T20:09:00</t>
  </si>
  <si>
    <t>2007-08-16</t>
  </si>
  <si>
    <t>2007-08-16T06:39:06</t>
  </si>
  <si>
    <t>2007-08-16T20:07:50</t>
  </si>
  <si>
    <t>2007-08-17</t>
  </si>
  <si>
    <t>2007-08-17T06:39:52</t>
  </si>
  <si>
    <t>2007-08-17T20:06:39</t>
  </si>
  <si>
    <t>2007-08-18</t>
  </si>
  <si>
    <t>2007-08-18T06:40:38</t>
  </si>
  <si>
    <t>2007-08-18T20:05:27</t>
  </si>
  <si>
    <t>2007-08-19</t>
  </si>
  <si>
    <t>2007-08-19T06:41:24</t>
  </si>
  <si>
    <t>2007-08-19T20:04:14</t>
  </si>
  <si>
    <t>2007-08-20</t>
  </si>
  <si>
    <t>2007-08-20T06:42:10</t>
  </si>
  <si>
    <t>2007-08-20T20:03:01</t>
  </si>
  <si>
    <t>2007-08-21</t>
  </si>
  <si>
    <t>2007-08-21T06:42:56</t>
  </si>
  <si>
    <t>2007-08-21T20:01:46</t>
  </si>
  <si>
    <t>2007-08-22</t>
  </si>
  <si>
    <t>2007-08-22T06:43:41</t>
  </si>
  <si>
    <t>2007-08-22T20:00:30</t>
  </si>
  <si>
    <t>2007-08-23</t>
  </si>
  <si>
    <t>2007-08-23T06:44:27</t>
  </si>
  <si>
    <t>2007-08-23T19:59:14</t>
  </si>
  <si>
    <t>2007-08-24</t>
  </si>
  <si>
    <t>2007-08-24T06:45:12</t>
  </si>
  <si>
    <t>2007-08-24T19:57:57</t>
  </si>
  <si>
    <t>2007-08-25</t>
  </si>
  <si>
    <t>2007-08-25T06:45:58</t>
  </si>
  <si>
    <t>2007-08-25T19:56:39</t>
  </si>
  <si>
    <t>2007-08-26</t>
  </si>
  <si>
    <t>2007-08-26T06:46:43</t>
  </si>
  <si>
    <t>2007-08-26T19:55:21</t>
  </si>
  <si>
    <t>2007-08-27</t>
  </si>
  <si>
    <t>2007-08-27T06:47:28</t>
  </si>
  <si>
    <t>2007-08-27T19:54:01</t>
  </si>
  <si>
    <t>2007-08-28</t>
  </si>
  <si>
    <t>2007-08-28T06:48:13</t>
  </si>
  <si>
    <t>2007-08-28T19:52:41</t>
  </si>
  <si>
    <t>2007-08-29</t>
  </si>
  <si>
    <t>2007-08-29T06:48:58</t>
  </si>
  <si>
    <t>2007-08-29T19:51:21</t>
  </si>
  <si>
    <t>2007-08-30</t>
  </si>
  <si>
    <t>2007-08-30T06:49:43</t>
  </si>
  <si>
    <t>2007-08-30T19:50:00</t>
  </si>
  <si>
    <t>2007-08-31</t>
  </si>
  <si>
    <t>2007-08-31T06:50:28</t>
  </si>
  <si>
    <t>2007-08-31T19:48:38</t>
  </si>
  <si>
    <t>2007-09-01</t>
  </si>
  <si>
    <t>2007-09-01T06:51:13</t>
  </si>
  <si>
    <t>2007-09-01T19:47:16</t>
  </si>
  <si>
    <t>2007-09-02</t>
  </si>
  <si>
    <t>2007-09-02T06:51:58</t>
  </si>
  <si>
    <t>2007-09-02T19:45:53</t>
  </si>
  <si>
    <t>2007-09-03</t>
  </si>
  <si>
    <t>2007-09-03T06:52:42</t>
  </si>
  <si>
    <t>2007-09-03T19:44:30</t>
  </si>
  <si>
    <t>2007-09-04</t>
  </si>
  <si>
    <t>2007-09-04T06:53:27</t>
  </si>
  <si>
    <t>2007-09-04T19:43:06</t>
  </si>
  <si>
    <t>2007-09-05</t>
  </si>
  <si>
    <t>2007-09-05T06:54:12</t>
  </si>
  <si>
    <t>2007-09-05T19:41:42</t>
  </si>
  <si>
    <t>2007-09-06</t>
  </si>
  <si>
    <t>2007-09-06T06:54:56</t>
  </si>
  <si>
    <t>2007-09-06T19:40:17</t>
  </si>
  <si>
    <t>2007-09-07</t>
  </si>
  <si>
    <t>2007-09-07T06:55:41</t>
  </si>
  <si>
    <t>2007-09-07T19:38:52</t>
  </si>
  <si>
    <t>2007-09-08</t>
  </si>
  <si>
    <t>2007-09-08T06:56:25</t>
  </si>
  <si>
    <t>2007-09-08T19:37:27</t>
  </si>
  <si>
    <t>2007-09-09</t>
  </si>
  <si>
    <t>2007-09-09T06:57:10</t>
  </si>
  <si>
    <t>2007-09-09T19:36:01</t>
  </si>
  <si>
    <t>2007-09-10</t>
  </si>
  <si>
    <t>2007-09-10T06:57:54</t>
  </si>
  <si>
    <t>2007-09-10T19:34:35</t>
  </si>
  <si>
    <t>2007-09-11</t>
  </si>
  <si>
    <t>2007-09-11T06:58:38</t>
  </si>
  <si>
    <t>2007-09-11T19:33:09</t>
  </si>
  <si>
    <t>2007-09-12</t>
  </si>
  <si>
    <t>2007-09-12T06:59:23</t>
  </si>
  <si>
    <t>2007-09-12T19:31:42</t>
  </si>
  <si>
    <t>2007-09-13</t>
  </si>
  <si>
    <t>2007-09-13T07:00:07</t>
  </si>
  <si>
    <t>2007-09-13T19:30:16</t>
  </si>
  <si>
    <t>2007-09-14</t>
  </si>
  <si>
    <t>2007-09-14T07:00:52</t>
  </si>
  <si>
    <t>2007-09-14T19:28:49</t>
  </si>
  <si>
    <t>2007-09-15</t>
  </si>
  <si>
    <t>2007-09-15T07:01:36</t>
  </si>
  <si>
    <t>2007-09-15T19:27:22</t>
  </si>
  <si>
    <t>2007-09-16</t>
  </si>
  <si>
    <t>2007-09-16T07:02:21</t>
  </si>
  <si>
    <t>2007-09-16T19:25:54</t>
  </si>
  <si>
    <t>2007-09-17</t>
  </si>
  <si>
    <t>2007-09-17T07:03:05</t>
  </si>
  <si>
    <t>2007-09-17T19:24:27</t>
  </si>
  <si>
    <t>2007-09-18</t>
  </si>
  <si>
    <t>2007-09-18T07:03:50</t>
  </si>
  <si>
    <t>2007-09-18T19:23:00</t>
  </si>
  <si>
    <t>2007-09-19</t>
  </si>
  <si>
    <t>2007-09-19T07:04:35</t>
  </si>
  <si>
    <t>2007-09-19T19:21:32</t>
  </si>
  <si>
    <t>2007-09-20</t>
  </si>
  <si>
    <t>2007-09-20T07:05:19</t>
  </si>
  <si>
    <t>2007-09-20T19:20:05</t>
  </si>
  <si>
    <t>2007-09-21</t>
  </si>
  <si>
    <t>2007-09-21T07:06:04</t>
  </si>
  <si>
    <t>2007-09-21T19:18:37</t>
  </si>
  <si>
    <t>2007-09-22</t>
  </si>
  <si>
    <t>2007-09-22T07:06:49</t>
  </si>
  <si>
    <t>2007-09-22T19:17:10</t>
  </si>
  <si>
    <t>2007-09-23</t>
  </si>
  <si>
    <t>2007-09-23T07:07:35</t>
  </si>
  <si>
    <t>2007-09-23T19:15:43</t>
  </si>
  <si>
    <t>2007-09-24</t>
  </si>
  <si>
    <t>2007-09-24T07:08:20</t>
  </si>
  <si>
    <t>2007-09-24T19:14:15</t>
  </si>
  <si>
    <t>2007-09-25</t>
  </si>
  <si>
    <t>2007-09-25T07:09:05</t>
  </si>
  <si>
    <t>2007-09-25T19:12:48</t>
  </si>
  <si>
    <t>2007-09-26</t>
  </si>
  <si>
    <t>2007-09-26T07:09:51</t>
  </si>
  <si>
    <t>2007-09-26T19:11:21</t>
  </si>
  <si>
    <t>2007-09-27</t>
  </si>
  <si>
    <t>2007-09-27T07:10:37</t>
  </si>
  <si>
    <t>2007-09-27T19:09:55</t>
  </si>
  <si>
    <t>2007-09-28</t>
  </si>
  <si>
    <t>2007-09-28T07:11:23</t>
  </si>
  <si>
    <t>2007-09-28T19:08:28</t>
  </si>
  <si>
    <t>2007-09-29</t>
  </si>
  <si>
    <t>2007-09-29T07:12:09</t>
  </si>
  <si>
    <t>2007-09-29T19:07:02</t>
  </si>
  <si>
    <t>2007-09-30</t>
  </si>
  <si>
    <t>2007-09-30T07:12:55</t>
  </si>
  <si>
    <t>2007-09-30T19:05:36</t>
  </si>
  <si>
    <t>2007-10-01</t>
  </si>
  <si>
    <t>2007-10-01T07:13:42</t>
  </si>
  <si>
    <t>2007-10-01T19:04:10</t>
  </si>
  <si>
    <t>2007-10-02</t>
  </si>
  <si>
    <t>2007-10-02T07:14:28</t>
  </si>
  <si>
    <t>2007-10-02T19:02:44</t>
  </si>
  <si>
    <t>2007-10-03</t>
  </si>
  <si>
    <t>2007-10-03T07:15:15</t>
  </si>
  <si>
    <t>2007-10-03T19:01:19</t>
  </si>
  <si>
    <t>2007-10-04</t>
  </si>
  <si>
    <t>2007-10-04T07:16:03</t>
  </si>
  <si>
    <t>2007-10-04T18:59:55</t>
  </si>
  <si>
    <t>2007-10-05</t>
  </si>
  <si>
    <t>2007-10-05T07:16:50</t>
  </si>
  <si>
    <t>2007-10-05T18:58:30</t>
  </si>
  <si>
    <t>2007-10-06</t>
  </si>
  <si>
    <t>2007-10-06T07:17:38</t>
  </si>
  <si>
    <t>2007-10-06T18:57:07</t>
  </si>
  <si>
    <t>2007-10-07</t>
  </si>
  <si>
    <t>2007-10-07T07:18:26</t>
  </si>
  <si>
    <t>2007-10-07T18:55:43</t>
  </si>
  <si>
    <t>2007-10-08</t>
  </si>
  <si>
    <t>2007-10-08T07:19:14</t>
  </si>
  <si>
    <t>2007-10-08T18:54:20</t>
  </si>
  <si>
    <t>2007-10-09</t>
  </si>
  <si>
    <t>2007-10-09T07:20:03</t>
  </si>
  <si>
    <t>2007-10-09T18:52:58</t>
  </si>
  <si>
    <t>2007-10-10</t>
  </si>
  <si>
    <t>2007-10-10T07:20:52</t>
  </si>
  <si>
    <t>2007-10-10T18:51:36</t>
  </si>
  <si>
    <t>2007-10-11</t>
  </si>
  <si>
    <t>2007-10-11T07:21:41</t>
  </si>
  <si>
    <t>2007-10-11T18:50:15</t>
  </si>
  <si>
    <t>2007-10-12</t>
  </si>
  <si>
    <t>2007-10-12T07:22:31</t>
  </si>
  <si>
    <t>2007-10-12T18:48:55</t>
  </si>
  <si>
    <t>2007-10-13</t>
  </si>
  <si>
    <t>2007-10-13T07:23:21</t>
  </si>
  <si>
    <t>2007-10-13T18:47:35</t>
  </si>
  <si>
    <t>2007-10-14</t>
  </si>
  <si>
    <t>2007-10-14T07:24:11</t>
  </si>
  <si>
    <t>2007-10-14T18:46:16</t>
  </si>
  <si>
    <t>2007-10-15</t>
  </si>
  <si>
    <t>2007-10-15T07:25:02</t>
  </si>
  <si>
    <t>2007-10-15T18:44:57</t>
  </si>
  <si>
    <t>2007-10-16</t>
  </si>
  <si>
    <t>2007-10-16T07:25:53</t>
  </si>
  <si>
    <t>2007-10-16T18:43:40</t>
  </si>
  <si>
    <t>2007-10-17</t>
  </si>
  <si>
    <t>2007-10-17T07:26:44</t>
  </si>
  <si>
    <t>2007-10-17T18:42:23</t>
  </si>
  <si>
    <t>2007-10-18</t>
  </si>
  <si>
    <t>2007-10-18T07:27:36</t>
  </si>
  <si>
    <t>2007-10-18T18:41:07</t>
  </si>
  <si>
    <t>2007-10-19</t>
  </si>
  <si>
    <t>2007-10-19T07:28:28</t>
  </si>
  <si>
    <t>2007-10-19T18:39:52</t>
  </si>
  <si>
    <t>2007-10-20</t>
  </si>
  <si>
    <t>2007-10-20T07:29:20</t>
  </si>
  <si>
    <t>2007-10-20T18:38:37</t>
  </si>
  <si>
    <t>2007-10-21</t>
  </si>
  <si>
    <t>2007-10-21T07:30:13</t>
  </si>
  <si>
    <t>2007-10-21T18:37:24</t>
  </si>
  <si>
    <t>2007-10-22</t>
  </si>
  <si>
    <t>2007-10-22T07:31:07</t>
  </si>
  <si>
    <t>2007-10-22T18:36:12</t>
  </si>
  <si>
    <t>2007-10-23</t>
  </si>
  <si>
    <t>2007-10-23T07:32:00</t>
  </si>
  <si>
    <t>2007-10-23T18:35:00</t>
  </si>
  <si>
    <t>2007-10-24</t>
  </si>
  <si>
    <t>2007-10-24T07:32:54</t>
  </si>
  <si>
    <t>2007-10-24T18:33:50</t>
  </si>
  <si>
    <t>2007-10-25</t>
  </si>
  <si>
    <t>2007-10-25T07:33:48</t>
  </si>
  <si>
    <t>2007-10-25T18:32:41</t>
  </si>
  <si>
    <t>2007-10-26</t>
  </si>
  <si>
    <t>2007-10-26T07:34:43</t>
  </si>
  <si>
    <t>2007-10-26T18:31:33</t>
  </si>
  <si>
    <t>2007-10-27</t>
  </si>
  <si>
    <t>2007-10-27T07:35:38</t>
  </si>
  <si>
    <t>2007-10-27T18:30:25</t>
  </si>
  <si>
    <t>2007-10-28</t>
  </si>
  <si>
    <t>2007-10-28T06:36:34</t>
  </si>
  <si>
    <t>2007-10-28T17:29:19</t>
  </si>
  <si>
    <t>2007-10-29</t>
  </si>
  <si>
    <t>2007-10-29T06:37:29</t>
  </si>
  <si>
    <t>2007-10-29T17:28:15</t>
  </si>
  <si>
    <t>2007-10-30</t>
  </si>
  <si>
    <t>2007-10-30T06:38:25</t>
  </si>
  <si>
    <t>2007-10-30T17:27:11</t>
  </si>
  <si>
    <t>2007-10-31</t>
  </si>
  <si>
    <t>2007-10-31T06:39:22</t>
  </si>
  <si>
    <t>2007-10-31T17:26:09</t>
  </si>
  <si>
    <t>2007-11-01</t>
  </si>
  <si>
    <t>2007-11-01T06:40:19</t>
  </si>
  <si>
    <t>2007-11-01T17:25:08</t>
  </si>
  <si>
    <t>2007-11-02</t>
  </si>
  <si>
    <t>2007-11-02T06:41:16</t>
  </si>
  <si>
    <t>2007-11-02T17:24:08</t>
  </si>
  <si>
    <t>2007-11-03</t>
  </si>
  <si>
    <t>2007-11-03T06:42:13</t>
  </si>
  <si>
    <t>2007-11-03T17:23:10</t>
  </si>
  <si>
    <t>2007-11-04</t>
  </si>
  <si>
    <t>2007-11-04T06:43:11</t>
  </si>
  <si>
    <t>2007-11-04T17:22:13</t>
  </si>
  <si>
    <t>2007-11-05</t>
  </si>
  <si>
    <t>2007-11-05T06:44:09</t>
  </si>
  <si>
    <t>2007-11-05T17:21:17</t>
  </si>
  <si>
    <t>2007-11-06</t>
  </si>
  <si>
    <t>2007-11-06T06:45:07</t>
  </si>
  <si>
    <t>2007-11-06T17:20:23</t>
  </si>
  <si>
    <t>2007-11-07</t>
  </si>
  <si>
    <t>2007-11-07T06:46:05</t>
  </si>
  <si>
    <t>2007-11-07T17:19:31</t>
  </si>
  <si>
    <t>2007-11-08</t>
  </si>
  <si>
    <t>2007-11-08T06:47:04</t>
  </si>
  <si>
    <t>2007-11-08T17:18:39</t>
  </si>
  <si>
    <t>2007-11-09</t>
  </si>
  <si>
    <t>2007-11-09T06:48:03</t>
  </si>
  <si>
    <t>2007-11-09T17:17:50</t>
  </si>
  <si>
    <t>2007-11-10</t>
  </si>
  <si>
    <t>2007-11-10T06:49:02</t>
  </si>
  <si>
    <t>2007-11-10T17:17:02</t>
  </si>
  <si>
    <t>2007-11-11</t>
  </si>
  <si>
    <t>2007-11-11T06:50:01</t>
  </si>
  <si>
    <t>2007-11-11T17:16:15</t>
  </si>
  <si>
    <t>2007-11-12</t>
  </si>
  <si>
    <t>2007-11-12T06:51:00</t>
  </si>
  <si>
    <t>2007-11-12T17:15:30</t>
  </si>
  <si>
    <t>2007-11-13</t>
  </si>
  <si>
    <t>2007-11-13T06:52:00</t>
  </si>
  <si>
    <t>2007-11-13T17:14:47</t>
  </si>
  <si>
    <t>2007-11-14</t>
  </si>
  <si>
    <t>2007-11-14T06:52:59</t>
  </si>
  <si>
    <t>2007-11-14T17:14:06</t>
  </si>
  <si>
    <t>2007-11-15</t>
  </si>
  <si>
    <t>2007-11-15T06:53:59</t>
  </si>
  <si>
    <t>2007-11-15T17:13:26</t>
  </si>
  <si>
    <t>2007-11-16</t>
  </si>
  <si>
    <t>2007-11-16T06:54:58</t>
  </si>
  <si>
    <t>2007-11-16T17:12:48</t>
  </si>
  <si>
    <t>2007-11-17</t>
  </si>
  <si>
    <t>2007-11-17T06:55:58</t>
  </si>
  <si>
    <t>2007-11-17T17:12:11</t>
  </si>
  <si>
    <t>2007-11-18</t>
  </si>
  <si>
    <t>2007-11-18T06:56:57</t>
  </si>
  <si>
    <t>2007-11-18T17:11:36</t>
  </si>
  <si>
    <t>2007-11-19</t>
  </si>
  <si>
    <t>2007-11-19T06:57:56</t>
  </si>
  <si>
    <t>2007-11-19T17:11:04</t>
  </si>
  <si>
    <t>2007-11-20</t>
  </si>
  <si>
    <t>2007-11-20T06:58:55</t>
  </si>
  <si>
    <t>2007-11-20T17:10:32</t>
  </si>
  <si>
    <t>2007-11-21</t>
  </si>
  <si>
    <t>2007-11-21T06:59:54</t>
  </si>
  <si>
    <t>2007-11-21T17:10:03</t>
  </si>
  <si>
    <t>2007-11-22</t>
  </si>
  <si>
    <t>2007-11-22T07:00:53</t>
  </si>
  <si>
    <t>2007-11-22T17:09:36</t>
  </si>
  <si>
    <t>2007-11-23</t>
  </si>
  <si>
    <t>2007-11-23T07:01:51</t>
  </si>
  <si>
    <t>2007-11-23T17:09:10</t>
  </si>
  <si>
    <t>2007-11-24</t>
  </si>
  <si>
    <t>2007-11-24T07:02:49</t>
  </si>
  <si>
    <t>2007-11-24T17:08:47</t>
  </si>
  <si>
    <t>2007-11-25</t>
  </si>
  <si>
    <t>2007-11-25T07:03:47</t>
  </si>
  <si>
    <t>2007-11-25T17:08:25</t>
  </si>
  <si>
    <t>2007-11-26</t>
  </si>
  <si>
    <t>2007-11-26T07:04:45</t>
  </si>
  <si>
    <t>2007-11-26T17:08:05</t>
  </si>
  <si>
    <t>2007-11-27</t>
  </si>
  <si>
    <t>2007-11-27T07:05:42</t>
  </si>
  <si>
    <t>2007-11-27T17:07:47</t>
  </si>
  <si>
    <t>2007-11-28</t>
  </si>
  <si>
    <t>2007-11-28T07:06:38</t>
  </si>
  <si>
    <t>2007-11-28T17:07:31</t>
  </si>
  <si>
    <t>2007-11-29</t>
  </si>
  <si>
    <t>2007-11-29T07:07:34</t>
  </si>
  <si>
    <t>2007-11-29T17:07:17</t>
  </si>
  <si>
    <t>2007-11-30</t>
  </si>
  <si>
    <t>2007-11-30T07:08:29</t>
  </si>
  <si>
    <t>2007-11-30T17:07:05</t>
  </si>
  <si>
    <t>2007-12-01</t>
  </si>
  <si>
    <t>2007-12-01T07:09:24</t>
  </si>
  <si>
    <t>2007-12-01T17:06:55</t>
  </si>
  <si>
    <t>2007-12-02</t>
  </si>
  <si>
    <t>2007-12-02T07:10:18</t>
  </si>
  <si>
    <t>2007-12-02T17:06:47</t>
  </si>
  <si>
    <t>2007-12-03</t>
  </si>
  <si>
    <t>2007-12-03T07:11:12</t>
  </si>
  <si>
    <t>2007-12-03T17:06:40</t>
  </si>
  <si>
    <t>2007-12-04</t>
  </si>
  <si>
    <t>2007-12-04T07:12:04</t>
  </si>
  <si>
    <t>2007-12-04T17:06:36</t>
  </si>
  <si>
    <t>2007-12-05</t>
  </si>
  <si>
    <t>2007-12-05T07:12:56</t>
  </si>
  <si>
    <t>2007-12-05T17:06:34</t>
  </si>
  <si>
    <t>2007-12-06</t>
  </si>
  <si>
    <t>2007-12-06T07:13:47</t>
  </si>
  <si>
    <t>2007-12-06T17:06:34</t>
  </si>
  <si>
    <t>2007-12-07</t>
  </si>
  <si>
    <t>2007-12-07T07:14:37</t>
  </si>
  <si>
    <t>2007-12-07T17:06:35</t>
  </si>
  <si>
    <t>2007-12-08</t>
  </si>
  <si>
    <t>2007-12-08T07:15:26</t>
  </si>
  <si>
    <t>2007-12-08T17:06:39</t>
  </si>
  <si>
    <t>2007-12-09</t>
  </si>
  <si>
    <t>2007-12-09T07:16:14</t>
  </si>
  <si>
    <t>2007-12-09T17:06:44</t>
  </si>
  <si>
    <t>2007-12-10</t>
  </si>
  <si>
    <t>2007-12-10T07:17:01</t>
  </si>
  <si>
    <t>2007-12-10T17:06:52</t>
  </si>
  <si>
    <t>2007-12-11</t>
  </si>
  <si>
    <t>2007-12-11T07:17:46</t>
  </si>
  <si>
    <t>2007-12-11T17:07:01</t>
  </si>
  <si>
    <t>2007-12-12</t>
  </si>
  <si>
    <t>2007-12-12T07:18:31</t>
  </si>
  <si>
    <t>2007-12-12T17:07:13</t>
  </si>
  <si>
    <t>2007-12-13</t>
  </si>
  <si>
    <t>2007-12-13T07:19:15</t>
  </si>
  <si>
    <t>2007-12-13T17:07:26</t>
  </si>
  <si>
    <t>2007-12-14</t>
  </si>
  <si>
    <t>2007-12-14T07:19:57</t>
  </si>
  <si>
    <t>2007-12-14T17:07:41</t>
  </si>
  <si>
    <t>2007-12-15</t>
  </si>
  <si>
    <t>2007-12-15T07:20:38</t>
  </si>
  <si>
    <t>2007-12-15T17:07:58</t>
  </si>
  <si>
    <t>2007-12-16</t>
  </si>
  <si>
    <t>2007-12-16T07:21:17</t>
  </si>
  <si>
    <t>2007-12-16T17:08:17</t>
  </si>
  <si>
    <t>2007-12-17</t>
  </si>
  <si>
    <t>2007-12-17T07:21:55</t>
  </si>
  <si>
    <t>2007-12-17T17:08:38</t>
  </si>
  <si>
    <t>2007-12-18</t>
  </si>
  <si>
    <t>2007-12-18T07:22:32</t>
  </si>
  <si>
    <t>2007-12-18T17:09:01</t>
  </si>
  <si>
    <t>2007-12-19</t>
  </si>
  <si>
    <t>2007-12-19T07:23:07</t>
  </si>
  <si>
    <t>2007-12-19T17:09:25</t>
  </si>
  <si>
    <t>2007-12-20</t>
  </si>
  <si>
    <t>2007-12-20T07:23:41</t>
  </si>
  <si>
    <t>2007-12-20T17:09:51</t>
  </si>
  <si>
    <t>2007-12-21</t>
  </si>
  <si>
    <t>2007-12-21T07:24:13</t>
  </si>
  <si>
    <t>2007-12-21T17:10:19</t>
  </si>
  <si>
    <t>2007-12-22</t>
  </si>
  <si>
    <t>2007-12-22T07:24:44</t>
  </si>
  <si>
    <t>2007-12-22T17:10:49</t>
  </si>
  <si>
    <t>2007-12-23</t>
  </si>
  <si>
    <t>2007-12-23T07:25:13</t>
  </si>
  <si>
    <t>2007-12-23T17:11:20</t>
  </si>
  <si>
    <t>2007-12-24</t>
  </si>
  <si>
    <t>2007-12-24T07:25:40</t>
  </si>
  <si>
    <t>2007-12-24T17:11:53</t>
  </si>
  <si>
    <t>2007-12-25</t>
  </si>
  <si>
    <t>2007-12-25T07:26:06</t>
  </si>
  <si>
    <t>2007-12-25T17:12:27</t>
  </si>
  <si>
    <t>2007-12-26</t>
  </si>
  <si>
    <t>2007-12-26T07:26:30</t>
  </si>
  <si>
    <t>2007-12-26T17:13:03</t>
  </si>
  <si>
    <t>2007-12-27</t>
  </si>
  <si>
    <t>2007-12-27T07:26:52</t>
  </si>
  <si>
    <t>2007-12-27T17:13:41</t>
  </si>
  <si>
    <t>2007-12-28</t>
  </si>
  <si>
    <t>2007-12-28T07:27:13</t>
  </si>
  <si>
    <t>2007-12-28T17:14:20</t>
  </si>
  <si>
    <t>2007-12-29</t>
  </si>
  <si>
    <t>2007-12-29T07:27:31</t>
  </si>
  <si>
    <t>2007-12-29T17:15:00</t>
  </si>
  <si>
    <t>2007-12-30</t>
  </si>
  <si>
    <t>2007-12-30T07:27:48</t>
  </si>
  <si>
    <t>2007-12-30T17:15:42</t>
  </si>
  <si>
    <t>2007-12-31</t>
  </si>
  <si>
    <t>2007-12-31T07:28:03</t>
  </si>
  <si>
    <t>2007-12-31T17:16:25</t>
  </si>
  <si>
    <t>2008-01-01</t>
  </si>
  <si>
    <t>2008-01-01T07:28:16</t>
  </si>
  <si>
    <t>2008-01-01T17:17:10</t>
  </si>
  <si>
    <t>2008-01-02</t>
  </si>
  <si>
    <t>2008-01-02T07:28:28</t>
  </si>
  <si>
    <t>2008-01-02T17:17:56</t>
  </si>
  <si>
    <t>2008-01-03</t>
  </si>
  <si>
    <t>2008-01-03T07:28:37</t>
  </si>
  <si>
    <t>2008-01-03T17:18:43</t>
  </si>
  <si>
    <t>2008-01-04</t>
  </si>
  <si>
    <t>2008-01-04T07:28:45</t>
  </si>
  <si>
    <t>2008-01-04T17:19:31</t>
  </si>
  <si>
    <t>2008-01-05</t>
  </si>
  <si>
    <t>2008-01-05T07:28:50</t>
  </si>
  <si>
    <t>2008-01-05T17:20:20</t>
  </si>
  <si>
    <t>2008-01-06</t>
  </si>
  <si>
    <t>2008-01-06T07:28:54</t>
  </si>
  <si>
    <t>2008-01-06T17:21:11</t>
  </si>
  <si>
    <t>2008-01-07</t>
  </si>
  <si>
    <t>2008-01-07T07:28:56</t>
  </si>
  <si>
    <t>2008-01-07T17:22:02</t>
  </si>
  <si>
    <t>2008-01-08</t>
  </si>
  <si>
    <t>2008-01-08T07:28:56</t>
  </si>
  <si>
    <t>2008-01-08T17:22:54</t>
  </si>
  <si>
    <t>2008-01-09</t>
  </si>
  <si>
    <t>2008-01-09T07:28:54</t>
  </si>
  <si>
    <t>2008-01-09T17:23:48</t>
  </si>
  <si>
    <t>2008-01-10</t>
  </si>
  <si>
    <t>2008-01-10T07:28:50</t>
  </si>
  <si>
    <t>2008-01-10T17:24:42</t>
  </si>
  <si>
    <t>2008-01-11</t>
  </si>
  <si>
    <t>2008-01-11T07:28:44</t>
  </si>
  <si>
    <t>2008-01-11T17:25:37</t>
  </si>
  <si>
    <t>2008-01-12</t>
  </si>
  <si>
    <t>2008-01-12T07:28:36</t>
  </si>
  <si>
    <t>2008-01-12T17:26:33</t>
  </si>
  <si>
    <t>2008-01-13</t>
  </si>
  <si>
    <t>2008-01-13T07:28:26</t>
  </si>
  <si>
    <t>2008-01-13T17:27:29</t>
  </si>
  <si>
    <t>2008-01-14</t>
  </si>
  <si>
    <t>2008-01-14T07:28:15</t>
  </si>
  <si>
    <t>2008-01-14T17:28:27</t>
  </si>
  <si>
    <t>2008-01-15</t>
  </si>
  <si>
    <t>2008-01-15T07:28:01</t>
  </si>
  <si>
    <t>2008-01-15T17:29:24</t>
  </si>
  <si>
    <t>2008-01-16</t>
  </si>
  <si>
    <t>2008-01-16T07:27:46</t>
  </si>
  <si>
    <t>2008-01-16T17:30:23</t>
  </si>
  <si>
    <t>2008-01-17</t>
  </si>
  <si>
    <t>2008-01-17T07:27:28</t>
  </si>
  <si>
    <t>2008-01-17T17:31:22</t>
  </si>
  <si>
    <t>2008-01-18</t>
  </si>
  <si>
    <t>2008-01-18T07:27:09</t>
  </si>
  <si>
    <t>2008-01-18T17:32:21</t>
  </si>
  <si>
    <t>2008-01-19</t>
  </si>
  <si>
    <t>2008-01-19T07:26:48</t>
  </si>
  <si>
    <t>2008-01-19T17:33:21</t>
  </si>
  <si>
    <t>2008-01-20</t>
  </si>
  <si>
    <t>2008-01-20T07:26:25</t>
  </si>
  <si>
    <t>2008-01-20T17:34:22</t>
  </si>
  <si>
    <t>2008-01-21</t>
  </si>
  <si>
    <t>2008-01-21T07:26:00</t>
  </si>
  <si>
    <t>2008-01-21T17:35:22</t>
  </si>
  <si>
    <t>2008-01-22</t>
  </si>
  <si>
    <t>2008-01-22T07:25:33</t>
  </si>
  <si>
    <t>2008-01-22T17:36:24</t>
  </si>
  <si>
    <t>2008-01-23</t>
  </si>
  <si>
    <t>2008-01-23T07:25:04</t>
  </si>
  <si>
    <t>2008-01-23T17:37:25</t>
  </si>
  <si>
    <t>2008-01-24</t>
  </si>
  <si>
    <t>2008-01-24T07:24:34</t>
  </si>
  <si>
    <t>2008-01-24T17:38:26</t>
  </si>
  <si>
    <t>2008-01-25</t>
  </si>
  <si>
    <t>2008-01-25T07:24:02</t>
  </si>
  <si>
    <t>2008-01-25T17:39:28</t>
  </si>
  <si>
    <t>2008-01-26</t>
  </si>
  <si>
    <t>2008-01-26T07:23:28</t>
  </si>
  <si>
    <t>2008-01-26T17:40:30</t>
  </si>
  <si>
    <t>2008-01-27</t>
  </si>
  <si>
    <t>2008-01-27T07:22:53</t>
  </si>
  <si>
    <t>2008-01-27T17:41:32</t>
  </si>
  <si>
    <t>2008-01-28</t>
  </si>
  <si>
    <t>2008-01-28T07:22:15</t>
  </si>
  <si>
    <t>2008-01-28T17:42:34</t>
  </si>
  <si>
    <t>2008-01-29</t>
  </si>
  <si>
    <t>2008-01-29T07:21:36</t>
  </si>
  <si>
    <t>2008-01-29T17:43:36</t>
  </si>
  <si>
    <t>2008-01-30</t>
  </si>
  <si>
    <t>2008-01-30T07:20:56</t>
  </si>
  <si>
    <t>2008-01-30T17:44:39</t>
  </si>
  <si>
    <t>2008-01-31</t>
  </si>
  <si>
    <t>2008-01-31T07:20:13</t>
  </si>
  <si>
    <t>2008-01-31T17:45:41</t>
  </si>
  <si>
    <t>2008-02-01</t>
  </si>
  <si>
    <t>2008-02-01T07:19:29</t>
  </si>
  <si>
    <t>2008-02-01T17:46:43</t>
  </si>
  <si>
    <t>2008-02-02</t>
  </si>
  <si>
    <t>2008-02-02T07:18:44</t>
  </si>
  <si>
    <t>2008-02-02T17:47:45</t>
  </si>
  <si>
    <t>2008-02-03</t>
  </si>
  <si>
    <t>2008-02-03T07:17:57</t>
  </si>
  <si>
    <t>2008-02-03T17:48:47</t>
  </si>
  <si>
    <t>2008-02-04</t>
  </si>
  <si>
    <t>2008-02-04T07:17:08</t>
  </si>
  <si>
    <t>2008-02-04T17:49:49</t>
  </si>
  <si>
    <t>2008-02-05</t>
  </si>
  <si>
    <t>2008-02-05T07:16:18</t>
  </si>
  <si>
    <t>2008-02-05T17:50:50</t>
  </si>
  <si>
    <t>2008-02-06</t>
  </si>
  <si>
    <t>2008-02-06T07:15:27</t>
  </si>
  <si>
    <t>2008-02-06T17:51:52</t>
  </si>
  <si>
    <t>2008-02-07</t>
  </si>
  <si>
    <t>2008-02-07T07:14:34</t>
  </si>
  <si>
    <t>2008-02-07T17:52:53</t>
  </si>
  <si>
    <t>2008-02-08</t>
  </si>
  <si>
    <t>2008-02-08T07:13:39</t>
  </si>
  <si>
    <t>2008-02-08T17:53:54</t>
  </si>
  <si>
    <t>2008-02-09</t>
  </si>
  <si>
    <t>2008-02-09T07:12:43</t>
  </si>
  <si>
    <t>2008-02-09T17:54:55</t>
  </si>
  <si>
    <t>2008-02-10</t>
  </si>
  <si>
    <t>2008-02-10T07:11:46</t>
  </si>
  <si>
    <t>2008-02-10T17:55:56</t>
  </si>
  <si>
    <t>2008-02-11</t>
  </si>
  <si>
    <t>2008-02-11T07:10:48</t>
  </si>
  <si>
    <t>2008-02-11T17:56:56</t>
  </si>
  <si>
    <t>2008-02-12</t>
  </si>
  <si>
    <t>2008-02-12T07:09:48</t>
  </si>
  <si>
    <t>2008-02-12T17:57:56</t>
  </si>
  <si>
    <t>2008-02-13</t>
  </si>
  <si>
    <t>2008-02-13T07:08:47</t>
  </si>
  <si>
    <t>2008-02-13T17:58:56</t>
  </si>
  <si>
    <t>2008-02-14</t>
  </si>
  <si>
    <t>2008-02-14T07:07:45</t>
  </si>
  <si>
    <t>2008-02-14T17:59:56</t>
  </si>
  <si>
    <t>2008-02-15</t>
  </si>
  <si>
    <t>2008-02-15T07:06:41</t>
  </si>
  <si>
    <t>2008-02-15T18:00:55</t>
  </si>
  <si>
    <t>2008-02-16</t>
  </si>
  <si>
    <t>2008-02-16T07:05:37</t>
  </si>
  <si>
    <t>2008-02-16T18:01:54</t>
  </si>
  <si>
    <t>2008-02-17</t>
  </si>
  <si>
    <t>2008-02-17T07:04:31</t>
  </si>
  <si>
    <t>2008-02-17T18:02:52</t>
  </si>
  <si>
    <t>2008-02-18</t>
  </si>
  <si>
    <t>2008-02-18T07:03:24</t>
  </si>
  <si>
    <t>2008-02-18T18:03:51</t>
  </si>
  <si>
    <t>2008-02-19</t>
  </si>
  <si>
    <t>2008-02-19T07:02:16</t>
  </si>
  <si>
    <t>2008-02-19T18:04:48</t>
  </si>
  <si>
    <t>2008-02-20</t>
  </si>
  <si>
    <t>2008-02-20T07:01:07</t>
  </si>
  <si>
    <t>2008-02-20T18:05:46</t>
  </si>
  <si>
    <t>2008-02-21</t>
  </si>
  <si>
    <t>2008-02-21T06:59:57</t>
  </si>
  <si>
    <t>2008-02-21T18:06:43</t>
  </si>
  <si>
    <t>2008-02-22</t>
  </si>
  <si>
    <t>2008-02-22T06:58:47</t>
  </si>
  <si>
    <t>2008-02-22T18:07:40</t>
  </si>
  <si>
    <t>2008-02-23</t>
  </si>
  <si>
    <t>2008-02-23T06:57:35</t>
  </si>
  <si>
    <t>2008-02-23T18:08:37</t>
  </si>
  <si>
    <t>2008-02-24</t>
  </si>
  <si>
    <t>2008-02-24T06:56:22</t>
  </si>
  <si>
    <t>2008-02-24T18:09:33</t>
  </si>
  <si>
    <t>2008-02-25</t>
  </si>
  <si>
    <t>2008-02-25T06:55:08</t>
  </si>
  <si>
    <t>2008-02-25T18:10:28</t>
  </si>
  <si>
    <t>2008-02-26</t>
  </si>
  <si>
    <t>2008-02-26T06:53:54</t>
  </si>
  <si>
    <t>2008-02-26T18:11:24</t>
  </si>
  <si>
    <t>2008-02-27</t>
  </si>
  <si>
    <t>2008-02-27T06:52:39</t>
  </si>
  <si>
    <t>2008-02-27T18:12:19</t>
  </si>
  <si>
    <t>2008-02-28</t>
  </si>
  <si>
    <t>2008-02-28T06:51:23</t>
  </si>
  <si>
    <t>2008-02-28T18:13:14</t>
  </si>
  <si>
    <t>2008-02-29</t>
  </si>
  <si>
    <t>2008-02-29T06:50:06</t>
  </si>
  <si>
    <t>2008-02-29T18:14:08</t>
  </si>
  <si>
    <t>2008-03-01</t>
  </si>
  <si>
    <t>2008-03-01T06:48:48</t>
  </si>
  <si>
    <t>2008-03-01T18:15:02</t>
  </si>
  <si>
    <t>2008-03-02</t>
  </si>
  <si>
    <t>2008-03-02T06:47:30</t>
  </si>
  <si>
    <t>2008-03-02T18:15:56</t>
  </si>
  <si>
    <t>2008-03-03</t>
  </si>
  <si>
    <t>2008-03-03T06:46:11</t>
  </si>
  <si>
    <t>2008-03-03T18:16:50</t>
  </si>
  <si>
    <t>2008-03-04</t>
  </si>
  <si>
    <t>2008-03-04T06:44:52</t>
  </si>
  <si>
    <t>2008-03-04T18:17:43</t>
  </si>
  <si>
    <t>2008-03-05</t>
  </si>
  <si>
    <t>2008-03-05T06:43:32</t>
  </si>
  <si>
    <t>2008-03-05T18:18:36</t>
  </si>
  <si>
    <t>2008-03-06</t>
  </si>
  <si>
    <t>2008-03-06T06:42:11</t>
  </si>
  <si>
    <t>2008-03-06T18:19:28</t>
  </si>
  <si>
    <t>2008-03-07</t>
  </si>
  <si>
    <t>2008-03-07T06:40:50</t>
  </si>
  <si>
    <t>2008-03-07T18:20:21</t>
  </si>
  <si>
    <t>2008-03-08</t>
  </si>
  <si>
    <t>2008-03-08T06:39:29</t>
  </si>
  <si>
    <t>2008-03-08T18:21:13</t>
  </si>
  <si>
    <t>2008-03-09</t>
  </si>
  <si>
    <t>2008-03-09T06:38:07</t>
  </si>
  <si>
    <t>2008-03-09T18:22:05</t>
  </si>
  <si>
    <t>2008-03-10</t>
  </si>
  <si>
    <t>2008-03-10T06:36:44</t>
  </si>
  <si>
    <t>2008-03-10T18:22:56</t>
  </si>
  <si>
    <t>2008-03-11</t>
  </si>
  <si>
    <t>2008-03-11T06:35:22</t>
  </si>
  <si>
    <t>2008-03-11T18:23:47</t>
  </si>
  <si>
    <t>2008-03-12</t>
  </si>
  <si>
    <t>2008-03-12T06:33:58</t>
  </si>
  <si>
    <t>2008-03-12T18:24:38</t>
  </si>
  <si>
    <t>2008-03-13</t>
  </si>
  <si>
    <t>2008-03-13T06:32:35</t>
  </si>
  <si>
    <t>2008-03-13T18:25:29</t>
  </si>
  <si>
    <t>2008-03-14</t>
  </si>
  <si>
    <t>2008-03-14T06:31:11</t>
  </si>
  <si>
    <t>2008-03-14T18:26:20</t>
  </si>
  <si>
    <t>2008-03-15</t>
  </si>
  <si>
    <t>2008-03-15T06:29:47</t>
  </si>
  <si>
    <t>2008-03-15T18:27:10</t>
  </si>
  <si>
    <t>2008-03-16</t>
  </si>
  <si>
    <t>2008-03-16T06:28:23</t>
  </si>
  <si>
    <t>2008-03-16T18:28:00</t>
  </si>
  <si>
    <t>2008-03-17</t>
  </si>
  <si>
    <t>2008-03-17T06:26:58</t>
  </si>
  <si>
    <t>2008-03-17T18:28:50</t>
  </si>
  <si>
    <t>2008-03-18</t>
  </si>
  <si>
    <t>2008-03-18T06:25:33</t>
  </si>
  <si>
    <t>2008-03-18T18:29:40</t>
  </si>
  <si>
    <t>2008-03-19</t>
  </si>
  <si>
    <t>2008-03-19T06:24:09</t>
  </si>
  <si>
    <t>2008-03-19T18:30:30</t>
  </si>
  <si>
    <t>2008-03-20</t>
  </si>
  <si>
    <t>2008-03-20T06:22:44</t>
  </si>
  <si>
    <t>2008-03-20T18:31:19</t>
  </si>
  <si>
    <t>2008-03-21</t>
  </si>
  <si>
    <t>2008-03-21T06:21:18</t>
  </si>
  <si>
    <t>2008-03-21T18:32:09</t>
  </si>
  <si>
    <t>2008-03-22</t>
  </si>
  <si>
    <t>2008-03-22T06:19:53</t>
  </si>
  <si>
    <t>2008-03-22T18:32:58</t>
  </si>
  <si>
    <t>2008-03-23</t>
  </si>
  <si>
    <t>2008-03-23T06:18:28</t>
  </si>
  <si>
    <t>2008-03-23T18:33:47</t>
  </si>
  <si>
    <t>2008-03-24</t>
  </si>
  <si>
    <t>2008-03-24T06:17:03</t>
  </si>
  <si>
    <t>2008-03-24T18:34:36</t>
  </si>
  <si>
    <t>2008-03-25</t>
  </si>
  <si>
    <t>2008-03-25T06:15:38</t>
  </si>
  <si>
    <t>2008-03-25T18:35:25</t>
  </si>
  <si>
    <t>2008-03-26</t>
  </si>
  <si>
    <t>2008-03-26T06:14:13</t>
  </si>
  <si>
    <t>2008-03-26T18:36:14</t>
  </si>
  <si>
    <t>2008-03-27</t>
  </si>
  <si>
    <t>2008-03-27T06:12:48</t>
  </si>
  <si>
    <t>2008-03-27T18:37:03</t>
  </si>
  <si>
    <t>2008-03-28</t>
  </si>
  <si>
    <t>2008-03-28T06:11:23</t>
  </si>
  <si>
    <t>2008-03-28T18:37:52</t>
  </si>
  <si>
    <t>2008-03-29</t>
  </si>
  <si>
    <t>2008-03-29T06:09:58</t>
  </si>
  <si>
    <t>2008-03-29T18:38:41</t>
  </si>
  <si>
    <t>2008-03-30</t>
  </si>
  <si>
    <t>2008-03-30T07:08:33</t>
  </si>
  <si>
    <t>2008-03-30T19:39:29</t>
  </si>
  <si>
    <t>2008-03-31</t>
  </si>
  <si>
    <t>2008-03-31T07:07:09</t>
  </si>
  <si>
    <t>2008-03-31T19:40:18</t>
  </si>
  <si>
    <t>2008-04-01</t>
  </si>
  <si>
    <t>2008-04-01T07:05:45</t>
  </si>
  <si>
    <t>2008-04-01T19:41:06</t>
  </si>
  <si>
    <t>2008-04-02</t>
  </si>
  <si>
    <t>2008-04-02T07:04:21</t>
  </si>
  <si>
    <t>2008-04-02T19:41:55</t>
  </si>
  <si>
    <t>2008-04-03</t>
  </si>
  <si>
    <t>2008-04-03T07:02:57</t>
  </si>
  <si>
    <t>2008-04-03T19:42:44</t>
  </si>
  <si>
    <t>2008-04-04</t>
  </si>
  <si>
    <t>2008-04-04T07:01:34</t>
  </si>
  <si>
    <t>2008-04-04T19:43:32</t>
  </si>
  <si>
    <t>2008-04-05</t>
  </si>
  <si>
    <t>2008-04-05T07:00:11</t>
  </si>
  <si>
    <t>2008-04-05T19:44:21</t>
  </si>
  <si>
    <t>2008-04-06</t>
  </si>
  <si>
    <t>2008-04-06T06:58:48</t>
  </si>
  <si>
    <t>2008-04-06T19:45:09</t>
  </si>
  <si>
    <t>2008-04-07</t>
  </si>
  <si>
    <t>2008-04-07T06:57:26</t>
  </si>
  <si>
    <t>2008-04-07T19:45:58</t>
  </si>
  <si>
    <t>2008-04-08</t>
  </si>
  <si>
    <t>2008-04-08T06:56:04</t>
  </si>
  <si>
    <t>2008-04-08T19:46:47</t>
  </si>
  <si>
    <t>2008-04-09</t>
  </si>
  <si>
    <t>2008-04-09T06:54:43</t>
  </si>
  <si>
    <t>2008-04-09T19:47:35</t>
  </si>
  <si>
    <t>2008-04-10</t>
  </si>
  <si>
    <t>2008-04-10T06:53:22</t>
  </si>
  <si>
    <t>2008-04-10T19:48:24</t>
  </si>
  <si>
    <t>2008-04-11</t>
  </si>
  <si>
    <t>2008-04-11T06:52:02</t>
  </si>
  <si>
    <t>2008-04-11T19:49:13</t>
  </si>
  <si>
    <t>2008-04-12</t>
  </si>
  <si>
    <t>2008-04-12T06:50:42</t>
  </si>
  <si>
    <t>2008-04-12T19:50:02</t>
  </si>
  <si>
    <t>2008-04-13</t>
  </si>
  <si>
    <t>2008-04-13T06:49:23</t>
  </si>
  <si>
    <t>2008-04-13T19:50:51</t>
  </si>
  <si>
    <t>2008-04-14</t>
  </si>
  <si>
    <t>2008-04-14T06:48:04</t>
  </si>
  <si>
    <t>2008-04-14T19:51:40</t>
  </si>
  <si>
    <t>2008-04-15</t>
  </si>
  <si>
    <t>2008-04-15T06:46:46</t>
  </si>
  <si>
    <t>2008-04-15T19:52:29</t>
  </si>
  <si>
    <t>2008-04-16</t>
  </si>
  <si>
    <t>2008-04-16T06:45:29</t>
  </si>
  <si>
    <t>2008-04-16T19:53:18</t>
  </si>
  <si>
    <t>2008-04-17</t>
  </si>
  <si>
    <t>2008-04-17T06:44:12</t>
  </si>
  <si>
    <t>2008-04-17T19:54:07</t>
  </si>
  <si>
    <t>2008-04-18</t>
  </si>
  <si>
    <t>2008-04-18T06:42:56</t>
  </si>
  <si>
    <t>2008-04-18T19:54:56</t>
  </si>
  <si>
    <t>2008-04-19</t>
  </si>
  <si>
    <t>2008-04-19T06:41:41</t>
  </si>
  <si>
    <t>2008-04-19T19:55:45</t>
  </si>
  <si>
    <t>Clear conditions throughout the day.</t>
  </si>
  <si>
    <t>2008-04-20</t>
  </si>
  <si>
    <t>2008-04-20T06:40:26</t>
  </si>
  <si>
    <t>2008-04-20T19:56:34</t>
  </si>
  <si>
    <t>2008-04-21</t>
  </si>
  <si>
    <t>2008-04-21T06:39:13</t>
  </si>
  <si>
    <t>2008-04-21T19:57:24</t>
  </si>
  <si>
    <t>2008-04-22</t>
  </si>
  <si>
    <t>2008-04-22T06:38:00</t>
  </si>
  <si>
    <t>2008-04-22T19:58:13</t>
  </si>
  <si>
    <t>2008-04-23</t>
  </si>
  <si>
    <t>2008-04-23T06:36:48</t>
  </si>
  <si>
    <t>2008-04-23T19:59:02</t>
  </si>
  <si>
    <t>2008-04-24</t>
  </si>
  <si>
    <t>2008-04-24T06:35:37</t>
  </si>
  <si>
    <t>2008-04-24T19:59:52</t>
  </si>
  <si>
    <t>2008-04-25</t>
  </si>
  <si>
    <t>2008-04-25T06:34:27</t>
  </si>
  <si>
    <t>2008-04-25T20:00:41</t>
  </si>
  <si>
    <t>2008-04-26</t>
  </si>
  <si>
    <t>2008-04-26T06:33:17</t>
  </si>
  <si>
    <t>2008-04-26T20:01:31</t>
  </si>
  <si>
    <t>2008-04-27</t>
  </si>
  <si>
    <t>2008-04-27T06:32:09</t>
  </si>
  <si>
    <t>2008-04-27T20:02:20</t>
  </si>
  <si>
    <t>2008-04-28</t>
  </si>
  <si>
    <t>2008-04-28T06:31:02</t>
  </si>
  <si>
    <t>2008-04-28T20:03:10</t>
  </si>
  <si>
    <t>2008-04-29</t>
  </si>
  <si>
    <t>2008-04-29T06:29:56</t>
  </si>
  <si>
    <t>2008-04-29T20:03:59</t>
  </si>
  <si>
    <t>2008-04-30</t>
  </si>
  <si>
    <t>2008-04-30T06:28:50</t>
  </si>
  <si>
    <t>2008-04-30T20:04:49</t>
  </si>
  <si>
    <t>2008-05-01</t>
  </si>
  <si>
    <t>2008-05-01T06:27:46</t>
  </si>
  <si>
    <t>2008-05-01T20:05:38</t>
  </si>
  <si>
    <t>2008-05-02</t>
  </si>
  <si>
    <t>2008-05-02T06:26:43</t>
  </si>
  <si>
    <t>2008-05-02T20:06:28</t>
  </si>
  <si>
    <t>2008-05-03</t>
  </si>
  <si>
    <t>2008-05-03T06:25:41</t>
  </si>
  <si>
    <t>2008-05-03T20:07:17</t>
  </si>
  <si>
    <t>2008-05-04</t>
  </si>
  <si>
    <t>2008-05-04T06:24:41</t>
  </si>
  <si>
    <t>2008-05-04T20:08:06</t>
  </si>
  <si>
    <t>2008-05-05</t>
  </si>
  <si>
    <t>2008-05-05T06:23:41</t>
  </si>
  <si>
    <t>2008-05-05T20:08:56</t>
  </si>
  <si>
    <t>2008-05-06</t>
  </si>
  <si>
    <t>2008-05-06T06:22:43</t>
  </si>
  <si>
    <t>2008-05-06T20:09:45</t>
  </si>
  <si>
    <t>2008-05-07</t>
  </si>
  <si>
    <t>2008-05-07T06:21:46</t>
  </si>
  <si>
    <t>2008-05-07T20:10:34</t>
  </si>
  <si>
    <t>2008-05-08</t>
  </si>
  <si>
    <t>2008-05-08T06:20:50</t>
  </si>
  <si>
    <t>2008-05-08T20:11:23</t>
  </si>
  <si>
    <t>2008-05-09</t>
  </si>
  <si>
    <t>2008-05-09T06:19:55</t>
  </si>
  <si>
    <t>2008-05-09T20:12:11</t>
  </si>
  <si>
    <t>2008-05-10</t>
  </si>
  <si>
    <t>2008-05-10T06:19:02</t>
  </si>
  <si>
    <t>2008-05-10T20:13:00</t>
  </si>
  <si>
    <t>2008-05-11</t>
  </si>
  <si>
    <t>2008-05-11T06:18:10</t>
  </si>
  <si>
    <t>2008-05-11T20:13:48</t>
  </si>
  <si>
    <t>2008-05-12</t>
  </si>
  <si>
    <t>2008-05-12T06:17:19</t>
  </si>
  <si>
    <t>2008-05-12T20:14:36</t>
  </si>
  <si>
    <t>2008-05-13</t>
  </si>
  <si>
    <t>2008-05-13T06:16:30</t>
  </si>
  <si>
    <t>2008-05-13T20:15:24</t>
  </si>
  <si>
    <t>2008-05-14</t>
  </si>
  <si>
    <t>2008-05-14T06:15:42</t>
  </si>
  <si>
    <t>2008-05-14T20:16:11</t>
  </si>
  <si>
    <t>2008-05-15</t>
  </si>
  <si>
    <t>2008-05-15T06:14:56</t>
  </si>
  <si>
    <t>2008-05-15T20:16:59</t>
  </si>
  <si>
    <t>2008-05-16</t>
  </si>
  <si>
    <t>2008-05-16T06:14:11</t>
  </si>
  <si>
    <t>2008-05-16T20:17:46</t>
  </si>
  <si>
    <t>2008-05-17</t>
  </si>
  <si>
    <t>2008-05-17T06:13:28</t>
  </si>
  <si>
    <t>2008-05-17T20:18:32</t>
  </si>
  <si>
    <t>2008-05-18</t>
  </si>
  <si>
    <t>2008-05-18T06:12:46</t>
  </si>
  <si>
    <t>2008-05-18T20:19:18</t>
  </si>
  <si>
    <t>2008-05-19</t>
  </si>
  <si>
    <t>2008-05-19T06:12:05</t>
  </si>
  <si>
    <t>2008-05-19T20:20:04</t>
  </si>
  <si>
    <t>2008-05-20</t>
  </si>
  <si>
    <t>2008-05-20T06:11:26</t>
  </si>
  <si>
    <t>2008-05-20T20:20:49</t>
  </si>
  <si>
    <t>2008-05-21</t>
  </si>
  <si>
    <t>2008-05-21T06:10:49</t>
  </si>
  <si>
    <t>2008-05-21T20:21:34</t>
  </si>
  <si>
    <t>2008-05-22</t>
  </si>
  <si>
    <t>2008-05-22T06:10:13</t>
  </si>
  <si>
    <t>2008-05-22T20:22:18</t>
  </si>
  <si>
    <t>2008-05-23</t>
  </si>
  <si>
    <t>2008-05-23T06:09:39</t>
  </si>
  <si>
    <t>2008-05-23T20:23:02</t>
  </si>
  <si>
    <t>2008-05-24</t>
  </si>
  <si>
    <t>2008-05-24T06:09:06</t>
  </si>
  <si>
    <t>2008-05-24T20:23:45</t>
  </si>
  <si>
    <t>2008-05-25</t>
  </si>
  <si>
    <t>2008-05-25T06:08:35</t>
  </si>
  <si>
    <t>2008-05-25T20:24:28</t>
  </si>
  <si>
    <t>2008-05-26</t>
  </si>
  <si>
    <t>2008-05-26T06:08:06</t>
  </si>
  <si>
    <t>2008-05-26T20:25:09</t>
  </si>
  <si>
    <t>2008-05-27</t>
  </si>
  <si>
    <t>2008-05-27T06:07:38</t>
  </si>
  <si>
    <t>2008-05-27T20:25:51</t>
  </si>
  <si>
    <t>2008-05-28</t>
  </si>
  <si>
    <t>2008-05-28T06:07:12</t>
  </si>
  <si>
    <t>2008-05-28T20:26:31</t>
  </si>
  <si>
    <t>2008-05-29</t>
  </si>
  <si>
    <t>2008-05-29T06:06:47</t>
  </si>
  <si>
    <t>2008-05-29T20:27:11</t>
  </si>
  <si>
    <t>2008-05-30</t>
  </si>
  <si>
    <t>2008-05-30T06:06:24</t>
  </si>
  <si>
    <t>2008-05-30T20:27:50</t>
  </si>
  <si>
    <t>2008-05-31</t>
  </si>
  <si>
    <t>2008-05-31T06:06:03</t>
  </si>
  <si>
    <t>2008-05-31T20:28:28</t>
  </si>
  <si>
    <t>2008-06-01</t>
  </si>
  <si>
    <t>2008-06-01T06:05:43</t>
  </si>
  <si>
    <t>2008-06-01T20:29:05</t>
  </si>
  <si>
    <t>2008-06-02</t>
  </si>
  <si>
    <t>2008-06-02T06:05:25</t>
  </si>
  <si>
    <t>2008-06-02T20:29:41</t>
  </si>
  <si>
    <t>2008-06-03</t>
  </si>
  <si>
    <t>2008-06-03T06:05:09</t>
  </si>
  <si>
    <t>2008-06-03T20:30:17</t>
  </si>
  <si>
    <t>2008-06-04</t>
  </si>
  <si>
    <t>2008-06-04T06:04:54</t>
  </si>
  <si>
    <t>2008-06-04T20:30:51</t>
  </si>
  <si>
    <t>2008-06-05</t>
  </si>
  <si>
    <t>2008-06-05T06:04:41</t>
  </si>
  <si>
    <t>2008-06-05T20:31:24</t>
  </si>
  <si>
    <t>2008-06-06</t>
  </si>
  <si>
    <t>2008-06-06T06:04:30</t>
  </si>
  <si>
    <t>2008-06-06T20:31:57</t>
  </si>
  <si>
    <t>2008-06-07</t>
  </si>
  <si>
    <t>2008-06-07T06:04:20</t>
  </si>
  <si>
    <t>2008-06-07T20:32:28</t>
  </si>
  <si>
    <t>2008-06-08</t>
  </si>
  <si>
    <t>2008-06-08T06:04:12</t>
  </si>
  <si>
    <t>2008-06-08T20:32:58</t>
  </si>
  <si>
    <t>2008-06-09</t>
  </si>
  <si>
    <t>2008-06-09T06:04:06</t>
  </si>
  <si>
    <t>2008-06-09T20:33:27</t>
  </si>
  <si>
    <t>2008-06-10</t>
  </si>
  <si>
    <t>2008-06-10T06:04:01</t>
  </si>
  <si>
    <t>2008-06-10T20:33:55</t>
  </si>
  <si>
    <t>2008-06-11</t>
  </si>
  <si>
    <t>2008-06-11T06:03:58</t>
  </si>
  <si>
    <t>2008-06-11T20:34:21</t>
  </si>
  <si>
    <t>2008-06-12</t>
  </si>
  <si>
    <t>2008-06-12T06:03:57</t>
  </si>
  <si>
    <t>2008-06-12T20:34:47</t>
  </si>
  <si>
    <t>2008-06-13</t>
  </si>
  <si>
    <t>2008-06-13T06:03:57</t>
  </si>
  <si>
    <t>2008-06-13T20:35:11</t>
  </si>
  <si>
    <t>2008-06-14</t>
  </si>
  <si>
    <t>2008-06-14T06:03:59</t>
  </si>
  <si>
    <t>2008-06-14T20:35:33</t>
  </si>
  <si>
    <t>2008-06-15</t>
  </si>
  <si>
    <t>2008-06-15T06:04:02</t>
  </si>
  <si>
    <t>2008-06-15T20:35:55</t>
  </si>
  <si>
    <t>2008-06-16</t>
  </si>
  <si>
    <t>2008-06-16T06:04:07</t>
  </si>
  <si>
    <t>2008-06-16T20:36:15</t>
  </si>
  <si>
    <t>2008-06-17</t>
  </si>
  <si>
    <t>2008-06-17T06:04:13</t>
  </si>
  <si>
    <t>2008-06-17T20:36:33</t>
  </si>
  <si>
    <t>2008-06-18</t>
  </si>
  <si>
    <t>2008-06-18T06:04:21</t>
  </si>
  <si>
    <t>2008-06-18T20:36:50</t>
  </si>
  <si>
    <t>2008-06-19</t>
  </si>
  <si>
    <t>2008-06-19T06:04:31</t>
  </si>
  <si>
    <t>2008-06-19T20:37:06</t>
  </si>
  <si>
    <t>2008-06-20</t>
  </si>
  <si>
    <t>2008-06-20T06:04:42</t>
  </si>
  <si>
    <t>2008-06-20T20:37:20</t>
  </si>
  <si>
    <t>2008-06-21</t>
  </si>
  <si>
    <t>2008-06-21T06:04:54</t>
  </si>
  <si>
    <t>2008-06-21T20:37:33</t>
  </si>
  <si>
    <t>2008-06-22</t>
  </si>
  <si>
    <t>2008-06-22T06:05:08</t>
  </si>
  <si>
    <t>2008-06-22T20:37:44</t>
  </si>
  <si>
    <t>2008-06-23</t>
  </si>
  <si>
    <t>2008-06-23T06:05:24</t>
  </si>
  <si>
    <t>2008-06-23T20:37:54</t>
  </si>
  <si>
    <t>2008-06-24</t>
  </si>
  <si>
    <t>2008-06-24T06:05:41</t>
  </si>
  <si>
    <t>2008-06-24T20:38:02</t>
  </si>
  <si>
    <t>2008-06-25</t>
  </si>
  <si>
    <t>2008-06-25T06:05:59</t>
  </si>
  <si>
    <t>2008-06-25T20:38:08</t>
  </si>
  <si>
    <t>2008-06-26</t>
  </si>
  <si>
    <t>2008-06-26T06:06:18</t>
  </si>
  <si>
    <t>2008-06-26T20:38:13</t>
  </si>
  <si>
    <t>2008-06-27</t>
  </si>
  <si>
    <t>2008-06-27T06:06:39</t>
  </si>
  <si>
    <t>2008-06-27T20:38:16</t>
  </si>
  <si>
    <t>2008-06-28</t>
  </si>
  <si>
    <t>2008-06-28T06:07:01</t>
  </si>
  <si>
    <t>2008-06-28T20:38:18</t>
  </si>
  <si>
    <t>2008-06-29</t>
  </si>
  <si>
    <t>2008-06-29T06:07:24</t>
  </si>
  <si>
    <t>2008-06-29T20:38:18</t>
  </si>
  <si>
    <t>2008-06-30</t>
  </si>
  <si>
    <t>2008-06-30T06:07:49</t>
  </si>
  <si>
    <t>2008-06-30T20:38:16</t>
  </si>
  <si>
    <t>2008-07-01</t>
  </si>
  <si>
    <t>2008-07-01T06:08:15</t>
  </si>
  <si>
    <t>2008-07-01T20:38:13</t>
  </si>
  <si>
    <t>2008-07-02</t>
  </si>
  <si>
    <t>2008-07-02T06:08:42</t>
  </si>
  <si>
    <t>2008-07-02T20:38:07</t>
  </si>
  <si>
    <t>2008-07-03</t>
  </si>
  <si>
    <t>2008-07-03T06:09:10</t>
  </si>
  <si>
    <t>2008-07-03T20:38:01</t>
  </si>
  <si>
    <t>2008-07-04</t>
  </si>
  <si>
    <t>2008-07-04T06:09:39</t>
  </si>
  <si>
    <t>2008-07-04T20:37:52</t>
  </si>
  <si>
    <t>2008-07-05</t>
  </si>
  <si>
    <t>2008-07-05T06:10:09</t>
  </si>
  <si>
    <t>2008-07-05T20:37:42</t>
  </si>
  <si>
    <t>2008-07-06</t>
  </si>
  <si>
    <t>2008-07-06T06:10:40</t>
  </si>
  <si>
    <t>2008-07-06T20:37:30</t>
  </si>
  <si>
    <t>2008-07-07</t>
  </si>
  <si>
    <t>2008-07-07T06:11:12</t>
  </si>
  <si>
    <t>2008-07-07T20:37:17</t>
  </si>
  <si>
    <t>2008-07-08</t>
  </si>
  <si>
    <t>2008-07-08T06:11:45</t>
  </si>
  <si>
    <t>2008-07-08T20:37:01</t>
  </si>
  <si>
    <t>2008-07-09</t>
  </si>
  <si>
    <t>2008-07-09T06:12:19</t>
  </si>
  <si>
    <t>2008-07-09T20:36:44</t>
  </si>
  <si>
    <t>2008-07-10</t>
  </si>
  <si>
    <t>2008-07-10T06:12:54</t>
  </si>
  <si>
    <t>2008-07-10T20:36:26</t>
  </si>
  <si>
    <t>2008-07-11</t>
  </si>
  <si>
    <t>2008-07-11T06:13:30</t>
  </si>
  <si>
    <t>2008-07-11T20:36:05</t>
  </si>
  <si>
    <t>2008-07-12</t>
  </si>
  <si>
    <t>2008-07-12T06:14:06</t>
  </si>
  <si>
    <t>2008-07-12T20:35:43</t>
  </si>
  <si>
    <t>2008-07-13</t>
  </si>
  <si>
    <t>2008-07-13T06:14:43</t>
  </si>
  <si>
    <t>2008-07-13T20:35:19</t>
  </si>
  <si>
    <t>2008-07-14</t>
  </si>
  <si>
    <t>2008-07-14T06:15:21</t>
  </si>
  <si>
    <t>2008-07-14T20:34:54</t>
  </si>
  <si>
    <t>2008-07-15</t>
  </si>
  <si>
    <t>2008-07-15T06:16:00</t>
  </si>
  <si>
    <t>2008-07-15T20:34:27</t>
  </si>
  <si>
    <t>2008-07-16</t>
  </si>
  <si>
    <t>2008-07-16T06:16:39</t>
  </si>
  <si>
    <t>2008-07-16T20:33:58</t>
  </si>
  <si>
    <t>2008-07-17</t>
  </si>
  <si>
    <t>2008-07-17T06:17:19</t>
  </si>
  <si>
    <t>2008-07-17T20:33:27</t>
  </si>
  <si>
    <t>2008-07-18</t>
  </si>
  <si>
    <t>2008-07-18T06:18:00</t>
  </si>
  <si>
    <t>2008-07-18T20:32:55</t>
  </si>
  <si>
    <t>2008-07-19</t>
  </si>
  <si>
    <t>2008-07-19T06:18:41</t>
  </si>
  <si>
    <t>2008-07-19T20:32:22</t>
  </si>
  <si>
    <t>2008-07-20</t>
  </si>
  <si>
    <t>2008-07-20T06:19:23</t>
  </si>
  <si>
    <t>2008-07-20T20:31:46</t>
  </si>
  <si>
    <t>2008-07-21</t>
  </si>
  <si>
    <t>2008-07-21T06:20:05</t>
  </si>
  <si>
    <t>2008-07-21T20:31:09</t>
  </si>
  <si>
    <t>2008-07-22</t>
  </si>
  <si>
    <t>2008-07-22T06:20:47</t>
  </si>
  <si>
    <t>2008-07-22T20:30:31</t>
  </si>
  <si>
    <t>2008-07-23</t>
  </si>
  <si>
    <t>2008-07-23T06:21:30</t>
  </si>
  <si>
    <t>2008-07-23T20:29:51</t>
  </si>
  <si>
    <t>2008-07-24</t>
  </si>
  <si>
    <t>2008-07-24T06:22:13</t>
  </si>
  <si>
    <t>2008-07-24T20:29:09</t>
  </si>
  <si>
    <t>2008-07-25</t>
  </si>
  <si>
    <t>2008-07-25T06:22:57</t>
  </si>
  <si>
    <t>2008-07-25T20:28:26</t>
  </si>
  <si>
    <t>2008-07-26</t>
  </si>
  <si>
    <t>2008-07-26T06:23:41</t>
  </si>
  <si>
    <t>2008-07-26T20:27:42</t>
  </si>
  <si>
    <t>2008-07-27</t>
  </si>
  <si>
    <t>2008-07-27T06:24:26</t>
  </si>
  <si>
    <t>2008-07-27T20:26:55</t>
  </si>
  <si>
    <t>2008-07-28</t>
  </si>
  <si>
    <t>2008-07-28T06:25:10</t>
  </si>
  <si>
    <t>2008-07-28T20:26:08</t>
  </si>
  <si>
    <t>2008-07-29</t>
  </si>
  <si>
    <t>2008-07-29T06:25:55</t>
  </si>
  <si>
    <t>2008-07-29T20:25:19</t>
  </si>
  <si>
    <t>2008-07-30</t>
  </si>
  <si>
    <t>2008-07-30T06:26:40</t>
  </si>
  <si>
    <t>2008-07-30T20:24:28</t>
  </si>
  <si>
    <t>2008-07-31</t>
  </si>
  <si>
    <t>2008-07-31T06:27:26</t>
  </si>
  <si>
    <t>2008-07-31T20:23:36</t>
  </si>
  <si>
    <t>2008-08-01</t>
  </si>
  <si>
    <t>2008-08-01T06:28:11</t>
  </si>
  <si>
    <t>2008-08-01T20:22:43</t>
  </si>
  <si>
    <t>2008-08-02</t>
  </si>
  <si>
    <t>2008-08-02T06:28:57</t>
  </si>
  <si>
    <t>2008-08-02T20:21:49</t>
  </si>
  <si>
    <t>2008-08-03</t>
  </si>
  <si>
    <t>2008-08-03T06:29:42</t>
  </si>
  <si>
    <t>2008-08-03T20:20:53</t>
  </si>
  <si>
    <t>2008-08-04</t>
  </si>
  <si>
    <t>2008-08-04T06:30:28</t>
  </si>
  <si>
    <t>2008-08-04T20:19:55</t>
  </si>
  <si>
    <t>2008-08-05</t>
  </si>
  <si>
    <t>2008-08-05T06:31:14</t>
  </si>
  <si>
    <t>2008-08-05T20:18:57</t>
  </si>
  <si>
    <t>2008-08-06</t>
  </si>
  <si>
    <t>2008-08-06T06:32:00</t>
  </si>
  <si>
    <t>2008-08-06T20:17:57</t>
  </si>
  <si>
    <t>2008-08-07</t>
  </si>
  <si>
    <t>2008-08-07T06:32:46</t>
  </si>
  <si>
    <t>2008-08-07T20:16:56</t>
  </si>
  <si>
    <t>2008-08-08</t>
  </si>
  <si>
    <t>2008-08-08T06:33:33</t>
  </si>
  <si>
    <t>2008-08-08T20:15:54</t>
  </si>
  <si>
    <t>2008-08-09</t>
  </si>
  <si>
    <t>2008-08-09T06:34:19</t>
  </si>
  <si>
    <t>2008-08-09T20:14:51</t>
  </si>
  <si>
    <t>2008-08-10</t>
  </si>
  <si>
    <t>2008-08-10T06:35:05</t>
  </si>
  <si>
    <t>2008-08-10T20:13:46</t>
  </si>
  <si>
    <t>2008-08-11</t>
  </si>
  <si>
    <t>2008-08-11T06:35:51</t>
  </si>
  <si>
    <t>2008-08-11T20:12:41</t>
  </si>
  <si>
    <t>2008-08-12</t>
  </si>
  <si>
    <t>2008-08-12T06:36:37</t>
  </si>
  <si>
    <t>2008-08-12T20:11:34</t>
  </si>
  <si>
    <t>2008-08-13</t>
  </si>
  <si>
    <t>2008-08-13T06:37:23</t>
  </si>
  <si>
    <t>2008-08-13T20:10:26</t>
  </si>
  <si>
    <t>2008-08-14</t>
  </si>
  <si>
    <t>2008-08-14T06:38:10</t>
  </si>
  <si>
    <t>2008-08-14T20:09:17</t>
  </si>
  <si>
    <t>2008-08-15</t>
  </si>
  <si>
    <t>2008-08-15T06:38:56</t>
  </si>
  <si>
    <t>2008-08-15T20:08:07</t>
  </si>
  <si>
    <t>2008-08-16</t>
  </si>
  <si>
    <t>2008-08-16T06:39:42</t>
  </si>
  <si>
    <t>2008-08-16T20:06:57</t>
  </si>
  <si>
    <t>2008-08-17</t>
  </si>
  <si>
    <t>2008-08-17T06:40:28</t>
  </si>
  <si>
    <t>2008-08-17T20:05:45</t>
  </si>
  <si>
    <t>2008-08-18</t>
  </si>
  <si>
    <t>2008-08-18T06:41:13</t>
  </si>
  <si>
    <t>2008-08-18T20:04:32</t>
  </si>
  <si>
    <t>2008-08-19</t>
  </si>
  <si>
    <t>2008-08-19T06:41:59</t>
  </si>
  <si>
    <t>2008-08-19T20:03:19</t>
  </si>
  <si>
    <t>2008-08-20</t>
  </si>
  <si>
    <t>2008-08-20T06:42:45</t>
  </si>
  <si>
    <t>2008-08-20T20:02:04</t>
  </si>
  <si>
    <t>2008-08-21</t>
  </si>
  <si>
    <t>2008-08-21T06:43:31</t>
  </si>
  <si>
    <t>2008-08-21T20:00:49</t>
  </si>
  <si>
    <t>2008-08-22</t>
  </si>
  <si>
    <t>2008-08-22T06:44:16</t>
  </si>
  <si>
    <t>2008-08-22T19:59:33</t>
  </si>
  <si>
    <t>2008-08-23</t>
  </si>
  <si>
    <t>2008-08-23T06:45:02</t>
  </si>
  <si>
    <t>2008-08-23T19:58:16</t>
  </si>
  <si>
    <t>2008-08-24</t>
  </si>
  <si>
    <t>2008-08-24T06:45:47</t>
  </si>
  <si>
    <t>2008-08-24T19:56:58</t>
  </si>
  <si>
    <t>2008-08-25</t>
  </si>
  <si>
    <t>2008-08-25T06:46:32</t>
  </si>
  <si>
    <t>2008-08-25T19:55:40</t>
  </si>
  <si>
    <t>2008-08-26</t>
  </si>
  <si>
    <t>2008-08-26T06:47:18</t>
  </si>
  <si>
    <t>2008-08-26T19:54:21</t>
  </si>
  <si>
    <t>2008-08-27</t>
  </si>
  <si>
    <t>2008-08-27T06:48:03</t>
  </si>
  <si>
    <t>2008-08-27T19:53:01</t>
  </si>
  <si>
    <t>2008-08-28</t>
  </si>
  <si>
    <t>2008-08-28T06:48:48</t>
  </si>
  <si>
    <t>2008-08-28T19:51:41</t>
  </si>
  <si>
    <t>2008-08-29</t>
  </si>
  <si>
    <t>2008-08-29T06:49:33</t>
  </si>
  <si>
    <t>2008-08-29T19:50:20</t>
  </si>
  <si>
    <t>2008-08-30</t>
  </si>
  <si>
    <t>2008-08-30T06:50:18</t>
  </si>
  <si>
    <t>2008-08-30T19:48:58</t>
  </si>
  <si>
    <t>2008-08-31</t>
  </si>
  <si>
    <t>2008-08-31T06:51:03</t>
  </si>
  <si>
    <t>2008-08-31T19:47:36</t>
  </si>
  <si>
    <t>2008-09-01</t>
  </si>
  <si>
    <t>2008-09-01T06:51:47</t>
  </si>
  <si>
    <t>2008-09-01T19:46:13</t>
  </si>
  <si>
    <t>2008-09-02</t>
  </si>
  <si>
    <t>2008-09-02T06:52:32</t>
  </si>
  <si>
    <t>2008-09-02T19:44:50</t>
  </si>
  <si>
    <t>2008-09-03</t>
  </si>
  <si>
    <t>2008-09-03T06:53:17</t>
  </si>
  <si>
    <t>2008-09-03T19:43:26</t>
  </si>
  <si>
    <t>2008-09-04</t>
  </si>
  <si>
    <t>2008-09-04T06:54:01</t>
  </si>
  <si>
    <t>2008-09-04T19:42:02</t>
  </si>
  <si>
    <t>2008-09-05</t>
  </si>
  <si>
    <t>2008-09-05T06:54:46</t>
  </si>
  <si>
    <t>2008-09-05T19:40:38</t>
  </si>
  <si>
    <t>2008-09-06</t>
  </si>
  <si>
    <t>2008-09-06T06:55:30</t>
  </si>
  <si>
    <t>2008-09-06T19:39:13</t>
  </si>
  <si>
    <t>2008-09-07</t>
  </si>
  <si>
    <t>2008-09-07T06:56:15</t>
  </si>
  <si>
    <t>2008-09-07T19:37:48</t>
  </si>
  <si>
    <t>2008-09-08</t>
  </si>
  <si>
    <t>2008-09-08T06:56:59</t>
  </si>
  <si>
    <t>2008-09-08T19:36:22</t>
  </si>
  <si>
    <t>2008-09-09</t>
  </si>
  <si>
    <t>2008-09-09T06:57:44</t>
  </si>
  <si>
    <t>2008-09-09T19:34:56</t>
  </si>
  <si>
    <t>2008-09-10</t>
  </si>
  <si>
    <t>2008-09-10T06:58:28</t>
  </si>
  <si>
    <t>2008-09-10T19:33:30</t>
  </si>
  <si>
    <t>2008-09-11</t>
  </si>
  <si>
    <t>2008-09-11T06:59:12</t>
  </si>
  <si>
    <t>2008-09-11T19:32:03</t>
  </si>
  <si>
    <t>2008-09-12</t>
  </si>
  <si>
    <t>2008-09-12T06:59:57</t>
  </si>
  <si>
    <t>2008-09-12T19:30:37</t>
  </si>
  <si>
    <t>2008-09-13</t>
  </si>
  <si>
    <t>2008-09-13T07:00:41</t>
  </si>
  <si>
    <t>2008-09-13T19:29:10</t>
  </si>
  <si>
    <t>2008-09-14</t>
  </si>
  <si>
    <t>2008-09-14T07:01:26</t>
  </si>
  <si>
    <t>2008-09-14T19:27:43</t>
  </si>
  <si>
    <t>2008-09-15</t>
  </si>
  <si>
    <t>2008-09-15T07:02:10</t>
  </si>
  <si>
    <t>2008-09-15T19:26:16</t>
  </si>
  <si>
    <t>2008-09-16</t>
  </si>
  <si>
    <t>2008-09-16T07:02:55</t>
  </si>
  <si>
    <t>2008-09-16T19:24:48</t>
  </si>
  <si>
    <t>2008-09-17</t>
  </si>
  <si>
    <t>2008-09-17T07:03:40</t>
  </si>
  <si>
    <t>2008-09-17T19:23:21</t>
  </si>
  <si>
    <t>2008-09-18</t>
  </si>
  <si>
    <t>2008-09-18T07:04:24</t>
  </si>
  <si>
    <t>2008-09-18T19:21:54</t>
  </si>
  <si>
    <t>2008-09-19</t>
  </si>
  <si>
    <t>2008-09-19T07:05:09</t>
  </si>
  <si>
    <t>2008-09-19T19:20:26</t>
  </si>
  <si>
    <t>2008-09-20</t>
  </si>
  <si>
    <t>2008-09-20T07:05:54</t>
  </si>
  <si>
    <t>2008-09-20T19:18:59</t>
  </si>
  <si>
    <t>2008-09-21</t>
  </si>
  <si>
    <t>2008-09-21T07:06:39</t>
  </si>
  <si>
    <t>2008-09-21T19:17:31</t>
  </si>
  <si>
    <t>2008-09-22</t>
  </si>
  <si>
    <t>2008-09-22T07:07:24</t>
  </si>
  <si>
    <t>2008-09-22T19:16:04</t>
  </si>
  <si>
    <t>2008-09-23</t>
  </si>
  <si>
    <t>2008-09-23T07:08:09</t>
  </si>
  <si>
    <t>2008-09-23T19:14:37</t>
  </si>
  <si>
    <t>2008-09-24</t>
  </si>
  <si>
    <t>2008-09-24T07:08:55</t>
  </si>
  <si>
    <t>2008-09-24T19:13:10</t>
  </si>
  <si>
    <t>2008-09-25</t>
  </si>
  <si>
    <t>2008-09-25T07:09:40</t>
  </si>
  <si>
    <t>2008-09-25T19:11:43</t>
  </si>
  <si>
    <t>2008-09-26</t>
  </si>
  <si>
    <t>2008-09-26T07:10:26</t>
  </si>
  <si>
    <t>2008-09-26T19:10:16</t>
  </si>
  <si>
    <t>2008-09-27</t>
  </si>
  <si>
    <t>2008-09-27T07:11:12</t>
  </si>
  <si>
    <t>2008-09-27T19:08:49</t>
  </si>
  <si>
    <t>2008-09-28</t>
  </si>
  <si>
    <t>2008-09-28T07:11:58</t>
  </si>
  <si>
    <t>2008-09-28T19:07:23</t>
  </si>
  <si>
    <t>2008-09-29</t>
  </si>
  <si>
    <t>2008-09-29T07:12:44</t>
  </si>
  <si>
    <t>2008-09-29T19:05:57</t>
  </si>
  <si>
    <t>2008-09-30</t>
  </si>
  <si>
    <t>2008-09-30T07:13:31</t>
  </si>
  <si>
    <t>2008-09-30T19:04:31</t>
  </si>
  <si>
    <t>2008-10-01</t>
  </si>
  <si>
    <t>2008-10-01T07:14:17</t>
  </si>
  <si>
    <t>2008-10-01T19:03:05</t>
  </si>
  <si>
    <t>2008-10-02</t>
  </si>
  <si>
    <t>2008-10-02T07:15:04</t>
  </si>
  <si>
    <t>2008-10-02T19:01:40</t>
  </si>
  <si>
    <t>2008-10-03</t>
  </si>
  <si>
    <t>2008-10-03T07:15:51</t>
  </si>
  <si>
    <t>2008-10-03T19:00:15</t>
  </si>
  <si>
    <t>2008-10-04</t>
  </si>
  <si>
    <t>2008-10-04T07:16:39</t>
  </si>
  <si>
    <t>2008-10-04T18:58:51</t>
  </si>
  <si>
    <t>2008-10-05</t>
  </si>
  <si>
    <t>2008-10-05T07:17:27</t>
  </si>
  <si>
    <t>2008-10-05T18:57:27</t>
  </si>
  <si>
    <t>2008-10-06</t>
  </si>
  <si>
    <t>2008-10-06T07:18:15</t>
  </si>
  <si>
    <t>2008-10-06T18:56:04</t>
  </si>
  <si>
    <t>2008-10-07</t>
  </si>
  <si>
    <t>2008-10-07T07:19:03</t>
  </si>
  <si>
    <t>2008-10-07T18:54:41</t>
  </si>
  <si>
    <t>2008-10-08</t>
  </si>
  <si>
    <t>2008-10-08T07:19:52</t>
  </si>
  <si>
    <t>2008-10-08T18:53:18</t>
  </si>
  <si>
    <t>2008-10-09</t>
  </si>
  <si>
    <t>2008-10-09T07:20:40</t>
  </si>
  <si>
    <t>2008-10-09T18:51:56</t>
  </si>
  <si>
    <t>2008-10-10</t>
  </si>
  <si>
    <t>2008-10-10T07:21:30</t>
  </si>
  <si>
    <t>2008-10-10T18:50:35</t>
  </si>
  <si>
    <t>2008-10-11</t>
  </si>
  <si>
    <t>2008-10-11T07:22:19</t>
  </si>
  <si>
    <t>2008-10-11T18:49:14</t>
  </si>
  <si>
    <t>2008-10-12</t>
  </si>
  <si>
    <t>2008-10-12T07:23:09</t>
  </si>
  <si>
    <t>2008-10-12T18:47:54</t>
  </si>
  <si>
    <t>2008-10-13</t>
  </si>
  <si>
    <t>2008-10-13T07:23:59</t>
  </si>
  <si>
    <t>2008-10-13T18:46:35</t>
  </si>
  <si>
    <t>2008-10-14</t>
  </si>
  <si>
    <t>2008-10-14T07:24:50</t>
  </si>
  <si>
    <t>2008-10-14T18:45:17</t>
  </si>
  <si>
    <t>2008-10-15</t>
  </si>
  <si>
    <t>2008-10-15T07:25:41</t>
  </si>
  <si>
    <t>2008-10-15T18:43:59</t>
  </si>
  <si>
    <t>2008-10-16</t>
  </si>
  <si>
    <t>2008-10-16T07:26:32</t>
  </si>
  <si>
    <t>2008-10-16T18:42:42</t>
  </si>
  <si>
    <t>2008-10-17</t>
  </si>
  <si>
    <t>2008-10-17T07:27:24</t>
  </si>
  <si>
    <t>2008-10-17T18:41:25</t>
  </si>
  <si>
    <t>2008-10-18</t>
  </si>
  <si>
    <t>2008-10-18T07:28:16</t>
  </si>
  <si>
    <t>2008-10-18T18:40:10</t>
  </si>
  <si>
    <t>2008-10-19</t>
  </si>
  <si>
    <t>2008-10-19T07:29:08</t>
  </si>
  <si>
    <t>2008-10-19T18:38:56</t>
  </si>
  <si>
    <t>2008-10-20</t>
  </si>
  <si>
    <t>2008-10-20T07:30:01</t>
  </si>
  <si>
    <t>2008-10-20T18:37:42</t>
  </si>
  <si>
    <t>2008-10-21</t>
  </si>
  <si>
    <t>2008-10-21T07:30:54</t>
  </si>
  <si>
    <t>2008-10-21T18:36:29</t>
  </si>
  <si>
    <t>2008-10-22</t>
  </si>
  <si>
    <t>2008-10-22T07:31:47</t>
  </si>
  <si>
    <t>2008-10-22T18:35:18</t>
  </si>
  <si>
    <t>2008-10-23</t>
  </si>
  <si>
    <t>2008-10-23T07:32:41</t>
  </si>
  <si>
    <t>2008-10-23T18:34:07</t>
  </si>
  <si>
    <t>2008-10-24</t>
  </si>
  <si>
    <t>2008-10-24T07:33:36</t>
  </si>
  <si>
    <t>2008-10-24T18:32:58</t>
  </si>
  <si>
    <t>2008-10-25</t>
  </si>
  <si>
    <t>2008-10-25T07:34:30</t>
  </si>
  <si>
    <t>2008-10-25T18:31:49</t>
  </si>
  <si>
    <t>2008-10-26</t>
  </si>
  <si>
    <t>2008-10-26T06:35:25</t>
  </si>
  <si>
    <t>2008-10-26T17:30:42</t>
  </si>
  <si>
    <t>2008-10-27</t>
  </si>
  <si>
    <t>2008-10-27T06:36:20</t>
  </si>
  <si>
    <t>2008-10-27T17:29:36</t>
  </si>
  <si>
    <t>2008-10-28</t>
  </si>
  <si>
    <t>2008-10-28T06:37:16</t>
  </si>
  <si>
    <t>2008-10-28T17:28:31</t>
  </si>
  <si>
    <t>2008-10-29</t>
  </si>
  <si>
    <t>2008-10-29T06:38:12</t>
  </si>
  <si>
    <t>2008-10-29T17:27:27</t>
  </si>
  <si>
    <t>2008-10-30</t>
  </si>
  <si>
    <t>2008-10-30T06:39:08</t>
  </si>
  <si>
    <t>2008-10-30T17:26:24</t>
  </si>
  <si>
    <t>2008-10-31</t>
  </si>
  <si>
    <t>2008-10-31T06:40:05</t>
  </si>
  <si>
    <t>2008-10-31T17:25:23</t>
  </si>
  <si>
    <t>2008-11-01</t>
  </si>
  <si>
    <t>2008-11-01T06:41:02</t>
  </si>
  <si>
    <t>2008-11-01T17:24:23</t>
  </si>
  <si>
    <t>2008-11-02</t>
  </si>
  <si>
    <t>2008-11-02T06:42:00</t>
  </si>
  <si>
    <t>2008-11-02T17:23:24</t>
  </si>
  <si>
    <t>2008-11-03</t>
  </si>
  <si>
    <t>2008-11-03T06:42:57</t>
  </si>
  <si>
    <t>2008-11-03T17:22:27</t>
  </si>
  <si>
    <t>2008-11-04</t>
  </si>
  <si>
    <t>2008-11-04T06:43:55</t>
  </si>
  <si>
    <t>2008-11-04T17:21:31</t>
  </si>
  <si>
    <t>2008-11-05</t>
  </si>
  <si>
    <t>2008-11-05T06:44:53</t>
  </si>
  <si>
    <t>2008-11-05T17:20:36</t>
  </si>
  <si>
    <t>2008-11-06</t>
  </si>
  <si>
    <t>2008-11-06T06:45:52</t>
  </si>
  <si>
    <t>2008-11-06T17:19:43</t>
  </si>
  <si>
    <t>2008-11-07</t>
  </si>
  <si>
    <t>2008-11-07T06:46:50</t>
  </si>
  <si>
    <t>2008-11-07T17:18:52</t>
  </si>
  <si>
    <t>2008-11-08</t>
  </si>
  <si>
    <t>2008-11-08T06:47:49</t>
  </si>
  <si>
    <t>2008-11-08T17:18:02</t>
  </si>
  <si>
    <t>2008-11-09</t>
  </si>
  <si>
    <t>2008-11-09T06:48:48</t>
  </si>
  <si>
    <t>2008-11-09T17:17:13</t>
  </si>
  <si>
    <t>2008-11-10</t>
  </si>
  <si>
    <t>2008-11-10T06:49:47</t>
  </si>
  <si>
    <t>2008-11-10T17:16:27</t>
  </si>
  <si>
    <t>2008-11-11</t>
  </si>
  <si>
    <t>2008-11-11T06:50:46</t>
  </si>
  <si>
    <t>2008-11-11T17:15:41</t>
  </si>
  <si>
    <t>2008-11-12</t>
  </si>
  <si>
    <t>2008-11-12T06:51:46</t>
  </si>
  <si>
    <t>2008-11-12T17:14:58</t>
  </si>
  <si>
    <t>2008-11-13</t>
  </si>
  <si>
    <t>2008-11-13T06:52:45</t>
  </si>
  <si>
    <t>2008-11-13T17:14:16</t>
  </si>
  <si>
    <t>2008-11-14</t>
  </si>
  <si>
    <t>2008-11-14T06:53:44</t>
  </si>
  <si>
    <t>2008-11-14T17:13:35</t>
  </si>
  <si>
    <t>2008-11-15</t>
  </si>
  <si>
    <t>2008-11-15T06:54:44</t>
  </si>
  <si>
    <t>2008-11-15T17:12:57</t>
  </si>
  <si>
    <t>2008-11-16</t>
  </si>
  <si>
    <t>2008-11-16T06:55:43</t>
  </si>
  <si>
    <t>2008-11-16T17:12:20</t>
  </si>
  <si>
    <t>2008-11-17</t>
  </si>
  <si>
    <t>2008-11-17T06:56:43</t>
  </si>
  <si>
    <t>2008-11-17T17:11:45</t>
  </si>
  <si>
    <t>2008-11-18</t>
  </si>
  <si>
    <t>2008-11-18T06:57:42</t>
  </si>
  <si>
    <t>2008-11-18T17:11:12</t>
  </si>
  <si>
    <t>2008-11-19</t>
  </si>
  <si>
    <t>2008-11-19T06:58:41</t>
  </si>
  <si>
    <t>2008-11-19T17:10:40</t>
  </si>
  <si>
    <t>2008-11-20</t>
  </si>
  <si>
    <t>2008-11-20T06:59:40</t>
  </si>
  <si>
    <t>2008-11-20T17:10:10</t>
  </si>
  <si>
    <t>2008-11-21</t>
  </si>
  <si>
    <t>2008-11-21T07:00:39</t>
  </si>
  <si>
    <t>2008-11-21T17:09:43</t>
  </si>
  <si>
    <t>2008-11-22</t>
  </si>
  <si>
    <t>2008-11-22T07:01:37</t>
  </si>
  <si>
    <t>2008-11-22T17:09:17</t>
  </si>
  <si>
    <t>2008-11-23</t>
  </si>
  <si>
    <t>2008-11-23T07:02:36</t>
  </si>
  <si>
    <t>2008-11-23T17:08:52</t>
  </si>
  <si>
    <t>2008-11-24</t>
  </si>
  <si>
    <t>2008-11-24T07:03:33</t>
  </si>
  <si>
    <t>2008-11-24T17:08:30</t>
  </si>
  <si>
    <t>2008-11-25</t>
  </si>
  <si>
    <t>2008-11-25T07:04:31</t>
  </si>
  <si>
    <t>2008-11-25T17:08:10</t>
  </si>
  <si>
    <t>2008-11-26</t>
  </si>
  <si>
    <t>2008-11-26T07:05:28</t>
  </si>
  <si>
    <t>2008-11-26T17:07:51</t>
  </si>
  <si>
    <t>2008-11-27</t>
  </si>
  <si>
    <t>2008-11-27T07:06:25</t>
  </si>
  <si>
    <t>2008-11-27T17:07:35</t>
  </si>
  <si>
    <t>2008-11-28</t>
  </si>
  <si>
    <t>2008-11-28T07:07:21</t>
  </si>
  <si>
    <t>2008-11-28T17:07:20</t>
  </si>
  <si>
    <t>2008-11-29</t>
  </si>
  <si>
    <t>2008-11-29T07:08:16</t>
  </si>
  <si>
    <t>2008-11-29T17:07:08</t>
  </si>
  <si>
    <t>2008-11-30</t>
  </si>
  <si>
    <t>2008-11-30T07:09:11</t>
  </si>
  <si>
    <t>2008-11-30T17:06:57</t>
  </si>
  <si>
    <t>2008-12-01</t>
  </si>
  <si>
    <t>2008-12-01T07:10:05</t>
  </si>
  <si>
    <t>2008-12-01T17:06:49</t>
  </si>
  <si>
    <t>2008-12-02</t>
  </si>
  <si>
    <t>2008-12-02T07:10:59</t>
  </si>
  <si>
    <t>2008-12-02T17:06:42</t>
  </si>
  <si>
    <t>2008-12-03</t>
  </si>
  <si>
    <t>2008-12-03T07:11:52</t>
  </si>
  <si>
    <t>2008-12-03T17:06:37</t>
  </si>
  <si>
    <t>2008-12-04</t>
  </si>
  <si>
    <t>2008-12-04T07:12:44</t>
  </si>
  <si>
    <t>2008-12-04T17:06:34</t>
  </si>
  <si>
    <t>2008-12-05</t>
  </si>
  <si>
    <t>2008-12-05T07:13:35</t>
  </si>
  <si>
    <t>2008-12-05T17:06:34</t>
  </si>
  <si>
    <t>2008-12-06</t>
  </si>
  <si>
    <t>2008-12-06T07:14:25</t>
  </si>
  <si>
    <t>2008-12-06T17:06:35</t>
  </si>
  <si>
    <t>2008-12-07</t>
  </si>
  <si>
    <t>2008-12-07T07:15:14</t>
  </si>
  <si>
    <t>2008-12-07T17:06:38</t>
  </si>
  <si>
    <t>2008-12-08</t>
  </si>
  <si>
    <t>2008-12-08T07:16:02</t>
  </si>
  <si>
    <t>2008-12-08T17:06:43</t>
  </si>
  <si>
    <t>2008-12-09</t>
  </si>
  <si>
    <t>2008-12-09T07:16:49</t>
  </si>
  <si>
    <t>2008-12-09T17:06:50</t>
  </si>
  <si>
    <t>2008-12-10</t>
  </si>
  <si>
    <t>2008-12-10T07:17:36</t>
  </si>
  <si>
    <t>2008-12-10T17:06:59</t>
  </si>
  <si>
    <t>2008-12-11</t>
  </si>
  <si>
    <t>2008-12-11T07:18:20</t>
  </si>
  <si>
    <t>2008-12-11T17:07:10</t>
  </si>
  <si>
    <t>2008-12-12</t>
  </si>
  <si>
    <t>2008-12-12T07:19:04</t>
  </si>
  <si>
    <t>2008-12-12T17:07:23</t>
  </si>
  <si>
    <t>2008-12-13</t>
  </si>
  <si>
    <t>2008-12-13T07:19:47</t>
  </si>
  <si>
    <t>2008-12-13T17:07:38</t>
  </si>
  <si>
    <t>2008-12-14</t>
  </si>
  <si>
    <t>2008-12-14T07:20:28</t>
  </si>
  <si>
    <t>2008-12-14T17:07:54</t>
  </si>
  <si>
    <t>2008-12-15</t>
  </si>
  <si>
    <t>2008-12-15T07:21:08</t>
  </si>
  <si>
    <t>2008-12-15T17:08:13</t>
  </si>
  <si>
    <t>2008-12-16</t>
  </si>
  <si>
    <t>2008-12-16T07:21:46</t>
  </si>
  <si>
    <t>2008-12-16T17:08:33</t>
  </si>
  <si>
    <t>2008-12-17</t>
  </si>
  <si>
    <t>2008-12-17T07:22:23</t>
  </si>
  <si>
    <t>2008-12-17T17:08:55</t>
  </si>
  <si>
    <t>2008-12-18</t>
  </si>
  <si>
    <t>2008-12-18T07:22:59</t>
  </si>
  <si>
    <t>2008-12-18T17:09:19</t>
  </si>
  <si>
    <t>2008-12-19</t>
  </si>
  <si>
    <t>2008-12-19T07:23:33</t>
  </si>
  <si>
    <t>2008-12-19T17:09:45</t>
  </si>
  <si>
    <t>2008-12-20</t>
  </si>
  <si>
    <t>2008-12-20T07:24:06</t>
  </si>
  <si>
    <t>2008-12-20T17:10:12</t>
  </si>
  <si>
    <t>2008-12-21</t>
  </si>
  <si>
    <t>2008-12-21T07:24:37</t>
  </si>
  <si>
    <t>2008-12-21T17:10:42</t>
  </si>
  <si>
    <t>2008-12-22</t>
  </si>
  <si>
    <t>2008-12-22T07:25:06</t>
  </si>
  <si>
    <t>2008-12-22T17:11:12</t>
  </si>
  <si>
    <t>2008-12-23</t>
  </si>
  <si>
    <t>2008-12-23T07:25:34</t>
  </si>
  <si>
    <t>2008-12-23T17:11:45</t>
  </si>
  <si>
    <t>2008-12-24</t>
  </si>
  <si>
    <t>2008-12-24T07:26:00</t>
  </si>
  <si>
    <t>2008-12-24T17:12:19</t>
  </si>
  <si>
    <t>2008-12-25</t>
  </si>
  <si>
    <t>2008-12-25T07:26:24</t>
  </si>
  <si>
    <t>2008-12-25T17:12:55</t>
  </si>
  <si>
    <t>2008-12-26</t>
  </si>
  <si>
    <t>2008-12-26T07:26:47</t>
  </si>
  <si>
    <t>2008-12-26T17:13:32</t>
  </si>
  <si>
    <t>2008-12-27</t>
  </si>
  <si>
    <t>2008-12-27T07:27:08</t>
  </si>
  <si>
    <t>2008-12-27T17:14:10</t>
  </si>
  <si>
    <t>2008-12-28</t>
  </si>
  <si>
    <t>2008-12-28T07:27:27</t>
  </si>
  <si>
    <t>2008-12-28T17:14:51</t>
  </si>
  <si>
    <t>2008-12-29</t>
  </si>
  <si>
    <t>2008-12-29T07:27:44</t>
  </si>
  <si>
    <t>2008-12-29T17:15:32</t>
  </si>
  <si>
    <t>2008-12-30</t>
  </si>
  <si>
    <t>2008-12-30T07:28:00</t>
  </si>
  <si>
    <t>2008-12-30T17:16:15</t>
  </si>
  <si>
    <t>2008-12-31</t>
  </si>
  <si>
    <t>2008-12-31T07:28:13</t>
  </si>
  <si>
    <t>2008-12-31T17:16:59</t>
  </si>
  <si>
    <t>2009-01-01</t>
  </si>
  <si>
    <t>2009-01-01T07:28:24</t>
  </si>
  <si>
    <t>2009-01-01T17:17:44</t>
  </si>
  <si>
    <t>2009-01-02</t>
  </si>
  <si>
    <t>2009-01-02T07:28:34</t>
  </si>
  <si>
    <t>2009-01-02T17:18:30</t>
  </si>
  <si>
    <t>2009-01-03</t>
  </si>
  <si>
    <t>2009-01-03T07:28:42</t>
  </si>
  <si>
    <t>2009-01-03T17:19:18</t>
  </si>
  <si>
    <t>2009-01-04</t>
  </si>
  <si>
    <t>2009-01-04T07:28:48</t>
  </si>
  <si>
    <t>2009-01-04T17:20:07</t>
  </si>
  <si>
    <t>2009-01-05</t>
  </si>
  <si>
    <t>2009-01-05T07:28:52</t>
  </si>
  <si>
    <t>2009-01-05T17:20:57</t>
  </si>
  <si>
    <t>2009-01-06</t>
  </si>
  <si>
    <t>2009-01-06T07:28:55</t>
  </si>
  <si>
    <t>2009-01-06T17:21:49</t>
  </si>
  <si>
    <t>2009-01-07</t>
  </si>
  <si>
    <t>2009-01-07T07:28:55</t>
  </si>
  <si>
    <t>2009-01-07T17:22:41</t>
  </si>
  <si>
    <t>2009-01-08</t>
  </si>
  <si>
    <t>2009-01-08T07:28:53</t>
  </si>
  <si>
    <t>2009-01-08T17:23:34</t>
  </si>
  <si>
    <t>2009-01-09</t>
  </si>
  <si>
    <t>2009-01-09T07:28:50</t>
  </si>
  <si>
    <t>2009-01-09T17:24:28</t>
  </si>
  <si>
    <t>2009-01-10</t>
  </si>
  <si>
    <t>2009-01-10T07:28:45</t>
  </si>
  <si>
    <t>2009-01-10T17:25:23</t>
  </si>
  <si>
    <t>2009-01-11</t>
  </si>
  <si>
    <t>2009-01-11T07:28:37</t>
  </si>
  <si>
    <t>2009-01-11T17:26:18</t>
  </si>
  <si>
    <t>2009-01-12</t>
  </si>
  <si>
    <t>2009-01-12T07:28:28</t>
  </si>
  <si>
    <t>2009-01-12T17:27:15</t>
  </si>
  <si>
    <t>2009-01-13</t>
  </si>
  <si>
    <t>2009-01-13T07:28:17</t>
  </si>
  <si>
    <t>2009-01-13T17:28:12</t>
  </si>
  <si>
    <t>2009-01-14</t>
  </si>
  <si>
    <t>2009-01-14T07:28:03</t>
  </si>
  <si>
    <t>2009-01-14T17:29:10</t>
  </si>
  <si>
    <t>2009-01-15</t>
  </si>
  <si>
    <t>2009-01-15T07:27:48</t>
  </si>
  <si>
    <t>2009-01-15T17:30:08</t>
  </si>
  <si>
    <t>2009-01-16</t>
  </si>
  <si>
    <t>2009-01-16T07:27:31</t>
  </si>
  <si>
    <t>2009-01-16T17:31:07</t>
  </si>
  <si>
    <t>2009-01-17</t>
  </si>
  <si>
    <t>2009-01-17T07:27:13</t>
  </si>
  <si>
    <t>2009-01-17T17:32:06</t>
  </si>
  <si>
    <t>2009-01-18</t>
  </si>
  <si>
    <t>2009-01-18T07:26:52</t>
  </si>
  <si>
    <t>2009-01-18T17:33:06</t>
  </si>
  <si>
    <t>2009-01-19</t>
  </si>
  <si>
    <t>2009-01-19T07:26:29</t>
  </si>
  <si>
    <t>2009-01-19T17:34:06</t>
  </si>
  <si>
    <t>2009-01-20</t>
  </si>
  <si>
    <t>2009-01-20T07:26:05</t>
  </si>
  <si>
    <t>2009-01-20T17:35:07</t>
  </si>
  <si>
    <t>2009-01-21</t>
  </si>
  <si>
    <t>2009-01-21T07:25:39</t>
  </si>
  <si>
    <t>2009-01-21T17:36:08</t>
  </si>
  <si>
    <t>2009-01-22</t>
  </si>
  <si>
    <t>2009-01-22T07:25:10</t>
  </si>
  <si>
    <t>2009-01-22T17:37:09</t>
  </si>
  <si>
    <t>2009-01-23</t>
  </si>
  <si>
    <t>2009-01-23T07:24:41</t>
  </si>
  <si>
    <t>2009-01-23T17:38:11</t>
  </si>
  <si>
    <t>2009-01-24</t>
  </si>
  <si>
    <t>2009-01-24T07:24:09</t>
  </si>
  <si>
    <t>2009-01-24T17:39:12</t>
  </si>
  <si>
    <t>2009-01-25</t>
  </si>
  <si>
    <t>2009-01-25T07:23:35</t>
  </si>
  <si>
    <t>2009-01-25T17:40:14</t>
  </si>
  <si>
    <t>2009-01-26</t>
  </si>
  <si>
    <t>2009-01-26T07:23:00</t>
  </si>
  <si>
    <t>2009-01-26T17:41:16</t>
  </si>
  <si>
    <t>2009-01-27</t>
  </si>
  <si>
    <t>2009-01-27T07:22:23</t>
  </si>
  <si>
    <t>2009-01-27T17:42:18</t>
  </si>
  <si>
    <t>2009-01-28</t>
  </si>
  <si>
    <t>2009-01-28T07:21:45</t>
  </si>
  <si>
    <t>2009-01-28T17:43:21</t>
  </si>
  <si>
    <t>2009-01-29</t>
  </si>
  <si>
    <t>2009-01-29T07:21:05</t>
  </si>
  <si>
    <t>2009-01-29T17:44:23</t>
  </si>
  <si>
    <t>2009-01-30</t>
  </si>
  <si>
    <t>2009-01-30T07:20:23</t>
  </si>
  <si>
    <t>2009-01-30T17:45:25</t>
  </si>
  <si>
    <t>2009-01-31</t>
  </si>
  <si>
    <t>2009-01-31T07:19:39</t>
  </si>
  <si>
    <t>2009-01-31T17:46:27</t>
  </si>
  <si>
    <t>2009-02-01</t>
  </si>
  <si>
    <t>2009-02-01T07:18:54</t>
  </si>
  <si>
    <t>2009-02-01T17:47:29</t>
  </si>
  <si>
    <t>2009-02-02</t>
  </si>
  <si>
    <t>2009-02-02T07:18:07</t>
  </si>
  <si>
    <t>2009-02-02T17:48:31</t>
  </si>
  <si>
    <t>2009-02-03</t>
  </si>
  <si>
    <t>2009-02-03T07:17:19</t>
  </si>
  <si>
    <t>2009-02-03T17:49:33</t>
  </si>
  <si>
    <t>2009-02-04</t>
  </si>
  <si>
    <t>2009-02-04T07:16:29</t>
  </si>
  <si>
    <t>2009-02-04T17:50:35</t>
  </si>
  <si>
    <t>2009-02-05</t>
  </si>
  <si>
    <t>2009-02-05T07:15:38</t>
  </si>
  <si>
    <t>2009-02-05T17:51:36</t>
  </si>
  <si>
    <t>2009-02-06</t>
  </si>
  <si>
    <t>2009-02-06T07:14:46</t>
  </si>
  <si>
    <t>2009-02-06T17:52:38</t>
  </si>
  <si>
    <t>2009-02-07</t>
  </si>
  <si>
    <t>2009-02-07T07:13:52</t>
  </si>
  <si>
    <t>2009-02-07T17:53:39</t>
  </si>
  <si>
    <t>2009-02-08</t>
  </si>
  <si>
    <t>2009-02-08T07:12:56</t>
  </si>
  <si>
    <t>2009-02-08T17:54:40</t>
  </si>
  <si>
    <t>2009-02-09</t>
  </si>
  <si>
    <t>2009-02-09T07:11:59</t>
  </si>
  <si>
    <t>2009-02-09T17:55:40</t>
  </si>
  <si>
    <t>2009-02-10</t>
  </si>
  <si>
    <t>2009-02-10T07:11:01</t>
  </si>
  <si>
    <t>2009-02-10T17:56:41</t>
  </si>
  <si>
    <t>2009-02-11</t>
  </si>
  <si>
    <t>2009-02-11T07:10:02</t>
  </si>
  <si>
    <t>2009-02-11T17:57:41</t>
  </si>
  <si>
    <t>2009-02-12</t>
  </si>
  <si>
    <t>2009-02-12T07:09:01</t>
  </si>
  <si>
    <t>2009-02-12T17:58:41</t>
  </si>
  <si>
    <t>2009-02-13</t>
  </si>
  <si>
    <t>2009-02-13T07:07:59</t>
  </si>
  <si>
    <t>2009-02-13T17:59:41</t>
  </si>
  <si>
    <t>2009-02-14</t>
  </si>
  <si>
    <t>2009-02-14T07:06:56</t>
  </si>
  <si>
    <t>2009-02-14T18:00:40</t>
  </si>
  <si>
    <t>2009-02-15</t>
  </si>
  <si>
    <t>2009-02-15T07:05:52</t>
  </si>
  <si>
    <t>2009-02-15T18:01:39</t>
  </si>
  <si>
    <t>2009-02-16</t>
  </si>
  <si>
    <t>2009-02-16T07:04:46</t>
  </si>
  <si>
    <t>2009-02-16T18:02:37</t>
  </si>
  <si>
    <t>2009-02-17</t>
  </si>
  <si>
    <t>2009-02-17T07:03:40</t>
  </si>
  <si>
    <t>2009-02-17T18:03:36</t>
  </si>
  <si>
    <t>2009-02-18</t>
  </si>
  <si>
    <t>2009-02-18T07:02:32</t>
  </si>
  <si>
    <t>2009-02-18T18:04:34</t>
  </si>
  <si>
    <t>2009-02-19</t>
  </si>
  <si>
    <t>2009-02-19T07:01:23</t>
  </si>
  <si>
    <t>2009-02-19T18:05:31</t>
  </si>
  <si>
    <t>2009-02-20</t>
  </si>
  <si>
    <t>2009-02-20T07:00:14</t>
  </si>
  <si>
    <t>2009-02-20T18:06:29</t>
  </si>
  <si>
    <t>2009-02-21</t>
  </si>
  <si>
    <t>2009-02-21T06:59:03</t>
  </si>
  <si>
    <t>2009-02-21T18:07:26</t>
  </si>
  <si>
    <t>2009-02-22</t>
  </si>
  <si>
    <t>2009-02-22T06:57:51</t>
  </si>
  <si>
    <t>2009-02-22T18:08:22</t>
  </si>
  <si>
    <t>2009-02-23</t>
  </si>
  <si>
    <t>2009-02-23T06:56:39</t>
  </si>
  <si>
    <t>2009-02-23T18:09:18</t>
  </si>
  <si>
    <t>2009-02-24</t>
  </si>
  <si>
    <t>2009-02-24T06:55:25</t>
  </si>
  <si>
    <t>2009-02-24T18:10:14</t>
  </si>
  <si>
    <t>2009-02-25</t>
  </si>
  <si>
    <t>2009-02-25T06:54:11</t>
  </si>
  <si>
    <t>2009-02-25T18:11:10</t>
  </si>
  <si>
    <t>2009-02-26</t>
  </si>
  <si>
    <t>2009-02-26T06:52:56</t>
  </si>
  <si>
    <t>2009-02-26T18:12:05</t>
  </si>
  <si>
    <t>2009-02-27</t>
  </si>
  <si>
    <t>2009-02-27T06:51:40</t>
  </si>
  <si>
    <t>2009-02-27T18:13:00</t>
  </si>
  <si>
    <t>2009-02-28</t>
  </si>
  <si>
    <t>2009-02-28T06:50:24</t>
  </si>
  <si>
    <t>2009-02-28T18:13:54</t>
  </si>
  <si>
    <t>2009-03-01</t>
  </si>
  <si>
    <t>2009-03-01T06:49:06</t>
  </si>
  <si>
    <t>2009-03-01T18:14:49</t>
  </si>
  <si>
    <t>2009-03-02</t>
  </si>
  <si>
    <t>2009-03-02T06:47:48</t>
  </si>
  <si>
    <t>2009-03-02T18:15:43</t>
  </si>
  <si>
    <t>2009-03-03</t>
  </si>
  <si>
    <t>2009-03-03T06:46:30</t>
  </si>
  <si>
    <t>2009-03-03T18:16:36</t>
  </si>
  <si>
    <t>2009-03-04</t>
  </si>
  <si>
    <t>2009-03-04T06:45:10</t>
  </si>
  <si>
    <t>2009-03-04T18:17:29</t>
  </si>
  <si>
    <t>2009-03-05</t>
  </si>
  <si>
    <t>2009-03-05T06:43:51</t>
  </si>
  <si>
    <t>2009-03-05T18:18:22</t>
  </si>
  <si>
    <t>2009-03-06</t>
  </si>
  <si>
    <t>2009-03-06T06:42:30</t>
  </si>
  <si>
    <t>2009-03-06T18:19:15</t>
  </si>
  <si>
    <t>2009-03-07</t>
  </si>
  <si>
    <t>2009-03-07T06:41:09</t>
  </si>
  <si>
    <t>2009-03-07T18:20:07</t>
  </si>
  <si>
    <t>2009-03-08</t>
  </si>
  <si>
    <t>2009-03-08T06:39:48</t>
  </si>
  <si>
    <t>2009-03-08T18:21:00</t>
  </si>
  <si>
    <t>2009-03-09</t>
  </si>
  <si>
    <t>2009-03-09T06:38:26</t>
  </si>
  <si>
    <t>2009-03-09T18:21:51</t>
  </si>
  <si>
    <t>Clearing in the afternoon with rain clearing later.</t>
  </si>
  <si>
    <t>2009-03-10</t>
  </si>
  <si>
    <t>2009-03-10T06:37:04</t>
  </si>
  <si>
    <t>2009-03-10T18:22:43</t>
  </si>
  <si>
    <t>2009-03-11</t>
  </si>
  <si>
    <t>2009-03-11T06:35:41</t>
  </si>
  <si>
    <t>2009-03-11T18:23:34</t>
  </si>
  <si>
    <t>2009-03-12</t>
  </si>
  <si>
    <t>2009-03-12T06:34:18</t>
  </si>
  <si>
    <t>2009-03-12T18:24:25</t>
  </si>
  <si>
    <t>2009-03-13</t>
  </si>
  <si>
    <t>2009-03-13T06:32:54</t>
  </si>
  <si>
    <t>2009-03-13T18:25:16</t>
  </si>
  <si>
    <t>2009-03-14</t>
  </si>
  <si>
    <t>2009-03-14T06:31:31</t>
  </si>
  <si>
    <t>2009-03-14T18:26:07</t>
  </si>
  <si>
    <t>2009-03-15</t>
  </si>
  <si>
    <t>2009-03-15T06:30:07</t>
  </si>
  <si>
    <t>2009-03-15T18:26:57</t>
  </si>
  <si>
    <t>2009-03-16</t>
  </si>
  <si>
    <t>2009-03-16T06:28:42</t>
  </si>
  <si>
    <t>2009-03-16T18:27:48</t>
  </si>
  <si>
    <t>2009-03-17</t>
  </si>
  <si>
    <t>2009-03-17T06:27:18</t>
  </si>
  <si>
    <t>2009-03-17T18:28:38</t>
  </si>
  <si>
    <t>2009-03-18</t>
  </si>
  <si>
    <t>2009-03-18T06:25:53</t>
  </si>
  <si>
    <t>2009-03-18T18:29:28</t>
  </si>
  <si>
    <t>2009-03-19</t>
  </si>
  <si>
    <t>2009-03-19T06:24:28</t>
  </si>
  <si>
    <t>2009-03-19T18:30:17</t>
  </si>
  <si>
    <t>2009-03-20</t>
  </si>
  <si>
    <t>2009-03-20T06:23:03</t>
  </si>
  <si>
    <t>2009-03-20T18:31:07</t>
  </si>
  <si>
    <t>2009-03-21</t>
  </si>
  <si>
    <t>2009-03-21T06:21:38</t>
  </si>
  <si>
    <t>2009-03-21T18:31:56</t>
  </si>
  <si>
    <t>2009-03-22</t>
  </si>
  <si>
    <t>2009-03-22T06:20:13</t>
  </si>
  <si>
    <t>2009-03-22T18:32:46</t>
  </si>
  <si>
    <t>2009-03-23</t>
  </si>
  <si>
    <t>2009-03-23T06:18:48</t>
  </si>
  <si>
    <t>2009-03-23T18:33:35</t>
  </si>
  <si>
    <t>2009-03-24</t>
  </si>
  <si>
    <t>2009-03-24T06:17:23</t>
  </si>
  <si>
    <t>2009-03-24T18:34:24</t>
  </si>
  <si>
    <t>2009-03-25</t>
  </si>
  <si>
    <t>2009-03-25T06:15:58</t>
  </si>
  <si>
    <t>2009-03-25T18:35:13</t>
  </si>
  <si>
    <t>2009-03-26</t>
  </si>
  <si>
    <t>2009-03-26T06:14:32</t>
  </si>
  <si>
    <t>2009-03-26T18:36:02</t>
  </si>
  <si>
    <t>2009-03-27</t>
  </si>
  <si>
    <t>2009-03-27T06:13:07</t>
  </si>
  <si>
    <t>2009-03-27T18:36:51</t>
  </si>
  <si>
    <t>2009-03-28</t>
  </si>
  <si>
    <t>2009-03-28T06:11:42</t>
  </si>
  <si>
    <t>2009-03-28T18:37:39</t>
  </si>
  <si>
    <t>2009-03-29</t>
  </si>
  <si>
    <t>2009-03-29T07:10:18</t>
  </si>
  <si>
    <t>2009-03-29T19:38:28</t>
  </si>
  <si>
    <t>2009-03-30</t>
  </si>
  <si>
    <t>2009-03-30T07:08:53</t>
  </si>
  <si>
    <t>2009-03-30T19:39:17</t>
  </si>
  <si>
    <t>2009-03-31</t>
  </si>
  <si>
    <t>2009-03-31T07:07:29</t>
  </si>
  <si>
    <t>2009-03-31T19:40:05</t>
  </si>
  <si>
    <t>2009-04-01</t>
  </si>
  <si>
    <t>2009-04-01T07:06:04</t>
  </si>
  <si>
    <t>2009-04-01T19:40:54</t>
  </si>
  <si>
    <t>2009-04-02</t>
  </si>
  <si>
    <t>2009-04-02T07:04:40</t>
  </si>
  <si>
    <t>2009-04-02T19:41:43</t>
  </si>
  <si>
    <t>2009-04-03</t>
  </si>
  <si>
    <t>2009-04-03T07:03:17</t>
  </si>
  <si>
    <t>2009-04-03T19:42:31</t>
  </si>
  <si>
    <t>2009-04-04</t>
  </si>
  <si>
    <t>2009-04-04T07:01:53</t>
  </si>
  <si>
    <t>2009-04-04T19:43:20</t>
  </si>
  <si>
    <t>2009-04-05</t>
  </si>
  <si>
    <t>2009-04-05T07:00:30</t>
  </si>
  <si>
    <t>2009-04-05T19:44:08</t>
  </si>
  <si>
    <t>2009-04-06</t>
  </si>
  <si>
    <t>2009-04-06T06:59:07</t>
  </si>
  <si>
    <t>2009-04-06T19:44:57</t>
  </si>
  <si>
    <t>2009-04-07</t>
  </si>
  <si>
    <t>2009-04-07T06:57:45</t>
  </si>
  <si>
    <t>2009-04-07T19:45:46</t>
  </si>
  <si>
    <t>2009-04-08</t>
  </si>
  <si>
    <t>2009-04-08T06:56:23</t>
  </si>
  <si>
    <t>2009-04-08T19:46:34</t>
  </si>
  <si>
    <t>2009-04-09</t>
  </si>
  <si>
    <t>2009-04-09T06:55:02</t>
  </si>
  <si>
    <t>2009-04-09T19:47:23</t>
  </si>
  <si>
    <t>2009-04-10</t>
  </si>
  <si>
    <t>2009-04-10T06:53:41</t>
  </si>
  <si>
    <t>2009-04-10T19:48:12</t>
  </si>
  <si>
    <t>2009-04-11</t>
  </si>
  <si>
    <t>2009-04-11T06:52:20</t>
  </si>
  <si>
    <t>2009-04-11T19:49:00</t>
  </si>
  <si>
    <t>2009-04-12</t>
  </si>
  <si>
    <t>2009-04-12T06:51:00</t>
  </si>
  <si>
    <t>2009-04-12T19:49:49</t>
  </si>
  <si>
    <t>2009-04-13</t>
  </si>
  <si>
    <t>2009-04-13T06:49:41</t>
  </si>
  <si>
    <t>2009-04-13T19:50:38</t>
  </si>
  <si>
    <t>2009-04-14</t>
  </si>
  <si>
    <t>2009-04-14T06:48:22</t>
  </si>
  <si>
    <t>2009-04-14T19:51:27</t>
  </si>
  <si>
    <t>2009-04-15</t>
  </si>
  <si>
    <t>2009-04-15T06:47:04</t>
  </si>
  <si>
    <t>2009-04-15T19:52:16</t>
  </si>
  <si>
    <t>2009-04-16</t>
  </si>
  <si>
    <t>2009-04-16T06:45:47</t>
  </si>
  <si>
    <t>2009-04-16T19:53:05</t>
  </si>
  <si>
    <t>2009-04-17</t>
  </si>
  <si>
    <t>2009-04-17T06:44:30</t>
  </si>
  <si>
    <t>2009-04-17T19:53:54</t>
  </si>
  <si>
    <t>2009-04-18</t>
  </si>
  <si>
    <t>2009-04-18T06:43:14</t>
  </si>
  <si>
    <t>2009-04-18T19:54:43</t>
  </si>
  <si>
    <t>2009-04-19</t>
  </si>
  <si>
    <t>2009-04-19T06:41:58</t>
  </si>
  <si>
    <t>2009-04-19T19:55:32</t>
  </si>
  <si>
    <t>2009-04-20</t>
  </si>
  <si>
    <t>2009-04-20T06:40:44</t>
  </si>
  <si>
    <t>2009-04-20T19:56:22</t>
  </si>
  <si>
    <t>2009-04-21</t>
  </si>
  <si>
    <t>2009-04-21T06:39:30</t>
  </si>
  <si>
    <t>2009-04-21T19:57:11</t>
  </si>
  <si>
    <t>2009-04-22</t>
  </si>
  <si>
    <t>2009-04-22T06:38:17</t>
  </si>
  <si>
    <t>2009-04-22T19:58:00</t>
  </si>
  <si>
    <t>2009-04-23</t>
  </si>
  <si>
    <t>2009-04-23T06:37:05</t>
  </si>
  <si>
    <t>2009-04-23T19:58:50</t>
  </si>
  <si>
    <t>2009-04-24</t>
  </si>
  <si>
    <t>2009-04-24T06:35:53</t>
  </si>
  <si>
    <t>2009-04-24T19:59:39</t>
  </si>
  <si>
    <t>2009-04-25</t>
  </si>
  <si>
    <t>2009-04-25T06:34:43</t>
  </si>
  <si>
    <t>2009-04-25T20:00:29</t>
  </si>
  <si>
    <t>2009-04-26</t>
  </si>
  <si>
    <t>2009-04-26T06:33:33</t>
  </si>
  <si>
    <t>2009-04-26T20:01:18</t>
  </si>
  <si>
    <t>2009-04-27</t>
  </si>
  <si>
    <t>2009-04-27T06:32:25</t>
  </si>
  <si>
    <t>2009-04-27T20:02:08</t>
  </si>
  <si>
    <t>2009-04-28</t>
  </si>
  <si>
    <t>2009-04-28T06:31:17</t>
  </si>
  <si>
    <t>2009-04-28T20:02:57</t>
  </si>
  <si>
    <t>2009-04-29</t>
  </si>
  <si>
    <t>2009-04-29T06:30:11</t>
  </si>
  <si>
    <t>2009-04-29T20:03:47</t>
  </si>
  <si>
    <t>2009-04-30</t>
  </si>
  <si>
    <t>2009-04-30T06:29:05</t>
  </si>
  <si>
    <t>2009-04-30T20:04:36</t>
  </si>
  <si>
    <t>2009-05-01</t>
  </si>
  <si>
    <t>2009-05-01T06:28:01</t>
  </si>
  <si>
    <t>2009-05-01T20:05:26</t>
  </si>
  <si>
    <t>2009-05-02</t>
  </si>
  <si>
    <t>2009-05-02T06:26:58</t>
  </si>
  <si>
    <t>2009-05-02T20:06:15</t>
  </si>
  <si>
    <t>2009-05-03</t>
  </si>
  <si>
    <t>2009-05-03T06:25:56</t>
  </si>
  <si>
    <t>2009-05-03T20:07:05</t>
  </si>
  <si>
    <t>2009-05-04</t>
  </si>
  <si>
    <t>2009-05-04T06:24:55</t>
  </si>
  <si>
    <t>2009-05-04T20:07:54</t>
  </si>
  <si>
    <t>2009-05-05</t>
  </si>
  <si>
    <t>2009-05-05T06:23:55</t>
  </si>
  <si>
    <t>2009-05-05T20:08:43</t>
  </si>
  <si>
    <t>2009-05-06</t>
  </si>
  <si>
    <t>2009-05-06T06:22:56</t>
  </si>
  <si>
    <t>2009-05-06T20:09:32</t>
  </si>
  <si>
    <t>2009-05-07</t>
  </si>
  <si>
    <t>2009-05-07T06:21:59</t>
  </si>
  <si>
    <t>2009-05-07T20:10:21</t>
  </si>
  <si>
    <t>2009-05-08</t>
  </si>
  <si>
    <t>2009-05-08T06:21:03</t>
  </si>
  <si>
    <t>2009-05-08T20:11:10</t>
  </si>
  <si>
    <t>2009-05-09</t>
  </si>
  <si>
    <t>2009-05-09T06:20:08</t>
  </si>
  <si>
    <t>2009-05-09T20:11:59</t>
  </si>
  <si>
    <t>2009-05-10</t>
  </si>
  <si>
    <t>2009-05-10T06:19:14</t>
  </si>
  <si>
    <t>2009-05-10T20:12:47</t>
  </si>
  <si>
    <t>2009-05-11</t>
  </si>
  <si>
    <t>2009-05-11T06:18:22</t>
  </si>
  <si>
    <t>2009-05-11T20:13:36</t>
  </si>
  <si>
    <t>2009-05-12</t>
  </si>
  <si>
    <t>2009-05-12T06:17:31</t>
  </si>
  <si>
    <t>2009-05-12T20:14:24</t>
  </si>
  <si>
    <t>2009-05-13</t>
  </si>
  <si>
    <t>2009-05-13T06:16:41</t>
  </si>
  <si>
    <t>2009-05-13T20:15:12</t>
  </si>
  <si>
    <t>2009-05-14</t>
  </si>
  <si>
    <t>2009-05-14T06:15:53</t>
  </si>
  <si>
    <t>2009-05-14T20:15:59</t>
  </si>
  <si>
    <t>2009-05-15</t>
  </si>
  <si>
    <t>2009-05-15T06:15:07</t>
  </si>
  <si>
    <t>2009-05-15T20:16:47</t>
  </si>
  <si>
    <t>2009-05-16</t>
  </si>
  <si>
    <t>2009-05-16T06:14:21</t>
  </si>
  <si>
    <t>2009-05-16T20:17:34</t>
  </si>
  <si>
    <t>2009-05-17</t>
  </si>
  <si>
    <t>2009-05-17T06:13:38</t>
  </si>
  <si>
    <t>2009-05-17T20:18:20</t>
  </si>
  <si>
    <t>2009-05-18</t>
  </si>
  <si>
    <t>2009-05-18T06:12:55</t>
  </si>
  <si>
    <t>2009-05-18T20:19:06</t>
  </si>
  <si>
    <t>2009-05-19</t>
  </si>
  <si>
    <t>2009-05-19T06:12:15</t>
  </si>
  <si>
    <t>2009-05-19T20:19:52</t>
  </si>
  <si>
    <t>2009-05-20</t>
  </si>
  <si>
    <t>2009-05-20T06:11:35</t>
  </si>
  <si>
    <t>2009-05-20T20:20:38</t>
  </si>
  <si>
    <t>2009-05-21</t>
  </si>
  <si>
    <t>2009-05-21T06:10:57</t>
  </si>
  <si>
    <t>2009-05-21T20:21:23</t>
  </si>
  <si>
    <t>2009-05-22</t>
  </si>
  <si>
    <t>2009-05-22T06:10:21</t>
  </si>
  <si>
    <t>2009-05-22T20:22:07</t>
  </si>
  <si>
    <t>2009-05-23</t>
  </si>
  <si>
    <t>2009-05-23T06:09:47</t>
  </si>
  <si>
    <t>2009-05-23T20:22:51</t>
  </si>
  <si>
    <t>2009-05-24</t>
  </si>
  <si>
    <t>2009-05-24T06:09:14</t>
  </si>
  <si>
    <t>2009-05-24T20:23:34</t>
  </si>
  <si>
    <t>2009-05-25</t>
  </si>
  <si>
    <t>2009-05-25T06:08:42</t>
  </si>
  <si>
    <t>2009-05-25T20:24:17</t>
  </si>
  <si>
    <t>2009-05-26</t>
  </si>
  <si>
    <t>2009-05-26T06:08:12</t>
  </si>
  <si>
    <t>2009-05-26T20:24:59</t>
  </si>
  <si>
    <t>2009-05-27</t>
  </si>
  <si>
    <t>2009-05-27T06:07:44</t>
  </si>
  <si>
    <t>2009-05-27T20:25:40</t>
  </si>
  <si>
    <t>2009-05-28</t>
  </si>
  <si>
    <t>2009-05-28T06:07:17</t>
  </si>
  <si>
    <t>2009-05-28T20:26:21</t>
  </si>
  <si>
    <t>2009-05-29</t>
  </si>
  <si>
    <t>2009-05-29T06:06:52</t>
  </si>
  <si>
    <t>2009-05-29T20:27:01</t>
  </si>
  <si>
    <t>2009-05-30</t>
  </si>
  <si>
    <t>2009-05-30T06:06:29</t>
  </si>
  <si>
    <t>2009-05-30T20:27:40</t>
  </si>
  <si>
    <t>2009-05-31</t>
  </si>
  <si>
    <t>2009-05-31T06:06:07</t>
  </si>
  <si>
    <t>2009-05-31T20:28:18</t>
  </si>
  <si>
    <t>2009-06-01</t>
  </si>
  <si>
    <t>2009-06-01T06:05:47</t>
  </si>
  <si>
    <t>2009-06-01T20:28:55</t>
  </si>
  <si>
    <t>2009-06-02</t>
  </si>
  <si>
    <t>2009-06-02T06:05:29</t>
  </si>
  <si>
    <t>2009-06-02T20:29:32</t>
  </si>
  <si>
    <t>2009-06-03</t>
  </si>
  <si>
    <t>2009-06-03T06:05:12</t>
  </si>
  <si>
    <t>2009-06-03T20:30:07</t>
  </si>
  <si>
    <t>2009-06-04</t>
  </si>
  <si>
    <t>2009-06-04T06:04:57</t>
  </si>
  <si>
    <t>2009-06-04T20:30:42</t>
  </si>
  <si>
    <t>2009-06-05</t>
  </si>
  <si>
    <t>2009-06-05T06:04:44</t>
  </si>
  <si>
    <t>2009-06-05T20:31:16</t>
  </si>
  <si>
    <t>2009-06-06</t>
  </si>
  <si>
    <t>2009-06-06T06:04:32</t>
  </si>
  <si>
    <t>2009-06-06T20:31:48</t>
  </si>
  <si>
    <t>2009-06-07</t>
  </si>
  <si>
    <t>2009-06-07T06:04:22</t>
  </si>
  <si>
    <t>2009-06-07T20:32:20</t>
  </si>
  <si>
    <t>2009-06-08</t>
  </si>
  <si>
    <t>2009-06-08T06:04:14</t>
  </si>
  <si>
    <t>2009-06-08T20:32:50</t>
  </si>
  <si>
    <t>2009-06-09</t>
  </si>
  <si>
    <t>2009-06-09T06:04:07</t>
  </si>
  <si>
    <t>2009-06-09T20:33:19</t>
  </si>
  <si>
    <t>2009-06-10</t>
  </si>
  <si>
    <t>2009-06-10T06:04:02</t>
  </si>
  <si>
    <t>2009-06-10T20:33:47</t>
  </si>
  <si>
    <t>2009-06-11</t>
  </si>
  <si>
    <t>2009-06-11T06:03:58</t>
  </si>
  <si>
    <t>2009-06-11T20:34:14</t>
  </si>
  <si>
    <t>2009-06-12</t>
  </si>
  <si>
    <t>2009-06-12T06:03:56</t>
  </si>
  <si>
    <t>2009-06-12T20:34:40</t>
  </si>
  <si>
    <t>2009-06-13</t>
  </si>
  <si>
    <t>2009-06-13T06:03:56</t>
  </si>
  <si>
    <t>2009-06-13T20:35:04</t>
  </si>
  <si>
    <t>2009-06-14</t>
  </si>
  <si>
    <t>2009-06-14T06:03:58</t>
  </si>
  <si>
    <t>2009-06-14T20:35:27</t>
  </si>
  <si>
    <t>2009-06-15</t>
  </si>
  <si>
    <t>2009-06-15T06:04:01</t>
  </si>
  <si>
    <t>2009-06-15T20:35:49</t>
  </si>
  <si>
    <t>2009-06-16</t>
  </si>
  <si>
    <t>2009-06-16T06:04:05</t>
  </si>
  <si>
    <t>2009-06-16T20:36:09</t>
  </si>
  <si>
    <t>2009-06-17</t>
  </si>
  <si>
    <t>2009-06-17T06:04:11</t>
  </si>
  <si>
    <t>2009-06-17T20:36:28</t>
  </si>
  <si>
    <t>2009-06-18</t>
  </si>
  <si>
    <t>2009-06-18T06:04:19</t>
  </si>
  <si>
    <t>2009-06-18T20:36:46</t>
  </si>
  <si>
    <t>2009-06-19</t>
  </si>
  <si>
    <t>2009-06-19T06:04:28</t>
  </si>
  <si>
    <t>2009-06-19T20:37:02</t>
  </si>
  <si>
    <t>2009-06-20</t>
  </si>
  <si>
    <t>2009-06-20T06:04:39</t>
  </si>
  <si>
    <t>2009-06-20T20:37:16</t>
  </si>
  <si>
    <t>2009-06-21</t>
  </si>
  <si>
    <t>2009-06-21T06:04:51</t>
  </si>
  <si>
    <t>2009-06-21T20:37:29</t>
  </si>
  <si>
    <t>2009-06-22</t>
  </si>
  <si>
    <t>2009-06-22T06:05:04</t>
  </si>
  <si>
    <t>2009-06-22T20:37:41</t>
  </si>
  <si>
    <t>2009-06-23</t>
  </si>
  <si>
    <t>2009-06-23T06:05:20</t>
  </si>
  <si>
    <t>2009-06-23T20:37:51</t>
  </si>
  <si>
    <t>2009-06-24</t>
  </si>
  <si>
    <t>2009-06-24T06:05:36</t>
  </si>
  <si>
    <t>2009-06-24T20:37:59</t>
  </si>
  <si>
    <t>2009-06-25</t>
  </si>
  <si>
    <t>2009-06-25T06:05:54</t>
  </si>
  <si>
    <t>2009-06-25T20:38:06</t>
  </si>
  <si>
    <t>2009-06-26</t>
  </si>
  <si>
    <t>2009-06-26T06:06:13</t>
  </si>
  <si>
    <t>2009-06-26T20:38:11</t>
  </si>
  <si>
    <t>2009-06-27</t>
  </si>
  <si>
    <t>2009-06-27T06:06:33</t>
  </si>
  <si>
    <t>2009-06-27T20:38:15</t>
  </si>
  <si>
    <t>2009-06-28</t>
  </si>
  <si>
    <t>2009-06-28T06:06:55</t>
  </si>
  <si>
    <t>2009-06-28T20:38:17</t>
  </si>
  <si>
    <t>2009-06-29</t>
  </si>
  <si>
    <t>2009-06-29T06:07:18</t>
  </si>
  <si>
    <t>2009-06-29T20:38:17</t>
  </si>
  <si>
    <t>2009-06-30</t>
  </si>
  <si>
    <t>2009-06-30T06:07:42</t>
  </si>
  <si>
    <t>2009-06-30T20:38:16</t>
  </si>
  <si>
    <t>2009-07-01</t>
  </si>
  <si>
    <t>2009-07-01T06:08:08</t>
  </si>
  <si>
    <t>2009-07-01T20:38:13</t>
  </si>
  <si>
    <t>2009-07-02</t>
  </si>
  <si>
    <t>2009-07-02T06:08:34</t>
  </si>
  <si>
    <t>2009-07-02T20:38:08</t>
  </si>
  <si>
    <t>2009-07-03</t>
  </si>
  <si>
    <t>2009-07-03T06:09:02</t>
  </si>
  <si>
    <t>2009-07-03T20:38:02</t>
  </si>
  <si>
    <t>2009-07-04</t>
  </si>
  <si>
    <t>2009-07-04T06:09:31</t>
  </si>
  <si>
    <t>2009-07-04T20:37:54</t>
  </si>
  <si>
    <t>2009-07-05</t>
  </si>
  <si>
    <t>2009-07-05T06:10:01</t>
  </si>
  <si>
    <t>2009-07-05T20:37:44</t>
  </si>
  <si>
    <t>2009-07-06</t>
  </si>
  <si>
    <t>2009-07-06T06:10:32</t>
  </si>
  <si>
    <t>2009-07-06T20:37:32</t>
  </si>
  <si>
    <t>2009-07-07</t>
  </si>
  <si>
    <t>2009-07-07T06:11:04</t>
  </si>
  <si>
    <t>2009-07-07T20:37:19</t>
  </si>
  <si>
    <t>2009-07-08</t>
  </si>
  <si>
    <t>2009-07-08T06:11:37</t>
  </si>
  <si>
    <t>2009-07-08T20:37:04</t>
  </si>
  <si>
    <t>2009-07-09</t>
  </si>
  <si>
    <t>2009-07-09T06:12:10</t>
  </si>
  <si>
    <t>2009-07-09T20:36:48</t>
  </si>
  <si>
    <t>2009-07-10</t>
  </si>
  <si>
    <t>2009-07-10T06:12:45</t>
  </si>
  <si>
    <t>2009-07-10T20:36:29</t>
  </si>
  <si>
    <t>2009-07-11</t>
  </si>
  <si>
    <t>2009-07-11T06:13:20</t>
  </si>
  <si>
    <t>2009-07-11T20:36:09</t>
  </si>
  <si>
    <t>2009-07-12</t>
  </si>
  <si>
    <t>2009-07-12T06:13:57</t>
  </si>
  <si>
    <t>2009-07-12T20:35:48</t>
  </si>
  <si>
    <t>2009-07-13</t>
  </si>
  <si>
    <t>2009-07-13T06:14:34</t>
  </si>
  <si>
    <t>2009-07-13T20:35:24</t>
  </si>
  <si>
    <t>2009-07-14</t>
  </si>
  <si>
    <t>2009-07-14T06:15:12</t>
  </si>
  <si>
    <t>2009-07-14T20:34:59</t>
  </si>
  <si>
    <t>2009-07-15</t>
  </si>
  <si>
    <t>2009-07-15T06:15:50</t>
  </si>
  <si>
    <t>2009-07-15T20:34:33</t>
  </si>
  <si>
    <t>2009-07-16</t>
  </si>
  <si>
    <t>2009-07-16T06:16:29</t>
  </si>
  <si>
    <t>2009-07-16T20:34:04</t>
  </si>
  <si>
    <t>2009-07-17</t>
  </si>
  <si>
    <t>2009-07-17T06:17:09</t>
  </si>
  <si>
    <t>2009-07-17T20:33:34</t>
  </si>
  <si>
    <t>2009-07-18</t>
  </si>
  <si>
    <t>2009-07-18T06:17:50</t>
  </si>
  <si>
    <t>2009-07-18T20:33:02</t>
  </si>
  <si>
    <t>2009-07-19</t>
  </si>
  <si>
    <t>2009-07-19T06:18:30</t>
  </si>
  <si>
    <t>2009-07-19T20:32:29</t>
  </si>
  <si>
    <t>2009-07-20</t>
  </si>
  <si>
    <t>2009-07-20T06:19:12</t>
  </si>
  <si>
    <t>2009-07-20T20:31:54</t>
  </si>
  <si>
    <t>2009-07-21</t>
  </si>
  <si>
    <t>2009-07-21T06:19:54</t>
  </si>
  <si>
    <t>2009-07-21T20:31:18</t>
  </si>
  <si>
    <t>2009-07-22</t>
  </si>
  <si>
    <t>2009-07-22T06:20:36</t>
  </si>
  <si>
    <t>2009-07-22T20:30:40</t>
  </si>
  <si>
    <t>2009-07-23</t>
  </si>
  <si>
    <t>2009-07-23T06:21:19</t>
  </si>
  <si>
    <t>2009-07-23T20:30:00</t>
  </si>
  <si>
    <t>2009-07-24</t>
  </si>
  <si>
    <t>2009-07-24T06:22:03</t>
  </si>
  <si>
    <t>2009-07-24T20:29:19</t>
  </si>
  <si>
    <t>2009-07-25</t>
  </si>
  <si>
    <t>2009-07-25T06:22:46</t>
  </si>
  <si>
    <t>2009-07-25T20:28:36</t>
  </si>
  <si>
    <t>2009-07-26</t>
  </si>
  <si>
    <t>2009-07-26T06:23:30</t>
  </si>
  <si>
    <t>2009-07-26T20:27:52</t>
  </si>
  <si>
    <t>2009-07-27</t>
  </si>
  <si>
    <t>2009-07-27T06:24:14</t>
  </si>
  <si>
    <t>2009-07-27T20:27:06</t>
  </si>
  <si>
    <t>2009-07-28</t>
  </si>
  <si>
    <t>2009-07-28T06:24:59</t>
  </si>
  <si>
    <t>2009-07-28T20:26:19</t>
  </si>
  <si>
    <t>2009-07-29</t>
  </si>
  <si>
    <t>2009-07-29T06:25:44</t>
  </si>
  <si>
    <t>2009-07-29T20:25:30</t>
  </si>
  <si>
    <t>2009-07-30</t>
  </si>
  <si>
    <t>2009-07-30T06:26:29</t>
  </si>
  <si>
    <t>2009-07-30T20:24:40</t>
  </si>
  <si>
    <t>2009-07-31</t>
  </si>
  <si>
    <t>2009-07-31T06:27:14</t>
  </si>
  <si>
    <t>2009-07-31T20:23:48</t>
  </si>
  <si>
    <t>2009-08-01</t>
  </si>
  <si>
    <t>2009-08-01T06:28:00</t>
  </si>
  <si>
    <t>2009-08-01T20:22:55</t>
  </si>
  <si>
    <t>2009-08-02</t>
  </si>
  <si>
    <t>2009-08-02T06:28:45</t>
  </si>
  <si>
    <t>2009-08-02T20:22:01</t>
  </si>
  <si>
    <t>2009-08-03</t>
  </si>
  <si>
    <t>2009-08-03T06:29:31</t>
  </si>
  <si>
    <t>2009-08-03T20:21:06</t>
  </si>
  <si>
    <t>2009-08-04</t>
  </si>
  <si>
    <t>2009-08-04T06:30:17</t>
  </si>
  <si>
    <t>2009-08-04T20:20:09</t>
  </si>
  <si>
    <t>2009-08-05</t>
  </si>
  <si>
    <t>2009-08-05T06:31:03</t>
  </si>
  <si>
    <t>2009-08-05T20:19:10</t>
  </si>
  <si>
    <t>2009-08-06</t>
  </si>
  <si>
    <t>2009-08-06T06:31:49</t>
  </si>
  <si>
    <t>2009-08-06T20:18:11</t>
  </si>
  <si>
    <t>2009-08-07</t>
  </si>
  <si>
    <t>2009-08-07T06:32:35</t>
  </si>
  <si>
    <t>2009-08-07T20:17:10</t>
  </si>
  <si>
    <t>2009-08-08</t>
  </si>
  <si>
    <t>2009-08-08T06:33:21</t>
  </si>
  <si>
    <t>2009-08-08T20:16:08</t>
  </si>
  <si>
    <t>2009-08-09</t>
  </si>
  <si>
    <t>2009-08-09T06:34:07</t>
  </si>
  <si>
    <t>2009-08-09T20:15:05</t>
  </si>
  <si>
    <t>2009-08-10</t>
  </si>
  <si>
    <t>2009-08-10T06:34:53</t>
  </si>
  <si>
    <t>2009-08-10T20:14:01</t>
  </si>
  <si>
    <t>2009-08-11</t>
  </si>
  <si>
    <t>2009-08-11T06:35:39</t>
  </si>
  <si>
    <t>2009-08-11T20:12:56</t>
  </si>
  <si>
    <t>2009-08-12</t>
  </si>
  <si>
    <t>2009-08-12T06:36:26</t>
  </si>
  <si>
    <t>2009-08-12T20:11:49</t>
  </si>
  <si>
    <t>2009-08-13</t>
  </si>
  <si>
    <t>2009-08-13T06:37:12</t>
  </si>
  <si>
    <t>2009-08-13T20:10:42</t>
  </si>
  <si>
    <t>2009-08-14</t>
  </si>
  <si>
    <t>2009-08-14T06:37:58</t>
  </si>
  <si>
    <t>2009-08-14T20:09:33</t>
  </si>
  <si>
    <t>2009-08-15</t>
  </si>
  <si>
    <t>2009-08-15T06:38:44</t>
  </si>
  <si>
    <t>2009-08-15T20:08:24</t>
  </si>
  <si>
    <t>2009-08-16</t>
  </si>
  <si>
    <t>2009-08-16T06:39:30</t>
  </si>
  <si>
    <t>2009-08-16T20:07:13</t>
  </si>
  <si>
    <t>2009-08-17</t>
  </si>
  <si>
    <t>2009-08-17T06:40:16</t>
  </si>
  <si>
    <t>2009-08-17T20:06:02</t>
  </si>
  <si>
    <t>2009-08-18</t>
  </si>
  <si>
    <t>2009-08-18T06:41:02</t>
  </si>
  <si>
    <t>2009-08-18T20:04:49</t>
  </si>
  <si>
    <t>2009-08-19</t>
  </si>
  <si>
    <t>2009-08-19T06:41:48</t>
  </si>
  <si>
    <t>2009-08-19T20:03:36</t>
  </si>
  <si>
    <t>2009-08-20</t>
  </si>
  <si>
    <t>2009-08-20T06:42:33</t>
  </si>
  <si>
    <t>2009-08-20T20:02:21</t>
  </si>
  <si>
    <t>2009-08-21</t>
  </si>
  <si>
    <t>2009-08-21T06:43:19</t>
  </si>
  <si>
    <t>2009-08-21T20:01:06</t>
  </si>
  <si>
    <t>2009-08-22</t>
  </si>
  <si>
    <t>2009-08-22T06:44:05</t>
  </si>
  <si>
    <t>2009-08-22T19:59:50</t>
  </si>
  <si>
    <t>2009-08-23</t>
  </si>
  <si>
    <t>2009-08-23T06:44:50</t>
  </si>
  <si>
    <t>2009-08-23T19:58:34</t>
  </si>
  <si>
    <t>2009-08-24</t>
  </si>
  <si>
    <t>2009-08-24T06:45:36</t>
  </si>
  <si>
    <t>2009-08-24T19:57:16</t>
  </si>
  <si>
    <t>2009-08-25</t>
  </si>
  <si>
    <t>2009-08-25T06:46:21</t>
  </si>
  <si>
    <t>2009-08-25T19:55:58</t>
  </si>
  <si>
    <t>2009-08-26</t>
  </si>
  <si>
    <t>2009-08-26T06:47:06</t>
  </si>
  <si>
    <t>2009-08-26T19:54:39</t>
  </si>
  <si>
    <t>2009-08-27</t>
  </si>
  <si>
    <t>2009-08-27T06:47:51</t>
  </si>
  <si>
    <t>2009-08-27T19:53:20</t>
  </si>
  <si>
    <t>2009-08-28</t>
  </si>
  <si>
    <t>2009-08-28T06:48:36</t>
  </si>
  <si>
    <t>2009-08-28T19:51:59</t>
  </si>
  <si>
    <t>2009-08-29</t>
  </si>
  <si>
    <t>2009-08-29T06:49:21</t>
  </si>
  <si>
    <t>2009-08-29T19:50:39</t>
  </si>
  <si>
    <t>2009-08-30</t>
  </si>
  <si>
    <t>2009-08-30T06:50:06</t>
  </si>
  <si>
    <t>2009-08-30T19:49:17</t>
  </si>
  <si>
    <t>2009-08-31</t>
  </si>
  <si>
    <t>2009-08-31T06:50:51</t>
  </si>
  <si>
    <t>2009-08-31T19:47:55</t>
  </si>
  <si>
    <t>2009-09-01</t>
  </si>
  <si>
    <t>2009-09-01T06:51:36</t>
  </si>
  <si>
    <t>2009-09-01T19:46:33</t>
  </si>
  <si>
    <t>2009-09-02</t>
  </si>
  <si>
    <t>2009-09-02T06:52:21</t>
  </si>
  <si>
    <t>2009-09-02T19:45:09</t>
  </si>
  <si>
    <t>2009-09-03</t>
  </si>
  <si>
    <t>2009-09-03T06:53:05</t>
  </si>
  <si>
    <t>2009-09-03T19:43:46</t>
  </si>
  <si>
    <t>2009-09-04</t>
  </si>
  <si>
    <t>2009-09-04T06:53:50</t>
  </si>
  <si>
    <t>2009-09-04T19:42:22</t>
  </si>
  <si>
    <t>2009-09-05</t>
  </si>
  <si>
    <t>2009-09-05T06:54:34</t>
  </si>
  <si>
    <t>2009-09-05T19:40:57</t>
  </si>
  <si>
    <t>2009-09-06</t>
  </si>
  <si>
    <t>2009-09-06T06:55:19</t>
  </si>
  <si>
    <t>2009-09-06T19:39:33</t>
  </si>
  <si>
    <t>2009-09-07</t>
  </si>
  <si>
    <t>2009-09-07T06:56:03</t>
  </si>
  <si>
    <t>2009-09-07T19:38:08</t>
  </si>
  <si>
    <t>2009-09-08</t>
  </si>
  <si>
    <t>2009-09-08T06:56:48</t>
  </si>
  <si>
    <t>2009-09-08T19:36:42</t>
  </si>
  <si>
    <t>2009-09-09</t>
  </si>
  <si>
    <t>2009-09-09T06:57:32</t>
  </si>
  <si>
    <t>2009-09-09T19:35:16</t>
  </si>
  <si>
    <t>2009-09-10</t>
  </si>
  <si>
    <t>2009-09-10T06:58:17</t>
  </si>
  <si>
    <t>2009-09-10T19:33:50</t>
  </si>
  <si>
    <t>2009-09-11</t>
  </si>
  <si>
    <t>2009-09-11T06:59:01</t>
  </si>
  <si>
    <t>2009-09-11T19:32:24</t>
  </si>
  <si>
    <t>2009-09-12</t>
  </si>
  <si>
    <t>2009-09-12T06:59:46</t>
  </si>
  <si>
    <t>2009-09-12T19:30:57</t>
  </si>
  <si>
    <t>2009-09-13</t>
  </si>
  <si>
    <t>2009-09-13T07:00:30</t>
  </si>
  <si>
    <t>2009-09-13T19:29:30</t>
  </si>
  <si>
    <t>2009-09-14</t>
  </si>
  <si>
    <t>2009-09-14T07:01:14</t>
  </si>
  <si>
    <t>2009-09-14T19:28:03</t>
  </si>
  <si>
    <t>2009-09-15</t>
  </si>
  <si>
    <t>2009-09-15T07:01:59</t>
  </si>
  <si>
    <t>2009-09-15T19:26:36</t>
  </si>
  <si>
    <t>2009-09-16</t>
  </si>
  <si>
    <t>2009-09-16T07:02:44</t>
  </si>
  <si>
    <t>2009-09-16T19:25:09</t>
  </si>
  <si>
    <t>2009-09-17</t>
  </si>
  <si>
    <t>2009-09-17T07:03:28</t>
  </si>
  <si>
    <t>2009-09-17T19:23:42</t>
  </si>
  <si>
    <t>2009-09-18</t>
  </si>
  <si>
    <t>2009-09-18T07:04:13</t>
  </si>
  <si>
    <t>2009-09-18T19:22:14</t>
  </si>
  <si>
    <t>2009-09-19</t>
  </si>
  <si>
    <t>2009-09-19T07:04:58</t>
  </si>
  <si>
    <t>2009-09-19T19:20:47</t>
  </si>
  <si>
    <t>2009-09-20</t>
  </si>
  <si>
    <t>2009-09-20T07:05:42</t>
  </si>
  <si>
    <t>2009-09-20T19:19:19</t>
  </si>
  <si>
    <t>2009-09-21</t>
  </si>
  <si>
    <t>2009-09-21T07:06:27</t>
  </si>
  <si>
    <t>2009-09-21T19:17:52</t>
  </si>
  <si>
    <t>2009-09-22</t>
  </si>
  <si>
    <t>2009-09-22T07:07:12</t>
  </si>
  <si>
    <t>2009-09-22T19:16:24</t>
  </si>
  <si>
    <t>2009-09-23</t>
  </si>
  <si>
    <t>2009-09-23T07:07:58</t>
  </si>
  <si>
    <t>2009-09-23T19:14:57</t>
  </si>
  <si>
    <t>2009-09-24</t>
  </si>
  <si>
    <t>2009-09-24T07:08:43</t>
  </si>
  <si>
    <t>2009-09-24T19:13:30</t>
  </si>
  <si>
    <t>2009-09-25</t>
  </si>
  <si>
    <t>2009-09-25T07:09:29</t>
  </si>
  <si>
    <t>2009-09-25T19:12:03</t>
  </si>
  <si>
    <t>2009-09-26</t>
  </si>
  <si>
    <t>2009-09-26T07:10:14</t>
  </si>
  <si>
    <t>2009-09-26T19:10:36</t>
  </si>
  <si>
    <t>2009-09-27</t>
  </si>
  <si>
    <t>2009-09-27T07:11:00</t>
  </si>
  <si>
    <t>2009-09-27T19:09:09</t>
  </si>
  <si>
    <t>2009-09-28</t>
  </si>
  <si>
    <t>2009-09-28T07:11:46</t>
  </si>
  <si>
    <t>2009-09-28T19:07:43</t>
  </si>
  <si>
    <t>2009-09-29</t>
  </si>
  <si>
    <t>2009-09-29T07:12:32</t>
  </si>
  <si>
    <t>2009-09-29T19:06:17</t>
  </si>
  <si>
    <t>2009-09-30</t>
  </si>
  <si>
    <t>2009-09-30T07:13:19</t>
  </si>
  <si>
    <t>2009-09-30T19:04:51</t>
  </si>
  <si>
    <t>2009-10-01</t>
  </si>
  <si>
    <t>2009-10-01T07:14:05</t>
  </si>
  <si>
    <t>2009-10-01T19:03:25</t>
  </si>
  <si>
    <t>2009-10-02</t>
  </si>
  <si>
    <t>2009-10-02T07:14:52</t>
  </si>
  <si>
    <t>2009-10-02T19:02:00</t>
  </si>
  <si>
    <t>2009-10-03</t>
  </si>
  <si>
    <t>2009-10-03T07:15:39</t>
  </si>
  <si>
    <t>2009-10-03T19:00:35</t>
  </si>
  <si>
    <t>2009-10-04</t>
  </si>
  <si>
    <t>2009-10-04T07:16:27</t>
  </si>
  <si>
    <t>2009-10-04T18:59:11</t>
  </si>
  <si>
    <t>2009-10-05</t>
  </si>
  <si>
    <t>2009-10-05T07:17:14</t>
  </si>
  <si>
    <t>2009-10-05T18:57:47</t>
  </si>
  <si>
    <t>2009-10-06</t>
  </si>
  <si>
    <t>2009-10-06T07:18:02</t>
  </si>
  <si>
    <t>2009-10-06T18:56:23</t>
  </si>
  <si>
    <t>2009-10-07</t>
  </si>
  <si>
    <t>2009-10-07T07:18:51</t>
  </si>
  <si>
    <t>2009-10-07T18:55:00</t>
  </si>
  <si>
    <t>2009-10-08</t>
  </si>
  <si>
    <t>2009-10-08T07:19:39</t>
  </si>
  <si>
    <t>2009-10-08T18:53:37</t>
  </si>
  <si>
    <t>2009-10-09</t>
  </si>
  <si>
    <t>2009-10-09T07:20:28</t>
  </si>
  <si>
    <t>2009-10-09T18:52:15</t>
  </si>
  <si>
    <t>2009-10-10</t>
  </si>
  <si>
    <t>2009-10-10T07:21:17</t>
  </si>
  <si>
    <t>2009-10-10T18:50:54</t>
  </si>
  <si>
    <t>2009-10-11</t>
  </si>
  <si>
    <t>2009-10-11T07:22:07</t>
  </si>
  <si>
    <t>2009-10-11T18:49:33</t>
  </si>
  <si>
    <t>2009-10-12</t>
  </si>
  <si>
    <t>2009-10-12T07:22:56</t>
  </si>
  <si>
    <t>2009-10-12T18:48:13</t>
  </si>
  <si>
    <t>2009-10-13</t>
  </si>
  <si>
    <t>2009-10-13T07:23:46</t>
  </si>
  <si>
    <t>2009-10-13T18:46:54</t>
  </si>
  <si>
    <t>2009-10-14</t>
  </si>
  <si>
    <t>2009-10-14T07:24:37</t>
  </si>
  <si>
    <t>2009-10-14T18:45:35</t>
  </si>
  <si>
    <t>2009-10-15</t>
  </si>
  <si>
    <t>2009-10-15T07:25:28</t>
  </si>
  <si>
    <t>2009-10-15T18:44:17</t>
  </si>
  <si>
    <t>2009-10-16</t>
  </si>
  <si>
    <t>2009-10-16T07:26:19</t>
  </si>
  <si>
    <t>2009-10-16T18:43:00</t>
  </si>
  <si>
    <t>2009-10-17</t>
  </si>
  <si>
    <t>2009-10-17T07:27:10</t>
  </si>
  <si>
    <t>2009-10-17T18:41:43</t>
  </si>
  <si>
    <t>2009-10-18</t>
  </si>
  <si>
    <t>2009-10-18T07:28:02</t>
  </si>
  <si>
    <t>2009-10-18T18:40:28</t>
  </si>
  <si>
    <t>2009-10-19</t>
  </si>
  <si>
    <t>2009-10-19T07:28:55</t>
  </si>
  <si>
    <t>2009-10-19T18:39:13</t>
  </si>
  <si>
    <t>2009-10-20</t>
  </si>
  <si>
    <t>2009-10-20T07:29:47</t>
  </si>
  <si>
    <t>2009-10-20T18:37:59</t>
  </si>
  <si>
    <t>2009-10-21</t>
  </si>
  <si>
    <t>2009-10-21T07:30:40</t>
  </si>
  <si>
    <t>2009-10-21T18:36:46</t>
  </si>
  <si>
    <t>2009-10-22</t>
  </si>
  <si>
    <t>2009-10-22T07:31:34</t>
  </si>
  <si>
    <t>2009-10-22T18:35:34</t>
  </si>
  <si>
    <t>2009-10-23</t>
  </si>
  <si>
    <t>2009-10-23T07:32:27</t>
  </si>
  <si>
    <t>2009-10-23T18:34:24</t>
  </si>
  <si>
    <t>2009-10-24</t>
  </si>
  <si>
    <t>2009-10-24T07:33:22</t>
  </si>
  <si>
    <t>2009-10-24T18:33:14</t>
  </si>
  <si>
    <t>2009-10-25</t>
  </si>
  <si>
    <t>2009-10-25T06:34:16</t>
  </si>
  <si>
    <t>2009-10-25T17:32:05</t>
  </si>
  <si>
    <t>2009-10-26</t>
  </si>
  <si>
    <t>2009-10-26T06:35:11</t>
  </si>
  <si>
    <t>2009-10-26T17:30:57</t>
  </si>
  <si>
    <t>2009-10-27</t>
  </si>
  <si>
    <t>2009-10-27T06:36:06</t>
  </si>
  <si>
    <t>2009-10-27T17:29:51</t>
  </si>
  <si>
    <t>2009-10-28</t>
  </si>
  <si>
    <t>2009-10-28T06:37:02</t>
  </si>
  <si>
    <t>2009-10-28T17:28:46</t>
  </si>
  <si>
    <t>2009-10-29</t>
  </si>
  <si>
    <t>2009-10-29T06:37:58</t>
  </si>
  <si>
    <t>2009-10-29T17:27:41</t>
  </si>
  <si>
    <t>2009-10-30</t>
  </si>
  <si>
    <t>2009-10-30T06:38:54</t>
  </si>
  <si>
    <t>2009-10-30T17:26:38</t>
  </si>
  <si>
    <t>2009-10-31</t>
  </si>
  <si>
    <t>2009-10-31T06:39:51</t>
  </si>
  <si>
    <t>2009-10-31T17:25:37</t>
  </si>
  <si>
    <t>2009-11-01</t>
  </si>
  <si>
    <t>2009-11-01T06:40:48</t>
  </si>
  <si>
    <t>2009-11-01T17:24:37</t>
  </si>
  <si>
    <t>2009-11-02</t>
  </si>
  <si>
    <t>2009-11-02T06:41:45</t>
  </si>
  <si>
    <t>2009-11-02T17:23:38</t>
  </si>
  <si>
    <t>2009-11-03</t>
  </si>
  <si>
    <t>2009-11-03T06:42:42</t>
  </si>
  <si>
    <t>2009-11-03T17:22:40</t>
  </si>
  <si>
    <t>2009-11-04</t>
  </si>
  <si>
    <t>2009-11-04T06:43:40</t>
  </si>
  <si>
    <t>2009-11-04T17:21:44</t>
  </si>
  <si>
    <t>2009-11-05</t>
  </si>
  <si>
    <t>2009-11-05T06:44:38</t>
  </si>
  <si>
    <t>2009-11-05T17:20:49</t>
  </si>
  <si>
    <t>2009-11-06</t>
  </si>
  <si>
    <t>2009-11-06T06:45:37</t>
  </si>
  <si>
    <t>2009-11-06T17:19:55</t>
  </si>
  <si>
    <t>2009-11-07</t>
  </si>
  <si>
    <t>2009-11-07T06:46:35</t>
  </si>
  <si>
    <t>2009-11-07T17:19:04</t>
  </si>
  <si>
    <t>2009-11-08</t>
  </si>
  <si>
    <t>2009-11-08T06:47:34</t>
  </si>
  <si>
    <t>2009-11-08T17:18:13</t>
  </si>
  <si>
    <t>2009-11-09</t>
  </si>
  <si>
    <t>2009-11-09T06:48:33</t>
  </si>
  <si>
    <t>2009-11-09T17:17:24</t>
  </si>
  <si>
    <t>2009-11-10</t>
  </si>
  <si>
    <t>2009-11-10T06:49:32</t>
  </si>
  <si>
    <t>2009-11-10T17:16:37</t>
  </si>
  <si>
    <t>2009-11-11</t>
  </si>
  <si>
    <t>2009-11-11T06:50:31</t>
  </si>
  <si>
    <t>2009-11-11T17:15:51</t>
  </si>
  <si>
    <t>2009-11-12</t>
  </si>
  <si>
    <t>2009-11-12T06:51:30</t>
  </si>
  <si>
    <t>2009-11-12T17:15:07</t>
  </si>
  <si>
    <t>2009-11-13</t>
  </si>
  <si>
    <t>2009-11-13T06:52:30</t>
  </si>
  <si>
    <t>2009-11-13T17:14:25</t>
  </si>
  <si>
    <t>2009-11-14</t>
  </si>
  <si>
    <t>2009-11-14T06:53:29</t>
  </si>
  <si>
    <t>2009-11-14T17:13:44</t>
  </si>
  <si>
    <t>2009-11-15</t>
  </si>
  <si>
    <t>2009-11-15T06:54:29</t>
  </si>
  <si>
    <t>2009-11-15T17:13:05</t>
  </si>
  <si>
    <t>2009-11-16</t>
  </si>
  <si>
    <t>2009-11-16T06:55:28</t>
  </si>
  <si>
    <t>2009-11-16T17:12:28</t>
  </si>
  <si>
    <t>2009-11-17</t>
  </si>
  <si>
    <t>2009-11-17T06:56:27</t>
  </si>
  <si>
    <t>2009-11-17T17:11:53</t>
  </si>
  <si>
    <t>2009-11-18</t>
  </si>
  <si>
    <t>2009-11-18T06:57:27</t>
  </si>
  <si>
    <t>2009-11-18T17:11:19</t>
  </si>
  <si>
    <t>2009-11-19</t>
  </si>
  <si>
    <t>2009-11-19T06:58:26</t>
  </si>
  <si>
    <t>2009-11-19T17:10:47</t>
  </si>
  <si>
    <t>2009-11-20</t>
  </si>
  <si>
    <t>2009-11-20T06:59:25</t>
  </si>
  <si>
    <t>2009-11-20T17:10:17</t>
  </si>
  <si>
    <t>2009-11-21</t>
  </si>
  <si>
    <t>2009-11-21T07:00:24</t>
  </si>
  <si>
    <t>2009-11-21T17:09:48</t>
  </si>
  <si>
    <t>2009-11-22</t>
  </si>
  <si>
    <t>2009-11-22T07:01:22</t>
  </si>
  <si>
    <t>2009-11-22T17:09:22</t>
  </si>
  <si>
    <t>2009-11-23</t>
  </si>
  <si>
    <t>2009-11-23T07:02:21</t>
  </si>
  <si>
    <t>2009-11-23T17:08:57</t>
  </si>
  <si>
    <t>2009-11-24</t>
  </si>
  <si>
    <t>2009-11-24T07:03:19</t>
  </si>
  <si>
    <t>2009-11-24T17:08:35</t>
  </si>
  <si>
    <t>2009-11-25</t>
  </si>
  <si>
    <t>2009-11-25T07:04:16</t>
  </si>
  <si>
    <t>2009-11-25T17:08:14</t>
  </si>
  <si>
    <t>2009-11-26</t>
  </si>
  <si>
    <t>2009-11-26T07:05:13</t>
  </si>
  <si>
    <t>2009-11-26T17:07:55</t>
  </si>
  <si>
    <t>2009-11-27</t>
  </si>
  <si>
    <t>2009-11-27T07:06:10</t>
  </si>
  <si>
    <t>2009-11-27T17:07:38</t>
  </si>
  <si>
    <t>2009-11-28</t>
  </si>
  <si>
    <t>2009-11-28T07:07:06</t>
  </si>
  <si>
    <t>2009-11-28T17:07:23</t>
  </si>
  <si>
    <t>2009-11-29</t>
  </si>
  <si>
    <t>2009-11-29T07:08:02</t>
  </si>
  <si>
    <t>2009-11-29T17:07:10</t>
  </si>
  <si>
    <t>2009-11-30</t>
  </si>
  <si>
    <t>2009-11-30T07:08:57</t>
  </si>
  <si>
    <t>2009-11-30T17:06:59</t>
  </si>
  <si>
    <t>2009-12-01</t>
  </si>
  <si>
    <t>2009-12-01T07:09:51</t>
  </si>
  <si>
    <t>2009-12-01T17:06:50</t>
  </si>
  <si>
    <t>2009-12-02</t>
  </si>
  <si>
    <t>2009-12-02T07:10:45</t>
  </si>
  <si>
    <t>2009-12-02T17:06:43</t>
  </si>
  <si>
    <t>2009-12-03</t>
  </si>
  <si>
    <t>2009-12-03T07:11:38</t>
  </si>
  <si>
    <t>2009-12-03T17:06:38</t>
  </si>
  <si>
    <t>2009-12-04</t>
  </si>
  <si>
    <t>2009-12-04T07:12:30</t>
  </si>
  <si>
    <t>2009-12-04T17:06:34</t>
  </si>
  <si>
    <t>2009-12-05</t>
  </si>
  <si>
    <t>2009-12-05T07:13:21</t>
  </si>
  <si>
    <t>2009-12-05T17:06:33</t>
  </si>
  <si>
    <t>2009-12-06</t>
  </si>
  <si>
    <t>2009-12-06T07:14:12</t>
  </si>
  <si>
    <t>2009-12-06T17:06:34</t>
  </si>
  <si>
    <t>2009-12-07</t>
  </si>
  <si>
    <t>2009-12-07T07:15:01</t>
  </si>
  <si>
    <t>2009-12-07T17:06:36</t>
  </si>
  <si>
    <t>2009-12-08</t>
  </si>
  <si>
    <t>2009-12-08T07:15:50</t>
  </si>
  <si>
    <t>2009-12-08T17:06:41</t>
  </si>
  <si>
    <t>2009-12-09</t>
  </si>
  <si>
    <t>2009-12-09T07:16:37</t>
  </si>
  <si>
    <t>2009-12-09T17:06:48</t>
  </si>
  <si>
    <t>2009-12-10</t>
  </si>
  <si>
    <t>2009-12-10T07:17:23</t>
  </si>
  <si>
    <t>2009-12-10T17:06:56</t>
  </si>
  <si>
    <t>2009-12-11</t>
  </si>
  <si>
    <t>2009-12-11T07:18:09</t>
  </si>
  <si>
    <t>2009-12-11T17:07:07</t>
  </si>
  <si>
    <t>2009-12-12</t>
  </si>
  <si>
    <t>2009-12-12T07:18:53</t>
  </si>
  <si>
    <t>2009-12-12T17:07:19</t>
  </si>
  <si>
    <t>2009-12-13</t>
  </si>
  <si>
    <t>2009-12-13T07:19:35</t>
  </si>
  <si>
    <t>2009-12-13T17:07:33</t>
  </si>
  <si>
    <t>2009-12-14</t>
  </si>
  <si>
    <t>2009-12-14T07:20:17</t>
  </si>
  <si>
    <t>2009-12-14T17:07:49</t>
  </si>
  <si>
    <t>2009-12-15</t>
  </si>
  <si>
    <t>2009-12-15T07:20:57</t>
  </si>
  <si>
    <t>2009-12-15T17:08:07</t>
  </si>
  <si>
    <t>2009-12-16</t>
  </si>
  <si>
    <t>2009-12-16T07:21:36</t>
  </si>
  <si>
    <t>2009-12-16T17:08:27</t>
  </si>
  <si>
    <t>2009-12-17</t>
  </si>
  <si>
    <t>2009-12-17T07:22:13</t>
  </si>
  <si>
    <t>2009-12-17T17:08:49</t>
  </si>
  <si>
    <t>2009-12-18</t>
  </si>
  <si>
    <t>2009-12-18T07:22:49</t>
  </si>
  <si>
    <t>2009-12-18T17:09:13</t>
  </si>
  <si>
    <t>2009-12-19</t>
  </si>
  <si>
    <t>2009-12-19T07:23:24</t>
  </si>
  <si>
    <t>2009-12-19T17:09:38</t>
  </si>
  <si>
    <t>2009-12-20</t>
  </si>
  <si>
    <t>2009-12-20T07:23:57</t>
  </si>
  <si>
    <t>2009-12-20T17:10:05</t>
  </si>
  <si>
    <t>2009-12-21</t>
  </si>
  <si>
    <t>2009-12-21T07:24:28</t>
  </si>
  <si>
    <t>2009-12-21T17:10:34</t>
  </si>
  <si>
    <t>2009-12-22</t>
  </si>
  <si>
    <t>2009-12-22T07:24:58</t>
  </si>
  <si>
    <t>2009-12-22T17:11:04</t>
  </si>
  <si>
    <t>2009-12-23</t>
  </si>
  <si>
    <t>2009-12-23T07:25:26</t>
  </si>
  <si>
    <t>2009-12-23T17:11:36</t>
  </si>
  <si>
    <t>2009-12-24</t>
  </si>
  <si>
    <t>2009-12-24T07:25:53</t>
  </si>
  <si>
    <t>2009-12-24T17:12:10</t>
  </si>
  <si>
    <t>2009-12-25</t>
  </si>
  <si>
    <t>2009-12-25T07:26:17</t>
  </si>
  <si>
    <t>2009-12-25T17:12:45</t>
  </si>
  <si>
    <t>2009-12-26</t>
  </si>
  <si>
    <t>2009-12-26T07:26:41</t>
  </si>
  <si>
    <t>2009-12-26T17:13:22</t>
  </si>
  <si>
    <t>2009-12-27</t>
  </si>
  <si>
    <t>2009-12-27T07:27:02</t>
  </si>
  <si>
    <t>2009-12-27T17:14:00</t>
  </si>
  <si>
    <t>2009-12-28</t>
  </si>
  <si>
    <t>2009-12-28T07:27:21</t>
  </si>
  <si>
    <t>2009-12-28T17:14:40</t>
  </si>
  <si>
    <t>2009-12-29</t>
  </si>
  <si>
    <t>2009-12-29T07:27:39</t>
  </si>
  <si>
    <t>2009-12-29T17:15:21</t>
  </si>
  <si>
    <t>2009-12-30</t>
  </si>
  <si>
    <t>2009-12-30T07:27:55</t>
  </si>
  <si>
    <t>2009-12-30T17:16:04</t>
  </si>
  <si>
    <t>2009-12-31</t>
  </si>
  <si>
    <t>2009-12-31T07:28:09</t>
  </si>
  <si>
    <t>2009-12-31T17:16:48</t>
  </si>
  <si>
    <t>2010-01-01</t>
  </si>
  <si>
    <t>2010-01-01T07:28:21</t>
  </si>
  <si>
    <t>2010-01-01T17:17:33</t>
  </si>
  <si>
    <t>2010-01-02</t>
  </si>
  <si>
    <t>2010-01-02T07:28:32</t>
  </si>
  <si>
    <t>2010-01-02T17:18:19</t>
  </si>
  <si>
    <t>2010-01-03</t>
  </si>
  <si>
    <t>2010-01-03T07:28:40</t>
  </si>
  <si>
    <t>2010-01-03T17:19:07</t>
  </si>
  <si>
    <t>2010-01-04</t>
  </si>
  <si>
    <t>2010-01-04T07:28:47</t>
  </si>
  <si>
    <t>2010-01-04T17:19:56</t>
  </si>
  <si>
    <t>2010-01-05</t>
  </si>
  <si>
    <t>2010-01-05T07:28:52</t>
  </si>
  <si>
    <t>2010-01-05T17:20:46</t>
  </si>
  <si>
    <t>2010-01-06</t>
  </si>
  <si>
    <t>2010-01-06T07:28:54</t>
  </si>
  <si>
    <t>2010-01-06T17:21:36</t>
  </si>
  <si>
    <t>2010-01-07</t>
  </si>
  <si>
    <t>2010-01-07T07:28:55</t>
  </si>
  <si>
    <t>2010-01-07T17:22:28</t>
  </si>
  <si>
    <t>2010-01-08</t>
  </si>
  <si>
    <t>2010-01-08T07:28:54</t>
  </si>
  <si>
    <t>2010-01-08T17:23:21</t>
  </si>
  <si>
    <t>2010-01-09</t>
  </si>
  <si>
    <t>2010-01-09T07:28:51</t>
  </si>
  <si>
    <t>2010-01-09T17:24:15</t>
  </si>
  <si>
    <t>2010-01-10</t>
  </si>
  <si>
    <t>2010-01-10T07:28:46</t>
  </si>
  <si>
    <t>2010-01-10T17:25:10</t>
  </si>
  <si>
    <t>2010-01-11</t>
  </si>
  <si>
    <t>2010-01-11T07:28:39</t>
  </si>
  <si>
    <t>2010-01-11T17:26:05</t>
  </si>
  <si>
    <t>2010-01-12</t>
  </si>
  <si>
    <t>2010-01-12T07:28:30</t>
  </si>
  <si>
    <t>2010-01-12T17:27:01</t>
  </si>
  <si>
    <t>2010-01-13</t>
  </si>
  <si>
    <t>2010-01-13T07:28:19</t>
  </si>
  <si>
    <t>2010-01-13T17:27:58</t>
  </si>
  <si>
    <t>2010-01-14</t>
  </si>
  <si>
    <t>2010-01-14T07:28:07</t>
  </si>
  <si>
    <t>2010-01-14T17:28:56</t>
  </si>
  <si>
    <t>2010-01-15</t>
  </si>
  <si>
    <t>2010-01-15T07:27:52</t>
  </si>
  <si>
    <t>2010-01-15T17:29:54</t>
  </si>
  <si>
    <t>2010-01-16</t>
  </si>
  <si>
    <t>2010-01-16T07:27:36</t>
  </si>
  <si>
    <t>2010-01-16T17:30:53</t>
  </si>
  <si>
    <t>2010-01-17</t>
  </si>
  <si>
    <t>2010-01-17T07:27:17</t>
  </si>
  <si>
    <t>2010-01-17T17:31:52</t>
  </si>
  <si>
    <t>2010-01-18</t>
  </si>
  <si>
    <t>2010-01-18T07:26:57</t>
  </si>
  <si>
    <t>2010-01-18T17:32:52</t>
  </si>
  <si>
    <t>2010-01-19</t>
  </si>
  <si>
    <t>2010-01-19T07:26:35</t>
  </si>
  <si>
    <t>2010-01-19T17:33:52</t>
  </si>
  <si>
    <t>2010-01-20</t>
  </si>
  <si>
    <t>2010-01-20T07:26:11</t>
  </si>
  <si>
    <t>2010-01-20T17:34:53</t>
  </si>
  <si>
    <t>2010-01-21</t>
  </si>
  <si>
    <t>2010-01-21T07:25:45</t>
  </si>
  <si>
    <t>2010-01-21T17:35:53</t>
  </si>
  <si>
    <t>2010-01-22</t>
  </si>
  <si>
    <t>2010-01-22T07:25:17</t>
  </si>
  <si>
    <t>2010-01-22T17:36:55</t>
  </si>
  <si>
    <t>2010-01-23</t>
  </si>
  <si>
    <t>2010-01-23T07:24:48</t>
  </si>
  <si>
    <t>2010-01-23T17:37:56</t>
  </si>
  <si>
    <t>2010-01-24</t>
  </si>
  <si>
    <t>2010-01-24T07:24:17</t>
  </si>
  <si>
    <t>2010-01-24T17:38:58</t>
  </si>
  <si>
    <t>2010-01-25</t>
  </si>
  <si>
    <t>2010-01-25T07:23:44</t>
  </si>
  <si>
    <t>2010-01-25T17:40:00</t>
  </si>
  <si>
    <t>2010-01-26</t>
  </si>
  <si>
    <t>2010-01-26T07:23:09</t>
  </si>
  <si>
    <t>2010-01-26T17:41:02</t>
  </si>
  <si>
    <t>2010-01-27</t>
  </si>
  <si>
    <t>2010-01-27T07:22:32</t>
  </si>
  <si>
    <t>2010-01-27T17:42:04</t>
  </si>
  <si>
    <t>2010-01-28</t>
  </si>
  <si>
    <t>2010-01-28T07:21:54</t>
  </si>
  <si>
    <t>2010-01-28T17:43:06</t>
  </si>
  <si>
    <t>2010-01-29</t>
  </si>
  <si>
    <t>2010-01-29T07:21:14</t>
  </si>
  <si>
    <t>2010-01-29T17:44:08</t>
  </si>
  <si>
    <t>2010-01-30</t>
  </si>
  <si>
    <t>2010-01-30T07:20:33</t>
  </si>
  <si>
    <t>2010-01-30T17:45:10</t>
  </si>
  <si>
    <t>2010-01-31</t>
  </si>
  <si>
    <t>2010-01-31T07:19:50</t>
  </si>
  <si>
    <t>2010-01-31T17:46:12</t>
  </si>
  <si>
    <t>2010-02-01</t>
  </si>
  <si>
    <t>2010-02-01T07:19:05</t>
  </si>
  <si>
    <t>2010-02-01T17:47:14</t>
  </si>
  <si>
    <t>2010-02-02</t>
  </si>
  <si>
    <t>2010-02-02T07:18:19</t>
  </si>
  <si>
    <t>2010-02-02T17:48:16</t>
  </si>
  <si>
    <t>2010-02-03</t>
  </si>
  <si>
    <t>2010-02-03T07:17:31</t>
  </si>
  <si>
    <t>2010-02-03T17:49:18</t>
  </si>
  <si>
    <t>2010-02-04</t>
  </si>
  <si>
    <t>2010-02-04T07:16:42</t>
  </si>
  <si>
    <t>2010-02-04T17:50:20</t>
  </si>
  <si>
    <t>2010-02-05</t>
  </si>
  <si>
    <t>2010-02-05T07:15:51</t>
  </si>
  <si>
    <t>2010-02-05T17:51:22</t>
  </si>
  <si>
    <t>2010-02-06</t>
  </si>
  <si>
    <t>2010-02-06T07:14:58</t>
  </si>
  <si>
    <t>2010-02-06T17:52:23</t>
  </si>
  <si>
    <t>2010-02-07</t>
  </si>
  <si>
    <t>2010-02-07T07:14:05</t>
  </si>
  <si>
    <t>2010-02-07T17:53:24</t>
  </si>
  <si>
    <t>2010-02-08</t>
  </si>
  <si>
    <t>2010-02-08T07:13:10</t>
  </si>
  <si>
    <t>2010-02-08T17:54:25</t>
  </si>
  <si>
    <t>2010-02-09</t>
  </si>
  <si>
    <t>2010-02-09T07:12:13</t>
  </si>
  <si>
    <t>2010-02-09T17:55:26</t>
  </si>
  <si>
    <t>2010-02-10</t>
  </si>
  <si>
    <t>2010-02-10T07:11:15</t>
  </si>
  <si>
    <t>2010-02-10T17:56:27</t>
  </si>
  <si>
    <t>2010-02-11</t>
  </si>
  <si>
    <t>2010-02-11T07:10:16</t>
  </si>
  <si>
    <t>2010-02-11T17:57:27</t>
  </si>
  <si>
    <t>2010-02-12</t>
  </si>
  <si>
    <t>2010-02-12T07:09:16</t>
  </si>
  <si>
    <t>2010-02-12T17:58:27</t>
  </si>
  <si>
    <t>2010-02-13</t>
  </si>
  <si>
    <t>2010-02-13T07:08:14</t>
  </si>
  <si>
    <t>2010-02-13T17:59:26</t>
  </si>
  <si>
    <t>2010-02-14</t>
  </si>
  <si>
    <t>2010-02-14T07:07:11</t>
  </si>
  <si>
    <t>2010-02-14T18:00:26</t>
  </si>
  <si>
    <t>2010-02-15</t>
  </si>
  <si>
    <t>2010-02-15T07:06:07</t>
  </si>
  <si>
    <t>2010-02-15T18:01:25</t>
  </si>
  <si>
    <t>2010-02-16</t>
  </si>
  <si>
    <t>2010-02-16T07:05:02</t>
  </si>
  <si>
    <t>2010-02-16T18:02:23</t>
  </si>
  <si>
    <t>2010-02-17</t>
  </si>
  <si>
    <t>2010-02-17T07:03:56</t>
  </si>
  <si>
    <t>2010-02-17T18:03:22</t>
  </si>
  <si>
    <t>2010-02-18</t>
  </si>
  <si>
    <t>2010-02-18T07:02:48</t>
  </si>
  <si>
    <t>2010-02-18T18:04:20</t>
  </si>
  <si>
    <t>2010-02-19</t>
  </si>
  <si>
    <t>2010-02-19T07:01:40</t>
  </si>
  <si>
    <t>2010-02-19T18:05:18</t>
  </si>
  <si>
    <t>2010-02-20</t>
  </si>
  <si>
    <t>2010-02-20T07:00:31</t>
  </si>
  <si>
    <t>2010-02-20T18:06:15</t>
  </si>
  <si>
    <t>2010-02-21</t>
  </si>
  <si>
    <t>2010-02-21T06:59:20</t>
  </si>
  <si>
    <t>2010-02-21T18:07:12</t>
  </si>
  <si>
    <t>2010-02-22</t>
  </si>
  <si>
    <t>2010-02-22T06:58:09</t>
  </si>
  <si>
    <t>2010-02-22T18:08:09</t>
  </si>
  <si>
    <t>2010-02-23</t>
  </si>
  <si>
    <t>2010-02-23T06:56:56</t>
  </si>
  <si>
    <t>2010-02-23T18:09:05</t>
  </si>
  <si>
    <t>2010-02-24</t>
  </si>
  <si>
    <t>2010-02-24T06:55:43</t>
  </si>
  <si>
    <t>2010-02-24T18:10:01</t>
  </si>
  <si>
    <t>2010-02-25</t>
  </si>
  <si>
    <t>2010-02-25T06:54:29</t>
  </si>
  <si>
    <t>2010-02-25T18:10:57</t>
  </si>
  <si>
    <t>2010-02-26</t>
  </si>
  <si>
    <t>2010-02-26T06:53:14</t>
  </si>
  <si>
    <t>2010-02-26T18:11:52</t>
  </si>
  <si>
    <t>2010-02-27</t>
  </si>
  <si>
    <t>2010-02-27T06:51:59</t>
  </si>
  <si>
    <t>2010-02-27T18:12:47</t>
  </si>
  <si>
    <t>2010-02-28</t>
  </si>
  <si>
    <t>2010-02-28T06:50:42</t>
  </si>
  <si>
    <t>2010-02-28T18:13:42</t>
  </si>
  <si>
    <t>2010-03-01</t>
  </si>
  <si>
    <t>2010-03-01T06:49:25</t>
  </si>
  <si>
    <t>2010-03-01T18:14:36</t>
  </si>
  <si>
    <t>2010-03-02</t>
  </si>
  <si>
    <t>2010-03-02T06:48:07</t>
  </si>
  <si>
    <t>2010-03-02T18:15:30</t>
  </si>
  <si>
    <t>2010-03-03</t>
  </si>
  <si>
    <t>2010-03-03T06:46:49</t>
  </si>
  <si>
    <t>2010-03-03T18:16:23</t>
  </si>
  <si>
    <t>2010-03-04</t>
  </si>
  <si>
    <t>2010-03-04T06:45:30</t>
  </si>
  <si>
    <t>2010-03-04T18:17:17</t>
  </si>
  <si>
    <t>2010-03-05</t>
  </si>
  <si>
    <t>2010-03-05T06:44:10</t>
  </si>
  <si>
    <t>2010-03-05T18:18:10</t>
  </si>
  <si>
    <t>2010-03-06</t>
  </si>
  <si>
    <t>2010-03-06T06:42:50</t>
  </si>
  <si>
    <t>2010-03-06T18:19:03</t>
  </si>
  <si>
    <t>2010-03-07</t>
  </si>
  <si>
    <t>2010-03-07T06:41:29</t>
  </si>
  <si>
    <t>2010-03-07T18:19:55</t>
  </si>
  <si>
    <t>2010-03-08</t>
  </si>
  <si>
    <t>2010-03-08T06:40:08</t>
  </si>
  <si>
    <t>2010-03-08T18:20:47</t>
  </si>
  <si>
    <t>2010-03-09</t>
  </si>
  <si>
    <t>2010-03-09T06:38:46</t>
  </si>
  <si>
    <t>2010-03-09T18:21:39</t>
  </si>
  <si>
    <t>2010-03-10</t>
  </si>
  <si>
    <t>2010-03-10T06:37:24</t>
  </si>
  <si>
    <t>2010-03-10T18:22:31</t>
  </si>
  <si>
    <t>2010-03-11</t>
  </si>
  <si>
    <t>2010-03-11T06:36:01</t>
  </si>
  <si>
    <t>2010-03-11T18:23:22</t>
  </si>
  <si>
    <t>2010-03-12</t>
  </si>
  <si>
    <t>2010-03-12T06:34:38</t>
  </si>
  <si>
    <t>2010-03-12T18:24:13</t>
  </si>
  <si>
    <t>2010-03-13</t>
  </si>
  <si>
    <t>2010-03-13T06:33:15</t>
  </si>
  <si>
    <t>2010-03-13T18:25:04</t>
  </si>
  <si>
    <t>2010-03-14</t>
  </si>
  <si>
    <t>2010-03-14T06:31:51</t>
  </si>
  <si>
    <t>2010-03-14T18:25:55</t>
  </si>
  <si>
    <t>2010-03-15</t>
  </si>
  <si>
    <t>2010-03-15T06:30:27</t>
  </si>
  <si>
    <t>2010-03-15T18:26:45</t>
  </si>
  <si>
    <t>2010-03-16</t>
  </si>
  <si>
    <t>2010-03-16T06:29:03</t>
  </si>
  <si>
    <t>2010-03-16T18:27:36</t>
  </si>
  <si>
    <t>2010-03-17</t>
  </si>
  <si>
    <t>2010-03-17T06:27:38</t>
  </si>
  <si>
    <t>2010-03-17T18:28:26</t>
  </si>
  <si>
    <t>2010-03-18</t>
  </si>
  <si>
    <t>2010-03-18T06:26:14</t>
  </si>
  <si>
    <t>2010-03-18T18:29:16</t>
  </si>
  <si>
    <t>2010-03-19</t>
  </si>
  <si>
    <t>2010-03-19T06:24:49</t>
  </si>
  <si>
    <t>2010-03-19T18:30:05</t>
  </si>
  <si>
    <t>2010-03-20</t>
  </si>
  <si>
    <t>2010-03-20T06:23:24</t>
  </si>
  <si>
    <t>2010-03-20T18:30:55</t>
  </si>
  <si>
    <t>2010-03-21</t>
  </si>
  <si>
    <t>2010-03-21T06:21:59</t>
  </si>
  <si>
    <t>2010-03-21T18:31:45</t>
  </si>
  <si>
    <t>2010-03-22</t>
  </si>
  <si>
    <t>2010-03-22T06:20:34</t>
  </si>
  <si>
    <t>2010-03-22T18:32:34</t>
  </si>
  <si>
    <t>2010-03-23</t>
  </si>
  <si>
    <t>2010-03-23T06:19:09</t>
  </si>
  <si>
    <t>2010-03-23T18:33:23</t>
  </si>
  <si>
    <t>2010-03-24</t>
  </si>
  <si>
    <t>2010-03-24T06:17:44</t>
  </si>
  <si>
    <t>2010-03-24T18:34:12</t>
  </si>
  <si>
    <t>2010-03-25</t>
  </si>
  <si>
    <t>2010-03-25T06:16:18</t>
  </si>
  <si>
    <t>2010-03-25T18:35:01</t>
  </si>
  <si>
    <t>2010-03-26</t>
  </si>
  <si>
    <t>2010-03-26T06:14:53</t>
  </si>
  <si>
    <t>2010-03-26T18:35:50</t>
  </si>
  <si>
    <t>2010-03-27</t>
  </si>
  <si>
    <t>2010-03-27T06:13:28</t>
  </si>
  <si>
    <t>2010-03-27T18:36:39</t>
  </si>
  <si>
    <t>2010-03-28</t>
  </si>
  <si>
    <t>2010-03-28T07:12:03</t>
  </si>
  <si>
    <t>2010-03-28T19:37:28</t>
  </si>
  <si>
    <t>2010-03-29</t>
  </si>
  <si>
    <t>2010-03-29T07:10:38</t>
  </si>
  <si>
    <t>2010-03-29T19:38:17</t>
  </si>
  <si>
    <t>2010-03-30</t>
  </si>
  <si>
    <t>2010-03-30T07:09:14</t>
  </si>
  <si>
    <t>2010-03-30T19:39:05</t>
  </si>
  <si>
    <t>2010-03-31</t>
  </si>
  <si>
    <t>2010-03-31T07:07:49</t>
  </si>
  <si>
    <t>2010-03-31T19:39:54</t>
  </si>
  <si>
    <t>2010-04-01</t>
  </si>
  <si>
    <t>2010-04-01T07:06:25</t>
  </si>
  <si>
    <t>2010-04-01T19:40:42</t>
  </si>
  <si>
    <t>2010-04-02</t>
  </si>
  <si>
    <t>2010-04-02T07:05:01</t>
  </si>
  <si>
    <t>2010-04-02T19:41:31</t>
  </si>
  <si>
    <t>2010-04-03</t>
  </si>
  <si>
    <t>2010-04-03T07:03:37</t>
  </si>
  <si>
    <t>2010-04-03T19:42:20</t>
  </si>
  <si>
    <t>2010-04-04</t>
  </si>
  <si>
    <t>2010-04-04T07:02:14</t>
  </si>
  <si>
    <t>2010-04-04T19:43:08</t>
  </si>
  <si>
    <t>2010-04-05</t>
  </si>
  <si>
    <t>2010-04-05T07:00:51</t>
  </si>
  <si>
    <t>2010-04-05T19:43:57</t>
  </si>
  <si>
    <t>2010-04-06</t>
  </si>
  <si>
    <t>2010-04-06T06:59:28</t>
  </si>
  <si>
    <t>2010-04-06T19:44:45</t>
  </si>
  <si>
    <t>2010-04-07</t>
  </si>
  <si>
    <t>2010-04-07T06:58:05</t>
  </si>
  <si>
    <t>2010-04-07T19:45:34</t>
  </si>
  <si>
    <t>2010-04-08</t>
  </si>
  <si>
    <t>2010-04-08T06:56:43</t>
  </si>
  <si>
    <t>2010-04-08T19:46:23</t>
  </si>
  <si>
    <t>2010-04-09</t>
  </si>
  <si>
    <t>2010-04-09T06:55:22</t>
  </si>
  <si>
    <t>2010-04-09T19:47:11</t>
  </si>
  <si>
    <t>2010-04-10</t>
  </si>
  <si>
    <t>2010-04-10T06:54:01</t>
  </si>
  <si>
    <t>2010-04-10T19:48:00</t>
  </si>
  <si>
    <t>2010-04-11</t>
  </si>
  <si>
    <t>2010-04-11T06:52:40</t>
  </si>
  <si>
    <t>2010-04-11T19:48:49</t>
  </si>
  <si>
    <t>2010-04-12</t>
  </si>
  <si>
    <t>2010-04-12T06:51:20</t>
  </si>
  <si>
    <t>2010-04-12T19:49:38</t>
  </si>
  <si>
    <t>2010-04-13</t>
  </si>
  <si>
    <t>2010-04-13T06:50:01</t>
  </si>
  <si>
    <t>2010-04-13T19:50:27</t>
  </si>
  <si>
    <t>2010-04-14</t>
  </si>
  <si>
    <t>2010-04-14T06:48:42</t>
  </si>
  <si>
    <t>2010-04-14T19:51:15</t>
  </si>
  <si>
    <t>2010-04-15</t>
  </si>
  <si>
    <t>2010-04-15T06:47:23</t>
  </si>
  <si>
    <t>2010-04-15T19:52:04</t>
  </si>
  <si>
    <t>2010-04-16</t>
  </si>
  <si>
    <t>2010-04-16T06:46:06</t>
  </si>
  <si>
    <t>2010-04-16T19:52:53</t>
  </si>
  <si>
    <t>2010-04-17</t>
  </si>
  <si>
    <t>2010-04-17T06:44:49</t>
  </si>
  <si>
    <t>2010-04-17T19:53:43</t>
  </si>
  <si>
    <t>2010-04-18</t>
  </si>
  <si>
    <t>2010-04-18T06:43:32</t>
  </si>
  <si>
    <t>2010-04-18T19:54:32</t>
  </si>
  <si>
    <t>2010-04-19</t>
  </si>
  <si>
    <t>2010-04-19T06:42:17</t>
  </si>
  <si>
    <t>2010-04-19T19:55:21</t>
  </si>
  <si>
    <t>2010-04-20</t>
  </si>
  <si>
    <t>2010-04-20T06:41:02</t>
  </si>
  <si>
    <t>2010-04-20T19:56:10</t>
  </si>
  <si>
    <t>2010-04-21</t>
  </si>
  <si>
    <t>2010-04-21T06:39:48</t>
  </si>
  <si>
    <t>2010-04-21T19:56:59</t>
  </si>
  <si>
    <t>2010-04-22</t>
  </si>
  <si>
    <t>2010-04-22T06:38:35</t>
  </si>
  <si>
    <t>2010-04-22T19:57:49</t>
  </si>
  <si>
    <t>2010-04-23</t>
  </si>
  <si>
    <t>2010-04-23T06:37:22</t>
  </si>
  <si>
    <t>2010-04-23T19:58:38</t>
  </si>
  <si>
    <t>2010-04-24</t>
  </si>
  <si>
    <t>2010-04-24T06:36:11</t>
  </si>
  <si>
    <t>2010-04-24T19:59:28</t>
  </si>
  <si>
    <t>2010-04-25</t>
  </si>
  <si>
    <t>2010-04-25T06:35:00</t>
  </si>
  <si>
    <t>2010-04-25T20:00:17</t>
  </si>
  <si>
    <t>2010-04-26</t>
  </si>
  <si>
    <t>2010-04-26T06:33:51</t>
  </si>
  <si>
    <t>2010-04-26T20:01:06</t>
  </si>
  <si>
    <t>2010-04-27</t>
  </si>
  <si>
    <t>2010-04-27T06:32:42</t>
  </si>
  <si>
    <t>2010-04-27T20:01:56</t>
  </si>
  <si>
    <t>2010-04-28</t>
  </si>
  <si>
    <t>2010-04-28T06:31:34</t>
  </si>
  <si>
    <t>2010-04-28T20:02:46</t>
  </si>
  <si>
    <t>2010-04-29</t>
  </si>
  <si>
    <t>2010-04-29T06:30:27</t>
  </si>
  <si>
    <t>2010-04-29T20:03:35</t>
  </si>
  <si>
    <t>2010-04-30</t>
  </si>
  <si>
    <t>2010-04-30T06:29:22</t>
  </si>
  <si>
    <t>2010-04-30T20:04:25</t>
  </si>
  <si>
    <t>2010-05-01</t>
  </si>
  <si>
    <t>2010-05-01T06:28:17</t>
  </si>
  <si>
    <t>2010-05-01T20:05:14</t>
  </si>
  <si>
    <t>2010-05-02</t>
  </si>
  <si>
    <t>2010-05-02T06:27:13</t>
  </si>
  <si>
    <t>2010-05-02T20:06:03</t>
  </si>
  <si>
    <t>2010-05-03</t>
  </si>
  <si>
    <t>2010-05-03T06:26:11</t>
  </si>
  <si>
    <t>2010-05-03T20:06:53</t>
  </si>
  <si>
    <t>2010-05-04</t>
  </si>
  <si>
    <t>2010-05-04T06:25:10</t>
  </si>
  <si>
    <t>2010-05-04T20:07:42</t>
  </si>
  <si>
    <t>2010-05-05</t>
  </si>
  <si>
    <t>2010-05-05T06:24:10</t>
  </si>
  <si>
    <t>2010-05-05T20:08:31</t>
  </si>
  <si>
    <t>2010-05-06</t>
  </si>
  <si>
    <t>2010-05-06T06:23:11</t>
  </si>
  <si>
    <t>2010-05-06T20:09:21</t>
  </si>
  <si>
    <t>2010-05-07</t>
  </si>
  <si>
    <t>2010-05-07T06:22:13</t>
  </si>
  <si>
    <t>2010-05-07T20:10:10</t>
  </si>
  <si>
    <t>2010-05-08</t>
  </si>
  <si>
    <t>2010-05-08T06:21:16</t>
  </si>
  <si>
    <t>2010-05-08T20:10:59</t>
  </si>
  <si>
    <t>2010-05-09</t>
  </si>
  <si>
    <t>2010-05-09T06:20:21</t>
  </si>
  <si>
    <t>2010-05-09T20:11:47</t>
  </si>
  <si>
    <t>2010-05-10</t>
  </si>
  <si>
    <t>2010-05-10T06:19:27</t>
  </si>
  <si>
    <t>2010-05-10T20:12:36</t>
  </si>
  <si>
    <t>2010-05-11</t>
  </si>
  <si>
    <t>2010-05-11T06:18:35</t>
  </si>
  <si>
    <t>2010-05-11T20:13:24</t>
  </si>
  <si>
    <t>2010-05-12</t>
  </si>
  <si>
    <t>2010-05-12T06:17:44</t>
  </si>
  <si>
    <t>2010-05-12T20:14:13</t>
  </si>
  <si>
    <t>2010-05-13</t>
  </si>
  <si>
    <t>2010-05-13T06:16:54</t>
  </si>
  <si>
    <t>2010-05-13T20:15:00</t>
  </si>
  <si>
    <t>2010-05-14</t>
  </si>
  <si>
    <t>2010-05-14T06:16:05</t>
  </si>
  <si>
    <t>2010-05-14T20:15:48</t>
  </si>
  <si>
    <t>2010-05-15</t>
  </si>
  <si>
    <t>2010-05-15T06:15:18</t>
  </si>
  <si>
    <t>2010-05-15T20:16:36</t>
  </si>
  <si>
    <t>2010-05-16</t>
  </si>
  <si>
    <t>2010-05-16T06:14:33</t>
  </si>
  <si>
    <t>2010-05-16T20:17:23</t>
  </si>
  <si>
    <t>2010-05-17</t>
  </si>
  <si>
    <t>2010-05-17T06:13:49</t>
  </si>
  <si>
    <t>2010-05-17T20:18:09</t>
  </si>
  <si>
    <t>2010-05-18</t>
  </si>
  <si>
    <t>2010-05-18T06:13:06</t>
  </si>
  <si>
    <t>2010-05-18T20:18:56</t>
  </si>
  <si>
    <t>2010-05-19</t>
  </si>
  <si>
    <t>2010-05-19T06:12:25</t>
  </si>
  <si>
    <t>2010-05-19T20:19:42</t>
  </si>
  <si>
    <t>2010-05-20</t>
  </si>
  <si>
    <t>2010-05-20T06:11:45</t>
  </si>
  <si>
    <t>2010-05-20T20:20:27</t>
  </si>
  <si>
    <t>2010-05-21</t>
  </si>
  <si>
    <t>2010-05-21T06:11:07</t>
  </si>
  <si>
    <t>2010-05-21T20:21:12</t>
  </si>
  <si>
    <t>2010-05-22</t>
  </si>
  <si>
    <t>2010-05-22T06:10:30</t>
  </si>
  <si>
    <t>2010-05-22T20:21:57</t>
  </si>
  <si>
    <t>2010-05-23</t>
  </si>
  <si>
    <t>2010-05-23T06:09:55</t>
  </si>
  <si>
    <t>2010-05-23T20:22:40</t>
  </si>
  <si>
    <t>2010-05-24</t>
  </si>
  <si>
    <t>2010-05-24T06:09:22</t>
  </si>
  <si>
    <t>2010-05-24T20:23:24</t>
  </si>
  <si>
    <t>2010-05-25</t>
  </si>
  <si>
    <t>2010-05-25T06:08:50</t>
  </si>
  <si>
    <t>2010-05-25T20:24:07</t>
  </si>
  <si>
    <t>2010-05-26</t>
  </si>
  <si>
    <t>2010-05-26T06:08:20</t>
  </si>
  <si>
    <t>2010-05-26T20:24:49</t>
  </si>
  <si>
    <t>2010-05-27</t>
  </si>
  <si>
    <t>2010-05-27T06:07:51</t>
  </si>
  <si>
    <t>2010-05-27T20:25:30</t>
  </si>
  <si>
    <t>2010-05-28</t>
  </si>
  <si>
    <t>2010-05-28T06:07:24</t>
  </si>
  <si>
    <t>2010-05-28T20:26:11</t>
  </si>
  <si>
    <t>2010-05-29</t>
  </si>
  <si>
    <t>2010-05-29T06:06:59</t>
  </si>
  <si>
    <t>2010-05-29T20:26:51</t>
  </si>
  <si>
    <t>2010-05-30</t>
  </si>
  <si>
    <t>2010-05-30T06:06:35</t>
  </si>
  <si>
    <t>2010-05-30T20:27:30</t>
  </si>
  <si>
    <t>2010-05-31</t>
  </si>
  <si>
    <t>2010-05-31T06:06:13</t>
  </si>
  <si>
    <t>2010-05-31T20:28:09</t>
  </si>
  <si>
    <t>2010-06-01</t>
  </si>
  <si>
    <t>2010-06-01T06:05:53</t>
  </si>
  <si>
    <t>2010-06-01T20:28:47</t>
  </si>
  <si>
    <t>2010-06-02</t>
  </si>
  <si>
    <t>2010-06-02T06:05:34</t>
  </si>
  <si>
    <t>2010-06-02T20:29:23</t>
  </si>
  <si>
    <t>2010-06-03</t>
  </si>
  <si>
    <t>2010-06-03T06:05:17</t>
  </si>
  <si>
    <t>2010-06-03T20:29:59</t>
  </si>
  <si>
    <t>2010-06-04</t>
  </si>
  <si>
    <t>2010-06-04T06:05:01</t>
  </si>
  <si>
    <t>2010-06-04T20:30:34</t>
  </si>
  <si>
    <t>2010-06-05</t>
  </si>
  <si>
    <t>2010-06-05T06:04:47</t>
  </si>
  <si>
    <t>2010-06-05T20:31:08</t>
  </si>
  <si>
    <t>2010-06-06</t>
  </si>
  <si>
    <t>2010-06-06T06:04:35</t>
  </si>
  <si>
    <t>2010-06-06T20:31:41</t>
  </si>
  <si>
    <t>2010-06-07</t>
  </si>
  <si>
    <t>2010-06-07T06:04:25</t>
  </si>
  <si>
    <t>2010-06-07T20:32:12</t>
  </si>
  <si>
    <t>2010-06-08</t>
  </si>
  <si>
    <t>2010-06-08T06:04:16</t>
  </si>
  <si>
    <t>2010-06-08T20:32:43</t>
  </si>
  <si>
    <t>2010-06-09</t>
  </si>
  <si>
    <t>2010-06-09T06:04:09</t>
  </si>
  <si>
    <t>2010-06-09T20:33:13</t>
  </si>
  <si>
    <t>2010-06-10</t>
  </si>
  <si>
    <t>2010-06-10T06:04:03</t>
  </si>
  <si>
    <t>2010-06-10T20:33:41</t>
  </si>
  <si>
    <t>2010-06-11</t>
  </si>
  <si>
    <t>2010-06-11T06:04:00</t>
  </si>
  <si>
    <t>2010-06-11T20:34:08</t>
  </si>
  <si>
    <t>2010-06-12</t>
  </si>
  <si>
    <t>2010-06-12T06:03:57</t>
  </si>
  <si>
    <t>2010-06-12T20:34:34</t>
  </si>
  <si>
    <t>2010-06-13</t>
  </si>
  <si>
    <t>2010-06-13T06:03:57</t>
  </si>
  <si>
    <t>2010-06-13T20:34:59</t>
  </si>
  <si>
    <t>2010-06-14</t>
  </si>
  <si>
    <t>2010-06-14T06:03:58</t>
  </si>
  <si>
    <t>2010-06-14T20:35:22</t>
  </si>
  <si>
    <t>2010-06-15</t>
  </si>
  <si>
    <t>2010-06-15T06:04:00</t>
  </si>
  <si>
    <t>2010-06-15T20:35:44</t>
  </si>
  <si>
    <t>2010-06-16</t>
  </si>
  <si>
    <t>2010-06-16T06:04:05</t>
  </si>
  <si>
    <t>2010-06-16T20:36:05</t>
  </si>
  <si>
    <t>2010-06-17</t>
  </si>
  <si>
    <t>2010-06-17T06:04:10</t>
  </si>
  <si>
    <t>2010-06-17T20:36:24</t>
  </si>
  <si>
    <t>2010-06-18</t>
  </si>
  <si>
    <t>2010-06-18T06:04:18</t>
  </si>
  <si>
    <t>2010-06-18T20:36:42</t>
  </si>
  <si>
    <t>2010-06-19</t>
  </si>
  <si>
    <t>2010-06-19T06:04:26</t>
  </si>
  <si>
    <t>2010-06-19T20:36:58</t>
  </si>
  <si>
    <t>2010-06-20</t>
  </si>
  <si>
    <t>2010-06-20T06:04:37</t>
  </si>
  <si>
    <t>2010-06-20T20:37:13</t>
  </si>
  <si>
    <t>2010-06-21</t>
  </si>
  <si>
    <t>2010-06-21T06:04:48</t>
  </si>
  <si>
    <t>2010-06-21T20:37:26</t>
  </si>
  <si>
    <t>2010-06-22</t>
  </si>
  <si>
    <t>2010-06-22T06:05:02</t>
  </si>
  <si>
    <t>2010-06-22T20:37:38</t>
  </si>
  <si>
    <t>2010-06-23</t>
  </si>
  <si>
    <t>2010-06-23T06:05:16</t>
  </si>
  <si>
    <t>2010-06-23T20:37:49</t>
  </si>
  <si>
    <t>2010-06-24</t>
  </si>
  <si>
    <t>2010-06-24T06:05:32</t>
  </si>
  <si>
    <t>2010-06-24T20:37:57</t>
  </si>
  <si>
    <t>2010-06-25</t>
  </si>
  <si>
    <t>2010-06-25T06:05:50</t>
  </si>
  <si>
    <t>2010-06-25T20:38:05</t>
  </si>
  <si>
    <t>2010-06-26</t>
  </si>
  <si>
    <t>2010-06-26T06:06:09</t>
  </si>
  <si>
    <t>2010-06-26T20:38:10</t>
  </si>
  <si>
    <t>2010-06-27</t>
  </si>
  <si>
    <t>2010-06-27T06:06:29</t>
  </si>
  <si>
    <t>2010-06-27T20:38:14</t>
  </si>
  <si>
    <t>2010-06-28</t>
  </si>
  <si>
    <t>2010-06-28T06:06:50</t>
  </si>
  <si>
    <t>2010-06-28T20:38:17</t>
  </si>
  <si>
    <t>2010-06-29</t>
  </si>
  <si>
    <t>2010-06-29T06:07:13</t>
  </si>
  <si>
    <t>2010-06-29T20:38:17</t>
  </si>
  <si>
    <t>2010-06-30</t>
  </si>
  <si>
    <t>2010-06-30T06:07:37</t>
  </si>
  <si>
    <t>2010-06-30T20:38:16</t>
  </si>
  <si>
    <t>2010-07-01</t>
  </si>
  <si>
    <t>2010-07-01T06:08:02</t>
  </si>
  <si>
    <t>2010-07-01T20:38:14</t>
  </si>
  <si>
    <t>2010-07-02</t>
  </si>
  <si>
    <t>2010-07-02T06:08:29</t>
  </si>
  <si>
    <t>2010-07-02T20:38:10</t>
  </si>
  <si>
    <t>2010-07-03</t>
  </si>
  <si>
    <t>2010-07-03T06:08:56</t>
  </si>
  <si>
    <t>2010-07-03T20:38:04</t>
  </si>
  <si>
    <t>2010-07-04</t>
  </si>
  <si>
    <t>2010-07-04T06:09:25</t>
  </si>
  <si>
    <t>2010-07-04T20:37:56</t>
  </si>
  <si>
    <t>2010-07-05</t>
  </si>
  <si>
    <t>2010-07-05T06:09:54</t>
  </si>
  <si>
    <t>2010-07-05T20:37:47</t>
  </si>
  <si>
    <t>2010-07-06</t>
  </si>
  <si>
    <t>2010-07-06T06:10:25</t>
  </si>
  <si>
    <t>2010-07-06T20:37:35</t>
  </si>
  <si>
    <t>2010-07-07</t>
  </si>
  <si>
    <t>2010-07-07T06:10:57</t>
  </si>
  <si>
    <t>2010-07-07T20:37:23</t>
  </si>
  <si>
    <t>2010-07-08</t>
  </si>
  <si>
    <t>2010-07-08T06:11:29</t>
  </si>
  <si>
    <t>2010-07-08T20:37:08</t>
  </si>
  <si>
    <t>2010-07-09</t>
  </si>
  <si>
    <t>2010-07-09T06:12:03</t>
  </si>
  <si>
    <t>2010-07-09T20:36:52</t>
  </si>
  <si>
    <t>2010-07-10</t>
  </si>
  <si>
    <t>2010-07-10T06:12:37</t>
  </si>
  <si>
    <t>2010-07-10T20:36:34</t>
  </si>
  <si>
    <t>2010-07-11</t>
  </si>
  <si>
    <t>2010-07-11T06:13:12</t>
  </si>
  <si>
    <t>2010-07-11T20:36:15</t>
  </si>
  <si>
    <t>2010-07-12</t>
  </si>
  <si>
    <t>2010-07-12T06:13:49</t>
  </si>
  <si>
    <t>2010-07-12T20:35:53</t>
  </si>
  <si>
    <t>2010-07-13</t>
  </si>
  <si>
    <t>2010-07-13T06:14:25</t>
  </si>
  <si>
    <t>2010-07-13T20:35:30</t>
  </si>
  <si>
    <t>2010-07-14</t>
  </si>
  <si>
    <t>2010-07-14T06:15:03</t>
  </si>
  <si>
    <t>2010-07-14T20:35:06</t>
  </si>
  <si>
    <t>2010-07-15</t>
  </si>
  <si>
    <t>2010-07-15T06:15:41</t>
  </si>
  <si>
    <t>2010-07-15T20:34:39</t>
  </si>
  <si>
    <t>2010-07-16</t>
  </si>
  <si>
    <t>2010-07-16T06:16:20</t>
  </si>
  <si>
    <t>2010-07-16T20:34:11</t>
  </si>
  <si>
    <t>2010-07-17</t>
  </si>
  <si>
    <t>2010-07-17T06:17:00</t>
  </si>
  <si>
    <t>2010-07-17T20:33:42</t>
  </si>
  <si>
    <t>2010-07-18</t>
  </si>
  <si>
    <t>2010-07-18T06:17:40</t>
  </si>
  <si>
    <t>2010-07-18T20:33:10</t>
  </si>
  <si>
    <t>2010-07-19</t>
  </si>
  <si>
    <t>2010-07-19T06:18:21</t>
  </si>
  <si>
    <t>2010-07-19T20:32:38</t>
  </si>
  <si>
    <t>2010-07-20</t>
  </si>
  <si>
    <t>2010-07-20T06:19:02</t>
  </si>
  <si>
    <t>2010-07-20T20:32:03</t>
  </si>
  <si>
    <t>2010-07-21</t>
  </si>
  <si>
    <t>2010-07-21T06:19:44</t>
  </si>
  <si>
    <t>2010-07-21T20:31:27</t>
  </si>
  <si>
    <t>2010-07-22</t>
  </si>
  <si>
    <t>2010-07-22T06:20:27</t>
  </si>
  <si>
    <t>2010-07-22T20:30:49</t>
  </si>
  <si>
    <t>2010-07-23</t>
  </si>
  <si>
    <t>2010-07-23T06:21:09</t>
  </si>
  <si>
    <t>2010-07-23T20:30:10</t>
  </si>
  <si>
    <t>2010-07-24</t>
  </si>
  <si>
    <t>2010-07-24T06:21:53</t>
  </si>
  <si>
    <t>2010-07-24T20:29:29</t>
  </si>
  <si>
    <t>2010-07-25</t>
  </si>
  <si>
    <t>2010-07-25T06:22:36</t>
  </si>
  <si>
    <t>2010-07-25T20:28:47</t>
  </si>
  <si>
    <t>2010-07-26</t>
  </si>
  <si>
    <t>2010-07-26T06:23:20</t>
  </si>
  <si>
    <t>2010-07-26T20:28:03</t>
  </si>
  <si>
    <t>2010-07-27</t>
  </si>
  <si>
    <t>2010-07-27T06:24:04</t>
  </si>
  <si>
    <t>2010-07-27T20:27:17</t>
  </si>
  <si>
    <t>2010-07-28</t>
  </si>
  <si>
    <t>2010-07-28T06:24:49</t>
  </si>
  <si>
    <t>2010-07-28T20:26:30</t>
  </si>
  <si>
    <t>2010-07-29</t>
  </si>
  <si>
    <t>2010-07-29T06:25:33</t>
  </si>
  <si>
    <t>2010-07-29T20:25:42</t>
  </si>
  <si>
    <t>2010-07-30</t>
  </si>
  <si>
    <t>2010-07-30T06:26:18</t>
  </si>
  <si>
    <t>2010-07-30T20:24:52</t>
  </si>
  <si>
    <t>2010-07-31</t>
  </si>
  <si>
    <t>2010-07-31T06:27:04</t>
  </si>
  <si>
    <t>2010-07-31T20:24:01</t>
  </si>
  <si>
    <t>2010-08-01</t>
  </si>
  <si>
    <t>2010-08-01T06:27:49</t>
  </si>
  <si>
    <t>2010-08-01T20:23:09</t>
  </si>
  <si>
    <t>2010-08-02</t>
  </si>
  <si>
    <t>2010-08-02T06:28:35</t>
  </si>
  <si>
    <t>2010-08-02T20:22:15</t>
  </si>
  <si>
    <t>2010-08-03</t>
  </si>
  <si>
    <t>2010-08-03T06:29:20</t>
  </si>
  <si>
    <t>2010-08-03T20:21:19</t>
  </si>
  <si>
    <t>2010-08-04</t>
  </si>
  <si>
    <t>2010-08-04T06:30:06</t>
  </si>
  <si>
    <t>2010-08-04T20:20:23</t>
  </si>
  <si>
    <t>2010-08-05</t>
  </si>
  <si>
    <t>2010-08-05T06:30:52</t>
  </si>
  <si>
    <t>2010-08-05T20:19:25</t>
  </si>
  <si>
    <t>2010-08-06</t>
  </si>
  <si>
    <t>2010-08-06T06:31:38</t>
  </si>
  <si>
    <t>2010-08-06T20:18:26</t>
  </si>
  <si>
    <t>2010-08-07</t>
  </si>
  <si>
    <t>2010-08-07T06:32:24</t>
  </si>
  <si>
    <t>2010-08-07T20:17:25</t>
  </si>
  <si>
    <t>2010-08-08</t>
  </si>
  <si>
    <t>2010-08-08T06:33:10</t>
  </si>
  <si>
    <t>2010-08-08T20:16:24</t>
  </si>
  <si>
    <t>2010-08-09</t>
  </si>
  <si>
    <t>2010-08-09T06:33:56</t>
  </si>
  <si>
    <t>2010-08-09T20:15:21</t>
  </si>
  <si>
    <t>2010-08-10</t>
  </si>
  <si>
    <t>2010-08-10T06:34:43</t>
  </si>
  <si>
    <t>2010-08-10T20:14:17</t>
  </si>
  <si>
    <t>2010-08-11</t>
  </si>
  <si>
    <t>2010-08-11T06:35:29</t>
  </si>
  <si>
    <t>2010-08-11T20:13:12</t>
  </si>
  <si>
    <t>2010-08-12</t>
  </si>
  <si>
    <t>2010-08-12T06:36:15</t>
  </si>
  <si>
    <t>2010-08-12T20:12:06</t>
  </si>
  <si>
    <t>2010-08-13</t>
  </si>
  <si>
    <t>2010-08-13T06:37:01</t>
  </si>
  <si>
    <t>2010-08-13T20:10:58</t>
  </si>
  <si>
    <t>2010-08-14</t>
  </si>
  <si>
    <t>2010-08-14T06:37:47</t>
  </si>
  <si>
    <t>2010-08-14T20:09:50</t>
  </si>
  <si>
    <t>2010-08-15</t>
  </si>
  <si>
    <t>2010-08-15T06:38:33</t>
  </si>
  <si>
    <t>2010-08-15T20:08:41</t>
  </si>
  <si>
    <t>2010-08-16</t>
  </si>
  <si>
    <t>2010-08-16T06:39:19</t>
  </si>
  <si>
    <t>2010-08-16T20:07:30</t>
  </si>
  <si>
    <t>2010-08-17</t>
  </si>
  <si>
    <t>2010-08-17T06:40:05</t>
  </si>
  <si>
    <t>2010-08-17T20:06:19</t>
  </si>
  <si>
    <t>2010-08-18</t>
  </si>
  <si>
    <t>2010-08-18T06:40:51</t>
  </si>
  <si>
    <t>2010-08-18T20:05:07</t>
  </si>
  <si>
    <t>2010-08-19</t>
  </si>
  <si>
    <t>2010-08-19T06:41:37</t>
  </si>
  <si>
    <t>2010-08-19T20:03:54</t>
  </si>
  <si>
    <t>2010-08-20</t>
  </si>
  <si>
    <t>2010-08-20T06:42:23</t>
  </si>
  <si>
    <t>2010-08-20T20:02:40</t>
  </si>
  <si>
    <t>2010-08-21</t>
  </si>
  <si>
    <t>2010-08-21T06:43:09</t>
  </si>
  <si>
    <t>2010-08-21T20:01:25</t>
  </si>
  <si>
    <t>2010-08-22</t>
  </si>
  <si>
    <t>2010-08-22T06:43:54</t>
  </si>
  <si>
    <t>2010-08-22T20:00:09</t>
  </si>
  <si>
    <t>2010-08-23</t>
  </si>
  <si>
    <t>2010-08-23T06:44:40</t>
  </si>
  <si>
    <t>2010-08-23T19:58:53</t>
  </si>
  <si>
    <t>2010-08-24</t>
  </si>
  <si>
    <t>2010-08-24T06:45:25</t>
  </si>
  <si>
    <t>2010-08-24T19:57:35</t>
  </si>
  <si>
    <t>2010-08-25</t>
  </si>
  <si>
    <t>2010-08-25T06:46:10</t>
  </si>
  <si>
    <t>2010-08-25T19:56:17</t>
  </si>
  <si>
    <t>2010-08-26</t>
  </si>
  <si>
    <t>2010-08-26T06:46:56</t>
  </si>
  <si>
    <t>2010-08-26T19:54:59</t>
  </si>
  <si>
    <t>2010-08-27</t>
  </si>
  <si>
    <t>2010-08-27T06:47:41</t>
  </si>
  <si>
    <t>2010-08-27T19:53:39</t>
  </si>
  <si>
    <t>2010-08-28</t>
  </si>
  <si>
    <t>2010-08-28T06:48:26</t>
  </si>
  <si>
    <t>2010-08-28T19:52:19</t>
  </si>
  <si>
    <t>2010-08-29</t>
  </si>
  <si>
    <t>2010-08-29T06:49:11</t>
  </si>
  <si>
    <t>2010-08-29T19:50:58</t>
  </si>
  <si>
    <t>2010-08-30</t>
  </si>
  <si>
    <t>2010-08-30T06:49:56</t>
  </si>
  <si>
    <t>2010-08-30T19:49:37</t>
  </si>
  <si>
    <t>2010-08-31</t>
  </si>
  <si>
    <t>2010-08-31T06:50:41</t>
  </si>
  <si>
    <t>2010-08-31T19:48:15</t>
  </si>
  <si>
    <t>2010-09-01</t>
  </si>
  <si>
    <t>2010-09-01T06:51:26</t>
  </si>
  <si>
    <t>2010-09-01T19:46:53</t>
  </si>
  <si>
    <t>2010-09-02</t>
  </si>
  <si>
    <t>2010-09-02T06:52:10</t>
  </si>
  <si>
    <t>2010-09-02T19:45:30</t>
  </si>
  <si>
    <t>2010-09-03</t>
  </si>
  <si>
    <t>2010-09-03T06:52:55</t>
  </si>
  <si>
    <t>2010-09-03T19:44:06</t>
  </si>
  <si>
    <t>2010-09-04</t>
  </si>
  <si>
    <t>2010-09-04T06:53:40</t>
  </si>
  <si>
    <t>2010-09-04T19:42:43</t>
  </si>
  <si>
    <t>2010-09-05</t>
  </si>
  <si>
    <t>2010-09-05T06:54:24</t>
  </si>
  <si>
    <t>2010-09-05T19:41:18</t>
  </si>
  <si>
    <t>2010-09-06</t>
  </si>
  <si>
    <t>2010-09-06T06:55:09</t>
  </si>
  <si>
    <t>2010-09-06T19:39:53</t>
  </si>
  <si>
    <t>2010-09-07</t>
  </si>
  <si>
    <t>2010-09-07T06:55:53</t>
  </si>
  <si>
    <t>2010-09-07T19:38:28</t>
  </si>
  <si>
    <t>2010-09-08</t>
  </si>
  <si>
    <t>2010-09-08T06:56:38</t>
  </si>
  <si>
    <t>2010-09-08T19:37:03</t>
  </si>
  <si>
    <t>2010-09-09</t>
  </si>
  <si>
    <t>2010-09-09T06:57:22</t>
  </si>
  <si>
    <t>2010-09-09T19:35:37</t>
  </si>
  <si>
    <t>2010-09-10</t>
  </si>
  <si>
    <t>2010-09-10T06:58:06</t>
  </si>
  <si>
    <t>2010-09-10T19:34:11</t>
  </si>
  <si>
    <t>2010-09-11</t>
  </si>
  <si>
    <t>2010-09-11T06:58:51</t>
  </si>
  <si>
    <t>2010-09-11T19:32:45</t>
  </si>
  <si>
    <t>2010-09-12</t>
  </si>
  <si>
    <t>2010-09-12T06:59:35</t>
  </si>
  <si>
    <t>2010-09-12T19:31:18</t>
  </si>
  <si>
    <t>2010-09-13</t>
  </si>
  <si>
    <t>2010-09-13T07:00:20</t>
  </si>
  <si>
    <t>2010-09-13T19:29:52</t>
  </si>
  <si>
    <t>2010-09-14</t>
  </si>
  <si>
    <t>2010-09-14T07:01:04</t>
  </si>
  <si>
    <t>2010-09-14T19:28:25</t>
  </si>
  <si>
    <t>2010-09-15</t>
  </si>
  <si>
    <t>2010-09-15T07:01:49</t>
  </si>
  <si>
    <t>2010-09-15T19:26:57</t>
  </si>
  <si>
    <t>2010-09-16</t>
  </si>
  <si>
    <t>2010-09-16T07:02:33</t>
  </si>
  <si>
    <t>2010-09-16T19:25:30</t>
  </si>
  <si>
    <t>2010-09-17</t>
  </si>
  <si>
    <t>2010-09-17T07:03:18</t>
  </si>
  <si>
    <t>2010-09-17T19:24:03</t>
  </si>
  <si>
    <t>2010-09-18</t>
  </si>
  <si>
    <t>2010-09-18T07:04:02</t>
  </si>
  <si>
    <t>2010-09-18T19:22:36</t>
  </si>
  <si>
    <t>2010-09-19</t>
  </si>
  <si>
    <t>2010-09-19T07:04:47</t>
  </si>
  <si>
    <t>2010-09-19T19:21:08</t>
  </si>
  <si>
    <t>2010-09-20</t>
  </si>
  <si>
    <t>2010-09-20T07:05:32</t>
  </si>
  <si>
    <t>2010-09-20T19:19:41</t>
  </si>
  <si>
    <t>2010-09-21</t>
  </si>
  <si>
    <t>2010-09-21T07:06:17</t>
  </si>
  <si>
    <t>2010-09-21T19:18:13</t>
  </si>
  <si>
    <t>2010-09-22</t>
  </si>
  <si>
    <t>2010-09-22T07:07:02</t>
  </si>
  <si>
    <t>2010-09-22T19:16:46</t>
  </si>
  <si>
    <t>2010-09-23</t>
  </si>
  <si>
    <t>2010-09-23T07:07:47</t>
  </si>
  <si>
    <t>2010-09-23T19:15:19</t>
  </si>
  <si>
    <t>2010-09-24</t>
  </si>
  <si>
    <t>2010-09-24T07:08:32</t>
  </si>
  <si>
    <t>2010-09-24T19:13:51</t>
  </si>
  <si>
    <t>2010-09-25</t>
  </si>
  <si>
    <t>2010-09-25T07:09:18</t>
  </si>
  <si>
    <t>2010-09-25T19:12:24</t>
  </si>
  <si>
    <t>2010-09-26</t>
  </si>
  <si>
    <t>2010-09-26T07:10:03</t>
  </si>
  <si>
    <t>2010-09-26T19:10:57</t>
  </si>
  <si>
    <t>2010-09-27</t>
  </si>
  <si>
    <t>2010-09-27T07:10:49</t>
  </si>
  <si>
    <t>2010-09-27T19:09:31</t>
  </si>
  <si>
    <t>2010-09-28</t>
  </si>
  <si>
    <t>2010-09-28T07:11:35</t>
  </si>
  <si>
    <t>2010-09-28T19:08:04</t>
  </si>
  <si>
    <t>2010-09-29</t>
  </si>
  <si>
    <t>2010-09-29T07:12:21</t>
  </si>
  <si>
    <t>2010-09-29T19:06:38</t>
  </si>
  <si>
    <t>2010-09-30</t>
  </si>
  <si>
    <t>2010-09-30T07:13:08</t>
  </si>
  <si>
    <t>2010-09-30T19:05:12</t>
  </si>
  <si>
    <t>2010-10-01</t>
  </si>
  <si>
    <t>2010-10-01T07:13:54</t>
  </si>
  <si>
    <t>2010-10-01T19:03:46</t>
  </si>
  <si>
    <t>2010-10-02</t>
  </si>
  <si>
    <t>2010-10-02T07:14:41</t>
  </si>
  <si>
    <t>2010-10-02T19:02:21</t>
  </si>
  <si>
    <t>2010-10-03</t>
  </si>
  <si>
    <t>2010-10-03T07:15:28</t>
  </si>
  <si>
    <t>2010-10-03T19:00:56</t>
  </si>
  <si>
    <t>2010-10-04</t>
  </si>
  <si>
    <t>2010-10-04T07:16:16</t>
  </si>
  <si>
    <t>2010-10-04T18:59:31</t>
  </si>
  <si>
    <t>2010-10-05</t>
  </si>
  <si>
    <t>2010-10-05T07:17:03</t>
  </si>
  <si>
    <t>2010-10-05T18:58:07</t>
  </si>
  <si>
    <t>2010-10-06</t>
  </si>
  <si>
    <t>2010-10-06T07:17:51</t>
  </si>
  <si>
    <t>2010-10-06T18:56:44</t>
  </si>
  <si>
    <t>2010-10-07</t>
  </si>
  <si>
    <t>2010-10-07T07:18:39</t>
  </si>
  <si>
    <t>2010-10-07T18:55:20</t>
  </si>
  <si>
    <t>2010-10-08</t>
  </si>
  <si>
    <t>2010-10-08T07:19:28</t>
  </si>
  <si>
    <t>2010-10-08T18:53:58</t>
  </si>
  <si>
    <t>2010-10-09</t>
  </si>
  <si>
    <t>2010-10-09T07:20:16</t>
  </si>
  <si>
    <t>2010-10-09T18:52:35</t>
  </si>
  <si>
    <t>2010-10-10</t>
  </si>
  <si>
    <t>2010-10-10T07:21:05</t>
  </si>
  <si>
    <t>2010-10-10T18:51:14</t>
  </si>
  <si>
    <t>2010-10-11</t>
  </si>
  <si>
    <t>2010-10-11T07:21:55</t>
  </si>
  <si>
    <t>2010-10-11T18:49:53</t>
  </si>
  <si>
    <t>2010-10-12</t>
  </si>
  <si>
    <t>2010-10-12T07:22:44</t>
  </si>
  <si>
    <t>2010-10-12T18:48:33</t>
  </si>
  <si>
    <t>2010-10-13</t>
  </si>
  <si>
    <t>2010-10-13T07:23:35</t>
  </si>
  <si>
    <t>2010-10-13T18:47:13</t>
  </si>
  <si>
    <t>2010-10-14</t>
  </si>
  <si>
    <t>2010-10-14T07:24:25</t>
  </si>
  <si>
    <t>2010-10-14T18:45:54</t>
  </si>
  <si>
    <t>2010-10-15</t>
  </si>
  <si>
    <t>2010-10-15T07:25:16</t>
  </si>
  <si>
    <t>2010-10-15T18:44:36</t>
  </si>
  <si>
    <t>2010-10-16</t>
  </si>
  <si>
    <t>2010-10-16T07:26:07</t>
  </si>
  <si>
    <t>2010-10-16T18:43:19</t>
  </si>
  <si>
    <t>2010-10-17</t>
  </si>
  <si>
    <t>2010-10-17T07:26:58</t>
  </si>
  <si>
    <t>2010-10-17T18:42:02</t>
  </si>
  <si>
    <t>2010-10-18</t>
  </si>
  <si>
    <t>2010-10-18T07:27:50</t>
  </si>
  <si>
    <t>2010-10-18T18:40:46</t>
  </si>
  <si>
    <t>2010-10-19</t>
  </si>
  <si>
    <t>2010-10-19T07:28:42</t>
  </si>
  <si>
    <t>2010-10-19T18:39:31</t>
  </si>
  <si>
    <t>2010-10-20</t>
  </si>
  <si>
    <t>2010-10-20T07:29:35</t>
  </si>
  <si>
    <t>2010-10-20T18:38:17</t>
  </si>
  <si>
    <t>2010-10-21</t>
  </si>
  <si>
    <t>2010-10-21T07:30:28</t>
  </si>
  <si>
    <t>2010-10-21T18:37:04</t>
  </si>
  <si>
    <t>2010-10-22</t>
  </si>
  <si>
    <t>2010-10-22T07:31:21</t>
  </si>
  <si>
    <t>2010-10-22T18:35:52</t>
  </si>
  <si>
    <t>2010-10-23</t>
  </si>
  <si>
    <t>2010-10-23T07:32:15</t>
  </si>
  <si>
    <t>2010-10-23T18:34:41</t>
  </si>
  <si>
    <t>2010-10-24</t>
  </si>
  <si>
    <t>2010-10-24T07:33:09</t>
  </si>
  <si>
    <t>2010-10-24T18:33:31</t>
  </si>
  <si>
    <t>2010-10-25</t>
  </si>
  <si>
    <t>2010-10-25T07:34:03</t>
  </si>
  <si>
    <t>2010-10-25T18:32:22</t>
  </si>
  <si>
    <t>2010-10-26</t>
  </si>
  <si>
    <t>2010-10-26T07:34:58</t>
  </si>
  <si>
    <t>2010-10-26T18:31:14</t>
  </si>
  <si>
    <t>2010-10-27</t>
  </si>
  <si>
    <t>2010-10-27T07:35:53</t>
  </si>
  <si>
    <t>2010-10-27T18:30:07</t>
  </si>
  <si>
    <t>2010-10-28</t>
  </si>
  <si>
    <t>2010-10-28T07:36:49</t>
  </si>
  <si>
    <t>2010-10-28T18:29:02</t>
  </si>
  <si>
    <t>2010-10-29</t>
  </si>
  <si>
    <t>2010-10-29T07:37:44</t>
  </si>
  <si>
    <t>2010-10-29T18:27:57</t>
  </si>
  <si>
    <t>2010-10-30</t>
  </si>
  <si>
    <t>2010-10-30T07:38:41</t>
  </si>
  <si>
    <t>2010-10-30T18:26:54</t>
  </si>
  <si>
    <t>2010-10-31</t>
  </si>
  <si>
    <t>2010-10-31T06:39:37</t>
  </si>
  <si>
    <t>2010-10-31T17:25:52</t>
  </si>
  <si>
    <t>2010-11-01</t>
  </si>
  <si>
    <t>2010-11-01T06:40:34</t>
  </si>
  <si>
    <t>2010-11-01T17:24:51</t>
  </si>
  <si>
    <t>2010-11-02</t>
  </si>
  <si>
    <t>2010-11-02T06:41:31</t>
  </si>
  <si>
    <t>2010-11-02T17:23:52</t>
  </si>
  <si>
    <t>2010-11-03</t>
  </si>
  <si>
    <t>2010-11-03T06:42:29</t>
  </si>
  <si>
    <t>2010-11-03T17:22:54</t>
  </si>
  <si>
    <t>2010-11-04</t>
  </si>
  <si>
    <t>2010-11-04T06:43:26</t>
  </si>
  <si>
    <t>2010-11-04T17:21:58</t>
  </si>
  <si>
    <t>2010-11-05</t>
  </si>
  <si>
    <t>2010-11-05T06:44:24</t>
  </si>
  <si>
    <t>2010-11-05T17:21:02</t>
  </si>
  <si>
    <t>2010-11-06</t>
  </si>
  <si>
    <t>2010-11-06T06:45:23</t>
  </si>
  <si>
    <t>2010-11-06T17:20:09</t>
  </si>
  <si>
    <t>2010-11-07</t>
  </si>
  <si>
    <t>2010-11-07T06:46:21</t>
  </si>
  <si>
    <t>2010-11-07T17:19:16</t>
  </si>
  <si>
    <t>2010-11-08</t>
  </si>
  <si>
    <t>2010-11-08T06:47:20</t>
  </si>
  <si>
    <t>2010-11-08T17:18:26</t>
  </si>
  <si>
    <t>2010-11-09</t>
  </si>
  <si>
    <t>2010-11-09T06:48:19</t>
  </si>
  <si>
    <t>2010-11-09T17:17:36</t>
  </si>
  <si>
    <t>2010-11-10</t>
  </si>
  <si>
    <t>2010-11-10T06:49:18</t>
  </si>
  <si>
    <t>2010-11-10T17:16:49</t>
  </si>
  <si>
    <t>2010-11-11</t>
  </si>
  <si>
    <t>2010-11-11T06:50:17</t>
  </si>
  <si>
    <t>2010-11-11T17:16:03</t>
  </si>
  <si>
    <t>2010-11-12</t>
  </si>
  <si>
    <t>2010-11-12T06:51:16</t>
  </si>
  <si>
    <t>2010-11-12T17:15:18</t>
  </si>
  <si>
    <t>2010-11-13</t>
  </si>
  <si>
    <t>2010-11-13T06:52:15</t>
  </si>
  <si>
    <t>2010-11-13T17:14:36</t>
  </si>
  <si>
    <t>2010-11-14</t>
  </si>
  <si>
    <t>2010-11-14T06:53:15</t>
  </si>
  <si>
    <t>2010-11-14T17:13:54</t>
  </si>
  <si>
    <t>2010-11-15</t>
  </si>
  <si>
    <t>2010-11-15T06:54:14</t>
  </si>
  <si>
    <t>2010-11-15T17:13:15</t>
  </si>
  <si>
    <t>2010-11-16</t>
  </si>
  <si>
    <t>2010-11-16T06:55:14</t>
  </si>
  <si>
    <t>2010-11-16T17:12:37</t>
  </si>
  <si>
    <t>2010-11-17</t>
  </si>
  <si>
    <t>2010-11-17T06:56:13</t>
  </si>
  <si>
    <t>2010-11-17T17:12:01</t>
  </si>
  <si>
    <t>2010-11-18</t>
  </si>
  <si>
    <t>2010-11-18T06:57:12</t>
  </si>
  <si>
    <t>2010-11-18T17:11:27</t>
  </si>
  <si>
    <t>2010-11-19</t>
  </si>
  <si>
    <t>2010-11-19T06:58:12</t>
  </si>
  <si>
    <t>2010-11-19T17:10:55</t>
  </si>
  <si>
    <t>2010-11-20</t>
  </si>
  <si>
    <t>2010-11-20T06:59:11</t>
  </si>
  <si>
    <t>2010-11-20T17:10:24</t>
  </si>
  <si>
    <t>2010-11-21</t>
  </si>
  <si>
    <t>2010-11-21T07:00:10</t>
  </si>
  <si>
    <t>2010-11-21T17:09:56</t>
  </si>
  <si>
    <t>2010-11-22</t>
  </si>
  <si>
    <t>2010-11-22T07:01:08</t>
  </si>
  <si>
    <t>2010-11-22T17:09:29</t>
  </si>
  <si>
    <t>2010-11-23</t>
  </si>
  <si>
    <t>2010-11-23T07:02:07</t>
  </si>
  <si>
    <t>2010-11-23T17:09:04</t>
  </si>
  <si>
    <t>2010-11-24</t>
  </si>
  <si>
    <t>2010-11-24T07:03:05</t>
  </si>
  <si>
    <t>2010-11-24T17:08:40</t>
  </si>
  <si>
    <t>2010-11-25</t>
  </si>
  <si>
    <t>2010-11-25T07:04:02</t>
  </si>
  <si>
    <t>2010-11-25T17:08:19</t>
  </si>
  <si>
    <t>2010-11-26</t>
  </si>
  <si>
    <t>2010-11-26T07:05:00</t>
  </si>
  <si>
    <t>2010-11-26T17:08:00</t>
  </si>
  <si>
    <t>2010-11-27</t>
  </si>
  <si>
    <t>2010-11-27T07:05:56</t>
  </si>
  <si>
    <t>2010-11-27T17:07:42</t>
  </si>
  <si>
    <t>2010-11-28</t>
  </si>
  <si>
    <t>2010-11-28T07:06:53</t>
  </si>
  <si>
    <t>2010-11-28T17:07:27</t>
  </si>
  <si>
    <t>2010-11-29</t>
  </si>
  <si>
    <t>2010-11-29T07:07:48</t>
  </si>
  <si>
    <t>2010-11-29T17:07:13</t>
  </si>
  <si>
    <t>2010-11-30</t>
  </si>
  <si>
    <t>2010-11-30T07:08:44</t>
  </si>
  <si>
    <t>2010-11-30T17:07:02</t>
  </si>
  <si>
    <t>2010-12-01</t>
  </si>
  <si>
    <t>2010-12-01T07:09:38</t>
  </si>
  <si>
    <t>2010-12-01T17:06:52</t>
  </si>
  <si>
    <t>2010-12-02</t>
  </si>
  <si>
    <t>2010-12-02T07:10:32</t>
  </si>
  <si>
    <t>2010-12-02T17:06:45</t>
  </si>
  <si>
    <t>2010-12-03</t>
  </si>
  <si>
    <t>2010-12-03T07:11:25</t>
  </si>
  <si>
    <t>2010-12-03T17:06:39</t>
  </si>
  <si>
    <t>2010-12-04</t>
  </si>
  <si>
    <t>2010-12-04T07:12:18</t>
  </si>
  <si>
    <t>2010-12-04T17:06:35</t>
  </si>
  <si>
    <t>2010-12-05</t>
  </si>
  <si>
    <t>2010-12-05T07:13:09</t>
  </si>
  <si>
    <t>2010-12-05T17:06:34</t>
  </si>
  <si>
    <t>2010-12-06</t>
  </si>
  <si>
    <t>2010-12-06T07:14:00</t>
  </si>
  <si>
    <t>2010-12-06T17:06:34</t>
  </si>
  <si>
    <t>2010-12-07</t>
  </si>
  <si>
    <t>2010-12-07T07:14:49</t>
  </si>
  <si>
    <t>2010-12-07T17:06:36</t>
  </si>
  <si>
    <t>2010-12-08</t>
  </si>
  <si>
    <t>2010-12-08T07:15:38</t>
  </si>
  <si>
    <t>2010-12-08T17:06:40</t>
  </si>
  <si>
    <t>2010-12-09</t>
  </si>
  <si>
    <t>2010-12-09T07:16:26</t>
  </si>
  <si>
    <t>2010-12-09T17:06:46</t>
  </si>
  <si>
    <t>2010-12-10</t>
  </si>
  <si>
    <t>2010-12-10T07:17:12</t>
  </si>
  <si>
    <t>2010-12-10T17:06:54</t>
  </si>
  <si>
    <t>2010-12-11</t>
  </si>
  <si>
    <t>2010-12-11T07:17:58</t>
  </si>
  <si>
    <t>2010-12-11T17:07:04</t>
  </si>
  <si>
    <t>Cloudy skies throughout the day with a chance of rain or snow throughout the day.</t>
  </si>
  <si>
    <t>2010-12-12</t>
  </si>
  <si>
    <t>2010-12-12T07:18:42</t>
  </si>
  <si>
    <t>2010-12-12T17:07:16</t>
  </si>
  <si>
    <t>Partly cloudy throughout the day with rain or snow.</t>
  </si>
  <si>
    <t>2010-12-13</t>
  </si>
  <si>
    <t>2010-12-13T07:19:25</t>
  </si>
  <si>
    <t>2010-12-13T17:07:30</t>
  </si>
  <si>
    <t>2010-12-14</t>
  </si>
  <si>
    <t>2010-12-14T07:20:07</t>
  </si>
  <si>
    <t>2010-12-14T17:07:46</t>
  </si>
  <si>
    <t>2010-12-15</t>
  </si>
  <si>
    <t>2010-12-15T07:20:48</t>
  </si>
  <si>
    <t>2010-12-15T17:08:03</t>
  </si>
  <si>
    <t>2010-12-16</t>
  </si>
  <si>
    <t>2010-12-16T07:21:27</t>
  </si>
  <si>
    <t>2010-12-16T17:08:23</t>
  </si>
  <si>
    <t>2010-12-17</t>
  </si>
  <si>
    <t>2010-12-17T07:22:04</t>
  </si>
  <si>
    <t>2010-12-17T17:08:44</t>
  </si>
  <si>
    <t>2010-12-18</t>
  </si>
  <si>
    <t>2010-12-18T07:22:41</t>
  </si>
  <si>
    <t>2010-12-18T17:09:07</t>
  </si>
  <si>
    <t>2010-12-19</t>
  </si>
  <si>
    <t>2010-12-19T07:23:16</t>
  </si>
  <si>
    <t>2010-12-19T17:09:32</t>
  </si>
  <si>
    <t>2010-12-20</t>
  </si>
  <si>
    <t>2010-12-20T07:23:49</t>
  </si>
  <si>
    <t>2010-12-20T17:09:59</t>
  </si>
  <si>
    <t>2010-12-21</t>
  </si>
  <si>
    <t>2010-12-21T07:24:21</t>
  </si>
  <si>
    <t>2010-12-21T17:10:27</t>
  </si>
  <si>
    <t>2010-12-22</t>
  </si>
  <si>
    <t>2010-12-22T07:24:51</t>
  </si>
  <si>
    <t>2010-12-22T17:10:57</t>
  </si>
  <si>
    <t>2010-12-23</t>
  </si>
  <si>
    <t>2010-12-23T07:25:19</t>
  </si>
  <si>
    <t>2010-12-23T17:11:29</t>
  </si>
  <si>
    <t>2010-12-24</t>
  </si>
  <si>
    <t>2010-12-24T07:25:46</t>
  </si>
  <si>
    <t>2010-12-24T17:12:02</t>
  </si>
  <si>
    <t>2010-12-25</t>
  </si>
  <si>
    <t>2010-12-25T07:26:12</t>
  </si>
  <si>
    <t>2010-12-25T17:12:37</t>
  </si>
  <si>
    <t>2010-12-26</t>
  </si>
  <si>
    <t>2010-12-26T07:26:35</t>
  </si>
  <si>
    <t>2010-12-26T17:13:13</t>
  </si>
  <si>
    <t>2010-12-27</t>
  </si>
  <si>
    <t>2010-12-27T07:26:57</t>
  </si>
  <si>
    <t>2010-12-27T17:13:51</t>
  </si>
  <si>
    <t>2010-12-28</t>
  </si>
  <si>
    <t>2010-12-28T07:27:17</t>
  </si>
  <si>
    <t>2010-12-28T17:14:31</t>
  </si>
  <si>
    <t>2010-12-29</t>
  </si>
  <si>
    <t>2010-12-29T07:27:35</t>
  </si>
  <si>
    <t>2010-12-29T17:15:11</t>
  </si>
  <si>
    <t>2010-12-30</t>
  </si>
  <si>
    <t>2010-12-30T07:27:51</t>
  </si>
  <si>
    <t>2010-12-30T17:15:54</t>
  </si>
  <si>
    <t>2010-12-31</t>
  </si>
  <si>
    <t>2010-12-31T07:28:06</t>
  </si>
  <si>
    <t>2010-12-31T17:16:37</t>
  </si>
  <si>
    <t>2011-01-01</t>
  </si>
  <si>
    <t>2011-01-01T07:28:19</t>
  </si>
  <si>
    <t>2011-01-01T17:17:22</t>
  </si>
  <si>
    <t>2011-01-02</t>
  </si>
  <si>
    <t>2011-01-02T07:28:29</t>
  </si>
  <si>
    <t>2011-01-02T17:18:08</t>
  </si>
  <si>
    <t>2011-01-03</t>
  </si>
  <si>
    <t>2011-01-03T07:28:38</t>
  </si>
  <si>
    <t>2011-01-03T17:18:56</t>
  </si>
  <si>
    <t>2011-01-04</t>
  </si>
  <si>
    <t>2011-01-04T07:28:45</t>
  </si>
  <si>
    <t>2011-01-04T17:19:44</t>
  </si>
  <si>
    <t>2011-01-05</t>
  </si>
  <si>
    <t>2011-01-05T07:28:51</t>
  </si>
  <si>
    <t>2011-01-05T17:20:34</t>
  </si>
  <si>
    <t>2011-01-06</t>
  </si>
  <si>
    <t>2011-01-06T07:28:54</t>
  </si>
  <si>
    <t>2011-01-06T17:21:24</t>
  </si>
  <si>
    <t>2011-01-07</t>
  </si>
  <si>
    <t>2011-01-07T07:28:55</t>
  </si>
  <si>
    <t>2011-01-07T17:22:16</t>
  </si>
  <si>
    <t>2011-01-08</t>
  </si>
  <si>
    <t>2011-01-08T07:28:54</t>
  </si>
  <si>
    <t>2011-01-08T17:23:09</t>
  </si>
  <si>
    <t>2011-01-09</t>
  </si>
  <si>
    <t>2011-01-09T07:28:52</t>
  </si>
  <si>
    <t>2011-01-09T17:24:02</t>
  </si>
  <si>
    <t>2011-01-10</t>
  </si>
  <si>
    <t>2011-01-10T07:28:47</t>
  </si>
  <si>
    <t>2011-01-10T17:24:57</t>
  </si>
  <si>
    <t>2011-01-11</t>
  </si>
  <si>
    <t>2011-01-11T07:28:41</t>
  </si>
  <si>
    <t>2011-01-11T17:25:52</t>
  </si>
  <si>
    <t>2011-01-12</t>
  </si>
  <si>
    <t>2011-01-12T07:28:32</t>
  </si>
  <si>
    <t>2011-01-12T17:26:48</t>
  </si>
  <si>
    <t>2011-01-13</t>
  </si>
  <si>
    <t>2011-01-13T07:28:22</t>
  </si>
  <si>
    <t>2011-01-13T17:27:45</t>
  </si>
  <si>
    <t>2011-01-14</t>
  </si>
  <si>
    <t>2011-01-14T07:28:10</t>
  </si>
  <si>
    <t>2011-01-14T17:28:42</t>
  </si>
  <si>
    <t>2011-01-15</t>
  </si>
  <si>
    <t>2011-01-15T07:27:56</t>
  </si>
  <si>
    <t>2011-01-15T17:29:40</t>
  </si>
  <si>
    <t>2011-01-16</t>
  </si>
  <si>
    <t>2011-01-16T07:27:40</t>
  </si>
  <si>
    <t>2011-01-16T17:30:39</t>
  </si>
  <si>
    <t>2011-01-17</t>
  </si>
  <si>
    <t>2011-01-17T07:27:22</t>
  </si>
  <si>
    <t>2011-01-17T17:31:38</t>
  </si>
  <si>
    <t>2011-01-18</t>
  </si>
  <si>
    <t>2011-01-18T07:27:02</t>
  </si>
  <si>
    <t>2011-01-18T17:32:38</t>
  </si>
  <si>
    <t>2011-01-19</t>
  </si>
  <si>
    <t>2011-01-19T07:26:40</t>
  </si>
  <si>
    <t>2011-01-19T17:33:38</t>
  </si>
  <si>
    <t>2011-01-20</t>
  </si>
  <si>
    <t>2011-01-20T07:26:17</t>
  </si>
  <si>
    <t>2011-01-20T17:34:38</t>
  </si>
  <si>
    <t>2011-01-21</t>
  </si>
  <si>
    <t>2011-01-21T07:25:51</t>
  </si>
  <si>
    <t>2011-01-21T17:35:39</t>
  </si>
  <si>
    <t>2011-01-22</t>
  </si>
  <si>
    <t>2011-01-22T07:25:24</t>
  </si>
  <si>
    <t>2011-01-22T17:36:40</t>
  </si>
  <si>
    <t>2011-01-23</t>
  </si>
  <si>
    <t>2011-01-23T07:24:55</t>
  </si>
  <si>
    <t>2011-01-23T17:37:41</t>
  </si>
  <si>
    <t>2011-01-24</t>
  </si>
  <si>
    <t>2011-01-24T07:24:24</t>
  </si>
  <si>
    <t>2011-01-24T17:38:43</t>
  </si>
  <si>
    <t>2011-01-25</t>
  </si>
  <si>
    <t>2011-01-25T07:23:52</t>
  </si>
  <si>
    <t>2011-01-25T17:39:45</t>
  </si>
  <si>
    <t>2011-01-26</t>
  </si>
  <si>
    <t>2011-01-26T07:23:17</t>
  </si>
  <si>
    <t>2011-01-26T17:40:47</t>
  </si>
  <si>
    <t>2011-01-27</t>
  </si>
  <si>
    <t>2011-01-27T07:22:41</t>
  </si>
  <si>
    <t>2011-01-27T17:41:49</t>
  </si>
  <si>
    <t>2011-01-28</t>
  </si>
  <si>
    <t>2011-01-28T07:22:04</t>
  </si>
  <si>
    <t>2011-01-28T17:42:51</t>
  </si>
  <si>
    <t>2011-01-29</t>
  </si>
  <si>
    <t>2011-01-29T07:21:24</t>
  </si>
  <si>
    <t>2011-01-29T17:43:53</t>
  </si>
  <si>
    <t>2011-01-30</t>
  </si>
  <si>
    <t>2011-01-30T07:20:43</t>
  </si>
  <si>
    <t>2011-01-30T17:44:55</t>
  </si>
  <si>
    <t>2011-01-31</t>
  </si>
  <si>
    <t>2011-01-31T07:20:00</t>
  </si>
  <si>
    <t>2011-01-31T17:45:57</t>
  </si>
  <si>
    <t>2011-02-01</t>
  </si>
  <si>
    <t>2011-02-01T07:19:16</t>
  </si>
  <si>
    <t>2011-02-01T17:47:00</t>
  </si>
  <si>
    <t>2011-02-02</t>
  </si>
  <si>
    <t>2011-02-02T07:18:30</t>
  </si>
  <si>
    <t>2011-02-02T17:48:02</t>
  </si>
  <si>
    <t>2011-02-03</t>
  </si>
  <si>
    <t>2011-02-03T07:17:43</t>
  </si>
  <si>
    <t>2011-02-03T17:49:04</t>
  </si>
  <si>
    <t>2011-02-04</t>
  </si>
  <si>
    <t>2011-02-04T07:16:54</t>
  </si>
  <si>
    <t>2011-02-04T17:50:05</t>
  </si>
  <si>
    <t>2011-02-05</t>
  </si>
  <si>
    <t>2011-02-05T07:16:03</t>
  </si>
  <si>
    <t>2011-02-05T17:51:07</t>
  </si>
  <si>
    <t>2011-02-06</t>
  </si>
  <si>
    <t>2011-02-06T07:15:11</t>
  </si>
  <si>
    <t>2011-02-06T17:52:08</t>
  </si>
  <si>
    <t>2011-02-07</t>
  </si>
  <si>
    <t>2011-02-07T07:14:18</t>
  </si>
  <si>
    <t>2011-02-07T17:53:10</t>
  </si>
  <si>
    <t>2011-02-08</t>
  </si>
  <si>
    <t>2011-02-08T07:13:23</t>
  </si>
  <si>
    <t>2011-02-08T17:54:11</t>
  </si>
  <si>
    <t>2011-02-09</t>
  </si>
  <si>
    <t>2011-02-09T07:12:27</t>
  </si>
  <si>
    <t>2011-02-09T17:55:12</t>
  </si>
  <si>
    <t>2011-02-10</t>
  </si>
  <si>
    <t>2011-02-10T07:11:29</t>
  </si>
  <si>
    <t>2011-02-10T17:56:12</t>
  </si>
  <si>
    <t>2011-02-11</t>
  </si>
  <si>
    <t>2011-02-11T07:10:31</t>
  </si>
  <si>
    <t>2011-02-11T17:57:12</t>
  </si>
  <si>
    <t>2011-02-12</t>
  </si>
  <si>
    <t>2011-02-12T07:09:31</t>
  </si>
  <si>
    <t>2011-02-12T17:58:12</t>
  </si>
  <si>
    <t>2011-02-13</t>
  </si>
  <si>
    <t>2011-02-13T07:08:29</t>
  </si>
  <si>
    <t>2011-02-13T17:59:12</t>
  </si>
  <si>
    <t>2011-02-14</t>
  </si>
  <si>
    <t>2011-02-14T07:07:27</t>
  </si>
  <si>
    <t>2011-02-14T18:00:12</t>
  </si>
  <si>
    <t>2011-02-15</t>
  </si>
  <si>
    <t>2011-02-15T07:06:23</t>
  </si>
  <si>
    <t>2011-02-15T18:01:11</t>
  </si>
  <si>
    <t>2011-02-16</t>
  </si>
  <si>
    <t>2011-02-16T07:05:18</t>
  </si>
  <si>
    <t>2011-02-16T18:02:10</t>
  </si>
  <si>
    <t>2011-02-17</t>
  </si>
  <si>
    <t>2011-02-17T07:04:12</t>
  </si>
  <si>
    <t>2011-02-17T18:03:08</t>
  </si>
  <si>
    <t>2011-02-18</t>
  </si>
  <si>
    <t>2011-02-18T07:03:05</t>
  </si>
  <si>
    <t>2011-02-18T18:04:06</t>
  </si>
  <si>
    <t>2011-02-19</t>
  </si>
  <si>
    <t>2011-02-19T07:01:57</t>
  </si>
  <si>
    <t>2011-02-19T18:05:04</t>
  </si>
  <si>
    <t>2011-02-20</t>
  </si>
  <si>
    <t>2011-02-20T07:00:48</t>
  </si>
  <si>
    <t>2011-02-20T18:06:01</t>
  </si>
  <si>
    <t>2011-02-21</t>
  </si>
  <si>
    <t>2011-02-21T06:59:37</t>
  </si>
  <si>
    <t>2011-02-21T18:06:58</t>
  </si>
  <si>
    <t>Becoming cloudy in the afternoon with morning rain.</t>
  </si>
  <si>
    <t>2011-02-22</t>
  </si>
  <si>
    <t>2011-02-22T06:58:26</t>
  </si>
  <si>
    <t>2011-02-22T18:07:55</t>
  </si>
  <si>
    <t>2011-02-23</t>
  </si>
  <si>
    <t>2011-02-23T06:57:14</t>
  </si>
  <si>
    <t>2011-02-23T18:08:52</t>
  </si>
  <si>
    <t>2011-02-24</t>
  </si>
  <si>
    <t>2011-02-24T06:56:01</t>
  </si>
  <si>
    <t>2011-02-24T18:09:48</t>
  </si>
  <si>
    <t>2011-02-25</t>
  </si>
  <si>
    <t>2011-02-25T06:54:47</t>
  </si>
  <si>
    <t>2011-02-25T18:10:43</t>
  </si>
  <si>
    <t>2011-02-26</t>
  </si>
  <si>
    <t>2011-02-26T06:53:33</t>
  </si>
  <si>
    <t>2011-02-26T18:11:39</t>
  </si>
  <si>
    <t>2011-02-27</t>
  </si>
  <si>
    <t>2011-02-27T06:52:17</t>
  </si>
  <si>
    <t>2011-02-27T18:12:34</t>
  </si>
  <si>
    <t>2011-02-28</t>
  </si>
  <si>
    <t>2011-02-28T06:51:01</t>
  </si>
  <si>
    <t>2011-02-28T18:13:29</t>
  </si>
  <si>
    <t>2011-03-01</t>
  </si>
  <si>
    <t>2011-03-01T06:49:44</t>
  </si>
  <si>
    <t>2011-03-01T18:14:23</t>
  </si>
  <si>
    <t>2011-03-02</t>
  </si>
  <si>
    <t>2011-03-02T06:48:26</t>
  </si>
  <si>
    <t>2011-03-02T18:15:17</t>
  </si>
  <si>
    <t>2011-03-03</t>
  </si>
  <si>
    <t>2011-03-03T06:47:08</t>
  </si>
  <si>
    <t>2011-03-03T18:16:11</t>
  </si>
  <si>
    <t>2011-03-04</t>
  </si>
  <si>
    <t>2011-03-04T06:45:49</t>
  </si>
  <si>
    <t>2011-03-04T18:17:04</t>
  </si>
  <si>
    <t>2011-03-05</t>
  </si>
  <si>
    <t>2011-03-05T06:44:30</t>
  </si>
  <si>
    <t>2011-03-05T18:17:57</t>
  </si>
  <si>
    <t>2011-03-06</t>
  </si>
  <si>
    <t>2011-03-06T06:43:09</t>
  </si>
  <si>
    <t>2011-03-06T18:18:50</t>
  </si>
  <si>
    <t>2011-03-07</t>
  </si>
  <si>
    <t>2011-03-07T06:41:49</t>
  </si>
  <si>
    <t>2011-03-07T18:19:43</t>
  </si>
  <si>
    <t>2011-03-08</t>
  </si>
  <si>
    <t>2011-03-08T06:40:28</t>
  </si>
  <si>
    <t>2011-03-08T18:20:35</t>
  </si>
  <si>
    <t>2011-03-09</t>
  </si>
  <si>
    <t>2011-03-09T06:39:06</t>
  </si>
  <si>
    <t>2011-03-09T18:21:27</t>
  </si>
  <si>
    <t>2011-03-10</t>
  </si>
  <si>
    <t>2011-03-10T06:37:44</t>
  </si>
  <si>
    <t>2011-03-10T18:22:18</t>
  </si>
  <si>
    <t>2011-03-11</t>
  </si>
  <si>
    <t>2011-03-11T06:36:21</t>
  </si>
  <si>
    <t>2011-03-11T18:23:10</t>
  </si>
  <si>
    <t>2011-03-12</t>
  </si>
  <si>
    <t>2011-03-12T06:34:58</t>
  </si>
  <si>
    <t>2011-03-12T18:24:01</t>
  </si>
  <si>
    <t>2011-03-13</t>
  </si>
  <si>
    <t>2011-03-13T06:33:35</t>
  </si>
  <si>
    <t>2011-03-13T18:24:52</t>
  </si>
  <si>
    <t>2011-03-14</t>
  </si>
  <si>
    <t>2011-03-14T06:32:12</t>
  </si>
  <si>
    <t>2011-03-14T18:25:43</t>
  </si>
  <si>
    <t>2011-03-15</t>
  </si>
  <si>
    <t>2011-03-15T06:30:48</t>
  </si>
  <si>
    <t>2011-03-15T18:26:33</t>
  </si>
  <si>
    <t>2011-03-16</t>
  </si>
  <si>
    <t>2011-03-16T06:29:24</t>
  </si>
  <si>
    <t>2011-03-16T18:27:24</t>
  </si>
  <si>
    <t>2011-03-17</t>
  </si>
  <si>
    <t>2011-03-17T06:27:59</t>
  </si>
  <si>
    <t>2011-03-17T18:28:14</t>
  </si>
  <si>
    <t>2011-03-18</t>
  </si>
  <si>
    <t>2011-03-18T06:26:35</t>
  </si>
  <si>
    <t>2011-03-18T18:29:04</t>
  </si>
  <si>
    <t>2011-03-19</t>
  </si>
  <si>
    <t>2011-03-19T06:25:10</t>
  </si>
  <si>
    <t>2011-03-19T18:29:54</t>
  </si>
  <si>
    <t>2011-03-20</t>
  </si>
  <si>
    <t>2011-03-20T06:23:45</t>
  </si>
  <si>
    <t>2011-03-20T18:30:43</t>
  </si>
  <si>
    <t>2011-03-21</t>
  </si>
  <si>
    <t>2011-03-21T06:22:20</t>
  </si>
  <si>
    <t>2011-03-21T18:31:33</t>
  </si>
  <si>
    <t>2011-03-22</t>
  </si>
  <si>
    <t>2011-03-22T06:20:55</t>
  </si>
  <si>
    <t>2011-03-22T18:32:22</t>
  </si>
  <si>
    <t>2011-03-23</t>
  </si>
  <si>
    <t>2011-03-23T06:19:30</t>
  </si>
  <si>
    <t>2011-03-23T18:33:11</t>
  </si>
  <si>
    <t>2011-03-24</t>
  </si>
  <si>
    <t>2011-03-24T06:18:05</t>
  </si>
  <si>
    <t>2011-03-24T18:34:01</t>
  </si>
  <si>
    <t>2011-03-25</t>
  </si>
  <si>
    <t>2011-03-25T06:16:39</t>
  </si>
  <si>
    <t>2011-03-25T18:34:50</t>
  </si>
  <si>
    <t>2011-03-26</t>
  </si>
  <si>
    <t>2011-03-26T06:15:14</t>
  </si>
  <si>
    <t>2011-03-26T18:35:39</t>
  </si>
  <si>
    <t>2011-03-27</t>
  </si>
  <si>
    <t>2011-03-27T07:13:49</t>
  </si>
  <si>
    <t>2011-03-27T19:36:27</t>
  </si>
  <si>
    <t>2011-03-28</t>
  </si>
  <si>
    <t>2011-03-28T07:12:24</t>
  </si>
  <si>
    <t>2011-03-28T19:37:16</t>
  </si>
  <si>
    <t>2011-03-29</t>
  </si>
  <si>
    <t>2011-03-29T07:10:59</t>
  </si>
  <si>
    <t>2011-03-29T19:38:05</t>
  </si>
  <si>
    <t>2011-03-30</t>
  </si>
  <si>
    <t>2011-03-30T07:09:35</t>
  </si>
  <si>
    <t>2011-03-30T19:38:54</t>
  </si>
  <si>
    <t>2011-03-31</t>
  </si>
  <si>
    <t>2011-03-31T07:08:10</t>
  </si>
  <si>
    <t>2011-03-31T19:39:42</t>
  </si>
  <si>
    <t>2011-04-01</t>
  </si>
  <si>
    <t>2011-04-01T07:06:46</t>
  </si>
  <si>
    <t>2011-04-01T19:40:31</t>
  </si>
  <si>
    <t>2011-04-02</t>
  </si>
  <si>
    <t>2011-04-02T07:05:22</t>
  </si>
  <si>
    <t>2011-04-02T19:41:20</t>
  </si>
  <si>
    <t>2011-04-03</t>
  </si>
  <si>
    <t>2011-04-03T07:03:58</t>
  </si>
  <si>
    <t>2011-04-03T19:42:08</t>
  </si>
  <si>
    <t>2011-04-04</t>
  </si>
  <si>
    <t>2011-04-04T07:02:34</t>
  </si>
  <si>
    <t>2011-04-04T19:42:57</t>
  </si>
  <si>
    <t>2011-04-05</t>
  </si>
  <si>
    <t>2011-04-05T07:01:11</t>
  </si>
  <si>
    <t>2011-04-05T19:43:45</t>
  </si>
  <si>
    <t>2011-04-06</t>
  </si>
  <si>
    <t>2011-04-06T06:59:48</t>
  </si>
  <si>
    <t>2011-04-06T19:44:34</t>
  </si>
  <si>
    <t>2011-04-07</t>
  </si>
  <si>
    <t>2011-04-07T06:58:26</t>
  </si>
  <si>
    <t>2011-04-07T19:45:23</t>
  </si>
  <si>
    <t>2011-04-08</t>
  </si>
  <si>
    <t>2011-04-08T06:57:04</t>
  </si>
  <si>
    <t>2011-04-08T19:46:11</t>
  </si>
  <si>
    <t>2011-04-09</t>
  </si>
  <si>
    <t>2011-04-09T06:55:42</t>
  </si>
  <si>
    <t>2011-04-09T19:47:00</t>
  </si>
  <si>
    <t>2011-04-10</t>
  </si>
  <si>
    <t>2011-04-10T06:54:21</t>
  </si>
  <si>
    <t>2011-04-10T19:47:49</t>
  </si>
  <si>
    <t>2011-04-11</t>
  </si>
  <si>
    <t>2011-04-11T06:53:00</t>
  </si>
  <si>
    <t>2011-04-11T19:48:37</t>
  </si>
  <si>
    <t>2011-04-12</t>
  </si>
  <si>
    <t>2011-04-12T06:51:40</t>
  </si>
  <si>
    <t>2011-04-12T19:49:26</t>
  </si>
  <si>
    <t>2011-04-13</t>
  </si>
  <si>
    <t>2011-04-13T06:50:20</t>
  </si>
  <si>
    <t>2011-04-13T19:50:15</t>
  </si>
  <si>
    <t>2011-04-14</t>
  </si>
  <si>
    <t>2011-04-14T06:49:01</t>
  </si>
  <si>
    <t>2011-04-14T19:51:04</t>
  </si>
  <si>
    <t>2011-04-15</t>
  </si>
  <si>
    <t>2011-04-15T06:47:43</t>
  </si>
  <si>
    <t>2011-04-15T19:51:53</t>
  </si>
  <si>
    <t>2011-04-16</t>
  </si>
  <si>
    <t>2011-04-16T06:46:25</t>
  </si>
  <si>
    <t>2011-04-16T19:52:42</t>
  </si>
  <si>
    <t>2011-04-17</t>
  </si>
  <si>
    <t>2011-04-17T06:45:08</t>
  </si>
  <si>
    <t>2011-04-17T19:53:31</t>
  </si>
  <si>
    <t>2011-04-18</t>
  </si>
  <si>
    <t>2011-04-18T06:43:51</t>
  </si>
  <si>
    <t>2011-04-18T19:54:20</t>
  </si>
  <si>
    <t>2011-04-19</t>
  </si>
  <si>
    <t>2011-04-19T06:42:35</t>
  </si>
  <si>
    <t>2011-04-19T19:55:09</t>
  </si>
  <si>
    <t>2011-04-20</t>
  </si>
  <si>
    <t>2011-04-20T06:41:20</t>
  </si>
  <si>
    <t>2011-04-20T19:55:58</t>
  </si>
  <si>
    <t>2011-04-21</t>
  </si>
  <si>
    <t>2011-04-21T06:40:06</t>
  </si>
  <si>
    <t>2011-04-21T19:56:48</t>
  </si>
  <si>
    <t>2011-04-22</t>
  </si>
  <si>
    <t>2011-04-22T06:38:53</t>
  </si>
  <si>
    <t>2011-04-22T19:57:37</t>
  </si>
  <si>
    <t>2011-04-23</t>
  </si>
  <si>
    <t>2011-04-23T06:37:40</t>
  </si>
  <si>
    <t>2011-04-23T19:58:26</t>
  </si>
  <si>
    <t>2011-04-24</t>
  </si>
  <si>
    <t>2011-04-24T06:36:28</t>
  </si>
  <si>
    <t>2011-04-24T19:59:16</t>
  </si>
  <si>
    <t>2011-04-25</t>
  </si>
  <si>
    <t>2011-04-25T06:35:18</t>
  </si>
  <si>
    <t>2011-04-25T20:00:05</t>
  </si>
  <si>
    <t>2011-04-26</t>
  </si>
  <si>
    <t>2011-04-26T06:34:08</t>
  </si>
  <si>
    <t>2011-04-26T20:00:55</t>
  </si>
  <si>
    <t>2011-04-27</t>
  </si>
  <si>
    <t>2011-04-27T06:32:59</t>
  </si>
  <si>
    <t>2011-04-27T20:01:44</t>
  </si>
  <si>
    <t>2011-04-28</t>
  </si>
  <si>
    <t>2011-04-28T06:31:51</t>
  </si>
  <si>
    <t>2011-04-28T20:02:34</t>
  </si>
  <si>
    <t>2011-04-29</t>
  </si>
  <si>
    <t>2011-04-29T06:30:44</t>
  </si>
  <si>
    <t>2011-04-29T20:03:23</t>
  </si>
  <si>
    <t>2011-04-30</t>
  </si>
  <si>
    <t>2011-04-30T06:29:38</t>
  </si>
  <si>
    <t>2011-04-30T20:04:13</t>
  </si>
  <si>
    <t>2011-05-01</t>
  </si>
  <si>
    <t>2011-05-01T06:28:33</t>
  </si>
  <si>
    <t>2011-05-01T20:05:02</t>
  </si>
  <si>
    <t>2011-05-02</t>
  </si>
  <si>
    <t>2011-05-02T06:27:29</t>
  </si>
  <si>
    <t>2011-05-02T20:05:52</t>
  </si>
  <si>
    <t>2011-05-03</t>
  </si>
  <si>
    <t>2011-05-03T06:26:26</t>
  </si>
  <si>
    <t>2011-05-03T20:06:41</t>
  </si>
  <si>
    <t>2011-05-04</t>
  </si>
  <si>
    <t>2011-05-04T06:25:25</t>
  </si>
  <si>
    <t>2011-05-04T20:07:31</t>
  </si>
  <si>
    <t>2011-05-05</t>
  </si>
  <si>
    <t>2011-05-05T06:24:24</t>
  </si>
  <si>
    <t>2011-05-05T20:08:20</t>
  </si>
  <si>
    <t>2011-05-06</t>
  </si>
  <si>
    <t>2011-05-06T06:23:25</t>
  </si>
  <si>
    <t>2011-05-06T20:09:09</t>
  </si>
  <si>
    <t>2011-05-07</t>
  </si>
  <si>
    <t>2011-05-07T06:22:27</t>
  </si>
  <si>
    <t>2011-05-07T20:09:58</t>
  </si>
  <si>
    <t>2011-05-08</t>
  </si>
  <si>
    <t>2011-05-08T06:21:31</t>
  </si>
  <si>
    <t>2011-05-08T20:10:47</t>
  </si>
  <si>
    <t>2011-05-09</t>
  </si>
  <si>
    <t>2011-05-09T06:20:35</t>
  </si>
  <si>
    <t>2011-05-09T20:11:36</t>
  </si>
  <si>
    <t>2011-05-10</t>
  </si>
  <si>
    <t>2011-05-10T06:19:41</t>
  </si>
  <si>
    <t>2011-05-10T20:12:25</t>
  </si>
  <si>
    <t>2011-05-11</t>
  </si>
  <si>
    <t>2011-05-11T06:18:48</t>
  </si>
  <si>
    <t>2011-05-11T20:13:13</t>
  </si>
  <si>
    <t>2011-05-12</t>
  </si>
  <si>
    <t>2011-05-12T06:17:56</t>
  </si>
  <si>
    <t>2011-05-12T20:14:01</t>
  </si>
  <si>
    <t>2011-05-13</t>
  </si>
  <si>
    <t>2011-05-13T06:17:06</t>
  </si>
  <si>
    <t>2011-05-13T20:14:49</t>
  </si>
  <si>
    <t>2011-05-14</t>
  </si>
  <si>
    <t>2011-05-14T06:16:18</t>
  </si>
  <si>
    <t>2011-05-14T20:15:37</t>
  </si>
  <si>
    <t>2011-05-15</t>
  </si>
  <si>
    <t>2011-05-15T06:15:30</t>
  </si>
  <si>
    <t>2011-05-15T20:16:24</t>
  </si>
  <si>
    <t>2011-05-16</t>
  </si>
  <si>
    <t>2011-05-16T06:14:44</t>
  </si>
  <si>
    <t>2011-05-16T20:17:12</t>
  </si>
  <si>
    <t>2011-05-17</t>
  </si>
  <si>
    <t>2011-05-17T06:14:00</t>
  </si>
  <si>
    <t>2011-05-17T20:17:58</t>
  </si>
  <si>
    <t>2011-05-18</t>
  </si>
  <si>
    <t>2011-05-18T06:13:17</t>
  </si>
  <si>
    <t>2011-05-18T20:18:45</t>
  </si>
  <si>
    <t>2011-05-19</t>
  </si>
  <si>
    <t>2011-05-19T06:12:35</t>
  </si>
  <si>
    <t>2011-05-19T20:19:31</t>
  </si>
  <si>
    <t>2011-05-20</t>
  </si>
  <si>
    <t>2011-05-20T06:11:55</t>
  </si>
  <si>
    <t>2011-05-20T20:20:16</t>
  </si>
  <si>
    <t>2011-05-21</t>
  </si>
  <si>
    <t>2011-05-21T06:11:17</t>
  </si>
  <si>
    <t>2011-05-21T20:21:01</t>
  </si>
  <si>
    <t>2011-05-22</t>
  </si>
  <si>
    <t>2011-05-22T06:10:40</t>
  </si>
  <si>
    <t>2011-05-22T20:21:46</t>
  </si>
  <si>
    <t>2011-05-23</t>
  </si>
  <si>
    <t>2011-05-23T06:10:04</t>
  </si>
  <si>
    <t>2011-05-23T20:22:30</t>
  </si>
  <si>
    <t>2011-05-24</t>
  </si>
  <si>
    <t>2011-05-24T06:09:30</t>
  </si>
  <si>
    <t>2011-05-24T20:23:14</t>
  </si>
  <si>
    <t>2011-05-25</t>
  </si>
  <si>
    <t>2011-05-25T06:08:58</t>
  </si>
  <si>
    <t>2011-05-25T20:23:57</t>
  </si>
  <si>
    <t>2011-05-26</t>
  </si>
  <si>
    <t>2011-05-26T06:08:28</t>
  </si>
  <si>
    <t>2011-05-26T20:24:39</t>
  </si>
  <si>
    <t>2011-05-27</t>
  </si>
  <si>
    <t>2011-05-27T06:07:59</t>
  </si>
  <si>
    <t>2011-05-27T20:25:21</t>
  </si>
  <si>
    <t>2011-05-28</t>
  </si>
  <si>
    <t>2011-05-28T06:07:31</t>
  </si>
  <si>
    <t>2011-05-28T20:26:02</t>
  </si>
  <si>
    <t>2011-05-29</t>
  </si>
  <si>
    <t>2011-05-29T06:07:05</t>
  </si>
  <si>
    <t>2011-05-29T20:26:42</t>
  </si>
  <si>
    <t>2011-05-30</t>
  </si>
  <si>
    <t>2011-05-30T06:06:41</t>
  </si>
  <si>
    <t>2011-05-30T20:27:21</t>
  </si>
  <si>
    <t>2011-05-31</t>
  </si>
  <si>
    <t>2011-05-31T06:06:19</t>
  </si>
  <si>
    <t>2011-05-31T20:28:00</t>
  </si>
  <si>
    <t>2011-06-01</t>
  </si>
  <si>
    <t>2011-06-01T06:05:58</t>
  </si>
  <si>
    <t>2011-06-01T20:28:38</t>
  </si>
  <si>
    <t>2011-06-02</t>
  </si>
  <si>
    <t>2011-06-02T06:05:39</t>
  </si>
  <si>
    <t>2011-06-02T20:29:15</t>
  </si>
  <si>
    <t>2011-06-03</t>
  </si>
  <si>
    <t>2011-06-03T06:05:21</t>
  </si>
  <si>
    <t>2011-06-03T20:29:51</t>
  </si>
  <si>
    <t>2011-06-04</t>
  </si>
  <si>
    <t>2011-06-04T06:05:05</t>
  </si>
  <si>
    <t>2011-06-04T20:30:26</t>
  </si>
  <si>
    <t>2011-06-05</t>
  </si>
  <si>
    <t>2011-06-05T06:04:51</t>
  </si>
  <si>
    <t>2011-06-05T20:31:00</t>
  </si>
  <si>
    <t>2011-06-06</t>
  </si>
  <si>
    <t>2011-06-06T06:04:39</t>
  </si>
  <si>
    <t>2011-06-06T20:31:33</t>
  </si>
  <si>
    <t>2011-06-07</t>
  </si>
  <si>
    <t>2011-06-07T06:04:28</t>
  </si>
  <si>
    <t>2011-06-07T20:32:05</t>
  </si>
  <si>
    <t>2011-06-08</t>
  </si>
  <si>
    <t>2011-06-08T06:04:19</t>
  </si>
  <si>
    <t>2011-06-08T20:32:36</t>
  </si>
  <si>
    <t>2011-06-09</t>
  </si>
  <si>
    <t>2011-06-09T06:04:11</t>
  </si>
  <si>
    <t>2011-06-09T20:33:06</t>
  </si>
  <si>
    <t>2011-06-10</t>
  </si>
  <si>
    <t>2011-06-10T06:04:05</t>
  </si>
  <si>
    <t>2011-06-10T20:33:34</t>
  </si>
  <si>
    <t>2011-06-11</t>
  </si>
  <si>
    <t>2011-06-11T06:04:01</t>
  </si>
  <si>
    <t>2011-06-11T20:34:02</t>
  </si>
  <si>
    <t>2011-06-12</t>
  </si>
  <si>
    <t>2011-06-12T06:03:58</t>
  </si>
  <si>
    <t>2011-06-12T20:34:28</t>
  </si>
  <si>
    <t>2011-06-13</t>
  </si>
  <si>
    <t>2011-06-13T06:03:57</t>
  </si>
  <si>
    <t>2011-06-13T20:34:53</t>
  </si>
  <si>
    <t>2011-06-14</t>
  </si>
  <si>
    <t>2011-06-14T06:03:58</t>
  </si>
  <si>
    <t>2011-06-14T20:35:17</t>
  </si>
  <si>
    <t>2011-06-15</t>
  </si>
  <si>
    <t>2011-06-15T06:04:00</t>
  </si>
  <si>
    <t>2011-06-15T20:35:39</t>
  </si>
  <si>
    <t>2011-06-16</t>
  </si>
  <si>
    <t>2011-06-16T06:04:04</t>
  </si>
  <si>
    <t>2011-06-16T20:36:00</t>
  </si>
  <si>
    <t>2011-06-17</t>
  </si>
  <si>
    <t>2011-06-17T06:04:09</t>
  </si>
  <si>
    <t>2011-06-17T20:36:20</t>
  </si>
  <si>
    <t>2011-06-18</t>
  </si>
  <si>
    <t>2011-06-18T06:04:16</t>
  </si>
  <si>
    <t>2011-06-18T20:36:38</t>
  </si>
  <si>
    <t>2011-06-19</t>
  </si>
  <si>
    <t>2011-06-19T06:04:25</t>
  </si>
  <si>
    <t>2011-06-19T20:36:54</t>
  </si>
  <si>
    <t>2011-06-20</t>
  </si>
  <si>
    <t>2011-06-20T06:04:35</t>
  </si>
  <si>
    <t>2011-06-20T20:37:10</t>
  </si>
  <si>
    <t>2011-06-21</t>
  </si>
  <si>
    <t>2011-06-21T06:04:46</t>
  </si>
  <si>
    <t>2011-06-21T20:37:23</t>
  </si>
  <si>
    <t>2011-06-22</t>
  </si>
  <si>
    <t>2011-06-22T06:04:59</t>
  </si>
  <si>
    <t>2011-06-22T20:37:36</t>
  </si>
  <si>
    <t>2011-06-23</t>
  </si>
  <si>
    <t>2011-06-23T06:05:13</t>
  </si>
  <si>
    <t>2011-06-23T20:37:46</t>
  </si>
  <si>
    <t>2011-06-24</t>
  </si>
  <si>
    <t>2011-06-24T06:05:29</t>
  </si>
  <si>
    <t>2011-06-24T20:37:56</t>
  </si>
  <si>
    <t>2011-06-25</t>
  </si>
  <si>
    <t>2011-06-25T06:05:46</t>
  </si>
  <si>
    <t>2011-06-25T20:38:03</t>
  </si>
  <si>
    <t>2011-06-26</t>
  </si>
  <si>
    <t>2011-06-26T06:06:05</t>
  </si>
  <si>
    <t>2011-06-26T20:38:09</t>
  </si>
  <si>
    <t>2011-06-27</t>
  </si>
  <si>
    <t>2011-06-27T06:06:25</t>
  </si>
  <si>
    <t>2011-06-27T20:38:14</t>
  </si>
  <si>
    <t>2011-06-28</t>
  </si>
  <si>
    <t>2011-06-28T06:06:46</t>
  </si>
  <si>
    <t>2011-06-28T20:38:16</t>
  </si>
  <si>
    <t>2011-06-29</t>
  </si>
  <si>
    <t>2011-06-29T06:07:08</t>
  </si>
  <si>
    <t>2011-06-29T20:38:18</t>
  </si>
  <si>
    <t>2011-06-30</t>
  </si>
  <si>
    <t>2011-06-30T06:07:32</t>
  </si>
  <si>
    <t>2011-06-30T20:38:17</t>
  </si>
  <si>
    <t>2011-07-01</t>
  </si>
  <si>
    <t>2011-07-01T06:07:57</t>
  </si>
  <si>
    <t>2011-07-01T20:38:15</t>
  </si>
  <si>
    <t>2011-07-02</t>
  </si>
  <si>
    <t>2011-07-02T06:08:23</t>
  </si>
  <si>
    <t>2011-07-02T20:38:11</t>
  </si>
  <si>
    <t>2011-07-03</t>
  </si>
  <si>
    <t>2011-07-03T06:08:50</t>
  </si>
  <si>
    <t>2011-07-03T20:38:05</t>
  </si>
  <si>
    <t>2011-07-04</t>
  </si>
  <si>
    <t>2011-07-04T06:09:18</t>
  </si>
  <si>
    <t>2011-07-04T20:37:58</t>
  </si>
  <si>
    <t>2011-07-05</t>
  </si>
  <si>
    <t>2011-07-05T06:09:48</t>
  </si>
  <si>
    <t>2011-07-05T20:37:49</t>
  </si>
  <si>
    <t>2011-07-06</t>
  </si>
  <si>
    <t>2011-07-06T06:10:18</t>
  </si>
  <si>
    <t>2011-07-06T20:37:39</t>
  </si>
  <si>
    <t>2011-07-07</t>
  </si>
  <si>
    <t>2011-07-07T06:10:49</t>
  </si>
  <si>
    <t>2011-07-07T20:37:26</t>
  </si>
  <si>
    <t>2011-07-08</t>
  </si>
  <si>
    <t>2011-07-08T06:11:22</t>
  </si>
  <si>
    <t>2011-07-08T20:37:12</t>
  </si>
  <si>
    <t>2011-07-09</t>
  </si>
  <si>
    <t>2011-07-09T06:11:55</t>
  </si>
  <si>
    <t>2011-07-09T20:36:56</t>
  </si>
  <si>
    <t>2011-07-10</t>
  </si>
  <si>
    <t>2011-07-10T06:12:29</t>
  </si>
  <si>
    <t>2011-07-10T20:36:39</t>
  </si>
  <si>
    <t>2011-07-11</t>
  </si>
  <si>
    <t>2011-07-11T06:13:04</t>
  </si>
  <si>
    <t>2011-07-11T20:36:20</t>
  </si>
  <si>
    <t>2011-07-12</t>
  </si>
  <si>
    <t>2011-07-12T06:13:40</t>
  </si>
  <si>
    <t>2011-07-12T20:35:59</t>
  </si>
  <si>
    <t>2011-07-13</t>
  </si>
  <si>
    <t>2011-07-13T06:14:17</t>
  </si>
  <si>
    <t>2011-07-13T20:35:36</t>
  </si>
  <si>
    <t>2011-07-14</t>
  </si>
  <si>
    <t>2011-07-14T06:14:54</t>
  </si>
  <si>
    <t>2011-07-14T20:35:12</t>
  </si>
  <si>
    <t>2011-07-15</t>
  </si>
  <si>
    <t>2011-07-15T06:15:33</t>
  </si>
  <si>
    <t>2011-07-15T20:34:46</t>
  </si>
  <si>
    <t>2011-07-16</t>
  </si>
  <si>
    <t>2011-07-16T06:16:12</t>
  </si>
  <si>
    <t>2011-07-16T20:34:19</t>
  </si>
  <si>
    <t>2011-07-17</t>
  </si>
  <si>
    <t>2011-07-17T06:16:51</t>
  </si>
  <si>
    <t>2011-07-17T20:33:49</t>
  </si>
  <si>
    <t>2011-07-18</t>
  </si>
  <si>
    <t>2011-07-18T06:17:31</t>
  </si>
  <si>
    <t>2011-07-18T20:33:18</t>
  </si>
  <si>
    <t>2011-07-19</t>
  </si>
  <si>
    <t>2011-07-19T06:18:12</t>
  </si>
  <si>
    <t>2011-07-19T20:32:46</t>
  </si>
  <si>
    <t>2011-07-20</t>
  </si>
  <si>
    <t>2011-07-20T06:18:53</t>
  </si>
  <si>
    <t>2011-07-20T20:32:12</t>
  </si>
  <si>
    <t>2011-07-21</t>
  </si>
  <si>
    <t>2011-07-21T06:19:35</t>
  </si>
  <si>
    <t>2011-07-21T20:31:36</t>
  </si>
  <si>
    <t>2011-07-22</t>
  </si>
  <si>
    <t>2011-07-22T06:20:17</t>
  </si>
  <si>
    <t>2011-07-22T20:30:59</t>
  </si>
  <si>
    <t>2011-07-23</t>
  </si>
  <si>
    <t>2011-07-23T06:21:00</t>
  </si>
  <si>
    <t>2011-07-23T20:30:20</t>
  </si>
  <si>
    <t>2011-07-24</t>
  </si>
  <si>
    <t>2011-07-24T06:21:43</t>
  </si>
  <si>
    <t>2011-07-24T20:29:39</t>
  </si>
  <si>
    <t>2011-07-25</t>
  </si>
  <si>
    <t>2011-07-25T06:22:26</t>
  </si>
  <si>
    <t>2011-07-25T20:28:57</t>
  </si>
  <si>
    <t>2011-07-26</t>
  </si>
  <si>
    <t>2011-07-26T06:23:10</t>
  </si>
  <si>
    <t>2011-07-26T20:28:14</t>
  </si>
  <si>
    <t>2011-07-27</t>
  </si>
  <si>
    <t>2011-07-27T06:23:54</t>
  </si>
  <si>
    <t>2011-07-27T20:27:29</t>
  </si>
  <si>
    <t>2011-07-28</t>
  </si>
  <si>
    <t>2011-07-28T06:24:38</t>
  </si>
  <si>
    <t>2011-07-28T20:26:42</t>
  </si>
  <si>
    <t>2011-07-29</t>
  </si>
  <si>
    <t>2011-07-29T06:25:23</t>
  </si>
  <si>
    <t>2011-07-29T20:25:54</t>
  </si>
  <si>
    <t>2011-07-30</t>
  </si>
  <si>
    <t>2011-07-30T06:26:08</t>
  </si>
  <si>
    <t>2011-07-30T20:25:05</t>
  </si>
  <si>
    <t>2011-07-31</t>
  </si>
  <si>
    <t>2011-07-31T06:26:53</t>
  </si>
  <si>
    <t>2011-07-31T20:24:14</t>
  </si>
  <si>
    <t>2011-08-01</t>
  </si>
  <si>
    <t>2011-08-01T06:27:39</t>
  </si>
  <si>
    <t>2011-08-01T20:23:22</t>
  </si>
  <si>
    <t>2011-08-02</t>
  </si>
  <si>
    <t>2011-08-02T06:28:24</t>
  </si>
  <si>
    <t>2011-08-02T20:22:28</t>
  </si>
  <si>
    <t>2011-08-03</t>
  </si>
  <si>
    <t>2011-08-03T06:29:10</t>
  </si>
  <si>
    <t>2011-08-03T20:21:33</t>
  </si>
  <si>
    <t>2011-08-04</t>
  </si>
  <si>
    <t>2011-08-04T06:29:56</t>
  </si>
  <si>
    <t>2011-08-04T20:20:37</t>
  </si>
  <si>
    <t>2011-08-05</t>
  </si>
  <si>
    <t>2011-08-05T06:30:41</t>
  </si>
  <si>
    <t>2011-08-05T20:19:39</t>
  </si>
  <si>
    <t>2011-08-06</t>
  </si>
  <si>
    <t>2011-08-06T06:31:27</t>
  </si>
  <si>
    <t>2011-08-06T20:18:40</t>
  </si>
  <si>
    <t>2011-08-07</t>
  </si>
  <si>
    <t>2011-08-07T06:32:14</t>
  </si>
  <si>
    <t>2011-08-07T20:17:40</t>
  </si>
  <si>
    <t>2011-08-08</t>
  </si>
  <si>
    <t>2011-08-08T06:33:00</t>
  </si>
  <si>
    <t>2011-08-08T20:16:39</t>
  </si>
  <si>
    <t>2011-08-09</t>
  </si>
  <si>
    <t>2011-08-09T06:33:46</t>
  </si>
  <si>
    <t>2011-08-09T20:15:36</t>
  </si>
  <si>
    <t>2011-08-10</t>
  </si>
  <si>
    <t>2011-08-10T06:34:32</t>
  </si>
  <si>
    <t>2011-08-10T20:14:33</t>
  </si>
  <si>
    <t>2011-08-11</t>
  </si>
  <si>
    <t>2011-08-11T06:35:18</t>
  </si>
  <si>
    <t>2011-08-11T20:13:28</t>
  </si>
  <si>
    <t>2011-08-12</t>
  </si>
  <si>
    <t>2011-08-12T06:36:04</t>
  </si>
  <si>
    <t>2011-08-12T20:12:22</t>
  </si>
  <si>
    <t>2011-08-13</t>
  </si>
  <si>
    <t>2011-08-13T06:36:50</t>
  </si>
  <si>
    <t>2011-08-13T20:11:15</t>
  </si>
  <si>
    <t>2011-08-14</t>
  </si>
  <si>
    <t>2011-08-14T06:37:37</t>
  </si>
  <si>
    <t>2011-08-14T20:10:07</t>
  </si>
  <si>
    <t>2011-08-15</t>
  </si>
  <si>
    <t>2011-08-15T06:38:23</t>
  </si>
  <si>
    <t>2011-08-15T20:08:58</t>
  </si>
  <si>
    <t>2011-08-16</t>
  </si>
  <si>
    <t>2011-08-16T06:39:09</t>
  </si>
  <si>
    <t>2011-08-16T20:07:48</t>
  </si>
  <si>
    <t>2011-08-17</t>
  </si>
  <si>
    <t>2011-08-17T06:39:55</t>
  </si>
  <si>
    <t>2011-08-17T20:06:37</t>
  </si>
  <si>
    <t>2011-08-18</t>
  </si>
  <si>
    <t>2011-08-18T06:40:41</t>
  </si>
  <si>
    <t>2011-08-18T20:05:25</t>
  </si>
  <si>
    <t>2011-08-19</t>
  </si>
  <si>
    <t>2011-08-19T06:41:26</t>
  </si>
  <si>
    <t>2011-08-19T20:04:12</t>
  </si>
  <si>
    <t>2011-08-20</t>
  </si>
  <si>
    <t>2011-08-20T06:42:12</t>
  </si>
  <si>
    <t>2011-08-20T20:02:58</t>
  </si>
  <si>
    <t>2011-08-21</t>
  </si>
  <si>
    <t>2011-08-21T06:42:58</t>
  </si>
  <si>
    <t>2011-08-21T20:01:43</t>
  </si>
  <si>
    <t>2011-08-22</t>
  </si>
  <si>
    <t>2011-08-22T06:43:44</t>
  </si>
  <si>
    <t>2011-08-22T20:00:28</t>
  </si>
  <si>
    <t>2011-08-23</t>
  </si>
  <si>
    <t>2011-08-23T06:44:29</t>
  </si>
  <si>
    <t>2011-08-23T19:59:11</t>
  </si>
  <si>
    <t>2011-08-24</t>
  </si>
  <si>
    <t>2011-08-24T06:45:15</t>
  </si>
  <si>
    <t>2011-08-24T19:57:54</t>
  </si>
  <si>
    <t>2011-08-25</t>
  </si>
  <si>
    <t>2011-08-25T06:46:00</t>
  </si>
  <si>
    <t>2011-08-25T19:56:37</t>
  </si>
  <si>
    <t>2011-08-26</t>
  </si>
  <si>
    <t>2011-08-26T06:46:45</t>
  </si>
  <si>
    <t>2011-08-26T19:55:18</t>
  </si>
  <si>
    <t>2011-08-27</t>
  </si>
  <si>
    <t>2011-08-27T06:47:30</t>
  </si>
  <si>
    <t>2011-08-27T19:53:59</t>
  </si>
  <si>
    <t>2011-08-28</t>
  </si>
  <si>
    <t>2011-08-28T06:48:16</t>
  </si>
  <si>
    <t>2011-08-28T19:52:39</t>
  </si>
  <si>
    <t>2011-08-29</t>
  </si>
  <si>
    <t>2011-08-29T06:49:01</t>
  </si>
  <si>
    <t>2011-08-29T19:51:18</t>
  </si>
  <si>
    <t>2011-08-30</t>
  </si>
  <si>
    <t>2011-08-30T06:49:46</t>
  </si>
  <si>
    <t>2011-08-30T19:49:57</t>
  </si>
  <si>
    <t>2011-08-31</t>
  </si>
  <si>
    <t>2011-08-31T06:50:30</t>
  </si>
  <si>
    <t>2011-08-31T19:48:35</t>
  </si>
  <si>
    <t>2011-09-01</t>
  </si>
  <si>
    <t>2011-09-01T06:51:15</t>
  </si>
  <si>
    <t>2011-09-01T19:47:13</t>
  </si>
  <si>
    <t>2011-09-02</t>
  </si>
  <si>
    <t>2011-09-02T06:52:00</t>
  </si>
  <si>
    <t>2011-09-02T19:45:50</t>
  </si>
  <si>
    <t>2011-09-03</t>
  </si>
  <si>
    <t>2011-09-03T06:52:45</t>
  </si>
  <si>
    <t>2011-09-03T19:44:27</t>
  </si>
  <si>
    <t>2011-09-04</t>
  </si>
  <si>
    <t>2011-09-04T06:53:29</t>
  </si>
  <si>
    <t>2011-09-04T19:43:03</t>
  </si>
  <si>
    <t>2011-09-05</t>
  </si>
  <si>
    <t>2011-09-05T06:54:14</t>
  </si>
  <si>
    <t>2011-09-05T19:41:39</t>
  </si>
  <si>
    <t>2011-09-06</t>
  </si>
  <si>
    <t>2011-09-06T06:54:58</t>
  </si>
  <si>
    <t>2011-09-06T19:40:14</t>
  </si>
  <si>
    <t>2011-09-07</t>
  </si>
  <si>
    <t>2011-09-07T06:55:43</t>
  </si>
  <si>
    <t>2011-09-07T19:38:49</t>
  </si>
  <si>
    <t>2011-09-08</t>
  </si>
  <si>
    <t>2011-09-08T06:56:27</t>
  </si>
  <si>
    <t>2011-09-08T19:37:24</t>
  </si>
  <si>
    <t>2011-09-09</t>
  </si>
  <si>
    <t>2011-09-09T06:57:12</t>
  </si>
  <si>
    <t>2011-09-09T19:35:58</t>
  </si>
  <si>
    <t>2011-09-10</t>
  </si>
  <si>
    <t>2011-09-10T06:57:56</t>
  </si>
  <si>
    <t>2011-09-10T19:34:32</t>
  </si>
  <si>
    <t>2011-09-11</t>
  </si>
  <si>
    <t>2011-09-11T06:58:40</t>
  </si>
  <si>
    <t>2011-09-11T19:33:06</t>
  </si>
  <si>
    <t>2011-09-12</t>
  </si>
  <si>
    <t>2011-09-12T06:59:25</t>
  </si>
  <si>
    <t>2011-09-12T19:31:40</t>
  </si>
  <si>
    <t>2011-09-13</t>
  </si>
  <si>
    <t>2011-09-13T07:00:09</t>
  </si>
  <si>
    <t>2011-09-13T19:30:13</t>
  </si>
  <si>
    <t>2011-09-14</t>
  </si>
  <si>
    <t>2011-09-14T07:00:54</t>
  </si>
  <si>
    <t>2011-09-14T19:28:46</t>
  </si>
  <si>
    <t>2011-09-15</t>
  </si>
  <si>
    <t>2011-09-15T07:01:38</t>
  </si>
  <si>
    <t>2011-09-15T19:27:19</t>
  </si>
  <si>
    <t>2011-09-16</t>
  </si>
  <si>
    <t>2011-09-16T07:02:23</t>
  </si>
  <si>
    <t>2011-09-16T19:25:52</t>
  </si>
  <si>
    <t>2011-09-17</t>
  </si>
  <si>
    <t>2011-09-17T07:03:07</t>
  </si>
  <si>
    <t>2011-09-17T19:24:24</t>
  </si>
  <si>
    <t>2011-09-18</t>
  </si>
  <si>
    <t>2011-09-18T07:03:52</t>
  </si>
  <si>
    <t>2011-09-18T19:22:57</t>
  </si>
  <si>
    <t>2011-09-19</t>
  </si>
  <si>
    <t>2011-09-19T07:04:37</t>
  </si>
  <si>
    <t>2011-09-19T19:21:30</t>
  </si>
  <si>
    <t>2011-09-20</t>
  </si>
  <si>
    <t>2011-09-20T07:05:21</t>
  </si>
  <si>
    <t>2011-09-20T19:20:02</t>
  </si>
  <si>
    <t>2011-09-21</t>
  </si>
  <si>
    <t>2011-09-21T07:06:06</t>
  </si>
  <si>
    <t>2011-09-21T19:18:35</t>
  </si>
  <si>
    <t>2011-09-22</t>
  </si>
  <si>
    <t>2011-09-22T07:06:51</t>
  </si>
  <si>
    <t>2011-09-22T19:17:07</t>
  </si>
  <si>
    <t>2011-09-23</t>
  </si>
  <si>
    <t>2011-09-23T07:07:36</t>
  </si>
  <si>
    <t>2011-09-23T19:15:40</t>
  </si>
  <si>
    <t>2011-09-24</t>
  </si>
  <si>
    <t>2011-09-24T07:08:22</t>
  </si>
  <si>
    <t>2011-09-24T19:14:13</t>
  </si>
  <si>
    <t>2011-09-25</t>
  </si>
  <si>
    <t>2011-09-25T07:09:07</t>
  </si>
  <si>
    <t>2011-09-25T19:12:46</t>
  </si>
  <si>
    <t>2011-09-26</t>
  </si>
  <si>
    <t>2011-09-26T07:09:53</t>
  </si>
  <si>
    <t>2011-09-26T19:11:19</t>
  </si>
  <si>
    <t>2011-09-27</t>
  </si>
  <si>
    <t>2011-09-27T07:10:38</t>
  </si>
  <si>
    <t>2011-09-27T19:09:52</t>
  </si>
  <si>
    <t>2011-09-28</t>
  </si>
  <si>
    <t>2011-09-28T07:11:24</t>
  </si>
  <si>
    <t>2011-09-28T19:08:25</t>
  </si>
  <si>
    <t>2011-09-29</t>
  </si>
  <si>
    <t>2011-09-29T07:12:11</t>
  </si>
  <si>
    <t>2011-09-29T19:06:59</t>
  </si>
  <si>
    <t>2011-09-30</t>
  </si>
  <si>
    <t>2011-09-30T07:12:57</t>
  </si>
  <si>
    <t>2011-09-30T19:05:33</t>
  </si>
  <si>
    <t>2011-10-01</t>
  </si>
  <si>
    <t>2011-10-01T07:13:43</t>
  </si>
  <si>
    <t>2011-10-01T19:04:07</t>
  </si>
  <si>
    <t>2011-10-02</t>
  </si>
  <si>
    <t>2011-10-02T07:14:30</t>
  </si>
  <si>
    <t>2011-10-02T19:02:42</t>
  </si>
  <si>
    <t>2011-10-03</t>
  </si>
  <si>
    <t>2011-10-03T07:15:17</t>
  </si>
  <si>
    <t>2011-10-03T19:01:17</t>
  </si>
  <si>
    <t>2011-10-04</t>
  </si>
  <si>
    <t>2011-10-04T07:16:04</t>
  </si>
  <si>
    <t>2011-10-04T18:59:52</t>
  </si>
  <si>
    <t>2011-10-05</t>
  </si>
  <si>
    <t>2011-10-05T07:16:52</t>
  </si>
  <si>
    <t>2011-10-05T18:58:28</t>
  </si>
  <si>
    <t>2011-10-06</t>
  </si>
  <si>
    <t>2011-10-06T07:17:40</t>
  </si>
  <si>
    <t>2011-10-06T18:57:04</t>
  </si>
  <si>
    <t>2011-10-07</t>
  </si>
  <si>
    <t>2011-10-07T07:18:28</t>
  </si>
  <si>
    <t>2011-10-07T18:55:41</t>
  </si>
  <si>
    <t>2011-10-08</t>
  </si>
  <si>
    <t>2011-10-08T07:19:16</t>
  </si>
  <si>
    <t>2011-10-08T18:54:18</t>
  </si>
  <si>
    <t>2011-10-09</t>
  </si>
  <si>
    <t>2011-10-09T07:20:05</t>
  </si>
  <si>
    <t>2011-10-09T18:52:56</t>
  </si>
  <si>
    <t>2011-10-10</t>
  </si>
  <si>
    <t>2011-10-10T07:20:54</t>
  </si>
  <si>
    <t>2011-10-10T18:51:34</t>
  </si>
  <si>
    <t>2011-10-11</t>
  </si>
  <si>
    <t>2011-10-11T07:21:43</t>
  </si>
  <si>
    <t>2011-10-11T18:50:13</t>
  </si>
  <si>
    <t>2011-10-12</t>
  </si>
  <si>
    <t>2011-10-12T07:22:33</t>
  </si>
  <si>
    <t>2011-10-12T18:48:52</t>
  </si>
  <si>
    <t>2011-10-13</t>
  </si>
  <si>
    <t>2011-10-13T07:23:23</t>
  </si>
  <si>
    <t>2011-10-13T18:47:33</t>
  </si>
  <si>
    <t>2011-10-14</t>
  </si>
  <si>
    <t>2011-10-14T07:24:13</t>
  </si>
  <si>
    <t>2011-10-14T18:46:14</t>
  </si>
  <si>
    <t>2011-10-15</t>
  </si>
  <si>
    <t>2011-10-15T07:25:04</t>
  </si>
  <si>
    <t>2011-10-15T18:44:55</t>
  </si>
  <si>
    <t>2011-10-16</t>
  </si>
  <si>
    <t>2011-10-16T07:25:55</t>
  </si>
  <si>
    <t>2011-10-16T18:43:38</t>
  </si>
  <si>
    <t>2011-10-17</t>
  </si>
  <si>
    <t>2011-10-17T07:26:46</t>
  </si>
  <si>
    <t>2011-10-17T18:42:21</t>
  </si>
  <si>
    <t>2011-10-18</t>
  </si>
  <si>
    <t>2011-10-18T07:27:38</t>
  </si>
  <si>
    <t>2011-10-18T18:41:05</t>
  </si>
  <si>
    <t>2011-10-19</t>
  </si>
  <si>
    <t>2011-10-19T07:28:30</t>
  </si>
  <si>
    <t>2011-10-19T18:39:50</t>
  </si>
  <si>
    <t>2011-10-20</t>
  </si>
  <si>
    <t>2011-10-20T07:29:22</t>
  </si>
  <si>
    <t>2011-10-20T18:38:35</t>
  </si>
  <si>
    <t>2011-10-21</t>
  </si>
  <si>
    <t>2011-10-21T07:30:15</t>
  </si>
  <si>
    <t>2011-10-21T18:37:22</t>
  </si>
  <si>
    <t>2011-10-22</t>
  </si>
  <si>
    <t>2011-10-22T07:31:08</t>
  </si>
  <si>
    <t>2011-10-22T18:36:10</t>
  </si>
  <si>
    <t>2011-10-23</t>
  </si>
  <si>
    <t>2011-10-23T07:32:02</t>
  </si>
  <si>
    <t>2011-10-23T18:34:59</t>
  </si>
  <si>
    <t>2011-10-24</t>
  </si>
  <si>
    <t>2011-10-24T07:32:56</t>
  </si>
  <si>
    <t>2011-10-24T18:33:48</t>
  </si>
  <si>
    <t>2011-10-25</t>
  </si>
  <si>
    <t>2011-10-25T07:33:50</t>
  </si>
  <si>
    <t>2011-10-25T18:32:39</t>
  </si>
  <si>
    <t>2011-10-26</t>
  </si>
  <si>
    <t>2011-10-26T07:34:45</t>
  </si>
  <si>
    <t>2011-10-26T18:31:31</t>
  </si>
  <si>
    <t>2011-10-27</t>
  </si>
  <si>
    <t>2011-10-27T07:35:40</t>
  </si>
  <si>
    <t>2011-10-27T18:30:24</t>
  </si>
  <si>
    <t>2011-10-28</t>
  </si>
  <si>
    <t>2011-10-28T07:36:35</t>
  </si>
  <si>
    <t>2011-10-28T18:29:18</t>
  </si>
  <si>
    <t>2011-10-29</t>
  </si>
  <si>
    <t>2011-10-29T07:37:31</t>
  </si>
  <si>
    <t>2011-10-29T18:28:13</t>
  </si>
  <si>
    <t>2011-10-30</t>
  </si>
  <si>
    <t>2011-10-30T06:38:27</t>
  </si>
  <si>
    <t>2011-10-30T17:27:10</t>
  </si>
  <si>
    <t>2011-10-31</t>
  </si>
  <si>
    <t>2011-10-31T06:39:24</t>
  </si>
  <si>
    <t>2011-10-31T17:26:07</t>
  </si>
  <si>
    <t>2011-11-01</t>
  </si>
  <si>
    <t>2011-11-01T06:40:20</t>
  </si>
  <si>
    <t>2011-11-01T17:25:06</t>
  </si>
  <si>
    <t>2011-11-02</t>
  </si>
  <si>
    <t>2011-11-02T06:41:17</t>
  </si>
  <si>
    <t>2011-11-02T17:24:07</t>
  </si>
  <si>
    <t>2011-11-03</t>
  </si>
  <si>
    <t>2011-11-03T06:42:15</t>
  </si>
  <si>
    <t>2011-11-03T17:23:08</t>
  </si>
  <si>
    <t>2011-11-04</t>
  </si>
  <si>
    <t>2011-11-04T06:43:12</t>
  </si>
  <si>
    <t>2011-11-04T17:22:12</t>
  </si>
  <si>
    <t>2011-11-05</t>
  </si>
  <si>
    <t>2011-11-05T06:44:10</t>
  </si>
  <si>
    <t>2011-11-05T17:21:16</t>
  </si>
  <si>
    <t>2011-11-06</t>
  </si>
  <si>
    <t>2011-11-06T06:45:09</t>
  </si>
  <si>
    <t>2011-11-06T17:20:22</t>
  </si>
  <si>
    <t>2011-11-07</t>
  </si>
  <si>
    <t>2011-11-07T06:46:07</t>
  </si>
  <si>
    <t>2011-11-07T17:19:29</t>
  </si>
  <si>
    <t>2011-11-08</t>
  </si>
  <si>
    <t>2011-11-08T06:47:06</t>
  </si>
  <si>
    <t>2011-11-08T17:18:38</t>
  </si>
  <si>
    <t>2011-11-09</t>
  </si>
  <si>
    <t>2011-11-09T06:48:04</t>
  </si>
  <si>
    <t>2011-11-09T17:17:49</t>
  </si>
  <si>
    <t>2011-11-10</t>
  </si>
  <si>
    <t>2011-11-10T06:49:03</t>
  </si>
  <si>
    <t>2011-11-10T17:17:01</t>
  </si>
  <si>
    <t>2011-11-11</t>
  </si>
  <si>
    <t>2011-11-11T06:50:03</t>
  </si>
  <si>
    <t>2011-11-11T17:16:14</t>
  </si>
  <si>
    <t>2011-11-12</t>
  </si>
  <si>
    <t>2011-11-12T06:51:02</t>
  </si>
  <si>
    <t>2011-11-12T17:15:29</t>
  </si>
  <si>
    <t>2011-11-13</t>
  </si>
  <si>
    <t>2011-11-13T06:52:01</t>
  </si>
  <si>
    <t>2011-11-13T17:14:46</t>
  </si>
  <si>
    <t>2011-11-14</t>
  </si>
  <si>
    <t>2011-11-14T06:53:01</t>
  </si>
  <si>
    <t>2011-11-14T17:14:05</t>
  </si>
  <si>
    <t>2011-11-15</t>
  </si>
  <si>
    <t>2011-11-15T06:54:00</t>
  </si>
  <si>
    <t>2011-11-15T17:13:25</t>
  </si>
  <si>
    <t>2011-11-16</t>
  </si>
  <si>
    <t>2011-11-16T06:54:59</t>
  </si>
  <si>
    <t>2011-11-16T17:12:47</t>
  </si>
  <si>
    <t>2011-11-17</t>
  </si>
  <si>
    <t>2011-11-17T06:55:59</t>
  </si>
  <si>
    <t>2011-11-17T17:12:10</t>
  </si>
  <si>
    <t>2011-11-18</t>
  </si>
  <si>
    <t>2011-11-18T06:56:58</t>
  </si>
  <si>
    <t>2011-11-18T17:11:36</t>
  </si>
  <si>
    <t>2011-11-19</t>
  </si>
  <si>
    <t>2011-11-19T06:57:57</t>
  </si>
  <si>
    <t>2011-11-19T17:11:03</t>
  </si>
  <si>
    <t>2011-11-20</t>
  </si>
  <si>
    <t>2011-11-20T06:58:57</t>
  </si>
  <si>
    <t>2011-11-20T17:10:32</t>
  </si>
  <si>
    <t>2011-11-21</t>
  </si>
  <si>
    <t>2011-11-21T06:59:55</t>
  </si>
  <si>
    <t>2011-11-21T17:10:03</t>
  </si>
  <si>
    <t>2011-11-22</t>
  </si>
  <si>
    <t>2011-11-22T07:00:54</t>
  </si>
  <si>
    <t>2011-11-22T17:09:35</t>
  </si>
  <si>
    <t>2011-11-23</t>
  </si>
  <si>
    <t>2011-11-23T07:01:53</t>
  </si>
  <si>
    <t>2011-11-23T17:09:10</t>
  </si>
  <si>
    <t>2011-11-24</t>
  </si>
  <si>
    <t>2011-11-24T07:02:51</t>
  </si>
  <si>
    <t>2011-11-24T17:08:46</t>
  </si>
  <si>
    <t>2011-11-25</t>
  </si>
  <si>
    <t>2011-11-25T07:03:48</t>
  </si>
  <si>
    <t>2011-11-25T17:08:25</t>
  </si>
  <si>
    <t>2011-11-26</t>
  </si>
  <si>
    <t>2011-11-26T07:04:46</t>
  </si>
  <si>
    <t>2011-11-26T17:08:05</t>
  </si>
  <si>
    <t>2011-11-27</t>
  </si>
  <si>
    <t>2011-11-27T07:05:43</t>
  </si>
  <si>
    <t>2011-11-27T17:07:47</t>
  </si>
  <si>
    <t>2011-11-28</t>
  </si>
  <si>
    <t>2011-11-28T07:06:39</t>
  </si>
  <si>
    <t>2011-11-28T17:07:31</t>
  </si>
  <si>
    <t>2011-11-29</t>
  </si>
  <si>
    <t>2011-11-29T07:07:35</t>
  </si>
  <si>
    <t>2011-11-29T17:07:17</t>
  </si>
  <si>
    <t>2011-11-30</t>
  </si>
  <si>
    <t>2011-11-30T07:08:30</t>
  </si>
  <si>
    <t>2011-11-30T17:07:05</t>
  </si>
  <si>
    <t>2011-12-01</t>
  </si>
  <si>
    <t>2011-12-01T07:09:25</t>
  </si>
  <si>
    <t>2011-12-01T17:06:55</t>
  </si>
  <si>
    <t>2011-12-02</t>
  </si>
  <si>
    <t>2011-12-02T07:10:19</t>
  </si>
  <si>
    <t>2011-12-02T17:06:47</t>
  </si>
  <si>
    <t>2011-12-03</t>
  </si>
  <si>
    <t>2011-12-03T07:11:12</t>
  </si>
  <si>
    <t>2011-12-03T17:06:41</t>
  </si>
  <si>
    <t>2011-12-04</t>
  </si>
  <si>
    <t>2011-12-04T07:12:05</t>
  </si>
  <si>
    <t>2011-12-04T17:06:36</t>
  </si>
  <si>
    <t>2011-12-05</t>
  </si>
  <si>
    <t>2011-12-05T07:12:57</t>
  </si>
  <si>
    <t>2011-12-05T17:06:34</t>
  </si>
  <si>
    <t>2011-12-06</t>
  </si>
  <si>
    <t>2011-12-06T07:13:47</t>
  </si>
  <si>
    <t>2011-12-06T17:06:34</t>
  </si>
  <si>
    <t>2011-12-07</t>
  </si>
  <si>
    <t>2011-12-07T07:14:37</t>
  </si>
  <si>
    <t>2011-12-07T17:06:36</t>
  </si>
  <si>
    <t>2011-12-08</t>
  </si>
  <si>
    <t>2011-12-08T07:15:26</t>
  </si>
  <si>
    <t>2011-12-08T17:06:39</t>
  </si>
  <si>
    <t>2011-12-09</t>
  </si>
  <si>
    <t>2011-12-09T07:16:14</t>
  </si>
  <si>
    <t>2011-12-09T17:06:45</t>
  </si>
  <si>
    <t>2011-12-10</t>
  </si>
  <si>
    <t>2011-12-10T07:17:01</t>
  </si>
  <si>
    <t>2011-12-10T17:06:53</t>
  </si>
  <si>
    <t>2011-12-11</t>
  </si>
  <si>
    <t>2011-12-11T07:17:47</t>
  </si>
  <si>
    <t>2011-12-11T17:07:02</t>
  </si>
  <si>
    <t>2011-12-12</t>
  </si>
  <si>
    <t>2011-12-12T07:18:31</t>
  </si>
  <si>
    <t>2011-12-12T17:07:14</t>
  </si>
  <si>
    <t>2011-12-13</t>
  </si>
  <si>
    <t>2011-12-13T07:19:15</t>
  </si>
  <si>
    <t>2011-12-13T17:07:27</t>
  </si>
  <si>
    <t>2011-12-14</t>
  </si>
  <si>
    <t>2011-12-14T07:19:57</t>
  </si>
  <si>
    <t>2011-12-14T17:07:42</t>
  </si>
  <si>
    <t>2011-12-15</t>
  </si>
  <si>
    <t>2011-12-15T07:20:38</t>
  </si>
  <si>
    <t>2011-12-15T17:07:59</t>
  </si>
  <si>
    <t>2011-12-16</t>
  </si>
  <si>
    <t>2011-12-16T07:21:17</t>
  </si>
  <si>
    <t>2011-12-16T17:08:18</t>
  </si>
  <si>
    <t>2011-12-17</t>
  </si>
  <si>
    <t>2011-12-17T07:21:55</t>
  </si>
  <si>
    <t>2011-12-17T17:08:39</t>
  </si>
  <si>
    <t>2011-12-18</t>
  </si>
  <si>
    <t>2011-12-18T07:22:32</t>
  </si>
  <si>
    <t>2011-12-18T17:09:02</t>
  </si>
  <si>
    <t>2011-12-19</t>
  </si>
  <si>
    <t>2011-12-19T07:23:07</t>
  </si>
  <si>
    <t>2011-12-19T17:09:26</t>
  </si>
  <si>
    <t>2011-12-20</t>
  </si>
  <si>
    <t>2011-12-20T07:23:41</t>
  </si>
  <si>
    <t>2011-12-20T17:09:52</t>
  </si>
  <si>
    <t>2011-12-21</t>
  </si>
  <si>
    <t>2011-12-21T07:24:13</t>
  </si>
  <si>
    <t>2011-12-21T17:10:20</t>
  </si>
  <si>
    <t>2011-12-22</t>
  </si>
  <si>
    <t>2011-12-22T07:24:44</t>
  </si>
  <si>
    <t>2011-12-22T17:10:50</t>
  </si>
  <si>
    <t>2011-12-23</t>
  </si>
  <si>
    <t>2011-12-23T07:25:13</t>
  </si>
  <si>
    <t>2011-12-23T17:11:21</t>
  </si>
  <si>
    <t>2011-12-24</t>
  </si>
  <si>
    <t>2011-12-24T07:25:40</t>
  </si>
  <si>
    <t>2011-12-24T17:11:54</t>
  </si>
  <si>
    <t>2011-12-25</t>
  </si>
  <si>
    <t>2011-12-25T07:26:06</t>
  </si>
  <si>
    <t>2011-12-25T17:12:28</t>
  </si>
  <si>
    <t>2011-12-26</t>
  </si>
  <si>
    <t>2011-12-26T07:26:29</t>
  </si>
  <si>
    <t>2011-12-26T17:13:05</t>
  </si>
  <si>
    <t>2011-12-27</t>
  </si>
  <si>
    <t>2011-12-27T07:26:52</t>
  </si>
  <si>
    <t>2011-12-27T17:13:42</t>
  </si>
  <si>
    <t>2011-12-28</t>
  </si>
  <si>
    <t>2011-12-28T07:27:12</t>
  </si>
  <si>
    <t>2011-12-28T17:14:21</t>
  </si>
  <si>
    <t>2011-12-29</t>
  </si>
  <si>
    <t>2011-12-29T07:27:31</t>
  </si>
  <si>
    <t>2011-12-29T17:15:02</t>
  </si>
  <si>
    <t>2011-12-30</t>
  </si>
  <si>
    <t>2011-12-30T07:27:48</t>
  </si>
  <si>
    <t>2011-12-30T17:15:44</t>
  </si>
  <si>
    <t>2011-12-31</t>
  </si>
  <si>
    <t>2011-12-31T07:28:03</t>
  </si>
  <si>
    <t>2011-12-31T17:16:27</t>
  </si>
  <si>
    <t>2012-01-01</t>
  </si>
  <si>
    <t>2012-01-01T07:28:16</t>
  </si>
  <si>
    <t>2012-01-01T17:17:11</t>
  </si>
  <si>
    <t>2012-01-02</t>
  </si>
  <si>
    <t>2012-01-02T07:28:27</t>
  </si>
  <si>
    <t>2012-01-02T17:17:57</t>
  </si>
  <si>
    <t>2012-01-03</t>
  </si>
  <si>
    <t>2012-01-03T07:28:36</t>
  </si>
  <si>
    <t>2012-01-03T17:18:44</t>
  </si>
  <si>
    <t>2012-01-04</t>
  </si>
  <si>
    <t>2012-01-04T07:28:44</t>
  </si>
  <si>
    <t>2012-01-04T17:19:32</t>
  </si>
  <si>
    <t>2012-01-05</t>
  </si>
  <si>
    <t>2012-01-05T07:28:49</t>
  </si>
  <si>
    <t>2012-01-05T17:20:22</t>
  </si>
  <si>
    <t>2012-01-06</t>
  </si>
  <si>
    <t>2012-01-06T07:28:53</t>
  </si>
  <si>
    <t>2012-01-06T17:21:12</t>
  </si>
  <si>
    <t>2012-01-07</t>
  </si>
  <si>
    <t>2012-01-07T07:28:55</t>
  </si>
  <si>
    <t>2012-01-07T17:22:04</t>
  </si>
  <si>
    <t>2012-01-08</t>
  </si>
  <si>
    <t>2012-01-08T07:28:55</t>
  </si>
  <si>
    <t>2012-01-08T17:22:56</t>
  </si>
  <si>
    <t>2012-01-09</t>
  </si>
  <si>
    <t>2012-01-09T07:28:53</t>
  </si>
  <si>
    <t>2012-01-09T17:23:49</t>
  </si>
  <si>
    <t>2012-01-10</t>
  </si>
  <si>
    <t>2012-01-10T07:28:49</t>
  </si>
  <si>
    <t>2012-01-10T17:24:44</t>
  </si>
  <si>
    <t>2012-01-11</t>
  </si>
  <si>
    <t>2012-01-11T07:28:43</t>
  </si>
  <si>
    <t>2012-01-11T17:25:39</t>
  </si>
  <si>
    <t>2012-01-12</t>
  </si>
  <si>
    <t>2012-01-12T07:28:35</t>
  </si>
  <si>
    <t>2012-01-12T17:26:35</t>
  </si>
  <si>
    <t>2012-01-13</t>
  </si>
  <si>
    <t>2012-01-13T07:28:25</t>
  </si>
  <si>
    <t>2012-01-13T17:27:31</t>
  </si>
  <si>
    <t>2012-01-14</t>
  </si>
  <si>
    <t>2012-01-14T07:28:13</t>
  </si>
  <si>
    <t>2012-01-14T17:28:28</t>
  </si>
  <si>
    <t>2012-01-15</t>
  </si>
  <si>
    <t>2012-01-15T07:27:59</t>
  </si>
  <si>
    <t>2012-01-15T17:29:26</t>
  </si>
  <si>
    <t>2012-01-16</t>
  </si>
  <si>
    <t>2012-01-16T07:27:44</t>
  </si>
  <si>
    <t>2012-01-16T17:30:25</t>
  </si>
  <si>
    <t>2012-01-17</t>
  </si>
  <si>
    <t>2012-01-17T07:27:26</t>
  </si>
  <si>
    <t>2012-01-17T17:31:24</t>
  </si>
  <si>
    <t>2012-01-18</t>
  </si>
  <si>
    <t>2012-01-18T07:27:07</t>
  </si>
  <si>
    <t>2012-01-18T17:32:23</t>
  </si>
  <si>
    <t>2012-01-19</t>
  </si>
  <si>
    <t>2012-01-19T07:26:46</t>
  </si>
  <si>
    <t>2012-01-19T17:33:23</t>
  </si>
  <si>
    <t>2012-01-20</t>
  </si>
  <si>
    <t>2012-01-20T07:26:23</t>
  </si>
  <si>
    <t>2012-01-20T17:34:24</t>
  </si>
  <si>
    <t>2012-01-21</t>
  </si>
  <si>
    <t>2012-01-21T07:25:58</t>
  </si>
  <si>
    <t>2012-01-21T17:35:24</t>
  </si>
  <si>
    <t>2012-01-22</t>
  </si>
  <si>
    <t>2012-01-22T07:25:31</t>
  </si>
  <si>
    <t>2012-01-22T17:36:25</t>
  </si>
  <si>
    <t>2012-01-23</t>
  </si>
  <si>
    <t>2012-01-23T07:25:02</t>
  </si>
  <si>
    <t>2012-01-23T17:37:27</t>
  </si>
  <si>
    <t>2012-01-24</t>
  </si>
  <si>
    <t>2012-01-24T07:24:32</t>
  </si>
  <si>
    <t>2012-01-24T17:38:28</t>
  </si>
  <si>
    <t>2012-01-25</t>
  </si>
  <si>
    <t>2012-01-25T07:24:00</t>
  </si>
  <si>
    <t>2012-01-25T17:39:30</t>
  </si>
  <si>
    <t>2012-01-26</t>
  </si>
  <si>
    <t>2012-01-26T07:23:26</t>
  </si>
  <si>
    <t>2012-01-26T17:40:32</t>
  </si>
  <si>
    <t>2012-01-27</t>
  </si>
  <si>
    <t>2012-01-27T07:22:50</t>
  </si>
  <si>
    <t>2012-01-27T17:41:34</t>
  </si>
  <si>
    <t>2012-01-28</t>
  </si>
  <si>
    <t>2012-01-28T07:22:13</t>
  </si>
  <si>
    <t>2012-01-28T17:42:36</t>
  </si>
  <si>
    <t>2012-01-29</t>
  </si>
  <si>
    <t>2012-01-29T07:21:34</t>
  </si>
  <si>
    <t>2012-01-29T17:43:38</t>
  </si>
  <si>
    <t>2012-01-30</t>
  </si>
  <si>
    <t>2012-01-30T07:20:53</t>
  </si>
  <si>
    <t>2012-01-30T17:44:40</t>
  </si>
  <si>
    <t>2012-01-31</t>
  </si>
  <si>
    <t>2012-01-31T07:20:11</t>
  </si>
  <si>
    <t>2012-01-31T17:45:43</t>
  </si>
  <si>
    <t>2012-02-01</t>
  </si>
  <si>
    <t>2012-02-01T07:19:27</t>
  </si>
  <si>
    <t>2012-02-01T17:46:45</t>
  </si>
  <si>
    <t>2012-02-02</t>
  </si>
  <si>
    <t>2012-02-02T07:18:41</t>
  </si>
  <si>
    <t>2012-02-02T17:47:47</t>
  </si>
  <si>
    <t>2012-02-03</t>
  </si>
  <si>
    <t>2012-02-03T07:17:54</t>
  </si>
  <si>
    <t>2012-02-03T17:48:49</t>
  </si>
  <si>
    <t>2012-02-04</t>
  </si>
  <si>
    <t>2012-02-04T07:17:06</t>
  </si>
  <si>
    <t>2012-02-04T17:49:51</t>
  </si>
  <si>
    <t>2012-02-05</t>
  </si>
  <si>
    <t>2012-02-05T07:16:16</t>
  </si>
  <si>
    <t>2012-02-05T17:50:52</t>
  </si>
  <si>
    <t>2012-02-06</t>
  </si>
  <si>
    <t>2012-02-06T07:15:24</t>
  </si>
  <si>
    <t>2012-02-06T17:51:54</t>
  </si>
  <si>
    <t>2012-02-07</t>
  </si>
  <si>
    <t>2012-02-07T07:14:31</t>
  </si>
  <si>
    <t>2012-02-07T17:52:55</t>
  </si>
  <si>
    <t>2012-02-08</t>
  </si>
  <si>
    <t>2012-02-08T07:13:37</t>
  </si>
  <si>
    <t>2012-02-08T17:53:56</t>
  </si>
  <si>
    <t>2012-02-09</t>
  </si>
  <si>
    <t>2012-02-09T07:12:41</t>
  </si>
  <si>
    <t>2012-02-09T17:54:57</t>
  </si>
  <si>
    <t>2012-02-10</t>
  </si>
  <si>
    <t>2012-02-10T07:11:44</t>
  </si>
  <si>
    <t>2012-02-10T17:55:58</t>
  </si>
  <si>
    <t>2012-02-11</t>
  </si>
  <si>
    <t>2012-02-11T07:10:45</t>
  </si>
  <si>
    <t>2012-02-11T17:56:58</t>
  </si>
  <si>
    <t>2012-02-12</t>
  </si>
  <si>
    <t>2012-02-12T07:09:45</t>
  </si>
  <si>
    <t>2012-02-12T17:57:58</t>
  </si>
  <si>
    <t>2012-02-13</t>
  </si>
  <si>
    <t>2012-02-13T07:08:44</t>
  </si>
  <si>
    <t>2012-02-13T17:58:58</t>
  </si>
  <si>
    <t>2012-02-14</t>
  </si>
  <si>
    <t>2012-02-14T07:07:42</t>
  </si>
  <si>
    <t>2012-02-14T17:59:57</t>
  </si>
  <si>
    <t>2012-02-15</t>
  </si>
  <si>
    <t>2012-02-15T07:06:39</t>
  </si>
  <si>
    <t>2012-02-15T18:00:57</t>
  </si>
  <si>
    <t>2012-02-16</t>
  </si>
  <si>
    <t>2012-02-16T07:05:34</t>
  </si>
  <si>
    <t>2012-02-16T18:01:55</t>
  </si>
  <si>
    <t>2012-02-17</t>
  </si>
  <si>
    <t>2012-02-17T07:04:28</t>
  </si>
  <si>
    <t>2012-02-17T18:02:54</t>
  </si>
  <si>
    <t>2012-02-18</t>
  </si>
  <si>
    <t>2012-02-18T07:03:21</t>
  </si>
  <si>
    <t>2012-02-18T18:03:52</t>
  </si>
  <si>
    <t>2012-02-19</t>
  </si>
  <si>
    <t>2012-02-19T07:02:13</t>
  </si>
  <si>
    <t>2012-02-19T18:04:50</t>
  </si>
  <si>
    <t>2012-02-20</t>
  </si>
  <si>
    <t>2012-02-20T07:01:05</t>
  </si>
  <si>
    <t>2012-02-20T18:05:48</t>
  </si>
  <si>
    <t>2012-02-21</t>
  </si>
  <si>
    <t>2012-02-21T06:59:55</t>
  </si>
  <si>
    <t>2012-02-21T18:06:45</t>
  </si>
  <si>
    <t>2012-02-22</t>
  </si>
  <si>
    <t>2012-02-22T06:58:44</t>
  </si>
  <si>
    <t>2012-02-22T18:07:42</t>
  </si>
  <si>
    <t>2012-02-23</t>
  </si>
  <si>
    <t>2012-02-23T06:57:32</t>
  </si>
  <si>
    <t>2012-02-23T18:08:38</t>
  </si>
  <si>
    <t>2012-02-24</t>
  </si>
  <si>
    <t>2012-02-24T06:56:19</t>
  </si>
  <si>
    <t>2012-02-24T18:09:34</t>
  </si>
  <si>
    <t>2012-02-25</t>
  </si>
  <si>
    <t>2012-02-25T06:55:05</t>
  </si>
  <si>
    <t>2012-02-25T18:10:30</t>
  </si>
  <si>
    <t>2012-02-26</t>
  </si>
  <si>
    <t>2012-02-26T06:53:51</t>
  </si>
  <si>
    <t>2012-02-26T18:11:26</t>
  </si>
  <si>
    <t>2012-02-27</t>
  </si>
  <si>
    <t>2012-02-27T06:52:36</t>
  </si>
  <si>
    <t>2012-02-27T18:12:21</t>
  </si>
  <si>
    <t>2012-02-28</t>
  </si>
  <si>
    <t>2012-02-28T06:51:20</t>
  </si>
  <si>
    <t>2012-02-28T18:13:16</t>
  </si>
  <si>
    <t>2012-02-29</t>
  </si>
  <si>
    <t>2012-02-29T06:50:03</t>
  </si>
  <si>
    <t>2012-02-29T18:14:10</t>
  </si>
  <si>
    <t>2012-03-01</t>
  </si>
  <si>
    <t>2012-03-01T06:48:45</t>
  </si>
  <si>
    <t>2012-03-01T18:15:04</t>
  </si>
  <si>
    <t>2012-03-02</t>
  </si>
  <si>
    <t>2012-03-02T06:47:27</t>
  </si>
  <si>
    <t>2012-03-02T18:15:58</t>
  </si>
  <si>
    <t>2012-03-03</t>
  </si>
  <si>
    <t>2012-03-03T06:46:08</t>
  </si>
  <si>
    <t>2012-03-03T18:16:51</t>
  </si>
  <si>
    <t>2012-03-04</t>
  </si>
  <si>
    <t>2012-03-04T06:44:49</t>
  </si>
  <si>
    <t>2012-03-04T18:17:45</t>
  </si>
  <si>
    <t>2012-03-05</t>
  </si>
  <si>
    <t>2012-03-05T06:43:29</t>
  </si>
  <si>
    <t>2012-03-05T18:18:37</t>
  </si>
  <si>
    <t>2012-03-06</t>
  </si>
  <si>
    <t>2012-03-06T06:42:09</t>
  </si>
  <si>
    <t>2012-03-06T18:19:30</t>
  </si>
  <si>
    <t>2012-03-07</t>
  </si>
  <si>
    <t>2012-03-07T06:40:47</t>
  </si>
  <si>
    <t>2012-03-07T18:20:22</t>
  </si>
  <si>
    <t>2012-03-08</t>
  </si>
  <si>
    <t>2012-03-08T06:39:26</t>
  </si>
  <si>
    <t>2012-03-08T18:21:14</t>
  </si>
  <si>
    <t>2012-03-09</t>
  </si>
  <si>
    <t>2012-03-09T06:38:04</t>
  </si>
  <si>
    <t>2012-03-09T18:22:06</t>
  </si>
  <si>
    <t>2012-03-10</t>
  </si>
  <si>
    <t>2012-03-10T06:36:42</t>
  </si>
  <si>
    <t>2012-03-10T18:22:58</t>
  </si>
  <si>
    <t>2012-03-11</t>
  </si>
  <si>
    <t>2012-03-11T06:35:19</t>
  </si>
  <si>
    <t>2012-03-11T18:23:49</t>
  </si>
  <si>
    <t>2012-03-12</t>
  </si>
  <si>
    <t>2012-03-12T06:33:56</t>
  </si>
  <si>
    <t>2012-03-12T18:24:40</t>
  </si>
  <si>
    <t>2012-03-13</t>
  </si>
  <si>
    <t>2012-03-13T06:32:32</t>
  </si>
  <si>
    <t>2012-03-13T18:25:31</t>
  </si>
  <si>
    <t>2012-03-14</t>
  </si>
  <si>
    <t>2012-03-14T06:31:08</t>
  </si>
  <si>
    <t>2012-03-14T18:26:21</t>
  </si>
  <si>
    <t>2012-03-15</t>
  </si>
  <si>
    <t>2012-03-15T06:29:44</t>
  </si>
  <si>
    <t>2012-03-15T18:27:12</t>
  </si>
  <si>
    <t>2012-03-16</t>
  </si>
  <si>
    <t>2012-03-16T06:28:20</t>
  </si>
  <si>
    <t>2012-03-16T18:28:02</t>
  </si>
  <si>
    <t>2012-03-17</t>
  </si>
  <si>
    <t>2012-03-17T06:26:55</t>
  </si>
  <si>
    <t>2012-03-17T18:28:52</t>
  </si>
  <si>
    <t>2012-03-18</t>
  </si>
  <si>
    <t>2012-03-18T06:25:31</t>
  </si>
  <si>
    <t>2012-03-18T18:29:42</t>
  </si>
  <si>
    <t>2012-03-19</t>
  </si>
  <si>
    <t>2012-03-19T06:24:06</t>
  </si>
  <si>
    <t>2012-03-19T18:30:32</t>
  </si>
  <si>
    <t>2012-03-20</t>
  </si>
  <si>
    <t>2012-03-20T06:22:41</t>
  </si>
  <si>
    <t>2012-03-20T18:31:21</t>
  </si>
  <si>
    <t>2012-03-21</t>
  </si>
  <si>
    <t>2012-03-21T06:21:16</t>
  </si>
  <si>
    <t>2012-03-21T18:32:11</t>
  </si>
  <si>
    <t>2012-03-22</t>
  </si>
  <si>
    <t>2012-03-22T06:19:51</t>
  </si>
  <si>
    <t>2012-03-22T18:33:00</t>
  </si>
  <si>
    <t>2012-03-23</t>
  </si>
  <si>
    <t>2012-03-23T06:18:25</t>
  </si>
  <si>
    <t>2012-03-23T18:33:49</t>
  </si>
  <si>
    <t>2012-03-24</t>
  </si>
  <si>
    <t>2012-03-24T06:17:00</t>
  </si>
  <si>
    <t>2012-03-24T18:34:38</t>
  </si>
  <si>
    <t>2012-03-25</t>
  </si>
  <si>
    <t>2012-03-25T07:15:35</t>
  </si>
  <si>
    <t>2012-03-25T19:35:27</t>
  </si>
  <si>
    <t>2012-03-26</t>
  </si>
  <si>
    <t>2012-03-26T07:14:10</t>
  </si>
  <si>
    <t>2012-03-26T19:36:16</t>
  </si>
  <si>
    <t>2012-03-27</t>
  </si>
  <si>
    <t>2012-03-27T07:12:45</t>
  </si>
  <si>
    <t>2012-03-27T19:37:05</t>
  </si>
  <si>
    <t>2012-03-28</t>
  </si>
  <si>
    <t>2012-03-28T07:11:20</t>
  </si>
  <si>
    <t>2012-03-28T19:37:53</t>
  </si>
  <si>
    <t>2012-03-29</t>
  </si>
  <si>
    <t>2012-03-29T07:09:55</t>
  </si>
  <si>
    <t>2012-03-29T19:38:42</t>
  </si>
  <si>
    <t>2012-03-30</t>
  </si>
  <si>
    <t>2012-03-30T07:08:31</t>
  </si>
  <si>
    <t>2012-03-30T19:39:31</t>
  </si>
  <si>
    <t>2012-03-31</t>
  </si>
  <si>
    <t>2012-03-31T07:07:06</t>
  </si>
  <si>
    <t>2012-03-31T19:40:19</t>
  </si>
  <si>
    <t>2012-04-01</t>
  </si>
  <si>
    <t>2012-04-01T07:05:42</t>
  </si>
  <si>
    <t>2012-04-01T19:41:08</t>
  </si>
  <si>
    <t>2012-04-02</t>
  </si>
  <si>
    <t>2012-04-02T07:04:18</t>
  </si>
  <si>
    <t>2012-04-02T19:41:57</t>
  </si>
  <si>
    <t>2012-04-03</t>
  </si>
  <si>
    <t>2012-04-03T07:02:55</t>
  </si>
  <si>
    <t>2012-04-03T19:42:45</t>
  </si>
  <si>
    <t>2012-04-04</t>
  </si>
  <si>
    <t>2012-04-04T07:01:32</t>
  </si>
  <si>
    <t>2012-04-04T19:43:34</t>
  </si>
  <si>
    <t>2012-04-05</t>
  </si>
  <si>
    <t>2012-04-05T07:00:09</t>
  </si>
  <si>
    <t>2012-04-05T19:44:22</t>
  </si>
  <si>
    <t>2012-04-06</t>
  </si>
  <si>
    <t>2012-04-06T06:58:46</t>
  </si>
  <si>
    <t>2012-04-06T19:45:11</t>
  </si>
  <si>
    <t>2012-04-07</t>
  </si>
  <si>
    <t>2012-04-07T06:57:24</t>
  </si>
  <si>
    <t>2012-04-07T19:46:00</t>
  </si>
  <si>
    <t>2012-04-08</t>
  </si>
  <si>
    <t>2012-04-08T06:56:02</t>
  </si>
  <si>
    <t>2012-04-08T19:46:48</t>
  </si>
  <si>
    <t>2012-04-09</t>
  </si>
  <si>
    <t>2012-04-09T06:54:41</t>
  </si>
  <si>
    <t>2012-04-09T19:47:37</t>
  </si>
  <si>
    <t>2012-04-10</t>
  </si>
  <si>
    <t>2012-04-10T06:53:20</t>
  </si>
  <si>
    <t>2012-04-10T19:48:26</t>
  </si>
  <si>
    <t>2012-04-11</t>
  </si>
  <si>
    <t>2012-04-11T06:52:00</t>
  </si>
  <si>
    <t>2012-04-11T19:49:15</t>
  </si>
  <si>
    <t>2012-04-12</t>
  </si>
  <si>
    <t>2012-04-12T06:50:40</t>
  </si>
  <si>
    <t>2012-04-12T19:50:03</t>
  </si>
  <si>
    <t>2012-04-13</t>
  </si>
  <si>
    <t>2012-04-13T06:49:21</t>
  </si>
  <si>
    <t>2012-04-13T19:50:52</t>
  </si>
  <si>
    <t>2012-04-14</t>
  </si>
  <si>
    <t>2012-04-14T06:48:02</t>
  </si>
  <si>
    <t>2012-04-14T19:51:41</t>
  </si>
  <si>
    <t>2012-04-15</t>
  </si>
  <si>
    <t>2012-04-15T06:46:44</t>
  </si>
  <si>
    <t>2012-04-15T19:52:30</t>
  </si>
  <si>
    <t>2012-04-16</t>
  </si>
  <si>
    <t>2012-04-16T06:45:27</t>
  </si>
  <si>
    <t>2012-04-16T19:53:19</t>
  </si>
  <si>
    <t>2012-04-17</t>
  </si>
  <si>
    <t>2012-04-17T06:44:10</t>
  </si>
  <si>
    <t>2012-04-17T19:54:08</t>
  </si>
  <si>
    <t>2012-04-18</t>
  </si>
  <si>
    <t>2012-04-18T06:42:54</t>
  </si>
  <si>
    <t>2012-04-18T19:54:58</t>
  </si>
  <si>
    <t>2012-04-19</t>
  </si>
  <si>
    <t>2012-04-19T06:41:39</t>
  </si>
  <si>
    <t>2012-04-19T19:55:47</t>
  </si>
  <si>
    <t>2012-04-20</t>
  </si>
  <si>
    <t>2012-04-20T06:40:25</t>
  </si>
  <si>
    <t>2012-04-20T19:56:36</t>
  </si>
  <si>
    <t>2012-04-21</t>
  </si>
  <si>
    <t>2012-04-21T06:39:11</t>
  </si>
  <si>
    <t>2012-04-21T19:57:25</t>
  </si>
  <si>
    <t>2012-04-22</t>
  </si>
  <si>
    <t>2012-04-22T06:37:58</t>
  </si>
  <si>
    <t>2012-04-22T19:58:15</t>
  </si>
  <si>
    <t>2012-04-23</t>
  </si>
  <si>
    <t>2012-04-23T06:36:46</t>
  </si>
  <si>
    <t>2012-04-23T19:59:04</t>
  </si>
  <si>
    <t>2012-04-24</t>
  </si>
  <si>
    <t>2012-04-24T06:35:35</t>
  </si>
  <si>
    <t>2012-04-24T19:59:54</t>
  </si>
  <si>
    <t>2012-04-25</t>
  </si>
  <si>
    <t>2012-04-25T06:34:25</t>
  </si>
  <si>
    <t>2012-04-25T20:00:43</t>
  </si>
  <si>
    <t>2012-04-26</t>
  </si>
  <si>
    <t>2012-04-26T06:33:16</t>
  </si>
  <si>
    <t>2012-04-26T20:01:33</t>
  </si>
  <si>
    <t>2012-04-27</t>
  </si>
  <si>
    <t>2012-04-27T06:32:08</t>
  </si>
  <si>
    <t>2012-04-27T20:02:22</t>
  </si>
  <si>
    <t>2012-04-28</t>
  </si>
  <si>
    <t>2012-04-28T06:31:00</t>
  </si>
  <si>
    <t>2012-04-28T20:03:12</t>
  </si>
  <si>
    <t>2012-04-29</t>
  </si>
  <si>
    <t>2012-04-29T06:29:54</t>
  </si>
  <si>
    <t>2012-04-29T20:04:01</t>
  </si>
  <si>
    <t>2012-04-30</t>
  </si>
  <si>
    <t>2012-04-30T06:28:49</t>
  </si>
  <si>
    <t>2012-04-30T20:04:51</t>
  </si>
  <si>
    <t>2012-05-01</t>
  </si>
  <si>
    <t>2012-05-01T06:27:45</t>
  </si>
  <si>
    <t>2012-05-01T20:05:40</t>
  </si>
  <si>
    <t>2012-05-02</t>
  </si>
  <si>
    <t>2012-05-02T06:26:42</t>
  </si>
  <si>
    <t>2012-05-02T20:06:30</t>
  </si>
  <si>
    <t>2012-05-03</t>
  </si>
  <si>
    <t>2012-05-03T06:25:40</t>
  </si>
  <si>
    <t>2012-05-03T20:07:19</t>
  </si>
  <si>
    <t>2012-05-04</t>
  </si>
  <si>
    <t>2012-05-04T06:24:40</t>
  </si>
  <si>
    <t>2012-05-04T20:08:08</t>
  </si>
  <si>
    <t>2012-05-05</t>
  </si>
  <si>
    <t>2012-05-05T06:23:40</t>
  </si>
  <si>
    <t>2012-05-05T20:08:57</t>
  </si>
  <si>
    <t>2012-05-06</t>
  </si>
  <si>
    <t>2012-05-06T06:22:42</t>
  </si>
  <si>
    <t>2012-05-06T20:09:47</t>
  </si>
  <si>
    <t>2012-05-07</t>
  </si>
  <si>
    <t>2012-05-07T06:21:45</t>
  </si>
  <si>
    <t>2012-05-07T20:10:36</t>
  </si>
  <si>
    <t>2012-05-08</t>
  </si>
  <si>
    <t>2012-05-08T06:20:49</t>
  </si>
  <si>
    <t>2012-05-08T20:11:24</t>
  </si>
  <si>
    <t>2012-05-09</t>
  </si>
  <si>
    <t>2012-05-09T06:19:54</t>
  </si>
  <si>
    <t>2012-05-09T20:12:13</t>
  </si>
  <si>
    <t>2012-05-10</t>
  </si>
  <si>
    <t>2012-05-10T06:19:01</t>
  </si>
  <si>
    <t>2012-05-10T20:13:02</t>
  </si>
  <si>
    <t>2012-05-11</t>
  </si>
  <si>
    <t>2012-05-11T06:18:09</t>
  </si>
  <si>
    <t>2012-05-11T20:13:50</t>
  </si>
  <si>
    <t>2012-05-12</t>
  </si>
  <si>
    <t>2012-05-12T06:17:19</t>
  </si>
  <si>
    <t>2012-05-12T20:14:38</t>
  </si>
  <si>
    <t>2012-05-13</t>
  </si>
  <si>
    <t>2012-05-13T06:16:30</t>
  </si>
  <si>
    <t>2012-05-13T20:15:26</t>
  </si>
  <si>
    <t>2012-05-14</t>
  </si>
  <si>
    <t>2012-05-14T06:15:42</t>
  </si>
  <si>
    <t>2012-05-14T20:16:13</t>
  </si>
  <si>
    <t>2012-05-15</t>
  </si>
  <si>
    <t>2012-05-15T06:14:56</t>
  </si>
  <si>
    <t>2012-05-15T20:17:00</t>
  </si>
  <si>
    <t>2012-05-16</t>
  </si>
  <si>
    <t>2012-05-16T06:14:11</t>
  </si>
  <si>
    <t>2012-05-16T20:17:47</t>
  </si>
  <si>
    <t>2012-05-17</t>
  </si>
  <si>
    <t>2012-05-17T06:13:28</t>
  </si>
  <si>
    <t>2012-05-17T20:18:34</t>
  </si>
  <si>
    <t>2012-05-18</t>
  </si>
  <si>
    <t>2012-05-18T06:12:46</t>
  </si>
  <si>
    <t>2012-05-18T20:19:20</t>
  </si>
  <si>
    <t>2012-05-19</t>
  </si>
  <si>
    <t>2012-05-19T06:12:05</t>
  </si>
  <si>
    <t>2012-05-19T20:20:06</t>
  </si>
  <si>
    <t>2012-05-20</t>
  </si>
  <si>
    <t>2012-05-20T06:11:26</t>
  </si>
  <si>
    <t>2012-05-20T20:20:51</t>
  </si>
  <si>
    <t>2012-05-21</t>
  </si>
  <si>
    <t>2012-05-21T06:10:49</t>
  </si>
  <si>
    <t>2012-05-21T20:21:36</t>
  </si>
  <si>
    <t>2012-05-22</t>
  </si>
  <si>
    <t>2012-05-22T06:10:13</t>
  </si>
  <si>
    <t>2012-05-22T20:22:20</t>
  </si>
  <si>
    <t>2012-05-23</t>
  </si>
  <si>
    <t>2012-05-23T06:09:39</t>
  </si>
  <si>
    <t>2012-05-23T20:23:04</t>
  </si>
  <si>
    <t>2012-05-24</t>
  </si>
  <si>
    <t>2012-05-24T06:09:07</t>
  </si>
  <si>
    <t>2012-05-24T20:23:47</t>
  </si>
  <si>
    <t>2012-05-25</t>
  </si>
  <si>
    <t>2012-05-25T06:08:36</t>
  </si>
  <si>
    <t>2012-05-25T20:24:29</t>
  </si>
  <si>
    <t>2012-05-26</t>
  </si>
  <si>
    <t>2012-05-26T06:08:06</t>
  </si>
  <si>
    <t>2012-05-26T20:25:11</t>
  </si>
  <si>
    <t>2012-05-27</t>
  </si>
  <si>
    <t>2012-05-27T06:07:38</t>
  </si>
  <si>
    <t>2012-05-27T20:25:52</t>
  </si>
  <si>
    <t>2012-05-28</t>
  </si>
  <si>
    <t>2012-05-28T06:07:12</t>
  </si>
  <si>
    <t>2012-05-28T20:26:32</t>
  </si>
  <si>
    <t>2012-05-29</t>
  </si>
  <si>
    <t>2012-05-29T06:06:48</t>
  </si>
  <si>
    <t>2012-05-29T20:27:12</t>
  </si>
  <si>
    <t>2012-05-30</t>
  </si>
  <si>
    <t>2012-05-30T06:06:25</t>
  </si>
  <si>
    <t>2012-05-30T20:27:51</t>
  </si>
  <si>
    <t>2012-05-31</t>
  </si>
  <si>
    <t>2012-05-31T06:06:03</t>
  </si>
  <si>
    <t>2012-05-31T20:28:29</t>
  </si>
  <si>
    <t>2012-06-01</t>
  </si>
  <si>
    <t>2012-06-01T06:05:44</t>
  </si>
  <si>
    <t>2012-06-01T20:29:06</t>
  </si>
  <si>
    <t>2012-06-02</t>
  </si>
  <si>
    <t>2012-06-02T06:05:26</t>
  </si>
  <si>
    <t>2012-06-02T20:29:42</t>
  </si>
  <si>
    <t>2012-06-03</t>
  </si>
  <si>
    <t>2012-06-03T06:05:10</t>
  </si>
  <si>
    <t>2012-06-03T20:30:18</t>
  </si>
  <si>
    <t>2012-06-04</t>
  </si>
  <si>
    <t>2012-06-04T06:04:55</t>
  </si>
  <si>
    <t>2012-06-04T20:30:52</t>
  </si>
  <si>
    <t>2012-06-05</t>
  </si>
  <si>
    <t>2012-06-05T06:04:42</t>
  </si>
  <si>
    <t>2012-06-05T20:31:25</t>
  </si>
  <si>
    <t>2012-06-06</t>
  </si>
  <si>
    <t>2012-06-06T06:04:31</t>
  </si>
  <si>
    <t>2012-06-06T20:31:58</t>
  </si>
  <si>
    <t>2012-06-07</t>
  </si>
  <si>
    <t>2012-06-07T06:04:21</t>
  </si>
  <si>
    <t>2012-06-07T20:32:29</t>
  </si>
  <si>
    <t>2012-06-08</t>
  </si>
  <si>
    <t>2012-06-08T06:04:13</t>
  </si>
  <si>
    <t>2012-06-08T20:32:59</t>
  </si>
  <si>
    <t>2012-06-09</t>
  </si>
  <si>
    <t>2012-06-09T06:04:07</t>
  </si>
  <si>
    <t>2012-06-09T20:33:28</t>
  </si>
  <si>
    <t>2012-06-10</t>
  </si>
  <si>
    <t>2012-06-10T06:04:03</t>
  </si>
  <si>
    <t>2012-06-10T20:33:56</t>
  </si>
  <si>
    <t>2012-06-11</t>
  </si>
  <si>
    <t>2012-06-11T06:04:00</t>
  </si>
  <si>
    <t>2012-06-11T20:34:22</t>
  </si>
  <si>
    <t>2012-06-12</t>
  </si>
  <si>
    <t>2012-06-12T06:03:58</t>
  </si>
  <si>
    <t>2012-06-12T20:34:47</t>
  </si>
  <si>
    <t>2012-06-13</t>
  </si>
  <si>
    <t>2012-06-13T06:03:58</t>
  </si>
  <si>
    <t>2012-06-13T20:35:11</t>
  </si>
  <si>
    <t>2012-06-14</t>
  </si>
  <si>
    <t>2012-06-14T06:04:00</t>
  </si>
  <si>
    <t>2012-06-14T20:35:34</t>
  </si>
  <si>
    <t>2012-06-15</t>
  </si>
  <si>
    <t>2012-06-15T06:04:04</t>
  </si>
  <si>
    <t>2012-06-15T20:35:55</t>
  </si>
  <si>
    <t>2012-06-16</t>
  </si>
  <si>
    <t>2012-06-16T06:04:09</t>
  </si>
  <si>
    <t>2012-06-16T20:36:15</t>
  </si>
  <si>
    <t>2012-06-17</t>
  </si>
  <si>
    <t>2012-06-17T06:04:15</t>
  </si>
  <si>
    <t>2012-06-17T20:36:34</t>
  </si>
  <si>
    <t>2012-06-18</t>
  </si>
  <si>
    <t>2012-06-18T06:04:23</t>
  </si>
  <si>
    <t>2012-06-18T20:36:51</t>
  </si>
  <si>
    <t>2012-06-19</t>
  </si>
  <si>
    <t>2012-06-19T06:04:33</t>
  </si>
  <si>
    <t>2012-06-19T20:37:06</t>
  </si>
  <si>
    <t>2012-06-20</t>
  </si>
  <si>
    <t>2012-06-20T06:04:44</t>
  </si>
  <si>
    <t>2012-06-20T20:37:21</t>
  </si>
  <si>
    <t>2012-06-21</t>
  </si>
  <si>
    <t>2012-06-21T06:04:56</t>
  </si>
  <si>
    <t>2012-06-21T20:37:33</t>
  </si>
  <si>
    <t>2012-06-22</t>
  </si>
  <si>
    <t>2012-06-22T06:05:10</t>
  </si>
  <si>
    <t>2012-06-22T20:37:44</t>
  </si>
  <si>
    <t>2012-06-23</t>
  </si>
  <si>
    <t>2012-06-23T06:05:26</t>
  </si>
  <si>
    <t>2012-06-23T20:37:54</t>
  </si>
  <si>
    <t>2012-06-24</t>
  </si>
  <si>
    <t>2012-06-24T06:05:43</t>
  </si>
  <si>
    <t>2012-06-24T20:38:02</t>
  </si>
  <si>
    <t>2012-06-25</t>
  </si>
  <si>
    <t>2012-06-25T06:06:01</t>
  </si>
  <si>
    <t>2012-06-25T20:38:08</t>
  </si>
  <si>
    <t>2012-06-26</t>
  </si>
  <si>
    <t>2012-06-26T06:06:20</t>
  </si>
  <si>
    <t>2012-06-26T20:38:13</t>
  </si>
  <si>
    <t>2012-06-27</t>
  </si>
  <si>
    <t>2012-06-27T06:06:41</t>
  </si>
  <si>
    <t>2012-06-27T20:38:16</t>
  </si>
  <si>
    <t>2012-06-28</t>
  </si>
  <si>
    <t>2012-06-28T06:07:03</t>
  </si>
  <si>
    <t>2012-06-28T20:38:18</t>
  </si>
  <si>
    <t>2012-06-29</t>
  </si>
  <si>
    <t>2012-06-29T06:07:27</t>
  </si>
  <si>
    <t>2012-06-29T20:38:18</t>
  </si>
  <si>
    <t>2012-06-30</t>
  </si>
  <si>
    <t>2012-06-30T06:07:51</t>
  </si>
  <si>
    <t>2012-06-30T20:38:16</t>
  </si>
  <si>
    <t>2012-07-01</t>
  </si>
  <si>
    <t>2012-07-01T06:08:16</t>
  </si>
  <si>
    <t>2012-07-01T20:38:11</t>
  </si>
  <si>
    <t>2012-07-02</t>
  </si>
  <si>
    <t>2012-07-02T06:08:43</t>
  </si>
  <si>
    <t>2012-07-02T20:38:06</t>
  </si>
  <si>
    <t>2012-07-03</t>
  </si>
  <si>
    <t>2012-07-03T06:09:11</t>
  </si>
  <si>
    <t>2012-07-03T20:37:59</t>
  </si>
  <si>
    <t>2012-07-04</t>
  </si>
  <si>
    <t>2012-07-04T06:09:40</t>
  </si>
  <si>
    <t>2012-07-04T20:37:51</t>
  </si>
  <si>
    <t>2012-07-05</t>
  </si>
  <si>
    <t>2012-07-05T06:10:10</t>
  </si>
  <si>
    <t>2012-07-05T20:37:40</t>
  </si>
  <si>
    <t>2012-07-06</t>
  </si>
  <si>
    <t>2012-07-06T06:10:41</t>
  </si>
  <si>
    <t>2012-07-06T20:37:29</t>
  </si>
  <si>
    <t>2012-07-07</t>
  </si>
  <si>
    <t>2012-07-07T06:11:14</t>
  </si>
  <si>
    <t>2012-07-07T20:37:15</t>
  </si>
  <si>
    <t>2012-07-08</t>
  </si>
  <si>
    <t>2012-07-08T06:11:47</t>
  </si>
  <si>
    <t>2012-07-08T20:37:00</t>
  </si>
  <si>
    <t>2012-07-09</t>
  </si>
  <si>
    <t>2012-07-09T06:12:21</t>
  </si>
  <si>
    <t>2012-07-09T20:36:43</t>
  </si>
  <si>
    <t>2012-07-10</t>
  </si>
  <si>
    <t>2012-07-10T06:12:55</t>
  </si>
  <si>
    <t>2012-07-10T20:36:24</t>
  </si>
  <si>
    <t>2012-07-11</t>
  </si>
  <si>
    <t>2012-07-11T06:13:31</t>
  </si>
  <si>
    <t>2012-07-11T20:36:03</t>
  </si>
  <si>
    <t>2012-07-12</t>
  </si>
  <si>
    <t>2012-07-12T06:14:08</t>
  </si>
  <si>
    <t>2012-07-12T20:35:41</t>
  </si>
  <si>
    <t>2012-07-13</t>
  </si>
  <si>
    <t>2012-07-13T06:14:45</t>
  </si>
  <si>
    <t>2012-07-13T20:35:17</t>
  </si>
  <si>
    <t>2012-07-14</t>
  </si>
  <si>
    <t>2012-07-14T06:15:23</t>
  </si>
  <si>
    <t>2012-07-14T20:34:52</t>
  </si>
  <si>
    <t>2012-07-15</t>
  </si>
  <si>
    <t>2012-07-15T06:16:02</t>
  </si>
  <si>
    <t>2012-07-15T20:34:25</t>
  </si>
  <si>
    <t>2012-07-16</t>
  </si>
  <si>
    <t>2012-07-16T06:16:41</t>
  </si>
  <si>
    <t>2012-07-16T20:33:56</t>
  </si>
  <si>
    <t>2012-07-17</t>
  </si>
  <si>
    <t>2012-07-17T06:17:21</t>
  </si>
  <si>
    <t>2012-07-17T20:33:25</t>
  </si>
  <si>
    <t>2012-07-18</t>
  </si>
  <si>
    <t>2012-07-18T06:18:01</t>
  </si>
  <si>
    <t>2012-07-18T20:32:53</t>
  </si>
  <si>
    <t>2012-07-19</t>
  </si>
  <si>
    <t>2012-07-19T06:18:43</t>
  </si>
  <si>
    <t>2012-07-19T20:32:19</t>
  </si>
  <si>
    <t>2012-07-20</t>
  </si>
  <si>
    <t>2012-07-20T06:19:24</t>
  </si>
  <si>
    <t>2012-07-20T20:31:44</t>
  </si>
  <si>
    <t>2012-07-21</t>
  </si>
  <si>
    <t>2012-07-21T06:20:06</t>
  </si>
  <si>
    <t>2012-07-21T20:31:07</t>
  </si>
  <si>
    <t>2012-07-22</t>
  </si>
  <si>
    <t>2012-07-22T06:20:49</t>
  </si>
  <si>
    <t>2012-07-22T20:30:29</t>
  </si>
  <si>
    <t>2012-07-23</t>
  </si>
  <si>
    <t>2012-07-23T06:21:32</t>
  </si>
  <si>
    <t>2012-07-23T20:29:48</t>
  </si>
  <si>
    <t>2012-07-24</t>
  </si>
  <si>
    <t>2012-07-24T06:22:15</t>
  </si>
  <si>
    <t>2012-07-24T20:29:07</t>
  </si>
  <si>
    <t>2012-07-25</t>
  </si>
  <si>
    <t>2012-07-25T06:22:59</t>
  </si>
  <si>
    <t>2012-07-25T20:28:24</t>
  </si>
  <si>
    <t>2012-07-26</t>
  </si>
  <si>
    <t>2012-07-26T06:23:43</t>
  </si>
  <si>
    <t>2012-07-26T20:27:39</t>
  </si>
  <si>
    <t>2012-07-27</t>
  </si>
  <si>
    <t>2012-07-27T06:24:27</t>
  </si>
  <si>
    <t>2012-07-27T20:26:53</t>
  </si>
  <si>
    <t>2012-07-28</t>
  </si>
  <si>
    <t>2012-07-28T06:25:12</t>
  </si>
  <si>
    <t>2012-07-28T20:26:05</t>
  </si>
  <si>
    <t>2012-07-29</t>
  </si>
  <si>
    <t>2012-07-29T06:25:57</t>
  </si>
  <si>
    <t>2012-07-29T20:25:16</t>
  </si>
  <si>
    <t>2012-07-30</t>
  </si>
  <si>
    <t>2012-07-30T06:26:42</t>
  </si>
  <si>
    <t>2012-07-30T20:24:26</t>
  </si>
  <si>
    <t>2012-07-31</t>
  </si>
  <si>
    <t>2012-07-31T06:27:27</t>
  </si>
  <si>
    <t>2012-07-31T20:23:34</t>
  </si>
  <si>
    <t>2012-08-01</t>
  </si>
  <si>
    <t>2012-08-01T06:28:13</t>
  </si>
  <si>
    <t>2012-08-01T20:22:40</t>
  </si>
  <si>
    <t>2012-08-02</t>
  </si>
  <si>
    <t>2012-08-02T06:28:58</t>
  </si>
  <si>
    <t>2012-08-02T20:21:46</t>
  </si>
  <si>
    <t>2012-08-03</t>
  </si>
  <si>
    <t>2012-08-03T06:29:44</t>
  </si>
  <si>
    <t>2012-08-03T20:20:50</t>
  </si>
  <si>
    <t>2012-08-04</t>
  </si>
  <si>
    <t>2012-08-04T06:30:30</t>
  </si>
  <si>
    <t>2012-08-04T20:19:53</t>
  </si>
  <si>
    <t>2012-08-05</t>
  </si>
  <si>
    <t>2012-08-05T06:31:16</t>
  </si>
  <si>
    <t>2012-08-05T20:18:54</t>
  </si>
  <si>
    <t>2012-08-06</t>
  </si>
  <si>
    <t>2012-08-06T06:32:02</t>
  </si>
  <si>
    <t>2012-08-06T20:17:54</t>
  </si>
  <si>
    <t>2012-08-07</t>
  </si>
  <si>
    <t>2012-08-07T06:32:48</t>
  </si>
  <si>
    <t>2012-08-07T20:16:53</t>
  </si>
  <si>
    <t>2012-08-08</t>
  </si>
  <si>
    <t>2012-08-08T06:33:34</t>
  </si>
  <si>
    <t>2012-08-08T20:15:51</t>
  </si>
  <si>
    <t>2012-08-09</t>
  </si>
  <si>
    <t>2012-08-09T06:34:20</t>
  </si>
  <si>
    <t>2012-08-09T20:14:48</t>
  </si>
  <si>
    <t>2012-08-10</t>
  </si>
  <si>
    <t>2012-08-10T06:35:06</t>
  </si>
  <si>
    <t>2012-08-10T20:13:43</t>
  </si>
  <si>
    <t>2012-08-11</t>
  </si>
  <si>
    <t>2012-08-11T06:35:53</t>
  </si>
  <si>
    <t>2012-08-11T20:12:37</t>
  </si>
  <si>
    <t>2012-08-12</t>
  </si>
  <si>
    <t>2012-08-12T06:36:39</t>
  </si>
  <si>
    <t>2012-08-12T20:11:31</t>
  </si>
  <si>
    <t>2012-08-13</t>
  </si>
  <si>
    <t>2012-08-13T06:37:25</t>
  </si>
  <si>
    <t>2012-08-13T20:10:23</t>
  </si>
  <si>
    <t>2012-08-14</t>
  </si>
  <si>
    <t>2012-08-14T06:38:11</t>
  </si>
  <si>
    <t>2012-08-14T20:09:14</t>
  </si>
  <si>
    <t>2012-08-15</t>
  </si>
  <si>
    <t>2012-08-15T06:38:57</t>
  </si>
  <si>
    <t>2012-08-15T20:08:04</t>
  </si>
  <si>
    <t>2012-08-16</t>
  </si>
  <si>
    <t>2012-08-16T06:39:43</t>
  </si>
  <si>
    <t>2012-08-16T20:06:53</t>
  </si>
  <si>
    <t>2012-08-17</t>
  </si>
  <si>
    <t>2012-08-17T06:40:29</t>
  </si>
  <si>
    <t>2012-08-17T20:05:42</t>
  </si>
  <si>
    <t>2012-08-18</t>
  </si>
  <si>
    <t>2012-08-18T06:41:15</t>
  </si>
  <si>
    <t>2012-08-18T20:04:29</t>
  </si>
  <si>
    <t>2012-08-19</t>
  </si>
  <si>
    <t>2012-08-19T06:42:01</t>
  </si>
  <si>
    <t>2012-08-19T20:03:15</t>
  </si>
  <si>
    <t>2012-08-20</t>
  </si>
  <si>
    <t>2012-08-20T06:42:46</t>
  </si>
  <si>
    <t>2012-08-20T20:02:01</t>
  </si>
  <si>
    <t>2012-08-21</t>
  </si>
  <si>
    <t>2012-08-21T06:43:32</t>
  </si>
  <si>
    <t>2012-08-21T20:00:45</t>
  </si>
  <si>
    <t>2012-08-22</t>
  </si>
  <si>
    <t>2012-08-22T06:44:18</t>
  </si>
  <si>
    <t>2012-08-22T19:59:29</t>
  </si>
  <si>
    <t>2012-08-23</t>
  </si>
  <si>
    <t>2012-08-23T06:45:03</t>
  </si>
  <si>
    <t>2012-08-23T19:58:12</t>
  </si>
  <si>
    <t>2012-08-24</t>
  </si>
  <si>
    <t>2012-08-24T06:45:48</t>
  </si>
  <si>
    <t>2012-08-24T19:56:55</t>
  </si>
  <si>
    <t>2012-08-25</t>
  </si>
  <si>
    <t>2012-08-25T06:46:34</t>
  </si>
  <si>
    <t>2012-08-25T19:55:36</t>
  </si>
  <si>
    <t>2012-08-26</t>
  </si>
  <si>
    <t>2012-08-26T06:47:19</t>
  </si>
  <si>
    <t>2012-08-26T19:54:17</t>
  </si>
  <si>
    <t>2012-08-27</t>
  </si>
  <si>
    <t>2012-08-27T06:48:04</t>
  </si>
  <si>
    <t>2012-08-27T19:52:58</t>
  </si>
  <si>
    <t>2012-08-28</t>
  </si>
  <si>
    <t>2012-08-28T06:48:49</t>
  </si>
  <si>
    <t>2012-08-28T19:51:37</t>
  </si>
  <si>
    <t>2012-08-29</t>
  </si>
  <si>
    <t>2012-08-29T06:49:34</t>
  </si>
  <si>
    <t>2012-08-29T19:50:16</t>
  </si>
  <si>
    <t>2012-08-30</t>
  </si>
  <si>
    <t>2012-08-30T06:50:19</t>
  </si>
  <si>
    <t>2012-08-30T19:48:55</t>
  </si>
  <si>
    <t>2012-08-31</t>
  </si>
  <si>
    <t>2012-08-31T06:51:04</t>
  </si>
  <si>
    <t>2012-08-31T19:47:32</t>
  </si>
  <si>
    <t>2012-09-01</t>
  </si>
  <si>
    <t>2012-09-01T06:51:48</t>
  </si>
  <si>
    <t>2012-09-01T19:46:10</t>
  </si>
  <si>
    <t>2012-09-02</t>
  </si>
  <si>
    <t>2012-09-02T06:52:33</t>
  </si>
  <si>
    <t>2012-09-02T19:44:46</t>
  </si>
  <si>
    <t>2012-09-03</t>
  </si>
  <si>
    <t>2012-09-03T06:53:18</t>
  </si>
  <si>
    <t>2012-09-03T19:43:23</t>
  </si>
  <si>
    <t>2012-09-04</t>
  </si>
  <si>
    <t>2012-09-04T06:54:02</t>
  </si>
  <si>
    <t>2012-09-04T19:41:59</t>
  </si>
  <si>
    <t>2012-09-05</t>
  </si>
  <si>
    <t>2012-09-05T06:54:47</t>
  </si>
  <si>
    <t>2012-09-05T19:40:34</t>
  </si>
  <si>
    <t>2012-09-06</t>
  </si>
  <si>
    <t>2012-09-06T06:55:31</t>
  </si>
  <si>
    <t>2012-09-06T19:39:09</t>
  </si>
  <si>
    <t>2012-09-07</t>
  </si>
  <si>
    <t>2012-09-07T06:56:16</t>
  </si>
  <si>
    <t>2012-09-07T19:37:44</t>
  </si>
  <si>
    <t>2012-09-08</t>
  </si>
  <si>
    <t>2012-09-08T06:57:00</t>
  </si>
  <si>
    <t>2012-09-08T19:36:18</t>
  </si>
  <si>
    <t>2012-09-09</t>
  </si>
  <si>
    <t>2012-09-09T06:57:45</t>
  </si>
  <si>
    <t>2012-09-09T19:34:53</t>
  </si>
  <si>
    <t>2012-09-10</t>
  </si>
  <si>
    <t>2012-09-10T06:58:29</t>
  </si>
  <si>
    <t>2012-09-10T19:33:26</t>
  </si>
  <si>
    <t>2012-09-11</t>
  </si>
  <si>
    <t>2012-09-11T06:59:13</t>
  </si>
  <si>
    <t>2012-09-11T19:32:00</t>
  </si>
  <si>
    <t>2012-09-12</t>
  </si>
  <si>
    <t>2012-09-12T06:59:58</t>
  </si>
  <si>
    <t>2012-09-12T19:30:33</t>
  </si>
  <si>
    <t>2012-09-13</t>
  </si>
  <si>
    <t>2012-09-13T07:00:42</t>
  </si>
  <si>
    <t>2012-09-13T19:29:06</t>
  </si>
  <si>
    <t>2012-09-14</t>
  </si>
  <si>
    <t>2012-09-14T07:01:27</t>
  </si>
  <si>
    <t>2012-09-14T19:27:39</t>
  </si>
  <si>
    <t>2012-09-15</t>
  </si>
  <si>
    <t>2012-09-15T07:02:11</t>
  </si>
  <si>
    <t>2012-09-15T19:26:12</t>
  </si>
  <si>
    <t>2012-09-16</t>
  </si>
  <si>
    <t>2012-09-16T07:02:56</t>
  </si>
  <si>
    <t>2012-09-16T19:24:45</t>
  </si>
  <si>
    <t>2012-09-17</t>
  </si>
  <si>
    <t>2012-09-17T07:03:40</t>
  </si>
  <si>
    <t>2012-09-17T19:23:18</t>
  </si>
  <si>
    <t>2012-09-18</t>
  </si>
  <si>
    <t>2012-09-18T07:04:25</t>
  </si>
  <si>
    <t>2012-09-18T19:21:50</t>
  </si>
  <si>
    <t>2012-09-19</t>
  </si>
  <si>
    <t>2012-09-19T07:05:10</t>
  </si>
  <si>
    <t>2012-09-19T19:20:23</t>
  </si>
  <si>
    <t>2012-09-20</t>
  </si>
  <si>
    <t>2012-09-20T07:05:55</t>
  </si>
  <si>
    <t>2012-09-20T19:18:55</t>
  </si>
  <si>
    <t>2012-09-21</t>
  </si>
  <si>
    <t>2012-09-21T07:06:40</t>
  </si>
  <si>
    <t>2012-09-21T19:17:28</t>
  </si>
  <si>
    <t>2012-09-22</t>
  </si>
  <si>
    <t>2012-09-22T07:07:25</t>
  </si>
  <si>
    <t>2012-09-22T19:16:01</t>
  </si>
  <si>
    <t>2012-09-23</t>
  </si>
  <si>
    <t>2012-09-23T07:08:10</t>
  </si>
  <si>
    <t>2012-09-23T19:14:33</t>
  </si>
  <si>
    <t>2012-09-24</t>
  </si>
  <si>
    <t>2012-09-24T07:08:55</t>
  </si>
  <si>
    <t>2012-09-24T19:13:06</t>
  </si>
  <si>
    <t>2012-09-25</t>
  </si>
  <si>
    <t>2012-09-25T07:09:41</t>
  </si>
  <si>
    <t>2012-09-25T19:11:39</t>
  </si>
  <si>
    <t>2012-09-26</t>
  </si>
  <si>
    <t>2012-09-26T07:10:27</t>
  </si>
  <si>
    <t>2012-09-26T19:10:12</t>
  </si>
  <si>
    <t>2012-09-27</t>
  </si>
  <si>
    <t>2012-09-27T07:11:13</t>
  </si>
  <si>
    <t>2012-09-27T19:08:46</t>
  </si>
  <si>
    <t>2012-09-28</t>
  </si>
  <si>
    <t>2012-09-28T07:11:59</t>
  </si>
  <si>
    <t>2012-09-28T19:07:19</t>
  </si>
  <si>
    <t>2012-09-29</t>
  </si>
  <si>
    <t>2012-09-29T07:12:45</t>
  </si>
  <si>
    <t>2012-09-29T19:05:53</t>
  </si>
  <si>
    <t>2012-09-30</t>
  </si>
  <si>
    <t>2012-09-30T07:13:31</t>
  </si>
  <si>
    <t>2012-09-30T19:04:27</t>
  </si>
  <si>
    <t>2012-10-01</t>
  </si>
  <si>
    <t>2012-10-01T07:14:18</t>
  </si>
  <si>
    <t>2012-10-01T19:03:02</t>
  </si>
  <si>
    <t>2012-10-02</t>
  </si>
  <si>
    <t>2012-10-02T07:15:05</t>
  </si>
  <si>
    <t>2012-10-02T19:01:37</t>
  </si>
  <si>
    <t>2012-10-03</t>
  </si>
  <si>
    <t>2012-10-03T07:15:52</t>
  </si>
  <si>
    <t>2012-10-03T19:00:12</t>
  </si>
  <si>
    <t>2012-10-04</t>
  </si>
  <si>
    <t>2012-10-04T07:16:40</t>
  </si>
  <si>
    <t>2012-10-04T18:58:48</t>
  </si>
  <si>
    <t>2012-10-05</t>
  </si>
  <si>
    <t>2012-10-05T07:17:27</t>
  </si>
  <si>
    <t>2012-10-05T18:57:24</t>
  </si>
  <si>
    <t>2012-10-06</t>
  </si>
  <si>
    <t>2012-10-06T07:18:15</t>
  </si>
  <si>
    <t>2012-10-06T18:56:00</t>
  </si>
  <si>
    <t>2012-10-07</t>
  </si>
  <si>
    <t>2012-10-07T07:19:04</t>
  </si>
  <si>
    <t>2012-10-07T18:54:37</t>
  </si>
  <si>
    <t>2012-10-08</t>
  </si>
  <si>
    <t>2012-10-08T07:19:52</t>
  </si>
  <si>
    <t>2012-10-08T18:53:15</t>
  </si>
  <si>
    <t>2012-10-09</t>
  </si>
  <si>
    <t>2012-10-09T07:20:41</t>
  </si>
  <si>
    <t>2012-10-09T18:51:53</t>
  </si>
  <si>
    <t>2012-10-10</t>
  </si>
  <si>
    <t>2012-10-10T07:21:30</t>
  </si>
  <si>
    <t>2012-10-10T18:50:32</t>
  </si>
  <si>
    <t>2012-10-11</t>
  </si>
  <si>
    <t>2012-10-11T07:22:20</t>
  </si>
  <si>
    <t>2012-10-11T18:49:11</t>
  </si>
  <si>
    <t>2012-10-12</t>
  </si>
  <si>
    <t>2012-10-12T07:23:10</t>
  </si>
  <si>
    <t>2012-10-12T18:47:51</t>
  </si>
  <si>
    <t>2012-10-13</t>
  </si>
  <si>
    <t>2012-10-13T07:24:00</t>
  </si>
  <si>
    <t>2012-10-13T18:46:32</t>
  </si>
  <si>
    <t>2012-10-14</t>
  </si>
  <si>
    <t>2012-10-14T07:24:51</t>
  </si>
  <si>
    <t>2012-10-14T18:45:14</t>
  </si>
  <si>
    <t>2012-10-15</t>
  </si>
  <si>
    <t>2012-10-15T07:25:41</t>
  </si>
  <si>
    <t>2012-10-15T18:43:56</t>
  </si>
  <si>
    <t>2012-10-16</t>
  </si>
  <si>
    <t>2012-10-16T07:26:33</t>
  </si>
  <si>
    <t>2012-10-16T18:42:39</t>
  </si>
  <si>
    <t>2012-10-17</t>
  </si>
  <si>
    <t>2012-10-17T07:27:24</t>
  </si>
  <si>
    <t>2012-10-17T18:41:23</t>
  </si>
  <si>
    <t>2012-10-18</t>
  </si>
  <si>
    <t>2012-10-18T07:28:16</t>
  </si>
  <si>
    <t>2012-10-18T18:40:07</t>
  </si>
  <si>
    <t>2012-10-19</t>
  </si>
  <si>
    <t>2012-10-19T07:29:09</t>
  </si>
  <si>
    <t>2012-10-19T18:38:53</t>
  </si>
  <si>
    <t>2012-10-20</t>
  </si>
  <si>
    <t>2012-10-20T07:30:01</t>
  </si>
  <si>
    <t>2012-10-20T18:37:39</t>
  </si>
  <si>
    <t>2012-10-21</t>
  </si>
  <si>
    <t>2012-10-21T07:30:55</t>
  </si>
  <si>
    <t>2012-10-21T18:36:27</t>
  </si>
  <si>
    <t>2012-10-22</t>
  </si>
  <si>
    <t>2012-10-22T07:31:48</t>
  </si>
  <si>
    <t>2012-10-22T18:35:15</t>
  </si>
  <si>
    <t>2012-10-23</t>
  </si>
  <si>
    <t>2012-10-23T07:32:42</t>
  </si>
  <si>
    <t>2012-10-23T18:34:05</t>
  </si>
  <si>
    <t>2012-10-24</t>
  </si>
  <si>
    <t>2012-10-24T07:33:36</t>
  </si>
  <si>
    <t>2012-10-24T18:32:55</t>
  </si>
  <si>
    <t>2012-10-25</t>
  </si>
  <si>
    <t>2012-10-25T07:34:31</t>
  </si>
  <si>
    <t>2012-10-25T18:31:47</t>
  </si>
  <si>
    <t>2012-10-26</t>
  </si>
  <si>
    <t>2012-10-26T07:35:26</t>
  </si>
  <si>
    <t>2012-10-26T18:30:39</t>
  </si>
  <si>
    <t>2012-10-27</t>
  </si>
  <si>
    <t>2012-10-27T07:36:21</t>
  </si>
  <si>
    <t>2012-10-27T18:29:33</t>
  </si>
  <si>
    <t>2012-10-28</t>
  </si>
  <si>
    <t>2012-10-28T06:37:17</t>
  </si>
  <si>
    <t>2012-10-28T17:28:28</t>
  </si>
  <si>
    <t>2012-10-29</t>
  </si>
  <si>
    <t>2012-10-29T06:38:13</t>
  </si>
  <si>
    <t>2012-10-29T17:27:24</t>
  </si>
  <si>
    <t>2012-10-30</t>
  </si>
  <si>
    <t>2012-10-30T06:39:09</t>
  </si>
  <si>
    <t>2012-10-30T17:26:22</t>
  </si>
  <si>
    <t>2012-10-31</t>
  </si>
  <si>
    <t>2012-10-31T06:40:06</t>
  </si>
  <si>
    <t>2012-10-31T17:25:21</t>
  </si>
  <si>
    <t>2012-11-01</t>
  </si>
  <si>
    <t>2012-11-01T06:41:03</t>
  </si>
  <si>
    <t>2012-11-01T17:24:21</t>
  </si>
  <si>
    <t>2012-11-02</t>
  </si>
  <si>
    <t>2012-11-02T06:42:00</t>
  </si>
  <si>
    <t>2012-11-02T17:23:22</t>
  </si>
  <si>
    <t>2012-11-03</t>
  </si>
  <si>
    <t>2012-11-03T06:42:58</t>
  </si>
  <si>
    <t>2012-11-03T17:22:25</t>
  </si>
  <si>
    <t>2012-11-04</t>
  </si>
  <si>
    <t>2012-11-04T06:43:56</t>
  </si>
  <si>
    <t>2012-11-04T17:21:29</t>
  </si>
  <si>
    <t>2012-11-05</t>
  </si>
  <si>
    <t>2012-11-05T06:44:54</t>
  </si>
  <si>
    <t>2012-11-05T17:20:34</t>
  </si>
  <si>
    <t>2012-11-06</t>
  </si>
  <si>
    <t>2012-11-06T06:45:52</t>
  </si>
  <si>
    <t>2012-11-06T17:19:41</t>
  </si>
  <si>
    <t>2012-11-07</t>
  </si>
  <si>
    <t>2012-11-07T06:46:51</t>
  </si>
  <si>
    <t>2012-11-07T17:18:50</t>
  </si>
  <si>
    <t>2012-11-08</t>
  </si>
  <si>
    <t>2012-11-08T06:47:49</t>
  </si>
  <si>
    <t>2012-11-08T17:18:00</t>
  </si>
  <si>
    <t>2012-11-09</t>
  </si>
  <si>
    <t>2012-11-09T06:48:48</t>
  </si>
  <si>
    <t>2012-11-09T17:17:12</t>
  </si>
  <si>
    <t>2012-11-10</t>
  </si>
  <si>
    <t>2012-11-10T06:49:47</t>
  </si>
  <si>
    <t>2012-11-10T17:16:25</t>
  </si>
  <si>
    <t>2012-11-11</t>
  </si>
  <si>
    <t>2012-11-11T06:50:47</t>
  </si>
  <si>
    <t>2012-11-11T17:15:40</t>
  </si>
  <si>
    <t>2012-11-12</t>
  </si>
  <si>
    <t>2012-11-12T06:51:46</t>
  </si>
  <si>
    <t>2012-11-12T17:14:56</t>
  </si>
  <si>
    <t>2012-11-13</t>
  </si>
  <si>
    <t>2012-11-13T06:52:45</t>
  </si>
  <si>
    <t>2012-11-13T17:14:14</t>
  </si>
  <si>
    <t>2012-11-14</t>
  </si>
  <si>
    <t>2012-11-14T06:53:45</t>
  </si>
  <si>
    <t>2012-11-14T17:13:34</t>
  </si>
  <si>
    <t>2012-11-15</t>
  </si>
  <si>
    <t>2012-11-15T06:54:44</t>
  </si>
  <si>
    <t>2012-11-15T17:12:55</t>
  </si>
  <si>
    <t>2012-11-16</t>
  </si>
  <si>
    <t>2012-11-16T06:55:44</t>
  </si>
  <si>
    <t>2012-11-16T17:12:19</t>
  </si>
  <si>
    <t>2012-11-17</t>
  </si>
  <si>
    <t>2012-11-17T06:56:43</t>
  </si>
  <si>
    <t>2012-11-17T17:11:43</t>
  </si>
  <si>
    <t>2012-11-18</t>
  </si>
  <si>
    <t>2012-11-18T06:57:42</t>
  </si>
  <si>
    <t>2012-11-18T17:11:10</t>
  </si>
  <si>
    <t>2012-11-19</t>
  </si>
  <si>
    <t>2012-11-19T06:58:41</t>
  </si>
  <si>
    <t>2012-11-19T17:10:39</t>
  </si>
  <si>
    <t>2012-11-20</t>
  </si>
  <si>
    <t>2012-11-20T06:59:40</t>
  </si>
  <si>
    <t>2012-11-20T17:10:09</t>
  </si>
  <si>
    <t>2012-11-21</t>
  </si>
  <si>
    <t>2012-11-21T07:00:39</t>
  </si>
  <si>
    <t>2012-11-21T17:09:41</t>
  </si>
  <si>
    <t>2012-11-22</t>
  </si>
  <si>
    <t>2012-11-22T07:01:37</t>
  </si>
  <si>
    <t>2012-11-22T17:09:15</t>
  </si>
  <si>
    <t>2012-11-23</t>
  </si>
  <si>
    <t>2012-11-23T07:02:36</t>
  </si>
  <si>
    <t>2012-11-23T17:08:51</t>
  </si>
  <si>
    <t>2012-11-24</t>
  </si>
  <si>
    <t>2012-11-24T07:03:33</t>
  </si>
  <si>
    <t>2012-11-24T17:08:29</t>
  </si>
  <si>
    <t>2012-11-25</t>
  </si>
  <si>
    <t>2012-11-25T07:04:31</t>
  </si>
  <si>
    <t>2012-11-25T17:08:09</t>
  </si>
  <si>
    <t>2012-11-26</t>
  </si>
  <si>
    <t>2012-11-26T07:05:28</t>
  </si>
  <si>
    <t>2012-11-26T17:07:51</t>
  </si>
  <si>
    <t>2012-11-27</t>
  </si>
  <si>
    <t>2012-11-27T07:06:25</t>
  </si>
  <si>
    <t>2012-11-27T17:07:34</t>
  </si>
  <si>
    <t>2012-11-28</t>
  </si>
  <si>
    <t>2012-11-28T07:07:21</t>
  </si>
  <si>
    <t>2012-11-28T17:07:20</t>
  </si>
  <si>
    <t>2012-11-29</t>
  </si>
  <si>
    <t>2012-11-29T07:08:16</t>
  </si>
  <si>
    <t>2012-11-29T17:07:07</t>
  </si>
  <si>
    <t>2012-11-30</t>
  </si>
  <si>
    <t>2012-11-30T07:09:11</t>
  </si>
  <si>
    <t>2012-11-30T17:06:57</t>
  </si>
  <si>
    <t>2012-12-01</t>
  </si>
  <si>
    <t>2012-12-01T07:10:05</t>
  </si>
  <si>
    <t>2012-12-01T17:06:48</t>
  </si>
  <si>
    <t>2012-12-02</t>
  </si>
  <si>
    <t>2012-12-02T07:10:59</t>
  </si>
  <si>
    <t>2012-12-02T17:06:41</t>
  </si>
  <si>
    <t>2012-12-03</t>
  </si>
  <si>
    <t>2012-12-03T07:11:51</t>
  </si>
  <si>
    <t>2012-12-03T17:06:37</t>
  </si>
  <si>
    <t>2012-12-04</t>
  </si>
  <si>
    <t>2012-12-04T07:12:43</t>
  </si>
  <si>
    <t>2012-12-04T17:06:34</t>
  </si>
  <si>
    <t>2012-12-05</t>
  </si>
  <si>
    <t>2012-12-05T07:13:34</t>
  </si>
  <si>
    <t>2012-12-05T17:06:33</t>
  </si>
  <si>
    <t>2012-12-06</t>
  </si>
  <si>
    <t>2012-12-06T07:14:24</t>
  </si>
  <si>
    <t>2012-12-06T17:06:34</t>
  </si>
  <si>
    <t>2012-12-07</t>
  </si>
  <si>
    <t>2012-12-07T07:15:14</t>
  </si>
  <si>
    <t>2012-12-07T17:06:38</t>
  </si>
  <si>
    <t>2012-12-08</t>
  </si>
  <si>
    <t>2012-12-08T07:16:02</t>
  </si>
  <si>
    <t>2012-12-08T17:06:43</t>
  </si>
  <si>
    <t>2012-12-09</t>
  </si>
  <si>
    <t>2012-12-09T07:16:49</t>
  </si>
  <si>
    <t>2012-12-09T17:06:50</t>
  </si>
  <si>
    <t>2012-12-10</t>
  </si>
  <si>
    <t>2012-12-10T07:17:35</t>
  </si>
  <si>
    <t>2012-12-10T17:06:59</t>
  </si>
  <si>
    <t>2012-12-11</t>
  </si>
  <si>
    <t>2012-12-11T07:18:20</t>
  </si>
  <si>
    <t>2012-12-11T17:07:10</t>
  </si>
  <si>
    <t>2012-12-12</t>
  </si>
  <si>
    <t>2012-12-12T07:19:03</t>
  </si>
  <si>
    <t>2012-12-12T17:07:23</t>
  </si>
  <si>
    <t>2012-12-13</t>
  </si>
  <si>
    <t>2012-12-13T07:19:46</t>
  </si>
  <si>
    <t>2012-12-13T17:07:38</t>
  </si>
  <si>
    <t>2012-12-14</t>
  </si>
  <si>
    <t>2012-12-14T07:20:27</t>
  </si>
  <si>
    <t>2012-12-14T17:07:54</t>
  </si>
  <si>
    <t>2012-12-15</t>
  </si>
  <si>
    <t>2012-12-15T07:21:07</t>
  </si>
  <si>
    <t>2012-12-15T17:08:13</t>
  </si>
  <si>
    <t>2012-12-16</t>
  </si>
  <si>
    <t>2012-12-16T07:21:45</t>
  </si>
  <si>
    <t>2012-12-16T17:08:33</t>
  </si>
  <si>
    <t>2012-12-17</t>
  </si>
  <si>
    <t>2012-12-17T07:22:22</t>
  </si>
  <si>
    <t>2012-12-17T17:08:55</t>
  </si>
  <si>
    <t>2012-12-18</t>
  </si>
  <si>
    <t>2012-12-18T07:22:58</t>
  </si>
  <si>
    <t>2012-12-18T17:09:19</t>
  </si>
  <si>
    <t>2012-12-19</t>
  </si>
  <si>
    <t>2012-12-19T07:23:32</t>
  </si>
  <si>
    <t>2012-12-19T17:09:45</t>
  </si>
  <si>
    <t>2012-12-20</t>
  </si>
  <si>
    <t>2012-12-20T07:24:04</t>
  </si>
  <si>
    <t>2012-12-20T17:10:13</t>
  </si>
  <si>
    <t>2012-12-21</t>
  </si>
  <si>
    <t>2012-12-21T07:24:35</t>
  </si>
  <si>
    <t>2012-12-21T17:10:42</t>
  </si>
  <si>
    <t>2012-12-22</t>
  </si>
  <si>
    <t>2012-12-22T07:25:05</t>
  </si>
  <si>
    <t>2012-12-22T17:11:13</t>
  </si>
  <si>
    <t>2012-12-23</t>
  </si>
  <si>
    <t>2012-12-23T07:25:32</t>
  </si>
  <si>
    <t>2012-12-23T17:11:45</t>
  </si>
  <si>
    <t>2012-12-24</t>
  </si>
  <si>
    <t>2012-12-24T07:25:59</t>
  </si>
  <si>
    <t>2012-12-24T17:12:19</t>
  </si>
  <si>
    <t>2012-12-25</t>
  </si>
  <si>
    <t>2012-12-25T07:26:23</t>
  </si>
  <si>
    <t>2012-12-25T17:12:55</t>
  </si>
  <si>
    <t>2012-12-26</t>
  </si>
  <si>
    <t>2012-12-26T07:26:45</t>
  </si>
  <si>
    <t>2012-12-26T17:13:32</t>
  </si>
  <si>
    <t>2012-12-27</t>
  </si>
  <si>
    <t>2012-12-27T07:27:06</t>
  </si>
  <si>
    <t>2012-12-27T17:14:11</t>
  </si>
  <si>
    <t>2012-12-28</t>
  </si>
  <si>
    <t>2012-12-28T07:27:25</t>
  </si>
  <si>
    <t>2012-12-28T17:14:51</t>
  </si>
  <si>
    <t>2012-12-29</t>
  </si>
  <si>
    <t>2012-12-29T07:27:43</t>
  </si>
  <si>
    <t>2012-12-29T17:15:33</t>
  </si>
  <si>
    <t>2012-12-30</t>
  </si>
  <si>
    <t>2012-12-30T07:27:58</t>
  </si>
  <si>
    <t>2012-12-30T17:16:16</t>
  </si>
  <si>
    <t>2012-12-31</t>
  </si>
  <si>
    <t>2012-12-31T07:28:12</t>
  </si>
  <si>
    <t>2012-12-31T17:17:00</t>
  </si>
  <si>
    <t>2013-01-01</t>
  </si>
  <si>
    <t>2013-01-01T07:28:23</t>
  </si>
  <si>
    <t>2013-01-01T17:17:45</t>
  </si>
  <si>
    <t>2013-01-02</t>
  </si>
  <si>
    <t>2013-01-02T07:28:33</t>
  </si>
  <si>
    <t>2013-01-02T17:18:32</t>
  </si>
  <si>
    <t>2013-01-03</t>
  </si>
  <si>
    <t>2013-01-03T07:28:41</t>
  </si>
  <si>
    <t>2013-01-03T17:19:20</t>
  </si>
  <si>
    <t>2013-01-04</t>
  </si>
  <si>
    <t>2013-01-04T07:28:47</t>
  </si>
  <si>
    <t>2013-01-04T17:20:09</t>
  </si>
  <si>
    <t>2013-01-05</t>
  </si>
  <si>
    <t>2013-01-05T07:28:51</t>
  </si>
  <si>
    <t>2013-01-05T17:20:59</t>
  </si>
  <si>
    <t>2013-01-06</t>
  </si>
  <si>
    <t>2013-01-06T07:28:54</t>
  </si>
  <si>
    <t>2013-01-06T17:21:50</t>
  </si>
  <si>
    <t>2013-01-07</t>
  </si>
  <si>
    <t>2013-01-07T07:28:54</t>
  </si>
  <si>
    <t>2013-01-07T17:22:43</t>
  </si>
  <si>
    <t>2013-01-08</t>
  </si>
  <si>
    <t>2013-01-08T07:28:52</t>
  </si>
  <si>
    <t>2013-01-08T17:23:36</t>
  </si>
  <si>
    <t>2013-01-09</t>
  </si>
  <si>
    <t>2013-01-09T07:28:49</t>
  </si>
  <si>
    <t>2013-01-09T17:24:30</t>
  </si>
  <si>
    <t>2013-01-10</t>
  </si>
  <si>
    <t>2013-01-10T07:28:43</t>
  </si>
  <si>
    <t>2013-01-10T17:25:25</t>
  </si>
  <si>
    <t>2013-01-11</t>
  </si>
  <si>
    <t>2013-01-11T07:28:36</t>
  </si>
  <si>
    <t>2013-01-11T17:26:20</t>
  </si>
  <si>
    <t>2013-01-12</t>
  </si>
  <si>
    <t>2013-01-12T07:28:26</t>
  </si>
  <si>
    <t>2013-01-12T17:27:17</t>
  </si>
  <si>
    <t>2013-01-13</t>
  </si>
  <si>
    <t>2013-01-13T07:28:15</t>
  </si>
  <si>
    <t>2013-01-13T17:28:14</t>
  </si>
  <si>
    <t>2013-01-14</t>
  </si>
  <si>
    <t>2013-01-14T07:28:02</t>
  </si>
  <si>
    <t>2013-01-14T17:29:11</t>
  </si>
  <si>
    <t>2013-01-15</t>
  </si>
  <si>
    <t>2013-01-15T07:27:47</t>
  </si>
  <si>
    <t>2013-01-15T17:30:10</t>
  </si>
  <si>
    <t>2013-01-16</t>
  </si>
  <si>
    <t>2013-01-16T07:27:30</t>
  </si>
  <si>
    <t>2013-01-16T17:31:09</t>
  </si>
  <si>
    <t>2013-01-17</t>
  </si>
  <si>
    <t>2013-01-17T07:27:11</t>
  </si>
  <si>
    <t>2013-01-17T17:32:08</t>
  </si>
  <si>
    <t>2013-01-18</t>
  </si>
  <si>
    <t>2013-01-18T07:26:50</t>
  </si>
  <si>
    <t>2013-01-18T17:33:08</t>
  </si>
  <si>
    <t>2013-01-19</t>
  </si>
  <si>
    <t>2013-01-19T07:26:27</t>
  </si>
  <si>
    <t>2013-01-19T17:34:08</t>
  </si>
  <si>
    <t>2013-01-20</t>
  </si>
  <si>
    <t>2013-01-20T07:26:03</t>
  </si>
  <si>
    <t>2013-01-20T17:35:09</t>
  </si>
  <si>
    <t>2013-01-21</t>
  </si>
  <si>
    <t>2013-01-21T07:25:37</t>
  </si>
  <si>
    <t>2013-01-21T17:36:10</t>
  </si>
  <si>
    <t>2013-01-22</t>
  </si>
  <si>
    <t>2013-01-22T07:25:09</t>
  </si>
  <si>
    <t>2013-01-22T17:37:11</t>
  </si>
  <si>
    <t>2013-01-23</t>
  </si>
  <si>
    <t>2013-01-23T07:24:39</t>
  </si>
  <si>
    <t>2013-01-23T17:38:13</t>
  </si>
  <si>
    <t>2013-01-24</t>
  </si>
  <si>
    <t>2013-01-24T07:24:07</t>
  </si>
  <si>
    <t>2013-01-24T17:39:14</t>
  </si>
  <si>
    <t>2013-01-25</t>
  </si>
  <si>
    <t>2013-01-25T07:23:33</t>
  </si>
  <si>
    <t>2013-01-25T17:40:16</t>
  </si>
  <si>
    <t>2013-01-26</t>
  </si>
  <si>
    <t>2013-01-26T07:22:58</t>
  </si>
  <si>
    <t>2013-01-26T17:41:18</t>
  </si>
  <si>
    <t>2013-01-27</t>
  </si>
  <si>
    <t>2013-01-27T07:22:21</t>
  </si>
  <si>
    <t>2013-01-27T17:42:20</t>
  </si>
  <si>
    <t>2013-01-28</t>
  </si>
  <si>
    <t>2013-01-28T07:21:43</t>
  </si>
  <si>
    <t>2013-01-28T17:43:22</t>
  </si>
  <si>
    <t>2013-01-29</t>
  </si>
  <si>
    <t>2013-01-29T07:21:02</t>
  </si>
  <si>
    <t>2013-01-29T17:44:25</t>
  </si>
  <si>
    <t>2013-01-30</t>
  </si>
  <si>
    <t>2013-01-30T07:20:20</t>
  </si>
  <si>
    <t>2013-01-30T17:45:27</t>
  </si>
  <si>
    <t>2013-01-31</t>
  </si>
  <si>
    <t>2013-01-31T07:19:37</t>
  </si>
  <si>
    <t>2013-01-31T17:46:29</t>
  </si>
  <si>
    <t>2013-02-01</t>
  </si>
  <si>
    <t>2013-02-01T07:18:52</t>
  </si>
  <si>
    <t>2013-02-01T17:47:31</t>
  </si>
  <si>
    <t>2013-02-02</t>
  </si>
  <si>
    <t>2013-02-02T07:18:05</t>
  </si>
  <si>
    <t>2013-02-02T17:48:33</t>
  </si>
  <si>
    <t>2013-02-03</t>
  </si>
  <si>
    <t>2013-02-03T07:17:17</t>
  </si>
  <si>
    <t>2013-02-03T17:49:35</t>
  </si>
  <si>
    <t>2013-02-04</t>
  </si>
  <si>
    <t>2013-02-04T07:16:27</t>
  </si>
  <si>
    <t>2013-02-04T17:50:37</t>
  </si>
  <si>
    <t>2013-02-05</t>
  </si>
  <si>
    <t>2013-02-05T07:15:36</t>
  </si>
  <si>
    <t>2013-02-05T17:51:38</t>
  </si>
  <si>
    <t>2013-02-06</t>
  </si>
  <si>
    <t>2013-02-06T07:14:43</t>
  </si>
  <si>
    <t>2013-02-06T17:52:39</t>
  </si>
  <si>
    <t>2013-02-07</t>
  </si>
  <si>
    <t>2013-02-07T07:13:49</t>
  </si>
  <si>
    <t>2013-02-07T17:53:41</t>
  </si>
  <si>
    <t>2013-02-08</t>
  </si>
  <si>
    <t>2013-02-08T07:12:54</t>
  </si>
  <si>
    <t>2013-02-08T17:54:42</t>
  </si>
  <si>
    <t>2013-02-09</t>
  </si>
  <si>
    <t>2013-02-09T07:11:57</t>
  </si>
  <si>
    <t>2013-02-09T17:55:42</t>
  </si>
  <si>
    <t>2013-02-10</t>
  </si>
  <si>
    <t>2013-02-10T07:10:59</t>
  </si>
  <si>
    <t>2013-02-10T17:56:43</t>
  </si>
  <si>
    <t>2013-02-11</t>
  </si>
  <si>
    <t>2013-02-11T07:09:59</t>
  </si>
  <si>
    <t>2013-02-11T17:57:43</t>
  </si>
  <si>
    <t>2013-02-12</t>
  </si>
  <si>
    <t>2013-02-12T07:08:58</t>
  </si>
  <si>
    <t>2013-02-12T17:58:43</t>
  </si>
  <si>
    <t>2013-02-13</t>
  </si>
  <si>
    <t>2013-02-13T07:07:56</t>
  </si>
  <si>
    <t>2013-02-13T17:59:42</t>
  </si>
  <si>
    <t>2013-02-14</t>
  </si>
  <si>
    <t>2013-02-14T07:06:53</t>
  </si>
  <si>
    <t>2013-02-14T18:00:42</t>
  </si>
  <si>
    <t>2013-02-15</t>
  </si>
  <si>
    <t>2013-02-15T07:05:49</t>
  </si>
  <si>
    <t>2013-02-15T18:01:40</t>
  </si>
  <si>
    <t>2013-02-16</t>
  </si>
  <si>
    <t>2013-02-16T07:04:43</t>
  </si>
  <si>
    <t>2013-02-16T18:02:39</t>
  </si>
  <si>
    <t>2013-02-17</t>
  </si>
  <si>
    <t>2013-02-17T07:03:37</t>
  </si>
  <si>
    <t>2013-02-17T18:03:37</t>
  </si>
  <si>
    <t>2013-02-18</t>
  </si>
  <si>
    <t>2013-02-18T07:02:29</t>
  </si>
  <si>
    <t>2013-02-18T18:04:35</t>
  </si>
  <si>
    <t>2013-02-19</t>
  </si>
  <si>
    <t>2013-02-19T07:01:20</t>
  </si>
  <si>
    <t>2013-02-19T18:05:33</t>
  </si>
  <si>
    <t>2013-02-20</t>
  </si>
  <si>
    <t>2013-02-20T07:00:11</t>
  </si>
  <si>
    <t>2013-02-20T18:06:30</t>
  </si>
  <si>
    <t>2013-02-21</t>
  </si>
  <si>
    <t>2013-02-21T06:59:00</t>
  </si>
  <si>
    <t>2013-02-21T18:07:27</t>
  </si>
  <si>
    <t>2013-02-22</t>
  </si>
  <si>
    <t>2013-02-22T06:57:49</t>
  </si>
  <si>
    <t>2013-02-22T18:08:24</t>
  </si>
  <si>
    <t>2013-02-23</t>
  </si>
  <si>
    <t>2013-02-23T06:56:36</t>
  </si>
  <si>
    <t>2013-02-23T18:09:20</t>
  </si>
  <si>
    <t>2013-02-24</t>
  </si>
  <si>
    <t>2013-02-24T06:55:23</t>
  </si>
  <si>
    <t>2013-02-24T18:10:16</t>
  </si>
  <si>
    <t>2013-02-25</t>
  </si>
  <si>
    <t>2013-02-25T06:54:08</t>
  </si>
  <si>
    <t>2013-02-25T18:11:11</t>
  </si>
  <si>
    <t>2013-02-26</t>
  </si>
  <si>
    <t>2013-02-26T06:52:53</t>
  </si>
  <si>
    <t>2013-02-26T18:12:07</t>
  </si>
  <si>
    <t>2013-02-27</t>
  </si>
  <si>
    <t>2013-02-27T06:51:37</t>
  </si>
  <si>
    <t>2013-02-27T18:13:01</t>
  </si>
  <si>
    <t>2013-02-28</t>
  </si>
  <si>
    <t>2013-02-28T06:50:21</t>
  </si>
  <si>
    <t>2013-02-28T18:13:56</t>
  </si>
  <si>
    <t>2013-03-01</t>
  </si>
  <si>
    <t>2013-03-01T06:49:04</t>
  </si>
  <si>
    <t>2013-03-01T18:14:50</t>
  </si>
  <si>
    <t>2013-03-02</t>
  </si>
  <si>
    <t>2013-03-02T06:47:46</t>
  </si>
  <si>
    <t>2013-03-02T18:15:44</t>
  </si>
  <si>
    <t>2013-03-03</t>
  </si>
  <si>
    <t>2013-03-03T06:46:27</t>
  </si>
  <si>
    <t>2013-03-03T18:16:38</t>
  </si>
  <si>
    <t>2013-03-04</t>
  </si>
  <si>
    <t>2013-03-04T06:45:08</t>
  </si>
  <si>
    <t>2013-03-04T18:17:31</t>
  </si>
  <si>
    <t>2013-03-05</t>
  </si>
  <si>
    <t>2013-03-05T06:43:48</t>
  </si>
  <si>
    <t>2013-03-05T18:18:24</t>
  </si>
  <si>
    <t>2013-03-06</t>
  </si>
  <si>
    <t>2013-03-06T06:42:27</t>
  </si>
  <si>
    <t>2013-03-06T18:19:17</t>
  </si>
  <si>
    <t>2013-03-07</t>
  </si>
  <si>
    <t>2013-03-07T06:41:06</t>
  </si>
  <si>
    <t>2013-03-07T18:20:09</t>
  </si>
  <si>
    <t>2013-03-08</t>
  </si>
  <si>
    <t>2013-03-08T06:39:45</t>
  </si>
  <si>
    <t>2013-03-08T18:21:01</t>
  </si>
  <si>
    <t>2013-03-09</t>
  </si>
  <si>
    <t>2013-03-09T06:38:23</t>
  </si>
  <si>
    <t>2013-03-09T18:21:53</t>
  </si>
  <si>
    <t>2013-03-10</t>
  </si>
  <si>
    <t>2013-03-10T06:37:01</t>
  </si>
  <si>
    <t>2013-03-10T18:22:44</t>
  </si>
  <si>
    <t>2013-03-11</t>
  </si>
  <si>
    <t>2013-03-11T06:35:38</t>
  </si>
  <si>
    <t>2013-03-11T18:23:36</t>
  </si>
  <si>
    <t>2013-03-12</t>
  </si>
  <si>
    <t>2013-03-12T06:34:15</t>
  </si>
  <si>
    <t>2013-03-12T18:24:27</t>
  </si>
  <si>
    <t>2013-03-13</t>
  </si>
  <si>
    <t>2013-03-13T06:32:52</t>
  </si>
  <si>
    <t>2013-03-13T18:25:18</t>
  </si>
  <si>
    <t>2013-03-14</t>
  </si>
  <si>
    <t>2013-03-14T06:31:28</t>
  </si>
  <si>
    <t>2013-03-14T18:26:08</t>
  </si>
  <si>
    <t>2013-03-15</t>
  </si>
  <si>
    <t>2013-03-15T06:30:04</t>
  </si>
  <si>
    <t>2013-03-15T18:26:59</t>
  </si>
  <si>
    <t>2013-03-16</t>
  </si>
  <si>
    <t>2013-03-16T06:28:40</t>
  </si>
  <si>
    <t>2013-03-16T18:27:49</t>
  </si>
  <si>
    <t>2013-03-17</t>
  </si>
  <si>
    <t>2013-03-17T06:27:15</t>
  </si>
  <si>
    <t>2013-03-17T18:28:39</t>
  </si>
  <si>
    <t>2013-03-18</t>
  </si>
  <si>
    <t>2013-03-18T06:25:51</t>
  </si>
  <si>
    <t>2013-03-18T18:29:29</t>
  </si>
  <si>
    <t>2013-03-19</t>
  </si>
  <si>
    <t>2013-03-19T06:24:26</t>
  </si>
  <si>
    <t>2013-03-19T18:30:19</t>
  </si>
  <si>
    <t>2013-03-20</t>
  </si>
  <si>
    <t>2013-03-20T06:23:01</t>
  </si>
  <si>
    <t>2013-03-20T18:31:08</t>
  </si>
  <si>
    <t>2013-03-21</t>
  </si>
  <si>
    <t>2013-03-21T06:21:36</t>
  </si>
  <si>
    <t>2013-03-21T18:31:58</t>
  </si>
  <si>
    <t>2013-03-22</t>
  </si>
  <si>
    <t>2013-03-22T06:20:11</t>
  </si>
  <si>
    <t>2013-03-22T18:32:47</t>
  </si>
  <si>
    <t>2013-03-23</t>
  </si>
  <si>
    <t>2013-03-23T06:18:45</t>
  </si>
  <si>
    <t>2013-03-23T18:33:36</t>
  </si>
  <si>
    <t>2013-03-24</t>
  </si>
  <si>
    <t>2013-03-24T06:17:20</t>
  </si>
  <si>
    <t>2013-03-24T18:34:25</t>
  </si>
  <si>
    <t>2013-03-25</t>
  </si>
  <si>
    <t>2013-03-25T06:15:55</t>
  </si>
  <si>
    <t>2013-03-25T18:35:14</t>
  </si>
  <si>
    <t>2013-03-26</t>
  </si>
  <si>
    <t>2013-03-26T06:14:30</t>
  </si>
  <si>
    <t>2013-03-26T18:36:03</t>
  </si>
  <si>
    <t>2013-03-27</t>
  </si>
  <si>
    <t>2013-03-27T06:13:05</t>
  </si>
  <si>
    <t>2013-03-27T18:36:52</t>
  </si>
  <si>
    <t>2013-03-28</t>
  </si>
  <si>
    <t>2013-03-28T06:11:40</t>
  </si>
  <si>
    <t>2013-03-28T18:37:41</t>
  </si>
  <si>
    <t>2013-03-29</t>
  </si>
  <si>
    <t>2013-03-29T06:10:15</t>
  </si>
  <si>
    <t>2013-03-29T18:38:30</t>
  </si>
  <si>
    <t>2013-03-30</t>
  </si>
  <si>
    <t>2013-03-30T06:08:51</t>
  </si>
  <si>
    <t>2013-03-30T18:39:18</t>
  </si>
  <si>
    <t>2013-03-31</t>
  </si>
  <si>
    <t>2013-03-31T07:07:26</t>
  </si>
  <si>
    <t>2013-03-31T19:40:07</t>
  </si>
  <si>
    <t>2013-04-01</t>
  </si>
  <si>
    <t>2013-04-01T07:06:02</t>
  </si>
  <si>
    <t>2013-04-01T19:40:56</t>
  </si>
  <si>
    <t>2013-04-02</t>
  </si>
  <si>
    <t>2013-04-02T07:04:38</t>
  </si>
  <si>
    <t>2013-04-02T19:41:44</t>
  </si>
  <si>
    <t>2013-04-03</t>
  </si>
  <si>
    <t>2013-04-03T07:03:14</t>
  </si>
  <si>
    <t>2013-04-03T19:42:33</t>
  </si>
  <si>
    <t>2013-04-04</t>
  </si>
  <si>
    <t>2013-04-04T07:01:51</t>
  </si>
  <si>
    <t>2013-04-04T19:43:21</t>
  </si>
  <si>
    <t>2013-04-05</t>
  </si>
  <si>
    <t>2013-04-05T07:00:28</t>
  </si>
  <si>
    <t>2013-04-05T19:44:10</t>
  </si>
  <si>
    <t>2013-04-06</t>
  </si>
  <si>
    <t>2013-04-06T06:59:05</t>
  </si>
  <si>
    <t>2013-04-06T19:44:59</t>
  </si>
  <si>
    <t>2013-04-07</t>
  </si>
  <si>
    <t>2013-04-07T06:57:43</t>
  </si>
  <si>
    <t>2013-04-07T19:45:47</t>
  </si>
  <si>
    <t>2013-04-08</t>
  </si>
  <si>
    <t>2013-04-08T06:56:21</t>
  </si>
  <si>
    <t>2013-04-08T19:46:36</t>
  </si>
  <si>
    <t>2013-04-09</t>
  </si>
  <si>
    <t>2013-04-09T06:55:00</t>
  </si>
  <si>
    <t>2013-04-09T19:47:25</t>
  </si>
  <si>
    <t>2013-04-10</t>
  </si>
  <si>
    <t>2013-04-10T06:53:39</t>
  </si>
  <si>
    <t>2013-04-10T19:48:13</t>
  </si>
  <si>
    <t>2013-04-11</t>
  </si>
  <si>
    <t>2013-04-11T06:52:18</t>
  </si>
  <si>
    <t>2013-04-11T19:49:02</t>
  </si>
  <si>
    <t>2013-04-12</t>
  </si>
  <si>
    <t>2013-04-12T06:50:59</t>
  </si>
  <si>
    <t>2013-04-12T19:49:51</t>
  </si>
  <si>
    <t>2013-04-13</t>
  </si>
  <si>
    <t>2013-04-13T06:49:39</t>
  </si>
  <si>
    <t>2013-04-13T19:50:40</t>
  </si>
  <si>
    <t>2013-04-14</t>
  </si>
  <si>
    <t>2013-04-14T06:48:20</t>
  </si>
  <si>
    <t>2013-04-14T19:51:29</t>
  </si>
  <si>
    <t>2013-04-15</t>
  </si>
  <si>
    <t>2013-04-15T06:47:02</t>
  </si>
  <si>
    <t>2013-04-15T19:52:18</t>
  </si>
  <si>
    <t>2013-04-16</t>
  </si>
  <si>
    <t>2013-04-16T06:45:45</t>
  </si>
  <si>
    <t>2013-04-16T19:53:07</t>
  </si>
  <si>
    <t>2013-04-17</t>
  </si>
  <si>
    <t>2013-04-17T06:44:28</t>
  </si>
  <si>
    <t>2013-04-17T19:53:56</t>
  </si>
  <si>
    <t>2013-04-18</t>
  </si>
  <si>
    <t>2013-04-18T06:43:12</t>
  </si>
  <si>
    <t>2013-04-18T19:54:45</t>
  </si>
  <si>
    <t>2013-04-19</t>
  </si>
  <si>
    <t>2013-04-19T06:41:57</t>
  </si>
  <si>
    <t>2013-04-19T19:55:34</t>
  </si>
  <si>
    <t>2013-04-20</t>
  </si>
  <si>
    <t>2013-04-20T06:40:42</t>
  </si>
  <si>
    <t>2013-04-20T19:56:23</t>
  </si>
  <si>
    <t>2013-04-21</t>
  </si>
  <si>
    <t>2013-04-21T06:39:28</t>
  </si>
  <si>
    <t>2013-04-21T19:57:13</t>
  </si>
  <si>
    <t>2013-04-22</t>
  </si>
  <si>
    <t>2013-04-22T06:38:15</t>
  </si>
  <si>
    <t>2013-04-22T19:58:02</t>
  </si>
  <si>
    <t>2013-04-23</t>
  </si>
  <si>
    <t>2013-04-23T06:37:03</t>
  </si>
  <si>
    <t>2013-04-23T19:58:51</t>
  </si>
  <si>
    <t>2013-04-24</t>
  </si>
  <si>
    <t>2013-04-24T06:35:52</t>
  </si>
  <si>
    <t>2013-04-24T19:59:41</t>
  </si>
  <si>
    <t>2013-04-25</t>
  </si>
  <si>
    <t>2013-04-25T06:34:42</t>
  </si>
  <si>
    <t>2013-04-25T20:00:30</t>
  </si>
  <si>
    <t>2013-04-26</t>
  </si>
  <si>
    <t>2013-04-26T06:33:32</t>
  </si>
  <si>
    <t>2013-04-26T20:01:20</t>
  </si>
  <si>
    <t>2013-04-27</t>
  </si>
  <si>
    <t>2013-04-27T06:32:24</t>
  </si>
  <si>
    <t>2013-04-27T20:02:09</t>
  </si>
  <si>
    <t>2013-04-28</t>
  </si>
  <si>
    <t>2013-04-28T06:31:16</t>
  </si>
  <si>
    <t>2013-04-28T20:02:59</t>
  </si>
  <si>
    <t>2013-04-29</t>
  </si>
  <si>
    <t>2013-04-29T06:30:10</t>
  </si>
  <si>
    <t>2013-04-29T20:03:48</t>
  </si>
  <si>
    <t>2013-04-30</t>
  </si>
  <si>
    <t>2013-04-30T06:29:04</t>
  </si>
  <si>
    <t>2013-04-30T20:04:38</t>
  </si>
  <si>
    <t>2013-05-01</t>
  </si>
  <si>
    <t>2013-05-01T06:28:00</t>
  </si>
  <si>
    <t>2013-05-01T20:05:27</t>
  </si>
  <si>
    <t>2013-05-02</t>
  </si>
  <si>
    <t>2013-05-02T06:26:57</t>
  </si>
  <si>
    <t>2013-05-02T20:06:17</t>
  </si>
  <si>
    <t>2013-05-03</t>
  </si>
  <si>
    <t>2013-05-03T06:25:55</t>
  </si>
  <si>
    <t>2013-05-03T20:07:06</t>
  </si>
  <si>
    <t>2013-05-04</t>
  </si>
  <si>
    <t>2013-05-04T06:24:54</t>
  </si>
  <si>
    <t>2013-05-04T20:07:56</t>
  </si>
  <si>
    <t>2013-05-05</t>
  </si>
  <si>
    <t>2013-05-05T06:23:54</t>
  </si>
  <si>
    <t>2013-05-05T20:08:45</t>
  </si>
  <si>
    <t>2013-05-06</t>
  </si>
  <si>
    <t>2013-05-06T06:22:55</t>
  </si>
  <si>
    <t>2013-05-06T20:09:34</t>
  </si>
  <si>
    <t>2013-05-07</t>
  </si>
  <si>
    <t>2013-05-07T06:21:58</t>
  </si>
  <si>
    <t>2013-05-07T20:10:23</t>
  </si>
  <si>
    <t>2013-05-08</t>
  </si>
  <si>
    <t>2013-05-08T06:21:02</t>
  </si>
  <si>
    <t>2013-05-08T20:11:12</t>
  </si>
  <si>
    <t>2013-05-09</t>
  </si>
  <si>
    <t>2013-05-09T06:20:07</t>
  </si>
  <si>
    <t>2013-05-09T20:12:01</t>
  </si>
  <si>
    <t>2013-05-10</t>
  </si>
  <si>
    <t>2013-05-10T06:19:14</t>
  </si>
  <si>
    <t>2013-05-10T20:12:49</t>
  </si>
  <si>
    <t>2013-05-11</t>
  </si>
  <si>
    <t>2013-05-11T06:18:21</t>
  </si>
  <si>
    <t>2013-05-11T20:13:37</t>
  </si>
  <si>
    <t>2013-05-12</t>
  </si>
  <si>
    <t>2013-05-12T06:17:31</t>
  </si>
  <si>
    <t>2013-05-12T20:14:26</t>
  </si>
  <si>
    <t>2013-05-13</t>
  </si>
  <si>
    <t>2013-05-13T06:16:41</t>
  </si>
  <si>
    <t>2013-05-13T20:15:13</t>
  </si>
  <si>
    <t>2013-05-14</t>
  </si>
  <si>
    <t>2013-05-14T06:15:53</t>
  </si>
  <si>
    <t>2013-05-14T20:16:01</t>
  </si>
  <si>
    <t>2013-05-15</t>
  </si>
  <si>
    <t>2013-05-15T06:15:07</t>
  </si>
  <si>
    <t>2013-05-15T20:16:48</t>
  </si>
  <si>
    <t>2013-05-16</t>
  </si>
  <si>
    <t>2013-05-16T06:14:21</t>
  </si>
  <si>
    <t>2013-05-16T20:17:35</t>
  </si>
  <si>
    <t>2013-05-17</t>
  </si>
  <si>
    <t>2013-05-17T06:13:38</t>
  </si>
  <si>
    <t>2013-05-17T20:18:22</t>
  </si>
  <si>
    <t>2013-05-18</t>
  </si>
  <si>
    <t>2013-05-18T06:12:55</t>
  </si>
  <si>
    <t>2013-05-18T20:19:08</t>
  </si>
  <si>
    <t>2013-05-19</t>
  </si>
  <si>
    <t>2013-05-19T06:12:15</t>
  </si>
  <si>
    <t>2013-05-19T20:19:54</t>
  </si>
  <si>
    <t>2013-05-20</t>
  </si>
  <si>
    <t>2013-05-20T06:11:35</t>
  </si>
  <si>
    <t>2013-05-20T20:20:39</t>
  </si>
  <si>
    <t>2013-05-21</t>
  </si>
  <si>
    <t>2013-05-21T06:10:58</t>
  </si>
  <si>
    <t>2013-05-21T20:21:24</t>
  </si>
  <si>
    <t>2013-05-22</t>
  </si>
  <si>
    <t>2013-05-22T06:10:22</t>
  </si>
  <si>
    <t>2013-05-22T20:22:08</t>
  </si>
  <si>
    <t>2013-05-23</t>
  </si>
  <si>
    <t>2013-05-23T06:09:47</t>
  </si>
  <si>
    <t>2013-05-23T20:22:52</t>
  </si>
  <si>
    <t>2013-05-24</t>
  </si>
  <si>
    <t>2013-05-24T06:09:14</t>
  </si>
  <si>
    <t>2013-05-24T20:23:36</t>
  </si>
  <si>
    <t>2013-05-25</t>
  </si>
  <si>
    <t>2013-05-25T06:08:43</t>
  </si>
  <si>
    <t>2013-05-25T20:24:18</t>
  </si>
  <si>
    <t>2013-05-26</t>
  </si>
  <si>
    <t>2013-05-26T06:08:13</t>
  </si>
  <si>
    <t>2013-05-26T20:25:00</t>
  </si>
  <si>
    <t>2013-05-27</t>
  </si>
  <si>
    <t>2013-05-27T06:07:45</t>
  </si>
  <si>
    <t>2013-05-27T20:25:41</t>
  </si>
  <si>
    <t>2013-05-28</t>
  </si>
  <si>
    <t>2013-05-28T06:07:18</t>
  </si>
  <si>
    <t>2013-05-28T20:26:22</t>
  </si>
  <si>
    <t>2013-05-29</t>
  </si>
  <si>
    <t>2013-05-29T06:06:53</t>
  </si>
  <si>
    <t>2013-05-29T20:27:02</t>
  </si>
  <si>
    <t>2013-05-30</t>
  </si>
  <si>
    <t>2013-05-30T06:06:30</t>
  </si>
  <si>
    <t>2013-05-30T20:27:41</t>
  </si>
  <si>
    <t>2013-05-31</t>
  </si>
  <si>
    <t>2013-05-31T06:06:08</t>
  </si>
  <si>
    <t>2013-05-31T20:28:19</t>
  </si>
  <si>
    <t>2013-06-01</t>
  </si>
  <si>
    <t>2013-06-01T06:05:48</t>
  </si>
  <si>
    <t>2013-06-01T20:28:57</t>
  </si>
  <si>
    <t>2013-06-02</t>
  </si>
  <si>
    <t>2013-06-02T06:05:30</t>
  </si>
  <si>
    <t>2013-06-02T20:29:33</t>
  </si>
  <si>
    <t>2013-06-03</t>
  </si>
  <si>
    <t>2013-06-03T06:05:13</t>
  </si>
  <si>
    <t>2013-06-03T20:30:09</t>
  </si>
  <si>
    <t>2013-06-04</t>
  </si>
  <si>
    <t>2013-06-04T06:04:58</t>
  </si>
  <si>
    <t>2013-06-04T20:30:43</t>
  </si>
  <si>
    <t>2013-06-05</t>
  </si>
  <si>
    <t>2013-06-05T06:04:45</t>
  </si>
  <si>
    <t>2013-06-05T20:31:17</t>
  </si>
  <si>
    <t>2013-06-06</t>
  </si>
  <si>
    <t>2013-06-06T06:04:33</t>
  </si>
  <si>
    <t>2013-06-06T20:31:49</t>
  </si>
  <si>
    <t>2013-06-07</t>
  </si>
  <si>
    <t>2013-06-07T06:04:23</t>
  </si>
  <si>
    <t>2013-06-07T20:32:21</t>
  </si>
  <si>
    <t>2013-06-08</t>
  </si>
  <si>
    <t>2013-06-08T06:04:15</t>
  </si>
  <si>
    <t>2013-06-08T20:32:51</t>
  </si>
  <si>
    <t>2013-06-09</t>
  </si>
  <si>
    <t>2013-06-09T06:04:08</t>
  </si>
  <si>
    <t>2013-06-09T20:33:20</t>
  </si>
  <si>
    <t>2013-06-10</t>
  </si>
  <si>
    <t>2013-06-10T06:04:03</t>
  </si>
  <si>
    <t>2013-06-10T20:33:48</t>
  </si>
  <si>
    <t>2013-06-11</t>
  </si>
  <si>
    <t>2013-06-11T06:04:00</t>
  </si>
  <si>
    <t>2013-06-11T20:34:15</t>
  </si>
  <si>
    <t>2013-06-12</t>
  </si>
  <si>
    <t>2013-06-12T06:03:58</t>
  </si>
  <si>
    <t>2013-06-12T20:34:41</t>
  </si>
  <si>
    <t>2013-06-13</t>
  </si>
  <si>
    <t>2013-06-13T06:03:58</t>
  </si>
  <si>
    <t>2013-06-13T20:35:05</t>
  </si>
  <si>
    <t>2013-06-14</t>
  </si>
  <si>
    <t>2013-06-14T06:03:59</t>
  </si>
  <si>
    <t>2013-06-14T20:35:28</t>
  </si>
  <si>
    <t>2013-06-15</t>
  </si>
  <si>
    <t>2013-06-15T06:04:02</t>
  </si>
  <si>
    <t>2013-06-15T20:35:49</t>
  </si>
  <si>
    <t>2013-06-16</t>
  </si>
  <si>
    <t>2013-06-16T06:04:07</t>
  </si>
  <si>
    <t>2013-06-16T20:36:10</t>
  </si>
  <si>
    <t>2013-06-17</t>
  </si>
  <si>
    <t>2013-06-17T06:04:13</t>
  </si>
  <si>
    <t>2013-06-17T20:36:29</t>
  </si>
  <si>
    <t>2013-06-18</t>
  </si>
  <si>
    <t>2013-06-18T06:04:21</t>
  </si>
  <si>
    <t>2013-06-18T20:36:46</t>
  </si>
  <si>
    <t>2013-06-19</t>
  </si>
  <si>
    <t>2013-06-19T06:04:30</t>
  </si>
  <si>
    <t>2013-06-19T20:37:02</t>
  </si>
  <si>
    <t>2013-06-20</t>
  </si>
  <si>
    <t>2013-06-20T06:04:41</t>
  </si>
  <si>
    <t>2013-06-20T20:37:17</t>
  </si>
  <si>
    <t>2013-06-21</t>
  </si>
  <si>
    <t>2013-06-21T06:04:53</t>
  </si>
  <si>
    <t>2013-06-21T20:37:30</t>
  </si>
  <si>
    <t>2013-06-22</t>
  </si>
  <si>
    <t>2013-06-22T06:05:07</t>
  </si>
  <si>
    <t>2013-06-22T20:37:41</t>
  </si>
  <si>
    <t>2013-06-23</t>
  </si>
  <si>
    <t>2013-06-23T06:05:22</t>
  </si>
  <si>
    <t>2013-06-23T20:37:51</t>
  </si>
  <si>
    <t>2013-06-24</t>
  </si>
  <si>
    <t>2013-06-24T06:05:38</t>
  </si>
  <si>
    <t>2013-06-24T20:37:59</t>
  </si>
  <si>
    <t>2013-06-25</t>
  </si>
  <si>
    <t>2013-06-25T06:05:56</t>
  </si>
  <si>
    <t>2013-06-25T20:38:06</t>
  </si>
  <si>
    <t>2013-06-26</t>
  </si>
  <si>
    <t>2013-06-26T06:06:15</t>
  </si>
  <si>
    <t>2013-06-26T20:38:11</t>
  </si>
  <si>
    <t>2013-06-27</t>
  </si>
  <si>
    <t>2013-06-27T06:06:36</t>
  </si>
  <si>
    <t>2013-06-27T20:38:15</t>
  </si>
  <si>
    <t>2013-06-28</t>
  </si>
  <si>
    <t>2013-06-28T06:06:57</t>
  </si>
  <si>
    <t>2013-06-28T20:38:17</t>
  </si>
  <si>
    <t>2013-06-29</t>
  </si>
  <si>
    <t>2013-06-29T06:07:20</t>
  </si>
  <si>
    <t>2013-06-29T20:38:17</t>
  </si>
  <si>
    <t>2013-06-30</t>
  </si>
  <si>
    <t>2013-06-30T06:07:45</t>
  </si>
  <si>
    <t>2013-06-30T20:38:16</t>
  </si>
  <si>
    <t>2013-07-01</t>
  </si>
  <si>
    <t>2013-07-01T06:08:10</t>
  </si>
  <si>
    <t>2013-07-01T20:38:13</t>
  </si>
  <si>
    <t>2013-07-02</t>
  </si>
  <si>
    <t>2013-07-02T06:08:37</t>
  </si>
  <si>
    <t>2013-07-02T20:38:08</t>
  </si>
  <si>
    <t>2013-07-03</t>
  </si>
  <si>
    <t>2013-07-03T06:09:05</t>
  </si>
  <si>
    <t>2013-07-03T20:38:01</t>
  </si>
  <si>
    <t>2013-07-04</t>
  </si>
  <si>
    <t>2013-07-04T06:09:33</t>
  </si>
  <si>
    <t>2013-07-04T20:37:53</t>
  </si>
  <si>
    <t>2013-07-05</t>
  </si>
  <si>
    <t>2013-07-05T06:10:03</t>
  </si>
  <si>
    <t>2013-07-05T20:37:43</t>
  </si>
  <si>
    <t>2013-07-06</t>
  </si>
  <si>
    <t>2013-07-06T06:10:34</t>
  </si>
  <si>
    <t>2013-07-06T20:37:32</t>
  </si>
  <si>
    <t>2013-07-07</t>
  </si>
  <si>
    <t>2013-07-07T06:11:06</t>
  </si>
  <si>
    <t>2013-07-07T20:37:19</t>
  </si>
  <si>
    <t>2013-07-08</t>
  </si>
  <si>
    <t>2013-07-08T06:11:39</t>
  </si>
  <si>
    <t>2013-07-08T20:37:04</t>
  </si>
  <si>
    <t>2013-07-09</t>
  </si>
  <si>
    <t>2013-07-09T06:12:13</t>
  </si>
  <si>
    <t>2013-07-09T20:36:47</t>
  </si>
  <si>
    <t>2013-07-10</t>
  </si>
  <si>
    <t>2013-07-10T06:12:48</t>
  </si>
  <si>
    <t>2013-07-10T20:36:29</t>
  </si>
  <si>
    <t>2013-07-11</t>
  </si>
  <si>
    <t>2013-07-11T06:13:23</t>
  </si>
  <si>
    <t>2013-07-11T20:36:09</t>
  </si>
  <si>
    <t>2013-07-12</t>
  </si>
  <si>
    <t>2013-07-12T06:13:59</t>
  </si>
  <si>
    <t>2013-07-12T20:35:47</t>
  </si>
  <si>
    <t>2013-07-13</t>
  </si>
  <si>
    <t>2013-07-13T06:14:36</t>
  </si>
  <si>
    <t>2013-07-13T20:35:24</t>
  </si>
  <si>
    <t>2013-07-14</t>
  </si>
  <si>
    <t>2013-07-14T06:15:14</t>
  </si>
  <si>
    <t>2013-07-14T20:34:58</t>
  </si>
  <si>
    <t>2013-07-15</t>
  </si>
  <si>
    <t>2013-07-15T06:15:53</t>
  </si>
  <si>
    <t>2013-07-15T20:34:32</t>
  </si>
  <si>
    <t>2013-07-16</t>
  </si>
  <si>
    <t>2013-07-16T06:16:32</t>
  </si>
  <si>
    <t>2013-07-16T20:34:03</t>
  </si>
  <si>
    <t>2013-07-17</t>
  </si>
  <si>
    <t>2013-07-17T06:17:12</t>
  </si>
  <si>
    <t>2013-07-17T20:33:33</t>
  </si>
  <si>
    <t>2013-07-18</t>
  </si>
  <si>
    <t>2013-07-18T06:17:52</t>
  </si>
  <si>
    <t>2013-07-18T20:33:01</t>
  </si>
  <si>
    <t>2013-07-19</t>
  </si>
  <si>
    <t>2013-07-19T06:18:33</t>
  </si>
  <si>
    <t>2013-07-19T20:32:28</t>
  </si>
  <si>
    <t>2013-07-20</t>
  </si>
  <si>
    <t>2013-07-20T06:19:15</t>
  </si>
  <si>
    <t>2013-07-20T20:31:53</t>
  </si>
  <si>
    <t>2013-07-21</t>
  </si>
  <si>
    <t>2013-07-21T06:19:57</t>
  </si>
  <si>
    <t>2013-07-21T20:31:16</t>
  </si>
  <si>
    <t>2013-07-22</t>
  </si>
  <si>
    <t>2013-07-22T06:20:39</t>
  </si>
  <si>
    <t>2013-07-22T20:30:38</t>
  </si>
  <si>
    <t>2013-07-23</t>
  </si>
  <si>
    <t>2013-07-23T06:21:22</t>
  </si>
  <si>
    <t>2013-07-23T20:29:59</t>
  </si>
  <si>
    <t>2013-07-24</t>
  </si>
  <si>
    <t>2013-07-24T06:22:05</t>
  </si>
  <si>
    <t>2013-07-24T20:29:17</t>
  </si>
  <si>
    <t>2013-07-25</t>
  </si>
  <si>
    <t>2013-07-25T06:22:49</t>
  </si>
  <si>
    <t>2013-07-25T20:28:35</t>
  </si>
  <si>
    <t>2013-07-26</t>
  </si>
  <si>
    <t>2013-07-26T06:23:33</t>
  </si>
  <si>
    <t>2013-07-26T20:27:50</t>
  </si>
  <si>
    <t>2013-07-27</t>
  </si>
  <si>
    <t>2013-07-27T06:24:17</t>
  </si>
  <si>
    <t>2013-07-27T20:27:04</t>
  </si>
  <si>
    <t>2013-07-28</t>
  </si>
  <si>
    <t>2013-07-28T06:25:02</t>
  </si>
  <si>
    <t>2013-07-28T20:26:17</t>
  </si>
  <si>
    <t>2013-07-29</t>
  </si>
  <si>
    <t>2013-07-29T06:25:46</t>
  </si>
  <si>
    <t>2013-07-29T20:25:28</t>
  </si>
  <si>
    <t>2013-07-30</t>
  </si>
  <si>
    <t>2013-07-30T06:26:31</t>
  </si>
  <si>
    <t>2013-07-30T20:24:38</t>
  </si>
  <si>
    <t>2013-07-31</t>
  </si>
  <si>
    <t>2013-07-31T06:27:17</t>
  </si>
  <si>
    <t>2013-07-31T20:23:47</t>
  </si>
  <si>
    <t>2013-08-01</t>
  </si>
  <si>
    <t>2013-08-01T06:28:02</t>
  </si>
  <si>
    <t>2013-08-01T20:22:54</t>
  </si>
  <si>
    <t>2013-08-02</t>
  </si>
  <si>
    <t>2013-08-02T06:28:48</t>
  </si>
  <si>
    <t>2013-08-02T20:21:59</t>
  </si>
  <si>
    <t>2013-08-03</t>
  </si>
  <si>
    <t>2013-08-03T06:29:33</t>
  </si>
  <si>
    <t>2013-08-03T20:21:04</t>
  </si>
  <si>
    <t>2013-08-04</t>
  </si>
  <si>
    <t>2013-08-04T06:30:19</t>
  </si>
  <si>
    <t>2013-08-04T20:20:07</t>
  </si>
  <si>
    <t>2013-08-05</t>
  </si>
  <si>
    <t>2013-08-05T06:31:05</t>
  </si>
  <si>
    <t>2013-08-05T20:19:09</t>
  </si>
  <si>
    <t>2013-08-06</t>
  </si>
  <si>
    <t>2013-08-06T06:31:51</t>
  </si>
  <si>
    <t>2013-08-06T20:18:09</t>
  </si>
  <si>
    <t>2013-08-07</t>
  </si>
  <si>
    <t>2013-08-07T06:32:37</t>
  </si>
  <si>
    <t>2013-08-07T20:17:08</t>
  </si>
  <si>
    <t>2013-08-08</t>
  </si>
  <si>
    <t>2013-08-08T06:33:23</t>
  </si>
  <si>
    <t>2013-08-08T20:16:06</t>
  </si>
  <si>
    <t>2013-08-09</t>
  </si>
  <si>
    <t>2013-08-09T06:34:10</t>
  </si>
  <si>
    <t>2013-08-09T20:15:03</t>
  </si>
  <si>
    <t>2013-08-10</t>
  </si>
  <si>
    <t>2013-08-10T06:34:56</t>
  </si>
  <si>
    <t>2013-08-10T20:13:59</t>
  </si>
  <si>
    <t>2013-08-11</t>
  </si>
  <si>
    <t>2013-08-11T06:35:42</t>
  </si>
  <si>
    <t>2013-08-11T20:12:54</t>
  </si>
  <si>
    <t>2013-08-12</t>
  </si>
  <si>
    <t>2013-08-12T06:36:28</t>
  </si>
  <si>
    <t>2013-08-12T20:11:47</t>
  </si>
  <si>
    <t>2013-08-13</t>
  </si>
  <si>
    <t>2013-08-13T06:37:14</t>
  </si>
  <si>
    <t>2013-08-13T20:10:40</t>
  </si>
  <si>
    <t>2013-08-14</t>
  </si>
  <si>
    <t>2013-08-14T06:38:00</t>
  </si>
  <si>
    <t>2013-08-14T20:09:31</t>
  </si>
  <si>
    <t>2013-08-15</t>
  </si>
  <si>
    <t>2013-08-15T06:38:46</t>
  </si>
  <si>
    <t>2013-08-15T20:08:22</t>
  </si>
  <si>
    <t>2013-08-16</t>
  </si>
  <si>
    <t>2013-08-16T06:39:32</t>
  </si>
  <si>
    <t>2013-08-16T20:07:11</t>
  </si>
  <si>
    <t>2013-08-17</t>
  </si>
  <si>
    <t>2013-08-17T06:40:18</t>
  </si>
  <si>
    <t>2013-08-17T20:05:59</t>
  </si>
  <si>
    <t>2013-08-18</t>
  </si>
  <si>
    <t>2013-08-18T06:41:04</t>
  </si>
  <si>
    <t>2013-08-18T20:04:47</t>
  </si>
  <si>
    <t>2013-08-19</t>
  </si>
  <si>
    <t>2013-08-19T06:41:50</t>
  </si>
  <si>
    <t>2013-08-19T20:03:34</t>
  </si>
  <si>
    <t>2013-08-20</t>
  </si>
  <si>
    <t>2013-08-20T06:42:36</t>
  </si>
  <si>
    <t>2013-08-20T20:02:19</t>
  </si>
  <si>
    <t>2013-08-21</t>
  </si>
  <si>
    <t>2013-08-21T06:43:21</t>
  </si>
  <si>
    <t>2013-08-21T20:01:04</t>
  </si>
  <si>
    <t>2013-08-22</t>
  </si>
  <si>
    <t>2013-08-22T06:44:07</t>
  </si>
  <si>
    <t>2013-08-22T19:59:48</t>
  </si>
  <si>
    <t>2013-08-23</t>
  </si>
  <si>
    <t>2013-08-23T06:44:52</t>
  </si>
  <si>
    <t>2013-08-23T19:58:31</t>
  </si>
  <si>
    <t>2013-08-24</t>
  </si>
  <si>
    <t>2013-08-24T06:45:38</t>
  </si>
  <si>
    <t>2013-08-24T19:57:14</t>
  </si>
  <si>
    <t>2013-08-25</t>
  </si>
  <si>
    <t>2013-08-25T06:46:23</t>
  </si>
  <si>
    <t>2013-08-25T19:55:56</t>
  </si>
  <si>
    <t>2013-08-26</t>
  </si>
  <si>
    <t>2013-08-26T06:47:08</t>
  </si>
  <si>
    <t>2013-08-26T19:54:37</t>
  </si>
  <si>
    <t>2013-08-27</t>
  </si>
  <si>
    <t>2013-08-27T06:47:54</t>
  </si>
  <si>
    <t>2013-08-27T19:53:17</t>
  </si>
  <si>
    <t>2013-08-28</t>
  </si>
  <si>
    <t>2013-08-28T06:48:39</t>
  </si>
  <si>
    <t>2013-08-28T19:51:57</t>
  </si>
  <si>
    <t>2013-08-29</t>
  </si>
  <si>
    <t>2013-08-29T06:49:24</t>
  </si>
  <si>
    <t>2013-08-29T19:50:36</t>
  </si>
  <si>
    <t>2013-08-30</t>
  </si>
  <si>
    <t>2013-08-30T06:50:08</t>
  </si>
  <si>
    <t>2013-08-30T19:49:15</t>
  </si>
  <si>
    <t>2013-08-31</t>
  </si>
  <si>
    <t>2013-08-31T06:50:53</t>
  </si>
  <si>
    <t>2013-08-31T19:47:53</t>
  </si>
  <si>
    <t>2013-09-01</t>
  </si>
  <si>
    <t>2013-09-01T06:51:38</t>
  </si>
  <si>
    <t>2013-09-01T19:46:30</t>
  </si>
  <si>
    <t>2013-09-02</t>
  </si>
  <si>
    <t>2013-09-02T06:52:23</t>
  </si>
  <si>
    <t>2013-09-02T19:45:07</t>
  </si>
  <si>
    <t>2013-09-03</t>
  </si>
  <si>
    <t>2013-09-03T06:53:07</t>
  </si>
  <si>
    <t>2013-09-03T19:43:44</t>
  </si>
  <si>
    <t>2013-09-04</t>
  </si>
  <si>
    <t>2013-09-04T06:53:52</t>
  </si>
  <si>
    <t>2013-09-04T19:42:20</t>
  </si>
  <si>
    <t>2013-09-05</t>
  </si>
  <si>
    <t>2013-09-05T06:54:36</t>
  </si>
  <si>
    <t>2013-09-05T19:40:55</t>
  </si>
  <si>
    <t>2013-09-06</t>
  </si>
  <si>
    <t>2013-09-06T06:55:21</t>
  </si>
  <si>
    <t>2013-09-06T19:39:30</t>
  </si>
  <si>
    <t>2013-09-07</t>
  </si>
  <si>
    <t>2013-09-07T06:56:05</t>
  </si>
  <si>
    <t>2013-09-07T19:38:05</t>
  </si>
  <si>
    <t>2013-09-08</t>
  </si>
  <si>
    <t>2013-09-08T06:56:50</t>
  </si>
  <si>
    <t>2013-09-08T19:36:40</t>
  </si>
  <si>
    <t>2013-09-09</t>
  </si>
  <si>
    <t>2013-09-09T06:57:34</t>
  </si>
  <si>
    <t>2013-09-09T19:35:14</t>
  </si>
  <si>
    <t>2013-09-10</t>
  </si>
  <si>
    <t>2013-09-10T06:58:19</t>
  </si>
  <si>
    <t>2013-09-10T19:33:48</t>
  </si>
  <si>
    <t>2013-09-11</t>
  </si>
  <si>
    <t>2013-09-11T06:59:03</t>
  </si>
  <si>
    <t>2013-09-11T19:32:21</t>
  </si>
  <si>
    <t>2013-09-12</t>
  </si>
  <si>
    <t>2013-09-12T06:59:47</t>
  </si>
  <si>
    <t>2013-09-12T19:30:55</t>
  </si>
  <si>
    <t>2013-09-13</t>
  </si>
  <si>
    <t>2013-09-13T07:00:32</t>
  </si>
  <si>
    <t>2013-09-13T19:29:28</t>
  </si>
  <si>
    <t>2013-09-14</t>
  </si>
  <si>
    <t>2013-09-14T07:01:16</t>
  </si>
  <si>
    <t>2013-09-14T19:28:01</t>
  </si>
  <si>
    <t>2013-09-15</t>
  </si>
  <si>
    <t>2013-09-15T07:02:01</t>
  </si>
  <si>
    <t>2013-09-15T19:26:34</t>
  </si>
  <si>
    <t>2013-09-16</t>
  </si>
  <si>
    <t>2013-09-16T07:02:45</t>
  </si>
  <si>
    <t>2013-09-16T19:25:07</t>
  </si>
  <si>
    <t>2013-09-17</t>
  </si>
  <si>
    <t>2013-09-17T07:03:30</t>
  </si>
  <si>
    <t>2013-09-17T19:23:39</t>
  </si>
  <si>
    <t>2013-09-18</t>
  </si>
  <si>
    <t>2013-09-18T07:04:15</t>
  </si>
  <si>
    <t>2013-09-18T19:22:12</t>
  </si>
  <si>
    <t>2013-09-19</t>
  </si>
  <si>
    <t>2013-09-19T07:04:59</t>
  </si>
  <si>
    <t>2013-09-19T19:20:44</t>
  </si>
  <si>
    <t>2013-09-20</t>
  </si>
  <si>
    <t>2013-09-20T07:05:44</t>
  </si>
  <si>
    <t>2013-09-20T19:19:17</t>
  </si>
  <si>
    <t>2013-09-21</t>
  </si>
  <si>
    <t>2013-09-21T07:06:29</t>
  </si>
  <si>
    <t>2013-09-21T19:17:50</t>
  </si>
  <si>
    <t>2013-09-22</t>
  </si>
  <si>
    <t>2013-09-22T07:07:14</t>
  </si>
  <si>
    <t>2013-09-22T19:16:22</t>
  </si>
  <si>
    <t>2013-09-23</t>
  </si>
  <si>
    <t>2013-09-23T07:07:59</t>
  </si>
  <si>
    <t>2013-09-23T19:14:55</t>
  </si>
  <si>
    <t>2013-09-24</t>
  </si>
  <si>
    <t>2013-09-24T07:08:45</t>
  </si>
  <si>
    <t>2013-09-24T19:13:28</t>
  </si>
  <si>
    <t>2013-09-25</t>
  </si>
  <si>
    <t>2013-09-25T07:09:30</t>
  </si>
  <si>
    <t>2013-09-25T19:12:01</t>
  </si>
  <si>
    <t>2013-09-26</t>
  </si>
  <si>
    <t>2013-09-26T07:10:16</t>
  </si>
  <si>
    <t>2013-09-26T19:10:34</t>
  </si>
  <si>
    <t>2013-09-27</t>
  </si>
  <si>
    <t>2013-09-27T07:11:02</t>
  </si>
  <si>
    <t>2013-09-27T19:09:07</t>
  </si>
  <si>
    <t>2013-09-28</t>
  </si>
  <si>
    <t>2013-09-28T07:11:48</t>
  </si>
  <si>
    <t>2013-09-28T19:07:41</t>
  </si>
  <si>
    <t>2013-09-29</t>
  </si>
  <si>
    <t>2013-09-29T07:12:34</t>
  </si>
  <si>
    <t>2013-09-29T19:06:15</t>
  </si>
  <si>
    <t>2013-09-30</t>
  </si>
  <si>
    <t>2013-09-30T07:13:20</t>
  </si>
  <si>
    <t>2013-09-30T19:04:49</t>
  </si>
  <si>
    <t>2013-10-01</t>
  </si>
  <si>
    <t>2013-10-01T07:14:07</t>
  </si>
  <si>
    <t>2013-10-01T19:03:23</t>
  </si>
  <si>
    <t>2013-10-02</t>
  </si>
  <si>
    <t>2013-10-02T07:14:54</t>
  </si>
  <si>
    <t>2013-10-02T19:01:58</t>
  </si>
  <si>
    <t>2013-10-03</t>
  </si>
  <si>
    <t>2013-10-03T07:15:41</t>
  </si>
  <si>
    <t>2013-10-03T19:00:33</t>
  </si>
  <si>
    <t>2013-10-04</t>
  </si>
  <si>
    <t>2013-10-04T07:16:28</t>
  </si>
  <si>
    <t>2013-10-04T18:59:09</t>
  </si>
  <si>
    <t>2013-10-05</t>
  </si>
  <si>
    <t>2013-10-05T07:17:16</t>
  </si>
  <si>
    <t>2013-10-05T18:57:45</t>
  </si>
  <si>
    <t>2013-10-06</t>
  </si>
  <si>
    <t>2013-10-06T07:18:04</t>
  </si>
  <si>
    <t>2013-10-06T18:56:21</t>
  </si>
  <si>
    <t>2013-10-07</t>
  </si>
  <si>
    <t>2013-10-07T07:18:52</t>
  </si>
  <si>
    <t>2013-10-07T18:54:58</t>
  </si>
  <si>
    <t>2013-10-08</t>
  </si>
  <si>
    <t>2013-10-08T07:19:41</t>
  </si>
  <si>
    <t>2013-10-08T18:53:35</t>
  </si>
  <si>
    <t>2013-10-09</t>
  </si>
  <si>
    <t>2013-10-09T07:20:30</t>
  </si>
  <si>
    <t>2013-10-09T18:52:13</t>
  </si>
  <si>
    <t>2013-10-10</t>
  </si>
  <si>
    <t>2013-10-10T07:21:19</t>
  </si>
  <si>
    <t>2013-10-10T18:50:52</t>
  </si>
  <si>
    <t>2013-10-11</t>
  </si>
  <si>
    <t>2013-10-11T07:22:08</t>
  </si>
  <si>
    <t>2013-10-11T18:49:31</t>
  </si>
  <si>
    <t>2013-10-12</t>
  </si>
  <si>
    <t>2013-10-12T07:22:58</t>
  </si>
  <si>
    <t>2013-10-12T18:48:11</t>
  </si>
  <si>
    <t>2013-10-13</t>
  </si>
  <si>
    <t>2013-10-13T07:23:48</t>
  </si>
  <si>
    <t>2013-10-13T18:46:52</t>
  </si>
  <si>
    <t>2013-10-14</t>
  </si>
  <si>
    <t>2013-10-14T07:24:39</t>
  </si>
  <si>
    <t>2013-10-14T18:45:33</t>
  </si>
  <si>
    <t>2013-10-15</t>
  </si>
  <si>
    <t>2013-10-15T07:25:29</t>
  </si>
  <si>
    <t>2013-10-15T18:44:15</t>
  </si>
  <si>
    <t>2013-10-16</t>
  </si>
  <si>
    <t>2013-10-16T07:26:21</t>
  </si>
  <si>
    <t>2013-10-16T18:42:58</t>
  </si>
  <si>
    <t>2013-10-17</t>
  </si>
  <si>
    <t>2013-10-17T07:27:12</t>
  </si>
  <si>
    <t>2013-10-17T18:41:41</t>
  </si>
  <si>
    <t>2013-10-18</t>
  </si>
  <si>
    <t>2013-10-18T07:28:04</t>
  </si>
  <si>
    <t>2013-10-18T18:40:26</t>
  </si>
  <si>
    <t>2013-10-19</t>
  </si>
  <si>
    <t>2013-10-19T07:28:56</t>
  </si>
  <si>
    <t>2013-10-19T18:39:11</t>
  </si>
  <si>
    <t>2013-10-20</t>
  </si>
  <si>
    <t>2013-10-20T07:29:49</t>
  </si>
  <si>
    <t>2013-10-20T18:37:58</t>
  </si>
  <si>
    <t>2013-10-21</t>
  </si>
  <si>
    <t>2013-10-21T07:30:42</t>
  </si>
  <si>
    <t>2013-10-21T18:36:45</t>
  </si>
  <si>
    <t>2013-10-22</t>
  </si>
  <si>
    <t>2013-10-22T07:31:35</t>
  </si>
  <si>
    <t>2013-10-22T18:35:33</t>
  </si>
  <si>
    <t>2013-10-23</t>
  </si>
  <si>
    <t>2013-10-23T07:32:29</t>
  </si>
  <si>
    <t>2013-10-23T18:34:22</t>
  </si>
  <si>
    <t>2013-10-24</t>
  </si>
  <si>
    <t>2013-10-24T07:33:23</t>
  </si>
  <si>
    <t>2013-10-24T18:33:12</t>
  </si>
  <si>
    <t>2013-10-25</t>
  </si>
  <si>
    <t>2013-10-25T07:34:18</t>
  </si>
  <si>
    <t>2013-10-25T18:32:04</t>
  </si>
  <si>
    <t>2013-10-26</t>
  </si>
  <si>
    <t>2013-10-26T07:35:13</t>
  </si>
  <si>
    <t>2013-10-26T18:30:56</t>
  </si>
  <si>
    <t>2013-10-27</t>
  </si>
  <si>
    <t>2013-10-27T06:36:08</t>
  </si>
  <si>
    <t>2013-10-27T17:29:50</t>
  </si>
  <si>
    <t>2013-10-28</t>
  </si>
  <si>
    <t>2013-10-28T06:37:03</t>
  </si>
  <si>
    <t>2013-10-28T17:28:44</t>
  </si>
  <si>
    <t>2013-10-29</t>
  </si>
  <si>
    <t>2013-10-29T06:37:59</t>
  </si>
  <si>
    <t>2013-10-29T17:27:40</t>
  </si>
  <si>
    <t>2013-10-30</t>
  </si>
  <si>
    <t>2013-10-30T06:38:56</t>
  </si>
  <si>
    <t>2013-10-30T17:26:37</t>
  </si>
  <si>
    <t>2013-10-31</t>
  </si>
  <si>
    <t>2013-10-31T06:39:52</t>
  </si>
  <si>
    <t>2013-10-31T17:25:36</t>
  </si>
  <si>
    <t>2013-11-01</t>
  </si>
  <si>
    <t>2013-11-01T06:40:49</t>
  </si>
  <si>
    <t>2013-11-01T17:24:35</t>
  </si>
  <si>
    <t>2013-11-02</t>
  </si>
  <si>
    <t>2013-11-02T06:41:46</t>
  </si>
  <si>
    <t>2013-11-02T17:23:36</t>
  </si>
  <si>
    <t>2013-11-03</t>
  </si>
  <si>
    <t>2013-11-03T06:42:44</t>
  </si>
  <si>
    <t>2013-11-03T17:22:39</t>
  </si>
  <si>
    <t>2013-11-04</t>
  </si>
  <si>
    <t>2013-11-04T06:43:42</t>
  </si>
  <si>
    <t>2013-11-04T17:21:43</t>
  </si>
  <si>
    <t>2013-11-05</t>
  </si>
  <si>
    <t>2013-11-05T06:44:40</t>
  </si>
  <si>
    <t>2013-11-05T17:20:48</t>
  </si>
  <si>
    <t>2013-11-06</t>
  </si>
  <si>
    <t>2013-11-06T06:45:38</t>
  </si>
  <si>
    <t>2013-11-06T17:19:55</t>
  </si>
  <si>
    <t>2013-11-07</t>
  </si>
  <si>
    <t>2013-11-07T06:46:37</t>
  </si>
  <si>
    <t>2013-11-07T17:19:03</t>
  </si>
  <si>
    <t>2013-11-08</t>
  </si>
  <si>
    <t>2013-11-08T06:47:35</t>
  </si>
  <si>
    <t>2013-11-08T17:18:12</t>
  </si>
  <si>
    <t>2013-11-09</t>
  </si>
  <si>
    <t>2013-11-09T06:48:34</t>
  </si>
  <si>
    <t>2013-11-09T17:17:24</t>
  </si>
  <si>
    <t>2013-11-10</t>
  </si>
  <si>
    <t>2013-11-10T06:49:33</t>
  </si>
  <si>
    <t>2013-11-10T17:16:36</t>
  </si>
  <si>
    <t>2013-11-11</t>
  </si>
  <si>
    <t>2013-11-11T06:50:32</t>
  </si>
  <si>
    <t>2013-11-11T17:15:51</t>
  </si>
  <si>
    <t>2013-11-12</t>
  </si>
  <si>
    <t>2013-11-12T06:51:32</t>
  </si>
  <si>
    <t>2013-11-12T17:15:07</t>
  </si>
  <si>
    <t>2013-11-13</t>
  </si>
  <si>
    <t>2013-11-13T06:52:31</t>
  </si>
  <si>
    <t>2013-11-13T17:14:25</t>
  </si>
  <si>
    <t>2013-11-14</t>
  </si>
  <si>
    <t>2013-11-14T06:53:30</t>
  </si>
  <si>
    <t>2013-11-14T17:13:44</t>
  </si>
  <si>
    <t>2013-11-15</t>
  </si>
  <si>
    <t>2013-11-15T06:54:30</t>
  </si>
  <si>
    <t>2013-11-15T17:13:05</t>
  </si>
  <si>
    <t>2013-11-16</t>
  </si>
  <si>
    <t>2013-11-16T06:55:29</t>
  </si>
  <si>
    <t>2013-11-16T17:12:28</t>
  </si>
  <si>
    <t>2013-11-17</t>
  </si>
  <si>
    <t>2013-11-17T06:56:29</t>
  </si>
  <si>
    <t>2013-11-17T17:11:52</t>
  </si>
  <si>
    <t>2013-11-18</t>
  </si>
  <si>
    <t>2013-11-18T06:57:28</t>
  </si>
  <si>
    <t>2013-11-18T17:11:19</t>
  </si>
  <si>
    <t>2013-11-19</t>
  </si>
  <si>
    <t>2013-11-19T06:58:27</t>
  </si>
  <si>
    <t>2013-11-19T17:10:47</t>
  </si>
  <si>
    <t>2013-11-20</t>
  </si>
  <si>
    <t>2013-11-20T06:59:26</t>
  </si>
  <si>
    <t>2013-11-20T17:10:17</t>
  </si>
  <si>
    <t>2013-11-21</t>
  </si>
  <si>
    <t>2013-11-21T07:00:25</t>
  </si>
  <si>
    <t>2013-11-21T17:09:48</t>
  </si>
  <si>
    <t>2013-11-22</t>
  </si>
  <si>
    <t>2013-11-22T07:01:23</t>
  </si>
  <si>
    <t>2013-11-22T17:09:22</t>
  </si>
  <si>
    <t>2013-11-23</t>
  </si>
  <si>
    <t>2013-11-23T07:02:22</t>
  </si>
  <si>
    <t>2013-11-23T17:08:57</t>
  </si>
  <si>
    <t>2013-11-24</t>
  </si>
  <si>
    <t>2013-11-24T07:03:20</t>
  </si>
  <si>
    <t>2013-11-24T17:08:35</t>
  </si>
  <si>
    <t>2013-11-25</t>
  </si>
  <si>
    <t>2013-11-25T07:04:17</t>
  </si>
  <si>
    <t>2013-11-25T17:08:14</t>
  </si>
  <si>
    <t>2013-11-26</t>
  </si>
  <si>
    <t>2013-11-26T07:05:14</t>
  </si>
  <si>
    <t>2013-11-26T17:07:55</t>
  </si>
  <si>
    <t>2013-11-27</t>
  </si>
  <si>
    <t>2013-11-27T07:06:11</t>
  </si>
  <si>
    <t>2013-11-27T17:07:38</t>
  </si>
  <si>
    <t>2013-11-28</t>
  </si>
  <si>
    <t>2013-11-28T07:07:07</t>
  </si>
  <si>
    <t>2013-11-28T17:07:23</t>
  </si>
  <si>
    <t>2013-11-29</t>
  </si>
  <si>
    <t>2013-11-29T07:08:03</t>
  </si>
  <si>
    <t>2013-11-29T17:07:10</t>
  </si>
  <si>
    <t>2013-11-30</t>
  </si>
  <si>
    <t>2013-11-30T07:08:58</t>
  </si>
  <si>
    <t>2013-11-30T17:06:59</t>
  </si>
  <si>
    <t>2013-12-01</t>
  </si>
  <si>
    <t>2013-12-01T07:09:52</t>
  </si>
  <si>
    <t>2013-12-01T17:06:50</t>
  </si>
  <si>
    <t>2013-12-02</t>
  </si>
  <si>
    <t>2013-12-02T07:10:46</t>
  </si>
  <si>
    <t>2013-12-02T17:06:43</t>
  </si>
  <si>
    <t>2013-12-03</t>
  </si>
  <si>
    <t>2013-12-03T07:11:39</t>
  </si>
  <si>
    <t>2013-12-03T17:06:38</t>
  </si>
  <si>
    <t>2013-12-04</t>
  </si>
  <si>
    <t>2013-12-04T07:12:31</t>
  </si>
  <si>
    <t>2013-12-04T17:06:35</t>
  </si>
  <si>
    <t>2013-12-05</t>
  </si>
  <si>
    <t>2013-12-05T07:13:22</t>
  </si>
  <si>
    <t>2013-12-05T17:06:34</t>
  </si>
  <si>
    <t>2013-12-06</t>
  </si>
  <si>
    <t>2013-12-06T07:14:12</t>
  </si>
  <si>
    <t>2013-12-06T17:06:34</t>
  </si>
  <si>
    <t>2013-12-07</t>
  </si>
  <si>
    <t>2013-12-07T07:15:02</t>
  </si>
  <si>
    <t>2013-12-07T17:06:37</t>
  </si>
  <si>
    <t>2013-12-08</t>
  </si>
  <si>
    <t>2013-12-08T07:15:50</t>
  </si>
  <si>
    <t>2013-12-08T17:06:42</t>
  </si>
  <si>
    <t>2013-12-09</t>
  </si>
  <si>
    <t>2013-12-09T07:16:38</t>
  </si>
  <si>
    <t>2013-12-09T17:06:48</t>
  </si>
  <si>
    <t>2013-12-10</t>
  </si>
  <si>
    <t>2013-12-10T07:17:24</t>
  </si>
  <si>
    <t>2013-12-10T17:06:57</t>
  </si>
  <si>
    <t>2013-12-11</t>
  </si>
  <si>
    <t>2013-12-11T07:18:09</t>
  </si>
  <si>
    <t>2013-12-11T17:07:08</t>
  </si>
  <si>
    <t>2013-12-12</t>
  </si>
  <si>
    <t>2013-12-12T07:18:53</t>
  </si>
  <si>
    <t>2013-12-12T17:07:20</t>
  </si>
  <si>
    <t>2013-12-13</t>
  </si>
  <si>
    <t>2013-12-13T07:19:36</t>
  </si>
  <si>
    <t>2013-12-13T17:07:34</t>
  </si>
  <si>
    <t>2013-12-14</t>
  </si>
  <si>
    <t>2013-12-14T07:20:17</t>
  </si>
  <si>
    <t>2013-12-14T17:07:51</t>
  </si>
  <si>
    <t>2013-12-15</t>
  </si>
  <si>
    <t>2013-12-15T07:20:57</t>
  </si>
  <si>
    <t>2013-12-15T17:08:09</t>
  </si>
  <si>
    <t>2013-12-16</t>
  </si>
  <si>
    <t>2013-12-16T07:21:36</t>
  </si>
  <si>
    <t>2013-12-16T17:08:29</t>
  </si>
  <si>
    <t>2013-12-17</t>
  </si>
  <si>
    <t>2013-12-17T07:22:14</t>
  </si>
  <si>
    <t>2013-12-17T17:08:50</t>
  </si>
  <si>
    <t>2013-12-18</t>
  </si>
  <si>
    <t>2013-12-18T07:22:49</t>
  </si>
  <si>
    <t>2013-12-18T17:09:14</t>
  </si>
  <si>
    <t>2013-12-19</t>
  </si>
  <si>
    <t>2013-12-19T07:23:24</t>
  </si>
  <si>
    <t>2013-12-19T17:09:39</t>
  </si>
  <si>
    <t>2013-12-20</t>
  </si>
  <si>
    <t>2013-12-20T07:23:57</t>
  </si>
  <si>
    <t>2013-12-20T17:10:06</t>
  </si>
  <si>
    <t>2013-12-21</t>
  </si>
  <si>
    <t>2013-12-21T07:24:28</t>
  </si>
  <si>
    <t>2013-12-21T17:10:35</t>
  </si>
  <si>
    <t>2013-12-22</t>
  </si>
  <si>
    <t>2013-12-22T07:24:58</t>
  </si>
  <si>
    <t>2013-12-22T17:11:05</t>
  </si>
  <si>
    <t>2013-12-23</t>
  </si>
  <si>
    <t>2013-12-23T07:25:26</t>
  </si>
  <si>
    <t>2013-12-23T17:11:38</t>
  </si>
  <si>
    <t>2013-12-24</t>
  </si>
  <si>
    <t>2013-12-24T07:25:52</t>
  </si>
  <si>
    <t>2013-12-24T17:12:11</t>
  </si>
  <si>
    <t>2013-12-25</t>
  </si>
  <si>
    <t>2013-12-25T07:26:17</t>
  </si>
  <si>
    <t>2013-12-25T17:12:47</t>
  </si>
  <si>
    <t>2013-12-26</t>
  </si>
  <si>
    <t>2013-12-26T07:26:40</t>
  </si>
  <si>
    <t>2013-12-26T17:13:23</t>
  </si>
  <si>
    <t>2013-12-27</t>
  </si>
  <si>
    <t>2013-12-27T07:27:01</t>
  </si>
  <si>
    <t>2013-12-27T17:14:02</t>
  </si>
  <si>
    <t>2013-12-28</t>
  </si>
  <si>
    <t>2013-12-28T07:27:21</t>
  </si>
  <si>
    <t>2013-12-28T17:14:42</t>
  </si>
  <si>
    <t>2013-12-29</t>
  </si>
  <si>
    <t>2013-12-29T07:27:39</t>
  </si>
  <si>
    <t>2013-12-29T17:15:23</t>
  </si>
  <si>
    <t>2013-12-30</t>
  </si>
  <si>
    <t>2013-12-30T07:27:55</t>
  </si>
  <si>
    <t>2013-12-30T17:16:05</t>
  </si>
  <si>
    <t>2013-12-31</t>
  </si>
  <si>
    <t>2013-12-31T07:28:09</t>
  </si>
  <si>
    <t>2013-12-31T17:16:49</t>
  </si>
  <si>
    <t>2014-01-01</t>
  </si>
  <si>
    <t>2014-01-01T07:28:21</t>
  </si>
  <si>
    <t>2014-01-01T17:17:34</t>
  </si>
  <si>
    <t>2014-01-02</t>
  </si>
  <si>
    <t>2014-01-02T07:28:31</t>
  </si>
  <si>
    <t>2014-01-02T17:18:21</t>
  </si>
  <si>
    <t>2014-01-03</t>
  </si>
  <si>
    <t>2014-01-03T07:28:39</t>
  </si>
  <si>
    <t>2014-01-03T17:19:09</t>
  </si>
  <si>
    <t>2014-01-04</t>
  </si>
  <si>
    <t>2014-01-04T07:28:46</t>
  </si>
  <si>
    <t>2014-01-04T17:19:57</t>
  </si>
  <si>
    <t>2014-01-05</t>
  </si>
  <si>
    <t>2014-01-05T07:28:51</t>
  </si>
  <si>
    <t>2014-01-05T17:20:47</t>
  </si>
  <si>
    <t>2014-01-06</t>
  </si>
  <si>
    <t>2014-01-06T07:28:53</t>
  </si>
  <si>
    <t>2014-01-06T17:21:38</t>
  </si>
  <si>
    <t>2014-01-07</t>
  </si>
  <si>
    <t>2014-01-07T07:28:54</t>
  </si>
  <si>
    <t>2014-01-07T17:22:30</t>
  </si>
  <si>
    <t>2014-01-08</t>
  </si>
  <si>
    <t>2014-01-08T07:28:53</t>
  </si>
  <si>
    <t>2014-01-08T17:23:23</t>
  </si>
  <si>
    <t>2014-01-09</t>
  </si>
  <si>
    <t>2014-01-09T07:28:50</t>
  </si>
  <si>
    <t>2014-01-09T17:24:17</t>
  </si>
  <si>
    <t>2014-01-10</t>
  </si>
  <si>
    <t>2014-01-10T07:28:45</t>
  </si>
  <si>
    <t>2014-01-10T17:25:12</t>
  </si>
  <si>
    <t>2014-01-11</t>
  </si>
  <si>
    <t>2014-01-11T07:28:38</t>
  </si>
  <si>
    <t>2014-01-11T17:26:07</t>
  </si>
  <si>
    <t>2014-01-12</t>
  </si>
  <si>
    <t>2014-01-12T07:28:29</t>
  </si>
  <si>
    <t>2014-01-12T17:27:03</t>
  </si>
  <si>
    <t>2014-01-13</t>
  </si>
  <si>
    <t>2014-01-13T07:28:18</t>
  </si>
  <si>
    <t>2014-01-13T17:28:00</t>
  </si>
  <si>
    <t>2014-01-14</t>
  </si>
  <si>
    <t>2014-01-14T07:28:05</t>
  </si>
  <si>
    <t>2014-01-14T17:28:58</t>
  </si>
  <si>
    <t>2014-01-15</t>
  </si>
  <si>
    <t>2014-01-15T07:27:51</t>
  </si>
  <si>
    <t>2014-01-15T17:29:56</t>
  </si>
  <si>
    <t>2014-01-16</t>
  </si>
  <si>
    <t>2014-01-16T07:27:34</t>
  </si>
  <si>
    <t>2014-01-16T17:30:55</t>
  </si>
  <si>
    <t>2014-01-17</t>
  </si>
  <si>
    <t>2014-01-17T07:27:16</t>
  </si>
  <si>
    <t>2014-01-17T17:31:54</t>
  </si>
  <si>
    <t>2014-01-18</t>
  </si>
  <si>
    <t>2014-01-18T07:26:55</t>
  </si>
  <si>
    <t>2014-01-18T17:32:54</t>
  </si>
  <si>
    <t>2014-01-19</t>
  </si>
  <si>
    <t>2014-01-19T07:26:33</t>
  </si>
  <si>
    <t>2014-01-19T17:33:54</t>
  </si>
  <si>
    <t>2014-01-20</t>
  </si>
  <si>
    <t>2014-01-20T07:26:09</t>
  </si>
  <si>
    <t>2014-01-20T17:34:54</t>
  </si>
  <si>
    <t>2014-01-21</t>
  </si>
  <si>
    <t>2014-01-21T07:25:43</t>
  </si>
  <si>
    <t>2014-01-21T17:35:55</t>
  </si>
  <si>
    <t>2014-01-22</t>
  </si>
  <si>
    <t>2014-01-22T07:25:16</t>
  </si>
  <si>
    <t>2014-01-22T17:36:56</t>
  </si>
  <si>
    <t>2014-01-23</t>
  </si>
  <si>
    <t>2014-01-23T07:24:46</t>
  </si>
  <si>
    <t>2014-01-23T17:37:58</t>
  </si>
  <si>
    <t>2014-01-24</t>
  </si>
  <si>
    <t>2014-01-24T07:24:15</t>
  </si>
  <si>
    <t>2014-01-24T17:39:00</t>
  </si>
  <si>
    <t>2014-01-25</t>
  </si>
  <si>
    <t>2014-01-25T07:23:42</t>
  </si>
  <si>
    <t>2014-01-25T17:40:01</t>
  </si>
  <si>
    <t>2014-01-26</t>
  </si>
  <si>
    <t>2014-01-26T07:23:07</t>
  </si>
  <si>
    <t>2014-01-26T17:41:03</t>
  </si>
  <si>
    <t>2014-01-27</t>
  </si>
  <si>
    <t>2014-01-27T07:22:31</t>
  </si>
  <si>
    <t>2014-01-27T17:42:05</t>
  </si>
  <si>
    <t>2014-01-28</t>
  </si>
  <si>
    <t>2014-01-28T07:21:52</t>
  </si>
  <si>
    <t>2014-01-28T17:43:08</t>
  </si>
  <si>
    <t>2014-01-29</t>
  </si>
  <si>
    <t>2014-01-29T07:21:12</t>
  </si>
  <si>
    <t>2014-01-29T17:44:10</t>
  </si>
  <si>
    <t>2014-01-30</t>
  </si>
  <si>
    <t>2014-01-30T07:20:31</t>
  </si>
  <si>
    <t>2014-01-30T17:45:12</t>
  </si>
  <si>
    <t>2014-01-31</t>
  </si>
  <si>
    <t>2014-01-31T07:19:48</t>
  </si>
  <si>
    <t>2014-01-31T17:46:14</t>
  </si>
  <si>
    <t>2014-02-01</t>
  </si>
  <si>
    <t>2014-02-01T07:19:03</t>
  </si>
  <si>
    <t>2014-02-01T17:47:16</t>
  </si>
  <si>
    <t>2014-02-02</t>
  </si>
  <si>
    <t>2014-02-02T07:18:17</t>
  </si>
  <si>
    <t>2014-02-02T17:48:18</t>
  </si>
  <si>
    <t>2014-02-03</t>
  </si>
  <si>
    <t>2014-02-03T07:17:29</t>
  </si>
  <si>
    <t>2014-02-03T17:49:20</t>
  </si>
  <si>
    <t>2014-02-04</t>
  </si>
  <si>
    <t>2014-02-04T07:16:39</t>
  </si>
  <si>
    <t>2014-02-04T17:50:22</t>
  </si>
  <si>
    <t>2014-02-05</t>
  </si>
  <si>
    <t>2014-02-05T07:15:49</t>
  </si>
  <si>
    <t>2014-02-05T17:51:23</t>
  </si>
  <si>
    <t>2014-02-06</t>
  </si>
  <si>
    <t>2014-02-06T07:14:56</t>
  </si>
  <si>
    <t>2014-02-06T17:52:25</t>
  </si>
  <si>
    <t>2014-02-07</t>
  </si>
  <si>
    <t>2014-02-07T07:14:02</t>
  </si>
  <si>
    <t>2014-02-07T17:53:26</t>
  </si>
  <si>
    <t>2014-02-08</t>
  </si>
  <si>
    <t>2014-02-08T07:13:07</t>
  </si>
  <si>
    <t>2014-02-08T17:54:27</t>
  </si>
  <si>
    <t>2014-02-09</t>
  </si>
  <si>
    <t>2014-02-09T07:12:11</t>
  </si>
  <si>
    <t>2014-02-09T17:55:28</t>
  </si>
  <si>
    <t>2014-02-10</t>
  </si>
  <si>
    <t>2014-02-10T07:11:13</t>
  </si>
  <si>
    <t>2014-02-10T17:56:28</t>
  </si>
  <si>
    <t>2014-02-11</t>
  </si>
  <si>
    <t>2014-02-11T07:10:14</t>
  </si>
  <si>
    <t>2014-02-11T17:57:28</t>
  </si>
  <si>
    <t>2014-02-12</t>
  </si>
  <si>
    <t>2014-02-12T07:09:13</t>
  </si>
  <si>
    <t>2014-02-12T17:58:28</t>
  </si>
  <si>
    <t>2014-02-13</t>
  </si>
  <si>
    <t>2014-02-13T07:08:12</t>
  </si>
  <si>
    <t>2014-02-13T17:59:28</t>
  </si>
  <si>
    <t>2014-02-14</t>
  </si>
  <si>
    <t>2014-02-14T07:07:09</t>
  </si>
  <si>
    <t>2014-02-14T18:00:27</t>
  </si>
  <si>
    <t>2014-02-15</t>
  </si>
  <si>
    <t>2014-02-15T07:06:05</t>
  </si>
  <si>
    <t>2014-02-15T18:01:26</t>
  </si>
  <si>
    <t>2014-02-16</t>
  </si>
  <si>
    <t>2014-02-16T07:05:00</t>
  </si>
  <si>
    <t>2014-02-16T18:02:25</t>
  </si>
  <si>
    <t>2014-02-17</t>
  </si>
  <si>
    <t>2014-02-17T07:03:53</t>
  </si>
  <si>
    <t>2014-02-17T18:03:23</t>
  </si>
  <si>
    <t>2014-02-18</t>
  </si>
  <si>
    <t>2014-02-18T07:02:46</t>
  </si>
  <si>
    <t>2014-02-18T18:04:22</t>
  </si>
  <si>
    <t>2014-02-19</t>
  </si>
  <si>
    <t>2014-02-19T07:01:38</t>
  </si>
  <si>
    <t>2014-02-19T18:05:19</t>
  </si>
  <si>
    <t>2014-02-20</t>
  </si>
  <si>
    <t>2014-02-20T07:00:28</t>
  </si>
  <si>
    <t>2014-02-20T18:06:17</t>
  </si>
  <si>
    <t>2014-02-21</t>
  </si>
  <si>
    <t>2014-02-21T06:59:18</t>
  </si>
  <si>
    <t>2014-02-21T18:07:14</t>
  </si>
  <si>
    <t>2014-02-22</t>
  </si>
  <si>
    <t>2014-02-22T06:58:06</t>
  </si>
  <si>
    <t>2014-02-22T18:08:10</t>
  </si>
  <si>
    <t>2014-02-23</t>
  </si>
  <si>
    <t>2014-02-23T06:56:54</t>
  </si>
  <si>
    <t>2014-02-23T18:09:07</t>
  </si>
  <si>
    <t>2014-02-24</t>
  </si>
  <si>
    <t>2014-02-24T06:55:41</t>
  </si>
  <si>
    <t>2014-02-24T18:10:03</t>
  </si>
  <si>
    <t>2014-02-25</t>
  </si>
  <si>
    <t>2014-02-25T06:54:27</t>
  </si>
  <si>
    <t>2014-02-25T18:10:58</t>
  </si>
  <si>
    <t>2014-02-26</t>
  </si>
  <si>
    <t>2014-02-26T06:53:12</t>
  </si>
  <si>
    <t>2014-02-26T18:11:53</t>
  </si>
  <si>
    <t>2014-02-27</t>
  </si>
  <si>
    <t>2014-02-27T06:51:56</t>
  </si>
  <si>
    <t>2014-02-27T18:12:48</t>
  </si>
  <si>
    <t>2014-02-28</t>
  </si>
  <si>
    <t>2014-02-28T06:50:40</t>
  </si>
  <si>
    <t>2014-02-28T18:13:43</t>
  </si>
  <si>
    <t>2014-03-01</t>
  </si>
  <si>
    <t>2014-03-01T06:49:23</t>
  </si>
  <si>
    <t>2014-03-01T18:14:37</t>
  </si>
  <si>
    <t>2014-03-02</t>
  </si>
  <si>
    <t>2014-03-02T06:48:05</t>
  </si>
  <si>
    <t>2014-03-02T18:15:31</t>
  </si>
  <si>
    <t>2014-03-03</t>
  </si>
  <si>
    <t>2014-03-03T06:46:46</t>
  </si>
  <si>
    <t>2014-03-03T18:16:25</t>
  </si>
  <si>
    <t>2014-03-04</t>
  </si>
  <si>
    <t>2014-03-04T06:45:27</t>
  </si>
  <si>
    <t>2014-03-04T18:17:18</t>
  </si>
  <si>
    <t>2014-03-05</t>
  </si>
  <si>
    <t>2014-03-05T06:44:08</t>
  </si>
  <si>
    <t>2014-03-05T18:18:11</t>
  </si>
  <si>
    <t>2014-03-06</t>
  </si>
  <si>
    <t>2014-03-06T06:42:47</t>
  </si>
  <si>
    <t>2014-03-06T18:19:04</t>
  </si>
  <si>
    <t>2014-03-07</t>
  </si>
  <si>
    <t>2014-03-07T06:41:26</t>
  </si>
  <si>
    <t>2014-03-07T18:19:56</t>
  </si>
  <si>
    <t>2014-03-08</t>
  </si>
  <si>
    <t>2014-03-08T06:40:05</t>
  </si>
  <si>
    <t>2014-03-08T18:20:49</t>
  </si>
  <si>
    <t>2014-03-09</t>
  </si>
  <si>
    <t>2014-03-09T06:38:43</t>
  </si>
  <si>
    <t>2014-03-09T18:21:41</t>
  </si>
  <si>
    <t>2014-03-10</t>
  </si>
  <si>
    <t>2014-03-10T06:37:21</t>
  </si>
  <si>
    <t>2014-03-10T18:22:32</t>
  </si>
  <si>
    <t>2014-03-11</t>
  </si>
  <si>
    <t>2014-03-11T06:35:59</t>
  </si>
  <si>
    <t>2014-03-11T18:23:24</t>
  </si>
  <si>
    <t>2014-03-12</t>
  </si>
  <si>
    <t>2014-03-12T06:34:36</t>
  </si>
  <si>
    <t>2014-03-12T18:24:15</t>
  </si>
  <si>
    <t>2014-03-13</t>
  </si>
  <si>
    <t>2014-03-13T06:33:12</t>
  </si>
  <si>
    <t>2014-03-13T18:25:06</t>
  </si>
  <si>
    <t>2014-03-14</t>
  </si>
  <si>
    <t>2014-03-14T06:31:49</t>
  </si>
  <si>
    <t>2014-03-14T18:25:56</t>
  </si>
  <si>
    <t>2014-03-15</t>
  </si>
  <si>
    <t>2014-03-15T06:30:25</t>
  </si>
  <si>
    <t>2014-03-15T18:26:47</t>
  </si>
  <si>
    <t>2014-03-16</t>
  </si>
  <si>
    <t>2014-03-16T06:29:00</t>
  </si>
  <si>
    <t>2014-03-16T18:27:37</t>
  </si>
  <si>
    <t>2014-03-17</t>
  </si>
  <si>
    <t>2014-03-17T06:27:36</t>
  </si>
  <si>
    <t>2014-03-17T18:28:27</t>
  </si>
  <si>
    <t>2014-03-18</t>
  </si>
  <si>
    <t>2014-03-18T06:26:11</t>
  </si>
  <si>
    <t>2014-03-18T18:29:17</t>
  </si>
  <si>
    <t>2014-03-19</t>
  </si>
  <si>
    <t>2014-03-19T06:24:47</t>
  </si>
  <si>
    <t>2014-03-19T18:30:07</t>
  </si>
  <si>
    <t>2014-03-20</t>
  </si>
  <si>
    <t>2014-03-20T06:23:22</t>
  </si>
  <si>
    <t>2014-03-20T18:30:57</t>
  </si>
  <si>
    <t>2014-03-21</t>
  </si>
  <si>
    <t>2014-03-21T06:21:57</t>
  </si>
  <si>
    <t>2014-03-21T18:31:46</t>
  </si>
  <si>
    <t>2014-03-22</t>
  </si>
  <si>
    <t>2014-03-22T06:20:32</t>
  </si>
  <si>
    <t>2014-03-22T18:32:35</t>
  </si>
  <si>
    <t>2014-03-23</t>
  </si>
  <si>
    <t>2014-03-23T06:19:07</t>
  </si>
  <si>
    <t>2014-03-23T18:33:25</t>
  </si>
  <si>
    <t>2014-03-24</t>
  </si>
  <si>
    <t>2014-03-24T06:17:41</t>
  </si>
  <si>
    <t>2014-03-24T18:34:14</t>
  </si>
  <si>
    <t>2014-03-25</t>
  </si>
  <si>
    <t>2014-03-25T06:16:16</t>
  </si>
  <si>
    <t>2014-03-25T18:35:03</t>
  </si>
  <si>
    <t>2014-03-26</t>
  </si>
  <si>
    <t>2014-03-26T06:14:51</t>
  </si>
  <si>
    <t>2014-03-26T18:35:52</t>
  </si>
  <si>
    <t>2014-03-27</t>
  </si>
  <si>
    <t>2014-03-27T06:13:26</t>
  </si>
  <si>
    <t>2014-03-27T18:36:41</t>
  </si>
  <si>
    <t>2014-03-28</t>
  </si>
  <si>
    <t>2014-03-28T06:12:01</t>
  </si>
  <si>
    <t>2014-03-28T18:37:29</t>
  </si>
  <si>
    <t>2014-03-29</t>
  </si>
  <si>
    <t>2014-03-29T06:10:36</t>
  </si>
  <si>
    <t>2014-03-29T18:38:18</t>
  </si>
  <si>
    <t>2014-03-30</t>
  </si>
  <si>
    <t>2014-03-30T07:09:12</t>
  </si>
  <si>
    <t>2014-03-30T19:39:07</t>
  </si>
  <si>
    <t>2014-03-31</t>
  </si>
  <si>
    <t>2014-03-31T07:07:47</t>
  </si>
  <si>
    <t>2014-03-31T19:39:55</t>
  </si>
  <si>
    <t>2014-04-01</t>
  </si>
  <si>
    <t>2014-04-01T07:06:23</t>
  </si>
  <si>
    <t>2014-04-01T19:40:44</t>
  </si>
  <si>
    <t>2014-04-02</t>
  </si>
  <si>
    <t>2014-04-02T07:04:59</t>
  </si>
  <si>
    <t>2014-04-02T19:41:33</t>
  </si>
  <si>
    <t>2014-04-03</t>
  </si>
  <si>
    <t>2014-04-03T07:03:35</t>
  </si>
  <si>
    <t>2014-04-03T19:42:21</t>
  </si>
  <si>
    <t>2014-04-04</t>
  </si>
  <si>
    <t>2014-04-04T07:02:12</t>
  </si>
  <si>
    <t>2014-04-04T19:43:10</t>
  </si>
  <si>
    <t>2014-04-05</t>
  </si>
  <si>
    <t>2014-04-05T07:00:49</t>
  </si>
  <si>
    <t>2014-04-05T19:43:58</t>
  </si>
  <si>
    <t>2014-04-06</t>
  </si>
  <si>
    <t>2014-04-06T06:59:26</t>
  </si>
  <si>
    <t>2014-04-06T19:44:47</t>
  </si>
  <si>
    <t>2014-04-07</t>
  </si>
  <si>
    <t>2014-04-07T06:58:03</t>
  </si>
  <si>
    <t>2014-04-07T19:45:36</t>
  </si>
  <si>
    <t>2014-04-08</t>
  </si>
  <si>
    <t>2014-04-08T06:56:42</t>
  </si>
  <si>
    <t>2014-04-08T19:46:24</t>
  </si>
  <si>
    <t>2014-04-09</t>
  </si>
  <si>
    <t>2014-04-09T06:55:20</t>
  </si>
  <si>
    <t>2014-04-09T19:47:13</t>
  </si>
  <si>
    <t>2014-04-10</t>
  </si>
  <si>
    <t>2014-04-10T06:53:59</t>
  </si>
  <si>
    <t>2014-04-10T19:48:02</t>
  </si>
  <si>
    <t>2014-04-11</t>
  </si>
  <si>
    <t>2014-04-11T06:52:38</t>
  </si>
  <si>
    <t>2014-04-11T19:48:51</t>
  </si>
  <si>
    <t>2014-04-12</t>
  </si>
  <si>
    <t>2014-04-12T06:51:18</t>
  </si>
  <si>
    <t>2014-04-12T19:49:39</t>
  </si>
  <si>
    <t>2014-04-13</t>
  </si>
  <si>
    <t>2014-04-13T06:49:59</t>
  </si>
  <si>
    <t>2014-04-13T19:50:28</t>
  </si>
  <si>
    <t>2014-04-14</t>
  </si>
  <si>
    <t>2014-04-14T06:48:40</t>
  </si>
  <si>
    <t>2014-04-14T19:51:17</t>
  </si>
  <si>
    <t>2014-04-15</t>
  </si>
  <si>
    <t>2014-04-15T06:47:22</t>
  </si>
  <si>
    <t>2014-04-15T19:52:06</t>
  </si>
  <si>
    <t>2014-04-16</t>
  </si>
  <si>
    <t>2014-04-16T06:46:04</t>
  </si>
  <si>
    <t>2014-04-16T19:52:55</t>
  </si>
  <si>
    <t>2014-04-17</t>
  </si>
  <si>
    <t>2014-04-17T06:44:47</t>
  </si>
  <si>
    <t>2014-04-17T19:53:44</t>
  </si>
  <si>
    <t>2014-04-18</t>
  </si>
  <si>
    <t>2014-04-18T06:43:31</t>
  </si>
  <si>
    <t>2014-04-18T19:54:33</t>
  </si>
  <si>
    <t>2014-04-19</t>
  </si>
  <si>
    <t>2014-04-19T06:42:15</t>
  </si>
  <si>
    <t>2014-04-19T19:55:23</t>
  </si>
  <si>
    <t>2014-04-20</t>
  </si>
  <si>
    <t>2014-04-20T06:41:01</t>
  </si>
  <si>
    <t>2014-04-20T19:56:12</t>
  </si>
  <si>
    <t>2014-04-21</t>
  </si>
  <si>
    <t>2014-04-21T06:39:47</t>
  </si>
  <si>
    <t>2014-04-21T19:57:01</t>
  </si>
  <si>
    <t>2014-04-22</t>
  </si>
  <si>
    <t>2014-04-22T06:38:33</t>
  </si>
  <si>
    <t>2014-04-22T19:57:50</t>
  </si>
  <si>
    <t>2014-04-23</t>
  </si>
  <si>
    <t>2014-04-23T06:37:21</t>
  </si>
  <si>
    <t>2014-04-23T19:58:40</t>
  </si>
  <si>
    <t>2014-04-24</t>
  </si>
  <si>
    <t>2014-04-24T06:36:10</t>
  </si>
  <si>
    <t>2014-04-24T19:59:29</t>
  </si>
  <si>
    <t>2014-04-25</t>
  </si>
  <si>
    <t>2014-04-25T06:34:59</t>
  </si>
  <si>
    <t>2014-04-25T20:00:19</t>
  </si>
  <si>
    <t>2014-04-26</t>
  </si>
  <si>
    <t>2014-04-26T06:33:49</t>
  </si>
  <si>
    <t>2014-04-26T20:01:08</t>
  </si>
  <si>
    <t>2014-04-27</t>
  </si>
  <si>
    <t>2014-04-27T06:32:41</t>
  </si>
  <si>
    <t>2014-04-27T20:01:58</t>
  </si>
  <si>
    <t>2014-04-28</t>
  </si>
  <si>
    <t>2014-04-28T06:31:33</t>
  </si>
  <si>
    <t>2014-04-28T20:02:47</t>
  </si>
  <si>
    <t>2014-04-29</t>
  </si>
  <si>
    <t>2014-04-29T06:30:26</t>
  </si>
  <si>
    <t>2014-04-29T20:03:37</t>
  </si>
  <si>
    <t>2014-04-30</t>
  </si>
  <si>
    <t>2014-04-30T06:29:21</t>
  </si>
  <si>
    <t>2014-04-30T20:04:26</t>
  </si>
  <si>
    <t>2014-05-01</t>
  </si>
  <si>
    <t>2014-05-01T06:28:16</t>
  </si>
  <si>
    <t>2014-05-01T20:05:16</t>
  </si>
  <si>
    <t>2014-05-02</t>
  </si>
  <si>
    <t>2014-05-02T06:27:13</t>
  </si>
  <si>
    <t>2014-05-02T20:06:05</t>
  </si>
  <si>
    <t>2014-05-03</t>
  </si>
  <si>
    <t>2014-05-03T06:26:10</t>
  </si>
  <si>
    <t>2014-05-03T20:06:55</t>
  </si>
  <si>
    <t>2014-05-04</t>
  </si>
  <si>
    <t>2014-05-04T06:25:09</t>
  </si>
  <si>
    <t>2014-05-04T20:07:44</t>
  </si>
  <si>
    <t>2014-05-05</t>
  </si>
  <si>
    <t>2014-05-05T06:24:09</t>
  </si>
  <si>
    <t>2014-05-05T20:08:33</t>
  </si>
  <si>
    <t>2014-05-06</t>
  </si>
  <si>
    <t>2014-05-06T06:23:10</t>
  </si>
  <si>
    <t>2014-05-06T20:09:22</t>
  </si>
  <si>
    <t>2014-05-07</t>
  </si>
  <si>
    <t>2014-05-07T06:22:12</t>
  </si>
  <si>
    <t>2014-05-07T20:10:11</t>
  </si>
  <si>
    <t>2014-05-08</t>
  </si>
  <si>
    <t>2014-05-08T06:21:16</t>
  </si>
  <si>
    <t>2014-05-08T20:11:00</t>
  </si>
  <si>
    <t>2014-05-09</t>
  </si>
  <si>
    <t>2014-05-09T06:20:21</t>
  </si>
  <si>
    <t>2014-05-09T20:11:49</t>
  </si>
  <si>
    <t>2014-05-10</t>
  </si>
  <si>
    <t>2014-05-10T06:19:27</t>
  </si>
  <si>
    <t>2014-05-10T20:12:38</t>
  </si>
  <si>
    <t>2014-05-11</t>
  </si>
  <si>
    <t>2014-05-11T06:18:35</t>
  </si>
  <si>
    <t>2014-05-11T20:13:26</t>
  </si>
  <si>
    <t>2014-05-12</t>
  </si>
  <si>
    <t>2014-05-12T06:17:43</t>
  </si>
  <si>
    <t>2014-05-12T20:14:14</t>
  </si>
  <si>
    <t>2014-05-13</t>
  </si>
  <si>
    <t>2014-05-13T06:16:54</t>
  </si>
  <si>
    <t>2014-05-13T20:15:02</t>
  </si>
  <si>
    <t>2014-05-14</t>
  </si>
  <si>
    <t>2014-05-14T06:16:05</t>
  </si>
  <si>
    <t>2014-05-14T20:15:50</t>
  </si>
  <si>
    <t>2014-05-15</t>
  </si>
  <si>
    <t>2014-05-15T06:15:18</t>
  </si>
  <si>
    <t>2014-05-15T20:16:37</t>
  </si>
  <si>
    <t>2014-05-16</t>
  </si>
  <si>
    <t>2014-05-16T06:14:33</t>
  </si>
  <si>
    <t>2014-05-16T20:17:24</t>
  </si>
  <si>
    <t>2014-05-17</t>
  </si>
  <si>
    <t>2014-05-17T06:13:49</t>
  </si>
  <si>
    <t>2014-05-17T20:18:11</t>
  </si>
  <si>
    <t>2014-05-18</t>
  </si>
  <si>
    <t>2014-05-18T06:13:06</t>
  </si>
  <si>
    <t>2014-05-18T20:18:57</t>
  </si>
  <si>
    <t>2014-05-19</t>
  </si>
  <si>
    <t>2014-05-19T06:12:25</t>
  </si>
  <si>
    <t>2014-05-19T20:19:43</t>
  </si>
  <si>
    <t>2014-05-20</t>
  </si>
  <si>
    <t>2014-05-20T06:11:45</t>
  </si>
  <si>
    <t>2014-05-20T20:20:29</t>
  </si>
  <si>
    <t>2014-05-21</t>
  </si>
  <si>
    <t>2014-05-21T06:11:07</t>
  </si>
  <si>
    <t>2014-05-21T20:21:14</t>
  </si>
  <si>
    <t>2014-05-22</t>
  </si>
  <si>
    <t>2014-05-22T06:10:31</t>
  </si>
  <si>
    <t>2014-05-22T20:21:58</t>
  </si>
  <si>
    <t>2014-05-23</t>
  </si>
  <si>
    <t>2014-05-23T06:09:56</t>
  </si>
  <si>
    <t>2014-05-23T20:22:42</t>
  </si>
  <si>
    <t>2014-05-24</t>
  </si>
  <si>
    <t>2014-05-24T06:09:22</t>
  </si>
  <si>
    <t>2014-05-24T20:23:25</t>
  </si>
  <si>
    <t>2014-05-25</t>
  </si>
  <si>
    <t>2014-05-25T06:08:51</t>
  </si>
  <si>
    <t>2014-05-25T20:24:08</t>
  </si>
  <si>
    <t>2014-05-26</t>
  </si>
  <si>
    <t>2014-05-26T06:08:20</t>
  </si>
  <si>
    <t>2014-05-26T20:24:50</t>
  </si>
  <si>
    <t>2014-05-27</t>
  </si>
  <si>
    <t>2014-05-27T06:07:52</t>
  </si>
  <si>
    <t>2014-05-27T20:25:32</t>
  </si>
  <si>
    <t>2014-05-28</t>
  </si>
  <si>
    <t>2014-05-28T06:07:25</t>
  </si>
  <si>
    <t>2014-05-28T20:26:13</t>
  </si>
  <si>
    <t>2014-05-29</t>
  </si>
  <si>
    <t>2014-05-29T06:07:00</t>
  </si>
  <si>
    <t>2014-05-29T20:26:53</t>
  </si>
  <si>
    <t>2014-05-30</t>
  </si>
  <si>
    <t>2014-05-30T06:06:36</t>
  </si>
  <si>
    <t>2014-05-30T20:27:32</t>
  </si>
  <si>
    <t>2014-05-31</t>
  </si>
  <si>
    <t>2014-05-31T06:06:14</t>
  </si>
  <si>
    <t>2014-05-31T20:28:10</t>
  </si>
  <si>
    <t>2014-06-01</t>
  </si>
  <si>
    <t>2014-06-01T06:05:53</t>
  </si>
  <si>
    <t>2014-06-01T20:28:48</t>
  </si>
  <si>
    <t>2014-06-02</t>
  </si>
  <si>
    <t>2014-06-02T06:05:35</t>
  </si>
  <si>
    <t>2014-06-02T20:29:25</t>
  </si>
  <si>
    <t>2014-06-03</t>
  </si>
  <si>
    <t>2014-06-03T06:05:18</t>
  </si>
  <si>
    <t>2014-06-03T20:30:00</t>
  </si>
  <si>
    <t>2014-06-04</t>
  </si>
  <si>
    <t>2014-06-04T06:05:02</t>
  </si>
  <si>
    <t>2014-06-04T20:30:35</t>
  </si>
  <si>
    <t>2014-06-05</t>
  </si>
  <si>
    <t>2014-06-05T06:04:49</t>
  </si>
  <si>
    <t>2014-06-05T20:31:09</t>
  </si>
  <si>
    <t>2014-06-06</t>
  </si>
  <si>
    <t>2014-06-06T06:04:37</t>
  </si>
  <si>
    <t>2014-06-06T20:31:42</t>
  </si>
  <si>
    <t>2014-06-07</t>
  </si>
  <si>
    <t>2014-06-07T06:04:26</t>
  </si>
  <si>
    <t>2014-06-07T20:32:14</t>
  </si>
  <si>
    <t>2014-06-08</t>
  </si>
  <si>
    <t>2014-06-08T06:04:17</t>
  </si>
  <si>
    <t>2014-06-08T20:32:44</t>
  </si>
  <si>
    <t>2014-06-09</t>
  </si>
  <si>
    <t>2014-06-09T06:04:10</t>
  </si>
  <si>
    <t>2014-06-09T20:33:14</t>
  </si>
  <si>
    <t>2014-06-10</t>
  </si>
  <si>
    <t>2014-06-10T06:04:05</t>
  </si>
  <si>
    <t>2014-06-10T20:33:42</t>
  </si>
  <si>
    <t>2014-06-11</t>
  </si>
  <si>
    <t>2014-06-11T06:04:01</t>
  </si>
  <si>
    <t>2014-06-11T20:34:09</t>
  </si>
  <si>
    <t>2014-06-12</t>
  </si>
  <si>
    <t>2014-06-12T06:03:59</t>
  </si>
  <si>
    <t>2014-06-12T20:34:35</t>
  </si>
  <si>
    <t>2014-06-13</t>
  </si>
  <si>
    <t>2014-06-13T06:03:58</t>
  </si>
  <si>
    <t>2014-06-13T20:34:59</t>
  </si>
  <si>
    <t>2014-06-14</t>
  </si>
  <si>
    <t>2014-06-14T06:03:59</t>
  </si>
  <si>
    <t>2014-06-14T20:35:23</t>
  </si>
  <si>
    <t>2014-06-15</t>
  </si>
  <si>
    <t>2014-06-15T06:04:02</t>
  </si>
  <si>
    <t>2014-06-15T20:35:45</t>
  </si>
  <si>
    <t>2014-06-16</t>
  </si>
  <si>
    <t>2014-06-16T06:04:06</t>
  </si>
  <si>
    <t>2014-06-16T20:36:05</t>
  </si>
  <si>
    <t>2014-06-17</t>
  </si>
  <si>
    <t>2014-06-17T06:04:12</t>
  </si>
  <si>
    <t>2014-06-17T20:36:25</t>
  </si>
  <si>
    <t>2014-06-18</t>
  </si>
  <si>
    <t>2014-06-18T06:04:19</t>
  </si>
  <si>
    <t>2014-06-18T20:36:42</t>
  </si>
  <si>
    <t>2014-06-19</t>
  </si>
  <si>
    <t>2014-06-19T06:04:28</t>
  </si>
  <si>
    <t>2014-06-19T20:36:59</t>
  </si>
  <si>
    <t>2014-06-20</t>
  </si>
  <si>
    <t>2014-06-20T06:04:39</t>
  </si>
  <si>
    <t>2014-06-20T20:37:14</t>
  </si>
  <si>
    <t>2014-06-21</t>
  </si>
  <si>
    <t>2014-06-21T06:04:50</t>
  </si>
  <si>
    <t>2014-06-21T20:37:27</t>
  </si>
  <si>
    <t>2014-06-22</t>
  </si>
  <si>
    <t>2014-06-22T06:05:04</t>
  </si>
  <si>
    <t>2014-06-22T20:37:39</t>
  </si>
  <si>
    <t>2014-06-23</t>
  </si>
  <si>
    <t>2014-06-23T06:05:18</t>
  </si>
  <si>
    <t>2014-06-23T20:37:49</t>
  </si>
  <si>
    <t>2014-06-24</t>
  </si>
  <si>
    <t>2014-06-24T06:05:35</t>
  </si>
  <si>
    <t>2014-06-24T20:37:58</t>
  </si>
  <si>
    <t>2014-06-25</t>
  </si>
  <si>
    <t>2014-06-25T06:05:52</t>
  </si>
  <si>
    <t>2014-06-25T20:38:05</t>
  </si>
  <si>
    <t>2014-06-26</t>
  </si>
  <si>
    <t>2014-06-26T06:06:11</t>
  </si>
  <si>
    <t>2014-06-26T20:38:11</t>
  </si>
  <si>
    <t>2014-06-27</t>
  </si>
  <si>
    <t>2014-06-27T06:06:31</t>
  </si>
  <si>
    <t>2014-06-27T20:38:14</t>
  </si>
  <si>
    <t>2014-06-28</t>
  </si>
  <si>
    <t>2014-06-28T06:06:53</t>
  </si>
  <si>
    <t>2014-06-28T20:38:17</t>
  </si>
  <si>
    <t>2014-06-29</t>
  </si>
  <si>
    <t>2014-06-29T06:07:15</t>
  </si>
  <si>
    <t>2014-06-29T20:38:17</t>
  </si>
  <si>
    <t>2014-06-30</t>
  </si>
  <si>
    <t>2014-06-30T06:07:39</t>
  </si>
  <si>
    <t>2014-06-30T20:38:16</t>
  </si>
  <si>
    <t>2014-07-01</t>
  </si>
  <si>
    <t>2014-07-01T06:08:05</t>
  </si>
  <si>
    <t>2014-07-01T20:38:14</t>
  </si>
  <si>
    <t>2014-07-02</t>
  </si>
  <si>
    <t>2014-07-02T06:08:31</t>
  </si>
  <si>
    <t>2014-07-02T20:38:09</t>
  </si>
  <si>
    <t>2014-07-03</t>
  </si>
  <si>
    <t>2014-07-03T06:08:58</t>
  </si>
  <si>
    <t>2014-07-03T20:38:03</t>
  </si>
  <si>
    <t>2014-07-04</t>
  </si>
  <si>
    <t>2014-07-04T06:09:27</t>
  </si>
  <si>
    <t>2014-07-04T20:37:56</t>
  </si>
  <si>
    <t>2014-07-05</t>
  </si>
  <si>
    <t>2014-07-05T06:09:57</t>
  </si>
  <si>
    <t>2014-07-05T20:37:46</t>
  </si>
  <si>
    <t>2014-07-06</t>
  </si>
  <si>
    <t>2014-07-06T06:10:27</t>
  </si>
  <si>
    <t>2014-07-06T20:37:35</t>
  </si>
  <si>
    <t>2014-07-07</t>
  </si>
  <si>
    <t>2014-07-07T06:10:59</t>
  </si>
  <si>
    <t>2014-07-07T20:37:22</t>
  </si>
  <si>
    <t>2014-07-08</t>
  </si>
  <si>
    <t>2014-07-08T06:11:32</t>
  </si>
  <si>
    <t>2014-07-08T20:37:08</t>
  </si>
  <si>
    <t>2014-07-09</t>
  </si>
  <si>
    <t>2014-07-09T06:12:05</t>
  </si>
  <si>
    <t>2014-07-09T20:36:52</t>
  </si>
  <si>
    <t>2014-07-10</t>
  </si>
  <si>
    <t>2014-07-10T06:12:40</t>
  </si>
  <si>
    <t>2014-07-10T20:36:34</t>
  </si>
  <si>
    <t>2014-07-11</t>
  </si>
  <si>
    <t>2014-07-11T06:13:15</t>
  </si>
  <si>
    <t>2014-07-11T20:36:14</t>
  </si>
  <si>
    <t>2014-07-12</t>
  </si>
  <si>
    <t>2014-07-12T06:13:51</t>
  </si>
  <si>
    <t>2014-07-12T20:35:53</t>
  </si>
  <si>
    <t>2014-07-13</t>
  </si>
  <si>
    <t>2014-07-13T06:14:28</t>
  </si>
  <si>
    <t>2014-07-13T20:35:30</t>
  </si>
  <si>
    <t>2014-07-14</t>
  </si>
  <si>
    <t>2014-07-14T06:15:06</t>
  </si>
  <si>
    <t>2014-07-14T20:35:05</t>
  </si>
  <si>
    <t>2014-07-15</t>
  </si>
  <si>
    <t>2014-07-15T06:15:44</t>
  </si>
  <si>
    <t>2014-07-15T20:34:39</t>
  </si>
  <si>
    <t>2014-07-16</t>
  </si>
  <si>
    <t>2014-07-16T06:16:23</t>
  </si>
  <si>
    <t>2014-07-16T20:34:11</t>
  </si>
  <si>
    <t>2014-07-17</t>
  </si>
  <si>
    <t>2014-07-17T06:17:03</t>
  </si>
  <si>
    <t>2014-07-17T20:33:41</t>
  </si>
  <si>
    <t>2014-07-18</t>
  </si>
  <si>
    <t>2014-07-18T06:17:43</t>
  </si>
  <si>
    <t>2014-07-18T20:33:10</t>
  </si>
  <si>
    <t>2014-07-19</t>
  </si>
  <si>
    <t>2014-07-19T06:18:24</t>
  </si>
  <si>
    <t>2014-07-19T20:32:37</t>
  </si>
  <si>
    <t>2014-07-20</t>
  </si>
  <si>
    <t>2014-07-20T06:19:05</t>
  </si>
  <si>
    <t>2014-07-20T20:32:02</t>
  </si>
  <si>
    <t>2014-07-21</t>
  </si>
  <si>
    <t>2014-07-21T06:19:47</t>
  </si>
  <si>
    <t>2014-07-21T20:31:26</t>
  </si>
  <si>
    <t>2014-07-22</t>
  </si>
  <si>
    <t>2014-07-22T06:20:29</t>
  </si>
  <si>
    <t>2014-07-22T20:30:48</t>
  </si>
  <si>
    <t>2014-07-23</t>
  </si>
  <si>
    <t>2014-07-23T06:21:12</t>
  </si>
  <si>
    <t>2014-07-23T20:30:09</t>
  </si>
  <si>
    <t>2014-07-24</t>
  </si>
  <si>
    <t>2014-07-24T06:21:55</t>
  </si>
  <si>
    <t>2014-07-24T20:29:28</t>
  </si>
  <si>
    <t>2014-07-25</t>
  </si>
  <si>
    <t>2014-07-25T06:22:39</t>
  </si>
  <si>
    <t>2014-07-25T20:28:45</t>
  </si>
  <si>
    <t>2014-07-26</t>
  </si>
  <si>
    <t>2014-07-26T06:23:23</t>
  </si>
  <si>
    <t>2014-07-26T20:28:01</t>
  </si>
  <si>
    <t>2014-07-27</t>
  </si>
  <si>
    <t>2014-07-27T06:24:07</t>
  </si>
  <si>
    <t>2014-07-27T20:27:16</t>
  </si>
  <si>
    <t>2014-07-28</t>
  </si>
  <si>
    <t>2014-07-28T06:24:51</t>
  </si>
  <si>
    <t>2014-07-28T20:26:29</t>
  </si>
  <si>
    <t>2014-07-29</t>
  </si>
  <si>
    <t>2014-07-29T06:25:36</t>
  </si>
  <si>
    <t>2014-07-29T20:25:41</t>
  </si>
  <si>
    <t>2014-07-30</t>
  </si>
  <si>
    <t>2014-07-30T06:26:21</t>
  </si>
  <si>
    <t>2014-07-30T20:24:51</t>
  </si>
  <si>
    <t>2014-07-31</t>
  </si>
  <si>
    <t>2014-07-31T06:27:06</t>
  </si>
  <si>
    <t>2014-07-31T20:24:00</t>
  </si>
  <si>
    <t>2014-08-01</t>
  </si>
  <si>
    <t>2014-08-01T06:27:52</t>
  </si>
  <si>
    <t>2014-08-01T20:23:07</t>
  </si>
  <si>
    <t>2014-08-02</t>
  </si>
  <si>
    <t>2014-08-02T06:28:37</t>
  </si>
  <si>
    <t>2014-08-02T20:22:13</t>
  </si>
  <si>
    <t>2014-08-03</t>
  </si>
  <si>
    <t>2014-08-03T06:29:23</t>
  </si>
  <si>
    <t>2014-08-03T20:21:18</t>
  </si>
  <si>
    <t>2014-08-04</t>
  </si>
  <si>
    <t>2014-08-04T06:30:09</t>
  </si>
  <si>
    <t>2014-08-04T20:20:21</t>
  </si>
  <si>
    <t>2014-08-05</t>
  </si>
  <si>
    <t>2014-08-05T06:30:55</t>
  </si>
  <si>
    <t>2014-08-05T20:19:23</t>
  </si>
  <si>
    <t>2014-08-06</t>
  </si>
  <si>
    <t>2014-08-06T06:31:41</t>
  </si>
  <si>
    <t>2014-08-06T20:18:24</t>
  </si>
  <si>
    <t>2014-08-07</t>
  </si>
  <si>
    <t>2014-08-07T06:32:27</t>
  </si>
  <si>
    <t>2014-08-07T20:17:24</t>
  </si>
  <si>
    <t>2014-08-08</t>
  </si>
  <si>
    <t>2014-08-08T06:33:13</t>
  </si>
  <si>
    <t>2014-08-08T20:16:22</t>
  </si>
  <si>
    <t>2014-08-09</t>
  </si>
  <si>
    <t>2014-08-09T06:33:59</t>
  </si>
  <si>
    <t>2014-08-09T20:15:19</t>
  </si>
  <si>
    <t>2014-08-10</t>
  </si>
  <si>
    <t>2014-08-10T06:34:45</t>
  </si>
  <si>
    <t>2014-08-10T20:14:15</t>
  </si>
  <si>
    <t>2014-08-11</t>
  </si>
  <si>
    <t>2014-08-11T06:35:31</t>
  </si>
  <si>
    <t>2014-08-11T20:13:10</t>
  </si>
  <si>
    <t>2014-08-12</t>
  </si>
  <si>
    <t>2014-08-12T06:36:17</t>
  </si>
  <si>
    <t>2014-08-12T20:12:04</t>
  </si>
  <si>
    <t>2014-08-13</t>
  </si>
  <si>
    <t>2014-08-13T06:37:03</t>
  </si>
  <si>
    <t>2014-08-13T20:10:57</t>
  </si>
  <si>
    <t>2014-08-14</t>
  </si>
  <si>
    <t>2014-08-14T06:37:50</t>
  </si>
  <si>
    <t>2014-08-14T20:09:48</t>
  </si>
  <si>
    <t>2014-08-15</t>
  </si>
  <si>
    <t>2014-08-15T06:38:36</t>
  </si>
  <si>
    <t>2014-08-15T20:08:39</t>
  </si>
  <si>
    <t>2014-08-16</t>
  </si>
  <si>
    <t>2014-08-16T06:39:22</t>
  </si>
  <si>
    <t>2014-08-16T20:07:29</t>
  </si>
  <si>
    <t>2014-08-17</t>
  </si>
  <si>
    <t>2014-08-17T06:40:08</t>
  </si>
  <si>
    <t>2014-08-17T20:06:17</t>
  </si>
  <si>
    <t>2014-08-18</t>
  </si>
  <si>
    <t>2014-08-18T06:40:54</t>
  </si>
  <si>
    <t>2014-08-18T20:05:05</t>
  </si>
  <si>
    <t>2014-08-19</t>
  </si>
  <si>
    <t>2014-08-19T06:41:39</t>
  </si>
  <si>
    <t>2014-08-19T20:03:52</t>
  </si>
  <si>
    <t>2014-08-20</t>
  </si>
  <si>
    <t>2014-08-20T06:42:25</t>
  </si>
  <si>
    <t>2014-08-20T20:02:38</t>
  </si>
  <si>
    <t>2014-08-21</t>
  </si>
  <si>
    <t>2014-08-21T06:43:11</t>
  </si>
  <si>
    <t>2014-08-21T20:01:23</t>
  </si>
  <si>
    <t>2014-08-22</t>
  </si>
  <si>
    <t>2014-08-22T06:43:56</t>
  </si>
  <si>
    <t>2014-08-22T20:00:07</t>
  </si>
  <si>
    <t>2014-08-23</t>
  </si>
  <si>
    <t>2014-08-23T06:44:42</t>
  </si>
  <si>
    <t>2014-08-23T19:58:51</t>
  </si>
  <si>
    <t>2014-08-24</t>
  </si>
  <si>
    <t>2014-08-24T06:45:27</t>
  </si>
  <si>
    <t>2014-08-24T19:57:33</t>
  </si>
  <si>
    <t>2014-08-25</t>
  </si>
  <si>
    <t>2014-08-25T06:46:13</t>
  </si>
  <si>
    <t>2014-08-25T19:56:15</t>
  </si>
  <si>
    <t>2014-08-26</t>
  </si>
  <si>
    <t>2014-08-26T06:46:58</t>
  </si>
  <si>
    <t>2014-08-26T19:54:57</t>
  </si>
  <si>
    <t>2014-08-27</t>
  </si>
  <si>
    <t>2014-08-27T06:47:43</t>
  </si>
  <si>
    <t>2014-08-27T19:53:37</t>
  </si>
  <si>
    <t>2014-08-28</t>
  </si>
  <si>
    <t>2014-08-28T06:48:28</t>
  </si>
  <si>
    <t>2014-08-28T19:52:17</t>
  </si>
  <si>
    <t>2014-08-29</t>
  </si>
  <si>
    <t>2014-08-29T06:49:13</t>
  </si>
  <si>
    <t>2014-08-29T19:50:56</t>
  </si>
  <si>
    <t>2014-08-30</t>
  </si>
  <si>
    <t>2014-08-30T06:49:58</t>
  </si>
  <si>
    <t>2014-08-30T19:49:35</t>
  </si>
  <si>
    <t>2014-08-31</t>
  </si>
  <si>
    <t>2014-08-31T06:50:43</t>
  </si>
  <si>
    <t>2014-08-31T19:48:13</t>
  </si>
  <si>
    <t>2014-09-01</t>
  </si>
  <si>
    <t>2014-09-01T06:51:28</t>
  </si>
  <si>
    <t>2014-09-01T19:46:51</t>
  </si>
  <si>
    <t>2014-09-02</t>
  </si>
  <si>
    <t>2014-09-02T06:52:12</t>
  </si>
  <si>
    <t>2014-09-02T19:45:28</t>
  </si>
  <si>
    <t>2014-09-03</t>
  </si>
  <si>
    <t>2014-09-03T06:52:57</t>
  </si>
  <si>
    <t>2014-09-03T19:44:04</t>
  </si>
  <si>
    <t>2014-09-04</t>
  </si>
  <si>
    <t>2014-09-04T06:53:42</t>
  </si>
  <si>
    <t>2014-09-04T19:42:40</t>
  </si>
  <si>
    <t>2014-09-05</t>
  </si>
  <si>
    <t>2014-09-05T06:54:26</t>
  </si>
  <si>
    <t>2014-09-05T19:41:16</t>
  </si>
  <si>
    <t>2014-09-06</t>
  </si>
  <si>
    <t>2014-09-06T06:55:11</t>
  </si>
  <si>
    <t>2014-09-06T19:39:51</t>
  </si>
  <si>
    <t>2014-09-07</t>
  </si>
  <si>
    <t>2014-09-07T06:55:55</t>
  </si>
  <si>
    <t>2014-09-07T19:38:26</t>
  </si>
  <si>
    <t>2014-09-08</t>
  </si>
  <si>
    <t>2014-09-08T06:56:39</t>
  </si>
  <si>
    <t>2014-09-08T19:37:01</t>
  </si>
  <si>
    <t>2014-09-09</t>
  </si>
  <si>
    <t>2014-09-09T06:57:24</t>
  </si>
  <si>
    <t>2014-09-09T19:35:35</t>
  </si>
  <si>
    <t>2014-09-10</t>
  </si>
  <si>
    <t>2014-09-10T06:58:08</t>
  </si>
  <si>
    <t>2014-09-10T19:34:09</t>
  </si>
  <si>
    <t>2014-09-11</t>
  </si>
  <si>
    <t>2014-09-11T06:58:53</t>
  </si>
  <si>
    <t>2014-09-11T19:32:43</t>
  </si>
  <si>
    <t>2014-09-12</t>
  </si>
  <si>
    <t>2014-09-12T06:59:37</t>
  </si>
  <si>
    <t>2014-09-12T19:31:16</t>
  </si>
  <si>
    <t>2014-09-13</t>
  </si>
  <si>
    <t>2014-09-13T07:00:21</t>
  </si>
  <si>
    <t>2014-09-13T19:29:49</t>
  </si>
  <si>
    <t>2014-09-14</t>
  </si>
  <si>
    <t>2014-09-14T07:01:06</t>
  </si>
  <si>
    <t>2014-09-14T19:28:22</t>
  </si>
  <si>
    <t>2014-09-15</t>
  </si>
  <si>
    <t>2014-09-15T07:01:50</t>
  </si>
  <si>
    <t>2014-09-15T19:26:55</t>
  </si>
  <si>
    <t>2014-09-16</t>
  </si>
  <si>
    <t>2014-09-16T07:02:35</t>
  </si>
  <si>
    <t>2014-09-16T19:25:28</t>
  </si>
  <si>
    <t>2014-09-17</t>
  </si>
  <si>
    <t>2014-09-17T07:03:20</t>
  </si>
  <si>
    <t>2014-09-17T19:24:01</t>
  </si>
  <si>
    <t>2014-09-18</t>
  </si>
  <si>
    <t>2014-09-18T07:04:04</t>
  </si>
  <si>
    <t>2014-09-18T19:22:33</t>
  </si>
  <si>
    <t>2014-09-19</t>
  </si>
  <si>
    <t>2014-09-19T07:04:49</t>
  </si>
  <si>
    <t>2014-09-19T19:21:06</t>
  </si>
  <si>
    <t>2014-09-20</t>
  </si>
  <si>
    <t>2014-09-20T07:05:34</t>
  </si>
  <si>
    <t>2014-09-20T19:19:39</t>
  </si>
  <si>
    <t>2014-09-21</t>
  </si>
  <si>
    <t>2014-09-21T07:06:19</t>
  </si>
  <si>
    <t>2014-09-21T19:18:11</t>
  </si>
  <si>
    <t>2014-09-22</t>
  </si>
  <si>
    <t>2014-09-22T07:07:04</t>
  </si>
  <si>
    <t>2014-09-22T19:16:44</t>
  </si>
  <si>
    <t>2014-09-23</t>
  </si>
  <si>
    <t>2014-09-23T07:07:49</t>
  </si>
  <si>
    <t>2014-09-23T19:15:17</t>
  </si>
  <si>
    <t>2014-09-24</t>
  </si>
  <si>
    <t>2014-09-24T07:08:34</t>
  </si>
  <si>
    <t>2014-09-24T19:13:49</t>
  </si>
  <si>
    <t>2014-09-25</t>
  </si>
  <si>
    <t>2014-09-25T07:09:20</t>
  </si>
  <si>
    <t>2014-09-25T19:12:22</t>
  </si>
  <si>
    <t>2014-09-26</t>
  </si>
  <si>
    <t>2014-09-26T07:10:05</t>
  </si>
  <si>
    <t>2014-09-26T19:10:55</t>
  </si>
  <si>
    <t>2014-09-27</t>
  </si>
  <si>
    <t>2014-09-27T07:10:51</t>
  </si>
  <si>
    <t>2014-09-27T19:09:29</t>
  </si>
  <si>
    <t>2014-09-28</t>
  </si>
  <si>
    <t>2014-09-28T07:11:37</t>
  </si>
  <si>
    <t>2014-09-28T19:08:02</t>
  </si>
  <si>
    <t>2014-09-29</t>
  </si>
  <si>
    <t>2014-09-29T07:12:23</t>
  </si>
  <si>
    <t>2014-09-29T19:06:36</t>
  </si>
  <si>
    <t>2014-09-30</t>
  </si>
  <si>
    <t>2014-09-30T07:13:09</t>
  </si>
  <si>
    <t>2014-09-30T19:05:10</t>
  </si>
  <si>
    <t>2014-10-01</t>
  </si>
  <si>
    <t>2014-10-01T07:13:56</t>
  </si>
  <si>
    <t>2014-10-01T19:03:44</t>
  </si>
  <si>
    <t>2014-10-02</t>
  </si>
  <si>
    <t>2014-10-02T07:14:43</t>
  </si>
  <si>
    <t>2014-10-02T19:02:19</t>
  </si>
  <si>
    <t>2014-10-03</t>
  </si>
  <si>
    <t>2014-10-03T07:15:30</t>
  </si>
  <si>
    <t>2014-10-03T19:00:54</t>
  </si>
  <si>
    <t>2014-10-04</t>
  </si>
  <si>
    <t>2014-10-04T07:16:17</t>
  </si>
  <si>
    <t>2014-10-04T18:59:29</t>
  </si>
  <si>
    <t>2014-10-05</t>
  </si>
  <si>
    <t>2014-10-05T07:17:05</t>
  </si>
  <si>
    <t>2014-10-05T18:58:05</t>
  </si>
  <si>
    <t>2014-10-06</t>
  </si>
  <si>
    <t>2014-10-06T07:17:53</t>
  </si>
  <si>
    <t>2014-10-06T18:56:42</t>
  </si>
  <si>
    <t>2014-10-07</t>
  </si>
  <si>
    <t>2014-10-07T07:18:41</t>
  </si>
  <si>
    <t>2014-10-07T18:55:18</t>
  </si>
  <si>
    <t>2014-10-08</t>
  </si>
  <si>
    <t>2014-10-08T07:19:29</t>
  </si>
  <si>
    <t>2014-10-08T18:53:56</t>
  </si>
  <si>
    <t>2014-10-09</t>
  </si>
  <si>
    <t>2014-10-09T07:20:18</t>
  </si>
  <si>
    <t>2014-10-09T18:52:34</t>
  </si>
  <si>
    <t>2014-10-10</t>
  </si>
  <si>
    <t>2014-10-10T07:21:07</t>
  </si>
  <si>
    <t>2014-10-10T18:51:12</t>
  </si>
  <si>
    <t>2014-10-11</t>
  </si>
  <si>
    <t>2014-10-11T07:21:56</t>
  </si>
  <si>
    <t>2014-10-11T18:49:51</t>
  </si>
  <si>
    <t>2014-10-12</t>
  </si>
  <si>
    <t>2014-10-12T07:22:46</t>
  </si>
  <si>
    <t>2014-10-12T18:48:31</t>
  </si>
  <si>
    <t>2014-10-13</t>
  </si>
  <si>
    <t>2014-10-13T07:23:36</t>
  </si>
  <si>
    <t>2014-10-13T18:47:11</t>
  </si>
  <si>
    <t>2014-10-14</t>
  </si>
  <si>
    <t>2014-10-14T07:24:27</t>
  </si>
  <si>
    <t>2014-10-14T18:45:52</t>
  </si>
  <si>
    <t>2014-10-15</t>
  </si>
  <si>
    <t>2014-10-15T07:25:17</t>
  </si>
  <si>
    <t>2014-10-15T18:44:34</t>
  </si>
  <si>
    <t>2014-10-16</t>
  </si>
  <si>
    <t>2014-10-16T07:26:08</t>
  </si>
  <si>
    <t>2014-10-16T18:43:17</t>
  </si>
  <si>
    <t>2014-10-17</t>
  </si>
  <si>
    <t>2014-10-17T07:27:00</t>
  </si>
  <si>
    <t>2014-10-17T18:42:00</t>
  </si>
  <si>
    <t>2014-10-18</t>
  </si>
  <si>
    <t>2014-10-18T07:27:52</t>
  </si>
  <si>
    <t>2014-10-18T18:40:45</t>
  </si>
  <si>
    <t>2014-10-19</t>
  </si>
  <si>
    <t>2014-10-19T07:28:44</t>
  </si>
  <si>
    <t>2014-10-19T18:39:30</t>
  </si>
  <si>
    <t>2014-10-20</t>
  </si>
  <si>
    <t>2014-10-20T07:29:36</t>
  </si>
  <si>
    <t>2014-10-20T18:38:16</t>
  </si>
  <si>
    <t>2014-10-21</t>
  </si>
  <si>
    <t>2014-10-21T07:30:29</t>
  </si>
  <si>
    <t>2014-10-21T18:37:03</t>
  </si>
  <si>
    <t>2014-10-22</t>
  </si>
  <si>
    <t>2014-10-22T07:31:23</t>
  </si>
  <si>
    <t>2014-10-22T18:35:51</t>
  </si>
  <si>
    <t>2014-10-23</t>
  </si>
  <si>
    <t>2014-10-23T07:32:16</t>
  </si>
  <si>
    <t>2014-10-23T18:34:40</t>
  </si>
  <si>
    <t>2014-10-24</t>
  </si>
  <si>
    <t>2014-10-24T07:33:10</t>
  </si>
  <si>
    <t>2014-10-24T18:33:30</t>
  </si>
  <si>
    <t>2014-10-25</t>
  </si>
  <si>
    <t>2014-10-25T07:34:05</t>
  </si>
  <si>
    <t>2014-10-25T18:32:21</t>
  </si>
  <si>
    <t>2014-10-26</t>
  </si>
  <si>
    <t>2014-10-26T06:34:59</t>
  </si>
  <si>
    <t>2014-10-26T17:31:13</t>
  </si>
  <si>
    <t>2014-10-27</t>
  </si>
  <si>
    <t>2014-10-27T06:35:55</t>
  </si>
  <si>
    <t>2014-10-27T17:30:06</t>
  </si>
  <si>
    <t>2014-10-28</t>
  </si>
  <si>
    <t>2014-10-28T06:36:50</t>
  </si>
  <si>
    <t>2014-10-28T17:29:00</t>
  </si>
  <si>
    <t>2014-10-29</t>
  </si>
  <si>
    <t>2014-10-29T06:37:46</t>
  </si>
  <si>
    <t>2014-10-29T17:27:56</t>
  </si>
  <si>
    <t>2014-10-30</t>
  </si>
  <si>
    <t>2014-10-30T06:38:42</t>
  </si>
  <si>
    <t>2014-10-30T17:26:53</t>
  </si>
  <si>
    <t>2014-10-31</t>
  </si>
  <si>
    <t>2014-10-31T06:39:39</t>
  </si>
  <si>
    <t>2014-10-31T17:25:51</t>
  </si>
  <si>
    <t>2014-11-01</t>
  </si>
  <si>
    <t>2014-11-01T06:40:35</t>
  </si>
  <si>
    <t>2014-11-01T17:24:50</t>
  </si>
  <si>
    <t>2014-11-02</t>
  </si>
  <si>
    <t>2014-11-02T06:41:33</t>
  </si>
  <si>
    <t>2014-11-02T17:23:51</t>
  </si>
  <si>
    <t>2014-11-03</t>
  </si>
  <si>
    <t>2014-11-03T06:42:30</t>
  </si>
  <si>
    <t>2014-11-03T17:22:53</t>
  </si>
  <si>
    <t>2014-11-04</t>
  </si>
  <si>
    <t>2014-11-04T06:43:28</t>
  </si>
  <si>
    <t>2014-11-04T17:21:57</t>
  </si>
  <si>
    <t>2014-11-05</t>
  </si>
  <si>
    <t>2014-11-05T06:44:26</t>
  </si>
  <si>
    <t>2014-11-05T17:21:02</t>
  </si>
  <si>
    <t>2014-11-06</t>
  </si>
  <si>
    <t>2014-11-06T06:45:24</t>
  </si>
  <si>
    <t>2014-11-06T17:20:08</t>
  </si>
  <si>
    <t>2014-11-07</t>
  </si>
  <si>
    <t>2014-11-07T06:46:23</t>
  </si>
  <si>
    <t>2014-11-07T17:19:16</t>
  </si>
  <si>
    <t>2014-11-08</t>
  </si>
  <si>
    <t>2014-11-08T06:47:21</t>
  </si>
  <si>
    <t>2014-11-08T17:18:25</t>
  </si>
  <si>
    <t>2014-11-09</t>
  </si>
  <si>
    <t>2014-11-09T06:48:20</t>
  </si>
  <si>
    <t>2014-11-09T17:17:36</t>
  </si>
  <si>
    <t>2014-11-10</t>
  </si>
  <si>
    <t>2014-11-10T06:49:19</t>
  </si>
  <si>
    <t>2014-11-10T17:16:48</t>
  </si>
  <si>
    <t>2014-11-11</t>
  </si>
  <si>
    <t>2014-11-11T06:50:18</t>
  </si>
  <si>
    <t>2014-11-11T17:16:02</t>
  </si>
  <si>
    <t>2014-11-12</t>
  </si>
  <si>
    <t>2014-11-12T06:51:18</t>
  </si>
  <si>
    <t>2014-11-12T17:15:18</t>
  </si>
  <si>
    <t>2014-11-13</t>
  </si>
  <si>
    <t>2014-11-13T06:52:17</t>
  </si>
  <si>
    <t>2014-11-13T17:14:35</t>
  </si>
  <si>
    <t>2014-11-14</t>
  </si>
  <si>
    <t>2014-11-14T06:53:16</t>
  </si>
  <si>
    <t>2014-11-14T17:13:54</t>
  </si>
  <si>
    <t>2014-11-15</t>
  </si>
  <si>
    <t>2014-11-15T06:54:16</t>
  </si>
  <si>
    <t>2014-11-15T17:13:15</t>
  </si>
  <si>
    <t>2014-11-16</t>
  </si>
  <si>
    <t>2014-11-16T06:55:15</t>
  </si>
  <si>
    <t>2014-11-16T17:12:37</t>
  </si>
  <si>
    <t>2014-11-17</t>
  </si>
  <si>
    <t>2014-11-17T06:56:14</t>
  </si>
  <si>
    <t>2014-11-17T17:12:01</t>
  </si>
  <si>
    <t>2014-11-18</t>
  </si>
  <si>
    <t>2014-11-18T06:57:14</t>
  </si>
  <si>
    <t>2014-11-18T17:11:27</t>
  </si>
  <si>
    <t>2014-11-19</t>
  </si>
  <si>
    <t>2014-11-19T06:58:13</t>
  </si>
  <si>
    <t>2014-11-19T17:10:55</t>
  </si>
  <si>
    <t>2014-11-20</t>
  </si>
  <si>
    <t>2014-11-20T06:59:12</t>
  </si>
  <si>
    <t>2014-11-20T17:10:24</t>
  </si>
  <si>
    <t>2014-11-21</t>
  </si>
  <si>
    <t>2014-11-21T07:00:11</t>
  </si>
  <si>
    <t>2014-11-21T17:09:56</t>
  </si>
  <si>
    <t>2014-11-22</t>
  </si>
  <si>
    <t>2014-11-22T07:01:09</t>
  </si>
  <si>
    <t>2014-11-22T17:09:29</t>
  </si>
  <si>
    <t>2014-11-23</t>
  </si>
  <si>
    <t>2014-11-23T07:02:08</t>
  </si>
  <si>
    <t>2014-11-23T17:09:04</t>
  </si>
  <si>
    <t>2014-11-24</t>
  </si>
  <si>
    <t>2014-11-24T07:03:06</t>
  </si>
  <si>
    <t>2014-11-24T17:08:41</t>
  </si>
  <si>
    <t>2014-11-25</t>
  </si>
  <si>
    <t>2014-11-25T07:04:03</t>
  </si>
  <si>
    <t>2014-11-25T17:08:19</t>
  </si>
  <si>
    <t>2014-11-26</t>
  </si>
  <si>
    <t>2014-11-26T07:05:01</t>
  </si>
  <si>
    <t>2014-11-26T17:08:00</t>
  </si>
  <si>
    <t>2014-11-27</t>
  </si>
  <si>
    <t>2014-11-27T07:05:57</t>
  </si>
  <si>
    <t>2014-11-27T17:07:43</t>
  </si>
  <si>
    <t>2014-11-28</t>
  </si>
  <si>
    <t>2014-11-28T07:06:54</t>
  </si>
  <si>
    <t>2014-11-28T17:07:27</t>
  </si>
  <si>
    <t>2014-11-29</t>
  </si>
  <si>
    <t>2014-11-29T07:07:49</t>
  </si>
  <si>
    <t>2014-11-29T17:07:14</t>
  </si>
  <si>
    <t>2014-11-30</t>
  </si>
  <si>
    <t>2014-11-30T07:08:45</t>
  </si>
  <si>
    <t>2014-11-30T17:07:02</t>
  </si>
  <si>
    <t>2014-12-01</t>
  </si>
  <si>
    <t>2014-12-01T07:09:39</t>
  </si>
  <si>
    <t>2014-12-01T17:06:53</t>
  </si>
  <si>
    <t>2014-12-02</t>
  </si>
  <si>
    <t>2014-12-02T07:10:33</t>
  </si>
  <si>
    <t>2014-12-02T17:06:45</t>
  </si>
  <si>
    <t>2014-12-03</t>
  </si>
  <si>
    <t>2014-12-03T07:11:26</t>
  </si>
  <si>
    <t>2014-12-03T17:06:40</t>
  </si>
  <si>
    <t>2014-12-04</t>
  </si>
  <si>
    <t>2014-12-04T07:12:18</t>
  </si>
  <si>
    <t>2014-12-04T17:06:36</t>
  </si>
  <si>
    <t>2014-12-05</t>
  </si>
  <si>
    <t>2014-12-05T07:13:10</t>
  </si>
  <si>
    <t>2014-12-05T17:06:34</t>
  </si>
  <si>
    <t>2014-12-06</t>
  </si>
  <si>
    <t>2014-12-06T07:14:00</t>
  </si>
  <si>
    <t>2014-12-06T17:06:34</t>
  </si>
  <si>
    <t>2014-12-07</t>
  </si>
  <si>
    <t>2014-12-07T07:14:50</t>
  </si>
  <si>
    <t>2014-12-07T17:06:37</t>
  </si>
  <si>
    <t>2014-12-08</t>
  </si>
  <si>
    <t>2014-12-08T07:15:39</t>
  </si>
  <si>
    <t>2014-12-08T17:06:41</t>
  </si>
  <si>
    <t>2014-12-09</t>
  </si>
  <si>
    <t>2014-12-09T07:16:26</t>
  </si>
  <si>
    <t>2014-12-09T17:06:47</t>
  </si>
  <si>
    <t>2014-12-10</t>
  </si>
  <si>
    <t>2014-12-10T07:17:13</t>
  </si>
  <si>
    <t>2014-12-10T17:06:55</t>
  </si>
  <si>
    <t>2014-12-11</t>
  </si>
  <si>
    <t>2014-12-11T07:17:58</t>
  </si>
  <si>
    <t>2014-12-11T17:07:05</t>
  </si>
  <si>
    <t>2014-12-12</t>
  </si>
  <si>
    <t>2014-12-12T07:18:43</t>
  </si>
  <si>
    <t>2014-12-12T17:07:17</t>
  </si>
  <si>
    <t>2014-12-13</t>
  </si>
  <si>
    <t>2014-12-13T07:19:26</t>
  </si>
  <si>
    <t>2014-12-13T17:07:31</t>
  </si>
  <si>
    <t>2014-12-14</t>
  </si>
  <si>
    <t>2014-12-14T07:20:07</t>
  </si>
  <si>
    <t>2014-12-14T17:07:47</t>
  </si>
  <si>
    <t>2014-12-15</t>
  </si>
  <si>
    <t>2014-12-15T07:20:48</t>
  </si>
  <si>
    <t>2014-12-15T17:08:04</t>
  </si>
  <si>
    <t>2014-12-16</t>
  </si>
  <si>
    <t>2014-12-16T07:21:27</t>
  </si>
  <si>
    <t>2014-12-16T17:08:24</t>
  </si>
  <si>
    <t>2014-12-17</t>
  </si>
  <si>
    <t>2014-12-17T07:22:05</t>
  </si>
  <si>
    <t>2014-12-17T17:08:45</t>
  </si>
  <si>
    <t>2014-12-18</t>
  </si>
  <si>
    <t>2014-12-18T07:22:41</t>
  </si>
  <si>
    <t>2014-12-18T17:09:08</t>
  </si>
  <si>
    <t>2014-12-19</t>
  </si>
  <si>
    <t>2014-12-19T07:23:16</t>
  </si>
  <si>
    <t>2014-12-19T17:09:33</t>
  </si>
  <si>
    <t>2014-12-20</t>
  </si>
  <si>
    <t>2014-12-20T07:23:49</t>
  </si>
  <si>
    <t>2014-12-20T17:10:00</t>
  </si>
  <si>
    <t>2014-12-21</t>
  </si>
  <si>
    <t>2014-12-21T07:24:21</t>
  </si>
  <si>
    <t>2014-12-21T17:10:28</t>
  </si>
  <si>
    <t>2014-12-22</t>
  </si>
  <si>
    <t>2014-12-22T07:24:51</t>
  </si>
  <si>
    <t>2014-12-22T17:10:58</t>
  </si>
  <si>
    <t>2014-12-23</t>
  </si>
  <si>
    <t>2014-12-23T07:25:19</t>
  </si>
  <si>
    <t>2014-12-23T17:11:30</t>
  </si>
  <si>
    <t>2014-12-24</t>
  </si>
  <si>
    <t>2014-12-24T07:25:46</t>
  </si>
  <si>
    <t>2014-12-24T17:12:03</t>
  </si>
  <si>
    <t>2014-12-25</t>
  </si>
  <si>
    <t>2014-12-25T07:26:11</t>
  </si>
  <si>
    <t>2014-12-25T17:12:38</t>
  </si>
  <si>
    <t>2014-12-26</t>
  </si>
  <si>
    <t>2014-12-26T07:26:35</t>
  </si>
  <si>
    <t>2014-12-26T17:13:15</t>
  </si>
  <si>
    <t>2014-12-27</t>
  </si>
  <si>
    <t>2014-12-27T07:26:57</t>
  </si>
  <si>
    <t>2014-12-27T17:13:53</t>
  </si>
  <si>
    <t>2014-12-28</t>
  </si>
  <si>
    <t>2014-12-28T07:27:17</t>
  </si>
  <si>
    <t>2014-12-28T17:14:32</t>
  </si>
  <si>
    <t>2014-12-29</t>
  </si>
  <si>
    <t>2014-12-29T07:27:35</t>
  </si>
  <si>
    <t>2014-12-29T17:15:13</t>
  </si>
  <si>
    <t>2014-12-30</t>
  </si>
  <si>
    <t>2014-12-30T07:27:51</t>
  </si>
  <si>
    <t>2014-12-30T17:15:55</t>
  </si>
  <si>
    <t>2014-12-31</t>
  </si>
  <si>
    <t>2014-12-31T07:28:06</t>
  </si>
  <si>
    <t>2014-12-31T17:16:39</t>
  </si>
  <si>
    <t>2015-01-01</t>
  </si>
  <si>
    <t>2015-01-01T07:28:18</t>
  </si>
  <si>
    <t>2015-01-01T17:17:24</t>
  </si>
  <si>
    <t>2015-01-02</t>
  </si>
  <si>
    <t>2015-01-02T07:28:29</t>
  </si>
  <si>
    <t>2015-01-02T17:18:10</t>
  </si>
  <si>
    <t>2015-01-03</t>
  </si>
  <si>
    <t>2015-01-03T07:28:38</t>
  </si>
  <si>
    <t>2015-01-03T17:18:57</t>
  </si>
  <si>
    <t>2015-01-04</t>
  </si>
  <si>
    <t>2015-01-04T07:28:45</t>
  </si>
  <si>
    <t>2015-01-04T17:19:46</t>
  </si>
  <si>
    <t>2015-01-05</t>
  </si>
  <si>
    <t>2015-01-05T07:28:50</t>
  </si>
  <si>
    <t>2015-01-05T17:20:35</t>
  </si>
  <si>
    <t>2015-01-06</t>
  </si>
  <si>
    <t>2015-01-06T07:28:53</t>
  </si>
  <si>
    <t>2015-01-06T17:21:26</t>
  </si>
  <si>
    <t>2015-01-07</t>
  </si>
  <si>
    <t>2015-01-07T07:28:54</t>
  </si>
  <si>
    <t>2015-01-07T17:22:18</t>
  </si>
  <si>
    <t>2015-01-08</t>
  </si>
  <si>
    <t>2015-01-08T07:28:54</t>
  </si>
  <si>
    <t>2015-01-08T17:23:10</t>
  </si>
  <si>
    <t>2015-01-09</t>
  </si>
  <si>
    <t>2015-01-09T07:28:51</t>
  </si>
  <si>
    <t>2015-01-09T17:24:04</t>
  </si>
  <si>
    <t>2015-01-10</t>
  </si>
  <si>
    <t>2015-01-10T07:28:46</t>
  </si>
  <si>
    <t>2015-01-10T17:24:58</t>
  </si>
  <si>
    <t>2015-01-11</t>
  </si>
  <si>
    <t>2015-01-11T07:28:40</t>
  </si>
  <si>
    <t>2015-01-11T17:25:54</t>
  </si>
  <si>
    <t>2015-01-12</t>
  </si>
  <si>
    <t>2015-01-12T07:28:31</t>
  </si>
  <si>
    <t>2015-01-12T17:26:50</t>
  </si>
  <si>
    <t>2015-01-13</t>
  </si>
  <si>
    <t>2015-01-13T07:28:21</t>
  </si>
  <si>
    <t>2015-01-13T17:27:47</t>
  </si>
  <si>
    <t>2015-01-14</t>
  </si>
  <si>
    <t>2015-01-14T07:28:09</t>
  </si>
  <si>
    <t>2015-01-14T17:28:44</t>
  </si>
  <si>
    <t>2015-01-15</t>
  </si>
  <si>
    <t>2015-01-15T07:27:55</t>
  </si>
  <si>
    <t>2015-01-15T17:29:42</t>
  </si>
  <si>
    <t>2015-01-16</t>
  </si>
  <si>
    <t>2015-01-16T07:27:39</t>
  </si>
  <si>
    <t>2015-01-16T17:30:41</t>
  </si>
  <si>
    <t>2015-01-17</t>
  </si>
  <si>
    <t>2015-01-17T07:27:21</t>
  </si>
  <si>
    <t>2015-01-17T17:31:40</t>
  </si>
  <si>
    <t>2015-01-18</t>
  </si>
  <si>
    <t>2015-01-18T07:27:01</t>
  </si>
  <si>
    <t>2015-01-18T17:32:39</t>
  </si>
  <si>
    <t>2015-01-19</t>
  </si>
  <si>
    <t>2015-01-19T07:26:39</t>
  </si>
  <si>
    <t>2015-01-19T17:33:39</t>
  </si>
  <si>
    <t>2015-01-20</t>
  </si>
  <si>
    <t>2015-01-20T07:26:15</t>
  </si>
  <si>
    <t>2015-01-20T17:34:40</t>
  </si>
  <si>
    <t>2015-01-21</t>
  </si>
  <si>
    <t>2015-01-21T07:25:50</t>
  </si>
  <si>
    <t>2015-01-21T17:35:41</t>
  </si>
  <si>
    <t>2015-01-22</t>
  </si>
  <si>
    <t>2015-01-22T07:25:23</t>
  </si>
  <si>
    <t>2015-01-22T17:36:42</t>
  </si>
  <si>
    <t>2015-01-23</t>
  </si>
  <si>
    <t>2015-01-23T07:24:54</t>
  </si>
  <si>
    <t>2015-01-23T17:37:43</t>
  </si>
  <si>
    <t>2015-01-24</t>
  </si>
  <si>
    <t>2015-01-24T07:24:23</t>
  </si>
  <si>
    <t>2015-01-24T17:38:45</t>
  </si>
  <si>
    <t>2015-01-25</t>
  </si>
  <si>
    <t>2015-01-25T07:23:50</t>
  </si>
  <si>
    <t>2015-01-25T17:39:47</t>
  </si>
  <si>
    <t>2015-01-26</t>
  </si>
  <si>
    <t>2015-01-26T07:23:16</t>
  </si>
  <si>
    <t>2015-01-26T17:40:49</t>
  </si>
  <si>
    <t>2015-01-27</t>
  </si>
  <si>
    <t>2015-01-27T07:22:40</t>
  </si>
  <si>
    <t>2015-01-27T17:41:51</t>
  </si>
  <si>
    <t>2015-01-28</t>
  </si>
  <si>
    <t>2015-01-28T07:22:02</t>
  </si>
  <si>
    <t>2015-01-28T17:42:53</t>
  </si>
  <si>
    <t>2015-01-29</t>
  </si>
  <si>
    <t>2015-01-29T07:21:22</t>
  </si>
  <si>
    <t>2015-01-29T17:43:55</t>
  </si>
  <si>
    <t>2015-01-30</t>
  </si>
  <si>
    <t>2015-01-30T07:20:41</t>
  </si>
  <si>
    <t>2015-01-30T17:44:57</t>
  </si>
  <si>
    <t>2015-01-31</t>
  </si>
  <si>
    <t>2015-01-31T07:19:59</t>
  </si>
  <si>
    <t>2015-01-31T17:45:59</t>
  </si>
  <si>
    <t>2015-02-01</t>
  </si>
  <si>
    <t>2015-02-01T07:19:14</t>
  </si>
  <si>
    <t>2015-02-01T17:47:01</t>
  </si>
  <si>
    <t>2015-02-02</t>
  </si>
  <si>
    <t>2015-02-02T07:18:28</t>
  </si>
  <si>
    <t>2015-02-02T17:48:03</t>
  </si>
  <si>
    <t>2015-02-03</t>
  </si>
  <si>
    <t>2015-02-03T07:17:41</t>
  </si>
  <si>
    <t>2015-02-03T17:49:05</t>
  </si>
  <si>
    <t>2015-02-04</t>
  </si>
  <si>
    <t>2015-02-04T07:16:52</t>
  </si>
  <si>
    <t>2015-02-04T17:50:07</t>
  </si>
  <si>
    <t>2015-02-05</t>
  </si>
  <si>
    <t>2015-02-05T07:16:01</t>
  </si>
  <si>
    <t>2015-02-05T17:51:09</t>
  </si>
  <si>
    <t>2015-02-06</t>
  </si>
  <si>
    <t>2015-02-06T07:15:09</t>
  </si>
  <si>
    <t>2015-02-06T17:52:10</t>
  </si>
  <si>
    <t>2015-02-07</t>
  </si>
  <si>
    <t>2015-02-07T07:14:16</t>
  </si>
  <si>
    <t>2015-02-07T17:53:11</t>
  </si>
  <si>
    <t>2015-02-08</t>
  </si>
  <si>
    <t>2015-02-08T07:13:21</t>
  </si>
  <si>
    <t>2015-02-08T17:54:12</t>
  </si>
  <si>
    <t>2015-02-09</t>
  </si>
  <si>
    <t>2015-02-09T07:12:25</t>
  </si>
  <si>
    <t>2015-02-09T17:55:13</t>
  </si>
  <si>
    <t>2015-02-10</t>
  </si>
  <si>
    <t>2015-02-10T07:11:27</t>
  </si>
  <si>
    <t>2015-02-10T17:56:14</t>
  </si>
  <si>
    <t>2015-02-11</t>
  </si>
  <si>
    <t>2015-02-11T07:10:29</t>
  </si>
  <si>
    <t>2015-02-11T17:57:14</t>
  </si>
  <si>
    <t>2015-02-12</t>
  </si>
  <si>
    <t>2015-02-12T07:09:28</t>
  </si>
  <si>
    <t>2015-02-12T17:58:14</t>
  </si>
  <si>
    <t>2015-02-13</t>
  </si>
  <si>
    <t>2015-02-13T07:08:27</t>
  </si>
  <si>
    <t>2015-02-13T17:59:14</t>
  </si>
  <si>
    <t>2015-02-14</t>
  </si>
  <si>
    <t>2015-02-14T07:07:25</t>
  </si>
  <si>
    <t>2015-02-14T18:00:13</t>
  </si>
  <si>
    <t>2015-02-15</t>
  </si>
  <si>
    <t>2015-02-15T07:06:21</t>
  </si>
  <si>
    <t>2015-02-15T18:01:12</t>
  </si>
  <si>
    <t>2015-02-16</t>
  </si>
  <si>
    <t>2015-02-16T07:05:16</t>
  </si>
  <si>
    <t>2015-02-16T18:02:11</t>
  </si>
  <si>
    <t>2015-02-17</t>
  </si>
  <si>
    <t>2015-02-17T07:04:10</t>
  </si>
  <si>
    <t>2015-02-17T18:03:10</t>
  </si>
  <si>
    <t>2015-02-18</t>
  </si>
  <si>
    <t>2015-02-18T07:03:03</t>
  </si>
  <si>
    <t>2015-02-18T18:04:08</t>
  </si>
  <si>
    <t>2015-02-19</t>
  </si>
  <si>
    <t>2015-02-19T07:01:55</t>
  </si>
  <si>
    <t>2015-02-19T18:05:05</t>
  </si>
  <si>
    <t>2015-02-20</t>
  </si>
  <si>
    <t>2015-02-20T07:00:45</t>
  </si>
  <si>
    <t>2015-02-20T18:06:03</t>
  </si>
  <si>
    <t>2015-02-21</t>
  </si>
  <si>
    <t>2015-02-21T06:59:35</t>
  </si>
  <si>
    <t>2015-02-21T18:07:00</t>
  </si>
  <si>
    <t>2015-02-22</t>
  </si>
  <si>
    <t>2015-02-22T06:58:24</t>
  </si>
  <si>
    <t>2015-02-22T18:07:57</t>
  </si>
  <si>
    <t>2015-02-23</t>
  </si>
  <si>
    <t>2015-02-23T06:57:12</t>
  </si>
  <si>
    <t>2015-02-23T18:08:53</t>
  </si>
  <si>
    <t>2015-02-24</t>
  </si>
  <si>
    <t>2015-02-24T06:55:59</t>
  </si>
  <si>
    <t>2015-02-24T18:09:49</t>
  </si>
  <si>
    <t>2015-02-25</t>
  </si>
  <si>
    <t>2015-02-25T06:54:45</t>
  </si>
  <si>
    <t>2015-02-25T18:10:45</t>
  </si>
  <si>
    <t>2015-02-26</t>
  </si>
  <si>
    <t>2015-02-26T06:53:30</t>
  </si>
  <si>
    <t>2015-02-26T18:11:40</t>
  </si>
  <si>
    <t>2015-02-27</t>
  </si>
  <si>
    <t>2015-02-27T06:52:15</t>
  </si>
  <si>
    <t>2015-02-27T18:12:35</t>
  </si>
  <si>
    <t>2015-02-28</t>
  </si>
  <si>
    <t>2015-02-28T06:50:59</t>
  </si>
  <si>
    <t>2015-02-28T18:13:30</t>
  </si>
  <si>
    <t>2015-03-01</t>
  </si>
  <si>
    <t>2015-03-01T06:49:42</t>
  </si>
  <si>
    <t>2015-03-01T18:14:24</t>
  </si>
  <si>
    <t>2015-03-02</t>
  </si>
  <si>
    <t>2015-03-02T06:48:24</t>
  </si>
  <si>
    <t>2015-03-02T18:15:18</t>
  </si>
  <si>
    <t>2015-03-03</t>
  </si>
  <si>
    <t>2015-03-03T06:47:06</t>
  </si>
  <si>
    <t>2015-03-03T18:16:12</t>
  </si>
  <si>
    <t>2015-03-04</t>
  </si>
  <si>
    <t>2015-03-04T06:45:47</t>
  </si>
  <si>
    <t>2015-03-04T18:17:06</t>
  </si>
  <si>
    <t>2015-03-05</t>
  </si>
  <si>
    <t>2015-03-05T06:44:27</t>
  </si>
  <si>
    <t>2015-03-05T18:17:59</t>
  </si>
  <si>
    <t>2015-03-06</t>
  </si>
  <si>
    <t>2015-03-06T06:43:07</t>
  </si>
  <si>
    <t>2015-03-06T18:18:52</t>
  </si>
  <si>
    <t>2015-03-07</t>
  </si>
  <si>
    <t>2015-03-07T06:41:46</t>
  </si>
  <si>
    <t>2015-03-07T18:19:44</t>
  </si>
  <si>
    <t>2015-03-08</t>
  </si>
  <si>
    <t>2015-03-08T06:40:25</t>
  </si>
  <si>
    <t>2015-03-08T18:20:36</t>
  </si>
  <si>
    <t>2015-03-09</t>
  </si>
  <si>
    <t>2015-03-09T06:39:04</t>
  </si>
  <si>
    <t>2015-03-09T18:21:28</t>
  </si>
  <si>
    <t>2015-03-10</t>
  </si>
  <si>
    <t>2015-03-10T06:37:42</t>
  </si>
  <si>
    <t>2015-03-10T18:22:20</t>
  </si>
  <si>
    <t>2015-03-11</t>
  </si>
  <si>
    <t>2015-03-11T06:36:19</t>
  </si>
  <si>
    <t>2015-03-11T18:23:11</t>
  </si>
  <si>
    <t>2015-03-12</t>
  </si>
  <si>
    <t>2015-03-12T06:34:56</t>
  </si>
  <si>
    <t>2015-03-12T18:24:03</t>
  </si>
  <si>
    <t>2015-03-13</t>
  </si>
  <si>
    <t>2015-03-13T06:33:33</t>
  </si>
  <si>
    <t>2015-03-13T18:24:54</t>
  </si>
  <si>
    <t>2015-03-14</t>
  </si>
  <si>
    <t>2015-03-14T06:32:09</t>
  </si>
  <si>
    <t>2015-03-14T18:25:44</t>
  </si>
  <si>
    <t>2015-03-15</t>
  </si>
  <si>
    <t>2015-03-15T06:30:45</t>
  </si>
  <si>
    <t>2015-03-15T18:26:35</t>
  </si>
  <si>
    <t>2015-03-16</t>
  </si>
  <si>
    <t>2015-03-16T06:29:21</t>
  </si>
  <si>
    <t>2015-03-16T18:27:25</t>
  </si>
  <si>
    <t>2015-03-17</t>
  </si>
  <si>
    <t>2015-03-17T06:27:57</t>
  </si>
  <si>
    <t>2015-03-17T18:28:15</t>
  </si>
  <si>
    <t>2015-03-18</t>
  </si>
  <si>
    <t>2015-03-18T06:26:32</t>
  </si>
  <si>
    <t>2015-03-18T18:29:05</t>
  </si>
  <si>
    <t>2015-03-19</t>
  </si>
  <si>
    <t>2015-03-19T06:25:08</t>
  </si>
  <si>
    <t>2015-03-19T18:29:55</t>
  </si>
  <si>
    <t>2015-03-20</t>
  </si>
  <si>
    <t>2015-03-20T06:23:43</t>
  </si>
  <si>
    <t>2015-03-20T18:30:45</t>
  </si>
  <si>
    <t>2015-03-21</t>
  </si>
  <si>
    <t>2015-03-21T06:22:18</t>
  </si>
  <si>
    <t>2015-03-21T18:31:34</t>
  </si>
  <si>
    <t>2015-03-22</t>
  </si>
  <si>
    <t>2015-03-22T06:20:53</t>
  </si>
  <si>
    <t>2015-03-22T18:32:24</t>
  </si>
  <si>
    <t>2015-03-23</t>
  </si>
  <si>
    <t>2015-03-23T06:19:28</t>
  </si>
  <si>
    <t>2015-03-23T18:33:13</t>
  </si>
  <si>
    <t>2015-03-24</t>
  </si>
  <si>
    <t>2015-03-24T06:18:02</t>
  </si>
  <si>
    <t>2015-03-24T18:34:02</t>
  </si>
  <si>
    <t>2015-03-25</t>
  </si>
  <si>
    <t>2015-03-25T06:16:37</t>
  </si>
  <si>
    <t>2015-03-25T18:34:51</t>
  </si>
  <si>
    <t>2015-03-26</t>
  </si>
  <si>
    <t>2015-03-26T06:15:12</t>
  </si>
  <si>
    <t>2015-03-26T18:35:40</t>
  </si>
  <si>
    <t>2015-03-27</t>
  </si>
  <si>
    <t>2015-03-27T06:13:47</t>
  </si>
  <si>
    <t>2015-03-27T18:36:29</t>
  </si>
  <si>
    <t>2015-03-28</t>
  </si>
  <si>
    <t>2015-03-28T06:12:22</t>
  </si>
  <si>
    <t>2015-03-28T18:37:18</t>
  </si>
  <si>
    <t>2015-03-29</t>
  </si>
  <si>
    <t>2015-03-29T07:10:57</t>
  </si>
  <si>
    <t>2015-03-29T19:38:07</t>
  </si>
  <si>
    <t>2015-03-30</t>
  </si>
  <si>
    <t>2015-03-30T07:09:33</t>
  </si>
  <si>
    <t>2015-03-30T19:38:55</t>
  </si>
  <si>
    <t>2015-03-31</t>
  </si>
  <si>
    <t>2015-03-31T07:08:08</t>
  </si>
  <si>
    <t>2015-03-31T19:39:44</t>
  </si>
  <si>
    <t>2015-04-01</t>
  </si>
  <si>
    <t>2015-04-01T07:06:44</t>
  </si>
  <si>
    <t>2015-04-01T19:40:33</t>
  </si>
  <si>
    <t>2015-04-02</t>
  </si>
  <si>
    <t>2015-04-02T07:05:20</t>
  </si>
  <si>
    <t>2015-04-02T19:41:21</t>
  </si>
  <si>
    <t>2015-04-03</t>
  </si>
  <si>
    <t>2015-04-03T07:03:56</t>
  </si>
  <si>
    <t>2015-04-03T19:42:10</t>
  </si>
  <si>
    <t>2015-04-04</t>
  </si>
  <si>
    <t>2015-04-04T07:02:32</t>
  </si>
  <si>
    <t>2015-04-04T19:42:58</t>
  </si>
  <si>
    <t>2015-04-05</t>
  </si>
  <si>
    <t>2015-04-05T07:01:09</t>
  </si>
  <si>
    <t>2015-04-05T19:43:47</t>
  </si>
  <si>
    <t>2015-04-06</t>
  </si>
  <si>
    <t>2015-04-06T06:59:46</t>
  </si>
  <si>
    <t>2015-04-06T19:44:36</t>
  </si>
  <si>
    <t>2015-04-07</t>
  </si>
  <si>
    <t>2015-04-07T06:58:24</t>
  </si>
  <si>
    <t>2015-04-07T19:45:24</t>
  </si>
  <si>
    <t>2015-04-08</t>
  </si>
  <si>
    <t>2015-04-08T06:57:02</t>
  </si>
  <si>
    <t>2015-04-08T19:46:13</t>
  </si>
  <si>
    <t>2015-04-09</t>
  </si>
  <si>
    <t>2015-04-09T06:55:40</t>
  </si>
  <si>
    <t>2015-04-09T19:47:02</t>
  </si>
  <si>
    <t>2015-04-10</t>
  </si>
  <si>
    <t>2015-04-10T06:54:19</t>
  </si>
  <si>
    <t>2015-04-10T19:47:50</t>
  </si>
  <si>
    <t>2015-04-11</t>
  </si>
  <si>
    <t>2015-04-11T06:52:58</t>
  </si>
  <si>
    <t>2015-04-11T19:48:39</t>
  </si>
  <si>
    <t>2015-04-12</t>
  </si>
  <si>
    <t>2015-04-12T06:51:38</t>
  </si>
  <si>
    <t>2015-04-12T19:49:28</t>
  </si>
  <si>
    <t>2015-04-13</t>
  </si>
  <si>
    <t>2015-04-13T06:50:19</t>
  </si>
  <si>
    <t>2015-04-13T19:50:17</t>
  </si>
  <si>
    <t>2015-04-14</t>
  </si>
  <si>
    <t>2015-04-14T06:49:00</t>
  </si>
  <si>
    <t>2015-04-14T19:51:06</t>
  </si>
  <si>
    <t>2015-04-15</t>
  </si>
  <si>
    <t>2015-04-15T06:47:41</t>
  </si>
  <si>
    <t>2015-04-15T19:51:55</t>
  </si>
  <si>
    <t>2015-04-16</t>
  </si>
  <si>
    <t>2015-04-16T06:46:23</t>
  </si>
  <si>
    <t>2015-04-16T19:52:44</t>
  </si>
  <si>
    <t>2015-04-17</t>
  </si>
  <si>
    <t>2015-04-17T06:45:06</t>
  </si>
  <si>
    <t>2015-04-17T19:53:33</t>
  </si>
  <si>
    <t>2015-04-18</t>
  </si>
  <si>
    <t>2015-04-18T06:43:50</t>
  </si>
  <si>
    <t>2015-04-18T19:54:22</t>
  </si>
  <si>
    <t>2015-04-19</t>
  </si>
  <si>
    <t>2015-04-19T06:42:34</t>
  </si>
  <si>
    <t>2015-04-19T19:55:11</t>
  </si>
  <si>
    <t>2015-04-20</t>
  </si>
  <si>
    <t>2015-04-20T06:41:19</t>
  </si>
  <si>
    <t>2015-04-20T19:56:00</t>
  </si>
  <si>
    <t>2015-04-21</t>
  </si>
  <si>
    <t>2015-04-21T06:40:05</t>
  </si>
  <si>
    <t>2015-04-21T19:56:49</t>
  </si>
  <si>
    <t>2015-04-22</t>
  </si>
  <si>
    <t>2015-04-22T06:38:52</t>
  </si>
  <si>
    <t>2015-04-22T19:57:39</t>
  </si>
  <si>
    <t>2015-04-23</t>
  </si>
  <si>
    <t>2015-04-23T06:37:39</t>
  </si>
  <si>
    <t>2015-04-23T19:58:28</t>
  </si>
  <si>
    <t>2015-04-24</t>
  </si>
  <si>
    <t>2015-04-24T06:36:27</t>
  </si>
  <si>
    <t>2015-04-24T19:59:18</t>
  </si>
  <si>
    <t>2015-04-25</t>
  </si>
  <si>
    <t>2015-04-25T06:35:17</t>
  </si>
  <si>
    <t>2015-04-25T20:00:07</t>
  </si>
  <si>
    <t>2015-04-26</t>
  </si>
  <si>
    <t>2015-04-26T06:34:07</t>
  </si>
  <si>
    <t>2015-04-26T20:00:57</t>
  </si>
  <si>
    <t>2015-04-27</t>
  </si>
  <si>
    <t>2015-04-27T06:32:58</t>
  </si>
  <si>
    <t>2015-04-27T20:01:46</t>
  </si>
  <si>
    <t>2015-04-28</t>
  </si>
  <si>
    <t>2015-04-28T06:31:50</t>
  </si>
  <si>
    <t>2015-04-28T20:02:36</t>
  </si>
  <si>
    <t>2015-04-29</t>
  </si>
  <si>
    <t>2015-04-29T06:30:43</t>
  </si>
  <si>
    <t>2015-04-29T20:03:25</t>
  </si>
  <si>
    <t>2015-04-30</t>
  </si>
  <si>
    <t>2015-04-30T06:29:37</t>
  </si>
  <si>
    <t>2015-04-30T20:04:15</t>
  </si>
  <si>
    <t>2015-05-01</t>
  </si>
  <si>
    <t>2015-05-01T06:28:32</t>
  </si>
  <si>
    <t>2015-05-01T20:05:04</t>
  </si>
  <si>
    <t>2015-05-02</t>
  </si>
  <si>
    <t>2015-05-02T06:27:28</t>
  </si>
  <si>
    <t>2015-05-02T20:05:54</t>
  </si>
  <si>
    <t>2015-05-03</t>
  </si>
  <si>
    <t>2015-05-03T06:26:26</t>
  </si>
  <si>
    <t>2015-05-03T20:06:43</t>
  </si>
  <si>
    <t>2015-05-04</t>
  </si>
  <si>
    <t>2015-05-04T06:25:24</t>
  </si>
  <si>
    <t>2015-05-04T20:07:32</t>
  </si>
  <si>
    <t>2015-05-05</t>
  </si>
  <si>
    <t>2015-05-05T06:24:24</t>
  </si>
  <si>
    <t>2015-05-05T20:08:22</t>
  </si>
  <si>
    <t>2015-05-06</t>
  </si>
  <si>
    <t>2015-05-06T06:23:25</t>
  </si>
  <si>
    <t>2015-05-06T20:09:11</t>
  </si>
  <si>
    <t>2015-05-07</t>
  </si>
  <si>
    <t>2015-05-07T06:22:27</t>
  </si>
  <si>
    <t>2015-05-07T20:10:00</t>
  </si>
  <si>
    <t>2015-05-08</t>
  </si>
  <si>
    <t>2015-05-08T06:21:30</t>
  </si>
  <si>
    <t>2015-05-08T20:10:49</t>
  </si>
  <si>
    <t>2015-05-09</t>
  </si>
  <si>
    <t>2015-05-09T06:20:35</t>
  </si>
  <si>
    <t>2015-05-09T20:11:38</t>
  </si>
  <si>
    <t>2015-05-10</t>
  </si>
  <si>
    <t>2015-05-10T06:19:41</t>
  </si>
  <si>
    <t>2015-05-10T20:12:26</t>
  </si>
  <si>
    <t>2015-05-11</t>
  </si>
  <si>
    <t>2015-05-11T06:18:48</t>
  </si>
  <si>
    <t>2015-05-11T20:13:15</t>
  </si>
  <si>
    <t>2015-05-12</t>
  </si>
  <si>
    <t>2015-05-12T06:17:56</t>
  </si>
  <si>
    <t>2015-05-12T20:14:03</t>
  </si>
  <si>
    <t>2015-05-13</t>
  </si>
  <si>
    <t>2015-05-13T06:17:06</t>
  </si>
  <si>
    <t>2015-05-13T20:14:51</t>
  </si>
  <si>
    <t>2015-05-14</t>
  </si>
  <si>
    <t>2015-05-14T06:16:17</t>
  </si>
  <si>
    <t>2015-05-14T20:15:39</t>
  </si>
  <si>
    <t>2015-05-15</t>
  </si>
  <si>
    <t>2015-05-15T06:15:30</t>
  </si>
  <si>
    <t>2015-05-15T20:16:26</t>
  </si>
  <si>
    <t>2015-05-16</t>
  </si>
  <si>
    <t>2015-05-16T06:14:44</t>
  </si>
  <si>
    <t>2015-05-16T20:17:13</t>
  </si>
  <si>
    <t>2015-05-17</t>
  </si>
  <si>
    <t>2015-05-17T06:14:00</t>
  </si>
  <si>
    <t>2015-05-17T20:18:00</t>
  </si>
  <si>
    <t>2015-05-18</t>
  </si>
  <si>
    <t>2015-05-18T06:13:17</t>
  </si>
  <si>
    <t>2015-05-18T20:18:46</t>
  </si>
  <si>
    <t>2015-05-19</t>
  </si>
  <si>
    <t>2015-05-19T06:12:35</t>
  </si>
  <si>
    <t>2015-05-19T20:19:32</t>
  </si>
  <si>
    <t>2015-05-20</t>
  </si>
  <si>
    <t>2015-05-20T06:11:55</t>
  </si>
  <si>
    <t>2015-05-20T20:20:18</t>
  </si>
  <si>
    <t>2015-05-21</t>
  </si>
  <si>
    <t>2015-05-21T06:11:17</t>
  </si>
  <si>
    <t>2015-05-21T20:21:03</t>
  </si>
  <si>
    <t>2015-05-22</t>
  </si>
  <si>
    <t>2015-05-22T06:10:40</t>
  </si>
  <si>
    <t>2015-05-22T20:21:48</t>
  </si>
  <si>
    <t>2015-05-23</t>
  </si>
  <si>
    <t>2015-05-23T06:10:05</t>
  </si>
  <si>
    <t>2015-05-23T20:22:32</t>
  </si>
  <si>
    <t>2015-05-24</t>
  </si>
  <si>
    <t>2015-05-24T06:09:31</t>
  </si>
  <si>
    <t>2015-05-24T20:23:15</t>
  </si>
  <si>
    <t>2015-05-25</t>
  </si>
  <si>
    <t>2015-05-25T06:08:59</t>
  </si>
  <si>
    <t>2015-05-25T20:23:58</t>
  </si>
  <si>
    <t>2015-05-26</t>
  </si>
  <si>
    <t>2015-05-26T06:08:28</t>
  </si>
  <si>
    <t>2015-05-26T20:24:41</t>
  </si>
  <si>
    <t>2015-05-27</t>
  </si>
  <si>
    <t>2015-05-27T06:07:59</t>
  </si>
  <si>
    <t>2015-05-27T20:25:22</t>
  </si>
  <si>
    <t>2015-05-28</t>
  </si>
  <si>
    <t>2015-05-28T06:07:32</t>
  </si>
  <si>
    <t>2015-05-28T20:26:03</t>
  </si>
  <si>
    <t>2015-05-29</t>
  </si>
  <si>
    <t>2015-05-29T06:07:06</t>
  </si>
  <si>
    <t>2015-05-29T20:26:43</t>
  </si>
  <si>
    <t>2015-05-30</t>
  </si>
  <si>
    <t>2015-05-30T06:06:42</t>
  </si>
  <si>
    <t>2015-05-30T20:27:23</t>
  </si>
  <si>
    <t>2015-05-31</t>
  </si>
  <si>
    <t>2015-05-31T06:06:20</t>
  </si>
  <si>
    <t>2015-05-31T20:28:02</t>
  </si>
  <si>
    <t>2015-06-01</t>
  </si>
  <si>
    <t>2015-06-01T06:05:59</t>
  </si>
  <si>
    <t>2015-06-01T20:28:39</t>
  </si>
  <si>
    <t>2015-06-02</t>
  </si>
  <si>
    <t>2015-06-02T06:05:40</t>
  </si>
  <si>
    <t>2015-06-02T20:29:16</t>
  </si>
  <si>
    <t>2015-06-03</t>
  </si>
  <si>
    <t>2015-06-03T06:05:22</t>
  </si>
  <si>
    <t>2015-06-03T20:29:52</t>
  </si>
  <si>
    <t>2015-06-04</t>
  </si>
  <si>
    <t>2015-06-04T06:05:07</t>
  </si>
  <si>
    <t>2015-06-04T20:30:27</t>
  </si>
  <si>
    <t>2015-06-05</t>
  </si>
  <si>
    <t>2015-06-05T06:04:52</t>
  </si>
  <si>
    <t>2015-06-05T20:31:01</t>
  </si>
  <si>
    <t>2015-06-06</t>
  </si>
  <si>
    <t>2015-06-06T06:04:40</t>
  </si>
  <si>
    <t>2015-06-06T20:31:34</t>
  </si>
  <si>
    <t>2015-06-07</t>
  </si>
  <si>
    <t>2015-06-07T06:04:29</t>
  </si>
  <si>
    <t>2015-06-07T20:32:06</t>
  </si>
  <si>
    <t>2015-06-08</t>
  </si>
  <si>
    <t>2015-06-08T06:04:20</t>
  </si>
  <si>
    <t>2015-06-08T20:32:37</t>
  </si>
  <si>
    <t>2015-06-09</t>
  </si>
  <si>
    <t>2015-06-09T06:04:13</t>
  </si>
  <si>
    <t>2015-06-09T20:33:07</t>
  </si>
  <si>
    <t>2015-06-10</t>
  </si>
  <si>
    <t>2015-06-10T06:04:07</t>
  </si>
  <si>
    <t>2015-06-10T20:33:36</t>
  </si>
  <si>
    <t>2015-06-11</t>
  </si>
  <si>
    <t>2015-06-11T06:04:03</t>
  </si>
  <si>
    <t>2015-06-11T20:34:03</t>
  </si>
  <si>
    <t>2015-06-12</t>
  </si>
  <si>
    <t>2015-06-12T06:04:00</t>
  </si>
  <si>
    <t>2015-06-12T20:34:29</t>
  </si>
  <si>
    <t>2015-06-13</t>
  </si>
  <si>
    <t>2015-06-13T06:03:59</t>
  </si>
  <si>
    <t>2015-06-13T20:34:54</t>
  </si>
  <si>
    <t>2015-06-14</t>
  </si>
  <si>
    <t>2015-06-14T06:04:00</t>
  </si>
  <si>
    <t>2015-06-14T20:35:18</t>
  </si>
  <si>
    <t>2015-06-15</t>
  </si>
  <si>
    <t>2015-06-15T06:04:02</t>
  </si>
  <si>
    <t>2015-06-15T20:35:40</t>
  </si>
  <si>
    <t>2015-06-16</t>
  </si>
  <si>
    <t>2015-06-16T06:04:06</t>
  </si>
  <si>
    <t>2015-06-16T20:36:01</t>
  </si>
  <si>
    <t>2015-06-17</t>
  </si>
  <si>
    <t>2015-06-17T06:04:11</t>
  </si>
  <si>
    <t>2015-06-17T20:36:20</t>
  </si>
  <si>
    <t>2015-06-18</t>
  </si>
  <si>
    <t>2015-06-18T06:04:18</t>
  </si>
  <si>
    <t>2015-06-18T20:36:39</t>
  </si>
  <si>
    <t>2015-06-19</t>
  </si>
  <si>
    <t>2015-06-19T06:04:27</t>
  </si>
  <si>
    <t>2015-06-19T20:36:55</t>
  </si>
  <si>
    <t>2015-06-20</t>
  </si>
  <si>
    <t>2015-06-20T06:04:37</t>
  </si>
  <si>
    <t>2015-06-20T20:37:11</t>
  </si>
  <si>
    <t>2015-06-21</t>
  </si>
  <si>
    <t>2015-06-21T06:04:48</t>
  </si>
  <si>
    <t>2015-06-21T20:37:24</t>
  </si>
  <si>
    <t>2015-06-22</t>
  </si>
  <si>
    <t>2015-06-22T06:05:01</t>
  </si>
  <si>
    <t>2015-06-22T20:37:36</t>
  </si>
  <si>
    <t>2015-06-23</t>
  </si>
  <si>
    <t>2015-06-23T06:05:15</t>
  </si>
  <si>
    <t>2015-06-23T20:37:47</t>
  </si>
  <si>
    <t>2015-06-24</t>
  </si>
  <si>
    <t>2015-06-24T06:05:31</t>
  </si>
  <si>
    <t>2015-06-24T20:37:56</t>
  </si>
  <si>
    <t>2015-06-25</t>
  </si>
  <si>
    <t>2015-06-25T06:05:48</t>
  </si>
  <si>
    <t>2015-06-25T20:38:04</t>
  </si>
  <si>
    <t>2015-06-26</t>
  </si>
  <si>
    <t>2015-06-26T06:06:07</t>
  </si>
  <si>
    <t>2015-06-26T20:38:10</t>
  </si>
  <si>
    <t>2015-06-27</t>
  </si>
  <si>
    <t>2015-06-27T06:06:27</t>
  </si>
  <si>
    <t>2015-06-27T20:38:14</t>
  </si>
  <si>
    <t>2015-06-28</t>
  </si>
  <si>
    <t>2015-06-28T06:06:48</t>
  </si>
  <si>
    <t>2015-06-28T20:38:17</t>
  </si>
  <si>
    <t>2015-06-29</t>
  </si>
  <si>
    <t>2015-06-29T06:07:10</t>
  </si>
  <si>
    <t>2015-06-29T20:38:18</t>
  </si>
  <si>
    <t>2015-06-30</t>
  </si>
  <si>
    <t>2015-06-30T06:07:34</t>
  </si>
  <si>
    <t>2015-06-30T20:38:17</t>
  </si>
  <si>
    <t>2015-07-01</t>
  </si>
  <si>
    <t>2015-07-01T06:07:58</t>
  </si>
  <si>
    <t>2015-07-01T20:38:14</t>
  </si>
  <si>
    <t>2015-07-02</t>
  </si>
  <si>
    <t>2015-07-02T06:08:24</t>
  </si>
  <si>
    <t>2015-07-02T20:38:10</t>
  </si>
  <si>
    <t>2015-07-03</t>
  </si>
  <si>
    <t>2015-07-03T06:08:51</t>
  </si>
  <si>
    <t>2015-07-03T20:38:05</t>
  </si>
  <si>
    <t>2015-07-04</t>
  </si>
  <si>
    <t>2015-07-04T06:09:20</t>
  </si>
  <si>
    <t>2015-07-04T20:37:57</t>
  </si>
  <si>
    <t>2015-07-05</t>
  </si>
  <si>
    <t>2015-07-05T06:09:49</t>
  </si>
  <si>
    <t>2015-07-05T20:37:48</t>
  </si>
  <si>
    <t>2015-07-06</t>
  </si>
  <si>
    <t>2015-07-06T06:10:19</t>
  </si>
  <si>
    <t>2015-07-06T20:37:38</t>
  </si>
  <si>
    <t>2015-07-07</t>
  </si>
  <si>
    <t>2015-07-07T06:10:51</t>
  </si>
  <si>
    <t>2015-07-07T20:37:25</t>
  </si>
  <si>
    <t>2015-07-08</t>
  </si>
  <si>
    <t>2015-07-08T06:11:23</t>
  </si>
  <si>
    <t>2015-07-08T20:37:11</t>
  </si>
  <si>
    <t>2015-07-09</t>
  </si>
  <si>
    <t>2015-07-09T06:11:57</t>
  </si>
  <si>
    <t>2015-07-09T20:36:55</t>
  </si>
  <si>
    <t>2015-07-10</t>
  </si>
  <si>
    <t>2015-07-10T06:12:31</t>
  </si>
  <si>
    <t>2015-07-10T20:36:38</t>
  </si>
  <si>
    <t>2015-07-11</t>
  </si>
  <si>
    <t>2015-07-11T06:13:06</t>
  </si>
  <si>
    <t>2015-07-11T20:36:19</t>
  </si>
  <si>
    <t>2015-07-12</t>
  </si>
  <si>
    <t>2015-07-12T06:13:42</t>
  </si>
  <si>
    <t>2015-07-12T20:35:58</t>
  </si>
  <si>
    <t>2015-07-13</t>
  </si>
  <si>
    <t>2015-07-13T06:14:19</t>
  </si>
  <si>
    <t>2015-07-13T20:35:35</t>
  </si>
  <si>
    <t>2015-07-14</t>
  </si>
  <si>
    <t>2015-07-14T06:14:56</t>
  </si>
  <si>
    <t>2015-07-14T20:35:11</t>
  </si>
  <si>
    <t>2015-07-15</t>
  </si>
  <si>
    <t>2015-07-15T06:15:34</t>
  </si>
  <si>
    <t>2015-07-15T20:34:45</t>
  </si>
  <si>
    <t>2015-07-16</t>
  </si>
  <si>
    <t>2015-07-16T06:16:13</t>
  </si>
  <si>
    <t>2015-07-16T20:34:17</t>
  </si>
  <si>
    <t>2015-07-17</t>
  </si>
  <si>
    <t>2015-07-17T06:16:53</t>
  </si>
  <si>
    <t>2015-07-17T20:33:48</t>
  </si>
  <si>
    <t>2015-07-18</t>
  </si>
  <si>
    <t>2015-07-18T06:17:33</t>
  </si>
  <si>
    <t>2015-07-18T20:33:17</t>
  </si>
  <si>
    <t>2015-07-19</t>
  </si>
  <si>
    <t>2015-07-19T06:18:13</t>
  </si>
  <si>
    <t>2015-07-19T20:32:44</t>
  </si>
  <si>
    <t>2015-07-20</t>
  </si>
  <si>
    <t>2015-07-20T06:18:55</t>
  </si>
  <si>
    <t>2015-07-20T20:32:10</t>
  </si>
  <si>
    <t>2015-07-21</t>
  </si>
  <si>
    <t>2015-07-21T06:19:36</t>
  </si>
  <si>
    <t>2015-07-21T20:31:34</t>
  </si>
  <si>
    <t>2015-07-22</t>
  </si>
  <si>
    <t>2015-07-22T06:20:19</t>
  </si>
  <si>
    <t>2015-07-22T20:30:57</t>
  </si>
  <si>
    <t>2015-07-23</t>
  </si>
  <si>
    <t>2015-07-23T06:21:01</t>
  </si>
  <si>
    <t>2015-07-23T20:30:18</t>
  </si>
  <si>
    <t>2015-07-24</t>
  </si>
  <si>
    <t>2015-07-24T06:21:44</t>
  </si>
  <si>
    <t>2015-07-24T20:29:37</t>
  </si>
  <si>
    <t>2015-07-25</t>
  </si>
  <si>
    <t>2015-07-25T06:22:28</t>
  </si>
  <si>
    <t>2015-07-25T20:28:55</t>
  </si>
  <si>
    <t>2015-07-26</t>
  </si>
  <si>
    <t>2015-07-26T06:23:11</t>
  </si>
  <si>
    <t>2015-07-26T20:28:12</t>
  </si>
  <si>
    <t>2015-07-27</t>
  </si>
  <si>
    <t>2015-07-27T06:23:56</t>
  </si>
  <si>
    <t>2015-07-27T20:27:27</t>
  </si>
  <si>
    <t>2015-07-28</t>
  </si>
  <si>
    <t>2015-07-28T06:24:40</t>
  </si>
  <si>
    <t>2015-07-28T20:26:40</t>
  </si>
  <si>
    <t>2015-07-29</t>
  </si>
  <si>
    <t>2015-07-29T06:25:25</t>
  </si>
  <si>
    <t>2015-07-29T20:25:52</t>
  </si>
  <si>
    <t>2015-07-30</t>
  </si>
  <si>
    <t>2015-07-30T06:26:10</t>
  </si>
  <si>
    <t>2015-07-30T20:25:03</t>
  </si>
  <si>
    <t>2015-07-31</t>
  </si>
  <si>
    <t>2015-07-31T06:26:55</t>
  </si>
  <si>
    <t>2015-07-31T20:24:12</t>
  </si>
  <si>
    <t>2015-08-01</t>
  </si>
  <si>
    <t>2015-08-01T06:27:40</t>
  </si>
  <si>
    <t>2015-08-01T20:23:19</t>
  </si>
  <si>
    <t>2015-08-02</t>
  </si>
  <si>
    <t>2015-08-02T06:28:26</t>
  </si>
  <si>
    <t>2015-08-02T20:22:26</t>
  </si>
  <si>
    <t>2015-08-03</t>
  </si>
  <si>
    <t>2015-08-03T06:29:11</t>
  </si>
  <si>
    <t>2015-08-03T20:21:31</t>
  </si>
  <si>
    <t>2015-08-04</t>
  </si>
  <si>
    <t>2015-08-04T06:29:57</t>
  </si>
  <si>
    <t>2015-08-04T20:20:35</t>
  </si>
  <si>
    <t>2015-08-05</t>
  </si>
  <si>
    <t>2015-08-05T06:30:43</t>
  </si>
  <si>
    <t>2015-08-05T20:19:37</t>
  </si>
  <si>
    <t>2015-08-06</t>
  </si>
  <si>
    <t>2015-08-06T06:31:29</t>
  </si>
  <si>
    <t>2015-08-06T20:18:38</t>
  </si>
  <si>
    <t>2015-08-07</t>
  </si>
  <si>
    <t>2015-08-07T06:32:15</t>
  </si>
  <si>
    <t>2015-08-07T20:17:38</t>
  </si>
  <si>
    <t>2015-08-08</t>
  </si>
  <si>
    <t>2015-08-08T06:33:01</t>
  </si>
  <si>
    <t>2015-08-08T20:16:37</t>
  </si>
  <si>
    <t>2015-08-09</t>
  </si>
  <si>
    <t>2015-08-09T06:33:47</t>
  </si>
  <si>
    <t>2015-08-09T20:15:34</t>
  </si>
  <si>
    <t>2015-08-10</t>
  </si>
  <si>
    <t>2015-08-10T06:34:33</t>
  </si>
  <si>
    <t>2015-08-10T20:14:30</t>
  </si>
  <si>
    <t>2015-08-11</t>
  </si>
  <si>
    <t>2015-08-11T06:35:20</t>
  </si>
  <si>
    <t>2015-08-11T20:13:26</t>
  </si>
  <si>
    <t>2015-08-12</t>
  </si>
  <si>
    <t>2015-08-12T06:36:06</t>
  </si>
  <si>
    <t>2015-08-12T20:12:20</t>
  </si>
  <si>
    <t>2015-08-13</t>
  </si>
  <si>
    <t>2015-08-13T06:36:52</t>
  </si>
  <si>
    <t>2015-08-13T20:11:13</t>
  </si>
  <si>
    <t>2015-08-14</t>
  </si>
  <si>
    <t>2015-08-14T06:37:38</t>
  </si>
  <si>
    <t>2015-08-14T20:10:04</t>
  </si>
  <si>
    <t>2015-08-15</t>
  </si>
  <si>
    <t>2015-08-15T06:38:24</t>
  </si>
  <si>
    <t>2015-08-15T20:08:55</t>
  </si>
  <si>
    <t>2015-08-16</t>
  </si>
  <si>
    <t>2015-08-16T06:39:10</t>
  </si>
  <si>
    <t>2015-08-16T20:07:45</t>
  </si>
  <si>
    <t>Clear conditions throughout the day with morning rain.</t>
  </si>
  <si>
    <t>2015-08-17</t>
  </si>
  <si>
    <t>2015-08-17T06:39:56</t>
  </si>
  <si>
    <t>2015-08-17T20:06:34</t>
  </si>
  <si>
    <t>2015-08-18</t>
  </si>
  <si>
    <t>2015-08-18T06:40:42</t>
  </si>
  <si>
    <t>2015-08-18T20:05:22</t>
  </si>
  <si>
    <t>2015-08-19</t>
  </si>
  <si>
    <t>2015-08-19T06:41:28</t>
  </si>
  <si>
    <t>2015-08-19T20:04:09</t>
  </si>
  <si>
    <t>2015-08-20</t>
  </si>
  <si>
    <t>2015-08-20T06:42:13</t>
  </si>
  <si>
    <t>2015-08-20T20:02:55</t>
  </si>
  <si>
    <t>2015-08-21</t>
  </si>
  <si>
    <t>2015-08-21T06:42:59</t>
  </si>
  <si>
    <t>2015-08-21T20:01:41</t>
  </si>
  <si>
    <t>2015-08-22</t>
  </si>
  <si>
    <t>2015-08-22T06:43:45</t>
  </si>
  <si>
    <t>2015-08-22T20:00:25</t>
  </si>
  <si>
    <t>2015-08-23</t>
  </si>
  <si>
    <t>2015-08-23T06:44:30</t>
  </si>
  <si>
    <t>2015-08-23T19:59:09</t>
  </si>
  <si>
    <t>2015-08-24</t>
  </si>
  <si>
    <t>2015-08-24T06:45:16</t>
  </si>
  <si>
    <t>2015-08-24T19:57:52</t>
  </si>
  <si>
    <t>2015-08-25</t>
  </si>
  <si>
    <t>2015-08-25T06:46:01</t>
  </si>
  <si>
    <t>2015-08-25T19:56:34</t>
  </si>
  <si>
    <t>2015-08-26</t>
  </si>
  <si>
    <t>2015-08-26T06:46:46</t>
  </si>
  <si>
    <t>2015-08-26T19:55:15</t>
  </si>
  <si>
    <t>2015-08-27</t>
  </si>
  <si>
    <t>2015-08-27T06:47:32</t>
  </si>
  <si>
    <t>2015-08-27T19:53:56</t>
  </si>
  <si>
    <t>2015-08-28</t>
  </si>
  <si>
    <t>2015-08-28T06:48:17</t>
  </si>
  <si>
    <t>2015-08-28T19:52:36</t>
  </si>
  <si>
    <t>2015-08-29</t>
  </si>
  <si>
    <t>2015-08-29T06:49:02</t>
  </si>
  <si>
    <t>2015-08-29T19:51:15</t>
  </si>
  <si>
    <t>2015-08-30</t>
  </si>
  <si>
    <t>2015-08-30T06:49:47</t>
  </si>
  <si>
    <t>2015-08-30T19:49:54</t>
  </si>
  <si>
    <t>2015-08-31</t>
  </si>
  <si>
    <t>2015-08-31T06:50:31</t>
  </si>
  <si>
    <t>2015-08-31T19:48:33</t>
  </si>
  <si>
    <t>2015-09-01</t>
  </si>
  <si>
    <t>2015-09-01T06:51:16</t>
  </si>
  <si>
    <t>2015-09-01T19:47:10</t>
  </si>
  <si>
    <t>2015-09-02</t>
  </si>
  <si>
    <t>2015-09-02T06:52:01</t>
  </si>
  <si>
    <t>2015-09-02T19:45:47</t>
  </si>
  <si>
    <t>2015-09-03</t>
  </si>
  <si>
    <t>2015-09-03T06:52:46</t>
  </si>
  <si>
    <t>2015-09-03T19:44:24</t>
  </si>
  <si>
    <t>2015-09-04</t>
  </si>
  <si>
    <t>2015-09-04T06:53:30</t>
  </si>
  <si>
    <t>2015-09-04T19:43:00</t>
  </si>
  <si>
    <t>2015-09-05</t>
  </si>
  <si>
    <t>2015-09-05T06:54:15</t>
  </si>
  <si>
    <t>2015-09-05T19:41:36</t>
  </si>
  <si>
    <t>2015-09-06</t>
  </si>
  <si>
    <t>2015-09-06T06:54:59</t>
  </si>
  <si>
    <t>2015-09-06T19:40:11</t>
  </si>
  <si>
    <t>2015-09-07</t>
  </si>
  <si>
    <t>2015-09-07T06:55:44</t>
  </si>
  <si>
    <t>2015-09-07T19:38:46</t>
  </si>
  <si>
    <t>2015-09-08</t>
  </si>
  <si>
    <t>2015-09-08T06:56:28</t>
  </si>
  <si>
    <t>2015-09-08T19:37:21</t>
  </si>
  <si>
    <t>2015-09-09</t>
  </si>
  <si>
    <t>2015-09-09T06:57:13</t>
  </si>
  <si>
    <t>2015-09-09T19:35:55</t>
  </si>
  <si>
    <t>2015-09-10</t>
  </si>
  <si>
    <t>2015-09-10T06:57:57</t>
  </si>
  <si>
    <t>2015-09-10T19:34:29</t>
  </si>
  <si>
    <t>2015-09-11</t>
  </si>
  <si>
    <t>2015-09-11T06:58:41</t>
  </si>
  <si>
    <t>2015-09-11T19:33:03</t>
  </si>
  <si>
    <t>2015-09-12</t>
  </si>
  <si>
    <t>2015-09-12T06:59:26</t>
  </si>
  <si>
    <t>2015-09-12T19:31:37</t>
  </si>
  <si>
    <t>2015-09-13</t>
  </si>
  <si>
    <t>2015-09-13T07:00:10</t>
  </si>
  <si>
    <t>2015-09-13T19:30:10</t>
  </si>
  <si>
    <t>2015-09-14</t>
  </si>
  <si>
    <t>2015-09-14T07:00:55</t>
  </si>
  <si>
    <t>2015-09-14T19:28:43</t>
  </si>
  <si>
    <t>2015-09-15</t>
  </si>
  <si>
    <t>2015-09-15T07:01:39</t>
  </si>
  <si>
    <t>2015-09-15T19:27:16</t>
  </si>
  <si>
    <t>2015-09-16</t>
  </si>
  <si>
    <t>2015-09-16T07:02:24</t>
  </si>
  <si>
    <t>2015-09-16T19:25:49</t>
  </si>
  <si>
    <t>2015-09-17</t>
  </si>
  <si>
    <t>2015-09-17T07:03:08</t>
  </si>
  <si>
    <t>2015-09-17T19:24:22</t>
  </si>
  <si>
    <t>2015-09-18</t>
  </si>
  <si>
    <t>2015-09-18T07:03:53</t>
  </si>
  <si>
    <t>2015-09-18T19:22:54</t>
  </si>
  <si>
    <t>2015-09-19</t>
  </si>
  <si>
    <t>2015-09-19T07:04:37</t>
  </si>
  <si>
    <t>2015-09-19T19:21:27</t>
  </si>
  <si>
    <t>2015-09-20</t>
  </si>
  <si>
    <t>2015-09-20T07:05:22</t>
  </si>
  <si>
    <t>2015-09-20T19:19:59</t>
  </si>
  <si>
    <t>2015-09-21</t>
  </si>
  <si>
    <t>2015-09-21T07:06:07</t>
  </si>
  <si>
    <t>2015-09-21T19:18:32</t>
  </si>
  <si>
    <t>2015-09-22</t>
  </si>
  <si>
    <t>2015-09-22T07:06:52</t>
  </si>
  <si>
    <t>2015-09-22T19:17:05</t>
  </si>
  <si>
    <t>2015-09-23</t>
  </si>
  <si>
    <t>2015-09-23T07:07:37</t>
  </si>
  <si>
    <t>2015-09-23T19:15:37</t>
  </si>
  <si>
    <t>2015-09-24</t>
  </si>
  <si>
    <t>2015-09-24T07:08:23</t>
  </si>
  <si>
    <t>2015-09-24T19:14:10</t>
  </si>
  <si>
    <t>2015-09-25</t>
  </si>
  <si>
    <t>2015-09-25T07:09:08</t>
  </si>
  <si>
    <t>2015-09-25T19:12:43</t>
  </si>
  <si>
    <t>2015-09-26</t>
  </si>
  <si>
    <t>2015-09-26T07:09:53</t>
  </si>
  <si>
    <t>2015-09-26T19:11:16</t>
  </si>
  <si>
    <t>2015-09-27</t>
  </si>
  <si>
    <t>2015-09-27T07:10:39</t>
  </si>
  <si>
    <t>2015-09-27T19:09:49</t>
  </si>
  <si>
    <t>2015-09-28</t>
  </si>
  <si>
    <t>2015-09-28T07:11:25</t>
  </si>
  <si>
    <t>2015-09-28T19:08:23</t>
  </si>
  <si>
    <t>2015-09-29</t>
  </si>
  <si>
    <t>2015-09-29T07:12:11</t>
  </si>
  <si>
    <t>2015-09-29T19:06:56</t>
  </si>
  <si>
    <t>2015-09-30</t>
  </si>
  <si>
    <t>2015-09-30T07:12:58</t>
  </si>
  <si>
    <t>2015-09-30T19:05:30</t>
  </si>
  <si>
    <t>2015-10-01</t>
  </si>
  <si>
    <t>2015-10-01T07:13:44</t>
  </si>
  <si>
    <t>2015-10-01T19:04:05</t>
  </si>
  <si>
    <t>2015-10-02</t>
  </si>
  <si>
    <t>2015-10-02T07:14:31</t>
  </si>
  <si>
    <t>2015-10-02T19:02:39</t>
  </si>
  <si>
    <t>2015-10-03</t>
  </si>
  <si>
    <t>2015-10-03T07:15:18</t>
  </si>
  <si>
    <t>2015-10-03T19:01:14</t>
  </si>
  <si>
    <t>2015-10-04</t>
  </si>
  <si>
    <t>2015-10-04T07:16:05</t>
  </si>
  <si>
    <t>2015-10-04T18:59:49</t>
  </si>
  <si>
    <t>2015-10-05</t>
  </si>
  <si>
    <t>2015-10-05T07:16:53</t>
  </si>
  <si>
    <t>2015-10-05T18:58:25</t>
  </si>
  <si>
    <t>2015-10-06</t>
  </si>
  <si>
    <t>2015-10-06T07:17:40</t>
  </si>
  <si>
    <t>2015-10-06T18:57:01</t>
  </si>
  <si>
    <t>2015-10-07</t>
  </si>
  <si>
    <t>2015-10-07T07:18:28</t>
  </si>
  <si>
    <t>2015-10-07T18:55:38</t>
  </si>
  <si>
    <t>2015-10-08</t>
  </si>
  <si>
    <t>2015-10-08T07:19:17</t>
  </si>
  <si>
    <t>2015-10-08T18:54:15</t>
  </si>
  <si>
    <t>2015-10-09</t>
  </si>
  <si>
    <t>2015-10-09T07:20:05</t>
  </si>
  <si>
    <t>2015-10-09T18:52:53</t>
  </si>
  <si>
    <t>2015-10-10</t>
  </si>
  <si>
    <t>2015-10-10T07:20:54</t>
  </si>
  <si>
    <t>2015-10-10T18:51:31</t>
  </si>
  <si>
    <t>2015-10-11</t>
  </si>
  <si>
    <t>2015-10-11T07:21:44</t>
  </si>
  <si>
    <t>2015-10-11T18:50:10</t>
  </si>
  <si>
    <t>2015-10-12</t>
  </si>
  <si>
    <t>2015-10-12T07:22:33</t>
  </si>
  <si>
    <t>2015-10-12T18:48:50</t>
  </si>
  <si>
    <t>2015-10-13</t>
  </si>
  <si>
    <t>2015-10-13T07:23:23</t>
  </si>
  <si>
    <t>2015-10-13T18:47:30</t>
  </si>
  <si>
    <t>2015-10-14</t>
  </si>
  <si>
    <t>2015-10-14T07:24:14</t>
  </si>
  <si>
    <t>2015-10-14T18:46:11</t>
  </si>
  <si>
    <t>2015-10-15</t>
  </si>
  <si>
    <t>2015-10-15T07:25:04</t>
  </si>
  <si>
    <t>2015-10-15T18:44:53</t>
  </si>
  <si>
    <t>2015-10-16</t>
  </si>
  <si>
    <t>2015-10-16T07:25:55</t>
  </si>
  <si>
    <t>2015-10-16T18:43:35</t>
  </si>
  <si>
    <t>2015-10-17</t>
  </si>
  <si>
    <t>2015-10-17T07:26:47</t>
  </si>
  <si>
    <t>2015-10-17T18:42:18</t>
  </si>
  <si>
    <t>2015-10-18</t>
  </si>
  <si>
    <t>2015-10-18T07:27:38</t>
  </si>
  <si>
    <t>2015-10-18T18:41:02</t>
  </si>
  <si>
    <t>2015-10-19</t>
  </si>
  <si>
    <t>2015-10-19T07:28:30</t>
  </si>
  <si>
    <t>2015-10-19T18:39:47</t>
  </si>
  <si>
    <t>2015-10-20</t>
  </si>
  <si>
    <t>2015-10-20T07:29:23</t>
  </si>
  <si>
    <t>2015-10-20T18:38:33</t>
  </si>
  <si>
    <t>2015-10-21</t>
  </si>
  <si>
    <t>2015-10-21T07:30:16</t>
  </si>
  <si>
    <t>2015-10-21T18:37:20</t>
  </si>
  <si>
    <t>2015-10-22</t>
  </si>
  <si>
    <t>2015-10-22T07:31:09</t>
  </si>
  <si>
    <t>2015-10-22T18:36:08</t>
  </si>
  <si>
    <t>2015-10-23</t>
  </si>
  <si>
    <t>2015-10-23T07:32:02</t>
  </si>
  <si>
    <t>2015-10-23T18:34:56</t>
  </si>
  <si>
    <t>2015-10-24</t>
  </si>
  <si>
    <t>2015-10-24T07:32:56</t>
  </si>
  <si>
    <t>2015-10-24T18:33:46</t>
  </si>
  <si>
    <t>2015-10-25</t>
  </si>
  <si>
    <t>2015-10-25T06:33:51</t>
  </si>
  <si>
    <t>2015-10-25T17:32:37</t>
  </si>
  <si>
    <t>2015-10-26</t>
  </si>
  <si>
    <t>2015-10-26T06:34:45</t>
  </si>
  <si>
    <t>2015-10-26T17:31:29</t>
  </si>
  <si>
    <t>2015-10-27</t>
  </si>
  <si>
    <t>2015-10-27T06:35:40</t>
  </si>
  <si>
    <t>2015-10-27T17:30:22</t>
  </si>
  <si>
    <t>2015-10-28</t>
  </si>
  <si>
    <t>2015-10-28T06:36:36</t>
  </si>
  <si>
    <t>2015-10-28T17:29:16</t>
  </si>
  <si>
    <t>2015-10-29</t>
  </si>
  <si>
    <t>2015-10-29T06:37:32</t>
  </si>
  <si>
    <t>2015-10-29T17:28:11</t>
  </si>
  <si>
    <t>2015-10-30</t>
  </si>
  <si>
    <t>2015-10-30T06:38:28</t>
  </si>
  <si>
    <t>2015-10-30T17:27:08</t>
  </si>
  <si>
    <t>2015-10-31</t>
  </si>
  <si>
    <t>2015-10-31T06:39:24</t>
  </si>
  <si>
    <t>2015-10-31T17:26:05</t>
  </si>
  <si>
    <t>2015-11-01</t>
  </si>
  <si>
    <t>2015-11-01T06:40:21</t>
  </si>
  <si>
    <t>2015-11-01T17:25:04</t>
  </si>
  <si>
    <t>2015-11-02</t>
  </si>
  <si>
    <t>2015-11-02T06:41:18</t>
  </si>
  <si>
    <t>2015-11-02T17:24:05</t>
  </si>
  <si>
    <t>2015-11-03</t>
  </si>
  <si>
    <t>2015-11-03T06:42:15</t>
  </si>
  <si>
    <t>2015-11-03T17:23:07</t>
  </si>
  <si>
    <t>2015-11-04</t>
  </si>
  <si>
    <t>2015-11-04T06:43:13</t>
  </si>
  <si>
    <t>2015-11-04T17:22:10</t>
  </si>
  <si>
    <t>2015-11-05</t>
  </si>
  <si>
    <t>2015-11-05T06:44:11</t>
  </si>
  <si>
    <t>2015-11-05T17:21:14</t>
  </si>
  <si>
    <t>2015-11-06</t>
  </si>
  <si>
    <t>2015-11-06T06:45:09</t>
  </si>
  <si>
    <t>2015-11-06T17:20:20</t>
  </si>
  <si>
    <t>2015-11-07</t>
  </si>
  <si>
    <t>2015-11-07T06:46:08</t>
  </si>
  <si>
    <t>2015-11-07T17:19:28</t>
  </si>
  <si>
    <t>2015-11-08</t>
  </si>
  <si>
    <t>2015-11-08T06:47:06</t>
  </si>
  <si>
    <t>2015-11-08T17:18:37</t>
  </si>
  <si>
    <t>2015-11-09</t>
  </si>
  <si>
    <t>2015-11-09T06:48:05</t>
  </si>
  <si>
    <t>2015-11-09T17:17:47</t>
  </si>
  <si>
    <t>2015-11-10</t>
  </si>
  <si>
    <t>2015-11-10T06:49:04</t>
  </si>
  <si>
    <t>2015-11-10T17:16:59</t>
  </si>
  <si>
    <t>2015-11-11</t>
  </si>
  <si>
    <t>2015-11-11T06:50:03</t>
  </si>
  <si>
    <t>2015-11-11T17:16:13</t>
  </si>
  <si>
    <t>2015-11-12</t>
  </si>
  <si>
    <t>2015-11-12T06:51:02</t>
  </si>
  <si>
    <t>2015-11-12T17:15:28</t>
  </si>
  <si>
    <t>2015-11-13</t>
  </si>
  <si>
    <t>2015-11-13T06:52:02</t>
  </si>
  <si>
    <t>2015-11-13T17:14:45</t>
  </si>
  <si>
    <t>2015-11-14</t>
  </si>
  <si>
    <t>2015-11-14T06:53:01</t>
  </si>
  <si>
    <t>2015-11-14T17:14:03</t>
  </si>
  <si>
    <t>2015-11-15</t>
  </si>
  <si>
    <t>2015-11-15T06:54:01</t>
  </si>
  <si>
    <t>2015-11-15T17:13:24</t>
  </si>
  <si>
    <t>2015-11-16</t>
  </si>
  <si>
    <t>2015-11-16T06:55:00</t>
  </si>
  <si>
    <t>2015-11-16T17:12:46</t>
  </si>
  <si>
    <t>2015-11-17</t>
  </si>
  <si>
    <t>2015-11-17T06:55:59</t>
  </si>
  <si>
    <t>2015-11-17T17:12:09</t>
  </si>
  <si>
    <t>2015-11-18</t>
  </si>
  <si>
    <t>2015-11-18T06:56:59</t>
  </si>
  <si>
    <t>2015-11-18T17:11:35</t>
  </si>
  <si>
    <t>2015-11-19</t>
  </si>
  <si>
    <t>2015-11-19T06:57:58</t>
  </si>
  <si>
    <t>2015-11-19T17:11:02</t>
  </si>
  <si>
    <t>2015-11-20</t>
  </si>
  <si>
    <t>2015-11-20T06:58:57</t>
  </si>
  <si>
    <t>2015-11-20T17:10:31</t>
  </si>
  <si>
    <t>2015-11-21</t>
  </si>
  <si>
    <t>2015-11-21T06:59:56</t>
  </si>
  <si>
    <t>2015-11-21T17:10:02</t>
  </si>
  <si>
    <t>2015-11-22</t>
  </si>
  <si>
    <t>2015-11-22T07:00:54</t>
  </si>
  <si>
    <t>2015-11-22T17:09:34</t>
  </si>
  <si>
    <t>2015-11-23</t>
  </si>
  <si>
    <t>2015-11-23T07:01:53</t>
  </si>
  <si>
    <t>2015-11-23T17:09:09</t>
  </si>
  <si>
    <t>2015-11-24</t>
  </si>
  <si>
    <t>2015-11-24T07:02:51</t>
  </si>
  <si>
    <t>2015-11-24T17:08:45</t>
  </si>
  <si>
    <t>2015-11-25</t>
  </si>
  <si>
    <t>2015-11-25T07:03:49</t>
  </si>
  <si>
    <t>2015-11-25T17:08:24</t>
  </si>
  <si>
    <t>2015-11-26</t>
  </si>
  <si>
    <t>2015-11-26T07:04:46</t>
  </si>
  <si>
    <t>2015-11-26T17:08:04</t>
  </si>
  <si>
    <t>2015-11-27</t>
  </si>
  <si>
    <t>2015-11-27T07:05:43</t>
  </si>
  <si>
    <t>2015-11-27T17:07:46</t>
  </si>
  <si>
    <t>2015-11-28</t>
  </si>
  <si>
    <t>2015-11-28T07:06:39</t>
  </si>
  <si>
    <t>2015-11-28T17:07:30</t>
  </si>
  <si>
    <t>2015-11-29</t>
  </si>
  <si>
    <t>2015-11-29T07:07:35</t>
  </si>
  <si>
    <t>2015-11-29T17:07:16</t>
  </si>
  <si>
    <t>2015-11-30</t>
  </si>
  <si>
    <t>2015-11-30T07:08:31</t>
  </si>
  <si>
    <t>2015-11-30T17:07:04</t>
  </si>
  <si>
    <t>2015-12-01</t>
  </si>
  <si>
    <t>2015-12-01T07:09:25</t>
  </si>
  <si>
    <t>2015-12-01T17:06:54</t>
  </si>
  <si>
    <t>2015-12-02</t>
  </si>
  <si>
    <t>2015-12-02T07:10:19</t>
  </si>
  <si>
    <t>2015-12-02T17:06:46</t>
  </si>
  <si>
    <t>2015-12-03</t>
  </si>
  <si>
    <t>2015-12-03T07:11:12</t>
  </si>
  <si>
    <t>2015-12-03T17:06:40</t>
  </si>
  <si>
    <t>2015-12-04</t>
  </si>
  <si>
    <t>2015-12-04T07:12:05</t>
  </si>
  <si>
    <t>2015-12-04T17:06:36</t>
  </si>
  <si>
    <t>2015-12-05</t>
  </si>
  <si>
    <t>2015-12-05T07:12:57</t>
  </si>
  <si>
    <t>2015-12-05T17:06:34</t>
  </si>
  <si>
    <t>2015-12-06</t>
  </si>
  <si>
    <t>2015-12-06T07:13:47</t>
  </si>
  <si>
    <t>2015-12-06T17:06:34</t>
  </si>
  <si>
    <t>2015-12-07</t>
  </si>
  <si>
    <t>2015-12-07T07:14:37</t>
  </si>
  <si>
    <t>2015-12-07T17:06:35</t>
  </si>
  <si>
    <t>2015-12-08</t>
  </si>
  <si>
    <t>2015-12-08T07:15:26</t>
  </si>
  <si>
    <t>2015-12-08T17:06:39</t>
  </si>
  <si>
    <t>2015-12-09</t>
  </si>
  <si>
    <t>2015-12-09T07:16:14</t>
  </si>
  <si>
    <t>2015-12-09T17:06:45</t>
  </si>
  <si>
    <t>2015-12-10</t>
  </si>
  <si>
    <t>2015-12-10T07:17:01</t>
  </si>
  <si>
    <t>2015-12-10T17:06:52</t>
  </si>
  <si>
    <t>2015-12-11</t>
  </si>
  <si>
    <t>2015-12-11T07:17:47</t>
  </si>
  <si>
    <t>2015-12-11T17:07:02</t>
  </si>
  <si>
    <t>2015-12-12</t>
  </si>
  <si>
    <t>2015-12-12T07:18:31</t>
  </si>
  <si>
    <t>2015-12-12T17:07:14</t>
  </si>
  <si>
    <t>2015-12-13</t>
  </si>
  <si>
    <t>2015-12-13T07:19:15</t>
  </si>
  <si>
    <t>2015-12-13T17:07:27</t>
  </si>
  <si>
    <t>2015-12-14</t>
  </si>
  <si>
    <t>2015-12-14T07:19:57</t>
  </si>
  <si>
    <t>2015-12-14T17:07:42</t>
  </si>
  <si>
    <t>2015-12-15</t>
  </si>
  <si>
    <t>2015-12-15T07:20:37</t>
  </si>
  <si>
    <t>2015-12-15T17:07:59</t>
  </si>
  <si>
    <t>2015-12-16</t>
  </si>
  <si>
    <t>2015-12-16T07:21:17</t>
  </si>
  <si>
    <t>2015-12-16T17:08:18</t>
  </si>
  <si>
    <t>2015-12-17</t>
  </si>
  <si>
    <t>2015-12-17T07:21:55</t>
  </si>
  <si>
    <t>2015-12-17T17:08:39</t>
  </si>
  <si>
    <t>2015-12-18</t>
  </si>
  <si>
    <t>2015-12-18T07:22:32</t>
  </si>
  <si>
    <t>2015-12-18T17:09:02</t>
  </si>
  <si>
    <t>2015-12-19</t>
  </si>
  <si>
    <t>2015-12-19T07:23:07</t>
  </si>
  <si>
    <t>2015-12-19T17:09:26</t>
  </si>
  <si>
    <t>2015-12-20</t>
  </si>
  <si>
    <t>2015-12-20T07:23:40</t>
  </si>
  <si>
    <t>2015-12-20T17:09:53</t>
  </si>
  <si>
    <t>2015-12-21</t>
  </si>
  <si>
    <t>2015-12-21T07:24:13</t>
  </si>
  <si>
    <t>2015-12-21T17:10:21</t>
  </si>
  <si>
    <t>2015-12-22</t>
  </si>
  <si>
    <t>2015-12-22T07:24:43</t>
  </si>
  <si>
    <t>2015-12-22T17:10:50</t>
  </si>
  <si>
    <t>2015-12-23</t>
  </si>
  <si>
    <t>2015-12-23T07:25:12</t>
  </si>
  <si>
    <t>2015-12-23T17:11:21</t>
  </si>
  <si>
    <t>2015-12-24</t>
  </si>
  <si>
    <t>2015-12-24T07:25:39</t>
  </si>
  <si>
    <t>2015-12-24T17:11:54</t>
  </si>
  <si>
    <t>2015-12-25</t>
  </si>
  <si>
    <t>2015-12-25T07:26:05</t>
  </si>
  <si>
    <t>2015-12-25T17:12:29</t>
  </si>
  <si>
    <t>2015-12-26</t>
  </si>
  <si>
    <t>2015-12-26T07:26:29</t>
  </si>
  <si>
    <t>2015-12-26T17:13:05</t>
  </si>
  <si>
    <t>2015-12-27</t>
  </si>
  <si>
    <t>2015-12-27T07:26:51</t>
  </si>
  <si>
    <t>2015-12-27T17:13:43</t>
  </si>
  <si>
    <t>2015-12-28</t>
  </si>
  <si>
    <t>2015-12-28T07:27:11</t>
  </si>
  <si>
    <t>2015-12-28T17:14:22</t>
  </si>
  <si>
    <t>2015-12-29</t>
  </si>
  <si>
    <t>2015-12-29T07:27:30</t>
  </si>
  <si>
    <t>2015-12-29T17:15:02</t>
  </si>
  <si>
    <t>2015-12-30</t>
  </si>
  <si>
    <t>2015-12-30T07:27:46</t>
  </si>
  <si>
    <t>2015-12-30T17:15:44</t>
  </si>
  <si>
    <t>2015-12-31</t>
  </si>
  <si>
    <t>2015-12-31T07:28:01</t>
  </si>
  <si>
    <t>2015-12-31T17:16:27</t>
  </si>
  <si>
    <t>2016-01-01</t>
  </si>
  <si>
    <t>2016-01-01T07:28:15</t>
  </si>
  <si>
    <t>2016-01-01T17:17:12</t>
  </si>
  <si>
    <t>2016-01-02</t>
  </si>
  <si>
    <t>2016-01-02T07:28:26</t>
  </si>
  <si>
    <t>2016-01-02T17:17:58</t>
  </si>
  <si>
    <t>2016-01-03</t>
  </si>
  <si>
    <t>2016-01-03T07:28:35</t>
  </si>
  <si>
    <t>2016-01-03T17:18:45</t>
  </si>
  <si>
    <t>2016-01-04</t>
  </si>
  <si>
    <t>2016-01-04T07:28:43</t>
  </si>
  <si>
    <t>2016-01-04T17:19:33</t>
  </si>
  <si>
    <t>2016-01-05</t>
  </si>
  <si>
    <t>2016-01-05T07:28:48</t>
  </si>
  <si>
    <t>2016-01-05T17:20:23</t>
  </si>
  <si>
    <t>2016-01-06</t>
  </si>
  <si>
    <t>2016-01-06T07:28:52</t>
  </si>
  <si>
    <t>2016-01-06T17:21:13</t>
  </si>
  <si>
    <t>2016-01-07</t>
  </si>
  <si>
    <t>2016-01-07T07:28:53</t>
  </si>
  <si>
    <t>2016-01-07T17:22:04</t>
  </si>
  <si>
    <t>2016-01-08</t>
  </si>
  <si>
    <t>2016-01-08T07:28:53</t>
  </si>
  <si>
    <t>2016-01-08T17:22:57</t>
  </si>
  <si>
    <t>2016-01-09</t>
  </si>
  <si>
    <t>2016-01-09T07:28:51</t>
  </si>
  <si>
    <t>2016-01-09T17:23:50</t>
  </si>
  <si>
    <t>2016-01-10</t>
  </si>
  <si>
    <t>2016-01-10T07:28:47</t>
  </si>
  <si>
    <t>2016-01-10T17:24:44</t>
  </si>
  <si>
    <t>2016-01-11</t>
  </si>
  <si>
    <t>2016-01-11T07:28:41</t>
  </si>
  <si>
    <t>2016-01-11T17:25:40</t>
  </si>
  <si>
    <t>2016-01-12</t>
  </si>
  <si>
    <t>2016-01-12T07:28:33</t>
  </si>
  <si>
    <t>2016-01-12T17:26:35</t>
  </si>
  <si>
    <t>2016-01-13</t>
  </si>
  <si>
    <t>2016-01-13T07:28:23</t>
  </si>
  <si>
    <t>2016-01-13T17:27:32</t>
  </si>
  <si>
    <t>2016-01-14</t>
  </si>
  <si>
    <t>2016-01-14T07:28:11</t>
  </si>
  <si>
    <t>2016-01-14T17:28:29</t>
  </si>
  <si>
    <t>2016-01-15</t>
  </si>
  <si>
    <t>2016-01-15T07:27:58</t>
  </si>
  <si>
    <t>2016-01-15T17:29:27</t>
  </si>
  <si>
    <t>2016-01-16</t>
  </si>
  <si>
    <t>2016-01-16T07:27:42</t>
  </si>
  <si>
    <t>2016-01-16T17:30:26</t>
  </si>
  <si>
    <t>2016-01-17</t>
  </si>
  <si>
    <t>2016-01-17T07:27:24</t>
  </si>
  <si>
    <t>2016-01-17T17:31:25</t>
  </si>
  <si>
    <t>2016-01-18</t>
  </si>
  <si>
    <t>2016-01-18T07:27:05</t>
  </si>
  <si>
    <t>2016-01-18T17:32:24</t>
  </si>
  <si>
    <t>2016-01-19</t>
  </si>
  <si>
    <t>2016-01-19T07:26:44</t>
  </si>
  <si>
    <t>2016-01-19T17:33:24</t>
  </si>
  <si>
    <t>2016-01-20</t>
  </si>
  <si>
    <t>2016-01-20T07:26:21</t>
  </si>
  <si>
    <t>2016-01-20T17:34:24</t>
  </si>
  <si>
    <t>2016-01-21</t>
  </si>
  <si>
    <t>2016-01-21T07:25:56</t>
  </si>
  <si>
    <t>2016-01-21T17:35:25</t>
  </si>
  <si>
    <t>2016-01-22</t>
  </si>
  <si>
    <t>2016-01-22T07:25:29</t>
  </si>
  <si>
    <t>2016-01-22T17:36:26</t>
  </si>
  <si>
    <t>2016-01-23</t>
  </si>
  <si>
    <t>2016-01-23T07:25:00</t>
  </si>
  <si>
    <t>2016-01-23T17:37:28</t>
  </si>
  <si>
    <t>2016-01-24</t>
  </si>
  <si>
    <t>2016-01-24T07:24:30</t>
  </si>
  <si>
    <t>2016-01-24T17:38:29</t>
  </si>
  <si>
    <t>2016-01-25</t>
  </si>
  <si>
    <t>2016-01-25T07:23:58</t>
  </si>
  <si>
    <t>2016-01-25T17:39:31</t>
  </si>
  <si>
    <t>2016-01-26</t>
  </si>
  <si>
    <t>2016-01-26T07:23:24</t>
  </si>
  <si>
    <t>2016-01-26T17:40:33</t>
  </si>
  <si>
    <t>2016-01-27</t>
  </si>
  <si>
    <t>2016-01-27T07:22:48</t>
  </si>
  <si>
    <t>2016-01-27T17:41:35</t>
  </si>
  <si>
    <t>2016-01-28</t>
  </si>
  <si>
    <t>2016-01-28T07:22:11</t>
  </si>
  <si>
    <t>2016-01-28T17:42:37</t>
  </si>
  <si>
    <t>2016-01-29</t>
  </si>
  <si>
    <t>2016-01-29T07:21:32</t>
  </si>
  <si>
    <t>2016-01-29T17:43:39</t>
  </si>
  <si>
    <t>2016-01-30</t>
  </si>
  <si>
    <t>2016-01-30T07:20:51</t>
  </si>
  <si>
    <t>2016-01-30T17:44:41</t>
  </si>
  <si>
    <t>2016-01-31</t>
  </si>
  <si>
    <t>2016-01-31T07:20:08</t>
  </si>
  <si>
    <t>2016-01-31T17:45:43</t>
  </si>
  <si>
    <t>2016-02-01</t>
  </si>
  <si>
    <t>2016-02-01T07:19:25</t>
  </si>
  <si>
    <t>2016-02-01T17:46:45</t>
  </si>
  <si>
    <t>2016-02-02</t>
  </si>
  <si>
    <t>2016-02-02T07:18:39</t>
  </si>
  <si>
    <t>2016-02-02T17:47:47</t>
  </si>
  <si>
    <t>2016-02-03</t>
  </si>
  <si>
    <t>2016-02-03T07:17:52</t>
  </si>
  <si>
    <t>2016-02-03T17:48:49</t>
  </si>
  <si>
    <t>2016-02-04</t>
  </si>
  <si>
    <t>2016-02-04T07:17:03</t>
  </si>
  <si>
    <t>2016-02-04T17:49:51</t>
  </si>
  <si>
    <t>2016-02-05</t>
  </si>
  <si>
    <t>2016-02-05T07:16:13</t>
  </si>
  <si>
    <t>2016-02-05T17:50:53</t>
  </si>
  <si>
    <t>2016-02-06</t>
  </si>
  <si>
    <t>2016-02-06T07:15:21</t>
  </si>
  <si>
    <t>2016-02-06T17:51:54</t>
  </si>
  <si>
    <t>2016-02-07</t>
  </si>
  <si>
    <t>2016-02-07T07:14:28</t>
  </si>
  <si>
    <t>2016-02-07T17:52:56</t>
  </si>
  <si>
    <t>2016-02-08</t>
  </si>
  <si>
    <t>2016-02-08T07:13:34</t>
  </si>
  <si>
    <t>2016-02-08T17:53:57</t>
  </si>
  <si>
    <t>2016-02-09</t>
  </si>
  <si>
    <t>2016-02-09T07:12:38</t>
  </si>
  <si>
    <t>2016-02-09T17:54:58</t>
  </si>
  <si>
    <t>2016-02-10</t>
  </si>
  <si>
    <t>2016-02-10T07:11:41</t>
  </si>
  <si>
    <t>2016-02-10T17:55:58</t>
  </si>
  <si>
    <t>2016-02-11</t>
  </si>
  <si>
    <t>2016-02-11T07:10:42</t>
  </si>
  <si>
    <t>2016-02-11T17:56:59</t>
  </si>
  <si>
    <t>2016-02-12</t>
  </si>
  <si>
    <t>2016-02-12T07:09:43</t>
  </si>
  <si>
    <t>2016-02-12T17:57:59</t>
  </si>
  <si>
    <t>2016-02-13</t>
  </si>
  <si>
    <t>2016-02-13T07:08:42</t>
  </si>
  <si>
    <t>2016-02-13T17:58:59</t>
  </si>
  <si>
    <t>2016-02-14</t>
  </si>
  <si>
    <t>2016-02-14T07:07:39</t>
  </si>
  <si>
    <t>2016-02-14T17:59:58</t>
  </si>
  <si>
    <t>2016-02-15</t>
  </si>
  <si>
    <t>2016-02-15T07:06:36</t>
  </si>
  <si>
    <t>2016-02-15T18:00:57</t>
  </si>
  <si>
    <t>2016-02-16</t>
  </si>
  <si>
    <t>2016-02-16T07:05:31</t>
  </si>
  <si>
    <t>2016-02-16T18:01:56</t>
  </si>
  <si>
    <t>2016-02-17</t>
  </si>
  <si>
    <t>2016-02-17T07:04:25</t>
  </si>
  <si>
    <t>2016-02-17T18:02:55</t>
  </si>
  <si>
    <t>2016-02-18</t>
  </si>
  <si>
    <t>2016-02-18T07:03:18</t>
  </si>
  <si>
    <t>2016-02-18T18:03:53</t>
  </si>
  <si>
    <t>2016-02-19</t>
  </si>
  <si>
    <t>2016-02-19T07:02:11</t>
  </si>
  <si>
    <t>2016-02-19T18:04:51</t>
  </si>
  <si>
    <t>2016-02-20</t>
  </si>
  <si>
    <t>2016-02-20T07:01:02</t>
  </si>
  <si>
    <t>2016-02-20T18:05:48</t>
  </si>
  <si>
    <t>2016-02-21</t>
  </si>
  <si>
    <t>2016-02-21T06:59:52</t>
  </si>
  <si>
    <t>2016-02-21T18:06:45</t>
  </si>
  <si>
    <t>2016-02-22</t>
  </si>
  <si>
    <t>2016-02-22T06:58:41</t>
  </si>
  <si>
    <t>2016-02-22T18:07:42</t>
  </si>
  <si>
    <t>2016-02-23</t>
  </si>
  <si>
    <t>2016-02-23T06:57:29</t>
  </si>
  <si>
    <t>2016-02-23T18:08:39</t>
  </si>
  <si>
    <t>2016-02-24</t>
  </si>
  <si>
    <t>2016-02-24T06:56:16</t>
  </si>
  <si>
    <t>2016-02-24T18:09:35</t>
  </si>
  <si>
    <t>2016-02-25</t>
  </si>
  <si>
    <t>2016-02-25T06:55:02</t>
  </si>
  <si>
    <t>2016-02-25T18:10:31</t>
  </si>
  <si>
    <t>2016-02-26</t>
  </si>
  <si>
    <t>2016-02-26T06:53:48</t>
  </si>
  <si>
    <t>2016-02-26T18:11:26</t>
  </si>
  <si>
    <t>2016-02-27</t>
  </si>
  <si>
    <t>2016-02-27T06:52:33</t>
  </si>
  <si>
    <t>2016-02-27T18:12:21</t>
  </si>
  <si>
    <t>2016-02-28</t>
  </si>
  <si>
    <t>2016-02-28T06:51:17</t>
  </si>
  <si>
    <t>2016-02-28T18:13:16</t>
  </si>
  <si>
    <t>2016-02-29</t>
  </si>
  <si>
    <t>2016-02-29T06:50:00</t>
  </si>
  <si>
    <t>2016-02-29T18:14:10</t>
  </si>
  <si>
    <t>2016-03-01</t>
  </si>
  <si>
    <t>2016-03-01T06:48:42</t>
  </si>
  <si>
    <t>2016-03-01T18:15:05</t>
  </si>
  <si>
    <t>2016-03-02</t>
  </si>
  <si>
    <t>2016-03-02T06:47:24</t>
  </si>
  <si>
    <t>2016-03-02T18:15:58</t>
  </si>
  <si>
    <t>2016-03-03</t>
  </si>
  <si>
    <t>2016-03-03T06:46:05</t>
  </si>
  <si>
    <t>2016-03-03T18:16:52</t>
  </si>
  <si>
    <t>2016-03-04</t>
  </si>
  <si>
    <t>2016-03-04T06:44:46</t>
  </si>
  <si>
    <t>2016-03-04T18:17:45</t>
  </si>
  <si>
    <t>2016-03-05</t>
  </si>
  <si>
    <t>2016-03-05T06:43:26</t>
  </si>
  <si>
    <t>2016-03-05T18:18:38</t>
  </si>
  <si>
    <t>2016-03-06</t>
  </si>
  <si>
    <t>2016-03-06T06:42:06</t>
  </si>
  <si>
    <t>2016-03-06T18:19:31</t>
  </si>
  <si>
    <t>2016-03-07</t>
  </si>
  <si>
    <t>2016-03-07T06:40:45</t>
  </si>
  <si>
    <t>2016-03-07T18:20:23</t>
  </si>
  <si>
    <t>2016-03-08</t>
  </si>
  <si>
    <t>2016-03-08T06:39:23</t>
  </si>
  <si>
    <t>2016-03-08T18:21:15</t>
  </si>
  <si>
    <t>2016-03-09</t>
  </si>
  <si>
    <t>2016-03-09T06:38:01</t>
  </si>
  <si>
    <t>2016-03-09T18:22:07</t>
  </si>
  <si>
    <t>2016-03-10</t>
  </si>
  <si>
    <t>2016-03-10T06:36:39</t>
  </si>
  <si>
    <t>2016-03-10T18:22:58</t>
  </si>
  <si>
    <t>2016-03-11</t>
  </si>
  <si>
    <t>2016-03-11T06:35:16</t>
  </si>
  <si>
    <t>2016-03-11T18:23:49</t>
  </si>
  <si>
    <t>2016-03-12</t>
  </si>
  <si>
    <t>2016-03-12T06:33:53</t>
  </si>
  <si>
    <t>2016-03-12T18:24:40</t>
  </si>
  <si>
    <t>2016-03-13</t>
  </si>
  <si>
    <t>2016-03-13T06:32:29</t>
  </si>
  <si>
    <t>2016-03-13T18:25:31</t>
  </si>
  <si>
    <t>2016-03-14</t>
  </si>
  <si>
    <t>2016-03-14T06:31:05</t>
  </si>
  <si>
    <t>2016-03-14T18:26:22</t>
  </si>
  <si>
    <t>2016-03-15</t>
  </si>
  <si>
    <t>2016-03-15T06:29:41</t>
  </si>
  <si>
    <t>2016-03-15T18:27:12</t>
  </si>
  <si>
    <t>2016-03-16</t>
  </si>
  <si>
    <t>2016-03-16T06:28:17</t>
  </si>
  <si>
    <t>2016-03-16T18:28:03</t>
  </si>
  <si>
    <t>2016-03-17</t>
  </si>
  <si>
    <t>2016-03-17T06:26:52</t>
  </si>
  <si>
    <t>2016-03-17T18:28:53</t>
  </si>
  <si>
    <t>2016-03-18</t>
  </si>
  <si>
    <t>2016-03-18T06:25:28</t>
  </si>
  <si>
    <t>2016-03-18T18:29:42</t>
  </si>
  <si>
    <t>2016-03-19</t>
  </si>
  <si>
    <t>2016-03-19T06:24:03</t>
  </si>
  <si>
    <t>2016-03-19T18:30:32</t>
  </si>
  <si>
    <t>2016-03-20</t>
  </si>
  <si>
    <t>2016-03-20T06:22:38</t>
  </si>
  <si>
    <t>2016-03-20T18:31:22</t>
  </si>
  <si>
    <t>2016-03-21</t>
  </si>
  <si>
    <t>2016-03-21T06:21:13</t>
  </si>
  <si>
    <t>2016-03-21T18:32:11</t>
  </si>
  <si>
    <t>2016-03-22</t>
  </si>
  <si>
    <t>2016-03-22T06:19:48</t>
  </si>
  <si>
    <t>2016-03-22T18:33:00</t>
  </si>
  <si>
    <t>2016-03-23</t>
  </si>
  <si>
    <t>2016-03-23T06:18:23</t>
  </si>
  <si>
    <t>2016-03-23T18:33:49</t>
  </si>
  <si>
    <t>2016-03-24</t>
  </si>
  <si>
    <t>2016-03-24T06:16:57</t>
  </si>
  <si>
    <t>2016-03-24T18:34:39</t>
  </si>
  <si>
    <t>2016-03-25</t>
  </si>
  <si>
    <t>2016-03-25T06:15:32</t>
  </si>
  <si>
    <t>2016-03-25T18:35:28</t>
  </si>
  <si>
    <t>2016-03-26</t>
  </si>
  <si>
    <t>2016-03-26T06:14:07</t>
  </si>
  <si>
    <t>2016-03-26T18:36:16</t>
  </si>
  <si>
    <t>2016-03-27</t>
  </si>
  <si>
    <t>2016-03-27T07:12:42</t>
  </si>
  <si>
    <t>2016-03-27T19:37:05</t>
  </si>
  <si>
    <t>2016-03-28</t>
  </si>
  <si>
    <t>2016-03-28T07:11:17</t>
  </si>
  <si>
    <t>2016-03-28T19:37:54</t>
  </si>
  <si>
    <t>2016-03-29</t>
  </si>
  <si>
    <t>2016-03-29T07:09:53</t>
  </si>
  <si>
    <t>2016-03-29T19:38:43</t>
  </si>
  <si>
    <t>2016-03-30</t>
  </si>
  <si>
    <t>2016-03-30T07:08:28</t>
  </si>
  <si>
    <t>2016-03-30T19:39:31</t>
  </si>
  <si>
    <t>2016-03-31</t>
  </si>
  <si>
    <t>2016-03-31T07:07:04</t>
  </si>
  <si>
    <t>2016-03-31T19:40:20</t>
  </si>
  <si>
    <t>2016-04-01</t>
  </si>
  <si>
    <t>2016-04-01T07:05:40</t>
  </si>
  <si>
    <t>2016-04-01T19:41:09</t>
  </si>
  <si>
    <t>2016-04-02</t>
  </si>
  <si>
    <t>2016-04-02T07:04:16</t>
  </si>
  <si>
    <t>2016-04-02T19:41:57</t>
  </si>
  <si>
    <t>2016-04-03</t>
  </si>
  <si>
    <t>2016-04-03T07:02:52</t>
  </si>
  <si>
    <t>2016-04-03T19:42:46</t>
  </si>
  <si>
    <t>2016-04-04</t>
  </si>
  <si>
    <t>2016-04-04T07:01:29</t>
  </si>
  <si>
    <t>2016-04-04T19:43:34</t>
  </si>
  <si>
    <t>2016-04-05</t>
  </si>
  <si>
    <t>2016-04-05T07:00:06</t>
  </si>
  <si>
    <t>2016-04-05T19:44:23</t>
  </si>
  <si>
    <t>2016-04-06</t>
  </si>
  <si>
    <t>2016-04-06T06:58:43</t>
  </si>
  <si>
    <t>2016-04-06T19:45:12</t>
  </si>
  <si>
    <t>2016-04-07</t>
  </si>
  <si>
    <t>2016-04-07T06:57:21</t>
  </si>
  <si>
    <t>2016-04-07T19:46:00</t>
  </si>
  <si>
    <t>2016-04-08</t>
  </si>
  <si>
    <t>2016-04-08T06:56:00</t>
  </si>
  <si>
    <t>2016-04-08T19:46:49</t>
  </si>
  <si>
    <t>2016-04-09</t>
  </si>
  <si>
    <t>2016-04-09T06:54:38</t>
  </si>
  <si>
    <t>2016-04-09T19:47:38</t>
  </si>
  <si>
    <t>2016-04-10</t>
  </si>
  <si>
    <t>2016-04-10T06:53:17</t>
  </si>
  <si>
    <t>2016-04-10T19:48:27</t>
  </si>
  <si>
    <t>2016-04-11</t>
  </si>
  <si>
    <t>2016-04-11T06:51:57</t>
  </si>
  <si>
    <t>2016-04-11T19:49:15</t>
  </si>
  <si>
    <t>2016-04-12</t>
  </si>
  <si>
    <t>2016-04-12T06:50:37</t>
  </si>
  <si>
    <t>2016-04-12T19:50:04</t>
  </si>
  <si>
    <t>2016-04-13</t>
  </si>
  <si>
    <t>2016-04-13T06:49:18</t>
  </si>
  <si>
    <t>2016-04-13T19:50:53</t>
  </si>
  <si>
    <t>2016-04-14</t>
  </si>
  <si>
    <t>2016-04-14T06:48:00</t>
  </si>
  <si>
    <t>2016-04-14T19:51:42</t>
  </si>
  <si>
    <t>2016-04-15</t>
  </si>
  <si>
    <t>2016-04-15T06:46:42</t>
  </si>
  <si>
    <t>2016-04-15T19:52:31</t>
  </si>
  <si>
    <t>2016-04-16</t>
  </si>
  <si>
    <t>2016-04-16T06:45:24</t>
  </si>
  <si>
    <t>2016-04-16T19:53:20</t>
  </si>
  <si>
    <t>2016-04-17</t>
  </si>
  <si>
    <t>2016-04-17T06:44:08</t>
  </si>
  <si>
    <t>2016-04-17T19:54:09</t>
  </si>
  <si>
    <t>2016-04-18</t>
  </si>
  <si>
    <t>2016-04-18T06:42:52</t>
  </si>
  <si>
    <t>2016-04-18T19:54:58</t>
  </si>
  <si>
    <t>2016-04-19</t>
  </si>
  <si>
    <t>2016-04-19T06:41:37</t>
  </si>
  <si>
    <t>2016-04-19T19:55:48</t>
  </si>
  <si>
    <t>2016-04-20</t>
  </si>
  <si>
    <t>2016-04-20T06:40:22</t>
  </si>
  <si>
    <t>2016-04-20T19:56:37</t>
  </si>
  <si>
    <t>2016-04-21</t>
  </si>
  <si>
    <t>2016-04-21T06:39:09</t>
  </si>
  <si>
    <t>2016-04-21T19:57:26</t>
  </si>
  <si>
    <t>2016-04-22</t>
  </si>
  <si>
    <t>2016-04-22T06:37:56</t>
  </si>
  <si>
    <t>2016-04-22T19:58:16</t>
  </si>
  <si>
    <t>2016-04-23</t>
  </si>
  <si>
    <t>2016-04-23T06:36:44</t>
  </si>
  <si>
    <t>2016-04-23T19:59:05</t>
  </si>
  <si>
    <t>2016-04-24</t>
  </si>
  <si>
    <t>2016-04-24T06:35:33</t>
  </si>
  <si>
    <t>2016-04-24T19:59:54</t>
  </si>
  <si>
    <t>2016-04-25</t>
  </si>
  <si>
    <t>2016-04-25T06:34:23</t>
  </si>
  <si>
    <t>2016-04-25T20:00:44</t>
  </si>
  <si>
    <t>2016-04-26</t>
  </si>
  <si>
    <t>2016-04-26T06:33:14</t>
  </si>
  <si>
    <t>2016-04-26T20:01:33</t>
  </si>
  <si>
    <t>2016-04-27</t>
  </si>
  <si>
    <t>2016-04-27T06:32:06</t>
  </si>
  <si>
    <t>2016-04-27T20:02:23</t>
  </si>
  <si>
    <t>2016-04-28</t>
  </si>
  <si>
    <t>2016-04-28T06:30:59</t>
  </si>
  <si>
    <t>2016-04-28T20:03:13</t>
  </si>
  <si>
    <t>2016-04-29</t>
  </si>
  <si>
    <t>2016-04-29T06:29:53</t>
  </si>
  <si>
    <t>2016-04-29T20:04:02</t>
  </si>
  <si>
    <t>2016-04-30</t>
  </si>
  <si>
    <t>2016-04-30T06:28:47</t>
  </si>
  <si>
    <t>2016-04-30T20:04:52</t>
  </si>
  <si>
    <t>2016-05-01</t>
  </si>
  <si>
    <t>2016-05-01T06:27:43</t>
  </si>
  <si>
    <t>2016-05-01T20:05:41</t>
  </si>
  <si>
    <t>2016-05-02</t>
  </si>
  <si>
    <t>2016-05-02T06:26:40</t>
  </si>
  <si>
    <t>2016-05-02T20:06:30</t>
  </si>
  <si>
    <t>2016-05-03</t>
  </si>
  <si>
    <t>2016-05-03T06:25:39</t>
  </si>
  <si>
    <t>2016-05-03T20:07:20</t>
  </si>
  <si>
    <t>2016-05-04</t>
  </si>
  <si>
    <t>2016-05-04T06:24:38</t>
  </si>
  <si>
    <t>2016-05-04T20:08:09</t>
  </si>
  <si>
    <t>2016-05-05</t>
  </si>
  <si>
    <t>2016-05-05T06:23:39</t>
  </si>
  <si>
    <t>2016-05-05T20:08:58</t>
  </si>
  <si>
    <t>2016-05-06</t>
  </si>
  <si>
    <t>2016-05-06T06:22:40</t>
  </si>
  <si>
    <t>2016-05-06T20:09:47</t>
  </si>
  <si>
    <t>2016-05-07</t>
  </si>
  <si>
    <t>2016-05-07T06:21:43</t>
  </si>
  <si>
    <t>2016-05-07T20:10:36</t>
  </si>
  <si>
    <t>2016-05-08</t>
  </si>
  <si>
    <t>2016-05-08T06:20:48</t>
  </si>
  <si>
    <t>2016-05-08T20:11:25</t>
  </si>
  <si>
    <t>2016-05-09</t>
  </si>
  <si>
    <t>2016-05-09T06:19:53</t>
  </si>
  <si>
    <t>2016-05-09T20:12:14</t>
  </si>
  <si>
    <t>2016-05-10</t>
  </si>
  <si>
    <t>2016-05-10T06:19:00</t>
  </si>
  <si>
    <t>2016-05-10T20:13:02</t>
  </si>
  <si>
    <t>2016-05-11</t>
  </si>
  <si>
    <t>2016-05-11T06:18:08</t>
  </si>
  <si>
    <t>2016-05-11T20:13:51</t>
  </si>
  <si>
    <t>2016-05-12</t>
  </si>
  <si>
    <t>2016-05-12T06:17:18</t>
  </si>
  <si>
    <t>2016-05-12T20:14:39</t>
  </si>
  <si>
    <t>2016-05-13</t>
  </si>
  <si>
    <t>2016-05-13T06:16:29</t>
  </si>
  <si>
    <t>2016-05-13T20:15:27</t>
  </si>
  <si>
    <t>2016-05-14</t>
  </si>
  <si>
    <t>2016-05-14T06:15:41</t>
  </si>
  <si>
    <t>2016-05-14T20:16:14</t>
  </si>
  <si>
    <t>2016-05-15</t>
  </si>
  <si>
    <t>2016-05-15T06:14:55</t>
  </si>
  <si>
    <t>2016-05-15T20:17:01</t>
  </si>
  <si>
    <t>2016-05-16</t>
  </si>
  <si>
    <t>2016-05-16T06:14:10</t>
  </si>
  <si>
    <t>2016-05-16T20:17:48</t>
  </si>
  <si>
    <t>2016-05-17</t>
  </si>
  <si>
    <t>2016-05-17T06:13:27</t>
  </si>
  <si>
    <t>2016-05-17T20:18:35</t>
  </si>
  <si>
    <t>2016-05-18</t>
  </si>
  <si>
    <t>2016-05-18T06:12:45</t>
  </si>
  <si>
    <t>2016-05-18T20:19:21</t>
  </si>
  <si>
    <t>2016-05-19</t>
  </si>
  <si>
    <t>2016-05-19T06:12:05</t>
  </si>
  <si>
    <t>2016-05-19T20:20:07</t>
  </si>
  <si>
    <t>2016-05-20</t>
  </si>
  <si>
    <t>2016-05-20T06:11:26</t>
  </si>
  <si>
    <t>2016-05-20T20:20:52</t>
  </si>
  <si>
    <t>2016-05-21</t>
  </si>
  <si>
    <t>2016-05-21T06:10:49</t>
  </si>
  <si>
    <t>2016-05-21T20:21:37</t>
  </si>
  <si>
    <t>2016-05-22</t>
  </si>
  <si>
    <t>2016-05-22T06:10:13</t>
  </si>
  <si>
    <t>2016-05-22T20:22:21</t>
  </si>
  <si>
    <t>2016-05-23</t>
  </si>
  <si>
    <t>2016-05-23T06:09:39</t>
  </si>
  <si>
    <t>2016-05-23T20:23:04</t>
  </si>
  <si>
    <t>2016-05-24</t>
  </si>
  <si>
    <t>2016-05-24T06:09:06</t>
  </si>
  <si>
    <t>2016-05-24T20:23:47</t>
  </si>
  <si>
    <t>2016-05-25</t>
  </si>
  <si>
    <t>2016-05-25T06:08:35</t>
  </si>
  <si>
    <t>2016-05-25T20:24:30</t>
  </si>
  <si>
    <t>2016-05-26</t>
  </si>
  <si>
    <t>2016-05-26T06:08:06</t>
  </si>
  <si>
    <t>2016-05-26T20:25:12</t>
  </si>
  <si>
    <t>2016-05-27</t>
  </si>
  <si>
    <t>2016-05-27T06:07:38</t>
  </si>
  <si>
    <t>2016-05-27T20:25:53</t>
  </si>
  <si>
    <t>2016-05-28</t>
  </si>
  <si>
    <t>2016-05-28T06:07:12</t>
  </si>
  <si>
    <t>2016-05-28T20:26:33</t>
  </si>
  <si>
    <t>2016-05-29</t>
  </si>
  <si>
    <t>2016-05-29T06:06:47</t>
  </si>
  <si>
    <t>2016-05-29T20:27:13</t>
  </si>
  <si>
    <t>2016-05-30</t>
  </si>
  <si>
    <t>2016-05-30T06:06:25</t>
  </si>
  <si>
    <t>2016-05-30T20:27:52</t>
  </si>
  <si>
    <t>2016-05-31</t>
  </si>
  <si>
    <t>2016-05-31T06:06:03</t>
  </si>
  <si>
    <t>2016-05-31T20:28:30</t>
  </si>
  <si>
    <t>2016-06-01</t>
  </si>
  <si>
    <t>2016-06-01T06:05:44</t>
  </si>
  <si>
    <t>2016-06-01T20:29:07</t>
  </si>
  <si>
    <t>2016-06-02</t>
  </si>
  <si>
    <t>2016-06-02T06:05:26</t>
  </si>
  <si>
    <t>2016-06-02T20:29:43</t>
  </si>
  <si>
    <t>2016-06-03</t>
  </si>
  <si>
    <t>2016-06-03T06:05:10</t>
  </si>
  <si>
    <t>2016-06-03T20:30:18</t>
  </si>
  <si>
    <t>2016-06-04</t>
  </si>
  <si>
    <t>2016-06-04T06:04:55</t>
  </si>
  <si>
    <t>2016-06-04T20:30:53</t>
  </si>
  <si>
    <t>2016-06-05</t>
  </si>
  <si>
    <t>2016-06-05T06:04:42</t>
  </si>
  <si>
    <t>2016-06-05T20:31:26</t>
  </si>
  <si>
    <t>2016-06-06</t>
  </si>
  <si>
    <t>2016-06-06T06:04:31</t>
  </si>
  <si>
    <t>2016-06-06T20:31:58</t>
  </si>
  <si>
    <t>2016-06-07</t>
  </si>
  <si>
    <t>2016-06-07T06:04:22</t>
  </si>
  <si>
    <t>2016-06-07T20:32:29</t>
  </si>
  <si>
    <t>2016-06-08</t>
  </si>
  <si>
    <t>2016-06-08T06:04:14</t>
  </si>
  <si>
    <t>2016-06-08T20:32:59</t>
  </si>
  <si>
    <t>2016-06-09</t>
  </si>
  <si>
    <t>2016-06-09T06:04:08</t>
  </si>
  <si>
    <t>2016-06-09T20:33:28</t>
  </si>
  <si>
    <t>2016-06-10</t>
  </si>
  <si>
    <t>2016-06-10T06:04:03</t>
  </si>
  <si>
    <t>2016-06-10T20:33:56</t>
  </si>
  <si>
    <t>2016-06-11</t>
  </si>
  <si>
    <t>2016-06-11T06:04:00</t>
  </si>
  <si>
    <t>2016-06-11T20:34:23</t>
  </si>
  <si>
    <t>2016-06-12</t>
  </si>
  <si>
    <t>2016-06-12T06:03:59</t>
  </si>
  <si>
    <t>2016-06-12T20:34:48</t>
  </si>
  <si>
    <t>2016-06-13</t>
  </si>
  <si>
    <t>2016-06-13T06:03:59</t>
  </si>
  <si>
    <t>2016-06-13T20:35:12</t>
  </si>
  <si>
    <t>2016-06-14</t>
  </si>
  <si>
    <t>2016-06-14T06:04:01</t>
  </si>
  <si>
    <t>2016-06-14T20:35:34</t>
  </si>
  <si>
    <t>2016-06-15</t>
  </si>
  <si>
    <t>2016-06-15T06:04:04</t>
  </si>
  <si>
    <t>2016-06-15T20:35:56</t>
  </si>
  <si>
    <t>2016-06-16</t>
  </si>
  <si>
    <t>2016-06-16T06:04:09</t>
  </si>
  <si>
    <t>2016-06-16T20:36:15</t>
  </si>
  <si>
    <t>2016-06-17</t>
  </si>
  <si>
    <t>2016-06-17T06:04:16</t>
  </si>
  <si>
    <t>2016-06-17T20:36:34</t>
  </si>
  <si>
    <t>2016-06-18</t>
  </si>
  <si>
    <t>2016-06-18T06:04:24</t>
  </si>
  <si>
    <t>2016-06-18T20:36:51</t>
  </si>
  <si>
    <t>2016-06-19</t>
  </si>
  <si>
    <t>2016-06-19T06:04:34</t>
  </si>
  <si>
    <t>2016-06-19T20:37:07</t>
  </si>
  <si>
    <t>2016-06-20</t>
  </si>
  <si>
    <t>2016-06-20T06:04:45</t>
  </si>
  <si>
    <t>2016-06-20T20:37:21</t>
  </si>
  <si>
    <t>2016-06-21</t>
  </si>
  <si>
    <t>2016-06-21T06:04:57</t>
  </si>
  <si>
    <t>2016-06-21T20:37:33</t>
  </si>
  <si>
    <t>2016-06-22</t>
  </si>
  <si>
    <t>2016-06-22T06:05:11</t>
  </si>
  <si>
    <t>2016-06-22T20:37:44</t>
  </si>
  <si>
    <t>2016-06-23</t>
  </si>
  <si>
    <t>2016-06-23T06:05:27</t>
  </si>
  <si>
    <t>2016-06-23T20:37:54</t>
  </si>
  <si>
    <t>2016-06-24</t>
  </si>
  <si>
    <t>2016-06-24T06:05:44</t>
  </si>
  <si>
    <t>2016-06-24T20:38:02</t>
  </si>
  <si>
    <t>2016-06-25</t>
  </si>
  <si>
    <t>2016-06-25T06:06:02</t>
  </si>
  <si>
    <t>2016-06-25T20:38:08</t>
  </si>
  <si>
    <t>2016-06-26</t>
  </si>
  <si>
    <t>2016-06-26T06:06:21</t>
  </si>
  <si>
    <t>2016-06-26T20:38:13</t>
  </si>
  <si>
    <t>2016-06-27</t>
  </si>
  <si>
    <t>2016-06-27T06:06:42</t>
  </si>
  <si>
    <t>2016-06-27T20:38:16</t>
  </si>
  <si>
    <t>2016-06-28</t>
  </si>
  <si>
    <t>2016-06-28T06:07:04</t>
  </si>
  <si>
    <t>2016-06-28T20:38:17</t>
  </si>
  <si>
    <t>2016-06-29</t>
  </si>
  <si>
    <t>2016-06-29T06:07:28</t>
  </si>
  <si>
    <t>2016-06-29T20:38:17</t>
  </si>
  <si>
    <t>2016-06-30</t>
  </si>
  <si>
    <t>2016-06-30T06:07:52</t>
  </si>
  <si>
    <t>2016-06-30T20:38:15</t>
  </si>
  <si>
    <t>2016-07-01</t>
  </si>
  <si>
    <t>2016-07-01T06:08:18</t>
  </si>
  <si>
    <t>2016-07-01T20:38:12</t>
  </si>
  <si>
    <t>2016-07-02</t>
  </si>
  <si>
    <t>2016-07-02T06:08:45</t>
  </si>
  <si>
    <t>2016-07-02T20:38:07</t>
  </si>
  <si>
    <t>2016-07-03</t>
  </si>
  <si>
    <t>2016-07-03T06:09:13</t>
  </si>
  <si>
    <t>2016-07-03T20:38:00</t>
  </si>
  <si>
    <t>2016-07-04</t>
  </si>
  <si>
    <t>2016-07-04T06:09:42</t>
  </si>
  <si>
    <t>2016-07-04T20:37:51</t>
  </si>
  <si>
    <t>2016-07-05</t>
  </si>
  <si>
    <t>2016-07-05T06:10:13</t>
  </si>
  <si>
    <t>2016-07-05T20:37:41</t>
  </si>
  <si>
    <t>2016-07-06</t>
  </si>
  <si>
    <t>2016-07-06T06:10:44</t>
  </si>
  <si>
    <t>2016-07-06T20:37:29</t>
  </si>
  <si>
    <t>2016-07-07</t>
  </si>
  <si>
    <t>2016-07-07T06:11:16</t>
  </si>
  <si>
    <t>2016-07-07T20:37:15</t>
  </si>
  <si>
    <t>2016-07-08</t>
  </si>
  <si>
    <t>2016-07-08T06:11:49</t>
  </si>
  <si>
    <t>2016-07-08T20:37:00</t>
  </si>
  <si>
    <t>2016-07-09</t>
  </si>
  <si>
    <t>2016-07-09T06:12:23</t>
  </si>
  <si>
    <t>2016-07-09T20:36:43</t>
  </si>
  <si>
    <t>2016-07-10</t>
  </si>
  <si>
    <t>2016-07-10T06:12:58</t>
  </si>
  <si>
    <t>2016-07-10T20:36:24</t>
  </si>
  <si>
    <t>2016-07-11</t>
  </si>
  <si>
    <t>2016-07-11T06:13:34</t>
  </si>
  <si>
    <t>2016-07-11T20:36:03</t>
  </si>
  <si>
    <t>2016-07-12</t>
  </si>
  <si>
    <t>2016-07-12T06:14:10</t>
  </si>
  <si>
    <t>2016-07-12T20:35:41</t>
  </si>
  <si>
    <t>2016-07-13</t>
  </si>
  <si>
    <t>2016-07-13T06:14:47</t>
  </si>
  <si>
    <t>2016-07-13T20:35:17</t>
  </si>
  <si>
    <t>2016-07-14</t>
  </si>
  <si>
    <t>2016-07-14T06:15:25</t>
  </si>
  <si>
    <t>2016-07-14T20:34:52</t>
  </si>
  <si>
    <t>2016-07-15</t>
  </si>
  <si>
    <t>2016-07-15T06:16:04</t>
  </si>
  <si>
    <t>2016-07-15T20:34:25</t>
  </si>
  <si>
    <t>2016-07-16</t>
  </si>
  <si>
    <t>2016-07-16T06:16:44</t>
  </si>
  <si>
    <t>2016-07-16T20:33:56</t>
  </si>
  <si>
    <t>2016-07-17</t>
  </si>
  <si>
    <t>2016-07-17T06:17:23</t>
  </si>
  <si>
    <t>2016-07-17T20:33:25</t>
  </si>
  <si>
    <t>2016-07-18</t>
  </si>
  <si>
    <t>2016-07-18T06:18:04</t>
  </si>
  <si>
    <t>2016-07-18T20:32:53</t>
  </si>
  <si>
    <t>2016-07-19</t>
  </si>
  <si>
    <t>2016-07-19T06:18:45</t>
  </si>
  <si>
    <t>2016-07-19T20:32:19</t>
  </si>
  <si>
    <t>2016-07-20</t>
  </si>
  <si>
    <t>2016-07-20T06:19:27</t>
  </si>
  <si>
    <t>2016-07-20T20:31:44</t>
  </si>
  <si>
    <t>2016-07-21</t>
  </si>
  <si>
    <t>2016-07-21T06:20:09</t>
  </si>
  <si>
    <t>2016-07-21T20:31:07</t>
  </si>
  <si>
    <t>2016-07-22</t>
  </si>
  <si>
    <t>2016-07-22T06:20:51</t>
  </si>
  <si>
    <t>2016-07-22T20:30:28</t>
  </si>
  <si>
    <t>2016-07-23</t>
  </si>
  <si>
    <t>2016-07-23T06:21:34</t>
  </si>
  <si>
    <t>2016-07-23T20:29:48</t>
  </si>
  <si>
    <t>2016-07-24</t>
  </si>
  <si>
    <t>2016-07-24T06:22:18</t>
  </si>
  <si>
    <t>2016-07-24T20:29:06</t>
  </si>
  <si>
    <t>2016-07-25</t>
  </si>
  <si>
    <t>2016-07-25T06:23:01</t>
  </si>
  <si>
    <t>2016-07-25T20:28:23</t>
  </si>
  <si>
    <t>2016-07-26</t>
  </si>
  <si>
    <t>2016-07-26T06:23:45</t>
  </si>
  <si>
    <t>2016-07-26T20:27:38</t>
  </si>
  <si>
    <t>2016-07-27</t>
  </si>
  <si>
    <t>2016-07-27T06:24:30</t>
  </si>
  <si>
    <t>2016-07-27T20:26:52</t>
  </si>
  <si>
    <t>2016-07-28</t>
  </si>
  <si>
    <t>2016-07-28T06:25:14</t>
  </si>
  <si>
    <t>2016-07-28T20:26:04</t>
  </si>
  <si>
    <t>2016-07-29</t>
  </si>
  <si>
    <t>2016-07-29T06:25:59</t>
  </si>
  <si>
    <t>2016-07-29T20:25:15</t>
  </si>
  <si>
    <t>2016-07-30</t>
  </si>
  <si>
    <t>2016-07-30T06:26:44</t>
  </si>
  <si>
    <t>2016-07-30T20:24:25</t>
  </si>
  <si>
    <t>2016-07-31</t>
  </si>
  <si>
    <t>2016-07-31T06:27:30</t>
  </si>
  <si>
    <t>2016-07-31T20:23:33</t>
  </si>
  <si>
    <t>2016-08-01</t>
  </si>
  <si>
    <t>2016-08-01T06:28:15</t>
  </si>
  <si>
    <t>2016-08-01T20:22:40</t>
  </si>
  <si>
    <t>2016-08-02</t>
  </si>
  <si>
    <t>2016-08-02T06:29:01</t>
  </si>
  <si>
    <t>2016-08-02T20:21:45</t>
  </si>
  <si>
    <t>2016-08-03</t>
  </si>
  <si>
    <t>2016-08-03T06:29:46</t>
  </si>
  <si>
    <t>2016-08-03T20:20:49</t>
  </si>
  <si>
    <t>2016-08-04</t>
  </si>
  <si>
    <t>2016-08-04T06:30:32</t>
  </si>
  <si>
    <t>2016-08-04T20:19:52</t>
  </si>
  <si>
    <t>2016-08-05</t>
  </si>
  <si>
    <t>2016-08-05T06:31:18</t>
  </si>
  <si>
    <t>2016-08-05T20:18:53</t>
  </si>
  <si>
    <t>2016-08-06</t>
  </si>
  <si>
    <t>2016-08-06T06:32:04</t>
  </si>
  <si>
    <t>2016-08-06T20:17:53</t>
  </si>
  <si>
    <t>2016-08-07</t>
  </si>
  <si>
    <t>2016-08-07T06:32:50</t>
  </si>
  <si>
    <t>2016-08-07T20:16:52</t>
  </si>
  <si>
    <t>2016-08-08</t>
  </si>
  <si>
    <t>2016-08-08T06:33:37</t>
  </si>
  <si>
    <t>2016-08-08T20:15:50</t>
  </si>
  <si>
    <t>2016-08-09</t>
  </si>
  <si>
    <t>2016-08-09T06:34:23</t>
  </si>
  <si>
    <t>2016-08-09T20:14:47</t>
  </si>
  <si>
    <t>2016-08-10</t>
  </si>
  <si>
    <t>2016-08-10T06:35:09</t>
  </si>
  <si>
    <t>2016-08-10T20:13:42</t>
  </si>
  <si>
    <t>2016-08-11</t>
  </si>
  <si>
    <t>2016-08-11T06:35:55</t>
  </si>
  <si>
    <t>2016-08-11T20:12:36</t>
  </si>
  <si>
    <t>2016-08-12</t>
  </si>
  <si>
    <t>2016-08-12T06:36:41</t>
  </si>
  <si>
    <t>2016-08-12T20:11:30</t>
  </si>
  <si>
    <t>2016-08-13</t>
  </si>
  <si>
    <t>2016-08-13T06:37:27</t>
  </si>
  <si>
    <t>2016-08-13T20:10:22</t>
  </si>
  <si>
    <t>2016-08-14</t>
  </si>
  <si>
    <t>2016-08-14T06:38:13</t>
  </si>
  <si>
    <t>2016-08-14T20:09:13</t>
  </si>
  <si>
    <t>2016-08-15</t>
  </si>
  <si>
    <t>2016-08-15T06:38:59</t>
  </si>
  <si>
    <t>2016-08-15T20:08:03</t>
  </si>
  <si>
    <t>2016-08-16</t>
  </si>
  <si>
    <t>2016-08-16T06:39:45</t>
  </si>
  <si>
    <t>2016-08-16T20:06:52</t>
  </si>
  <si>
    <t>2016-08-17</t>
  </si>
  <si>
    <t>2016-08-17T06:40:31</t>
  </si>
  <si>
    <t>2016-08-17T20:05:40</t>
  </si>
  <si>
    <t>2016-08-18</t>
  </si>
  <si>
    <t>2016-08-18T06:41:17</t>
  </si>
  <si>
    <t>2016-08-18T20:04:28</t>
  </si>
  <si>
    <t>2016-08-19</t>
  </si>
  <si>
    <t>2016-08-19T06:42:03</t>
  </si>
  <si>
    <t>2016-08-19T20:03:14</t>
  </si>
  <si>
    <t>2016-08-20</t>
  </si>
  <si>
    <t>2016-08-20T06:42:49</t>
  </si>
  <si>
    <t>2016-08-20T20:01:59</t>
  </si>
  <si>
    <t>2016-08-21</t>
  </si>
  <si>
    <t>2016-08-21T06:43:34</t>
  </si>
  <si>
    <t>2016-08-21T20:00:44</t>
  </si>
  <si>
    <t>2016-08-22</t>
  </si>
  <si>
    <t>2016-08-22T06:44:20</t>
  </si>
  <si>
    <t>2016-08-22T19:59:28</t>
  </si>
  <si>
    <t>2016-08-23</t>
  </si>
  <si>
    <t>2016-08-23T06:45:05</t>
  </si>
  <si>
    <t>2016-08-23T19:58:11</t>
  </si>
  <si>
    <t>2016-08-24</t>
  </si>
  <si>
    <t>2016-08-24T06:45:51</t>
  </si>
  <si>
    <t>2016-08-24T19:56:53</t>
  </si>
  <si>
    <t>2016-08-25</t>
  </si>
  <si>
    <t>2016-08-25T06:46:36</t>
  </si>
  <si>
    <t>2016-08-25T19:55:35</t>
  </si>
  <si>
    <t>2016-08-26</t>
  </si>
  <si>
    <t>2016-08-26T06:47:21</t>
  </si>
  <si>
    <t>2016-08-26T19:54:16</t>
  </si>
  <si>
    <t>2016-08-27</t>
  </si>
  <si>
    <t>2016-08-27T06:48:06</t>
  </si>
  <si>
    <t>2016-08-27T19:52:56</t>
  </si>
  <si>
    <t>2016-08-28</t>
  </si>
  <si>
    <t>2016-08-28T06:48:51</t>
  </si>
  <si>
    <t>2016-08-28T19:51:36</t>
  </si>
  <si>
    <t>2016-08-29</t>
  </si>
  <si>
    <t>2016-08-29T06:49:36</t>
  </si>
  <si>
    <t>2016-08-29T19:50:15</t>
  </si>
  <si>
    <t>2016-08-30</t>
  </si>
  <si>
    <t>2016-08-30T06:50:21</t>
  </si>
  <si>
    <t>2016-08-30T19:48:53</t>
  </si>
  <si>
    <t>2016-08-31</t>
  </si>
  <si>
    <t>2016-08-31T06:51:06</t>
  </si>
  <si>
    <t>2016-08-31T19:47:31</t>
  </si>
  <si>
    <t>2016-09-01</t>
  </si>
  <si>
    <t>2016-09-01T06:51:51</t>
  </si>
  <si>
    <t>2016-09-01T19:46:08</t>
  </si>
  <si>
    <t>2016-09-02</t>
  </si>
  <si>
    <t>2016-09-02T06:52:35</t>
  </si>
  <si>
    <t>2016-09-02T19:44:45</t>
  </si>
  <si>
    <t>2016-09-03</t>
  </si>
  <si>
    <t>2016-09-03T06:53:20</t>
  </si>
  <si>
    <t>2016-09-03T19:43:21</t>
  </si>
  <si>
    <t>2016-09-04</t>
  </si>
  <si>
    <t>2016-09-04T06:54:04</t>
  </si>
  <si>
    <t>2016-09-04T19:41:57</t>
  </si>
  <si>
    <t>2016-09-05</t>
  </si>
  <si>
    <t>2016-09-05T06:54:49</t>
  </si>
  <si>
    <t>2016-09-05T19:40:33</t>
  </si>
  <si>
    <t>2016-09-06</t>
  </si>
  <si>
    <t>2016-09-06T06:55:33</t>
  </si>
  <si>
    <t>2016-09-06T19:39:08</t>
  </si>
  <si>
    <t>2016-09-07</t>
  </si>
  <si>
    <t>2016-09-07T06:56:18</t>
  </si>
  <si>
    <t>2016-09-07T19:37:42</t>
  </si>
  <si>
    <t>2016-09-08</t>
  </si>
  <si>
    <t>2016-09-08T06:57:02</t>
  </si>
  <si>
    <t>2016-09-08T19:36:17</t>
  </si>
  <si>
    <t>2016-09-09</t>
  </si>
  <si>
    <t>2016-09-09T06:57:47</t>
  </si>
  <si>
    <t>2016-09-09T19:34:51</t>
  </si>
  <si>
    <t>2016-09-10</t>
  </si>
  <si>
    <t>2016-09-10T06:58:31</t>
  </si>
  <si>
    <t>2016-09-10T19:33:25</t>
  </si>
  <si>
    <t>2016-09-11</t>
  </si>
  <si>
    <t>2016-09-11T06:59:15</t>
  </si>
  <si>
    <t>2016-09-11T19:31:58</t>
  </si>
  <si>
    <t>2016-09-12</t>
  </si>
  <si>
    <t>2016-09-12T07:00:00</t>
  </si>
  <si>
    <t>2016-09-12T19:30:32</t>
  </si>
  <si>
    <t>2016-09-13</t>
  </si>
  <si>
    <t>2016-09-13T07:00:44</t>
  </si>
  <si>
    <t>2016-09-13T19:29:05</t>
  </si>
  <si>
    <t>2016-09-14</t>
  </si>
  <si>
    <t>2016-09-14T07:01:29</t>
  </si>
  <si>
    <t>2016-09-14T19:27:38</t>
  </si>
  <si>
    <t>2016-09-15</t>
  </si>
  <si>
    <t>2016-09-15T07:02:13</t>
  </si>
  <si>
    <t>2016-09-15T19:26:11</t>
  </si>
  <si>
    <t>2016-09-16</t>
  </si>
  <si>
    <t>2016-09-16T07:02:58</t>
  </si>
  <si>
    <t>2016-09-16T19:24:43</t>
  </si>
  <si>
    <t>2016-09-17</t>
  </si>
  <si>
    <t>2016-09-17T07:03:42</t>
  </si>
  <si>
    <t>2016-09-17T19:23:16</t>
  </si>
  <si>
    <t>2016-09-18</t>
  </si>
  <si>
    <t>2016-09-18T07:04:27</t>
  </si>
  <si>
    <t>2016-09-18T19:21:49</t>
  </si>
  <si>
    <t>2016-09-19</t>
  </si>
  <si>
    <t>2016-09-19T07:05:12</t>
  </si>
  <si>
    <t>2016-09-19T19:20:21</t>
  </si>
  <si>
    <t>2016-09-20</t>
  </si>
  <si>
    <t>2016-09-20T07:05:57</t>
  </si>
  <si>
    <t>2016-09-20T19:18:54</t>
  </si>
  <si>
    <t>2016-09-21</t>
  </si>
  <si>
    <t>2016-09-21T07:06:42</t>
  </si>
  <si>
    <t>2016-09-21T19:17:26</t>
  </si>
  <si>
    <t>2016-09-22</t>
  </si>
  <si>
    <t>2016-09-22T07:07:27</t>
  </si>
  <si>
    <t>2016-09-22T19:15:59</t>
  </si>
  <si>
    <t>2016-09-23</t>
  </si>
  <si>
    <t>2016-09-23T07:08:12</t>
  </si>
  <si>
    <t>2016-09-23T19:14:32</t>
  </si>
  <si>
    <t>2016-09-24</t>
  </si>
  <si>
    <t>2016-09-24T07:08:57</t>
  </si>
  <si>
    <t>2016-09-24T19:13:05</t>
  </si>
  <si>
    <t>2016-09-25</t>
  </si>
  <si>
    <t>2016-09-25T07:09:43</t>
  </si>
  <si>
    <t>2016-09-25T19:11:38</t>
  </si>
  <si>
    <t>2016-09-26</t>
  </si>
  <si>
    <t>2016-09-26T07:10:29</t>
  </si>
  <si>
    <t>2016-09-26T19:10:11</t>
  </si>
  <si>
    <t>2016-09-27</t>
  </si>
  <si>
    <t>2016-09-27T07:11:14</t>
  </si>
  <si>
    <t>2016-09-27T19:08:44</t>
  </si>
  <si>
    <t>2016-09-28</t>
  </si>
  <si>
    <t>2016-09-28T07:12:00</t>
  </si>
  <si>
    <t>2016-09-28T19:07:18</t>
  </si>
  <si>
    <t>2016-09-29</t>
  </si>
  <si>
    <t>2016-09-29T07:12:47</t>
  </si>
  <si>
    <t>2016-09-29T19:05:52</t>
  </si>
  <si>
    <t>2016-09-30</t>
  </si>
  <si>
    <t>2016-09-30T07:13:33</t>
  </si>
  <si>
    <t>2016-09-30T19:04:26</t>
  </si>
  <si>
    <t>2016-10-01</t>
  </si>
  <si>
    <t>2016-10-01T07:14:20</t>
  </si>
  <si>
    <t>2016-10-01T19:03:00</t>
  </si>
  <si>
    <t>2016-10-02</t>
  </si>
  <si>
    <t>2016-10-02T07:15:07</t>
  </si>
  <si>
    <t>2016-10-02T19:01:35</t>
  </si>
  <si>
    <t>2016-10-03</t>
  </si>
  <si>
    <t>2016-10-03T07:15:54</t>
  </si>
  <si>
    <t>2016-10-03T19:00:11</t>
  </si>
  <si>
    <t>2016-10-04</t>
  </si>
  <si>
    <t>2016-10-04T07:16:41</t>
  </si>
  <si>
    <t>2016-10-04T18:58:46</t>
  </si>
  <si>
    <t>2016-10-05</t>
  </si>
  <si>
    <t>2016-10-05T07:17:29</t>
  </si>
  <si>
    <t>2016-10-05T18:57:22</t>
  </si>
  <si>
    <t>2016-10-06</t>
  </si>
  <si>
    <t>2016-10-06T07:18:17</t>
  </si>
  <si>
    <t>2016-10-06T18:55:59</t>
  </si>
  <si>
    <t>2016-10-07</t>
  </si>
  <si>
    <t>2016-10-07T07:19:05</t>
  </si>
  <si>
    <t>2016-10-07T18:54:36</t>
  </si>
  <si>
    <t>2016-10-08</t>
  </si>
  <si>
    <t>2016-10-08T07:19:54</t>
  </si>
  <si>
    <t>2016-10-08T18:53:14</t>
  </si>
  <si>
    <t>2016-10-09</t>
  </si>
  <si>
    <t>2016-10-09T07:20:43</t>
  </si>
  <si>
    <t>2016-10-09T18:51:52</t>
  </si>
  <si>
    <t>2016-10-10</t>
  </si>
  <si>
    <t>2016-10-10T07:21:32</t>
  </si>
  <si>
    <t>2016-10-10T18:50:30</t>
  </si>
  <si>
    <t>2016-10-11</t>
  </si>
  <si>
    <t>2016-10-11T07:22:22</t>
  </si>
  <si>
    <t>2016-10-11T18:49:10</t>
  </si>
  <si>
    <t>2016-10-12</t>
  </si>
  <si>
    <t>2016-10-12T07:23:12</t>
  </si>
  <si>
    <t>2016-10-12T18:47:50</t>
  </si>
  <si>
    <t>2016-10-13</t>
  </si>
  <si>
    <t>2016-10-13T07:24:02</t>
  </si>
  <si>
    <t>2016-10-13T18:46:31</t>
  </si>
  <si>
    <t>2016-10-14</t>
  </si>
  <si>
    <t>2016-10-14T07:24:52</t>
  </si>
  <si>
    <t>2016-10-14T18:45:12</t>
  </si>
  <si>
    <t>2016-10-15</t>
  </si>
  <si>
    <t>2016-10-15T07:25:43</t>
  </si>
  <si>
    <t>2016-10-15T18:43:54</t>
  </si>
  <si>
    <t>2016-10-16</t>
  </si>
  <si>
    <t>2016-10-16T07:26:34</t>
  </si>
  <si>
    <t>2016-10-16T18:42:37</t>
  </si>
  <si>
    <t>2016-10-17</t>
  </si>
  <si>
    <t>2016-10-17T07:27:26</t>
  </si>
  <si>
    <t>2016-10-17T18:41:21</t>
  </si>
  <si>
    <t>2016-10-18</t>
  </si>
  <si>
    <t>2016-10-18T07:28:18</t>
  </si>
  <si>
    <t>2016-10-18T18:40:06</t>
  </si>
  <si>
    <t>2016-10-19</t>
  </si>
  <si>
    <t>2016-10-19T07:29:10</t>
  </si>
  <si>
    <t>2016-10-19T18:38:52</t>
  </si>
  <si>
    <t>2016-10-20</t>
  </si>
  <si>
    <t>2016-10-20T07:30:03</t>
  </si>
  <si>
    <t>2016-10-20T18:37:38</t>
  </si>
  <si>
    <t>2016-10-21</t>
  </si>
  <si>
    <t>2016-10-21T07:30:56</t>
  </si>
  <si>
    <t>2016-10-21T18:36:26</t>
  </si>
  <si>
    <t>2016-10-22</t>
  </si>
  <si>
    <t>2016-10-22T07:31:50</t>
  </si>
  <si>
    <t>2016-10-22T18:35:14</t>
  </si>
  <si>
    <t>2016-10-23</t>
  </si>
  <si>
    <t>2016-10-23T07:32:44</t>
  </si>
  <si>
    <t>2016-10-23T18:34:03</t>
  </si>
  <si>
    <t>2016-10-24</t>
  </si>
  <si>
    <t>2016-10-24T07:33:38</t>
  </si>
  <si>
    <t>2016-10-24T18:32:54</t>
  </si>
  <si>
    <t>2016-10-25</t>
  </si>
  <si>
    <t>2016-10-25T07:34:32</t>
  </si>
  <si>
    <t>2016-10-25T18:31:46</t>
  </si>
  <si>
    <t>2016-10-26</t>
  </si>
  <si>
    <t>2016-10-26T07:35:27</t>
  </si>
  <si>
    <t>2016-10-26T18:30:38</t>
  </si>
  <si>
    <t>2016-10-27</t>
  </si>
  <si>
    <t>2016-10-27T07:36:23</t>
  </si>
  <si>
    <t>2016-10-27T18:29:32</t>
  </si>
  <si>
    <t>2016-10-28</t>
  </si>
  <si>
    <t>2016-10-28T07:37:18</t>
  </si>
  <si>
    <t>2016-10-28T18:28:27</t>
  </si>
  <si>
    <t>2016-10-29</t>
  </si>
  <si>
    <t>2016-10-29T07:38:14</t>
  </si>
  <si>
    <t>2016-10-29T18:27:23</t>
  </si>
  <si>
    <t>2016-10-30</t>
  </si>
  <si>
    <t>2016-10-30T06:39:11</t>
  </si>
  <si>
    <t>2016-10-30T17:26:21</t>
  </si>
  <si>
    <t>2016-10-31</t>
  </si>
  <si>
    <t>2016-10-31T06:40:07</t>
  </si>
  <si>
    <t>2016-10-31T17:25:20</t>
  </si>
  <si>
    <t>2016-11-01</t>
  </si>
  <si>
    <t>2016-11-01T06:41:04</t>
  </si>
  <si>
    <t>2016-11-01T17:24:20</t>
  </si>
  <si>
    <t>2016-11-02</t>
  </si>
  <si>
    <t>2016-11-02T06:42:02</t>
  </si>
  <si>
    <t>2016-11-02T17:23:21</t>
  </si>
  <si>
    <t>2016-11-03</t>
  </si>
  <si>
    <t>2016-11-03T06:42:59</t>
  </si>
  <si>
    <t>2016-11-03T17:22:24</t>
  </si>
  <si>
    <t>2016-11-04</t>
  </si>
  <si>
    <t>2016-11-04T06:43:57</t>
  </si>
  <si>
    <t>2016-11-04T17:21:28</t>
  </si>
  <si>
    <t>2016-11-05</t>
  </si>
  <si>
    <t>2016-11-05T06:44:55</t>
  </si>
  <si>
    <t>2016-11-05T17:20:34</t>
  </si>
  <si>
    <t>2016-11-06</t>
  </si>
  <si>
    <t>2016-11-06T06:45:54</t>
  </si>
  <si>
    <t>2016-11-06T17:19:41</t>
  </si>
  <si>
    <t>2016-11-07</t>
  </si>
  <si>
    <t>2016-11-07T06:46:52</t>
  </si>
  <si>
    <t>2016-11-07T17:18:49</t>
  </si>
  <si>
    <t>2016-11-08</t>
  </si>
  <si>
    <t>2016-11-08T06:47:51</t>
  </si>
  <si>
    <t>2016-11-08T17:17:59</t>
  </si>
  <si>
    <t>2016-11-09</t>
  </si>
  <si>
    <t>2016-11-09T06:48:50</t>
  </si>
  <si>
    <t>2016-11-09T17:17:11</t>
  </si>
  <si>
    <t>2016-11-10</t>
  </si>
  <si>
    <t>2016-11-10T06:49:49</t>
  </si>
  <si>
    <t>2016-11-10T17:16:24</t>
  </si>
  <si>
    <t>2016-11-11</t>
  </si>
  <si>
    <t>2016-11-11T06:50:48</t>
  </si>
  <si>
    <t>2016-11-11T17:15:39</t>
  </si>
  <si>
    <t>2016-11-12</t>
  </si>
  <si>
    <t>2016-11-12T06:51:48</t>
  </si>
  <si>
    <t>2016-11-12T17:14:56</t>
  </si>
  <si>
    <t>2016-11-13</t>
  </si>
  <si>
    <t>2016-11-13T06:52:47</t>
  </si>
  <si>
    <t>2016-11-13T17:14:14</t>
  </si>
  <si>
    <t>2016-11-14</t>
  </si>
  <si>
    <t>2016-11-14T06:53:46</t>
  </si>
  <si>
    <t>2016-11-14T17:13:34</t>
  </si>
  <si>
    <t>2016-11-15</t>
  </si>
  <si>
    <t>2016-11-15T06:54:46</t>
  </si>
  <si>
    <t>2016-11-15T17:12:55</t>
  </si>
  <si>
    <t>2016-11-16</t>
  </si>
  <si>
    <t>2016-11-16T06:55:45</t>
  </si>
  <si>
    <t>2016-11-16T17:12:18</t>
  </si>
  <si>
    <t>2016-11-17</t>
  </si>
  <si>
    <t>2016-11-17T06:56:45</t>
  </si>
  <si>
    <t>2016-11-17T17:11:43</t>
  </si>
  <si>
    <t>2016-11-18</t>
  </si>
  <si>
    <t>2016-11-18T06:57:44</t>
  </si>
  <si>
    <t>2016-11-18T17:11:10</t>
  </si>
  <si>
    <t>2016-11-19</t>
  </si>
  <si>
    <t>2016-11-19T06:58:43</t>
  </si>
  <si>
    <t>2016-11-19T17:10:39</t>
  </si>
  <si>
    <t>2016-11-20</t>
  </si>
  <si>
    <t>2016-11-20T06:59:42</t>
  </si>
  <si>
    <t>2016-11-20T17:10:09</t>
  </si>
  <si>
    <t>2016-11-21</t>
  </si>
  <si>
    <t>2016-11-21T07:00:41</t>
  </si>
  <si>
    <t>2016-11-21T17:09:41</t>
  </si>
  <si>
    <t>2016-11-22</t>
  </si>
  <si>
    <t>2016-11-22T07:01:39</t>
  </si>
  <si>
    <t>2016-11-22T17:09:15</t>
  </si>
  <si>
    <t>2016-11-23</t>
  </si>
  <si>
    <t>2016-11-23T07:02:37</t>
  </si>
  <si>
    <t>2016-11-23T17:08:51</t>
  </si>
  <si>
    <t>2016-11-24</t>
  </si>
  <si>
    <t>2016-11-24T07:03:35</t>
  </si>
  <si>
    <t>2016-11-24T17:08:29</t>
  </si>
  <si>
    <t>2016-11-25</t>
  </si>
  <si>
    <t>2016-11-25T07:04:32</t>
  </si>
  <si>
    <t>2016-11-25T17:08:09</t>
  </si>
  <si>
    <t>2016-11-26</t>
  </si>
  <si>
    <t>2016-11-26T07:05:29</t>
  </si>
  <si>
    <t>2016-11-26T17:07:51</t>
  </si>
  <si>
    <t>2016-11-27</t>
  </si>
  <si>
    <t>2016-11-27T07:06:26</t>
  </si>
  <si>
    <t>2016-11-27T17:07:34</t>
  </si>
  <si>
    <t>2016-11-28</t>
  </si>
  <si>
    <t>2016-11-28T07:07:22</t>
  </si>
  <si>
    <t>2016-11-28T17:07:20</t>
  </si>
  <si>
    <t>2016-11-29</t>
  </si>
  <si>
    <t>2016-11-29T07:08:17</t>
  </si>
  <si>
    <t>2016-11-29T17:07:08</t>
  </si>
  <si>
    <t>2016-11-30</t>
  </si>
  <si>
    <t>2016-11-30T07:09:12</t>
  </si>
  <si>
    <t>2016-11-30T17:06:57</t>
  </si>
  <si>
    <t>2016-12-01</t>
  </si>
  <si>
    <t>2016-12-01T07:10:06</t>
  </si>
  <si>
    <t>2016-12-01T17:06:48</t>
  </si>
  <si>
    <t>2016-12-02</t>
  </si>
  <si>
    <t>2016-12-02T07:11:00</t>
  </si>
  <si>
    <t>2016-12-02T17:06:42</t>
  </si>
  <si>
    <t>2016-12-03</t>
  </si>
  <si>
    <t>2016-12-03T07:11:53</t>
  </si>
  <si>
    <t>2016-12-03T17:06:37</t>
  </si>
  <si>
    <t>2016-12-04</t>
  </si>
  <si>
    <t>2016-12-04T07:12:45</t>
  </si>
  <si>
    <t>2016-12-04T17:06:35</t>
  </si>
  <si>
    <t>2016-12-05</t>
  </si>
  <si>
    <t>2016-12-05T07:13:36</t>
  </si>
  <si>
    <t>2016-12-05T17:06:34</t>
  </si>
  <si>
    <t>2016-12-06</t>
  </si>
  <si>
    <t>2016-12-06T07:14:26</t>
  </si>
  <si>
    <t>2016-12-06T17:06:35</t>
  </si>
  <si>
    <t>2016-12-07</t>
  </si>
  <si>
    <t>2016-12-07T07:15:15</t>
  </si>
  <si>
    <t>2016-12-07T17:06:38</t>
  </si>
  <si>
    <t>2016-12-08</t>
  </si>
  <si>
    <t>2016-12-08T07:16:03</t>
  </si>
  <si>
    <t>2016-12-08T17:06:44</t>
  </si>
  <si>
    <t>2016-12-09</t>
  </si>
  <si>
    <t>2016-12-09T07:16:50</t>
  </si>
  <si>
    <t>2016-12-09T17:06:51</t>
  </si>
  <si>
    <t>2016-12-10</t>
  </si>
  <si>
    <t>2016-12-10T07:17:36</t>
  </si>
  <si>
    <t>2016-12-10T17:07:00</t>
  </si>
  <si>
    <t>2016-12-11</t>
  </si>
  <si>
    <t>2016-12-11T07:18:21</t>
  </si>
  <si>
    <t>2016-12-11T17:07:11</t>
  </si>
  <si>
    <t>2016-12-12</t>
  </si>
  <si>
    <t>2016-12-12T07:19:05</t>
  </si>
  <si>
    <t>2016-12-12T17:07:24</t>
  </si>
  <si>
    <t>2016-12-13</t>
  </si>
  <si>
    <t>2016-12-13T07:19:47</t>
  </si>
  <si>
    <t>2016-12-13T17:07:39</t>
  </si>
  <si>
    <t>2016-12-14</t>
  </si>
  <si>
    <t>2016-12-14T07:20:28</t>
  </si>
  <si>
    <t>2016-12-14T17:07:55</t>
  </si>
  <si>
    <t>2016-12-15</t>
  </si>
  <si>
    <t>2016-12-15T07:21:08</t>
  </si>
  <si>
    <t>2016-12-15T17:08:14</t>
  </si>
  <si>
    <t>2016-12-16</t>
  </si>
  <si>
    <t>2016-12-16T07:21:46</t>
  </si>
  <si>
    <t>2016-12-16T17:08:34</t>
  </si>
  <si>
    <t>2016-12-17</t>
  </si>
  <si>
    <t>2016-12-17T07:22:23</t>
  </si>
  <si>
    <t>2016-12-17T17:08:57</t>
  </si>
  <si>
    <t>2016-12-18</t>
  </si>
  <si>
    <t>2016-12-18T07:22:59</t>
  </si>
  <si>
    <t>2016-12-18T17:09:21</t>
  </si>
  <si>
    <t>2016-12-19</t>
  </si>
  <si>
    <t>2016-12-19T07:23:33</t>
  </si>
  <si>
    <t>2016-12-19T17:09:46</t>
  </si>
  <si>
    <t>2016-12-20</t>
  </si>
  <si>
    <t>2016-12-20T07:24:05</t>
  </si>
  <si>
    <t>2016-12-20T17:10:14</t>
  </si>
  <si>
    <t>2016-12-21</t>
  </si>
  <si>
    <t>2016-12-21T07:24:36</t>
  </si>
  <si>
    <t>2016-12-21T17:10:43</t>
  </si>
  <si>
    <t>2016-12-22</t>
  </si>
  <si>
    <t>2016-12-22T07:25:05</t>
  </si>
  <si>
    <t>2016-12-22T17:11:14</t>
  </si>
  <si>
    <t>2016-12-23</t>
  </si>
  <si>
    <t>2016-12-23T07:25:33</t>
  </si>
  <si>
    <t>2016-12-23T17:11:47</t>
  </si>
  <si>
    <t>2016-12-24</t>
  </si>
  <si>
    <t>2016-12-24T07:25:59</t>
  </si>
  <si>
    <t>2016-12-24T17:12:21</t>
  </si>
  <si>
    <t>2016-12-25</t>
  </si>
  <si>
    <t>2016-12-25T07:26:23</t>
  </si>
  <si>
    <t>2016-12-25T17:12:56</t>
  </si>
  <si>
    <t>2016-12-26</t>
  </si>
  <si>
    <t>2016-12-26T07:26:46</t>
  </si>
  <si>
    <t>2016-12-26T17:13:34</t>
  </si>
  <si>
    <t>2016-12-27</t>
  </si>
  <si>
    <t>2016-12-27T07:27:07</t>
  </si>
  <si>
    <t>2016-12-27T17:14:12</t>
  </si>
  <si>
    <t>2016-12-28</t>
  </si>
  <si>
    <t>2016-12-28T07:27:26</t>
  </si>
  <si>
    <t>2016-12-28T17:14:53</t>
  </si>
  <si>
    <t>2016-12-29</t>
  </si>
  <si>
    <t>2016-12-29T07:27:43</t>
  </si>
  <si>
    <t>2016-12-29T17:15:34</t>
  </si>
  <si>
    <t>2016-12-30</t>
  </si>
  <si>
    <t>2016-12-30T07:27:58</t>
  </si>
  <si>
    <t>2016-12-30T17:16:17</t>
  </si>
  <si>
    <t>2016-12-31</t>
  </si>
  <si>
    <t>2016-12-31T07:28:12</t>
  </si>
  <si>
    <t>2016-12-31T17:17:01</t>
  </si>
  <si>
    <t>2017-01-01</t>
  </si>
  <si>
    <t>2017-01-01T07:28:23</t>
  </si>
  <si>
    <t>2017-01-01T17:17:46</t>
  </si>
  <si>
    <t>2017-01-02</t>
  </si>
  <si>
    <t>2017-01-02T07:28:32</t>
  </si>
  <si>
    <t>2017-01-02T17:18:33</t>
  </si>
  <si>
    <t>2017-01-03</t>
  </si>
  <si>
    <t>2017-01-03T07:28:40</t>
  </si>
  <si>
    <t>2017-01-03T17:19:21</t>
  </si>
  <si>
    <t>2017-01-04</t>
  </si>
  <si>
    <t>2017-01-04T07:28:46</t>
  </si>
  <si>
    <t>2017-01-04T17:20:10</t>
  </si>
  <si>
    <t>2017-01-05</t>
  </si>
  <si>
    <t>2017-01-05T07:28:50</t>
  </si>
  <si>
    <t>2017-01-05T17:21:00</t>
  </si>
  <si>
    <t>2017-01-06</t>
  </si>
  <si>
    <t>2017-01-06T07:28:53</t>
  </si>
  <si>
    <t>2017-01-06T17:21:51</t>
  </si>
  <si>
    <t>2017-01-07</t>
  </si>
  <si>
    <t>2017-01-07T07:28:53</t>
  </si>
  <si>
    <t>2017-01-07T17:22:43</t>
  </si>
  <si>
    <t>2017-01-08</t>
  </si>
  <si>
    <t>2017-01-08T07:28:51</t>
  </si>
  <si>
    <t>2017-01-08T17:23:36</t>
  </si>
  <si>
    <t>2017-01-09</t>
  </si>
  <si>
    <t>2017-01-09T07:28:48</t>
  </si>
  <si>
    <t>2017-01-09T17:24:30</t>
  </si>
  <si>
    <t>Becoming cloudy in the afternoon with rain or snow clearing later.</t>
  </si>
  <si>
    <t>2017-01-10</t>
  </si>
  <si>
    <t>2017-01-10T07:28:42</t>
  </si>
  <si>
    <t>2017-01-10T17:25:25</t>
  </si>
  <si>
    <t>2017-01-11</t>
  </si>
  <si>
    <t>2017-01-11T07:28:34</t>
  </si>
  <si>
    <t>2017-01-11T17:26:21</t>
  </si>
  <si>
    <t>2017-01-12</t>
  </si>
  <si>
    <t>2017-01-12T07:28:25</t>
  </si>
  <si>
    <t>2017-01-12T17:27:17</t>
  </si>
  <si>
    <t>2017-01-13</t>
  </si>
  <si>
    <t>2017-01-13T07:28:14</t>
  </si>
  <si>
    <t>2017-01-13T17:28:15</t>
  </si>
  <si>
    <t>2017-01-14</t>
  </si>
  <si>
    <t>2017-01-14T07:28:01</t>
  </si>
  <si>
    <t>2017-01-14T17:29:12</t>
  </si>
  <si>
    <t>2017-01-15</t>
  </si>
  <si>
    <t>2017-01-15T07:27:45</t>
  </si>
  <si>
    <t>2017-01-15T17:30:11</t>
  </si>
  <si>
    <t>2017-01-16</t>
  </si>
  <si>
    <t>2017-01-16T07:27:28</t>
  </si>
  <si>
    <t>2017-01-16T17:31:09</t>
  </si>
  <si>
    <t>2017-01-17</t>
  </si>
  <si>
    <t>2017-01-17T07:27:09</t>
  </si>
  <si>
    <t>2017-01-17T17:32:09</t>
  </si>
  <si>
    <t>2017-01-18</t>
  </si>
  <si>
    <t>2017-01-18T07:26:49</t>
  </si>
  <si>
    <t>2017-01-18T17:33:09</t>
  </si>
  <si>
    <t>2017-01-19</t>
  </si>
  <si>
    <t>2017-01-19T07:26:26</t>
  </si>
  <si>
    <t>2017-01-19T17:34:09</t>
  </si>
  <si>
    <t>2017-01-20</t>
  </si>
  <si>
    <t>2017-01-20T07:26:01</t>
  </si>
  <si>
    <t>2017-01-20T17:35:10</t>
  </si>
  <si>
    <t>2017-01-21</t>
  </si>
  <si>
    <t>2017-01-21T07:25:35</t>
  </si>
  <si>
    <t>2017-01-21T17:36:11</t>
  </si>
  <si>
    <t>2017-01-22</t>
  </si>
  <si>
    <t>2017-01-22T07:25:07</t>
  </si>
  <si>
    <t>2017-01-22T17:37:12</t>
  </si>
  <si>
    <t>2017-01-23</t>
  </si>
  <si>
    <t>2017-01-23T07:24:37</t>
  </si>
  <si>
    <t>2017-01-23T17:38:13</t>
  </si>
  <si>
    <t>2017-01-24</t>
  </si>
  <si>
    <t>2017-01-24T07:24:05</t>
  </si>
  <si>
    <t>2017-01-24T17:39:15</t>
  </si>
  <si>
    <t>2017-01-25</t>
  </si>
  <si>
    <t>2017-01-25T07:23:32</t>
  </si>
  <si>
    <t>2017-01-25T17:40:17</t>
  </si>
  <si>
    <t>2017-01-26</t>
  </si>
  <si>
    <t>2017-01-26T07:22:56</t>
  </si>
  <si>
    <t>2017-01-26T17:41:19</t>
  </si>
  <si>
    <t>2017-01-27</t>
  </si>
  <si>
    <t>2017-01-27T07:22:19</t>
  </si>
  <si>
    <t>2017-01-27T17:42:21</t>
  </si>
  <si>
    <t>2017-01-28</t>
  </si>
  <si>
    <t>2017-01-28T07:21:41</t>
  </si>
  <si>
    <t>2017-01-28T17:43:23</t>
  </si>
  <si>
    <t>2017-01-29</t>
  </si>
  <si>
    <t>2017-01-29T07:21:00</t>
  </si>
  <si>
    <t>2017-01-29T17:44:25</t>
  </si>
  <si>
    <t>2017-01-30</t>
  </si>
  <si>
    <t>2017-01-30T07:20:18</t>
  </si>
  <si>
    <t>2017-01-30T17:45:28</t>
  </si>
  <si>
    <t>2017-01-31</t>
  </si>
  <si>
    <t>2017-01-31T07:19:35</t>
  </si>
  <si>
    <t>2017-01-31T17:46:30</t>
  </si>
  <si>
    <t>2017-02-01</t>
  </si>
  <si>
    <t>2017-02-01T07:18:50</t>
  </si>
  <si>
    <t>2017-02-01T17:47:32</t>
  </si>
  <si>
    <t>2017-02-02</t>
  </si>
  <si>
    <t>2017-02-02T07:18:03</t>
  </si>
  <si>
    <t>2017-02-02T17:48:34</t>
  </si>
  <si>
    <t>2017-02-03</t>
  </si>
  <si>
    <t>2017-02-03T07:17:15</t>
  </si>
  <si>
    <t>2017-02-03T17:49:36</t>
  </si>
  <si>
    <t>2017-02-04</t>
  </si>
  <si>
    <t>2017-02-04T07:16:25</t>
  </si>
  <si>
    <t>2017-02-04T17:50:37</t>
  </si>
  <si>
    <t>2017-02-05</t>
  </si>
  <si>
    <t>2017-02-05T07:15:34</t>
  </si>
  <si>
    <t>2017-02-05T17:51:39</t>
  </si>
  <si>
    <t>2017-02-06</t>
  </si>
  <si>
    <t>2017-02-06T07:14:41</t>
  </si>
  <si>
    <t>2017-02-06T17:52:40</t>
  </si>
  <si>
    <t>2017-02-07</t>
  </si>
  <si>
    <t>2017-02-07T07:13:47</t>
  </si>
  <si>
    <t>2017-02-07T17:53:41</t>
  </si>
  <si>
    <t>2017-02-08</t>
  </si>
  <si>
    <t>2017-02-08T07:12:51</t>
  </si>
  <si>
    <t>2017-02-08T17:54:42</t>
  </si>
  <si>
    <t>2017-02-09</t>
  </si>
  <si>
    <t>2017-02-09T07:11:54</t>
  </si>
  <si>
    <t>2017-02-09T17:55:43</t>
  </si>
  <si>
    <t>2017-02-10</t>
  </si>
  <si>
    <t>2017-02-10T07:10:56</t>
  </si>
  <si>
    <t>2017-02-10T17:56:43</t>
  </si>
  <si>
    <t>2017-02-11</t>
  </si>
  <si>
    <t>2017-02-11T07:09:57</t>
  </si>
  <si>
    <t>2017-02-11T17:57:43</t>
  </si>
  <si>
    <t>2017-02-12</t>
  </si>
  <si>
    <t>2017-02-12T07:08:56</t>
  </si>
  <si>
    <t>2017-02-12T17:58:43</t>
  </si>
  <si>
    <t>2017-02-13</t>
  </si>
  <si>
    <t>2017-02-13T07:07:54</t>
  </si>
  <si>
    <t>2017-02-13T17:59:43</t>
  </si>
  <si>
    <t>2017-02-14</t>
  </si>
  <si>
    <t>2017-02-14T07:06:51</t>
  </si>
  <si>
    <t>2017-02-14T18:00:42</t>
  </si>
  <si>
    <t>2017-02-15</t>
  </si>
  <si>
    <t>2017-02-15T07:05:46</t>
  </si>
  <si>
    <t>2017-02-15T18:01:41</t>
  </si>
  <si>
    <t>2017-02-16</t>
  </si>
  <si>
    <t>2017-02-16T07:04:41</t>
  </si>
  <si>
    <t>2017-02-16T18:02:40</t>
  </si>
  <si>
    <t>2017-02-17</t>
  </si>
  <si>
    <t>2017-02-17T07:03:34</t>
  </si>
  <si>
    <t>2017-02-17T18:03:38</t>
  </si>
  <si>
    <t>2017-02-18</t>
  </si>
  <si>
    <t>2017-02-18T07:02:27</t>
  </si>
  <si>
    <t>2017-02-18T18:04:36</t>
  </si>
  <si>
    <t>2017-02-19</t>
  </si>
  <si>
    <t>2017-02-19T07:01:18</t>
  </si>
  <si>
    <t>2017-02-19T18:05:34</t>
  </si>
  <si>
    <t>2017-02-20</t>
  </si>
  <si>
    <t>2017-02-20T07:00:08</t>
  </si>
  <si>
    <t>2017-02-20T18:06:31</t>
  </si>
  <si>
    <t>2017-02-21</t>
  </si>
  <si>
    <t>2017-02-21T06:58:58</t>
  </si>
  <si>
    <t>2017-02-21T18:07:28</t>
  </si>
  <si>
    <t>2017-02-22</t>
  </si>
  <si>
    <t>2017-02-22T06:57:46</t>
  </si>
  <si>
    <t>2017-02-22T18:08:24</t>
  </si>
  <si>
    <t>2017-02-23</t>
  </si>
  <si>
    <t>2017-02-23T06:56:33</t>
  </si>
  <si>
    <t>2017-02-23T18:09:21</t>
  </si>
  <si>
    <t>2017-02-24</t>
  </si>
  <si>
    <t>2017-02-24T06:55:20</t>
  </si>
  <si>
    <t>2017-02-24T18:10:16</t>
  </si>
  <si>
    <t>2017-02-25</t>
  </si>
  <si>
    <t>2017-02-25T06:54:06</t>
  </si>
  <si>
    <t>2017-02-25T18:11:12</t>
  </si>
  <si>
    <t>2017-02-26</t>
  </si>
  <si>
    <t>2017-02-26T06:52:51</t>
  </si>
  <si>
    <t>2017-02-26T18:12:07</t>
  </si>
  <si>
    <t>2017-02-27</t>
  </si>
  <si>
    <t>2017-02-27T06:51:35</t>
  </si>
  <si>
    <t>2017-02-27T18:13:02</t>
  </si>
  <si>
    <t>2017-02-28</t>
  </si>
  <si>
    <t>2017-02-28T06:50:18</t>
  </si>
  <si>
    <t>2017-02-28T18:13:57</t>
  </si>
  <si>
    <t>2017-03-01</t>
  </si>
  <si>
    <t>2017-03-01T06:49:01</t>
  </si>
  <si>
    <t>2017-03-01T18:14:51</t>
  </si>
  <si>
    <t>2017-03-02</t>
  </si>
  <si>
    <t>2017-03-02T06:47:43</t>
  </si>
  <si>
    <t>2017-03-02T18:15:45</t>
  </si>
  <si>
    <t>2017-03-03</t>
  </si>
  <si>
    <t>2017-03-03T06:46:24</t>
  </si>
  <si>
    <t>2017-03-03T18:16:38</t>
  </si>
  <si>
    <t>2017-03-04</t>
  </si>
  <si>
    <t>2017-03-04T06:45:05</t>
  </si>
  <si>
    <t>2017-03-04T18:17:32</t>
  </si>
  <si>
    <t>2017-03-05</t>
  </si>
  <si>
    <t>2017-03-05T06:43:45</t>
  </si>
  <si>
    <t>2017-03-05T18:18:24</t>
  </si>
  <si>
    <t>2017-03-06</t>
  </si>
  <si>
    <t>2017-03-06T06:42:25</t>
  </si>
  <si>
    <t>2017-03-06T18:19:17</t>
  </si>
  <si>
    <t>2017-03-07</t>
  </si>
  <si>
    <t>2017-03-07T06:41:04</t>
  </si>
  <si>
    <t>2017-03-07T18:20:10</t>
  </si>
  <si>
    <t>2017-03-08</t>
  </si>
  <si>
    <t>2017-03-08T06:39:42</t>
  </si>
  <si>
    <t>2017-03-08T18:21:02</t>
  </si>
  <si>
    <t>2017-03-09</t>
  </si>
  <si>
    <t>2017-03-09T06:38:20</t>
  </si>
  <si>
    <t>2017-03-09T18:21:53</t>
  </si>
  <si>
    <t>2017-03-10</t>
  </si>
  <si>
    <t>2017-03-10T06:36:58</t>
  </si>
  <si>
    <t>2017-03-10T18:22:45</t>
  </si>
  <si>
    <t>2017-03-11</t>
  </si>
  <si>
    <t>2017-03-11T06:35:35</t>
  </si>
  <si>
    <t>2017-03-11T18:23:36</t>
  </si>
  <si>
    <t>2017-03-12</t>
  </si>
  <si>
    <t>2017-03-12T06:34:12</t>
  </si>
  <si>
    <t>2017-03-12T18:24:27</t>
  </si>
  <si>
    <t>2017-03-13</t>
  </si>
  <si>
    <t>2017-03-13T06:32:49</t>
  </si>
  <si>
    <t>2017-03-13T18:25:18</t>
  </si>
  <si>
    <t>2017-03-14</t>
  </si>
  <si>
    <t>2017-03-14T06:31:25</t>
  </si>
  <si>
    <t>2017-03-14T18:26:09</t>
  </si>
  <si>
    <t>2017-03-15</t>
  </si>
  <si>
    <t>2017-03-15T06:30:01</t>
  </si>
  <si>
    <t>2017-03-15T18:26:59</t>
  </si>
  <si>
    <t>2017-03-16</t>
  </si>
  <si>
    <t>2017-03-16T06:28:37</t>
  </si>
  <si>
    <t>2017-03-16T18:27:50</t>
  </si>
  <si>
    <t>2017-03-17</t>
  </si>
  <si>
    <t>2017-03-17T06:27:12</t>
  </si>
  <si>
    <t>2017-03-17T18:28:40</t>
  </si>
  <si>
    <t>2017-03-18</t>
  </si>
  <si>
    <t>2017-03-18T06:25:48</t>
  </si>
  <si>
    <t>2017-03-18T18:29:30</t>
  </si>
  <si>
    <t>2017-03-19</t>
  </si>
  <si>
    <t>2017-03-19T06:24:23</t>
  </si>
  <si>
    <t>2017-03-19T18:30:19</t>
  </si>
  <si>
    <t>2017-03-20</t>
  </si>
  <si>
    <t>2017-03-20T06:22:58</t>
  </si>
  <si>
    <t>2017-03-20T18:31:09</t>
  </si>
  <si>
    <t>2017-03-21</t>
  </si>
  <si>
    <t>2017-03-21T06:21:33</t>
  </si>
  <si>
    <t>2017-03-21T18:31:58</t>
  </si>
  <si>
    <t>2017-03-22</t>
  </si>
  <si>
    <t>2017-03-22T06:20:08</t>
  </si>
  <si>
    <t>2017-03-22T18:32:48</t>
  </si>
  <si>
    <t>2017-03-23</t>
  </si>
  <si>
    <t>2017-03-23T06:18:43</t>
  </si>
  <si>
    <t>2017-03-23T18:33:37</t>
  </si>
  <si>
    <t>2017-03-24</t>
  </si>
  <si>
    <t>2017-03-24T06:17:18</t>
  </si>
  <si>
    <t>2017-03-24T18:34:26</t>
  </si>
  <si>
    <t>2017-03-25</t>
  </si>
  <si>
    <t>2017-03-25T06:15:53</t>
  </si>
  <si>
    <t>2017-03-25T18:35:15</t>
  </si>
  <si>
    <t>2017-03-26</t>
  </si>
  <si>
    <t>2017-03-26T07:14:27</t>
  </si>
  <si>
    <t>2017-03-26T19:36:04</t>
  </si>
  <si>
    <t>2017-03-27</t>
  </si>
  <si>
    <t>2017-03-27T07:13:02</t>
  </si>
  <si>
    <t>2017-03-27T19:36:53</t>
  </si>
  <si>
    <t>2017-03-28</t>
  </si>
  <si>
    <t>2017-03-28T07:11:38</t>
  </si>
  <si>
    <t>2017-03-28T19:37:42</t>
  </si>
  <si>
    <t>2017-03-29</t>
  </si>
  <si>
    <t>2017-03-29T07:10:13</t>
  </si>
  <si>
    <t>2017-03-29T19:38:30</t>
  </si>
  <si>
    <t>2017-03-30</t>
  </si>
  <si>
    <t>2017-03-30T07:08:48</t>
  </si>
  <si>
    <t>2017-03-30T19:39:19</t>
  </si>
  <si>
    <t>2017-03-31</t>
  </si>
  <si>
    <t>2017-03-31T07:07:24</t>
  </si>
  <si>
    <t>2017-03-31T19:40:08</t>
  </si>
  <si>
    <t>2017-04-01</t>
  </si>
  <si>
    <t>2017-04-01T07:06:00</t>
  </si>
  <si>
    <t>2017-04-01T19:40:56</t>
  </si>
  <si>
    <t>2017-04-02</t>
  </si>
  <si>
    <t>2017-04-02T07:04:36</t>
  </si>
  <si>
    <t>2017-04-02T19:41:45</t>
  </si>
  <si>
    <t>2017-04-03</t>
  </si>
  <si>
    <t>2017-04-03T07:03:12</t>
  </si>
  <si>
    <t>2017-04-03T19:42:33</t>
  </si>
  <si>
    <t>2017-04-04</t>
  </si>
  <si>
    <t>2017-04-04T07:01:49</t>
  </si>
  <si>
    <t>2017-04-04T19:43:22</t>
  </si>
  <si>
    <t>2017-04-05</t>
  </si>
  <si>
    <t>2017-04-05T07:00:26</t>
  </si>
  <si>
    <t>2017-04-05T19:44:11</t>
  </si>
  <si>
    <t>2017-04-06</t>
  </si>
  <si>
    <t>2017-04-06T06:59:03</t>
  </si>
  <si>
    <t>2017-04-06T19:44:59</t>
  </si>
  <si>
    <t>2017-04-07</t>
  </si>
  <si>
    <t>2017-04-07T06:57:41</t>
  </si>
  <si>
    <t>2017-04-07T19:45:48</t>
  </si>
  <si>
    <t>2017-04-08</t>
  </si>
  <si>
    <t>2017-04-08T06:56:19</t>
  </si>
  <si>
    <t>2017-04-08T19:46:37</t>
  </si>
  <si>
    <t>2017-04-09</t>
  </si>
  <si>
    <t>2017-04-09T06:54:57</t>
  </si>
  <si>
    <t>2017-04-09T19:47:25</t>
  </si>
  <si>
    <t>2017-04-10</t>
  </si>
  <si>
    <t>2017-04-10T06:53:37</t>
  </si>
  <si>
    <t>2017-04-10T19:48:14</t>
  </si>
  <si>
    <t>2017-04-11</t>
  </si>
  <si>
    <t>2017-04-11T06:52:16</t>
  </si>
  <si>
    <t>2017-04-11T19:49:03</t>
  </si>
  <si>
    <t>2017-04-12</t>
  </si>
  <si>
    <t>2017-04-12T06:50:56</t>
  </si>
  <si>
    <t>2017-04-12T19:49:52</t>
  </si>
  <si>
    <t>2017-04-13</t>
  </si>
  <si>
    <t>2017-04-13T06:49:37</t>
  </si>
  <si>
    <t>2017-04-13T19:50:41</t>
  </si>
  <si>
    <t>2017-04-14</t>
  </si>
  <si>
    <t>2017-04-14T06:48:18</t>
  </si>
  <si>
    <t>2017-04-14T19:51:30</t>
  </si>
  <si>
    <t>2017-04-15</t>
  </si>
  <si>
    <t>2017-04-15T06:47:00</t>
  </si>
  <si>
    <t>2017-04-15T19:52:19</t>
  </si>
  <si>
    <t>2017-04-16</t>
  </si>
  <si>
    <t>2017-04-16T06:45:43</t>
  </si>
  <si>
    <t>2017-04-16T19:53:08</t>
  </si>
  <si>
    <t>2017-04-17</t>
  </si>
  <si>
    <t>2017-04-17T06:44:26</t>
  </si>
  <si>
    <t>2017-04-17T19:53:57</t>
  </si>
  <si>
    <t>2017-04-18</t>
  </si>
  <si>
    <t>2017-04-18T06:43:10</t>
  </si>
  <si>
    <t>2017-04-18T19:54:46</t>
  </si>
  <si>
    <t>2017-04-19</t>
  </si>
  <si>
    <t>2017-04-19T06:41:55</t>
  </si>
  <si>
    <t>2017-04-19T19:55:35</t>
  </si>
  <si>
    <t>2017-04-20</t>
  </si>
  <si>
    <t>2017-04-20T06:40:40</t>
  </si>
  <si>
    <t>2017-04-20T19:56:24</t>
  </si>
  <si>
    <t>2017-04-21</t>
  </si>
  <si>
    <t>2017-04-21T06:39:26</t>
  </si>
  <si>
    <t>2017-04-21T19:57:14</t>
  </si>
  <si>
    <t>2017-04-22</t>
  </si>
  <si>
    <t>2017-04-22T06:38:13</t>
  </si>
  <si>
    <t>2017-04-22T19:58:03</t>
  </si>
  <si>
    <t>2017-04-23</t>
  </si>
  <si>
    <t>2017-04-23T06:37:01</t>
  </si>
  <si>
    <t>2017-04-23T19:58:52</t>
  </si>
  <si>
    <t>2017-04-24</t>
  </si>
  <si>
    <t>2017-04-24T06:35:50</t>
  </si>
  <si>
    <t>2017-04-24T19:59:42</t>
  </si>
  <si>
    <t>2017-04-25</t>
  </si>
  <si>
    <t>2017-04-25T06:34:40</t>
  </si>
  <si>
    <t>2017-04-25T20:00:31</t>
  </si>
  <si>
    <t>2017-04-26</t>
  </si>
  <si>
    <t>2017-04-26T06:33:30</t>
  </si>
  <si>
    <t>2017-04-26T20:01:21</t>
  </si>
  <si>
    <t>2017-04-27</t>
  </si>
  <si>
    <t>2017-04-27T06:32:22</t>
  </si>
  <si>
    <t>2017-04-27T20:02:10</t>
  </si>
  <si>
    <t>2017-04-28</t>
  </si>
  <si>
    <t>2017-04-28T06:31:14</t>
  </si>
  <si>
    <t>2017-04-28T20:03:00</t>
  </si>
  <si>
    <t>2017-04-29</t>
  </si>
  <si>
    <t>2017-04-29T06:30:08</t>
  </si>
  <si>
    <t>2017-04-29T20:03:50</t>
  </si>
  <si>
    <t>2017-04-30</t>
  </si>
  <si>
    <t>2017-04-30T06:29:03</t>
  </si>
  <si>
    <t>2017-04-30T20:04:39</t>
  </si>
  <si>
    <t>2017-05-01</t>
  </si>
  <si>
    <t>2017-05-01T06:27:58</t>
  </si>
  <si>
    <t>2017-05-01T20:05:29</t>
  </si>
  <si>
    <t>2017-05-02</t>
  </si>
  <si>
    <t>2017-05-02T06:26:55</t>
  </si>
  <si>
    <t>2017-05-02T20:06:18</t>
  </si>
  <si>
    <t>2017-05-03</t>
  </si>
  <si>
    <t>2017-05-03T06:25:53</t>
  </si>
  <si>
    <t>2017-05-03T20:07:07</t>
  </si>
  <si>
    <t>2017-05-04</t>
  </si>
  <si>
    <t>2017-05-04T06:24:52</t>
  </si>
  <si>
    <t>2017-05-04T20:07:57</t>
  </si>
  <si>
    <t>2017-05-05</t>
  </si>
  <si>
    <t>2017-05-05T06:23:52</t>
  </si>
  <si>
    <t>2017-05-05T20:08:46</t>
  </si>
  <si>
    <t>2017-05-06</t>
  </si>
  <si>
    <t>2017-05-06T06:22:54</t>
  </si>
  <si>
    <t>2017-05-06T20:09:35</t>
  </si>
  <si>
    <t>2017-05-07</t>
  </si>
  <si>
    <t>2017-05-07T06:21:57</t>
  </si>
  <si>
    <t>2017-05-07T20:10:24</t>
  </si>
  <si>
    <t>2017-05-08</t>
  </si>
  <si>
    <t>2017-05-08T06:21:01</t>
  </si>
  <si>
    <t>2017-05-08T20:11:13</t>
  </si>
  <si>
    <t>2017-05-09</t>
  </si>
  <si>
    <t>2017-05-09T06:20:06</t>
  </si>
  <si>
    <t>2017-05-09T20:12:02</t>
  </si>
  <si>
    <t>2017-05-10</t>
  </si>
  <si>
    <t>2017-05-10T06:19:12</t>
  </si>
  <si>
    <t>2017-05-10T20:12:50</t>
  </si>
  <si>
    <t>2017-05-11</t>
  </si>
  <si>
    <t>2017-05-11T06:18:20</t>
  </si>
  <si>
    <t>2017-05-11T20:13:39</t>
  </si>
  <si>
    <t>2017-05-12</t>
  </si>
  <si>
    <t>2017-05-12T06:17:30</t>
  </si>
  <si>
    <t>2017-05-12T20:14:27</t>
  </si>
  <si>
    <t>2017-05-13</t>
  </si>
  <si>
    <t>2017-05-13T06:16:40</t>
  </si>
  <si>
    <t>2017-05-13T20:15:15</t>
  </si>
  <si>
    <t>2017-05-14</t>
  </si>
  <si>
    <t>2017-05-14T06:15:52</t>
  </si>
  <si>
    <t>2017-05-14T20:16:02</t>
  </si>
  <si>
    <t>2017-05-15</t>
  </si>
  <si>
    <t>2017-05-15T06:15:06</t>
  </si>
  <si>
    <t>2017-05-15T20:16:50</t>
  </si>
  <si>
    <t>2017-05-16</t>
  </si>
  <si>
    <t>2017-05-16T06:14:20</t>
  </si>
  <si>
    <t>2017-05-16T20:17:36</t>
  </si>
  <si>
    <t>2017-05-17</t>
  </si>
  <si>
    <t>2017-05-17T06:13:37</t>
  </si>
  <si>
    <t>2017-05-17T20:18:23</t>
  </si>
  <si>
    <t>2017-05-18</t>
  </si>
  <si>
    <t>2017-05-18T06:12:55</t>
  </si>
  <si>
    <t>2017-05-18T20:19:09</t>
  </si>
  <si>
    <t>2017-05-19</t>
  </si>
  <si>
    <t>2017-05-19T06:12:14</t>
  </si>
  <si>
    <t>2017-05-19T20:19:55</t>
  </si>
  <si>
    <t>2017-05-20</t>
  </si>
  <si>
    <t>2017-05-20T06:11:35</t>
  </si>
  <si>
    <t>2017-05-20T20:20:40</t>
  </si>
  <si>
    <t>2017-05-21</t>
  </si>
  <si>
    <t>2017-05-21T06:10:57</t>
  </si>
  <si>
    <t>2017-05-21T20:21:25</t>
  </si>
  <si>
    <t>2017-05-22</t>
  </si>
  <si>
    <t>2017-05-22T06:10:21</t>
  </si>
  <si>
    <t>2017-05-22T20:22:10</t>
  </si>
  <si>
    <t>2017-05-23</t>
  </si>
  <si>
    <t>2017-05-23T06:09:46</t>
  </si>
  <si>
    <t>2017-05-23T20:22:53</t>
  </si>
  <si>
    <t>2017-05-24</t>
  </si>
  <si>
    <t>2017-05-24T06:09:13</t>
  </si>
  <si>
    <t>2017-05-24T20:23:37</t>
  </si>
  <si>
    <t>2017-05-25</t>
  </si>
  <si>
    <t>2017-05-25T06:08:42</t>
  </si>
  <si>
    <t>2017-05-25T20:24:19</t>
  </si>
  <si>
    <t>2017-05-26</t>
  </si>
  <si>
    <t>2017-05-26T06:08:12</t>
  </si>
  <si>
    <t>2017-05-26T20:25:01</t>
  </si>
  <si>
    <t>2017-05-27</t>
  </si>
  <si>
    <t>2017-05-27T06:07:44</t>
  </si>
  <si>
    <t>2017-05-27T20:25:43</t>
  </si>
  <si>
    <t>2017-05-28</t>
  </si>
  <si>
    <t>2017-05-28T06:07:18</t>
  </si>
  <si>
    <t>2017-05-28T20:26:23</t>
  </si>
  <si>
    <t>2017-05-29</t>
  </si>
  <si>
    <t>2017-05-29T06:06:53</t>
  </si>
  <si>
    <t>2017-05-29T20:27:03</t>
  </si>
  <si>
    <t>2017-05-30</t>
  </si>
  <si>
    <t>2017-05-30T06:06:30</t>
  </si>
  <si>
    <t>2017-05-30T20:27:42</t>
  </si>
  <si>
    <t>2017-05-31</t>
  </si>
  <si>
    <t>2017-05-31T06:06:08</t>
  </si>
  <si>
    <t>2017-05-31T20:28:20</t>
  </si>
  <si>
    <t>2017-06-01</t>
  </si>
  <si>
    <t>2017-06-01T06:05:48</t>
  </si>
  <si>
    <t>2017-06-01T20:28:58</t>
  </si>
  <si>
    <t>2017-06-02</t>
  </si>
  <si>
    <t>2017-06-02T06:05:30</t>
  </si>
  <si>
    <t>2017-06-02T20:29:34</t>
  </si>
  <si>
    <t>2017-06-03</t>
  </si>
  <si>
    <t>2017-06-03T06:05:13</t>
  </si>
  <si>
    <t>2017-06-03T20:30:10</t>
  </si>
  <si>
    <t>2017-06-04</t>
  </si>
  <si>
    <t>2017-06-04T06:04:58</t>
  </si>
  <si>
    <t>2017-06-04T20:30:44</t>
  </si>
  <si>
    <t>2017-06-05</t>
  </si>
  <si>
    <t>2017-06-05T06:04:45</t>
  </si>
  <si>
    <t>2017-06-05T20:31:18</t>
  </si>
  <si>
    <t>2017-06-06</t>
  </si>
  <si>
    <t>2017-06-06T06:04:33</t>
  </si>
  <si>
    <t>2017-06-06T20:31:50</t>
  </si>
  <si>
    <t>2017-06-07</t>
  </si>
  <si>
    <t>2017-06-07T06:04:23</t>
  </si>
  <si>
    <t>2017-06-07T20:32:22</t>
  </si>
  <si>
    <t>2017-06-08</t>
  </si>
  <si>
    <t>2017-06-08T06:04:15</t>
  </si>
  <si>
    <t>2017-06-08T20:32:52</t>
  </si>
  <si>
    <t>2017-06-09</t>
  </si>
  <si>
    <t>2017-06-09T06:04:09</t>
  </si>
  <si>
    <t>2017-06-09T20:33:21</t>
  </si>
  <si>
    <t>2017-06-10</t>
  </si>
  <si>
    <t>2017-06-10T06:04:04</t>
  </si>
  <si>
    <t>2017-06-10T20:33:49</t>
  </si>
  <si>
    <t>2017-06-11</t>
  </si>
  <si>
    <t>2017-06-11T06:04:00</t>
  </si>
  <si>
    <t>2017-06-11T20:34:16</t>
  </si>
  <si>
    <t>2017-06-12</t>
  </si>
  <si>
    <t>2017-06-12T06:03:58</t>
  </si>
  <si>
    <t>2017-06-12T20:34:41</t>
  </si>
  <si>
    <t>2017-06-13</t>
  </si>
  <si>
    <t>2017-06-13T06:03:58</t>
  </si>
  <si>
    <t>2017-06-13T20:35:06</t>
  </si>
  <si>
    <t>2017-06-14</t>
  </si>
  <si>
    <t>2017-06-14T06:04:00</t>
  </si>
  <si>
    <t>2017-06-14T20:35:29</t>
  </si>
  <si>
    <t>2017-06-15</t>
  </si>
  <si>
    <t>2017-06-15T06:04:03</t>
  </si>
  <si>
    <t>2017-06-15T20:35:50</t>
  </si>
  <si>
    <t>2017-06-16</t>
  </si>
  <si>
    <t>2017-06-16T06:04:08</t>
  </si>
  <si>
    <t>2017-06-16T20:36:10</t>
  </si>
  <si>
    <t>2017-06-17</t>
  </si>
  <si>
    <t>2017-06-17T06:04:14</t>
  </si>
  <si>
    <t>2017-06-17T20:36:29</t>
  </si>
  <si>
    <t>2017-06-18</t>
  </si>
  <si>
    <t>2017-06-18T06:04:22</t>
  </si>
  <si>
    <t>2017-06-18T20:36:47</t>
  </si>
  <si>
    <t>2017-06-19</t>
  </si>
  <si>
    <t>2017-06-19T06:04:31</t>
  </si>
  <si>
    <t>2017-06-19T20:37:03</t>
  </si>
  <si>
    <t>2017-06-20</t>
  </si>
  <si>
    <t>2017-06-20T06:04:42</t>
  </si>
  <si>
    <t>2017-06-20T20:37:17</t>
  </si>
  <si>
    <t>2017-06-21</t>
  </si>
  <si>
    <t>2017-06-21T06:04:54</t>
  </si>
  <si>
    <t>2017-06-21T20:37:30</t>
  </si>
  <si>
    <t>2017-06-22</t>
  </si>
  <si>
    <t>2017-06-22T06:05:07</t>
  </si>
  <si>
    <t>2017-06-22T20:37:41</t>
  </si>
  <si>
    <t>2017-06-23</t>
  </si>
  <si>
    <t>2017-06-23T06:05:23</t>
  </si>
  <si>
    <t>2017-06-23T20:37:51</t>
  </si>
  <si>
    <t>2017-06-24</t>
  </si>
  <si>
    <t>2017-06-24T06:05:39</t>
  </si>
  <si>
    <t>2017-06-24T20:38:00</t>
  </si>
  <si>
    <t>2017-06-25</t>
  </si>
  <si>
    <t>2017-06-25T06:05:57</t>
  </si>
  <si>
    <t>2017-06-25T20:38:06</t>
  </si>
  <si>
    <t>2017-06-26</t>
  </si>
  <si>
    <t>2017-06-26T06:06:16</t>
  </si>
  <si>
    <t>2017-06-26T20:38:12</t>
  </si>
  <si>
    <t>2017-06-27</t>
  </si>
  <si>
    <t>2017-06-27T06:06:37</t>
  </si>
  <si>
    <t>2017-06-27T20:38:15</t>
  </si>
  <si>
    <t>2017-06-28</t>
  </si>
  <si>
    <t>2017-06-28T06:06:59</t>
  </si>
  <si>
    <t>2017-06-28T20:38:17</t>
  </si>
  <si>
    <t>2017-06-29</t>
  </si>
  <si>
    <t>2017-06-29T06:07:22</t>
  </si>
  <si>
    <t>2017-06-29T20:38:17</t>
  </si>
  <si>
    <t>2017-06-30</t>
  </si>
  <si>
    <t>2017-06-30T06:07:46</t>
  </si>
  <si>
    <t>2017-06-30T20:38:16</t>
  </si>
  <si>
    <t>2017-07-01</t>
  </si>
  <si>
    <t>2017-07-01T06:08:11</t>
  </si>
  <si>
    <t>2017-07-01T20:38:13</t>
  </si>
  <si>
    <t>2017-07-02</t>
  </si>
  <si>
    <t>2017-07-02T06:08:38</t>
  </si>
  <si>
    <t>2017-07-02T20:38:08</t>
  </si>
  <si>
    <t>2017-07-03</t>
  </si>
  <si>
    <t>2017-07-03T06:09:06</t>
  </si>
  <si>
    <t>2017-07-03T20:38:01</t>
  </si>
  <si>
    <t>2017-07-04</t>
  </si>
  <si>
    <t>2017-07-04T06:09:35</t>
  </si>
  <si>
    <t>2017-07-04T20:37:53</t>
  </si>
  <si>
    <t>2017-07-05</t>
  </si>
  <si>
    <t>2017-07-05T06:10:05</t>
  </si>
  <si>
    <t>2017-07-05T20:37:43</t>
  </si>
  <si>
    <t>2017-07-06</t>
  </si>
  <si>
    <t>2017-07-06T06:10:36</t>
  </si>
  <si>
    <t>2017-07-06T20:37:32</t>
  </si>
  <si>
    <t>2017-07-07</t>
  </si>
  <si>
    <t>2017-07-07T06:11:08</t>
  </si>
  <si>
    <t>2017-07-07T20:37:18</t>
  </si>
  <si>
    <t>2017-07-08</t>
  </si>
  <si>
    <t>2017-07-08T06:11:41</t>
  </si>
  <si>
    <t>2017-07-08T20:37:03</t>
  </si>
  <si>
    <t>2017-07-09</t>
  </si>
  <si>
    <t>2017-07-09T06:12:14</t>
  </si>
  <si>
    <t>2017-07-09T20:36:47</t>
  </si>
  <si>
    <t>2017-07-10</t>
  </si>
  <si>
    <t>2017-07-10T06:12:49</t>
  </si>
  <si>
    <t>2017-07-10T20:36:28</t>
  </si>
  <si>
    <t>2017-07-11</t>
  </si>
  <si>
    <t>2017-07-11T06:13:25</t>
  </si>
  <si>
    <t>2017-07-11T20:36:08</t>
  </si>
  <si>
    <t>2017-07-12</t>
  </si>
  <si>
    <t>2017-07-12T06:14:01</t>
  </si>
  <si>
    <t>2017-07-12T20:35:47</t>
  </si>
  <si>
    <t>2017-07-13</t>
  </si>
  <si>
    <t>2017-07-13T06:14:38</t>
  </si>
  <si>
    <t>2017-07-13T20:35:23</t>
  </si>
  <si>
    <t>2017-07-14</t>
  </si>
  <si>
    <t>2017-07-14T06:15:16</t>
  </si>
  <si>
    <t>2017-07-14T20:34:58</t>
  </si>
  <si>
    <t>2017-07-15</t>
  </si>
  <si>
    <t>2017-07-15T06:15:54</t>
  </si>
  <si>
    <t>2017-07-15T20:34:31</t>
  </si>
  <si>
    <t>2017-07-16</t>
  </si>
  <si>
    <t>2017-07-16T06:16:33</t>
  </si>
  <si>
    <t>2017-07-16T20:34:03</t>
  </si>
  <si>
    <t>2017-07-17</t>
  </si>
  <si>
    <t>2017-07-17T06:17:13</t>
  </si>
  <si>
    <t>2017-07-17T20:33:32</t>
  </si>
  <si>
    <t>2017-07-18</t>
  </si>
  <si>
    <t>2017-07-18T06:17:54</t>
  </si>
  <si>
    <t>2017-07-18T20:33:01</t>
  </si>
  <si>
    <t>2017-07-19</t>
  </si>
  <si>
    <t>2017-07-19T06:18:35</t>
  </si>
  <si>
    <t>2017-07-19T20:32:27</t>
  </si>
  <si>
    <t>2017-07-20</t>
  </si>
  <si>
    <t>2017-07-20T06:19:16</t>
  </si>
  <si>
    <t>2017-07-20T20:31:52</t>
  </si>
  <si>
    <t>2017-07-21</t>
  </si>
  <si>
    <t>2017-07-21T06:19:58</t>
  </si>
  <si>
    <t>2017-07-21T20:31:16</t>
  </si>
  <si>
    <t>2017-07-22</t>
  </si>
  <si>
    <t>2017-07-22T06:20:41</t>
  </si>
  <si>
    <t>2017-07-22T20:30:37</t>
  </si>
  <si>
    <t>2017-07-23</t>
  </si>
  <si>
    <t>2017-07-23T06:21:23</t>
  </si>
  <si>
    <t>2017-07-23T20:29:58</t>
  </si>
  <si>
    <t>2017-07-24</t>
  </si>
  <si>
    <t>2017-07-24T06:22:07</t>
  </si>
  <si>
    <t>2017-07-24T20:29:16</t>
  </si>
  <si>
    <t>2017-07-25</t>
  </si>
  <si>
    <t>2017-07-25T06:22:50</t>
  </si>
  <si>
    <t>2017-07-25T20:28:33</t>
  </si>
  <si>
    <t>2017-07-26</t>
  </si>
  <si>
    <t>2017-07-26T06:23:34</t>
  </si>
  <si>
    <t>2017-07-26T20:27:49</t>
  </si>
  <si>
    <t>2017-07-27</t>
  </si>
  <si>
    <t>2017-07-27T06:24:19</t>
  </si>
  <si>
    <t>2017-07-27T20:27:03</t>
  </si>
  <si>
    <t>2017-07-28</t>
  </si>
  <si>
    <t>2017-07-28T06:25:03</t>
  </si>
  <si>
    <t>2017-07-28T20:26:16</t>
  </si>
  <si>
    <t>2017-07-29</t>
  </si>
  <si>
    <t>2017-07-29T06:25:48</t>
  </si>
  <si>
    <t>2017-07-29T20:25:27</t>
  </si>
  <si>
    <t>2017-07-30</t>
  </si>
  <si>
    <t>2017-07-30T06:26:33</t>
  </si>
  <si>
    <t>2017-07-30T20:24:37</t>
  </si>
  <si>
    <t>2017-07-31</t>
  </si>
  <si>
    <t>2017-07-31T06:27:18</t>
  </si>
  <si>
    <t>2017-07-31T20:23:45</t>
  </si>
  <si>
    <t>2017-08-01</t>
  </si>
  <si>
    <t>2017-08-01T06:28:04</t>
  </si>
  <si>
    <t>2017-08-01T20:22:52</t>
  </si>
  <si>
    <t>2017-08-02</t>
  </si>
  <si>
    <t>2017-08-02T06:28:49</t>
  </si>
  <si>
    <t>2017-08-02T20:21:58</t>
  </si>
  <si>
    <t>2017-08-03</t>
  </si>
  <si>
    <t>2017-08-03T06:29:35</t>
  </si>
  <si>
    <t>2017-08-03T20:21:02</t>
  </si>
  <si>
    <t>2017-08-04</t>
  </si>
  <si>
    <t>2017-08-04T06:30:21</t>
  </si>
  <si>
    <t>2017-08-04T20:20:05</t>
  </si>
  <si>
    <t>2017-08-05</t>
  </si>
  <si>
    <t>2017-08-05T06:31:07</t>
  </si>
  <si>
    <t>2017-08-05T20:19:07</t>
  </si>
  <si>
    <t>2017-08-06</t>
  </si>
  <si>
    <t>2017-08-06T06:31:53</t>
  </si>
  <si>
    <t>2017-08-06T20:18:08</t>
  </si>
  <si>
    <t>2017-08-07</t>
  </si>
  <si>
    <t>2017-08-07T06:32:39</t>
  </si>
  <si>
    <t>2017-08-07T20:17:07</t>
  </si>
  <si>
    <t>2017-08-08</t>
  </si>
  <si>
    <t>2017-08-08T06:33:25</t>
  </si>
  <si>
    <t>2017-08-08T20:16:05</t>
  </si>
  <si>
    <t>2017-08-09</t>
  </si>
  <si>
    <t>2017-08-09T06:34:11</t>
  </si>
  <si>
    <t>2017-08-09T20:15:02</t>
  </si>
  <si>
    <t>2017-08-10</t>
  </si>
  <si>
    <t>2017-08-10T06:34:57</t>
  </si>
  <si>
    <t>2017-08-10T20:13:57</t>
  </si>
  <si>
    <t>2017-08-11</t>
  </si>
  <si>
    <t>2017-08-11T06:35:43</t>
  </si>
  <si>
    <t>2017-08-11T20:12:52</t>
  </si>
  <si>
    <t>2017-08-12</t>
  </si>
  <si>
    <t>2017-08-12T06:36:30</t>
  </si>
  <si>
    <t>2017-08-12T20:11:45</t>
  </si>
  <si>
    <t>2017-08-13</t>
  </si>
  <si>
    <t>2017-08-13T06:37:16</t>
  </si>
  <si>
    <t>2017-08-13T20:10:38</t>
  </si>
  <si>
    <t>2017-08-14</t>
  </si>
  <si>
    <t>2017-08-14T06:38:02</t>
  </si>
  <si>
    <t>2017-08-14T20:09:29</t>
  </si>
  <si>
    <t>2017-08-15</t>
  </si>
  <si>
    <t>2017-08-15T06:38:48</t>
  </si>
  <si>
    <t>2017-08-15T20:08:20</t>
  </si>
  <si>
    <t>2017-08-16</t>
  </si>
  <si>
    <t>2017-08-16T06:39:34</t>
  </si>
  <si>
    <t>2017-08-16T20:07:09</t>
  </si>
  <si>
    <t>2017-08-17</t>
  </si>
  <si>
    <t>2017-08-17T06:40:20</t>
  </si>
  <si>
    <t>2017-08-17T20:05:57</t>
  </si>
  <si>
    <t>2017-08-18</t>
  </si>
  <si>
    <t>2017-08-18T06:41:06</t>
  </si>
  <si>
    <t>2017-08-18T20:04:45</t>
  </si>
  <si>
    <t>2017-08-19</t>
  </si>
  <si>
    <t>2017-08-19T06:41:51</t>
  </si>
  <si>
    <t>2017-08-19T20:03:32</t>
  </si>
  <si>
    <t>2017-08-20</t>
  </si>
  <si>
    <t>2017-08-20T06:42:37</t>
  </si>
  <si>
    <t>2017-08-20T20:02:17</t>
  </si>
  <si>
    <t>2017-08-21</t>
  </si>
  <si>
    <t>2017-08-21T06:43:23</t>
  </si>
  <si>
    <t>2017-08-21T20:01:02</t>
  </si>
  <si>
    <t>2017-08-22</t>
  </si>
  <si>
    <t>2017-08-22T06:44:08</t>
  </si>
  <si>
    <t>2017-08-22T19:59:46</t>
  </si>
  <si>
    <t>2017-08-23</t>
  </si>
  <si>
    <t>2017-08-23T06:44:54</t>
  </si>
  <si>
    <t>2017-08-23T19:58:29</t>
  </si>
  <si>
    <t>2017-08-24</t>
  </si>
  <si>
    <t>2017-08-24T06:45:39</t>
  </si>
  <si>
    <t>2017-08-24T19:57:12</t>
  </si>
  <si>
    <t>2017-08-25</t>
  </si>
  <si>
    <t>2017-08-25T06:46:24</t>
  </si>
  <si>
    <t>2017-08-25T19:55:54</t>
  </si>
  <si>
    <t>2017-08-26</t>
  </si>
  <si>
    <t>2017-08-26T06:47:10</t>
  </si>
  <si>
    <t>2017-08-26T19:54:35</t>
  </si>
  <si>
    <t>2017-08-27</t>
  </si>
  <si>
    <t>2017-08-27T06:47:55</t>
  </si>
  <si>
    <t>2017-08-27T19:53:15</t>
  </si>
  <si>
    <t>2017-08-28</t>
  </si>
  <si>
    <t>2017-08-28T06:48:40</t>
  </si>
  <si>
    <t>2017-08-28T19:51:55</t>
  </si>
  <si>
    <t>2017-08-29</t>
  </si>
  <si>
    <t>2017-08-29T06:49:25</t>
  </si>
  <si>
    <t>2017-08-29T19:50:34</t>
  </si>
  <si>
    <t>2017-08-30</t>
  </si>
  <si>
    <t>2017-08-30T06:50:10</t>
  </si>
  <si>
    <t>2017-08-30T19:49:12</t>
  </si>
  <si>
    <t>2017-08-31</t>
  </si>
  <si>
    <t>2017-08-31T06:50:55</t>
  </si>
  <si>
    <t>2017-08-31T19:47:50</t>
  </si>
  <si>
    <t>2017-09-01</t>
  </si>
  <si>
    <t>2017-09-01T06:51:39</t>
  </si>
  <si>
    <t>2017-09-01T19:46:28</t>
  </si>
  <si>
    <t>2017-09-02</t>
  </si>
  <si>
    <t>2017-09-02T06:52:24</t>
  </si>
  <si>
    <t>2017-09-02T19:45:05</t>
  </si>
  <si>
    <t>2017-09-03</t>
  </si>
  <si>
    <t>2017-09-03T06:53:09</t>
  </si>
  <si>
    <t>2017-09-03T19:43:41</t>
  </si>
  <si>
    <t>2017-09-04</t>
  </si>
  <si>
    <t>2017-09-04T06:53:53</t>
  </si>
  <si>
    <t>2017-09-04T19:42:17</t>
  </si>
  <si>
    <t>2017-09-05</t>
  </si>
  <si>
    <t>2017-09-05T06:54:38</t>
  </si>
  <si>
    <t>2017-09-05T19:40:53</t>
  </si>
  <si>
    <t>2017-09-06</t>
  </si>
  <si>
    <t>2017-09-06T06:55:22</t>
  </si>
  <si>
    <t>2017-09-06T19:39:28</t>
  </si>
  <si>
    <t>2017-09-07</t>
  </si>
  <si>
    <t>2017-09-07T06:56:07</t>
  </si>
  <si>
    <t>2017-09-07T19:38:03</t>
  </si>
  <si>
    <t>2017-09-08</t>
  </si>
  <si>
    <t>2017-09-08T06:56:51</t>
  </si>
  <si>
    <t>2017-09-08T19:36:37</t>
  </si>
  <si>
    <t>2017-09-09</t>
  </si>
  <si>
    <t>2017-09-09T06:57:35</t>
  </si>
  <si>
    <t>2017-09-09T19:35:11</t>
  </si>
  <si>
    <t>2017-09-10</t>
  </si>
  <si>
    <t>2017-09-10T06:58:20</t>
  </si>
  <si>
    <t>2017-09-10T19:33:45</t>
  </si>
  <si>
    <t>2017-09-11</t>
  </si>
  <si>
    <t>2017-09-11T06:59:04</t>
  </si>
  <si>
    <t>2017-09-11T19:32:19</t>
  </si>
  <si>
    <t>2017-09-12</t>
  </si>
  <si>
    <t>2017-09-12T06:59:49</t>
  </si>
  <si>
    <t>2017-09-12T19:30:52</t>
  </si>
  <si>
    <t>2017-09-13</t>
  </si>
  <si>
    <t>2017-09-13T07:00:33</t>
  </si>
  <si>
    <t>2017-09-13T19:29:25</t>
  </si>
  <si>
    <t>2017-09-14</t>
  </si>
  <si>
    <t>2017-09-14T07:01:17</t>
  </si>
  <si>
    <t>2017-09-14T19:27:58</t>
  </si>
  <si>
    <t>2017-09-15</t>
  </si>
  <si>
    <t>2017-09-15T07:02:02</t>
  </si>
  <si>
    <t>2017-09-15T19:26:31</t>
  </si>
  <si>
    <t>2017-09-16</t>
  </si>
  <si>
    <t>2017-09-16T07:02:46</t>
  </si>
  <si>
    <t>2017-09-16T19:25:04</t>
  </si>
  <si>
    <t>2017-09-17</t>
  </si>
  <si>
    <t>2017-09-17T07:03:31</t>
  </si>
  <si>
    <t>2017-09-17T19:23:37</t>
  </si>
  <si>
    <t>2017-09-18</t>
  </si>
  <si>
    <t>2017-09-18T07:04:16</t>
  </si>
  <si>
    <t>2017-09-18T19:22:09</t>
  </si>
  <si>
    <t>2017-09-19</t>
  </si>
  <si>
    <t>2017-09-19T07:05:00</t>
  </si>
  <si>
    <t>2017-09-19T19:20:42</t>
  </si>
  <si>
    <t>2017-09-20</t>
  </si>
  <si>
    <t>2017-09-20T07:05:45</t>
  </si>
  <si>
    <t>2017-09-20T19:19:14</t>
  </si>
  <si>
    <t>2017-09-21</t>
  </si>
  <si>
    <t>2017-09-21T07:06:30</t>
  </si>
  <si>
    <t>2017-09-21T19:17:47</t>
  </si>
  <si>
    <t>2017-09-22</t>
  </si>
  <si>
    <t>2017-09-22T07:07:15</t>
  </si>
  <si>
    <t>2017-09-22T19:16:20</t>
  </si>
  <si>
    <t>2017-09-23</t>
  </si>
  <si>
    <t>2017-09-23T07:08:00</t>
  </si>
  <si>
    <t>2017-09-23T19:14:52</t>
  </si>
  <si>
    <t>2017-09-24</t>
  </si>
  <si>
    <t>2017-09-24T07:08:46</t>
  </si>
  <si>
    <t>2017-09-24T19:13:25</t>
  </si>
  <si>
    <t>2017-09-25</t>
  </si>
  <si>
    <t>2017-09-25T07:09:31</t>
  </si>
  <si>
    <t>2017-09-25T19:11:58</t>
  </si>
  <si>
    <t>2017-09-26</t>
  </si>
  <si>
    <t>2017-09-26T07:10:17</t>
  </si>
  <si>
    <t>2017-09-26T19:10:31</t>
  </si>
  <si>
    <t>2017-09-27</t>
  </si>
  <si>
    <t>2017-09-27T07:11:03</t>
  </si>
  <si>
    <t>2017-09-27T19:09:05</t>
  </si>
  <si>
    <t>2017-09-28</t>
  </si>
  <si>
    <t>2017-09-28T07:11:49</t>
  </si>
  <si>
    <t>2017-09-28T19:07:38</t>
  </si>
  <si>
    <t>2017-09-29</t>
  </si>
  <si>
    <t>2017-09-29T07:12:35</t>
  </si>
  <si>
    <t>2017-09-29T19:06:12</t>
  </si>
  <si>
    <t>2017-09-30</t>
  </si>
  <si>
    <t>2017-09-30T07:13:21</t>
  </si>
  <si>
    <t>2017-09-30T19:04:46</t>
  </si>
  <si>
    <t>2017-10-01</t>
  </si>
  <si>
    <t>2017-10-01T07:14:08</t>
  </si>
  <si>
    <t>2017-10-01T19:03:21</t>
  </si>
  <si>
    <t>2017-10-02</t>
  </si>
  <si>
    <t>2017-10-02T07:14:55</t>
  </si>
  <si>
    <t>2017-10-02T19:01:55</t>
  </si>
  <si>
    <t>2017-10-03</t>
  </si>
  <si>
    <t>2017-10-03T07:15:42</t>
  </si>
  <si>
    <t>2017-10-03T19:00:31</t>
  </si>
  <si>
    <t>2017-10-04</t>
  </si>
  <si>
    <t>2017-10-04T07:16:29</t>
  </si>
  <si>
    <t>2017-10-04T18:59:06</t>
  </si>
  <si>
    <t>2017-10-05</t>
  </si>
  <si>
    <t>2017-10-05T07:17:17</t>
  </si>
  <si>
    <t>2017-10-05T18:57:42</t>
  </si>
  <si>
    <t>2017-10-06</t>
  </si>
  <si>
    <t>2017-10-06T07:18:05</t>
  </si>
  <si>
    <t>2017-10-06T18:56:19</t>
  </si>
  <si>
    <t>2017-10-07</t>
  </si>
  <si>
    <t>2017-10-07T07:18:53</t>
  </si>
  <si>
    <t>2017-10-07T18:54:56</t>
  </si>
  <si>
    <t>2017-10-08</t>
  </si>
  <si>
    <t>2017-10-08T07:19:42</t>
  </si>
  <si>
    <t>2017-10-08T18:53:33</t>
  </si>
  <si>
    <t>2017-10-09</t>
  </si>
  <si>
    <t>2017-10-09T07:20:30</t>
  </si>
  <si>
    <t>2017-10-09T18:52:11</t>
  </si>
  <si>
    <t>2017-10-10</t>
  </si>
  <si>
    <t>2017-10-10T07:21:20</t>
  </si>
  <si>
    <t>2017-10-10T18:50:50</t>
  </si>
  <si>
    <t>2017-10-11</t>
  </si>
  <si>
    <t>2017-10-11T07:22:09</t>
  </si>
  <si>
    <t>2017-10-11T18:49:29</t>
  </si>
  <si>
    <t>2017-10-12</t>
  </si>
  <si>
    <t>2017-10-12T07:22:59</t>
  </si>
  <si>
    <t>2017-10-12T18:48:09</t>
  </si>
  <si>
    <t>2017-10-13</t>
  </si>
  <si>
    <t>2017-10-13T07:23:49</t>
  </si>
  <si>
    <t>2017-10-13T18:46:49</t>
  </si>
  <si>
    <t>2017-10-14</t>
  </si>
  <si>
    <t>2017-10-14T07:24:39</t>
  </si>
  <si>
    <t>2017-10-14T18:45:31</t>
  </si>
  <si>
    <t>2017-10-15</t>
  </si>
  <si>
    <t>2017-10-15T07:25:30</t>
  </si>
  <si>
    <t>2017-10-15T18:44:13</t>
  </si>
  <si>
    <t>2017-10-16</t>
  </si>
  <si>
    <t>2017-10-16T07:26:21</t>
  </si>
  <si>
    <t>2017-10-16T18:42:56</t>
  </si>
  <si>
    <t>2017-10-17</t>
  </si>
  <si>
    <t>2017-10-17T07:27:13</t>
  </si>
  <si>
    <t>2017-10-17T18:41:39</t>
  </si>
  <si>
    <t>2017-10-18</t>
  </si>
  <si>
    <t>2017-10-18T07:28:05</t>
  </si>
  <si>
    <t>2017-10-18T18:40:24</t>
  </si>
  <si>
    <t>2017-10-19</t>
  </si>
  <si>
    <t>2017-10-19T07:28:57</t>
  </si>
  <si>
    <t>2017-10-19T18:39:09</t>
  </si>
  <si>
    <t>2017-10-20</t>
  </si>
  <si>
    <t>2017-10-20T07:29:50</t>
  </si>
  <si>
    <t>2017-10-20T18:37:55</t>
  </si>
  <si>
    <t>2017-10-21</t>
  </si>
  <si>
    <t>2017-10-21T07:30:43</t>
  </si>
  <si>
    <t>2017-10-21T18:36:43</t>
  </si>
  <si>
    <t>2017-10-22</t>
  </si>
  <si>
    <t>2017-10-22T07:31:36</t>
  </si>
  <si>
    <t>2017-10-22T18:35:31</t>
  </si>
  <si>
    <t>2017-10-23</t>
  </si>
  <si>
    <t>2017-10-23T07:32:30</t>
  </si>
  <si>
    <t>2017-10-23T18:34:20</t>
  </si>
  <si>
    <t>2017-10-24</t>
  </si>
  <si>
    <t>2017-10-24T07:33:24</t>
  </si>
  <si>
    <t>2017-10-24T18:33:10</t>
  </si>
  <si>
    <t>2017-10-25</t>
  </si>
  <si>
    <t>2017-10-25T07:34:19</t>
  </si>
  <si>
    <t>2017-10-25T18:32:02</t>
  </si>
  <si>
    <t>2017-10-26</t>
  </si>
  <si>
    <t>2017-10-26T07:35:13</t>
  </si>
  <si>
    <t>2017-10-26T18:30:54</t>
  </si>
  <si>
    <t>2017-10-27</t>
  </si>
  <si>
    <t>2017-10-27T07:36:09</t>
  </si>
  <si>
    <t>2017-10-27T18:29:48</t>
  </si>
  <si>
    <t>2017-10-28</t>
  </si>
  <si>
    <t>2017-10-28T07:37:04</t>
  </si>
  <si>
    <t>2017-10-28T18:28:42</t>
  </si>
  <si>
    <t>2017-10-29</t>
  </si>
  <si>
    <t>2017-10-29T06:38:00</t>
  </si>
  <si>
    <t>2017-10-29T17:27:38</t>
  </si>
  <si>
    <t>2017-10-30</t>
  </si>
  <si>
    <t>2017-10-30T06:38:56</t>
  </si>
  <si>
    <t>2017-10-30T17:26:35</t>
  </si>
  <si>
    <t>2017-10-31</t>
  </si>
  <si>
    <t>2017-10-31T06:39:53</t>
  </si>
  <si>
    <t>2017-10-31T17:25:34</t>
  </si>
  <si>
    <t>2017-11-01</t>
  </si>
  <si>
    <t>2017-11-01T06:40:50</t>
  </si>
  <si>
    <t>2017-11-01T17:24:34</t>
  </si>
  <si>
    <t>2017-11-02</t>
  </si>
  <si>
    <t>2017-11-02T06:41:47</t>
  </si>
  <si>
    <t>2017-11-02T17:23:35</t>
  </si>
  <si>
    <t>2017-11-03</t>
  </si>
  <si>
    <t>2017-11-03T06:42:45</t>
  </si>
  <si>
    <t>2017-11-03T17:22:37</t>
  </si>
  <si>
    <t>2017-11-04</t>
  </si>
  <si>
    <t>2017-11-04T06:43:43</t>
  </si>
  <si>
    <t>2017-11-04T17:21:41</t>
  </si>
  <si>
    <t>2017-11-05</t>
  </si>
  <si>
    <t>2017-11-05T06:44:41</t>
  </si>
  <si>
    <t>2017-11-05T17:20:46</t>
  </si>
  <si>
    <t>2017-11-06</t>
  </si>
  <si>
    <t>2017-11-06T06:45:39</t>
  </si>
  <si>
    <t>2017-11-06T17:19:53</t>
  </si>
  <si>
    <t>2017-11-07</t>
  </si>
  <si>
    <t>2017-11-07T06:46:37</t>
  </si>
  <si>
    <t>2017-11-07T17:19:01</t>
  </si>
  <si>
    <t>2017-11-08</t>
  </si>
  <si>
    <t>2017-11-08T06:47:36</t>
  </si>
  <si>
    <t>2017-11-08T17:18:11</t>
  </si>
  <si>
    <t>2017-11-09</t>
  </si>
  <si>
    <t>2017-11-09T06:48:35</t>
  </si>
  <si>
    <t>2017-11-09T17:17:22</t>
  </si>
  <si>
    <t>2017-11-10</t>
  </si>
  <si>
    <t>2017-11-10T06:49:34</t>
  </si>
  <si>
    <t>2017-11-10T17:16:35</t>
  </si>
  <si>
    <t>2017-11-11</t>
  </si>
  <si>
    <t>2017-11-11T06:50:33</t>
  </si>
  <si>
    <t>2017-11-11T17:15:49</t>
  </si>
  <si>
    <t>2017-11-12</t>
  </si>
  <si>
    <t>2017-11-12T06:51:33</t>
  </si>
  <si>
    <t>2017-11-12T17:15:05</t>
  </si>
  <si>
    <t>2017-11-13</t>
  </si>
  <si>
    <t>2017-11-13T06:52:32</t>
  </si>
  <si>
    <t>2017-11-13T17:14:23</t>
  </si>
  <si>
    <t>2017-11-14</t>
  </si>
  <si>
    <t>2017-11-14T06:53:31</t>
  </si>
  <si>
    <t>2017-11-14T17:13:43</t>
  </si>
  <si>
    <t>2017-11-15</t>
  </si>
  <si>
    <t>2017-11-15T06:54:31</t>
  </si>
  <si>
    <t>2017-11-15T17:13:04</t>
  </si>
  <si>
    <t>2017-11-16</t>
  </si>
  <si>
    <t>2017-11-16T06:55:30</t>
  </si>
  <si>
    <t>2017-11-16T17:12:27</t>
  </si>
  <si>
    <t>2017-11-17</t>
  </si>
  <si>
    <t>2017-11-17T06:56:30</t>
  </si>
  <si>
    <t>2017-11-17T17:11:51</t>
  </si>
  <si>
    <t>2017-11-18</t>
  </si>
  <si>
    <t>2017-11-18T06:57:29</t>
  </si>
  <si>
    <t>2017-11-18T17:11:17</t>
  </si>
  <si>
    <t>2017-11-19</t>
  </si>
  <si>
    <t>2017-11-19T06:58:28</t>
  </si>
  <si>
    <t>2017-11-19T17:10:46</t>
  </si>
  <si>
    <t>2017-11-20</t>
  </si>
  <si>
    <t>2017-11-20T06:59:27</t>
  </si>
  <si>
    <t>2017-11-20T17:10:16</t>
  </si>
  <si>
    <t>2017-11-21</t>
  </si>
  <si>
    <t>2017-11-21T07:00:26</t>
  </si>
  <si>
    <t>2017-11-21T17:09:47</t>
  </si>
  <si>
    <t>2017-11-22</t>
  </si>
  <si>
    <t>2017-11-22T07:01:24</t>
  </si>
  <si>
    <t>2017-11-22T17:09:21</t>
  </si>
  <si>
    <t>2017-11-23</t>
  </si>
  <si>
    <t>2017-11-23T07:02:23</t>
  </si>
  <si>
    <t>2017-11-23T17:08:57</t>
  </si>
  <si>
    <t>2017-11-24</t>
  </si>
  <si>
    <t>2017-11-24T07:03:20</t>
  </si>
  <si>
    <t>2017-11-24T17:08:34</t>
  </si>
  <si>
    <t>2017-11-25</t>
  </si>
  <si>
    <t>2017-11-25T07:04:18</t>
  </si>
  <si>
    <t>2017-11-25T17:08:13</t>
  </si>
  <si>
    <t>2017-11-26</t>
  </si>
  <si>
    <t>2017-11-26T07:05:15</t>
  </si>
  <si>
    <t>2017-11-26T17:07:54</t>
  </si>
  <si>
    <t>2017-11-27</t>
  </si>
  <si>
    <t>2017-11-27T07:06:12</t>
  </si>
  <si>
    <t>2017-11-27T17:07:38</t>
  </si>
  <si>
    <t>2017-11-28</t>
  </si>
  <si>
    <t>2017-11-28T07:07:08</t>
  </si>
  <si>
    <t>2017-11-28T17:07:23</t>
  </si>
  <si>
    <t>2017-11-29</t>
  </si>
  <si>
    <t>2017-11-29T07:08:03</t>
  </si>
  <si>
    <t>2017-11-29T17:07:10</t>
  </si>
  <si>
    <t>2017-11-30</t>
  </si>
  <si>
    <t>2017-11-30T07:08:58</t>
  </si>
  <si>
    <t>2017-11-30T17:06:59</t>
  </si>
  <si>
    <t>2017-12-01</t>
  </si>
  <si>
    <t>2017-12-01T07:09:53</t>
  </si>
  <si>
    <t>2017-12-01T17:06:50</t>
  </si>
  <si>
    <t>2017-12-02</t>
  </si>
  <si>
    <t>2017-12-02T07:10:46</t>
  </si>
  <si>
    <t>2017-12-02T17:06:43</t>
  </si>
  <si>
    <t>2017-12-03</t>
  </si>
  <si>
    <t>2017-12-03T07:11:39</t>
  </si>
  <si>
    <t>2017-12-03T17:06:38</t>
  </si>
  <si>
    <t>2017-12-04</t>
  </si>
  <si>
    <t>2017-12-04T07:12:31</t>
  </si>
  <si>
    <t>2017-12-04T17:06:34</t>
  </si>
  <si>
    <t>2017-12-05</t>
  </si>
  <si>
    <t>2017-12-05T07:13:23</t>
  </si>
  <si>
    <t>2017-12-05T17:06:33</t>
  </si>
  <si>
    <t>2017-12-06</t>
  </si>
  <si>
    <t>2017-12-06T07:14:13</t>
  </si>
  <si>
    <t>2017-12-06T17:06:34</t>
  </si>
  <si>
    <t>2017-12-07</t>
  </si>
  <si>
    <t>2017-12-07T07:15:02</t>
  </si>
  <si>
    <t>2017-12-07T17:06:37</t>
  </si>
  <si>
    <t>2017-12-08</t>
  </si>
  <si>
    <t>2017-12-08T07:15:51</t>
  </si>
  <si>
    <t>2017-12-08T17:06:42</t>
  </si>
  <si>
    <t>2017-12-09</t>
  </si>
  <si>
    <t>2017-12-09T07:16:38</t>
  </si>
  <si>
    <t>2017-12-09T17:06:48</t>
  </si>
  <si>
    <t>2017-12-10</t>
  </si>
  <si>
    <t>2017-12-10T07:17:24</t>
  </si>
  <si>
    <t>2017-12-10T17:06:57</t>
  </si>
  <si>
    <t>2017-12-11</t>
  </si>
  <si>
    <t>2017-12-11T07:18:10</t>
  </si>
  <si>
    <t>2017-12-11T17:07:07</t>
  </si>
  <si>
    <t>2017-12-12</t>
  </si>
  <si>
    <t>2017-12-12T07:18:53</t>
  </si>
  <si>
    <t>2017-12-12T17:07:20</t>
  </si>
  <si>
    <t>2017-12-13</t>
  </si>
  <si>
    <t>2017-12-13T07:19:36</t>
  </si>
  <si>
    <t>2017-12-13T17:07:34</t>
  </si>
  <si>
    <t>2017-12-14</t>
  </si>
  <si>
    <t>2017-12-14T07:20:18</t>
  </si>
  <si>
    <t>2017-12-14T17:07:50</t>
  </si>
  <si>
    <t>2017-12-15</t>
  </si>
  <si>
    <t>2017-12-15T07:20:58</t>
  </si>
  <si>
    <t>2017-12-15T17:08:09</t>
  </si>
  <si>
    <t>2017-12-16</t>
  </si>
  <si>
    <t>2017-12-16T07:21:36</t>
  </si>
  <si>
    <t>2017-12-16T17:08:29</t>
  </si>
  <si>
    <t>2017-12-17</t>
  </si>
  <si>
    <t>2017-12-17T07:22:14</t>
  </si>
  <si>
    <t>2017-12-17T17:08:50</t>
  </si>
  <si>
    <t>2017-12-18</t>
  </si>
  <si>
    <t>2017-12-18T07:22:50</t>
  </si>
  <si>
    <t>2017-12-18T17:09:14</t>
  </si>
  <si>
    <t>2017-12-19</t>
  </si>
  <si>
    <t>2017-12-19T07:23:24</t>
  </si>
  <si>
    <t>2017-12-19T17:09:39</t>
  </si>
  <si>
    <t>2017-12-20</t>
  </si>
  <si>
    <t>2017-12-20T07:23:57</t>
  </si>
  <si>
    <t>2017-12-20T17:10:06</t>
  </si>
  <si>
    <t>2017-12-21</t>
  </si>
  <si>
    <t>2017-12-21T07:24:28</t>
  </si>
  <si>
    <t>2017-12-21T17:10:35</t>
  </si>
  <si>
    <t>2017-12-22</t>
  </si>
  <si>
    <t>2017-12-22T07:24:58</t>
  </si>
  <si>
    <t>2017-12-22T17:11:06</t>
  </si>
  <si>
    <t>2017-12-23</t>
  </si>
  <si>
    <t>2017-12-23T07:25:26</t>
  </si>
  <si>
    <t>2017-12-23T17:11:38</t>
  </si>
  <si>
    <t>2017-12-24</t>
  </si>
  <si>
    <t>2017-12-24T07:25:52</t>
  </si>
  <si>
    <t>2017-12-24T17:12:12</t>
  </si>
  <si>
    <t>2017-12-25</t>
  </si>
  <si>
    <t>2017-12-25T07:26:17</t>
  </si>
  <si>
    <t>2017-12-25T17:12:47</t>
  </si>
  <si>
    <t>2017-12-26</t>
  </si>
  <si>
    <t>2017-12-26T07:26:40</t>
  </si>
  <si>
    <t>2017-12-26T17:13:24</t>
  </si>
  <si>
    <t>2017-12-27</t>
  </si>
  <si>
    <t>2017-12-27T07:27:01</t>
  </si>
  <si>
    <t>2017-12-27T17:14:02</t>
  </si>
  <si>
    <t>2017-12-28</t>
  </si>
  <si>
    <t>2017-12-28T07:27:21</t>
  </si>
  <si>
    <t>2017-12-28T17:14:42</t>
  </si>
  <si>
    <t>2017-12-29</t>
  </si>
  <si>
    <t>2017-12-29T07:27:38</t>
  </si>
  <si>
    <t>2017-12-29T17:15:23</t>
  </si>
  <si>
    <t>2017-12-30</t>
  </si>
  <si>
    <t>2017-12-30T07:27:54</t>
  </si>
  <si>
    <t>2017-12-30T17:16:06</t>
  </si>
  <si>
    <t>2017-12-31</t>
  </si>
  <si>
    <t>2017-12-31T07:28:08</t>
  </si>
  <si>
    <t>2017-12-31T17:16:50</t>
  </si>
  <si>
    <t>2018-01-01</t>
  </si>
  <si>
    <t>2018-01-01T07:28:20</t>
  </si>
  <si>
    <t>2018-01-01T17:17:35</t>
  </si>
  <si>
    <t>2018-01-02</t>
  </si>
  <si>
    <t>2018-01-02T07:28:31</t>
  </si>
  <si>
    <t>2018-01-02T17:18:21</t>
  </si>
  <si>
    <t>2018-01-03</t>
  </si>
  <si>
    <t>2018-01-03T07:28:39</t>
  </si>
  <si>
    <t>2018-01-03T17:19:09</t>
  </si>
  <si>
    <t>2018-01-04</t>
  </si>
  <si>
    <t>2018-01-04T07:28:45</t>
  </si>
  <si>
    <t>2018-01-04T17:19:58</t>
  </si>
  <si>
    <t>2018-01-05</t>
  </si>
  <si>
    <t>2018-01-05T07:28:50</t>
  </si>
  <si>
    <t>2018-01-05T17:20:48</t>
  </si>
  <si>
    <t>2018-01-06</t>
  </si>
  <si>
    <t>2018-01-06T07:28:53</t>
  </si>
  <si>
    <t>2018-01-06T17:21:39</t>
  </si>
  <si>
    <t>2018-01-07</t>
  </si>
  <si>
    <t>2018-01-07T07:28:53</t>
  </si>
  <si>
    <t>2018-01-07T17:22:31</t>
  </si>
  <si>
    <t>2018-01-08</t>
  </si>
  <si>
    <t>2018-01-08T07:28:52</t>
  </si>
  <si>
    <t>2018-01-08T17:23:24</t>
  </si>
  <si>
    <t>2018-01-09</t>
  </si>
  <si>
    <t>2018-01-09T07:28:49</t>
  </si>
  <si>
    <t>2018-01-09T17:24:18</t>
  </si>
  <si>
    <t>2018-01-10</t>
  </si>
  <si>
    <t>2018-01-10T07:28:44</t>
  </si>
  <si>
    <t>2018-01-10T17:25:12</t>
  </si>
  <si>
    <t>2018-01-11</t>
  </si>
  <si>
    <t>2018-01-11T07:28:37</t>
  </si>
  <si>
    <t>2018-01-11T17:26:08</t>
  </si>
  <si>
    <t>2018-01-12</t>
  </si>
  <si>
    <t>2018-01-12T07:28:28</t>
  </si>
  <si>
    <t>2018-01-12T17:27:04</t>
  </si>
  <si>
    <t>2018-01-13</t>
  </si>
  <si>
    <t>2018-01-13T07:28:17</t>
  </si>
  <si>
    <t>2018-01-13T17:28:01</t>
  </si>
  <si>
    <t>2018-01-14</t>
  </si>
  <si>
    <t>2018-01-14T07:28:04</t>
  </si>
  <si>
    <t>2018-01-14T17:28:58</t>
  </si>
  <si>
    <t>2018-01-15</t>
  </si>
  <si>
    <t>2018-01-15T07:27:50</t>
  </si>
  <si>
    <t>2018-01-15T17:29:57</t>
  </si>
  <si>
    <t>2018-01-16</t>
  </si>
  <si>
    <t>2018-01-16T07:27:33</t>
  </si>
  <si>
    <t>2018-01-16T17:30:55</t>
  </si>
  <si>
    <t>2018-01-17</t>
  </si>
  <si>
    <t>2018-01-17T07:27:15</t>
  </si>
  <si>
    <t>2018-01-17T17:31:55</t>
  </si>
  <si>
    <t>2018-01-18</t>
  </si>
  <si>
    <t>2018-01-18T07:26:54</t>
  </si>
  <si>
    <t>2018-01-18T17:32:54</t>
  </si>
  <si>
    <t>2018-01-19</t>
  </si>
  <si>
    <t>2018-01-19T07:26:32</t>
  </si>
  <si>
    <t>2018-01-19T17:33:55</t>
  </si>
  <si>
    <t>2018-01-20</t>
  </si>
  <si>
    <t>2018-01-20T07:26:08</t>
  </si>
  <si>
    <t>2018-01-20T17:34:55</t>
  </si>
  <si>
    <t>2018-01-21</t>
  </si>
  <si>
    <t>2018-01-21T07:25:42</t>
  </si>
  <si>
    <t>2018-01-21T17:35:56</t>
  </si>
  <si>
    <t>2018-01-22</t>
  </si>
  <si>
    <t>2018-01-22T07:25:14</t>
  </si>
  <si>
    <t>2018-01-22T17:36:57</t>
  </si>
  <si>
    <t>2018-01-23</t>
  </si>
  <si>
    <t>2018-01-23T07:24:45</t>
  </si>
  <si>
    <t>2018-01-23T17:37:59</t>
  </si>
  <si>
    <t>2018-01-24</t>
  </si>
  <si>
    <t>2018-01-24T07:24:13</t>
  </si>
  <si>
    <t>2018-01-24T17:39:00</t>
  </si>
  <si>
    <t>2018-01-25</t>
  </si>
  <si>
    <t>2018-01-25T07:23:40</t>
  </si>
  <si>
    <t>2018-01-25T17:40:02</t>
  </si>
  <si>
    <t>2018-01-26</t>
  </si>
  <si>
    <t>2018-01-26T07:23:05</t>
  </si>
  <si>
    <t>2018-01-26T17:41:04</t>
  </si>
  <si>
    <t>2018-01-27</t>
  </si>
  <si>
    <t>2018-01-27T07:22:29</t>
  </si>
  <si>
    <t>2018-01-27T17:42:06</t>
  </si>
  <si>
    <t>2018-01-28</t>
  </si>
  <si>
    <t>2018-01-28T07:21:51</t>
  </si>
  <si>
    <t>2018-01-28T17:43:08</t>
  </si>
  <si>
    <t>2018-01-29</t>
  </si>
  <si>
    <t>2018-01-29T07:21:11</t>
  </si>
  <si>
    <t>2018-01-29T17:44:10</t>
  </si>
  <si>
    <t>2018-01-30</t>
  </si>
  <si>
    <t>2018-01-30T07:20:29</t>
  </si>
  <si>
    <t>2018-01-30T17:45:13</t>
  </si>
  <si>
    <t>2018-01-31</t>
  </si>
  <si>
    <t>2018-01-31T07:19:46</t>
  </si>
  <si>
    <t>2018-01-31T17:46:15</t>
  </si>
  <si>
    <t>2018-02-01</t>
  </si>
  <si>
    <t>2018-02-01T07:19:01</t>
  </si>
  <si>
    <t>2018-02-01T17:47:17</t>
  </si>
  <si>
    <t>2018-02-02</t>
  </si>
  <si>
    <t>2018-02-02T07:18:15</t>
  </si>
  <si>
    <t>2018-02-02T17:48:19</t>
  </si>
  <si>
    <t>2018-02-03</t>
  </si>
  <si>
    <t>2018-02-03T07:17:27</t>
  </si>
  <si>
    <t>2018-02-03T17:49:21</t>
  </si>
  <si>
    <t>2018-02-04</t>
  </si>
  <si>
    <t>2018-02-04T07:16:38</t>
  </si>
  <si>
    <t>2018-02-04T17:50:23</t>
  </si>
  <si>
    <t>2018-02-05</t>
  </si>
  <si>
    <t>2018-02-05T07:15:47</t>
  </si>
  <si>
    <t>2018-02-05T17:51:24</t>
  </si>
  <si>
    <t>2018-02-06</t>
  </si>
  <si>
    <t>2018-02-06T07:14:54</t>
  </si>
  <si>
    <t>2018-02-06T17:52:26</t>
  </si>
  <si>
    <t>2018-02-07</t>
  </si>
  <si>
    <t>2018-02-07T07:14:00</t>
  </si>
  <si>
    <t>2018-02-07T17:53:27</t>
  </si>
  <si>
    <t>2018-02-08</t>
  </si>
  <si>
    <t>2018-02-08T07:13:05</t>
  </si>
  <si>
    <t>2018-02-08T17:54:28</t>
  </si>
  <si>
    <t>2018-02-09</t>
  </si>
  <si>
    <t>2018-02-09T07:12:09</t>
  </si>
  <si>
    <t>2018-02-09T17:55:28</t>
  </si>
  <si>
    <t>2018-02-10</t>
  </si>
  <si>
    <t>2018-02-10T07:11:11</t>
  </si>
  <si>
    <t>2018-02-10T17:56:29</t>
  </si>
  <si>
    <t>2018-02-11</t>
  </si>
  <si>
    <t>2018-02-11T07:10:12</t>
  </si>
  <si>
    <t>2018-02-11T17:57:29</t>
  </si>
  <si>
    <t>2018-02-12</t>
  </si>
  <si>
    <t>2018-02-12T07:09:11</t>
  </si>
  <si>
    <t>2018-02-12T17:58:29</t>
  </si>
  <si>
    <t>2018-02-13</t>
  </si>
  <si>
    <t>2018-02-13T07:08:10</t>
  </si>
  <si>
    <t>2018-02-13T17:59:29</t>
  </si>
  <si>
    <t>2018-02-14</t>
  </si>
  <si>
    <t>2018-02-14T07:07:07</t>
  </si>
  <si>
    <t>2018-02-14T18:00:28</t>
  </si>
  <si>
    <t>2018-02-15</t>
  </si>
  <si>
    <t>2018-02-15T07:06:03</t>
  </si>
  <si>
    <t>2018-02-15T18:01:27</t>
  </si>
  <si>
    <t>2018-02-16</t>
  </si>
  <si>
    <t>2018-02-16T07:04:57</t>
  </si>
  <si>
    <t>2018-02-16T18:02:26</t>
  </si>
  <si>
    <t>2018-02-17</t>
  </si>
  <si>
    <t>2018-02-17T07:03:51</t>
  </si>
  <si>
    <t>2018-02-17T18:03:24</t>
  </si>
  <si>
    <t>2018-02-18</t>
  </si>
  <si>
    <t>2018-02-18T07:02:44</t>
  </si>
  <si>
    <t>2018-02-18T18:04:22</t>
  </si>
  <si>
    <t>2018-02-19</t>
  </si>
  <si>
    <t>2018-02-19T07:01:35</t>
  </si>
  <si>
    <t>2018-02-19T18:05:20</t>
  </si>
  <si>
    <t>2018-02-20</t>
  </si>
  <si>
    <t>2018-02-20T07:00:26</t>
  </si>
  <si>
    <t>2018-02-20T18:06:17</t>
  </si>
  <si>
    <t>2018-02-21</t>
  </si>
  <si>
    <t>2018-02-21T06:59:15</t>
  </si>
  <si>
    <t>2018-02-21T18:07:14</t>
  </si>
  <si>
    <t>2018-02-22</t>
  </si>
  <si>
    <t>2018-02-22T06:58:04</t>
  </si>
  <si>
    <t>2018-02-22T18:08:11</t>
  </si>
  <si>
    <t>2018-02-23</t>
  </si>
  <si>
    <t>2018-02-23T06:56:52</t>
  </si>
  <si>
    <t>2018-02-23T18:09:07</t>
  </si>
  <si>
    <t>2018-02-24</t>
  </si>
  <si>
    <t>2018-02-24T06:55:38</t>
  </si>
  <si>
    <t>2018-02-24T18:10:03</t>
  </si>
  <si>
    <t>2018-02-25</t>
  </si>
  <si>
    <t>2018-02-25T06:54:24</t>
  </si>
  <si>
    <t>2018-02-25T18:10:59</t>
  </si>
  <si>
    <t>2018-02-26</t>
  </si>
  <si>
    <t>2018-02-26T06:53:09</t>
  </si>
  <si>
    <t>2018-02-26T18:11:54</t>
  </si>
  <si>
    <t>2018-02-27</t>
  </si>
  <si>
    <t>2018-02-27T06:51:54</t>
  </si>
  <si>
    <t>2018-02-27T18:12:49</t>
  </si>
  <si>
    <t>2018-02-28</t>
  </si>
  <si>
    <t>2018-02-28T06:50:37</t>
  </si>
  <si>
    <t>2018-02-28T18:13:44</t>
  </si>
  <si>
    <t>2018-03-01</t>
  </si>
  <si>
    <t>2018-03-01T06:49:20</t>
  </si>
  <si>
    <t>2018-03-01T18:14:38</t>
  </si>
  <si>
    <t>2018-03-02</t>
  </si>
  <si>
    <t>2018-03-02T06:48:02</t>
  </si>
  <si>
    <t>2018-03-02T18:15:32</t>
  </si>
  <si>
    <t>2018-03-03</t>
  </si>
  <si>
    <t>2018-03-03T06:46:44</t>
  </si>
  <si>
    <t>2018-03-03T18:16:26</t>
  </si>
  <si>
    <t>2018-03-04</t>
  </si>
  <si>
    <t>2018-03-04T06:45:25</t>
  </si>
  <si>
    <t>2018-03-04T18:17:19</t>
  </si>
  <si>
    <t>2018-03-05</t>
  </si>
  <si>
    <t>2018-03-05T06:44:05</t>
  </si>
  <si>
    <t>2018-03-05T18:18:12</t>
  </si>
  <si>
    <t>2018-03-06</t>
  </si>
  <si>
    <t>2018-03-06T06:42:45</t>
  </si>
  <si>
    <t>2018-03-06T18:19:05</t>
  </si>
  <si>
    <t>2018-03-07</t>
  </si>
  <si>
    <t>2018-03-07T06:41:24</t>
  </si>
  <si>
    <t>2018-03-07T18:19:57</t>
  </si>
  <si>
    <t>2018-03-08</t>
  </si>
  <si>
    <t>2018-03-08T06:40:03</t>
  </si>
  <si>
    <t>2018-03-08T18:20:49</t>
  </si>
  <si>
    <t>2018-03-09</t>
  </si>
  <si>
    <t>2018-03-09T06:38:41</t>
  </si>
  <si>
    <t>2018-03-09T18:21:41</t>
  </si>
  <si>
    <t>2018-03-10</t>
  </si>
  <si>
    <t>2018-03-10T06:37:19</t>
  </si>
  <si>
    <t>2018-03-10T18:22:33</t>
  </si>
  <si>
    <t>2018-03-11</t>
  </si>
  <si>
    <t>2018-03-11T06:35:56</t>
  </si>
  <si>
    <t>2018-03-11T18:23:24</t>
  </si>
  <si>
    <t>2018-03-12</t>
  </si>
  <si>
    <t>2018-03-12T06:34:33</t>
  </si>
  <si>
    <t>2018-03-12T18:24:15</t>
  </si>
  <si>
    <t>2018-03-13</t>
  </si>
  <si>
    <t>2018-03-13T06:33:10</t>
  </si>
  <si>
    <t>2018-03-13T18:25:06</t>
  </si>
  <si>
    <t>2018-03-14</t>
  </si>
  <si>
    <t>2018-03-14T06:31:46</t>
  </si>
  <si>
    <t>2018-03-14T18:25:57</t>
  </si>
  <si>
    <t>2018-03-15</t>
  </si>
  <si>
    <t>2018-03-15T06:30:22</t>
  </si>
  <si>
    <t>2018-03-15T18:26:48</t>
  </si>
  <si>
    <t>2018-03-16</t>
  </si>
  <si>
    <t>2018-03-16T06:28:58</t>
  </si>
  <si>
    <t>2018-03-16T18:27:38</t>
  </si>
  <si>
    <t>2018-03-17</t>
  </si>
  <si>
    <t>2018-03-17T06:27:33</t>
  </si>
  <si>
    <t>2018-03-17T18:28:28</t>
  </si>
  <si>
    <t>2018-03-18</t>
  </si>
  <si>
    <t>2018-03-18T06:26:09</t>
  </si>
  <si>
    <t>2018-03-18T18:29:18</t>
  </si>
  <si>
    <t>2018-03-19</t>
  </si>
  <si>
    <t>2018-03-19T06:24:44</t>
  </si>
  <si>
    <t>2018-03-19T18:30:08</t>
  </si>
  <si>
    <t>2018-03-20</t>
  </si>
  <si>
    <t>2018-03-20T06:23:19</t>
  </si>
  <si>
    <t>2018-03-20T18:30:57</t>
  </si>
  <si>
    <t>2018-03-21</t>
  </si>
  <si>
    <t>2018-03-21T06:21:54</t>
  </si>
  <si>
    <t>2018-03-21T18:31:47</t>
  </si>
  <si>
    <t>2018-03-22</t>
  </si>
  <si>
    <t>2018-03-22T06:20:29</t>
  </si>
  <si>
    <t>2018-03-22T18:32:36</t>
  </si>
  <si>
    <t>2018-03-23</t>
  </si>
  <si>
    <t>2018-03-23T06:19:04</t>
  </si>
  <si>
    <t>2018-03-23T18:33:25</t>
  </si>
  <si>
    <t>2018-03-24</t>
  </si>
  <si>
    <t>2018-03-24T06:17:39</t>
  </si>
  <si>
    <t>2018-03-24T18:34:14</t>
  </si>
  <si>
    <t>2018-03-25</t>
  </si>
  <si>
    <t>2018-03-25T07:16:14</t>
  </si>
  <si>
    <t>2018-03-25T19:35:04</t>
  </si>
  <si>
    <t>2018-03-26</t>
  </si>
  <si>
    <t>2018-03-26T07:14:49</t>
  </si>
  <si>
    <t>2018-03-26T19:35:52</t>
  </si>
  <si>
    <t>2018-03-27</t>
  </si>
  <si>
    <t>2018-03-27T07:13:24</t>
  </si>
  <si>
    <t>2018-03-27T19:36:41</t>
  </si>
  <si>
    <t>2018-03-28</t>
  </si>
  <si>
    <t>2018-03-28T07:11:59</t>
  </si>
  <si>
    <t>2018-03-28T19:37:30</t>
  </si>
  <si>
    <t>2018-03-29</t>
  </si>
  <si>
    <t>2018-03-29T07:10:34</t>
  </si>
  <si>
    <t>2018-03-29T19:38:19</t>
  </si>
  <si>
    <t>2018-03-30</t>
  </si>
  <si>
    <t>2018-03-30T07:09:09</t>
  </si>
  <si>
    <t>2018-03-30T19:39:08</t>
  </si>
  <si>
    <t>2018-03-31</t>
  </si>
  <si>
    <t>2018-03-31T07:07:45</t>
  </si>
  <si>
    <t>2018-03-31T19:39:56</t>
  </si>
  <si>
    <t>2018-04-01</t>
  </si>
  <si>
    <t>2018-04-01T07:06:20</t>
  </si>
  <si>
    <t>2018-04-01T19:40:45</t>
  </si>
  <si>
    <t>2018-04-02</t>
  </si>
  <si>
    <t>2018-04-02T07:04:56</t>
  </si>
  <si>
    <t>2018-04-02T19:41:33</t>
  </si>
  <si>
    <t>2018-04-03</t>
  </si>
  <si>
    <t>2018-04-03T07:03:33</t>
  </si>
  <si>
    <t>2018-04-03T19:42:22</t>
  </si>
  <si>
    <t>2018-04-04</t>
  </si>
  <si>
    <t>2018-04-04T07:02:09</t>
  </si>
  <si>
    <t>2018-04-04T19:43:11</t>
  </si>
  <si>
    <t>2018-04-05</t>
  </si>
  <si>
    <t>2018-04-05T07:00:46</t>
  </si>
  <si>
    <t>2018-04-05T19:43:59</t>
  </si>
  <si>
    <t>2018-04-06</t>
  </si>
  <si>
    <t>2018-04-06T06:59:23</t>
  </si>
  <si>
    <t>2018-04-06T19:44:48</t>
  </si>
  <si>
    <t>2018-04-07</t>
  </si>
  <si>
    <t>2018-04-07T06:58:01</t>
  </si>
  <si>
    <t>2018-04-07T19:45:37</t>
  </si>
  <si>
    <t>2018-04-08</t>
  </si>
  <si>
    <t>2018-04-08T06:56:39</t>
  </si>
  <si>
    <t>2018-04-08T19:46:25</t>
  </si>
  <si>
    <t>2018-04-09</t>
  </si>
  <si>
    <t>2018-04-09T06:55:18</t>
  </si>
  <si>
    <t>2018-04-09T19:47:14</t>
  </si>
  <si>
    <t>2018-04-10</t>
  </si>
  <si>
    <t>2018-04-10T06:53:57</t>
  </si>
  <si>
    <t>2018-04-10T19:48:03</t>
  </si>
  <si>
    <t>2018-04-11</t>
  </si>
  <si>
    <t>2018-04-11T06:52:36</t>
  </si>
  <si>
    <t>2018-04-11T19:48:51</t>
  </si>
  <si>
    <t>2018-04-12</t>
  </si>
  <si>
    <t>2018-04-12T06:51:16</t>
  </si>
  <si>
    <t>2018-04-12T19:49:40</t>
  </si>
  <si>
    <t>2018-04-13</t>
  </si>
  <si>
    <t>2018-04-13T06:49:57</t>
  </si>
  <si>
    <t>2018-04-13T19:50:29</t>
  </si>
  <si>
    <t>2018-04-14</t>
  </si>
  <si>
    <t>2018-04-14T06:48:38</t>
  </si>
  <si>
    <t>2018-04-14T19:51:18</t>
  </si>
  <si>
    <t>2018-04-15</t>
  </si>
  <si>
    <t>2018-04-15T06:47:20</t>
  </si>
  <si>
    <t>2018-04-15T19:52:07</t>
  </si>
  <si>
    <t>2018-04-16</t>
  </si>
  <si>
    <t>2018-04-16T06:46:02</t>
  </si>
  <si>
    <t>2018-04-16T19:52:56</t>
  </si>
  <si>
    <t>2018-04-17</t>
  </si>
  <si>
    <t>2018-04-17T06:44:45</t>
  </si>
  <si>
    <t>2018-04-17T19:53:45</t>
  </si>
  <si>
    <t>2018-04-18</t>
  </si>
  <si>
    <t>2018-04-18T06:43:29</t>
  </si>
  <si>
    <t>2018-04-18T19:54:34</t>
  </si>
  <si>
    <t>2018-04-19</t>
  </si>
  <si>
    <t>2018-04-19T06:42:13</t>
  </si>
  <si>
    <t>2018-04-19T19:55:24</t>
  </si>
  <si>
    <t>2018-04-20</t>
  </si>
  <si>
    <t>2018-04-20T06:40:58</t>
  </si>
  <si>
    <t>2018-04-20T19:56:13</t>
  </si>
  <si>
    <t>2018-04-21</t>
  </si>
  <si>
    <t>2018-04-21T06:39:45</t>
  </si>
  <si>
    <t>2018-04-21T19:57:02</t>
  </si>
  <si>
    <t>2018-04-22</t>
  </si>
  <si>
    <t>2018-04-22T06:38:31</t>
  </si>
  <si>
    <t>2018-04-22T19:57:52</t>
  </si>
  <si>
    <t>2018-04-23</t>
  </si>
  <si>
    <t>2018-04-23T06:37:19</t>
  </si>
  <si>
    <t>2018-04-23T19:58:41</t>
  </si>
  <si>
    <t>2018-04-24</t>
  </si>
  <si>
    <t>2018-04-24T06:36:08</t>
  </si>
  <si>
    <t>2018-04-24T19:59:30</t>
  </si>
  <si>
    <t>2018-04-25</t>
  </si>
  <si>
    <t>2018-04-25T06:34:57</t>
  </si>
  <si>
    <t>2018-04-25T20:00:20</t>
  </si>
  <si>
    <t>2018-04-26</t>
  </si>
  <si>
    <t>2018-04-26T06:33:48</t>
  </si>
  <si>
    <t>2018-04-26T20:01:09</t>
  </si>
  <si>
    <t>2018-04-27</t>
  </si>
  <si>
    <t>2018-04-27T06:32:39</t>
  </si>
  <si>
    <t>2018-04-27T20:01:59</t>
  </si>
  <si>
    <t>2018-04-28</t>
  </si>
  <si>
    <t>2018-04-28T06:31:31</t>
  </si>
  <si>
    <t>2018-04-28T20:02:48</t>
  </si>
  <si>
    <t>2018-04-29</t>
  </si>
  <si>
    <t>2018-04-29T06:30:25</t>
  </si>
  <si>
    <t>2018-04-29T20:03:38</t>
  </si>
  <si>
    <t>2018-04-30</t>
  </si>
  <si>
    <t>2018-04-30T06:29:19</t>
  </si>
  <si>
    <t>2018-04-30T20:04:28</t>
  </si>
  <si>
    <t>2018-05-01</t>
  </si>
  <si>
    <t>2018-05-01T06:28:14</t>
  </si>
  <si>
    <t>2018-05-01T20:05:17</t>
  </si>
  <si>
    <t>2018-05-02</t>
  </si>
  <si>
    <t>2018-05-02T06:27:11</t>
  </si>
  <si>
    <t>2018-05-02T20:06:06</t>
  </si>
  <si>
    <t>2018-05-03</t>
  </si>
  <si>
    <t>2018-05-03T06:26:09</t>
  </si>
  <si>
    <t>2018-05-03T20:06:56</t>
  </si>
  <si>
    <t>2018-05-04</t>
  </si>
  <si>
    <t>2018-05-04T06:25:07</t>
  </si>
  <si>
    <t>2018-05-04T20:07:45</t>
  </si>
  <si>
    <t>2018-05-05</t>
  </si>
  <si>
    <t>2018-05-05T06:24:07</t>
  </si>
  <si>
    <t>2018-05-05T20:08:35</t>
  </si>
  <si>
    <t>2018-05-06</t>
  </si>
  <si>
    <t>2018-05-06T06:23:09</t>
  </si>
  <si>
    <t>2018-05-06T20:09:24</t>
  </si>
  <si>
    <t>2018-05-07</t>
  </si>
  <si>
    <t>2018-05-07T06:22:11</t>
  </si>
  <si>
    <t>2018-05-07T20:10:13</t>
  </si>
  <si>
    <t>2018-05-08</t>
  </si>
  <si>
    <t>2018-05-08T06:21:15</t>
  </si>
  <si>
    <t>2018-05-08T20:11:02</t>
  </si>
  <si>
    <t>2018-05-09</t>
  </si>
  <si>
    <t>2018-05-09T06:20:20</t>
  </si>
  <si>
    <t>2018-05-09T20:11:50</t>
  </si>
  <si>
    <t>2018-05-10</t>
  </si>
  <si>
    <t>2018-05-10T06:19:26</t>
  </si>
  <si>
    <t>2018-05-10T20:12:39</t>
  </si>
  <si>
    <t>2018-05-11</t>
  </si>
  <si>
    <t>2018-05-11T06:18:33</t>
  </si>
  <si>
    <t>2018-05-11T20:13:27</t>
  </si>
  <si>
    <t>2018-05-12</t>
  </si>
  <si>
    <t>2018-05-12T06:17:42</t>
  </si>
  <si>
    <t>2018-05-12T20:14:16</t>
  </si>
  <si>
    <t>2018-05-13</t>
  </si>
  <si>
    <t>2018-05-13T06:16:52</t>
  </si>
  <si>
    <t>2018-05-13T20:15:04</t>
  </si>
  <si>
    <t>2018-05-14</t>
  </si>
  <si>
    <t>2018-05-14T06:16:04</t>
  </si>
  <si>
    <t>2018-05-14T20:15:51</t>
  </si>
  <si>
    <t>2018-05-15</t>
  </si>
  <si>
    <t>2018-05-15T06:15:17</t>
  </si>
  <si>
    <t>2018-05-15T20:16:39</t>
  </si>
  <si>
    <t>2018-05-16</t>
  </si>
  <si>
    <t>2018-05-16T06:14:32</t>
  </si>
  <si>
    <t>2018-05-16T20:17:26</t>
  </si>
  <si>
    <t>2018-05-17</t>
  </si>
  <si>
    <t>2018-05-17T06:13:48</t>
  </si>
  <si>
    <t>2018-05-17T20:18:12</t>
  </si>
  <si>
    <t>2018-05-18</t>
  </si>
  <si>
    <t>2018-05-18T06:13:05</t>
  </si>
  <si>
    <t>2018-05-18T20:18:59</t>
  </si>
  <si>
    <t>2018-05-19</t>
  </si>
  <si>
    <t>2018-05-19T06:12:24</t>
  </si>
  <si>
    <t>2018-05-19T20:19:45</t>
  </si>
  <si>
    <t>2018-05-20</t>
  </si>
  <si>
    <t>2018-05-20T06:11:44</t>
  </si>
  <si>
    <t>2018-05-20T20:20:30</t>
  </si>
  <si>
    <t>2018-05-21</t>
  </si>
  <si>
    <t>2018-05-21T06:11:06</t>
  </si>
  <si>
    <t>2018-05-21T20:21:15</t>
  </si>
  <si>
    <t>2018-05-22</t>
  </si>
  <si>
    <t>2018-05-22T06:10:30</t>
  </si>
  <si>
    <t>2018-05-22T20:22:00</t>
  </si>
  <si>
    <t>2018-05-23</t>
  </si>
  <si>
    <t>2018-05-23T06:09:55</t>
  </si>
  <si>
    <t>2018-05-23T20:22:43</t>
  </si>
  <si>
    <t>2018-05-24</t>
  </si>
  <si>
    <t>2018-05-24T06:09:22</t>
  </si>
  <si>
    <t>2018-05-24T20:23:27</t>
  </si>
  <si>
    <t>2018-05-25</t>
  </si>
  <si>
    <t>2018-05-25T06:08:50</t>
  </si>
  <si>
    <t>2018-05-25T20:24:10</t>
  </si>
  <si>
    <t>2018-05-26</t>
  </si>
  <si>
    <t>2018-05-26T06:08:20</t>
  </si>
  <si>
    <t>2018-05-26T20:24:52</t>
  </si>
  <si>
    <t>2018-05-27</t>
  </si>
  <si>
    <t>2018-05-27T06:07:51</t>
  </si>
  <si>
    <t>2018-05-27T20:25:33</t>
  </si>
  <si>
    <t>2018-05-28</t>
  </si>
  <si>
    <t>2018-05-28T06:07:24</t>
  </si>
  <si>
    <t>2018-05-28T20:26:14</t>
  </si>
  <si>
    <t>2018-05-29</t>
  </si>
  <si>
    <t>2018-05-29T06:06:59</t>
  </si>
  <si>
    <t>2018-05-29T20:26:54</t>
  </si>
  <si>
    <t>2018-05-30</t>
  </si>
  <si>
    <t>2018-05-30T06:06:36</t>
  </si>
  <si>
    <t>2018-05-30T20:27:33</t>
  </si>
  <si>
    <t>2018-05-31</t>
  </si>
  <si>
    <t>2018-05-31T06:06:14</t>
  </si>
  <si>
    <t>2018-05-31T20:28:12</t>
  </si>
  <si>
    <t>2018-06-01</t>
  </si>
  <si>
    <t>2018-06-01T06:05:53</t>
  </si>
  <si>
    <t>2018-06-01T20:28:49</t>
  </si>
  <si>
    <t>2018-06-02</t>
  </si>
  <si>
    <t>2018-06-02T06:05:35</t>
  </si>
  <si>
    <t>2018-06-02T20:29:26</t>
  </si>
  <si>
    <t>2018-06-03</t>
  </si>
  <si>
    <t>2018-06-03T06:05:18</t>
  </si>
  <si>
    <t>2018-06-03T20:30:02</t>
  </si>
  <si>
    <t>2018-06-04</t>
  </si>
  <si>
    <t>2018-06-04T06:05:02</t>
  </si>
  <si>
    <t>2018-06-04T20:30:36</t>
  </si>
  <si>
    <t>2018-06-05</t>
  </si>
  <si>
    <t>2018-06-05T06:04:49</t>
  </si>
  <si>
    <t>2018-06-05T20:31:10</t>
  </si>
  <si>
    <t>2018-06-06</t>
  </si>
  <si>
    <t>2018-06-06T06:04:37</t>
  </si>
  <si>
    <t>2018-06-06T20:31:43</t>
  </si>
  <si>
    <t>2018-06-07</t>
  </si>
  <si>
    <t>2018-06-07T06:04:26</t>
  </si>
  <si>
    <t>2018-06-07T20:32:15</t>
  </si>
  <si>
    <t>2018-06-08</t>
  </si>
  <si>
    <t>2018-06-08T06:04:18</t>
  </si>
  <si>
    <t>2018-06-08T20:32:45</t>
  </si>
  <si>
    <t>2018-06-09</t>
  </si>
  <si>
    <t>2018-06-09T06:04:10</t>
  </si>
  <si>
    <t>2018-06-09T20:33:15</t>
  </si>
  <si>
    <t>2018-06-10</t>
  </si>
  <si>
    <t>2018-06-10T06:04:05</t>
  </si>
  <si>
    <t>2018-06-10T20:33:43</t>
  </si>
  <si>
    <t>2018-06-11</t>
  </si>
  <si>
    <t>2018-06-11T06:04:01</t>
  </si>
  <si>
    <t>2018-06-11T20:34:10</t>
  </si>
  <si>
    <t>2018-06-12</t>
  </si>
  <si>
    <t>2018-06-12T06:03:59</t>
  </si>
  <si>
    <t>2018-06-12T20:34:36</t>
  </si>
  <si>
    <t>2018-06-13</t>
  </si>
  <si>
    <t>2018-06-13T06:03:59</t>
  </si>
  <si>
    <t>2018-06-13T20:35:01</t>
  </si>
  <si>
    <t>2018-06-14</t>
  </si>
  <si>
    <t>2018-06-14T06:04:00</t>
  </si>
  <si>
    <t>2018-06-14T20:35:24</t>
  </si>
  <si>
    <t>2018-06-15</t>
  </si>
  <si>
    <t>2018-06-15T06:04:03</t>
  </si>
  <si>
    <t>2018-06-15T20:35:46</t>
  </si>
  <si>
    <t>2018-06-16</t>
  </si>
  <si>
    <t>2018-06-16T06:04:07</t>
  </si>
  <si>
    <t>2018-06-16T20:36:06</t>
  </si>
  <si>
    <t>2018-06-17</t>
  </si>
  <si>
    <t>2018-06-17T06:04:13</t>
  </si>
  <si>
    <t>2018-06-17T20:36:25</t>
  </si>
  <si>
    <t>2018-06-18</t>
  </si>
  <si>
    <t>2018-06-18T06:04:20</t>
  </si>
  <si>
    <t>2018-06-18T20:36:43</t>
  </si>
  <si>
    <t>2018-06-19</t>
  </si>
  <si>
    <t>2018-06-19T06:04:29</t>
  </si>
  <si>
    <t>2018-06-19T20:37:00</t>
  </si>
  <si>
    <t>2018-06-20</t>
  </si>
  <si>
    <t>2018-06-20T06:04:39</t>
  </si>
  <si>
    <t>2018-06-20T20:37:14</t>
  </si>
  <si>
    <t>2018-06-21</t>
  </si>
  <si>
    <t>2018-06-21T06:04:51</t>
  </si>
  <si>
    <t>2018-06-21T20:37:28</t>
  </si>
  <si>
    <t>2018-06-22</t>
  </si>
  <si>
    <t>2018-06-22T06:05:04</t>
  </si>
  <si>
    <t>2018-06-22T20:37:40</t>
  </si>
  <si>
    <t>2018-06-23</t>
  </si>
  <si>
    <t>2018-06-23T06:05:19</t>
  </si>
  <si>
    <t>2018-06-23T20:37:50</t>
  </si>
  <si>
    <t>2018-06-24</t>
  </si>
  <si>
    <t>2018-06-24T06:05:35</t>
  </si>
  <si>
    <t>2018-06-24T20:37:58</t>
  </si>
  <si>
    <t>2018-06-25</t>
  </si>
  <si>
    <t>2018-06-25T06:05:53</t>
  </si>
  <si>
    <t>2018-06-25T20:38:06</t>
  </si>
  <si>
    <t>2018-06-26</t>
  </si>
  <si>
    <t>2018-06-26T06:06:12</t>
  </si>
  <si>
    <t>2018-06-26T20:38:11</t>
  </si>
  <si>
    <t>2018-06-27</t>
  </si>
  <si>
    <t>2018-06-27T06:06:32</t>
  </si>
  <si>
    <t>2018-06-27T20:38:15</t>
  </si>
  <si>
    <t>2018-06-28</t>
  </si>
  <si>
    <t>2018-06-28T06:06:54</t>
  </si>
  <si>
    <t>2018-06-28T20:38:17</t>
  </si>
  <si>
    <t>2018-06-29</t>
  </si>
  <si>
    <t>2018-06-29T06:07:16</t>
  </si>
  <si>
    <t>2018-06-29T20:38:18</t>
  </si>
  <si>
    <t>2018-06-30</t>
  </si>
  <si>
    <t>2018-06-30T06:07:40</t>
  </si>
  <si>
    <t>2018-06-30T20:38:17</t>
  </si>
  <si>
    <t>2018-07-01</t>
  </si>
  <si>
    <t>2018-07-01T06:08:06</t>
  </si>
  <si>
    <t>2018-07-01T20:38:14</t>
  </si>
  <si>
    <t>2018-07-02</t>
  </si>
  <si>
    <t>2018-07-02T06:08:32</t>
  </si>
  <si>
    <t>2018-07-02T20:38:10</t>
  </si>
  <si>
    <t>2018-07-03</t>
  </si>
  <si>
    <t>2018-07-03T06:09:00</t>
  </si>
  <si>
    <t>2018-07-03T20:38:04</t>
  </si>
  <si>
    <t>2018-07-04</t>
  </si>
  <si>
    <t>2018-07-04T06:09:28</t>
  </si>
  <si>
    <t>2018-07-04T20:37:56</t>
  </si>
  <si>
    <t>2018-07-05</t>
  </si>
  <si>
    <t>2018-07-05T06:09:58</t>
  </si>
  <si>
    <t>2018-07-05T20:37:47</t>
  </si>
  <si>
    <t>2018-07-06</t>
  </si>
  <si>
    <t>2018-07-06T06:10:29</t>
  </si>
  <si>
    <t>2018-07-06T20:37:35</t>
  </si>
  <si>
    <t>2018-07-07</t>
  </si>
  <si>
    <t>2018-07-07T06:11:00</t>
  </si>
  <si>
    <t>2018-07-07T20:37:23</t>
  </si>
  <si>
    <t>2018-07-08</t>
  </si>
  <si>
    <t>2018-07-08T06:11:33</t>
  </si>
  <si>
    <t>2018-07-08T20:37:08</t>
  </si>
  <si>
    <t>2018-07-09</t>
  </si>
  <si>
    <t>2018-07-09T06:12:07</t>
  </si>
  <si>
    <t>2018-07-09T20:36:52</t>
  </si>
  <si>
    <t>2018-07-10</t>
  </si>
  <si>
    <t>2018-07-10T06:12:41</t>
  </si>
  <si>
    <t>2018-07-10T20:36:34</t>
  </si>
  <si>
    <t>2018-07-11</t>
  </si>
  <si>
    <t>2018-07-11T06:13:16</t>
  </si>
  <si>
    <t>2018-07-11T20:36:14</t>
  </si>
  <si>
    <t>2018-07-12</t>
  </si>
  <si>
    <t>2018-07-12T06:13:52</t>
  </si>
  <si>
    <t>2018-07-12T20:35:53</t>
  </si>
  <si>
    <t>2018-07-13</t>
  </si>
  <si>
    <t>2018-07-13T06:14:29</t>
  </si>
  <si>
    <t>2018-07-13T20:35:30</t>
  </si>
  <si>
    <t>2018-07-14</t>
  </si>
  <si>
    <t>2018-07-14T06:15:07</t>
  </si>
  <si>
    <t>2018-07-14T20:35:05</t>
  </si>
  <si>
    <t>2018-07-15</t>
  </si>
  <si>
    <t>2018-07-15T06:15:45</t>
  </si>
  <si>
    <t>2018-07-15T20:34:38</t>
  </si>
  <si>
    <t>2018-07-16</t>
  </si>
  <si>
    <t>2018-07-16T06:16:24</t>
  </si>
  <si>
    <t>2018-07-16T20:34:10</t>
  </si>
  <si>
    <t>2018-07-17</t>
  </si>
  <si>
    <t>2018-07-17T06:17:04</t>
  </si>
  <si>
    <t>2018-07-17T20:33:41</t>
  </si>
  <si>
    <t>2018-07-18</t>
  </si>
  <si>
    <t>2018-07-18T06:17:44</t>
  </si>
  <si>
    <t>2018-07-18T20:33:09</t>
  </si>
  <si>
    <t>2018-07-19</t>
  </si>
  <si>
    <t>2018-07-19T06:18:25</t>
  </si>
  <si>
    <t>2018-07-19T20:32:36</t>
  </si>
  <si>
    <t>2018-07-20</t>
  </si>
  <si>
    <t>2018-07-20T06:19:07</t>
  </si>
  <si>
    <t>2018-07-20T20:32:02</t>
  </si>
  <si>
    <t>2018-07-21</t>
  </si>
  <si>
    <t>2018-07-21T06:19:48</t>
  </si>
  <si>
    <t>2018-07-21T20:31:25</t>
  </si>
  <si>
    <t>2018-07-22</t>
  </si>
  <si>
    <t>2018-07-22T06:20:31</t>
  </si>
  <si>
    <t>2018-07-22T20:30:48</t>
  </si>
  <si>
    <t>2018-07-23</t>
  </si>
  <si>
    <t>2018-07-23T06:21:14</t>
  </si>
  <si>
    <t>2018-07-23T20:30:08</t>
  </si>
  <si>
    <t>2018-07-24</t>
  </si>
  <si>
    <t>2018-07-24T06:21:57</t>
  </si>
  <si>
    <t>2018-07-24T20:29:27</t>
  </si>
  <si>
    <t>2018-07-25</t>
  </si>
  <si>
    <t>2018-07-25T06:22:40</t>
  </si>
  <si>
    <t>2018-07-25T20:28:45</t>
  </si>
  <si>
    <t>2018-07-26</t>
  </si>
  <si>
    <t>2018-07-26T06:23:24</t>
  </si>
  <si>
    <t>2018-07-26T20:28:01</t>
  </si>
  <si>
    <t>2018-07-27</t>
  </si>
  <si>
    <t>2018-07-27T06:24:08</t>
  </si>
  <si>
    <t>2018-07-27T20:27:15</t>
  </si>
  <si>
    <t>2018-07-28</t>
  </si>
  <si>
    <t>2018-07-28T06:24:53</t>
  </si>
  <si>
    <t>2018-07-28T20:26:28</t>
  </si>
  <si>
    <t>2018-07-29</t>
  </si>
  <si>
    <t>2018-07-29T06:25:38</t>
  </si>
  <si>
    <t>2018-07-29T20:25:40</t>
  </si>
  <si>
    <t>2018-07-30</t>
  </si>
  <si>
    <t>2018-07-30T06:26:23</t>
  </si>
  <si>
    <t>2018-07-30T20:24:50</t>
  </si>
  <si>
    <t>2018-07-31</t>
  </si>
  <si>
    <t>2018-07-31T06:27:08</t>
  </si>
  <si>
    <t>2018-07-31T20:23:59</t>
  </si>
  <si>
    <t>2018-08-01</t>
  </si>
  <si>
    <t>2018-08-01T06:27:53</t>
  </si>
  <si>
    <t>2018-08-01T20:23:06</t>
  </si>
  <si>
    <t>2018-08-02</t>
  </si>
  <si>
    <t>2018-08-02T06:28:39</t>
  </si>
  <si>
    <t>2018-08-02T20:22:12</t>
  </si>
  <si>
    <t>2018-08-03</t>
  </si>
  <si>
    <t>2018-08-03T06:29:24</t>
  </si>
  <si>
    <t>2018-08-03T20:21:17</t>
  </si>
  <si>
    <t>2018-08-04</t>
  </si>
  <si>
    <t>2018-08-04T06:30:10</t>
  </si>
  <si>
    <t>2018-08-04T20:20:20</t>
  </si>
  <si>
    <t>2018-08-05</t>
  </si>
  <si>
    <t>2018-08-05T06:30:56</t>
  </si>
  <si>
    <t>2018-08-05T20:19:22</t>
  </si>
  <si>
    <t>2018-08-06</t>
  </si>
  <si>
    <t>2018-08-06T06:31:42</t>
  </si>
  <si>
    <t>2018-08-06T20:18:23</t>
  </si>
  <si>
    <t>2018-08-07</t>
  </si>
  <si>
    <t>2018-08-07T06:32:28</t>
  </si>
  <si>
    <t>2018-08-07T20:17:22</t>
  </si>
  <si>
    <t>2018-08-08</t>
  </si>
  <si>
    <t>2018-08-08T06:33:14</t>
  </si>
  <si>
    <t>2018-08-08T20:16:21</t>
  </si>
  <si>
    <t>2018-08-09</t>
  </si>
  <si>
    <t>2018-08-09T06:34:00</t>
  </si>
  <si>
    <t>2018-08-09T20:15:18</t>
  </si>
  <si>
    <t>2018-08-10</t>
  </si>
  <si>
    <t>2018-08-10T06:34:47</t>
  </si>
  <si>
    <t>2018-08-10T20:14:14</t>
  </si>
  <si>
    <t>2018-08-11</t>
  </si>
  <si>
    <t>2018-08-11T06:35:33</t>
  </si>
  <si>
    <t>2018-08-11T20:13:09</t>
  </si>
  <si>
    <t>2018-08-12</t>
  </si>
  <si>
    <t>2018-08-12T06:36:19</t>
  </si>
  <si>
    <t>2018-08-12T20:12:02</t>
  </si>
  <si>
    <t>2018-08-13</t>
  </si>
  <si>
    <t>2018-08-13T06:37:05</t>
  </si>
  <si>
    <t>2018-08-13T20:10:55</t>
  </si>
  <si>
    <t>2018-08-14</t>
  </si>
  <si>
    <t>2018-08-14T06:37:51</t>
  </si>
  <si>
    <t>2018-08-14T20:09:47</t>
  </si>
  <si>
    <t>2018-08-15</t>
  </si>
  <si>
    <t>2018-08-15T06:38:37</t>
  </si>
  <si>
    <t>2018-08-15T20:08:37</t>
  </si>
  <si>
    <t>2018-08-16</t>
  </si>
  <si>
    <t>2018-08-16T06:39:23</t>
  </si>
  <si>
    <t>2018-08-16T20:07:27</t>
  </si>
  <si>
    <t>2018-08-17</t>
  </si>
  <si>
    <t>2018-08-17T06:40:09</t>
  </si>
  <si>
    <t>2018-08-17T20:06:16</t>
  </si>
  <si>
    <t>2018-08-18</t>
  </si>
  <si>
    <t>2018-08-18T06:40:55</t>
  </si>
  <si>
    <t>2018-08-18T20:05:03</t>
  </si>
  <si>
    <t>2018-08-19</t>
  </si>
  <si>
    <t>2018-08-19T06:41:41</t>
  </si>
  <si>
    <t>2018-08-19T20:03:50</t>
  </si>
  <si>
    <t>2018-08-20</t>
  </si>
  <si>
    <t>2018-08-20T06:42:26</t>
  </si>
  <si>
    <t>2018-08-20T20:02:36</t>
  </si>
  <si>
    <t>2018-08-21</t>
  </si>
  <si>
    <t>2018-08-21T06:43:12</t>
  </si>
  <si>
    <t>2018-08-21T20:01:21</t>
  </si>
  <si>
    <t>2018-08-22</t>
  </si>
  <si>
    <t>2018-08-22T06:43:58</t>
  </si>
  <si>
    <t>2018-08-22T20:00:05</t>
  </si>
  <si>
    <t>2018-08-23</t>
  </si>
  <si>
    <t>2018-08-23T06:44:43</t>
  </si>
  <si>
    <t>2018-08-23T19:58:49</t>
  </si>
  <si>
    <t>2018-08-24</t>
  </si>
  <si>
    <t>2018-08-24T06:45:29</t>
  </si>
  <si>
    <t>2018-08-24T19:57:31</t>
  </si>
  <si>
    <t>2018-08-25</t>
  </si>
  <si>
    <t>2018-08-25T06:46:14</t>
  </si>
  <si>
    <t>2018-08-25T19:56:13</t>
  </si>
  <si>
    <t>2018-08-26</t>
  </si>
  <si>
    <t>2018-08-26T06:46:59</t>
  </si>
  <si>
    <t>2018-08-26T19:54:55</t>
  </si>
  <si>
    <t>2018-08-27</t>
  </si>
  <si>
    <t>2018-08-27T06:47:44</t>
  </si>
  <si>
    <t>2018-08-27T19:53:35</t>
  </si>
  <si>
    <t>2018-08-28</t>
  </si>
  <si>
    <t>2018-08-28T06:48:29</t>
  </si>
  <si>
    <t>2018-08-28T19:52:15</t>
  </si>
  <si>
    <t>2018-08-29</t>
  </si>
  <si>
    <t>2018-08-29T06:49:14</t>
  </si>
  <si>
    <t>2018-08-29T19:50:54</t>
  </si>
  <si>
    <t>2018-08-30</t>
  </si>
  <si>
    <t>2018-08-30T06:49:59</t>
  </si>
  <si>
    <t>2018-08-30T19:49:33</t>
  </si>
  <si>
    <t>2018-08-31</t>
  </si>
  <si>
    <t>2018-08-31T06:50:44</t>
  </si>
  <si>
    <t>2018-08-31T19:48:11</t>
  </si>
  <si>
    <t>2018-09-01</t>
  </si>
  <si>
    <t>2018-09-01T06:51:29</t>
  </si>
  <si>
    <t>2018-09-01T19:46:49</t>
  </si>
  <si>
    <t>2018-09-02</t>
  </si>
  <si>
    <t>2018-09-02T06:52:14</t>
  </si>
  <si>
    <t>2018-09-02T19:45:26</t>
  </si>
  <si>
    <t>2018-09-03</t>
  </si>
  <si>
    <t>2018-09-03T06:52:58</t>
  </si>
  <si>
    <t>2018-09-03T19:44:02</t>
  </si>
  <si>
    <t>2018-09-04</t>
  </si>
  <si>
    <t>2018-09-04T06:53:43</t>
  </si>
  <si>
    <t>2018-09-04T19:42:38</t>
  </si>
  <si>
    <t>2018-09-05</t>
  </si>
  <si>
    <t>2018-09-05T06:54:27</t>
  </si>
  <si>
    <t>2018-09-05T19:41:14</t>
  </si>
  <si>
    <t>2018-09-06</t>
  </si>
  <si>
    <t>2018-09-06T06:55:12</t>
  </si>
  <si>
    <t>2018-09-06T19:39:49</t>
  </si>
  <si>
    <t>2018-09-07</t>
  </si>
  <si>
    <t>2018-09-07T06:55:56</t>
  </si>
  <si>
    <t>2018-09-07T19:38:24</t>
  </si>
  <si>
    <t>2018-09-08</t>
  </si>
  <si>
    <t>2018-09-08T06:56:41</t>
  </si>
  <si>
    <t>2018-09-08T19:36:59</t>
  </si>
  <si>
    <t>2018-09-09</t>
  </si>
  <si>
    <t>2018-09-09T06:57:25</t>
  </si>
  <si>
    <t>2018-09-09T19:35:33</t>
  </si>
  <si>
    <t>2018-09-10</t>
  </si>
  <si>
    <t>2018-09-10T06:58:09</t>
  </si>
  <si>
    <t>2018-09-10T19:34:07</t>
  </si>
  <si>
    <t>2018-09-11</t>
  </si>
  <si>
    <t>2018-09-11T06:58:54</t>
  </si>
  <si>
    <t>2018-09-11T19:32:40</t>
  </si>
  <si>
    <t>2018-09-12</t>
  </si>
  <si>
    <t>2018-09-12T06:59:38</t>
  </si>
  <si>
    <t>2018-09-12T19:31:14</t>
  </si>
  <si>
    <t>2018-09-13</t>
  </si>
  <si>
    <t>2018-09-13T07:00:23</t>
  </si>
  <si>
    <t>2018-09-13T19:29:47</t>
  </si>
  <si>
    <t>2018-09-14</t>
  </si>
  <si>
    <t>2018-09-14T07:01:07</t>
  </si>
  <si>
    <t>2018-09-14T19:28:20</t>
  </si>
  <si>
    <t>2018-09-15</t>
  </si>
  <si>
    <t>2018-09-15T07:01:52</t>
  </si>
  <si>
    <t>2018-09-15T19:26:53</t>
  </si>
  <si>
    <t>2018-09-16</t>
  </si>
  <si>
    <t>2018-09-16T07:02:36</t>
  </si>
  <si>
    <t>2018-09-16T19:25:26</t>
  </si>
  <si>
    <t>2018-09-17</t>
  </si>
  <si>
    <t>2018-09-17T07:03:21</t>
  </si>
  <si>
    <t>2018-09-17T19:23:58</t>
  </si>
  <si>
    <t>2018-09-18</t>
  </si>
  <si>
    <t>2018-09-18T07:04:05</t>
  </si>
  <si>
    <t>2018-09-18T19:22:31</t>
  </si>
  <si>
    <t>2018-09-19</t>
  </si>
  <si>
    <t>2018-09-19T07:04:50</t>
  </si>
  <si>
    <t>2018-09-19T19:21:04</t>
  </si>
  <si>
    <t>2018-09-20</t>
  </si>
  <si>
    <t>2018-09-20T07:05:35</t>
  </si>
  <si>
    <t>2018-09-20T19:19:36</t>
  </si>
  <si>
    <t>2018-09-21</t>
  </si>
  <si>
    <t>2018-09-21T07:06:20</t>
  </si>
  <si>
    <t>2018-09-21T19:18:09</t>
  </si>
  <si>
    <t>2018-09-22</t>
  </si>
  <si>
    <t>2018-09-22T07:07:05</t>
  </si>
  <si>
    <t>2018-09-22T19:16:41</t>
  </si>
  <si>
    <t>2018-09-23</t>
  </si>
  <si>
    <t>2018-09-23T07:07:50</t>
  </si>
  <si>
    <t>2018-09-23T19:15:14</t>
  </si>
  <si>
    <t>2018-09-24</t>
  </si>
  <si>
    <t>2018-09-24T07:08:35</t>
  </si>
  <si>
    <t>2018-09-24T19:13:47</t>
  </si>
  <si>
    <t>2018-09-25</t>
  </si>
  <si>
    <t>2018-09-25T07:09:21</t>
  </si>
  <si>
    <t>2018-09-25T19:12:20</t>
  </si>
  <si>
    <t>2018-09-26</t>
  </si>
  <si>
    <t>2018-09-26T07:10:06</t>
  </si>
  <si>
    <t>2018-09-26T19:10:53</t>
  </si>
  <si>
    <t>2018-09-27</t>
  </si>
  <si>
    <t>2018-09-27T07:10:52</t>
  </si>
  <si>
    <t>2018-09-27T19:09:26</t>
  </si>
  <si>
    <t>2018-09-28</t>
  </si>
  <si>
    <t>2018-09-28T07:11:38</t>
  </si>
  <si>
    <t>2018-09-28T19:08:00</t>
  </si>
  <si>
    <t>2018-09-29</t>
  </si>
  <si>
    <t>2018-09-29T07:12:24</t>
  </si>
  <si>
    <t>2018-09-29T19:06:34</t>
  </si>
  <si>
    <t>2018-09-30</t>
  </si>
  <si>
    <t>2018-09-30T07:13:11</t>
  </si>
  <si>
    <t>2018-09-30T19:05:08</t>
  </si>
  <si>
    <t>2018-10-01</t>
  </si>
  <si>
    <t>2018-10-01T07:13:57</t>
  </si>
  <si>
    <t>2018-10-01T19:03:42</t>
  </si>
  <si>
    <t>2018-10-02</t>
  </si>
  <si>
    <t>2018-10-02T07:14:44</t>
  </si>
  <si>
    <t>2018-10-02T19:02:17</t>
  </si>
  <si>
    <t>2018-10-03</t>
  </si>
  <si>
    <t>2018-10-03T07:15:31</t>
  </si>
  <si>
    <t>2018-10-03T19:00:52</t>
  </si>
  <si>
    <t>2018-10-04</t>
  </si>
  <si>
    <t>2018-10-04T07:16:18</t>
  </si>
  <si>
    <t>2018-10-04T18:59:27</t>
  </si>
  <si>
    <t>2018-10-05</t>
  </si>
  <si>
    <t>2018-10-05T07:17:06</t>
  </si>
  <si>
    <t>2018-10-05T18:58:03</t>
  </si>
  <si>
    <t>2018-10-06</t>
  </si>
  <si>
    <t>2018-10-06T07:17:54</t>
  </si>
  <si>
    <t>2018-10-06T18:56:39</t>
  </si>
  <si>
    <t>2018-10-07</t>
  </si>
  <si>
    <t>2018-10-07T07:18:42</t>
  </si>
  <si>
    <t>2018-10-07T18:55:16</t>
  </si>
  <si>
    <t>2018-10-08</t>
  </si>
  <si>
    <t>2018-10-08T07:19:30</t>
  </si>
  <si>
    <t>2018-10-08T18:53:53</t>
  </si>
  <si>
    <t>2018-10-09</t>
  </si>
  <si>
    <t>2018-10-09T07:20:19</t>
  </si>
  <si>
    <t>2018-10-09T18:52:31</t>
  </si>
  <si>
    <t>2018-10-10</t>
  </si>
  <si>
    <t>2018-10-10T07:21:08</t>
  </si>
  <si>
    <t>2018-10-10T18:51:10</t>
  </si>
  <si>
    <t>2018-10-11</t>
  </si>
  <si>
    <t>2018-10-11T07:21:57</t>
  </si>
  <si>
    <t>2018-10-11T18:49:49</t>
  </si>
  <si>
    <t>2018-10-12</t>
  </si>
  <si>
    <t>2018-10-12T07:22:47</t>
  </si>
  <si>
    <t>2018-10-12T18:48:29</t>
  </si>
  <si>
    <t>2018-10-13</t>
  </si>
  <si>
    <t>2018-10-13T07:23:37</t>
  </si>
  <si>
    <t>2018-10-13T18:47:09</t>
  </si>
  <si>
    <t>2018-10-14</t>
  </si>
  <si>
    <t>2018-10-14T07:24:28</t>
  </si>
  <si>
    <t>2018-10-14T18:45:50</t>
  </si>
  <si>
    <t>2018-10-15</t>
  </si>
  <si>
    <t>2018-10-15T07:25:18</t>
  </si>
  <si>
    <t>2018-10-15T18:44:32</t>
  </si>
  <si>
    <t>2018-10-16</t>
  </si>
  <si>
    <t>2018-10-16T07:26:09</t>
  </si>
  <si>
    <t>2018-10-16T18:43:15</t>
  </si>
  <si>
    <t>2018-10-17</t>
  </si>
  <si>
    <t>2018-10-17T07:27:01</t>
  </si>
  <si>
    <t>2018-10-17T18:41:58</t>
  </si>
  <si>
    <t>2018-10-18</t>
  </si>
  <si>
    <t>2018-10-18T07:27:53</t>
  </si>
  <si>
    <t>2018-10-18T18:40:42</t>
  </si>
  <si>
    <t>2018-10-19</t>
  </si>
  <si>
    <t>2018-10-19T07:28:45</t>
  </si>
  <si>
    <t>2018-10-19T18:39:28</t>
  </si>
  <si>
    <t>2018-10-20</t>
  </si>
  <si>
    <t>2018-10-20T07:29:37</t>
  </si>
  <si>
    <t>2018-10-20T18:38:14</t>
  </si>
  <si>
    <t>2018-10-21</t>
  </si>
  <si>
    <t>2018-10-21T07:30:30</t>
  </si>
  <si>
    <t>2018-10-21T18:37:01</t>
  </si>
  <si>
    <t>2018-10-22</t>
  </si>
  <si>
    <t>2018-10-22T07:31:24</t>
  </si>
  <si>
    <t>2018-10-22T18:35:49</t>
  </si>
  <si>
    <t>2018-10-23</t>
  </si>
  <si>
    <t>2018-10-23T07:32:17</t>
  </si>
  <si>
    <t>2018-10-23T18:34:37</t>
  </si>
  <si>
    <t>2018-10-24</t>
  </si>
  <si>
    <t>2018-10-24T07:33:11</t>
  </si>
  <si>
    <t>2018-10-24T18:33:27</t>
  </si>
  <si>
    <t>2018-10-25</t>
  </si>
  <si>
    <t>2018-10-25T07:34:06</t>
  </si>
  <si>
    <t>2018-10-25T18:32:19</t>
  </si>
  <si>
    <t>2018-10-26</t>
  </si>
  <si>
    <t>2018-10-26T07:35:00</t>
  </si>
  <si>
    <t>2018-10-26T18:31:11</t>
  </si>
  <si>
    <t>2018-10-27</t>
  </si>
  <si>
    <t>2018-10-27T07:35:56</t>
  </si>
  <si>
    <t>2018-10-27T18:30:04</t>
  </si>
  <si>
    <t>2018-10-28</t>
  </si>
  <si>
    <t>2018-10-28T06:36:51</t>
  </si>
  <si>
    <t>2018-10-28T17:28:58</t>
  </si>
  <si>
    <t>2018-10-29</t>
  </si>
  <si>
    <t>2018-10-29T06:37:47</t>
  </si>
  <si>
    <t>2018-10-29T17:27:54</t>
  </si>
  <si>
    <t>2018-10-30</t>
  </si>
  <si>
    <t>2018-10-30T06:38:43</t>
  </si>
  <si>
    <t>2018-10-30T17:26:51</t>
  </si>
  <si>
    <t>2018-10-31</t>
  </si>
  <si>
    <t>2018-10-31T06:39:40</t>
  </si>
  <si>
    <t>2018-10-31T17:25:49</t>
  </si>
  <si>
    <t>2018-11-01</t>
  </si>
  <si>
    <t>2018-11-01T06:40:37</t>
  </si>
  <si>
    <t>2018-11-01T17:24:48</t>
  </si>
  <si>
    <t>2018-11-02</t>
  </si>
  <si>
    <t>2018-11-02T06:41:34</t>
  </si>
  <si>
    <t>2018-11-02T17:23:49</t>
  </si>
  <si>
    <t>2018-11-03</t>
  </si>
  <si>
    <t>2018-11-03T06:42:31</t>
  </si>
  <si>
    <t>2018-11-03T17:22:51</t>
  </si>
  <si>
    <t>2018-11-04</t>
  </si>
  <si>
    <t>2018-11-04T06:43:29</t>
  </si>
  <si>
    <t>2018-11-04T17:21:55</t>
  </si>
  <si>
    <t>2018-11-05</t>
  </si>
  <si>
    <t>2018-11-05T06:44:27</t>
  </si>
  <si>
    <t>2018-11-05T17:21:00</t>
  </si>
  <si>
    <t>2018-11-06</t>
  </si>
  <si>
    <t>2018-11-06T06:45:25</t>
  </si>
  <si>
    <t>2018-11-06T17:20:06</t>
  </si>
  <si>
    <t>2018-11-07</t>
  </si>
  <si>
    <t>2018-11-07T06:46:24</t>
  </si>
  <si>
    <t>2018-11-07T17:19:14</t>
  </si>
  <si>
    <t>2018-11-08</t>
  </si>
  <si>
    <t>2018-11-08T06:47:22</t>
  </si>
  <si>
    <t>2018-11-08T17:18:23</t>
  </si>
  <si>
    <t>2018-11-09</t>
  </si>
  <si>
    <t>2018-11-09T06:48:21</t>
  </si>
  <si>
    <t>2018-11-09T17:17:34</t>
  </si>
  <si>
    <t>2018-11-10</t>
  </si>
  <si>
    <t>2018-11-10T06:49:20</t>
  </si>
  <si>
    <t>2018-11-10T17:16:47</t>
  </si>
  <si>
    <t>2018-11-11</t>
  </si>
  <si>
    <t>2018-11-11T06:50:19</t>
  </si>
  <si>
    <t>2018-11-11T17:16:01</t>
  </si>
  <si>
    <t>2018-11-12</t>
  </si>
  <si>
    <t>2018-11-12T06:51:19</t>
  </si>
  <si>
    <t>2018-11-12T17:15:16</t>
  </si>
  <si>
    <t>2018-11-13</t>
  </si>
  <si>
    <t>2018-11-13T06:52:18</t>
  </si>
  <si>
    <t>2018-11-13T17:14:34</t>
  </si>
  <si>
    <t>2018-11-14</t>
  </si>
  <si>
    <t>2018-11-14T06:53:17</t>
  </si>
  <si>
    <t>2018-11-14T17:13:53</t>
  </si>
  <si>
    <t>2018-11-15</t>
  </si>
  <si>
    <t>2018-11-15T06:54:17</t>
  </si>
  <si>
    <t>2018-11-15T17:13:13</t>
  </si>
  <si>
    <t>2018-11-16</t>
  </si>
  <si>
    <t>2018-11-16T06:55:16</t>
  </si>
  <si>
    <t>2018-11-16T17:12:36</t>
  </si>
  <si>
    <t>2018-11-17</t>
  </si>
  <si>
    <t>2018-11-17T06:56:16</t>
  </si>
  <si>
    <t>2018-11-17T17:12:00</t>
  </si>
  <si>
    <t>2018-11-18</t>
  </si>
  <si>
    <t>2018-11-18T06:57:15</t>
  </si>
  <si>
    <t>2018-11-18T17:11:26</t>
  </si>
  <si>
    <t>2018-11-19</t>
  </si>
  <si>
    <t>2018-11-19T06:58:14</t>
  </si>
  <si>
    <t>2018-11-19T17:10:53</t>
  </si>
  <si>
    <t>2018-11-20</t>
  </si>
  <si>
    <t>2018-11-20T06:59:13</t>
  </si>
  <si>
    <t>2018-11-20T17:10:23</t>
  </si>
  <si>
    <t>2018-11-21</t>
  </si>
  <si>
    <t>2018-11-21T07:00:12</t>
  </si>
  <si>
    <t>2018-11-21T17:09:54</t>
  </si>
  <si>
    <t>2018-11-22</t>
  </si>
  <si>
    <t>2018-11-22T07:01:10</t>
  </si>
  <si>
    <t>2018-11-22T17:09:27</t>
  </si>
  <si>
    <t>2018-11-23</t>
  </si>
  <si>
    <t>2018-11-23T07:02:09</t>
  </si>
  <si>
    <t>2018-11-23T17:09:03</t>
  </si>
  <si>
    <t>2018-11-24</t>
  </si>
  <si>
    <t>2018-11-24T07:03:07</t>
  </si>
  <si>
    <t>2018-11-24T17:08:39</t>
  </si>
  <si>
    <t>2018-11-25</t>
  </si>
  <si>
    <t>2018-11-25T07:04:04</t>
  </si>
  <si>
    <t>2018-11-25T17:08:18</t>
  </si>
  <si>
    <t>2018-11-26</t>
  </si>
  <si>
    <t>2018-11-26T07:05:02</t>
  </si>
  <si>
    <t>2018-11-26T17:07:59</t>
  </si>
  <si>
    <t>2018-11-27</t>
  </si>
  <si>
    <t>2018-11-27T07:05:58</t>
  </si>
  <si>
    <t>2018-11-27T17:07:42</t>
  </si>
  <si>
    <t>2018-11-28</t>
  </si>
  <si>
    <t>2018-11-28T07:06:55</t>
  </si>
  <si>
    <t>2018-11-28T17:07:26</t>
  </si>
  <si>
    <t>2018-11-29</t>
  </si>
  <si>
    <t>2018-11-29T07:07:50</t>
  </si>
  <si>
    <t>2018-11-29T17:07:13</t>
  </si>
  <si>
    <t>2018-11-30</t>
  </si>
  <si>
    <t>2018-11-30T07:08:46</t>
  </si>
  <si>
    <t>2018-11-30T17:07:01</t>
  </si>
  <si>
    <t>2018-12-01</t>
  </si>
  <si>
    <t>2018-12-01T07:09:40</t>
  </si>
  <si>
    <t>2018-12-01T17:06:52</t>
  </si>
  <si>
    <t>2018-12-02</t>
  </si>
  <si>
    <t>2018-12-02T07:10:34</t>
  </si>
  <si>
    <t>2018-12-02T17:06:44</t>
  </si>
  <si>
    <t>2018-12-03</t>
  </si>
  <si>
    <t>2018-12-03T07:11:27</t>
  </si>
  <si>
    <t>2018-12-03T17:06:39</t>
  </si>
  <si>
    <t>2018-12-04</t>
  </si>
  <si>
    <t>2018-12-04T07:12:19</t>
  </si>
  <si>
    <t>2018-12-04T17:06:35</t>
  </si>
  <si>
    <t>2018-12-05</t>
  </si>
  <si>
    <t>2018-12-05T07:13:11</t>
  </si>
  <si>
    <t>2018-12-05T17:06:34</t>
  </si>
  <si>
    <t>2018-12-06</t>
  </si>
  <si>
    <t>2018-12-06T07:14:01</t>
  </si>
  <si>
    <t>2018-12-06T17:06:34</t>
  </si>
  <si>
    <t>2018-12-07</t>
  </si>
  <si>
    <t>2018-12-07T07:14:51</t>
  </si>
  <si>
    <t>2018-12-07T17:06:36</t>
  </si>
  <si>
    <t>2018-12-08</t>
  </si>
  <si>
    <t>2018-12-08T07:15:40</t>
  </si>
  <si>
    <t>2018-12-08T17:06:40</t>
  </si>
  <si>
    <t>2018-12-09</t>
  </si>
  <si>
    <t>2018-12-09T07:16:27</t>
  </si>
  <si>
    <t>2018-12-09T17:06:47</t>
  </si>
  <si>
    <t>2018-12-10</t>
  </si>
  <si>
    <t>2018-12-10T07:17:14</t>
  </si>
  <si>
    <t>2018-12-10T17:06:55</t>
  </si>
  <si>
    <t>2018-12-11</t>
  </si>
  <si>
    <t>2018-12-11T07:17:59</t>
  </si>
  <si>
    <t>2018-12-11T17:07:05</t>
  </si>
  <si>
    <t>2018-12-12</t>
  </si>
  <si>
    <t>2018-12-12T07:18:43</t>
  </si>
  <si>
    <t>2018-12-12T17:07:17</t>
  </si>
  <si>
    <t>2018-12-13</t>
  </si>
  <si>
    <t>2018-12-13T07:19:26</t>
  </si>
  <si>
    <t>2018-12-13T17:07:31</t>
  </si>
  <si>
    <t>2018-12-14</t>
  </si>
  <si>
    <t>2018-12-14T07:20:08</t>
  </si>
  <si>
    <t>2018-12-14T17:07:47</t>
  </si>
  <si>
    <t>2018-12-15</t>
  </si>
  <si>
    <t>2018-12-15T07:20:49</t>
  </si>
  <si>
    <t>2018-12-15T17:08:04</t>
  </si>
  <si>
    <t>2018-12-16</t>
  </si>
  <si>
    <t>2018-12-16T07:21:28</t>
  </si>
  <si>
    <t>2018-12-16T17:08:24</t>
  </si>
  <si>
    <t>2018-12-17</t>
  </si>
  <si>
    <t>2018-12-17T07:22:05</t>
  </si>
  <si>
    <t>2018-12-17T17:08:45</t>
  </si>
  <si>
    <t>2018-12-18</t>
  </si>
  <si>
    <t>2018-12-18T07:22:42</t>
  </si>
  <si>
    <t>2018-12-18T17:09:08</t>
  </si>
  <si>
    <t>2018-12-19</t>
  </si>
  <si>
    <t>2018-12-19T07:23:16</t>
  </si>
  <si>
    <t>2018-12-19T17:09:33</t>
  </si>
  <si>
    <t>2018-12-20</t>
  </si>
  <si>
    <t>2018-12-20T07:23:50</t>
  </si>
  <si>
    <t>2018-12-20T17:10:00</t>
  </si>
  <si>
    <t>2018-12-21</t>
  </si>
  <si>
    <t>2018-12-21T07:24:21</t>
  </si>
  <si>
    <t>2018-12-21T17:10:28</t>
  </si>
  <si>
    <t>2018-12-22</t>
  </si>
  <si>
    <t>2018-12-22T07:24:51</t>
  </si>
  <si>
    <t>2018-12-22T17:10:58</t>
  </si>
  <si>
    <t>2018-12-23</t>
  </si>
  <si>
    <t>2018-12-23T07:25:20</t>
  </si>
  <si>
    <t>2018-12-23T17:11:30</t>
  </si>
  <si>
    <t>2018-12-24</t>
  </si>
  <si>
    <t>2018-12-24T07:25:47</t>
  </si>
  <si>
    <t>2018-12-24T17:12:03</t>
  </si>
  <si>
    <t>2018-12-25</t>
  </si>
  <si>
    <t>2018-12-25T07:26:12</t>
  </si>
  <si>
    <t>2018-12-25T17:12:38</t>
  </si>
  <si>
    <t>2018-12-26</t>
  </si>
  <si>
    <t>2018-12-26T07:26:35</t>
  </si>
  <si>
    <t>2018-12-26T17:13:15</t>
  </si>
  <si>
    <t>2018-12-27</t>
  </si>
  <si>
    <t>2018-12-27T07:26:57</t>
  </si>
  <si>
    <t>2018-12-27T17:13:53</t>
  </si>
  <si>
    <t>2018-12-28</t>
  </si>
  <si>
    <t>2018-12-28T07:27:17</t>
  </si>
  <si>
    <t>2018-12-28T17:14:32</t>
  </si>
  <si>
    <t>2018-12-29</t>
  </si>
  <si>
    <t>2018-12-29T07:27:35</t>
  </si>
  <si>
    <t>2018-12-29T17:15:13</t>
  </si>
  <si>
    <t>2018-12-30</t>
  </si>
  <si>
    <t>2018-12-30T07:27:51</t>
  </si>
  <si>
    <t>2018-12-30T17:15:56</t>
  </si>
  <si>
    <t>2018-12-31</t>
  </si>
  <si>
    <t>2018-12-31T07:28:05</t>
  </si>
  <si>
    <t>2018-12-31T17:16:39</t>
  </si>
  <si>
    <t>2019-01-01</t>
  </si>
  <si>
    <t>2019-01-01T07:28:18</t>
  </si>
  <si>
    <t>2019-01-01T17:17:24</t>
  </si>
  <si>
    <t>2019-01-02</t>
  </si>
  <si>
    <t>2019-01-02T07:28:29</t>
  </si>
  <si>
    <t>2019-01-02T17:18:10</t>
  </si>
  <si>
    <t>2019-01-03</t>
  </si>
  <si>
    <t>2019-01-03T07:28:38</t>
  </si>
  <si>
    <t>2019-01-03T17:18:58</t>
  </si>
  <si>
    <t>2019-01-04</t>
  </si>
  <si>
    <t>2019-01-04T07:28:45</t>
  </si>
  <si>
    <t>2019-01-04T17:19:46</t>
  </si>
  <si>
    <t>2019-01-05</t>
  </si>
  <si>
    <t>2019-01-05T07:28:50</t>
  </si>
  <si>
    <t>2019-01-05T17:20:36</t>
  </si>
  <si>
    <t>2019-01-06</t>
  </si>
  <si>
    <t>2019-01-06T07:28:53</t>
  </si>
  <si>
    <t>2019-01-06T17:21:27</t>
  </si>
  <si>
    <t>2019-01-07</t>
  </si>
  <si>
    <t>2019-01-07T07:28:54</t>
  </si>
  <si>
    <t>2019-01-07T17:22:18</t>
  </si>
  <si>
    <t>2019-01-08</t>
  </si>
  <si>
    <t>2019-01-08T07:28:53</t>
  </si>
  <si>
    <t>2019-01-08T17:23:11</t>
  </si>
  <si>
    <t>2019-01-09</t>
  </si>
  <si>
    <t>2019-01-09T07:28:50</t>
  </si>
  <si>
    <t>2019-01-09T17:24:05</t>
  </si>
  <si>
    <t>2019-01-10</t>
  </si>
  <si>
    <t>2019-01-10T07:28:46</t>
  </si>
  <si>
    <t>2019-01-10T17:24:59</t>
  </si>
  <si>
    <t>2019-01-11</t>
  </si>
  <si>
    <t>2019-01-11T07:28:39</t>
  </si>
  <si>
    <t>2019-01-11T17:25:54</t>
  </si>
  <si>
    <t>2019-01-12</t>
  </si>
  <si>
    <t>2019-01-12T07:28:31</t>
  </si>
  <si>
    <t>2019-01-12T17:26:50</t>
  </si>
  <si>
    <t>2019-01-13</t>
  </si>
  <si>
    <t>2019-01-13T07:28:20</t>
  </si>
  <si>
    <t>2019-01-13T17:27:47</t>
  </si>
  <si>
    <t>2019-01-14</t>
  </si>
  <si>
    <t>2019-01-14T07:28:08</t>
  </si>
  <si>
    <t>2019-01-14T17:28:45</t>
  </si>
  <si>
    <t>2019-01-15</t>
  </si>
  <si>
    <t>2019-01-15T07:27:54</t>
  </si>
  <si>
    <t>2019-01-15T17:29:43</t>
  </si>
  <si>
    <t>2019-01-16</t>
  </si>
  <si>
    <t>2019-01-16T07:27:38</t>
  </si>
  <si>
    <t>2019-01-16T17:30:41</t>
  </si>
  <si>
    <t>2019-01-17</t>
  </si>
  <si>
    <t>2019-01-17T07:27:20</t>
  </si>
  <si>
    <t>2019-01-17T17:31:40</t>
  </si>
  <si>
    <t>2019-01-18</t>
  </si>
  <si>
    <t>2019-01-18T07:27:00</t>
  </si>
  <si>
    <t>2019-01-18T17:32:40</t>
  </si>
  <si>
    <t>2019-01-19</t>
  </si>
  <si>
    <t>2019-01-19T07:26:38</t>
  </si>
  <si>
    <t>2019-01-19T17:33:40</t>
  </si>
  <si>
    <t>2019-01-20</t>
  </si>
  <si>
    <t>2019-01-20T07:26:14</t>
  </si>
  <si>
    <t>2019-01-20T17:34:41</t>
  </si>
  <si>
    <t>2019-01-21</t>
  </si>
  <si>
    <t>2019-01-21T07:25:49</t>
  </si>
  <si>
    <t>2019-01-21T17:35:41</t>
  </si>
  <si>
    <t>2019-01-22</t>
  </si>
  <si>
    <t>2019-01-22T07:25:22</t>
  </si>
  <si>
    <t>2019-01-22T17:36:43</t>
  </si>
  <si>
    <t>2019-01-23</t>
  </si>
  <si>
    <t>2019-01-23T07:24:53</t>
  </si>
  <si>
    <t>2019-01-23T17:37:44</t>
  </si>
  <si>
    <t>2019-01-24</t>
  </si>
  <si>
    <t>2019-01-24T07:24:22</t>
  </si>
  <si>
    <t>2019-01-24T17:38:46</t>
  </si>
  <si>
    <t>2019-01-25</t>
  </si>
  <si>
    <t>2019-01-25T07:23:49</t>
  </si>
  <si>
    <t>2019-01-25T17:39:47</t>
  </si>
  <si>
    <t>2019-01-26</t>
  </si>
  <si>
    <t>2019-01-26T07:23:15</t>
  </si>
  <si>
    <t>2019-01-26T17:40:49</t>
  </si>
  <si>
    <t>2019-01-27</t>
  </si>
  <si>
    <t>2019-01-27T07:22:38</t>
  </si>
  <si>
    <t>2019-01-27T17:41:51</t>
  </si>
  <si>
    <t>2019-01-28</t>
  </si>
  <si>
    <t>2019-01-28T07:22:01</t>
  </si>
  <si>
    <t>2019-01-28T17:42:53</t>
  </si>
  <si>
    <t>2019-01-29</t>
  </si>
  <si>
    <t>2019-01-29T07:21:21</t>
  </si>
  <si>
    <t>2019-01-29T17:43:56</t>
  </si>
  <si>
    <t>2019-01-30</t>
  </si>
  <si>
    <t>2019-01-30T07:20:40</t>
  </si>
  <si>
    <t>2019-01-30T17:44:58</t>
  </si>
  <si>
    <t>2019-01-31</t>
  </si>
  <si>
    <t>2019-01-31T07:19:57</t>
  </si>
  <si>
    <t>2019-01-31T17:46:00</t>
  </si>
  <si>
    <t>2019-02-01</t>
  </si>
  <si>
    <t>2019-02-01T07:19:13</t>
  </si>
  <si>
    <t>2019-02-01T17:47:02</t>
  </si>
  <si>
    <t>2019-02-02</t>
  </si>
  <si>
    <t>2019-02-02T07:18:27</t>
  </si>
  <si>
    <t>2019-02-02T17:48:04</t>
  </si>
  <si>
    <t>2019-02-03</t>
  </si>
  <si>
    <t>2019-02-03T07:17:39</t>
  </si>
  <si>
    <t>2019-02-03T17:49:06</t>
  </si>
  <si>
    <t>2019-02-04</t>
  </si>
  <si>
    <t>2019-02-04T07:16:50</t>
  </si>
  <si>
    <t>2019-02-04T17:50:08</t>
  </si>
  <si>
    <t>2019-02-05</t>
  </si>
  <si>
    <t>2019-02-05T07:16:00</t>
  </si>
  <si>
    <t>2019-02-05T17:51:09</t>
  </si>
  <si>
    <t>2019-02-06</t>
  </si>
  <si>
    <t>2019-02-06T07:15:08</t>
  </si>
  <si>
    <t>2019-02-06T17:52:11</t>
  </si>
  <si>
    <t>2019-02-07</t>
  </si>
  <si>
    <t>2019-02-07T07:14:14</t>
  </si>
  <si>
    <t>2019-02-07T17:53:12</t>
  </si>
  <si>
    <t>2019-02-08</t>
  </si>
  <si>
    <t>2019-02-08T07:13:19</t>
  </si>
  <si>
    <t>2019-02-08T17:54:13</t>
  </si>
  <si>
    <t>2019-02-09</t>
  </si>
  <si>
    <t>2019-02-09T07:12:23</t>
  </si>
  <si>
    <t>2019-02-09T17:55:14</t>
  </si>
  <si>
    <t>2019-02-10</t>
  </si>
  <si>
    <t>2019-02-10T07:11:26</t>
  </si>
  <si>
    <t>2019-02-10T17:56:15</t>
  </si>
  <si>
    <t>2019-02-11</t>
  </si>
  <si>
    <t>2019-02-11T07:10:27</t>
  </si>
  <si>
    <t>2019-02-11T17:57:15</t>
  </si>
  <si>
    <t>2019-02-12</t>
  </si>
  <si>
    <t>2019-02-12T07:09:27</t>
  </si>
  <si>
    <t>2019-02-12T17:58:15</t>
  </si>
  <si>
    <t>2019-02-13</t>
  </si>
  <si>
    <t>2019-02-13T07:08:25</t>
  </si>
  <si>
    <t>2019-02-13T17:59:15</t>
  </si>
  <si>
    <t>2019-02-14</t>
  </si>
  <si>
    <t>2019-02-14T07:07:23</t>
  </si>
  <si>
    <t>2019-02-14T18:00:14</t>
  </si>
  <si>
    <t>2019-02-15</t>
  </si>
  <si>
    <t>2019-02-15T07:06:19</t>
  </si>
  <si>
    <t>2019-02-15T18:01:13</t>
  </si>
  <si>
    <t>2019-02-16</t>
  </si>
  <si>
    <t>2019-02-16T07:05:14</t>
  </si>
  <si>
    <t>2019-02-16T18:02:12</t>
  </si>
  <si>
    <t>2019-02-17</t>
  </si>
  <si>
    <t>2019-02-17T07:04:08</t>
  </si>
  <si>
    <t>2019-02-17T18:03:10</t>
  </si>
  <si>
    <t>2019-02-18</t>
  </si>
  <si>
    <t>2019-02-18T07:03:01</t>
  </si>
  <si>
    <t>2019-02-18T18:04:08</t>
  </si>
  <si>
    <t>2019-02-19</t>
  </si>
  <si>
    <t>2019-02-19T07:01:52</t>
  </si>
  <si>
    <t>2019-02-19T18:05:06</t>
  </si>
  <si>
    <t>2019-02-20</t>
  </si>
  <si>
    <t>2019-02-20T07:00:43</t>
  </si>
  <si>
    <t>2019-02-20T18:06:04</t>
  </si>
  <si>
    <t>2019-02-21</t>
  </si>
  <si>
    <t>2019-02-21T06:59:33</t>
  </si>
  <si>
    <t>2019-02-21T18:07:01</t>
  </si>
  <si>
    <t>2019-02-22</t>
  </si>
  <si>
    <t>2019-02-22T06:58:22</t>
  </si>
  <si>
    <t>2019-02-22T18:07:58</t>
  </si>
  <si>
    <t>2019-02-23</t>
  </si>
  <si>
    <t>2019-02-23T06:57:10</t>
  </si>
  <si>
    <t>2019-02-23T18:08:54</t>
  </si>
  <si>
    <t>2019-02-24</t>
  </si>
  <si>
    <t>2019-02-24T06:55:57</t>
  </si>
  <si>
    <t>2019-02-24T18:09:50</t>
  </si>
  <si>
    <t>2019-02-25</t>
  </si>
  <si>
    <t>2019-02-25T06:54:43</t>
  </si>
  <si>
    <t>2019-02-25T18:10:46</t>
  </si>
  <si>
    <t>2019-02-26</t>
  </si>
  <si>
    <t>2019-02-26T06:53:28</t>
  </si>
  <si>
    <t>2019-02-26T18:11:41</t>
  </si>
  <si>
    <t>2019-02-27</t>
  </si>
  <si>
    <t>2019-02-27T06:52:13</t>
  </si>
  <si>
    <t>2019-02-27T18:12:36</t>
  </si>
  <si>
    <t>2019-02-28</t>
  </si>
  <si>
    <t>2019-02-28T06:50:56</t>
  </si>
  <si>
    <t>2019-02-28T18:13:31</t>
  </si>
  <si>
    <t>2019-03-01</t>
  </si>
  <si>
    <t>2019-03-01T06:49:39</t>
  </si>
  <si>
    <t>2019-03-01T18:14:25</t>
  </si>
  <si>
    <t>2019-03-02</t>
  </si>
  <si>
    <t>2019-03-02T06:48:22</t>
  </si>
  <si>
    <t>2019-03-02T18:15:19</t>
  </si>
  <si>
    <t>2019-03-03</t>
  </si>
  <si>
    <t>2019-03-03T06:47:03</t>
  </si>
  <si>
    <t>2019-03-03T18:16:13</t>
  </si>
  <si>
    <t>2019-03-04</t>
  </si>
  <si>
    <t>2019-03-04T06:45:44</t>
  </si>
  <si>
    <t>2019-03-04T18:17:06</t>
  </si>
  <si>
    <t>2019-03-05</t>
  </si>
  <si>
    <t>2019-03-05T06:44:25</t>
  </si>
  <si>
    <t>2019-03-05T18:17:59</t>
  </si>
  <si>
    <t>2019-03-06</t>
  </si>
  <si>
    <t>2019-03-06T06:43:05</t>
  </si>
  <si>
    <t>2019-03-06T18:18:52</t>
  </si>
  <si>
    <t>2019-03-07</t>
  </si>
  <si>
    <t>2019-03-07T06:41:44</t>
  </si>
  <si>
    <t>2019-03-07T18:19:45</t>
  </si>
  <si>
    <t>2019-03-08</t>
  </si>
  <si>
    <t>2019-03-08T06:40:23</t>
  </si>
  <si>
    <t>2019-03-08T18:20:37</t>
  </si>
  <si>
    <t>2019-03-09</t>
  </si>
  <si>
    <t>2019-03-09T06:39:01</t>
  </si>
  <si>
    <t>2019-03-09T18:21:29</t>
  </si>
  <si>
    <t>2019-03-10</t>
  </si>
  <si>
    <t>2019-03-10T06:37:39</t>
  </si>
  <si>
    <t>2019-03-10T18:22:21</t>
  </si>
  <si>
    <t>2019-03-11</t>
  </si>
  <si>
    <t>2019-03-11T06:36:17</t>
  </si>
  <si>
    <t>2019-03-11T18:23:12</t>
  </si>
  <si>
    <t>2019-03-12</t>
  </si>
  <si>
    <t>2019-03-12T06:34:54</t>
  </si>
  <si>
    <t>2019-03-12T18:24:03</t>
  </si>
  <si>
    <t>2019-03-13</t>
  </si>
  <si>
    <t>2019-03-13T06:33:30</t>
  </si>
  <si>
    <t>2019-03-13T18:24:54</t>
  </si>
  <si>
    <t>2019-03-14</t>
  </si>
  <si>
    <t>2019-03-14T06:32:07</t>
  </si>
  <si>
    <t>2019-03-14T18:25:45</t>
  </si>
  <si>
    <t>2019-03-15</t>
  </si>
  <si>
    <t>2019-03-15T06:30:43</t>
  </si>
  <si>
    <t>2019-03-15T18:26:36</t>
  </si>
  <si>
    <t>2019-03-16</t>
  </si>
  <si>
    <t>2019-03-16T06:29:19</t>
  </si>
  <si>
    <t>2019-03-16T18:27:26</t>
  </si>
  <si>
    <t>2019-03-17</t>
  </si>
  <si>
    <t>2019-03-17T06:27:54</t>
  </si>
  <si>
    <t>2019-03-17T18:28:16</t>
  </si>
  <si>
    <t>2019-03-18</t>
  </si>
  <si>
    <t>2019-03-18T06:26:30</t>
  </si>
  <si>
    <t>2019-03-18T18:29:06</t>
  </si>
  <si>
    <t>2019-03-19</t>
  </si>
  <si>
    <t>2019-03-19T06:25:05</t>
  </si>
  <si>
    <t>2019-03-19T18:29:56</t>
  </si>
  <si>
    <t>2019-03-20</t>
  </si>
  <si>
    <t>2019-03-20T06:23:40</t>
  </si>
  <si>
    <t>2019-03-20T18:30:46</t>
  </si>
  <si>
    <t>2019-03-21</t>
  </si>
  <si>
    <t>2019-03-21T06:22:15</t>
  </si>
  <si>
    <t>2019-03-21T18:31:35</t>
  </si>
  <si>
    <t>2019-03-22</t>
  </si>
  <si>
    <t>2019-03-22T06:20:50</t>
  </si>
  <si>
    <t>2019-03-22T18:32:25</t>
  </si>
  <si>
    <t>2019-03-23</t>
  </si>
  <si>
    <t>2019-03-23T06:19:25</t>
  </si>
  <si>
    <t>2019-03-23T18:33:14</t>
  </si>
  <si>
    <t>2019-03-24</t>
  </si>
  <si>
    <t>2019-03-24T06:18:00</t>
  </si>
  <si>
    <t>2019-03-24T18:34:03</t>
  </si>
  <si>
    <t>2019-03-25</t>
  </si>
  <si>
    <t>2019-03-25T06:16:35</t>
  </si>
  <si>
    <t>2019-03-25T18:34:52</t>
  </si>
  <si>
    <t>2019-03-26</t>
  </si>
  <si>
    <t>2019-03-26T06:15:10</t>
  </si>
  <si>
    <t>2019-03-26T18:35:41</t>
  </si>
  <si>
    <t>2019-03-27</t>
  </si>
  <si>
    <t>2019-03-27T06:13:45</t>
  </si>
  <si>
    <t>2019-03-27T18:36:30</t>
  </si>
  <si>
    <t>2019-03-28</t>
  </si>
  <si>
    <t>2019-03-28T06:12:20</t>
  </si>
  <si>
    <t>2019-03-28T18:37:19</t>
  </si>
  <si>
    <t>2019-03-29</t>
  </si>
  <si>
    <t>2019-03-29T06:10:55</t>
  </si>
  <si>
    <t>2019-03-29T18:38:07</t>
  </si>
  <si>
    <t>2019-03-30</t>
  </si>
  <si>
    <t>2019-03-30T06:09:30</t>
  </si>
  <si>
    <t>2019-03-30T18:38:56</t>
  </si>
  <si>
    <t>2019-03-31</t>
  </si>
  <si>
    <t>2019-03-31T07:08:06</t>
  </si>
  <si>
    <t>2019-03-31T19:39:45</t>
  </si>
  <si>
    <t>2019-04-01</t>
  </si>
  <si>
    <t>2019-04-01T07:06:41</t>
  </si>
  <si>
    <t>2019-04-01T19:40:34</t>
  </si>
  <si>
    <t>2019-04-02</t>
  </si>
  <si>
    <t>2019-04-02T07:05:17</t>
  </si>
  <si>
    <t>2019-04-02T19:41:22</t>
  </si>
  <si>
    <t>2019-04-03</t>
  </si>
  <si>
    <t>2019-04-03T07:03:53</t>
  </si>
  <si>
    <t>2019-04-03T19:42:11</t>
  </si>
  <si>
    <t>2019-04-04</t>
  </si>
  <si>
    <t>2019-04-04T07:02:30</t>
  </si>
  <si>
    <t>2019-04-04T19:42:59</t>
  </si>
  <si>
    <t>2019-04-05</t>
  </si>
  <si>
    <t>2019-04-05T07:01:07</t>
  </si>
  <si>
    <t>2019-04-05T19:43:48</t>
  </si>
  <si>
    <t>2019-04-06</t>
  </si>
  <si>
    <t>2019-04-06T06:59:44</t>
  </si>
  <si>
    <t>2019-04-06T19:44:37</t>
  </si>
  <si>
    <t>2019-04-07</t>
  </si>
  <si>
    <t>2019-04-07T06:58:21</t>
  </si>
  <si>
    <t>2019-04-07T19:45:25</t>
  </si>
  <si>
    <t>2019-04-08</t>
  </si>
  <si>
    <t>2019-04-08T06:56:59</t>
  </si>
  <si>
    <t>2019-04-08T19:46:14</t>
  </si>
  <si>
    <t>2019-04-09</t>
  </si>
  <si>
    <t>2019-04-09T06:55:38</t>
  </si>
  <si>
    <t>2019-04-09T19:47:03</t>
  </si>
  <si>
    <t>2019-04-10</t>
  </si>
  <si>
    <t>2019-04-10T06:54:17</t>
  </si>
  <si>
    <t>2019-04-10T19:47:51</t>
  </si>
  <si>
    <t>2019-04-11</t>
  </si>
  <si>
    <t>2019-04-11T06:52:56</t>
  </si>
  <si>
    <t>2019-04-11T19:48:40</t>
  </si>
  <si>
    <t>2019-04-12</t>
  </si>
  <si>
    <t>2019-04-12T06:51:36</t>
  </si>
  <si>
    <t>2019-04-12T19:49:29</t>
  </si>
  <si>
    <t>2019-04-13</t>
  </si>
  <si>
    <t>2019-04-13T06:50:16</t>
  </si>
  <si>
    <t>2019-04-13T19:50:18</t>
  </si>
  <si>
    <t>2019-04-14</t>
  </si>
  <si>
    <t>2019-04-14T06:48:57</t>
  </si>
  <si>
    <t>2019-04-14T19:51:07</t>
  </si>
  <si>
    <t>2019-04-15</t>
  </si>
  <si>
    <t>2019-04-15T06:47:39</t>
  </si>
  <si>
    <t>2019-04-15T19:51:56</t>
  </si>
  <si>
    <t>2019-04-16</t>
  </si>
  <si>
    <t>2019-04-16T06:46:21</t>
  </si>
  <si>
    <t>2019-04-16T19:52:45</t>
  </si>
  <si>
    <t>2019-04-17</t>
  </si>
  <si>
    <t>2019-04-17T06:45:04</t>
  </si>
  <si>
    <t>2019-04-17T19:53:34</t>
  </si>
  <si>
    <t>2019-04-18</t>
  </si>
  <si>
    <t>2019-04-18T06:43:48</t>
  </si>
  <si>
    <t>2019-04-18T19:54:23</t>
  </si>
  <si>
    <t>2019-04-19</t>
  </si>
  <si>
    <t>2019-04-19T06:42:32</t>
  </si>
  <si>
    <t>2019-04-19T19:55:12</t>
  </si>
  <si>
    <t>2019-04-20</t>
  </si>
  <si>
    <t>2019-04-20T06:41:17</t>
  </si>
  <si>
    <t>2019-04-20T19:56:01</t>
  </si>
  <si>
    <t>2019-04-21</t>
  </si>
  <si>
    <t>2019-04-21T06:40:03</t>
  </si>
  <si>
    <t>2019-04-21T19:56:51</t>
  </si>
  <si>
    <t>2019-04-22</t>
  </si>
  <si>
    <t>2019-04-22T06:38:50</t>
  </si>
  <si>
    <t>2019-04-22T19:57:40</t>
  </si>
  <si>
    <t>2019-04-23</t>
  </si>
  <si>
    <t>2019-04-23T06:37:37</t>
  </si>
  <si>
    <t>2019-04-23T19:58:30</t>
  </si>
  <si>
    <t>2019-04-24</t>
  </si>
  <si>
    <t>2019-04-24T06:36:25</t>
  </si>
  <si>
    <t>2019-04-24T19:59:19</t>
  </si>
  <si>
    <t>2019-04-25</t>
  </si>
  <si>
    <t>2019-04-25T06:35:15</t>
  </si>
  <si>
    <t>2019-04-25T20:00:08</t>
  </si>
  <si>
    <t>2019-04-26</t>
  </si>
  <si>
    <t>2019-04-26T06:34:05</t>
  </si>
  <si>
    <t>2019-04-26T20:00:58</t>
  </si>
  <si>
    <t>2019-04-27</t>
  </si>
  <si>
    <t>2019-04-27T06:32:56</t>
  </si>
  <si>
    <t>2019-04-27T20:01:47</t>
  </si>
  <si>
    <t>2019-04-28</t>
  </si>
  <si>
    <t>2019-04-28T06:31:48</t>
  </si>
  <si>
    <t>2019-04-28T20:02:37</t>
  </si>
  <si>
    <t>2019-04-29</t>
  </si>
  <si>
    <t>2019-04-29T06:30:41</t>
  </si>
  <si>
    <t>2019-04-29T20:03:27</t>
  </si>
  <si>
    <t>2019-04-30</t>
  </si>
  <si>
    <t>2019-04-30T06:29:35</t>
  </si>
  <si>
    <t>2019-04-30T20:04:16</t>
  </si>
  <si>
    <t>2019-05-01</t>
  </si>
  <si>
    <t>2019-05-01T06:28:30</t>
  </si>
  <si>
    <t>2019-05-01T20:05:06</t>
  </si>
  <si>
    <t>2019-05-02</t>
  </si>
  <si>
    <t>2019-05-02T06:27:27</t>
  </si>
  <si>
    <t>2019-05-02T20:05:55</t>
  </si>
  <si>
    <t>2019-05-03</t>
  </si>
  <si>
    <t>2019-05-03T06:26:24</t>
  </si>
  <si>
    <t>2019-05-03T20:06:45</t>
  </si>
  <si>
    <t>2019-05-04</t>
  </si>
  <si>
    <t>2019-05-04T06:25:23</t>
  </si>
  <si>
    <t>2019-05-04T20:07:34</t>
  </si>
  <si>
    <t>2019-05-05</t>
  </si>
  <si>
    <t>2019-05-05T06:24:22</t>
  </si>
  <si>
    <t>2019-05-05T20:08:23</t>
  </si>
  <si>
    <t>2019-05-06</t>
  </si>
  <si>
    <t>2019-05-06T06:23:23</t>
  </si>
  <si>
    <t>2019-05-06T20:09:12</t>
  </si>
  <si>
    <t>2019-05-07</t>
  </si>
  <si>
    <t>2019-05-07T06:22:25</t>
  </si>
  <si>
    <t>2019-05-07T20:10:01</t>
  </si>
  <si>
    <t>2019-05-08</t>
  </si>
  <si>
    <t>2019-05-08T06:21:29</t>
  </si>
  <si>
    <t>2019-05-08T20:10:50</t>
  </si>
  <si>
    <t>2019-05-09</t>
  </si>
  <si>
    <t>2019-05-09T06:20:33</t>
  </si>
  <si>
    <t>2019-05-09T20:11:39</t>
  </si>
  <si>
    <t>2019-05-10</t>
  </si>
  <si>
    <t>2019-05-10T06:19:39</t>
  </si>
  <si>
    <t>2019-05-10T20:12:28</t>
  </si>
  <si>
    <t>2019-05-11</t>
  </si>
  <si>
    <t>2019-05-11T06:18:46</t>
  </si>
  <si>
    <t>2019-05-11T20:13:16</t>
  </si>
  <si>
    <t>2019-05-12</t>
  </si>
  <si>
    <t>2019-05-12T06:17:55</t>
  </si>
  <si>
    <t>2019-05-12T20:14:05</t>
  </si>
  <si>
    <t>2019-05-13</t>
  </si>
  <si>
    <t>2019-05-13T06:17:05</t>
  </si>
  <si>
    <t>2019-05-13T20:14:53</t>
  </si>
  <si>
    <t>2019-05-14</t>
  </si>
  <si>
    <t>2019-05-14T06:16:16</t>
  </si>
  <si>
    <t>2019-05-14T20:15:40</t>
  </si>
  <si>
    <t>2019-05-15</t>
  </si>
  <si>
    <t>2019-05-15T06:15:29</t>
  </si>
  <si>
    <t>2019-05-15T20:16:28</t>
  </si>
  <si>
    <t>2019-05-16</t>
  </si>
  <si>
    <t>2019-05-16T06:14:43</t>
  </si>
  <si>
    <t>2019-05-16T20:17:15</t>
  </si>
  <si>
    <t>2019-05-17</t>
  </si>
  <si>
    <t>2019-05-17T06:13:59</t>
  </si>
  <si>
    <t>2019-05-17T20:18:02</t>
  </si>
  <si>
    <t>2019-05-18</t>
  </si>
  <si>
    <t>2019-05-18T06:13:16</t>
  </si>
  <si>
    <t>2019-05-18T20:18:48</t>
  </si>
  <si>
    <t>2019-05-19</t>
  </si>
  <si>
    <t>2019-05-19T06:12:34</t>
  </si>
  <si>
    <t>2019-05-19T20:19:34</t>
  </si>
  <si>
    <t>2019-05-20</t>
  </si>
  <si>
    <t>2019-05-20T06:11:54</t>
  </si>
  <si>
    <t>2019-05-20T20:20:20</t>
  </si>
  <si>
    <t>2019-05-21</t>
  </si>
  <si>
    <t>2019-05-21T06:11:16</t>
  </si>
  <si>
    <t>2019-05-21T20:21:05</t>
  </si>
  <si>
    <t>2019-05-22</t>
  </si>
  <si>
    <t>2019-05-22T06:10:39</t>
  </si>
  <si>
    <t>2019-05-22T20:21:49</t>
  </si>
  <si>
    <t>2019-05-23</t>
  </si>
  <si>
    <t>2019-05-23T06:10:04</t>
  </si>
  <si>
    <t>2019-05-23T20:22:34</t>
  </si>
  <si>
    <t>2019-05-24</t>
  </si>
  <si>
    <t>2019-05-24T06:09:30</t>
  </si>
  <si>
    <t>2019-05-24T20:23:17</t>
  </si>
  <si>
    <t>2019-05-25</t>
  </si>
  <si>
    <t>2019-05-25T06:08:58</t>
  </si>
  <si>
    <t>2019-05-25T20:24:00</t>
  </si>
  <si>
    <t>2019-05-26</t>
  </si>
  <si>
    <t>2019-05-26T06:08:27</t>
  </si>
  <si>
    <t>2019-05-26T20:24:42</t>
  </si>
  <si>
    <t>2019-05-27</t>
  </si>
  <si>
    <t>2019-05-27T06:07:59</t>
  </si>
  <si>
    <t>2019-05-27T20:25:24</t>
  </si>
  <si>
    <t>2019-05-28</t>
  </si>
  <si>
    <t>2019-05-28T06:07:31</t>
  </si>
  <si>
    <t>2019-05-28T20:26:05</t>
  </si>
  <si>
    <t>2019-05-29</t>
  </si>
  <si>
    <t>2019-05-29T06:07:06</t>
  </si>
  <si>
    <t>2019-05-29T20:26:45</t>
  </si>
  <si>
    <t>2019-05-30</t>
  </si>
  <si>
    <t>2019-05-30T06:06:42</t>
  </si>
  <si>
    <t>2019-05-30T20:27:25</t>
  </si>
  <si>
    <t>2019-05-31</t>
  </si>
  <si>
    <t>2019-05-31T06:06:19</t>
  </si>
  <si>
    <t>2019-05-31T20:28:03</t>
  </si>
  <si>
    <t>2019-06-01</t>
  </si>
  <si>
    <t>2019-06-01T06:05:58</t>
  </si>
  <si>
    <t>2019-06-01T20:28:41</t>
  </si>
  <si>
    <t>2019-06-02</t>
  </si>
  <si>
    <t>2019-06-02T06:05:39</t>
  </si>
  <si>
    <t>2019-06-02T20:29:18</t>
  </si>
  <si>
    <t>2019-06-03</t>
  </si>
  <si>
    <t>2019-06-03T06:05:22</t>
  </si>
  <si>
    <t>2019-06-03T20:29:54</t>
  </si>
  <si>
    <t>2019-06-04</t>
  </si>
  <si>
    <t>2019-06-04T06:05:06</t>
  </si>
  <si>
    <t>2019-06-04T20:30:29</t>
  </si>
  <si>
    <t>2019-06-05</t>
  </si>
  <si>
    <t>2019-06-05T06:04:52</t>
  </si>
  <si>
    <t>2019-06-05T20:31:03</t>
  </si>
  <si>
    <t>2019-06-06</t>
  </si>
  <si>
    <t>2019-06-06T06:04:40</t>
  </si>
  <si>
    <t>2019-06-06T20:31:36</t>
  </si>
  <si>
    <t>2019-06-07</t>
  </si>
  <si>
    <t>2019-06-07T06:04:29</t>
  </si>
  <si>
    <t>2019-06-07T20:32:08</t>
  </si>
  <si>
    <t>2019-06-08</t>
  </si>
  <si>
    <t>2019-06-08T06:04:20</t>
  </si>
  <si>
    <t>2019-06-08T20:32:39</t>
  </si>
  <si>
    <t>2019-06-09</t>
  </si>
  <si>
    <t>2019-06-09T06:04:13</t>
  </si>
  <si>
    <t>2019-06-09T20:33:09</t>
  </si>
  <si>
    <t>2019-06-10</t>
  </si>
  <si>
    <t>2019-06-10T06:04:07</t>
  </si>
  <si>
    <t>2019-06-10T20:33:37</t>
  </si>
  <si>
    <t>2019-06-11</t>
  </si>
  <si>
    <t>2019-06-11T06:04:03</t>
  </si>
  <si>
    <t>2019-06-11T20:34:04</t>
  </si>
  <si>
    <t>2019-06-12</t>
  </si>
  <si>
    <t>2019-06-12T06:04:00</t>
  </si>
  <si>
    <t>2019-06-12T20:34:31</t>
  </si>
  <si>
    <t>2019-06-13</t>
  </si>
  <si>
    <t>2019-06-13T06:03:59</t>
  </si>
  <si>
    <t>2019-06-13T20:34:56</t>
  </si>
  <si>
    <t>2019-06-14</t>
  </si>
  <si>
    <t>2019-06-14T06:04:00</t>
  </si>
  <si>
    <t>2019-06-14T20:35:19</t>
  </si>
  <si>
    <t>2019-06-15</t>
  </si>
  <si>
    <t>2019-06-15T06:04:02</t>
  </si>
  <si>
    <t>2019-06-15T20:35:41</t>
  </si>
  <si>
    <t>2019-06-16</t>
  </si>
  <si>
    <t>2019-06-16T06:04:06</t>
  </si>
  <si>
    <t>2019-06-16T20:36:02</t>
  </si>
  <si>
    <t>2019-06-17</t>
  </si>
  <si>
    <t>2019-06-17T06:04:12</t>
  </si>
  <si>
    <t>2019-06-17T20:36:22</t>
  </si>
  <si>
    <t>2019-06-18</t>
  </si>
  <si>
    <t>2019-06-18T06:04:19</t>
  </si>
  <si>
    <t>2019-06-18T20:36:40</t>
  </si>
  <si>
    <t>2019-06-19</t>
  </si>
  <si>
    <t>2019-06-19T06:04:27</t>
  </si>
  <si>
    <t>2019-06-19T20:36:57</t>
  </si>
  <si>
    <t>2019-06-20</t>
  </si>
  <si>
    <t>2019-06-20T06:04:37</t>
  </si>
  <si>
    <t>2019-06-20T20:37:12</t>
  </si>
  <si>
    <t>2019-06-21</t>
  </si>
  <si>
    <t>2019-06-21T06:04:49</t>
  </si>
  <si>
    <t>2019-06-21T20:37:25</t>
  </si>
  <si>
    <t>2019-06-22</t>
  </si>
  <si>
    <t>2019-06-22T06:05:02</t>
  </si>
  <si>
    <t>2019-06-22T20:37:38</t>
  </si>
  <si>
    <t>2019-06-23</t>
  </si>
  <si>
    <t>2019-06-23T06:05:16</t>
  </si>
  <si>
    <t>2019-06-23T20:37:48</t>
  </si>
  <si>
    <t>2019-06-24</t>
  </si>
  <si>
    <t>2019-06-24T06:05:32</t>
  </si>
  <si>
    <t>2019-06-24T20:37:57</t>
  </si>
  <si>
    <t>2019-06-25</t>
  </si>
  <si>
    <t>2019-06-25T06:05:49</t>
  </si>
  <si>
    <t>2019-06-25T20:38:05</t>
  </si>
  <si>
    <t>2019-06-26</t>
  </si>
  <si>
    <t>2019-06-26T06:06:08</t>
  </si>
  <si>
    <t>2019-06-26T20:38:11</t>
  </si>
  <si>
    <t>2019-06-27</t>
  </si>
  <si>
    <t>2019-06-27T06:06:28</t>
  </si>
  <si>
    <t>2019-06-27T20:38:15</t>
  </si>
  <si>
    <t>2019-06-28</t>
  </si>
  <si>
    <t>2019-06-28T06:06:49</t>
  </si>
  <si>
    <t>2019-06-28T20:38:18</t>
  </si>
  <si>
    <t>2019-06-29</t>
  </si>
  <si>
    <t>2019-06-29T06:07:11</t>
  </si>
  <si>
    <t>2019-06-29T20:38:19</t>
  </si>
  <si>
    <t>2019-06-30</t>
  </si>
  <si>
    <t>2019-06-30T06:07:35</t>
  </si>
  <si>
    <t>2019-06-30T20:38:18</t>
  </si>
  <si>
    <t>2019-07-01</t>
  </si>
  <si>
    <t>2019-07-01T06:08:00</t>
  </si>
  <si>
    <t>2019-07-01T20:38:16</t>
  </si>
  <si>
    <t>2019-07-02</t>
  </si>
  <si>
    <t>2019-07-02T06:08:26</t>
  </si>
  <si>
    <t>2019-07-02T20:38:12</t>
  </si>
  <si>
    <t>2019-07-03</t>
  </si>
  <si>
    <t>2019-07-03T06:08:53</t>
  </si>
  <si>
    <t>2019-07-03T20:38:06</t>
  </si>
  <si>
    <t>2019-07-04</t>
  </si>
  <si>
    <t>2019-07-04T06:09:22</t>
  </si>
  <si>
    <t>2019-07-04T20:37:59</t>
  </si>
  <si>
    <t>2019-07-05</t>
  </si>
  <si>
    <t>2019-07-05T06:09:51</t>
  </si>
  <si>
    <t>2019-07-05T20:37:50</t>
  </si>
  <si>
    <t>2019-07-06</t>
  </si>
  <si>
    <t>2019-07-06T06:10:22</t>
  </si>
  <si>
    <t>2019-07-06T20:37:39</t>
  </si>
  <si>
    <t>2019-07-07</t>
  </si>
  <si>
    <t>2019-07-07T06:10:53</t>
  </si>
  <si>
    <t>2019-07-07T20:37:27</t>
  </si>
  <si>
    <t>2019-07-08</t>
  </si>
  <si>
    <t>2019-07-08T06:11:26</t>
  </si>
  <si>
    <t>2019-07-08T20:37:12</t>
  </si>
  <si>
    <t>2019-07-09</t>
  </si>
  <si>
    <t>2019-07-09T06:11:59</t>
  </si>
  <si>
    <t>2019-07-09T20:36:57</t>
  </si>
  <si>
    <t>2019-07-10</t>
  </si>
  <si>
    <t>2019-07-10T06:12:33</t>
  </si>
  <si>
    <t>2019-07-10T20:36:39</t>
  </si>
  <si>
    <t>2019-07-11</t>
  </si>
  <si>
    <t>2019-07-11T06:13:08</t>
  </si>
  <si>
    <t>2019-07-11T20:36:20</t>
  </si>
  <si>
    <t>2019-07-12</t>
  </si>
  <si>
    <t>2019-07-12T06:13:44</t>
  </si>
  <si>
    <t>2019-07-12T20:35:59</t>
  </si>
  <si>
    <t>2019-07-13</t>
  </si>
  <si>
    <t>2019-07-13T06:14:21</t>
  </si>
  <si>
    <t>2019-07-13T20:35:36</t>
  </si>
  <si>
    <t>2019-07-14</t>
  </si>
  <si>
    <t>2019-07-14T06:14:58</t>
  </si>
  <si>
    <t>2019-07-14T20:35:12</t>
  </si>
  <si>
    <t>2019-07-15</t>
  </si>
  <si>
    <t>2019-07-15T06:15:37</t>
  </si>
  <si>
    <t>2019-07-15T20:34:46</t>
  </si>
  <si>
    <t>2019-07-16</t>
  </si>
  <si>
    <t>2019-07-16T06:16:15</t>
  </si>
  <si>
    <t>2019-07-16T20:34:18</t>
  </si>
  <si>
    <t>2019-07-17</t>
  </si>
  <si>
    <t>2019-07-17T06:16:55</t>
  </si>
  <si>
    <t>2019-07-17T20:33:49</t>
  </si>
  <si>
    <t>2019-07-18</t>
  </si>
  <si>
    <t>2019-07-18T06:17:35</t>
  </si>
  <si>
    <t>2019-07-18T20:33:18</t>
  </si>
  <si>
    <t>2019-07-19</t>
  </si>
  <si>
    <t>2019-07-19T06:18:16</t>
  </si>
  <si>
    <t>2019-07-19T20:32:45</t>
  </si>
  <si>
    <t>2019-07-20</t>
  </si>
  <si>
    <t>2019-07-20T06:18:57</t>
  </si>
  <si>
    <t>2019-07-20T20:32:11</t>
  </si>
  <si>
    <t>2019-07-21</t>
  </si>
  <si>
    <t>2019-07-21T06:19:39</t>
  </si>
  <si>
    <t>2019-07-21T20:31:35</t>
  </si>
  <si>
    <t>2019-07-22</t>
  </si>
  <si>
    <t>2019-07-22T06:20:21</t>
  </si>
  <si>
    <t>2019-07-22T20:30:58</t>
  </si>
  <si>
    <t>2019-07-23</t>
  </si>
  <si>
    <t>2019-07-23T06:21:04</t>
  </si>
  <si>
    <t>2019-07-23T20:30:19</t>
  </si>
  <si>
    <t>2019-07-24</t>
  </si>
  <si>
    <t>2019-07-24T06:21:47</t>
  </si>
  <si>
    <t>2019-07-24T20:29:38</t>
  </si>
  <si>
    <t>2019-07-25</t>
  </si>
  <si>
    <t>2019-07-25T06:22:30</t>
  </si>
  <si>
    <t>2019-07-25T20:28:56</t>
  </si>
  <si>
    <t>2019-07-26</t>
  </si>
  <si>
    <t>2019-07-26T06:23:14</t>
  </si>
  <si>
    <t>2019-07-26T20:28:12</t>
  </si>
  <si>
    <t>2019-07-27</t>
  </si>
  <si>
    <t>2019-07-27T06:23:58</t>
  </si>
  <si>
    <t>2019-07-27T20:27:27</t>
  </si>
  <si>
    <t>2019-07-28</t>
  </si>
  <si>
    <t>2019-07-28T06:24:43</t>
  </si>
  <si>
    <t>2019-07-28T20:26:41</t>
  </si>
  <si>
    <t>2019-07-29</t>
  </si>
  <si>
    <t>2019-07-29T06:25:27</t>
  </si>
  <si>
    <t>2019-07-29T20:25:52</t>
  </si>
  <si>
    <t>2019-07-30</t>
  </si>
  <si>
    <t>2019-07-30T06:26:12</t>
  </si>
  <si>
    <t>2019-07-30T20:25:03</t>
  </si>
  <si>
    <t>2019-07-31</t>
  </si>
  <si>
    <t>2019-07-31T06:26:57</t>
  </si>
  <si>
    <t>2019-07-31T20:24:12</t>
  </si>
  <si>
    <t>2019-08-01</t>
  </si>
  <si>
    <t>2019-08-01T06:27:43</t>
  </si>
  <si>
    <t>2019-08-01T20:23:20</t>
  </si>
  <si>
    <t>2019-08-02</t>
  </si>
  <si>
    <t>2019-08-02T06:28:28</t>
  </si>
  <si>
    <t>2019-08-02T20:22:26</t>
  </si>
  <si>
    <t>2019-08-03</t>
  </si>
  <si>
    <t>2019-08-03T06:29:14</t>
  </si>
  <si>
    <t>2019-08-03T20:21:31</t>
  </si>
  <si>
    <t>2019-08-04</t>
  </si>
  <si>
    <t>2019-08-04T06:30:00</t>
  </si>
  <si>
    <t>2019-08-04T20:20:35</t>
  </si>
  <si>
    <t>2019-08-05</t>
  </si>
  <si>
    <t>2019-08-05T06:30:46</t>
  </si>
  <si>
    <t>2019-08-05T20:19:37</t>
  </si>
  <si>
    <t>2019-08-06</t>
  </si>
  <si>
    <t>2019-08-06T06:31:32</t>
  </si>
  <si>
    <t>2019-08-06T20:18:38</t>
  </si>
  <si>
    <t>2019-08-07</t>
  </si>
  <si>
    <t>2019-08-07T06:32:18</t>
  </si>
  <si>
    <t>2019-08-07T20:17:38</t>
  </si>
  <si>
    <t>2019-08-08</t>
  </si>
  <si>
    <t>2019-08-08T06:33:04</t>
  </si>
  <si>
    <t>2019-08-08T20:16:36</t>
  </si>
  <si>
    <t>2019-08-09</t>
  </si>
  <si>
    <t>2019-08-09T06:33:50</t>
  </si>
  <si>
    <t>2019-08-09T20:15:34</t>
  </si>
  <si>
    <t>2019-08-10</t>
  </si>
  <si>
    <t>2019-08-10T06:34:36</t>
  </si>
  <si>
    <t>2019-08-10T20:14:30</t>
  </si>
  <si>
    <t>2019-08-11</t>
  </si>
  <si>
    <t>2019-08-11T06:35:22</t>
  </si>
  <si>
    <t>2019-08-11T20:13:25</t>
  </si>
  <si>
    <t>2019-08-12</t>
  </si>
  <si>
    <t>2019-08-12T06:36:08</t>
  </si>
  <si>
    <t>2019-08-12T20:12:19</t>
  </si>
  <si>
    <t>2019-08-13</t>
  </si>
  <si>
    <t>2019-08-13T06:36:54</t>
  </si>
  <si>
    <t>2019-08-13T20:11:12</t>
  </si>
  <si>
    <t>2019-08-14</t>
  </si>
  <si>
    <t>2019-08-14T06:37:40</t>
  </si>
  <si>
    <t>2019-08-14T20:10:04</t>
  </si>
  <si>
    <t>2019-08-15</t>
  </si>
  <si>
    <t>2019-08-15T06:38:27</t>
  </si>
  <si>
    <t>2019-08-15T20:08:55</t>
  </si>
  <si>
    <t>2019-08-16</t>
  </si>
  <si>
    <t>2019-08-16T06:39:13</t>
  </si>
  <si>
    <t>2019-08-16T20:07:45</t>
  </si>
  <si>
    <t>2019-08-17</t>
  </si>
  <si>
    <t>2019-08-17T06:39:59</t>
  </si>
  <si>
    <t>2019-08-17T20:06:34</t>
  </si>
  <si>
    <t>2019-08-18</t>
  </si>
  <si>
    <t>2019-08-18T06:40:44</t>
  </si>
  <si>
    <t>2019-08-18T20:05:22</t>
  </si>
  <si>
    <t>2019-08-19</t>
  </si>
  <si>
    <t>2019-08-19T06:41:30</t>
  </si>
  <si>
    <t>2019-08-19T20:04:09</t>
  </si>
  <si>
    <t>2019-08-20</t>
  </si>
  <si>
    <t>2019-08-20T06:42:16</t>
  </si>
  <si>
    <t>2019-08-20T20:02:55</t>
  </si>
  <si>
    <t>2019-08-21</t>
  </si>
  <si>
    <t>2019-08-21T06:43:02</t>
  </si>
  <si>
    <t>2019-08-21T20:01:40</t>
  </si>
  <si>
    <t>2019-08-22</t>
  </si>
  <si>
    <t>2019-08-22T06:43:47</t>
  </si>
  <si>
    <t>2019-08-22T20:00:24</t>
  </si>
  <si>
    <t>2019-08-23</t>
  </si>
  <si>
    <t>2019-08-23T06:44:33</t>
  </si>
  <si>
    <t>2019-08-23T19:59:08</t>
  </si>
  <si>
    <t>2019-08-24</t>
  </si>
  <si>
    <t>2019-08-24T06:45:18</t>
  </si>
  <si>
    <t>2019-08-24T19:57:51</t>
  </si>
  <si>
    <t>2019-08-25</t>
  </si>
  <si>
    <t>2019-08-25T06:46:04</t>
  </si>
  <si>
    <t>2019-08-25T19:56:33</t>
  </si>
  <si>
    <t>2019-08-26</t>
  </si>
  <si>
    <t>2019-08-26T06:46:49</t>
  </si>
  <si>
    <t>2019-08-26T19:55:14</t>
  </si>
  <si>
    <t>2019-08-27</t>
  </si>
  <si>
    <t>2019-08-27T06:47:34</t>
  </si>
  <si>
    <t>2019-08-27T19:53:55</t>
  </si>
  <si>
    <t>2019-08-28</t>
  </si>
  <si>
    <t>2019-08-28T06:48:19</t>
  </si>
  <si>
    <t>2019-08-28T19:52:35</t>
  </si>
  <si>
    <t>2019-08-29</t>
  </si>
  <si>
    <t>2019-08-29T06:49:04</t>
  </si>
  <si>
    <t>2019-08-29T19:51:15</t>
  </si>
  <si>
    <t>2019-08-30</t>
  </si>
  <si>
    <t>2019-08-30T06:49:49</t>
  </si>
  <si>
    <t>2019-08-30T19:49:53</t>
  </si>
  <si>
    <t>2019-08-31</t>
  </si>
  <si>
    <t>2019-08-31T06:50:34</t>
  </si>
  <si>
    <t>2019-08-31T19:48:32</t>
  </si>
  <si>
    <t>2019-09-01</t>
  </si>
  <si>
    <t>2019-09-01T06:51:19</t>
  </si>
  <si>
    <t>2019-09-01T19:47:09</t>
  </si>
  <si>
    <t>2019-09-02</t>
  </si>
  <si>
    <t>2019-09-02T06:52:03</t>
  </si>
  <si>
    <t>2019-09-02T19:45:46</t>
  </si>
  <si>
    <t>2019-09-03</t>
  </si>
  <si>
    <t>2019-09-03T06:52:48</t>
  </si>
  <si>
    <t>2019-09-03T19:44:23</t>
  </si>
  <si>
    <t>2019-09-04</t>
  </si>
  <si>
    <t>2019-09-04T06:53:33</t>
  </si>
  <si>
    <t>2019-09-04T19:42:59</t>
  </si>
  <si>
    <t>2019-09-05</t>
  </si>
  <si>
    <t>2019-09-05T06:54:17</t>
  </si>
  <si>
    <t>2019-09-05T19:41:35</t>
  </si>
  <si>
    <t>2019-09-06</t>
  </si>
  <si>
    <t>2019-09-06T06:55:02</t>
  </si>
  <si>
    <t>2019-09-06T19:40:10</t>
  </si>
  <si>
    <t>2019-09-07</t>
  </si>
  <si>
    <t>2019-09-07T06:55:46</t>
  </si>
  <si>
    <t>2019-09-07T19:38:45</t>
  </si>
  <si>
    <t>2019-09-08</t>
  </si>
  <si>
    <t>2019-09-08T06:56:30</t>
  </si>
  <si>
    <t>2019-09-08T19:37:20</t>
  </si>
  <si>
    <t>2019-09-09</t>
  </si>
  <si>
    <t>2019-09-09T06:57:15</t>
  </si>
  <si>
    <t>2019-09-09T19:35:54</t>
  </si>
  <si>
    <t>2019-09-10</t>
  </si>
  <si>
    <t>2019-09-10T06:57:59</t>
  </si>
  <si>
    <t>2019-09-10T19:34:28</t>
  </si>
  <si>
    <t>2019-09-11</t>
  </si>
  <si>
    <t>2019-09-11T06:58:44</t>
  </si>
  <si>
    <t>2019-09-11T19:33:02</t>
  </si>
  <si>
    <t>2019-09-12</t>
  </si>
  <si>
    <t>2019-09-12T06:59:28</t>
  </si>
  <si>
    <t>2019-09-12T19:31:35</t>
  </si>
  <si>
    <t>2019-09-13</t>
  </si>
  <si>
    <t>2019-09-13T07:00:12</t>
  </si>
  <si>
    <t>2019-09-13T19:30:09</t>
  </si>
  <si>
    <t>2019-09-14</t>
  </si>
  <si>
    <t>2019-09-14T07:00:57</t>
  </si>
  <si>
    <t>2019-09-14T19:28:42</t>
  </si>
  <si>
    <t>2019-09-15</t>
  </si>
  <si>
    <t>2019-09-15T07:01:41</t>
  </si>
  <si>
    <t>2019-09-15T19:27:15</t>
  </si>
  <si>
    <t>2019-09-16</t>
  </si>
  <si>
    <t>2019-09-16T07:02:26</t>
  </si>
  <si>
    <t>2019-09-16T19:25:48</t>
  </si>
  <si>
    <t>2019-09-17</t>
  </si>
  <si>
    <t>2019-09-17T07:03:10</t>
  </si>
  <si>
    <t>2019-09-17T19:24:20</t>
  </si>
  <si>
    <t>2019-09-18</t>
  </si>
  <si>
    <t>2019-09-18T07:03:55</t>
  </si>
  <si>
    <t>2019-09-18T19:22:53</t>
  </si>
  <si>
    <t>2019-09-19</t>
  </si>
  <si>
    <t>2019-09-19T07:04:40</t>
  </si>
  <si>
    <t>2019-09-19T19:21:25</t>
  </si>
  <si>
    <t>2019-09-20</t>
  </si>
  <si>
    <t>2019-09-20T07:05:24</t>
  </si>
  <si>
    <t>2019-09-20T19:19:58</t>
  </si>
  <si>
    <t>2019-09-21</t>
  </si>
  <si>
    <t>2019-09-21T07:06:09</t>
  </si>
  <si>
    <t>2019-09-21T19:18:31</t>
  </si>
  <si>
    <t>2019-09-22</t>
  </si>
  <si>
    <t>2019-09-22T07:06:54</t>
  </si>
  <si>
    <t>2019-09-22T19:17:03</t>
  </si>
  <si>
    <t>2019-09-23</t>
  </si>
  <si>
    <t>2019-09-23T07:07:39</t>
  </si>
  <si>
    <t>2019-09-23T19:15:36</t>
  </si>
  <si>
    <t>2019-09-24</t>
  </si>
  <si>
    <t>2019-09-24T07:08:25</t>
  </si>
  <si>
    <t>2019-09-24T19:14:09</t>
  </si>
  <si>
    <t>2019-09-25</t>
  </si>
  <si>
    <t>2019-09-25T07:09:10</t>
  </si>
  <si>
    <t>2019-09-25T19:12:42</t>
  </si>
  <si>
    <t>2019-09-26</t>
  </si>
  <si>
    <t>2019-09-26T07:09:56</t>
  </si>
  <si>
    <t>2019-09-26T19:11:15</t>
  </si>
  <si>
    <t>2019-09-27</t>
  </si>
  <si>
    <t>2019-09-27T07:10:41</t>
  </si>
  <si>
    <t>2019-09-27T19:09:48</t>
  </si>
  <si>
    <t>2019-09-28</t>
  </si>
  <si>
    <t>2019-09-28T07:11:27</t>
  </si>
  <si>
    <t>2019-09-28T19:08:21</t>
  </si>
  <si>
    <t>2019-09-29</t>
  </si>
  <si>
    <t>2019-09-29T07:12:13</t>
  </si>
  <si>
    <t>2019-09-29T19:06:55</t>
  </si>
  <si>
    <t>2019-09-30</t>
  </si>
  <si>
    <t>2019-09-30T07:13:00</t>
  </si>
  <si>
    <t>2019-09-30T19:05:29</t>
  </si>
  <si>
    <t>2019-10-01</t>
  </si>
  <si>
    <t>2019-10-01T07:13:46</t>
  </si>
  <si>
    <t>2019-10-01T19:04:03</t>
  </si>
  <si>
    <t>2019-10-02</t>
  </si>
  <si>
    <t>2019-10-02T07:14:33</t>
  </si>
  <si>
    <t>2019-10-02T19:02:38</t>
  </si>
  <si>
    <t>2019-10-03</t>
  </si>
  <si>
    <t>2019-10-03T07:15:20</t>
  </si>
  <si>
    <t>2019-10-03T19:01:13</t>
  </si>
  <si>
    <t>2019-10-04</t>
  </si>
  <si>
    <t>2019-10-04T07:16:07</t>
  </si>
  <si>
    <t>2019-10-04T18:59:48</t>
  </si>
  <si>
    <t>2019-10-05</t>
  </si>
  <si>
    <t>2019-10-05T07:16:55</t>
  </si>
  <si>
    <t>2019-10-05T18:58:24</t>
  </si>
  <si>
    <t>2019-10-06</t>
  </si>
  <si>
    <t>2019-10-06T07:17:43</t>
  </si>
  <si>
    <t>2019-10-06T18:57:00</t>
  </si>
  <si>
    <t>2019-10-07</t>
  </si>
  <si>
    <t>2019-10-07T07:18:31</t>
  </si>
  <si>
    <t>2019-10-07T18:55:37</t>
  </si>
  <si>
    <t>2019-10-08</t>
  </si>
  <si>
    <t>2019-10-08T07:19:19</t>
  </si>
  <si>
    <t>2019-10-08T18:54:14</t>
  </si>
  <si>
    <t>2019-10-09</t>
  </si>
  <si>
    <t>2019-10-09T07:20:08</t>
  </si>
  <si>
    <t>2019-10-09T18:52:52</t>
  </si>
  <si>
    <t>2019-10-10</t>
  </si>
  <si>
    <t>2019-10-10T07:20:57</t>
  </si>
  <si>
    <t>2019-10-10T18:51:30</t>
  </si>
  <si>
    <t>2019-10-11</t>
  </si>
  <si>
    <t>2019-10-11T07:21:46</t>
  </si>
  <si>
    <t>2019-10-11T18:50:09</t>
  </si>
  <si>
    <t>2019-10-12</t>
  </si>
  <si>
    <t>2019-10-12T07:22:36</t>
  </si>
  <si>
    <t>2019-10-12T18:48:49</t>
  </si>
  <si>
    <t>2019-10-13</t>
  </si>
  <si>
    <t>2019-10-13T07:23:26</t>
  </si>
  <si>
    <t>2019-10-13T18:47:29</t>
  </si>
  <si>
    <t>2019-10-14</t>
  </si>
  <si>
    <t>2019-10-14T07:24:16</t>
  </si>
  <si>
    <t>2019-10-14T18:46:10</t>
  </si>
  <si>
    <t>2019-10-15</t>
  </si>
  <si>
    <t>2019-10-15T07:25:06</t>
  </si>
  <si>
    <t>2019-10-15T18:44:51</t>
  </si>
  <si>
    <t>2019-10-16</t>
  </si>
  <si>
    <t>2019-10-16T07:25:57</t>
  </si>
  <si>
    <t>2019-10-16T18:43:34</t>
  </si>
  <si>
    <t>2019-10-17</t>
  </si>
  <si>
    <t>2019-10-17T07:26:49</t>
  </si>
  <si>
    <t>2019-10-17T18:42:17</t>
  </si>
  <si>
    <t>2019-10-18</t>
  </si>
  <si>
    <t>2019-10-18T07:27:41</t>
  </si>
  <si>
    <t>2019-10-18T18:41:01</t>
  </si>
  <si>
    <t>2019-10-19</t>
  </si>
  <si>
    <t>2019-10-19T07:28:33</t>
  </si>
  <si>
    <t>2019-10-19T18:39:46</t>
  </si>
  <si>
    <t>2019-10-20</t>
  </si>
  <si>
    <t>2019-10-20T07:29:25</t>
  </si>
  <si>
    <t>2019-10-20T18:38:32</t>
  </si>
  <si>
    <t>2019-10-21</t>
  </si>
  <si>
    <t>2019-10-21T07:30:18</t>
  </si>
  <si>
    <t>2019-10-21T18:37:19</t>
  </si>
  <si>
    <t>2019-10-22</t>
  </si>
  <si>
    <t>2019-10-22T07:31:11</t>
  </si>
  <si>
    <t>2019-10-22T18:36:06</t>
  </si>
  <si>
    <t>2019-10-23</t>
  </si>
  <si>
    <t>2019-10-23T07:32:05</t>
  </si>
  <si>
    <t>2019-10-23T18:34:55</t>
  </si>
  <si>
    <t>2019-10-24</t>
  </si>
  <si>
    <t>2019-10-24T07:32:59</t>
  </si>
  <si>
    <t>2019-10-24T18:33:45</t>
  </si>
  <si>
    <t>2019-10-25</t>
  </si>
  <si>
    <t>2019-10-25T07:33:53</t>
  </si>
  <si>
    <t>2019-10-25T18:32:36</t>
  </si>
  <si>
    <t>2019-10-26</t>
  </si>
  <si>
    <t>2019-10-26T07:34:48</t>
  </si>
  <si>
    <t>2019-10-26T18:31:27</t>
  </si>
  <si>
    <t>2019-10-27</t>
  </si>
  <si>
    <t>2019-10-27T06:35:43</t>
  </si>
  <si>
    <t>2019-10-27T17:30:20</t>
  </si>
  <si>
    <t>2019-10-28</t>
  </si>
  <si>
    <t>2019-10-28T06:36:38</t>
  </si>
  <si>
    <t>2019-10-28T17:29:15</t>
  </si>
  <si>
    <t>2019-10-29</t>
  </si>
  <si>
    <t>2019-10-29T06:37:34</t>
  </si>
  <si>
    <t>2019-10-29T17:28:10</t>
  </si>
  <si>
    <t>2019-10-30</t>
  </si>
  <si>
    <t>2019-10-30T06:38:30</t>
  </si>
  <si>
    <t>2019-10-30T17:27:07</t>
  </si>
  <si>
    <t>2019-10-31</t>
  </si>
  <si>
    <t>2019-10-31T06:39:26</t>
  </si>
  <si>
    <t>2019-10-31T17:26:04</t>
  </si>
  <si>
    <t>2019-11-01</t>
  </si>
  <si>
    <t>2019-11-01T06:40:23</t>
  </si>
  <si>
    <t>2019-11-01T17:25:03</t>
  </si>
  <si>
    <t>2019-11-02</t>
  </si>
  <si>
    <t>2019-11-02T06:41:20</t>
  </si>
  <si>
    <t>2019-11-02T17:24:04</t>
  </si>
  <si>
    <t>2019-11-03</t>
  </si>
  <si>
    <t>2019-11-03T06:42:18</t>
  </si>
  <si>
    <t>2019-11-03T17:23:06</t>
  </si>
  <si>
    <t>2019-11-04</t>
  </si>
  <si>
    <t>2019-11-04T06:43:15</t>
  </si>
  <si>
    <t>2019-11-04T17:22:09</t>
  </si>
  <si>
    <t>2019-11-05</t>
  </si>
  <si>
    <t>2019-11-05T06:44:13</t>
  </si>
  <si>
    <t>2019-11-05T17:21:13</t>
  </si>
  <si>
    <t>2019-11-06</t>
  </si>
  <si>
    <t>2019-11-06T06:45:11</t>
  </si>
  <si>
    <t>2019-11-06T17:20:19</t>
  </si>
  <si>
    <t>2019-11-07</t>
  </si>
  <si>
    <t>2019-11-07T06:46:10</t>
  </si>
  <si>
    <t>2019-11-07T17:19:27</t>
  </si>
  <si>
    <t>2019-11-08</t>
  </si>
  <si>
    <t>2019-11-08T06:47:09</t>
  </si>
  <si>
    <t>2019-11-08T17:18:36</t>
  </si>
  <si>
    <t>2019-11-09</t>
  </si>
  <si>
    <t>2019-11-09T06:48:07</t>
  </si>
  <si>
    <t>2019-11-09T17:17:46</t>
  </si>
  <si>
    <t>2019-11-10</t>
  </si>
  <si>
    <t>2019-11-10T06:49:06</t>
  </si>
  <si>
    <t>2019-11-10T17:16:58</t>
  </si>
  <si>
    <t>2019-11-11</t>
  </si>
  <si>
    <t>2019-11-11T06:50:05</t>
  </si>
  <si>
    <t>2019-11-11T17:16:12</t>
  </si>
  <si>
    <t>2019-11-12</t>
  </si>
  <si>
    <t>2019-11-12T06:51:05</t>
  </si>
  <si>
    <t>2019-11-12T17:15:27</t>
  </si>
  <si>
    <t>2019-11-13</t>
  </si>
  <si>
    <t>2019-11-13T06:52:04</t>
  </si>
  <si>
    <t>2019-11-13T17:14:44</t>
  </si>
  <si>
    <t>2019-11-14</t>
  </si>
  <si>
    <t>2019-11-14T06:53:03</t>
  </si>
  <si>
    <t>2019-11-14T17:14:03</t>
  </si>
  <si>
    <t>2019-11-15</t>
  </si>
  <si>
    <t>2019-11-15T06:54:03</t>
  </si>
  <si>
    <t>2019-11-15T17:13:23</t>
  </si>
  <si>
    <t>2019-11-16</t>
  </si>
  <si>
    <t>2019-11-16T06:55:02</t>
  </si>
  <si>
    <t>2019-11-16T17:12:45</t>
  </si>
  <si>
    <t>2019-11-17</t>
  </si>
  <si>
    <t>2019-11-17T06:56:02</t>
  </si>
  <si>
    <t>2019-11-17T17:12:09</t>
  </si>
  <si>
    <t>2019-11-18</t>
  </si>
  <si>
    <t>2019-11-18T06:57:01</t>
  </si>
  <si>
    <t>2019-11-18T17:11:34</t>
  </si>
  <si>
    <t>2019-11-19</t>
  </si>
  <si>
    <t>2019-11-19T06:58:00</t>
  </si>
  <si>
    <t>2019-11-19T17:11:01</t>
  </si>
  <si>
    <t>2019-11-20</t>
  </si>
  <si>
    <t>2019-11-20T06:58:59</t>
  </si>
  <si>
    <t>2019-11-20T17:10:30</t>
  </si>
  <si>
    <t>2019-11-21</t>
  </si>
  <si>
    <t>2019-11-21T06:59:58</t>
  </si>
  <si>
    <t>2019-11-21T17:10:01</t>
  </si>
  <si>
    <t>2019-11-22</t>
  </si>
  <si>
    <t>2019-11-22T07:00:57</t>
  </si>
  <si>
    <t>2019-11-22T17:09:34</t>
  </si>
  <si>
    <t>2019-11-23</t>
  </si>
  <si>
    <t>2019-11-23T07:01:55</t>
  </si>
  <si>
    <t>2019-11-23T17:09:09</t>
  </si>
  <si>
    <t>2019-11-24</t>
  </si>
  <si>
    <t>2019-11-24T07:02:53</t>
  </si>
  <si>
    <t>2019-11-24T17:08:45</t>
  </si>
  <si>
    <t>2019-11-25</t>
  </si>
  <si>
    <t>2019-11-25T07:03:51</t>
  </si>
  <si>
    <t>2019-11-25T17:08:24</t>
  </si>
  <si>
    <t>2019-11-26</t>
  </si>
  <si>
    <t>2019-11-26T07:04:48</t>
  </si>
  <si>
    <t>2019-11-26T17:08:04</t>
  </si>
  <si>
    <t>2019-11-27</t>
  </si>
  <si>
    <t>2019-11-27T07:05:45</t>
  </si>
  <si>
    <t>2019-11-27T17:07:46</t>
  </si>
  <si>
    <t>2019-11-28</t>
  </si>
  <si>
    <t>2019-11-28T07:06:42</t>
  </si>
  <si>
    <t>2019-11-28T17:07:30</t>
  </si>
  <si>
    <t>2019-11-29</t>
  </si>
  <si>
    <t>2019-11-29T07:07:37</t>
  </si>
  <si>
    <t>2019-11-29T17:07:16</t>
  </si>
  <si>
    <t>2019-11-30</t>
  </si>
  <si>
    <t>2019-11-30T07:08:33</t>
  </si>
  <si>
    <t>2019-11-30T17:07:04</t>
  </si>
  <si>
    <t>2019-12-01</t>
  </si>
  <si>
    <t>2019-12-01T07:09:27</t>
  </si>
  <si>
    <t>2019-12-01T17:06:54</t>
  </si>
  <si>
    <t>2019-12-02</t>
  </si>
  <si>
    <t>2019-12-02T07:10:21</t>
  </si>
  <si>
    <t>2019-12-02T17:06:46</t>
  </si>
  <si>
    <t>2019-12-03</t>
  </si>
  <si>
    <t>2019-12-03T07:11:15</t>
  </si>
  <si>
    <t>2019-12-03T17:06:40</t>
  </si>
  <si>
    <t>2019-12-04</t>
  </si>
  <si>
    <t>2019-12-04T07:12:07</t>
  </si>
  <si>
    <t>2019-12-04T17:06:36</t>
  </si>
  <si>
    <t>Clearing in the afternoon with late afternoon rain.</t>
  </si>
  <si>
    <t>2019-12-05</t>
  </si>
  <si>
    <t>2019-12-05T07:12:59</t>
  </si>
  <si>
    <t>2019-12-05T17:06:34</t>
  </si>
  <si>
    <t>2019-12-06</t>
  </si>
  <si>
    <t>2019-12-06T07:13:50</t>
  </si>
  <si>
    <t>2019-12-06T17:06:34</t>
  </si>
  <si>
    <t>2019-12-07</t>
  </si>
  <si>
    <t>2019-12-07T07:14:39</t>
  </si>
  <si>
    <t>2019-12-07T17:06:36</t>
  </si>
  <si>
    <t>2019-12-08</t>
  </si>
  <si>
    <t>2019-12-08T07:15:28</t>
  </si>
  <si>
    <t>2019-12-08T17:06:40</t>
  </si>
  <si>
    <t>2019-12-09</t>
  </si>
  <si>
    <t>2019-12-09T07:16:16</t>
  </si>
  <si>
    <t>2019-12-09T17:06:45</t>
  </si>
  <si>
    <t>2019-12-10</t>
  </si>
  <si>
    <t>2019-12-10T07:17:03</t>
  </si>
  <si>
    <t>2019-12-10T17:06:53</t>
  </si>
  <si>
    <t>2019-12-11</t>
  </si>
  <si>
    <t>2019-12-11T07:17:49</t>
  </si>
  <si>
    <t>2019-12-11T17:07:03</t>
  </si>
  <si>
    <t>2019-12-12</t>
  </si>
  <si>
    <t>2019-12-12T07:18:33</t>
  </si>
  <si>
    <t>2019-12-12T17:07:14</t>
  </si>
  <si>
    <t>2019-12-13</t>
  </si>
  <si>
    <t>2019-12-13T07:19:17</t>
  </si>
  <si>
    <t>2019-12-13T17:07:27</t>
  </si>
  <si>
    <t>2019-12-14</t>
  </si>
  <si>
    <t>2019-12-14T07:19:59</t>
  </si>
  <si>
    <t>2019-12-14T17:07:43</t>
  </si>
  <si>
    <t>2019-12-15</t>
  </si>
  <si>
    <t>2019-12-15T07:20:39</t>
  </si>
  <si>
    <t>2019-12-15T17:08:00</t>
  </si>
  <si>
    <t>2019-12-16</t>
  </si>
  <si>
    <t>2019-12-16T07:21:19</t>
  </si>
  <si>
    <t>2019-12-16T17:08:19</t>
  </si>
  <si>
    <t>2019-12-17</t>
  </si>
  <si>
    <t>2019-12-17T07:21:57</t>
  </si>
  <si>
    <t>2019-12-17T17:08:40</t>
  </si>
  <si>
    <t>2019-12-18</t>
  </si>
  <si>
    <t>2019-12-18T07:22:33</t>
  </si>
  <si>
    <t>2019-12-18T17:09:03</t>
  </si>
  <si>
    <t>2019-12-19</t>
  </si>
  <si>
    <t>2019-12-19T07:23:09</t>
  </si>
  <si>
    <t>2019-12-19T17:09:27</t>
  </si>
  <si>
    <t>2019-12-20</t>
  </si>
  <si>
    <t>2019-12-20T07:23:42</t>
  </si>
  <si>
    <t>2019-12-20T17:09:53</t>
  </si>
  <si>
    <t>2019-12-21</t>
  </si>
  <si>
    <t>2019-12-21T07:24:14</t>
  </si>
  <si>
    <t>2019-12-21T17:10:21</t>
  </si>
  <si>
    <t>2019-12-22</t>
  </si>
  <si>
    <t>2019-12-22T07:24:45</t>
  </si>
  <si>
    <t>2019-12-22T17:10:51</t>
  </si>
  <si>
    <t>2019-12-23</t>
  </si>
  <si>
    <t>2019-12-23T07:25:14</t>
  </si>
  <si>
    <t>2019-12-23T17:11:22</t>
  </si>
  <si>
    <t>2019-12-24</t>
  </si>
  <si>
    <t>2019-12-24T07:25:41</t>
  </si>
  <si>
    <t>2019-12-24T17:11:55</t>
  </si>
  <si>
    <t>2019-12-25</t>
  </si>
  <si>
    <t>2019-12-25T07:26:06</t>
  </si>
  <si>
    <t>2019-12-25T17:12:30</t>
  </si>
  <si>
    <t>2019-12-26</t>
  </si>
  <si>
    <t>2019-12-26T07:26:30</t>
  </si>
  <si>
    <t>2019-12-26T17:13:06</t>
  </si>
  <si>
    <t>2019-12-27</t>
  </si>
  <si>
    <t>2019-12-27T07:26:52</t>
  </si>
  <si>
    <t>2019-12-27T17:13:44</t>
  </si>
  <si>
    <t>2019-12-28</t>
  </si>
  <si>
    <t>2019-12-28T07:27:13</t>
  </si>
  <si>
    <t>2019-12-28T17:14:23</t>
  </si>
  <si>
    <t>2019-12-29</t>
  </si>
  <si>
    <t>2019-12-29T07:27:31</t>
  </si>
  <si>
    <t>2019-12-29T17:15:03</t>
  </si>
  <si>
    <t>2019-12-30</t>
  </si>
  <si>
    <t>2019-12-30T07:27:48</t>
  </si>
  <si>
    <t>2019-12-30T17:15:45</t>
  </si>
  <si>
    <t>2019-12-31</t>
  </si>
  <si>
    <t>2019-12-31T07:28:03</t>
  </si>
  <si>
    <t>2019-12-31T17:16:29</t>
  </si>
  <si>
    <t>2020-01-01</t>
  </si>
  <si>
    <t>2020-01-01T07:28:16</t>
  </si>
  <si>
    <t>2020-01-01T17:17:13</t>
  </si>
  <si>
    <t>2020-01-02</t>
  </si>
  <si>
    <t>2020-01-02T07:28:27</t>
  </si>
  <si>
    <t>2020-01-02T17:17:59</t>
  </si>
  <si>
    <t>2020-01-03</t>
  </si>
  <si>
    <t>2020-01-03T07:28:36</t>
  </si>
  <si>
    <t>2020-01-03T17:18:46</t>
  </si>
  <si>
    <t>2020-01-04</t>
  </si>
  <si>
    <t>2020-01-04T07:28:44</t>
  </si>
  <si>
    <t>2020-01-04T17:19:35</t>
  </si>
  <si>
    <t>2020-01-05</t>
  </si>
  <si>
    <t>2020-01-05T07:28:49</t>
  </si>
  <si>
    <t>2020-01-05T17:20:24</t>
  </si>
  <si>
    <t>2020-01-06</t>
  </si>
  <si>
    <t>2020-01-06T07:28:53</t>
  </si>
  <si>
    <t>2020-01-06T17:21:14</t>
  </si>
  <si>
    <t>2020-01-07</t>
  </si>
  <si>
    <t>2020-01-07T07:28:54</t>
  </si>
  <si>
    <t>2020-01-07T17:22:06</t>
  </si>
  <si>
    <t>2020-01-08</t>
  </si>
  <si>
    <t>2020-01-08T07:28:54</t>
  </si>
  <si>
    <t>2020-01-08T17:22:58</t>
  </si>
  <si>
    <t>2020-01-09</t>
  </si>
  <si>
    <t>2020-01-09T07:28:52</t>
  </si>
  <si>
    <t>2020-01-09T17:23:52</t>
  </si>
  <si>
    <t>2020-01-10</t>
  </si>
  <si>
    <t>2020-01-10T07:28:48</t>
  </si>
  <si>
    <t>2020-01-10T17:24:46</t>
  </si>
  <si>
    <t>2020-01-11</t>
  </si>
  <si>
    <t>2020-01-11T07:28:42</t>
  </si>
  <si>
    <t>2020-01-11T17:25:41</t>
  </si>
  <si>
    <t>2020-01-12</t>
  </si>
  <si>
    <t>2020-01-12T07:28:34</t>
  </si>
  <si>
    <t>2020-01-12T17:26:37</t>
  </si>
  <si>
    <t>2020-01-13</t>
  </si>
  <si>
    <t>2020-01-13T07:28:24</t>
  </si>
  <si>
    <t>2020-01-13T17:27:34</t>
  </si>
  <si>
    <t>2020-01-14</t>
  </si>
  <si>
    <t>2020-01-14T07:28:12</t>
  </si>
  <si>
    <t>2020-01-14T17:28:31</t>
  </si>
  <si>
    <t>2020-01-15</t>
  </si>
  <si>
    <t>2020-01-15T07:27:58</t>
  </si>
  <si>
    <t>2020-01-15T17:29:29</t>
  </si>
  <si>
    <t>2020-01-16</t>
  </si>
  <si>
    <t>2020-01-16T07:27:42</t>
  </si>
  <si>
    <t>2020-01-16T17:30:27</t>
  </si>
  <si>
    <t>2020-01-17</t>
  </si>
  <si>
    <t>2020-01-17T07:27:25</t>
  </si>
  <si>
    <t>2020-01-17T17:31:26</t>
  </si>
  <si>
    <t>2020-01-18</t>
  </si>
  <si>
    <t>2020-01-18T07:27:05</t>
  </si>
  <si>
    <t>2020-01-18T17:32:26</t>
  </si>
  <si>
    <t>2020-01-19</t>
  </si>
  <si>
    <t>2020-01-19T07:26:44</t>
  </si>
  <si>
    <t>2020-01-19T17:33:26</t>
  </si>
  <si>
    <t>2020-01-20</t>
  </si>
  <si>
    <t>2020-01-20T07:26:21</t>
  </si>
  <si>
    <t>2020-01-20T17:34:26</t>
  </si>
  <si>
    <t>2020-01-21</t>
  </si>
  <si>
    <t>2020-01-21T07:25:56</t>
  </si>
  <si>
    <t>2020-01-21T17:35:27</t>
  </si>
  <si>
    <t>2020-01-22</t>
  </si>
  <si>
    <t>2020-01-22T07:25:29</t>
  </si>
  <si>
    <t>2020-01-22T17:36:28</t>
  </si>
  <si>
    <t>2020-01-23</t>
  </si>
  <si>
    <t>2020-01-23T07:25:00</t>
  </si>
  <si>
    <t>2020-01-23T17:37:29</t>
  </si>
  <si>
    <t>2020-01-24</t>
  </si>
  <si>
    <t>2020-01-24T07:24:30</t>
  </si>
  <si>
    <t>2020-01-24T17:38:31</t>
  </si>
  <si>
    <t>2020-01-25</t>
  </si>
  <si>
    <t>2020-01-25T07:23:58</t>
  </si>
  <si>
    <t>2020-01-25T17:39:33</t>
  </si>
  <si>
    <t>2020-01-26</t>
  </si>
  <si>
    <t>2020-01-26T07:23:24</t>
  </si>
  <si>
    <t>2020-01-26T17:40:35</t>
  </si>
  <si>
    <t>2020-01-27</t>
  </si>
  <si>
    <t>2020-01-27T07:22:48</t>
  </si>
  <si>
    <t>2020-01-27T17:41:37</t>
  </si>
  <si>
    <t>2020-01-28</t>
  </si>
  <si>
    <t>2020-01-28T07:22:11</t>
  </si>
  <si>
    <t>2020-01-28T17:42:39</t>
  </si>
  <si>
    <t>2020-01-29</t>
  </si>
  <si>
    <t>2020-01-29T07:21:31</t>
  </si>
  <si>
    <t>2020-01-29T17:43:41</t>
  </si>
  <si>
    <t>2020-01-30</t>
  </si>
  <si>
    <t>2020-01-30T07:20:51</t>
  </si>
  <si>
    <t>2020-01-30T17:44:43</t>
  </si>
  <si>
    <t>2020-01-31</t>
  </si>
  <si>
    <t>2020-01-31T07:20:08</t>
  </si>
  <si>
    <t>2020-01-31T17:45:45</t>
  </si>
  <si>
    <t>2020-02-01</t>
  </si>
  <si>
    <t>2020-02-01T07:19:24</t>
  </si>
  <si>
    <t>2020-02-01T17:46:47</t>
  </si>
  <si>
    <t>2020-02-02</t>
  </si>
  <si>
    <t>2020-02-02T07:18:39</t>
  </si>
  <si>
    <t>2020-02-02T17:47:49</t>
  </si>
  <si>
    <t>2020-02-03</t>
  </si>
  <si>
    <t>2020-02-03T07:17:51</t>
  </si>
  <si>
    <t>2020-02-03T17:48:51</t>
  </si>
  <si>
    <t>2020-02-04</t>
  </si>
  <si>
    <t>2020-02-04T07:17:03</t>
  </si>
  <si>
    <t>2020-02-04T17:49:53</t>
  </si>
  <si>
    <t>2020-02-05</t>
  </si>
  <si>
    <t>2020-02-05T07:16:13</t>
  </si>
  <si>
    <t>2020-02-05T17:50:55</t>
  </si>
  <si>
    <t>2020-02-06</t>
  </si>
  <si>
    <t>2020-02-06T07:15:21</t>
  </si>
  <si>
    <t>2020-02-06T17:51:56</t>
  </si>
  <si>
    <t>2020-02-07</t>
  </si>
  <si>
    <t>2020-02-07T07:14:28</t>
  </si>
  <si>
    <t>2020-02-07T17:52:58</t>
  </si>
  <si>
    <t>2020-02-08</t>
  </si>
  <si>
    <t>2020-02-08T07:13:33</t>
  </si>
  <si>
    <t>2020-02-08T17:53:59</t>
  </si>
  <si>
    <t>2020-02-09</t>
  </si>
  <si>
    <t>2020-02-09T07:12:37</t>
  </si>
  <si>
    <t>2020-02-09T17:55:00</t>
  </si>
  <si>
    <t>2020-02-10</t>
  </si>
  <si>
    <t>2020-02-10T07:11:40</t>
  </si>
  <si>
    <t>2020-02-10T17:56:00</t>
  </si>
  <si>
    <t>2020-02-11</t>
  </si>
  <si>
    <t>2020-02-11T07:10:42</t>
  </si>
  <si>
    <t>2020-02-11T17:57:01</t>
  </si>
  <si>
    <t>2020-02-12</t>
  </si>
  <si>
    <t>2020-02-12T07:09:42</t>
  </si>
  <si>
    <t>2020-02-12T17:58:01</t>
  </si>
  <si>
    <t>2020-02-13</t>
  </si>
  <si>
    <t>2020-02-13T07:08:41</t>
  </si>
  <si>
    <t>2020-02-13T17:59:00</t>
  </si>
  <si>
    <t>2020-02-14</t>
  </si>
  <si>
    <t>2020-02-14T07:07:38</t>
  </si>
  <si>
    <t>2020-02-14T18:00:00</t>
  </si>
  <si>
    <t>2020-02-15</t>
  </si>
  <si>
    <t>2020-02-15T07:06:35</t>
  </si>
  <si>
    <t>2020-02-15T18:00:59</t>
  </si>
  <si>
    <t>2020-02-16</t>
  </si>
  <si>
    <t>2020-02-16T07:05:30</t>
  </si>
  <si>
    <t>2020-02-16T18:01:58</t>
  </si>
  <si>
    <t>2020-02-17</t>
  </si>
  <si>
    <t>2020-02-17T07:04:24</t>
  </si>
  <si>
    <t>2020-02-17T18:02:57</t>
  </si>
  <si>
    <t>2020-02-18</t>
  </si>
  <si>
    <t>2020-02-18T07:03:18</t>
  </si>
  <si>
    <t>2020-02-18T18:03:55</t>
  </si>
  <si>
    <t>2020-02-19</t>
  </si>
  <si>
    <t>2020-02-19T07:02:10</t>
  </si>
  <si>
    <t>2020-02-19T18:04:53</t>
  </si>
  <si>
    <t>2020-02-20</t>
  </si>
  <si>
    <t>2020-02-20T07:01:01</t>
  </si>
  <si>
    <t>2020-02-20T18:05:50</t>
  </si>
  <si>
    <t>2020-02-21</t>
  </si>
  <si>
    <t>2020-02-21T06:59:51</t>
  </si>
  <si>
    <t>2020-02-21T18:06:47</t>
  </si>
  <si>
    <t>2020-02-22</t>
  </si>
  <si>
    <t>2020-02-22T06:58:40</t>
  </si>
  <si>
    <t>2020-02-22T18:07:44</t>
  </si>
  <si>
    <t>2020-02-23</t>
  </si>
  <si>
    <t>2020-02-23T06:57:28</t>
  </si>
  <si>
    <t>2020-02-23T18:08:41</t>
  </si>
  <si>
    <t>2020-02-24</t>
  </si>
  <si>
    <t>2020-02-24T06:56:15</t>
  </si>
  <si>
    <t>2020-02-24T18:09:37</t>
  </si>
  <si>
    <t>2020-02-25</t>
  </si>
  <si>
    <t>2020-02-25T06:55:01</t>
  </si>
  <si>
    <t>2020-02-25T18:10:33</t>
  </si>
  <si>
    <t>2020-02-26</t>
  </si>
  <si>
    <t>2020-02-26T06:53:47</t>
  </si>
  <si>
    <t>2020-02-26T18:11:28</t>
  </si>
  <si>
    <t>2020-02-27</t>
  </si>
  <si>
    <t>2020-02-27T06:52:32</t>
  </si>
  <si>
    <t>2020-02-27T18:12:23</t>
  </si>
  <si>
    <t>2020-02-28</t>
  </si>
  <si>
    <t>2020-02-28T06:51:15</t>
  </si>
  <si>
    <t>2020-02-28T18:13:18</t>
  </si>
  <si>
    <t>2020-02-29</t>
  </si>
  <si>
    <t>2020-02-29T06:49:59</t>
  </si>
  <si>
    <t>2020-02-29T18:14:12</t>
  </si>
  <si>
    <t>2020-03-01</t>
  </si>
  <si>
    <t>2020-03-01T06:48:41</t>
  </si>
  <si>
    <t>2020-03-01T18:15:07</t>
  </si>
  <si>
    <t>2020-03-02</t>
  </si>
  <si>
    <t>2020-03-02T06:47:23</t>
  </si>
  <si>
    <t>2020-03-02T18:16:00</t>
  </si>
  <si>
    <t>2020-03-03</t>
  </si>
  <si>
    <t>2020-03-03T06:46:04</t>
  </si>
  <si>
    <t>2020-03-03T18:16:54</t>
  </si>
  <si>
    <t>2020-03-04</t>
  </si>
  <si>
    <t>2020-03-04T06:44:45</t>
  </si>
  <si>
    <t>2020-03-04T18:17:47</t>
  </si>
  <si>
    <t>2020-03-05</t>
  </si>
  <si>
    <t>2020-03-05T06:43:25</t>
  </si>
  <si>
    <t>2020-03-05T18:18:40</t>
  </si>
  <si>
    <t>2020-03-06</t>
  </si>
  <si>
    <t>2020-03-06T06:42:04</t>
  </si>
  <si>
    <t>2020-03-06T18:19:33</t>
  </si>
  <si>
    <t>2020-03-07</t>
  </si>
  <si>
    <t>2020-03-07T06:40:43</t>
  </si>
  <si>
    <t>2020-03-07T18:20:25</t>
  </si>
  <si>
    <t>2020-03-08</t>
  </si>
  <si>
    <t>2020-03-08T06:39:22</t>
  </si>
  <si>
    <t>2020-03-08T18:21:17</t>
  </si>
  <si>
    <t>2020-03-09</t>
  </si>
  <si>
    <t>2020-03-09T06:38:00</t>
  </si>
  <si>
    <t>2020-03-09T18:22:09</t>
  </si>
  <si>
    <t>2020-03-10</t>
  </si>
  <si>
    <t>2020-03-10T06:36:37</t>
  </si>
  <si>
    <t>2020-03-10T18:23:00</t>
  </si>
  <si>
    <t>2020-03-11</t>
  </si>
  <si>
    <t>2020-03-11T06:35:14</t>
  </si>
  <si>
    <t>2020-03-11T18:23:51</t>
  </si>
  <si>
    <t>2020-03-12</t>
  </si>
  <si>
    <t>2020-03-12T06:33:51</t>
  </si>
  <si>
    <t>2020-03-12T18:24:42</t>
  </si>
  <si>
    <t>2020-03-13</t>
  </si>
  <si>
    <t>2020-03-13T06:32:28</t>
  </si>
  <si>
    <t>2020-03-13T18:25:33</t>
  </si>
  <si>
    <t>2020-03-14</t>
  </si>
  <si>
    <t>2020-03-14T06:31:04</t>
  </si>
  <si>
    <t>2020-03-14T18:26:24</t>
  </si>
  <si>
    <t>2020-03-15</t>
  </si>
  <si>
    <t>2020-03-15T06:29:40</t>
  </si>
  <si>
    <t>2020-03-15T18:27:14</t>
  </si>
  <si>
    <t>2020-03-16</t>
  </si>
  <si>
    <t>2020-03-16T06:28:15</t>
  </si>
  <si>
    <t>2020-03-16T18:28:05</t>
  </si>
  <si>
    <t>2020-03-17</t>
  </si>
  <si>
    <t>2020-03-17T06:26:51</t>
  </si>
  <si>
    <t>2020-03-17T18:28:55</t>
  </si>
  <si>
    <t>2020-03-18</t>
  </si>
  <si>
    <t>2020-03-18T06:25:26</t>
  </si>
  <si>
    <t>2020-03-18T18:29:44</t>
  </si>
  <si>
    <t>2020-03-19</t>
  </si>
  <si>
    <t>2020-03-19T06:24:01</t>
  </si>
  <si>
    <t>2020-03-19T18:30:34</t>
  </si>
  <si>
    <t>2020-03-20</t>
  </si>
  <si>
    <t>2020-03-20T06:22:36</t>
  </si>
  <si>
    <t>2020-03-20T18:31:24</t>
  </si>
  <si>
    <t>2020-03-21</t>
  </si>
  <si>
    <t>2020-03-21T06:21:11</t>
  </si>
  <si>
    <t>2020-03-21T18:32:13</t>
  </si>
  <si>
    <t>2020-03-22</t>
  </si>
  <si>
    <t>2020-03-22T06:19:46</t>
  </si>
  <si>
    <t>2020-03-22T18:33:02</t>
  </si>
  <si>
    <t>2020-03-23</t>
  </si>
  <si>
    <t>2020-03-23T06:18:21</t>
  </si>
  <si>
    <t>2020-03-23T18:33:52</t>
  </si>
  <si>
    <t>2020-03-24</t>
  </si>
  <si>
    <t>2020-03-24T06:16:56</t>
  </si>
  <si>
    <t>2020-03-24T18:34:41</t>
  </si>
  <si>
    <t>2020-03-25</t>
  </si>
  <si>
    <t>2020-03-25T06:15:31</t>
  </si>
  <si>
    <t>2020-03-25T18:35:30</t>
  </si>
  <si>
    <t>2020-03-26</t>
  </si>
  <si>
    <t>2020-03-26T06:14:06</t>
  </si>
  <si>
    <t>2020-03-26T18:36:19</t>
  </si>
  <si>
    <t>2020-03-27</t>
  </si>
  <si>
    <t>2020-03-27T06:12:41</t>
  </si>
  <si>
    <t>2020-03-27T18:37:07</t>
  </si>
  <si>
    <t>2020-03-28</t>
  </si>
  <si>
    <t>2020-03-28T06:11:16</t>
  </si>
  <si>
    <t>2020-03-28T18:37:56</t>
  </si>
  <si>
    <t>2020-03-29</t>
  </si>
  <si>
    <t>2020-03-29T07:09:51</t>
  </si>
  <si>
    <t>2020-03-29T19:38:45</t>
  </si>
  <si>
    <t>2020-03-30</t>
  </si>
  <si>
    <t>2020-03-30T07:08:27</t>
  </si>
  <si>
    <t>2020-03-30T19:39:34</t>
  </si>
  <si>
    <t>2020-03-31</t>
  </si>
  <si>
    <t>2020-03-31T07:07:02</t>
  </si>
  <si>
    <t>2020-03-31T19:40:22</t>
  </si>
  <si>
    <t>2020-04-01</t>
  </si>
  <si>
    <t>2020-04-01T07:05:38</t>
  </si>
  <si>
    <t>2020-04-01T19:41:11</t>
  </si>
  <si>
    <t>2020-04-02</t>
  </si>
  <si>
    <t>2020-04-02T07:04:14</t>
  </si>
  <si>
    <t>2020-04-02T19:41:59</t>
  </si>
  <si>
    <t>2020-04-03</t>
  </si>
  <si>
    <t>2020-04-03T07:02:51</t>
  </si>
  <si>
    <t>2020-04-03T19:42:48</t>
  </si>
  <si>
    <t>2020-04-04</t>
  </si>
  <si>
    <t>2020-04-04T07:01:27</t>
  </si>
  <si>
    <t>2020-04-04T19:43:37</t>
  </si>
  <si>
    <t>2020-04-05</t>
  </si>
  <si>
    <t>2020-04-05T07:00:04</t>
  </si>
  <si>
    <t>2020-04-05T19:44:25</t>
  </si>
  <si>
    <t>2020-04-06</t>
  </si>
  <si>
    <t>2020-04-06T06:58:42</t>
  </si>
  <si>
    <t>2020-04-06T19:45:14</t>
  </si>
  <si>
    <t>2020-04-07</t>
  </si>
  <si>
    <t>2020-04-07T06:57:20</t>
  </si>
  <si>
    <t>2020-04-07T19:46:03</t>
  </si>
  <si>
    <t>2020-04-08</t>
  </si>
  <si>
    <t>2020-04-08T06:55:58</t>
  </si>
  <si>
    <t>2020-04-08T19:46:51</t>
  </si>
  <si>
    <t>2020-04-09</t>
  </si>
  <si>
    <t>2020-04-09T06:54:37</t>
  </si>
  <si>
    <t>2020-04-09T19:47:40</t>
  </si>
  <si>
    <t>2020-04-10</t>
  </si>
  <si>
    <t>2020-04-10T06:53:16</t>
  </si>
  <si>
    <t>2020-04-10T19:48:29</t>
  </si>
  <si>
    <t>2020-04-11</t>
  </si>
  <si>
    <t>2020-04-11T06:51:56</t>
  </si>
  <si>
    <t>2020-04-11T19:49:18</t>
  </si>
  <si>
    <t>2020-04-12</t>
  </si>
  <si>
    <t>2020-04-12T06:50:36</t>
  </si>
  <si>
    <t>2020-04-12T19:50:07</t>
  </si>
  <si>
    <t>2020-04-13</t>
  </si>
  <si>
    <t>2020-04-13T06:49:17</t>
  </si>
  <si>
    <t>2020-04-13T19:50:55</t>
  </si>
  <si>
    <t>2020-04-14</t>
  </si>
  <si>
    <t>2020-04-14T06:47:58</t>
  </si>
  <si>
    <t>2020-04-14T19:51:44</t>
  </si>
  <si>
    <t>2020-04-15</t>
  </si>
  <si>
    <t>2020-04-15T06:46:40</t>
  </si>
  <si>
    <t>2020-04-15T19:52:33</t>
  </si>
  <si>
    <t>2020-04-16</t>
  </si>
  <si>
    <t>2020-04-16T06:45:23</t>
  </si>
  <si>
    <t>2020-04-16T19:53:23</t>
  </si>
  <si>
    <t>2020-04-17</t>
  </si>
  <si>
    <t>2020-04-17T06:44:07</t>
  </si>
  <si>
    <t>2020-04-17T19:54:12</t>
  </si>
  <si>
    <t>2020-04-18</t>
  </si>
  <si>
    <t>2020-04-18T06:42:51</t>
  </si>
  <si>
    <t>2020-04-18T19:55:01</t>
  </si>
  <si>
    <t>2020-04-19</t>
  </si>
  <si>
    <t>2020-04-19T06:41:36</t>
  </si>
  <si>
    <t>2020-04-19T19:55:50</t>
  </si>
  <si>
    <t>2020-04-20</t>
  </si>
  <si>
    <t>2020-04-20T06:40:21</t>
  </si>
  <si>
    <t>2020-04-20T19:56:39</t>
  </si>
  <si>
    <t>2020-04-21</t>
  </si>
  <si>
    <t>2020-04-21T06:39:08</t>
  </si>
  <si>
    <t>2020-04-21T19:57:29</t>
  </si>
  <si>
    <t>2020-04-22</t>
  </si>
  <si>
    <t>2020-04-22T06:37:55</t>
  </si>
  <si>
    <t>2020-04-22T19:58:18</t>
  </si>
  <si>
    <t>2020-04-23</t>
  </si>
  <si>
    <t>2020-04-23T06:36:43</t>
  </si>
  <si>
    <t>2020-04-23T19:59:08</t>
  </si>
  <si>
    <t>2020-04-24</t>
  </si>
  <si>
    <t>2020-04-24T06:35:32</t>
  </si>
  <si>
    <t>2020-04-24T19:59:57</t>
  </si>
  <si>
    <t>2020-04-25</t>
  </si>
  <si>
    <t>2020-04-25T06:34:22</t>
  </si>
  <si>
    <t>2020-04-25T20:00:47</t>
  </si>
  <si>
    <t>2020-04-26</t>
  </si>
  <si>
    <t>2020-04-26T06:33:13</t>
  </si>
  <si>
    <t>2020-04-26T20:01:36</t>
  </si>
  <si>
    <t>2020-04-27</t>
  </si>
  <si>
    <t>2020-04-27T06:32:05</t>
  </si>
  <si>
    <t>2020-04-27T20:02:26</t>
  </si>
  <si>
    <t>2020-04-28</t>
  </si>
  <si>
    <t>2020-04-28T06:30:58</t>
  </si>
  <si>
    <t>2020-04-28T20:03:15</t>
  </si>
  <si>
    <t>2020-04-29</t>
  </si>
  <si>
    <t>2020-04-29T06:29:52</t>
  </si>
  <si>
    <t>2020-04-29T20:04:05</t>
  </si>
  <si>
    <t>2020-04-30</t>
  </si>
  <si>
    <t>2020-04-30T06:28:46</t>
  </si>
  <si>
    <t>2020-04-30T20:04:54</t>
  </si>
  <si>
    <t>2020-05-01</t>
  </si>
  <si>
    <t>2020-05-01T06:27:42</t>
  </si>
  <si>
    <t>2020-05-01T20:05:44</t>
  </si>
  <si>
    <t>2020-05-02</t>
  </si>
  <si>
    <t>2020-05-02T06:26:40</t>
  </si>
  <si>
    <t>2020-05-02T20:06:33</t>
  </si>
  <si>
    <t>2020-05-03</t>
  </si>
  <si>
    <t>2020-05-03T06:25:38</t>
  </si>
  <si>
    <t>2020-05-03T20:07:23</t>
  </si>
  <si>
    <t>2020-05-04</t>
  </si>
  <si>
    <t>2020-05-04T06:24:37</t>
  </si>
  <si>
    <t>2020-05-04T20:08:12</t>
  </si>
  <si>
    <t>2020-05-05</t>
  </si>
  <si>
    <t>2020-05-05T06:23:38</t>
  </si>
  <si>
    <t>2020-05-05T20:09:01</t>
  </si>
  <si>
    <t>2020-05-06</t>
  </si>
  <si>
    <t>2020-05-06T06:22:40</t>
  </si>
  <si>
    <t>2020-05-06T20:09:50</t>
  </si>
  <si>
    <t>2020-05-07</t>
  </si>
  <si>
    <t>2020-05-07T06:21:43</t>
  </si>
  <si>
    <t>2020-05-07T20:10:39</t>
  </si>
  <si>
    <t>2020-05-08</t>
  </si>
  <si>
    <t>2020-05-08T06:20:47</t>
  </si>
  <si>
    <t>2020-05-08T20:11:28</t>
  </si>
  <si>
    <t>2020-05-09</t>
  </si>
  <si>
    <t>2020-05-09T06:19:53</t>
  </si>
  <si>
    <t>2020-05-09T20:12:17</t>
  </si>
  <si>
    <t>2020-05-10</t>
  </si>
  <si>
    <t>2020-05-10T06:18:59</t>
  </si>
  <si>
    <t>2020-05-10T20:13:05</t>
  </si>
  <si>
    <t>2020-05-11</t>
  </si>
  <si>
    <t>2020-05-11T06:18:08</t>
  </si>
  <si>
    <t>2020-05-11T20:13:54</t>
  </si>
  <si>
    <t>2020-05-12</t>
  </si>
  <si>
    <t>2020-05-12T06:17:17</t>
  </si>
  <si>
    <t>2020-05-12T20:14:42</t>
  </si>
  <si>
    <t>2020-05-13</t>
  </si>
  <si>
    <t>2020-05-13T06:16:28</t>
  </si>
  <si>
    <t>2020-05-13T20:15:30</t>
  </si>
  <si>
    <t>2020-05-14</t>
  </si>
  <si>
    <t>2020-05-14T06:15:41</t>
  </si>
  <si>
    <t>2020-05-14T20:16:17</t>
  </si>
  <si>
    <t>2020-05-15</t>
  </si>
  <si>
    <t>2020-05-15T06:14:55</t>
  </si>
  <si>
    <t>2020-05-15T20:17:04</t>
  </si>
  <si>
    <t>2020-05-16</t>
  </si>
  <si>
    <t>2020-05-16T06:14:10</t>
  </si>
  <si>
    <t>2020-05-16T20:17:51</t>
  </si>
  <si>
    <t>2020-05-17</t>
  </si>
  <si>
    <t>2020-05-17T06:13:26</t>
  </si>
  <si>
    <t>2020-05-17T20:18:38</t>
  </si>
  <si>
    <t>2020-05-18</t>
  </si>
  <si>
    <t>2020-05-18T06:12:45</t>
  </si>
  <si>
    <t>2020-05-18T20:19:24</t>
  </si>
  <si>
    <t>2020-05-19</t>
  </si>
  <si>
    <t>2020-05-19T06:12:04</t>
  </si>
  <si>
    <t>2020-05-19T20:20:09</t>
  </si>
  <si>
    <t>2020-05-20</t>
  </si>
  <si>
    <t>2020-05-20T06:11:26</t>
  </si>
  <si>
    <t>2020-05-20T20:20:55</t>
  </si>
  <si>
    <t>2020-05-21</t>
  </si>
  <si>
    <t>2020-05-21T06:10:48</t>
  </si>
  <si>
    <t>2020-05-21T20:21:39</t>
  </si>
  <si>
    <t>2020-05-22</t>
  </si>
  <si>
    <t>2020-05-22T06:10:13</t>
  </si>
  <si>
    <t>2020-05-22T20:22:24</t>
  </si>
  <si>
    <t>2020-05-23</t>
  </si>
  <si>
    <t>2020-05-23T06:09:39</t>
  </si>
  <si>
    <t>2020-05-23T20:23:07</t>
  </si>
  <si>
    <t>2020-05-24</t>
  </si>
  <si>
    <t>2020-05-24T06:09:06</t>
  </si>
  <si>
    <t>2020-05-24T20:23:50</t>
  </si>
  <si>
    <t>2020-05-25</t>
  </si>
  <si>
    <t>2020-05-25T06:08:35</t>
  </si>
  <si>
    <t>2020-05-25T20:24:33</t>
  </si>
  <si>
    <t>2020-05-26</t>
  </si>
  <si>
    <t>2020-05-26T06:08:06</t>
  </si>
  <si>
    <t>2020-05-26T20:25:15</t>
  </si>
  <si>
    <t>2020-05-27</t>
  </si>
  <si>
    <t>2020-05-27T06:07:38</t>
  </si>
  <si>
    <t>2020-05-27T20:25:56</t>
  </si>
  <si>
    <t>2020-05-28</t>
  </si>
  <si>
    <t>2020-05-28T06:07:12</t>
  </si>
  <si>
    <t>2020-05-28T20:26:36</t>
  </si>
  <si>
    <t>2020-05-29</t>
  </si>
  <si>
    <t>2020-05-29T06:06:48</t>
  </si>
  <si>
    <t>2020-05-29T20:27:16</t>
  </si>
  <si>
    <t>2020-05-30</t>
  </si>
  <si>
    <t>2020-05-30T06:06:25</t>
  </si>
  <si>
    <t>2020-05-30T20:27:55</t>
  </si>
  <si>
    <t>2020-05-31</t>
  </si>
  <si>
    <t>2020-05-31T06:06:04</t>
  </si>
  <si>
    <t>2020-05-31T20:28:33</t>
  </si>
  <si>
    <t>2020-06-01</t>
  </si>
  <si>
    <t>2020-06-01T06:05:44</t>
  </si>
  <si>
    <t>2020-06-01T20:29:10</t>
  </si>
  <si>
    <t>2020-06-02</t>
  </si>
  <si>
    <t>2020-06-02T06:05:27</t>
  </si>
  <si>
    <t>2020-06-02T20:29:46</t>
  </si>
  <si>
    <t>2020-06-03</t>
  </si>
  <si>
    <t>2020-06-03T06:05:10</t>
  </si>
  <si>
    <t>2020-06-03T20:30:21</t>
  </si>
  <si>
    <t>2020-06-04</t>
  </si>
  <si>
    <t>2020-06-04T06:04:56</t>
  </si>
  <si>
    <t>2020-06-04T20:30:56</t>
  </si>
  <si>
    <t>2020-06-05</t>
  </si>
  <si>
    <t>2020-06-05T06:04:43</t>
  </si>
  <si>
    <t>2020-06-05T20:31:29</t>
  </si>
  <si>
    <t>2020-06-06</t>
  </si>
  <si>
    <t>2020-06-06T06:04:32</t>
  </si>
  <si>
    <t>2020-06-06T20:32:01</t>
  </si>
  <si>
    <t>2020-06-07</t>
  </si>
  <si>
    <t>2020-06-07T06:04:23</t>
  </si>
  <si>
    <t>2020-06-07T20:32:32</t>
  </si>
  <si>
    <t>2020-06-08</t>
  </si>
  <si>
    <t>2020-06-08T06:04:15</t>
  </si>
  <si>
    <t>2020-06-08T20:33:02</t>
  </si>
  <si>
    <t>2020-06-09</t>
  </si>
  <si>
    <t>2020-06-09T06:04:09</t>
  </si>
  <si>
    <t>2020-06-09T20:33:31</t>
  </si>
  <si>
    <t>2020-06-10</t>
  </si>
  <si>
    <t>2020-06-10T06:04:04</t>
  </si>
  <si>
    <t>2020-06-10T20:33:59</t>
  </si>
  <si>
    <t>2020-06-11</t>
  </si>
  <si>
    <t>2020-06-11T06:04:01</t>
  </si>
  <si>
    <t>2020-06-11T20:34:25</t>
  </si>
  <si>
    <t>2020-06-12</t>
  </si>
  <si>
    <t>2020-06-12T06:04:00</t>
  </si>
  <si>
    <t>2020-06-12T20:34:50</t>
  </si>
  <si>
    <t>2020-06-13</t>
  </si>
  <si>
    <t>2020-06-13T06:04:00</t>
  </si>
  <si>
    <t>2020-06-13T20:35:14</t>
  </si>
  <si>
    <t>2020-06-14</t>
  </si>
  <si>
    <t>2020-06-14T06:04:02</t>
  </si>
  <si>
    <t>2020-06-14T20:35:37</t>
  </si>
  <si>
    <t>2020-06-15</t>
  </si>
  <si>
    <t>2020-06-15T06:04:06</t>
  </si>
  <si>
    <t>2020-06-15T20:35:58</t>
  </si>
  <si>
    <t>2020-06-16</t>
  </si>
  <si>
    <t>2020-06-16T06:04:11</t>
  </si>
  <si>
    <t>2020-06-16T20:36:18</t>
  </si>
  <si>
    <t>2020-06-17</t>
  </si>
  <si>
    <t>2020-06-17T06:04:17</t>
  </si>
  <si>
    <t>2020-06-17T20:36:36</t>
  </si>
  <si>
    <t>2020-06-18</t>
  </si>
  <si>
    <t>2020-06-18T06:04:25</t>
  </si>
  <si>
    <t>2020-06-18T20:36:53</t>
  </si>
  <si>
    <t>2020-06-19</t>
  </si>
  <si>
    <t>2020-06-19T06:04:35</t>
  </si>
  <si>
    <t>2020-06-19T20:37:09</t>
  </si>
  <si>
    <t>2020-06-20</t>
  </si>
  <si>
    <t>2020-06-20T06:04:46</t>
  </si>
  <si>
    <t>2020-06-20T20:37:23</t>
  </si>
  <si>
    <t>2020-06-21</t>
  </si>
  <si>
    <t>2020-06-21T06:04:59</t>
  </si>
  <si>
    <t>2020-06-21T20:37:36</t>
  </si>
  <si>
    <t>2020-06-22</t>
  </si>
  <si>
    <t>2020-06-22T06:05:13</t>
  </si>
  <si>
    <t>2020-06-22T20:37:47</t>
  </si>
  <si>
    <t>2020-06-23</t>
  </si>
  <si>
    <t>2020-06-23T06:05:28</t>
  </si>
  <si>
    <t>2020-06-23T20:37:56</t>
  </si>
  <si>
    <t>2020-06-24</t>
  </si>
  <si>
    <t>2020-06-24T06:05:45</t>
  </si>
  <si>
    <t>2020-06-24T20:38:04</t>
  </si>
  <si>
    <t>2020-06-25</t>
  </si>
  <si>
    <t>2020-06-25T06:06:04</t>
  </si>
  <si>
    <t>2020-06-25T20:38:10</t>
  </si>
  <si>
    <t>2020-06-26</t>
  </si>
  <si>
    <t>2020-06-26T06:06:23</t>
  </si>
  <si>
    <t>2020-06-26T20:38:15</t>
  </si>
  <si>
    <t>2020-06-27</t>
  </si>
  <si>
    <t>2020-06-27T06:06:44</t>
  </si>
  <si>
    <t>2020-06-27T20:38:18</t>
  </si>
  <si>
    <t>2020-06-28</t>
  </si>
  <si>
    <t>2020-06-28T06:07:06</t>
  </si>
  <si>
    <t>2020-06-28T20:38:19</t>
  </si>
  <si>
    <t>2020-06-29</t>
  </si>
  <si>
    <t>2020-06-29T06:07:30</t>
  </si>
  <si>
    <t>2020-06-29T20:38:19</t>
  </si>
  <si>
    <t>2020-06-30</t>
  </si>
  <si>
    <t>2020-06-30T06:07:54</t>
  </si>
  <si>
    <t>2020-06-30T20:38:17</t>
  </si>
  <si>
    <t>2020-07-01</t>
  </si>
  <si>
    <t>2020-07-01T06:08:20</t>
  </si>
  <si>
    <t>2020-07-01T20:38:14</t>
  </si>
  <si>
    <t>2020-07-02</t>
  </si>
  <si>
    <t>2020-07-02T06:08:47</t>
  </si>
  <si>
    <t>2020-07-02T20:38:09</t>
  </si>
  <si>
    <t>2020-07-03</t>
  </si>
  <si>
    <t>2020-07-03T06:09:15</t>
  </si>
  <si>
    <t>2020-07-03T20:38:02</t>
  </si>
  <si>
    <t>2020-07-04</t>
  </si>
  <si>
    <t>2020-07-04T06:09:44</t>
  </si>
  <si>
    <t>2020-07-04T20:37:53</t>
  </si>
  <si>
    <t>2020-07-05</t>
  </si>
  <si>
    <t>2020-07-05T06:10:15</t>
  </si>
  <si>
    <t>2020-07-05T20:37:43</t>
  </si>
  <si>
    <t>2020-07-06</t>
  </si>
  <si>
    <t>2020-07-06T06:10:46</t>
  </si>
  <si>
    <t>2020-07-06T20:37:31</t>
  </si>
  <si>
    <t>2020-07-07</t>
  </si>
  <si>
    <t>2020-07-07T06:11:18</t>
  </si>
  <si>
    <t>2020-07-07T20:37:17</t>
  </si>
  <si>
    <t>2020-07-08</t>
  </si>
  <si>
    <t>2020-07-08T06:11:51</t>
  </si>
  <si>
    <t>2020-07-08T20:37:01</t>
  </si>
  <si>
    <t>2020-07-09</t>
  </si>
  <si>
    <t>2020-07-09T06:12:25</t>
  </si>
  <si>
    <t>2020-07-09T20:36:44</t>
  </si>
  <si>
    <t>2020-07-10</t>
  </si>
  <si>
    <t>2020-07-10T06:13:00</t>
  </si>
  <si>
    <t>2020-07-10T20:36:25</t>
  </si>
  <si>
    <t>2020-07-11</t>
  </si>
  <si>
    <t>2020-07-11T06:13:36</t>
  </si>
  <si>
    <t>2020-07-11T20:36:05</t>
  </si>
  <si>
    <t>2020-07-12</t>
  </si>
  <si>
    <t>2020-07-12T06:14:13</t>
  </si>
  <si>
    <t>2020-07-12T20:35:43</t>
  </si>
  <si>
    <t>2020-07-13</t>
  </si>
  <si>
    <t>2020-07-13T06:14:50</t>
  </si>
  <si>
    <t>2020-07-13T20:35:19</t>
  </si>
  <si>
    <t>2020-07-14</t>
  </si>
  <si>
    <t>2020-07-14T06:15:28</t>
  </si>
  <si>
    <t>2020-07-14T20:34:53</t>
  </si>
  <si>
    <t>2020-07-15</t>
  </si>
  <si>
    <t>2020-07-15T06:16:07</t>
  </si>
  <si>
    <t>2020-07-15T20:34:26</t>
  </si>
  <si>
    <t>2020-07-16</t>
  </si>
  <si>
    <t>2020-07-16T06:16:46</t>
  </si>
  <si>
    <t>2020-07-16T20:33:57</t>
  </si>
  <si>
    <t>2020-07-17</t>
  </si>
  <si>
    <t>2020-07-17T06:17:26</t>
  </si>
  <si>
    <t>2020-07-17T20:33:26</t>
  </si>
  <si>
    <t>2020-07-18</t>
  </si>
  <si>
    <t>2020-07-18T06:18:07</t>
  </si>
  <si>
    <t>2020-07-18T20:32:54</t>
  </si>
  <si>
    <t>2020-07-19</t>
  </si>
  <si>
    <t>2020-07-19T06:18:48</t>
  </si>
  <si>
    <t>2020-07-19T20:32:20</t>
  </si>
  <si>
    <t>2020-07-20</t>
  </si>
  <si>
    <t>2020-07-20T06:19:29</t>
  </si>
  <si>
    <t>2020-07-20T20:31:45</t>
  </si>
  <si>
    <t>2020-07-21</t>
  </si>
  <si>
    <t>2020-07-21T06:20:11</t>
  </si>
  <si>
    <t>2020-07-21T20:31:08</t>
  </si>
  <si>
    <t>2020-07-22</t>
  </si>
  <si>
    <t>2020-07-22T06:20:54</t>
  </si>
  <si>
    <t>2020-07-22T20:30:29</t>
  </si>
  <si>
    <t>2020-07-23</t>
  </si>
  <si>
    <t>2020-07-23T06:21:37</t>
  </si>
  <si>
    <t>2020-07-23T20:29:49</t>
  </si>
  <si>
    <t>2020-07-24</t>
  </si>
  <si>
    <t>2020-07-24T06:22:20</t>
  </si>
  <si>
    <t>2020-07-24T20:29:07</t>
  </si>
  <si>
    <t>2020-07-25</t>
  </si>
  <si>
    <t>2020-07-25T06:23:04</t>
  </si>
  <si>
    <t>2020-07-25T20:28:24</t>
  </si>
  <si>
    <t>2020-07-26</t>
  </si>
  <si>
    <t>2020-07-26T06:23:48</t>
  </si>
  <si>
    <t>2020-07-26T20:27:39</t>
  </si>
  <si>
    <t>2020-07-27</t>
  </si>
  <si>
    <t>2020-07-27T06:24:32</t>
  </si>
  <si>
    <t>2020-07-27T20:26:53</t>
  </si>
  <si>
    <t>2020-07-28</t>
  </si>
  <si>
    <t>2020-07-28T06:25:17</t>
  </si>
  <si>
    <t>2020-07-28T20:26:05</t>
  </si>
  <si>
    <t>2020-07-29</t>
  </si>
  <si>
    <t>2020-07-29T06:26:02</t>
  </si>
  <si>
    <t>2020-07-29T20:25:16</t>
  </si>
  <si>
    <t>2020-07-30</t>
  </si>
  <si>
    <t>2020-07-30T06:26:47</t>
  </si>
  <si>
    <t>2020-07-30T20:24:25</t>
  </si>
  <si>
    <t>2020-07-31</t>
  </si>
  <si>
    <t>2020-07-31T06:27:32</t>
  </si>
  <si>
    <t>2020-07-31T20:23:33</t>
  </si>
  <si>
    <t>2020-08-01</t>
  </si>
  <si>
    <t>2020-08-01T06:28:18</t>
  </si>
  <si>
    <t>2020-08-01T20:22:40</t>
  </si>
  <si>
    <t>2020-08-02</t>
  </si>
  <si>
    <t>2020-08-02T06:29:03</t>
  </si>
  <si>
    <t>2020-08-02T20:21:45</t>
  </si>
  <si>
    <t>2020-08-03</t>
  </si>
  <si>
    <t>2020-08-03T06:29:49</t>
  </si>
  <si>
    <t>2020-08-03T20:20:49</t>
  </si>
  <si>
    <t>2020-08-04</t>
  </si>
  <si>
    <t>2020-08-04T06:30:35</t>
  </si>
  <si>
    <t>2020-08-04T20:19:52</t>
  </si>
  <si>
    <t>2020-08-05</t>
  </si>
  <si>
    <t>2020-08-05T06:31:21</t>
  </si>
  <si>
    <t>2020-08-05T20:18:53</t>
  </si>
  <si>
    <t>2020-08-06</t>
  </si>
  <si>
    <t>2020-08-06T06:32:07</t>
  </si>
  <si>
    <t>2020-08-06T20:17:53</t>
  </si>
  <si>
    <t>2020-08-07</t>
  </si>
  <si>
    <t>2020-08-07T06:32:53</t>
  </si>
  <si>
    <t>2020-08-07T20:16:52</t>
  </si>
  <si>
    <t>2020-08-08</t>
  </si>
  <si>
    <t>2020-08-08T06:33:39</t>
  </si>
  <si>
    <t>2020-08-08T20:15:50</t>
  </si>
  <si>
    <t>2020-08-09</t>
  </si>
  <si>
    <t>2020-08-09T06:34:25</t>
  </si>
  <si>
    <t>2020-08-09T20:14:46</t>
  </si>
  <si>
    <t>2020-08-10</t>
  </si>
  <si>
    <t>2020-08-10T06:35:12</t>
  </si>
  <si>
    <t>2020-08-10T20:13:42</t>
  </si>
  <si>
    <t>2020-08-11</t>
  </si>
  <si>
    <t>2020-08-11T06:35:58</t>
  </si>
  <si>
    <t>2020-08-11T20:12:36</t>
  </si>
  <si>
    <t>2020-08-12</t>
  </si>
  <si>
    <t>2020-08-12T06:36:44</t>
  </si>
  <si>
    <t>2020-08-12T20:11:29</t>
  </si>
  <si>
    <t>2020-08-13</t>
  </si>
  <si>
    <t>2020-08-13T06:37:30</t>
  </si>
  <si>
    <t>2020-08-13T20:10:21</t>
  </si>
  <si>
    <t>2020-08-14</t>
  </si>
  <si>
    <t>2020-08-14T06:38:16</t>
  </si>
  <si>
    <t>2020-08-14T20:09:13</t>
  </si>
  <si>
    <t>2020-08-15</t>
  </si>
  <si>
    <t>2020-08-15T06:39:02</t>
  </si>
  <si>
    <t>2020-08-15T20:08:03</t>
  </si>
  <si>
    <t>2020-08-16</t>
  </si>
  <si>
    <t>2020-08-16T06:39:48</t>
  </si>
  <si>
    <t>2020-08-16T20:06:52</t>
  </si>
  <si>
    <t>2020-08-17</t>
  </si>
  <si>
    <t>2020-08-17T06:40:34</t>
  </si>
  <si>
    <t>2020-08-17T20:05:40</t>
  </si>
  <si>
    <t>2020-08-18</t>
  </si>
  <si>
    <t>2020-08-18T06:41:20</t>
  </si>
  <si>
    <t>2020-08-18T20:04:27</t>
  </si>
  <si>
    <t>2020-08-19</t>
  </si>
  <si>
    <t>2020-08-19T06:42:06</t>
  </si>
  <si>
    <t>2020-08-19T20:03:13</t>
  </si>
  <si>
    <t>2020-08-20</t>
  </si>
  <si>
    <t>2020-08-20T06:42:51</t>
  </si>
  <si>
    <t>2020-08-20T20:01:59</t>
  </si>
  <si>
    <t>2020-08-21</t>
  </si>
  <si>
    <t>2020-08-21T06:43:37</t>
  </si>
  <si>
    <t>2020-08-21T20:00:43</t>
  </si>
  <si>
    <t>2020-08-22</t>
  </si>
  <si>
    <t>2020-08-22T06:44:22</t>
  </si>
  <si>
    <t>2020-08-22T19:59:27</t>
  </si>
  <si>
    <t>2020-08-23</t>
  </si>
  <si>
    <t>2020-08-23T06:45:08</t>
  </si>
  <si>
    <t>2020-08-23T19:58:10</t>
  </si>
  <si>
    <t>2020-08-24</t>
  </si>
  <si>
    <t>2020-08-24T06:45:53</t>
  </si>
  <si>
    <t>2020-08-24T19:56:53</t>
  </si>
  <si>
    <t>2020-08-25</t>
  </si>
  <si>
    <t>2020-08-25T06:46:38</t>
  </si>
  <si>
    <t>2020-08-25T19:55:34</t>
  </si>
  <si>
    <t>2020-08-26</t>
  </si>
  <si>
    <t>2020-08-26T06:47:24</t>
  </si>
  <si>
    <t>2020-08-26T19:54:15</t>
  </si>
  <si>
    <t>2020-08-27</t>
  </si>
  <si>
    <t>2020-08-27T06:48:09</t>
  </si>
  <si>
    <t>2020-08-27T19:52:55</t>
  </si>
  <si>
    <t>2020-08-28</t>
  </si>
  <si>
    <t>2020-08-28T06:48:54</t>
  </si>
  <si>
    <t>2020-08-28T19:51:35</t>
  </si>
  <si>
    <t>2020-08-29</t>
  </si>
  <si>
    <t>2020-08-29T06:49:39</t>
  </si>
  <si>
    <t>2020-08-29T19:50:14</t>
  </si>
  <si>
    <t>2020-08-30</t>
  </si>
  <si>
    <t>2020-08-30T06:50:24</t>
  </si>
  <si>
    <t>2020-08-30T19:48:52</t>
  </si>
  <si>
    <t>2020-08-31</t>
  </si>
  <si>
    <t>2020-08-31T06:51:08</t>
  </si>
  <si>
    <t>2020-08-31T19:47:30</t>
  </si>
  <si>
    <t>2020-09-01</t>
  </si>
  <si>
    <t>2020-09-01T06:51:53</t>
  </si>
  <si>
    <t>2020-09-01T19:46:07</t>
  </si>
  <si>
    <t>2020-09-02</t>
  </si>
  <si>
    <t>2020-09-02T06:52:38</t>
  </si>
  <si>
    <t>2020-09-02T19:44:44</t>
  </si>
  <si>
    <t>2020-09-03</t>
  </si>
  <si>
    <t>2020-09-03T06:53:22</t>
  </si>
  <si>
    <t>2020-09-03T19:43:20</t>
  </si>
  <si>
    <t>2020-09-04</t>
  </si>
  <si>
    <t>2020-09-04T06:54:07</t>
  </si>
  <si>
    <t>2020-09-04T19:41:56</t>
  </si>
  <si>
    <t>2020-09-05</t>
  </si>
  <si>
    <t>2020-09-05T06:54:51</t>
  </si>
  <si>
    <t>2020-09-05T19:40:32</t>
  </si>
  <si>
    <t>2020-09-06</t>
  </si>
  <si>
    <t>2020-09-06T06:55:36</t>
  </si>
  <si>
    <t>2020-09-06T19:39:07</t>
  </si>
  <si>
    <t>2020-09-07</t>
  </si>
  <si>
    <t>2020-09-07T06:56:20</t>
  </si>
  <si>
    <t>2020-09-07T19:37:41</t>
  </si>
  <si>
    <t>2020-09-08</t>
  </si>
  <si>
    <t>2020-09-08T06:57:05</t>
  </si>
  <si>
    <t>2020-09-08T19:36:16</t>
  </si>
  <si>
    <t>2020-09-09</t>
  </si>
  <si>
    <t>2020-09-09T06:57:49</t>
  </si>
  <si>
    <t>2020-09-09T19:34:50</t>
  </si>
  <si>
    <t>2020-09-10</t>
  </si>
  <si>
    <t>2020-09-10T06:58:33</t>
  </si>
  <si>
    <t>2020-09-10T19:33:24</t>
  </si>
  <si>
    <t>2020-09-11</t>
  </si>
  <si>
    <t>2020-09-11T06:59:18</t>
  </si>
  <si>
    <t>2020-09-11T19:31:57</t>
  </si>
  <si>
    <t>2020-09-12</t>
  </si>
  <si>
    <t>2020-09-12T07:00:02</t>
  </si>
  <si>
    <t>2020-09-12T19:30:30</t>
  </si>
  <si>
    <t>2020-09-13</t>
  </si>
  <si>
    <t>2020-09-13T07:00:47</t>
  </si>
  <si>
    <t>2020-09-13T19:29:03</t>
  </si>
  <si>
    <t>2020-09-14</t>
  </si>
  <si>
    <t>2020-09-14T07:01:31</t>
  </si>
  <si>
    <t>2020-09-14T19:27:36</t>
  </si>
  <si>
    <t>2020-09-15</t>
  </si>
  <si>
    <t>2020-09-15T07:02:16</t>
  </si>
  <si>
    <t>2020-09-15T19:26:09</t>
  </si>
  <si>
    <t>2020-09-16</t>
  </si>
  <si>
    <t>2020-09-16T07:03:00</t>
  </si>
  <si>
    <t>2020-09-16T19:24:42</t>
  </si>
  <si>
    <t>2020-09-17</t>
  </si>
  <si>
    <t>2020-09-17T07:03:45</t>
  </si>
  <si>
    <t>2020-09-17T19:23:15</t>
  </si>
  <si>
    <t>2020-09-18</t>
  </si>
  <si>
    <t>2020-09-18T07:04:29</t>
  </si>
  <si>
    <t>2020-09-18T19:21:47</t>
  </si>
  <si>
    <t>2020-09-19</t>
  </si>
  <si>
    <t>2020-09-19T07:05:14</t>
  </si>
  <si>
    <t>2020-09-19T19:20:20</t>
  </si>
  <si>
    <t>2020-09-20</t>
  </si>
  <si>
    <t>2020-09-20T07:05:59</t>
  </si>
  <si>
    <t>2020-09-20T19:18:52</t>
  </si>
  <si>
    <t>2020-09-21</t>
  </si>
  <si>
    <t>2020-09-21T07:06:44</t>
  </si>
  <si>
    <t>2020-09-21T19:17:25</t>
  </si>
  <si>
    <t>2020-09-22</t>
  </si>
  <si>
    <t>2020-09-22T07:07:29</t>
  </si>
  <si>
    <t>2020-09-22T19:15:58</t>
  </si>
  <si>
    <t>2020-09-23</t>
  </si>
  <si>
    <t>2020-09-23T07:08:14</t>
  </si>
  <si>
    <t>2020-09-23T19:14:30</t>
  </si>
  <si>
    <t>2020-09-24</t>
  </si>
  <si>
    <t>2020-09-24T07:09:00</t>
  </si>
  <si>
    <t>2020-09-24T19:13:03</t>
  </si>
  <si>
    <t>2020-09-25</t>
  </si>
  <si>
    <t>2020-09-25T07:09:45</t>
  </si>
  <si>
    <t>2020-09-25T19:11:36</t>
  </si>
  <si>
    <t>2020-09-26</t>
  </si>
  <si>
    <t>2020-09-26T07:10:31</t>
  </si>
  <si>
    <t>2020-09-26T19:10:09</t>
  </si>
  <si>
    <t>2020-09-27</t>
  </si>
  <si>
    <t>2020-09-27T07:11:17</t>
  </si>
  <si>
    <t>2020-09-27T19:08:43</t>
  </si>
  <si>
    <t>2020-09-28</t>
  </si>
  <si>
    <t>2020-09-28T07:12:03</t>
  </si>
  <si>
    <t>2020-09-28T19:07:16</t>
  </si>
  <si>
    <t>2020-09-29</t>
  </si>
  <si>
    <t>2020-09-29T07:12:49</t>
  </si>
  <si>
    <t>2020-09-29T19:05:50</t>
  </si>
  <si>
    <t>2020-09-30</t>
  </si>
  <si>
    <t>2020-09-30T07:13:36</t>
  </si>
  <si>
    <t>2020-09-30T19:04:24</t>
  </si>
  <si>
    <t>2020-10-01</t>
  </si>
  <si>
    <t>2020-10-01T07:14:22</t>
  </si>
  <si>
    <t>2020-10-01T19:02:59</t>
  </si>
  <si>
    <t>2020-10-02</t>
  </si>
  <si>
    <t>2020-10-02T07:15:09</t>
  </si>
  <si>
    <t>2020-10-02T19:01:34</t>
  </si>
  <si>
    <t>2020-10-03</t>
  </si>
  <si>
    <t>2020-10-03T07:15:56</t>
  </si>
  <si>
    <t>2020-10-03T19:00:09</t>
  </si>
  <si>
    <t>2020-10-04</t>
  </si>
  <si>
    <t>2020-10-04T07:16:44</t>
  </si>
  <si>
    <t>2020-10-04T18:58:45</t>
  </si>
  <si>
    <t>2020-10-05</t>
  </si>
  <si>
    <t>2020-10-05T07:17:32</t>
  </si>
  <si>
    <t>2020-10-05T18:57:21</t>
  </si>
  <si>
    <t>2020-10-06</t>
  </si>
  <si>
    <t>2020-10-06T07:18:20</t>
  </si>
  <si>
    <t>2020-10-06T18:55:57</t>
  </si>
  <si>
    <t>2020-10-07</t>
  </si>
  <si>
    <t>2020-10-07T07:19:08</t>
  </si>
  <si>
    <t>2020-10-07T18:54:34</t>
  </si>
  <si>
    <t>2020-10-08</t>
  </si>
  <si>
    <t>2020-10-08T07:19:56</t>
  </si>
  <si>
    <t>2020-10-08T18:53:12</t>
  </si>
  <si>
    <t>2020-10-09</t>
  </si>
  <si>
    <t>2020-10-09T07:20:45</t>
  </si>
  <si>
    <t>2020-10-09T18:51:50</t>
  </si>
  <si>
    <t>2020-10-10</t>
  </si>
  <si>
    <t>2020-10-10T07:21:35</t>
  </si>
  <si>
    <t>2020-10-10T18:50:29</t>
  </si>
  <si>
    <t>2020-10-11</t>
  </si>
  <si>
    <t>2020-10-11T07:22:24</t>
  </si>
  <si>
    <t>2020-10-11T18:49:08</t>
  </si>
  <si>
    <t>2020-10-12</t>
  </si>
  <si>
    <t>2020-10-12T07:23:14</t>
  </si>
  <si>
    <t>2020-10-12T18:47:48</t>
  </si>
  <si>
    <t>2020-10-13</t>
  </si>
  <si>
    <t>2020-10-13T07:24:04</t>
  </si>
  <si>
    <t>2020-10-13T18:46:29</t>
  </si>
  <si>
    <t>2020-10-14</t>
  </si>
  <si>
    <t>2020-10-14T07:24:55</t>
  </si>
  <si>
    <t>2020-10-14T18:45:11</t>
  </si>
  <si>
    <t>2020-10-15</t>
  </si>
  <si>
    <t>2020-10-15T07:25:46</t>
  </si>
  <si>
    <t>2020-10-15T18:43:53</t>
  </si>
  <si>
    <t>2020-10-16</t>
  </si>
  <si>
    <t>2020-10-16T07:26:37</t>
  </si>
  <si>
    <t>2020-10-16T18:42:36</t>
  </si>
  <si>
    <t>2020-10-17</t>
  </si>
  <si>
    <t>2020-10-17T07:27:29</t>
  </si>
  <si>
    <t>2020-10-17T18:41:20</t>
  </si>
  <si>
    <t>2020-10-18</t>
  </si>
  <si>
    <t>2020-10-18T07:28:21</t>
  </si>
  <si>
    <t>2020-10-18T18:40:05</t>
  </si>
  <si>
    <t>2020-10-19</t>
  </si>
  <si>
    <t>2020-10-19T07:29:13</t>
  </si>
  <si>
    <t>2020-10-19T18:38:50</t>
  </si>
  <si>
    <t>2020-10-20</t>
  </si>
  <si>
    <t>2020-10-20T07:30:06</t>
  </si>
  <si>
    <t>2020-10-20T18:37:37</t>
  </si>
  <si>
    <t>2020-10-21</t>
  </si>
  <si>
    <t>2020-10-21T07:30:59</t>
  </si>
  <si>
    <t>2020-10-21T18:36:24</t>
  </si>
  <si>
    <t>2020-10-22</t>
  </si>
  <si>
    <t>2020-10-22T07:31:52</t>
  </si>
  <si>
    <t>2020-10-22T18:35:13</t>
  </si>
  <si>
    <t>2020-10-23</t>
  </si>
  <si>
    <t>2020-10-23T07:32:46</t>
  </si>
  <si>
    <t>2020-10-23T18:34:02</t>
  </si>
  <si>
    <t>2020-10-24</t>
  </si>
  <si>
    <t>2020-10-24T07:33:40</t>
  </si>
  <si>
    <t>2020-10-24T18:32:53</t>
  </si>
  <si>
    <t>2020-10-25</t>
  </si>
  <si>
    <t>2020-10-25T06:34:35</t>
  </si>
  <si>
    <t>2020-10-25T17:31:44</t>
  </si>
  <si>
    <t>2020-10-26</t>
  </si>
  <si>
    <t>2020-10-26T06:35:30</t>
  </si>
  <si>
    <t>2020-10-26T17:30:37</t>
  </si>
  <si>
    <t>2020-10-27</t>
  </si>
  <si>
    <t>2020-10-27T06:36:25</t>
  </si>
  <si>
    <t>2020-10-27T17:29:31</t>
  </si>
  <si>
    <t>2020-10-28</t>
  </si>
  <si>
    <t>2020-10-28T06:37:21</t>
  </si>
  <si>
    <t>2020-10-28T17:28:26</t>
  </si>
  <si>
    <t>2020-10-29</t>
  </si>
  <si>
    <t>2020-10-29T06:38:17</t>
  </si>
  <si>
    <t>2020-10-29T17:27:22</t>
  </si>
  <si>
    <t>2020-10-30</t>
  </si>
  <si>
    <t>2020-10-30T06:39:13</t>
  </si>
  <si>
    <t>2020-10-30T17:26:20</t>
  </si>
  <si>
    <t>2020-10-31</t>
  </si>
  <si>
    <t>2020-10-31T06:40:10</t>
  </si>
  <si>
    <t>2020-10-31T17:25:18</t>
  </si>
  <si>
    <t>2020-11-01</t>
  </si>
  <si>
    <t>2020-11-01T06:41:07</t>
  </si>
  <si>
    <t>2020-11-01T17:24:19</t>
  </si>
  <si>
    <t>2020-11-02</t>
  </si>
  <si>
    <t>2020-11-02T06:42:04</t>
  </si>
  <si>
    <t>2020-11-02T17:23:20</t>
  </si>
  <si>
    <t>2020-11-03</t>
  </si>
  <si>
    <t>2020-11-03T06:43:02</t>
  </si>
  <si>
    <t>2020-11-03T17:22:23</t>
  </si>
  <si>
    <t>2020-11-04</t>
  </si>
  <si>
    <t>2020-11-04T06:44:00</t>
  </si>
  <si>
    <t>2020-11-04T17:21:27</t>
  </si>
  <si>
    <t>2020-11-05</t>
  </si>
  <si>
    <t>2020-11-05T06:44:58</t>
  </si>
  <si>
    <t>2020-11-05T17:20:33</t>
  </si>
  <si>
    <t>2020-11-06</t>
  </si>
  <si>
    <t>2020-11-06T06:45:56</t>
  </si>
  <si>
    <t>2020-11-06T17:19:40</t>
  </si>
  <si>
    <t>2020-11-07</t>
  </si>
  <si>
    <t>2020-11-07T06:46:55</t>
  </si>
  <si>
    <t>2020-11-07T17:18:48</t>
  </si>
  <si>
    <t>2020-11-08</t>
  </si>
  <si>
    <t>2020-11-08T06:47:54</t>
  </si>
  <si>
    <t>2020-11-08T17:17:58</t>
  </si>
  <si>
    <t>2020-11-09</t>
  </si>
  <si>
    <t>2020-11-09T06:48:53</t>
  </si>
  <si>
    <t>2020-11-09T17:17:10</t>
  </si>
  <si>
    <t>2020-11-10</t>
  </si>
  <si>
    <t>2020-11-10T06:49:52</t>
  </si>
  <si>
    <t>2020-11-10T17:16:23</t>
  </si>
  <si>
    <t>2020-11-11</t>
  </si>
  <si>
    <t>2020-11-11T06:50:51</t>
  </si>
  <si>
    <t>2020-11-11T17:15:38</t>
  </si>
  <si>
    <t>2020-11-12</t>
  </si>
  <si>
    <t>2020-11-12T06:51:50</t>
  </si>
  <si>
    <t>2020-11-12T17:14:55</t>
  </si>
  <si>
    <t>2020-11-13</t>
  </si>
  <si>
    <t>2020-11-13T06:52:50</t>
  </si>
  <si>
    <t>2020-11-13T17:14:13</t>
  </si>
  <si>
    <t>2020-11-14</t>
  </si>
  <si>
    <t>2020-11-14T06:53:49</t>
  </si>
  <si>
    <t>2020-11-14T17:13:33</t>
  </si>
  <si>
    <t>2020-11-15</t>
  </si>
  <si>
    <t>2020-11-15T06:54:48</t>
  </si>
  <si>
    <t>2020-11-15T17:12:54</t>
  </si>
  <si>
    <t>2020-11-16</t>
  </si>
  <si>
    <t>2020-11-16T06:55:48</t>
  </si>
  <si>
    <t>2020-11-16T17:12:18</t>
  </si>
  <si>
    <t>2020-11-17</t>
  </si>
  <si>
    <t>2020-11-17T06:56:47</t>
  </si>
  <si>
    <t>2020-11-17T17:11:43</t>
  </si>
  <si>
    <t>2020-11-18</t>
  </si>
  <si>
    <t>2020-11-18T06:57:46</t>
  </si>
  <si>
    <t>2020-11-18T17:11:09</t>
  </si>
  <si>
    <t>2020-11-19</t>
  </si>
  <si>
    <t>2020-11-19T06:58:45</t>
  </si>
  <si>
    <t>2020-11-19T17:10:38</t>
  </si>
  <si>
    <t>2020-11-20</t>
  </si>
  <si>
    <t>2020-11-20T06:59:44</t>
  </si>
  <si>
    <t>2020-11-20T17:10:09</t>
  </si>
  <si>
    <t>2020-11-21</t>
  </si>
  <si>
    <t>2020-11-21T07:00:43</t>
  </si>
  <si>
    <t>2020-11-21T17:09:41</t>
  </si>
  <si>
    <t>2020-11-22</t>
  </si>
  <si>
    <t>2020-11-22T07:01:42</t>
  </si>
  <si>
    <t>2020-11-22T17:09:15</t>
  </si>
  <si>
    <t>2020-11-23</t>
  </si>
  <si>
    <t>2020-11-23T07:02:40</t>
  </si>
  <si>
    <t>2020-11-23T17:08:51</t>
  </si>
  <si>
    <t>2020-11-24</t>
  </si>
  <si>
    <t>2020-11-24T07:03:38</t>
  </si>
  <si>
    <t>2020-11-24T17:08:29</t>
  </si>
  <si>
    <t>2020-11-25</t>
  </si>
  <si>
    <t>2020-11-25T07:04:35</t>
  </si>
  <si>
    <t>2020-11-25T17:08:09</t>
  </si>
  <si>
    <t>2020-11-26</t>
  </si>
  <si>
    <t>2020-11-26T07:05:32</t>
  </si>
  <si>
    <t>2020-11-26T17:07:51</t>
  </si>
  <si>
    <t>2020-11-27</t>
  </si>
  <si>
    <t>2020-11-27T07:06:29</t>
  </si>
  <si>
    <t>2020-11-27T17:07:34</t>
  </si>
  <si>
    <t>2020-11-28</t>
  </si>
  <si>
    <t>2020-11-28T07:07:25</t>
  </si>
  <si>
    <t>2020-11-28T17:07:20</t>
  </si>
  <si>
    <t>2020-11-29</t>
  </si>
  <si>
    <t>2020-11-29T07:08:20</t>
  </si>
  <si>
    <t>2020-11-29T17:07:07</t>
  </si>
  <si>
    <t>2020-11-30</t>
  </si>
  <si>
    <t>2020-11-30T07:09:15</t>
  </si>
  <si>
    <t>2020-11-30T17:06:57</t>
  </si>
  <si>
    <t>2020-12-01</t>
  </si>
  <si>
    <t>2020-12-01T07:10:09</t>
  </si>
  <si>
    <t>2020-12-01T17:06:48</t>
  </si>
  <si>
    <t>2020-12-02</t>
  </si>
  <si>
    <t>2020-12-02T07:11:02</t>
  </si>
  <si>
    <t>2020-12-02T17:06:42</t>
  </si>
  <si>
    <t>2020-12-03</t>
  </si>
  <si>
    <t>2020-12-03T07:11:55</t>
  </si>
  <si>
    <t>2020-12-03T17:06:37</t>
  </si>
  <si>
    <t>2020-12-04</t>
  </si>
  <si>
    <t>2020-12-04T07:12:47</t>
  </si>
  <si>
    <t>2020-12-04T17:06:35</t>
  </si>
  <si>
    <t>2020-12-05</t>
  </si>
  <si>
    <t>2020-12-05T07:13:38</t>
  </si>
  <si>
    <t>2020-12-05T17:06:34</t>
  </si>
  <si>
    <t>2020-12-06</t>
  </si>
  <si>
    <t>2020-12-06T07:14:28</t>
  </si>
  <si>
    <t>2020-12-06T17:06:35</t>
  </si>
  <si>
    <t>2020-12-07</t>
  </si>
  <si>
    <t>2020-12-07T07:15:17</t>
  </si>
  <si>
    <t>2020-12-07T17:06:39</t>
  </si>
  <si>
    <t>2020-12-08</t>
  </si>
  <si>
    <t>2020-12-08T07:16:05</t>
  </si>
  <si>
    <t>2020-12-08T17:06:44</t>
  </si>
  <si>
    <t>2020-12-09</t>
  </si>
  <si>
    <t>2020-12-09T07:16:52</t>
  </si>
  <si>
    <t>2020-12-09T17:06:51</t>
  </si>
  <si>
    <t>2020-12-10</t>
  </si>
  <si>
    <t>2020-12-10T07:17:38</t>
  </si>
  <si>
    <t>2020-12-10T17:07:00</t>
  </si>
  <si>
    <t>2020-12-11</t>
  </si>
  <si>
    <t>2020-12-11T07:18:23</t>
  </si>
  <si>
    <t>2020-12-11T17:07:11</t>
  </si>
  <si>
    <t>2020-12-12</t>
  </si>
  <si>
    <t>2020-12-12T07:19:07</t>
  </si>
  <si>
    <t>2020-12-12T17:07:24</t>
  </si>
  <si>
    <t>2020-12-13</t>
  </si>
  <si>
    <t>2020-12-13T07:19:49</t>
  </si>
  <si>
    <t>2020-12-13T17:07:39</t>
  </si>
  <si>
    <t>2020-12-14</t>
  </si>
  <si>
    <t>2020-12-14T07:20:30</t>
  </si>
  <si>
    <t>2020-12-14T17:07:56</t>
  </si>
  <si>
    <t>2020-12-15</t>
  </si>
  <si>
    <t>2020-12-15T07:21:10</t>
  </si>
  <si>
    <t>2020-12-15T17:08:15</t>
  </si>
  <si>
    <t>2020-12-16</t>
  </si>
  <si>
    <t>2020-12-16T07:21:48</t>
  </si>
  <si>
    <t>2020-12-16T17:08:35</t>
  </si>
  <si>
    <t>2020-12-17</t>
  </si>
  <si>
    <t>2020-12-17T07:22:25</t>
  </si>
  <si>
    <t>2020-12-17T17:08:57</t>
  </si>
  <si>
    <t>2020-12-18</t>
  </si>
  <si>
    <t>2020-12-18T07:23:01</t>
  </si>
  <si>
    <t>2020-12-18T17:09:21</t>
  </si>
  <si>
    <t>2020-12-19</t>
  </si>
  <si>
    <t>2020-12-19T07:23:35</t>
  </si>
  <si>
    <t>2020-12-19T17:09:47</t>
  </si>
  <si>
    <t>2020-12-20</t>
  </si>
  <si>
    <t>2020-12-20T07:24:07</t>
  </si>
  <si>
    <t>2020-12-20T17:10:15</t>
  </si>
  <si>
    <t>2020-12-21</t>
  </si>
  <si>
    <t>2020-12-21T07:24:38</t>
  </si>
  <si>
    <t>2020-12-21T17:10:44</t>
  </si>
  <si>
    <t>2020-12-22</t>
  </si>
  <si>
    <t>2020-12-22T07:25:07</t>
  </si>
  <si>
    <t>2020-12-22T17:11:15</t>
  </si>
  <si>
    <t>2020-12-23</t>
  </si>
  <si>
    <t>2020-12-23T07:25:35</t>
  </si>
  <si>
    <t>2020-12-23T17:11:48</t>
  </si>
  <si>
    <t>2020-12-24</t>
  </si>
  <si>
    <t>2020-12-24T07:26:01</t>
  </si>
  <si>
    <t>2020-12-24T17:12:22</t>
  </si>
  <si>
    <t>2020-12-25</t>
  </si>
  <si>
    <t>2020-12-25T07:26:25</t>
  </si>
  <si>
    <t>2020-12-25T17:12:58</t>
  </si>
  <si>
    <t>2020-12-26</t>
  </si>
  <si>
    <t>2020-12-26T07:26:48</t>
  </si>
  <si>
    <t>2020-12-26T17:13:35</t>
  </si>
  <si>
    <t>2020-12-27</t>
  </si>
  <si>
    <t>2020-12-27T07:27:08</t>
  </si>
  <si>
    <t>2020-12-27T17:14:14</t>
  </si>
  <si>
    <t>2020-12-28</t>
  </si>
  <si>
    <t>2020-12-28T07:27:27</t>
  </si>
  <si>
    <t>2020-12-28T17:14:54</t>
  </si>
  <si>
    <t>2020-12-29</t>
  </si>
  <si>
    <t>2020-12-29T07:27:44</t>
  </si>
  <si>
    <t>2020-12-29T17:15:35</t>
  </si>
  <si>
    <t>2020-12-30</t>
  </si>
  <si>
    <t>2020-12-30T07:28:00</t>
  </si>
  <si>
    <t>2020-12-30T17:16:18</t>
  </si>
  <si>
    <t>2020-12-31</t>
  </si>
  <si>
    <t>2020-12-31T07:28:13</t>
  </si>
  <si>
    <t>2020-12-31T17:17:03</t>
  </si>
  <si>
    <t>2021-01-01</t>
  </si>
  <si>
    <t>2021-01-01T07:28:25</t>
  </si>
  <si>
    <t>2021-01-01T17:17:48</t>
  </si>
  <si>
    <t>2021-01-02</t>
  </si>
  <si>
    <t>2021-01-02T07:28:35</t>
  </si>
  <si>
    <t>2021-01-02T17:18:35</t>
  </si>
  <si>
    <t>2021-01-03</t>
  </si>
  <si>
    <t>2021-01-03T07:28:43</t>
  </si>
  <si>
    <t>2021-01-03T17:19:23</t>
  </si>
  <si>
    <t>2021-01-04</t>
  </si>
  <si>
    <t>2021-01-04T07:28:49</t>
  </si>
  <si>
    <t>2021-01-04T17:20:12</t>
  </si>
  <si>
    <t>2021-01-05</t>
  </si>
  <si>
    <t>2021-01-05T07:28:53</t>
  </si>
  <si>
    <t>2021-01-05T17:21:02</t>
  </si>
  <si>
    <t>2021-01-06</t>
  </si>
  <si>
    <t>2021-01-06T07:28:55</t>
  </si>
  <si>
    <t>2021-01-06T17:21:54</t>
  </si>
  <si>
    <t>2021-01-07</t>
  </si>
  <si>
    <t>2021-01-07T07:28:55</t>
  </si>
  <si>
    <t>2021-01-07T17:22:46</t>
  </si>
  <si>
    <t>2021-01-08</t>
  </si>
  <si>
    <t>2021-01-08T07:28:53</t>
  </si>
  <si>
    <t>2021-01-08T17:23:39</t>
  </si>
  <si>
    <t>2021-01-09</t>
  </si>
  <si>
    <t>2021-01-09T07:28:49</t>
  </si>
  <si>
    <t>2021-01-09T17:24:33</t>
  </si>
  <si>
    <t>2021-01-10</t>
  </si>
  <si>
    <t>2021-01-10T07:28:44</t>
  </si>
  <si>
    <t>2021-01-10T17:25:28</t>
  </si>
  <si>
    <t>2021-01-11</t>
  </si>
  <si>
    <t>2021-01-11T07:28:36</t>
  </si>
  <si>
    <t>2021-01-11T17:26:24</t>
  </si>
  <si>
    <t>2021-01-12</t>
  </si>
  <si>
    <t>2021-01-12T07:28:27</t>
  </si>
  <si>
    <t>2021-01-12T17:27:20</t>
  </si>
  <si>
    <t>2021-01-13</t>
  </si>
  <si>
    <t>2021-01-13T07:28:16</t>
  </si>
  <si>
    <t>2021-01-13T17:28:17</t>
  </si>
  <si>
    <t>2021-01-14</t>
  </si>
  <si>
    <t>2021-01-14T07:28:02</t>
  </si>
  <si>
    <t>2021-01-14T17:29:15</t>
  </si>
  <si>
    <t>2021-01-15</t>
  </si>
  <si>
    <t>2021-01-15T07:27:47</t>
  </si>
  <si>
    <t>2021-01-15T17:30:13</t>
  </si>
  <si>
    <t>2021-01-16</t>
  </si>
  <si>
    <t>2021-01-16T07:27:30</t>
  </si>
  <si>
    <t>2021-01-16T17:31:12</t>
  </si>
  <si>
    <t>2021-01-17</t>
  </si>
  <si>
    <t>2021-01-17T07:27:11</t>
  </si>
  <si>
    <t>2021-01-17T17:32:12</t>
  </si>
  <si>
    <t>2021-01-18</t>
  </si>
  <si>
    <t>2021-01-18T07:26:50</t>
  </si>
  <si>
    <t>2021-01-18T17:33:12</t>
  </si>
  <si>
    <t>2021-01-19</t>
  </si>
  <si>
    <t>2021-01-19T07:26:27</t>
  </si>
  <si>
    <t>2021-01-19T17:34:12</t>
  </si>
  <si>
    <t>2021-01-20</t>
  </si>
  <si>
    <t>2021-01-20T07:26:03</t>
  </si>
  <si>
    <t>2021-01-20T17:35:13</t>
  </si>
  <si>
    <t>2021-01-21</t>
  </si>
  <si>
    <t>2021-01-21T07:25:36</t>
  </si>
  <si>
    <t>2021-01-21T17:36:14</t>
  </si>
  <si>
    <t>2021-01-22</t>
  </si>
  <si>
    <t>2021-01-22T07:25:08</t>
  </si>
  <si>
    <t>2021-01-22T17:37:15</t>
  </si>
  <si>
    <t>2021-01-23</t>
  </si>
  <si>
    <t>2021-01-23T07:24:38</t>
  </si>
  <si>
    <t>2021-01-23T17:38:16</t>
  </si>
  <si>
    <t>2021-01-24</t>
  </si>
  <si>
    <t>2021-01-24T07:24:06</t>
  </si>
  <si>
    <t>2021-01-24T17:39:18</t>
  </si>
  <si>
    <t>2021-01-25</t>
  </si>
  <si>
    <t>2021-01-25T07:23:33</t>
  </si>
  <si>
    <t>2021-01-25T17:40:20</t>
  </si>
  <si>
    <t>2021-01-26</t>
  </si>
  <si>
    <t>2021-01-26T07:22:57</t>
  </si>
  <si>
    <t>2021-01-26T17:41:22</t>
  </si>
  <si>
    <t>2021-01-27</t>
  </si>
  <si>
    <t>2021-01-27T07:22:20</t>
  </si>
  <si>
    <t>2021-01-27T17:42:24</t>
  </si>
  <si>
    <t>2021-01-28</t>
  </si>
  <si>
    <t>2021-01-28T07:21:42</t>
  </si>
  <si>
    <t>2021-01-28T17:43:26</t>
  </si>
  <si>
    <t>2021-01-29</t>
  </si>
  <si>
    <t>2021-01-29T07:21:01</t>
  </si>
  <si>
    <t>2021-01-29T17:44:28</t>
  </si>
  <si>
    <t>2021-01-30</t>
  </si>
  <si>
    <t>2021-01-30T07:20:19</t>
  </si>
  <si>
    <t>2021-01-30T17:45:31</t>
  </si>
  <si>
    <t>2021-01-31</t>
  </si>
  <si>
    <t>2021-01-31T07:19:36</t>
  </si>
  <si>
    <t>2021-01-31T17:46:33</t>
  </si>
  <si>
    <t>2021-02-01</t>
  </si>
  <si>
    <t>2021-02-01T07:18:50</t>
  </si>
  <si>
    <t>2021-02-01T17:47:35</t>
  </si>
  <si>
    <t>2021-02-02</t>
  </si>
  <si>
    <t>2021-02-02T07:18:04</t>
  </si>
  <si>
    <t>2021-02-02T17:48:37</t>
  </si>
  <si>
    <t>2021-02-03</t>
  </si>
  <si>
    <t>2021-02-03T07:17:15</t>
  </si>
  <si>
    <t>2021-02-03T17:49:39</t>
  </si>
  <si>
    <t>2021-02-04</t>
  </si>
  <si>
    <t>2021-02-04T07:16:25</t>
  </si>
  <si>
    <t>2021-02-04T17:50:40</t>
  </si>
  <si>
    <t>2021-02-05</t>
  </si>
  <si>
    <t>2021-02-05T07:15:34</t>
  </si>
  <si>
    <t>2021-02-05T17:51:42</t>
  </si>
  <si>
    <t>2021-02-06</t>
  </si>
  <si>
    <t>2021-02-06T07:14:41</t>
  </si>
  <si>
    <t>2021-02-06T17:52:43</t>
  </si>
  <si>
    <t>2021-02-07</t>
  </si>
  <si>
    <t>2021-02-07T07:13:47</t>
  </si>
  <si>
    <t>2021-02-07T17:53:44</t>
  </si>
  <si>
    <t>2021-02-08</t>
  </si>
  <si>
    <t>2021-02-08T07:12:52</t>
  </si>
  <si>
    <t>2021-02-08T17:54:45</t>
  </si>
  <si>
    <t>2021-02-09</t>
  </si>
  <si>
    <t>2021-02-09T07:11:55</t>
  </si>
  <si>
    <t>2021-02-09T17:55:46</t>
  </si>
  <si>
    <t>2021-02-10</t>
  </si>
  <si>
    <t>2021-02-10T07:10:57</t>
  </si>
  <si>
    <t>2021-02-10T17:56:46</t>
  </si>
  <si>
    <t>2021-02-11</t>
  </si>
  <si>
    <t>2021-02-11T07:09:57</t>
  </si>
  <si>
    <t>2021-02-11T17:57:47</t>
  </si>
  <si>
    <t>2021-02-12</t>
  </si>
  <si>
    <t>2021-02-12T07:08:56</t>
  </si>
  <si>
    <t>2021-02-12T17:58:46</t>
  </si>
  <si>
    <t>2021-02-13</t>
  </si>
  <si>
    <t>2021-02-13T07:07:54</t>
  </si>
  <si>
    <t>2021-02-13T17:59:46</t>
  </si>
  <si>
    <t>2021-02-14</t>
  </si>
  <si>
    <t>2021-02-14T07:06:51</t>
  </si>
  <si>
    <t>2021-02-14T18:00:45</t>
  </si>
  <si>
    <t>2021-02-15</t>
  </si>
  <si>
    <t>2021-02-15T07:05:47</t>
  </si>
  <si>
    <t>2021-02-15T18:01:44</t>
  </si>
  <si>
    <t>2021-02-16</t>
  </si>
  <si>
    <t>2021-02-16T07:04:41</t>
  </si>
  <si>
    <t>2021-02-16T18:02:43</t>
  </si>
  <si>
    <t>2021-02-17</t>
  </si>
  <si>
    <t>2021-02-17T07:03:34</t>
  </si>
  <si>
    <t>2021-02-17T18:03:41</t>
  </si>
  <si>
    <t>2021-02-18</t>
  </si>
  <si>
    <t>2021-02-18T07:02:27</t>
  </si>
  <si>
    <t>2021-02-18T18:04:39</t>
  </si>
  <si>
    <t>2021-02-19</t>
  </si>
  <si>
    <t>2021-02-19T07:01:18</t>
  </si>
  <si>
    <t>2021-02-19T18:05:37</t>
  </si>
  <si>
    <t>2021-02-20</t>
  </si>
  <si>
    <t>2021-02-20T07:00:08</t>
  </si>
  <si>
    <t>2021-02-20T18:06:34</t>
  </si>
  <si>
    <t>2021-02-21</t>
  </si>
  <si>
    <t>2021-02-21T06:58:57</t>
  </si>
  <si>
    <t>2021-02-21T18:07:31</t>
  </si>
  <si>
    <t>2021-02-22</t>
  </si>
  <si>
    <t>2021-02-22T06:57:46</t>
  </si>
  <si>
    <t>2021-02-22T18:08:27</t>
  </si>
  <si>
    <t>2021-02-23</t>
  </si>
  <si>
    <t>2021-02-23T06:56:33</t>
  </si>
  <si>
    <t>2021-02-23T18:09:24</t>
  </si>
  <si>
    <t>2021-02-24</t>
  </si>
  <si>
    <t>2021-02-24T06:55:20</t>
  </si>
  <si>
    <t>2021-02-24T18:10:20</t>
  </si>
  <si>
    <t>2021-02-25</t>
  </si>
  <si>
    <t>2021-02-25T06:54:06</t>
  </si>
  <si>
    <t>2021-02-25T18:11:15</t>
  </si>
  <si>
    <t>2021-02-26</t>
  </si>
  <si>
    <t>2021-02-26T06:52:50</t>
  </si>
  <si>
    <t>2021-02-26T18:12:10</t>
  </si>
  <si>
    <t>2021-02-27</t>
  </si>
  <si>
    <t>2021-02-27T06:51:35</t>
  </si>
  <si>
    <t>2021-02-27T18:13:05</t>
  </si>
  <si>
    <t>2021-02-28</t>
  </si>
  <si>
    <t>2021-02-28T06:50:18</t>
  </si>
  <si>
    <t>2021-02-28T18:14:00</t>
  </si>
  <si>
    <t>2021-03-01</t>
  </si>
  <si>
    <t>2021-03-01T06:49:01</t>
  </si>
  <si>
    <t>2021-03-01T18:14:54</t>
  </si>
  <si>
    <t>2021-03-02</t>
  </si>
  <si>
    <t>2021-03-02T06:47:43</t>
  </si>
  <si>
    <t>2021-03-02T18:15:48</t>
  </si>
  <si>
    <t>2021-03-03</t>
  </si>
  <si>
    <t>2021-03-03T06:46:24</t>
  </si>
  <si>
    <t>2021-03-03T18:16:41</t>
  </si>
  <si>
    <t>2021-03-04</t>
  </si>
  <si>
    <t>2021-03-04T06:45:05</t>
  </si>
  <si>
    <t>2021-03-04T18:17:35</t>
  </si>
  <si>
    <t>2021-03-05</t>
  </si>
  <si>
    <t>2021-03-05T06:43:45</t>
  </si>
  <si>
    <t>2021-03-05T18:18:28</t>
  </si>
  <si>
    <t>2021-03-06</t>
  </si>
  <si>
    <t>2021-03-06T06:42:24</t>
  </si>
  <si>
    <t>2021-03-06T18:19:20</t>
  </si>
  <si>
    <t>2021-03-07</t>
  </si>
  <si>
    <t>2021-03-07T06:41:03</t>
  </si>
  <si>
    <t>2021-03-07T18:20:13</t>
  </si>
  <si>
    <t>2021-03-08</t>
  </si>
  <si>
    <t>2021-03-08T06:39:42</t>
  </si>
  <si>
    <t>2021-03-08T18:21:05</t>
  </si>
  <si>
    <t>2021-03-09</t>
  </si>
  <si>
    <t>2021-03-09T06:38:20</t>
  </si>
  <si>
    <t>2021-03-09T18:21:57</t>
  </si>
  <si>
    <t>2021-03-10</t>
  </si>
  <si>
    <t>2021-03-10T06:36:58</t>
  </si>
  <si>
    <t>2021-03-10T18:22:48</t>
  </si>
  <si>
    <t>2021-03-11</t>
  </si>
  <si>
    <t>2021-03-11T06:35:35</t>
  </si>
  <si>
    <t>2021-03-11T18:23:40</t>
  </si>
  <si>
    <t>2021-03-12</t>
  </si>
  <si>
    <t>2021-03-12T06:34:12</t>
  </si>
  <si>
    <t>2021-03-12T18:24:31</t>
  </si>
  <si>
    <t>2021-03-13</t>
  </si>
  <si>
    <t>2021-03-13T06:32:48</t>
  </si>
  <si>
    <t>2021-03-13T18:25:22</t>
  </si>
  <si>
    <t>2021-03-14</t>
  </si>
  <si>
    <t>2021-03-14T06:31:25</t>
  </si>
  <si>
    <t>2021-03-14T18:26:12</t>
  </si>
  <si>
    <t>2021-03-15</t>
  </si>
  <si>
    <t>2021-03-15T06:30:01</t>
  </si>
  <si>
    <t>2021-03-15T18:27:03</t>
  </si>
  <si>
    <t>2021-03-16</t>
  </si>
  <si>
    <t>2021-03-16T06:28:36</t>
  </si>
  <si>
    <t>2021-03-16T18:27:53</t>
  </si>
  <si>
    <t>2021-03-17</t>
  </si>
  <si>
    <t>2021-03-17T06:27:12</t>
  </si>
  <si>
    <t>2021-03-17T18:28:43</t>
  </si>
  <si>
    <t>2021-03-18</t>
  </si>
  <si>
    <t>2021-03-18T06:25:47</t>
  </si>
  <si>
    <t>2021-03-18T18:29:33</t>
  </si>
  <si>
    <t>2021-03-19</t>
  </si>
  <si>
    <t>2021-03-19T06:24:22</t>
  </si>
  <si>
    <t>2021-03-19T18:30:23</t>
  </si>
  <si>
    <t>2021-03-20</t>
  </si>
  <si>
    <t>2021-03-20T06:22:58</t>
  </si>
  <si>
    <t>2021-03-20T18:31:12</t>
  </si>
  <si>
    <t>2021-03-21</t>
  </si>
  <si>
    <t>2021-03-21T06:21:32</t>
  </si>
  <si>
    <t>2021-03-21T18:32:02</t>
  </si>
  <si>
    <t>2021-03-22</t>
  </si>
  <si>
    <t>2021-03-22T06:20:07</t>
  </si>
  <si>
    <t>2021-03-22T18:32:51</t>
  </si>
  <si>
    <t>2021-03-23</t>
  </si>
  <si>
    <t>2021-03-23T06:18:42</t>
  </si>
  <si>
    <t>2021-03-23T18:33:40</t>
  </si>
  <si>
    <t>2021-03-24</t>
  </si>
  <si>
    <t>2021-03-24T06:17:17</t>
  </si>
  <si>
    <t>2021-03-24T18:34:29</t>
  </si>
  <si>
    <t>2021-03-25</t>
  </si>
  <si>
    <t>2021-03-25T06:15:52</t>
  </si>
  <si>
    <t>2021-03-25T18:35:18</t>
  </si>
  <si>
    <t>2021-03-26</t>
  </si>
  <si>
    <t>2021-03-26T06:14:27</t>
  </si>
  <si>
    <t>2021-03-26T18:36:07</t>
  </si>
  <si>
    <t>2021-03-27</t>
  </si>
  <si>
    <t>2021-03-27T06:13:02</t>
  </si>
  <si>
    <t>2021-03-27T18:36:56</t>
  </si>
  <si>
    <t>2021-03-28</t>
  </si>
  <si>
    <t>2021-03-28T07:11:37</t>
  </si>
  <si>
    <t>2021-03-28T19:37:45</t>
  </si>
  <si>
    <t>2021-03-29</t>
  </si>
  <si>
    <t>2021-03-29T07:10:12</t>
  </si>
  <si>
    <t>2021-03-29T19:38:34</t>
  </si>
  <si>
    <t>2021-03-30</t>
  </si>
  <si>
    <t>2021-03-30T07:08:48</t>
  </si>
  <si>
    <t>2021-03-30T19:39:22</t>
  </si>
  <si>
    <t>2021-03-31</t>
  </si>
  <si>
    <t>2021-03-31T07:07:23</t>
  </si>
  <si>
    <t>2021-03-31T19:40:11</t>
  </si>
  <si>
    <t>2021-04-01</t>
  </si>
  <si>
    <t>2021-04-01T07:05:59</t>
  </si>
  <si>
    <t>2021-04-01T19:41:00</t>
  </si>
  <si>
    <t>2021-04-02</t>
  </si>
  <si>
    <t>2021-04-02T07:04:35</t>
  </si>
  <si>
    <t>2021-04-02T19:41:48</t>
  </si>
  <si>
    <t>2021-04-03</t>
  </si>
  <si>
    <t>2021-04-03T07:03:11</t>
  </si>
  <si>
    <t>2021-04-03T19:42:37</t>
  </si>
  <si>
    <t>2021-04-04</t>
  </si>
  <si>
    <t>2021-04-04T07:01:48</t>
  </si>
  <si>
    <t>2021-04-04T19:43:26</t>
  </si>
  <si>
    <t>2021-04-05</t>
  </si>
  <si>
    <t>2021-04-05T07:00:25</t>
  </si>
  <si>
    <t>2021-04-05T19:44:14</t>
  </si>
  <si>
    <t>2021-04-06</t>
  </si>
  <si>
    <t>2021-04-06T06:59:02</t>
  </si>
  <si>
    <t>2021-04-06T19:45:03</t>
  </si>
  <si>
    <t>2021-04-07</t>
  </si>
  <si>
    <t>2021-04-07T06:57:40</t>
  </si>
  <si>
    <t>2021-04-07T19:45:51</t>
  </si>
  <si>
    <t>2021-04-08</t>
  </si>
  <si>
    <t>2021-04-08T06:56:18</t>
  </si>
  <si>
    <t>2021-04-08T19:46:40</t>
  </si>
  <si>
    <t>2021-04-09</t>
  </si>
  <si>
    <t>2021-04-09T06:54:57</t>
  </si>
  <si>
    <t>2021-04-09T19:47:29</t>
  </si>
  <si>
    <t>2021-04-10</t>
  </si>
  <si>
    <t>2021-04-10T06:53:36</t>
  </si>
  <si>
    <t>2021-04-10T19:48:18</t>
  </si>
  <si>
    <t>2021-04-11</t>
  </si>
  <si>
    <t>2021-04-11T06:52:16</t>
  </si>
  <si>
    <t>2021-04-11T19:49:06</t>
  </si>
  <si>
    <t>2021-04-12</t>
  </si>
  <si>
    <t>2021-04-12T06:50:56</t>
  </si>
  <si>
    <t>2021-04-12T19:49:55</t>
  </si>
  <si>
    <t>2021-04-13</t>
  </si>
  <si>
    <t>2021-04-13T06:49:36</t>
  </si>
  <si>
    <t>2021-04-13T19:50:44</t>
  </si>
  <si>
    <t>2021-04-14</t>
  </si>
  <si>
    <t>2021-04-14T06:48:18</t>
  </si>
  <si>
    <t>2021-04-14T19:51:33</t>
  </si>
  <si>
    <t>2021-04-15</t>
  </si>
  <si>
    <t>2021-04-15T06:47:00</t>
  </si>
  <si>
    <t>2021-04-15T19:52:22</t>
  </si>
  <si>
    <t>2021-04-16</t>
  </si>
  <si>
    <t>2021-04-16T06:45:42</t>
  </si>
  <si>
    <t>2021-04-16T19:53:11</t>
  </si>
  <si>
    <t>2021-04-17</t>
  </si>
  <si>
    <t>2021-04-17T06:44:26</t>
  </si>
  <si>
    <t>2021-04-17T19:54:00</t>
  </si>
  <si>
    <t>2021-04-18</t>
  </si>
  <si>
    <t>2021-04-18T06:43:09</t>
  </si>
  <si>
    <t>2021-04-18T19:54:50</t>
  </si>
  <si>
    <t>2021-04-19</t>
  </si>
  <si>
    <t>2021-04-19T06:41:54</t>
  </si>
  <si>
    <t>2021-04-19T19:55:39</t>
  </si>
  <si>
    <t>2021-04-20</t>
  </si>
  <si>
    <t>2021-04-20T06:40:40</t>
  </si>
  <si>
    <t>2021-04-20T19:56:28</t>
  </si>
  <si>
    <t>2021-04-21</t>
  </si>
  <si>
    <t>2021-04-21T06:39:26</t>
  </si>
  <si>
    <t>2021-04-21T19:57:17</t>
  </si>
  <si>
    <t>2021-04-22</t>
  </si>
  <si>
    <t>2021-04-22T06:38:13</t>
  </si>
  <si>
    <t>2021-04-22T19:58:07</t>
  </si>
  <si>
    <t>2021-04-23</t>
  </si>
  <si>
    <t>2021-04-23T06:37:01</t>
  </si>
  <si>
    <t>2021-04-23T19:58:56</t>
  </si>
  <si>
    <t>2021-04-24</t>
  </si>
  <si>
    <t>2021-04-24T06:35:50</t>
  </si>
  <si>
    <t>2021-04-24T19:59:46</t>
  </si>
  <si>
    <t>2021-04-25</t>
  </si>
  <si>
    <t>2021-04-25T06:34:39</t>
  </si>
  <si>
    <t>2021-04-25T20:00:35</t>
  </si>
  <si>
    <t>2021-04-26</t>
  </si>
  <si>
    <t>2021-04-26T06:33:30</t>
  </si>
  <si>
    <t>2021-04-26T20:01:25</t>
  </si>
  <si>
    <t>2021-04-27</t>
  </si>
  <si>
    <t>2021-04-27T06:32:22</t>
  </si>
  <si>
    <t>2021-04-27T20:02:14</t>
  </si>
  <si>
    <t>2021-04-28</t>
  </si>
  <si>
    <t>2021-04-28T06:31:14</t>
  </si>
  <si>
    <t>2021-04-28T20:03:04</t>
  </si>
  <si>
    <t>2021-04-29</t>
  </si>
  <si>
    <t>2021-04-29T06:30:08</t>
  </si>
  <si>
    <t>2021-04-29T20:03:53</t>
  </si>
  <si>
    <t>2021-04-30</t>
  </si>
  <si>
    <t>2021-04-30T06:29:03</t>
  </si>
  <si>
    <t>2021-04-30T20:04:43</t>
  </si>
  <si>
    <t>2021-05-01</t>
  </si>
  <si>
    <t>2021-05-01T06:27:58</t>
  </si>
  <si>
    <t>2021-05-01T20:05:32</t>
  </si>
  <si>
    <t>2021-05-02</t>
  </si>
  <si>
    <t>2021-05-02T06:26:55</t>
  </si>
  <si>
    <t>2021-05-02T20:06:22</t>
  </si>
  <si>
    <t>2021-05-03</t>
  </si>
  <si>
    <t>2021-05-03T06:25:53</t>
  </si>
  <si>
    <t>2021-05-03T20:07:11</t>
  </si>
  <si>
    <t>2021-05-04</t>
  </si>
  <si>
    <t>2021-05-04T06:24:52</t>
  </si>
  <si>
    <t>2021-05-04T20:08:01</t>
  </si>
  <si>
    <t>2021-05-05</t>
  </si>
  <si>
    <t>2021-05-05T06:23:53</t>
  </si>
  <si>
    <t>2021-05-05T20:08:50</t>
  </si>
  <si>
    <t>2021-05-06</t>
  </si>
  <si>
    <t>2021-05-06T06:22:54</t>
  </si>
  <si>
    <t>2021-05-06T20:09:39</t>
  </si>
  <si>
    <t>2021-05-07</t>
  </si>
  <si>
    <t>2021-05-07T06:21:57</t>
  </si>
  <si>
    <t>2021-05-07T20:10:28</t>
  </si>
  <si>
    <t>2021-05-08</t>
  </si>
  <si>
    <t>2021-05-08T06:21:01</t>
  </si>
  <si>
    <t>2021-05-08T20:11:17</t>
  </si>
  <si>
    <t>2021-05-09</t>
  </si>
  <si>
    <t>2021-05-09T06:20:06</t>
  </si>
  <si>
    <t>2021-05-09T20:12:06</t>
  </si>
  <si>
    <t>2021-05-10</t>
  </si>
  <si>
    <t>2021-05-10T06:19:13</t>
  </si>
  <si>
    <t>2021-05-10T20:12:54</t>
  </si>
  <si>
    <t>2021-05-11</t>
  </si>
  <si>
    <t>2021-05-11T06:18:21</t>
  </si>
  <si>
    <t>2021-05-11T20:13:43</t>
  </si>
  <si>
    <t>2021-05-12</t>
  </si>
  <si>
    <t>2021-05-12T06:17:30</t>
  </si>
  <si>
    <t>2021-05-12T20:14:31</t>
  </si>
  <si>
    <t>2021-05-13</t>
  </si>
  <si>
    <t>2021-05-13T06:16:41</t>
  </si>
  <si>
    <t>2021-05-13T20:15:19</t>
  </si>
  <si>
    <t>2021-05-14</t>
  </si>
  <si>
    <t>2021-05-14T06:15:53</t>
  </si>
  <si>
    <t>2021-05-14T20:16:06</t>
  </si>
  <si>
    <t>2021-05-15</t>
  </si>
  <si>
    <t>2021-05-15T06:15:06</t>
  </si>
  <si>
    <t>2021-05-15T20:16:54</t>
  </si>
  <si>
    <t>2021-05-16</t>
  </si>
  <si>
    <t>2021-05-16T06:14:21</t>
  </si>
  <si>
    <t>2021-05-16T20:17:41</t>
  </si>
  <si>
    <t>2021-05-17</t>
  </si>
  <si>
    <t>2021-05-17T06:13:37</t>
  </si>
  <si>
    <t>2021-05-17T20:18:27</t>
  </si>
  <si>
    <t>2021-05-18</t>
  </si>
  <si>
    <t>2021-05-18T06:12:55</t>
  </si>
  <si>
    <t>2021-05-18T20:19:13</t>
  </si>
  <si>
    <t>2021-05-19</t>
  </si>
  <si>
    <t>2021-05-19T06:12:14</t>
  </si>
  <si>
    <t>2021-05-19T20:19:59</t>
  </si>
  <si>
    <t>2021-05-20</t>
  </si>
  <si>
    <t>2021-05-20T06:11:35</t>
  </si>
  <si>
    <t>2021-05-20T20:20:45</t>
  </si>
  <si>
    <t>2021-05-21</t>
  </si>
  <si>
    <t>2021-05-21T06:10:58</t>
  </si>
  <si>
    <t>2021-05-21T20:21:29</t>
  </si>
  <si>
    <t>2021-05-22</t>
  </si>
  <si>
    <t>2021-05-22T06:10:22</t>
  </si>
  <si>
    <t>2021-05-22T20:22:14</t>
  </si>
  <si>
    <t>2021-05-23</t>
  </si>
  <si>
    <t>2021-05-23T06:09:47</t>
  </si>
  <si>
    <t>2021-05-23T20:22:58</t>
  </si>
  <si>
    <t>2021-05-24</t>
  </si>
  <si>
    <t>2021-05-24T06:09:14</t>
  </si>
  <si>
    <t>2021-05-24T20:23:41</t>
  </si>
  <si>
    <t>2021-05-25</t>
  </si>
  <si>
    <t>2021-05-25T06:08:43</t>
  </si>
  <si>
    <t>2021-05-25T20:24:23</t>
  </si>
  <si>
    <t>2021-05-26</t>
  </si>
  <si>
    <t>2021-05-26T06:08:13</t>
  </si>
  <si>
    <t>2021-05-26T20:25:05</t>
  </si>
  <si>
    <t>2021-05-27</t>
  </si>
  <si>
    <t>2021-05-27T06:07:45</t>
  </si>
  <si>
    <t>2021-05-27T20:25:47</t>
  </si>
  <si>
    <t>2021-05-28</t>
  </si>
  <si>
    <t>2021-05-28T06:07:19</t>
  </si>
  <si>
    <t>2021-05-28T20:26:27</t>
  </si>
  <si>
    <t>2021-05-29</t>
  </si>
  <si>
    <t>2021-05-29T06:06:54</t>
  </si>
  <si>
    <t>2021-05-29T20:27:07</t>
  </si>
  <si>
    <t>2021-05-30</t>
  </si>
  <si>
    <t>2021-05-30T06:06:31</t>
  </si>
  <si>
    <t>2021-05-30T20:27:46</t>
  </si>
  <si>
    <t>2021-05-31</t>
  </si>
  <si>
    <t>2021-05-31T06:06:09</t>
  </si>
  <si>
    <t>2021-05-31T20:28:24</t>
  </si>
  <si>
    <t>2021-06-01</t>
  </si>
  <si>
    <t>2021-06-01T06:05:49</t>
  </si>
  <si>
    <t>2021-06-01T20:29:02</t>
  </si>
  <si>
    <t>2021-06-02</t>
  </si>
  <si>
    <t>2021-06-02T06:05:31</t>
  </si>
  <si>
    <t>2021-06-02T20:29:38</t>
  </si>
  <si>
    <t>2021-06-03</t>
  </si>
  <si>
    <t>2021-06-03T06:05:15</t>
  </si>
  <si>
    <t>2021-06-03T20:30:14</t>
  </si>
  <si>
    <t>2021-06-04</t>
  </si>
  <si>
    <t>2021-06-04T06:05:00</t>
  </si>
  <si>
    <t>2021-06-04T20:30:48</t>
  </si>
  <si>
    <t>2021-06-05</t>
  </si>
  <si>
    <t>2021-06-05T06:04:47</t>
  </si>
  <si>
    <t>2021-06-05T20:31:22</t>
  </si>
  <si>
    <t>2021-06-06</t>
  </si>
  <si>
    <t>2021-06-06T06:04:35</t>
  </si>
  <si>
    <t>2021-06-06T20:31:54</t>
  </si>
  <si>
    <t>2021-06-07</t>
  </si>
  <si>
    <t>2021-06-07T06:04:25</t>
  </si>
  <si>
    <t>2021-06-07T20:32:26</t>
  </si>
  <si>
    <t>2021-06-08</t>
  </si>
  <si>
    <t>2021-06-08T06:04:17</t>
  </si>
  <si>
    <t>2021-06-08T20:32:56</t>
  </si>
  <si>
    <t>2021-06-09</t>
  </si>
  <si>
    <t>2021-06-09T06:04:10</t>
  </si>
  <si>
    <t>2021-06-09T20:33:25</t>
  </si>
  <si>
    <t>2021-06-10</t>
  </si>
  <si>
    <t>2021-06-10T06:04:05</t>
  </si>
  <si>
    <t>2021-06-10T20:33:53</t>
  </si>
  <si>
    <t>2021-06-11</t>
  </si>
  <si>
    <t>2021-06-11T06:04:02</t>
  </si>
  <si>
    <t>2021-06-11T20:34:20</t>
  </si>
  <si>
    <t>2021-06-12</t>
  </si>
  <si>
    <t>2021-06-12T06:04:00</t>
  </si>
  <si>
    <t>2021-06-12T20:34:45</t>
  </si>
  <si>
    <t>2021-06-13</t>
  </si>
  <si>
    <t>2021-06-13T06:04:00</t>
  </si>
  <si>
    <t>2021-06-13T20:35:09</t>
  </si>
  <si>
    <t>2021-06-14</t>
  </si>
  <si>
    <t>2021-06-14T06:04:02</t>
  </si>
  <si>
    <t>2021-06-14T20:35:32</t>
  </si>
  <si>
    <t>2021-06-15</t>
  </si>
  <si>
    <t>2021-06-15T06:04:05</t>
  </si>
  <si>
    <t>2021-06-15T20:35:54</t>
  </si>
  <si>
    <t>2021-06-16</t>
  </si>
  <si>
    <t>2021-06-16T06:04:10</t>
  </si>
  <si>
    <t>2021-06-16T20:36:14</t>
  </si>
  <si>
    <t>2021-06-17</t>
  </si>
  <si>
    <t>2021-06-17T06:04:16</t>
  </si>
  <si>
    <t>2021-06-17T20:36:33</t>
  </si>
  <si>
    <t>2021-06-18</t>
  </si>
  <si>
    <t>2021-06-18T06:04:24</t>
  </si>
  <si>
    <t>2021-06-18T20:36:50</t>
  </si>
  <si>
    <t>2021-06-19</t>
  </si>
  <si>
    <t>2021-06-19T06:04:33</t>
  </si>
  <si>
    <t>2021-06-19T20:37:06</t>
  </si>
  <si>
    <t>2021-06-20</t>
  </si>
  <si>
    <t>2021-06-20T06:04:44</t>
  </si>
  <si>
    <t>2021-06-20T20:37:21</t>
  </si>
  <si>
    <t>2021-06-21</t>
  </si>
  <si>
    <t>2021-06-21T06:04:56</t>
  </si>
  <si>
    <t>2021-06-21T20:37:34</t>
  </si>
  <si>
    <t>2021-06-22</t>
  </si>
  <si>
    <t>2021-06-22T06:05:10</t>
  </si>
  <si>
    <t>2021-06-22T20:37:45</t>
  </si>
  <si>
    <t>2021-06-23</t>
  </si>
  <si>
    <t>2021-06-23T06:05:25</t>
  </si>
  <si>
    <t>2021-06-23T20:37:55</t>
  </si>
  <si>
    <t>2021-06-24</t>
  </si>
  <si>
    <t>2021-06-24T06:05:42</t>
  </si>
  <si>
    <t>2021-06-24T20:38:03</t>
  </si>
  <si>
    <t>2021-06-25</t>
  </si>
  <si>
    <t>2021-06-25T06:06:00</t>
  </si>
  <si>
    <t>2021-06-25T20:38:10</t>
  </si>
  <si>
    <t>2021-06-26</t>
  </si>
  <si>
    <t>2021-06-26T06:06:19</t>
  </si>
  <si>
    <t>2021-06-26T20:38:15</t>
  </si>
  <si>
    <t>2021-06-27</t>
  </si>
  <si>
    <t>2021-06-27T06:06:40</t>
  </si>
  <si>
    <t>2021-06-27T20:38:18</t>
  </si>
  <si>
    <t>2021-06-28</t>
  </si>
  <si>
    <t>2021-06-28T06:07:01</t>
  </si>
  <si>
    <t>2021-06-28T20:38:20</t>
  </si>
  <si>
    <t>2021-06-29</t>
  </si>
  <si>
    <t>2021-06-29T06:07:25</t>
  </si>
  <si>
    <t>2021-06-29T20:38:20</t>
  </si>
  <si>
    <t>2021-06-30</t>
  </si>
  <si>
    <t>2021-06-30T06:07:49</t>
  </si>
  <si>
    <t>2021-06-30T20:38:19</t>
  </si>
  <si>
    <t>2021-07-01</t>
  </si>
  <si>
    <t>2021-07-01T06:08:14</t>
  </si>
  <si>
    <t>2021-07-01T20:38:16</t>
  </si>
  <si>
    <t>2021-07-02</t>
  </si>
  <si>
    <t>2021-07-02T06:08:41</t>
  </si>
  <si>
    <t>2021-07-02T20:38:11</t>
  </si>
  <si>
    <t>2021-07-03</t>
  </si>
  <si>
    <t>2021-07-03T06:09:09</t>
  </si>
  <si>
    <t>2021-07-03T20:38:04</t>
  </si>
  <si>
    <t>2021-07-04</t>
  </si>
  <si>
    <t>2021-07-04T06:09:38</t>
  </si>
  <si>
    <t>2021-07-04T20:37:56</t>
  </si>
  <si>
    <t>2021-07-05</t>
  </si>
  <si>
    <t>2021-07-05T06:10:08</t>
  </si>
  <si>
    <t>2021-07-05T20:37:46</t>
  </si>
  <si>
    <t>2021-07-06</t>
  </si>
  <si>
    <t>2021-07-06T06:10:39</t>
  </si>
  <si>
    <t>2021-07-06T20:37:35</t>
  </si>
  <si>
    <t>2021-07-07</t>
  </si>
  <si>
    <t>2021-07-07T06:11:11</t>
  </si>
  <si>
    <t>2021-07-07T20:37:21</t>
  </si>
  <si>
    <t>2021-07-08</t>
  </si>
  <si>
    <t>2021-07-08T06:11:44</t>
  </si>
  <si>
    <t>2021-07-08T20:37:06</t>
  </si>
  <si>
    <t>2021-07-09</t>
  </si>
  <si>
    <t>2021-07-09T06:12:18</t>
  </si>
  <si>
    <t>2021-07-09T20:36:49</t>
  </si>
  <si>
    <t>2021-07-10</t>
  </si>
  <si>
    <t>2021-07-10T06:12:52</t>
  </si>
  <si>
    <t>2021-07-10T20:36:31</t>
  </si>
  <si>
    <t>2021-07-11</t>
  </si>
  <si>
    <t>2021-07-11T06:13:28</t>
  </si>
  <si>
    <t>2021-07-11T20:36:11</t>
  </si>
  <si>
    <t>2021-07-12</t>
  </si>
  <si>
    <t>2021-07-12T06:14:04</t>
  </si>
  <si>
    <t>2021-07-12T20:35:49</t>
  </si>
  <si>
    <t>2021-07-13</t>
  </si>
  <si>
    <t>2021-07-13T06:14:41</t>
  </si>
  <si>
    <t>2021-07-13T20:35:25</t>
  </si>
  <si>
    <t>2021-07-14</t>
  </si>
  <si>
    <t>2021-07-14T06:15:19</t>
  </si>
  <si>
    <t>2021-07-14T20:35:00</t>
  </si>
  <si>
    <t>2021-07-15</t>
  </si>
  <si>
    <t>2021-07-15T06:15:58</t>
  </si>
  <si>
    <t>2021-07-15T20:34:33</t>
  </si>
  <si>
    <t>2021-07-16</t>
  </si>
  <si>
    <t>2021-07-16T06:16:37</t>
  </si>
  <si>
    <t>2021-07-16T20:34:05</t>
  </si>
  <si>
    <t>2021-07-17</t>
  </si>
  <si>
    <t>2021-07-17T06:17:17</t>
  </si>
  <si>
    <t>2021-07-17T20:33:35</t>
  </si>
  <si>
    <t>2021-07-18</t>
  </si>
  <si>
    <t>2021-07-18T06:17:57</t>
  </si>
  <si>
    <t>2021-07-18T20:33:03</t>
  </si>
  <si>
    <t>2021-07-19</t>
  </si>
  <si>
    <t>2021-07-19T06:18:38</t>
  </si>
  <si>
    <t>2021-07-19T20:32:29</t>
  </si>
  <si>
    <t>2021-07-20</t>
  </si>
  <si>
    <t>2021-07-20T06:19:20</t>
  </si>
  <si>
    <t>2021-07-20T20:31:54</t>
  </si>
  <si>
    <t>2021-07-21</t>
  </si>
  <si>
    <t>2021-07-21T06:20:02</t>
  </si>
  <si>
    <t>2021-07-21T20:31:18</t>
  </si>
  <si>
    <t>2021-07-22</t>
  </si>
  <si>
    <t>2021-07-22T06:20:44</t>
  </si>
  <si>
    <t>2021-07-22T20:30:39</t>
  </si>
  <si>
    <t>2021-07-23</t>
  </si>
  <si>
    <t>2021-07-23T06:21:27</t>
  </si>
  <si>
    <t>2021-07-23T20:29:59</t>
  </si>
  <si>
    <t>2021-07-24</t>
  </si>
  <si>
    <t>2021-07-24T06:22:10</t>
  </si>
  <si>
    <t>2021-07-24T20:29:18</t>
  </si>
  <si>
    <t>2021-07-25</t>
  </si>
  <si>
    <t>2021-07-25T06:22:54</t>
  </si>
  <si>
    <t>2021-07-25T20:28:35</t>
  </si>
  <si>
    <t>2021-07-26</t>
  </si>
  <si>
    <t>2021-07-26T06:23:38</t>
  </si>
  <si>
    <t>2021-07-26T20:27:51</t>
  </si>
  <si>
    <t>2021-07-27</t>
  </si>
  <si>
    <t>2021-07-27T06:24:22</t>
  </si>
  <si>
    <t>2021-07-27T20:27:05</t>
  </si>
  <si>
    <t>2021-07-28</t>
  </si>
  <si>
    <t>2021-07-28T06:25:07</t>
  </si>
  <si>
    <t>2021-07-28T20:26:17</t>
  </si>
  <si>
    <t>2021-07-29</t>
  </si>
  <si>
    <t>2021-07-29T06:25:52</t>
  </si>
  <si>
    <t>2021-07-29T20:25:29</t>
  </si>
  <si>
    <t>2021-07-30</t>
  </si>
  <si>
    <t>2021-07-30T06:26:37</t>
  </si>
  <si>
    <t>2021-07-30T20:24:38</t>
  </si>
  <si>
    <t>2021-07-31</t>
  </si>
  <si>
    <t>2021-07-31T06:27:22</t>
  </si>
  <si>
    <t>2021-07-31T20:23:47</t>
  </si>
  <si>
    <t>2021-08-01</t>
  </si>
  <si>
    <t>2021-08-01T06:28:07</t>
  </si>
  <si>
    <t>2021-08-01T20:22:54</t>
  </si>
  <si>
    <t>2021-08-02</t>
  </si>
  <si>
    <t>2021-08-02T06:28:53</t>
  </si>
  <si>
    <t>2021-08-02T20:21:59</t>
  </si>
  <si>
    <t>2021-08-03</t>
  </si>
  <si>
    <t>2021-08-03T06:29:39</t>
  </si>
  <si>
    <t>2021-08-03T20:21:04</t>
  </si>
  <si>
    <t>2021-08-04</t>
  </si>
  <si>
    <t>2021-08-04T06:30:25</t>
  </si>
  <si>
    <t>2021-08-04T20:20:07</t>
  </si>
  <si>
    <t>2021-08-05</t>
  </si>
  <si>
    <t>2021-08-05T06:31:11</t>
  </si>
  <si>
    <t>2021-08-05T20:19:08</t>
  </si>
  <si>
    <t>2021-08-06</t>
  </si>
  <si>
    <t>2021-08-06T06:31:57</t>
  </si>
  <si>
    <t>2021-08-06T20:18:09</t>
  </si>
  <si>
    <t>2021-08-07</t>
  </si>
  <si>
    <t>2021-08-07T06:32:43</t>
  </si>
  <si>
    <t>2021-08-07T20:17:08</t>
  </si>
  <si>
    <t>2021-08-08</t>
  </si>
  <si>
    <t>2021-08-08T06:33:29</t>
  </si>
  <si>
    <t>2021-08-08T20:16:06</t>
  </si>
  <si>
    <t>2021-08-09</t>
  </si>
  <si>
    <t>2021-08-09T06:34:15</t>
  </si>
  <si>
    <t>2021-08-09T20:15:03</t>
  </si>
  <si>
    <t>2021-08-10</t>
  </si>
  <si>
    <t>2021-08-10T06:35:01</t>
  </si>
  <si>
    <t>2021-08-10T20:13:58</t>
  </si>
  <si>
    <t>2021-08-11</t>
  </si>
  <si>
    <t>2021-08-11T06:35:47</t>
  </si>
  <si>
    <t>2021-08-11T20:12:53</t>
  </si>
  <si>
    <t>2021-08-12</t>
  </si>
  <si>
    <t>2021-08-12T06:36:33</t>
  </si>
  <si>
    <t>2021-08-12T20:11:46</t>
  </si>
  <si>
    <t>2021-08-13</t>
  </si>
  <si>
    <t>2021-08-13T06:37:19</t>
  </si>
  <si>
    <t>2021-08-13T20:10:39</t>
  </si>
  <si>
    <t>2021-08-14</t>
  </si>
  <si>
    <t>2021-08-14T06:38:06</t>
  </si>
  <si>
    <t>2021-08-14T20:09:30</t>
  </si>
  <si>
    <t>2021-08-15</t>
  </si>
  <si>
    <t>2021-08-15T06:38:52</t>
  </si>
  <si>
    <t>2021-08-15T20:08:20</t>
  </si>
  <si>
    <t>2021-08-16</t>
  </si>
  <si>
    <t>2021-08-16T06:39:38</t>
  </si>
  <si>
    <t>2021-08-16T20:07:10</t>
  </si>
  <si>
    <t>2021-08-17</t>
  </si>
  <si>
    <t>2021-08-17T06:40:23</t>
  </si>
  <si>
    <t>2021-08-17T20:05:58</t>
  </si>
  <si>
    <t>2021-08-18</t>
  </si>
  <si>
    <t>2021-08-18T06:41:09</t>
  </si>
  <si>
    <t>2021-08-18T20:04:45</t>
  </si>
  <si>
    <t>2021-08-19</t>
  </si>
  <si>
    <t>2021-08-19T06:41:55</t>
  </si>
  <si>
    <t>2021-08-19T20:03:32</t>
  </si>
  <si>
    <t>2021-08-20</t>
  </si>
  <si>
    <t>2021-08-20T06:42:41</t>
  </si>
  <si>
    <t>2021-08-20T20:02:18</t>
  </si>
  <si>
    <t>2021-08-21</t>
  </si>
  <si>
    <t>2021-08-21T06:43:26</t>
  </si>
  <si>
    <t>2021-08-21T20:01:03</t>
  </si>
  <si>
    <t>2021-08-22</t>
  </si>
  <si>
    <t>2021-08-22T06:44:12</t>
  </si>
  <si>
    <t>2021-08-22T19:59:47</t>
  </si>
  <si>
    <t>2021-08-23</t>
  </si>
  <si>
    <t>2021-08-23T06:44:58</t>
  </si>
  <si>
    <t>2021-08-23T19:58:30</t>
  </si>
  <si>
    <t>2021-08-24</t>
  </si>
  <si>
    <t>2021-08-24T06:45:43</t>
  </si>
  <si>
    <t>2021-08-24T19:57:12</t>
  </si>
  <si>
    <t>2021-08-25</t>
  </si>
  <si>
    <t>2021-08-25T06:46:28</t>
  </si>
  <si>
    <t>2021-08-25T19:55:54</t>
  </si>
  <si>
    <t>2021-08-26</t>
  </si>
  <si>
    <t>2021-08-26T06:47:13</t>
  </si>
  <si>
    <t>2021-08-26T19:54:35</t>
  </si>
  <si>
    <t>2021-08-27</t>
  </si>
  <si>
    <t>2021-08-27T06:47:59</t>
  </si>
  <si>
    <t>2021-08-27T19:53:15</t>
  </si>
  <si>
    <t>2021-08-28</t>
  </si>
  <si>
    <t>2021-08-28T06:48:44</t>
  </si>
  <si>
    <t>2021-08-28T19:51:55</t>
  </si>
  <si>
    <t>2021-08-29</t>
  </si>
  <si>
    <t>2021-08-29T06:49:29</t>
  </si>
  <si>
    <t>2021-08-29T19:50:34</t>
  </si>
  <si>
    <t>2021-08-30</t>
  </si>
  <si>
    <t>2021-08-30T06:50:13</t>
  </si>
  <si>
    <t>2021-08-30T19:49:13</t>
  </si>
  <si>
    <t>2021-08-31</t>
  </si>
  <si>
    <t>2021-08-31T06:50:58</t>
  </si>
  <si>
    <t>2021-08-31T19:47:51</t>
  </si>
  <si>
    <t>2021-09-01</t>
  </si>
  <si>
    <t>2021-09-01T06:51:43</t>
  </si>
  <si>
    <t>2021-09-01T19:46:28</t>
  </si>
  <si>
    <t>2021-09-02</t>
  </si>
  <si>
    <t>2021-09-02T06:52:28</t>
  </si>
  <si>
    <t>2021-09-02T19:45:05</t>
  </si>
  <si>
    <t>2021-09-03</t>
  </si>
  <si>
    <t>2021-09-03T06:53:12</t>
  </si>
  <si>
    <t>2021-09-03T19:43:41</t>
  </si>
  <si>
    <t>2021-09-04</t>
  </si>
  <si>
    <t>2021-09-04T06:53:57</t>
  </si>
  <si>
    <t>2021-09-04T19:42:17</t>
  </si>
  <si>
    <t>2021-09-05</t>
  </si>
  <si>
    <t>2021-09-05T06:54:41</t>
  </si>
  <si>
    <t>2021-09-05T19:40:53</t>
  </si>
  <si>
    <t>2021-09-06</t>
  </si>
  <si>
    <t>2021-09-06T06:55:26</t>
  </si>
  <si>
    <t>2021-09-06T19:39:28</t>
  </si>
  <si>
    <t>2021-09-07</t>
  </si>
  <si>
    <t>2021-09-07T06:56:10</t>
  </si>
  <si>
    <t>2021-09-07T19:38:03</t>
  </si>
  <si>
    <t>2021-09-08</t>
  </si>
  <si>
    <t>2021-09-08T06:56:55</t>
  </si>
  <si>
    <t>2021-09-08T19:36:37</t>
  </si>
  <si>
    <t>2021-09-09</t>
  </si>
  <si>
    <t>2021-09-09T06:57:39</t>
  </si>
  <si>
    <t>2021-09-09T19:35:11</t>
  </si>
  <si>
    <t>2021-09-10</t>
  </si>
  <si>
    <t>2021-09-10T06:58:23</t>
  </si>
  <si>
    <t>2021-09-10T19:33:45</t>
  </si>
  <si>
    <t>2021-09-11</t>
  </si>
  <si>
    <t>2021-09-11T06:59:08</t>
  </si>
  <si>
    <t>2021-09-11T19:32:19</t>
  </si>
  <si>
    <t>2021-09-12</t>
  </si>
  <si>
    <t>2021-09-12T06:59:52</t>
  </si>
  <si>
    <t>2021-09-12T19:30:52</t>
  </si>
  <si>
    <t>2021-09-13</t>
  </si>
  <si>
    <t>2021-09-13T07:00:37</t>
  </si>
  <si>
    <t>2021-09-13T19:29:25</t>
  </si>
  <si>
    <t>2021-09-14</t>
  </si>
  <si>
    <t>2021-09-14T07:01:21</t>
  </si>
  <si>
    <t>2021-09-14T19:27:58</t>
  </si>
  <si>
    <t>2021-09-15</t>
  </si>
  <si>
    <t>2021-09-15T07:02:05</t>
  </si>
  <si>
    <t>2021-09-15T19:26:31</t>
  </si>
  <si>
    <t>2021-09-16</t>
  </si>
  <si>
    <t>2021-09-16T07:02:50</t>
  </si>
  <si>
    <t>2021-09-16T19:25:04</t>
  </si>
  <si>
    <t>2021-09-17</t>
  </si>
  <si>
    <t>2021-09-17T07:03:35</t>
  </si>
  <si>
    <t>2021-09-17T19:23:36</t>
  </si>
  <si>
    <t>2021-09-18</t>
  </si>
  <si>
    <t>2021-09-18T07:04:19</t>
  </si>
  <si>
    <t>2021-09-18T19:22:09</t>
  </si>
  <si>
    <t>2021-09-19</t>
  </si>
  <si>
    <t>2021-09-19T07:05:04</t>
  </si>
  <si>
    <t>2021-09-19T19:20:42</t>
  </si>
  <si>
    <t>2021-09-20</t>
  </si>
  <si>
    <t>2021-09-20T07:05:49</t>
  </si>
  <si>
    <t>2021-09-20T19:19:14</t>
  </si>
  <si>
    <t>2021-09-21</t>
  </si>
  <si>
    <t>2021-09-21T07:06:34</t>
  </si>
  <si>
    <t>2021-09-21T19:17:47</t>
  </si>
  <si>
    <t>2021-09-22</t>
  </si>
  <si>
    <t>2021-09-22T07:07:19</t>
  </si>
  <si>
    <t>2021-09-22T19:16:19</t>
  </si>
  <si>
    <t>2021-09-23</t>
  </si>
  <si>
    <t>2021-09-23T07:08:04</t>
  </si>
  <si>
    <t>2021-09-23T19:14:52</t>
  </si>
  <si>
    <t>2021-09-24</t>
  </si>
  <si>
    <t>2021-09-24T07:08:49</t>
  </si>
  <si>
    <t>2021-09-24T19:13:25</t>
  </si>
  <si>
    <t>2021-09-25</t>
  </si>
  <si>
    <t>2021-09-25T07:09:35</t>
  </si>
  <si>
    <t>2021-09-25T19:11:58</t>
  </si>
  <si>
    <t>2021-09-26</t>
  </si>
  <si>
    <t>2021-09-26T07:10:20</t>
  </si>
  <si>
    <t>2021-09-26T19:10:31</t>
  </si>
  <si>
    <t>2021-09-27</t>
  </si>
  <si>
    <t>2021-09-27T07:11:06</t>
  </si>
  <si>
    <t>2021-09-27T19:09:04</t>
  </si>
  <si>
    <t>2021-09-28</t>
  </si>
  <si>
    <t>2021-09-28T07:11:52</t>
  </si>
  <si>
    <t>2021-09-28T19:07:38</t>
  </si>
  <si>
    <t>2021-09-29</t>
  </si>
  <si>
    <t>2021-09-29T07:12:39</t>
  </si>
  <si>
    <t>2021-09-29T19:06:12</t>
  </si>
  <si>
    <t>2021-09-30</t>
  </si>
  <si>
    <t>2021-09-30T07:13:25</t>
  </si>
  <si>
    <t>2021-09-30T19:04:46</t>
  </si>
  <si>
    <t>2021-10-01</t>
  </si>
  <si>
    <t>2021-10-01T07:14:12</t>
  </si>
  <si>
    <t>2021-10-01T19:03:20</t>
  </si>
  <si>
    <t>2021-10-02</t>
  </si>
  <si>
    <t>2021-10-02T07:14:58</t>
  </si>
  <si>
    <t>2021-10-02T19:01:55</t>
  </si>
  <si>
    <t>2021-10-03</t>
  </si>
  <si>
    <t>2021-10-03T07:15:46</t>
  </si>
  <si>
    <t>2021-10-03T19:00:30</t>
  </si>
  <si>
    <t>2021-10-04</t>
  </si>
  <si>
    <t>2021-10-04T07:16:33</t>
  </si>
  <si>
    <t>2021-10-04T18:59:06</t>
  </si>
  <si>
    <t>2021-10-05</t>
  </si>
  <si>
    <t>2021-10-05T07:17:21</t>
  </si>
  <si>
    <t>2021-10-05T18:57:42</t>
  </si>
  <si>
    <t>2021-10-06</t>
  </si>
  <si>
    <t>2021-10-06T07:18:09</t>
  </si>
  <si>
    <t>2021-10-06T18:56:18</t>
  </si>
  <si>
    <t>2021-10-07</t>
  </si>
  <si>
    <t>2021-10-07T07:18:57</t>
  </si>
  <si>
    <t>2021-10-07T18:54:55</t>
  </si>
  <si>
    <t>2021-10-08</t>
  </si>
  <si>
    <t>2021-10-08T07:19:45</t>
  </si>
  <si>
    <t>2021-10-08T18:53:32</t>
  </si>
  <si>
    <t>2021-10-09</t>
  </si>
  <si>
    <t>2021-10-09T07:20:34</t>
  </si>
  <si>
    <t>2021-10-09T18:52:10</t>
  </si>
  <si>
    <t>2021-10-10</t>
  </si>
  <si>
    <t>2021-10-10T07:21:23</t>
  </si>
  <si>
    <t>2021-10-10T18:50:49</t>
  </si>
  <si>
    <t>2021-10-11</t>
  </si>
  <si>
    <t>2021-10-11T07:22:13</t>
  </si>
  <si>
    <t>2021-10-11T18:49:28</t>
  </si>
  <si>
    <t>2021-10-12</t>
  </si>
  <si>
    <t>2021-10-12T07:23:02</t>
  </si>
  <si>
    <t>2021-10-12T18:48:08</t>
  </si>
  <si>
    <t>2021-10-13</t>
  </si>
  <si>
    <t>2021-10-13T07:23:53</t>
  </si>
  <si>
    <t>2021-10-13T18:46:49</t>
  </si>
  <si>
    <t>2021-10-14</t>
  </si>
  <si>
    <t>2021-10-14T07:24:43</t>
  </si>
  <si>
    <t>2021-10-14T18:45:30</t>
  </si>
  <si>
    <t>2021-10-15</t>
  </si>
  <si>
    <t>2021-10-15T07:25:34</t>
  </si>
  <si>
    <t>2021-10-15T18:44:12</t>
  </si>
  <si>
    <t>2021-10-16</t>
  </si>
  <si>
    <t>2021-10-16T07:26:25</t>
  </si>
  <si>
    <t>2021-10-16T18:42:55</t>
  </si>
  <si>
    <t>2021-10-17</t>
  </si>
  <si>
    <t>2021-10-17T07:27:17</t>
  </si>
  <si>
    <t>2021-10-17T18:41:39</t>
  </si>
  <si>
    <t>2021-10-18</t>
  </si>
  <si>
    <t>2021-10-18T07:28:08</t>
  </si>
  <si>
    <t>2021-10-18T18:40:23</t>
  </si>
  <si>
    <t>2021-10-19</t>
  </si>
  <si>
    <t>2021-10-19T07:29:01</t>
  </si>
  <si>
    <t>2021-10-19T18:39:09</t>
  </si>
  <si>
    <t>2021-10-20</t>
  </si>
  <si>
    <t>2021-10-20T07:29:53</t>
  </si>
  <si>
    <t>2021-10-20T18:37:55</t>
  </si>
  <si>
    <t>2021-10-21</t>
  </si>
  <si>
    <t>2021-10-21T07:30:46</t>
  </si>
  <si>
    <t>2021-10-21T18:36:42</t>
  </si>
  <si>
    <t>2021-10-22</t>
  </si>
  <si>
    <t>2021-10-22T07:31:40</t>
  </si>
  <si>
    <t>2021-10-22T18:35:30</t>
  </si>
  <si>
    <t>2021-10-23</t>
  </si>
  <si>
    <t>2021-10-23T07:32:34</t>
  </si>
  <si>
    <t>2021-10-23T18:34:20</t>
  </si>
  <si>
    <t>2021-10-24</t>
  </si>
  <si>
    <t>2021-10-24T07:33:28</t>
  </si>
  <si>
    <t>2021-10-24T18:33:10</t>
  </si>
  <si>
    <t>2021-10-25</t>
  </si>
  <si>
    <t>2021-10-25T07:34:22</t>
  </si>
  <si>
    <t>2021-10-25T18:32:01</t>
  </si>
  <si>
    <t>2021-10-26</t>
  </si>
  <si>
    <t>2021-10-26T07:35:17</t>
  </si>
  <si>
    <t>2021-10-26T18:30:54</t>
  </si>
  <si>
    <t>2021-10-27</t>
  </si>
  <si>
    <t>2021-10-27T07:36:12</t>
  </si>
  <si>
    <t>2021-10-27T18:29:47</t>
  </si>
  <si>
    <t>2021-10-28</t>
  </si>
  <si>
    <t>2021-10-28T07:37:08</t>
  </si>
  <si>
    <t>2021-10-28T18:28:42</t>
  </si>
  <si>
    <t>2021-10-29</t>
  </si>
  <si>
    <t>2021-10-29T07:38:04</t>
  </si>
  <si>
    <t>2021-10-29T18:27:38</t>
  </si>
  <si>
    <t>2021-10-30</t>
  </si>
  <si>
    <t>2021-10-30T07:39:00</t>
  </si>
  <si>
    <t>2021-10-30T18:26:35</t>
  </si>
  <si>
    <t>2021-10-31</t>
  </si>
  <si>
    <t>2021-10-31T06:39:57</t>
  </si>
  <si>
    <t>2021-10-31T17:25:34</t>
  </si>
  <si>
    <t>2021-11-01</t>
  </si>
  <si>
    <t>2021-11-01T06:40:54</t>
  </si>
  <si>
    <t>2021-11-01T17:24:33</t>
  </si>
  <si>
    <t>2021-11-02</t>
  </si>
  <si>
    <t>2021-11-02T06:41:51</t>
  </si>
  <si>
    <t>2021-11-02T17:23:34</t>
  </si>
  <si>
    <t>2021-11-03</t>
  </si>
  <si>
    <t>2021-11-03T06:42:48</t>
  </si>
  <si>
    <t>2021-11-03T17:22:37</t>
  </si>
  <si>
    <t>2021-11-04</t>
  </si>
  <si>
    <t>2021-11-04T06:43:46</t>
  </si>
  <si>
    <t>2021-11-04T17:21:41</t>
  </si>
  <si>
    <t>2021-11-05</t>
  </si>
  <si>
    <t>2021-11-05T06:44:44</t>
  </si>
  <si>
    <t>2021-11-05T17:20:46</t>
  </si>
  <si>
    <t>2021-11-06</t>
  </si>
  <si>
    <t>2021-11-06T06:45:43</t>
  </si>
  <si>
    <t>2021-11-06T17:19:53</t>
  </si>
  <si>
    <t>2021-11-07</t>
  </si>
  <si>
    <t>2021-11-07T06:46:41</t>
  </si>
  <si>
    <t>2021-11-07T17:19:01</t>
  </si>
  <si>
    <t>2021-11-08</t>
  </si>
  <si>
    <t>2021-11-08T06:47:40</t>
  </si>
  <si>
    <t>2021-11-08T17:18:11</t>
  </si>
  <si>
    <t>2021-11-09</t>
  </si>
  <si>
    <t>2021-11-09T06:48:39</t>
  </si>
  <si>
    <t>2021-11-09T17:17:22</t>
  </si>
  <si>
    <t>2021-11-10</t>
  </si>
  <si>
    <t>2021-11-10T06:49:38</t>
  </si>
  <si>
    <t>2021-11-10T17:16:35</t>
  </si>
  <si>
    <t>2021-11-11</t>
  </si>
  <si>
    <t>2021-11-11T06:50:37</t>
  </si>
  <si>
    <t>2021-11-11T17:15:49</t>
  </si>
  <si>
    <t>2021-11-12</t>
  </si>
  <si>
    <t>2021-11-12T06:51:36</t>
  </si>
  <si>
    <t>2021-11-12T17:15:06</t>
  </si>
  <si>
    <t>2021-11-13</t>
  </si>
  <si>
    <t>2021-11-13T06:52:36</t>
  </si>
  <si>
    <t>2021-11-13T17:14:23</t>
  </si>
  <si>
    <t>2021-11-14</t>
  </si>
  <si>
    <t>2021-11-14T06:53:35</t>
  </si>
  <si>
    <t>2021-11-14T17:13:43</t>
  </si>
  <si>
    <t>2021-11-15</t>
  </si>
  <si>
    <t>2021-11-15T06:54:35</t>
  </si>
  <si>
    <t>2021-11-15T17:13:04</t>
  </si>
  <si>
    <t>2021-11-16</t>
  </si>
  <si>
    <t>2021-11-16T06:55:34</t>
  </si>
  <si>
    <t>2021-11-16T17:12:27</t>
  </si>
  <si>
    <t>2021-11-17</t>
  </si>
  <si>
    <t>2021-11-17T06:56:33</t>
  </si>
  <si>
    <t>2021-11-17T17:11:51</t>
  </si>
  <si>
    <t>2021-11-18</t>
  </si>
  <si>
    <t>2021-11-18T06:57:33</t>
  </si>
  <si>
    <t>2021-11-18T17:11:18</t>
  </si>
  <si>
    <t>2021-11-19</t>
  </si>
  <si>
    <t>2021-11-19T06:58:32</t>
  </si>
  <si>
    <t>2021-11-19T17:10:46</t>
  </si>
  <si>
    <t>2021-11-20</t>
  </si>
  <si>
    <t>2021-11-20T06:59:31</t>
  </si>
  <si>
    <t>2021-11-20T17:10:16</t>
  </si>
  <si>
    <t>2021-11-21</t>
  </si>
  <si>
    <t>2021-11-21T07:00:29</t>
  </si>
  <si>
    <t>2021-11-21T17:09:48</t>
  </si>
  <si>
    <t>2021-11-22</t>
  </si>
  <si>
    <t>2021-11-22T07:01:28</t>
  </si>
  <si>
    <t>2021-11-22T17:09:21</t>
  </si>
  <si>
    <t>2021-11-23</t>
  </si>
  <si>
    <t>2021-11-23T07:02:26</t>
  </si>
  <si>
    <t>2021-11-23T17:08:57</t>
  </si>
  <si>
    <t>2021-11-24</t>
  </si>
  <si>
    <t>2021-11-24T07:03:24</t>
  </si>
  <si>
    <t>2021-11-24T17:08:34</t>
  </si>
  <si>
    <t>2021-11-25</t>
  </si>
  <si>
    <t>2021-11-25T07:04:22</t>
  </si>
  <si>
    <t>2021-11-25T17:08:14</t>
  </si>
  <si>
    <t>2021-11-26</t>
  </si>
  <si>
    <t>2021-11-26T07:05:19</t>
  </si>
  <si>
    <t>2021-11-26T17:07:55</t>
  </si>
  <si>
    <t>2021-11-27</t>
  </si>
  <si>
    <t>2021-11-27T07:06:15</t>
  </si>
  <si>
    <t>2021-11-27T17:07:38</t>
  </si>
  <si>
    <t>2021-11-28</t>
  </si>
  <si>
    <t>2021-11-28T07:07:12</t>
  </si>
  <si>
    <t>2021-11-28T17:07:23</t>
  </si>
  <si>
    <t>2021-11-29</t>
  </si>
  <si>
    <t>2021-11-29T07:08:07</t>
  </si>
  <si>
    <t>2021-11-29T17:07:11</t>
  </si>
  <si>
    <t>2021-11-30</t>
  </si>
  <si>
    <t>2021-11-30T07:09:02</t>
  </si>
  <si>
    <t>2021-11-30T17:07:00</t>
  </si>
  <si>
    <t>2021-12-01</t>
  </si>
  <si>
    <t>2021-12-01T07:09:56</t>
  </si>
  <si>
    <t>2021-12-01T17:06:51</t>
  </si>
  <si>
    <t>2021-12-02</t>
  </si>
  <si>
    <t>2021-12-02T07:10:50</t>
  </si>
  <si>
    <t>2021-12-02T17:06:44</t>
  </si>
  <si>
    <t>2021-12-03</t>
  </si>
  <si>
    <t>2021-12-03T07:11:43</t>
  </si>
  <si>
    <t>2021-12-03T17:06:39</t>
  </si>
  <si>
    <t>2021-12-04</t>
  </si>
  <si>
    <t>2021-12-04T07:12:35</t>
  </si>
  <si>
    <t>2021-12-04T17:06:35</t>
  </si>
  <si>
    <t>2021-12-05</t>
  </si>
  <si>
    <t>2021-12-05T07:13:26</t>
  </si>
  <si>
    <t>2021-12-05T17:06:34</t>
  </si>
  <si>
    <t>2021-12-06</t>
  </si>
  <si>
    <t>2021-12-06T07:14:17</t>
  </si>
  <si>
    <t>2021-12-06T17:06:35</t>
  </si>
  <si>
    <t>2021-12-07</t>
  </si>
  <si>
    <t>2021-12-07T07:15:06</t>
  </si>
  <si>
    <t>2021-12-07T17:06:38</t>
  </si>
  <si>
    <t>2021-12-08</t>
  </si>
  <si>
    <t>2021-12-08T07:15:54</t>
  </si>
  <si>
    <t>2021-12-08T17:06:43</t>
  </si>
  <si>
    <t>2021-12-09</t>
  </si>
  <si>
    <t>2021-12-09T07:16:42</t>
  </si>
  <si>
    <t>2021-12-09T17:06:49</t>
  </si>
  <si>
    <t>2021-12-10</t>
  </si>
  <si>
    <t>2021-12-10T07:17:28</t>
  </si>
  <si>
    <t>2021-12-10T17:06:58</t>
  </si>
  <si>
    <t>2021-12-11</t>
  </si>
  <si>
    <t>2021-12-11T07:18:13</t>
  </si>
  <si>
    <t>2021-12-11T17:07:09</t>
  </si>
  <si>
    <t>2021-12-12</t>
  </si>
  <si>
    <t>2021-12-12T07:18:57</t>
  </si>
  <si>
    <t>2021-12-12T17:07:21</t>
  </si>
  <si>
    <t>2021-12-13</t>
  </si>
  <si>
    <t>2021-12-13T07:19:39</t>
  </si>
  <si>
    <t>2021-12-13T17:07:36</t>
  </si>
  <si>
    <t>2021-12-14</t>
  </si>
  <si>
    <t>2021-12-14T07:20:21</t>
  </si>
  <si>
    <t>2021-12-14T17:07:52</t>
  </si>
  <si>
    <t>2021-12-15</t>
  </si>
  <si>
    <t>2021-12-15T07:21:01</t>
  </si>
  <si>
    <t>2021-12-15T17:08:10</t>
  </si>
  <si>
    <t>2021-12-16</t>
  </si>
  <si>
    <t>2021-12-16T07:21:40</t>
  </si>
  <si>
    <t>2021-12-16T17:08:30</t>
  </si>
  <si>
    <t>2021-12-17</t>
  </si>
  <si>
    <t>2021-12-17T07:22:17</t>
  </si>
  <si>
    <t>2021-12-17T17:08:52</t>
  </si>
  <si>
    <t>2021-12-18</t>
  </si>
  <si>
    <t>2021-12-18T07:22:53</t>
  </si>
  <si>
    <t>2021-12-18T17:09:16</t>
  </si>
  <si>
    <t>2021-12-19</t>
  </si>
  <si>
    <t>2021-12-19T07:23:27</t>
  </si>
  <si>
    <t>2021-12-19T17:09:41</t>
  </si>
  <si>
    <t>2021-12-20</t>
  </si>
  <si>
    <t>2021-12-20T07:24:00</t>
  </si>
  <si>
    <t>2021-12-20T17:10:08</t>
  </si>
  <si>
    <t>2021-12-21</t>
  </si>
  <si>
    <t>2021-12-21T07:24:31</t>
  </si>
  <si>
    <t>2021-12-21T17:10:37</t>
  </si>
  <si>
    <t>2021-12-22</t>
  </si>
  <si>
    <t>2021-12-22T07:25:01</t>
  </si>
  <si>
    <t>2021-12-22T17:11:08</t>
  </si>
  <si>
    <t>2021-12-23</t>
  </si>
  <si>
    <t>2021-12-23T07:25:29</t>
  </si>
  <si>
    <t>2021-12-23T17:11:40</t>
  </si>
  <si>
    <t>2021-12-24</t>
  </si>
  <si>
    <t>2021-12-24T07:25:55</t>
  </si>
  <si>
    <t>2021-12-24T17:12:14</t>
  </si>
  <si>
    <t>2021-12-25</t>
  </si>
  <si>
    <t>2021-12-25T07:26:20</t>
  </si>
  <si>
    <t>2021-12-25T17:12:49</t>
  </si>
  <si>
    <t>2021-12-26</t>
  </si>
  <si>
    <t>2021-12-26T07:26:43</t>
  </si>
  <si>
    <t>2021-12-26T17:13:26</t>
  </si>
  <si>
    <t>2021-12-27</t>
  </si>
  <si>
    <t>2021-12-27T07:27:04</t>
  </si>
  <si>
    <t>2021-12-27T17:14:04</t>
  </si>
  <si>
    <t>2021-12-28</t>
  </si>
  <si>
    <t>2021-12-28T07:27:23</t>
  </si>
  <si>
    <t>2021-12-28T17:14:44</t>
  </si>
  <si>
    <t>2021-12-29</t>
  </si>
  <si>
    <t>2021-12-29T07:27:41</t>
  </si>
  <si>
    <t>2021-12-29T17:15:25</t>
  </si>
  <si>
    <t>2021-12-30</t>
  </si>
  <si>
    <t>2021-12-30T07:27:57</t>
  </si>
  <si>
    <t>2021-12-30T17:16:08</t>
  </si>
  <si>
    <t>2021-12-31</t>
  </si>
  <si>
    <t>2021-12-31T07:28:11</t>
  </si>
  <si>
    <t>2021-12-31T17:16:52</t>
  </si>
  <si>
    <t>2022-01-01</t>
  </si>
  <si>
    <t>2022-01-01T07:28:23</t>
  </si>
  <si>
    <t>2022-01-01T17:17:37</t>
  </si>
  <si>
    <t>2022-01-02</t>
  </si>
  <si>
    <t>2022-01-02T07:28:33</t>
  </si>
  <si>
    <t>2022-01-02T17:18:24</t>
  </si>
  <si>
    <t>2022-01-03</t>
  </si>
  <si>
    <t>2022-01-03T07:28:41</t>
  </si>
  <si>
    <t>2022-01-03T17:19:12</t>
  </si>
  <si>
    <t>2022-01-04</t>
  </si>
  <si>
    <t>2022-01-04T07:28:48</t>
  </si>
  <si>
    <t>2022-01-04T17:20:01</t>
  </si>
  <si>
    <t>2022-01-05</t>
  </si>
  <si>
    <t>2022-01-05T07:28:52</t>
  </si>
  <si>
    <t>2022-01-05T17:20:50</t>
  </si>
  <si>
    <t>2022-01-06</t>
  </si>
  <si>
    <t>2022-01-06T07:28:55</t>
  </si>
  <si>
    <t>2022-01-06T17:21:41</t>
  </si>
  <si>
    <t>2022-01-07</t>
  </si>
  <si>
    <t>2022-01-07T07:28:56</t>
  </si>
  <si>
    <t>2022-01-07T17:22:33</t>
  </si>
  <si>
    <t>2022-01-08</t>
  </si>
  <si>
    <t>2022-01-08T07:28:54</t>
  </si>
  <si>
    <t>2022-01-08T17:23:26</t>
  </si>
  <si>
    <t>2022-01-09</t>
  </si>
  <si>
    <t>2022-01-09T07:28:51</t>
  </si>
  <si>
    <t>2022-01-09T17:24:20</t>
  </si>
  <si>
    <t>2022-01-10</t>
  </si>
  <si>
    <t>2022-01-10T07:28:46</t>
  </si>
  <si>
    <t>2022-01-10T17:25:15</t>
  </si>
  <si>
    <t>2022-01-11</t>
  </si>
  <si>
    <t>2022-01-11T07:28:39</t>
  </si>
  <si>
    <t>2022-01-11T17:26:10</t>
  </si>
  <si>
    <t>2022-01-12</t>
  </si>
  <si>
    <t>2022-01-12T07:28:30</t>
  </si>
  <si>
    <t>2022-01-12T17:27:07</t>
  </si>
  <si>
    <t>2022-01-13</t>
  </si>
  <si>
    <t>2022-01-13T07:28:19</t>
  </si>
  <si>
    <t>2022-01-13T17:28:04</t>
  </si>
  <si>
    <t>2022-01-14</t>
  </si>
  <si>
    <t>2022-01-14T07:28:06</t>
  </si>
  <si>
    <t>2022-01-14T17:29:01</t>
  </si>
  <si>
    <t>2022-01-15</t>
  </si>
  <si>
    <t>2022-01-15T07:27:51</t>
  </si>
  <si>
    <t>2022-01-15T17:30:00</t>
  </si>
  <si>
    <t>2022-01-16</t>
  </si>
  <si>
    <t>2022-01-16T07:27:35</t>
  </si>
  <si>
    <t>2022-01-16T17:30:58</t>
  </si>
  <si>
    <t>2022-01-17</t>
  </si>
  <si>
    <t>2022-01-17T07:27:16</t>
  </si>
  <si>
    <t>2022-01-17T17:31:58</t>
  </si>
  <si>
    <t>2022-01-18</t>
  </si>
  <si>
    <t>2022-01-18T07:26:56</t>
  </si>
  <si>
    <t>2022-01-18T17:32:57</t>
  </si>
  <si>
    <t>2022-01-19</t>
  </si>
  <si>
    <t>2022-01-19T07:26:34</t>
  </si>
  <si>
    <t>2022-01-19T17:33:58</t>
  </si>
  <si>
    <t>2022-01-20</t>
  </si>
  <si>
    <t>2022-01-20T07:26:09</t>
  </si>
  <si>
    <t>2022-01-20T17:34:58</t>
  </si>
  <si>
    <t>2022-01-21</t>
  </si>
  <si>
    <t>2022-01-21T07:25:43</t>
  </si>
  <si>
    <t>2022-01-21T17:35:59</t>
  </si>
  <si>
    <t>2022-01-22</t>
  </si>
  <si>
    <t>2022-01-22T07:25:16</t>
  </si>
  <si>
    <t>2022-01-22T17:37:00</t>
  </si>
  <si>
    <t>2022-01-23</t>
  </si>
  <si>
    <t>2022-01-23T07:24:46</t>
  </si>
  <si>
    <t>2022-01-23T17:38:02</t>
  </si>
  <si>
    <t>2022-01-24</t>
  </si>
  <si>
    <t>2022-01-24T07:24:15</t>
  </si>
  <si>
    <t>2022-01-24T17:39:03</t>
  </si>
  <si>
    <t>2022-01-25</t>
  </si>
  <si>
    <t>2022-01-25T07:23:42</t>
  </si>
  <si>
    <t>2022-01-25T17:40:05</t>
  </si>
  <si>
    <t>2022-01-26</t>
  </si>
  <si>
    <t>2022-01-26T07:23:07</t>
  </si>
  <si>
    <t>2022-01-26T17:41:07</t>
  </si>
  <si>
    <t>2022-01-27</t>
  </si>
  <si>
    <t>2022-01-27T07:22:30</t>
  </si>
  <si>
    <t>2022-01-27T17:42:09</t>
  </si>
  <si>
    <t>2022-01-28</t>
  </si>
  <si>
    <t>2022-01-28T07:21:52</t>
  </si>
  <si>
    <t>2022-01-28T17:43:11</t>
  </si>
  <si>
    <t>2022-01-29</t>
  </si>
  <si>
    <t>2022-01-29T07:21:12</t>
  </si>
  <si>
    <t>2022-01-29T17:44:14</t>
  </si>
  <si>
    <t>2022-01-30</t>
  </si>
  <si>
    <t>2022-01-30T07:20:30</t>
  </si>
  <si>
    <t>2022-01-30T17:45:16</t>
  </si>
  <si>
    <t>2022-01-31</t>
  </si>
  <si>
    <t>2022-01-31T07:19:47</t>
  </si>
  <si>
    <t>2022-01-31T17:46:18</t>
  </si>
  <si>
    <t>2022-02-01</t>
  </si>
  <si>
    <t>2022-02-01T07:19:02</t>
  </si>
  <si>
    <t>2022-02-01T17:47:20</t>
  </si>
  <si>
    <t>2022-02-02</t>
  </si>
  <si>
    <t>2022-02-02T07:18:16</t>
  </si>
  <si>
    <t>2022-02-02T17:48:22</t>
  </si>
  <si>
    <t>2022-02-03</t>
  </si>
  <si>
    <t>2022-02-03T07:17:28</t>
  </si>
  <si>
    <t>2022-02-03T17:49:24</t>
  </si>
  <si>
    <t>2022-02-04</t>
  </si>
  <si>
    <t>2022-02-04T07:16:38</t>
  </si>
  <si>
    <t>2022-02-04T17:50:26</t>
  </si>
  <si>
    <t>2022-02-05</t>
  </si>
  <si>
    <t>2022-02-05T07:15:47</t>
  </si>
  <si>
    <t>2022-02-05T17:51:27</t>
  </si>
  <si>
    <t>2022-02-06</t>
  </si>
  <si>
    <t>2022-02-06T07:14:55</t>
  </si>
  <si>
    <t>2022-02-06T17:52:29</t>
  </si>
  <si>
    <t>2022-02-07</t>
  </si>
  <si>
    <t>2022-02-07T07:14:01</t>
  </si>
  <si>
    <t>2022-02-07T17:53:30</t>
  </si>
  <si>
    <t>2022-02-08</t>
  </si>
  <si>
    <t>2022-02-08T07:13:06</t>
  </si>
  <si>
    <t>2022-02-08T17:54:31</t>
  </si>
  <si>
    <t>2022-02-09</t>
  </si>
  <si>
    <t>2022-02-09T07:12:09</t>
  </si>
  <si>
    <t>2022-02-09T17:55:32</t>
  </si>
  <si>
    <t>2022-02-10</t>
  </si>
  <si>
    <t>2022-02-10T07:11:11</t>
  </si>
  <si>
    <t>2022-02-10T17:56:32</t>
  </si>
  <si>
    <t>2022-02-11</t>
  </si>
  <si>
    <t>2022-02-11T07:10:12</t>
  </si>
  <si>
    <t>2022-02-11T17:57:32</t>
  </si>
  <si>
    <t>2022-02-12</t>
  </si>
  <si>
    <t>2022-02-12T07:09:12</t>
  </si>
  <si>
    <t>2022-02-12T17:58:32</t>
  </si>
  <si>
    <t>2022-02-13</t>
  </si>
  <si>
    <t>2022-02-13T07:08:10</t>
  </si>
  <si>
    <t>2022-02-13T17:59:32</t>
  </si>
  <si>
    <t>2022-02-14</t>
  </si>
  <si>
    <t>2022-02-14T07:07:07</t>
  </si>
  <si>
    <t>2022-02-14T18:00:31</t>
  </si>
  <si>
    <t>2022-02-15</t>
  </si>
  <si>
    <t>2022-02-15T07:06:03</t>
  </si>
  <si>
    <t>2022-02-15T18:01:30</t>
  </si>
  <si>
    <t>2022-02-16</t>
  </si>
  <si>
    <t>2022-02-16T07:04:58</t>
  </si>
  <si>
    <t>2022-02-16T18:02:29</t>
  </si>
  <si>
    <t>2022-02-17</t>
  </si>
  <si>
    <t>2022-02-17T07:03:51</t>
  </si>
  <si>
    <t>2022-02-17T18:03:27</t>
  </si>
  <si>
    <t>2022-02-18</t>
  </si>
  <si>
    <t>2022-02-18T07:02:44</t>
  </si>
  <si>
    <t>2022-02-18T18:04:26</t>
  </si>
  <si>
    <t>2022-02-19</t>
  </si>
  <si>
    <t>2022-02-19T07:01:35</t>
  </si>
  <si>
    <t>2022-02-19T18:05:23</t>
  </si>
  <si>
    <t>2022-02-20</t>
  </si>
  <si>
    <t>2022-02-20T07:00:26</t>
  </si>
  <si>
    <t>2022-02-20T18:06:21</t>
  </si>
  <si>
    <t>2022-02-21</t>
  </si>
  <si>
    <t>2022-02-21T06:59:15</t>
  </si>
  <si>
    <t>2022-02-21T18:07:18</t>
  </si>
  <si>
    <t>2022-02-22</t>
  </si>
  <si>
    <t>2022-02-22T06:58:04</t>
  </si>
  <si>
    <t>2022-02-22T18:08:14</t>
  </si>
  <si>
    <t>2022-02-23</t>
  </si>
  <si>
    <t>2022-02-23T06:56:51</t>
  </si>
  <si>
    <t>2022-02-23T18:09:11</t>
  </si>
  <si>
    <t>2022-02-24</t>
  </si>
  <si>
    <t>2022-02-24T06:55:38</t>
  </si>
  <si>
    <t>2022-02-24T18:10:07</t>
  </si>
  <si>
    <t>2022-02-25</t>
  </si>
  <si>
    <t>2022-02-25T06:54:24</t>
  </si>
  <si>
    <t>2022-02-25T18:11:02</t>
  </si>
  <si>
    <t>2022-02-26</t>
  </si>
  <si>
    <t>2022-02-26T06:53:09</t>
  </si>
  <si>
    <t>2022-02-26T18:11:57</t>
  </si>
  <si>
    <t>2022-02-27</t>
  </si>
  <si>
    <t>2022-02-27T06:51:54</t>
  </si>
  <si>
    <t>2022-02-27T18:12:52</t>
  </si>
  <si>
    <t>2022-02-28</t>
  </si>
  <si>
    <t>2022-02-28T06:50:37</t>
  </si>
  <si>
    <t>2022-02-28T18:13:47</t>
  </si>
  <si>
    <t>2022-03-01</t>
  </si>
  <si>
    <t>2022-03-01T06:49:20</t>
  </si>
  <si>
    <t>2022-03-01T18:14:41</t>
  </si>
  <si>
    <t>2022-03-02</t>
  </si>
  <si>
    <t>2022-03-02T06:48:02</t>
  </si>
  <si>
    <t>2022-03-02T18:15:35</t>
  </si>
  <si>
    <t>2022-03-03</t>
  </si>
  <si>
    <t>2022-03-03T06:46:44</t>
  </si>
  <si>
    <t>2022-03-03T18:16:29</t>
  </si>
  <si>
    <t>2022-03-04</t>
  </si>
  <si>
    <t>2022-03-04T06:45:24</t>
  </si>
  <si>
    <t>2022-03-04T18:17:22</t>
  </si>
  <si>
    <t>2022-03-05</t>
  </si>
  <si>
    <t>2022-03-05T06:44:05</t>
  </si>
  <si>
    <t>2022-03-05T18:18:15</t>
  </si>
  <si>
    <t>2022-03-06</t>
  </si>
  <si>
    <t>2022-03-06T06:42:44</t>
  </si>
  <si>
    <t>2022-03-06T18:19:08</t>
  </si>
  <si>
    <t>2022-03-07</t>
  </si>
  <si>
    <t>2022-03-07T06:41:24</t>
  </si>
  <si>
    <t>2022-03-07T18:20:01</t>
  </si>
  <si>
    <t>2022-03-08</t>
  </si>
  <si>
    <t>2022-03-08T06:40:02</t>
  </si>
  <si>
    <t>2022-03-08T18:20:53</t>
  </si>
  <si>
    <t>2022-03-09</t>
  </si>
  <si>
    <t>2022-03-09T06:38:40</t>
  </si>
  <si>
    <t>2022-03-09T18:21:45</t>
  </si>
  <si>
    <t>2022-03-10</t>
  </si>
  <si>
    <t>2022-03-10T06:37:18</t>
  </si>
  <si>
    <t>2022-03-10T18:22:36</t>
  </si>
  <si>
    <t>2022-03-11</t>
  </si>
  <si>
    <t>2022-03-11T06:35:56</t>
  </si>
  <si>
    <t>2022-03-11T18:23:28</t>
  </si>
  <si>
    <t>2022-03-12</t>
  </si>
  <si>
    <t>2022-03-12T06:34:33</t>
  </si>
  <si>
    <t>2022-03-12T18:24:19</t>
  </si>
  <si>
    <t>2022-03-13</t>
  </si>
  <si>
    <t>2022-03-13T06:33:09</t>
  </si>
  <si>
    <t>2022-03-13T18:25:10</t>
  </si>
  <si>
    <t>2022-03-14</t>
  </si>
  <si>
    <t>2022-03-14T06:31:46</t>
  </si>
  <si>
    <t>2022-03-14T18:26:00</t>
  </si>
  <si>
    <t>2022-03-15</t>
  </si>
  <si>
    <t>2022-03-15T06:30:22</t>
  </si>
  <si>
    <t>2022-03-15T18:26:51</t>
  </si>
  <si>
    <t>2022-03-16</t>
  </si>
  <si>
    <t>2022-03-16T06:28:57</t>
  </si>
  <si>
    <t>2022-03-16T18:27:41</t>
  </si>
  <si>
    <t>2022-03-17</t>
  </si>
  <si>
    <t>2022-03-17T06:27:33</t>
  </si>
  <si>
    <t>2022-03-17T18:28:31</t>
  </si>
  <si>
    <t>2022-03-18</t>
  </si>
  <si>
    <t>2022-03-18T06:26:08</t>
  </si>
  <si>
    <t>2022-03-18T18:29:21</t>
  </si>
  <si>
    <t>2022-03-19</t>
  </si>
  <si>
    <t>2022-03-19T06:24:44</t>
  </si>
  <si>
    <t>2022-03-19T18:30:11</t>
  </si>
  <si>
    <t>2022-03-20</t>
  </si>
  <si>
    <t>2022-03-20T06:23:19</t>
  </si>
  <si>
    <t>2022-03-20T18:31:01</t>
  </si>
  <si>
    <t>2022-03-21</t>
  </si>
  <si>
    <t>2022-03-21T06:21:54</t>
  </si>
  <si>
    <t>2022-03-21T18:31:50</t>
  </si>
  <si>
    <t>2022-03-22</t>
  </si>
  <si>
    <t>2022-03-22T06:20:28</t>
  </si>
  <si>
    <t>2022-03-22T18:32:40</t>
  </si>
  <si>
    <t>2022-03-23</t>
  </si>
  <si>
    <t>2022-03-23T06:19:03</t>
  </si>
  <si>
    <t>2022-03-23T18:33:29</t>
  </si>
  <si>
    <t>2022-03-24</t>
  </si>
  <si>
    <t>2022-03-24T06:17:38</t>
  </si>
  <si>
    <t>2022-03-24T18:34:18</t>
  </si>
  <si>
    <t>2022-03-25</t>
  </si>
  <si>
    <t>2022-03-25T06:16:13</t>
  </si>
  <si>
    <t>2022-03-25T18:35:07</t>
  </si>
  <si>
    <t>2022-03-26</t>
  </si>
  <si>
    <t>2022-03-26T06:14:48</t>
  </si>
  <si>
    <t>2022-03-26T18:35:56</t>
  </si>
  <si>
    <t>2022-03-27</t>
  </si>
  <si>
    <t>2022-03-27T07:13:23</t>
  </si>
  <si>
    <t>2022-03-27T19:36:45</t>
  </si>
  <si>
    <t>2022-03-28</t>
  </si>
  <si>
    <t>2022-03-28T07:11:58</t>
  </si>
  <si>
    <t>2022-03-28T19:37:34</t>
  </si>
  <si>
    <t>2022-03-29</t>
  </si>
  <si>
    <t>2022-03-29T07:10:33</t>
  </si>
  <si>
    <t>2022-03-29T19:38:22</t>
  </si>
  <si>
    <t>2022-03-30</t>
  </si>
  <si>
    <t>2022-03-30T07:09:09</t>
  </si>
  <si>
    <t>2022-03-30T19:39:11</t>
  </si>
  <si>
    <t>2022-03-31</t>
  </si>
  <si>
    <t>2022-03-31T07:07:44</t>
  </si>
  <si>
    <t>2022-03-31T19:40:00</t>
  </si>
  <si>
    <t>2022-04-01</t>
  </si>
  <si>
    <t>2022-04-01T07:06:20</t>
  </si>
  <si>
    <t>2022-04-01T19:40:48</t>
  </si>
  <si>
    <t>2022-04-02</t>
  </si>
  <si>
    <t>2022-04-02T07:04:56</t>
  </si>
  <si>
    <t>2022-04-02T19:41:37</t>
  </si>
  <si>
    <t>2022-04-03</t>
  </si>
  <si>
    <t>2022-04-03T07:03:32</t>
  </si>
  <si>
    <t>2022-04-03T19:42:26</t>
  </si>
  <si>
    <t>2022-04-04</t>
  </si>
  <si>
    <t>2022-04-04T07:02:09</t>
  </si>
  <si>
    <t>2022-04-04T19:43:14</t>
  </si>
  <si>
    <t>2022-04-05</t>
  </si>
  <si>
    <t>2022-04-05T07:00:46</t>
  </si>
  <si>
    <t>2022-04-05T19:44:03</t>
  </si>
  <si>
    <t>2022-04-06</t>
  </si>
  <si>
    <t>2022-04-06T06:59:23</t>
  </si>
  <si>
    <t>2022-04-06T19:44:52</t>
  </si>
  <si>
    <t>2022-04-07</t>
  </si>
  <si>
    <t>2022-04-07T06:58:00</t>
  </si>
  <si>
    <t>2022-04-07T19:45:40</t>
  </si>
  <si>
    <t>2022-04-08</t>
  </si>
  <si>
    <t>2022-04-08T06:56:39</t>
  </si>
  <si>
    <t>2022-04-08T19:46:29</t>
  </si>
  <si>
    <t>2022-04-09</t>
  </si>
  <si>
    <t>2022-04-09T06:55:17</t>
  </si>
  <si>
    <t>2022-04-09T19:47:18</t>
  </si>
  <si>
    <t>2022-04-10</t>
  </si>
  <si>
    <t>2022-04-10T06:53:56</t>
  </si>
  <si>
    <t>2022-04-10T19:48:06</t>
  </si>
  <si>
    <t>2022-04-11</t>
  </si>
  <si>
    <t>2022-04-11T06:52:36</t>
  </si>
  <si>
    <t>2022-04-11T19:48:55</t>
  </si>
  <si>
    <t>2022-04-12</t>
  </si>
  <si>
    <t>2022-04-12T06:51:16</t>
  </si>
  <si>
    <t>2022-04-12T19:49:44</t>
  </si>
  <si>
    <t>2022-04-13</t>
  </si>
  <si>
    <t>2022-04-13T06:49:56</t>
  </si>
  <si>
    <t>2022-04-13T19:50:33</t>
  </si>
  <si>
    <t>2022-04-14</t>
  </si>
  <si>
    <t>2022-04-14T06:48:37</t>
  </si>
  <si>
    <t>2022-04-14T19:51:22</t>
  </si>
  <si>
    <t>2022-04-15</t>
  </si>
  <si>
    <t>2022-04-15T06:47:19</t>
  </si>
  <si>
    <t>2022-04-15T19:52:11</t>
  </si>
  <si>
    <t>2022-04-16</t>
  </si>
  <si>
    <t>2022-04-16T06:46:01</t>
  </si>
  <si>
    <t>2022-04-16T19:53:00</t>
  </si>
  <si>
    <t>2022-04-17</t>
  </si>
  <si>
    <t>2022-04-17T06:44:45</t>
  </si>
  <si>
    <t>2022-04-17T19:53:49</t>
  </si>
  <si>
    <t>2022-04-18</t>
  </si>
  <si>
    <t>2022-04-18T06:43:28</t>
  </si>
  <si>
    <t>2022-04-18T19:54:38</t>
  </si>
  <si>
    <t>2022-04-19</t>
  </si>
  <si>
    <t>2022-04-19T06:42:13</t>
  </si>
  <si>
    <t>2022-04-19T19:55:28</t>
  </si>
  <si>
    <t>2022-04-20</t>
  </si>
  <si>
    <t>2022-04-20T06:40:58</t>
  </si>
  <si>
    <t>2022-04-20T19:56:17</t>
  </si>
  <si>
    <t>2022-04-21</t>
  </si>
  <si>
    <t>2022-04-21T06:39:44</t>
  </si>
  <si>
    <t>2022-04-21T19:57:06</t>
  </si>
  <si>
    <t>2022-04-22</t>
  </si>
  <si>
    <t>2022-04-22T06:38:31</t>
  </si>
  <si>
    <t>2022-04-22T19:57:56</t>
  </si>
  <si>
    <t>2022-04-23</t>
  </si>
  <si>
    <t>2022-04-23T06:37:19</t>
  </si>
  <si>
    <t>2022-04-23T19:58:45</t>
  </si>
  <si>
    <t>2022-04-24</t>
  </si>
  <si>
    <t>2022-04-24T06:36:07</t>
  </si>
  <si>
    <t>2022-04-24T19:59:34</t>
  </si>
  <si>
    <t>2022-04-25</t>
  </si>
  <si>
    <t>2022-04-25T06:34:57</t>
  </si>
  <si>
    <t>2022-04-25T20:00:24</t>
  </si>
  <si>
    <t>2022-04-26</t>
  </si>
  <si>
    <t>2022-04-26T06:33:47</t>
  </si>
  <si>
    <t>2022-04-26T20:01:13</t>
  </si>
  <si>
    <t>2022-04-27</t>
  </si>
  <si>
    <t>2022-04-27T06:32:39</t>
  </si>
  <si>
    <t>2022-04-27T20:02:03</t>
  </si>
  <si>
    <t>2022-04-28</t>
  </si>
  <si>
    <t>2022-04-28T06:31:31</t>
  </si>
  <si>
    <t>2022-04-28T20:02:53</t>
  </si>
  <si>
    <t>2022-04-29</t>
  </si>
  <si>
    <t>2022-04-29T06:30:24</t>
  </si>
  <si>
    <t>2022-04-29T20:03:42</t>
  </si>
  <si>
    <t>2022-04-30</t>
  </si>
  <si>
    <t>2022-04-30T06:29:19</t>
  </si>
  <si>
    <t>2022-04-30T20:04:32</t>
  </si>
  <si>
    <t>2022-05-01</t>
  </si>
  <si>
    <t>2022-05-01T06:28:14</t>
  </si>
  <si>
    <t>2022-05-01T20:05:21</t>
  </si>
  <si>
    <t>2022-05-02</t>
  </si>
  <si>
    <t>2022-05-02T06:27:11</t>
  </si>
  <si>
    <t>2022-05-02T20:06:11</t>
  </si>
  <si>
    <t>2022-05-03</t>
  </si>
  <si>
    <t>2022-05-03T06:26:09</t>
  </si>
  <si>
    <t>2022-05-03T20:07:00</t>
  </si>
  <si>
    <t>2022-05-04</t>
  </si>
  <si>
    <t>2022-05-04T06:25:07</t>
  </si>
  <si>
    <t>2022-05-04T20:07:49</t>
  </si>
  <si>
    <t>2022-05-05</t>
  </si>
  <si>
    <t>2022-05-05T06:24:07</t>
  </si>
  <si>
    <t>2022-05-05T20:08:39</t>
  </si>
  <si>
    <t>2022-05-06</t>
  </si>
  <si>
    <t>2022-05-06T06:23:09</t>
  </si>
  <si>
    <t>2022-05-06T20:09:28</t>
  </si>
  <si>
    <t>2022-05-07</t>
  </si>
  <si>
    <t>2022-05-07T06:22:11</t>
  </si>
  <si>
    <t>2022-05-07T20:10:17</t>
  </si>
  <si>
    <t>2022-05-08</t>
  </si>
  <si>
    <t>2022-05-08T06:21:15</t>
  </si>
  <si>
    <t>2022-05-08T20:11:06</t>
  </si>
  <si>
    <t>2022-05-09</t>
  </si>
  <si>
    <t>2022-05-09T06:20:20</t>
  </si>
  <si>
    <t>2022-05-09T20:11:55</t>
  </si>
  <si>
    <t>2022-05-10</t>
  </si>
  <si>
    <t>2022-05-10T06:19:26</t>
  </si>
  <si>
    <t>2022-05-10T20:12:43</t>
  </si>
  <si>
    <t>2022-05-11</t>
  </si>
  <si>
    <t>2022-05-11T06:18:34</t>
  </si>
  <si>
    <t>2022-05-11T20:13:32</t>
  </si>
  <si>
    <t>2022-05-12</t>
  </si>
  <si>
    <t>2022-05-12T06:17:43</t>
  </si>
  <si>
    <t>2022-05-12T20:14:20</t>
  </si>
  <si>
    <t>2022-05-13</t>
  </si>
  <si>
    <t>2022-05-13T06:16:53</t>
  </si>
  <si>
    <t>2022-05-13T20:15:08</t>
  </si>
  <si>
    <t>2022-05-14</t>
  </si>
  <si>
    <t>2022-05-14T06:16:05</t>
  </si>
  <si>
    <t>2022-05-14T20:15:56</t>
  </si>
  <si>
    <t>2022-05-15</t>
  </si>
  <si>
    <t>2022-05-15T06:15:18</t>
  </si>
  <si>
    <t>2022-05-15T20:16:43</t>
  </si>
  <si>
    <t>2022-05-16</t>
  </si>
  <si>
    <t>2022-05-16T06:14:32</t>
  </si>
  <si>
    <t>2022-05-16T20:17:30</t>
  </si>
  <si>
    <t>2022-05-17</t>
  </si>
  <si>
    <t>2022-05-17T06:13:48</t>
  </si>
  <si>
    <t>2022-05-17T20:18:17</t>
  </si>
  <si>
    <t>2022-05-18</t>
  </si>
  <si>
    <t>2022-05-18T06:13:06</t>
  </si>
  <si>
    <t>2022-05-18T20:19:03</t>
  </si>
  <si>
    <t>2022-05-19</t>
  </si>
  <si>
    <t>2022-05-19T06:12:25</t>
  </si>
  <si>
    <t>2022-05-19T20:19:49</t>
  </si>
  <si>
    <t>2022-05-20</t>
  </si>
  <si>
    <t>2022-05-20T06:11:45</t>
  </si>
  <si>
    <t>2022-05-20T20:20:34</t>
  </si>
  <si>
    <t>2022-05-21</t>
  </si>
  <si>
    <t>2022-05-21T06:11:07</t>
  </si>
  <si>
    <t>2022-05-21T20:21:19</t>
  </si>
  <si>
    <t>2022-05-22</t>
  </si>
  <si>
    <t>2022-05-22T06:10:31</t>
  </si>
  <si>
    <t>2022-05-22T20:22:04</t>
  </si>
  <si>
    <t>2022-05-23</t>
  </si>
  <si>
    <t>2022-05-23T06:09:56</t>
  </si>
  <si>
    <t>2022-05-23T20:22:48</t>
  </si>
  <si>
    <t>2022-05-24</t>
  </si>
  <si>
    <t>2022-05-24T06:09:23</t>
  </si>
  <si>
    <t>2022-05-24T20:23:31</t>
  </si>
  <si>
    <t>2022-05-25</t>
  </si>
  <si>
    <t>2022-05-25T06:08:51</t>
  </si>
  <si>
    <t>2022-05-25T20:24:14</t>
  </si>
  <si>
    <t>2022-05-26</t>
  </si>
  <si>
    <t>2022-05-26T06:08:21</t>
  </si>
  <si>
    <t>2022-05-26T20:24:56</t>
  </si>
  <si>
    <t>2022-05-27</t>
  </si>
  <si>
    <t>2022-05-27T06:07:52</t>
  </si>
  <si>
    <t>2022-05-27T20:25:38</t>
  </si>
  <si>
    <t>2022-05-28</t>
  </si>
  <si>
    <t>2022-05-28T06:07:26</t>
  </si>
  <si>
    <t>2022-05-28T20:26:18</t>
  </si>
  <si>
    <t>2022-05-29</t>
  </si>
  <si>
    <t>2022-05-29T06:07:00</t>
  </si>
  <si>
    <t>2022-05-29T20:26:58</t>
  </si>
  <si>
    <t>2022-05-30</t>
  </si>
  <si>
    <t>2022-05-30T06:06:37</t>
  </si>
  <si>
    <t>2022-05-30T20:27:38</t>
  </si>
  <si>
    <t>2022-05-31</t>
  </si>
  <si>
    <t>2022-05-31T06:06:15</t>
  </si>
  <si>
    <t>2022-05-31T20:28:16</t>
  </si>
  <si>
    <t>2022-06-01</t>
  </si>
  <si>
    <t>2022-06-01T06:05:55</t>
  </si>
  <si>
    <t>2022-06-01T20:28:54</t>
  </si>
  <si>
    <t>2022-06-02</t>
  </si>
  <si>
    <t>2022-06-02T06:05:36</t>
  </si>
  <si>
    <t>2022-06-02T20:29:30</t>
  </si>
  <si>
    <t>2022-06-03</t>
  </si>
  <si>
    <t>2022-06-03T06:05:19</t>
  </si>
  <si>
    <t>2022-06-03T20:30:06</t>
  </si>
  <si>
    <t>2022-06-04</t>
  </si>
  <si>
    <t>2022-06-04T06:05:04</t>
  </si>
  <si>
    <t>2022-06-04T20:30:41</t>
  </si>
  <si>
    <t>2022-06-05</t>
  </si>
  <si>
    <t>2022-06-05T06:04:50</t>
  </si>
  <si>
    <t>2022-06-05T20:31:15</t>
  </si>
  <si>
    <t>2022-06-06</t>
  </si>
  <si>
    <t>2022-06-06T06:04:38</t>
  </si>
  <si>
    <t>2022-06-06T20:31:47</t>
  </si>
  <si>
    <t>2022-06-07</t>
  </si>
  <si>
    <t>2022-06-07T06:04:28</t>
  </si>
  <si>
    <t>2022-06-07T20:32:19</t>
  </si>
  <si>
    <t>2022-06-08</t>
  </si>
  <si>
    <t>2022-06-08T06:04:19</t>
  </si>
  <si>
    <t>2022-06-08T20:32:50</t>
  </si>
  <si>
    <t>2022-06-09</t>
  </si>
  <si>
    <t>2022-06-09T06:04:12</t>
  </si>
  <si>
    <t>2022-06-09T20:33:19</t>
  </si>
  <si>
    <t>2022-06-10</t>
  </si>
  <si>
    <t>2022-06-10T06:04:07</t>
  </si>
  <si>
    <t>2022-06-10T20:33:47</t>
  </si>
  <si>
    <t>2022-06-11</t>
  </si>
  <si>
    <t>2022-06-11T06:04:03</t>
  </si>
  <si>
    <t>2022-06-11T20:34:14</t>
  </si>
  <si>
    <t>2022-06-12</t>
  </si>
  <si>
    <t>2022-06-12T06:04:01</t>
  </si>
  <si>
    <t>2022-06-12T20:34:40</t>
  </si>
  <si>
    <t>2022-06-13</t>
  </si>
  <si>
    <t>2022-06-13T06:04:01</t>
  </si>
  <si>
    <t>2022-06-13T20:35:05</t>
  </si>
  <si>
    <t>2022-06-14</t>
  </si>
  <si>
    <t>2022-06-14T06:04:02</t>
  </si>
  <si>
    <t>2022-06-14T20:35:28</t>
  </si>
  <si>
    <t>2022-06-15</t>
  </si>
  <si>
    <t>2022-06-15T06:04:05</t>
  </si>
  <si>
    <t>2022-06-15T20:35:50</t>
  </si>
  <si>
    <t>2022-06-16</t>
  </si>
  <si>
    <t>2022-06-16T06:04:09</t>
  </si>
  <si>
    <t>2022-06-16T20:36:10</t>
  </si>
  <si>
    <t>2022-06-17</t>
  </si>
  <si>
    <t>2022-06-17T06:04:15</t>
  </si>
  <si>
    <t>2022-06-17T20:36:29</t>
  </si>
  <si>
    <t>2022-06-18</t>
  </si>
  <si>
    <t>2022-06-18T06:04:22</t>
  </si>
  <si>
    <t>2022-06-18T20:36:47</t>
  </si>
  <si>
    <t>2022-06-19</t>
  </si>
  <si>
    <t>2022-06-19T06:04:31</t>
  </si>
  <si>
    <t>2022-06-19T20:37:03</t>
  </si>
  <si>
    <t>2022-06-20</t>
  </si>
  <si>
    <t>2022-06-20T06:04:42</t>
  </si>
  <si>
    <t>2022-06-20T20:37:18</t>
  </si>
  <si>
    <t>2022-06-21</t>
  </si>
  <si>
    <t>2022-06-21T06:04:54</t>
  </si>
  <si>
    <t>2022-06-21T20:37:31</t>
  </si>
  <si>
    <t>2022-06-22</t>
  </si>
  <si>
    <t>2022-06-22T06:05:07</t>
  </si>
  <si>
    <t>2022-06-22T20:37:43</t>
  </si>
  <si>
    <t>2022-06-23</t>
  </si>
  <si>
    <t>2022-06-23T06:05:22</t>
  </si>
  <si>
    <t>2022-06-23T20:37:53</t>
  </si>
  <si>
    <t>2022-06-24</t>
  </si>
  <si>
    <t>2022-06-24T06:05:38</t>
  </si>
  <si>
    <t>2022-06-24T20:38:02</t>
  </si>
  <si>
    <t>2022-06-25</t>
  </si>
  <si>
    <t>2022-06-25T06:05:56</t>
  </si>
  <si>
    <t>2022-06-25T20:38:09</t>
  </si>
  <si>
    <t>2022-06-26</t>
  </si>
  <si>
    <t>2022-06-26T06:06:15</t>
  </si>
  <si>
    <t>2022-06-26T20:38:15</t>
  </si>
  <si>
    <t>2022-06-27</t>
  </si>
  <si>
    <t>2022-06-27T06:06:35</t>
  </si>
  <si>
    <t>2022-06-27T20:38:18</t>
  </si>
  <si>
    <t>2022-06-28</t>
  </si>
  <si>
    <t>2022-06-28T06:06:57</t>
  </si>
  <si>
    <t>2022-06-28T20:38:21</t>
  </si>
  <si>
    <t>2022-06-29</t>
  </si>
  <si>
    <t>2022-06-29T06:07:19</t>
  </si>
  <si>
    <t>2022-06-29T20:38:21</t>
  </si>
  <si>
    <t>2022-06-30</t>
  </si>
  <si>
    <t>2022-06-30T06:07:44</t>
  </si>
  <si>
    <t>2022-06-30T20:38:20</t>
  </si>
  <si>
    <t>2022-07-01</t>
  </si>
  <si>
    <t>2022-07-01T06:08:09</t>
  </si>
  <si>
    <t>2022-07-01T20:38:17</t>
  </si>
  <si>
    <t>2022-07-02</t>
  </si>
  <si>
    <t>2022-07-02T06:08:35</t>
  </si>
  <si>
    <t>2022-07-02T20:38:13</t>
  </si>
  <si>
    <t>2022-07-03</t>
  </si>
  <si>
    <t>2022-07-03T06:09:03</t>
  </si>
  <si>
    <t>2022-07-03T20:38:07</t>
  </si>
  <si>
    <t>2022-07-04</t>
  </si>
  <si>
    <t>2022-07-04T06:09:31</t>
  </si>
  <si>
    <t>2022-07-04T20:37:59</t>
  </si>
  <si>
    <t>2022-07-05</t>
  </si>
  <si>
    <t>2022-07-05T06:10:01</t>
  </si>
  <si>
    <t>2022-07-05T20:37:50</t>
  </si>
  <si>
    <t>2022-07-06</t>
  </si>
  <si>
    <t>2022-07-06T06:10:32</t>
  </si>
  <si>
    <t>2022-07-06T20:37:38</t>
  </si>
  <si>
    <t>2022-07-07</t>
  </si>
  <si>
    <t>2022-07-07T06:11:04</t>
  </si>
  <si>
    <t>2022-07-07T20:37:25</t>
  </si>
  <si>
    <t>2022-07-08</t>
  </si>
  <si>
    <t>2022-07-08T06:11:36</t>
  </si>
  <si>
    <t>2022-07-08T20:37:11</t>
  </si>
  <si>
    <t>2022-07-09</t>
  </si>
  <si>
    <t>2022-07-09T06:12:10</t>
  </si>
  <si>
    <t>2022-07-09T20:36:55</t>
  </si>
  <si>
    <t>2022-07-10</t>
  </si>
  <si>
    <t>2022-07-10T06:12:45</t>
  </si>
  <si>
    <t>2022-07-10T20:36:36</t>
  </si>
  <si>
    <t>2022-07-11</t>
  </si>
  <si>
    <t>2022-07-11T06:13:20</t>
  </si>
  <si>
    <t>2022-07-11T20:36:17</t>
  </si>
  <si>
    <t>2022-07-12</t>
  </si>
  <si>
    <t>2022-07-12T06:13:56</t>
  </si>
  <si>
    <t>2022-07-12T20:35:55</t>
  </si>
  <si>
    <t>2022-07-13</t>
  </si>
  <si>
    <t>2022-07-13T06:14:33</t>
  </si>
  <si>
    <t>2022-07-13T20:35:32</t>
  </si>
  <si>
    <t>2022-07-14</t>
  </si>
  <si>
    <t>2022-07-14T06:15:11</t>
  </si>
  <si>
    <t>2022-07-14T20:35:07</t>
  </si>
  <si>
    <t>2022-07-15</t>
  </si>
  <si>
    <t>2022-07-15T06:15:49</t>
  </si>
  <si>
    <t>2022-07-15T20:34:41</t>
  </si>
  <si>
    <t>2022-07-16</t>
  </si>
  <si>
    <t>2022-07-16T06:16:28</t>
  </si>
  <si>
    <t>2022-07-16T20:34:13</t>
  </si>
  <si>
    <t>2022-07-17</t>
  </si>
  <si>
    <t>2022-07-17T06:17:08</t>
  </si>
  <si>
    <t>2022-07-17T20:33:43</t>
  </si>
  <si>
    <t>2022-07-18</t>
  </si>
  <si>
    <t>2022-07-18T06:17:48</t>
  </si>
  <si>
    <t>2022-07-18T20:33:11</t>
  </si>
  <si>
    <t>2022-07-19</t>
  </si>
  <si>
    <t>2022-07-19T06:18:29</t>
  </si>
  <si>
    <t>2022-07-19T20:32:38</t>
  </si>
  <si>
    <t>2022-07-20</t>
  </si>
  <si>
    <t>2022-07-20T06:19:10</t>
  </si>
  <si>
    <t>2022-07-20T20:32:04</t>
  </si>
  <si>
    <t>2022-07-21</t>
  </si>
  <si>
    <t>2022-07-21T06:19:52</t>
  </si>
  <si>
    <t>2022-07-21T20:31:27</t>
  </si>
  <si>
    <t>2022-07-22</t>
  </si>
  <si>
    <t>2022-07-22T06:20:35</t>
  </si>
  <si>
    <t>2022-07-22T20:30:50</t>
  </si>
  <si>
    <t>2022-07-23</t>
  </si>
  <si>
    <t>2022-07-23T06:21:17</t>
  </si>
  <si>
    <t>2022-07-23T20:30:10</t>
  </si>
  <si>
    <t>2022-07-24</t>
  </si>
  <si>
    <t>2022-07-24T06:22:01</t>
  </si>
  <si>
    <t>2022-07-24T20:29:29</t>
  </si>
  <si>
    <t>2022-07-25</t>
  </si>
  <si>
    <t>2022-07-25T06:22:44</t>
  </si>
  <si>
    <t>2022-07-25T20:28:47</t>
  </si>
  <si>
    <t>2022-07-26</t>
  </si>
  <si>
    <t>2022-07-26T06:23:28</t>
  </si>
  <si>
    <t>2022-07-26T20:28:02</t>
  </si>
  <si>
    <t>2022-07-27</t>
  </si>
  <si>
    <t>2022-07-27T06:24:12</t>
  </si>
  <si>
    <t>2022-07-27T20:27:17</t>
  </si>
  <si>
    <t>2022-07-28</t>
  </si>
  <si>
    <t>2022-07-28T06:24:57</t>
  </si>
  <si>
    <t>2022-07-28T20:26:30</t>
  </si>
  <si>
    <t>2022-07-29</t>
  </si>
  <si>
    <t>2022-07-29T06:25:42</t>
  </si>
  <si>
    <t>2022-07-29T20:25:41</t>
  </si>
  <si>
    <t>2022-07-30</t>
  </si>
  <si>
    <t>2022-07-30T06:26:27</t>
  </si>
  <si>
    <t>2022-07-30T20:24:51</t>
  </si>
  <si>
    <t>2022-07-31</t>
  </si>
  <si>
    <t>2022-07-31T06:27:12</t>
  </si>
  <si>
    <t>2022-07-31T20:24:00</t>
  </si>
  <si>
    <t>2022-08-01</t>
  </si>
  <si>
    <t>2022-08-01T06:27:57</t>
  </si>
  <si>
    <t>2022-08-01T20:23:07</t>
  </si>
  <si>
    <t>2022-08-02</t>
  </si>
  <si>
    <t>2022-08-02T06:28:43</t>
  </si>
  <si>
    <t>2022-08-02T20:22:13</t>
  </si>
  <si>
    <t>2022-08-03</t>
  </si>
  <si>
    <t>2022-08-03T06:29:28</t>
  </si>
  <si>
    <t>2022-08-03T20:21:18</t>
  </si>
  <si>
    <t>2022-08-04</t>
  </si>
  <si>
    <t>2022-08-04T06:30:14</t>
  </si>
  <si>
    <t>2022-08-04T20:20:21</t>
  </si>
  <si>
    <t>2022-08-05</t>
  </si>
  <si>
    <t>2022-08-05T06:31:00</t>
  </si>
  <si>
    <t>2022-08-05T20:19:23</t>
  </si>
  <si>
    <t>2022-08-06</t>
  </si>
  <si>
    <t>2022-08-06T06:31:46</t>
  </si>
  <si>
    <t>2022-08-06T20:18:24</t>
  </si>
  <si>
    <t>2022-08-07</t>
  </si>
  <si>
    <t>2022-08-07T06:32:32</t>
  </si>
  <si>
    <t>2022-08-07T20:17:23</t>
  </si>
  <si>
    <t>2022-08-08</t>
  </si>
  <si>
    <t>2022-08-08T06:33:18</t>
  </si>
  <si>
    <t>2022-08-08T20:16:22</t>
  </si>
  <si>
    <t>2022-08-09</t>
  </si>
  <si>
    <t>2022-08-09T06:34:04</t>
  </si>
  <si>
    <t>2022-08-09T20:15:19</t>
  </si>
  <si>
    <t>2022-08-10</t>
  </si>
  <si>
    <t>2022-08-10T06:34:51</t>
  </si>
  <si>
    <t>2022-08-10T20:14:15</t>
  </si>
  <si>
    <t>2022-08-11</t>
  </si>
  <si>
    <t>2022-08-11T06:35:37</t>
  </si>
  <si>
    <t>2022-08-11T20:13:10</t>
  </si>
  <si>
    <t>2022-08-12</t>
  </si>
  <si>
    <t>2022-08-12T06:36:23</t>
  </si>
  <si>
    <t>2022-08-12T20:12:03</t>
  </si>
  <si>
    <t>2022-08-13</t>
  </si>
  <si>
    <t>2022-08-13T06:37:09</t>
  </si>
  <si>
    <t>2022-08-13T20:10:56</t>
  </si>
  <si>
    <t>2022-08-14</t>
  </si>
  <si>
    <t>2022-08-14T06:37:55</t>
  </si>
  <si>
    <t>2022-08-14T20:09:47</t>
  </si>
  <si>
    <t>2022-08-15</t>
  </si>
  <si>
    <t>2022-08-15T06:38:41</t>
  </si>
  <si>
    <t>2022-08-15T20:08:38</t>
  </si>
  <si>
    <t>2022-08-16</t>
  </si>
  <si>
    <t>2022-08-16T06:39:27</t>
  </si>
  <si>
    <t>2022-08-16T20:07:28</t>
  </si>
  <si>
    <t>2022-08-17</t>
  </si>
  <si>
    <t>2022-08-17T06:40:13</t>
  </si>
  <si>
    <t>2022-08-17T20:06:16</t>
  </si>
  <si>
    <t>2022-08-18</t>
  </si>
  <si>
    <t>2022-08-18T06:40:59</t>
  </si>
  <si>
    <t>2022-08-18T20:05:04</t>
  </si>
  <si>
    <t>2022-08-19</t>
  </si>
  <si>
    <t>2022-08-19T06:41:45</t>
  </si>
  <si>
    <t>2022-08-19T20:03:51</t>
  </si>
  <si>
    <t>2022-08-20</t>
  </si>
  <si>
    <t>2022-08-20T06:42:31</t>
  </si>
  <si>
    <t>2022-08-20T20:02:36</t>
  </si>
  <si>
    <t>2022-08-21</t>
  </si>
  <si>
    <t>2022-08-21T06:43:16</t>
  </si>
  <si>
    <t>2022-08-21T20:01:21</t>
  </si>
  <si>
    <t>2022-08-22</t>
  </si>
  <si>
    <t>2022-08-22T06:44:02</t>
  </si>
  <si>
    <t>2022-08-22T20:00:06</t>
  </si>
  <si>
    <t>2022-08-23</t>
  </si>
  <si>
    <t>2022-08-23T06:44:47</t>
  </si>
  <si>
    <t>2022-08-23T19:58:49</t>
  </si>
  <si>
    <t>2022-08-24</t>
  </si>
  <si>
    <t>2022-08-24T06:45:33</t>
  </si>
  <si>
    <t>2022-08-24T19:57:32</t>
  </si>
  <si>
    <t>2022-08-25</t>
  </si>
  <si>
    <t>2022-08-25T06:46:18</t>
  </si>
  <si>
    <t>2022-08-25T19:56:14</t>
  </si>
  <si>
    <t>2022-08-26</t>
  </si>
  <si>
    <t>2022-08-26T06:47:03</t>
  </si>
  <si>
    <t>2022-08-26T19:54:55</t>
  </si>
  <si>
    <t>2022-08-27</t>
  </si>
  <si>
    <t>2022-08-27T06:47:48</t>
  </si>
  <si>
    <t>2022-08-27T19:53:35</t>
  </si>
  <si>
    <t>2022-08-28</t>
  </si>
  <si>
    <t>2022-08-28T06:48:33</t>
  </si>
  <si>
    <t>2022-08-28T19:52:15</t>
  </si>
  <si>
    <t>2022-08-29</t>
  </si>
  <si>
    <t>2022-08-29T06:49:18</t>
  </si>
  <si>
    <t>2022-08-29T19:50:54</t>
  </si>
  <si>
    <t>2022-08-30</t>
  </si>
  <si>
    <t>2022-08-30T06:50:03</t>
  </si>
  <si>
    <t>2022-08-30T19:49:33</t>
  </si>
  <si>
    <t>2022-08-31</t>
  </si>
  <si>
    <t>2022-08-31T06:50:48</t>
  </si>
  <si>
    <t>2022-08-31T19:48:11</t>
  </si>
  <si>
    <t>2022-09-01</t>
  </si>
  <si>
    <t>2022-09-01T06:51:33</t>
  </si>
  <si>
    <t>2022-09-01T19:46:49</t>
  </si>
  <si>
    <t>2022-09-02</t>
  </si>
  <si>
    <t>2022-09-02T06:52:18</t>
  </si>
  <si>
    <t>2022-09-02T19:45:26</t>
  </si>
  <si>
    <t>2022-09-03</t>
  </si>
  <si>
    <t>2022-09-03T06:53:02</t>
  </si>
  <si>
    <t>2022-09-03T19:44:02</t>
  </si>
  <si>
    <t>2022-09-04</t>
  </si>
  <si>
    <t>2022-09-04T06:53:47</t>
  </si>
  <si>
    <t>2022-09-04T19:42:38</t>
  </si>
  <si>
    <t>2022-09-05</t>
  </si>
  <si>
    <t>2022-09-05T06:54:31</t>
  </si>
  <si>
    <t>2022-09-05T19:41:14</t>
  </si>
  <si>
    <t>2022-09-06</t>
  </si>
  <si>
    <t>2022-09-06T06:55:16</t>
  </si>
  <si>
    <t>2022-09-06T19:39:49</t>
  </si>
  <si>
    <t>2022-09-07</t>
  </si>
  <si>
    <t>2022-09-07T06:56:00</t>
  </si>
  <si>
    <t>2022-09-07T19:38:24</t>
  </si>
  <si>
    <t>2022-09-08</t>
  </si>
  <si>
    <t>2022-09-08T06:56:45</t>
  </si>
  <si>
    <t>2022-09-08T19:36:58</t>
  </si>
  <si>
    <t>2022-09-09</t>
  </si>
  <si>
    <t>2022-09-09T06:57:29</t>
  </si>
  <si>
    <t>2022-09-09T19:35:33</t>
  </si>
  <si>
    <t>2022-09-10</t>
  </si>
  <si>
    <t>2022-09-10T06:58:13</t>
  </si>
  <si>
    <t>2022-09-10T19:34:07</t>
  </si>
  <si>
    <t>2022-09-11</t>
  </si>
  <si>
    <t>2022-09-11T06:58:58</t>
  </si>
  <si>
    <t>2022-09-11T19:32:40</t>
  </si>
  <si>
    <t>2022-09-12</t>
  </si>
  <si>
    <t>2022-09-12T06:59:42</t>
  </si>
  <si>
    <t>2022-09-12T19:31:14</t>
  </si>
  <si>
    <t>2022-09-13</t>
  </si>
  <si>
    <t>2022-09-13T07:00:27</t>
  </si>
  <si>
    <t>2022-09-13T19:29:47</t>
  </si>
  <si>
    <t>2022-09-14</t>
  </si>
  <si>
    <t>2022-09-14T07:01:11</t>
  </si>
  <si>
    <t>2022-09-14T19:28:20</t>
  </si>
  <si>
    <t>2022-09-15</t>
  </si>
  <si>
    <t>2022-09-15T07:01:55</t>
  </si>
  <si>
    <t>2022-09-15T19:26:53</t>
  </si>
  <si>
    <t>2022-09-16</t>
  </si>
  <si>
    <t>2022-09-16T07:02:40</t>
  </si>
  <si>
    <t>2022-09-16T19:25:25</t>
  </si>
  <si>
    <t>2022-09-17</t>
  </si>
  <si>
    <t>2022-09-17T07:03:25</t>
  </si>
  <si>
    <t>2022-09-17T19:23:58</t>
  </si>
  <si>
    <t>2022-09-18</t>
  </si>
  <si>
    <t>2022-09-18T07:04:09</t>
  </si>
  <si>
    <t>2022-09-18T19:22:31</t>
  </si>
  <si>
    <t>2022-09-19</t>
  </si>
  <si>
    <t>2022-09-19T07:04:54</t>
  </si>
  <si>
    <t>2022-09-19T19:21:03</t>
  </si>
  <si>
    <t>2022-09-20</t>
  </si>
  <si>
    <t>2022-09-20T07:05:39</t>
  </si>
  <si>
    <t>2022-09-20T19:19:36</t>
  </si>
  <si>
    <t>2022-09-21</t>
  </si>
  <si>
    <t>2022-09-21T07:06:24</t>
  </si>
  <si>
    <t>2022-09-21T19:18:08</t>
  </si>
  <si>
    <t>2022-09-22</t>
  </si>
  <si>
    <t>2022-09-22T07:07:09</t>
  </si>
  <si>
    <t>2022-09-22T19:16:41</t>
  </si>
  <si>
    <t>2022-09-23</t>
  </si>
  <si>
    <t>2022-09-23T07:07:54</t>
  </si>
  <si>
    <t>2022-09-23T19:15:14</t>
  </si>
  <si>
    <t>2022-09-24</t>
  </si>
  <si>
    <t>2022-09-24T07:08:39</t>
  </si>
  <si>
    <t>2022-09-24T19:13:46</t>
  </si>
  <si>
    <t>2022-09-25</t>
  </si>
  <si>
    <t>2022-09-25T07:09:25</t>
  </si>
  <si>
    <t>2022-09-25T19:12:19</t>
  </si>
  <si>
    <t>2022-09-26</t>
  </si>
  <si>
    <t>2022-09-26T07:10:10</t>
  </si>
  <si>
    <t>2022-09-26T19:10:52</t>
  </si>
  <si>
    <t>2022-09-27</t>
  </si>
  <si>
    <t>2022-09-27T07:10:56</t>
  </si>
  <si>
    <t>2022-09-27T19:09:26</t>
  </si>
  <si>
    <t>2022-09-28</t>
  </si>
  <si>
    <t>2022-09-28T07:11:42</t>
  </si>
  <si>
    <t>2022-09-28T19:07:59</t>
  </si>
  <si>
    <t>2022-09-29</t>
  </si>
  <si>
    <t>2022-09-29T07:12:28</t>
  </si>
  <si>
    <t>2022-09-29T19:06:33</t>
  </si>
  <si>
    <t>2022-09-30</t>
  </si>
  <si>
    <t>2022-09-30T07:13:14</t>
  </si>
  <si>
    <t>2022-09-30T19:05:07</t>
  </si>
  <si>
    <t>2022-10-01</t>
  </si>
  <si>
    <t>2022-10-01T07:14:01</t>
  </si>
  <si>
    <t>2022-10-01T19:03:41</t>
  </si>
  <si>
    <t>2022-10-02</t>
  </si>
  <si>
    <t>2022-10-02T07:14:48</t>
  </si>
  <si>
    <t>2022-10-02T19:02:16</t>
  </si>
  <si>
    <t>2022-10-03</t>
  </si>
  <si>
    <t>2022-10-03T07:15:35</t>
  </si>
  <si>
    <t>2022-10-03T19:00:51</t>
  </si>
  <si>
    <t>2022-10-04</t>
  </si>
  <si>
    <t>2022-10-04T07:16:22</t>
  </si>
  <si>
    <t>2022-10-04T18:59:27</t>
  </si>
  <si>
    <t>2022-10-05</t>
  </si>
  <si>
    <t>2022-10-05T07:17:10</t>
  </si>
  <si>
    <t>2022-10-05T18:58:02</t>
  </si>
  <si>
    <t>2022-10-06</t>
  </si>
  <si>
    <t>2022-10-06T07:17:58</t>
  </si>
  <si>
    <t>2022-10-06T18:56:39</t>
  </si>
  <si>
    <t>2022-10-07</t>
  </si>
  <si>
    <t>2022-10-07T07:18:46</t>
  </si>
  <si>
    <t>2022-10-07T18:55:16</t>
  </si>
  <si>
    <t>2022-10-08</t>
  </si>
  <si>
    <t>2022-10-08T07:19:34</t>
  </si>
  <si>
    <t>2022-10-08T18:53:53</t>
  </si>
  <si>
    <t>2022-10-09</t>
  </si>
  <si>
    <t>2022-10-09T07:20:23</t>
  </si>
  <si>
    <t>2022-10-09T18:52:31</t>
  </si>
  <si>
    <t>2022-10-10</t>
  </si>
  <si>
    <t>2022-10-10T07:21:12</t>
  </si>
  <si>
    <t>2022-10-10T18:51:09</t>
  </si>
  <si>
    <t>2022-10-11</t>
  </si>
  <si>
    <t>2022-10-11T07:22:01</t>
  </si>
  <si>
    <t>2022-10-11T18:49:48</t>
  </si>
  <si>
    <t>2022-10-12</t>
  </si>
  <si>
    <t>2022-10-12T07:22:51</t>
  </si>
  <si>
    <t>2022-10-12T18:48:28</t>
  </si>
  <si>
    <t>2022-10-13</t>
  </si>
  <si>
    <t>2022-10-13T07:23:41</t>
  </si>
  <si>
    <t>2022-10-13T18:47:08</t>
  </si>
  <si>
    <t>2022-10-14</t>
  </si>
  <si>
    <t>2022-10-14T07:24:31</t>
  </si>
  <si>
    <t>2022-10-14T18:45:50</t>
  </si>
  <si>
    <t>2022-10-15</t>
  </si>
  <si>
    <t>2022-10-15T07:25:22</t>
  </si>
  <si>
    <t>2022-10-15T18:44:31</t>
  </si>
  <si>
    <t>2022-10-16</t>
  </si>
  <si>
    <t>2022-10-16T07:26:13</t>
  </si>
  <si>
    <t>2022-10-16T18:43:14</t>
  </si>
  <si>
    <t>2022-10-17</t>
  </si>
  <si>
    <t>2022-10-17T07:27:05</t>
  </si>
  <si>
    <t>2022-10-17T18:41:58</t>
  </si>
  <si>
    <t>2022-10-18</t>
  </si>
  <si>
    <t>2022-10-18T07:27:57</t>
  </si>
  <si>
    <t>2022-10-18T18:40:42</t>
  </si>
  <si>
    <t>2022-10-19</t>
  </si>
  <si>
    <t>2022-10-19T07:28:49</t>
  </si>
  <si>
    <t>2022-10-19T18:39:27</t>
  </si>
  <si>
    <t>2022-10-20</t>
  </si>
  <si>
    <t>2022-10-20T07:29:41</t>
  </si>
  <si>
    <t>2022-10-20T18:38:13</t>
  </si>
  <si>
    <t>2022-10-21</t>
  </si>
  <si>
    <t>2022-10-21T07:30:34</t>
  </si>
  <si>
    <t>2022-10-21T18:37:00</t>
  </si>
  <si>
    <t>2022-10-22</t>
  </si>
  <si>
    <t>2022-10-22T07:31:27</t>
  </si>
  <si>
    <t>2022-10-22T18:35:48</t>
  </si>
  <si>
    <t>2022-10-23</t>
  </si>
  <si>
    <t>2022-10-23T07:32:21</t>
  </si>
  <si>
    <t>2022-10-23T18:34:37</t>
  </si>
  <si>
    <t>2022-10-24</t>
  </si>
  <si>
    <t>2022-10-24T07:33:15</t>
  </si>
  <si>
    <t>2022-10-24T18:33:27</t>
  </si>
  <si>
    <t>2022-10-25</t>
  </si>
  <si>
    <t>2022-10-25T07:34:10</t>
  </si>
  <si>
    <t>2022-10-25T18:32:18</t>
  </si>
  <si>
    <t>2022-10-26</t>
  </si>
  <si>
    <t>2022-10-26T07:35:04</t>
  </si>
  <si>
    <t>2022-10-26T18:31:10</t>
  </si>
  <si>
    <t>2022-10-27</t>
  </si>
  <si>
    <t>2022-10-27T07:36:00</t>
  </si>
  <si>
    <t>2022-10-27T18:30:04</t>
  </si>
  <si>
    <t>2022-10-28</t>
  </si>
  <si>
    <t>2022-10-28T07:36:55</t>
  </si>
  <si>
    <t>2022-10-28T18:28:58</t>
  </si>
  <si>
    <t>2022-10-29</t>
  </si>
  <si>
    <t>2022-10-29T07:37:51</t>
  </si>
  <si>
    <t>2022-10-29T18:27:54</t>
  </si>
  <si>
    <t>2022-10-30</t>
  </si>
  <si>
    <t>2022-10-30T06:38:47</t>
  </si>
  <si>
    <t>2022-10-30T17:26:51</t>
  </si>
  <si>
    <t>2022-10-31</t>
  </si>
  <si>
    <t>2022-10-31T06:39:44</t>
  </si>
  <si>
    <t>2022-10-31T17:25:49</t>
  </si>
  <si>
    <t>2022-11-01</t>
  </si>
  <si>
    <t>2022-11-01T06:40:41</t>
  </si>
  <si>
    <t>2022-11-01T17:24:48</t>
  </si>
  <si>
    <t>2022-11-02</t>
  </si>
  <si>
    <t>2022-11-02T06:41:38</t>
  </si>
  <si>
    <t>2022-11-02T17:23:49</t>
  </si>
  <si>
    <t>2022-11-03</t>
  </si>
  <si>
    <t>2022-11-03T06:42:35</t>
  </si>
  <si>
    <t>2022-11-03T17:22:51</t>
  </si>
  <si>
    <t>2022-11-04</t>
  </si>
  <si>
    <t>2022-11-04T06:43:33</t>
  </si>
  <si>
    <t>2022-11-04T17:21:55</t>
  </si>
  <si>
    <t>2022-11-05</t>
  </si>
  <si>
    <t>2022-11-05T06:44:31</t>
  </si>
  <si>
    <t>2022-11-05T17:21:00</t>
  </si>
  <si>
    <t>2022-11-06</t>
  </si>
  <si>
    <t>2022-11-06T06:45:29</t>
  </si>
  <si>
    <t>2022-11-06T17:20:06</t>
  </si>
  <si>
    <t>2022-11-07</t>
  </si>
  <si>
    <t>2022-11-07T06:46:28</t>
  </si>
  <si>
    <t>2022-11-07T17:19:14</t>
  </si>
  <si>
    <t>2022-11-08</t>
  </si>
  <si>
    <t>2022-11-08T06:47:26</t>
  </si>
  <si>
    <t>2022-11-08T17:18:23</t>
  </si>
  <si>
    <t>2022-11-09</t>
  </si>
  <si>
    <t>2022-11-09T06:48:25</t>
  </si>
  <si>
    <t>2022-11-09T17:17:34</t>
  </si>
  <si>
    <t>2022-11-10</t>
  </si>
  <si>
    <t>2022-11-10T06:49:24</t>
  </si>
  <si>
    <t>2022-11-10T17:16:47</t>
  </si>
  <si>
    <t>2022-11-11</t>
  </si>
  <si>
    <t>2022-11-11T06:50:23</t>
  </si>
  <si>
    <t>2022-11-11T17:16:01</t>
  </si>
  <si>
    <t>2022-11-12</t>
  </si>
  <si>
    <t>2022-11-12T06:51:23</t>
  </si>
  <si>
    <t>2022-11-12T17:15:16</t>
  </si>
  <si>
    <t>2022-11-13</t>
  </si>
  <si>
    <t>2022-11-13T06:52:22</t>
  </si>
  <si>
    <t>2022-11-13T17:14:34</t>
  </si>
  <si>
    <t>2022-11-14</t>
  </si>
  <si>
    <t>2022-11-14T06:53:21</t>
  </si>
  <si>
    <t>2022-11-14T17:13:53</t>
  </si>
  <si>
    <t>2022-11-15</t>
  </si>
  <si>
    <t>2022-11-15T06:54:21</t>
  </si>
  <si>
    <t>2022-11-15T17:13:13</t>
  </si>
  <si>
    <t>2022-11-16</t>
  </si>
  <si>
    <t>2022-11-16T06:55:20</t>
  </si>
  <si>
    <t>2022-11-16T17:12:36</t>
  </si>
  <si>
    <t>2022-11-17</t>
  </si>
  <si>
    <t>2022-11-17T06:56:20</t>
  </si>
  <si>
    <t>2022-11-17T17:12:00</t>
  </si>
  <si>
    <t>2022-11-18</t>
  </si>
  <si>
    <t>2022-11-18T06:57:19</t>
  </si>
  <si>
    <t>2022-11-18T17:11:26</t>
  </si>
  <si>
    <t>2022-11-19</t>
  </si>
  <si>
    <t>2022-11-19T06:58:18</t>
  </si>
  <si>
    <t>2022-11-19T17:10:54</t>
  </si>
  <si>
    <t>2022-11-20</t>
  </si>
  <si>
    <t>2022-11-20T06:59:17</t>
  </si>
  <si>
    <t>2022-11-20T17:10:23</t>
  </si>
  <si>
    <t>2022-11-21</t>
  </si>
  <si>
    <t>2022-11-21T07:00:16</t>
  </si>
  <si>
    <t>2022-11-21T17:09:55</t>
  </si>
  <si>
    <t>2022-11-22</t>
  </si>
  <si>
    <t>2022-11-22T07:01:14</t>
  </si>
  <si>
    <t>2022-11-22T17:09:28</t>
  </si>
  <si>
    <t>2022-11-23</t>
  </si>
  <si>
    <t>2022-11-23T07:02:13</t>
  </si>
  <si>
    <t>2022-11-23T17:09:03</t>
  </si>
  <si>
    <t>2022-11-24</t>
  </si>
  <si>
    <t>2022-11-24T07:03:11</t>
  </si>
  <si>
    <t>2022-11-24T17:08:40</t>
  </si>
  <si>
    <t>2022-11-25</t>
  </si>
  <si>
    <t>2022-11-25T07:04:08</t>
  </si>
  <si>
    <t>2022-11-25T17:08:19</t>
  </si>
  <si>
    <t>2022-11-26</t>
  </si>
  <si>
    <t>2022-11-26T07:05:06</t>
  </si>
  <si>
    <t>2022-11-26T17:08:00</t>
  </si>
  <si>
    <t>2022-11-27</t>
  </si>
  <si>
    <t>2022-11-27T07:06:02</t>
  </si>
  <si>
    <t>2022-11-27T17:07:43</t>
  </si>
  <si>
    <t>2022-11-28</t>
  </si>
  <si>
    <t>2022-11-28T07:06:59</t>
  </si>
  <si>
    <t>2022-11-28T17:07:27</t>
  </si>
  <si>
    <t>2022-11-29</t>
  </si>
  <si>
    <t>2022-11-29T07:07:54</t>
  </si>
  <si>
    <t>2022-11-29T17:07:14</t>
  </si>
  <si>
    <t>2022-11-30</t>
  </si>
  <si>
    <t>2022-11-30T07:08:49</t>
  </si>
  <si>
    <t>2022-11-30T17:07:02</t>
  </si>
  <si>
    <t>2022-12-01</t>
  </si>
  <si>
    <t>2022-12-01T07:09:44</t>
  </si>
  <si>
    <t>2022-12-01T17:06:53</t>
  </si>
  <si>
    <t>2022-12-02</t>
  </si>
  <si>
    <t>2022-12-02T07:10:38</t>
  </si>
  <si>
    <t>2022-12-02T17:06:45</t>
  </si>
  <si>
    <t>2022-12-03</t>
  </si>
  <si>
    <t>2022-12-03T07:11:31</t>
  </si>
  <si>
    <t>2022-12-03T17:06:40</t>
  </si>
  <si>
    <t>2022-12-04</t>
  </si>
  <si>
    <t>2022-12-04T07:12:23</t>
  </si>
  <si>
    <t>2022-12-04T17:06:36</t>
  </si>
  <si>
    <t>2022-12-05</t>
  </si>
  <si>
    <t>2022-12-05T07:13:14</t>
  </si>
  <si>
    <t>2022-12-05T17:06:35</t>
  </si>
  <si>
    <t>2022-12-06</t>
  </si>
  <si>
    <t>2022-12-06T07:14:05</t>
  </si>
  <si>
    <t>2022-12-06T17:06:35</t>
  </si>
  <si>
    <t>2022-12-07</t>
  </si>
  <si>
    <t>2022-12-07T07:14:55</t>
  </si>
  <si>
    <t>2022-12-07T17:06:37</t>
  </si>
  <si>
    <t>2022-12-08</t>
  </si>
  <si>
    <t>2022-12-08T07:15:43</t>
  </si>
  <si>
    <t>2022-12-08T17:06:42</t>
  </si>
  <si>
    <t>2022-12-09</t>
  </si>
  <si>
    <t>2022-12-09T07:16:31</t>
  </si>
  <si>
    <t>2022-12-09T17:06:48</t>
  </si>
  <si>
    <t>2022-12-10</t>
  </si>
  <si>
    <t>2022-12-10T07:17:17</t>
  </si>
  <si>
    <t>2022-12-10T17:06:56</t>
  </si>
  <si>
    <t>2022-12-11</t>
  </si>
  <si>
    <t>2022-12-11T07:18:03</t>
  </si>
  <si>
    <t>2022-12-11T17:07:06</t>
  </si>
  <si>
    <t>2022-12-12</t>
  </si>
  <si>
    <t>2022-12-12T07:18:47</t>
  </si>
  <si>
    <t>2022-12-12T17:07:18</t>
  </si>
  <si>
    <t>2022-12-13</t>
  </si>
  <si>
    <t>2022-12-13T07:19:30</t>
  </si>
  <si>
    <t>2022-12-13T17:07:32</t>
  </si>
  <si>
    <t>2022-12-14</t>
  </si>
  <si>
    <t>2022-12-14T07:20:12</t>
  </si>
  <si>
    <t>2022-12-14T17:07:48</t>
  </si>
  <si>
    <t>2022-12-15</t>
  </si>
  <si>
    <t>2022-12-15T07:20:52</t>
  </si>
  <si>
    <t>2022-12-15T17:08:06</t>
  </si>
  <si>
    <t>2022-12-16</t>
  </si>
  <si>
    <t>2022-12-16T07:21:31</t>
  </si>
  <si>
    <t>2022-12-16T17:08:26</t>
  </si>
  <si>
    <t>2022-12-17</t>
  </si>
  <si>
    <t>2022-12-17T07:22:09</t>
  </si>
  <si>
    <t>2022-12-17T17:08:47</t>
  </si>
  <si>
    <t>2022-12-18</t>
  </si>
  <si>
    <t>2022-12-18T07:22:45</t>
  </si>
  <si>
    <t>2022-12-18T17:09:10</t>
  </si>
  <si>
    <t>2022-12-19</t>
  </si>
  <si>
    <t>2022-12-19T07:23:20</t>
  </si>
  <si>
    <t>2022-12-19T17:09:35</t>
  </si>
  <si>
    <t>2022-12-20</t>
  </si>
  <si>
    <t>2022-12-20T07:23:53</t>
  </si>
  <si>
    <t>2022-12-20T17:10:02</t>
  </si>
  <si>
    <t>2022-12-21</t>
  </si>
  <si>
    <t>2022-12-21T07:24:24</t>
  </si>
  <si>
    <t>2022-12-21T17:10:30</t>
  </si>
  <si>
    <t>2022-12-22</t>
  </si>
  <si>
    <t>2022-12-22T07:24:54</t>
  </si>
  <si>
    <t>2022-12-22T17:11:00</t>
  </si>
  <si>
    <t>2022-12-23</t>
  </si>
  <si>
    <t>2022-12-23T07:25:23</t>
  </si>
  <si>
    <t>2022-12-23T17:11:32</t>
  </si>
  <si>
    <t>2022-12-24</t>
  </si>
  <si>
    <t>2022-12-24T07:25:50</t>
  </si>
  <si>
    <t>2022-12-24T17:12:06</t>
  </si>
  <si>
    <t>2022-12-25</t>
  </si>
  <si>
    <t>2022-12-25T07:26:15</t>
  </si>
  <si>
    <t>2022-12-25T17:12:41</t>
  </si>
  <si>
    <t>2022-12-26</t>
  </si>
  <si>
    <t>2022-12-26T07:26:38</t>
  </si>
  <si>
    <t>2022-12-26T17:13:17</t>
  </si>
  <si>
    <t>2022-12-27</t>
  </si>
  <si>
    <t>2022-12-27T07:27:00</t>
  </si>
  <si>
    <t>2022-12-27T17:13:55</t>
  </si>
  <si>
    <t>2022-12-28</t>
  </si>
  <si>
    <t>2022-12-28T07:27:19</t>
  </si>
  <si>
    <t>2022-12-28T17:14:35</t>
  </si>
  <si>
    <t>2022-12-29</t>
  </si>
  <si>
    <t>2022-12-29T07:27:38</t>
  </si>
  <si>
    <t>2022-12-29T17:15:16</t>
  </si>
  <si>
    <t>2022-12-30</t>
  </si>
  <si>
    <t>2022-12-30T07:27:54</t>
  </si>
  <si>
    <t>2022-12-30T17:15:58</t>
  </si>
  <si>
    <t>2022-12-31</t>
  </si>
  <si>
    <t>2022-12-31T07:28:08</t>
  </si>
  <si>
    <t>2022-12-31T17:16:42</t>
  </si>
  <si>
    <t>2023-01-01</t>
  </si>
  <si>
    <t>2023-01-01T07:28:21</t>
  </si>
  <si>
    <t>2023-01-01T17:17:27</t>
  </si>
  <si>
    <t>2023-01-02</t>
  </si>
  <si>
    <t>2023-01-02T07:28:31</t>
  </si>
  <si>
    <t>2023-01-02T17:18:13</t>
  </si>
  <si>
    <t>2023-01-03</t>
  </si>
  <si>
    <t>2023-01-03T07:28:40</t>
  </si>
  <si>
    <t>2023-01-03T17:19:00</t>
  </si>
  <si>
    <t>2023-01-04</t>
  </si>
  <si>
    <t>2023-01-04T07:28:47</t>
  </si>
  <si>
    <t>2023-01-04T17:19:49</t>
  </si>
  <si>
    <t>2023-01-05</t>
  </si>
  <si>
    <t>2023-01-05T07:28:52</t>
  </si>
  <si>
    <t>2023-01-05T17:20:39</t>
  </si>
  <si>
    <t>2023-01-06</t>
  </si>
  <si>
    <t>2023-01-06T07:28:55</t>
  </si>
  <si>
    <t>2023-01-06T17:21:29</t>
  </si>
  <si>
    <t>2023-01-07</t>
  </si>
  <si>
    <t>2023-01-07T07:28:56</t>
  </si>
  <si>
    <t>2023-01-07T17:22:21</t>
  </si>
  <si>
    <t>2023-01-08</t>
  </si>
  <si>
    <t>2023-01-08T07:28:55</t>
  </si>
  <si>
    <t>2023-01-08T17:23:14</t>
  </si>
  <si>
    <t>2023-01-09</t>
  </si>
  <si>
    <t>2023-01-09T07:28:53</t>
  </si>
  <si>
    <t>2023-01-09T17:24:08</t>
  </si>
  <si>
    <t>2023-01-10</t>
  </si>
  <si>
    <t>2023-01-10T07:28:48</t>
  </si>
  <si>
    <t>2023-01-10T17:25:02</t>
  </si>
  <si>
    <t>2023-01-11</t>
  </si>
  <si>
    <t>2023-01-11T07:28:41</t>
  </si>
  <si>
    <t>2023-01-11T17:25:57</t>
  </si>
  <si>
    <t>2023-01-12</t>
  </si>
  <si>
    <t>2023-01-12T07:28:33</t>
  </si>
  <si>
    <t>2023-01-12T17:26:53</t>
  </si>
  <si>
    <t>2023-01-13</t>
  </si>
  <si>
    <t>2023-01-13T07:28:22</t>
  </si>
  <si>
    <t>2023-01-13T17:27:50</t>
  </si>
  <si>
    <t>2023-01-14</t>
  </si>
  <si>
    <t>2023-01-14T07:28:10</t>
  </si>
  <si>
    <t>2023-01-14T17:28:48</t>
  </si>
  <si>
    <t>2023-01-15</t>
  </si>
  <si>
    <t>2023-01-15T07:27:56</t>
  </si>
  <si>
    <t>2023-01-15T17:29:46</t>
  </si>
  <si>
    <t>2023-01-16</t>
  </si>
  <si>
    <t>2023-01-16T07:27:40</t>
  </si>
  <si>
    <t>2023-01-16T17:30:44</t>
  </si>
  <si>
    <t>2023-01-17</t>
  </si>
  <si>
    <t>2023-01-17T07:27:21</t>
  </si>
  <si>
    <t>2023-01-17T17:31:44</t>
  </si>
  <si>
    <t>2023-01-18</t>
  </si>
  <si>
    <t>2023-01-18T07:27:02</t>
  </si>
  <si>
    <t>2023-01-18T17:32:43</t>
  </si>
  <si>
    <t>2023-01-19</t>
  </si>
  <si>
    <t>2023-01-19T07:26:40</t>
  </si>
  <si>
    <t>2023-01-19T17:33:43</t>
  </si>
  <si>
    <t>2023-01-20</t>
  </si>
  <si>
    <t>2023-01-20T07:26:16</t>
  </si>
  <si>
    <t>2023-01-20T17:34:44</t>
  </si>
  <si>
    <t>2023-01-21</t>
  </si>
  <si>
    <t>2023-01-21T07:25:50</t>
  </si>
  <si>
    <t>2023-01-21T17:35:45</t>
  </si>
  <si>
    <t>2023-01-22</t>
  </si>
  <si>
    <t>2023-01-22T07:25:23</t>
  </si>
  <si>
    <t>2023-01-22T17:36:46</t>
  </si>
  <si>
    <t>2023-01-23</t>
  </si>
  <si>
    <t>2023-01-23T07:24:54</t>
  </si>
  <si>
    <t>2023-01-23T17:37:47</t>
  </si>
  <si>
    <t>2023-01-24</t>
  </si>
  <si>
    <t>2023-01-24T07:24:23</t>
  </si>
  <si>
    <t>2023-01-24T17:38:49</t>
  </si>
  <si>
    <t>2023-01-25</t>
  </si>
  <si>
    <t>2023-01-25T07:23:50</t>
  </si>
  <si>
    <t>2023-01-25T17:39:51</t>
  </si>
  <si>
    <t>2023-01-26</t>
  </si>
  <si>
    <t>2023-01-26T07:23:16</t>
  </si>
  <si>
    <t>2023-01-26T17:40:53</t>
  </si>
  <si>
    <t>2023-01-27</t>
  </si>
  <si>
    <t>2023-01-27T07:22:40</t>
  </si>
  <si>
    <t>2023-01-27T17:41:55</t>
  </si>
  <si>
    <t>2023-01-28</t>
  </si>
  <si>
    <t>2023-01-28T07:22:02</t>
  </si>
  <si>
    <t>2023-01-28T17:42:57</t>
  </si>
  <si>
    <t>2023-01-29</t>
  </si>
  <si>
    <t>2023-01-29T07:21:22</t>
  </si>
  <si>
    <t>2023-01-29T17:43:59</t>
  </si>
  <si>
    <t>2023-01-30</t>
  </si>
  <si>
    <t>2023-01-30T07:20:41</t>
  </si>
  <si>
    <t>2023-01-30T17:45:01</t>
  </si>
  <si>
    <t>2023-01-31</t>
  </si>
  <si>
    <t>2023-01-31T07:19:58</t>
  </si>
  <si>
    <t>2023-01-31T17:46:03</t>
  </si>
  <si>
    <t>2023-02-01</t>
  </si>
  <si>
    <t>2023-02-01T07:19:14</t>
  </si>
  <si>
    <t>2023-02-01T17:47:06</t>
  </si>
  <si>
    <t>2023-02-02</t>
  </si>
  <si>
    <t>2023-02-02T07:18:28</t>
  </si>
  <si>
    <t>2023-02-02T17:48:08</t>
  </si>
  <si>
    <t>2023-02-03</t>
  </si>
  <si>
    <t>2023-02-03T07:17:40</t>
  </si>
  <si>
    <t>2023-02-03T17:49:09</t>
  </si>
  <si>
    <t>2023-02-04</t>
  </si>
  <si>
    <t>2023-02-04T07:16:51</t>
  </si>
  <si>
    <t>2023-02-04T17:50:11</t>
  </si>
  <si>
    <t>2023-02-05</t>
  </si>
  <si>
    <t>2023-02-05T07:16:00</t>
  </si>
  <si>
    <t>2023-02-05T17:51:13</t>
  </si>
  <si>
    <t>2023-02-06</t>
  </si>
  <si>
    <t>2023-02-06T07:15:08</t>
  </si>
  <si>
    <t>2023-02-06T17:52:14</t>
  </si>
  <si>
    <t>2023-02-07</t>
  </si>
  <si>
    <t>2023-02-07T07:14:15</t>
  </si>
  <si>
    <t>2023-02-07T17:53:16</t>
  </si>
  <si>
    <t>2023-02-08</t>
  </si>
  <si>
    <t>2023-02-08T07:13:20</t>
  </si>
  <si>
    <t>2023-02-08T17:54:17</t>
  </si>
  <si>
    <t>2023-02-09</t>
  </si>
  <si>
    <t>2023-02-09T07:12:24</t>
  </si>
  <si>
    <t>2023-02-09T17:55:18</t>
  </si>
  <si>
    <t>2023-02-10</t>
  </si>
  <si>
    <t>2023-02-10T07:11:26</t>
  </si>
  <si>
    <t>2023-02-10T17:56:18</t>
  </si>
  <si>
    <t>2023-02-11</t>
  </si>
  <si>
    <t>2023-02-11T07:10:27</t>
  </si>
  <si>
    <t>2023-02-11T17:57:18</t>
  </si>
  <si>
    <t>2023-02-12</t>
  </si>
  <si>
    <t>2023-02-12T07:09:27</t>
  </si>
  <si>
    <t>2023-02-12T17:58:18</t>
  </si>
  <si>
    <t>2023-02-13</t>
  </si>
  <si>
    <t>2023-02-13T07:08:25</t>
  </si>
  <si>
    <t>2023-02-13T17:59:18</t>
  </si>
  <si>
    <t>2023-02-14</t>
  </si>
  <si>
    <t>2023-02-14T07:07:23</t>
  </si>
  <si>
    <t>2023-02-14T18:00:18</t>
  </si>
  <si>
    <t>2023-02-15</t>
  </si>
  <si>
    <t>2023-02-15T07:06:19</t>
  </si>
  <si>
    <t>2023-02-15T18:01:17</t>
  </si>
  <si>
    <t>2023-02-16</t>
  </si>
  <si>
    <t>2023-02-16T07:05:14</t>
  </si>
  <si>
    <t>2023-02-16T18:02:15</t>
  </si>
  <si>
    <t>2023-02-17</t>
  </si>
  <si>
    <t>2023-02-17T07:04:08</t>
  </si>
  <si>
    <t>2023-02-17T18:03:14</t>
  </si>
  <si>
    <t>2023-02-18</t>
  </si>
  <si>
    <t>2023-02-18T07:03:01</t>
  </si>
  <si>
    <t>2023-02-18T18:04:12</t>
  </si>
  <si>
    <t>2023-02-19</t>
  </si>
  <si>
    <t>2023-02-19T07:01:52</t>
  </si>
  <si>
    <t>2023-02-19T18:05:10</t>
  </si>
  <si>
    <t>2023-02-20</t>
  </si>
  <si>
    <t>2023-02-20T07:00:43</t>
  </si>
  <si>
    <t>2023-02-20T18:06:07</t>
  </si>
  <si>
    <t>2023-02-21</t>
  </si>
  <si>
    <t>2023-02-21T06:59:33</t>
  </si>
  <si>
    <t>2023-02-21T18:07:04</t>
  </si>
  <si>
    <t>2023-02-22</t>
  </si>
  <si>
    <t>2023-02-22T06:58:22</t>
  </si>
  <si>
    <t>2023-02-22T18:08:01</t>
  </si>
  <si>
    <t>2023-02-23</t>
  </si>
  <si>
    <t>2023-02-23T06:57:10</t>
  </si>
  <si>
    <t>2023-02-23T18:08:58</t>
  </si>
  <si>
    <t>2023-02-24</t>
  </si>
  <si>
    <t>2023-02-24T06:55:57</t>
  </si>
  <si>
    <t>2023-02-24T18:09:54</t>
  </si>
  <si>
    <t>2023-02-25</t>
  </si>
  <si>
    <t>2023-02-25T06:54:43</t>
  </si>
  <si>
    <t>2023-02-25T18:10:49</t>
  </si>
  <si>
    <t>2023-02-26</t>
  </si>
  <si>
    <t>2023-02-26T06:53:28</t>
  </si>
  <si>
    <t>2023-02-26T18:11:45</t>
  </si>
  <si>
    <t>2023-02-27</t>
  </si>
  <si>
    <t>2023-02-27T06:52:12</t>
  </si>
  <si>
    <t>2023-02-27T18:12:40</t>
  </si>
  <si>
    <t>2023-02-28</t>
  </si>
  <si>
    <t>2023-02-28T06:50:56</t>
  </si>
  <si>
    <t>2023-02-28T18:13:34</t>
  </si>
  <si>
    <t>2023-03-01</t>
  </si>
  <si>
    <t>2023-03-01T06:49:39</t>
  </si>
  <si>
    <t>2023-03-01T18:14:29</t>
  </si>
  <si>
    <t>2023-03-02</t>
  </si>
  <si>
    <t>2023-03-02T06:48:21</t>
  </si>
  <si>
    <t>2023-03-02T18:15:23</t>
  </si>
  <si>
    <t>2023-03-03</t>
  </si>
  <si>
    <t>2023-03-03T06:47:03</t>
  </si>
  <si>
    <t>2023-03-03T18:16:17</t>
  </si>
  <si>
    <t>2023-03-04</t>
  </si>
  <si>
    <t>2023-03-04T06:45:44</t>
  </si>
  <si>
    <t>2023-03-04T18:17:10</t>
  </si>
  <si>
    <t>2023-03-05</t>
  </si>
  <si>
    <t>2023-03-05T06:44:25</t>
  </si>
  <si>
    <t>2023-03-05T18:18:03</t>
  </si>
  <si>
    <t>2023-03-06</t>
  </si>
  <si>
    <t>2023-03-06T06:43:04</t>
  </si>
  <si>
    <t>2023-03-06T18:18:56</t>
  </si>
  <si>
    <t>2023-03-07</t>
  </si>
  <si>
    <t>2023-03-07T06:41:44</t>
  </si>
  <si>
    <t>2023-03-07T18:19:48</t>
  </si>
  <si>
    <t>2023-03-08</t>
  </si>
  <si>
    <t>2023-03-08T06:40:22</t>
  </si>
  <si>
    <t>2023-03-08T18:20:41</t>
  </si>
  <si>
    <t>2023-03-09</t>
  </si>
  <si>
    <t>2023-03-09T06:39:01</t>
  </si>
  <si>
    <t>2023-03-09T18:21:33</t>
  </si>
  <si>
    <t>2023-03-10</t>
  </si>
  <si>
    <t>2023-03-10T06:37:39</t>
  </si>
  <si>
    <t>2023-03-10T18:22:24</t>
  </si>
  <si>
    <t>2023-03-11</t>
  </si>
  <si>
    <t>2023-03-11T06:36:16</t>
  </si>
  <si>
    <t>2023-03-11T18:23:16</t>
  </si>
  <si>
    <t>2023-03-12</t>
  </si>
  <si>
    <t>2023-03-12T06:34:53</t>
  </si>
  <si>
    <t>2023-03-12T18:24:07</t>
  </si>
  <si>
    <t>2023-03-13</t>
  </si>
  <si>
    <t>2023-03-13T06:33:30</t>
  </si>
  <si>
    <t>2023-03-13T18:24:58</t>
  </si>
  <si>
    <t>2023-03-14</t>
  </si>
  <si>
    <t>2023-03-14T06:32:06</t>
  </si>
  <si>
    <t>2023-03-14T18:25:49</t>
  </si>
  <si>
    <t>2023-03-15</t>
  </si>
  <si>
    <t>2023-03-15T06:30:42</t>
  </si>
  <si>
    <t>2023-03-15T18:26:39</t>
  </si>
  <si>
    <t>2023-03-16</t>
  </si>
  <si>
    <t>2023-03-16T06:29:18</t>
  </si>
  <si>
    <t>2023-03-16T18:27:30</t>
  </si>
  <si>
    <t>2023-03-17</t>
  </si>
  <si>
    <t>2023-03-17T06:27:54</t>
  </si>
  <si>
    <t>2023-03-17T18:28:20</t>
  </si>
  <si>
    <t>2023-03-18</t>
  </si>
  <si>
    <t>2023-03-18T06:26:29</t>
  </si>
  <si>
    <t>2023-03-18T18:29:10</t>
  </si>
  <si>
    <t>2023-03-19</t>
  </si>
  <si>
    <t>2023-03-19T06:25:05</t>
  </si>
  <si>
    <t>2023-03-19T18:30:00</t>
  </si>
  <si>
    <t>2023-03-20</t>
  </si>
  <si>
    <t>2023-03-20T06:23:40</t>
  </si>
  <si>
    <t>2023-03-20T18:30:49</t>
  </si>
  <si>
    <t>2023-03-21</t>
  </si>
  <si>
    <t>2023-03-21T06:22:15</t>
  </si>
  <si>
    <t>2023-03-21T18:31:39</t>
  </si>
  <si>
    <t>2023-03-22</t>
  </si>
  <si>
    <t>2023-03-22T06:20:50</t>
  </si>
  <si>
    <t>2023-03-22T18:32:28</t>
  </si>
  <si>
    <t>2023-03-23</t>
  </si>
  <si>
    <t>2023-03-23T06:19:24</t>
  </si>
  <si>
    <t>2023-03-23T18:33:18</t>
  </si>
  <si>
    <t>2023-03-24</t>
  </si>
  <si>
    <t>2023-03-24T06:17:59</t>
  </si>
  <si>
    <t>2023-03-24T18:34:07</t>
  </si>
  <si>
    <t>2023-03-25</t>
  </si>
  <si>
    <t>2023-03-25T06:16:34</t>
  </si>
  <si>
    <t>2023-03-25T18:34:56</t>
  </si>
  <si>
    <t>2023-03-26</t>
  </si>
  <si>
    <t>2023-03-26T07:15:09</t>
  </si>
  <si>
    <t>2023-03-26T19:35:45</t>
  </si>
  <si>
    <t>2023-03-27</t>
  </si>
  <si>
    <t>2023-03-27T07:13:44</t>
  </si>
  <si>
    <t>2023-03-27T19:36:34</t>
  </si>
  <si>
    <t>2023-03-28</t>
  </si>
  <si>
    <t>2023-03-28T07:12:19</t>
  </si>
  <si>
    <t>2023-03-28T19:37:23</t>
  </si>
  <si>
    <t>2023-03-29</t>
  </si>
  <si>
    <t>2023-03-29T07:10:54</t>
  </si>
  <si>
    <t>2023-03-29T19:38:11</t>
  </si>
  <si>
    <t>2023-03-30</t>
  </si>
  <si>
    <t>2023-03-30T07:09:30</t>
  </si>
  <si>
    <t>2023-03-30T19:39:00</t>
  </si>
  <si>
    <t>2023-03-31</t>
  </si>
  <si>
    <t>2023-03-31T07:08:05</t>
  </si>
  <si>
    <t>2023-03-31T19:39:49</t>
  </si>
  <si>
    <t>2023-04-01</t>
  </si>
  <si>
    <t>2023-04-01T07:06:41</t>
  </si>
  <si>
    <t>2023-04-01T19:40:37</t>
  </si>
  <si>
    <t>2023-04-02</t>
  </si>
  <si>
    <t>2023-04-02T07:05:17</t>
  </si>
  <si>
    <t>2023-04-02T19:41:26</t>
  </si>
  <si>
    <t>2023-04-03</t>
  </si>
  <si>
    <t>2023-04-03T07:03:53</t>
  </si>
  <si>
    <t>2023-04-03T19:42:15</t>
  </si>
  <si>
    <t>2023-04-04</t>
  </si>
  <si>
    <t>2023-04-04T07:02:29</t>
  </si>
  <si>
    <t>2023-04-04T19:43:03</t>
  </si>
  <si>
    <t>2023-04-05</t>
  </si>
  <si>
    <t>2023-04-05T07:01:06</t>
  </si>
  <si>
    <t>2023-04-05T19:43:52</t>
  </si>
  <si>
    <t>2023-04-06</t>
  </si>
  <si>
    <t>2023-04-06T06:59:43</t>
  </si>
  <si>
    <t>2023-04-06T19:44:41</t>
  </si>
  <si>
    <t>2023-04-07</t>
  </si>
  <si>
    <t>2023-04-07T06:58:21</t>
  </si>
  <si>
    <t>2023-04-07T19:45:29</t>
  </si>
  <si>
    <t>2023-04-08</t>
  </si>
  <si>
    <t>2023-04-08T06:56:59</t>
  </si>
  <si>
    <t>2023-04-08T19:46:18</t>
  </si>
  <si>
    <t>2023-04-09</t>
  </si>
  <si>
    <t>2023-04-09T06:55:37</t>
  </si>
  <si>
    <t>2023-04-09T19:47:07</t>
  </si>
  <si>
    <t>2023-04-10</t>
  </si>
  <si>
    <t>2023-04-10T06:54:16</t>
  </si>
  <si>
    <t>2023-04-10T19:47:55</t>
  </si>
  <si>
    <t>2023-04-11</t>
  </si>
  <si>
    <t>2023-04-11T06:52:55</t>
  </si>
  <si>
    <t>2023-04-11T19:48:44</t>
  </si>
  <si>
    <t>2023-04-12</t>
  </si>
  <si>
    <t>2023-04-12T06:51:35</t>
  </si>
  <si>
    <t>2023-04-12T19:49:33</t>
  </si>
  <si>
    <t>2023-04-13</t>
  </si>
  <si>
    <t>2023-04-13T06:50:16</t>
  </si>
  <si>
    <t>2023-04-13T19:50:22</t>
  </si>
  <si>
    <t>2023-04-14</t>
  </si>
  <si>
    <t>2023-04-14T06:48:57</t>
  </si>
  <si>
    <t>2023-04-14T19:51:11</t>
  </si>
  <si>
    <t>2023-04-15</t>
  </si>
  <si>
    <t>2023-04-15T06:47:38</t>
  </si>
  <si>
    <t>2023-04-15T19:52:00</t>
  </si>
  <si>
    <t>2023-04-16</t>
  </si>
  <si>
    <t>2023-04-16T06:46:21</t>
  </si>
  <si>
    <t>2023-04-16T19:52:49</t>
  </si>
  <si>
    <t>2023-04-17</t>
  </si>
  <si>
    <t>2023-04-17T06:45:04</t>
  </si>
  <si>
    <t>2023-04-17T19:53:38</t>
  </si>
  <si>
    <t>2023-04-18</t>
  </si>
  <si>
    <t>2023-04-18T06:43:47</t>
  </si>
  <si>
    <t>2023-04-18T19:54:27</t>
  </si>
  <si>
    <t>2023-04-19</t>
  </si>
  <si>
    <t>2023-04-19T06:42:32</t>
  </si>
  <si>
    <t>2023-04-19T19:55:16</t>
  </si>
  <si>
    <t>2023-04-20</t>
  </si>
  <si>
    <t>2023-04-20T06:41:17</t>
  </si>
  <si>
    <t>2023-04-20T19:56:06</t>
  </si>
  <si>
    <t>2023-04-21</t>
  </si>
  <si>
    <t>2023-04-21T06:40:02</t>
  </si>
  <si>
    <t>2023-04-21T19:56:55</t>
  </si>
  <si>
    <t>2023-04-22</t>
  </si>
  <si>
    <t>2023-04-22T06:38:49</t>
  </si>
  <si>
    <t>2023-04-22T19:57:44</t>
  </si>
  <si>
    <t>2023-04-23</t>
  </si>
  <si>
    <t>2023-04-23T06:37:37</t>
  </si>
  <si>
    <t>2023-04-23T19:58:34</t>
  </si>
  <si>
    <t>2023-04-24</t>
  </si>
  <si>
    <t>2023-04-24T06:36:25</t>
  </si>
  <si>
    <t>2023-04-24T19:59:23</t>
  </si>
  <si>
    <t>2023-04-25</t>
  </si>
  <si>
    <t>2023-04-25T06:35:14</t>
  </si>
  <si>
    <t>2023-04-25T20:00:13</t>
  </si>
  <si>
    <t>2023-04-26</t>
  </si>
  <si>
    <t>2023-04-26T06:34:05</t>
  </si>
  <si>
    <t>2023-04-26T20:01:02</t>
  </si>
  <si>
    <t>2023-04-27</t>
  </si>
  <si>
    <t>2023-04-27T06:32:56</t>
  </si>
  <si>
    <t>2023-04-27T20:01:52</t>
  </si>
  <si>
    <t>2023-04-28</t>
  </si>
  <si>
    <t>2023-04-28T06:31:48</t>
  </si>
  <si>
    <t>2023-04-28T20:02:41</t>
  </si>
  <si>
    <t>2023-04-29</t>
  </si>
  <si>
    <t>2023-04-29T06:30:41</t>
  </si>
  <si>
    <t>2023-04-29T20:03:31</t>
  </si>
  <si>
    <t>2023-04-30</t>
  </si>
  <si>
    <t>2023-04-30T06:29:35</t>
  </si>
  <si>
    <t>2023-04-30T20:04:20</t>
  </si>
  <si>
    <t>2023-05-01</t>
  </si>
  <si>
    <t>2023-05-01T06:28:30</t>
  </si>
  <si>
    <t>2023-05-01T20:05:10</t>
  </si>
  <si>
    <t>2023-05-02</t>
  </si>
  <si>
    <t>2023-05-02T06:27:27</t>
  </si>
  <si>
    <t>2023-05-02T20:05:59</t>
  </si>
  <si>
    <t>2023-05-03</t>
  </si>
  <si>
    <t>2023-05-03T06:26:24</t>
  </si>
  <si>
    <t>2023-05-03T20:06:49</t>
  </si>
  <si>
    <t>2023-05-04</t>
  </si>
  <si>
    <t>2023-05-04T06:25:23</t>
  </si>
  <si>
    <t>2023-05-04T20:07:38</t>
  </si>
  <si>
    <t>2023-05-05</t>
  </si>
  <si>
    <t>2023-05-05T06:24:22</t>
  </si>
  <si>
    <t>2023-05-05T20:08:28</t>
  </si>
  <si>
    <t>2023-05-06</t>
  </si>
  <si>
    <t>2023-05-06T06:23:23</t>
  </si>
  <si>
    <t>2023-05-06T20:09:17</t>
  </si>
  <si>
    <t>2023-05-07</t>
  </si>
  <si>
    <t>2023-05-07T06:22:25</t>
  </si>
  <si>
    <t>2023-05-07T20:10:06</t>
  </si>
  <si>
    <t>2023-05-08</t>
  </si>
  <si>
    <t>2023-05-08T06:21:29</t>
  </si>
  <si>
    <t>2023-05-08T20:10:55</t>
  </si>
  <si>
    <t>2023-05-09</t>
  </si>
  <si>
    <t>2023-05-09T06:20:33</t>
  </si>
  <si>
    <t>2023-05-09T20:11:44</t>
  </si>
  <si>
    <t>2023-05-10</t>
  </si>
  <si>
    <t>2023-05-10T06:19:39</t>
  </si>
  <si>
    <t>2023-05-10T20:12:32</t>
  </si>
  <si>
    <t>2023-05-11</t>
  </si>
  <si>
    <t>2023-05-11T06:18:47</t>
  </si>
  <si>
    <t>2023-05-11T20:13:21</t>
  </si>
  <si>
    <t>2023-05-12</t>
  </si>
  <si>
    <t>2023-05-12T06:17:55</t>
  </si>
  <si>
    <t>2023-05-12T20:14:09</t>
  </si>
  <si>
    <t>2023-05-13</t>
  </si>
  <si>
    <t>2023-05-13T06:17:05</t>
  </si>
  <si>
    <t>2023-05-13T20:14:57</t>
  </si>
  <si>
    <t>2023-05-14</t>
  </si>
  <si>
    <t>2023-05-14T06:16:17</t>
  </si>
  <si>
    <t>2023-05-14T20:15:45</t>
  </si>
  <si>
    <t>2023-05-15</t>
  </si>
  <si>
    <t>2023-05-15T06:15:29</t>
  </si>
  <si>
    <t>2023-05-15T20:16:32</t>
  </si>
  <si>
    <t>2023-05-16</t>
  </si>
  <si>
    <t>2023-05-16T06:14:44</t>
  </si>
  <si>
    <t>2023-05-16T20:17:19</t>
  </si>
  <si>
    <t>2023-05-17</t>
  </si>
  <si>
    <t>2023-05-17T06:13:59</t>
  </si>
  <si>
    <t>2023-05-17T20:18:06</t>
  </si>
  <si>
    <t>2023-05-18</t>
  </si>
  <si>
    <t>2023-05-18T06:13:16</t>
  </si>
  <si>
    <t>2023-05-18T20:18:53</t>
  </si>
  <si>
    <t>2023-05-19</t>
  </si>
  <si>
    <t>2023-05-19T06:12:35</t>
  </si>
  <si>
    <t>2023-05-19T20:19:39</t>
  </si>
  <si>
    <t>2023-05-20</t>
  </si>
  <si>
    <t>2023-05-20T06:11:55</t>
  </si>
  <si>
    <t>2023-05-20T20:20:24</t>
  </si>
  <si>
    <t>2023-05-21</t>
  </si>
  <si>
    <t>2023-05-21T06:11:17</t>
  </si>
  <si>
    <t>2023-05-21T20:21:09</t>
  </si>
  <si>
    <t>2023-05-22</t>
  </si>
  <si>
    <t>2023-05-22T06:10:40</t>
  </si>
  <si>
    <t>2023-05-22T20:21:54</t>
  </si>
  <si>
    <t>2023-05-23</t>
  </si>
  <si>
    <t>2023-05-23T06:10:05</t>
  </si>
  <si>
    <t>2023-05-23T20:22:38</t>
  </si>
  <si>
    <t>2023-05-24</t>
  </si>
  <si>
    <t>2023-05-24T06:09:31</t>
  </si>
  <si>
    <t>2023-05-24T20:23:22</t>
  </si>
  <si>
    <t>2023-05-25</t>
  </si>
  <si>
    <t>2023-05-25T06:08:59</t>
  </si>
  <si>
    <t>2023-05-25T20:24:05</t>
  </si>
  <si>
    <t>2023-05-26</t>
  </si>
  <si>
    <t>2023-05-26T06:08:29</t>
  </si>
  <si>
    <t>2023-05-26T20:24:47</t>
  </si>
  <si>
    <t>2023-05-27</t>
  </si>
  <si>
    <t>2023-05-27T06:08:00</t>
  </si>
  <si>
    <t>2023-05-27T20:25:28</t>
  </si>
  <si>
    <t>2023-05-28</t>
  </si>
  <si>
    <t>2023-05-28T06:07:32</t>
  </si>
  <si>
    <t>2023-05-28T20:26:09</t>
  </si>
  <si>
    <t>2023-05-29</t>
  </si>
  <si>
    <t>2023-05-29T06:07:07</t>
  </si>
  <si>
    <t>2023-05-29T20:26:50</t>
  </si>
  <si>
    <t>2023-05-30</t>
  </si>
  <si>
    <t>2023-05-30T06:06:43</t>
  </si>
  <si>
    <t>2023-05-30T20:27:29</t>
  </si>
  <si>
    <t>2023-05-31</t>
  </si>
  <si>
    <t>2023-05-31T06:06:21</t>
  </si>
  <si>
    <t>2023-05-31T20:28:08</t>
  </si>
  <si>
    <t>2023-06-01</t>
  </si>
  <si>
    <t>2023-06-01T06:06:00</t>
  </si>
  <si>
    <t>2023-06-01T20:28:45</t>
  </si>
  <si>
    <t>2023-06-02</t>
  </si>
  <si>
    <t>2023-06-02T06:05:41</t>
  </si>
  <si>
    <t>2023-06-02T20:29:22</t>
  </si>
  <si>
    <t>2023-06-03</t>
  </si>
  <si>
    <t>2023-06-03T06:05:24</t>
  </si>
  <si>
    <t>2023-06-03T20:29:58</t>
  </si>
  <si>
    <t>2023-06-04</t>
  </si>
  <si>
    <t>2023-06-04T06:05:08</t>
  </si>
  <si>
    <t>2023-06-04T20:30:33</t>
  </si>
  <si>
    <t>2023-06-05</t>
  </si>
  <si>
    <t>2023-06-05T06:04:54</t>
  </si>
  <si>
    <t>2023-06-05T20:31:07</t>
  </si>
  <si>
    <t>2023-06-06</t>
  </si>
  <si>
    <t>2023-06-06T06:04:42</t>
  </si>
  <si>
    <t>2023-06-06T20:31:40</t>
  </si>
  <si>
    <t>2023-06-07</t>
  </si>
  <si>
    <t>2023-06-07T06:04:31</t>
  </si>
  <si>
    <t>2023-06-07T20:32:12</t>
  </si>
  <si>
    <t>2023-06-08</t>
  </si>
  <si>
    <t>2023-06-08T06:04:22</t>
  </si>
  <si>
    <t>2023-06-08T20:32:43</t>
  </si>
  <si>
    <t>2023-06-09</t>
  </si>
  <si>
    <t>2023-06-09T06:04:14</t>
  </si>
  <si>
    <t>2023-06-09T20:33:13</t>
  </si>
  <si>
    <t>2023-06-10</t>
  </si>
  <si>
    <t>2023-06-10T06:04:09</t>
  </si>
  <si>
    <t>2023-06-10T20:33:41</t>
  </si>
  <si>
    <t>2023-06-11</t>
  </si>
  <si>
    <t>2023-06-11T06:04:05</t>
  </si>
  <si>
    <t>2023-06-11T20:34:09</t>
  </si>
  <si>
    <t>2023-06-12</t>
  </si>
  <si>
    <t>2023-06-12T06:04:02</t>
  </si>
  <si>
    <t>2023-06-12T20:34:35</t>
  </si>
  <si>
    <t>2023-06-13</t>
  </si>
  <si>
    <t>2023-06-13T06:04:01</t>
  </si>
  <si>
    <t>2023-06-13T20:35:00</t>
  </si>
  <si>
    <t>2023-06-14</t>
  </si>
  <si>
    <t>2023-06-14T06:04:02</t>
  </si>
  <si>
    <t>2023-06-14T20:35:23</t>
  </si>
  <si>
    <t>2023-06-15</t>
  </si>
  <si>
    <t>2023-06-15T06:04:05</t>
  </si>
  <si>
    <t>2023-06-15T20:35:45</t>
  </si>
  <si>
    <t>2023-06-16</t>
  </si>
  <si>
    <t>2023-06-16T06:04:09</t>
  </si>
  <si>
    <t>2023-06-16T20:36:06</t>
  </si>
  <si>
    <t>2023-06-17</t>
  </si>
  <si>
    <t>2023-06-17T06:04:14</t>
  </si>
  <si>
    <t>2023-06-17T20:36:26</t>
  </si>
  <si>
    <t>2023-06-18</t>
  </si>
  <si>
    <t>2023-06-18T06:04:21</t>
  </si>
  <si>
    <t>2023-06-18T20:36:44</t>
  </si>
  <si>
    <t>2023-06-19</t>
  </si>
  <si>
    <t>2023-06-19T06:04:30</t>
  </si>
  <si>
    <t>2023-06-19T20:37:00</t>
  </si>
  <si>
    <t>2023-06-20</t>
  </si>
  <si>
    <t>2023-06-20T06:04:40</t>
  </si>
  <si>
    <t>2023-06-20T20:37:16</t>
  </si>
  <si>
    <t>2023-06-21</t>
  </si>
  <si>
    <t>2023-06-21T06:04:51</t>
  </si>
  <si>
    <t>2023-06-21T20:37:29</t>
  </si>
  <si>
    <t>2023-06-22</t>
  </si>
  <si>
    <t>2023-06-22T06:05:04</t>
  </si>
  <si>
    <t>2023-06-22T20:37:41</t>
  </si>
  <si>
    <t>2023-06-23</t>
  </si>
  <si>
    <t>2023-06-23T06:05:19</t>
  </si>
  <si>
    <t>2023-06-23T20:37:52</t>
  </si>
  <si>
    <t>2023-06-24</t>
  </si>
  <si>
    <t>2023-06-24T06:05:35</t>
  </si>
  <si>
    <t>2023-06-24T20:38:01</t>
  </si>
  <si>
    <t>2023-06-25</t>
  </si>
  <si>
    <t>2023-06-25T06:05:52</t>
  </si>
  <si>
    <t>2023-06-25T20:38:08</t>
  </si>
  <si>
    <t>2023-06-26</t>
  </si>
  <si>
    <t>2023-06-26T06:06:11</t>
  </si>
  <si>
    <t>2023-06-26T20:38:14</t>
  </si>
  <si>
    <t>2023-06-27</t>
  </si>
  <si>
    <t>2023-06-27T06:06:31</t>
  </si>
  <si>
    <t>2023-06-27T20:38:19</t>
  </si>
  <si>
    <t>2023-06-28</t>
  </si>
  <si>
    <t>2023-06-28T06:06:52</t>
  </si>
  <si>
    <t>2023-06-28T20:38:21</t>
  </si>
  <si>
    <t>2023-06-29</t>
  </si>
  <si>
    <t>2023-06-29T06:07:14</t>
  </si>
  <si>
    <t>2023-06-29T20:38:22</t>
  </si>
  <si>
    <t>2023-06-30</t>
  </si>
  <si>
    <t>2023-06-30T06:07:38</t>
  </si>
  <si>
    <t>2023-06-30T20:38:21</t>
  </si>
  <si>
    <t>2023-07-01</t>
  </si>
  <si>
    <t>2023-07-01T06:08:03</t>
  </si>
  <si>
    <t>2023-07-01T20:38:19</t>
  </si>
  <si>
    <t>2023-07-02</t>
  </si>
  <si>
    <t>2023-07-02T06:08:29</t>
  </si>
  <si>
    <t>2023-07-02T20:38:15</t>
  </si>
  <si>
    <t>2023-07-03</t>
  </si>
  <si>
    <t>2023-07-03T06:08:57</t>
  </si>
  <si>
    <t>2023-07-03T20:38:09</t>
  </si>
  <si>
    <t>2023-07-04</t>
  </si>
  <si>
    <t>2023-07-04T06:09:25</t>
  </si>
  <si>
    <t>2023-07-04T20:38:02</t>
  </si>
  <si>
    <t>2023-07-05</t>
  </si>
  <si>
    <t>2023-07-05T06:09:55</t>
  </si>
  <si>
    <t>2023-07-05T20:37:53</t>
  </si>
  <si>
    <t>2023-07-06</t>
  </si>
  <si>
    <t>2023-07-06T06:10:25</t>
  </si>
  <si>
    <t>2023-07-06T20:37:42</t>
  </si>
  <si>
    <t>2023-07-07</t>
  </si>
  <si>
    <t>2023-07-07T06:10:57</t>
  </si>
  <si>
    <t>2023-07-07T20:37:30</t>
  </si>
  <si>
    <t>2023-07-08</t>
  </si>
  <si>
    <t>2023-07-08T06:11:29</t>
  </si>
  <si>
    <t>2023-07-08T20:37:15</t>
  </si>
  <si>
    <t>2023-07-09</t>
  </si>
  <si>
    <t>2023-07-09T06:12:03</t>
  </si>
  <si>
    <t>2023-07-09T20:36:59</t>
  </si>
  <si>
    <t>2023-07-10</t>
  </si>
  <si>
    <t>2023-07-10T06:12:37</t>
  </si>
  <si>
    <t>2023-07-10T20:36:42</t>
  </si>
  <si>
    <t>2023-07-11</t>
  </si>
  <si>
    <t>2023-07-11T06:13:12</t>
  </si>
  <si>
    <t>2023-07-11T20:36:22</t>
  </si>
  <si>
    <t>2023-07-12</t>
  </si>
  <si>
    <t>2023-07-12T06:13:48</t>
  </si>
  <si>
    <t>2023-07-12T20:36:01</t>
  </si>
  <si>
    <t>2023-07-13</t>
  </si>
  <si>
    <t>2023-07-13T06:14:25</t>
  </si>
  <si>
    <t>2023-07-13T20:35:39</t>
  </si>
  <si>
    <t>2023-07-14</t>
  </si>
  <si>
    <t>2023-07-14T06:15:02</t>
  </si>
  <si>
    <t>2023-07-14T20:35:14</t>
  </si>
  <si>
    <t>2023-07-15</t>
  </si>
  <si>
    <t>2023-07-15T06:15:40</t>
  </si>
  <si>
    <t>2023-07-15T20:34:48</t>
  </si>
  <si>
    <t>2023-07-16</t>
  </si>
  <si>
    <t>2023-07-16T06:16:19</t>
  </si>
  <si>
    <t>2023-07-16T20:34:20</t>
  </si>
  <si>
    <t>2023-07-17</t>
  </si>
  <si>
    <t>2023-07-17T06:16:59</t>
  </si>
  <si>
    <t>2023-07-17T20:33:51</t>
  </si>
  <si>
    <t>2023-07-18</t>
  </si>
  <si>
    <t>2023-07-18T06:17:39</t>
  </si>
  <si>
    <t>2023-07-18T20:33:20</t>
  </si>
  <si>
    <t>2023-07-19</t>
  </si>
  <si>
    <t>2023-07-19T06:18:20</t>
  </si>
  <si>
    <t>2023-07-19T20:32:47</t>
  </si>
  <si>
    <t>2023-07-20</t>
  </si>
  <si>
    <t>2023-07-20T06:19:01</t>
  </si>
  <si>
    <t>2023-07-20T20:32:13</t>
  </si>
  <si>
    <t>2023-07-21</t>
  </si>
  <si>
    <t>2023-07-21T06:19:43</t>
  </si>
  <si>
    <t>2023-07-21T20:31:37</t>
  </si>
  <si>
    <t>2023-07-22</t>
  </si>
  <si>
    <t>2023-07-22T06:20:25</t>
  </si>
  <si>
    <t>2023-07-22T20:31:00</t>
  </si>
  <si>
    <t>2023-07-23</t>
  </si>
  <si>
    <t>2023-07-23T06:21:08</t>
  </si>
  <si>
    <t>2023-07-23T20:30:21</t>
  </si>
  <si>
    <t>2023-07-24</t>
  </si>
  <si>
    <t>2023-07-24T06:21:51</t>
  </si>
  <si>
    <t>2023-07-24T20:29:40</t>
  </si>
  <si>
    <t>2023-07-25</t>
  </si>
  <si>
    <t>2023-07-25T06:22:34</t>
  </si>
  <si>
    <t>2023-07-25T20:28:58</t>
  </si>
  <si>
    <t>2023-07-26</t>
  </si>
  <si>
    <t>2023-07-26T06:23:18</t>
  </si>
  <si>
    <t>2023-07-26T20:28:14</t>
  </si>
  <si>
    <t>2023-07-27</t>
  </si>
  <si>
    <t>2023-07-27T06:24:02</t>
  </si>
  <si>
    <t>2023-07-27T20:27:29</t>
  </si>
  <si>
    <t>2023-07-28</t>
  </si>
  <si>
    <t>2023-07-28T06:24:47</t>
  </si>
  <si>
    <t>2023-07-28T20:26:42</t>
  </si>
  <si>
    <t>2023-07-29</t>
  </si>
  <si>
    <t>2023-07-29T06:25:31</t>
  </si>
  <si>
    <t>2023-07-29T20:25:54</t>
  </si>
  <si>
    <t>2023-07-30</t>
  </si>
  <si>
    <t>2023-07-30T06:26:16</t>
  </si>
  <si>
    <t>2023-07-30T20:25:04</t>
  </si>
  <si>
    <t>2023-07-31</t>
  </si>
  <si>
    <t>2023-07-31T06:27:02</t>
  </si>
  <si>
    <t>2023-07-31T20:24:13</t>
  </si>
  <si>
    <t>2023-08-01</t>
  </si>
  <si>
    <t>2023-08-01T06:27:47</t>
  </si>
  <si>
    <t>2023-08-01T20:23:21</t>
  </si>
  <si>
    <t>2023-08-02</t>
  </si>
  <si>
    <t>2023-08-02T06:28:32</t>
  </si>
  <si>
    <t>2023-08-02T20:22:27</t>
  </si>
  <si>
    <t>2023-08-03</t>
  </si>
  <si>
    <t>2023-08-03T06:29:18</t>
  </si>
  <si>
    <t>2023-08-03T20:21:32</t>
  </si>
  <si>
    <t>2023-08-04</t>
  </si>
  <si>
    <t>2023-08-04T06:30:04</t>
  </si>
  <si>
    <t>2023-08-04T20:20:36</t>
  </si>
  <si>
    <t>2023-08-05</t>
  </si>
  <si>
    <t>2023-08-05T06:30:50</t>
  </si>
  <si>
    <t>2023-08-05T20:19:38</t>
  </si>
  <si>
    <t>2023-08-06</t>
  </si>
  <si>
    <t>2023-08-06T06:31:36</t>
  </si>
  <si>
    <t>2023-08-06T20:18:39</t>
  </si>
  <si>
    <t>2023-08-07</t>
  </si>
  <si>
    <t>2023-08-07T06:32:22</t>
  </si>
  <si>
    <t>2023-08-07T20:17:39</t>
  </si>
  <si>
    <t>2023-08-08</t>
  </si>
  <si>
    <t>2023-08-08T06:33:08</t>
  </si>
  <si>
    <t>2023-08-08T20:16:37</t>
  </si>
  <si>
    <t>2023-08-09</t>
  </si>
  <si>
    <t>2023-08-09T06:33:54</t>
  </si>
  <si>
    <t>2023-08-09T20:15:35</t>
  </si>
  <si>
    <t>2023-08-10</t>
  </si>
  <si>
    <t>2023-08-10T06:34:40</t>
  </si>
  <si>
    <t>2023-08-10T20:14:31</t>
  </si>
  <si>
    <t>2023-08-11</t>
  </si>
  <si>
    <t>2023-08-11T06:35:26</t>
  </si>
  <si>
    <t>2023-08-11T20:13:26</t>
  </si>
  <si>
    <t>2023-08-12</t>
  </si>
  <si>
    <t>2023-08-12T06:36:13</t>
  </si>
  <si>
    <t>2023-08-12T20:12:20</t>
  </si>
  <si>
    <t>2023-08-13</t>
  </si>
  <si>
    <t>2023-08-13T06:36:59</t>
  </si>
  <si>
    <t>2023-08-13T20:11:13</t>
  </si>
  <si>
    <t>2023-08-14</t>
  </si>
  <si>
    <t>2023-08-14T06:37:45</t>
  </si>
  <si>
    <t>2023-08-14T20:10:05</t>
  </si>
  <si>
    <t>2023-08-15</t>
  </si>
  <si>
    <t>2023-08-15T06:38:31</t>
  </si>
  <si>
    <t>2023-08-15T20:08:56</t>
  </si>
  <si>
    <t>2023-08-16</t>
  </si>
  <si>
    <t>2023-08-16T06:39:17</t>
  </si>
  <si>
    <t>2023-08-16T20:07:45</t>
  </si>
  <si>
    <t>2023-08-17</t>
  </si>
  <si>
    <t>2023-08-17T06:40:03</t>
  </si>
  <si>
    <t>2023-08-17T20:06:34</t>
  </si>
  <si>
    <t>2023-08-18</t>
  </si>
  <si>
    <t>2023-08-18T06:40:49</t>
  </si>
  <si>
    <t>2023-08-18T20:05:22</t>
  </si>
  <si>
    <t>2023-08-19</t>
  </si>
  <si>
    <t>2023-08-19T06:41:35</t>
  </si>
  <si>
    <t>2023-08-19T20:04:09</t>
  </si>
  <si>
    <t>2023-08-20</t>
  </si>
  <si>
    <t>2023-08-20T06:42:20</t>
  </si>
  <si>
    <t>2023-08-20T20:02:55</t>
  </si>
  <si>
    <t>2023-08-21</t>
  </si>
  <si>
    <t>2023-08-21T06:43:06</t>
  </si>
  <si>
    <t>2023-08-21T20:01:40</t>
  </si>
  <si>
    <t>2023-08-22</t>
  </si>
  <si>
    <t>2023-08-22T06:43:52</t>
  </si>
  <si>
    <t>2023-08-22T20:00:25</t>
  </si>
  <si>
    <t>2023-08-23</t>
  </si>
  <si>
    <t>2023-08-23T06:44:37</t>
  </si>
  <si>
    <t>2023-08-23T19:59:08</t>
  </si>
  <si>
    <t>2023-08-24</t>
  </si>
  <si>
    <t>2023-08-24T06:45:22</t>
  </si>
  <si>
    <t>2023-08-24T19:57:51</t>
  </si>
  <si>
    <t>2023-08-25</t>
  </si>
  <si>
    <t>2023-08-25T06:46:08</t>
  </si>
  <si>
    <t>2023-08-25T19:56:33</t>
  </si>
  <si>
    <t>2023-08-26</t>
  </si>
  <si>
    <t>2023-08-26T06:46:53</t>
  </si>
  <si>
    <t>2023-08-26T19:55:15</t>
  </si>
  <si>
    <t>2023-08-27</t>
  </si>
  <si>
    <t>2023-08-27T06:47:38</t>
  </si>
  <si>
    <t>2023-08-27T19:53:55</t>
  </si>
  <si>
    <t>2023-08-28</t>
  </si>
  <si>
    <t>2023-08-28T06:48:23</t>
  </si>
  <si>
    <t>2023-08-28T19:52:35</t>
  </si>
  <si>
    <t>2023-08-29</t>
  </si>
  <si>
    <t>2023-08-29T06:49:08</t>
  </si>
  <si>
    <t>2023-08-29T19:51:15</t>
  </si>
  <si>
    <t>2023-08-30</t>
  </si>
  <si>
    <t>2023-08-30T06:49:53</t>
  </si>
  <si>
    <t>2023-08-30T19:49:53</t>
  </si>
  <si>
    <t>2023-08-31</t>
  </si>
  <si>
    <t>2023-08-31T06:50:38</t>
  </si>
  <si>
    <t>2023-08-31T19:48:32</t>
  </si>
  <si>
    <t>2023-09-01</t>
  </si>
  <si>
    <t>2023-09-01T06:51:23</t>
  </si>
  <si>
    <t>2023-09-01T19:47:09</t>
  </si>
  <si>
    <t>2023-09-02</t>
  </si>
  <si>
    <t>2023-09-02T06:52:08</t>
  </si>
  <si>
    <t>2023-09-02T19:45:46</t>
  </si>
  <si>
    <t>2023-09-03</t>
  </si>
  <si>
    <t>2023-09-03T06:52:52</t>
  </si>
  <si>
    <t>2023-09-03T19:44:23</t>
  </si>
  <si>
    <t>2023-09-04</t>
  </si>
  <si>
    <t>2023-09-04T06:53:37</t>
  </si>
  <si>
    <t>2023-09-04T19:42:59</t>
  </si>
  <si>
    <t>2023-09-05</t>
  </si>
  <si>
    <t>2023-09-05T06:54:21</t>
  </si>
  <si>
    <t>2023-09-05T19:41:35</t>
  </si>
  <si>
    <t>2023-09-06</t>
  </si>
  <si>
    <t>2023-09-06T06:55:06</t>
  </si>
  <si>
    <t>2023-09-06T19:40:10</t>
  </si>
  <si>
    <t>2023-09-07</t>
  </si>
  <si>
    <t>2023-09-07T06:55:50</t>
  </si>
  <si>
    <t>2023-09-07T19:38:45</t>
  </si>
  <si>
    <t>2023-09-08</t>
  </si>
  <si>
    <t>2023-09-08T06:56:35</t>
  </si>
  <si>
    <t>2023-09-08T19:37:20</t>
  </si>
  <si>
    <t>2023-09-09</t>
  </si>
  <si>
    <t>2023-09-09T06:57:19</t>
  </si>
  <si>
    <t>2023-09-09T19:35:54</t>
  </si>
  <si>
    <t>2023-09-10</t>
  </si>
  <si>
    <t>2023-09-10T06:58:03</t>
  </si>
  <si>
    <t>2023-09-10T19:34:28</t>
  </si>
  <si>
    <t>2023-09-11</t>
  </si>
  <si>
    <t>2023-09-11T06:58:48</t>
  </si>
  <si>
    <t>2023-09-11T19:33:02</t>
  </si>
  <si>
    <t>2023-09-12</t>
  </si>
  <si>
    <t>2023-09-12T06:59:32</t>
  </si>
  <si>
    <t>2023-09-12T19:31:35</t>
  </si>
  <si>
    <t>2023-09-13</t>
  </si>
  <si>
    <t>2023-09-13T07:00:17</t>
  </si>
  <si>
    <t>2023-09-13T19:30:08</t>
  </si>
  <si>
    <t>2023-09-14</t>
  </si>
  <si>
    <t>2023-09-14T07:01:01</t>
  </si>
  <si>
    <t>2023-09-14T19:28:41</t>
  </si>
  <si>
    <t>2023-09-15</t>
  </si>
  <si>
    <t>2023-09-15T07:01:45</t>
  </si>
  <si>
    <t>2023-09-15T19:27:14</t>
  </si>
  <si>
    <t>2023-09-16</t>
  </si>
  <si>
    <t>2023-09-16T07:02:30</t>
  </si>
  <si>
    <t>2023-09-16T19:25:47</t>
  </si>
  <si>
    <t>2023-09-17</t>
  </si>
  <si>
    <t>2023-09-17T07:03:14</t>
  </si>
  <si>
    <t>2023-09-17T19:24:20</t>
  </si>
  <si>
    <t>2023-09-18</t>
  </si>
  <si>
    <t>2023-09-18T07:03:59</t>
  </si>
  <si>
    <t>2023-09-18T19:22:52</t>
  </si>
  <si>
    <t>2023-09-19</t>
  </si>
  <si>
    <t>2023-09-19T07:04:44</t>
  </si>
  <si>
    <t>2023-09-19T19:21:25</t>
  </si>
  <si>
    <t>2023-09-20</t>
  </si>
  <si>
    <t>2023-09-20T07:05:29</t>
  </si>
  <si>
    <t>2023-09-20T19:19:58</t>
  </si>
  <si>
    <t>2023-09-21</t>
  </si>
  <si>
    <t>2023-09-21T07:06:13</t>
  </si>
  <si>
    <t>2023-09-21T19:18:30</t>
  </si>
  <si>
    <t>2023-09-22</t>
  </si>
  <si>
    <t>2023-09-22T07:06:58</t>
  </si>
  <si>
    <t>2023-09-22T19:17:03</t>
  </si>
  <si>
    <t>2023-09-23</t>
  </si>
  <si>
    <t>2023-09-23T07:07:44</t>
  </si>
  <si>
    <t>2023-09-23T19:15:35</t>
  </si>
  <si>
    <t>2023-09-24</t>
  </si>
  <si>
    <t>2023-09-24T07:08:29</t>
  </si>
  <si>
    <t>2023-09-24T19:14:08</t>
  </si>
  <si>
    <t>2023-09-25</t>
  </si>
  <si>
    <t>2023-09-25T07:09:14</t>
  </si>
  <si>
    <t>2023-09-25T19:12:41</t>
  </si>
  <si>
    <t>2023-09-26</t>
  </si>
  <si>
    <t>2023-09-26T07:10:00</t>
  </si>
  <si>
    <t>2023-09-26T19:11:14</t>
  </si>
  <si>
    <t>2023-09-27</t>
  </si>
  <si>
    <t>2023-09-27T07:10:46</t>
  </si>
  <si>
    <t>2023-09-27T19:09:47</t>
  </si>
  <si>
    <t>2023-09-28</t>
  </si>
  <si>
    <t>2023-09-28T07:11:31</t>
  </si>
  <si>
    <t>2023-09-28T19:08:21</t>
  </si>
  <si>
    <t>2023-09-29</t>
  </si>
  <si>
    <t>2023-09-29T07:12:18</t>
  </si>
  <si>
    <t>2023-09-29T19:06:54</t>
  </si>
  <si>
    <t>2023-09-30</t>
  </si>
  <si>
    <t>2023-09-30T07:13:04</t>
  </si>
  <si>
    <t>2023-09-30T19:05:28</t>
  </si>
  <si>
    <t>2023-10-01</t>
  </si>
  <si>
    <t>2023-10-01T07:13:50</t>
  </si>
  <si>
    <t>2023-10-01T19:04:03</t>
  </si>
  <si>
    <t>2023-10-02</t>
  </si>
  <si>
    <t>2023-10-02T07:14:37</t>
  </si>
  <si>
    <t>2023-10-02T19:02:37</t>
  </si>
  <si>
    <t>2023-10-03</t>
  </si>
  <si>
    <t>2023-10-03T07:15:24</t>
  </si>
  <si>
    <t>2023-10-03T19:01:12</t>
  </si>
  <si>
    <t>2023-10-04</t>
  </si>
  <si>
    <t>2023-10-04T07:16:11</t>
  </si>
  <si>
    <t>2023-10-04T18:59:47</t>
  </si>
  <si>
    <t>2023-10-05</t>
  </si>
  <si>
    <t>2023-10-05T07:16:59</t>
  </si>
  <si>
    <t>2023-10-05T18:58:23</t>
  </si>
  <si>
    <t>2023-10-06</t>
  </si>
  <si>
    <t>2023-10-06T07:17:47</t>
  </si>
  <si>
    <t>2023-10-06T18:56:59</t>
  </si>
  <si>
    <t>2023-10-07</t>
  </si>
  <si>
    <t>2023-10-07T07:18:35</t>
  </si>
  <si>
    <t>2023-10-07T18:55:36</t>
  </si>
  <si>
    <t>2023-10-08</t>
  </si>
  <si>
    <t>2023-10-08T07:19:23</t>
  </si>
  <si>
    <t>2023-10-08T18:54:13</t>
  </si>
  <si>
    <t>2023-10-09</t>
  </si>
  <si>
    <t>2023-10-09T07:20:12</t>
  </si>
  <si>
    <t>2023-10-09T18:52:51</t>
  </si>
  <si>
    <t>2023-10-10</t>
  </si>
  <si>
    <t>2023-10-10T07:21:01</t>
  </si>
  <si>
    <t>2023-10-10T18:51:29</t>
  </si>
  <si>
    <t>2023-10-11</t>
  </si>
  <si>
    <t>2023-10-11T07:21:50</t>
  </si>
  <si>
    <t>2023-10-11T18:50:08</t>
  </si>
  <si>
    <t>2023-10-12</t>
  </si>
  <si>
    <t>2023-10-12T07:22:40</t>
  </si>
  <si>
    <t>2023-10-12T18:48:48</t>
  </si>
  <si>
    <t>2023-10-13</t>
  </si>
  <si>
    <t>2023-10-13T07:23:30</t>
  </si>
  <si>
    <t>2023-10-13T18:47:28</t>
  </si>
  <si>
    <t>2023-10-14</t>
  </si>
  <si>
    <t>2023-10-14T07:24:20</t>
  </si>
  <si>
    <t>2023-10-14T18:46:09</t>
  </si>
  <si>
    <t>2023-10-15</t>
  </si>
  <si>
    <t>2023-10-15T07:25:11</t>
  </si>
  <si>
    <t>2023-10-15T18:44:51</t>
  </si>
  <si>
    <t>2023-10-16</t>
  </si>
  <si>
    <t>2023-10-16T07:26:02</t>
  </si>
  <si>
    <t>2023-10-16T18:43:33</t>
  </si>
  <si>
    <t>2023-10-17</t>
  </si>
  <si>
    <t>2023-10-17T07:26:53</t>
  </si>
  <si>
    <t>2023-10-17T18:42:17</t>
  </si>
  <si>
    <t>2023-10-18</t>
  </si>
  <si>
    <t>2023-10-18T07:27:45</t>
  </si>
  <si>
    <t>2023-10-18T18:41:01</t>
  </si>
  <si>
    <t>2023-10-19</t>
  </si>
  <si>
    <t>2023-10-19T07:28:37</t>
  </si>
  <si>
    <t>2023-10-19T18:39:46</t>
  </si>
  <si>
    <t>2023-10-20</t>
  </si>
  <si>
    <t>2023-10-20T07:29:29</t>
  </si>
  <si>
    <t>2023-10-20T18:38:31</t>
  </si>
  <si>
    <t>2023-10-21</t>
  </si>
  <si>
    <t>2023-10-21T07:30:22</t>
  </si>
  <si>
    <t>2023-10-21T18:37:18</t>
  </si>
  <si>
    <t>2023-10-22</t>
  </si>
  <si>
    <t>2023-10-22T07:31:15</t>
  </si>
  <si>
    <t>2023-10-22T18:36:06</t>
  </si>
  <si>
    <t>2023-10-23</t>
  </si>
  <si>
    <t>2023-10-23T07:32:09</t>
  </si>
  <si>
    <t>2023-10-23T18:34:55</t>
  </si>
  <si>
    <t>2023-10-24</t>
  </si>
  <si>
    <t>2023-10-24T07:33:03</t>
  </si>
  <si>
    <t>2023-10-24T18:33:44</t>
  </si>
  <si>
    <t>2023-10-25</t>
  </si>
  <si>
    <t>2023-10-25T07:33:57</t>
  </si>
  <si>
    <t>2023-10-25T18:32:35</t>
  </si>
  <si>
    <t>2023-10-26</t>
  </si>
  <si>
    <t>2023-10-26T07:34:52</t>
  </si>
  <si>
    <t>2023-10-26T18:31:27</t>
  </si>
  <si>
    <t>2023-10-27</t>
  </si>
  <si>
    <t>2023-10-27T07:35:47</t>
  </si>
  <si>
    <t>2023-10-27T18:30:20</t>
  </si>
  <si>
    <t>2023-10-28</t>
  </si>
  <si>
    <t>2023-10-28T07:36:42</t>
  </si>
  <si>
    <t>2023-10-28T18:29:14</t>
  </si>
  <si>
    <t>2023-10-29</t>
  </si>
  <si>
    <t>2023-10-29T06:37:38</t>
  </si>
  <si>
    <t>2023-10-29T17:28:10</t>
  </si>
  <si>
    <t>2023-10-30</t>
  </si>
  <si>
    <t>2023-10-30T06:38:34</t>
  </si>
  <si>
    <t>2023-10-30T17:27:06</t>
  </si>
  <si>
    <t>2023-10-31</t>
  </si>
  <si>
    <t>2023-10-31T06:39:31</t>
  </si>
  <si>
    <t>2023-10-31T17:26:04</t>
  </si>
  <si>
    <t>2023-11-01</t>
  </si>
  <si>
    <t>2023-11-01T06:40:27</t>
  </si>
  <si>
    <t>2023-11-01T17:25:03</t>
  </si>
  <si>
    <t>2023-11-02</t>
  </si>
  <si>
    <t>2023-11-02T06:41:24</t>
  </si>
  <si>
    <t>2023-11-02T17:24:04</t>
  </si>
  <si>
    <t>2023-11-03</t>
  </si>
  <si>
    <t>2023-11-03T06:42:22</t>
  </si>
  <si>
    <t>2023-11-03T17:23:05</t>
  </si>
  <si>
    <t>2023-11-04</t>
  </si>
  <si>
    <t>2023-11-04T06:43:20</t>
  </si>
  <si>
    <t>2023-11-04T17:22:09</t>
  </si>
  <si>
    <t>2023-11-05</t>
  </si>
  <si>
    <t>2023-11-05T06:44:17</t>
  </si>
  <si>
    <t>2023-11-05T17:21:13</t>
  </si>
  <si>
    <t>2023-11-06</t>
  </si>
  <si>
    <t>2023-11-06T06:45:16</t>
  </si>
  <si>
    <t>2023-11-06T17:20:19</t>
  </si>
  <si>
    <t>2023-11-07</t>
  </si>
  <si>
    <t>2023-11-07T06:46:14</t>
  </si>
  <si>
    <t>2023-11-07T17:19:27</t>
  </si>
  <si>
    <t>2023-11-08</t>
  </si>
  <si>
    <t>2023-11-08T06:47:13</t>
  </si>
  <si>
    <t>2023-11-08T17:18:36</t>
  </si>
  <si>
    <t>2023-11-09</t>
  </si>
  <si>
    <t>2023-11-09T06:48:12</t>
  </si>
  <si>
    <t>2023-11-09T17:17:46</t>
  </si>
  <si>
    <t>2023-11-10</t>
  </si>
  <si>
    <t>2023-11-10T06:49:10</t>
  </si>
  <si>
    <t>2023-11-10T17:16:58</t>
  </si>
  <si>
    <t>2023-11-11</t>
  </si>
  <si>
    <t>2023-11-11T06:50:10</t>
  </si>
  <si>
    <t>2023-11-11T17:16:12</t>
  </si>
  <si>
    <t>2023-11-12</t>
  </si>
  <si>
    <t>2023-11-12T06:51:09</t>
  </si>
  <si>
    <t>2023-11-12T17:15:27</t>
  </si>
  <si>
    <t>2023-11-13</t>
  </si>
  <si>
    <t>2023-11-13T06:52:08</t>
  </si>
  <si>
    <t>2023-11-13T17:14:44</t>
  </si>
  <si>
    <t>2023-11-14</t>
  </si>
  <si>
    <t>2023-11-14T06:53:08</t>
  </si>
  <si>
    <t>2023-11-14T17:14:03</t>
  </si>
  <si>
    <t>2023-11-15</t>
  </si>
  <si>
    <t>2023-11-15T06:54:07</t>
  </si>
  <si>
    <t>2023-11-15T17:13:23</t>
  </si>
  <si>
    <t>2023-11-16</t>
  </si>
  <si>
    <t>2023-11-16T06:55:06</t>
  </si>
  <si>
    <t>2023-11-16T17:12:45</t>
  </si>
  <si>
    <t>2023-11-17</t>
  </si>
  <si>
    <t>2023-11-17T06:56:06</t>
  </si>
  <si>
    <t>2023-11-17T17:12:09</t>
  </si>
  <si>
    <t>2023-11-18</t>
  </si>
  <si>
    <t>2023-11-18T06:57:05</t>
  </si>
  <si>
    <t>2023-11-18T17:11:35</t>
  </si>
  <si>
    <t>2023-11-19</t>
  </si>
  <si>
    <t>2023-11-19T06:58:04</t>
  </si>
  <si>
    <t>2023-11-19T17:11:02</t>
  </si>
  <si>
    <t>2023-11-20</t>
  </si>
  <si>
    <t>2023-11-20T06:59:03</t>
  </si>
  <si>
    <t>2023-11-20T17:10:31</t>
  </si>
  <si>
    <t>2023-11-21</t>
  </si>
  <si>
    <t>2023-11-21T07:00:02</t>
  </si>
  <si>
    <t>2023-11-21T17:10:02</t>
  </si>
  <si>
    <t>2023-11-22</t>
  </si>
  <si>
    <t>2023-11-22T07:01:01</t>
  </si>
  <si>
    <t>2023-11-22T17:09:35</t>
  </si>
  <si>
    <t>2023-11-23</t>
  </si>
  <si>
    <t>2023-11-23T07:01:59</t>
  </si>
  <si>
    <t>2023-11-23T17:09:09</t>
  </si>
  <si>
    <t>2023-11-24</t>
  </si>
  <si>
    <t>2023-11-24T07:02:57</t>
  </si>
  <si>
    <t>2023-11-24T17:08:46</t>
  </si>
  <si>
    <t>2023-11-25</t>
  </si>
  <si>
    <t>2023-11-25T07:03:55</t>
  </si>
  <si>
    <t>2023-11-25T17:08:24</t>
  </si>
  <si>
    <t>2023-11-26</t>
  </si>
  <si>
    <t>2023-11-26T07:04:52</t>
  </si>
  <si>
    <t>2023-11-26T17:08:05</t>
  </si>
  <si>
    <t>2023-11-27</t>
  </si>
  <si>
    <t>2023-11-27T07:05:49</t>
  </si>
  <si>
    <t>2023-11-27T17:07:47</t>
  </si>
  <si>
    <t>2023-11-28</t>
  </si>
  <si>
    <t>2023-11-28T07:06:46</t>
  </si>
  <si>
    <t>2023-11-28T17:07:31</t>
  </si>
  <si>
    <t>2023-11-29</t>
  </si>
  <si>
    <t>2023-11-29T07:07:41</t>
  </si>
  <si>
    <t>2023-11-29T17:07:17</t>
  </si>
  <si>
    <t>2023-11-30</t>
  </si>
  <si>
    <t>2023-11-30T07:08:37</t>
  </si>
  <si>
    <t>2023-11-30T17:07:05</t>
  </si>
  <si>
    <t>2023-12-01</t>
  </si>
  <si>
    <t>2023-12-01T07:09:31</t>
  </si>
  <si>
    <t>2023-12-01T17:06:55</t>
  </si>
  <si>
    <t>2023-12-02</t>
  </si>
  <si>
    <t>2023-12-02T07:10:25</t>
  </si>
  <si>
    <t>2023-12-02T17:06:47</t>
  </si>
  <si>
    <t>2023-12-03</t>
  </si>
  <si>
    <t>2023-12-03T07:11:19</t>
  </si>
  <si>
    <t>2023-12-03T17:06:41</t>
  </si>
  <si>
    <t>2023-12-04</t>
  </si>
  <si>
    <t>2023-12-04T07:12:11</t>
  </si>
  <si>
    <t>2023-12-04T17:06:37</t>
  </si>
  <si>
    <t>2023-12-05</t>
  </si>
  <si>
    <t>2023-12-05T07:13:03</t>
  </si>
  <si>
    <t>2023-12-05T17:06:35</t>
  </si>
  <si>
    <t>2023-12-06</t>
  </si>
  <si>
    <t>2023-12-06T07:13:53</t>
  </si>
  <si>
    <t>2023-12-06T17:06:35</t>
  </si>
  <si>
    <t>2023-12-07</t>
  </si>
  <si>
    <t>2023-12-07T07:14:43</t>
  </si>
  <si>
    <t>2023-12-07T17:06:37</t>
  </si>
  <si>
    <t>2023-12-08</t>
  </si>
  <si>
    <t>2023-12-08T07:15:32</t>
  </si>
  <si>
    <t>2023-12-08T17:06:41</t>
  </si>
  <si>
    <t>2023-12-09</t>
  </si>
  <si>
    <t>2023-12-09T07:16:20</t>
  </si>
  <si>
    <t>2023-12-09T17:06:47</t>
  </si>
  <si>
    <t>2023-12-10</t>
  </si>
  <si>
    <t>2023-12-10T07:17:07</t>
  </si>
  <si>
    <t>2023-12-10T17:06:54</t>
  </si>
  <si>
    <t>2023-12-11</t>
  </si>
  <si>
    <t>2023-12-11T07:17:52</t>
  </si>
  <si>
    <t>2023-12-11T17:07:04</t>
  </si>
  <si>
    <t>2023-12-12</t>
  </si>
  <si>
    <t>2023-12-12T07:18:37</t>
  </si>
  <si>
    <t>2023-12-12T17:07:16</t>
  </si>
  <si>
    <t>2023-12-13</t>
  </si>
  <si>
    <t>2023-12-13T07:19:20</t>
  </si>
  <si>
    <t>2023-12-13T17:07:29</t>
  </si>
  <si>
    <t>2023-12-14</t>
  </si>
  <si>
    <t>2023-12-14T07:20:02</t>
  </si>
  <si>
    <t>2023-12-14T17:07:45</t>
  </si>
  <si>
    <t>2023-12-15</t>
  </si>
  <si>
    <t>2023-12-15T07:20:43</t>
  </si>
  <si>
    <t>2023-12-15T17:08:02</t>
  </si>
  <si>
    <t>2023-12-16</t>
  </si>
  <si>
    <t>2023-12-16T07:21:22</t>
  </si>
  <si>
    <t>2023-12-16T17:08:21</t>
  </si>
  <si>
    <t>2023-12-17</t>
  </si>
  <si>
    <t>2023-12-17T07:22:00</t>
  </si>
  <si>
    <t>2023-12-17T17:08:42</t>
  </si>
  <si>
    <t>2023-12-18</t>
  </si>
  <si>
    <t>2023-12-18T07:22:37</t>
  </si>
  <si>
    <t>2023-12-18T17:09:05</t>
  </si>
  <si>
    <t>2023-12-19</t>
  </si>
  <si>
    <t>2023-12-19T07:23:12</t>
  </si>
  <si>
    <t>2023-12-19T17:09:29</t>
  </si>
  <si>
    <t>2023-12-20</t>
  </si>
  <si>
    <t>2023-12-20T07:23:45</t>
  </si>
  <si>
    <t>2023-12-20T17:09:56</t>
  </si>
  <si>
    <t>2023-12-21</t>
  </si>
  <si>
    <t>2023-12-21T07:24:17</t>
  </si>
  <si>
    <t>2023-12-21T17:10:24</t>
  </si>
  <si>
    <t>2023-12-22</t>
  </si>
  <si>
    <t>2023-12-22T07:24:48</t>
  </si>
  <si>
    <t>2023-12-22T17:10:53</t>
  </si>
  <si>
    <t>2023-12-23</t>
  </si>
  <si>
    <t>2023-12-23T07:25:17</t>
  </si>
  <si>
    <t>2023-12-23T17:11:25</t>
  </si>
  <si>
    <t>2023-12-24</t>
  </si>
  <si>
    <t>2023-12-24T07:25:44</t>
  </si>
  <si>
    <t>2023-12-24T17:11:58</t>
  </si>
  <si>
    <t>2023-12-25</t>
  </si>
  <si>
    <t>2023-12-25T07:26:09</t>
  </si>
  <si>
    <t>2023-12-25T17:12:32</t>
  </si>
  <si>
    <t>2023-12-26</t>
  </si>
  <si>
    <t>2023-12-26T07:26:33</t>
  </si>
  <si>
    <t>2023-12-26T17:13:09</t>
  </si>
  <si>
    <t>2023-12-27</t>
  </si>
  <si>
    <t>2023-12-27T07:26:55</t>
  </si>
  <si>
    <t>2023-12-27T17:13:46</t>
  </si>
  <si>
    <t>2023-12-28</t>
  </si>
  <si>
    <t>2023-12-28T07:27:15</t>
  </si>
  <si>
    <t>2023-12-28T17:14:25</t>
  </si>
  <si>
    <t>2023-12-29</t>
  </si>
  <si>
    <t>2023-12-29T07:27:34</t>
  </si>
  <si>
    <t>2023-12-29T17:15:06</t>
  </si>
  <si>
    <t>2023-12-30</t>
  </si>
  <si>
    <t>2023-12-30T07:27:51</t>
  </si>
  <si>
    <t>2023-12-30T17:15:48</t>
  </si>
  <si>
    <t>2023-12-31</t>
  </si>
  <si>
    <t>2023-12-31T07:28:05</t>
  </si>
  <si>
    <t>2023-12-31T17:16:31</t>
  </si>
  <si>
    <t>2024-01-01</t>
  </si>
  <si>
    <t>2024-01-01T07:28:18</t>
  </si>
  <si>
    <t>2024-01-01T17:17:16</t>
  </si>
  <si>
    <t>2024-01-02</t>
  </si>
  <si>
    <t>2024-01-02T07:28:29</t>
  </si>
  <si>
    <t>2024-01-02T17:18:02</t>
  </si>
  <si>
    <t>2024-01-03</t>
  </si>
  <si>
    <t>2024-01-03T07:28:39</t>
  </si>
  <si>
    <t>2024-01-03T17:18:49</t>
  </si>
  <si>
    <t>2024-01-04</t>
  </si>
  <si>
    <t>2024-01-04T07:28:46</t>
  </si>
  <si>
    <t>2024-01-04T17:19:38</t>
  </si>
  <si>
    <t>2024-01-05</t>
  </si>
  <si>
    <t>2024-01-05T07:28:51</t>
  </si>
  <si>
    <t>2024-01-05T17:20:27</t>
  </si>
  <si>
    <t>2024-01-06</t>
  </si>
  <si>
    <t>2024-01-06T07:28:55</t>
  </si>
  <si>
    <t>2024-01-06T17:21:17</t>
  </si>
  <si>
    <t>2024-01-07</t>
  </si>
  <si>
    <t>2024-01-07T07:28:57</t>
  </si>
  <si>
    <t>2024-01-07T17:22:09</t>
  </si>
  <si>
    <t>2024-01-08</t>
  </si>
  <si>
    <t>2024-01-08T07:28:56</t>
  </si>
  <si>
    <t>2024-01-08T17:23:01</t>
  </si>
  <si>
    <t>2024-01-09</t>
  </si>
  <si>
    <t>2024-01-09T07:28:54</t>
  </si>
  <si>
    <t>2024-01-09T17:23:55</t>
  </si>
  <si>
    <t>2024-01-10</t>
  </si>
  <si>
    <t>2024-01-10T07:28:50</t>
  </si>
  <si>
    <t>2024-01-10T17:24:49</t>
  </si>
  <si>
    <t>2024-01-11</t>
  </si>
  <si>
    <t>2024-01-11T07:28:44</t>
  </si>
  <si>
    <t>2024-01-11T17:25:44</t>
  </si>
  <si>
    <t>2024-01-12</t>
  </si>
  <si>
    <t>2024-01-12T07:28:36</t>
  </si>
  <si>
    <t>2024-01-12T17:26:40</t>
  </si>
  <si>
    <t>2024-01-13</t>
  </si>
  <si>
    <t>2024-01-13T07:28:26</t>
  </si>
  <si>
    <t>2024-01-13T17:27:37</t>
  </si>
  <si>
    <t>2024-01-14</t>
  </si>
  <si>
    <t>2024-01-14T07:28:14</t>
  </si>
  <si>
    <t>2024-01-14T17:28:34</t>
  </si>
  <si>
    <t>2024-01-15</t>
  </si>
  <si>
    <t>2024-01-15T07:28:00</t>
  </si>
  <si>
    <t>2024-01-15T17:29:32</t>
  </si>
  <si>
    <t>2024-01-16</t>
  </si>
  <si>
    <t>2024-01-16T07:27:44</t>
  </si>
  <si>
    <t>2024-01-16T17:30:31</t>
  </si>
  <si>
    <t>2024-01-17</t>
  </si>
  <si>
    <t>2024-01-17T07:27:27</t>
  </si>
  <si>
    <t>2024-01-17T17:31:30</t>
  </si>
  <si>
    <t>2024-01-18</t>
  </si>
  <si>
    <t>2024-01-18T07:27:07</t>
  </si>
  <si>
    <t>2024-01-18T17:32:29</t>
  </si>
  <si>
    <t>2024-01-19</t>
  </si>
  <si>
    <t>2024-01-19T07:26:46</t>
  </si>
  <si>
    <t>2024-01-19T17:33:29</t>
  </si>
  <si>
    <t>2024-01-20</t>
  </si>
  <si>
    <t>2024-01-20T07:26:22</t>
  </si>
  <si>
    <t>2024-01-20T17:34:30</t>
  </si>
  <si>
    <t>2024-01-21</t>
  </si>
  <si>
    <t>2024-01-21T07:25:57</t>
  </si>
  <si>
    <t>2024-01-21T17:35:30</t>
  </si>
  <si>
    <t>2024-01-22</t>
  </si>
  <si>
    <t>2024-01-22T07:25:30</t>
  </si>
  <si>
    <t>2024-01-22T17:36:32</t>
  </si>
  <si>
    <t>2024-01-23</t>
  </si>
  <si>
    <t>2024-01-23T07:25:02</t>
  </si>
  <si>
    <t>2024-01-23T17:37:33</t>
  </si>
  <si>
    <t>2024-01-24</t>
  </si>
  <si>
    <t>2024-01-24T07:24:31</t>
  </si>
  <si>
    <t>2024-01-24T17:38:34</t>
  </si>
  <si>
    <t>2024-01-25</t>
  </si>
  <si>
    <t>2024-01-25T07:23:59</t>
  </si>
  <si>
    <t>2024-01-25T17:39:36</t>
  </si>
  <si>
    <t>2024-01-26</t>
  </si>
  <si>
    <t>2024-01-26T07:23:25</t>
  </si>
  <si>
    <t>2024-01-26T17:40:38</t>
  </si>
  <si>
    <t>2024-01-27</t>
  </si>
  <si>
    <t>2024-01-27T07:22:49</t>
  </si>
  <si>
    <t>2024-01-27T17:41:40</t>
  </si>
  <si>
    <t>2024-01-28</t>
  </si>
  <si>
    <t>2024-01-28T07:22:12</t>
  </si>
  <si>
    <t>2024-01-28T17:42:42</t>
  </si>
  <si>
    <t>2024-01-29</t>
  </si>
  <si>
    <t>2024-01-29T07:21:32</t>
  </si>
  <si>
    <t>2024-01-29T17:43:44</t>
  </si>
  <si>
    <t>2024-01-30</t>
  </si>
  <si>
    <t>2024-01-30T07:20:52</t>
  </si>
  <si>
    <t>2024-01-30T17:44:47</t>
  </si>
  <si>
    <t>2024-01-31</t>
  </si>
  <si>
    <t>2024-01-31T07:20:09</t>
  </si>
  <si>
    <t>2024-01-31T17:45:49</t>
  </si>
  <si>
    <t>2024-02-01</t>
  </si>
  <si>
    <t>2024-02-01T07:19:25</t>
  </si>
  <si>
    <t>2024-02-01T17:46:51</t>
  </si>
  <si>
    <t>2024-02-02</t>
  </si>
  <si>
    <t>2024-02-02T07:18:39</t>
  </si>
  <si>
    <t>2024-02-02T17:47:53</t>
  </si>
  <si>
    <t>2024-02-03</t>
  </si>
  <si>
    <t>2024-02-03T07:17:52</t>
  </si>
  <si>
    <t>2024-02-03T17:48:55</t>
  </si>
  <si>
    <t>2024-02-04</t>
  </si>
  <si>
    <t>2024-02-04T07:17:03</t>
  </si>
  <si>
    <t>2024-02-04T17:49:57</t>
  </si>
  <si>
    <t>2024-02-05</t>
  </si>
  <si>
    <t>2024-02-05T07:16:13</t>
  </si>
  <si>
    <t>2024-02-05T17:50:59</t>
  </si>
  <si>
    <t>2024-02-06</t>
  </si>
  <si>
    <t>2024-02-06T07:15:21</t>
  </si>
  <si>
    <t>2024-02-06T17:52:00</t>
  </si>
  <si>
    <t>2024-02-07</t>
  </si>
  <si>
    <t>2024-02-07T07:14:28</t>
  </si>
  <si>
    <t>2024-02-07T17:53:01</t>
  </si>
  <si>
    <t>2024-02-08</t>
  </si>
  <si>
    <t>2024-02-08T07:13:34</t>
  </si>
  <si>
    <t>2024-02-08T17:54:02</t>
  </si>
  <si>
    <t>2024-02-09</t>
  </si>
  <si>
    <t>2024-02-09T07:12:38</t>
  </si>
  <si>
    <t>2024-02-09T17:55:03</t>
  </si>
  <si>
    <t>2024-02-10</t>
  </si>
  <si>
    <t>2024-02-10T07:11:41</t>
  </si>
  <si>
    <t>2024-02-10T17:56:04</t>
  </si>
  <si>
    <t>2024-02-11</t>
  </si>
  <si>
    <t>2024-02-11T07:10:42</t>
  </si>
  <si>
    <t>2024-02-11T17:57:04</t>
  </si>
  <si>
    <t>2024-02-12</t>
  </si>
  <si>
    <t>2024-02-12T07:09:42</t>
  </si>
  <si>
    <t>2024-02-12T17:58:04</t>
  </si>
  <si>
    <t>2024-02-13</t>
  </si>
  <si>
    <t>2024-02-13T07:08:41</t>
  </si>
  <si>
    <t>2024-02-13T17:59:04</t>
  </si>
  <si>
    <t>2024-02-14</t>
  </si>
  <si>
    <t>2024-02-14T07:07:39</t>
  </si>
  <si>
    <t>2024-02-14T18:00:04</t>
  </si>
  <si>
    <t>2024-02-15</t>
  </si>
  <si>
    <t>2024-02-15T07:06:35</t>
  </si>
  <si>
    <t>2024-02-15T18:01:03</t>
  </si>
  <si>
    <t>2024-02-16</t>
  </si>
  <si>
    <t>2024-02-16T07:05:30</t>
  </si>
  <si>
    <t>2024-02-16T18:02:02</t>
  </si>
  <si>
    <t>2024-02-17</t>
  </si>
  <si>
    <t>2024-02-17T07:04:25</t>
  </si>
  <si>
    <t>2024-02-17T18:03:00</t>
  </si>
  <si>
    <t>2024-02-18</t>
  </si>
  <si>
    <t>2024-02-18T07:03:18</t>
  </si>
  <si>
    <t>2024-02-18T18:03:59</t>
  </si>
  <si>
    <t>2024-02-19</t>
  </si>
  <si>
    <t>2024-02-19T07:02:10</t>
  </si>
  <si>
    <t>2024-02-19T18:04:56</t>
  </si>
  <si>
    <t>2024-02-20</t>
  </si>
  <si>
    <t>2024-02-20T07:01:01</t>
  </si>
  <si>
    <t>2024-02-20T18:05:54</t>
  </si>
  <si>
    <t>2024-02-21</t>
  </si>
  <si>
    <t>2024-02-21T06:59:51</t>
  </si>
  <si>
    <t>2024-02-21T18:06:51</t>
  </si>
  <si>
    <t>2024-02-22</t>
  </si>
  <si>
    <t>2024-02-22T06:58:40</t>
  </si>
  <si>
    <t>2024-02-22T18:07:48</t>
  </si>
  <si>
    <t>2024-02-23</t>
  </si>
  <si>
    <t>2024-02-23T06:57:28</t>
  </si>
  <si>
    <t>2024-02-23T18:08:44</t>
  </si>
  <si>
    <t>2024-02-24</t>
  </si>
  <si>
    <t>2024-02-24T06:56:15</t>
  </si>
  <si>
    <t>2024-02-24T18:09:41</t>
  </si>
  <si>
    <t>2024-02-25</t>
  </si>
  <si>
    <t>2024-02-25T06:55:01</t>
  </si>
  <si>
    <t>2024-02-25T18:10:36</t>
  </si>
  <si>
    <t>2024-02-26</t>
  </si>
  <si>
    <t>2024-02-26T06:53:47</t>
  </si>
  <si>
    <t>2024-02-26T18:11:32</t>
  </si>
  <si>
    <t>2024-02-27</t>
  </si>
  <si>
    <t>2024-02-27T06:52:31</t>
  </si>
  <si>
    <t>2024-02-27T18:12:27</t>
  </si>
  <si>
    <t>2024-02-28</t>
  </si>
  <si>
    <t>2024-02-28T06:51:15</t>
  </si>
  <si>
    <t>2024-02-28T18:13:22</t>
  </si>
  <si>
    <t>2024-02-29</t>
  </si>
  <si>
    <t>2024-02-29T06:49:58</t>
  </si>
  <si>
    <t>2024-02-29T18:14:16</t>
  </si>
  <si>
    <t>2024-03-01</t>
  </si>
  <si>
    <t>2024-03-01T06:48:41</t>
  </si>
  <si>
    <t>2024-03-01T18:15:10</t>
  </si>
  <si>
    <t>2024-03-02</t>
  </si>
  <si>
    <t>2024-03-02T06:47:23</t>
  </si>
  <si>
    <t>2024-03-02T18:16:04</t>
  </si>
  <si>
    <t>2024-03-03</t>
  </si>
  <si>
    <t>2024-03-03T06:46:04</t>
  </si>
  <si>
    <t>2024-03-03T18:16:58</t>
  </si>
  <si>
    <t>2024-03-04</t>
  </si>
  <si>
    <t>2024-03-04T06:44:44</t>
  </si>
  <si>
    <t>2024-03-04T18:17:51</t>
  </si>
  <si>
    <t>2024-03-05</t>
  </si>
  <si>
    <t>2024-03-05T06:43:24</t>
  </si>
  <si>
    <t>2024-03-05T18:18:44</t>
  </si>
  <si>
    <t>2024-03-06</t>
  </si>
  <si>
    <t>2024-03-06T06:42:04</t>
  </si>
  <si>
    <t>2024-03-06T18:19:36</t>
  </si>
  <si>
    <t>2024-03-07</t>
  </si>
  <si>
    <t>2024-03-07T06:40:43</t>
  </si>
  <si>
    <t>2024-03-07T18:20:29</t>
  </si>
  <si>
    <t>2024-03-08</t>
  </si>
  <si>
    <t>2024-03-08T06:39:21</t>
  </si>
  <si>
    <t>2024-03-08T18:21:21</t>
  </si>
  <si>
    <t>2024-03-09</t>
  </si>
  <si>
    <t>2024-03-09T06:37:59</t>
  </si>
  <si>
    <t>2024-03-09T18:22:13</t>
  </si>
  <si>
    <t>2024-03-10</t>
  </si>
  <si>
    <t>2024-03-10T06:36:37</t>
  </si>
  <si>
    <t>2024-03-10T18:23:04</t>
  </si>
  <si>
    <t>2024-03-11</t>
  </si>
  <si>
    <t>2024-03-11T06:35:14</t>
  </si>
  <si>
    <t>2024-03-11T18:23:55</t>
  </si>
  <si>
    <t>2024-03-12</t>
  </si>
  <si>
    <t>2024-03-12T06:33:51</t>
  </si>
  <si>
    <t>2024-03-12T18:24:46</t>
  </si>
  <si>
    <t>2024-03-13</t>
  </si>
  <si>
    <t>2024-03-13T06:32:27</t>
  </si>
  <si>
    <t>2024-03-13T18:25:37</t>
  </si>
  <si>
    <t>2024-03-14</t>
  </si>
  <si>
    <t>2024-03-14T06:31:03</t>
  </si>
  <si>
    <t>2024-03-14T18:26:28</t>
  </si>
  <si>
    <t>2024-03-15</t>
  </si>
  <si>
    <t>2024-03-15T06:29:39</t>
  </si>
  <si>
    <t>2024-03-15T18:27:18</t>
  </si>
  <si>
    <t>2024-03-16</t>
  </si>
  <si>
    <t>2024-03-16T06:28:15</t>
  </si>
  <si>
    <t>2024-03-16T18:28:08</t>
  </si>
  <si>
    <t>2024-03-17</t>
  </si>
  <si>
    <t>2024-03-17T06:26:50</t>
  </si>
  <si>
    <t>2024-03-17T18:28:58</t>
  </si>
  <si>
    <t>2024-03-18</t>
  </si>
  <si>
    <t>2024-03-18T06:25:26</t>
  </si>
  <si>
    <t>2024-03-18T18:29:48</t>
  </si>
  <si>
    <t>2024-03-19</t>
  </si>
  <si>
    <t>2024-03-19T06:24:01</t>
  </si>
  <si>
    <t>2024-03-19T18:30:38</t>
  </si>
  <si>
    <t>2024-03-20</t>
  </si>
  <si>
    <t>2024-03-20T06:22:36</t>
  </si>
  <si>
    <t>2024-03-20T18:31:28</t>
  </si>
  <si>
    <t>2024-03-21</t>
  </si>
  <si>
    <t>2024-03-21T06:21:11</t>
  </si>
  <si>
    <t>2024-03-21T18:32:17</t>
  </si>
  <si>
    <t>2024-03-22</t>
  </si>
  <si>
    <t>2024-03-22T06:19:46</t>
  </si>
  <si>
    <t>2024-03-22T18:33:06</t>
  </si>
  <si>
    <t>2024-03-23</t>
  </si>
  <si>
    <t>2024-03-23T06:18:20</t>
  </si>
  <si>
    <t>2024-03-23T18:33:56</t>
  </si>
  <si>
    <t>2024-03-24</t>
  </si>
  <si>
    <t>2024-03-24T06:16:55</t>
  </si>
  <si>
    <t>2024-03-24T18:34:45</t>
  </si>
  <si>
    <t>2024-03-25</t>
  </si>
  <si>
    <t>2024-03-25T06:15:30</t>
  </si>
  <si>
    <t>2024-03-25T18:35:34</t>
  </si>
  <si>
    <t>2024-03-26</t>
  </si>
  <si>
    <t>2024-03-26T06:14:05</t>
  </si>
  <si>
    <t>2024-03-26T18:36:23</t>
  </si>
  <si>
    <t>2024-03-27</t>
  </si>
  <si>
    <t>2024-03-27T06:12:40</t>
  </si>
  <si>
    <t>2024-03-27T18:37:11</t>
  </si>
  <si>
    <t>2024-03-28</t>
  </si>
  <si>
    <t>2024-03-28T06:11:15</t>
  </si>
  <si>
    <t>2024-03-28T18:38:00</t>
  </si>
  <si>
    <t>2024-03-29</t>
  </si>
  <si>
    <t>2024-03-29T06:09:51</t>
  </si>
  <si>
    <t>2024-03-29T18:38:49</t>
  </si>
  <si>
    <t>2024-03-30</t>
  </si>
  <si>
    <t>2024-03-30T06:08:26</t>
  </si>
  <si>
    <t>2024-03-30T18:39:38</t>
  </si>
  <si>
    <t>2024-03-31</t>
  </si>
  <si>
    <t>2024-03-31T07:07:02</t>
  </si>
  <si>
    <t>2024-03-31T19:40:26</t>
  </si>
  <si>
    <t>2024-04-01</t>
  </si>
  <si>
    <t>2024-04-01T07:05:37</t>
  </si>
  <si>
    <t>2024-04-01T19:41:15</t>
  </si>
  <si>
    <t>2024-04-02</t>
  </si>
  <si>
    <t>2024-04-02T07:04:14</t>
  </si>
  <si>
    <t>2024-04-02T19:42:04</t>
  </si>
  <si>
    <t>2024-04-03</t>
  </si>
  <si>
    <t>2024-04-03T07:02:50</t>
  </si>
  <si>
    <t>2024-04-03T19:42:52</t>
  </si>
  <si>
    <t>2024-04-04</t>
  </si>
  <si>
    <t>2024-04-04T07:01:27</t>
  </si>
  <si>
    <t>2024-04-04T19:43:41</t>
  </si>
  <si>
    <t>2024-04-05</t>
  </si>
  <si>
    <t>2024-04-05T07:00:04</t>
  </si>
  <si>
    <t>2024-04-05T19:44:29</t>
  </si>
  <si>
    <t>2024-04-06</t>
  </si>
  <si>
    <t>2024-04-06T06:58:41</t>
  </si>
  <si>
    <t>2024-04-06T19:45:18</t>
  </si>
  <si>
    <t>2024-04-07</t>
  </si>
  <si>
    <t>2024-04-07T06:57:19</t>
  </si>
  <si>
    <t>2024-04-07T19:46:07</t>
  </si>
  <si>
    <t>2024-04-08</t>
  </si>
  <si>
    <t>2024-04-08T06:55:57</t>
  </si>
  <si>
    <t>2024-04-08T19:46:56</t>
  </si>
  <si>
    <t>2024-04-09</t>
  </si>
  <si>
    <t>2024-04-09T06:54:36</t>
  </si>
  <si>
    <t>2024-04-09T19:47:44</t>
  </si>
  <si>
    <t>2024-04-10</t>
  </si>
  <si>
    <t>2024-04-10T06:53:15</t>
  </si>
  <si>
    <t>2024-04-10T19:48:33</t>
  </si>
  <si>
    <t>2024-04-11</t>
  </si>
  <si>
    <t>2024-04-11T06:51:55</t>
  </si>
  <si>
    <t>2024-04-11T19:49:22</t>
  </si>
  <si>
    <t>2024-04-12</t>
  </si>
  <si>
    <t>2024-04-12T06:50:36</t>
  </si>
  <si>
    <t>2024-04-12T19:50:11</t>
  </si>
  <si>
    <t>2024-04-13</t>
  </si>
  <si>
    <t>2024-04-13T06:49:16</t>
  </si>
  <si>
    <t>2024-04-13T19:51:00</t>
  </si>
  <si>
    <t>2024-04-14</t>
  </si>
  <si>
    <t>2024-04-14T06:47:58</t>
  </si>
  <si>
    <t>2024-04-14T19:51:49</t>
  </si>
  <si>
    <t>2024-04-15</t>
  </si>
  <si>
    <t>2024-04-15T06:46:40</t>
  </si>
  <si>
    <t>2024-04-15T19:52:38</t>
  </si>
  <si>
    <t>2024-04-16</t>
  </si>
  <si>
    <t>2024-04-16T06:45:23</t>
  </si>
  <si>
    <t>2024-04-16T19:53:27</t>
  </si>
  <si>
    <t>2024-04-17</t>
  </si>
  <si>
    <t>2024-04-17T06:44:06</t>
  </si>
  <si>
    <t>2024-04-17T19:54:16</t>
  </si>
  <si>
    <t>2024-04-18</t>
  </si>
  <si>
    <t>2024-04-18T06:42:50</t>
  </si>
  <si>
    <t>2024-04-18T19:55:05</t>
  </si>
  <si>
    <t>2024-04-19</t>
  </si>
  <si>
    <t>2024-04-19T06:41:35</t>
  </si>
  <si>
    <t>2024-04-19T19:55:54</t>
  </si>
  <si>
    <t>2024-04-20</t>
  </si>
  <si>
    <t>2024-04-20T06:40:21</t>
  </si>
  <si>
    <t>2024-04-20T19:56:44</t>
  </si>
  <si>
    <t>2024-04-21</t>
  </si>
  <si>
    <t>2024-04-21T06:39:07</t>
  </si>
  <si>
    <t>2024-04-21T19:57:33</t>
  </si>
  <si>
    <t>2024-04-22</t>
  </si>
  <si>
    <t>2024-04-22T06:37:55</t>
  </si>
  <si>
    <t>2024-04-22T19:58:23</t>
  </si>
  <si>
    <t>2024-04-23</t>
  </si>
  <si>
    <t>2024-04-23T06:36:43</t>
  </si>
  <si>
    <t>2024-04-23T19:59:12</t>
  </si>
  <si>
    <t>2024-04-24</t>
  </si>
  <si>
    <t>2024-04-24T06:35:32</t>
  </si>
  <si>
    <t>2024-04-24T20:00:01</t>
  </si>
  <si>
    <t>2024-04-25</t>
  </si>
  <si>
    <t>2024-04-25T06:34:22</t>
  </si>
  <si>
    <t>2024-04-25T20:00:51</t>
  </si>
  <si>
    <t>2024-04-26</t>
  </si>
  <si>
    <t>2024-04-26T06:33:13</t>
  </si>
  <si>
    <t>2024-04-26T20:01:41</t>
  </si>
  <si>
    <t>2024-04-27</t>
  </si>
  <si>
    <t>2024-04-27T06:32:05</t>
  </si>
  <si>
    <t>2024-04-27T20:02:30</t>
  </si>
  <si>
    <t>2024-04-28</t>
  </si>
  <si>
    <t>2024-04-28T06:30:58</t>
  </si>
  <si>
    <t>2024-04-28T20:03:20</t>
  </si>
  <si>
    <t>2024-04-29</t>
  </si>
  <si>
    <t>2024-04-29T06:29:51</t>
  </si>
  <si>
    <t>2024-04-29T20:04:09</t>
  </si>
  <si>
    <t>2024-04-30</t>
  </si>
  <si>
    <t>2024-04-30T06:28:46</t>
  </si>
  <si>
    <t>2024-04-30T20:04:59</t>
  </si>
  <si>
    <t>2024-05-01</t>
  </si>
  <si>
    <t>2024-05-01T06:27:42</t>
  </si>
  <si>
    <t>2024-05-01T20:05:48</t>
  </si>
  <si>
    <t>2024-05-02</t>
  </si>
  <si>
    <t>2024-05-02T06:26:40</t>
  </si>
  <si>
    <t>2024-05-02T20:06:38</t>
  </si>
  <si>
    <t>2024-05-03</t>
  </si>
  <si>
    <t>2024-05-03T06:25:38</t>
  </si>
  <si>
    <t>2024-05-03T20:07:27</t>
  </si>
  <si>
    <t>2024-05-04</t>
  </si>
  <si>
    <t>2024-05-04T06:24:37</t>
  </si>
  <si>
    <t>2024-05-04T20:08:16</t>
  </si>
  <si>
    <t>2024-05-05</t>
  </si>
  <si>
    <t>2024-05-05T06:23:38</t>
  </si>
  <si>
    <t>2024-05-05T20:09:06</t>
  </si>
  <si>
    <t>2024-05-06</t>
  </si>
  <si>
    <t>2024-05-06T06:22:40</t>
  </si>
  <si>
    <t>2024-05-06T20:09:55</t>
  </si>
  <si>
    <t>2024-05-07</t>
  </si>
  <si>
    <t>2024-05-07T06:21:43</t>
  </si>
  <si>
    <t>2024-05-07T20:10:44</t>
  </si>
  <si>
    <t>2024-05-08</t>
  </si>
  <si>
    <t>2024-05-08T06:20:47</t>
  </si>
  <si>
    <t>2024-05-08T20:11:33</t>
  </si>
  <si>
    <t>2024-05-09</t>
  </si>
  <si>
    <t>2024-05-09T06:19:53</t>
  </si>
  <si>
    <t>2024-05-09T20:12:21</t>
  </si>
  <si>
    <t>2024-05-10</t>
  </si>
  <si>
    <t>2024-05-10T06:19:00</t>
  </si>
  <si>
    <t>2024-05-10T20:13:10</t>
  </si>
  <si>
    <t>2024-05-11</t>
  </si>
  <si>
    <t>2024-05-11T06:18:08</t>
  </si>
  <si>
    <t>2024-05-11T20:13:58</t>
  </si>
  <si>
    <t>2024-05-12</t>
  </si>
  <si>
    <t>2024-05-12T06:17:18</t>
  </si>
  <si>
    <t>2024-05-12T20:14:46</t>
  </si>
  <si>
    <t>2024-05-13</t>
  </si>
  <si>
    <t>2024-05-13T06:16:29</t>
  </si>
  <si>
    <t>2024-05-13T20:15:34</t>
  </si>
  <si>
    <t>2024-05-14</t>
  </si>
  <si>
    <t>2024-05-14T06:15:41</t>
  </si>
  <si>
    <t>2024-05-14T20:16:22</t>
  </si>
  <si>
    <t>2024-05-15</t>
  </si>
  <si>
    <t>2024-05-15T06:14:55</t>
  </si>
  <si>
    <t>2024-05-15T20:17:09</t>
  </si>
  <si>
    <t>2024-05-16</t>
  </si>
  <si>
    <t>2024-05-16T06:14:10</t>
  </si>
  <si>
    <t>2024-05-16T20:17:56</t>
  </si>
  <si>
    <t>2024-05-17</t>
  </si>
  <si>
    <t>2024-05-17T06:13:27</t>
  </si>
  <si>
    <t>2024-05-17T20:18:42</t>
  </si>
  <si>
    <t>2024-05-18</t>
  </si>
  <si>
    <t>2024-05-18T06:12:45</t>
  </si>
  <si>
    <t>2024-05-18T20:19:28</t>
  </si>
  <si>
    <t>2024-05-19</t>
  </si>
  <si>
    <t>2024-05-19T06:12:05</t>
  </si>
  <si>
    <t>2024-05-19T20:20:14</t>
  </si>
  <si>
    <t>2024-05-20</t>
  </si>
  <si>
    <t>2024-05-20T06:11:27</t>
  </si>
  <si>
    <t>2024-05-20T20:20:59</t>
  </si>
  <si>
    <t>2024-05-21</t>
  </si>
  <si>
    <t>2024-05-21T06:10:49</t>
  </si>
  <si>
    <t>2024-05-21T20:21:44</t>
  </si>
  <si>
    <t>2024-05-22</t>
  </si>
  <si>
    <t>2024-05-22T06:10:14</t>
  </si>
  <si>
    <t>2024-05-22T20:22:28</t>
  </si>
  <si>
    <t>2024-05-23</t>
  </si>
  <si>
    <t>2024-05-23T06:09:40</t>
  </si>
  <si>
    <t>2024-05-23T20:23:12</t>
  </si>
  <si>
    <t>2024-05-24</t>
  </si>
  <si>
    <t>2024-05-24T06:09:07</t>
  </si>
  <si>
    <t>2024-05-24T20:23:55</t>
  </si>
  <si>
    <t>2024-05-25</t>
  </si>
  <si>
    <t>2024-05-25T06:08:36</t>
  </si>
  <si>
    <t>2024-05-25T20:24:37</t>
  </si>
  <si>
    <t>2024-05-26</t>
  </si>
  <si>
    <t>2024-05-26T06:08:07</t>
  </si>
  <si>
    <t>2024-05-26T20:25:19</t>
  </si>
  <si>
    <t>2024-05-27</t>
  </si>
  <si>
    <t>2024-05-27T06:07:40</t>
  </si>
  <si>
    <t>2024-05-27T20:26:00</t>
  </si>
  <si>
    <t>2024-05-28</t>
  </si>
  <si>
    <t>2024-05-28T06:07:14</t>
  </si>
  <si>
    <t>2024-05-28T20:26:41</t>
  </si>
  <si>
    <t>2024-05-29</t>
  </si>
  <si>
    <t>2024-05-29T06:06:49</t>
  </si>
  <si>
    <t>2024-05-29T20:27:20</t>
  </si>
  <si>
    <t>2024-05-30</t>
  </si>
  <si>
    <t>2024-05-30T06:06:26</t>
  </si>
  <si>
    <t>2024-05-30T20:27:59</t>
  </si>
  <si>
    <t>2024-05-31</t>
  </si>
  <si>
    <t>2024-05-31T06:06:05</t>
  </si>
  <si>
    <t>2024-05-31T20:28:37</t>
  </si>
  <si>
    <t>2024-06-01</t>
  </si>
  <si>
    <t>2024-06-01T06:05:46</t>
  </si>
  <si>
    <t>2024-06-01T20:29:14</t>
  </si>
  <si>
    <t>2024-06-02</t>
  </si>
  <si>
    <t>2024-06-02T06:05:28</t>
  </si>
  <si>
    <t>2024-06-02T20:29:50</t>
  </si>
  <si>
    <t>2024-06-03</t>
  </si>
  <si>
    <t>2024-06-03T06:05:12</t>
  </si>
  <si>
    <t>2024-06-03T20:30:26</t>
  </si>
  <si>
    <t>2024-06-04</t>
  </si>
  <si>
    <t>2024-06-04T06:04:58</t>
  </si>
  <si>
    <t>2024-06-04T20:31:00</t>
  </si>
  <si>
    <t>2024-06-05</t>
  </si>
  <si>
    <t>2024-06-05T06:04:45</t>
  </si>
  <si>
    <t>2024-06-05T20:31:33</t>
  </si>
  <si>
    <t>2024-06-06</t>
  </si>
  <si>
    <t>2024-06-06T06:04:34</t>
  </si>
  <si>
    <t>2024-06-06T20:32:05</t>
  </si>
  <si>
    <t>2024-06-07</t>
  </si>
  <si>
    <t>2024-06-07T06:04:25</t>
  </si>
  <si>
    <t>2024-06-07T20:32:37</t>
  </si>
  <si>
    <t>2024-06-08</t>
  </si>
  <si>
    <t>2024-06-08T06:04:17</t>
  </si>
  <si>
    <t>2024-06-08T20:33:07</t>
  </si>
  <si>
    <t>2024-06-09</t>
  </si>
  <si>
    <t>2024-06-09T06:04:11</t>
  </si>
  <si>
    <t>2024-06-09T20:33:35</t>
  </si>
  <si>
    <t>2024-06-10</t>
  </si>
  <si>
    <t>2024-06-10T06:04:06</t>
  </si>
  <si>
    <t>2024-06-10T20:34:03</t>
  </si>
  <si>
    <t>2024-06-11</t>
  </si>
  <si>
    <t>2024-06-11T06:04:03</t>
  </si>
  <si>
    <t>2024-06-11T20:34:29</t>
  </si>
  <si>
    <t>2024-06-12</t>
  </si>
  <si>
    <t>2024-06-12T06:04:02</t>
  </si>
  <si>
    <t>2024-06-12T20:34:55</t>
  </si>
  <si>
    <t>2024-06-13</t>
  </si>
  <si>
    <t>2024-06-13T06:04:03</t>
  </si>
  <si>
    <t>2024-06-13T20:35:18</t>
  </si>
  <si>
    <t>2024-06-14</t>
  </si>
  <si>
    <t>2024-06-14T06:04:05</t>
  </si>
  <si>
    <t>2024-06-14T20:35:41</t>
  </si>
  <si>
    <t>2024-06-15</t>
  </si>
  <si>
    <t>2024-06-15T06:04:08</t>
  </si>
  <si>
    <t>2024-06-15T20:36:02</t>
  </si>
  <si>
    <t>2024-06-16</t>
  </si>
  <si>
    <t>2024-06-16T06:04:13</t>
  </si>
  <si>
    <t>2024-06-16T20:36:22</t>
  </si>
  <si>
    <t>2024-06-17</t>
  </si>
  <si>
    <t>2024-06-17T06:04:20</t>
  </si>
  <si>
    <t>2024-06-17T20:36:40</t>
  </si>
  <si>
    <t>2024-06-18</t>
  </si>
  <si>
    <t>2024-06-18T06:04:28</t>
  </si>
  <si>
    <t>2024-06-18T20:36:57</t>
  </si>
  <si>
    <t>2024-06-19</t>
  </si>
  <si>
    <t>2024-06-19T06:04:38</t>
  </si>
  <si>
    <t>2024-06-19T20:37:13</t>
  </si>
  <si>
    <t>2024-06-20</t>
  </si>
  <si>
    <t>2024-06-20T06:04:49</t>
  </si>
  <si>
    <t>2024-06-20T20:37:27</t>
  </si>
  <si>
    <t>2024-06-21</t>
  </si>
  <si>
    <t>2024-06-21T06:05:02</t>
  </si>
  <si>
    <t>2024-06-21T20:37:39</t>
  </si>
  <si>
    <t>2024-06-22</t>
  </si>
  <si>
    <t>2024-06-22T06:05:16</t>
  </si>
  <si>
    <t>2024-06-22T20:37:50</t>
  </si>
  <si>
    <t>2024-06-23</t>
  </si>
  <si>
    <t>2024-06-23T06:05:32</t>
  </si>
  <si>
    <t>2024-06-23T20:38:00</t>
  </si>
  <si>
    <t>2024-06-24</t>
  </si>
  <si>
    <t>2024-06-24T06:05:49</t>
  </si>
  <si>
    <t>2024-06-24T20:38:08</t>
  </si>
  <si>
    <t>2024-06-25</t>
  </si>
  <si>
    <t>2024-06-25T06:06:07</t>
  </si>
  <si>
    <t>2024-06-25T20:38:14</t>
  </si>
  <si>
    <t>2024-06-26</t>
  </si>
  <si>
    <t>2024-06-26T06:06:26</t>
  </si>
  <si>
    <t>2024-06-26T20:38:18</t>
  </si>
  <si>
    <t>2024-06-27</t>
  </si>
  <si>
    <t>2024-06-27T06:06:47</t>
  </si>
  <si>
    <t>2024-06-27T20:38:21</t>
  </si>
  <si>
    <t>2024-06-28</t>
  </si>
  <si>
    <t>2024-06-28T06:07:10</t>
  </si>
  <si>
    <t>2024-06-28T20:38:23</t>
  </si>
  <si>
    <t>2024-06-29</t>
  </si>
  <si>
    <t>2024-06-29T06:07:33</t>
  </si>
  <si>
    <t>2024-06-29T20:38:23</t>
  </si>
  <si>
    <t>2024-06-30</t>
  </si>
  <si>
    <t>2024-06-30T06:07:58</t>
  </si>
  <si>
    <t>2024-06-30T20:38:21</t>
  </si>
  <si>
    <t>2024-07-01</t>
  </si>
  <si>
    <t>2024-07-01T06:08:24</t>
  </si>
  <si>
    <t>2024-07-01T20:38:17</t>
  </si>
  <si>
    <t>2024-07-02</t>
  </si>
  <si>
    <t>2024-07-02T06:08:51</t>
  </si>
  <si>
    <t>2024-07-02T20:38:12</t>
  </si>
  <si>
    <t>2024-07-03</t>
  </si>
  <si>
    <t>2024-07-03T06:09:19</t>
  </si>
  <si>
    <t>2024-07-03T20:38:05</t>
  </si>
  <si>
    <t>2024-07-04</t>
  </si>
  <si>
    <t>2024-07-04T06:09:48</t>
  </si>
  <si>
    <t>2024-07-04T20:37:56</t>
  </si>
  <si>
    <t>2024-07-05</t>
  </si>
  <si>
    <t>2024-07-05T06:10:18</t>
  </si>
  <si>
    <t>2024-07-05T20:37:46</t>
  </si>
  <si>
    <t>2024-07-06</t>
  </si>
  <si>
    <t>2024-07-06T06:10:50</t>
  </si>
  <si>
    <t>2024-07-06T20:37:34</t>
  </si>
  <si>
    <t>2024-07-07</t>
  </si>
  <si>
    <t>2024-07-07T06:11:22</t>
  </si>
  <si>
    <t>2024-07-07T20:37:20</t>
  </si>
  <si>
    <t>2024-07-08</t>
  </si>
  <si>
    <t>2024-07-08T06:11:55</t>
  </si>
  <si>
    <t>2024-07-08T20:37:04</t>
  </si>
  <si>
    <t>2024-07-09</t>
  </si>
  <si>
    <t>2024-07-09T06:12:29</t>
  </si>
  <si>
    <t>2024-07-09T20:36:47</t>
  </si>
  <si>
    <t>2024-07-10</t>
  </si>
  <si>
    <t>2024-07-10T06:13:04</t>
  </si>
  <si>
    <t>2024-07-10T20:36:28</t>
  </si>
  <si>
    <t>2024-07-11</t>
  </si>
  <si>
    <t>2024-07-11T06:13:40</t>
  </si>
  <si>
    <t>2024-07-11T20:36:07</t>
  </si>
  <si>
    <t>2024-07-12</t>
  </si>
  <si>
    <t>2024-07-12T06:14:17</t>
  </si>
  <si>
    <t>2024-07-12T20:35:45</t>
  </si>
  <si>
    <t>2024-07-13</t>
  </si>
  <si>
    <t>2024-07-13T06:14:54</t>
  </si>
  <si>
    <t>2024-07-13T20:35:21</t>
  </si>
  <si>
    <t>2024-07-14</t>
  </si>
  <si>
    <t>2024-07-14T06:15:32</t>
  </si>
  <si>
    <t>2024-07-14T20:34:55</t>
  </si>
  <si>
    <t>2024-07-15</t>
  </si>
  <si>
    <t>2024-07-15T06:16:11</t>
  </si>
  <si>
    <t>2024-07-15T20:34:28</t>
  </si>
  <si>
    <t>2024-07-16</t>
  </si>
  <si>
    <t>2024-07-16T06:16:50</t>
  </si>
  <si>
    <t>2024-07-16T20:33:59</t>
  </si>
  <si>
    <t>2024-07-17</t>
  </si>
  <si>
    <t>2024-07-17T06:17:30</t>
  </si>
  <si>
    <t>2024-07-17T20:33:28</t>
  </si>
  <si>
    <t>2024-07-18</t>
  </si>
  <si>
    <t>2024-07-18T06:18:11</t>
  </si>
  <si>
    <t>2024-07-18T20:32:56</t>
  </si>
  <si>
    <t>2024-07-19</t>
  </si>
  <si>
    <t>2024-07-19T06:18:52</t>
  </si>
  <si>
    <t>2024-07-19T20:32:22</t>
  </si>
  <si>
    <t>2024-07-20</t>
  </si>
  <si>
    <t>2024-07-20T06:19:34</t>
  </si>
  <si>
    <t>2024-07-20T20:31:47</t>
  </si>
  <si>
    <t>2024-07-21</t>
  </si>
  <si>
    <t>2024-07-21T06:20:16</t>
  </si>
  <si>
    <t>2024-07-21T20:31:10</t>
  </si>
  <si>
    <t>2024-07-22</t>
  </si>
  <si>
    <t>2024-07-22T06:20:58</t>
  </si>
  <si>
    <t>2024-07-22T20:30:31</t>
  </si>
  <si>
    <t>2024-07-23</t>
  </si>
  <si>
    <t>2024-07-23T06:21:41</t>
  </si>
  <si>
    <t>2024-07-23T20:29:51</t>
  </si>
  <si>
    <t>2024-07-24</t>
  </si>
  <si>
    <t>2024-07-24T06:22:25</t>
  </si>
  <si>
    <t>2024-07-24T20:29:09</t>
  </si>
  <si>
    <t>2024-07-25</t>
  </si>
  <si>
    <t>2024-07-25T06:23:08</t>
  </si>
  <si>
    <t>2024-07-25T20:28:25</t>
  </si>
  <si>
    <t>2024-07-26</t>
  </si>
  <si>
    <t>2024-07-26T06:23:52</t>
  </si>
  <si>
    <t>2024-07-26T20:27:41</t>
  </si>
  <si>
    <t>2024-07-27</t>
  </si>
  <si>
    <t>2024-07-27T06:24:37</t>
  </si>
  <si>
    <t>2024-07-27T20:26:54</t>
  </si>
  <si>
    <t>2024-07-28</t>
  </si>
  <si>
    <t>2024-07-28T06:25:21</t>
  </si>
  <si>
    <t>2024-07-28T20:26:07</t>
  </si>
  <si>
    <t>2024-07-29</t>
  </si>
  <si>
    <t>2024-07-29T06:26:06</t>
  </si>
  <si>
    <t>2024-07-29T20:25:17</t>
  </si>
  <si>
    <t>2024-07-30</t>
  </si>
  <si>
    <t>2024-07-30T06:26:51</t>
  </si>
  <si>
    <t>2024-07-30T20:24:27</t>
  </si>
  <si>
    <t>2024-07-31</t>
  </si>
  <si>
    <t>2024-07-31T06:27:37</t>
  </si>
  <si>
    <t>2024-07-31T20:23:35</t>
  </si>
  <si>
    <t>2024-08-01</t>
  </si>
  <si>
    <t>2024-08-01T06:28:22</t>
  </si>
  <si>
    <t>2024-08-01T20:22:41</t>
  </si>
  <si>
    <t>2024-08-02</t>
  </si>
  <si>
    <t>2024-08-02T06:29:08</t>
  </si>
  <si>
    <t>2024-08-02T20:21:46</t>
  </si>
  <si>
    <t>2024-08-03</t>
  </si>
  <si>
    <t>2024-08-03T06:29:54</t>
  </si>
  <si>
    <t>2024-08-03T20:20:50</t>
  </si>
  <si>
    <t>2024-08-04</t>
  </si>
  <si>
    <t>2024-08-04T06:30:40</t>
  </si>
  <si>
    <t>2024-08-04T20:19:53</t>
  </si>
  <si>
    <t>2024-08-05</t>
  </si>
  <si>
    <t>2024-08-05T06:31:26</t>
  </si>
  <si>
    <t>2024-08-05T20:18:54</t>
  </si>
  <si>
    <t>2024-08-06</t>
  </si>
  <si>
    <t>2024-08-06T06:32:12</t>
  </si>
  <si>
    <t>2024-08-06T20:17:54</t>
  </si>
  <si>
    <t>2024-08-07</t>
  </si>
  <si>
    <t>2024-08-07T06:32:58</t>
  </si>
  <si>
    <t>2024-08-07T20:16:53</t>
  </si>
  <si>
    <t>2024-08-08</t>
  </si>
  <si>
    <t>2024-08-08T06:33:44</t>
  </si>
  <si>
    <t>2024-08-08T20:15:51</t>
  </si>
  <si>
    <t>2024-08-09</t>
  </si>
  <si>
    <t>2024-08-09T06:34:30</t>
  </si>
  <si>
    <t>2024-08-09T20:14:47</t>
  </si>
  <si>
    <t>2024-08-10</t>
  </si>
  <si>
    <t>2024-08-10T06:35:16</t>
  </si>
  <si>
    <t>2024-08-10T20:13:43</t>
  </si>
  <si>
    <t>2024-08-11</t>
  </si>
  <si>
    <t>2024-08-11T06:36:02</t>
  </si>
  <si>
    <t>2024-08-11T20:12:37</t>
  </si>
  <si>
    <t>2024-08-12</t>
  </si>
  <si>
    <t>2024-08-12T06:36:48</t>
  </si>
  <si>
    <t>2024-08-12T20:11:30</t>
  </si>
  <si>
    <t>2024-08-13</t>
  </si>
  <si>
    <t>2024-08-13T06:37:34</t>
  </si>
  <si>
    <t>2024-08-13T20:10:22</t>
  </si>
  <si>
    <t>2024-08-14</t>
  </si>
  <si>
    <t>2024-08-14T06:38:21</t>
  </si>
  <si>
    <t>2024-08-14T20:09:13</t>
  </si>
  <si>
    <t>2024-08-15</t>
  </si>
  <si>
    <t>2024-08-15T06:39:07</t>
  </si>
  <si>
    <t>2024-08-15T20:08:03</t>
  </si>
  <si>
    <t>2024-08-16</t>
  </si>
  <si>
    <t>2024-08-16T06:39:53</t>
  </si>
  <si>
    <t>2024-08-16T20:06:52</t>
  </si>
  <si>
    <t>2024-08-17</t>
  </si>
  <si>
    <t>2024-08-17T06:40:38</t>
  </si>
  <si>
    <t>2024-08-17T20:05:40</t>
  </si>
  <si>
    <t>2024-08-18</t>
  </si>
  <si>
    <t>2024-08-18T06:41:24</t>
  </si>
  <si>
    <t>2024-08-18T20:04:27</t>
  </si>
  <si>
    <t>2024-08-19</t>
  </si>
  <si>
    <t>2024-08-19T06:42:10</t>
  </si>
  <si>
    <t>2024-08-19T20:03:14</t>
  </si>
  <si>
    <t>2024-08-20</t>
  </si>
  <si>
    <t>2024-08-20T06:42:56</t>
  </si>
  <si>
    <t>2024-08-20T20:01:59</t>
  </si>
  <si>
    <t>2024-08-21</t>
  </si>
  <si>
    <t>2024-08-21T06:43:41</t>
  </si>
  <si>
    <t>2024-08-21T20:00:44</t>
  </si>
  <si>
    <t>2024-08-22</t>
  </si>
  <si>
    <t>2024-08-22T06:44:27</t>
  </si>
  <si>
    <t>2024-08-22T19:59:28</t>
  </si>
  <si>
    <t>2024-08-23</t>
  </si>
  <si>
    <t>2024-08-23T06:45:12</t>
  </si>
  <si>
    <t>2024-08-23T19:58:11</t>
  </si>
  <si>
    <t>2024-08-24</t>
  </si>
  <si>
    <t>2024-08-24T06:45:58</t>
  </si>
  <si>
    <t>2024-08-24T19:56:53</t>
  </si>
  <si>
    <t>2024-08-25</t>
  </si>
  <si>
    <t>2024-08-25T06:46:43</t>
  </si>
  <si>
    <t>2024-08-25T19:55:34</t>
  </si>
  <si>
    <t>2024-08-26</t>
  </si>
  <si>
    <t>2024-08-26T06:47:28</t>
  </si>
  <si>
    <t>2024-08-26T19:54:15</t>
  </si>
  <si>
    <t>2024-08-27</t>
  </si>
  <si>
    <t>2024-08-27T06:48:13</t>
  </si>
  <si>
    <t>2024-08-27T19:52:55</t>
  </si>
  <si>
    <t>2024-08-28</t>
  </si>
  <si>
    <t>2024-08-28T06:48:58</t>
  </si>
  <si>
    <t>2024-08-28T19:51:35</t>
  </si>
  <si>
    <t>2024-08-29</t>
  </si>
  <si>
    <t>2024-08-29T06:49:43</t>
  </si>
  <si>
    <t>2024-08-29T19:50:14</t>
  </si>
  <si>
    <t>2024-08-30</t>
  </si>
  <si>
    <t>2024-08-30T06:50:28</t>
  </si>
  <si>
    <t>2024-08-30T19:48:52</t>
  </si>
  <si>
    <t>2024-08-31</t>
  </si>
  <si>
    <t>2024-08-31T06:51:13</t>
  </si>
  <si>
    <t>2024-08-31T19:47:30</t>
  </si>
  <si>
    <t>2024-09-01</t>
  </si>
  <si>
    <t>2024-09-01T06:51:58</t>
  </si>
  <si>
    <t>2024-09-01T19:46:07</t>
  </si>
  <si>
    <t>2024-09-02</t>
  </si>
  <si>
    <t>2024-09-02T06:52:42</t>
  </si>
  <si>
    <t>2024-09-02T19:44:44</t>
  </si>
  <si>
    <t>2024-09-03</t>
  </si>
  <si>
    <t>2024-09-03T06:53:27</t>
  </si>
  <si>
    <t>2024-09-03T19:43:20</t>
  </si>
  <si>
    <t>2024-09-04</t>
  </si>
  <si>
    <t>2024-09-04T06:54:11</t>
  </si>
  <si>
    <t>2024-09-04T19:41:56</t>
  </si>
  <si>
    <t>2024-09-05</t>
  </si>
  <si>
    <t>2024-09-05T06:54:56</t>
  </si>
  <si>
    <t>2024-09-05T19:40:31</t>
  </si>
  <si>
    <t>2024-09-06</t>
  </si>
  <si>
    <t>2024-09-06T06:55:40</t>
  </si>
  <si>
    <t>2024-09-06T19:39:06</t>
  </si>
  <si>
    <t>2024-09-07</t>
  </si>
  <si>
    <t>2024-09-07T06:56:25</t>
  </si>
  <si>
    <t>2024-09-07T19:37:41</t>
  </si>
  <si>
    <t>2024-09-08</t>
  </si>
  <si>
    <t>2024-09-08T06:57:09</t>
  </si>
  <si>
    <t>2024-09-08T19:36:15</t>
  </si>
  <si>
    <t>2024-09-09</t>
  </si>
  <si>
    <t>2024-09-09T06:57:53</t>
  </si>
  <si>
    <t>2024-09-09T19:34:49</t>
  </si>
  <si>
    <t>2024-09-10</t>
  </si>
  <si>
    <t>2024-09-10T06:58:38</t>
  </si>
  <si>
    <t>2024-09-10T19:33:23</t>
  </si>
  <si>
    <t>2024-09-11</t>
  </si>
  <si>
    <t>2024-09-11T06:59:22</t>
  </si>
  <si>
    <t>2024-09-11T19:31:57</t>
  </si>
  <si>
    <t>2024-09-12</t>
  </si>
  <si>
    <t>2024-09-12T07:00:07</t>
  </si>
  <si>
    <t>2024-09-12T19:30:30</t>
  </si>
  <si>
    <t>2024-09-13</t>
  </si>
  <si>
    <t>2024-09-13T07:00:51</t>
  </si>
  <si>
    <t>2024-09-13T19:29:03</t>
  </si>
  <si>
    <t>2024-09-14</t>
  </si>
  <si>
    <t>2024-09-14T07:01:35</t>
  </si>
  <si>
    <t>2024-09-14T19:27:36</t>
  </si>
  <si>
    <t>2024-09-15</t>
  </si>
  <si>
    <t>2024-09-15T07:02:20</t>
  </si>
  <si>
    <t>2024-09-15T19:26:09</t>
  </si>
  <si>
    <t>2024-09-16</t>
  </si>
  <si>
    <t>2024-09-16T07:03:04</t>
  </si>
  <si>
    <t>2024-09-16T19:24:42</t>
  </si>
  <si>
    <t>2024-09-17</t>
  </si>
  <si>
    <t>2024-09-17T07:03:49</t>
  </si>
  <si>
    <t>2024-09-17T19:23:14</t>
  </si>
  <si>
    <t>2024-09-18</t>
  </si>
  <si>
    <t>2024-09-18T07:04:34</t>
  </si>
  <si>
    <t>2024-09-18T19:21:47</t>
  </si>
  <si>
    <t>2024-09-19</t>
  </si>
  <si>
    <t>2024-09-19T07:05:19</t>
  </si>
  <si>
    <t>2024-09-19T19:20:19</t>
  </si>
  <si>
    <t>2024-09-20</t>
  </si>
  <si>
    <t>2024-09-20T07:06:03</t>
  </si>
  <si>
    <t>2024-09-20T19:18:52</t>
  </si>
  <si>
    <t>2024-09-21</t>
  </si>
  <si>
    <t>2024-09-21T07:06:48</t>
  </si>
  <si>
    <t>2024-09-21T19:17:24</t>
  </si>
  <si>
    <t>2024-09-22</t>
  </si>
  <si>
    <t>2024-09-22T07:07:33</t>
  </si>
  <si>
    <t>2024-09-22T19:15:57</t>
  </si>
  <si>
    <t>2024-09-23</t>
  </si>
  <si>
    <t>2024-09-23T07:08:19</t>
  </si>
  <si>
    <t>2024-09-23T19:14:30</t>
  </si>
  <si>
    <t>2024-09-24</t>
  </si>
  <si>
    <t>2024-09-24T07:09:04</t>
  </si>
  <si>
    <t>2024-09-24T19:13:03</t>
  </si>
  <si>
    <t>2024-09-25</t>
  </si>
  <si>
    <t>2024-09-25T07:09:50</t>
  </si>
  <si>
    <t>2024-09-25T19:11:36</t>
  </si>
  <si>
    <t>2024-09-26</t>
  </si>
  <si>
    <t>2024-09-26T07:10:35</t>
  </si>
  <si>
    <t>2024-09-26T19:10:09</t>
  </si>
  <si>
    <t>2024-09-27</t>
  </si>
  <si>
    <t>2024-09-27T07:11:21</t>
  </si>
  <si>
    <t>2024-09-27T19:08:42</t>
  </si>
  <si>
    <t>2024-09-28</t>
  </si>
  <si>
    <t>2024-09-28T07:12:07</t>
  </si>
  <si>
    <t>2024-09-28T19:07:16</t>
  </si>
  <si>
    <t>2024-09-29</t>
  </si>
  <si>
    <t>2024-09-29T07:12:53</t>
  </si>
  <si>
    <t>2024-09-29T19:05:50</t>
  </si>
  <si>
    <t>2024-09-30</t>
  </si>
  <si>
    <t>2024-09-30T07:13:40</t>
  </si>
  <si>
    <t>2024-09-30T19:04:24</t>
  </si>
  <si>
    <t>2024-10-01</t>
  </si>
  <si>
    <t>2024-10-01T07:14:27</t>
  </si>
  <si>
    <t>2024-10-01T19:02:58</t>
  </si>
  <si>
    <t>2024-10-02</t>
  </si>
  <si>
    <t>2024-10-02T07:15:14</t>
  </si>
  <si>
    <t>2024-10-02T19:01:33</t>
  </si>
  <si>
    <t>2024-10-03</t>
  </si>
  <si>
    <t>2024-10-03T07:16:01</t>
  </si>
  <si>
    <t>2024-10-03T19:00:09</t>
  </si>
  <si>
    <t>2024-10-04</t>
  </si>
  <si>
    <t>2024-10-04T07:16:48</t>
  </si>
  <si>
    <t>2024-10-04T18:58:44</t>
  </si>
  <si>
    <t>2024-10-05</t>
  </si>
  <si>
    <t>2024-10-05T07:17:36</t>
  </si>
  <si>
    <t>2024-10-05T18:57:20</t>
  </si>
  <si>
    <t>2024-10-06</t>
  </si>
  <si>
    <t>2024-10-06T07:18:24</t>
  </si>
  <si>
    <t>2024-10-06T18:55:57</t>
  </si>
  <si>
    <t>2024-10-07</t>
  </si>
  <si>
    <t>2024-10-07T07:19:12</t>
  </si>
  <si>
    <t>2024-10-07T18:54:34</t>
  </si>
  <si>
    <t>2024-10-08</t>
  </si>
  <si>
    <t>2024-10-08T07:20:01</t>
  </si>
  <si>
    <t>2024-10-08T18:53:12</t>
  </si>
  <si>
    <t>2024-10-09</t>
  </si>
  <si>
    <t>2024-10-09T07:20:50</t>
  </si>
  <si>
    <t>2024-10-09T18:51:50</t>
  </si>
  <si>
    <t>2024-10-10</t>
  </si>
  <si>
    <t>2024-10-10T07:21:39</t>
  </si>
  <si>
    <t>2024-10-10T18:50:28</t>
  </si>
  <si>
    <t>2024-10-11</t>
  </si>
  <si>
    <t>2024-10-11T07:22:28</t>
  </si>
  <si>
    <t>2024-10-11T18:49:08</t>
  </si>
  <si>
    <t>2024-10-12</t>
  </si>
  <si>
    <t>2024-10-12T07:23:18</t>
  </si>
  <si>
    <t>2024-10-12T18:47:48</t>
  </si>
  <si>
    <t>2024-10-13</t>
  </si>
  <si>
    <t>2024-10-13T07:24:08</t>
  </si>
  <si>
    <t>2024-10-13T18:46:29</t>
  </si>
  <si>
    <t>2024-10-14</t>
  </si>
  <si>
    <t>2024-10-14T07:24:59</t>
  </si>
  <si>
    <t>2024-10-14T18:45:10</t>
  </si>
  <si>
    <t>2024-10-15</t>
  </si>
  <si>
    <t>2024-10-15T07:25:50</t>
  </si>
  <si>
    <t>2024-10-15T18:43:53</t>
  </si>
  <si>
    <t>2024-10-16</t>
  </si>
  <si>
    <t>2024-10-16T07:26:41</t>
  </si>
  <si>
    <t>2024-10-16T18:42:36</t>
  </si>
  <si>
    <t>2024-10-17</t>
  </si>
  <si>
    <t>2024-10-17T07:27:33</t>
  </si>
  <si>
    <t>2024-10-17T18:41:19</t>
  </si>
  <si>
    <t>2024-10-18</t>
  </si>
  <si>
    <t>2024-10-18T07:28:25</t>
  </si>
  <si>
    <t>2024-10-18T18:40:04</t>
  </si>
  <si>
    <t>2024-10-19</t>
  </si>
  <si>
    <t>2024-10-19T07:29:17</t>
  </si>
  <si>
    <t>2024-10-19T18:38:50</t>
  </si>
  <si>
    <t>2024-10-20</t>
  </si>
  <si>
    <t>2024-10-20T07:30:10</t>
  </si>
  <si>
    <t>2024-10-20T18:37:36</t>
  </si>
  <si>
    <t>2024-10-21</t>
  </si>
  <si>
    <t>2024-10-21T07:31:03</t>
  </si>
  <si>
    <t>2024-10-21T18:36:24</t>
  </si>
  <si>
    <t>2024-10-22</t>
  </si>
  <si>
    <t>2024-10-22T07:31:57</t>
  </si>
  <si>
    <t>2024-10-22T18:35:12</t>
  </si>
  <si>
    <t>2024-10-23</t>
  </si>
  <si>
    <t>2024-10-23T07:32:50</t>
  </si>
  <si>
    <t>2024-10-23T18:34:02</t>
  </si>
  <si>
    <t>2024-10-24</t>
  </si>
  <si>
    <t>2024-10-24T07:33:45</t>
  </si>
  <si>
    <t>2024-10-24T18:32:52</t>
  </si>
  <si>
    <t>2024-10-25</t>
  </si>
  <si>
    <t>2024-10-25T07:34:39</t>
  </si>
  <si>
    <t>2024-10-25T18:31:44</t>
  </si>
  <si>
    <t>2024-10-26</t>
  </si>
  <si>
    <t>2024-10-26T07:35:34</t>
  </si>
  <si>
    <t>2024-10-26T18:30:37</t>
  </si>
  <si>
    <t>2024-10-27</t>
  </si>
  <si>
    <t>2024-10-27T06:36:30</t>
  </si>
  <si>
    <t>2024-10-27T17:29:31</t>
  </si>
  <si>
    <t>2024-10-28</t>
  </si>
  <si>
    <t>2024-10-28T06:37:25</t>
  </si>
  <si>
    <t>2024-10-28T17:28:26</t>
  </si>
  <si>
    <t>2024-10-29</t>
  </si>
  <si>
    <t>2024-10-29T06:38:21</t>
  </si>
  <si>
    <t>2024-10-29T17:27:22</t>
  </si>
  <si>
    <t>2024-10-30</t>
  </si>
  <si>
    <t>2024-10-30T06:39:18</t>
  </si>
  <si>
    <t>2024-10-30T17:26:20</t>
  </si>
  <si>
    <t>2024-10-31</t>
  </si>
  <si>
    <t>2024-10-31T06:40:14</t>
  </si>
  <si>
    <t>2024-10-31T17:25:18</t>
  </si>
  <si>
    <t>2024-11-01</t>
  </si>
  <si>
    <t>2024-11-01T06:41:11</t>
  </si>
  <si>
    <t>2024-11-01T17:24:18</t>
  </si>
  <si>
    <t>2024-11-02</t>
  </si>
  <si>
    <t>2024-11-02T06:42:09</t>
  </si>
  <si>
    <t>2024-11-02T17:23:20</t>
  </si>
  <si>
    <t>2024-11-03</t>
  </si>
  <si>
    <t>2024-11-03T06:43:06</t>
  </si>
  <si>
    <t>2024-11-03T17:22:23</t>
  </si>
  <si>
    <t>2024-11-04</t>
  </si>
  <si>
    <t>2024-11-04T06:44:04</t>
  </si>
  <si>
    <t>2024-11-04T17:21:27</t>
  </si>
  <si>
    <t>2024-11-05</t>
  </si>
  <si>
    <t>2024-11-05T06:45:02</t>
  </si>
  <si>
    <t>2024-11-05T17:20:33</t>
  </si>
  <si>
    <t>2024-11-06</t>
  </si>
  <si>
    <t>2024-11-06T06:46:01</t>
  </si>
  <si>
    <t>2024-11-06T17:19:40</t>
  </si>
  <si>
    <t>2024-11-07</t>
  </si>
  <si>
    <t>2024-11-07T06:46:59</t>
  </si>
  <si>
    <t>2024-11-07T17:18:48</t>
  </si>
  <si>
    <t>2024-11-08</t>
  </si>
  <si>
    <t>2024-11-08T06:47:58</t>
  </si>
  <si>
    <t>2024-11-08T17:17:59</t>
  </si>
  <si>
    <t>2024-11-09</t>
  </si>
  <si>
    <t>2024-11-09T06:48:57</t>
  </si>
  <si>
    <t>2024-11-09T17:17:10</t>
  </si>
  <si>
    <t>2024-11-10</t>
  </si>
  <si>
    <t>2024-11-10T06:49:56</t>
  </si>
  <si>
    <t>2024-11-10T17:16:24</t>
  </si>
  <si>
    <t>2024-11-11</t>
  </si>
  <si>
    <t>2024-11-11T06:50:55</t>
  </si>
  <si>
    <t>2024-11-11T17:15:39</t>
  </si>
  <si>
    <t>2024-11-12</t>
  </si>
  <si>
    <t>2024-11-12T06:51:54</t>
  </si>
  <si>
    <t>2024-11-12T17:14:55</t>
  </si>
  <si>
    <t>2024-11-13</t>
  </si>
  <si>
    <t>2024-11-13T06:52:54</t>
  </si>
  <si>
    <t>2024-11-13T17:14:13</t>
  </si>
  <si>
    <t>2024-11-14</t>
  </si>
  <si>
    <t>2024-11-14T06:53:53</t>
  </si>
  <si>
    <t>2024-11-14T17:13:33</t>
  </si>
  <si>
    <t>2024-11-15</t>
  </si>
  <si>
    <t>2024-11-15T06:54:53</t>
  </si>
  <si>
    <t>2024-11-15T17:12:55</t>
  </si>
  <si>
    <t>2024-11-16</t>
  </si>
  <si>
    <t>2024-11-16T06:55:52</t>
  </si>
  <si>
    <t>2024-11-16T17:12:18</t>
  </si>
  <si>
    <t>2024-11-17</t>
  </si>
  <si>
    <t>2024-11-17T06:56:51</t>
  </si>
  <si>
    <t>2024-11-17T17:11:43</t>
  </si>
  <si>
    <t>2024-11-18</t>
  </si>
  <si>
    <t>2024-11-18T06:57:51</t>
  </si>
  <si>
    <t>2024-11-18T17:11:10</t>
  </si>
  <si>
    <t>2024-11-19</t>
  </si>
  <si>
    <t>2024-11-19T06:58:50</t>
  </si>
  <si>
    <t>2024-11-19T17:10:39</t>
  </si>
  <si>
    <t>2024-11-20</t>
  </si>
  <si>
    <t>2024-11-20T06:59:49</t>
  </si>
  <si>
    <t>2024-11-20T17:10:09</t>
  </si>
  <si>
    <t>Clearing in the afternoon with rain in the morning and afternoon.</t>
  </si>
  <si>
    <t>2024-11-21</t>
  </si>
  <si>
    <t>2024-11-21T07:00:47</t>
  </si>
  <si>
    <t>2024-11-21T17:09:42</t>
  </si>
  <si>
    <t>2024-11-22</t>
  </si>
  <si>
    <t>2024-11-22T07:01:46</t>
  </si>
  <si>
    <t>2024-11-22T17:09:16</t>
  </si>
  <si>
    <t>2024-11-23</t>
  </si>
  <si>
    <t>2024-11-23T07:02:44</t>
  </si>
  <si>
    <t>2024-11-23T17:08:52</t>
  </si>
  <si>
    <t>2024-11-24</t>
  </si>
  <si>
    <t>2024-11-24T07:03:42</t>
  </si>
  <si>
    <t>2024-11-24T17:08:30</t>
  </si>
  <si>
    <t>2024-11-25</t>
  </si>
  <si>
    <t>2024-11-25T07:04:39</t>
  </si>
  <si>
    <t>2024-11-25T17:08:10</t>
  </si>
  <si>
    <t>2024-11-26</t>
  </si>
  <si>
    <t>2024-11-26T07:05:36</t>
  </si>
  <si>
    <t>2024-11-26T17:07:52</t>
  </si>
  <si>
    <t>2024-11-27</t>
  </si>
  <si>
    <t>2024-11-27T07:06:33</t>
  </si>
  <si>
    <t>2024-11-27T17:07:35</t>
  </si>
  <si>
    <t>2024-11-28</t>
  </si>
  <si>
    <t>2024-11-28T07:07:29</t>
  </si>
  <si>
    <t>2024-11-28T17:07:21</t>
  </si>
  <si>
    <t>2024-11-29</t>
  </si>
  <si>
    <t>2024-11-29T07:08:24</t>
  </si>
  <si>
    <t>2024-11-29T17:07:09</t>
  </si>
  <si>
    <t>2024-11-30</t>
  </si>
  <si>
    <t>2024-11-30T07:09:19</t>
  </si>
  <si>
    <t>2024-11-30T17:06:58</t>
  </si>
  <si>
    <t>2024-12-01</t>
  </si>
  <si>
    <t>2024-12-01T07:10:13</t>
  </si>
  <si>
    <t>2024-12-01T17:06:50</t>
  </si>
  <si>
    <t>2024-12-02</t>
  </si>
  <si>
    <t>2024-12-02T07:11:06</t>
  </si>
  <si>
    <t>2024-12-02T17:06:43</t>
  </si>
  <si>
    <t>2024-12-03</t>
  </si>
  <si>
    <t>2024-12-03T07:11:59</t>
  </si>
  <si>
    <t>2024-12-03T17:06:39</t>
  </si>
  <si>
    <t>2024-12-04</t>
  </si>
  <si>
    <t>2024-12-04T07:12:51</t>
  </si>
  <si>
    <t>2024-12-04T17:06:36</t>
  </si>
  <si>
    <t>2024-12-05</t>
  </si>
  <si>
    <t>2024-12-05T07:13:42</t>
  </si>
  <si>
    <t>2024-12-05T17:06:36</t>
  </si>
  <si>
    <t>2024-12-06</t>
  </si>
  <si>
    <t>2024-12-06T07:14:32</t>
  </si>
  <si>
    <t>2024-12-06T17:06:37</t>
  </si>
  <si>
    <t>2024-12-07</t>
  </si>
  <si>
    <t>2024-12-07T07:15:21</t>
  </si>
  <si>
    <t>2024-12-07T17:06:40</t>
  </si>
  <si>
    <t>2024-12-08</t>
  </si>
  <si>
    <t>2024-12-08T07:16:09</t>
  </si>
  <si>
    <t>2024-12-08T17:06:46</t>
  </si>
  <si>
    <t>2024-12-09</t>
  </si>
  <si>
    <t>2024-12-09T07:16:56</t>
  </si>
  <si>
    <t>2024-12-09T17:06:53</t>
  </si>
  <si>
    <t>2024-12-10</t>
  </si>
  <si>
    <t>2024-12-10T07:17:42</t>
  </si>
  <si>
    <t>2024-12-10T17:07:02</t>
  </si>
  <si>
    <t>2024-12-11</t>
  </si>
  <si>
    <t>2024-12-11T07:18:27</t>
  </si>
  <si>
    <t>2024-12-11T17:07:13</t>
  </si>
  <si>
    <t>2024-12-12</t>
  </si>
  <si>
    <t>2024-12-12T07:19:10</t>
  </si>
  <si>
    <t>2024-12-12T17:07:26</t>
  </si>
  <si>
    <t>2024-12-13</t>
  </si>
  <si>
    <t>2024-12-13T07:19:53</t>
  </si>
  <si>
    <t>2024-12-13T17:07:41</t>
  </si>
  <si>
    <t>2024-12-14</t>
  </si>
  <si>
    <t>2024-12-14T07:20:34</t>
  </si>
  <si>
    <t>2024-12-14T17:07:58</t>
  </si>
  <si>
    <t>2024-12-15</t>
  </si>
  <si>
    <t>2024-12-15T07:21:13</t>
  </si>
  <si>
    <t>2024-12-15T17:08:17</t>
  </si>
  <si>
    <t>2024-12-16</t>
  </si>
  <si>
    <t>2024-12-16T07:21:52</t>
  </si>
  <si>
    <t>2024-12-16T17:08:37</t>
  </si>
  <si>
    <t>2024-12-17</t>
  </si>
  <si>
    <t>2024-12-17T07:22:29</t>
  </si>
  <si>
    <t>2024-12-17T17:09:00</t>
  </si>
  <si>
    <t>2024-12-18</t>
  </si>
  <si>
    <t>2024-12-18T07:23:04</t>
  </si>
  <si>
    <t>2024-12-18T17:09:24</t>
  </si>
  <si>
    <t>2024-12-19</t>
  </si>
  <si>
    <t>2024-12-19T07:23:38</t>
  </si>
  <si>
    <t>2024-12-19T17:09:50</t>
  </si>
  <si>
    <t>2024-12-20</t>
  </si>
  <si>
    <t>2024-12-20T07:24:10</t>
  </si>
  <si>
    <t>2024-12-20T17:10:17</t>
  </si>
  <si>
    <t>2024-12-21</t>
  </si>
  <si>
    <t>2024-12-21T07:24:41</t>
  </si>
  <si>
    <t>2024-12-21T17:10:47</t>
  </si>
  <si>
    <t>2024-12-22</t>
  </si>
  <si>
    <t>2024-12-22T07:25:10</t>
  </si>
  <si>
    <t>2024-12-22T17:11:18</t>
  </si>
  <si>
    <t>2024-12-23</t>
  </si>
  <si>
    <t>2024-12-23T07:25:38</t>
  </si>
  <si>
    <t>2024-12-23T17:11:50</t>
  </si>
  <si>
    <t>2024-12-24</t>
  </si>
  <si>
    <t>2024-12-24T07:26:04</t>
  </si>
  <si>
    <t>2024-12-24T17:12:24</t>
  </si>
  <si>
    <t>2024-12-25</t>
  </si>
  <si>
    <t>2024-12-25T07:26:28</t>
  </si>
  <si>
    <t>2024-12-25T17:13:00</t>
  </si>
  <si>
    <t>2024-12-26</t>
  </si>
  <si>
    <t>2024-12-26T07:26:50</t>
  </si>
  <si>
    <t>2024-12-26T17:13:38</t>
  </si>
  <si>
    <t>2024-12-27</t>
  </si>
  <si>
    <t>2024-12-27T07:27:11</t>
  </si>
  <si>
    <t>2024-12-27T17:14:16</t>
  </si>
  <si>
    <t>2024-12-28</t>
  </si>
  <si>
    <t>2024-12-28T07:27:30</t>
  </si>
  <si>
    <t>2024-12-28T17:14:57</t>
  </si>
  <si>
    <t>2024-12-29</t>
  </si>
  <si>
    <t>2024-12-29T07:27:47</t>
  </si>
  <si>
    <t>2024-12-29T17:15:38</t>
  </si>
  <si>
    <t>2024-12-30</t>
  </si>
  <si>
    <t>2024-12-30T07:28:02</t>
  </si>
  <si>
    <t>2024-12-30T17:16:21</t>
  </si>
  <si>
    <t>2024-12-31</t>
  </si>
  <si>
    <t>2024-12-31T07:28:16</t>
  </si>
  <si>
    <t>2024-12-31T17:17:06</t>
  </si>
  <si>
    <t>2025-01-01</t>
  </si>
  <si>
    <t>2025-01-01T07:28:27</t>
  </si>
  <si>
    <t>2025-01-01T17:17:51</t>
  </si>
  <si>
    <t>2025-01-02</t>
  </si>
  <si>
    <t>2025-01-02T07:28:37</t>
  </si>
  <si>
    <t>2025-01-02T17:18:38</t>
  </si>
  <si>
    <t>2025-01-03</t>
  </si>
  <si>
    <t>2025-01-03T07:28:45</t>
  </si>
  <si>
    <t>2025-01-03T17:19:26</t>
  </si>
  <si>
    <t>2025-01-04</t>
  </si>
  <si>
    <t>2025-01-04T07:28:51</t>
  </si>
  <si>
    <t>2025-01-04T17:20:15</t>
  </si>
  <si>
    <t>2025-01-05</t>
  </si>
  <si>
    <t>2025-01-05T07:28:55</t>
  </si>
  <si>
    <t>2025-01-05T17:21:06</t>
  </si>
  <si>
    <t>2025-01-06</t>
  </si>
  <si>
    <t>2025-01-06T07:28:57</t>
  </si>
  <si>
    <t>2025-01-06T17:21:57</t>
  </si>
  <si>
    <t>2025-01-07</t>
  </si>
  <si>
    <t>2025-01-07T07:28:57</t>
  </si>
  <si>
    <t>2025-01-07T17:22:49</t>
  </si>
  <si>
    <t>2025-01-08</t>
  </si>
  <si>
    <t>2025-01-08T07:28:55</t>
  </si>
  <si>
    <t>2025-01-08T17:23:42</t>
  </si>
  <si>
    <t>2025-01-09</t>
  </si>
  <si>
    <t>2025-01-09T07:28:51</t>
  </si>
  <si>
    <t>2025-01-09T17:24:36</t>
  </si>
  <si>
    <t>2025-01-10</t>
  </si>
  <si>
    <t>2025-01-10T07:28:46</t>
  </si>
  <si>
    <t>2025-01-10T17:25:31</t>
  </si>
  <si>
    <t>2025-01-11</t>
  </si>
  <si>
    <t>2025-01-11T07:28:38</t>
  </si>
  <si>
    <t>2025-01-11T17:26:27</t>
  </si>
  <si>
    <t>2025-01-12</t>
  </si>
  <si>
    <t>2025-01-12T07:28:29</t>
  </si>
  <si>
    <t>2025-01-12T17:27:24</t>
  </si>
  <si>
    <t>2025-01-13</t>
  </si>
  <si>
    <t>2025-01-13T07:28:17</t>
  </si>
  <si>
    <t>2025-01-13T17:28:21</t>
  </si>
  <si>
    <t>2025-01-14</t>
  </si>
  <si>
    <t>2025-01-14T07:28:04</t>
  </si>
  <si>
    <t>2025-01-14T17:29:19</t>
  </si>
  <si>
    <t>2025-01-15</t>
  </si>
  <si>
    <t>2025-01-15T07:27:49</t>
  </si>
  <si>
    <t>2025-01-15T17:30:17</t>
  </si>
  <si>
    <t>2025-01-16</t>
  </si>
  <si>
    <t>2025-01-16T07:27:31</t>
  </si>
  <si>
    <t>2025-01-16T17:31:16</t>
  </si>
  <si>
    <t>2025-01-17</t>
  </si>
  <si>
    <t>2025-01-17T07:27:12</t>
  </si>
  <si>
    <t>2025-01-17T17:32:15</t>
  </si>
  <si>
    <t>2025-01-18</t>
  </si>
  <si>
    <t>2025-01-18T07:26:51</t>
  </si>
  <si>
    <t>2025-01-18T17:33:15</t>
  </si>
  <si>
    <t>2025-01-19</t>
  </si>
  <si>
    <t>2025-01-19T07:26:29</t>
  </si>
  <si>
    <t>2025-01-19T17:34:16</t>
  </si>
  <si>
    <t>2025-01-20</t>
  </si>
  <si>
    <t>2025-01-20T07:26:04</t>
  </si>
  <si>
    <t>2025-01-20T17:35:16</t>
  </si>
  <si>
    <t>2025-01-21</t>
  </si>
  <si>
    <t>2025-01-21T07:25:38</t>
  </si>
  <si>
    <t>2025-01-21T17:36:17</t>
  </si>
  <si>
    <t>2025-01-22</t>
  </si>
  <si>
    <t>2025-01-22T07:25:09</t>
  </si>
  <si>
    <t>2025-01-22T17:37:19</t>
  </si>
  <si>
    <t>2025-01-23</t>
  </si>
  <si>
    <t>2025-01-23T07:24:39</t>
  </si>
  <si>
    <t>2025-01-23T17:38:20</t>
  </si>
  <si>
    <t>2025-01-24</t>
  </si>
  <si>
    <t>2025-01-24T07:24:07</t>
  </si>
  <si>
    <t>2025-01-24T17:39:22</t>
  </si>
  <si>
    <t>2025-01-25</t>
  </si>
  <si>
    <t>2025-01-25T07:23:34</t>
  </si>
  <si>
    <t>2025-01-25T17:40:24</t>
  </si>
  <si>
    <t>2025-01-26</t>
  </si>
  <si>
    <t>2025-01-26T07:22:58</t>
  </si>
  <si>
    <t>2025-01-26T17:41:26</t>
  </si>
  <si>
    <t>2025-01-27</t>
  </si>
  <si>
    <t>2025-01-27T07:22:21</t>
  </si>
  <si>
    <t>2025-01-27T17:42:28</t>
  </si>
  <si>
    <t>2025-01-28</t>
  </si>
  <si>
    <t>2025-01-28T07:21:42</t>
  </si>
  <si>
    <t>2025-01-28T17:43:30</t>
  </si>
  <si>
    <t>2025-01-29</t>
  </si>
  <si>
    <t>2025-01-29T07:21:02</t>
  </si>
  <si>
    <t>2025-01-29T17:44:32</t>
  </si>
  <si>
    <t>2025-01-30</t>
  </si>
  <si>
    <t>2025-01-30T07:20:20</t>
  </si>
  <si>
    <t>2025-01-30T17:45:34</t>
  </si>
  <si>
    <t>2025-01-31</t>
  </si>
  <si>
    <t>2025-01-31T07:19:36</t>
  </si>
  <si>
    <t>2025-01-31T17:46:37</t>
  </si>
  <si>
    <t>2025-02-01</t>
  </si>
  <si>
    <t>2025-02-01T07:18:51</t>
  </si>
  <si>
    <t>2025-02-01T17:47:39</t>
  </si>
  <si>
    <t>2025-02-02</t>
  </si>
  <si>
    <t>2025-02-02T07:18:04</t>
  </si>
  <si>
    <t>2025-02-02T17:48:41</t>
  </si>
  <si>
    <t>2025-02-03</t>
  </si>
  <si>
    <t>2025-02-03T07:17:16</t>
  </si>
  <si>
    <t>2025-02-03T17:49:42</t>
  </si>
  <si>
    <t>2025-02-04</t>
  </si>
  <si>
    <t>2025-02-04T07:16:26</t>
  </si>
  <si>
    <t>2025-02-04T17:50:44</t>
  </si>
  <si>
    <t>2025-02-05</t>
  </si>
  <si>
    <t>2025-02-05T07:15:35</t>
  </si>
  <si>
    <t>2025-02-05T17:51:46</t>
  </si>
  <si>
    <t>2025-02-06</t>
  </si>
  <si>
    <t>2025-02-06T07:14:42</t>
  </si>
  <si>
    <t>2025-02-06T17:52:47</t>
  </si>
  <si>
    <t>2025-02-07</t>
  </si>
  <si>
    <t>2025-02-07T07:13:48</t>
  </si>
  <si>
    <t>2025-02-07T17:53:48</t>
  </si>
  <si>
    <t>2025-02-08</t>
  </si>
  <si>
    <t>2025-02-08T07:12:52</t>
  </si>
  <si>
    <t>2025-02-08T17:54:49</t>
  </si>
  <si>
    <t>2025-02-09</t>
  </si>
  <si>
    <t>2025-02-09T07:11:55</t>
  </si>
  <si>
    <t>2025-02-09T17:55:50</t>
  </si>
  <si>
    <t>2025-02-10</t>
  </si>
  <si>
    <t>2025-02-10T07:10:57</t>
  </si>
  <si>
    <t>2025-02-10T17:56:50</t>
  </si>
  <si>
    <t>2025-02-11</t>
  </si>
  <si>
    <t>2025-02-11T07:09:57</t>
  </si>
  <si>
    <t>2025-02-11T17:57:51</t>
  </si>
  <si>
    <t>2025-02-12</t>
  </si>
  <si>
    <t>2025-02-12T07:08:56</t>
  </si>
  <si>
    <t>2025-02-12T17:58:50</t>
  </si>
  <si>
    <t>2025-02-13</t>
  </si>
  <si>
    <t>2025-02-13T07:07:54</t>
  </si>
  <si>
    <t>2025-02-13T17:59:50</t>
  </si>
  <si>
    <t>2025-02-14</t>
  </si>
  <si>
    <t>2025-02-14T07:06:51</t>
  </si>
  <si>
    <t>2025-02-14T18:00:49</t>
  </si>
  <si>
    <t>2025-02-15</t>
  </si>
  <si>
    <t>2025-02-15T07:05:47</t>
  </si>
  <si>
    <t>2025-02-15T18:01:48</t>
  </si>
  <si>
    <t>2025-02-16</t>
  </si>
  <si>
    <t>2025-02-16T07:04:41</t>
  </si>
  <si>
    <t>2025-02-16T18:02:47</t>
  </si>
  <si>
    <t>2025-02-17</t>
  </si>
  <si>
    <t>2025-02-17T07:03:34</t>
  </si>
  <si>
    <t>2025-02-17T18:03:45</t>
  </si>
  <si>
    <t>2025-02-18</t>
  </si>
  <si>
    <t>2025-02-18T07:02:27</t>
  </si>
  <si>
    <t>2025-02-18T18:04:43</t>
  </si>
  <si>
    <t>2025-02-19</t>
  </si>
  <si>
    <t>2025-02-19T07:01:18</t>
  </si>
  <si>
    <t>2025-02-19T18:05:41</t>
  </si>
  <si>
    <t>2025-02-20</t>
  </si>
  <si>
    <t>2025-02-20T07:00:08</t>
  </si>
  <si>
    <t>2025-02-20T18:06:38</t>
  </si>
  <si>
    <t>2025-02-21</t>
  </si>
  <si>
    <t>2025-02-21T06:58:57</t>
  </si>
  <si>
    <t>2025-02-21T18:07:35</t>
  </si>
  <si>
    <t>2025-02-22</t>
  </si>
  <si>
    <t>2025-02-22T06:57:46</t>
  </si>
  <si>
    <t>2025-02-22T18:08:31</t>
  </si>
  <si>
    <t>2025-02-23</t>
  </si>
  <si>
    <t>2025-02-23T06:56:33</t>
  </si>
  <si>
    <t>2025-02-23T18:09:28</t>
  </si>
  <si>
    <t>2025-02-24</t>
  </si>
  <si>
    <t>2025-02-24T06:55:20</t>
  </si>
  <si>
    <t>2025-02-24T18:10:24</t>
  </si>
  <si>
    <t>2025-02-25</t>
  </si>
  <si>
    <t>2025-02-25T06:54:05</t>
  </si>
  <si>
    <t>2025-02-25T18:11:19</t>
  </si>
  <si>
    <t>2025-02-26</t>
  </si>
  <si>
    <t>2025-02-26T06:52:50</t>
  </si>
  <si>
    <t>2025-02-26T18:12:14</t>
  </si>
  <si>
    <t>2025-02-27</t>
  </si>
  <si>
    <t>2025-02-27T06:51:34</t>
  </si>
  <si>
    <t>2025-02-27T18:13:09</t>
  </si>
  <si>
    <t>2025-02-28</t>
  </si>
  <si>
    <t>2025-02-28T06:50:18</t>
  </si>
  <si>
    <t>2025-02-28T18:14:04</t>
  </si>
  <si>
    <t>2025-03-01</t>
  </si>
  <si>
    <t>2025-03-01T06:49:00</t>
  </si>
  <si>
    <t>2025-03-01T18:14:58</t>
  </si>
  <si>
    <t>2025-03-02</t>
  </si>
  <si>
    <t>2025-03-02T06:47:42</t>
  </si>
  <si>
    <t>2025-03-02T18:15:52</t>
  </si>
  <si>
    <t>2025-03-03</t>
  </si>
  <si>
    <t>2025-03-03T06:46:23</t>
  </si>
  <si>
    <t>2025-03-03T18:16:45</t>
  </si>
  <si>
    <t>2025-03-04</t>
  </si>
  <si>
    <t>2025-03-04T06:45:04</t>
  </si>
  <si>
    <t>2025-03-04T18:17:39</t>
  </si>
  <si>
    <t>2025-03-05</t>
  </si>
  <si>
    <t>2025-03-05T06:43:44</t>
  </si>
  <si>
    <t>2025-03-05T18:18:32</t>
  </si>
  <si>
    <t>2025-03-06</t>
  </si>
  <si>
    <t>2025-03-06T06:42:24</t>
  </si>
  <si>
    <t>2025-03-06T18:19:24</t>
  </si>
  <si>
    <t>2025-03-07</t>
  </si>
  <si>
    <t>2025-03-07T06:41:03</t>
  </si>
  <si>
    <t>2025-03-07T18:20:17</t>
  </si>
  <si>
    <t>2025-03-08</t>
  </si>
  <si>
    <t>2025-03-08T06:39:41</t>
  </si>
  <si>
    <t>2025-03-08T18:21:09</t>
  </si>
  <si>
    <t>2025-03-09</t>
  </si>
  <si>
    <t>2025-03-09T06:38:19</t>
  </si>
  <si>
    <t>2025-03-09T18:22:01</t>
  </si>
  <si>
    <t>2025-03-10</t>
  </si>
  <si>
    <t>2025-03-10T06:36:57</t>
  </si>
  <si>
    <t>2025-03-10T18:22:52</t>
  </si>
  <si>
    <t>2025-03-11</t>
  </si>
  <si>
    <t>2025-03-11T06:35:34</t>
  </si>
  <si>
    <t>2025-03-11T18:23:44</t>
  </si>
  <si>
    <t>2025-03-12</t>
  </si>
  <si>
    <t>2025-03-12T06:34:11</t>
  </si>
  <si>
    <t>2025-03-12T18:24:35</t>
  </si>
  <si>
    <t>2025-03-13</t>
  </si>
  <si>
    <t>2025-03-13T06:32:48</t>
  </si>
  <si>
    <t>2025-03-13T18:25:26</t>
  </si>
  <si>
    <t>2025-03-14</t>
  </si>
  <si>
    <t>2025-03-14T06:31:24</t>
  </si>
  <si>
    <t>2025-03-14T18:26:16</t>
  </si>
  <si>
    <t>2025-03-15</t>
  </si>
  <si>
    <t>2025-03-15T06:30:00</t>
  </si>
  <si>
    <t>2025-03-15T18:27:07</t>
  </si>
  <si>
    <t>2025-03-16</t>
  </si>
  <si>
    <t>2025-03-16T06:28:36</t>
  </si>
  <si>
    <t>2025-03-16T18:27:57</t>
  </si>
  <si>
    <t>2025-03-17</t>
  </si>
  <si>
    <t>2025-03-17T06:27:11</t>
  </si>
  <si>
    <t>2025-03-17T18:28:47</t>
  </si>
  <si>
    <t>2025-03-18</t>
  </si>
  <si>
    <t>2025-03-18T06:25:47</t>
  </si>
  <si>
    <t>2025-03-18T18:29:37</t>
  </si>
  <si>
    <t>2025-03-19</t>
  </si>
  <si>
    <t>2025-03-19T06:24:22</t>
  </si>
  <si>
    <t>2025-03-19T18:30:27</t>
  </si>
  <si>
    <t>2025-03-20</t>
  </si>
  <si>
    <t>2025-03-20T06:22:57</t>
  </si>
  <si>
    <t>2025-03-20T18:31:16</t>
  </si>
  <si>
    <t>2025-03-21</t>
  </si>
  <si>
    <t>2025-03-21T06:21:32</t>
  </si>
  <si>
    <t>2025-03-21T18:32:06</t>
  </si>
  <si>
    <t>2025-03-22</t>
  </si>
  <si>
    <t>2025-03-22T06:20:07</t>
  </si>
  <si>
    <t>2025-03-22T18:32:55</t>
  </si>
  <si>
    <t>2025-03-23</t>
  </si>
  <si>
    <t>2025-03-23T06:18:42</t>
  </si>
  <si>
    <t>2025-03-23T18:33:44</t>
  </si>
  <si>
    <t>2025-03-24</t>
  </si>
  <si>
    <t>2025-03-24T06:17:16</t>
  </si>
  <si>
    <t>2025-03-24T18:34:33</t>
  </si>
  <si>
    <t>2025-03-25</t>
  </si>
  <si>
    <t>2025-03-25T06:15:51</t>
  </si>
  <si>
    <t>2025-03-25T18:35:22</t>
  </si>
  <si>
    <t>2025-03-26</t>
  </si>
  <si>
    <t>2025-03-26T06:14:26</t>
  </si>
  <si>
    <t>2025-03-26T18:36:11</t>
  </si>
  <si>
    <t>2025-03-27</t>
  </si>
  <si>
    <t>2025-03-27T06:13:01</t>
  </si>
  <si>
    <t>2025-03-27T18:37:00</t>
  </si>
  <si>
    <t>2025-03-28</t>
  </si>
  <si>
    <t>2025-03-28T06:11:36</t>
  </si>
  <si>
    <t>2025-03-28T18:37:49</t>
  </si>
  <si>
    <t>2025-03-29</t>
  </si>
  <si>
    <t>2025-03-29T06:10:12</t>
  </si>
  <si>
    <t>2025-03-29T18:38:38</t>
  </si>
  <si>
    <t>2025-03-30</t>
  </si>
  <si>
    <t>2025-03-30T07:08:47</t>
  </si>
  <si>
    <t>2025-03-30T19:39:27</t>
  </si>
  <si>
    <t>2025-03-31</t>
  </si>
  <si>
    <t>2025-03-31T07:07:23</t>
  </si>
  <si>
    <t>2025-03-31T19:40:15</t>
  </si>
  <si>
    <t>2025-04-01</t>
  </si>
  <si>
    <t>2025-04-01T07:05:58</t>
  </si>
  <si>
    <t>2025-04-01T19:41:04</t>
  </si>
  <si>
    <t>2025-04-02</t>
  </si>
  <si>
    <t>2025-04-02T07:04:34</t>
  </si>
  <si>
    <t>2025-04-02T19:41:53</t>
  </si>
  <si>
    <t>2025-04-03</t>
  </si>
  <si>
    <t>2025-04-03T07:03:11</t>
  </si>
  <si>
    <t>2025-04-03T19:42:41</t>
  </si>
  <si>
    <t>2025-04-04</t>
  </si>
  <si>
    <t>2025-04-04T07:01:47</t>
  </si>
  <si>
    <t>2025-04-04T19:43:30</t>
  </si>
  <si>
    <t>2025-04-05</t>
  </si>
  <si>
    <t>2025-04-05T07:00:24</t>
  </si>
  <si>
    <t>2025-04-05T19:44:18</t>
  </si>
  <si>
    <t>2025-04-06</t>
  </si>
  <si>
    <t>2025-04-06T06:59:02</t>
  </si>
  <si>
    <t>2025-04-06T19:45:07</t>
  </si>
  <si>
    <t>2025-04-07</t>
  </si>
  <si>
    <t>2025-04-07T06:57:40</t>
  </si>
  <si>
    <t>2025-04-07T19:45:56</t>
  </si>
  <si>
    <t>2025-04-08</t>
  </si>
  <si>
    <t>2025-04-08T06:56:18</t>
  </si>
  <si>
    <t>2025-04-08T19:46:44</t>
  </si>
  <si>
    <t>2025-04-09</t>
  </si>
  <si>
    <t>2025-04-09T06:54:56</t>
  </si>
  <si>
    <t>2025-04-09T19:47:33</t>
  </si>
  <si>
    <t>2025-04-10</t>
  </si>
  <si>
    <t>2025-04-10T06:53:36</t>
  </si>
  <si>
    <t>2025-04-10T19:48:22</t>
  </si>
  <si>
    <t>2025-04-11</t>
  </si>
  <si>
    <t>2025-04-11T06:52:15</t>
  </si>
  <si>
    <t>2025-04-11T19:49:11</t>
  </si>
  <si>
    <t>2025-04-12</t>
  </si>
  <si>
    <t>2025-04-12T06:50:55</t>
  </si>
  <si>
    <t>2025-04-12T19:50:00</t>
  </si>
  <si>
    <t>2025-04-13</t>
  </si>
  <si>
    <t>2025-04-13T06:49:36</t>
  </si>
  <si>
    <t>2025-04-13T19:50:49</t>
  </si>
  <si>
    <t>2025-04-14</t>
  </si>
  <si>
    <t>2025-04-14T06:48:17</t>
  </si>
  <si>
    <t>2025-04-14T19:51:38</t>
  </si>
  <si>
    <t>2025-04-15</t>
  </si>
  <si>
    <t>2025-04-15T06:46:59</t>
  </si>
  <si>
    <t>2025-04-15T19:52:27</t>
  </si>
  <si>
    <t>2025-04-16</t>
  </si>
  <si>
    <t>2025-04-16T06:45:42</t>
  </si>
  <si>
    <t>2025-04-16T19:53:16</t>
  </si>
  <si>
    <t>2025-04-17</t>
  </si>
  <si>
    <t>2025-04-17T06:44:25</t>
  </si>
  <si>
    <t>2025-04-17T19:54:05</t>
  </si>
  <si>
    <t>2025-04-18</t>
  </si>
  <si>
    <t>2025-04-18T06:43:09</t>
  </si>
  <si>
    <t>2025-04-18T19:54:54</t>
  </si>
  <si>
    <t>2025-04-19</t>
  </si>
  <si>
    <t>2025-04-19T06:41:54</t>
  </si>
  <si>
    <t>2025-04-19T19:55:43</t>
  </si>
  <si>
    <t>2025-04-20</t>
  </si>
  <si>
    <t>2025-04-20T06:40:39</t>
  </si>
  <si>
    <t>2025-04-20T19:56:33</t>
  </si>
  <si>
    <t>2025-04-21</t>
  </si>
  <si>
    <t>2025-04-21T06:39:26</t>
  </si>
  <si>
    <t>2025-04-21T19:57:22</t>
  </si>
  <si>
    <t>2025-04-22</t>
  </si>
  <si>
    <t>2025-04-22T06:38:13</t>
  </si>
  <si>
    <t>2025-04-22T19:58:11</t>
  </si>
  <si>
    <t>2025-04-23</t>
  </si>
  <si>
    <t>2025-04-23T06:37:01</t>
  </si>
  <si>
    <t>2025-04-23T19:59:01</t>
  </si>
  <si>
    <t>2025-04-24</t>
  </si>
  <si>
    <t>2025-04-24T06:35:50</t>
  </si>
  <si>
    <t>2025-04-24T19:59:50</t>
  </si>
  <si>
    <t>2025-04-25</t>
  </si>
  <si>
    <t>2025-04-25T06:34:39</t>
  </si>
  <si>
    <t>2025-04-25T20:00:40</t>
  </si>
  <si>
    <t>2025-04-26</t>
  </si>
  <si>
    <t>2025-04-26T06:33:30</t>
  </si>
  <si>
    <t>2025-04-26T20:01:29</t>
  </si>
  <si>
    <t>2025-04-27</t>
  </si>
  <si>
    <t>2025-04-27T06:32:22</t>
  </si>
  <si>
    <t>2025-04-27T20:02:19</t>
  </si>
  <si>
    <t>2025-04-28</t>
  </si>
  <si>
    <t>2025-04-28T06:31:14</t>
  </si>
  <si>
    <t>2025-04-28T20:03:08</t>
  </si>
  <si>
    <t>2025-04-29</t>
  </si>
  <si>
    <t>2025-04-29T06:30:08</t>
  </si>
  <si>
    <t>2025-04-29T20:03:58</t>
  </si>
  <si>
    <t>2025-04-30</t>
  </si>
  <si>
    <t>2025-04-30T06:29:03</t>
  </si>
  <si>
    <t>2025-04-30T20:04:48</t>
  </si>
  <si>
    <t>2025-05-01</t>
  </si>
  <si>
    <t>2025-05-01T06:27:58</t>
  </si>
  <si>
    <t>2025-05-01T20:05:37</t>
  </si>
  <si>
    <t>2025-05-02</t>
  </si>
  <si>
    <t>2025-05-02T06:26:55</t>
  </si>
  <si>
    <t>2025-05-02T20:06:27</t>
  </si>
  <si>
    <t>2025-05-03</t>
  </si>
  <si>
    <t>2025-05-03T06:25:53</t>
  </si>
  <si>
    <t>2025-05-03T20:07:16</t>
  </si>
  <si>
    <t>2025-05-04</t>
  </si>
  <si>
    <t>2025-05-04T06:24:53</t>
  </si>
  <si>
    <t>2025-05-04T20:08:05</t>
  </si>
  <si>
    <t>2025-05-05</t>
  </si>
  <si>
    <t>2025-05-05T06:23:53</t>
  </si>
  <si>
    <t>2025-05-05T20:08:55</t>
  </si>
  <si>
    <t>2025-05-06</t>
  </si>
  <si>
    <t>2025-05-06T06:22:54</t>
  </si>
  <si>
    <t>2025-05-06T20:09:44</t>
  </si>
  <si>
    <t>2025-05-07</t>
  </si>
  <si>
    <t>2025-05-07T06:21:57</t>
  </si>
  <si>
    <t>2025-05-07T20:10:33</t>
  </si>
  <si>
    <t>2025-05-08</t>
  </si>
  <si>
    <t>2025-05-08T06:21:01</t>
  </si>
  <si>
    <t>2025-05-08T20:11:22</t>
  </si>
  <si>
    <t>2025-05-09</t>
  </si>
  <si>
    <t>2025-05-09T06:20:07</t>
  </si>
  <si>
    <t>2025-05-09T20:12:10</t>
  </si>
  <si>
    <t>2025-05-10</t>
  </si>
  <si>
    <t>2025-05-10T06:19:13</t>
  </si>
  <si>
    <t>2025-05-10T20:12:59</t>
  </si>
  <si>
    <t>2025-05-11</t>
  </si>
  <si>
    <t>2025-05-11T06:18:21</t>
  </si>
  <si>
    <t>2025-05-11T20:13:47</t>
  </si>
  <si>
    <t>2025-05-12</t>
  </si>
  <si>
    <t>2025-05-12T06:17:31</t>
  </si>
  <si>
    <t>2025-05-12T20:14:36</t>
  </si>
  <si>
    <t>2025-05-13</t>
  </si>
  <si>
    <t>2025-05-13T06:16:41</t>
  </si>
  <si>
    <t>2025-05-13T20:15:23</t>
  </si>
  <si>
    <t>2025-05-14</t>
  </si>
  <si>
    <t>2025-05-14T06:15:53</t>
  </si>
  <si>
    <t>2025-05-14T20:16:11</t>
  </si>
  <si>
    <t>2025-05-15</t>
  </si>
  <si>
    <t>2025-05-15T06:15:07</t>
  </si>
  <si>
    <t>2025-05-15T20:16:58</t>
  </si>
  <si>
    <t>2025-05-16</t>
  </si>
  <si>
    <t>2025-05-16T06:14:22</t>
  </si>
  <si>
    <t>2025-05-16T20:17:45</t>
  </si>
  <si>
    <t>2025-05-17</t>
  </si>
  <si>
    <t>2025-05-17T06:13:38</t>
  </si>
  <si>
    <t>2025-05-17T20:18:32</t>
  </si>
  <si>
    <t>2025-05-18</t>
  </si>
  <si>
    <t>2025-05-18T06:12:56</t>
  </si>
  <si>
    <t>2025-05-18T20:19:18</t>
  </si>
  <si>
    <t>2025-05-19</t>
  </si>
  <si>
    <t>2025-05-19T06:12:16</t>
  </si>
  <si>
    <t>2025-05-19T20:20:04</t>
  </si>
  <si>
    <t>2025-05-20</t>
  </si>
  <si>
    <t>2025-05-20T06:11:36</t>
  </si>
  <si>
    <t>2025-05-20T20:20:49</t>
  </si>
  <si>
    <t>2025-05-21</t>
  </si>
  <si>
    <t>2025-05-21T06:10:59</t>
  </si>
  <si>
    <t>2025-05-21T20:21:34</t>
  </si>
  <si>
    <t>2025-05-22</t>
  </si>
  <si>
    <t>2025-05-22T06:10:23</t>
  </si>
  <si>
    <t>2025-05-22T20:22:18</t>
  </si>
  <si>
    <t>2025-05-23</t>
  </si>
  <si>
    <t>2025-05-23T06:09:49</t>
  </si>
  <si>
    <t>2025-05-23T20:23:02</t>
  </si>
  <si>
    <t>2025-05-24</t>
  </si>
  <si>
    <t>2025-05-24T06:09:16</t>
  </si>
  <si>
    <t>2025-05-24T20:23:45</t>
  </si>
  <si>
    <t>2025-05-25</t>
  </si>
  <si>
    <t>2025-05-25T06:08:44</t>
  </si>
  <si>
    <t>2025-05-25T20:24:28</t>
  </si>
  <si>
    <t>2025-05-26</t>
  </si>
  <si>
    <t>2025-05-26T06:08:15</t>
  </si>
  <si>
    <t>2025-05-26T20:25:10</t>
  </si>
  <si>
    <t>2025-05-27</t>
  </si>
  <si>
    <t>2025-05-27T06:07:47</t>
  </si>
  <si>
    <t>2025-05-27T20:25:51</t>
  </si>
  <si>
    <t>2025-05-28</t>
  </si>
  <si>
    <t>2025-05-28T06:07:20</t>
  </si>
  <si>
    <t>2025-05-28T20:26:32</t>
  </si>
  <si>
    <t>2025-05-29</t>
  </si>
  <si>
    <t>2025-05-29T06:06:56</t>
  </si>
  <si>
    <t>2025-05-29T20:27:12</t>
  </si>
  <si>
    <t>2025-05-30</t>
  </si>
  <si>
    <t>2025-05-30T06:06:33</t>
  </si>
  <si>
    <t>2025-05-30T20:27:51</t>
  </si>
  <si>
    <t>2025-05-31</t>
  </si>
  <si>
    <t>2025-05-31T06:06:11</t>
  </si>
  <si>
    <t>2025-05-31T20:28:29</t>
  </si>
  <si>
    <t>2025-06-01</t>
  </si>
  <si>
    <t>2025-06-01T06:05:51</t>
  </si>
  <si>
    <t>2025-06-01T20:29:06</t>
  </si>
  <si>
    <t>2025-06-02</t>
  </si>
  <si>
    <t>2025-06-02T06:05:33</t>
  </si>
  <si>
    <t>2025-06-02T20:29:43</t>
  </si>
  <si>
    <t>2025-06-03</t>
  </si>
  <si>
    <t>2025-06-03T06:05:17</t>
  </si>
  <si>
    <t>2025-06-03T20:30:18</t>
  </si>
  <si>
    <t>2025-06-04</t>
  </si>
  <si>
    <t>2025-06-04T06:05:02</t>
  </si>
  <si>
    <t>2025-06-04T20:30:53</t>
  </si>
  <si>
    <t>2025-06-05</t>
  </si>
  <si>
    <t>2025-06-05T06:04:49</t>
  </si>
  <si>
    <t>2025-06-05T20:31:26</t>
  </si>
  <si>
    <t>2025-06-06</t>
  </si>
  <si>
    <t>2025-06-06T06:04:37</t>
  </si>
  <si>
    <t>2025-06-06T20:31:59</t>
  </si>
  <si>
    <t>2025-06-07</t>
  </si>
  <si>
    <t>2025-06-07T06:04:27</t>
  </si>
  <si>
    <t>2025-06-07T20:32:30</t>
  </si>
  <si>
    <t>2025-06-08</t>
  </si>
  <si>
    <t>2025-06-08T06:04:19</t>
  </si>
  <si>
    <t>2025-06-08T20:33:00</t>
  </si>
  <si>
    <t>2025-06-09</t>
  </si>
  <si>
    <t>2025-06-09T06:04:13</t>
  </si>
  <si>
    <t>2025-06-09T20:33:29</t>
  </si>
  <si>
    <t>2025-06-10</t>
  </si>
  <si>
    <t>2025-06-10T06:04:08</t>
  </si>
  <si>
    <t>2025-06-10T20:33:57</t>
  </si>
  <si>
    <t>2025-06-11</t>
  </si>
  <si>
    <t>2025-06-11T06:04:05</t>
  </si>
  <si>
    <t>2025-06-11T20:34:24</t>
  </si>
  <si>
    <t>2025-06-12</t>
  </si>
  <si>
    <t>2025-06-12T06:04:03</t>
  </si>
  <si>
    <t>2025-06-12T20:34:49</t>
  </si>
  <si>
    <t>2025-06-13</t>
  </si>
  <si>
    <t>2025-06-13T06:04:03</t>
  </si>
  <si>
    <t>2025-06-13T20:35:14</t>
  </si>
  <si>
    <t>2025-06-14</t>
  </si>
  <si>
    <t>2025-06-14T06:04:05</t>
  </si>
  <si>
    <t>2025-06-14T20:35:36</t>
  </si>
  <si>
    <t>2025-06-15</t>
  </si>
  <si>
    <t>2025-06-15T06:04:08</t>
  </si>
  <si>
    <t>2025-06-15T20:35:58</t>
  </si>
  <si>
    <t>2025-06-16</t>
  </si>
  <si>
    <t>2025-06-16T06:04:13</t>
  </si>
  <si>
    <t>2025-06-16T20:36:18</t>
  </si>
  <si>
    <t>2025-06-17</t>
  </si>
  <si>
    <t>2025-06-17T06:04:19</t>
  </si>
  <si>
    <t>2025-06-17T20:36:37</t>
  </si>
  <si>
    <t>2025-06-18</t>
  </si>
  <si>
    <t>2025-06-18T06:04:27</t>
  </si>
  <si>
    <t>2025-06-18T20:36:54</t>
  </si>
  <si>
    <t>2025-06-19</t>
  </si>
  <si>
    <t>2025-06-19T06:04:36</t>
  </si>
  <si>
    <t>2025-06-19T20:37:10</t>
  </si>
  <si>
    <t>2025-06-20</t>
  </si>
  <si>
    <t>2025-06-20T06:04:47</t>
  </si>
  <si>
    <t>2025-06-20T20:37:24</t>
  </si>
  <si>
    <t>2025-06-21</t>
  </si>
  <si>
    <t>2025-06-21T06:04:59</t>
  </si>
  <si>
    <t>2025-06-21T20:37:37</t>
  </si>
  <si>
    <t>2025-06-22</t>
  </si>
  <si>
    <t>2025-06-22T06:05:13</t>
  </si>
  <si>
    <t>2025-06-22T20:37:49</t>
  </si>
  <si>
    <t>2025-06-23</t>
  </si>
  <si>
    <t>2025-06-23T06:05:28</t>
  </si>
  <si>
    <t>2025-06-23T20:37:58</t>
  </si>
  <si>
    <t>2025-06-24</t>
  </si>
  <si>
    <t>2025-06-24T06:05:45</t>
  </si>
  <si>
    <t>2025-06-24T20:38:07</t>
  </si>
  <si>
    <t>2025-06-25</t>
  </si>
  <si>
    <t>2025-06-25T06:06:03</t>
  </si>
  <si>
    <t>2025-06-25T20:38:13</t>
  </si>
  <si>
    <t>2025-06-26</t>
  </si>
  <si>
    <t>2025-06-26T06:06:22</t>
  </si>
  <si>
    <t>2025-06-26T20:38:18</t>
  </si>
  <si>
    <t>2025-06-27</t>
  </si>
  <si>
    <t>2025-06-27T06:06:43</t>
  </si>
  <si>
    <t>2025-06-27T20:38:22</t>
  </si>
  <si>
    <t>2025-06-28</t>
  </si>
  <si>
    <t>2025-06-28T06:07:05</t>
  </si>
  <si>
    <t>2025-06-28T20:38:23</t>
  </si>
  <si>
    <t>2025-06-29</t>
  </si>
  <si>
    <t>2025-06-29T06:07:28</t>
  </si>
  <si>
    <t>2025-06-29T20:38:24</t>
  </si>
  <si>
    <t>2025-06-30</t>
  </si>
  <si>
    <t>2025-06-30T06:07:53</t>
  </si>
  <si>
    <t>2025-06-30T20:38:22</t>
  </si>
  <si>
    <t>2025-07-01</t>
  </si>
  <si>
    <t>2025-07-01T06:08:18</t>
  </si>
  <si>
    <t>2025-07-01T20:38:19</t>
  </si>
  <si>
    <t>2025-07-02</t>
  </si>
  <si>
    <t>2025-07-02T06:08:45</t>
  </si>
  <si>
    <t>2025-07-02T20:38:14</t>
  </si>
  <si>
    <t>2025-07-03</t>
  </si>
  <si>
    <t>2025-07-03T06:09:13</t>
  </si>
  <si>
    <t>2025-07-03T20:38:07</t>
  </si>
  <si>
    <t>2025-07-04</t>
  </si>
  <si>
    <t>2025-07-04T06:09:42</t>
  </si>
  <si>
    <t>2025-07-04T20:37:59</t>
  </si>
  <si>
    <t>2025-07-05</t>
  </si>
  <si>
    <t>2025-07-05T06:10:12</t>
  </si>
  <si>
    <t>2025-07-05T20:37:49</t>
  </si>
  <si>
    <t>2025-07-06</t>
  </si>
  <si>
    <t>2025-07-06T06:10:43</t>
  </si>
  <si>
    <t>2025-07-06T20:37:37</t>
  </si>
  <si>
    <t>2025-07-07</t>
  </si>
  <si>
    <t>2025-07-07T06:11:15</t>
  </si>
  <si>
    <t>2025-07-07T20:37:24</t>
  </si>
  <si>
    <t>2025-07-08</t>
  </si>
  <si>
    <t>2025-07-08T06:11:48</t>
  </si>
  <si>
    <t>2025-07-08T20:37:09</t>
  </si>
  <si>
    <t>2025-07-09</t>
  </si>
  <si>
    <t>2025-07-09T06:12:22</t>
  </si>
  <si>
    <t>2025-07-09T20:36:52</t>
  </si>
  <si>
    <t>2025-07-10</t>
  </si>
  <si>
    <t>2025-07-10T06:12:57</t>
  </si>
  <si>
    <t>2025-07-10T20:36:34</t>
  </si>
  <si>
    <t>2025-07-11</t>
  </si>
  <si>
    <t>2025-07-11T06:13:32</t>
  </si>
  <si>
    <t>2025-07-11T20:36:13</t>
  </si>
  <si>
    <t>2025-07-12</t>
  </si>
  <si>
    <t>2025-07-12T06:14:09</t>
  </si>
  <si>
    <t>2025-07-12T20:35:51</t>
  </si>
  <si>
    <t>2025-07-13</t>
  </si>
  <si>
    <t>2025-07-13T06:14:46</t>
  </si>
  <si>
    <t>2025-07-13T20:35:28</t>
  </si>
  <si>
    <t>2025-07-14</t>
  </si>
  <si>
    <t>2025-07-14T06:15:24</t>
  </si>
  <si>
    <t>2025-07-14T20:35:03</t>
  </si>
  <si>
    <t>2025-07-15</t>
  </si>
  <si>
    <t>2025-07-15T06:16:02</t>
  </si>
  <si>
    <t>2025-07-15T20:34:36</t>
  </si>
  <si>
    <t>2025-07-16</t>
  </si>
  <si>
    <t>2025-07-16T06:16:41</t>
  </si>
  <si>
    <t>2025-07-16T20:34:07</t>
  </si>
  <si>
    <t>2025-07-17</t>
  </si>
  <si>
    <t>2025-07-17T06:17:21</t>
  </si>
  <si>
    <t>2025-07-17T20:33:37</t>
  </si>
  <si>
    <t>2025-07-18</t>
  </si>
  <si>
    <t>2025-07-18T06:18:02</t>
  </si>
  <si>
    <t>2025-07-18T20:33:05</t>
  </si>
  <si>
    <t>2025-07-19</t>
  </si>
  <si>
    <t>2025-07-19T06:18:43</t>
  </si>
  <si>
    <t>2025-07-19T20:32:31</t>
  </si>
  <si>
    <t>2025-07-20</t>
  </si>
  <si>
    <t>2025-07-20T06:19:24</t>
  </si>
  <si>
    <t>2025-07-20T20:31:56</t>
  </si>
  <si>
    <t>2025-07-21</t>
  </si>
  <si>
    <t>2025-07-21T06:20:06</t>
  </si>
  <si>
    <t>2025-07-21T20:31:19</t>
  </si>
  <si>
    <t>2025-07-22</t>
  </si>
  <si>
    <t>2025-07-22T06:20:49</t>
  </si>
  <si>
    <t>2025-07-22T20:30:41</t>
  </si>
  <si>
    <t>2025-07-23</t>
  </si>
  <si>
    <t>2025-07-23T06:21:32</t>
  </si>
  <si>
    <t>2025-07-23T20:30:01</t>
  </si>
  <si>
    <t>2025-07-24</t>
  </si>
  <si>
    <t>2025-07-24T06:22:15</t>
  </si>
  <si>
    <t>2025-07-24T20:29:20</t>
  </si>
  <si>
    <t>2025-07-25</t>
  </si>
  <si>
    <t>2025-07-25T06:22:59</t>
  </si>
  <si>
    <t>2025-07-25T20:28:37</t>
  </si>
  <si>
    <t>2025-07-26</t>
  </si>
  <si>
    <t>2025-07-26T06:23:43</t>
  </si>
  <si>
    <t>2025-07-26T20:27:52</t>
  </si>
  <si>
    <t>2025-07-27</t>
  </si>
  <si>
    <t>2025-07-27T06:24:27</t>
  </si>
  <si>
    <t>2025-07-27T20:27:06</t>
  </si>
  <si>
    <t>2025-07-28</t>
  </si>
  <si>
    <t>2025-07-28T06:25:12</t>
  </si>
  <si>
    <t>2025-07-28T20:26:19</t>
  </si>
  <si>
    <t>2025-07-29</t>
  </si>
  <si>
    <t>2025-07-29T06:25:56</t>
  </si>
  <si>
    <t>2025-07-29T20:25:30</t>
  </si>
  <si>
    <t>2025-07-30</t>
  </si>
  <si>
    <t>2025-07-30T06:26:41</t>
  </si>
  <si>
    <t>2025-07-30T20:24:40</t>
  </si>
  <si>
    <t>2025-07-31</t>
  </si>
  <si>
    <t>2025-07-31T06:27:27</t>
  </si>
  <si>
    <t>2025-07-31T20:23:48</t>
  </si>
  <si>
    <t>2025-08-01</t>
  </si>
  <si>
    <t>2025-08-01T06:28:12</t>
  </si>
  <si>
    <t>2025-08-01T20:22:55</t>
  </si>
  <si>
    <t>2025-08-02</t>
  </si>
  <si>
    <t>2025-08-02T06:28:58</t>
  </si>
  <si>
    <t>2025-08-02T20:22:00</t>
  </si>
  <si>
    <t>2025-08-03</t>
  </si>
  <si>
    <t>2025-08-03T06:29:44</t>
  </si>
  <si>
    <t>2025-08-03T20:21:05</t>
  </si>
  <si>
    <t>2025-08-04</t>
  </si>
  <si>
    <t>2025-08-04T06:30:29</t>
  </si>
  <si>
    <t>2025-08-04T20:20:08</t>
  </si>
  <si>
    <t>2025-08-05</t>
  </si>
  <si>
    <t>2025-08-05T06:31:15</t>
  </si>
  <si>
    <t>2025-08-05T20:19:09</t>
  </si>
  <si>
    <t>2025-08-06</t>
  </si>
  <si>
    <t>2025-08-06T06:32:01</t>
  </si>
  <si>
    <t>2025-08-06T20:18:10</t>
  </si>
  <si>
    <t>2025-08-07</t>
  </si>
  <si>
    <t>2025-08-07T06:32:47</t>
  </si>
  <si>
    <t>2025-08-07T20:17:09</t>
  </si>
  <si>
    <t>2025-08-08</t>
  </si>
  <si>
    <t>2025-08-08T06:33:33</t>
  </si>
  <si>
    <t>2025-08-08T20:16:07</t>
  </si>
  <si>
    <t>2025-08-09</t>
  </si>
  <si>
    <t>2025-08-09T06:34:20</t>
  </si>
  <si>
    <t>2025-08-09T20:15:03</t>
  </si>
  <si>
    <t>2025-08-10</t>
  </si>
  <si>
    <t>2025-08-10T06:35:06</t>
  </si>
  <si>
    <t>2025-08-10T20:13:59</t>
  </si>
  <si>
    <t>2025-08-11</t>
  </si>
  <si>
    <t>2025-08-11T06:35:52</t>
  </si>
  <si>
    <t>2025-08-11T20:12:54</t>
  </si>
  <si>
    <t>2025-08-12</t>
  </si>
  <si>
    <t>2025-08-12T06:36:38</t>
  </si>
  <si>
    <t>2025-08-12T20:11:47</t>
  </si>
  <si>
    <t>2025-08-13</t>
  </si>
  <si>
    <t>2025-08-13T06:37:24</t>
  </si>
  <si>
    <t>2025-08-13T20:10:39</t>
  </si>
  <si>
    <t>2025-08-14</t>
  </si>
  <si>
    <t>2025-08-14T06:38:10</t>
  </si>
  <si>
    <t>2025-08-14T20:09:31</t>
  </si>
  <si>
    <t>2025-08-15</t>
  </si>
  <si>
    <t>2025-08-15T06:38:56</t>
  </si>
  <si>
    <t>2025-08-15T20:08:21</t>
  </si>
  <si>
    <t>2025-08-16</t>
  </si>
  <si>
    <t>2025-08-16T06:39:42</t>
  </si>
  <si>
    <t>2025-08-16T20:07:10</t>
  </si>
  <si>
    <t>2025-08-17</t>
  </si>
  <si>
    <t>2025-08-17T06:40:28</t>
  </si>
  <si>
    <t>2025-08-17T20:05:58</t>
  </si>
  <si>
    <t>2025-08-18</t>
  </si>
  <si>
    <t>2025-08-18T06:41:14</t>
  </si>
  <si>
    <t>2025-08-18T20:04:46</t>
  </si>
  <si>
    <t>2025-08-19</t>
  </si>
  <si>
    <t>2025-08-19T06:42:00</t>
  </si>
  <si>
    <t>2025-08-19T20:03:32</t>
  </si>
  <si>
    <t>2025-08-20</t>
  </si>
  <si>
    <t>2025-08-20T06:42:46</t>
  </si>
  <si>
    <t>2025-08-20T20:02:18</t>
  </si>
  <si>
    <t>2025-08-21</t>
  </si>
  <si>
    <t>2025-08-21T06:43:31</t>
  </si>
  <si>
    <t>2025-08-21T20:01:03</t>
  </si>
  <si>
    <t>2025-08-22</t>
  </si>
  <si>
    <t>2025-08-22T06:44:17</t>
  </si>
  <si>
    <t>2025-08-22T19:59:47</t>
  </si>
  <si>
    <t>2025-08-23</t>
  </si>
  <si>
    <t>2025-08-23T06:45:02</t>
  </si>
  <si>
    <t>2025-08-23T19:58:30</t>
  </si>
  <si>
    <t>2025-08-24</t>
  </si>
  <si>
    <t>2025-08-24T06:45:48</t>
  </si>
  <si>
    <t>2025-08-24T19:57:12</t>
  </si>
  <si>
    <t>2025-08-25</t>
  </si>
  <si>
    <t>2025-08-25T06:46:33</t>
  </si>
  <si>
    <t>2025-08-25T19:55:54</t>
  </si>
  <si>
    <t>2025-08-26</t>
  </si>
  <si>
    <t>2025-08-26T06:47:18</t>
  </si>
  <si>
    <t>2025-08-26T19:54:35</t>
  </si>
  <si>
    <t>2025-08-27</t>
  </si>
  <si>
    <t>2025-08-27T06:48:03</t>
  </si>
  <si>
    <t>2025-08-27T19:53:15</t>
  </si>
  <si>
    <t>2025-08-28</t>
  </si>
  <si>
    <t>2025-08-28T06:48:48</t>
  </si>
  <si>
    <t>2025-08-28T19:51:55</t>
  </si>
  <si>
    <t>2025-08-29</t>
  </si>
  <si>
    <t>2025-08-29T06:49:33</t>
  </si>
  <si>
    <t>2025-08-29T19:50:34</t>
  </si>
  <si>
    <t>2025-08-30</t>
  </si>
  <si>
    <t>2025-08-30T06:50:18</t>
  </si>
  <si>
    <t>2025-08-30T19:49:13</t>
  </si>
  <si>
    <t>2025-08-31</t>
  </si>
  <si>
    <t>2025-08-31T06:51:03</t>
  </si>
  <si>
    <t>2025-08-31T19:47:50</t>
  </si>
  <si>
    <t>2025-09-01</t>
  </si>
  <si>
    <t>2025-09-01T06:51:48</t>
  </si>
  <si>
    <t>2025-09-01T19:46:28</t>
  </si>
  <si>
    <t>2025-09-02</t>
  </si>
  <si>
    <t>2025-09-02T06:52:32</t>
  </si>
  <si>
    <t>2025-09-02T19:45:05</t>
  </si>
  <si>
    <t>2025-09-03</t>
  </si>
  <si>
    <t>2025-09-03T06:53:17</t>
  </si>
  <si>
    <t>2025-09-03T19:43:41</t>
  </si>
  <si>
    <t>2025-09-04</t>
  </si>
  <si>
    <t>2025-09-04T06:54:01</t>
  </si>
  <si>
    <t>2025-09-04T19:42:17</t>
  </si>
  <si>
    <t>2025-09-05</t>
  </si>
  <si>
    <t>2025-09-05T06:54:46</t>
  </si>
  <si>
    <t>2025-09-05T19:40:52</t>
  </si>
  <si>
    <t>Clear conditions throughout the day with afternoon rain.</t>
  </si>
  <si>
    <t>2025-09-06</t>
  </si>
  <si>
    <t>2025-09-06T06:55:30</t>
  </si>
  <si>
    <t>2025-09-06T19:39:28</t>
  </si>
  <si>
    <t>2025-09-07</t>
  </si>
  <si>
    <t>2025-09-07T06:56:15</t>
  </si>
  <si>
    <t>2025-09-07T19:38:02</t>
  </si>
  <si>
    <t>2025-09-08</t>
  </si>
  <si>
    <t>2025-09-08T06:56:59</t>
  </si>
  <si>
    <t>2025-09-08T19:36:37</t>
  </si>
  <si>
    <t>2025-09-09</t>
  </si>
  <si>
    <t>2025-09-09T06:57:44</t>
  </si>
  <si>
    <t>2025-09-09T19:35:11</t>
  </si>
  <si>
    <t>2025-09-10</t>
  </si>
  <si>
    <t>2025-09-10T06:58:28</t>
  </si>
  <si>
    <t>2025-09-10T19:33:45</t>
  </si>
  <si>
    <t>2025-09-11</t>
  </si>
  <si>
    <t>2025-09-11T06:59:12</t>
  </si>
  <si>
    <t>2025-09-11T19:32:18</t>
  </si>
  <si>
    <t>2025-09-12</t>
  </si>
  <si>
    <t>2025-09-12T06:59:57</t>
  </si>
  <si>
    <t>2025-09-12T19:30:52</t>
  </si>
  <si>
    <t>2025-09-13</t>
  </si>
  <si>
    <t>2025-09-13T07:00:41</t>
  </si>
  <si>
    <t>2025-09-13T19:29:25</t>
  </si>
  <si>
    <t>2025-09-14</t>
  </si>
  <si>
    <t>2025-09-14T07:01:26</t>
  </si>
  <si>
    <t>2025-09-14T19:27:58</t>
  </si>
  <si>
    <t>2025-09-15</t>
  </si>
  <si>
    <t>2025-09-15T07:02:10</t>
  </si>
  <si>
    <t>2025-09-15T19:26:31</t>
  </si>
  <si>
    <t>2025-09-16</t>
  </si>
  <si>
    <t>2025-09-16T07:02:55</t>
  </si>
  <si>
    <t>2025-09-16T19:25:03</t>
  </si>
  <si>
    <t>2025-09-17</t>
  </si>
  <si>
    <t>2025-09-17T07:03:39</t>
  </si>
  <si>
    <t>2025-09-17T19:23:36</t>
  </si>
  <si>
    <t>2025-09-18</t>
  </si>
  <si>
    <t>2025-09-18T07:04:24</t>
  </si>
  <si>
    <t>2025-09-18T19:22:09</t>
  </si>
  <si>
    <t>2025-09-19</t>
  </si>
  <si>
    <t>2025-09-19T07:05:09</t>
  </si>
  <si>
    <t>2025-09-19T19:20:41</t>
  </si>
  <si>
    <t>2025-09-20</t>
  </si>
  <si>
    <t>2025-09-20T07:05:53</t>
  </si>
  <si>
    <t>2025-09-20T19:19:14</t>
  </si>
  <si>
    <t>2025-09-21</t>
  </si>
  <si>
    <t>2025-09-21T07:06:38</t>
  </si>
  <si>
    <t>2025-09-21T19:17:46</t>
  </si>
  <si>
    <t>2025-09-22</t>
  </si>
  <si>
    <t>2025-09-22T07:07:23</t>
  </si>
  <si>
    <t>2025-09-22T19:16:19</t>
  </si>
  <si>
    <t>2025-09-23</t>
  </si>
  <si>
    <t>2025-09-23T07:08:09</t>
  </si>
  <si>
    <t>2025-09-23T19:14:52</t>
  </si>
  <si>
    <t>2025-09-24</t>
  </si>
  <si>
    <t>2025-09-24T07:08:54</t>
  </si>
  <si>
    <t>2025-09-24T19:13:24</t>
  </si>
  <si>
    <t>2025-09-25</t>
  </si>
  <si>
    <t>2025-09-25T07:09:39</t>
  </si>
  <si>
    <t>2025-09-25T19:11:57</t>
  </si>
  <si>
    <t>2025-09-26</t>
  </si>
  <si>
    <t>2025-09-26T07:10:25</t>
  </si>
  <si>
    <t>2025-09-26T19:10:30</t>
  </si>
  <si>
    <t>2025-09-27</t>
  </si>
  <si>
    <t>2025-09-27T07:11:11</t>
  </si>
  <si>
    <t>2025-09-27T19:09:04</t>
  </si>
  <si>
    <t>2025-09-28</t>
  </si>
  <si>
    <t>2025-09-28T07:11:57</t>
  </si>
  <si>
    <t>2025-09-28T19:07:37</t>
  </si>
  <si>
    <t>2025-09-29</t>
  </si>
  <si>
    <t>2025-09-29T07:12:43</t>
  </si>
  <si>
    <t>2025-09-29T19:06:11</t>
  </si>
  <si>
    <t>2025-09-30</t>
  </si>
  <si>
    <t>2025-09-30T07:13:29</t>
  </si>
  <si>
    <t>2025-09-30T19:04:45</t>
  </si>
  <si>
    <t>2025-10-01</t>
  </si>
  <si>
    <t>2025-10-01T07:14:16</t>
  </si>
  <si>
    <t>2025-10-01T19:03:20</t>
  </si>
  <si>
    <t>2025-10-02</t>
  </si>
  <si>
    <t>2025-10-02T07:15:03</t>
  </si>
  <si>
    <t>2025-10-02T19:01:54</t>
  </si>
  <si>
    <t>2025-10-03</t>
  </si>
  <si>
    <t>2025-10-03T07:15:50</t>
  </si>
  <si>
    <t>2025-10-03T19:00:30</t>
  </si>
  <si>
    <t>2025-10-04</t>
  </si>
  <si>
    <t>2025-10-04T07:16:37</t>
  </si>
  <si>
    <t>2025-10-04T18:59:05</t>
  </si>
  <si>
    <t>2025-10-05</t>
  </si>
  <si>
    <t>2025-10-05T07:17:25</t>
  </si>
  <si>
    <t>2025-10-05T18:57:41</t>
  </si>
  <si>
    <t>2025-10-06</t>
  </si>
  <si>
    <t>2025-10-06T07:18:13</t>
  </si>
  <si>
    <t>2025-10-06T18:56:18</t>
  </si>
  <si>
    <t>2025-10-07</t>
  </si>
  <si>
    <t>2025-10-07T07:19:01</t>
  </si>
  <si>
    <t>2025-10-07T18:54:55</t>
  </si>
  <si>
    <t>2025-10-08</t>
  </si>
  <si>
    <t>2025-10-08T07:19:50</t>
  </si>
  <si>
    <t>2025-10-08T18:53:32</t>
  </si>
  <si>
    <t>2025-10-09</t>
  </si>
  <si>
    <t>2025-10-09T07:20:38</t>
  </si>
  <si>
    <t>2025-10-09T18:52:10</t>
  </si>
  <si>
    <t>2025-10-10</t>
  </si>
  <si>
    <t>2025-10-10T07:21:28</t>
  </si>
  <si>
    <t>2025-10-10T18:50:49</t>
  </si>
  <si>
    <t>2025-10-11</t>
  </si>
  <si>
    <t>2025-10-11T07:22:17</t>
  </si>
  <si>
    <t>2025-10-11T18:49:28</t>
  </si>
  <si>
    <t>2025-10-12</t>
  </si>
  <si>
    <t>2025-10-12T07:23:07</t>
  </si>
  <si>
    <t>2025-10-12T18:48:08</t>
  </si>
  <si>
    <t>2025-10-13</t>
  </si>
  <si>
    <t>2025-10-13T07:23:57</t>
  </si>
  <si>
    <t>2025-10-13T18:46:48</t>
  </si>
  <si>
    <t>2025-10-14</t>
  </si>
  <si>
    <t>2025-10-14T07:24:47</t>
  </si>
  <si>
    <t>2025-10-14T18:45:30</t>
  </si>
  <si>
    <t>2025-10-15</t>
  </si>
  <si>
    <t>2025-10-15T07:25:38</t>
  </si>
  <si>
    <t>2025-10-15T18:44:12</t>
  </si>
  <si>
    <t>2025-10-16</t>
  </si>
  <si>
    <t>2025-10-16T07:26:29</t>
  </si>
  <si>
    <t>2025-10-16T18:42:55</t>
  </si>
  <si>
    <t>2025-10-17</t>
  </si>
  <si>
    <t>2025-10-17T07:27:21</t>
  </si>
  <si>
    <t>2025-10-17T18:41:38</t>
  </si>
  <si>
    <t>2025-10-18</t>
  </si>
  <si>
    <t>2025-10-18T07:28:13</t>
  </si>
  <si>
    <t>2025-10-18T18:40:23</t>
  </si>
  <si>
    <t>2025-10-19</t>
  </si>
  <si>
    <t>2025-10-19T07:29:05</t>
  </si>
  <si>
    <t>2025-10-19T18:39:08</t>
  </si>
  <si>
    <t>2025-10-20</t>
  </si>
  <si>
    <t>2025-10-20T07:29:58</t>
  </si>
  <si>
    <t>2025-10-20T18:37:55</t>
  </si>
  <si>
    <t>2025-10-21</t>
  </si>
  <si>
    <t>2025-10-21T07:30:51</t>
  </si>
  <si>
    <t>2025-10-21T18:36:42</t>
  </si>
  <si>
    <t>2025-10-22</t>
  </si>
  <si>
    <t>2025-10-22T07:31:44</t>
  </si>
  <si>
    <t>2025-10-22T18:35:30</t>
  </si>
  <si>
    <t>2025-10-23</t>
  </si>
  <si>
    <t>2025-10-23T07:32:38</t>
  </si>
  <si>
    <t>2025-10-23T18:34:19</t>
  </si>
  <si>
    <t>2025-10-24</t>
  </si>
  <si>
    <t>2025-10-24T07:33:32</t>
  </si>
  <si>
    <t>2025-10-24T18:33:10</t>
  </si>
  <si>
    <t>2025-10-25</t>
  </si>
  <si>
    <t>2025-10-25T07:34:27</t>
  </si>
  <si>
    <t>2025-10-25T18:32:01</t>
  </si>
  <si>
    <t>2025-10-26</t>
  </si>
  <si>
    <t>2025-10-26T06:35:22</t>
  </si>
  <si>
    <t>2025-10-26T17:30:53</t>
  </si>
  <si>
    <t>2025-10-27</t>
  </si>
  <si>
    <t>2025-10-27T06:36:17</t>
  </si>
  <si>
    <t>2025-10-27T17:29:47</t>
  </si>
  <si>
    <t>2025-10-28</t>
  </si>
  <si>
    <t>2025-10-28T06:37:12</t>
  </si>
  <si>
    <t>2025-10-28T17:28:42</t>
  </si>
  <si>
    <t>2025-10-29</t>
  </si>
  <si>
    <t>2025-10-29T06:38:08</t>
  </si>
  <si>
    <t>2025-10-29T17:27:38</t>
  </si>
  <si>
    <t>2025-10-30</t>
  </si>
  <si>
    <t>2025-10-30T06:39:05</t>
  </si>
  <si>
    <t>2025-10-30T17:26:35</t>
  </si>
  <si>
    <t>2025-10-31</t>
  </si>
  <si>
    <t>2025-10-31T06:40:01</t>
  </si>
  <si>
    <t>2025-10-31T17:25:34</t>
  </si>
  <si>
    <t>2025-11-01</t>
  </si>
  <si>
    <t>2025-11-01T06:40:58</t>
  </si>
  <si>
    <t>2025-11-01T17:24:33</t>
  </si>
  <si>
    <t>2025-11-02</t>
  </si>
  <si>
    <t>2025-11-02T06:41:55</t>
  </si>
  <si>
    <t>2025-11-02T17:23:35</t>
  </si>
  <si>
    <t>2025-11-03</t>
  </si>
  <si>
    <t>2025-11-03T06:42:53</t>
  </si>
  <si>
    <t>2025-11-03T17:22:37</t>
  </si>
  <si>
    <t>2025-11-04</t>
  </si>
  <si>
    <t>2025-11-04T06:43:51</t>
  </si>
  <si>
    <t>2025-11-04T17:21:41</t>
  </si>
  <si>
    <t>2025-11-05</t>
  </si>
  <si>
    <t>2025-11-05T06:44:49</t>
  </si>
  <si>
    <t>2025-11-05T17:20:46</t>
  </si>
  <si>
    <t>2025-11-06</t>
  </si>
  <si>
    <t>2025-11-06T06:45:47</t>
  </si>
  <si>
    <t>2025-11-06T17:19:53</t>
  </si>
  <si>
    <t>2025-11-07</t>
  </si>
  <si>
    <t>2025-11-07T06:46:46</t>
  </si>
  <si>
    <t>2025-11-07T17:19:01</t>
  </si>
  <si>
    <t>2025-11-08</t>
  </si>
  <si>
    <t>2025-11-08T06:47:44</t>
  </si>
  <si>
    <t>2025-11-08T17:18:11</t>
  </si>
  <si>
    <t>2025-11-09</t>
  </si>
  <si>
    <t>2025-11-09T06:48:43</t>
  </si>
  <si>
    <t>2025-11-09T17:17:22</t>
  </si>
  <si>
    <t>2025-11-10</t>
  </si>
  <si>
    <t>2025-11-10T06:49:42</t>
  </si>
  <si>
    <t>2025-11-10T17:16:35</t>
  </si>
  <si>
    <t>2025-11-11</t>
  </si>
  <si>
    <t>2025-11-11T06:50:41</t>
  </si>
  <si>
    <t>2025-11-11T17:15:50</t>
  </si>
  <si>
    <t>2025-11-12</t>
  </si>
  <si>
    <t>2025-11-12T06:51:41</t>
  </si>
  <si>
    <t>2025-11-12T17:15:06</t>
  </si>
  <si>
    <t>2025-11-13</t>
  </si>
  <si>
    <t>2025-11-13T06:52:40</t>
  </si>
  <si>
    <t>2025-11-13T17:14:24</t>
  </si>
  <si>
    <t>2025-11-14</t>
  </si>
  <si>
    <t>2025-11-14T06:53:39</t>
  </si>
  <si>
    <t>2025-11-14T17:13:43</t>
  </si>
  <si>
    <t>2025-11-15</t>
  </si>
  <si>
    <t>2025-11-15T06:54:39</t>
  </si>
  <si>
    <t>2025-11-15T17:13:04</t>
  </si>
  <si>
    <t>2025-11-16</t>
  </si>
  <si>
    <t>2025-11-16T06:55:38</t>
  </si>
  <si>
    <t>2025-11-16T17:12:27</t>
  </si>
  <si>
    <t>2025-11-17</t>
  </si>
  <si>
    <t>2025-11-17T06:56:38</t>
  </si>
  <si>
    <t>2025-11-17T17:11:52</t>
  </si>
  <si>
    <t>2025-11-18</t>
  </si>
  <si>
    <t>2025-11-18T06:57:37</t>
  </si>
  <si>
    <t>2025-11-18T17:11:19</t>
  </si>
  <si>
    <t>2025-11-19</t>
  </si>
  <si>
    <t>2025-11-19T06:58:36</t>
  </si>
  <si>
    <t>2025-11-19T17:10:47</t>
  </si>
  <si>
    <t>2025-11-20</t>
  </si>
  <si>
    <t>2025-11-20T06:59:35</t>
  </si>
  <si>
    <t>2025-11-20T17:10:17</t>
  </si>
  <si>
    <t>2025-11-21</t>
  </si>
  <si>
    <t>2025-11-21T07:00:34</t>
  </si>
  <si>
    <t>2025-11-21T17:09:49</t>
  </si>
  <si>
    <t>2025-11-22</t>
  </si>
  <si>
    <t>2025-11-22T07:01:32</t>
  </si>
  <si>
    <t>2025-11-22T17:09:22</t>
  </si>
  <si>
    <t>2025-11-23</t>
  </si>
  <si>
    <t>2025-11-23T07:02:30</t>
  </si>
  <si>
    <t>2025-11-23T17:08:58</t>
  </si>
  <si>
    <t>2025-11-24</t>
  </si>
  <si>
    <t>2025-11-24T07:03:28</t>
  </si>
  <si>
    <t>2025-11-24T17:08:36</t>
  </si>
  <si>
    <t>2025-11-25</t>
  </si>
  <si>
    <t>2025-11-25T07:04:26</t>
  </si>
  <si>
    <t>2025-11-25T17:08:15</t>
  </si>
  <si>
    <t>2025-11-26</t>
  </si>
  <si>
    <t>2025-11-26T07:05:23</t>
  </si>
  <si>
    <t>2025-11-26T17:07:56</t>
  </si>
  <si>
    <t>2025-11-27</t>
  </si>
  <si>
    <t>2025-11-27T07:06:20</t>
  </si>
  <si>
    <t>2025-11-27T17:07:40</t>
  </si>
  <si>
    <t>2025-11-28</t>
  </si>
  <si>
    <t>2025-11-28T07:07:16</t>
  </si>
  <si>
    <t>2025-11-28T17:07:25</t>
  </si>
  <si>
    <t>2025-11-29</t>
  </si>
  <si>
    <t>2025-11-29T07:08:11</t>
  </si>
  <si>
    <t>2025-11-29T17:07:12</t>
  </si>
  <si>
    <t>2025-11-30</t>
  </si>
  <si>
    <t>2025-11-30T07:09:06</t>
  </si>
  <si>
    <t>2025-11-30T17:07:01</t>
  </si>
  <si>
    <t>2025-12-01</t>
  </si>
  <si>
    <t>2025-12-01T07:10:00</t>
  </si>
  <si>
    <t>2025-12-01T17:06:52</t>
  </si>
  <si>
    <t>2025-12-02</t>
  </si>
  <si>
    <t>2025-12-02T07:10:54</t>
  </si>
  <si>
    <t>2025-12-02T17:06:45</t>
  </si>
  <si>
    <t>2025-12-03</t>
  </si>
  <si>
    <t>2025-12-03T07:11:47</t>
  </si>
  <si>
    <t>2025-12-03T17:06:40</t>
  </si>
  <si>
    <t>2025-12-04</t>
  </si>
  <si>
    <t>2025-12-04T07:12:39</t>
  </si>
  <si>
    <t>2025-12-04T17:06:37</t>
  </si>
  <si>
    <t>2025-12-05</t>
  </si>
  <si>
    <t>2025-12-05T07:13:30</t>
  </si>
  <si>
    <t>2025-12-05T17:06:36</t>
  </si>
  <si>
    <t>2025-12-06</t>
  </si>
  <si>
    <t>2025-12-06T07:14:20</t>
  </si>
  <si>
    <t>2025-12-06T17:06:37</t>
  </si>
  <si>
    <t>2025-12-07</t>
  </si>
  <si>
    <t>2025-12-07T07:15:10</t>
  </si>
  <si>
    <t>2025-12-07T17:06:40</t>
  </si>
  <si>
    <t>2025-12-08</t>
  </si>
  <si>
    <t>2025-12-08T07:15:58</t>
  </si>
  <si>
    <t>2025-12-08T17:06:45</t>
  </si>
  <si>
    <t>2025-12-09</t>
  </si>
  <si>
    <t>2025-12-09T07:16:45</t>
  </si>
  <si>
    <t>2025-12-09T17:06:52</t>
  </si>
  <si>
    <t>2025-12-10</t>
  </si>
  <si>
    <t>2025-12-10T07:17:31</t>
  </si>
  <si>
    <t>2025-12-10T17:07:00</t>
  </si>
  <si>
    <t>2025-12-11</t>
  </si>
  <si>
    <t>2025-12-11T07:18:16</t>
  </si>
  <si>
    <t>2025-12-11T17:07:11</t>
  </si>
  <si>
    <t>2025-12-12</t>
  </si>
  <si>
    <t>2025-12-12T07:19:00</t>
  </si>
  <si>
    <t>2025-12-12T17:07:24</t>
  </si>
  <si>
    <t>2025-12-13</t>
  </si>
  <si>
    <t>2025-12-13T07:19:43</t>
  </si>
  <si>
    <t>2025-12-13T17:07:38</t>
  </si>
  <si>
    <t>2025-12-14</t>
  </si>
  <si>
    <t>2025-12-14T07:20:24</t>
  </si>
  <si>
    <t>2025-12-14T17:07:54</t>
  </si>
  <si>
    <t>2025-12-15</t>
  </si>
  <si>
    <t>2025-12-15T07:21:04</t>
  </si>
  <si>
    <t>2025-12-15T17:08:13</t>
  </si>
  <si>
    <t>2025-12-16</t>
  </si>
  <si>
    <t>2025-12-16T07:21:43</t>
  </si>
  <si>
    <t>2025-12-16T17:08:33</t>
  </si>
  <si>
    <t>2025-12-17</t>
  </si>
  <si>
    <t>2025-12-17T07:22:20</t>
  </si>
  <si>
    <t>2025-12-17T17:08:55</t>
  </si>
  <si>
    <t>2025-12-18</t>
  </si>
  <si>
    <t>2025-12-18T07:22:56</t>
  </si>
  <si>
    <t>2025-12-18T17:09:18</t>
  </si>
  <si>
    <t>2025-12-19</t>
  </si>
  <si>
    <t>2025-12-19T07:23:30</t>
  </si>
  <si>
    <t>2025-12-19T17:09:44</t>
  </si>
  <si>
    <t>2025-12-20</t>
  </si>
  <si>
    <t>2025-12-20T07:24:03</t>
  </si>
  <si>
    <t>2025-12-20T17:10:11</t>
  </si>
  <si>
    <t>2025-12-21</t>
  </si>
  <si>
    <t>2025-12-21T07:24:34</t>
  </si>
  <si>
    <t>2025-12-21T17:10:40</t>
  </si>
  <si>
    <t>2025-12-22</t>
  </si>
  <si>
    <t>2025-12-22T07:25:04</t>
  </si>
  <si>
    <t>2025-12-22T17:11:10</t>
  </si>
  <si>
    <t>2025-12-23</t>
  </si>
  <si>
    <t>2025-12-23T07:25:32</t>
  </si>
  <si>
    <t>2025-12-23T17:11:43</t>
  </si>
  <si>
    <t>2025-12-24</t>
  </si>
  <si>
    <t>2025-12-24T07:25:58</t>
  </si>
  <si>
    <t>2025-12-24T17:12:17</t>
  </si>
  <si>
    <t>2025-12-25</t>
  </si>
  <si>
    <t>2025-12-25T07:26:23</t>
  </si>
  <si>
    <t>2025-12-25T17:12:52</t>
  </si>
  <si>
    <t>2025-12-26</t>
  </si>
  <si>
    <t>2025-12-26T07:26:46</t>
  </si>
  <si>
    <t>2025-12-26T17:13:29</t>
  </si>
  <si>
    <t>2025-12-27</t>
  </si>
  <si>
    <t>2025-12-27T07:27:07</t>
  </si>
  <si>
    <t>2025-12-27T17:14:07</t>
  </si>
  <si>
    <t>2025-12-28</t>
  </si>
  <si>
    <t>2025-12-28T07:27:26</t>
  </si>
  <si>
    <t>2025-12-28T17:14:47</t>
  </si>
  <si>
    <t>2025-12-29</t>
  </si>
  <si>
    <t>2025-12-29T07:27:44</t>
  </si>
  <si>
    <t>2025-12-29T17:15:29</t>
  </si>
  <si>
    <t>2025-12-30</t>
  </si>
  <si>
    <t>2025-12-30T07:27:59</t>
  </si>
  <si>
    <t>2025-12-30T17:16:11</t>
  </si>
  <si>
    <t>2025-12-31</t>
  </si>
  <si>
    <t>2025-12-31T07:28:13</t>
  </si>
  <si>
    <t>2025-12-31T17:16:55</t>
  </si>
  <si>
    <t>meanaverage</t>
  </si>
  <si>
    <t>Year</t>
  </si>
  <si>
    <t>MeanAverage/Winter</t>
  </si>
  <si>
    <t>MeanAverage/Spring</t>
  </si>
  <si>
    <t>MeanAverage/Summer</t>
  </si>
  <si>
    <t>MeanAverage/Autumn</t>
  </si>
  <si>
    <t>Temperature Class</t>
  </si>
  <si>
    <t>MeanminutesAnerageFires/Year</t>
  </si>
  <si>
    <t>MeanAverageTemp/Year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</si>
</sst>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2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18"/>
  <sheetViews>
    <sheetView tabSelected="1" workbookViewId="0">
      <selection activeCell="G2" sqref="G2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0.42578125" customWidth="1"/>
    <col min="7" max="7" width="13.140625" style="2" bestFit="1" customWidth="1"/>
    <col min="8" max="8" width="13.140625" style="2" customWidth="1"/>
  </cols>
  <sheetData>
    <row r="1" spans="1:36" x14ac:dyDescent="0.25">
      <c r="A1" t="s">
        <v>0</v>
      </c>
      <c r="B1" t="s">
        <v>1</v>
      </c>
      <c r="C1" t="s">
        <v>28546</v>
      </c>
      <c r="D1" t="s">
        <v>2</v>
      </c>
      <c r="E1" t="s">
        <v>3</v>
      </c>
      <c r="F1" t="s">
        <v>4</v>
      </c>
      <c r="G1" s="2" t="s">
        <v>28545</v>
      </c>
      <c r="H1" s="2" t="s">
        <v>28551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 x14ac:dyDescent="0.25">
      <c r="A2" t="s">
        <v>32</v>
      </c>
      <c r="B2" t="s">
        <v>33</v>
      </c>
      <c r="C2">
        <f>YEAR(B2)</f>
        <v>2000</v>
      </c>
      <c r="D2">
        <v>59.1</v>
      </c>
      <c r="E2">
        <v>53.7</v>
      </c>
      <c r="F2">
        <v>55.8</v>
      </c>
      <c r="G2" s="2">
        <f>AVERAGE(F2:F61)</f>
        <v>52.218333333333312</v>
      </c>
      <c r="H2" s="2">
        <f>IF(F2-52.22&lt;=0,0,IF(F2-52.22&lt;=1,1,2))</f>
        <v>2</v>
      </c>
      <c r="I2">
        <v>59.1</v>
      </c>
      <c r="J2">
        <v>53.7</v>
      </c>
      <c r="K2">
        <v>55.8</v>
      </c>
      <c r="L2">
        <v>41.2</v>
      </c>
      <c r="M2">
        <v>58.5</v>
      </c>
      <c r="N2">
        <f>AVERAGE(M2:M367)</f>
        <v>62.930054644808656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18.3</v>
      </c>
      <c r="W2">
        <v>266</v>
      </c>
      <c r="X2">
        <v>1018</v>
      </c>
      <c r="Y2">
        <v>79.599999999999994</v>
      </c>
      <c r="Z2">
        <v>6.9</v>
      </c>
      <c r="AA2">
        <v>0</v>
      </c>
      <c r="AB2">
        <v>0</v>
      </c>
      <c r="AC2">
        <v>0</v>
      </c>
      <c r="AD2">
        <v>0</v>
      </c>
      <c r="AE2" t="s">
        <v>34</v>
      </c>
      <c r="AF2" t="s">
        <v>35</v>
      </c>
      <c r="AG2">
        <v>0.82</v>
      </c>
      <c r="AH2" t="s">
        <v>36</v>
      </c>
      <c r="AI2" t="s">
        <v>37</v>
      </c>
      <c r="AJ2" t="s">
        <v>38</v>
      </c>
    </row>
    <row r="3" spans="1:36" x14ac:dyDescent="0.25">
      <c r="A3" t="s">
        <v>32</v>
      </c>
      <c r="B3" t="s">
        <v>39</v>
      </c>
      <c r="C3">
        <f>YEAR(B3)</f>
        <v>2000</v>
      </c>
      <c r="D3">
        <v>57.3</v>
      </c>
      <c r="E3">
        <v>50.1</v>
      </c>
      <c r="F3">
        <v>53.5</v>
      </c>
      <c r="H3" s="2">
        <f>IF(F3-52.22&lt;=0,0,IF(F3-52.22&lt;=1,1,2))</f>
        <v>2</v>
      </c>
      <c r="I3">
        <v>57.3</v>
      </c>
      <c r="J3">
        <v>50.1</v>
      </c>
      <c r="K3">
        <v>53.5</v>
      </c>
      <c r="L3">
        <v>41</v>
      </c>
      <c r="M3">
        <v>63.3</v>
      </c>
      <c r="O3">
        <v>2.8000000000000001E-2</v>
      </c>
      <c r="P3">
        <v>100</v>
      </c>
      <c r="Q3">
        <v>4.17</v>
      </c>
      <c r="R3" t="s">
        <v>40</v>
      </c>
      <c r="S3">
        <v>0</v>
      </c>
      <c r="T3">
        <v>0</v>
      </c>
      <c r="U3">
        <v>0</v>
      </c>
      <c r="V3">
        <v>21.9</v>
      </c>
      <c r="W3">
        <v>290</v>
      </c>
      <c r="X3">
        <v>1017.3</v>
      </c>
      <c r="Y3">
        <v>91.7</v>
      </c>
      <c r="Z3">
        <v>6.7</v>
      </c>
      <c r="AA3">
        <v>0</v>
      </c>
      <c r="AB3">
        <v>0</v>
      </c>
      <c r="AC3">
        <v>0</v>
      </c>
      <c r="AD3">
        <v>0</v>
      </c>
      <c r="AE3" t="s">
        <v>41</v>
      </c>
      <c r="AF3" t="s">
        <v>42</v>
      </c>
      <c r="AG3">
        <v>0.86</v>
      </c>
      <c r="AH3" t="s">
        <v>43</v>
      </c>
      <c r="AI3" t="s">
        <v>44</v>
      </c>
      <c r="AJ3" t="s">
        <v>40</v>
      </c>
    </row>
    <row r="4" spans="1:36" x14ac:dyDescent="0.25">
      <c r="A4" t="s">
        <v>32</v>
      </c>
      <c r="B4" t="s">
        <v>45</v>
      </c>
      <c r="C4">
        <f>YEAR(B4)</f>
        <v>2000</v>
      </c>
      <c r="D4">
        <v>50.1</v>
      </c>
      <c r="E4">
        <v>44.7</v>
      </c>
      <c r="F4">
        <v>47.9</v>
      </c>
      <c r="H4" s="2">
        <f>IF(F4-52.22&lt;=0,0,IF(F4-52.22&lt;=1,1,2))</f>
        <v>0</v>
      </c>
      <c r="I4">
        <v>50.1</v>
      </c>
      <c r="J4">
        <v>38</v>
      </c>
      <c r="K4">
        <v>43.5</v>
      </c>
      <c r="L4">
        <v>37.9</v>
      </c>
      <c r="M4">
        <v>70.400000000000006</v>
      </c>
      <c r="O4">
        <v>0.90900000000000003</v>
      </c>
      <c r="P4">
        <v>100</v>
      </c>
      <c r="Q4">
        <v>12.5</v>
      </c>
      <c r="R4" t="s">
        <v>40</v>
      </c>
      <c r="S4">
        <v>0</v>
      </c>
      <c r="T4">
        <v>0</v>
      </c>
      <c r="U4">
        <v>0</v>
      </c>
      <c r="V4">
        <v>30</v>
      </c>
      <c r="W4">
        <v>354</v>
      </c>
      <c r="X4">
        <v>1017.6</v>
      </c>
      <c r="Y4">
        <v>96.7</v>
      </c>
      <c r="Z4">
        <v>6.1</v>
      </c>
      <c r="AA4">
        <v>0</v>
      </c>
      <c r="AB4">
        <v>0</v>
      </c>
      <c r="AC4">
        <v>0</v>
      </c>
      <c r="AD4">
        <v>0</v>
      </c>
      <c r="AE4" t="s">
        <v>46</v>
      </c>
      <c r="AF4" t="s">
        <v>47</v>
      </c>
      <c r="AG4">
        <v>0.89</v>
      </c>
      <c r="AH4" t="s">
        <v>43</v>
      </c>
      <c r="AI4" t="s">
        <v>48</v>
      </c>
      <c r="AJ4" t="s">
        <v>40</v>
      </c>
    </row>
    <row r="5" spans="1:36" x14ac:dyDescent="0.25">
      <c r="A5" t="s">
        <v>32</v>
      </c>
      <c r="B5" t="s">
        <v>49</v>
      </c>
      <c r="C5">
        <f>YEAR(B5)</f>
        <v>2000</v>
      </c>
      <c r="D5">
        <v>50.1</v>
      </c>
      <c r="E5">
        <v>44.7</v>
      </c>
      <c r="F5">
        <v>47.6</v>
      </c>
      <c r="H5" s="2">
        <f>IF(F5-52.22&lt;=0,0,IF(F5-52.22&lt;=1,1,2))</f>
        <v>0</v>
      </c>
      <c r="I5">
        <v>50.1</v>
      </c>
      <c r="J5">
        <v>35.6</v>
      </c>
      <c r="K5">
        <v>39.6</v>
      </c>
      <c r="L5">
        <v>34.9</v>
      </c>
      <c r="M5">
        <v>61.8</v>
      </c>
      <c r="O5">
        <v>5.8999999999999997E-2</v>
      </c>
      <c r="P5">
        <v>100</v>
      </c>
      <c r="Q5">
        <v>8.33</v>
      </c>
      <c r="R5" t="s">
        <v>40</v>
      </c>
      <c r="S5">
        <v>0</v>
      </c>
      <c r="T5">
        <v>0</v>
      </c>
      <c r="U5">
        <v>0</v>
      </c>
      <c r="V5">
        <v>34.4</v>
      </c>
      <c r="W5">
        <v>342.2</v>
      </c>
      <c r="X5">
        <v>1017.1</v>
      </c>
      <c r="Y5">
        <v>92.9</v>
      </c>
      <c r="Z5">
        <v>6.8</v>
      </c>
      <c r="AA5">
        <v>0</v>
      </c>
      <c r="AB5">
        <v>0</v>
      </c>
      <c r="AC5">
        <v>0</v>
      </c>
      <c r="AD5">
        <v>0</v>
      </c>
      <c r="AE5" t="s">
        <v>50</v>
      </c>
      <c r="AF5" t="s">
        <v>51</v>
      </c>
      <c r="AG5">
        <v>0.92</v>
      </c>
      <c r="AH5" t="s">
        <v>43</v>
      </c>
      <c r="AI5" t="s">
        <v>52</v>
      </c>
      <c r="AJ5" t="s">
        <v>40</v>
      </c>
    </row>
    <row r="6" spans="1:36" x14ac:dyDescent="0.25">
      <c r="A6" t="s">
        <v>32</v>
      </c>
      <c r="B6" t="s">
        <v>53</v>
      </c>
      <c r="C6">
        <f>YEAR(B6)</f>
        <v>2000</v>
      </c>
      <c r="D6">
        <v>51.9</v>
      </c>
      <c r="E6">
        <v>46.5</v>
      </c>
      <c r="F6">
        <v>50</v>
      </c>
      <c r="H6" s="2">
        <f>IF(F6-52.22&lt;=0,0,IF(F6-52.22&lt;=1,1,2))</f>
        <v>0</v>
      </c>
      <c r="I6">
        <v>51.9</v>
      </c>
      <c r="J6">
        <v>37.299999999999997</v>
      </c>
      <c r="K6">
        <v>47.1</v>
      </c>
      <c r="L6">
        <v>34.9</v>
      </c>
      <c r="M6">
        <v>56.3</v>
      </c>
      <c r="O6">
        <v>8.3000000000000004E-2</v>
      </c>
      <c r="P6">
        <v>100</v>
      </c>
      <c r="Q6">
        <v>8.33</v>
      </c>
      <c r="R6" t="s">
        <v>40</v>
      </c>
      <c r="S6">
        <v>0</v>
      </c>
      <c r="T6">
        <v>0</v>
      </c>
      <c r="U6">
        <v>0</v>
      </c>
      <c r="V6">
        <v>33.299999999999997</v>
      </c>
      <c r="W6">
        <v>347.6</v>
      </c>
      <c r="X6">
        <v>1016.7</v>
      </c>
      <c r="Y6">
        <v>88.3</v>
      </c>
      <c r="Z6">
        <v>6.8</v>
      </c>
      <c r="AA6">
        <v>0</v>
      </c>
      <c r="AB6">
        <v>0</v>
      </c>
      <c r="AC6">
        <v>0</v>
      </c>
      <c r="AD6">
        <v>0</v>
      </c>
      <c r="AE6" t="s">
        <v>54</v>
      </c>
      <c r="AF6" t="s">
        <v>55</v>
      </c>
      <c r="AG6">
        <v>0.96</v>
      </c>
      <c r="AH6" t="s">
        <v>56</v>
      </c>
      <c r="AI6" t="s">
        <v>57</v>
      </c>
      <c r="AJ6" t="s">
        <v>40</v>
      </c>
    </row>
    <row r="7" spans="1:36" x14ac:dyDescent="0.25">
      <c r="A7" t="s">
        <v>32</v>
      </c>
      <c r="B7" t="s">
        <v>58</v>
      </c>
      <c r="C7">
        <f>YEAR(B7)</f>
        <v>2000</v>
      </c>
      <c r="D7">
        <v>53.7</v>
      </c>
      <c r="E7">
        <v>50.1</v>
      </c>
      <c r="F7">
        <v>52.5</v>
      </c>
      <c r="H7" s="2">
        <f>IF(F7-52.22&lt;=0,0,IF(F7-52.22&lt;=1,1,2))</f>
        <v>1</v>
      </c>
      <c r="I7">
        <v>53.7</v>
      </c>
      <c r="J7">
        <v>50.1</v>
      </c>
      <c r="K7">
        <v>52.5</v>
      </c>
      <c r="L7">
        <v>38.1</v>
      </c>
      <c r="M7">
        <v>58</v>
      </c>
      <c r="O7">
        <v>4.0000000000000001E-3</v>
      </c>
      <c r="P7">
        <v>100</v>
      </c>
      <c r="Q7">
        <v>4.17</v>
      </c>
      <c r="R7" t="s">
        <v>40</v>
      </c>
      <c r="S7">
        <v>0</v>
      </c>
      <c r="T7">
        <v>0</v>
      </c>
      <c r="U7">
        <v>0</v>
      </c>
      <c r="V7">
        <v>20.8</v>
      </c>
      <c r="W7">
        <v>343.6</v>
      </c>
      <c r="X7">
        <v>1018.3</v>
      </c>
      <c r="Y7">
        <v>86.7</v>
      </c>
      <c r="Z7">
        <v>6.8</v>
      </c>
      <c r="AA7">
        <v>0</v>
      </c>
      <c r="AB7">
        <v>0</v>
      </c>
      <c r="AC7">
        <v>0</v>
      </c>
      <c r="AD7">
        <v>0</v>
      </c>
      <c r="AE7" t="s">
        <v>59</v>
      </c>
      <c r="AF7" t="s">
        <v>60</v>
      </c>
      <c r="AG7">
        <v>0</v>
      </c>
      <c r="AH7" t="s">
        <v>56</v>
      </c>
      <c r="AI7" t="s">
        <v>61</v>
      </c>
      <c r="AJ7" t="s">
        <v>40</v>
      </c>
    </row>
    <row r="8" spans="1:36" x14ac:dyDescent="0.25">
      <c r="A8" t="s">
        <v>32</v>
      </c>
      <c r="B8" t="s">
        <v>62</v>
      </c>
      <c r="C8">
        <f>YEAR(B8)</f>
        <v>2000</v>
      </c>
      <c r="D8">
        <v>53.7</v>
      </c>
      <c r="E8">
        <v>46.5</v>
      </c>
      <c r="F8">
        <v>49.1</v>
      </c>
      <c r="H8" s="2">
        <f>IF(F8-52.22&lt;=0,0,IF(F8-52.22&lt;=1,1,2))</f>
        <v>0</v>
      </c>
      <c r="I8">
        <v>53.7</v>
      </c>
      <c r="J8">
        <v>40.1</v>
      </c>
      <c r="K8">
        <v>46.9</v>
      </c>
      <c r="L8">
        <v>40.1</v>
      </c>
      <c r="M8">
        <v>72.3</v>
      </c>
      <c r="O8">
        <v>0.24</v>
      </c>
      <c r="P8">
        <v>100</v>
      </c>
      <c r="Q8">
        <v>4.17</v>
      </c>
      <c r="R8" t="s">
        <v>40</v>
      </c>
      <c r="S8">
        <v>0</v>
      </c>
      <c r="T8">
        <v>0</v>
      </c>
      <c r="U8">
        <v>0</v>
      </c>
      <c r="V8">
        <v>27.5</v>
      </c>
      <c r="W8">
        <v>339.7</v>
      </c>
      <c r="X8">
        <v>1020.2</v>
      </c>
      <c r="Y8">
        <v>88.8</v>
      </c>
      <c r="Z8">
        <v>6.4</v>
      </c>
      <c r="AA8">
        <v>0</v>
      </c>
      <c r="AB8">
        <v>0</v>
      </c>
      <c r="AC8">
        <v>0</v>
      </c>
      <c r="AD8">
        <v>0</v>
      </c>
      <c r="AE8" t="s">
        <v>63</v>
      </c>
      <c r="AF8" t="s">
        <v>64</v>
      </c>
      <c r="AG8">
        <v>0.02</v>
      </c>
      <c r="AH8" t="s">
        <v>56</v>
      </c>
      <c r="AI8" t="s">
        <v>65</v>
      </c>
      <c r="AJ8" t="s">
        <v>40</v>
      </c>
    </row>
    <row r="9" spans="1:36" x14ac:dyDescent="0.25">
      <c r="A9" t="s">
        <v>32</v>
      </c>
      <c r="B9" t="s">
        <v>66</v>
      </c>
      <c r="C9">
        <f>YEAR(B9)</f>
        <v>2000</v>
      </c>
      <c r="D9">
        <v>53.7</v>
      </c>
      <c r="E9">
        <v>48.3</v>
      </c>
      <c r="F9">
        <v>51</v>
      </c>
      <c r="H9" s="2">
        <f>IF(F9-52.22&lt;=0,0,IF(F9-52.22&lt;=1,1,2))</f>
        <v>0</v>
      </c>
      <c r="I9">
        <v>53.7</v>
      </c>
      <c r="J9">
        <v>42.5</v>
      </c>
      <c r="K9">
        <v>50.8</v>
      </c>
      <c r="L9">
        <v>36.4</v>
      </c>
      <c r="M9">
        <v>57.4</v>
      </c>
      <c r="O9">
        <v>1.2E-2</v>
      </c>
      <c r="P9">
        <v>100</v>
      </c>
      <c r="Q9">
        <v>4.17</v>
      </c>
      <c r="R9" t="s">
        <v>40</v>
      </c>
      <c r="S9">
        <v>0</v>
      </c>
      <c r="T9">
        <v>0</v>
      </c>
      <c r="U9">
        <v>0</v>
      </c>
      <c r="V9">
        <v>19.5</v>
      </c>
      <c r="W9">
        <v>6.8</v>
      </c>
      <c r="X9">
        <v>1022</v>
      </c>
      <c r="Y9">
        <v>76.099999999999994</v>
      </c>
      <c r="Z9">
        <v>6.8</v>
      </c>
      <c r="AA9">
        <v>0</v>
      </c>
      <c r="AB9">
        <v>0</v>
      </c>
      <c r="AC9">
        <v>0</v>
      </c>
      <c r="AD9">
        <v>0</v>
      </c>
      <c r="AE9" t="s">
        <v>67</v>
      </c>
      <c r="AF9" t="s">
        <v>68</v>
      </c>
      <c r="AG9">
        <v>0.06</v>
      </c>
      <c r="AH9" t="s">
        <v>56</v>
      </c>
      <c r="AI9" t="s">
        <v>61</v>
      </c>
      <c r="AJ9" t="s">
        <v>40</v>
      </c>
    </row>
    <row r="10" spans="1:36" x14ac:dyDescent="0.25">
      <c r="A10" t="s">
        <v>32</v>
      </c>
      <c r="B10" t="s">
        <v>69</v>
      </c>
      <c r="C10">
        <f>YEAR(B10)</f>
        <v>2000</v>
      </c>
      <c r="D10">
        <v>53.7</v>
      </c>
      <c r="E10">
        <v>50.1</v>
      </c>
      <c r="F10">
        <v>52.3</v>
      </c>
      <c r="H10" s="2">
        <f>IF(F10-52.22&lt;=0,0,IF(F10-52.22&lt;=1,1,2))</f>
        <v>1</v>
      </c>
      <c r="I10">
        <v>53.7</v>
      </c>
      <c r="J10">
        <v>50.1</v>
      </c>
      <c r="K10">
        <v>52.3</v>
      </c>
      <c r="L10">
        <v>33.4</v>
      </c>
      <c r="M10">
        <v>48.5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19.5</v>
      </c>
      <c r="W10">
        <v>342.9</v>
      </c>
      <c r="X10">
        <v>1023.2</v>
      </c>
      <c r="Y10">
        <v>88.1</v>
      </c>
      <c r="Z10">
        <v>6.8</v>
      </c>
      <c r="AA10">
        <v>0</v>
      </c>
      <c r="AB10">
        <v>0</v>
      </c>
      <c r="AC10">
        <v>0</v>
      </c>
      <c r="AD10">
        <v>0</v>
      </c>
      <c r="AE10" t="s">
        <v>70</v>
      </c>
      <c r="AF10" t="s">
        <v>71</v>
      </c>
      <c r="AG10">
        <v>0.09</v>
      </c>
      <c r="AH10" t="s">
        <v>36</v>
      </c>
      <c r="AI10" t="s">
        <v>37</v>
      </c>
      <c r="AJ10" t="s">
        <v>38</v>
      </c>
    </row>
    <row r="11" spans="1:36" x14ac:dyDescent="0.25">
      <c r="A11" t="s">
        <v>32</v>
      </c>
      <c r="B11" t="s">
        <v>72</v>
      </c>
      <c r="C11">
        <f>YEAR(B11)</f>
        <v>2000</v>
      </c>
      <c r="D11">
        <v>55.5</v>
      </c>
      <c r="E11">
        <v>48.3</v>
      </c>
      <c r="F11">
        <v>52</v>
      </c>
      <c r="H11" s="2">
        <f>IF(F11-52.22&lt;=0,0,IF(F11-52.22&lt;=1,1,2))</f>
        <v>0</v>
      </c>
      <c r="I11">
        <v>55.5</v>
      </c>
      <c r="J11">
        <v>45.7</v>
      </c>
      <c r="K11">
        <v>51.7</v>
      </c>
      <c r="L11">
        <v>36.299999999999997</v>
      </c>
      <c r="M11">
        <v>55.3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12.8</v>
      </c>
      <c r="W11">
        <v>339.9</v>
      </c>
      <c r="X11">
        <v>1025.5</v>
      </c>
      <c r="Y11">
        <v>67</v>
      </c>
      <c r="Z11">
        <v>6.8</v>
      </c>
      <c r="AA11">
        <v>0</v>
      </c>
      <c r="AB11">
        <v>0</v>
      </c>
      <c r="AC11">
        <v>0</v>
      </c>
      <c r="AD11">
        <v>0</v>
      </c>
      <c r="AE11" t="s">
        <v>73</v>
      </c>
      <c r="AF11" t="s">
        <v>74</v>
      </c>
      <c r="AG11">
        <v>0.13</v>
      </c>
      <c r="AH11" t="s">
        <v>36</v>
      </c>
      <c r="AI11" t="s">
        <v>37</v>
      </c>
      <c r="AJ11" t="s">
        <v>38</v>
      </c>
    </row>
    <row r="12" spans="1:36" x14ac:dyDescent="0.25">
      <c r="A12" t="s">
        <v>32</v>
      </c>
      <c r="B12" t="s">
        <v>75</v>
      </c>
      <c r="C12">
        <f>YEAR(B12)</f>
        <v>2000</v>
      </c>
      <c r="D12">
        <v>55.5</v>
      </c>
      <c r="E12">
        <v>51.9</v>
      </c>
      <c r="F12">
        <v>53.9</v>
      </c>
      <c r="H12" s="2">
        <f>IF(F12-52.22&lt;=0,0,IF(F12-52.22&lt;=1,1,2))</f>
        <v>2</v>
      </c>
      <c r="I12">
        <v>55.5</v>
      </c>
      <c r="J12">
        <v>51.9</v>
      </c>
      <c r="K12">
        <v>53.9</v>
      </c>
      <c r="L12">
        <v>36.6</v>
      </c>
      <c r="M12">
        <v>52.2</v>
      </c>
      <c r="O12">
        <v>4.0000000000000001E-3</v>
      </c>
      <c r="P12">
        <v>100</v>
      </c>
      <c r="Q12">
        <v>4.17</v>
      </c>
      <c r="R12" t="s">
        <v>40</v>
      </c>
      <c r="S12">
        <v>0</v>
      </c>
      <c r="T12">
        <v>0</v>
      </c>
      <c r="U12">
        <v>0</v>
      </c>
      <c r="V12">
        <v>19.5</v>
      </c>
      <c r="W12">
        <v>351.3</v>
      </c>
      <c r="X12">
        <v>1025.9000000000001</v>
      </c>
      <c r="Y12">
        <v>86.5</v>
      </c>
      <c r="Z12">
        <v>6.8</v>
      </c>
      <c r="AA12">
        <v>0</v>
      </c>
      <c r="AB12">
        <v>0</v>
      </c>
      <c r="AC12">
        <v>0</v>
      </c>
      <c r="AD12">
        <v>0</v>
      </c>
      <c r="AE12" t="s">
        <v>76</v>
      </c>
      <c r="AF12" t="s">
        <v>77</v>
      </c>
      <c r="AG12">
        <v>0.16</v>
      </c>
      <c r="AH12" t="s">
        <v>56</v>
      </c>
      <c r="AI12" t="s">
        <v>78</v>
      </c>
      <c r="AJ12" t="s">
        <v>40</v>
      </c>
    </row>
    <row r="13" spans="1:36" x14ac:dyDescent="0.25">
      <c r="A13" t="s">
        <v>32</v>
      </c>
      <c r="B13" t="s">
        <v>79</v>
      </c>
      <c r="C13">
        <f>YEAR(B13)</f>
        <v>2000</v>
      </c>
      <c r="D13">
        <v>53.7</v>
      </c>
      <c r="E13">
        <v>51.9</v>
      </c>
      <c r="F13">
        <v>52.5</v>
      </c>
      <c r="H13" s="2">
        <f>IF(F13-52.22&lt;=0,0,IF(F13-52.22&lt;=1,1,2))</f>
        <v>1</v>
      </c>
      <c r="I13">
        <v>53.7</v>
      </c>
      <c r="J13">
        <v>51.9</v>
      </c>
      <c r="K13">
        <v>52.5</v>
      </c>
      <c r="L13">
        <v>37.5</v>
      </c>
      <c r="M13">
        <v>56.6</v>
      </c>
      <c r="O13">
        <v>2.8000000000000001E-2</v>
      </c>
      <c r="P13">
        <v>100</v>
      </c>
      <c r="Q13">
        <v>4.17</v>
      </c>
      <c r="R13" t="s">
        <v>40</v>
      </c>
      <c r="S13">
        <v>0</v>
      </c>
      <c r="T13">
        <v>0</v>
      </c>
      <c r="U13">
        <v>0</v>
      </c>
      <c r="V13">
        <v>20.8</v>
      </c>
      <c r="W13">
        <v>358.3</v>
      </c>
      <c r="X13">
        <v>1026.4000000000001</v>
      </c>
      <c r="Y13">
        <v>90</v>
      </c>
      <c r="Z13">
        <v>6.8</v>
      </c>
      <c r="AA13">
        <v>0</v>
      </c>
      <c r="AB13">
        <v>0</v>
      </c>
      <c r="AC13">
        <v>0</v>
      </c>
      <c r="AD13">
        <v>0</v>
      </c>
      <c r="AE13" t="s">
        <v>80</v>
      </c>
      <c r="AF13" t="s">
        <v>81</v>
      </c>
      <c r="AG13">
        <v>0.2</v>
      </c>
      <c r="AH13" t="s">
        <v>56</v>
      </c>
      <c r="AI13" t="s">
        <v>78</v>
      </c>
      <c r="AJ13" t="s">
        <v>40</v>
      </c>
    </row>
    <row r="14" spans="1:36" x14ac:dyDescent="0.25">
      <c r="A14" t="s">
        <v>32</v>
      </c>
      <c r="B14" t="s">
        <v>82</v>
      </c>
      <c r="C14">
        <f>YEAR(B14)</f>
        <v>2000</v>
      </c>
      <c r="D14">
        <v>53.7</v>
      </c>
      <c r="E14">
        <v>51.9</v>
      </c>
      <c r="F14">
        <v>52.1</v>
      </c>
      <c r="H14" s="2">
        <f>IF(F14-52.22&lt;=0,0,IF(F14-52.22&lt;=1,1,2))</f>
        <v>0</v>
      </c>
      <c r="I14">
        <v>53.7</v>
      </c>
      <c r="J14">
        <v>51.9</v>
      </c>
      <c r="K14">
        <v>52.1</v>
      </c>
      <c r="L14">
        <v>35.9</v>
      </c>
      <c r="M14">
        <v>54.1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15</v>
      </c>
      <c r="W14">
        <v>359.8</v>
      </c>
      <c r="X14">
        <v>1025.8</v>
      </c>
      <c r="Y14">
        <v>84.2</v>
      </c>
      <c r="Z14">
        <v>6.8</v>
      </c>
      <c r="AA14">
        <v>0</v>
      </c>
      <c r="AB14">
        <v>0</v>
      </c>
      <c r="AC14">
        <v>0</v>
      </c>
      <c r="AD14">
        <v>0</v>
      </c>
      <c r="AE14" t="s">
        <v>83</v>
      </c>
      <c r="AF14" t="s">
        <v>84</v>
      </c>
      <c r="AG14">
        <v>0.23</v>
      </c>
      <c r="AH14" t="s">
        <v>36</v>
      </c>
      <c r="AI14" t="s">
        <v>37</v>
      </c>
      <c r="AJ14" t="s">
        <v>38</v>
      </c>
    </row>
    <row r="15" spans="1:36" x14ac:dyDescent="0.25">
      <c r="A15" t="s">
        <v>32</v>
      </c>
      <c r="B15" t="s">
        <v>85</v>
      </c>
      <c r="C15">
        <f>YEAR(B15)</f>
        <v>2000</v>
      </c>
      <c r="D15">
        <v>57.3</v>
      </c>
      <c r="E15">
        <v>50.1</v>
      </c>
      <c r="F15">
        <v>53.6</v>
      </c>
      <c r="H15" s="2">
        <f>IF(F15-52.22&lt;=0,0,IF(F15-52.22&lt;=1,1,2))</f>
        <v>2</v>
      </c>
      <c r="I15">
        <v>57.3</v>
      </c>
      <c r="J15">
        <v>50.1</v>
      </c>
      <c r="K15">
        <v>53.6</v>
      </c>
      <c r="L15">
        <v>39.5</v>
      </c>
      <c r="M15">
        <v>58.7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18.3</v>
      </c>
      <c r="W15">
        <v>58.5</v>
      </c>
      <c r="X15">
        <v>1020.4</v>
      </c>
      <c r="Y15">
        <v>92.6</v>
      </c>
      <c r="Z15">
        <v>6.8</v>
      </c>
      <c r="AA15">
        <v>0</v>
      </c>
      <c r="AB15">
        <v>0</v>
      </c>
      <c r="AC15">
        <v>0</v>
      </c>
      <c r="AD15">
        <v>0</v>
      </c>
      <c r="AE15" t="s">
        <v>86</v>
      </c>
      <c r="AF15" t="s">
        <v>87</v>
      </c>
      <c r="AG15">
        <v>0.25</v>
      </c>
      <c r="AH15" t="s">
        <v>88</v>
      </c>
      <c r="AI15" t="s">
        <v>89</v>
      </c>
      <c r="AJ15" t="s">
        <v>90</v>
      </c>
    </row>
    <row r="16" spans="1:36" x14ac:dyDescent="0.25">
      <c r="A16" t="s">
        <v>32</v>
      </c>
      <c r="B16" t="s">
        <v>91</v>
      </c>
      <c r="C16">
        <f>YEAR(B16)</f>
        <v>2000</v>
      </c>
      <c r="D16">
        <v>55.5</v>
      </c>
      <c r="E16">
        <v>51.9</v>
      </c>
      <c r="F16">
        <v>53.7</v>
      </c>
      <c r="H16" s="2">
        <f>IF(F16-52.22&lt;=0,0,IF(F16-52.22&lt;=1,1,2))</f>
        <v>2</v>
      </c>
      <c r="I16">
        <v>55.5</v>
      </c>
      <c r="J16">
        <v>51.9</v>
      </c>
      <c r="K16">
        <v>53.7</v>
      </c>
      <c r="L16">
        <v>49.2</v>
      </c>
      <c r="M16">
        <v>85.1</v>
      </c>
      <c r="O16">
        <v>0.752</v>
      </c>
      <c r="P16">
        <v>100</v>
      </c>
      <c r="Q16">
        <v>16.670000000000002</v>
      </c>
      <c r="R16" t="s">
        <v>40</v>
      </c>
      <c r="S16">
        <v>0</v>
      </c>
      <c r="T16">
        <v>0</v>
      </c>
      <c r="U16">
        <v>0</v>
      </c>
      <c r="V16">
        <v>33.299999999999997</v>
      </c>
      <c r="W16">
        <v>81.900000000000006</v>
      </c>
      <c r="X16">
        <v>1014.9</v>
      </c>
      <c r="Y16">
        <v>96.2</v>
      </c>
      <c r="Z16">
        <v>5.0999999999999996</v>
      </c>
      <c r="AA16">
        <v>0</v>
      </c>
      <c r="AB16">
        <v>0</v>
      </c>
      <c r="AC16">
        <v>0</v>
      </c>
      <c r="AD16">
        <v>0</v>
      </c>
      <c r="AE16" t="s">
        <v>92</v>
      </c>
      <c r="AF16" t="s">
        <v>93</v>
      </c>
      <c r="AG16">
        <v>0.3</v>
      </c>
      <c r="AH16" t="s">
        <v>43</v>
      </c>
      <c r="AI16" t="s">
        <v>48</v>
      </c>
      <c r="AJ16" t="s">
        <v>40</v>
      </c>
    </row>
    <row r="17" spans="1:36" x14ac:dyDescent="0.25">
      <c r="A17" t="s">
        <v>32</v>
      </c>
      <c r="B17" t="s">
        <v>94</v>
      </c>
      <c r="C17">
        <f>YEAR(B17)</f>
        <v>2000</v>
      </c>
      <c r="D17">
        <v>55.5</v>
      </c>
      <c r="E17">
        <v>51.9</v>
      </c>
      <c r="F17">
        <v>53.9</v>
      </c>
      <c r="H17" s="2">
        <f>IF(F17-52.22&lt;=0,0,IF(F17-52.22&lt;=1,1,2))</f>
        <v>2</v>
      </c>
      <c r="I17">
        <v>55.5</v>
      </c>
      <c r="J17">
        <v>51.9</v>
      </c>
      <c r="K17">
        <v>53.9</v>
      </c>
      <c r="L17">
        <v>47.2</v>
      </c>
      <c r="M17">
        <v>78.2</v>
      </c>
      <c r="O17">
        <v>0.28000000000000003</v>
      </c>
      <c r="P17">
        <v>100</v>
      </c>
      <c r="Q17">
        <v>4.17</v>
      </c>
      <c r="R17" t="s">
        <v>40</v>
      </c>
      <c r="S17">
        <v>0</v>
      </c>
      <c r="T17">
        <v>0</v>
      </c>
      <c r="U17">
        <v>0</v>
      </c>
      <c r="V17">
        <v>28.9</v>
      </c>
      <c r="W17">
        <v>50.9</v>
      </c>
      <c r="X17">
        <v>1018.9</v>
      </c>
      <c r="Y17">
        <v>92.9</v>
      </c>
      <c r="Z17">
        <v>6.5</v>
      </c>
      <c r="AA17">
        <v>0</v>
      </c>
      <c r="AB17">
        <v>0</v>
      </c>
      <c r="AC17">
        <v>0</v>
      </c>
      <c r="AD17">
        <v>0</v>
      </c>
      <c r="AE17" t="s">
        <v>95</v>
      </c>
      <c r="AF17" t="s">
        <v>96</v>
      </c>
      <c r="AG17">
        <v>0.33</v>
      </c>
      <c r="AH17" t="s">
        <v>43</v>
      </c>
      <c r="AI17" t="s">
        <v>97</v>
      </c>
      <c r="AJ17" t="s">
        <v>40</v>
      </c>
    </row>
    <row r="18" spans="1:36" x14ac:dyDescent="0.25">
      <c r="A18" t="s">
        <v>32</v>
      </c>
      <c r="B18" t="s">
        <v>98</v>
      </c>
      <c r="C18">
        <f>YEAR(B18)</f>
        <v>2000</v>
      </c>
      <c r="D18">
        <v>51.9</v>
      </c>
      <c r="E18">
        <v>46.5</v>
      </c>
      <c r="F18">
        <v>49.1</v>
      </c>
      <c r="H18" s="2">
        <f>IF(F18-52.22&lt;=0,0,IF(F18-52.22&lt;=1,1,2))</f>
        <v>0</v>
      </c>
      <c r="I18">
        <v>51.9</v>
      </c>
      <c r="J18">
        <v>43</v>
      </c>
      <c r="K18">
        <v>47.8</v>
      </c>
      <c r="L18">
        <v>45.8</v>
      </c>
      <c r="M18">
        <v>88.1</v>
      </c>
      <c r="O18">
        <v>0.24</v>
      </c>
      <c r="P18">
        <v>100</v>
      </c>
      <c r="Q18">
        <v>8.33</v>
      </c>
      <c r="R18" t="s">
        <v>40</v>
      </c>
      <c r="S18">
        <v>0</v>
      </c>
      <c r="T18">
        <v>0</v>
      </c>
      <c r="U18">
        <v>0</v>
      </c>
      <c r="V18">
        <v>6.9</v>
      </c>
      <c r="W18">
        <v>189.6</v>
      </c>
      <c r="X18">
        <v>1011.9</v>
      </c>
      <c r="Y18">
        <v>76.7</v>
      </c>
      <c r="Z18">
        <v>6.4</v>
      </c>
      <c r="AA18">
        <v>0</v>
      </c>
      <c r="AB18">
        <v>0</v>
      </c>
      <c r="AC18">
        <v>0</v>
      </c>
      <c r="AD18">
        <v>0</v>
      </c>
      <c r="AE18" t="s">
        <v>99</v>
      </c>
      <c r="AF18" t="s">
        <v>100</v>
      </c>
      <c r="AG18">
        <v>0.37</v>
      </c>
      <c r="AH18" t="s">
        <v>56</v>
      </c>
      <c r="AI18" t="s">
        <v>101</v>
      </c>
      <c r="AJ18" t="s">
        <v>40</v>
      </c>
    </row>
    <row r="19" spans="1:36" x14ac:dyDescent="0.25">
      <c r="A19" t="s">
        <v>32</v>
      </c>
      <c r="B19" t="s">
        <v>102</v>
      </c>
      <c r="C19">
        <f>YEAR(B19)</f>
        <v>2000</v>
      </c>
      <c r="D19">
        <v>57.3</v>
      </c>
      <c r="E19">
        <v>48.3</v>
      </c>
      <c r="F19">
        <v>51.5</v>
      </c>
      <c r="H19" s="2">
        <f>IF(F19-52.22&lt;=0,0,IF(F19-52.22&lt;=1,1,2))</f>
        <v>0</v>
      </c>
      <c r="I19">
        <v>57.3</v>
      </c>
      <c r="J19">
        <v>41.7</v>
      </c>
      <c r="K19">
        <v>50.5</v>
      </c>
      <c r="L19">
        <v>41.5</v>
      </c>
      <c r="M19">
        <v>70.3</v>
      </c>
      <c r="O19">
        <v>0.39</v>
      </c>
      <c r="P19">
        <v>100</v>
      </c>
      <c r="Q19">
        <v>8.33</v>
      </c>
      <c r="R19" t="s">
        <v>40</v>
      </c>
      <c r="S19">
        <v>0</v>
      </c>
      <c r="T19">
        <v>0</v>
      </c>
      <c r="U19">
        <v>0</v>
      </c>
      <c r="V19">
        <v>26.4</v>
      </c>
      <c r="W19">
        <v>274.60000000000002</v>
      </c>
      <c r="X19">
        <v>1001.6</v>
      </c>
      <c r="Y19">
        <v>72.099999999999994</v>
      </c>
      <c r="Z19">
        <v>6.3</v>
      </c>
      <c r="AA19">
        <v>0</v>
      </c>
      <c r="AB19">
        <v>0</v>
      </c>
      <c r="AC19">
        <v>0</v>
      </c>
      <c r="AD19">
        <v>0</v>
      </c>
      <c r="AE19" t="s">
        <v>103</v>
      </c>
      <c r="AF19" t="s">
        <v>104</v>
      </c>
      <c r="AG19">
        <v>0.4</v>
      </c>
      <c r="AH19" t="s">
        <v>56</v>
      </c>
      <c r="AI19" t="s">
        <v>101</v>
      </c>
      <c r="AJ19" t="s">
        <v>40</v>
      </c>
    </row>
    <row r="20" spans="1:36" x14ac:dyDescent="0.25">
      <c r="A20" t="s">
        <v>32</v>
      </c>
      <c r="B20" t="s">
        <v>105</v>
      </c>
      <c r="C20">
        <f>YEAR(B20)</f>
        <v>2000</v>
      </c>
      <c r="D20">
        <v>62.7</v>
      </c>
      <c r="E20">
        <v>48.3</v>
      </c>
      <c r="F20">
        <v>54</v>
      </c>
      <c r="H20" s="2">
        <f>IF(F20-52.22&lt;=0,0,IF(F20-52.22&lt;=1,1,2))</f>
        <v>2</v>
      </c>
      <c r="I20">
        <v>62.7</v>
      </c>
      <c r="J20">
        <v>43.1</v>
      </c>
      <c r="K20">
        <v>53.7</v>
      </c>
      <c r="L20">
        <v>43.9</v>
      </c>
      <c r="M20">
        <v>69.8</v>
      </c>
      <c r="O20">
        <v>0.26</v>
      </c>
      <c r="P20">
        <v>100</v>
      </c>
      <c r="Q20">
        <v>12.5</v>
      </c>
      <c r="R20" t="s">
        <v>40</v>
      </c>
      <c r="S20">
        <v>0</v>
      </c>
      <c r="T20">
        <v>0</v>
      </c>
      <c r="U20">
        <v>0</v>
      </c>
      <c r="V20">
        <v>20.8</v>
      </c>
      <c r="W20">
        <v>289.39999999999998</v>
      </c>
      <c r="X20">
        <v>1005.9</v>
      </c>
      <c r="Y20">
        <v>65.7</v>
      </c>
      <c r="Z20">
        <v>5.8</v>
      </c>
      <c r="AA20">
        <v>0</v>
      </c>
      <c r="AB20">
        <v>0</v>
      </c>
      <c r="AC20">
        <v>0</v>
      </c>
      <c r="AD20">
        <v>0</v>
      </c>
      <c r="AE20" t="s">
        <v>106</v>
      </c>
      <c r="AF20" t="s">
        <v>107</v>
      </c>
      <c r="AG20">
        <v>0.44</v>
      </c>
      <c r="AH20" t="s">
        <v>56</v>
      </c>
      <c r="AI20" t="s">
        <v>101</v>
      </c>
      <c r="AJ20" t="s">
        <v>40</v>
      </c>
    </row>
    <row r="21" spans="1:36" x14ac:dyDescent="0.25">
      <c r="A21" t="s">
        <v>32</v>
      </c>
      <c r="B21" t="s">
        <v>108</v>
      </c>
      <c r="C21">
        <f>YEAR(B21)</f>
        <v>2000</v>
      </c>
      <c r="D21">
        <v>50.1</v>
      </c>
      <c r="E21">
        <v>44.7</v>
      </c>
      <c r="F21">
        <v>47</v>
      </c>
      <c r="H21" s="2">
        <f>IF(F21-52.22&lt;=0,0,IF(F21-52.22&lt;=1,1,2))</f>
        <v>0</v>
      </c>
      <c r="I21">
        <v>50.1</v>
      </c>
      <c r="J21">
        <v>34.700000000000003</v>
      </c>
      <c r="K21">
        <v>40.5</v>
      </c>
      <c r="L21">
        <v>35.4</v>
      </c>
      <c r="M21">
        <v>64.8</v>
      </c>
      <c r="O21">
        <v>0.42099999999999999</v>
      </c>
      <c r="P21">
        <v>100</v>
      </c>
      <c r="Q21">
        <v>12.5</v>
      </c>
      <c r="R21" t="s">
        <v>40</v>
      </c>
      <c r="S21">
        <v>0</v>
      </c>
      <c r="T21">
        <v>0</v>
      </c>
      <c r="U21">
        <v>0</v>
      </c>
      <c r="V21">
        <v>31.1</v>
      </c>
      <c r="W21">
        <v>343.7</v>
      </c>
      <c r="X21">
        <v>1015.2</v>
      </c>
      <c r="Y21">
        <v>87.5</v>
      </c>
      <c r="Z21">
        <v>6.4</v>
      </c>
      <c r="AA21">
        <v>0</v>
      </c>
      <c r="AB21">
        <v>0</v>
      </c>
      <c r="AC21">
        <v>0</v>
      </c>
      <c r="AD21">
        <v>0</v>
      </c>
      <c r="AE21" t="s">
        <v>109</v>
      </c>
      <c r="AF21" t="s">
        <v>110</v>
      </c>
      <c r="AG21">
        <v>0.47</v>
      </c>
      <c r="AH21" t="s">
        <v>56</v>
      </c>
      <c r="AI21" t="s">
        <v>111</v>
      </c>
      <c r="AJ21" t="s">
        <v>40</v>
      </c>
    </row>
    <row r="22" spans="1:36" x14ac:dyDescent="0.25">
      <c r="A22" t="s">
        <v>32</v>
      </c>
      <c r="B22" t="s">
        <v>112</v>
      </c>
      <c r="C22">
        <f>YEAR(B22)</f>
        <v>2000</v>
      </c>
      <c r="D22">
        <v>51.9</v>
      </c>
      <c r="E22">
        <v>42.9</v>
      </c>
      <c r="F22">
        <v>47.1</v>
      </c>
      <c r="H22" s="2">
        <f>IF(F22-52.22&lt;=0,0,IF(F22-52.22&lt;=1,1,2))</f>
        <v>0</v>
      </c>
      <c r="I22">
        <v>51.9</v>
      </c>
      <c r="J22">
        <v>38.1</v>
      </c>
      <c r="K22">
        <v>43.6</v>
      </c>
      <c r="L22">
        <v>30.5</v>
      </c>
      <c r="M22">
        <v>52.9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19.5</v>
      </c>
      <c r="W22">
        <v>285.2</v>
      </c>
      <c r="X22">
        <v>1019</v>
      </c>
      <c r="Y22">
        <v>74.2</v>
      </c>
      <c r="Z22">
        <v>6.8</v>
      </c>
      <c r="AA22">
        <v>0</v>
      </c>
      <c r="AB22">
        <v>0</v>
      </c>
      <c r="AC22">
        <v>0</v>
      </c>
      <c r="AD22">
        <v>0</v>
      </c>
      <c r="AE22" t="s">
        <v>113</v>
      </c>
      <c r="AF22" t="s">
        <v>114</v>
      </c>
      <c r="AG22">
        <v>0.5</v>
      </c>
      <c r="AH22" t="s">
        <v>36</v>
      </c>
      <c r="AI22" t="s">
        <v>37</v>
      </c>
      <c r="AJ22" t="s">
        <v>38</v>
      </c>
    </row>
    <row r="23" spans="1:36" x14ac:dyDescent="0.25">
      <c r="A23" t="s">
        <v>32</v>
      </c>
      <c r="B23" t="s">
        <v>115</v>
      </c>
      <c r="C23">
        <f>YEAR(B23)</f>
        <v>2000</v>
      </c>
      <c r="D23">
        <v>60.9</v>
      </c>
      <c r="E23">
        <v>46.5</v>
      </c>
      <c r="F23">
        <v>51.8</v>
      </c>
      <c r="H23" s="2">
        <f>IF(F23-52.22&lt;=0,0,IF(F23-52.22&lt;=1,1,2))</f>
        <v>0</v>
      </c>
      <c r="I23">
        <v>60.9</v>
      </c>
      <c r="J23">
        <v>41.6</v>
      </c>
      <c r="K23">
        <v>49.9</v>
      </c>
      <c r="L23">
        <v>39.700000000000003</v>
      </c>
      <c r="M23">
        <v>64.5</v>
      </c>
      <c r="O23">
        <v>2.8000000000000001E-2</v>
      </c>
      <c r="P23">
        <v>100</v>
      </c>
      <c r="Q23">
        <v>4.17</v>
      </c>
      <c r="R23" t="s">
        <v>40</v>
      </c>
      <c r="S23">
        <v>0</v>
      </c>
      <c r="T23">
        <v>0</v>
      </c>
      <c r="U23">
        <v>0</v>
      </c>
      <c r="V23">
        <v>23</v>
      </c>
      <c r="W23">
        <v>257.60000000000002</v>
      </c>
      <c r="X23">
        <v>1015.6</v>
      </c>
      <c r="Y23">
        <v>68.3</v>
      </c>
      <c r="Z23">
        <v>6.5</v>
      </c>
      <c r="AA23">
        <v>0</v>
      </c>
      <c r="AB23">
        <v>0</v>
      </c>
      <c r="AC23">
        <v>0</v>
      </c>
      <c r="AD23">
        <v>0</v>
      </c>
      <c r="AE23" t="s">
        <v>116</v>
      </c>
      <c r="AF23" t="s">
        <v>117</v>
      </c>
      <c r="AG23">
        <v>0.54</v>
      </c>
      <c r="AH23" t="s">
        <v>56</v>
      </c>
      <c r="AI23" t="s">
        <v>61</v>
      </c>
      <c r="AJ23" t="s">
        <v>40</v>
      </c>
    </row>
    <row r="24" spans="1:36" x14ac:dyDescent="0.25">
      <c r="A24" t="s">
        <v>32</v>
      </c>
      <c r="B24" t="s">
        <v>118</v>
      </c>
      <c r="C24">
        <f>YEAR(B24)</f>
        <v>2000</v>
      </c>
      <c r="D24">
        <v>60.9</v>
      </c>
      <c r="E24">
        <v>42.9</v>
      </c>
      <c r="F24">
        <v>51.7</v>
      </c>
      <c r="H24" s="2">
        <f>IF(F24-52.22&lt;=0,0,IF(F24-52.22&lt;=1,1,2))</f>
        <v>0</v>
      </c>
      <c r="I24">
        <v>60.9</v>
      </c>
      <c r="J24">
        <v>38.1</v>
      </c>
      <c r="K24">
        <v>50.2</v>
      </c>
      <c r="L24">
        <v>44.1</v>
      </c>
      <c r="M24">
        <v>76.599999999999994</v>
      </c>
      <c r="O24">
        <v>2.4E-2</v>
      </c>
      <c r="P24">
        <v>100</v>
      </c>
      <c r="Q24">
        <v>8.33</v>
      </c>
      <c r="R24" t="s">
        <v>40</v>
      </c>
      <c r="S24">
        <v>0</v>
      </c>
      <c r="T24">
        <v>0</v>
      </c>
      <c r="U24">
        <v>0</v>
      </c>
      <c r="V24">
        <v>17.2</v>
      </c>
      <c r="W24">
        <v>180.9</v>
      </c>
      <c r="X24">
        <v>1015.5</v>
      </c>
      <c r="Y24">
        <v>57</v>
      </c>
      <c r="Z24">
        <v>6.7</v>
      </c>
      <c r="AA24">
        <v>0</v>
      </c>
      <c r="AB24">
        <v>0</v>
      </c>
      <c r="AC24">
        <v>0</v>
      </c>
      <c r="AD24">
        <v>0</v>
      </c>
      <c r="AE24" t="s">
        <v>119</v>
      </c>
      <c r="AF24" t="s">
        <v>120</v>
      </c>
      <c r="AG24">
        <v>0.56999999999999995</v>
      </c>
      <c r="AH24" t="s">
        <v>56</v>
      </c>
      <c r="AI24" t="s">
        <v>121</v>
      </c>
      <c r="AJ24" t="s">
        <v>40</v>
      </c>
    </row>
    <row r="25" spans="1:36" x14ac:dyDescent="0.25">
      <c r="A25" t="s">
        <v>32</v>
      </c>
      <c r="B25" t="s">
        <v>122</v>
      </c>
      <c r="C25">
        <f>YEAR(B25)</f>
        <v>2000</v>
      </c>
      <c r="D25">
        <v>62.7</v>
      </c>
      <c r="E25">
        <v>50.1</v>
      </c>
      <c r="F25">
        <v>56.4</v>
      </c>
      <c r="H25" s="2">
        <f>IF(F25-52.22&lt;=0,0,IF(F25-52.22&lt;=1,1,2))</f>
        <v>2</v>
      </c>
      <c r="I25">
        <v>62.7</v>
      </c>
      <c r="J25">
        <v>50.1</v>
      </c>
      <c r="K25">
        <v>56.4</v>
      </c>
      <c r="L25">
        <v>42.9</v>
      </c>
      <c r="M25">
        <v>61.2</v>
      </c>
      <c r="O25">
        <v>1.6E-2</v>
      </c>
      <c r="P25">
        <v>100</v>
      </c>
      <c r="Q25">
        <v>8.33</v>
      </c>
      <c r="R25" t="s">
        <v>40</v>
      </c>
      <c r="S25">
        <v>0</v>
      </c>
      <c r="T25">
        <v>0</v>
      </c>
      <c r="U25">
        <v>0</v>
      </c>
      <c r="V25">
        <v>19.5</v>
      </c>
      <c r="W25">
        <v>208.1</v>
      </c>
      <c r="X25">
        <v>1009.7</v>
      </c>
      <c r="Y25">
        <v>63</v>
      </c>
      <c r="Z25">
        <v>6.8</v>
      </c>
      <c r="AA25">
        <v>0</v>
      </c>
      <c r="AB25">
        <v>0</v>
      </c>
      <c r="AC25">
        <v>0</v>
      </c>
      <c r="AD25">
        <v>0</v>
      </c>
      <c r="AE25" t="s">
        <v>123</v>
      </c>
      <c r="AF25" t="s">
        <v>124</v>
      </c>
      <c r="AG25">
        <v>0.6</v>
      </c>
      <c r="AH25" t="s">
        <v>56</v>
      </c>
      <c r="AI25" t="s">
        <v>101</v>
      </c>
      <c r="AJ25" t="s">
        <v>40</v>
      </c>
    </row>
    <row r="26" spans="1:36" x14ac:dyDescent="0.25">
      <c r="A26" t="s">
        <v>32</v>
      </c>
      <c r="B26" t="s">
        <v>125</v>
      </c>
      <c r="C26">
        <f>YEAR(B26)</f>
        <v>2000</v>
      </c>
      <c r="D26">
        <v>57.3</v>
      </c>
      <c r="E26">
        <v>46.5</v>
      </c>
      <c r="F26">
        <v>52.1</v>
      </c>
      <c r="H26" s="2">
        <f>IF(F26-52.22&lt;=0,0,IF(F26-52.22&lt;=1,1,2))</f>
        <v>0</v>
      </c>
      <c r="I26">
        <v>57.3</v>
      </c>
      <c r="J26">
        <v>44.3</v>
      </c>
      <c r="K26">
        <v>51.8</v>
      </c>
      <c r="L26">
        <v>37.299999999999997</v>
      </c>
      <c r="M26">
        <v>58.3</v>
      </c>
      <c r="O26">
        <v>0.02</v>
      </c>
      <c r="P26">
        <v>100</v>
      </c>
      <c r="Q26">
        <v>4.17</v>
      </c>
      <c r="R26" t="s">
        <v>40</v>
      </c>
      <c r="S26">
        <v>0</v>
      </c>
      <c r="T26">
        <v>0</v>
      </c>
      <c r="U26">
        <v>0</v>
      </c>
      <c r="V26">
        <v>25.3</v>
      </c>
      <c r="W26">
        <v>274.60000000000002</v>
      </c>
      <c r="X26">
        <v>1015.5</v>
      </c>
      <c r="Y26">
        <v>57.4</v>
      </c>
      <c r="Z26">
        <v>6.7</v>
      </c>
      <c r="AA26">
        <v>0</v>
      </c>
      <c r="AB26">
        <v>0</v>
      </c>
      <c r="AC26">
        <v>0</v>
      </c>
      <c r="AD26">
        <v>0</v>
      </c>
      <c r="AE26" t="s">
        <v>126</v>
      </c>
      <c r="AF26" t="s">
        <v>127</v>
      </c>
      <c r="AG26">
        <v>0.64</v>
      </c>
      <c r="AH26" t="s">
        <v>56</v>
      </c>
      <c r="AI26" t="s">
        <v>78</v>
      </c>
      <c r="AJ26" t="s">
        <v>40</v>
      </c>
    </row>
    <row r="27" spans="1:36" x14ac:dyDescent="0.25">
      <c r="A27" t="s">
        <v>32</v>
      </c>
      <c r="B27" t="s">
        <v>128</v>
      </c>
      <c r="C27">
        <f>YEAR(B27)</f>
        <v>2000</v>
      </c>
      <c r="D27">
        <v>48.3</v>
      </c>
      <c r="E27">
        <v>41.1</v>
      </c>
      <c r="F27">
        <v>45.1</v>
      </c>
      <c r="H27" s="2">
        <f>IF(F27-52.22&lt;=0,0,IF(F27-52.22&lt;=1,1,2))</f>
        <v>0</v>
      </c>
      <c r="I27">
        <v>46.5</v>
      </c>
      <c r="J27">
        <v>33.9</v>
      </c>
      <c r="K27">
        <v>41.3</v>
      </c>
      <c r="L27">
        <v>41.4</v>
      </c>
      <c r="M27">
        <v>87.2</v>
      </c>
      <c r="O27">
        <v>1.22</v>
      </c>
      <c r="P27">
        <v>100</v>
      </c>
      <c r="Q27">
        <v>16.670000000000002</v>
      </c>
      <c r="R27" t="s">
        <v>40</v>
      </c>
      <c r="S27">
        <v>0</v>
      </c>
      <c r="T27">
        <v>0</v>
      </c>
      <c r="U27">
        <v>0</v>
      </c>
      <c r="V27">
        <v>21.9</v>
      </c>
      <c r="W27">
        <v>282.2</v>
      </c>
      <c r="X27">
        <v>1020.5</v>
      </c>
      <c r="Y27">
        <v>92.5</v>
      </c>
      <c r="Z27">
        <v>5.5</v>
      </c>
      <c r="AA27">
        <v>0</v>
      </c>
      <c r="AB27">
        <v>0</v>
      </c>
      <c r="AC27">
        <v>0</v>
      </c>
      <c r="AD27">
        <v>0</v>
      </c>
      <c r="AE27" t="s">
        <v>129</v>
      </c>
      <c r="AF27" t="s">
        <v>130</v>
      </c>
      <c r="AG27">
        <v>0.67</v>
      </c>
      <c r="AH27" t="s">
        <v>43</v>
      </c>
      <c r="AI27" t="s">
        <v>48</v>
      </c>
      <c r="AJ27" t="s">
        <v>40</v>
      </c>
    </row>
    <row r="28" spans="1:36" x14ac:dyDescent="0.25">
      <c r="A28" t="s">
        <v>32</v>
      </c>
      <c r="B28" t="s">
        <v>131</v>
      </c>
      <c r="C28">
        <f>YEAR(B28)</f>
        <v>2000</v>
      </c>
      <c r="D28">
        <v>46.5</v>
      </c>
      <c r="E28">
        <v>39.299999999999997</v>
      </c>
      <c r="F28">
        <v>44.4</v>
      </c>
      <c r="H28" s="2">
        <f>IF(F28-52.22&lt;=0,0,IF(F28-52.22&lt;=1,1,2))</f>
        <v>0</v>
      </c>
      <c r="I28">
        <v>38.6</v>
      </c>
      <c r="J28">
        <v>28.4</v>
      </c>
      <c r="K28">
        <v>35.4</v>
      </c>
      <c r="L28">
        <v>33.799999999999997</v>
      </c>
      <c r="M28">
        <v>66.599999999999994</v>
      </c>
      <c r="O28">
        <v>0.39800000000000002</v>
      </c>
      <c r="P28">
        <v>100</v>
      </c>
      <c r="Q28">
        <v>8.33</v>
      </c>
      <c r="R28" t="s">
        <v>40</v>
      </c>
      <c r="S28">
        <v>0</v>
      </c>
      <c r="T28">
        <v>0</v>
      </c>
      <c r="U28">
        <v>0</v>
      </c>
      <c r="V28">
        <v>33.299999999999997</v>
      </c>
      <c r="W28">
        <v>356.6</v>
      </c>
      <c r="X28">
        <v>1022.7</v>
      </c>
      <c r="Y28">
        <v>90</v>
      </c>
      <c r="Z28">
        <v>6.5</v>
      </c>
      <c r="AA28">
        <v>0</v>
      </c>
      <c r="AB28">
        <v>0</v>
      </c>
      <c r="AC28">
        <v>0</v>
      </c>
      <c r="AD28">
        <v>0</v>
      </c>
      <c r="AE28" t="s">
        <v>132</v>
      </c>
      <c r="AF28" t="s">
        <v>133</v>
      </c>
      <c r="AG28">
        <v>0.7</v>
      </c>
      <c r="AH28" t="s">
        <v>56</v>
      </c>
      <c r="AI28" t="s">
        <v>101</v>
      </c>
      <c r="AJ28" t="s">
        <v>40</v>
      </c>
    </row>
    <row r="29" spans="1:36" x14ac:dyDescent="0.25">
      <c r="A29" t="s">
        <v>32</v>
      </c>
      <c r="B29" t="s">
        <v>134</v>
      </c>
      <c r="C29">
        <f>YEAR(B29)</f>
        <v>2000</v>
      </c>
      <c r="D29">
        <v>53.7</v>
      </c>
      <c r="E29">
        <v>42.9</v>
      </c>
      <c r="F29">
        <v>49.2</v>
      </c>
      <c r="H29" s="2">
        <f>IF(F29-52.22&lt;=0,0,IF(F29-52.22&lt;=1,1,2))</f>
        <v>0</v>
      </c>
      <c r="I29">
        <v>53.7</v>
      </c>
      <c r="J29">
        <v>38.1</v>
      </c>
      <c r="K29">
        <v>46.4</v>
      </c>
      <c r="L29">
        <v>35.4</v>
      </c>
      <c r="M29">
        <v>59.6</v>
      </c>
      <c r="O29">
        <v>4.0000000000000001E-3</v>
      </c>
      <c r="P29">
        <v>100</v>
      </c>
      <c r="Q29">
        <v>4.17</v>
      </c>
      <c r="R29" t="s">
        <v>40</v>
      </c>
      <c r="S29">
        <v>0</v>
      </c>
      <c r="T29">
        <v>0</v>
      </c>
      <c r="U29">
        <v>0</v>
      </c>
      <c r="V29">
        <v>21.9</v>
      </c>
      <c r="W29">
        <v>336.8</v>
      </c>
      <c r="X29">
        <v>1023.8</v>
      </c>
      <c r="Y29">
        <v>64.8</v>
      </c>
      <c r="Z29">
        <v>6.8</v>
      </c>
      <c r="AA29">
        <v>0</v>
      </c>
      <c r="AB29">
        <v>0</v>
      </c>
      <c r="AC29">
        <v>0</v>
      </c>
      <c r="AD29">
        <v>0</v>
      </c>
      <c r="AE29" t="s">
        <v>135</v>
      </c>
      <c r="AF29" t="s">
        <v>136</v>
      </c>
      <c r="AG29">
        <v>0.75</v>
      </c>
      <c r="AH29" t="s">
        <v>56</v>
      </c>
      <c r="AI29" t="s">
        <v>137</v>
      </c>
      <c r="AJ29" t="s">
        <v>40</v>
      </c>
    </row>
    <row r="30" spans="1:36" x14ac:dyDescent="0.25">
      <c r="A30" t="s">
        <v>32</v>
      </c>
      <c r="B30" t="s">
        <v>138</v>
      </c>
      <c r="C30">
        <f>YEAR(B30)</f>
        <v>2000</v>
      </c>
      <c r="D30">
        <v>60.9</v>
      </c>
      <c r="E30">
        <v>41.1</v>
      </c>
      <c r="F30">
        <v>52.3</v>
      </c>
      <c r="H30" s="2">
        <f>IF(F30-52.22&lt;=0,0,IF(F30-52.22&lt;=1,1,2))</f>
        <v>1</v>
      </c>
      <c r="I30">
        <v>60.9</v>
      </c>
      <c r="J30">
        <v>34.9</v>
      </c>
      <c r="K30">
        <v>50.5</v>
      </c>
      <c r="L30">
        <v>41.1</v>
      </c>
      <c r="M30">
        <v>66.599999999999994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13.9</v>
      </c>
      <c r="W30">
        <v>220.9</v>
      </c>
      <c r="X30">
        <v>1020.9</v>
      </c>
      <c r="Y30">
        <v>52.5</v>
      </c>
      <c r="Z30">
        <v>6.8</v>
      </c>
      <c r="AA30">
        <v>0</v>
      </c>
      <c r="AB30">
        <v>0</v>
      </c>
      <c r="AC30">
        <v>0</v>
      </c>
      <c r="AD30">
        <v>0</v>
      </c>
      <c r="AE30" t="s">
        <v>139</v>
      </c>
      <c r="AF30" t="s">
        <v>140</v>
      </c>
      <c r="AG30">
        <v>0.77</v>
      </c>
      <c r="AH30" t="s">
        <v>36</v>
      </c>
      <c r="AI30" t="s">
        <v>37</v>
      </c>
      <c r="AJ30" t="s">
        <v>38</v>
      </c>
    </row>
    <row r="31" spans="1:36" x14ac:dyDescent="0.25">
      <c r="A31" t="s">
        <v>32</v>
      </c>
      <c r="B31" t="s">
        <v>141</v>
      </c>
      <c r="C31">
        <f>YEAR(B31)</f>
        <v>2000</v>
      </c>
      <c r="D31">
        <v>60.9</v>
      </c>
      <c r="E31">
        <v>46.5</v>
      </c>
      <c r="F31">
        <v>53.6</v>
      </c>
      <c r="H31" s="2">
        <f>IF(F31-52.22&lt;=0,0,IF(F31-52.22&lt;=1,1,2))</f>
        <v>2</v>
      </c>
      <c r="I31">
        <v>60.9</v>
      </c>
      <c r="J31">
        <v>42</v>
      </c>
      <c r="K31">
        <v>52.7</v>
      </c>
      <c r="L31">
        <v>42.3</v>
      </c>
      <c r="M31">
        <v>66.5</v>
      </c>
      <c r="O31">
        <v>4.0000000000000001E-3</v>
      </c>
      <c r="P31">
        <v>100</v>
      </c>
      <c r="Q31">
        <v>4.17</v>
      </c>
      <c r="R31" t="s">
        <v>40</v>
      </c>
      <c r="S31">
        <v>0</v>
      </c>
      <c r="T31">
        <v>0</v>
      </c>
      <c r="U31">
        <v>0</v>
      </c>
      <c r="V31">
        <v>9.1999999999999993</v>
      </c>
      <c r="W31">
        <v>190.4</v>
      </c>
      <c r="X31">
        <v>1022</v>
      </c>
      <c r="Y31">
        <v>43.3</v>
      </c>
      <c r="Z31">
        <v>6.8</v>
      </c>
      <c r="AA31">
        <v>0</v>
      </c>
      <c r="AB31">
        <v>0</v>
      </c>
      <c r="AC31">
        <v>0</v>
      </c>
      <c r="AD31">
        <v>0</v>
      </c>
      <c r="AE31" t="s">
        <v>142</v>
      </c>
      <c r="AF31" t="s">
        <v>143</v>
      </c>
      <c r="AG31">
        <v>0.8</v>
      </c>
      <c r="AH31" t="s">
        <v>56</v>
      </c>
      <c r="AI31" t="s">
        <v>65</v>
      </c>
      <c r="AJ31" t="s">
        <v>40</v>
      </c>
    </row>
    <row r="32" spans="1:36" x14ac:dyDescent="0.25">
      <c r="A32" t="s">
        <v>32</v>
      </c>
      <c r="B32" t="s">
        <v>144</v>
      </c>
      <c r="C32">
        <f>YEAR(B32)</f>
        <v>2000</v>
      </c>
      <c r="D32">
        <v>60.9</v>
      </c>
      <c r="E32">
        <v>50.1</v>
      </c>
      <c r="F32">
        <v>54.9</v>
      </c>
      <c r="H32" s="2">
        <f>IF(F32-52.22&lt;=0,0,IF(F32-52.22&lt;=1,1,2))</f>
        <v>2</v>
      </c>
      <c r="I32">
        <v>60.9</v>
      </c>
      <c r="J32">
        <v>50.1</v>
      </c>
      <c r="K32">
        <v>54.9</v>
      </c>
      <c r="L32">
        <v>44.2</v>
      </c>
      <c r="M32">
        <v>67.599999999999994</v>
      </c>
      <c r="O32">
        <v>2.8000000000000001E-2</v>
      </c>
      <c r="P32">
        <v>100</v>
      </c>
      <c r="Q32">
        <v>4.17</v>
      </c>
      <c r="R32" t="s">
        <v>40</v>
      </c>
      <c r="S32">
        <v>0</v>
      </c>
      <c r="T32">
        <v>0</v>
      </c>
      <c r="U32">
        <v>0</v>
      </c>
      <c r="V32">
        <v>12.8</v>
      </c>
      <c r="W32">
        <v>268.60000000000002</v>
      </c>
      <c r="X32">
        <v>1023.8</v>
      </c>
      <c r="Y32">
        <v>63</v>
      </c>
      <c r="Z32">
        <v>6.8</v>
      </c>
      <c r="AA32">
        <v>0</v>
      </c>
      <c r="AB32">
        <v>0</v>
      </c>
      <c r="AC32">
        <v>0</v>
      </c>
      <c r="AD32">
        <v>0</v>
      </c>
      <c r="AE32" t="s">
        <v>145</v>
      </c>
      <c r="AF32" t="s">
        <v>146</v>
      </c>
      <c r="AG32">
        <v>0.83</v>
      </c>
      <c r="AH32" t="s">
        <v>56</v>
      </c>
      <c r="AI32" t="s">
        <v>78</v>
      </c>
      <c r="AJ32" t="s">
        <v>40</v>
      </c>
    </row>
    <row r="33" spans="1:36" x14ac:dyDescent="0.25">
      <c r="A33" t="s">
        <v>32</v>
      </c>
      <c r="B33" t="s">
        <v>147</v>
      </c>
      <c r="C33">
        <f>YEAR(B33)</f>
        <v>2000</v>
      </c>
      <c r="D33">
        <v>62.7</v>
      </c>
      <c r="E33">
        <v>46.5</v>
      </c>
      <c r="F33">
        <v>54.4</v>
      </c>
      <c r="H33" s="2">
        <f>IF(F33-52.22&lt;=0,0,IF(F33-52.22&lt;=1,1,2))</f>
        <v>2</v>
      </c>
      <c r="I33">
        <v>62.7</v>
      </c>
      <c r="J33">
        <v>42</v>
      </c>
      <c r="K33">
        <v>53</v>
      </c>
      <c r="L33">
        <v>45.2</v>
      </c>
      <c r="M33">
        <v>71.900000000000006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15</v>
      </c>
      <c r="W33">
        <v>278.5</v>
      </c>
      <c r="X33">
        <v>1025.9000000000001</v>
      </c>
      <c r="Y33">
        <v>30</v>
      </c>
      <c r="Z33">
        <v>6.6</v>
      </c>
      <c r="AA33">
        <v>0</v>
      </c>
      <c r="AB33">
        <v>0</v>
      </c>
      <c r="AC33">
        <v>0</v>
      </c>
      <c r="AD33">
        <v>0</v>
      </c>
      <c r="AE33" t="s">
        <v>148</v>
      </c>
      <c r="AF33" t="s">
        <v>149</v>
      </c>
      <c r="AG33">
        <v>0.87</v>
      </c>
      <c r="AH33" t="s">
        <v>36</v>
      </c>
      <c r="AI33" t="s">
        <v>37</v>
      </c>
      <c r="AJ33" t="s">
        <v>38</v>
      </c>
    </row>
    <row r="34" spans="1:36" x14ac:dyDescent="0.25">
      <c r="A34" t="s">
        <v>32</v>
      </c>
      <c r="B34" t="s">
        <v>150</v>
      </c>
      <c r="C34">
        <f>YEAR(B34)</f>
        <v>2000</v>
      </c>
      <c r="D34">
        <v>60.9</v>
      </c>
      <c r="E34">
        <v>48.3</v>
      </c>
      <c r="F34">
        <v>53</v>
      </c>
      <c r="H34" s="2">
        <f>IF(F34-52.22&lt;=0,0,IF(F34-52.22&lt;=1,1,2))</f>
        <v>1</v>
      </c>
      <c r="I34">
        <v>60.9</v>
      </c>
      <c r="J34">
        <v>44.7</v>
      </c>
      <c r="K34">
        <v>52</v>
      </c>
      <c r="L34">
        <v>49.1</v>
      </c>
      <c r="M34">
        <v>87.2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8.1</v>
      </c>
      <c r="W34">
        <v>179.2</v>
      </c>
      <c r="X34">
        <v>1024.7</v>
      </c>
      <c r="Y34">
        <v>38.6</v>
      </c>
      <c r="Z34">
        <v>6.7</v>
      </c>
      <c r="AA34">
        <v>0</v>
      </c>
      <c r="AB34">
        <v>0</v>
      </c>
      <c r="AC34">
        <v>0</v>
      </c>
      <c r="AD34">
        <v>0</v>
      </c>
      <c r="AE34" t="s">
        <v>151</v>
      </c>
      <c r="AF34" t="s">
        <v>152</v>
      </c>
      <c r="AG34">
        <v>0.9</v>
      </c>
      <c r="AH34" t="s">
        <v>36</v>
      </c>
      <c r="AI34" t="s">
        <v>37</v>
      </c>
      <c r="AJ34" t="s">
        <v>38</v>
      </c>
    </row>
    <row r="35" spans="1:36" x14ac:dyDescent="0.25">
      <c r="A35" t="s">
        <v>32</v>
      </c>
      <c r="B35" t="s">
        <v>153</v>
      </c>
      <c r="C35">
        <f>YEAR(B35)</f>
        <v>2000</v>
      </c>
      <c r="D35">
        <v>62.7</v>
      </c>
      <c r="E35">
        <v>50.1</v>
      </c>
      <c r="F35">
        <v>56.6</v>
      </c>
      <c r="H35" s="2">
        <f>IF(F35-52.22&lt;=0,0,IF(F35-52.22&lt;=1,1,2))</f>
        <v>2</v>
      </c>
      <c r="I35">
        <v>62.7</v>
      </c>
      <c r="J35">
        <v>50.1</v>
      </c>
      <c r="K35">
        <v>56.6</v>
      </c>
      <c r="L35">
        <v>47.7</v>
      </c>
      <c r="M35">
        <v>73.099999999999994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9.1999999999999993</v>
      </c>
      <c r="W35">
        <v>157.30000000000001</v>
      </c>
      <c r="X35">
        <v>1019.5</v>
      </c>
      <c r="Y35">
        <v>58.2</v>
      </c>
      <c r="Z35">
        <v>6.8</v>
      </c>
      <c r="AA35">
        <v>0</v>
      </c>
      <c r="AB35">
        <v>0</v>
      </c>
      <c r="AC35">
        <v>0</v>
      </c>
      <c r="AD35">
        <v>0</v>
      </c>
      <c r="AE35" t="s">
        <v>154</v>
      </c>
      <c r="AF35" t="s">
        <v>155</v>
      </c>
      <c r="AG35">
        <v>0.93</v>
      </c>
      <c r="AH35" t="s">
        <v>36</v>
      </c>
      <c r="AI35" t="s">
        <v>37</v>
      </c>
      <c r="AJ35" t="s">
        <v>38</v>
      </c>
    </row>
    <row r="36" spans="1:36" x14ac:dyDescent="0.25">
      <c r="A36" t="s">
        <v>32</v>
      </c>
      <c r="B36" t="s">
        <v>156</v>
      </c>
      <c r="C36">
        <f>YEAR(B36)</f>
        <v>2000</v>
      </c>
      <c r="D36">
        <v>60.9</v>
      </c>
      <c r="E36">
        <v>50.1</v>
      </c>
      <c r="F36">
        <v>53.6</v>
      </c>
      <c r="H36" s="2">
        <f>IF(F36-52.22&lt;=0,0,IF(F36-52.22&lt;=1,1,2))</f>
        <v>2</v>
      </c>
      <c r="I36">
        <v>60.9</v>
      </c>
      <c r="J36">
        <v>50.1</v>
      </c>
      <c r="K36">
        <v>53.6</v>
      </c>
      <c r="L36">
        <v>46.6</v>
      </c>
      <c r="M36">
        <v>77.599999999999994</v>
      </c>
      <c r="O36">
        <v>0.39</v>
      </c>
      <c r="P36">
        <v>100</v>
      </c>
      <c r="Q36">
        <v>4.17</v>
      </c>
      <c r="R36" t="s">
        <v>40</v>
      </c>
      <c r="S36">
        <v>0</v>
      </c>
      <c r="T36">
        <v>0</v>
      </c>
      <c r="U36">
        <v>0</v>
      </c>
      <c r="V36">
        <v>20.8</v>
      </c>
      <c r="W36">
        <v>7.8</v>
      </c>
      <c r="X36">
        <v>1021.1</v>
      </c>
      <c r="Y36">
        <v>70</v>
      </c>
      <c r="Z36">
        <v>6</v>
      </c>
      <c r="AA36">
        <v>0</v>
      </c>
      <c r="AB36">
        <v>0</v>
      </c>
      <c r="AC36">
        <v>0</v>
      </c>
      <c r="AD36">
        <v>0</v>
      </c>
      <c r="AE36" t="s">
        <v>157</v>
      </c>
      <c r="AF36" t="s">
        <v>158</v>
      </c>
      <c r="AG36">
        <v>0.96</v>
      </c>
      <c r="AH36" t="s">
        <v>56</v>
      </c>
      <c r="AI36" t="s">
        <v>65</v>
      </c>
      <c r="AJ36" t="s">
        <v>40</v>
      </c>
    </row>
    <row r="37" spans="1:36" x14ac:dyDescent="0.25">
      <c r="A37" t="s">
        <v>32</v>
      </c>
      <c r="B37" t="s">
        <v>159</v>
      </c>
      <c r="C37">
        <f>YEAR(B37)</f>
        <v>2000</v>
      </c>
      <c r="D37">
        <v>51.9</v>
      </c>
      <c r="E37">
        <v>48.3</v>
      </c>
      <c r="F37">
        <v>50.1</v>
      </c>
      <c r="H37" s="2">
        <f>IF(F37-52.22&lt;=0,0,IF(F37-52.22&lt;=1,1,2))</f>
        <v>0</v>
      </c>
      <c r="I37">
        <v>51.9</v>
      </c>
      <c r="J37">
        <v>40.6</v>
      </c>
      <c r="K37">
        <v>48.3</v>
      </c>
      <c r="L37">
        <v>31.1</v>
      </c>
      <c r="M37">
        <v>48.2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28.9</v>
      </c>
      <c r="W37">
        <v>348</v>
      </c>
      <c r="X37">
        <v>1026.5999999999999</v>
      </c>
      <c r="Y37">
        <v>71.7</v>
      </c>
      <c r="Z37">
        <v>6.8</v>
      </c>
      <c r="AA37">
        <v>0</v>
      </c>
      <c r="AB37">
        <v>0</v>
      </c>
      <c r="AC37">
        <v>0</v>
      </c>
      <c r="AD37">
        <v>0</v>
      </c>
      <c r="AE37" t="s">
        <v>160</v>
      </c>
      <c r="AF37" t="s">
        <v>161</v>
      </c>
      <c r="AG37">
        <v>0</v>
      </c>
      <c r="AH37" t="s">
        <v>36</v>
      </c>
      <c r="AI37" t="s">
        <v>37</v>
      </c>
      <c r="AJ37" t="s">
        <v>38</v>
      </c>
    </row>
    <row r="38" spans="1:36" x14ac:dyDescent="0.25">
      <c r="A38" t="s">
        <v>32</v>
      </c>
      <c r="B38" t="s">
        <v>162</v>
      </c>
      <c r="C38">
        <f>YEAR(B38)</f>
        <v>2000</v>
      </c>
      <c r="D38">
        <v>57.3</v>
      </c>
      <c r="E38">
        <v>44.7</v>
      </c>
      <c r="F38">
        <v>52.5</v>
      </c>
      <c r="H38" s="2">
        <f>IF(F38-52.22&lt;=0,0,IF(F38-52.22&lt;=1,1,2))</f>
        <v>1</v>
      </c>
      <c r="I38">
        <v>57.3</v>
      </c>
      <c r="J38">
        <v>41.6</v>
      </c>
      <c r="K38">
        <v>51.5</v>
      </c>
      <c r="L38">
        <v>38.9</v>
      </c>
      <c r="M38">
        <v>60.2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16.100000000000001</v>
      </c>
      <c r="W38">
        <v>313.5</v>
      </c>
      <c r="X38">
        <v>1024.4000000000001</v>
      </c>
      <c r="Y38">
        <v>34.200000000000003</v>
      </c>
      <c r="Z38">
        <v>6.8</v>
      </c>
      <c r="AA38">
        <v>0</v>
      </c>
      <c r="AB38">
        <v>0</v>
      </c>
      <c r="AC38">
        <v>0</v>
      </c>
      <c r="AD38">
        <v>0</v>
      </c>
      <c r="AE38" t="s">
        <v>163</v>
      </c>
      <c r="AF38" t="s">
        <v>164</v>
      </c>
      <c r="AG38">
        <v>0.03</v>
      </c>
      <c r="AH38" t="s">
        <v>36</v>
      </c>
      <c r="AI38" t="s">
        <v>37</v>
      </c>
      <c r="AJ38" t="s">
        <v>38</v>
      </c>
    </row>
    <row r="39" spans="1:36" x14ac:dyDescent="0.25">
      <c r="A39" t="s">
        <v>32</v>
      </c>
      <c r="B39" t="s">
        <v>165</v>
      </c>
      <c r="C39">
        <f>YEAR(B39)</f>
        <v>2000</v>
      </c>
      <c r="D39">
        <v>57.3</v>
      </c>
      <c r="E39">
        <v>51.9</v>
      </c>
      <c r="F39">
        <v>55.6</v>
      </c>
      <c r="H39" s="2">
        <f>IF(F39-52.22&lt;=0,0,IF(F39-52.22&lt;=1,1,2))</f>
        <v>2</v>
      </c>
      <c r="I39">
        <v>57.3</v>
      </c>
      <c r="J39">
        <v>51.9</v>
      </c>
      <c r="K39">
        <v>55.6</v>
      </c>
      <c r="L39">
        <v>41</v>
      </c>
      <c r="M39">
        <v>58.4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16.100000000000001</v>
      </c>
      <c r="W39">
        <v>330.7</v>
      </c>
      <c r="X39">
        <v>1022.9</v>
      </c>
      <c r="Y39">
        <v>55</v>
      </c>
      <c r="Z39">
        <v>6.8</v>
      </c>
      <c r="AA39">
        <v>0</v>
      </c>
      <c r="AB39">
        <v>0</v>
      </c>
      <c r="AC39">
        <v>0</v>
      </c>
      <c r="AD39">
        <v>0</v>
      </c>
      <c r="AE39" t="s">
        <v>166</v>
      </c>
      <c r="AF39" t="s">
        <v>167</v>
      </c>
      <c r="AG39">
        <v>7.0000000000000007E-2</v>
      </c>
      <c r="AH39" t="s">
        <v>36</v>
      </c>
      <c r="AI39" t="s">
        <v>37</v>
      </c>
      <c r="AJ39" t="s">
        <v>38</v>
      </c>
    </row>
    <row r="40" spans="1:36" x14ac:dyDescent="0.25">
      <c r="A40" t="s">
        <v>32</v>
      </c>
      <c r="B40" t="s">
        <v>168</v>
      </c>
      <c r="C40">
        <f>YEAR(B40)</f>
        <v>2000</v>
      </c>
      <c r="D40">
        <v>59.1</v>
      </c>
      <c r="E40">
        <v>46.5</v>
      </c>
      <c r="F40">
        <v>53.2</v>
      </c>
      <c r="H40" s="2">
        <f>IF(F40-52.22&lt;=0,0,IF(F40-52.22&lt;=1,1,2))</f>
        <v>1</v>
      </c>
      <c r="I40">
        <v>59.1</v>
      </c>
      <c r="J40">
        <v>43</v>
      </c>
      <c r="K40">
        <v>52.6</v>
      </c>
      <c r="L40">
        <v>43.8</v>
      </c>
      <c r="M40">
        <v>71.099999999999994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10.3</v>
      </c>
      <c r="W40">
        <v>263.3</v>
      </c>
      <c r="X40">
        <v>1020.8</v>
      </c>
      <c r="Y40">
        <v>50</v>
      </c>
      <c r="Z40">
        <v>6.8</v>
      </c>
      <c r="AA40">
        <v>0</v>
      </c>
      <c r="AB40">
        <v>0</v>
      </c>
      <c r="AC40">
        <v>0</v>
      </c>
      <c r="AD40">
        <v>0</v>
      </c>
      <c r="AE40" t="s">
        <v>169</v>
      </c>
      <c r="AF40" t="s">
        <v>170</v>
      </c>
      <c r="AG40">
        <v>0.1</v>
      </c>
      <c r="AH40" t="s">
        <v>36</v>
      </c>
      <c r="AI40" t="s">
        <v>37</v>
      </c>
      <c r="AJ40" t="s">
        <v>38</v>
      </c>
    </row>
    <row r="41" spans="1:36" x14ac:dyDescent="0.25">
      <c r="A41" t="s">
        <v>32</v>
      </c>
      <c r="B41" t="s">
        <v>171</v>
      </c>
      <c r="C41">
        <f>YEAR(B41)</f>
        <v>2000</v>
      </c>
      <c r="D41">
        <v>62.7</v>
      </c>
      <c r="E41">
        <v>48.3</v>
      </c>
      <c r="F41">
        <v>55.5</v>
      </c>
      <c r="H41" s="2">
        <f>IF(F41-52.22&lt;=0,0,IF(F41-52.22&lt;=1,1,2))</f>
        <v>2</v>
      </c>
      <c r="I41">
        <v>62.7</v>
      </c>
      <c r="J41">
        <v>43.5</v>
      </c>
      <c r="K41">
        <v>55.3</v>
      </c>
      <c r="L41">
        <v>45.3</v>
      </c>
      <c r="M41">
        <v>69.3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16.100000000000001</v>
      </c>
      <c r="W41">
        <v>178.6</v>
      </c>
      <c r="X41">
        <v>1019.2</v>
      </c>
      <c r="Y41">
        <v>49.1</v>
      </c>
      <c r="Z41">
        <v>6.8</v>
      </c>
      <c r="AA41">
        <v>0</v>
      </c>
      <c r="AB41">
        <v>0</v>
      </c>
      <c r="AC41">
        <v>0</v>
      </c>
      <c r="AD41">
        <v>0</v>
      </c>
      <c r="AE41" t="s">
        <v>172</v>
      </c>
      <c r="AF41" t="s">
        <v>173</v>
      </c>
      <c r="AG41">
        <v>0.14000000000000001</v>
      </c>
      <c r="AH41" t="s">
        <v>36</v>
      </c>
      <c r="AI41" t="s">
        <v>174</v>
      </c>
      <c r="AJ41" t="s">
        <v>38</v>
      </c>
    </row>
    <row r="42" spans="1:36" x14ac:dyDescent="0.25">
      <c r="A42" t="s">
        <v>32</v>
      </c>
      <c r="B42" t="s">
        <v>175</v>
      </c>
      <c r="C42">
        <f>YEAR(B42)</f>
        <v>2000</v>
      </c>
      <c r="D42">
        <v>62.7</v>
      </c>
      <c r="E42">
        <v>51.9</v>
      </c>
      <c r="F42">
        <v>55.7</v>
      </c>
      <c r="H42" s="2">
        <f>IF(F42-52.22&lt;=0,0,IF(F42-52.22&lt;=1,1,2))</f>
        <v>2</v>
      </c>
      <c r="I42">
        <v>62.7</v>
      </c>
      <c r="J42">
        <v>51.9</v>
      </c>
      <c r="K42">
        <v>55.7</v>
      </c>
      <c r="L42">
        <v>46.1</v>
      </c>
      <c r="M42">
        <v>70.8</v>
      </c>
      <c r="O42">
        <v>4.0000000000000001E-3</v>
      </c>
      <c r="P42">
        <v>100</v>
      </c>
      <c r="Q42">
        <v>4.17</v>
      </c>
      <c r="R42" t="s">
        <v>40</v>
      </c>
      <c r="S42">
        <v>0</v>
      </c>
      <c r="T42">
        <v>0</v>
      </c>
      <c r="U42">
        <v>0</v>
      </c>
      <c r="V42">
        <v>19.5</v>
      </c>
      <c r="W42">
        <v>175.1</v>
      </c>
      <c r="X42">
        <v>1016.9</v>
      </c>
      <c r="Y42">
        <v>60.9</v>
      </c>
      <c r="Z42">
        <v>6.8</v>
      </c>
      <c r="AA42">
        <v>0</v>
      </c>
      <c r="AB42">
        <v>0</v>
      </c>
      <c r="AC42">
        <v>0</v>
      </c>
      <c r="AD42">
        <v>0</v>
      </c>
      <c r="AE42" t="s">
        <v>176</v>
      </c>
      <c r="AF42" t="s">
        <v>177</v>
      </c>
      <c r="AG42">
        <v>0.17</v>
      </c>
      <c r="AH42" t="s">
        <v>56</v>
      </c>
      <c r="AI42" t="s">
        <v>137</v>
      </c>
      <c r="AJ42" t="s">
        <v>40</v>
      </c>
    </row>
    <row r="43" spans="1:36" x14ac:dyDescent="0.25">
      <c r="A43" t="s">
        <v>32</v>
      </c>
      <c r="B43" t="s">
        <v>178</v>
      </c>
      <c r="C43">
        <f>YEAR(B43)</f>
        <v>2000</v>
      </c>
      <c r="D43">
        <v>57.3</v>
      </c>
      <c r="E43">
        <v>50.1</v>
      </c>
      <c r="F43">
        <v>53.6</v>
      </c>
      <c r="H43" s="2">
        <f>IF(F43-52.22&lt;=0,0,IF(F43-52.22&lt;=1,1,2))</f>
        <v>2</v>
      </c>
      <c r="I43">
        <v>57.3</v>
      </c>
      <c r="J43">
        <v>50.1</v>
      </c>
      <c r="K43">
        <v>53.6</v>
      </c>
      <c r="L43">
        <v>47.3</v>
      </c>
      <c r="M43">
        <v>79.8</v>
      </c>
      <c r="O43">
        <v>0.11799999999999999</v>
      </c>
      <c r="P43">
        <v>100</v>
      </c>
      <c r="Q43">
        <v>8.33</v>
      </c>
      <c r="R43" t="s">
        <v>40</v>
      </c>
      <c r="S43">
        <v>0</v>
      </c>
      <c r="T43">
        <v>0</v>
      </c>
      <c r="U43">
        <v>0</v>
      </c>
      <c r="V43">
        <v>11.4</v>
      </c>
      <c r="W43">
        <v>174.8</v>
      </c>
      <c r="X43">
        <v>1019.2</v>
      </c>
      <c r="Y43">
        <v>77.099999999999994</v>
      </c>
      <c r="Z43">
        <v>6.8</v>
      </c>
      <c r="AA43">
        <v>0</v>
      </c>
      <c r="AB43">
        <v>0</v>
      </c>
      <c r="AC43">
        <v>0</v>
      </c>
      <c r="AD43">
        <v>0</v>
      </c>
      <c r="AE43" t="s">
        <v>179</v>
      </c>
      <c r="AF43" t="s">
        <v>180</v>
      </c>
      <c r="AG43">
        <v>0.21</v>
      </c>
      <c r="AH43" t="s">
        <v>56</v>
      </c>
      <c r="AI43" t="s">
        <v>101</v>
      </c>
      <c r="AJ43" t="s">
        <v>40</v>
      </c>
    </row>
    <row r="44" spans="1:36" x14ac:dyDescent="0.25">
      <c r="A44" t="s">
        <v>32</v>
      </c>
      <c r="B44" t="s">
        <v>181</v>
      </c>
      <c r="C44">
        <f>YEAR(B44)</f>
        <v>2000</v>
      </c>
      <c r="D44">
        <v>57.3</v>
      </c>
      <c r="E44">
        <v>48.3</v>
      </c>
      <c r="F44">
        <v>53.1</v>
      </c>
      <c r="H44" s="2">
        <f>IF(F44-52.22&lt;=0,0,IF(F44-52.22&lt;=1,1,2))</f>
        <v>1</v>
      </c>
      <c r="I44">
        <v>57.3</v>
      </c>
      <c r="J44">
        <v>45.2</v>
      </c>
      <c r="K44">
        <v>53</v>
      </c>
      <c r="L44">
        <v>46.8</v>
      </c>
      <c r="M44">
        <v>79.7</v>
      </c>
      <c r="O44">
        <v>7.9000000000000001E-2</v>
      </c>
      <c r="P44">
        <v>100</v>
      </c>
      <c r="Q44">
        <v>4.17</v>
      </c>
      <c r="R44" t="s">
        <v>40</v>
      </c>
      <c r="S44">
        <v>0</v>
      </c>
      <c r="T44">
        <v>0</v>
      </c>
      <c r="U44">
        <v>0</v>
      </c>
      <c r="V44">
        <v>15</v>
      </c>
      <c r="W44">
        <v>285.8</v>
      </c>
      <c r="X44">
        <v>1017.5</v>
      </c>
      <c r="Y44">
        <v>92.9</v>
      </c>
      <c r="Z44">
        <v>6.7</v>
      </c>
      <c r="AA44">
        <v>0</v>
      </c>
      <c r="AB44">
        <v>0</v>
      </c>
      <c r="AC44">
        <v>0</v>
      </c>
      <c r="AD44">
        <v>0</v>
      </c>
      <c r="AE44" t="s">
        <v>182</v>
      </c>
      <c r="AF44" t="s">
        <v>183</v>
      </c>
      <c r="AG44">
        <v>0.24</v>
      </c>
      <c r="AH44" t="s">
        <v>43</v>
      </c>
      <c r="AI44" t="s">
        <v>184</v>
      </c>
      <c r="AJ44" t="s">
        <v>40</v>
      </c>
    </row>
    <row r="45" spans="1:36" x14ac:dyDescent="0.25">
      <c r="A45" t="s">
        <v>32</v>
      </c>
      <c r="B45" t="s">
        <v>185</v>
      </c>
      <c r="C45">
        <f>YEAR(B45)</f>
        <v>2000</v>
      </c>
      <c r="D45">
        <v>59.1</v>
      </c>
      <c r="E45">
        <v>51.9</v>
      </c>
      <c r="F45">
        <v>56</v>
      </c>
      <c r="H45" s="2">
        <f>IF(F45-52.22&lt;=0,0,IF(F45-52.22&lt;=1,1,2))</f>
        <v>2</v>
      </c>
      <c r="I45">
        <v>59.1</v>
      </c>
      <c r="J45">
        <v>51.9</v>
      </c>
      <c r="K45">
        <v>56</v>
      </c>
      <c r="L45">
        <v>45.4</v>
      </c>
      <c r="M45">
        <v>67.7</v>
      </c>
      <c r="O45">
        <v>0.28000000000000003</v>
      </c>
      <c r="P45">
        <v>100</v>
      </c>
      <c r="Q45">
        <v>4.17</v>
      </c>
      <c r="R45" t="s">
        <v>40</v>
      </c>
      <c r="S45">
        <v>0</v>
      </c>
      <c r="T45">
        <v>0</v>
      </c>
      <c r="U45">
        <v>0</v>
      </c>
      <c r="V45">
        <v>18.3</v>
      </c>
      <c r="W45">
        <v>335.7</v>
      </c>
      <c r="X45">
        <v>1017.6</v>
      </c>
      <c r="Y45">
        <v>60.5</v>
      </c>
      <c r="Z45">
        <v>6.8</v>
      </c>
      <c r="AA45">
        <v>0</v>
      </c>
      <c r="AB45">
        <v>0</v>
      </c>
      <c r="AC45">
        <v>0</v>
      </c>
      <c r="AD45">
        <v>0</v>
      </c>
      <c r="AE45" t="s">
        <v>186</v>
      </c>
      <c r="AF45" t="s">
        <v>187</v>
      </c>
      <c r="AG45">
        <v>0.25</v>
      </c>
      <c r="AH45" t="s">
        <v>56</v>
      </c>
      <c r="AI45" t="s">
        <v>78</v>
      </c>
      <c r="AJ45" t="s">
        <v>40</v>
      </c>
    </row>
    <row r="46" spans="1:36" x14ac:dyDescent="0.25">
      <c r="A46" t="s">
        <v>32</v>
      </c>
      <c r="B46" t="s">
        <v>188</v>
      </c>
      <c r="C46">
        <f>YEAR(B46)</f>
        <v>2000</v>
      </c>
      <c r="D46">
        <v>59.1</v>
      </c>
      <c r="E46">
        <v>46.5</v>
      </c>
      <c r="F46">
        <v>51.9</v>
      </c>
      <c r="H46" s="2">
        <f>IF(F46-52.22&lt;=0,0,IF(F46-52.22&lt;=1,1,2))</f>
        <v>0</v>
      </c>
      <c r="I46">
        <v>59.1</v>
      </c>
      <c r="J46">
        <v>42.5</v>
      </c>
      <c r="K46">
        <v>51</v>
      </c>
      <c r="L46">
        <v>46.2</v>
      </c>
      <c r="M46">
        <v>81.5</v>
      </c>
      <c r="O46">
        <v>3.9E-2</v>
      </c>
      <c r="P46">
        <v>100</v>
      </c>
      <c r="Q46">
        <v>4.17</v>
      </c>
      <c r="R46" t="s">
        <v>40</v>
      </c>
      <c r="S46">
        <v>0</v>
      </c>
      <c r="T46">
        <v>0</v>
      </c>
      <c r="U46">
        <v>0</v>
      </c>
      <c r="V46">
        <v>8.1</v>
      </c>
      <c r="W46">
        <v>143.19999999999999</v>
      </c>
      <c r="X46">
        <v>1016.4</v>
      </c>
      <c r="Y46">
        <v>67.3</v>
      </c>
      <c r="Z46">
        <v>6.7</v>
      </c>
      <c r="AA46">
        <v>0</v>
      </c>
      <c r="AB46">
        <v>0</v>
      </c>
      <c r="AC46">
        <v>0</v>
      </c>
      <c r="AD46">
        <v>0</v>
      </c>
      <c r="AE46" t="s">
        <v>189</v>
      </c>
      <c r="AF46" t="s">
        <v>190</v>
      </c>
      <c r="AG46">
        <v>0.31</v>
      </c>
      <c r="AH46" t="s">
        <v>56</v>
      </c>
      <c r="AI46" t="s">
        <v>65</v>
      </c>
      <c r="AJ46" t="s">
        <v>40</v>
      </c>
    </row>
    <row r="47" spans="1:36" x14ac:dyDescent="0.25">
      <c r="A47" t="s">
        <v>32</v>
      </c>
      <c r="B47" t="s">
        <v>191</v>
      </c>
      <c r="C47">
        <f>YEAR(B47)</f>
        <v>2000</v>
      </c>
      <c r="D47">
        <v>59.1</v>
      </c>
      <c r="E47">
        <v>46.5</v>
      </c>
      <c r="F47">
        <v>51</v>
      </c>
      <c r="H47" s="2">
        <f>IF(F47-52.22&lt;=0,0,IF(F47-52.22&lt;=1,1,2))</f>
        <v>0</v>
      </c>
      <c r="I47">
        <v>59.1</v>
      </c>
      <c r="J47">
        <v>42.5</v>
      </c>
      <c r="K47">
        <v>50</v>
      </c>
      <c r="L47">
        <v>44.7</v>
      </c>
      <c r="M47">
        <v>80.099999999999994</v>
      </c>
      <c r="O47">
        <v>0.311</v>
      </c>
      <c r="P47">
        <v>100</v>
      </c>
      <c r="Q47">
        <v>4.17</v>
      </c>
      <c r="R47" t="s">
        <v>40</v>
      </c>
      <c r="S47">
        <v>0</v>
      </c>
      <c r="T47">
        <v>0</v>
      </c>
      <c r="U47">
        <v>0</v>
      </c>
      <c r="V47">
        <v>20.8</v>
      </c>
      <c r="W47">
        <v>339.4</v>
      </c>
      <c r="X47">
        <v>1015.4</v>
      </c>
      <c r="Y47">
        <v>61</v>
      </c>
      <c r="Z47">
        <v>6.5</v>
      </c>
      <c r="AA47">
        <v>0</v>
      </c>
      <c r="AB47">
        <v>0</v>
      </c>
      <c r="AC47">
        <v>0</v>
      </c>
      <c r="AD47">
        <v>0</v>
      </c>
      <c r="AE47" t="s">
        <v>192</v>
      </c>
      <c r="AF47" t="s">
        <v>193</v>
      </c>
      <c r="AG47">
        <v>0.35</v>
      </c>
      <c r="AH47" t="s">
        <v>56</v>
      </c>
      <c r="AI47" t="s">
        <v>65</v>
      </c>
      <c r="AJ47" t="s">
        <v>40</v>
      </c>
    </row>
    <row r="48" spans="1:36" x14ac:dyDescent="0.25">
      <c r="A48" t="s">
        <v>32</v>
      </c>
      <c r="B48" t="s">
        <v>194</v>
      </c>
      <c r="C48">
        <f>YEAR(B48)</f>
        <v>2000</v>
      </c>
      <c r="D48">
        <v>53.7</v>
      </c>
      <c r="E48">
        <v>46.5</v>
      </c>
      <c r="F48">
        <v>50.5</v>
      </c>
      <c r="H48" s="2">
        <f>IF(F48-52.22&lt;=0,0,IF(F48-52.22&lt;=1,1,2))</f>
        <v>0</v>
      </c>
      <c r="I48">
        <v>53.7</v>
      </c>
      <c r="J48">
        <v>40.6</v>
      </c>
      <c r="K48">
        <v>49.1</v>
      </c>
      <c r="L48">
        <v>34.1</v>
      </c>
      <c r="M48">
        <v>54.2</v>
      </c>
      <c r="O48">
        <v>3.9E-2</v>
      </c>
      <c r="P48">
        <v>100</v>
      </c>
      <c r="Q48">
        <v>4.17</v>
      </c>
      <c r="R48" t="s">
        <v>40</v>
      </c>
      <c r="S48">
        <v>0</v>
      </c>
      <c r="T48">
        <v>0</v>
      </c>
      <c r="U48">
        <v>0</v>
      </c>
      <c r="V48">
        <v>26.4</v>
      </c>
      <c r="W48">
        <v>356.8</v>
      </c>
      <c r="X48">
        <v>1019.4</v>
      </c>
      <c r="Y48">
        <v>63</v>
      </c>
      <c r="Z48">
        <v>6.8</v>
      </c>
      <c r="AA48">
        <v>0</v>
      </c>
      <c r="AB48">
        <v>0</v>
      </c>
      <c r="AC48">
        <v>0</v>
      </c>
      <c r="AD48">
        <v>0</v>
      </c>
      <c r="AE48" t="s">
        <v>195</v>
      </c>
      <c r="AF48" t="s">
        <v>196</v>
      </c>
      <c r="AG48">
        <v>0.38</v>
      </c>
      <c r="AH48" t="s">
        <v>56</v>
      </c>
      <c r="AI48" t="s">
        <v>137</v>
      </c>
      <c r="AJ48" t="s">
        <v>40</v>
      </c>
    </row>
    <row r="49" spans="1:36" x14ac:dyDescent="0.25">
      <c r="A49" t="s">
        <v>32</v>
      </c>
      <c r="B49" t="s">
        <v>197</v>
      </c>
      <c r="C49">
        <f>YEAR(B49)</f>
        <v>2000</v>
      </c>
      <c r="D49">
        <v>66.3</v>
      </c>
      <c r="E49">
        <v>48.3</v>
      </c>
      <c r="F49">
        <v>57.8</v>
      </c>
      <c r="H49" s="2">
        <f>IF(F49-52.22&lt;=0,0,IF(F49-52.22&lt;=1,1,2))</f>
        <v>2</v>
      </c>
      <c r="I49">
        <v>66.3</v>
      </c>
      <c r="J49">
        <v>44.2</v>
      </c>
      <c r="K49">
        <v>57.6</v>
      </c>
      <c r="L49">
        <v>45.4</v>
      </c>
      <c r="M49">
        <v>63.8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17.2</v>
      </c>
      <c r="W49">
        <v>193.1</v>
      </c>
      <c r="X49">
        <v>1013.9</v>
      </c>
      <c r="Y49">
        <v>58.2</v>
      </c>
      <c r="Z49">
        <v>6.8</v>
      </c>
      <c r="AA49">
        <v>0</v>
      </c>
      <c r="AB49">
        <v>0</v>
      </c>
      <c r="AC49">
        <v>0</v>
      </c>
      <c r="AD49">
        <v>0</v>
      </c>
      <c r="AE49" t="s">
        <v>198</v>
      </c>
      <c r="AF49" t="s">
        <v>199</v>
      </c>
      <c r="AG49">
        <v>0.42</v>
      </c>
      <c r="AH49" t="s">
        <v>36</v>
      </c>
      <c r="AI49" t="s">
        <v>37</v>
      </c>
      <c r="AJ49" t="s">
        <v>38</v>
      </c>
    </row>
    <row r="50" spans="1:36" x14ac:dyDescent="0.25">
      <c r="A50" t="s">
        <v>32</v>
      </c>
      <c r="B50" t="s">
        <v>200</v>
      </c>
      <c r="C50">
        <f>YEAR(B50)</f>
        <v>2000</v>
      </c>
      <c r="D50">
        <v>62.7</v>
      </c>
      <c r="E50">
        <v>48.3</v>
      </c>
      <c r="F50">
        <v>55.9</v>
      </c>
      <c r="H50" s="2">
        <f>IF(F50-52.22&lt;=0,0,IF(F50-52.22&lt;=1,1,2))</f>
        <v>2</v>
      </c>
      <c r="I50">
        <v>62.7</v>
      </c>
      <c r="J50">
        <v>43.8</v>
      </c>
      <c r="K50">
        <v>55.4</v>
      </c>
      <c r="L50">
        <v>42.9</v>
      </c>
      <c r="M50">
        <v>62.5</v>
      </c>
      <c r="O50">
        <v>7.9000000000000001E-2</v>
      </c>
      <c r="P50">
        <v>100</v>
      </c>
      <c r="Q50">
        <v>4.17</v>
      </c>
      <c r="R50" t="s">
        <v>40</v>
      </c>
      <c r="S50">
        <v>0</v>
      </c>
      <c r="T50">
        <v>0</v>
      </c>
      <c r="U50">
        <v>0</v>
      </c>
      <c r="V50">
        <v>28.9</v>
      </c>
      <c r="W50">
        <v>213.3</v>
      </c>
      <c r="X50">
        <v>1007.8</v>
      </c>
      <c r="Y50">
        <v>65</v>
      </c>
      <c r="Z50">
        <v>6.4</v>
      </c>
      <c r="AA50">
        <v>0</v>
      </c>
      <c r="AB50">
        <v>0</v>
      </c>
      <c r="AC50">
        <v>0</v>
      </c>
      <c r="AD50">
        <v>0</v>
      </c>
      <c r="AE50" t="s">
        <v>201</v>
      </c>
      <c r="AF50" t="s">
        <v>202</v>
      </c>
      <c r="AG50">
        <v>0.46</v>
      </c>
      <c r="AH50" t="s">
        <v>56</v>
      </c>
      <c r="AI50" t="s">
        <v>65</v>
      </c>
      <c r="AJ50" t="s">
        <v>40</v>
      </c>
    </row>
    <row r="51" spans="1:36" x14ac:dyDescent="0.25">
      <c r="A51" t="s">
        <v>32</v>
      </c>
      <c r="B51" t="s">
        <v>203</v>
      </c>
      <c r="C51">
        <f>YEAR(B51)</f>
        <v>2000</v>
      </c>
      <c r="D51">
        <v>57.3</v>
      </c>
      <c r="E51">
        <v>46.5</v>
      </c>
      <c r="F51">
        <v>52.7</v>
      </c>
      <c r="H51" s="2">
        <f>IF(F51-52.22&lt;=0,0,IF(F51-52.22&lt;=1,1,2))</f>
        <v>1</v>
      </c>
      <c r="I51">
        <v>57.3</v>
      </c>
      <c r="J51">
        <v>41.2</v>
      </c>
      <c r="K51">
        <v>51.8</v>
      </c>
      <c r="L51">
        <v>37</v>
      </c>
      <c r="M51">
        <v>55.6</v>
      </c>
      <c r="O51">
        <v>1.2E-2</v>
      </c>
      <c r="P51">
        <v>100</v>
      </c>
      <c r="Q51">
        <v>4.17</v>
      </c>
      <c r="R51" t="s">
        <v>40</v>
      </c>
      <c r="S51">
        <v>0</v>
      </c>
      <c r="T51">
        <v>0</v>
      </c>
      <c r="U51">
        <v>0</v>
      </c>
      <c r="V51">
        <v>30</v>
      </c>
      <c r="W51">
        <v>279.2</v>
      </c>
      <c r="X51">
        <v>1016.1</v>
      </c>
      <c r="Y51">
        <v>46.5</v>
      </c>
      <c r="Z51">
        <v>6.8</v>
      </c>
      <c r="AA51">
        <v>0</v>
      </c>
      <c r="AB51">
        <v>0</v>
      </c>
      <c r="AC51">
        <v>0</v>
      </c>
      <c r="AD51">
        <v>0</v>
      </c>
      <c r="AE51" t="s">
        <v>204</v>
      </c>
      <c r="AF51" t="s">
        <v>205</v>
      </c>
      <c r="AG51">
        <v>0.5</v>
      </c>
      <c r="AH51" t="s">
        <v>56</v>
      </c>
      <c r="AI51" t="s">
        <v>78</v>
      </c>
      <c r="AJ51" t="s">
        <v>40</v>
      </c>
    </row>
    <row r="52" spans="1:36" x14ac:dyDescent="0.25">
      <c r="A52" t="s">
        <v>32</v>
      </c>
      <c r="B52" t="s">
        <v>206</v>
      </c>
      <c r="C52">
        <f>YEAR(B52)</f>
        <v>2000</v>
      </c>
      <c r="D52">
        <v>66.3</v>
      </c>
      <c r="E52">
        <v>48.3</v>
      </c>
      <c r="F52">
        <v>59.1</v>
      </c>
      <c r="H52" s="2">
        <f>IF(F52-52.22&lt;=0,0,IF(F52-52.22&lt;=1,1,2))</f>
        <v>2</v>
      </c>
      <c r="I52">
        <v>66.3</v>
      </c>
      <c r="J52">
        <v>43.8</v>
      </c>
      <c r="K52">
        <v>58.9</v>
      </c>
      <c r="L52">
        <v>45.9</v>
      </c>
      <c r="M52">
        <v>62.4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28.9</v>
      </c>
      <c r="W52">
        <v>194.4</v>
      </c>
      <c r="X52">
        <v>1016.1</v>
      </c>
      <c r="Y52">
        <v>32.200000000000003</v>
      </c>
      <c r="Z52">
        <v>6.8</v>
      </c>
      <c r="AA52">
        <v>0</v>
      </c>
      <c r="AB52">
        <v>0</v>
      </c>
      <c r="AC52">
        <v>0</v>
      </c>
      <c r="AD52">
        <v>0</v>
      </c>
      <c r="AE52" t="s">
        <v>207</v>
      </c>
      <c r="AF52" t="s">
        <v>208</v>
      </c>
      <c r="AG52">
        <v>0.52</v>
      </c>
      <c r="AH52" t="s">
        <v>36</v>
      </c>
      <c r="AI52" t="s">
        <v>37</v>
      </c>
      <c r="AJ52" t="s">
        <v>38</v>
      </c>
    </row>
    <row r="53" spans="1:36" x14ac:dyDescent="0.25">
      <c r="A53" t="s">
        <v>32</v>
      </c>
      <c r="B53" t="s">
        <v>209</v>
      </c>
      <c r="C53">
        <f>YEAR(B53)</f>
        <v>2000</v>
      </c>
      <c r="D53">
        <v>60.9</v>
      </c>
      <c r="E53">
        <v>53.7</v>
      </c>
      <c r="F53">
        <v>58</v>
      </c>
      <c r="H53" s="2">
        <f>IF(F53-52.22&lt;=0,0,IF(F53-52.22&lt;=1,1,2))</f>
        <v>2</v>
      </c>
      <c r="I53">
        <v>60.9</v>
      </c>
      <c r="J53">
        <v>53.7</v>
      </c>
      <c r="K53">
        <v>58</v>
      </c>
      <c r="L53">
        <v>41.9</v>
      </c>
      <c r="M53">
        <v>55.2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28.9</v>
      </c>
      <c r="W53">
        <v>243.7</v>
      </c>
      <c r="X53">
        <v>1012.1</v>
      </c>
      <c r="Y53">
        <v>46.8</v>
      </c>
      <c r="Z53">
        <v>6.8</v>
      </c>
      <c r="AA53">
        <v>0</v>
      </c>
      <c r="AB53">
        <v>0</v>
      </c>
      <c r="AC53">
        <v>0</v>
      </c>
      <c r="AD53">
        <v>0</v>
      </c>
      <c r="AE53" t="s">
        <v>210</v>
      </c>
      <c r="AF53" t="s">
        <v>211</v>
      </c>
      <c r="AG53">
        <v>0.56000000000000005</v>
      </c>
      <c r="AH53" t="s">
        <v>36</v>
      </c>
      <c r="AI53" t="s">
        <v>37</v>
      </c>
      <c r="AJ53" t="s">
        <v>38</v>
      </c>
    </row>
    <row r="54" spans="1:36" x14ac:dyDescent="0.25">
      <c r="A54" t="s">
        <v>32</v>
      </c>
      <c r="B54" t="s">
        <v>212</v>
      </c>
      <c r="C54">
        <f>YEAR(B54)</f>
        <v>2000</v>
      </c>
      <c r="D54">
        <v>53.7</v>
      </c>
      <c r="E54">
        <v>44.7</v>
      </c>
      <c r="F54">
        <v>48.5</v>
      </c>
      <c r="H54" s="2">
        <f>IF(F54-52.22&lt;=0,0,IF(F54-52.22&lt;=1,1,2))</f>
        <v>0</v>
      </c>
      <c r="I54">
        <v>53.7</v>
      </c>
      <c r="J54">
        <v>38.5</v>
      </c>
      <c r="K54">
        <v>45.1</v>
      </c>
      <c r="L54">
        <v>40.6</v>
      </c>
      <c r="M54">
        <v>75.2</v>
      </c>
      <c r="O54">
        <v>0.67300000000000004</v>
      </c>
      <c r="P54">
        <v>100</v>
      </c>
      <c r="Q54">
        <v>12.5</v>
      </c>
      <c r="R54" t="s">
        <v>40</v>
      </c>
      <c r="S54">
        <v>0</v>
      </c>
      <c r="T54">
        <v>0</v>
      </c>
      <c r="U54">
        <v>0</v>
      </c>
      <c r="V54">
        <v>27.5</v>
      </c>
      <c r="W54">
        <v>294.8</v>
      </c>
      <c r="X54">
        <v>1015.7</v>
      </c>
      <c r="Y54">
        <v>78.3</v>
      </c>
      <c r="Z54">
        <v>6.6</v>
      </c>
      <c r="AA54">
        <v>0</v>
      </c>
      <c r="AB54">
        <v>0</v>
      </c>
      <c r="AC54">
        <v>0</v>
      </c>
      <c r="AD54">
        <v>0</v>
      </c>
      <c r="AE54" t="s">
        <v>213</v>
      </c>
      <c r="AF54" t="s">
        <v>214</v>
      </c>
      <c r="AG54">
        <v>0.59</v>
      </c>
      <c r="AH54" t="s">
        <v>56</v>
      </c>
      <c r="AI54" t="s">
        <v>101</v>
      </c>
      <c r="AJ54" t="s">
        <v>40</v>
      </c>
    </row>
    <row r="55" spans="1:36" x14ac:dyDescent="0.25">
      <c r="A55" t="s">
        <v>32</v>
      </c>
      <c r="B55" t="s">
        <v>215</v>
      </c>
      <c r="C55">
        <f>YEAR(B55)</f>
        <v>2000</v>
      </c>
      <c r="D55">
        <v>51.9</v>
      </c>
      <c r="E55">
        <v>46.5</v>
      </c>
      <c r="F55">
        <v>49.1</v>
      </c>
      <c r="H55" s="2">
        <f>IF(F55-52.22&lt;=0,0,IF(F55-52.22&lt;=1,1,2))</f>
        <v>0</v>
      </c>
      <c r="I55">
        <v>51.9</v>
      </c>
      <c r="J55">
        <v>42</v>
      </c>
      <c r="K55">
        <v>47.2</v>
      </c>
      <c r="L55">
        <v>35</v>
      </c>
      <c r="M55">
        <v>58.3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11.4</v>
      </c>
      <c r="W55">
        <v>13</v>
      </c>
      <c r="X55">
        <v>1019</v>
      </c>
      <c r="Y55">
        <v>86.4</v>
      </c>
      <c r="Z55">
        <v>6.8</v>
      </c>
      <c r="AA55">
        <v>0</v>
      </c>
      <c r="AB55">
        <v>0</v>
      </c>
      <c r="AC55">
        <v>0</v>
      </c>
      <c r="AD55">
        <v>0</v>
      </c>
      <c r="AE55" t="s">
        <v>216</v>
      </c>
      <c r="AF55" t="s">
        <v>217</v>
      </c>
      <c r="AG55">
        <v>0.62</v>
      </c>
      <c r="AH55" t="s">
        <v>36</v>
      </c>
      <c r="AI55" t="s">
        <v>37</v>
      </c>
      <c r="AJ55" t="s">
        <v>38</v>
      </c>
    </row>
    <row r="56" spans="1:36" x14ac:dyDescent="0.25">
      <c r="A56" t="s">
        <v>32</v>
      </c>
      <c r="B56" t="s">
        <v>218</v>
      </c>
      <c r="C56">
        <f>YEAR(B56)</f>
        <v>2000</v>
      </c>
      <c r="D56">
        <v>50.1</v>
      </c>
      <c r="E56">
        <v>48.3</v>
      </c>
      <c r="F56">
        <v>49.2</v>
      </c>
      <c r="H56" s="2">
        <f>IF(F56-52.22&lt;=0,0,IF(F56-52.22&lt;=1,1,2))</f>
        <v>0</v>
      </c>
      <c r="I56">
        <v>50.1</v>
      </c>
      <c r="J56">
        <v>43.8</v>
      </c>
      <c r="K56">
        <v>47.4</v>
      </c>
      <c r="L56">
        <v>33</v>
      </c>
      <c r="M56">
        <v>53.5</v>
      </c>
      <c r="O56">
        <v>2.8000000000000001E-2</v>
      </c>
      <c r="P56">
        <v>100</v>
      </c>
      <c r="Q56">
        <v>4.17</v>
      </c>
      <c r="R56" t="s">
        <v>40</v>
      </c>
      <c r="S56">
        <v>0</v>
      </c>
      <c r="T56">
        <v>0</v>
      </c>
      <c r="U56">
        <v>0</v>
      </c>
      <c r="V56">
        <v>11.4</v>
      </c>
      <c r="W56">
        <v>1</v>
      </c>
      <c r="X56">
        <v>1020.6</v>
      </c>
      <c r="Y56">
        <v>80.900000000000006</v>
      </c>
      <c r="Z56">
        <v>6.8</v>
      </c>
      <c r="AA56">
        <v>0</v>
      </c>
      <c r="AB56">
        <v>0</v>
      </c>
      <c r="AC56">
        <v>0</v>
      </c>
      <c r="AD56">
        <v>0</v>
      </c>
      <c r="AE56" t="s">
        <v>219</v>
      </c>
      <c r="AF56" t="s">
        <v>220</v>
      </c>
      <c r="AG56">
        <v>0.65</v>
      </c>
      <c r="AH56" t="s">
        <v>56</v>
      </c>
      <c r="AI56" t="s">
        <v>78</v>
      </c>
      <c r="AJ56" t="s">
        <v>40</v>
      </c>
    </row>
    <row r="57" spans="1:36" x14ac:dyDescent="0.25">
      <c r="A57" t="s">
        <v>32</v>
      </c>
      <c r="B57" t="s">
        <v>221</v>
      </c>
      <c r="C57">
        <f>YEAR(B57)</f>
        <v>2000</v>
      </c>
      <c r="D57">
        <v>51.9</v>
      </c>
      <c r="E57">
        <v>48.3</v>
      </c>
      <c r="F57">
        <v>49.2</v>
      </c>
      <c r="H57" s="2">
        <f>IF(F57-52.22&lt;=0,0,IF(F57-52.22&lt;=1,1,2))</f>
        <v>0</v>
      </c>
      <c r="I57">
        <v>51.9</v>
      </c>
      <c r="J57">
        <v>41.2</v>
      </c>
      <c r="K57">
        <v>45.9</v>
      </c>
      <c r="L57">
        <v>32.200000000000003</v>
      </c>
      <c r="M57">
        <v>51.9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20.8</v>
      </c>
      <c r="W57">
        <v>356.8</v>
      </c>
      <c r="X57">
        <v>1025.9000000000001</v>
      </c>
      <c r="Y57">
        <v>70.900000000000006</v>
      </c>
      <c r="Z57">
        <v>6.8</v>
      </c>
      <c r="AA57">
        <v>0</v>
      </c>
      <c r="AB57">
        <v>0</v>
      </c>
      <c r="AC57">
        <v>0</v>
      </c>
      <c r="AD57">
        <v>0</v>
      </c>
      <c r="AE57" t="s">
        <v>222</v>
      </c>
      <c r="AF57" t="s">
        <v>223</v>
      </c>
      <c r="AG57">
        <v>0.68</v>
      </c>
      <c r="AH57" t="s">
        <v>36</v>
      </c>
      <c r="AI57" t="s">
        <v>37</v>
      </c>
      <c r="AJ57" t="s">
        <v>38</v>
      </c>
    </row>
    <row r="58" spans="1:36" x14ac:dyDescent="0.25">
      <c r="A58" t="s">
        <v>32</v>
      </c>
      <c r="B58" t="s">
        <v>224</v>
      </c>
      <c r="C58">
        <f>YEAR(B58)</f>
        <v>2000</v>
      </c>
      <c r="D58">
        <v>57.3</v>
      </c>
      <c r="E58">
        <v>39.299999999999997</v>
      </c>
      <c r="F58">
        <v>50.5</v>
      </c>
      <c r="H58" s="2">
        <f>IF(F58-52.22&lt;=0,0,IF(F58-52.22&lt;=1,1,2))</f>
        <v>0</v>
      </c>
      <c r="I58">
        <v>57.3</v>
      </c>
      <c r="J58">
        <v>34.299999999999997</v>
      </c>
      <c r="K58">
        <v>49</v>
      </c>
      <c r="L58">
        <v>37.700000000000003</v>
      </c>
      <c r="M58">
        <v>62.3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21.9</v>
      </c>
      <c r="W58">
        <v>301</v>
      </c>
      <c r="X58">
        <v>1024</v>
      </c>
      <c r="Y58">
        <v>49.1</v>
      </c>
      <c r="Z58">
        <v>6.8</v>
      </c>
      <c r="AA58">
        <v>0</v>
      </c>
      <c r="AB58">
        <v>0</v>
      </c>
      <c r="AC58">
        <v>0</v>
      </c>
      <c r="AD58">
        <v>0</v>
      </c>
      <c r="AE58" t="s">
        <v>225</v>
      </c>
      <c r="AF58" t="s">
        <v>226</v>
      </c>
      <c r="AG58">
        <v>0.72</v>
      </c>
      <c r="AH58" t="s">
        <v>36</v>
      </c>
      <c r="AI58" t="s">
        <v>174</v>
      </c>
      <c r="AJ58" t="s">
        <v>38</v>
      </c>
    </row>
    <row r="59" spans="1:36" x14ac:dyDescent="0.25">
      <c r="A59" t="s">
        <v>32</v>
      </c>
      <c r="B59" t="s">
        <v>227</v>
      </c>
      <c r="C59">
        <f>YEAR(B59)</f>
        <v>2000</v>
      </c>
      <c r="D59">
        <v>57.3</v>
      </c>
      <c r="E59">
        <v>51.9</v>
      </c>
      <c r="F59">
        <v>54.7</v>
      </c>
      <c r="H59" s="2">
        <f>IF(F59-52.22&lt;=0,0,IF(F59-52.22&lt;=1,1,2))</f>
        <v>2</v>
      </c>
      <c r="I59">
        <v>57.3</v>
      </c>
      <c r="J59">
        <v>51.9</v>
      </c>
      <c r="K59">
        <v>54.7</v>
      </c>
      <c r="L59">
        <v>35.6</v>
      </c>
      <c r="M59">
        <v>49.2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16.100000000000001</v>
      </c>
      <c r="W59">
        <v>0.8</v>
      </c>
      <c r="X59">
        <v>1026.3</v>
      </c>
      <c r="Y59">
        <v>49.2</v>
      </c>
      <c r="Z59">
        <v>6.8</v>
      </c>
      <c r="AA59">
        <v>0</v>
      </c>
      <c r="AB59">
        <v>0</v>
      </c>
      <c r="AC59">
        <v>0</v>
      </c>
      <c r="AD59">
        <v>0</v>
      </c>
      <c r="AE59" t="s">
        <v>228</v>
      </c>
      <c r="AF59" t="s">
        <v>229</v>
      </c>
      <c r="AG59">
        <v>0.75</v>
      </c>
      <c r="AH59" t="s">
        <v>36</v>
      </c>
      <c r="AI59" t="s">
        <v>37</v>
      </c>
      <c r="AJ59" t="s">
        <v>38</v>
      </c>
    </row>
    <row r="60" spans="1:36" x14ac:dyDescent="0.25">
      <c r="A60" t="s">
        <v>32</v>
      </c>
      <c r="B60" t="s">
        <v>230</v>
      </c>
      <c r="C60">
        <f>YEAR(B60)</f>
        <v>2000</v>
      </c>
      <c r="D60">
        <v>53.7</v>
      </c>
      <c r="E60">
        <v>44.7</v>
      </c>
      <c r="F60">
        <v>50.5</v>
      </c>
      <c r="H60" s="2">
        <f>IF(F60-52.22&lt;=0,0,IF(F60-52.22&lt;=1,1,2))</f>
        <v>0</v>
      </c>
      <c r="I60">
        <v>53.7</v>
      </c>
      <c r="J60">
        <v>41.5</v>
      </c>
      <c r="K60">
        <v>49.9</v>
      </c>
      <c r="L60">
        <v>31.9</v>
      </c>
      <c r="M60">
        <v>49.7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15</v>
      </c>
      <c r="W60">
        <v>357.4</v>
      </c>
      <c r="X60">
        <v>1026.5</v>
      </c>
      <c r="Y60">
        <v>72.599999999999994</v>
      </c>
      <c r="Z60">
        <v>6.8</v>
      </c>
      <c r="AA60">
        <v>0</v>
      </c>
      <c r="AB60">
        <v>0</v>
      </c>
      <c r="AC60">
        <v>0</v>
      </c>
      <c r="AD60">
        <v>0</v>
      </c>
      <c r="AE60" t="s">
        <v>231</v>
      </c>
      <c r="AF60" t="s">
        <v>232</v>
      </c>
      <c r="AG60">
        <v>0.78</v>
      </c>
      <c r="AH60" t="s">
        <v>36</v>
      </c>
      <c r="AI60" t="s">
        <v>37</v>
      </c>
      <c r="AJ60" t="s">
        <v>38</v>
      </c>
    </row>
    <row r="61" spans="1:36" x14ac:dyDescent="0.25">
      <c r="A61" t="s">
        <v>32</v>
      </c>
      <c r="B61" t="s">
        <v>233</v>
      </c>
      <c r="C61">
        <f>YEAR(B61)</f>
        <v>2000</v>
      </c>
      <c r="D61">
        <v>51.9</v>
      </c>
      <c r="E61">
        <v>46.5</v>
      </c>
      <c r="F61">
        <v>50</v>
      </c>
      <c r="H61" s="2">
        <f>IF(F61-52.22&lt;=0,0,IF(F61-52.22&lt;=1,1,2))</f>
        <v>0</v>
      </c>
      <c r="I61">
        <v>51.9</v>
      </c>
      <c r="J61">
        <v>40.200000000000003</v>
      </c>
      <c r="K61">
        <v>49</v>
      </c>
      <c r="L61">
        <v>32.6</v>
      </c>
      <c r="M61">
        <v>51.4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20.8</v>
      </c>
      <c r="W61">
        <v>347.1</v>
      </c>
      <c r="X61">
        <v>1024.3</v>
      </c>
      <c r="Y61">
        <v>90.5</v>
      </c>
      <c r="Z61">
        <v>6.8</v>
      </c>
      <c r="AA61">
        <v>0</v>
      </c>
      <c r="AB61">
        <v>0</v>
      </c>
      <c r="AC61">
        <v>0</v>
      </c>
      <c r="AD61">
        <v>0</v>
      </c>
      <c r="AE61" t="s">
        <v>234</v>
      </c>
      <c r="AF61" t="s">
        <v>235</v>
      </c>
      <c r="AG61">
        <v>0.81</v>
      </c>
      <c r="AH61" t="s">
        <v>88</v>
      </c>
      <c r="AI61" t="s">
        <v>89</v>
      </c>
      <c r="AJ61" t="s">
        <v>90</v>
      </c>
    </row>
    <row r="62" spans="1:36" x14ac:dyDescent="0.25">
      <c r="A62" t="s">
        <v>32</v>
      </c>
      <c r="B62" t="s">
        <v>236</v>
      </c>
      <c r="C62">
        <f>YEAR(B62)</f>
        <v>2000</v>
      </c>
      <c r="D62">
        <v>53.7</v>
      </c>
      <c r="E62">
        <v>44.7</v>
      </c>
      <c r="F62">
        <v>50.2</v>
      </c>
      <c r="G62" s="2">
        <f>AVERAGE(F62:F153)</f>
        <v>61.62826086956521</v>
      </c>
      <c r="H62" s="2">
        <f>IF(F62-61.63&lt;=0,0,IF(F62-61.63&lt;=1,1,2))</f>
        <v>0</v>
      </c>
      <c r="I62">
        <v>53.7</v>
      </c>
      <c r="J62">
        <v>39.799999999999997</v>
      </c>
      <c r="K62">
        <v>47.9</v>
      </c>
      <c r="L62">
        <v>30.1</v>
      </c>
      <c r="M62">
        <v>46.3</v>
      </c>
      <c r="O62">
        <v>4.0000000000000001E-3</v>
      </c>
      <c r="P62">
        <v>100</v>
      </c>
      <c r="Q62">
        <v>4.17</v>
      </c>
      <c r="R62" t="s">
        <v>40</v>
      </c>
      <c r="S62">
        <v>0</v>
      </c>
      <c r="T62">
        <v>0</v>
      </c>
      <c r="U62">
        <v>0</v>
      </c>
      <c r="V62">
        <v>23</v>
      </c>
      <c r="W62">
        <v>309.3</v>
      </c>
      <c r="X62">
        <v>1023.3</v>
      </c>
      <c r="Y62">
        <v>57.8</v>
      </c>
      <c r="Z62">
        <v>6.8</v>
      </c>
      <c r="AA62">
        <v>0</v>
      </c>
      <c r="AB62">
        <v>0</v>
      </c>
      <c r="AC62">
        <v>0</v>
      </c>
      <c r="AD62">
        <v>0</v>
      </c>
      <c r="AE62" t="s">
        <v>237</v>
      </c>
      <c r="AF62" t="s">
        <v>238</v>
      </c>
      <c r="AG62">
        <v>0.85</v>
      </c>
      <c r="AH62" t="s">
        <v>56</v>
      </c>
      <c r="AI62" t="s">
        <v>78</v>
      </c>
      <c r="AJ62" t="s">
        <v>40</v>
      </c>
    </row>
    <row r="63" spans="1:36" x14ac:dyDescent="0.25">
      <c r="A63" t="s">
        <v>32</v>
      </c>
      <c r="B63" t="s">
        <v>239</v>
      </c>
      <c r="C63">
        <f>YEAR(B63)</f>
        <v>2000</v>
      </c>
      <c r="D63">
        <v>64.5</v>
      </c>
      <c r="E63">
        <v>41.1</v>
      </c>
      <c r="F63">
        <v>53.5</v>
      </c>
      <c r="H63" s="2">
        <f>IF(F63-61.63&lt;=0,0,IF(F63-61.63&lt;=1,1,2))</f>
        <v>0</v>
      </c>
      <c r="I63">
        <v>64.5</v>
      </c>
      <c r="J63">
        <v>34.4</v>
      </c>
      <c r="K63">
        <v>51.5</v>
      </c>
      <c r="L63">
        <v>38.9</v>
      </c>
      <c r="M63">
        <v>58.3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28.9</v>
      </c>
      <c r="W63">
        <v>180.5</v>
      </c>
      <c r="X63">
        <v>1019.1</v>
      </c>
      <c r="Y63">
        <v>30</v>
      </c>
      <c r="Z63">
        <v>6.8</v>
      </c>
      <c r="AA63">
        <v>0</v>
      </c>
      <c r="AB63">
        <v>0</v>
      </c>
      <c r="AC63">
        <v>0</v>
      </c>
      <c r="AD63">
        <v>0</v>
      </c>
      <c r="AE63" t="s">
        <v>240</v>
      </c>
      <c r="AF63" t="s">
        <v>241</v>
      </c>
      <c r="AG63">
        <v>0.88</v>
      </c>
      <c r="AH63" t="s">
        <v>36</v>
      </c>
      <c r="AI63" t="s">
        <v>37</v>
      </c>
      <c r="AJ63" t="s">
        <v>38</v>
      </c>
    </row>
    <row r="64" spans="1:36" x14ac:dyDescent="0.25">
      <c r="A64" t="s">
        <v>32</v>
      </c>
      <c r="B64" t="s">
        <v>242</v>
      </c>
      <c r="C64">
        <f>YEAR(B64)</f>
        <v>2000</v>
      </c>
      <c r="D64">
        <v>62.7</v>
      </c>
      <c r="E64">
        <v>55.5</v>
      </c>
      <c r="F64">
        <v>58.9</v>
      </c>
      <c r="H64" s="2">
        <f>IF(F64-61.63&lt;=0,0,IF(F64-61.63&lt;=1,1,2))</f>
        <v>0</v>
      </c>
      <c r="I64">
        <v>62.7</v>
      </c>
      <c r="J64">
        <v>55.5</v>
      </c>
      <c r="K64">
        <v>58.9</v>
      </c>
      <c r="L64">
        <v>43.2</v>
      </c>
      <c r="M64">
        <v>56.3</v>
      </c>
      <c r="O64">
        <v>2.8000000000000001E-2</v>
      </c>
      <c r="P64">
        <v>100</v>
      </c>
      <c r="Q64">
        <v>4.17</v>
      </c>
      <c r="R64" t="s">
        <v>40</v>
      </c>
      <c r="S64">
        <v>0</v>
      </c>
      <c r="T64">
        <v>0</v>
      </c>
      <c r="U64">
        <v>0</v>
      </c>
      <c r="V64">
        <v>30</v>
      </c>
      <c r="W64">
        <v>248</v>
      </c>
      <c r="X64">
        <v>1014.6</v>
      </c>
      <c r="Y64">
        <v>51.9</v>
      </c>
      <c r="Z64">
        <v>6.8</v>
      </c>
      <c r="AA64">
        <v>0</v>
      </c>
      <c r="AB64">
        <v>0</v>
      </c>
      <c r="AC64">
        <v>0</v>
      </c>
      <c r="AD64">
        <v>0</v>
      </c>
      <c r="AE64" t="s">
        <v>243</v>
      </c>
      <c r="AF64" t="s">
        <v>244</v>
      </c>
      <c r="AG64">
        <v>0.91</v>
      </c>
      <c r="AH64" t="s">
        <v>56</v>
      </c>
      <c r="AI64" t="s">
        <v>61</v>
      </c>
      <c r="AJ64" t="s">
        <v>40</v>
      </c>
    </row>
    <row r="65" spans="1:36" x14ac:dyDescent="0.25">
      <c r="A65" t="s">
        <v>32</v>
      </c>
      <c r="B65" t="s">
        <v>245</v>
      </c>
      <c r="C65">
        <f>YEAR(B65)</f>
        <v>2000</v>
      </c>
      <c r="D65">
        <v>59.1</v>
      </c>
      <c r="E65">
        <v>48.3</v>
      </c>
      <c r="F65">
        <v>54.2</v>
      </c>
      <c r="H65" s="2">
        <f>IF(F65-61.63&lt;=0,0,IF(F65-61.63&lt;=1,1,2))</f>
        <v>0</v>
      </c>
      <c r="I65">
        <v>59.1</v>
      </c>
      <c r="J65">
        <v>45.7</v>
      </c>
      <c r="K65">
        <v>54.1</v>
      </c>
      <c r="L65">
        <v>46</v>
      </c>
      <c r="M65">
        <v>74.900000000000006</v>
      </c>
      <c r="O65">
        <v>0.20100000000000001</v>
      </c>
      <c r="P65">
        <v>100</v>
      </c>
      <c r="Q65">
        <v>4.17</v>
      </c>
      <c r="R65" t="s">
        <v>40</v>
      </c>
      <c r="S65">
        <v>0</v>
      </c>
      <c r="T65">
        <v>0</v>
      </c>
      <c r="U65">
        <v>0</v>
      </c>
      <c r="V65">
        <v>16.100000000000001</v>
      </c>
      <c r="W65">
        <v>300.39999999999998</v>
      </c>
      <c r="X65">
        <v>1020.6</v>
      </c>
      <c r="Y65">
        <v>51.3</v>
      </c>
      <c r="Z65">
        <v>6.7</v>
      </c>
      <c r="AA65">
        <v>0</v>
      </c>
      <c r="AB65">
        <v>0</v>
      </c>
      <c r="AC65">
        <v>0</v>
      </c>
      <c r="AD65">
        <v>0</v>
      </c>
      <c r="AE65" t="s">
        <v>246</v>
      </c>
      <c r="AF65" t="s">
        <v>247</v>
      </c>
      <c r="AG65">
        <v>0.94</v>
      </c>
      <c r="AH65" t="s">
        <v>56</v>
      </c>
      <c r="AI65" t="s">
        <v>248</v>
      </c>
      <c r="AJ65" t="s">
        <v>40</v>
      </c>
    </row>
    <row r="66" spans="1:36" x14ac:dyDescent="0.25">
      <c r="A66" t="s">
        <v>32</v>
      </c>
      <c r="B66" t="s">
        <v>249</v>
      </c>
      <c r="C66">
        <f>YEAR(B66)</f>
        <v>2000</v>
      </c>
      <c r="D66">
        <v>62.7</v>
      </c>
      <c r="E66">
        <v>48.3</v>
      </c>
      <c r="F66">
        <v>54.8</v>
      </c>
      <c r="H66" s="2">
        <f>IF(F66-61.63&lt;=0,0,IF(F66-61.63&lt;=1,1,2))</f>
        <v>0</v>
      </c>
      <c r="I66">
        <v>62.7</v>
      </c>
      <c r="J66">
        <v>45.7</v>
      </c>
      <c r="K66">
        <v>54.7</v>
      </c>
      <c r="L66">
        <v>45.5</v>
      </c>
      <c r="M66">
        <v>71.400000000000006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11.4</v>
      </c>
      <c r="W66">
        <v>184.6</v>
      </c>
      <c r="X66">
        <v>1019.9</v>
      </c>
      <c r="Y66">
        <v>43.3</v>
      </c>
      <c r="Z66">
        <v>6.8</v>
      </c>
      <c r="AA66">
        <v>0</v>
      </c>
      <c r="AB66">
        <v>0</v>
      </c>
      <c r="AC66">
        <v>0</v>
      </c>
      <c r="AD66">
        <v>0</v>
      </c>
      <c r="AE66" t="s">
        <v>250</v>
      </c>
      <c r="AF66" t="s">
        <v>251</v>
      </c>
      <c r="AG66">
        <v>0.97</v>
      </c>
      <c r="AH66" t="s">
        <v>36</v>
      </c>
      <c r="AI66" t="s">
        <v>37</v>
      </c>
      <c r="AJ66" t="s">
        <v>38</v>
      </c>
    </row>
    <row r="67" spans="1:36" x14ac:dyDescent="0.25">
      <c r="A67" t="s">
        <v>32</v>
      </c>
      <c r="B67" t="s">
        <v>252</v>
      </c>
      <c r="C67">
        <f>YEAR(B67)</f>
        <v>2000</v>
      </c>
      <c r="D67">
        <v>57.3</v>
      </c>
      <c r="E67">
        <v>48.3</v>
      </c>
      <c r="F67">
        <v>51.3</v>
      </c>
      <c r="H67" s="2">
        <f>IF(F67-61.63&lt;=0,0,IF(F67-61.63&lt;=1,1,2))</f>
        <v>0</v>
      </c>
      <c r="I67">
        <v>57.3</v>
      </c>
      <c r="J67">
        <v>40.4</v>
      </c>
      <c r="K67">
        <v>49.2</v>
      </c>
      <c r="L67">
        <v>39</v>
      </c>
      <c r="M67">
        <v>63.5</v>
      </c>
      <c r="O67">
        <v>4.0000000000000001E-3</v>
      </c>
      <c r="P67">
        <v>100</v>
      </c>
      <c r="Q67">
        <v>4.17</v>
      </c>
      <c r="R67" t="s">
        <v>40</v>
      </c>
      <c r="S67">
        <v>0</v>
      </c>
      <c r="T67">
        <v>0</v>
      </c>
      <c r="U67">
        <v>0</v>
      </c>
      <c r="V67">
        <v>25.3</v>
      </c>
      <c r="W67">
        <v>359.6</v>
      </c>
      <c r="X67">
        <v>1023.1</v>
      </c>
      <c r="Y67">
        <v>88.3</v>
      </c>
      <c r="Z67">
        <v>6.8</v>
      </c>
      <c r="AA67">
        <v>0</v>
      </c>
      <c r="AB67">
        <v>0</v>
      </c>
      <c r="AC67">
        <v>0</v>
      </c>
      <c r="AD67">
        <v>0</v>
      </c>
      <c r="AE67" t="s">
        <v>253</v>
      </c>
      <c r="AF67" t="s">
        <v>254</v>
      </c>
      <c r="AG67">
        <v>0</v>
      </c>
      <c r="AH67" t="s">
        <v>56</v>
      </c>
      <c r="AI67" t="s">
        <v>65</v>
      </c>
      <c r="AJ67" t="s">
        <v>40</v>
      </c>
    </row>
    <row r="68" spans="1:36" x14ac:dyDescent="0.25">
      <c r="A68" t="s">
        <v>32</v>
      </c>
      <c r="B68" t="s">
        <v>255</v>
      </c>
      <c r="C68">
        <f>YEAR(B68)</f>
        <v>2000</v>
      </c>
      <c r="D68">
        <v>50.1</v>
      </c>
      <c r="E68">
        <v>41.1</v>
      </c>
      <c r="F68">
        <v>47.5</v>
      </c>
      <c r="H68" s="2">
        <f>IF(F68-61.63&lt;=0,0,IF(F68-61.63&lt;=1,1,2))</f>
        <v>0</v>
      </c>
      <c r="I68">
        <v>50.1</v>
      </c>
      <c r="J68">
        <v>37.200000000000003</v>
      </c>
      <c r="K68">
        <v>42.7</v>
      </c>
      <c r="L68">
        <v>26.4</v>
      </c>
      <c r="M68">
        <v>44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23</v>
      </c>
      <c r="W68">
        <v>354.6</v>
      </c>
      <c r="X68">
        <v>1028.4000000000001</v>
      </c>
      <c r="Y68">
        <v>71.400000000000006</v>
      </c>
      <c r="Z68">
        <v>6.8</v>
      </c>
      <c r="AA68">
        <v>0</v>
      </c>
      <c r="AB68">
        <v>0</v>
      </c>
      <c r="AC68">
        <v>0</v>
      </c>
      <c r="AD68">
        <v>0</v>
      </c>
      <c r="AE68" t="s">
        <v>256</v>
      </c>
      <c r="AF68" t="s">
        <v>257</v>
      </c>
      <c r="AG68">
        <v>0.04</v>
      </c>
      <c r="AH68" t="s">
        <v>36</v>
      </c>
      <c r="AI68" t="s">
        <v>37</v>
      </c>
      <c r="AJ68" t="s">
        <v>38</v>
      </c>
    </row>
    <row r="69" spans="1:36" x14ac:dyDescent="0.25">
      <c r="A69" t="s">
        <v>32</v>
      </c>
      <c r="B69" t="s">
        <v>258</v>
      </c>
      <c r="C69">
        <f>YEAR(B69)</f>
        <v>2000</v>
      </c>
      <c r="D69">
        <v>59.1</v>
      </c>
      <c r="E69">
        <v>41.1</v>
      </c>
      <c r="F69">
        <v>48.5</v>
      </c>
      <c r="H69" s="2">
        <f>IF(F69-61.63&lt;=0,0,IF(F69-61.63&lt;=1,1,2))</f>
        <v>0</v>
      </c>
      <c r="I69">
        <v>59.1</v>
      </c>
      <c r="J69">
        <v>36.5</v>
      </c>
      <c r="K69">
        <v>46.5</v>
      </c>
      <c r="L69">
        <v>38</v>
      </c>
      <c r="M69">
        <v>67.7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12.8</v>
      </c>
      <c r="W69">
        <v>243.3</v>
      </c>
      <c r="X69">
        <v>1025.2</v>
      </c>
      <c r="Y69">
        <v>45</v>
      </c>
      <c r="Z69">
        <v>6.6</v>
      </c>
      <c r="AA69">
        <v>0</v>
      </c>
      <c r="AB69">
        <v>0</v>
      </c>
      <c r="AC69">
        <v>0</v>
      </c>
      <c r="AD69">
        <v>0</v>
      </c>
      <c r="AE69" t="s">
        <v>259</v>
      </c>
      <c r="AF69" t="s">
        <v>260</v>
      </c>
      <c r="AG69">
        <v>0.08</v>
      </c>
      <c r="AH69" t="s">
        <v>36</v>
      </c>
      <c r="AI69" t="s">
        <v>37</v>
      </c>
      <c r="AJ69" t="s">
        <v>38</v>
      </c>
    </row>
    <row r="70" spans="1:36" x14ac:dyDescent="0.25">
      <c r="A70" t="s">
        <v>32</v>
      </c>
      <c r="B70" t="s">
        <v>261</v>
      </c>
      <c r="C70">
        <f>YEAR(B70)</f>
        <v>2000</v>
      </c>
      <c r="D70">
        <v>60.9</v>
      </c>
      <c r="E70">
        <v>42.9</v>
      </c>
      <c r="F70">
        <v>52.3</v>
      </c>
      <c r="H70" s="2">
        <f>IF(F70-61.63&lt;=0,0,IF(F70-61.63&lt;=1,1,2))</f>
        <v>0</v>
      </c>
      <c r="I70">
        <v>60.9</v>
      </c>
      <c r="J70">
        <v>37.6</v>
      </c>
      <c r="K70">
        <v>50.6</v>
      </c>
      <c r="L70">
        <v>43.1</v>
      </c>
      <c r="M70">
        <v>71.8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10.3</v>
      </c>
      <c r="W70">
        <v>174.7</v>
      </c>
      <c r="X70">
        <v>1022.8</v>
      </c>
      <c r="Y70">
        <v>38</v>
      </c>
      <c r="Z70">
        <v>6.3</v>
      </c>
      <c r="AA70">
        <v>0</v>
      </c>
      <c r="AB70">
        <v>0</v>
      </c>
      <c r="AC70">
        <v>0</v>
      </c>
      <c r="AD70">
        <v>0</v>
      </c>
      <c r="AE70" t="s">
        <v>262</v>
      </c>
      <c r="AF70" t="s">
        <v>263</v>
      </c>
      <c r="AG70">
        <v>0.11</v>
      </c>
      <c r="AH70" t="s">
        <v>36</v>
      </c>
      <c r="AI70" t="s">
        <v>37</v>
      </c>
      <c r="AJ70" t="s">
        <v>38</v>
      </c>
    </row>
    <row r="71" spans="1:36" x14ac:dyDescent="0.25">
      <c r="A71" t="s">
        <v>32</v>
      </c>
      <c r="B71" t="s">
        <v>264</v>
      </c>
      <c r="C71">
        <f>YEAR(B71)</f>
        <v>2000</v>
      </c>
      <c r="D71">
        <v>62.7</v>
      </c>
      <c r="E71">
        <v>46.5</v>
      </c>
      <c r="F71">
        <v>55.1</v>
      </c>
      <c r="H71" s="2">
        <f>IF(F71-61.63&lt;=0,0,IF(F71-61.63&lt;=1,1,2))</f>
        <v>0</v>
      </c>
      <c r="I71">
        <v>62.7</v>
      </c>
      <c r="J71">
        <v>43</v>
      </c>
      <c r="K71">
        <v>54.6</v>
      </c>
      <c r="L71">
        <v>45.3</v>
      </c>
      <c r="M71">
        <v>70.8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10.3</v>
      </c>
      <c r="W71">
        <v>135</v>
      </c>
      <c r="X71">
        <v>1018.8</v>
      </c>
      <c r="Y71">
        <v>36.299999999999997</v>
      </c>
      <c r="Z71">
        <v>6.7</v>
      </c>
      <c r="AA71">
        <v>0</v>
      </c>
      <c r="AB71">
        <v>0</v>
      </c>
      <c r="AC71">
        <v>0</v>
      </c>
      <c r="AD71">
        <v>0</v>
      </c>
      <c r="AE71" t="s">
        <v>265</v>
      </c>
      <c r="AF71" t="s">
        <v>266</v>
      </c>
      <c r="AG71">
        <v>0.15</v>
      </c>
      <c r="AH71" t="s">
        <v>36</v>
      </c>
      <c r="AI71" t="s">
        <v>37</v>
      </c>
      <c r="AJ71" t="s">
        <v>38</v>
      </c>
    </row>
    <row r="72" spans="1:36" x14ac:dyDescent="0.25">
      <c r="A72" t="s">
        <v>32</v>
      </c>
      <c r="B72" t="s">
        <v>267</v>
      </c>
      <c r="C72">
        <f>YEAR(B72)</f>
        <v>2000</v>
      </c>
      <c r="D72">
        <v>62.7</v>
      </c>
      <c r="E72">
        <v>50.1</v>
      </c>
      <c r="F72">
        <v>56.2</v>
      </c>
      <c r="H72" s="2">
        <f>IF(F72-61.63&lt;=0,0,IF(F72-61.63&lt;=1,1,2))</f>
        <v>0</v>
      </c>
      <c r="I72">
        <v>62.7</v>
      </c>
      <c r="J72">
        <v>50.1</v>
      </c>
      <c r="K72">
        <v>56.2</v>
      </c>
      <c r="L72">
        <v>45.2</v>
      </c>
      <c r="M72">
        <v>67.599999999999994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15</v>
      </c>
      <c r="W72">
        <v>285.3</v>
      </c>
      <c r="X72">
        <v>1020.8</v>
      </c>
      <c r="Y72">
        <v>34.299999999999997</v>
      </c>
      <c r="Z72">
        <v>6.8</v>
      </c>
      <c r="AA72">
        <v>0</v>
      </c>
      <c r="AB72">
        <v>0</v>
      </c>
      <c r="AC72">
        <v>0</v>
      </c>
      <c r="AD72">
        <v>0</v>
      </c>
      <c r="AE72" t="s">
        <v>268</v>
      </c>
      <c r="AF72" t="s">
        <v>269</v>
      </c>
      <c r="AG72">
        <v>0.19</v>
      </c>
      <c r="AH72" t="s">
        <v>36</v>
      </c>
      <c r="AI72" t="s">
        <v>37</v>
      </c>
      <c r="AJ72" t="s">
        <v>38</v>
      </c>
    </row>
    <row r="73" spans="1:36" x14ac:dyDescent="0.25">
      <c r="A73" t="s">
        <v>32</v>
      </c>
      <c r="B73" t="s">
        <v>270</v>
      </c>
      <c r="C73">
        <f>YEAR(B73)</f>
        <v>2000</v>
      </c>
      <c r="D73">
        <v>62.7</v>
      </c>
      <c r="E73">
        <v>46.5</v>
      </c>
      <c r="F73">
        <v>56.3</v>
      </c>
      <c r="H73" s="2">
        <f>IF(F73-61.63&lt;=0,0,IF(F73-61.63&lt;=1,1,2))</f>
        <v>0</v>
      </c>
      <c r="I73">
        <v>62.7</v>
      </c>
      <c r="J73">
        <v>45.2</v>
      </c>
      <c r="K73">
        <v>56</v>
      </c>
      <c r="L73">
        <v>45.5</v>
      </c>
      <c r="M73">
        <v>67.400000000000006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12.8</v>
      </c>
      <c r="W73">
        <v>228.3</v>
      </c>
      <c r="X73">
        <v>1019.1</v>
      </c>
      <c r="Y73">
        <v>52.1</v>
      </c>
      <c r="Z73">
        <v>6.7</v>
      </c>
      <c r="AA73">
        <v>0</v>
      </c>
      <c r="AB73">
        <v>0</v>
      </c>
      <c r="AC73">
        <v>0</v>
      </c>
      <c r="AD73">
        <v>0</v>
      </c>
      <c r="AE73" t="s">
        <v>271</v>
      </c>
      <c r="AF73" t="s">
        <v>272</v>
      </c>
      <c r="AG73">
        <v>0.22</v>
      </c>
      <c r="AH73" t="s">
        <v>36</v>
      </c>
      <c r="AI73" t="s">
        <v>37</v>
      </c>
      <c r="AJ73" t="s">
        <v>38</v>
      </c>
    </row>
    <row r="74" spans="1:36" x14ac:dyDescent="0.25">
      <c r="A74" t="s">
        <v>32</v>
      </c>
      <c r="B74" t="s">
        <v>273</v>
      </c>
      <c r="C74">
        <f>YEAR(B74)</f>
        <v>2000</v>
      </c>
      <c r="D74">
        <v>60.9</v>
      </c>
      <c r="E74">
        <v>55.5</v>
      </c>
      <c r="F74">
        <v>58.1</v>
      </c>
      <c r="H74" s="2">
        <f>IF(F74-61.63&lt;=0,0,IF(F74-61.63&lt;=1,1,2))</f>
        <v>0</v>
      </c>
      <c r="I74">
        <v>60.9</v>
      </c>
      <c r="J74">
        <v>55.5</v>
      </c>
      <c r="K74">
        <v>58.1</v>
      </c>
      <c r="L74">
        <v>52</v>
      </c>
      <c r="M74">
        <v>80.3</v>
      </c>
      <c r="O74">
        <v>5.8999999999999997E-2</v>
      </c>
      <c r="P74">
        <v>100</v>
      </c>
      <c r="Q74">
        <v>8.33</v>
      </c>
      <c r="R74" t="s">
        <v>40</v>
      </c>
      <c r="S74">
        <v>0</v>
      </c>
      <c r="T74">
        <v>0</v>
      </c>
      <c r="U74">
        <v>0</v>
      </c>
      <c r="V74">
        <v>10.3</v>
      </c>
      <c r="W74">
        <v>319.10000000000002</v>
      </c>
      <c r="X74">
        <v>1020.5</v>
      </c>
      <c r="Y74">
        <v>72.5</v>
      </c>
      <c r="Z74">
        <v>6.8</v>
      </c>
      <c r="AA74">
        <v>0</v>
      </c>
      <c r="AB74">
        <v>0</v>
      </c>
      <c r="AC74">
        <v>0</v>
      </c>
      <c r="AD74">
        <v>0</v>
      </c>
      <c r="AE74" t="s">
        <v>274</v>
      </c>
      <c r="AF74" t="s">
        <v>275</v>
      </c>
      <c r="AG74">
        <v>0.25</v>
      </c>
      <c r="AH74" t="s">
        <v>56</v>
      </c>
      <c r="AI74" t="s">
        <v>57</v>
      </c>
      <c r="AJ74" t="s">
        <v>40</v>
      </c>
    </row>
    <row r="75" spans="1:36" x14ac:dyDescent="0.25">
      <c r="A75" t="s">
        <v>32</v>
      </c>
      <c r="B75" t="s">
        <v>276</v>
      </c>
      <c r="C75">
        <f>YEAR(B75)</f>
        <v>2000</v>
      </c>
      <c r="D75">
        <v>59.1</v>
      </c>
      <c r="E75">
        <v>46.5</v>
      </c>
      <c r="F75">
        <v>55.5</v>
      </c>
      <c r="H75" s="2">
        <f>IF(F75-61.63&lt;=0,0,IF(F75-61.63&lt;=1,1,2))</f>
        <v>0</v>
      </c>
      <c r="I75">
        <v>59.1</v>
      </c>
      <c r="J75">
        <v>44.3</v>
      </c>
      <c r="K75">
        <v>55.4</v>
      </c>
      <c r="L75">
        <v>41.4</v>
      </c>
      <c r="M75">
        <v>59.5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</v>
      </c>
      <c r="W75">
        <v>340.4</v>
      </c>
      <c r="X75">
        <v>1023.2</v>
      </c>
      <c r="Y75">
        <v>55.8</v>
      </c>
      <c r="Z75">
        <v>6.8</v>
      </c>
      <c r="AA75">
        <v>0</v>
      </c>
      <c r="AB75">
        <v>0</v>
      </c>
      <c r="AC75">
        <v>0</v>
      </c>
      <c r="AD75">
        <v>0</v>
      </c>
      <c r="AE75" t="s">
        <v>277</v>
      </c>
      <c r="AF75" t="s">
        <v>278</v>
      </c>
      <c r="AG75">
        <v>0.28999999999999998</v>
      </c>
      <c r="AH75" t="s">
        <v>36</v>
      </c>
      <c r="AI75" t="s">
        <v>37</v>
      </c>
      <c r="AJ75" t="s">
        <v>38</v>
      </c>
    </row>
    <row r="76" spans="1:36" x14ac:dyDescent="0.25">
      <c r="A76" t="s">
        <v>32</v>
      </c>
      <c r="B76" t="s">
        <v>279</v>
      </c>
      <c r="C76">
        <f>YEAR(B76)</f>
        <v>2000</v>
      </c>
      <c r="D76">
        <v>60.9</v>
      </c>
      <c r="E76">
        <v>44.7</v>
      </c>
      <c r="F76">
        <v>52.7</v>
      </c>
      <c r="H76" s="2">
        <f>IF(F76-61.63&lt;=0,0,IF(F76-61.63&lt;=1,1,2))</f>
        <v>0</v>
      </c>
      <c r="I76">
        <v>60.9</v>
      </c>
      <c r="J76">
        <v>40.799999999999997</v>
      </c>
      <c r="K76">
        <v>51.4</v>
      </c>
      <c r="L76">
        <v>41.8</v>
      </c>
      <c r="M76">
        <v>67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9.1999999999999993</v>
      </c>
      <c r="W76">
        <v>143.80000000000001</v>
      </c>
      <c r="X76">
        <v>1020.4</v>
      </c>
      <c r="Y76">
        <v>60.9</v>
      </c>
      <c r="Z76">
        <v>6.8</v>
      </c>
      <c r="AA76">
        <v>0</v>
      </c>
      <c r="AB76">
        <v>0</v>
      </c>
      <c r="AC76">
        <v>0</v>
      </c>
      <c r="AD76">
        <v>0</v>
      </c>
      <c r="AE76" t="s">
        <v>280</v>
      </c>
      <c r="AF76" t="s">
        <v>281</v>
      </c>
      <c r="AG76">
        <v>0.33</v>
      </c>
      <c r="AH76" t="s">
        <v>36</v>
      </c>
      <c r="AI76" t="s">
        <v>37</v>
      </c>
      <c r="AJ76" t="s">
        <v>38</v>
      </c>
    </row>
    <row r="77" spans="1:36" x14ac:dyDescent="0.25">
      <c r="A77" t="s">
        <v>32</v>
      </c>
      <c r="B77" t="s">
        <v>282</v>
      </c>
      <c r="C77">
        <f>YEAR(B77)</f>
        <v>2000</v>
      </c>
      <c r="D77">
        <v>68.099999999999994</v>
      </c>
      <c r="E77">
        <v>50.1</v>
      </c>
      <c r="F77">
        <v>58.7</v>
      </c>
      <c r="H77" s="2">
        <f>IF(F77-61.63&lt;=0,0,IF(F77-61.63&lt;=1,1,2))</f>
        <v>0</v>
      </c>
      <c r="I77">
        <v>68.099999999999994</v>
      </c>
      <c r="J77">
        <v>50.1</v>
      </c>
      <c r="K77">
        <v>58.7</v>
      </c>
      <c r="L77">
        <v>44.3</v>
      </c>
      <c r="M77">
        <v>59.3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23</v>
      </c>
      <c r="W77">
        <v>179.8</v>
      </c>
      <c r="X77">
        <v>1014.6</v>
      </c>
      <c r="Y77">
        <v>67.400000000000006</v>
      </c>
      <c r="Z77">
        <v>6.8</v>
      </c>
      <c r="AA77">
        <v>0</v>
      </c>
      <c r="AB77">
        <v>0</v>
      </c>
      <c r="AC77">
        <v>0</v>
      </c>
      <c r="AD77">
        <v>0</v>
      </c>
      <c r="AE77" t="s">
        <v>283</v>
      </c>
      <c r="AF77" t="s">
        <v>284</v>
      </c>
      <c r="AG77">
        <v>0.36</v>
      </c>
      <c r="AH77" t="s">
        <v>36</v>
      </c>
      <c r="AI77" t="s">
        <v>37</v>
      </c>
      <c r="AJ77" t="s">
        <v>38</v>
      </c>
    </row>
    <row r="78" spans="1:36" x14ac:dyDescent="0.25">
      <c r="A78" t="s">
        <v>32</v>
      </c>
      <c r="B78" t="s">
        <v>285</v>
      </c>
      <c r="C78">
        <f>YEAR(B78)</f>
        <v>2000</v>
      </c>
      <c r="D78">
        <v>60.9</v>
      </c>
      <c r="E78">
        <v>50.1</v>
      </c>
      <c r="F78">
        <v>54</v>
      </c>
      <c r="H78" s="2">
        <f>IF(F78-61.63&lt;=0,0,IF(F78-61.63&lt;=1,1,2))</f>
        <v>0</v>
      </c>
      <c r="I78">
        <v>60.9</v>
      </c>
      <c r="J78">
        <v>50.1</v>
      </c>
      <c r="K78">
        <v>54</v>
      </c>
      <c r="L78">
        <v>46.4</v>
      </c>
      <c r="M78">
        <v>75.900000000000006</v>
      </c>
      <c r="O78">
        <v>0.42899999999999999</v>
      </c>
      <c r="P78">
        <v>100</v>
      </c>
      <c r="Q78">
        <v>4.17</v>
      </c>
      <c r="R78" t="s">
        <v>40</v>
      </c>
      <c r="S78">
        <v>0</v>
      </c>
      <c r="T78">
        <v>0</v>
      </c>
      <c r="U78">
        <v>0</v>
      </c>
      <c r="V78">
        <v>24.2</v>
      </c>
      <c r="W78">
        <v>318.60000000000002</v>
      </c>
      <c r="X78">
        <v>1007.4</v>
      </c>
      <c r="Y78">
        <v>87.9</v>
      </c>
      <c r="Z78">
        <v>6.4</v>
      </c>
      <c r="AA78">
        <v>0</v>
      </c>
      <c r="AB78">
        <v>0</v>
      </c>
      <c r="AC78">
        <v>0</v>
      </c>
      <c r="AD78">
        <v>0</v>
      </c>
      <c r="AE78" t="s">
        <v>286</v>
      </c>
      <c r="AF78" t="s">
        <v>287</v>
      </c>
      <c r="AG78">
        <v>0.4</v>
      </c>
      <c r="AH78" t="s">
        <v>56</v>
      </c>
      <c r="AI78" t="s">
        <v>65</v>
      </c>
      <c r="AJ78" t="s">
        <v>40</v>
      </c>
    </row>
    <row r="79" spans="1:36" x14ac:dyDescent="0.25">
      <c r="A79" t="s">
        <v>32</v>
      </c>
      <c r="B79" t="s">
        <v>288</v>
      </c>
      <c r="C79">
        <f>YEAR(B79)</f>
        <v>2000</v>
      </c>
      <c r="D79">
        <v>57.3</v>
      </c>
      <c r="E79">
        <v>46.5</v>
      </c>
      <c r="F79">
        <v>52.1</v>
      </c>
      <c r="H79" s="2">
        <f>IF(F79-61.63&lt;=0,0,IF(F79-61.63&lt;=1,1,2))</f>
        <v>0</v>
      </c>
      <c r="I79">
        <v>57.3</v>
      </c>
      <c r="J79">
        <v>43</v>
      </c>
      <c r="K79">
        <v>51.7</v>
      </c>
      <c r="L79">
        <v>41.2</v>
      </c>
      <c r="M79">
        <v>66.8</v>
      </c>
      <c r="O79">
        <v>1.2E-2</v>
      </c>
      <c r="P79">
        <v>100</v>
      </c>
      <c r="Q79">
        <v>4.17</v>
      </c>
      <c r="R79" t="s">
        <v>40</v>
      </c>
      <c r="S79">
        <v>0</v>
      </c>
      <c r="T79">
        <v>0</v>
      </c>
      <c r="U79">
        <v>0</v>
      </c>
      <c r="V79">
        <v>15</v>
      </c>
      <c r="W79">
        <v>296.10000000000002</v>
      </c>
      <c r="X79">
        <v>1010.7</v>
      </c>
      <c r="Y79">
        <v>55.5</v>
      </c>
      <c r="Z79">
        <v>6.8</v>
      </c>
      <c r="AA79">
        <v>0</v>
      </c>
      <c r="AB79">
        <v>0</v>
      </c>
      <c r="AC79">
        <v>0</v>
      </c>
      <c r="AD79">
        <v>0</v>
      </c>
      <c r="AE79" t="s">
        <v>289</v>
      </c>
      <c r="AF79" t="s">
        <v>290</v>
      </c>
      <c r="AG79">
        <v>0.44</v>
      </c>
      <c r="AH79" t="s">
        <v>56</v>
      </c>
      <c r="AI79" t="s">
        <v>65</v>
      </c>
      <c r="AJ79" t="s">
        <v>40</v>
      </c>
    </row>
    <row r="80" spans="1:36" x14ac:dyDescent="0.25">
      <c r="A80" t="s">
        <v>32</v>
      </c>
      <c r="B80" t="s">
        <v>291</v>
      </c>
      <c r="C80">
        <f>YEAR(B80)</f>
        <v>2000</v>
      </c>
      <c r="D80">
        <v>53.7</v>
      </c>
      <c r="E80">
        <v>46.5</v>
      </c>
      <c r="F80">
        <v>50.3</v>
      </c>
      <c r="H80" s="2">
        <f>IF(F80-61.63&lt;=0,0,IF(F80-61.63&lt;=1,1,2))</f>
        <v>0</v>
      </c>
      <c r="I80">
        <v>53.7</v>
      </c>
      <c r="J80">
        <v>40.5</v>
      </c>
      <c r="K80">
        <v>49.1</v>
      </c>
      <c r="L80">
        <v>35.5</v>
      </c>
      <c r="M80">
        <v>57.1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23</v>
      </c>
      <c r="W80">
        <v>306</v>
      </c>
      <c r="X80">
        <v>1014.7</v>
      </c>
      <c r="Y80">
        <v>65.7</v>
      </c>
      <c r="Z80">
        <v>6.8</v>
      </c>
      <c r="AA80">
        <v>0</v>
      </c>
      <c r="AB80">
        <v>0</v>
      </c>
      <c r="AC80">
        <v>0</v>
      </c>
      <c r="AD80">
        <v>0</v>
      </c>
      <c r="AE80" t="s">
        <v>292</v>
      </c>
      <c r="AF80" t="s">
        <v>293</v>
      </c>
      <c r="AG80">
        <v>0.47</v>
      </c>
      <c r="AH80" t="s">
        <v>36</v>
      </c>
      <c r="AI80" t="s">
        <v>37</v>
      </c>
      <c r="AJ80" t="s">
        <v>38</v>
      </c>
    </row>
    <row r="81" spans="1:36" x14ac:dyDescent="0.25">
      <c r="A81" t="s">
        <v>32</v>
      </c>
      <c r="B81" t="s">
        <v>294</v>
      </c>
      <c r="C81">
        <f>YEAR(B81)</f>
        <v>2000</v>
      </c>
      <c r="D81">
        <v>53.7</v>
      </c>
      <c r="E81">
        <v>41.1</v>
      </c>
      <c r="F81">
        <v>47.9</v>
      </c>
      <c r="H81" s="2">
        <f>IF(F81-61.63&lt;=0,0,IF(F81-61.63&lt;=1,1,2))</f>
        <v>0</v>
      </c>
      <c r="I81">
        <v>53.7</v>
      </c>
      <c r="J81">
        <v>37.200000000000003</v>
      </c>
      <c r="K81">
        <v>45.7</v>
      </c>
      <c r="L81">
        <v>32.1</v>
      </c>
      <c r="M81">
        <v>55.5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8.1</v>
      </c>
      <c r="W81">
        <v>105.5</v>
      </c>
      <c r="X81">
        <v>1021.1</v>
      </c>
      <c r="Y81">
        <v>51.8</v>
      </c>
      <c r="Z81">
        <v>6.8</v>
      </c>
      <c r="AA81">
        <v>0</v>
      </c>
      <c r="AB81">
        <v>0</v>
      </c>
      <c r="AC81">
        <v>0</v>
      </c>
      <c r="AD81">
        <v>0</v>
      </c>
      <c r="AE81" t="s">
        <v>295</v>
      </c>
      <c r="AF81" t="s">
        <v>296</v>
      </c>
      <c r="AG81">
        <v>0.5</v>
      </c>
      <c r="AH81" t="s">
        <v>36</v>
      </c>
      <c r="AI81" t="s">
        <v>37</v>
      </c>
      <c r="AJ81" t="s">
        <v>38</v>
      </c>
    </row>
    <row r="82" spans="1:36" x14ac:dyDescent="0.25">
      <c r="A82" t="s">
        <v>32</v>
      </c>
      <c r="B82" t="s">
        <v>297</v>
      </c>
      <c r="C82">
        <f>YEAR(B82)</f>
        <v>2000</v>
      </c>
      <c r="D82">
        <v>59.1</v>
      </c>
      <c r="E82">
        <v>39.299999999999997</v>
      </c>
      <c r="F82">
        <v>50.3</v>
      </c>
      <c r="H82" s="2">
        <f>IF(F82-61.63&lt;=0,0,IF(F82-61.63&lt;=1,1,2))</f>
        <v>0</v>
      </c>
      <c r="I82">
        <v>59.1</v>
      </c>
      <c r="J82">
        <v>33.1</v>
      </c>
      <c r="K82">
        <v>48.3</v>
      </c>
      <c r="L82">
        <v>36.299999999999997</v>
      </c>
      <c r="M82">
        <v>59.2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17.2</v>
      </c>
      <c r="W82">
        <v>272.10000000000002</v>
      </c>
      <c r="X82">
        <v>1018</v>
      </c>
      <c r="Y82">
        <v>37</v>
      </c>
      <c r="Z82">
        <v>6.8</v>
      </c>
      <c r="AA82">
        <v>0</v>
      </c>
      <c r="AB82">
        <v>0</v>
      </c>
      <c r="AC82">
        <v>0</v>
      </c>
      <c r="AD82">
        <v>0</v>
      </c>
      <c r="AE82" t="s">
        <v>298</v>
      </c>
      <c r="AF82" t="s">
        <v>299</v>
      </c>
      <c r="AG82">
        <v>0.54</v>
      </c>
      <c r="AH82" t="s">
        <v>36</v>
      </c>
      <c r="AI82" t="s">
        <v>37</v>
      </c>
      <c r="AJ82" t="s">
        <v>38</v>
      </c>
    </row>
    <row r="83" spans="1:36" x14ac:dyDescent="0.25">
      <c r="A83" t="s">
        <v>32</v>
      </c>
      <c r="B83" t="s">
        <v>300</v>
      </c>
      <c r="C83">
        <f>YEAR(B83)</f>
        <v>2000</v>
      </c>
      <c r="D83">
        <v>51.9</v>
      </c>
      <c r="E83">
        <v>46.5</v>
      </c>
      <c r="F83">
        <v>49.2</v>
      </c>
      <c r="H83" s="2">
        <f>IF(F83-61.63&lt;=0,0,IF(F83-61.63&lt;=1,1,2))</f>
        <v>0</v>
      </c>
      <c r="I83">
        <v>51.9</v>
      </c>
      <c r="J83">
        <v>37.299999999999997</v>
      </c>
      <c r="K83">
        <v>47.2</v>
      </c>
      <c r="L83">
        <v>36</v>
      </c>
      <c r="M83">
        <v>61.8</v>
      </c>
      <c r="O83">
        <v>0.2</v>
      </c>
      <c r="P83">
        <v>100</v>
      </c>
      <c r="Q83">
        <v>8.33</v>
      </c>
      <c r="R83" t="s">
        <v>40</v>
      </c>
      <c r="S83">
        <v>0</v>
      </c>
      <c r="T83">
        <v>0</v>
      </c>
      <c r="U83">
        <v>0</v>
      </c>
      <c r="V83">
        <v>32.200000000000003</v>
      </c>
      <c r="W83">
        <v>339.7</v>
      </c>
      <c r="X83">
        <v>1013.1</v>
      </c>
      <c r="Y83">
        <v>77.599999999999994</v>
      </c>
      <c r="Z83">
        <v>6.8</v>
      </c>
      <c r="AA83">
        <v>0</v>
      </c>
      <c r="AB83">
        <v>0</v>
      </c>
      <c r="AC83">
        <v>0</v>
      </c>
      <c r="AD83">
        <v>0</v>
      </c>
      <c r="AE83" t="s">
        <v>301</v>
      </c>
      <c r="AF83" t="s">
        <v>302</v>
      </c>
      <c r="AG83">
        <v>0.56999999999999995</v>
      </c>
      <c r="AH83" t="s">
        <v>56</v>
      </c>
      <c r="AI83" t="s">
        <v>57</v>
      </c>
      <c r="AJ83" t="s">
        <v>40</v>
      </c>
    </row>
    <row r="84" spans="1:36" x14ac:dyDescent="0.25">
      <c r="A84" t="s">
        <v>32</v>
      </c>
      <c r="B84" t="s">
        <v>303</v>
      </c>
      <c r="C84">
        <f>YEAR(B84)</f>
        <v>2000</v>
      </c>
      <c r="D84">
        <v>53.7</v>
      </c>
      <c r="E84">
        <v>46.5</v>
      </c>
      <c r="F84">
        <v>51</v>
      </c>
      <c r="H84" s="2">
        <f>IF(F84-61.63&lt;=0,0,IF(F84-61.63&lt;=1,1,2))</f>
        <v>0</v>
      </c>
      <c r="I84">
        <v>53.7</v>
      </c>
      <c r="J84">
        <v>36.700000000000003</v>
      </c>
      <c r="K84">
        <v>50.2</v>
      </c>
      <c r="L84">
        <v>32.799999999999997</v>
      </c>
      <c r="M84">
        <v>50</v>
      </c>
      <c r="O84">
        <v>4.0000000000000001E-3</v>
      </c>
      <c r="P84">
        <v>100</v>
      </c>
      <c r="Q84">
        <v>4.17</v>
      </c>
      <c r="R84" t="s">
        <v>40</v>
      </c>
      <c r="S84">
        <v>0</v>
      </c>
      <c r="T84">
        <v>0</v>
      </c>
      <c r="U84">
        <v>0</v>
      </c>
      <c r="V84">
        <v>34.4</v>
      </c>
      <c r="W84">
        <v>345.5</v>
      </c>
      <c r="X84">
        <v>1015.2</v>
      </c>
      <c r="Y84">
        <v>85</v>
      </c>
      <c r="Z84">
        <v>6.8</v>
      </c>
      <c r="AA84">
        <v>0</v>
      </c>
      <c r="AB84">
        <v>0</v>
      </c>
      <c r="AC84">
        <v>0</v>
      </c>
      <c r="AD84">
        <v>0</v>
      </c>
      <c r="AE84" t="s">
        <v>304</v>
      </c>
      <c r="AF84" t="s">
        <v>305</v>
      </c>
      <c r="AG84">
        <v>0.6</v>
      </c>
      <c r="AH84" t="s">
        <v>56</v>
      </c>
      <c r="AI84" t="s">
        <v>137</v>
      </c>
      <c r="AJ84" t="s">
        <v>40</v>
      </c>
    </row>
    <row r="85" spans="1:36" x14ac:dyDescent="0.25">
      <c r="A85" t="s">
        <v>32</v>
      </c>
      <c r="B85" t="s">
        <v>306</v>
      </c>
      <c r="C85">
        <f>YEAR(B85)</f>
        <v>2000</v>
      </c>
      <c r="D85">
        <v>59.1</v>
      </c>
      <c r="E85">
        <v>46.5</v>
      </c>
      <c r="F85">
        <v>54.2</v>
      </c>
      <c r="H85" s="2">
        <f>IF(F85-61.63&lt;=0,0,IF(F85-61.63&lt;=1,1,2))</f>
        <v>0</v>
      </c>
      <c r="I85">
        <v>59.1</v>
      </c>
      <c r="J85">
        <v>43.6</v>
      </c>
      <c r="K85">
        <v>53.9</v>
      </c>
      <c r="L85">
        <v>40.1</v>
      </c>
      <c r="M85">
        <v>59.5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20.8</v>
      </c>
      <c r="W85">
        <v>321.8</v>
      </c>
      <c r="X85">
        <v>1017</v>
      </c>
      <c r="Y85">
        <v>37.700000000000003</v>
      </c>
      <c r="Z85">
        <v>6.5</v>
      </c>
      <c r="AA85">
        <v>0</v>
      </c>
      <c r="AB85">
        <v>0</v>
      </c>
      <c r="AC85">
        <v>0</v>
      </c>
      <c r="AD85">
        <v>0</v>
      </c>
      <c r="AE85" t="s">
        <v>307</v>
      </c>
      <c r="AF85" t="s">
        <v>308</v>
      </c>
      <c r="AG85">
        <v>0.64</v>
      </c>
      <c r="AH85" t="s">
        <v>36</v>
      </c>
      <c r="AI85" t="s">
        <v>37</v>
      </c>
      <c r="AJ85" t="s">
        <v>38</v>
      </c>
    </row>
    <row r="86" spans="1:36" x14ac:dyDescent="0.25">
      <c r="A86" t="s">
        <v>32</v>
      </c>
      <c r="B86" t="s">
        <v>309</v>
      </c>
      <c r="C86">
        <f>YEAR(B86)</f>
        <v>2000</v>
      </c>
      <c r="D86">
        <v>62.7</v>
      </c>
      <c r="E86">
        <v>44.7</v>
      </c>
      <c r="F86">
        <v>52.9</v>
      </c>
      <c r="H86" s="2">
        <f>IF(F86-61.63&lt;=0,0,IF(F86-61.63&lt;=1,1,2))</f>
        <v>0</v>
      </c>
      <c r="I86">
        <v>62.7</v>
      </c>
      <c r="J86">
        <v>42.2</v>
      </c>
      <c r="K86">
        <v>51.9</v>
      </c>
      <c r="L86">
        <v>46.3</v>
      </c>
      <c r="M86">
        <v>78.7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5.8</v>
      </c>
      <c r="W86">
        <v>175.4</v>
      </c>
      <c r="X86">
        <v>1018.7</v>
      </c>
      <c r="Y86">
        <v>30</v>
      </c>
      <c r="Z86">
        <v>6.6</v>
      </c>
      <c r="AA86">
        <v>0</v>
      </c>
      <c r="AB86">
        <v>0</v>
      </c>
      <c r="AC86">
        <v>0</v>
      </c>
      <c r="AD86">
        <v>0</v>
      </c>
      <c r="AE86" t="s">
        <v>310</v>
      </c>
      <c r="AF86" t="s">
        <v>311</v>
      </c>
      <c r="AG86">
        <v>0.67</v>
      </c>
      <c r="AH86" t="s">
        <v>36</v>
      </c>
      <c r="AI86" t="s">
        <v>37</v>
      </c>
      <c r="AJ86" t="s">
        <v>38</v>
      </c>
    </row>
    <row r="87" spans="1:36" x14ac:dyDescent="0.25">
      <c r="A87" t="s">
        <v>32</v>
      </c>
      <c r="B87" t="s">
        <v>312</v>
      </c>
      <c r="C87">
        <f>YEAR(B87)</f>
        <v>2000</v>
      </c>
      <c r="D87">
        <v>62.7</v>
      </c>
      <c r="E87">
        <v>44.7</v>
      </c>
      <c r="F87">
        <v>50.6</v>
      </c>
      <c r="H87" s="2">
        <f>IF(F87-61.63&lt;=0,0,IF(F87-61.63&lt;=1,1,2))</f>
        <v>0</v>
      </c>
      <c r="I87">
        <v>62.7</v>
      </c>
      <c r="J87">
        <v>44.7</v>
      </c>
      <c r="K87">
        <v>50.6</v>
      </c>
      <c r="L87">
        <v>43.2</v>
      </c>
      <c r="M87">
        <v>76.5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1020.6</v>
      </c>
      <c r="Y87">
        <v>30</v>
      </c>
      <c r="Z87">
        <v>6.2</v>
      </c>
      <c r="AA87">
        <v>0</v>
      </c>
      <c r="AB87">
        <v>0</v>
      </c>
      <c r="AC87">
        <v>0</v>
      </c>
      <c r="AD87">
        <v>0</v>
      </c>
      <c r="AE87" t="s">
        <v>313</v>
      </c>
      <c r="AF87" t="s">
        <v>314</v>
      </c>
      <c r="AG87">
        <v>0.7</v>
      </c>
      <c r="AH87" t="s">
        <v>36</v>
      </c>
      <c r="AI87" t="s">
        <v>37</v>
      </c>
      <c r="AJ87" t="s">
        <v>38</v>
      </c>
    </row>
    <row r="88" spans="1:36" x14ac:dyDescent="0.25">
      <c r="A88" t="s">
        <v>32</v>
      </c>
      <c r="B88" t="s">
        <v>315</v>
      </c>
      <c r="C88">
        <f>YEAR(B88)</f>
        <v>2000</v>
      </c>
      <c r="D88">
        <v>69.900000000000006</v>
      </c>
      <c r="E88">
        <v>55.5</v>
      </c>
      <c r="F88">
        <v>63.3</v>
      </c>
      <c r="H88" s="2">
        <f>IF(F88-61.63&lt;=0,0,IF(F88-61.63&lt;=1,1,2))</f>
        <v>2</v>
      </c>
      <c r="I88">
        <v>69.900000000000006</v>
      </c>
      <c r="J88">
        <v>55.5</v>
      </c>
      <c r="K88">
        <v>63.3</v>
      </c>
      <c r="L88">
        <v>42.8</v>
      </c>
      <c r="M88">
        <v>47.6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23</v>
      </c>
      <c r="W88">
        <v>176.4</v>
      </c>
      <c r="X88">
        <v>1017.3</v>
      </c>
      <c r="Y88">
        <v>85.6</v>
      </c>
      <c r="Z88">
        <v>6.4</v>
      </c>
      <c r="AA88">
        <v>0</v>
      </c>
      <c r="AB88">
        <v>0</v>
      </c>
      <c r="AC88">
        <v>0</v>
      </c>
      <c r="AD88">
        <v>0</v>
      </c>
      <c r="AE88" t="s">
        <v>316</v>
      </c>
      <c r="AF88" t="s">
        <v>317</v>
      </c>
      <c r="AG88">
        <v>0.73</v>
      </c>
      <c r="AH88" t="s">
        <v>36</v>
      </c>
      <c r="AI88" t="s">
        <v>37</v>
      </c>
      <c r="AJ88" t="s">
        <v>38</v>
      </c>
    </row>
    <row r="89" spans="1:36" x14ac:dyDescent="0.25">
      <c r="A89" t="s">
        <v>32</v>
      </c>
      <c r="B89" t="s">
        <v>318</v>
      </c>
      <c r="C89">
        <f>YEAR(B89)</f>
        <v>2000</v>
      </c>
      <c r="D89">
        <v>66.3</v>
      </c>
      <c r="E89">
        <v>57.3</v>
      </c>
      <c r="F89">
        <v>62.5</v>
      </c>
      <c r="H89" s="2">
        <f>IF(F89-61.63&lt;=0,0,IF(F89-61.63&lt;=1,1,2))</f>
        <v>1</v>
      </c>
      <c r="I89">
        <v>66.3</v>
      </c>
      <c r="J89">
        <v>57.3</v>
      </c>
      <c r="K89">
        <v>62.5</v>
      </c>
      <c r="L89">
        <v>49.4</v>
      </c>
      <c r="M89">
        <v>64.099999999999994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20.8</v>
      </c>
      <c r="W89">
        <v>137.6</v>
      </c>
      <c r="X89">
        <v>1018.1</v>
      </c>
      <c r="Y89">
        <v>90</v>
      </c>
      <c r="Z89">
        <v>6.4</v>
      </c>
      <c r="AA89">
        <v>0</v>
      </c>
      <c r="AB89">
        <v>0</v>
      </c>
      <c r="AC89">
        <v>0</v>
      </c>
      <c r="AD89">
        <v>0</v>
      </c>
      <c r="AE89" t="s">
        <v>319</v>
      </c>
      <c r="AF89" t="s">
        <v>320</v>
      </c>
      <c r="AG89">
        <v>0.75</v>
      </c>
      <c r="AH89" t="s">
        <v>36</v>
      </c>
      <c r="AI89" t="s">
        <v>37</v>
      </c>
      <c r="AJ89" t="s">
        <v>38</v>
      </c>
    </row>
    <row r="90" spans="1:36" x14ac:dyDescent="0.25">
      <c r="A90" t="s">
        <v>32</v>
      </c>
      <c r="B90" t="s">
        <v>321</v>
      </c>
      <c r="C90">
        <f>YEAR(B90)</f>
        <v>2000</v>
      </c>
      <c r="D90">
        <v>71.7</v>
      </c>
      <c r="E90">
        <v>53.7</v>
      </c>
      <c r="F90">
        <v>62.2</v>
      </c>
      <c r="H90" s="2">
        <f>IF(F90-61.63&lt;=0,0,IF(F90-61.63&lt;=1,1,2))</f>
        <v>1</v>
      </c>
      <c r="I90">
        <v>71.7</v>
      </c>
      <c r="J90">
        <v>53.7</v>
      </c>
      <c r="K90">
        <v>62.2</v>
      </c>
      <c r="L90">
        <v>48.4</v>
      </c>
      <c r="M90">
        <v>66.599999999999994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23</v>
      </c>
      <c r="W90">
        <v>166.1</v>
      </c>
      <c r="X90">
        <v>1017.3</v>
      </c>
      <c r="Y90">
        <v>97.3</v>
      </c>
      <c r="Z90">
        <v>6.8</v>
      </c>
      <c r="AA90">
        <v>0</v>
      </c>
      <c r="AB90">
        <v>0</v>
      </c>
      <c r="AC90">
        <v>0</v>
      </c>
      <c r="AD90">
        <v>0</v>
      </c>
      <c r="AE90" t="s">
        <v>322</v>
      </c>
      <c r="AF90" t="s">
        <v>323</v>
      </c>
      <c r="AG90">
        <v>0.79</v>
      </c>
      <c r="AH90" t="s">
        <v>88</v>
      </c>
      <c r="AI90" t="s">
        <v>89</v>
      </c>
      <c r="AJ90" t="s">
        <v>90</v>
      </c>
    </row>
    <row r="91" spans="1:36" x14ac:dyDescent="0.25">
      <c r="A91" t="s">
        <v>32</v>
      </c>
      <c r="B91" t="s">
        <v>324</v>
      </c>
      <c r="C91">
        <f>YEAR(B91)</f>
        <v>2000</v>
      </c>
      <c r="D91">
        <v>78.900000000000006</v>
      </c>
      <c r="E91">
        <v>62.7</v>
      </c>
      <c r="F91">
        <v>72.099999999999994</v>
      </c>
      <c r="H91" s="2">
        <f>IF(F91-61.63&lt;=0,0,IF(F91-61.63&lt;=1,1,2))</f>
        <v>2</v>
      </c>
      <c r="I91">
        <v>78.900000000000006</v>
      </c>
      <c r="J91">
        <v>62.7</v>
      </c>
      <c r="K91">
        <v>72.099999999999994</v>
      </c>
      <c r="L91">
        <v>36.9</v>
      </c>
      <c r="M91">
        <v>29.3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27.5</v>
      </c>
      <c r="W91">
        <v>179</v>
      </c>
      <c r="X91">
        <v>1014.1</v>
      </c>
      <c r="Y91">
        <v>70</v>
      </c>
      <c r="Z91">
        <v>6.3</v>
      </c>
      <c r="AA91">
        <v>0</v>
      </c>
      <c r="AB91">
        <v>0</v>
      </c>
      <c r="AC91">
        <v>0</v>
      </c>
      <c r="AD91">
        <v>0</v>
      </c>
      <c r="AE91" t="s">
        <v>325</v>
      </c>
      <c r="AF91" t="s">
        <v>326</v>
      </c>
      <c r="AG91">
        <v>0.83</v>
      </c>
      <c r="AH91" t="s">
        <v>36</v>
      </c>
      <c r="AI91" t="s">
        <v>37</v>
      </c>
      <c r="AJ91" t="s">
        <v>38</v>
      </c>
    </row>
    <row r="92" spans="1:36" x14ac:dyDescent="0.25">
      <c r="A92" t="s">
        <v>32</v>
      </c>
      <c r="B92" t="s">
        <v>327</v>
      </c>
      <c r="C92">
        <f>YEAR(B92)</f>
        <v>2000</v>
      </c>
      <c r="D92">
        <v>66.3</v>
      </c>
      <c r="E92">
        <v>55.5</v>
      </c>
      <c r="F92">
        <v>61.5</v>
      </c>
      <c r="H92" s="2">
        <f>IF(F92-61.63&lt;=0,0,IF(F92-61.63&lt;=1,1,2))</f>
        <v>0</v>
      </c>
      <c r="I92">
        <v>66.3</v>
      </c>
      <c r="J92">
        <v>55.5</v>
      </c>
      <c r="K92">
        <v>61.5</v>
      </c>
      <c r="L92">
        <v>50.1</v>
      </c>
      <c r="M92">
        <v>66.8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10.3</v>
      </c>
      <c r="W92">
        <v>145.69999999999999</v>
      </c>
      <c r="X92">
        <v>1012.2</v>
      </c>
      <c r="Y92">
        <v>0</v>
      </c>
      <c r="Z92">
        <v>6.2</v>
      </c>
      <c r="AA92">
        <v>0</v>
      </c>
      <c r="AB92">
        <v>0</v>
      </c>
      <c r="AC92">
        <v>0</v>
      </c>
      <c r="AD92">
        <v>0</v>
      </c>
      <c r="AE92" t="s">
        <v>328</v>
      </c>
      <c r="AF92" t="s">
        <v>329</v>
      </c>
      <c r="AG92">
        <v>0.86</v>
      </c>
      <c r="AH92" t="s">
        <v>330</v>
      </c>
      <c r="AI92" t="s">
        <v>37</v>
      </c>
      <c r="AJ92" t="s">
        <v>331</v>
      </c>
    </row>
    <row r="93" spans="1:36" x14ac:dyDescent="0.25">
      <c r="A93" t="s">
        <v>32</v>
      </c>
      <c r="B93" t="s">
        <v>332</v>
      </c>
      <c r="C93">
        <f>YEAR(B93)</f>
        <v>2000</v>
      </c>
      <c r="D93">
        <v>75.3</v>
      </c>
      <c r="E93">
        <v>57.3</v>
      </c>
      <c r="F93">
        <v>61.3</v>
      </c>
      <c r="H93" s="2">
        <f>IF(F93-61.63&lt;=0,0,IF(F93-61.63&lt;=1,1,2))</f>
        <v>0</v>
      </c>
      <c r="I93">
        <v>75.3</v>
      </c>
      <c r="J93">
        <v>57.3</v>
      </c>
      <c r="K93">
        <v>61.3</v>
      </c>
      <c r="L93">
        <v>55.7</v>
      </c>
      <c r="M93">
        <v>82.8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16.100000000000001</v>
      </c>
      <c r="W93">
        <v>301.7</v>
      </c>
      <c r="X93">
        <v>1007.2</v>
      </c>
      <c r="Y93">
        <v>80</v>
      </c>
      <c r="Z93">
        <v>5.9</v>
      </c>
      <c r="AA93">
        <v>0</v>
      </c>
      <c r="AB93">
        <v>0</v>
      </c>
      <c r="AC93">
        <v>0</v>
      </c>
      <c r="AD93">
        <v>0</v>
      </c>
      <c r="AE93" t="s">
        <v>333</v>
      </c>
      <c r="AF93" t="s">
        <v>334</v>
      </c>
      <c r="AG93">
        <v>0.89</v>
      </c>
      <c r="AH93" t="s">
        <v>36</v>
      </c>
      <c r="AI93" t="s">
        <v>37</v>
      </c>
      <c r="AJ93" t="s">
        <v>38</v>
      </c>
    </row>
    <row r="94" spans="1:36" x14ac:dyDescent="0.25">
      <c r="A94" t="s">
        <v>32</v>
      </c>
      <c r="B94" t="s">
        <v>335</v>
      </c>
      <c r="C94">
        <f>YEAR(B94)</f>
        <v>2000</v>
      </c>
      <c r="D94">
        <v>71.7</v>
      </c>
      <c r="E94">
        <v>55.5</v>
      </c>
      <c r="F94">
        <v>62.7</v>
      </c>
      <c r="H94" s="2">
        <f>IF(F94-61.63&lt;=0,0,IF(F94-61.63&lt;=1,1,2))</f>
        <v>2</v>
      </c>
      <c r="I94">
        <v>71.7</v>
      </c>
      <c r="J94">
        <v>55.5</v>
      </c>
      <c r="K94">
        <v>62.7</v>
      </c>
      <c r="L94">
        <v>49.1</v>
      </c>
      <c r="M94">
        <v>64.2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13.9</v>
      </c>
      <c r="W94">
        <v>197.9</v>
      </c>
      <c r="X94">
        <v>1010</v>
      </c>
      <c r="Y94">
        <v>30</v>
      </c>
      <c r="Z94">
        <v>6.2</v>
      </c>
      <c r="AA94">
        <v>0</v>
      </c>
      <c r="AB94">
        <v>0</v>
      </c>
      <c r="AC94">
        <v>0</v>
      </c>
      <c r="AD94">
        <v>0</v>
      </c>
      <c r="AE94" t="s">
        <v>336</v>
      </c>
      <c r="AF94" t="s">
        <v>337</v>
      </c>
      <c r="AG94">
        <v>0.92</v>
      </c>
      <c r="AH94" t="s">
        <v>36</v>
      </c>
      <c r="AI94" t="s">
        <v>37</v>
      </c>
      <c r="AJ94" t="s">
        <v>38</v>
      </c>
    </row>
    <row r="95" spans="1:36" x14ac:dyDescent="0.25">
      <c r="A95" t="s">
        <v>32</v>
      </c>
      <c r="B95" t="s">
        <v>338</v>
      </c>
      <c r="C95">
        <f>YEAR(B95)</f>
        <v>2000</v>
      </c>
      <c r="D95">
        <v>66.3</v>
      </c>
      <c r="E95">
        <v>51.9</v>
      </c>
      <c r="F95">
        <v>59.6</v>
      </c>
      <c r="H95" s="2">
        <f>IF(F95-61.63&lt;=0,0,IF(F95-61.63&lt;=1,1,2))</f>
        <v>0</v>
      </c>
      <c r="I95">
        <v>66.3</v>
      </c>
      <c r="J95">
        <v>51.9</v>
      </c>
      <c r="K95">
        <v>59.6</v>
      </c>
      <c r="L95">
        <v>50.6</v>
      </c>
      <c r="M95">
        <v>72.7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11.4</v>
      </c>
      <c r="W95">
        <v>115.8</v>
      </c>
      <c r="X95">
        <v>1013.3</v>
      </c>
      <c r="Y95">
        <v>92.5</v>
      </c>
      <c r="Z95">
        <v>6.3</v>
      </c>
      <c r="AA95">
        <v>0</v>
      </c>
      <c r="AB95">
        <v>0</v>
      </c>
      <c r="AC95">
        <v>0</v>
      </c>
      <c r="AD95">
        <v>0</v>
      </c>
      <c r="AE95" t="s">
        <v>339</v>
      </c>
      <c r="AF95" t="s">
        <v>340</v>
      </c>
      <c r="AG95">
        <v>0.96</v>
      </c>
      <c r="AH95" t="s">
        <v>88</v>
      </c>
      <c r="AI95" t="s">
        <v>89</v>
      </c>
      <c r="AJ95" t="s">
        <v>90</v>
      </c>
    </row>
    <row r="96" spans="1:36" x14ac:dyDescent="0.25">
      <c r="A96" t="s">
        <v>32</v>
      </c>
      <c r="B96" t="s">
        <v>341</v>
      </c>
      <c r="C96">
        <f>YEAR(B96)</f>
        <v>2000</v>
      </c>
      <c r="D96">
        <v>80.7</v>
      </c>
      <c r="E96">
        <v>66.3</v>
      </c>
      <c r="F96">
        <v>74.2</v>
      </c>
      <c r="H96" s="2">
        <f>IF(F96-61.63&lt;=0,0,IF(F96-61.63&lt;=1,1,2))</f>
        <v>2</v>
      </c>
      <c r="I96">
        <v>79.8</v>
      </c>
      <c r="J96">
        <v>66.3</v>
      </c>
      <c r="K96">
        <v>74.2</v>
      </c>
      <c r="L96">
        <v>41</v>
      </c>
      <c r="M96">
        <v>30.7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34.4</v>
      </c>
      <c r="W96">
        <v>173.9</v>
      </c>
      <c r="X96">
        <v>1011.4</v>
      </c>
      <c r="Y96">
        <v>0</v>
      </c>
      <c r="Z96">
        <v>6.2</v>
      </c>
      <c r="AA96">
        <v>0</v>
      </c>
      <c r="AB96">
        <v>0</v>
      </c>
      <c r="AC96">
        <v>0</v>
      </c>
      <c r="AD96">
        <v>0</v>
      </c>
      <c r="AE96" t="s">
        <v>342</v>
      </c>
      <c r="AF96" t="s">
        <v>343</v>
      </c>
      <c r="AG96">
        <v>0</v>
      </c>
      <c r="AH96" t="s">
        <v>330</v>
      </c>
      <c r="AI96" t="s">
        <v>37</v>
      </c>
      <c r="AJ96" t="s">
        <v>344</v>
      </c>
    </row>
    <row r="97" spans="1:36" x14ac:dyDescent="0.25">
      <c r="A97" t="s">
        <v>32</v>
      </c>
      <c r="B97" t="s">
        <v>345</v>
      </c>
      <c r="C97">
        <f>YEAR(B97)</f>
        <v>2000</v>
      </c>
      <c r="D97">
        <v>78.900000000000006</v>
      </c>
      <c r="E97">
        <v>59.1</v>
      </c>
      <c r="F97">
        <v>71</v>
      </c>
      <c r="H97" s="2">
        <f>IF(F97-61.63&lt;=0,0,IF(F97-61.63&lt;=1,1,2))</f>
        <v>2</v>
      </c>
      <c r="I97">
        <v>78.900000000000006</v>
      </c>
      <c r="J97">
        <v>59.1</v>
      </c>
      <c r="K97">
        <v>71</v>
      </c>
      <c r="L97">
        <v>44.7</v>
      </c>
      <c r="M97">
        <v>43.9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33.299999999999997</v>
      </c>
      <c r="W97">
        <v>185.4</v>
      </c>
      <c r="X97">
        <v>1010.1</v>
      </c>
      <c r="Y97">
        <v>100</v>
      </c>
      <c r="Z97">
        <v>6.1</v>
      </c>
      <c r="AA97">
        <v>0</v>
      </c>
      <c r="AB97">
        <v>0</v>
      </c>
      <c r="AC97">
        <v>0</v>
      </c>
      <c r="AD97">
        <v>0</v>
      </c>
      <c r="AE97" t="s">
        <v>346</v>
      </c>
      <c r="AF97" t="s">
        <v>347</v>
      </c>
      <c r="AG97">
        <v>0.02</v>
      </c>
      <c r="AH97" t="s">
        <v>88</v>
      </c>
      <c r="AI97" t="s">
        <v>89</v>
      </c>
      <c r="AJ97" t="s">
        <v>344</v>
      </c>
    </row>
    <row r="98" spans="1:36" x14ac:dyDescent="0.25">
      <c r="A98" t="s">
        <v>32</v>
      </c>
      <c r="B98" t="s">
        <v>348</v>
      </c>
      <c r="C98">
        <f>YEAR(B98)</f>
        <v>2000</v>
      </c>
      <c r="D98">
        <v>69.900000000000006</v>
      </c>
      <c r="E98">
        <v>53.7</v>
      </c>
      <c r="F98">
        <v>60.9</v>
      </c>
      <c r="H98" s="2">
        <f>IF(F98-61.63&lt;=0,0,IF(F98-61.63&lt;=1,1,2))</f>
        <v>0</v>
      </c>
      <c r="I98">
        <v>69.900000000000006</v>
      </c>
      <c r="J98">
        <v>53.7</v>
      </c>
      <c r="K98">
        <v>60.9</v>
      </c>
      <c r="L98">
        <v>48.8</v>
      </c>
      <c r="M98">
        <v>66.2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23</v>
      </c>
      <c r="W98">
        <v>277.3</v>
      </c>
      <c r="X98">
        <v>1014</v>
      </c>
      <c r="Y98">
        <v>30</v>
      </c>
      <c r="Z98">
        <v>6.5</v>
      </c>
      <c r="AA98">
        <v>0</v>
      </c>
      <c r="AB98">
        <v>0</v>
      </c>
      <c r="AC98">
        <v>0</v>
      </c>
      <c r="AD98">
        <v>0</v>
      </c>
      <c r="AE98" t="s">
        <v>349</v>
      </c>
      <c r="AF98" t="s">
        <v>350</v>
      </c>
      <c r="AG98">
        <v>0.06</v>
      </c>
      <c r="AH98" t="s">
        <v>36</v>
      </c>
      <c r="AI98" t="s">
        <v>37</v>
      </c>
      <c r="AJ98" t="s">
        <v>38</v>
      </c>
    </row>
    <row r="99" spans="1:36" x14ac:dyDescent="0.25">
      <c r="A99" t="s">
        <v>32</v>
      </c>
      <c r="B99" t="s">
        <v>351</v>
      </c>
      <c r="C99">
        <f>YEAR(B99)</f>
        <v>2000</v>
      </c>
      <c r="D99">
        <v>66.3</v>
      </c>
      <c r="E99">
        <v>51.9</v>
      </c>
      <c r="F99">
        <v>59.3</v>
      </c>
      <c r="H99" s="2">
        <f>IF(F99-61.63&lt;=0,0,IF(F99-61.63&lt;=1,1,2))</f>
        <v>0</v>
      </c>
      <c r="I99">
        <v>66.3</v>
      </c>
      <c r="J99">
        <v>51.9</v>
      </c>
      <c r="K99">
        <v>59.3</v>
      </c>
      <c r="L99">
        <v>44.7</v>
      </c>
      <c r="M99">
        <v>59.8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19.5</v>
      </c>
      <c r="W99">
        <v>288.3</v>
      </c>
      <c r="X99">
        <v>1014</v>
      </c>
      <c r="Y99">
        <v>39.1</v>
      </c>
      <c r="Z99">
        <v>6.8</v>
      </c>
      <c r="AA99">
        <v>0</v>
      </c>
      <c r="AB99">
        <v>0</v>
      </c>
      <c r="AC99">
        <v>0</v>
      </c>
      <c r="AD99">
        <v>0</v>
      </c>
      <c r="AE99" t="s">
        <v>352</v>
      </c>
      <c r="AF99" t="s">
        <v>353</v>
      </c>
      <c r="AG99">
        <v>0.09</v>
      </c>
      <c r="AH99" t="s">
        <v>36</v>
      </c>
      <c r="AI99" t="s">
        <v>37</v>
      </c>
      <c r="AJ99" t="s">
        <v>38</v>
      </c>
    </row>
    <row r="100" spans="1:36" x14ac:dyDescent="0.25">
      <c r="A100" t="s">
        <v>32</v>
      </c>
      <c r="B100" t="s">
        <v>354</v>
      </c>
      <c r="C100">
        <f>YEAR(B100)</f>
        <v>2000</v>
      </c>
      <c r="D100">
        <v>62.7</v>
      </c>
      <c r="E100">
        <v>55.5</v>
      </c>
      <c r="F100">
        <v>58.9</v>
      </c>
      <c r="H100" s="2">
        <f>IF(F100-61.63&lt;=0,0,IF(F100-61.63&lt;=1,1,2))</f>
        <v>0</v>
      </c>
      <c r="I100">
        <v>62.7</v>
      </c>
      <c r="J100">
        <v>55.5</v>
      </c>
      <c r="K100">
        <v>58.9</v>
      </c>
      <c r="L100">
        <v>46.7</v>
      </c>
      <c r="M100">
        <v>64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23</v>
      </c>
      <c r="W100">
        <v>301.2</v>
      </c>
      <c r="X100">
        <v>1014.5</v>
      </c>
      <c r="Y100">
        <v>55.5</v>
      </c>
      <c r="Z100">
        <v>6.8</v>
      </c>
      <c r="AA100">
        <v>0</v>
      </c>
      <c r="AB100">
        <v>0</v>
      </c>
      <c r="AC100">
        <v>0</v>
      </c>
      <c r="AD100">
        <v>0</v>
      </c>
      <c r="AE100" t="s">
        <v>355</v>
      </c>
      <c r="AF100" t="s">
        <v>356</v>
      </c>
      <c r="AG100">
        <v>0.13</v>
      </c>
      <c r="AH100" t="s">
        <v>36</v>
      </c>
      <c r="AI100" t="s">
        <v>37</v>
      </c>
      <c r="AJ100" t="s">
        <v>38</v>
      </c>
    </row>
    <row r="101" spans="1:36" x14ac:dyDescent="0.25">
      <c r="A101" t="s">
        <v>32</v>
      </c>
      <c r="B101" t="s">
        <v>357</v>
      </c>
      <c r="C101">
        <f>YEAR(B101)</f>
        <v>2000</v>
      </c>
      <c r="D101">
        <v>60.9</v>
      </c>
      <c r="E101">
        <v>53.7</v>
      </c>
      <c r="F101">
        <v>57.3</v>
      </c>
      <c r="H101" s="2">
        <f>IF(F101-61.63&lt;=0,0,IF(F101-61.63&lt;=1,1,2))</f>
        <v>0</v>
      </c>
      <c r="I101">
        <v>60.9</v>
      </c>
      <c r="J101">
        <v>53.7</v>
      </c>
      <c r="K101">
        <v>57.3</v>
      </c>
      <c r="L101">
        <v>41.3</v>
      </c>
      <c r="M101">
        <v>55.8</v>
      </c>
      <c r="O101">
        <v>7.9000000000000001E-2</v>
      </c>
      <c r="P101">
        <v>100</v>
      </c>
      <c r="Q101">
        <v>4.17</v>
      </c>
      <c r="R101" t="s">
        <v>40</v>
      </c>
      <c r="S101">
        <v>0</v>
      </c>
      <c r="T101">
        <v>0</v>
      </c>
      <c r="U101">
        <v>0</v>
      </c>
      <c r="V101">
        <v>12.8</v>
      </c>
      <c r="W101">
        <v>357.1</v>
      </c>
      <c r="X101">
        <v>1017.3</v>
      </c>
      <c r="Y101">
        <v>68.3</v>
      </c>
      <c r="Z101">
        <v>6.8</v>
      </c>
      <c r="AA101">
        <v>0</v>
      </c>
      <c r="AB101">
        <v>0</v>
      </c>
      <c r="AC101">
        <v>0</v>
      </c>
      <c r="AD101">
        <v>0</v>
      </c>
      <c r="AE101" t="s">
        <v>358</v>
      </c>
      <c r="AF101" t="s">
        <v>359</v>
      </c>
      <c r="AG101">
        <v>0.17</v>
      </c>
      <c r="AH101" t="s">
        <v>56</v>
      </c>
      <c r="AI101" t="s">
        <v>137</v>
      </c>
      <c r="AJ101" t="s">
        <v>40</v>
      </c>
    </row>
    <row r="102" spans="1:36" x14ac:dyDescent="0.25">
      <c r="A102" t="s">
        <v>32</v>
      </c>
      <c r="B102" t="s">
        <v>360</v>
      </c>
      <c r="C102">
        <f>YEAR(B102)</f>
        <v>2000</v>
      </c>
      <c r="D102">
        <v>66.3</v>
      </c>
      <c r="E102">
        <v>51.9</v>
      </c>
      <c r="F102">
        <v>57.9</v>
      </c>
      <c r="H102" s="2">
        <f>IF(F102-61.63&lt;=0,0,IF(F102-61.63&lt;=1,1,2))</f>
        <v>0</v>
      </c>
      <c r="I102">
        <v>66.3</v>
      </c>
      <c r="J102">
        <v>51.9</v>
      </c>
      <c r="K102">
        <v>57.9</v>
      </c>
      <c r="L102">
        <v>41.3</v>
      </c>
      <c r="M102">
        <v>55</v>
      </c>
      <c r="O102">
        <v>1.6E-2</v>
      </c>
      <c r="P102">
        <v>100</v>
      </c>
      <c r="Q102">
        <v>8.33</v>
      </c>
      <c r="R102" t="s">
        <v>40</v>
      </c>
      <c r="S102">
        <v>0</v>
      </c>
      <c r="T102">
        <v>0</v>
      </c>
      <c r="U102">
        <v>0</v>
      </c>
      <c r="V102">
        <v>28.9</v>
      </c>
      <c r="W102">
        <v>163.9</v>
      </c>
      <c r="X102">
        <v>1014.4</v>
      </c>
      <c r="Y102">
        <v>86.5</v>
      </c>
      <c r="Z102">
        <v>6.7</v>
      </c>
      <c r="AA102">
        <v>0</v>
      </c>
      <c r="AB102">
        <v>0</v>
      </c>
      <c r="AC102">
        <v>0</v>
      </c>
      <c r="AD102">
        <v>0</v>
      </c>
      <c r="AE102" t="s">
        <v>361</v>
      </c>
      <c r="AF102" t="s">
        <v>362</v>
      </c>
      <c r="AG102">
        <v>0.2</v>
      </c>
      <c r="AH102" t="s">
        <v>56</v>
      </c>
      <c r="AI102" t="s">
        <v>57</v>
      </c>
      <c r="AJ102" t="s">
        <v>40</v>
      </c>
    </row>
    <row r="103" spans="1:36" x14ac:dyDescent="0.25">
      <c r="A103" t="s">
        <v>32</v>
      </c>
      <c r="B103" t="s">
        <v>363</v>
      </c>
      <c r="C103">
        <f>YEAR(B103)</f>
        <v>2000</v>
      </c>
      <c r="D103">
        <v>68.099999999999994</v>
      </c>
      <c r="E103">
        <v>60.9</v>
      </c>
      <c r="F103">
        <v>65.5</v>
      </c>
      <c r="H103" s="2">
        <f>IF(F103-61.63&lt;=0,0,IF(F103-61.63&lt;=1,1,2))</f>
        <v>2</v>
      </c>
      <c r="I103">
        <v>68.099999999999994</v>
      </c>
      <c r="J103">
        <v>60.9</v>
      </c>
      <c r="K103">
        <v>65.5</v>
      </c>
      <c r="L103">
        <v>49.9</v>
      </c>
      <c r="M103">
        <v>60.7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43.6</v>
      </c>
      <c r="W103">
        <v>203.8</v>
      </c>
      <c r="X103">
        <v>1003.9</v>
      </c>
      <c r="Y103">
        <v>55.7</v>
      </c>
      <c r="Z103">
        <v>5.8</v>
      </c>
      <c r="AA103">
        <v>0</v>
      </c>
      <c r="AB103">
        <v>0</v>
      </c>
      <c r="AC103">
        <v>0</v>
      </c>
      <c r="AD103">
        <v>0</v>
      </c>
      <c r="AE103" t="s">
        <v>364</v>
      </c>
      <c r="AF103" t="s">
        <v>365</v>
      </c>
      <c r="AG103">
        <v>0.25</v>
      </c>
      <c r="AH103" t="s">
        <v>36</v>
      </c>
      <c r="AI103" t="s">
        <v>37</v>
      </c>
      <c r="AJ103" t="s">
        <v>344</v>
      </c>
    </row>
    <row r="104" spans="1:36" x14ac:dyDescent="0.25">
      <c r="A104" t="s">
        <v>32</v>
      </c>
      <c r="B104" t="s">
        <v>366</v>
      </c>
      <c r="C104">
        <f>YEAR(B104)</f>
        <v>2000</v>
      </c>
      <c r="D104">
        <v>64.5</v>
      </c>
      <c r="E104">
        <v>55.5</v>
      </c>
      <c r="F104">
        <v>60.9</v>
      </c>
      <c r="H104" s="2">
        <f>IF(F104-61.63&lt;=0,0,IF(F104-61.63&lt;=1,1,2))</f>
        <v>0</v>
      </c>
      <c r="I104">
        <v>64.5</v>
      </c>
      <c r="J104">
        <v>55.5</v>
      </c>
      <c r="K104">
        <v>60.9</v>
      </c>
      <c r="L104">
        <v>55.5</v>
      </c>
      <c r="M104">
        <v>82.8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10.3</v>
      </c>
      <c r="W104">
        <v>302.2</v>
      </c>
      <c r="X104">
        <v>1003</v>
      </c>
      <c r="Y104">
        <v>71</v>
      </c>
      <c r="Z104">
        <v>4.4000000000000004</v>
      </c>
      <c r="AA104">
        <v>0</v>
      </c>
      <c r="AB104">
        <v>0</v>
      </c>
      <c r="AC104">
        <v>0</v>
      </c>
      <c r="AD104">
        <v>0</v>
      </c>
      <c r="AE104" t="s">
        <v>367</v>
      </c>
      <c r="AF104" t="s">
        <v>368</v>
      </c>
      <c r="AG104">
        <v>0.27</v>
      </c>
      <c r="AH104" t="s">
        <v>36</v>
      </c>
      <c r="AI104" t="s">
        <v>37</v>
      </c>
      <c r="AJ104" t="s">
        <v>38</v>
      </c>
    </row>
    <row r="105" spans="1:36" x14ac:dyDescent="0.25">
      <c r="A105" t="s">
        <v>32</v>
      </c>
      <c r="B105" t="s">
        <v>369</v>
      </c>
      <c r="C105">
        <f>YEAR(B105)</f>
        <v>2000</v>
      </c>
      <c r="D105">
        <v>66.3</v>
      </c>
      <c r="E105">
        <v>57.3</v>
      </c>
      <c r="F105">
        <v>61.6</v>
      </c>
      <c r="H105" s="2">
        <f>IF(F105-61.63&lt;=0,0,IF(F105-61.63&lt;=1,1,2))</f>
        <v>0</v>
      </c>
      <c r="I105">
        <v>66.3</v>
      </c>
      <c r="J105">
        <v>57.3</v>
      </c>
      <c r="K105">
        <v>61.6</v>
      </c>
      <c r="L105">
        <v>53</v>
      </c>
      <c r="M105">
        <v>73.7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19.5</v>
      </c>
      <c r="W105">
        <v>302.89999999999998</v>
      </c>
      <c r="X105">
        <v>1007.9</v>
      </c>
      <c r="Y105">
        <v>47.1</v>
      </c>
      <c r="Z105">
        <v>6.1</v>
      </c>
      <c r="AA105">
        <v>0</v>
      </c>
      <c r="AB105">
        <v>0</v>
      </c>
      <c r="AC105">
        <v>0</v>
      </c>
      <c r="AD105">
        <v>0</v>
      </c>
      <c r="AE105" t="s">
        <v>370</v>
      </c>
      <c r="AF105" t="s">
        <v>371</v>
      </c>
      <c r="AG105">
        <v>0.31</v>
      </c>
      <c r="AH105" t="s">
        <v>36</v>
      </c>
      <c r="AI105" t="s">
        <v>37</v>
      </c>
      <c r="AJ105" t="s">
        <v>38</v>
      </c>
    </row>
    <row r="106" spans="1:36" x14ac:dyDescent="0.25">
      <c r="A106" t="s">
        <v>32</v>
      </c>
      <c r="B106" t="s">
        <v>372</v>
      </c>
      <c r="C106">
        <f>YEAR(B106)</f>
        <v>2000</v>
      </c>
      <c r="D106">
        <v>68.099999999999994</v>
      </c>
      <c r="E106">
        <v>53.7</v>
      </c>
      <c r="F106">
        <v>60.5</v>
      </c>
      <c r="H106" s="2">
        <f>IF(F106-61.63&lt;=0,0,IF(F106-61.63&lt;=1,1,2))</f>
        <v>0</v>
      </c>
      <c r="I106">
        <v>68.099999999999994</v>
      </c>
      <c r="J106">
        <v>53.7</v>
      </c>
      <c r="K106">
        <v>60.5</v>
      </c>
      <c r="L106">
        <v>50.6</v>
      </c>
      <c r="M106">
        <v>70.8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8.1</v>
      </c>
      <c r="W106">
        <v>98.4</v>
      </c>
      <c r="X106">
        <v>1011.8</v>
      </c>
      <c r="Y106">
        <v>30</v>
      </c>
      <c r="Z106">
        <v>6.3</v>
      </c>
      <c r="AA106">
        <v>0</v>
      </c>
      <c r="AB106">
        <v>0</v>
      </c>
      <c r="AC106">
        <v>0</v>
      </c>
      <c r="AD106">
        <v>0</v>
      </c>
      <c r="AE106" t="s">
        <v>373</v>
      </c>
      <c r="AF106" t="s">
        <v>374</v>
      </c>
      <c r="AG106">
        <v>0.34</v>
      </c>
      <c r="AH106" t="s">
        <v>36</v>
      </c>
      <c r="AI106" t="s">
        <v>37</v>
      </c>
      <c r="AJ106" t="s">
        <v>38</v>
      </c>
    </row>
    <row r="107" spans="1:36" x14ac:dyDescent="0.25">
      <c r="A107" t="s">
        <v>32</v>
      </c>
      <c r="B107" t="s">
        <v>375</v>
      </c>
      <c r="C107">
        <f>YEAR(B107)</f>
        <v>2000</v>
      </c>
      <c r="D107">
        <v>66.3</v>
      </c>
      <c r="E107">
        <v>51.9</v>
      </c>
      <c r="F107">
        <v>59.4</v>
      </c>
      <c r="H107" s="2">
        <f>IF(F107-61.63&lt;=0,0,IF(F107-61.63&lt;=1,1,2))</f>
        <v>0</v>
      </c>
      <c r="I107">
        <v>66.3</v>
      </c>
      <c r="J107">
        <v>51.9</v>
      </c>
      <c r="K107">
        <v>59.4</v>
      </c>
      <c r="L107">
        <v>51.7</v>
      </c>
      <c r="M107">
        <v>76.2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10.3</v>
      </c>
      <c r="W107">
        <v>94.6</v>
      </c>
      <c r="X107">
        <v>1011.4</v>
      </c>
      <c r="Y107">
        <v>0</v>
      </c>
      <c r="Z107">
        <v>6.2</v>
      </c>
      <c r="AA107">
        <v>0</v>
      </c>
      <c r="AB107">
        <v>0</v>
      </c>
      <c r="AC107">
        <v>0</v>
      </c>
      <c r="AD107">
        <v>0</v>
      </c>
      <c r="AE107" t="s">
        <v>376</v>
      </c>
      <c r="AF107" t="s">
        <v>377</v>
      </c>
      <c r="AG107">
        <v>0.38</v>
      </c>
      <c r="AH107" t="s">
        <v>330</v>
      </c>
      <c r="AI107" t="s">
        <v>37</v>
      </c>
      <c r="AJ107" t="s">
        <v>331</v>
      </c>
    </row>
    <row r="108" spans="1:36" x14ac:dyDescent="0.25">
      <c r="A108" t="s">
        <v>32</v>
      </c>
      <c r="B108" t="s">
        <v>378</v>
      </c>
      <c r="C108">
        <f>YEAR(B108)</f>
        <v>2000</v>
      </c>
      <c r="D108">
        <v>80.7</v>
      </c>
      <c r="E108">
        <v>53.7</v>
      </c>
      <c r="F108">
        <v>67.599999999999994</v>
      </c>
      <c r="H108" s="2">
        <f>IF(F108-61.63&lt;=0,0,IF(F108-61.63&lt;=1,1,2))</f>
        <v>2</v>
      </c>
      <c r="I108">
        <v>79.2</v>
      </c>
      <c r="J108">
        <v>53.7</v>
      </c>
      <c r="K108">
        <v>67.400000000000006</v>
      </c>
      <c r="L108">
        <v>44.4</v>
      </c>
      <c r="M108">
        <v>47.1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</v>
      </c>
      <c r="W108">
        <v>185.3</v>
      </c>
      <c r="X108">
        <v>1007.9</v>
      </c>
      <c r="Y108">
        <v>0</v>
      </c>
      <c r="Z108">
        <v>6.2</v>
      </c>
      <c r="AA108">
        <v>0</v>
      </c>
      <c r="AB108">
        <v>0</v>
      </c>
      <c r="AC108">
        <v>0</v>
      </c>
      <c r="AD108">
        <v>0</v>
      </c>
      <c r="AE108" t="s">
        <v>379</v>
      </c>
      <c r="AF108" t="s">
        <v>380</v>
      </c>
      <c r="AG108">
        <v>0.42</v>
      </c>
      <c r="AH108" t="s">
        <v>330</v>
      </c>
      <c r="AI108" t="s">
        <v>37</v>
      </c>
      <c r="AJ108" t="s">
        <v>331</v>
      </c>
    </row>
    <row r="109" spans="1:36" x14ac:dyDescent="0.25">
      <c r="A109" t="s">
        <v>32</v>
      </c>
      <c r="B109" t="s">
        <v>381</v>
      </c>
      <c r="C109">
        <f>YEAR(B109)</f>
        <v>2000</v>
      </c>
      <c r="D109">
        <v>66.3</v>
      </c>
      <c r="E109">
        <v>57.3</v>
      </c>
      <c r="F109">
        <v>62.2</v>
      </c>
      <c r="H109" s="2">
        <f>IF(F109-61.63&lt;=0,0,IF(F109-61.63&lt;=1,1,2))</f>
        <v>1</v>
      </c>
      <c r="I109">
        <v>66.3</v>
      </c>
      <c r="J109">
        <v>57.3</v>
      </c>
      <c r="K109">
        <v>62.2</v>
      </c>
      <c r="L109">
        <v>56.4</v>
      </c>
      <c r="M109">
        <v>82.1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11.4</v>
      </c>
      <c r="W109">
        <v>0.8</v>
      </c>
      <c r="X109">
        <v>1007.1</v>
      </c>
      <c r="Y109">
        <v>55.2</v>
      </c>
      <c r="Z109">
        <v>6.4</v>
      </c>
      <c r="AA109">
        <v>0</v>
      </c>
      <c r="AB109">
        <v>0</v>
      </c>
      <c r="AC109">
        <v>0</v>
      </c>
      <c r="AD109">
        <v>0</v>
      </c>
      <c r="AE109" t="s">
        <v>382</v>
      </c>
      <c r="AF109" t="s">
        <v>383</v>
      </c>
      <c r="AG109">
        <v>0.45</v>
      </c>
      <c r="AH109" t="s">
        <v>36</v>
      </c>
      <c r="AI109" t="s">
        <v>37</v>
      </c>
      <c r="AJ109" t="s">
        <v>38</v>
      </c>
    </row>
    <row r="110" spans="1:36" x14ac:dyDescent="0.25">
      <c r="A110" t="s">
        <v>32</v>
      </c>
      <c r="B110" t="s">
        <v>384</v>
      </c>
      <c r="C110">
        <f>YEAR(B110)</f>
        <v>2000</v>
      </c>
      <c r="D110">
        <v>66.3</v>
      </c>
      <c r="E110">
        <v>55.5</v>
      </c>
      <c r="F110">
        <v>61.4</v>
      </c>
      <c r="H110" s="2">
        <f>IF(F110-61.63&lt;=0,0,IF(F110-61.63&lt;=1,1,2))</f>
        <v>0</v>
      </c>
      <c r="I110">
        <v>66.3</v>
      </c>
      <c r="J110">
        <v>55.5</v>
      </c>
      <c r="K110">
        <v>61.4</v>
      </c>
      <c r="L110">
        <v>54.5</v>
      </c>
      <c r="M110">
        <v>78.3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12.8</v>
      </c>
      <c r="W110">
        <v>339.3</v>
      </c>
      <c r="X110">
        <v>998.9</v>
      </c>
      <c r="Y110">
        <v>72.2</v>
      </c>
      <c r="Z110">
        <v>6.8</v>
      </c>
      <c r="AA110">
        <v>0</v>
      </c>
      <c r="AB110">
        <v>0</v>
      </c>
      <c r="AC110">
        <v>0</v>
      </c>
      <c r="AD110">
        <v>0</v>
      </c>
      <c r="AE110" t="s">
        <v>385</v>
      </c>
      <c r="AF110" t="s">
        <v>386</v>
      </c>
      <c r="AG110">
        <v>0.5</v>
      </c>
      <c r="AH110" t="s">
        <v>36</v>
      </c>
      <c r="AI110" t="s">
        <v>37</v>
      </c>
      <c r="AJ110" t="s">
        <v>38</v>
      </c>
    </row>
    <row r="111" spans="1:36" x14ac:dyDescent="0.25">
      <c r="A111" t="s">
        <v>32</v>
      </c>
      <c r="B111" t="s">
        <v>387</v>
      </c>
      <c r="C111">
        <f>YEAR(B111)</f>
        <v>2000</v>
      </c>
      <c r="D111">
        <v>66.3</v>
      </c>
      <c r="E111">
        <v>59.1</v>
      </c>
      <c r="F111">
        <v>61.2</v>
      </c>
      <c r="H111" s="2">
        <f>IF(F111-61.63&lt;=0,0,IF(F111-61.63&lt;=1,1,2))</f>
        <v>0</v>
      </c>
      <c r="I111">
        <v>66.3</v>
      </c>
      <c r="J111">
        <v>59.1</v>
      </c>
      <c r="K111">
        <v>61.2</v>
      </c>
      <c r="L111">
        <v>54.2</v>
      </c>
      <c r="M111">
        <v>78.3</v>
      </c>
      <c r="O111">
        <v>2.8000000000000001E-2</v>
      </c>
      <c r="P111">
        <v>100</v>
      </c>
      <c r="Q111">
        <v>4.17</v>
      </c>
      <c r="R111" t="s">
        <v>40</v>
      </c>
      <c r="S111">
        <v>0</v>
      </c>
      <c r="T111">
        <v>0</v>
      </c>
      <c r="U111">
        <v>0</v>
      </c>
      <c r="V111">
        <v>15</v>
      </c>
      <c r="W111">
        <v>302.2</v>
      </c>
      <c r="X111">
        <v>998.2</v>
      </c>
      <c r="Y111">
        <v>89</v>
      </c>
      <c r="Z111">
        <v>6.6</v>
      </c>
      <c r="AA111">
        <v>0</v>
      </c>
      <c r="AB111">
        <v>0</v>
      </c>
      <c r="AC111">
        <v>0</v>
      </c>
      <c r="AD111">
        <v>0</v>
      </c>
      <c r="AE111" t="s">
        <v>388</v>
      </c>
      <c r="AF111" t="s">
        <v>389</v>
      </c>
      <c r="AG111">
        <v>0.52</v>
      </c>
      <c r="AH111" t="s">
        <v>56</v>
      </c>
      <c r="AI111" t="s">
        <v>61</v>
      </c>
      <c r="AJ111" t="s">
        <v>40</v>
      </c>
    </row>
    <row r="112" spans="1:36" x14ac:dyDescent="0.25">
      <c r="A112" t="s">
        <v>32</v>
      </c>
      <c r="B112" t="s">
        <v>390</v>
      </c>
      <c r="C112">
        <f>YEAR(B112)</f>
        <v>2000</v>
      </c>
      <c r="D112">
        <v>64.5</v>
      </c>
      <c r="E112">
        <v>57.3</v>
      </c>
      <c r="F112">
        <v>61.7</v>
      </c>
      <c r="H112" s="2">
        <f>IF(F112-61.63&lt;=0,0,IF(F112-61.63&lt;=1,1,2))</f>
        <v>1</v>
      </c>
      <c r="I112">
        <v>64.5</v>
      </c>
      <c r="J112">
        <v>57.3</v>
      </c>
      <c r="K112">
        <v>61.7</v>
      </c>
      <c r="L112">
        <v>55.6</v>
      </c>
      <c r="M112">
        <v>80.7</v>
      </c>
      <c r="O112">
        <v>7.9000000000000001E-2</v>
      </c>
      <c r="P112">
        <v>100</v>
      </c>
      <c r="Q112">
        <v>4.17</v>
      </c>
      <c r="R112" t="s">
        <v>40</v>
      </c>
      <c r="S112">
        <v>0</v>
      </c>
      <c r="T112">
        <v>0</v>
      </c>
      <c r="U112">
        <v>0</v>
      </c>
      <c r="V112">
        <v>16.100000000000001</v>
      </c>
      <c r="W112">
        <v>293</v>
      </c>
      <c r="X112">
        <v>1002.3</v>
      </c>
      <c r="Y112">
        <v>94.7</v>
      </c>
      <c r="Z112">
        <v>6.2</v>
      </c>
      <c r="AA112">
        <v>0</v>
      </c>
      <c r="AB112">
        <v>0</v>
      </c>
      <c r="AC112">
        <v>0</v>
      </c>
      <c r="AD112">
        <v>0</v>
      </c>
      <c r="AE112" t="s">
        <v>391</v>
      </c>
      <c r="AF112" t="s">
        <v>392</v>
      </c>
      <c r="AG112">
        <v>0.55000000000000004</v>
      </c>
      <c r="AH112" t="s">
        <v>43</v>
      </c>
      <c r="AI112" t="s">
        <v>97</v>
      </c>
      <c r="AJ112" t="s">
        <v>40</v>
      </c>
    </row>
    <row r="113" spans="1:36" x14ac:dyDescent="0.25">
      <c r="A113" t="s">
        <v>32</v>
      </c>
      <c r="B113" t="s">
        <v>393</v>
      </c>
      <c r="C113">
        <f>YEAR(B113)</f>
        <v>2000</v>
      </c>
      <c r="D113">
        <v>66.3</v>
      </c>
      <c r="E113">
        <v>55.5</v>
      </c>
      <c r="F113">
        <v>62</v>
      </c>
      <c r="H113" s="2">
        <f>IF(F113-61.63&lt;=0,0,IF(F113-61.63&lt;=1,1,2))</f>
        <v>1</v>
      </c>
      <c r="I113">
        <v>66.3</v>
      </c>
      <c r="J113">
        <v>55.5</v>
      </c>
      <c r="K113">
        <v>62</v>
      </c>
      <c r="L113">
        <v>55.1</v>
      </c>
      <c r="M113">
        <v>78.599999999999994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18.3</v>
      </c>
      <c r="W113">
        <v>301</v>
      </c>
      <c r="X113">
        <v>1007.9</v>
      </c>
      <c r="Y113">
        <v>67.400000000000006</v>
      </c>
      <c r="Z113">
        <v>6.8</v>
      </c>
      <c r="AA113">
        <v>0</v>
      </c>
      <c r="AB113">
        <v>0</v>
      </c>
      <c r="AC113">
        <v>0</v>
      </c>
      <c r="AD113">
        <v>0</v>
      </c>
      <c r="AE113" t="s">
        <v>394</v>
      </c>
      <c r="AF113" t="s">
        <v>395</v>
      </c>
      <c r="AG113">
        <v>0.59</v>
      </c>
      <c r="AH113" t="s">
        <v>36</v>
      </c>
      <c r="AI113" t="s">
        <v>37</v>
      </c>
      <c r="AJ113" t="s">
        <v>38</v>
      </c>
    </row>
    <row r="114" spans="1:36" x14ac:dyDescent="0.25">
      <c r="A114" t="s">
        <v>32</v>
      </c>
      <c r="B114" t="s">
        <v>396</v>
      </c>
      <c r="C114">
        <f>YEAR(B114)</f>
        <v>2000</v>
      </c>
      <c r="D114">
        <v>68.099999999999994</v>
      </c>
      <c r="E114">
        <v>55.5</v>
      </c>
      <c r="F114">
        <v>62.6</v>
      </c>
      <c r="H114" s="2">
        <f>IF(F114-61.63&lt;=0,0,IF(F114-61.63&lt;=1,1,2))</f>
        <v>1</v>
      </c>
      <c r="I114">
        <v>68.099999999999994</v>
      </c>
      <c r="J114">
        <v>55.5</v>
      </c>
      <c r="K114">
        <v>62.6</v>
      </c>
      <c r="L114">
        <v>56.6</v>
      </c>
      <c r="M114">
        <v>81.2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6.9</v>
      </c>
      <c r="W114">
        <v>122.3</v>
      </c>
      <c r="X114">
        <v>1012</v>
      </c>
      <c r="Y114">
        <v>43</v>
      </c>
      <c r="Z114">
        <v>6.1</v>
      </c>
      <c r="AA114">
        <v>0</v>
      </c>
      <c r="AB114">
        <v>0</v>
      </c>
      <c r="AC114">
        <v>0</v>
      </c>
      <c r="AD114">
        <v>0</v>
      </c>
      <c r="AE114" t="s">
        <v>397</v>
      </c>
      <c r="AF114" t="s">
        <v>398</v>
      </c>
      <c r="AG114">
        <v>0.62</v>
      </c>
      <c r="AH114" t="s">
        <v>36</v>
      </c>
      <c r="AI114" t="s">
        <v>37</v>
      </c>
      <c r="AJ114" t="s">
        <v>38</v>
      </c>
    </row>
    <row r="115" spans="1:36" x14ac:dyDescent="0.25">
      <c r="A115" t="s">
        <v>32</v>
      </c>
      <c r="B115" t="s">
        <v>399</v>
      </c>
      <c r="C115">
        <f>YEAR(B115)</f>
        <v>2000</v>
      </c>
      <c r="D115">
        <v>68.099999999999994</v>
      </c>
      <c r="E115">
        <v>57.3</v>
      </c>
      <c r="F115">
        <v>63</v>
      </c>
      <c r="H115" s="2">
        <f>IF(F115-61.63&lt;=0,0,IF(F115-61.63&lt;=1,1,2))</f>
        <v>2</v>
      </c>
      <c r="I115">
        <v>68.099999999999994</v>
      </c>
      <c r="J115">
        <v>57.3</v>
      </c>
      <c r="K115">
        <v>63</v>
      </c>
      <c r="L115">
        <v>56.4</v>
      </c>
      <c r="M115">
        <v>79.2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12.8</v>
      </c>
      <c r="W115">
        <v>137.5</v>
      </c>
      <c r="X115">
        <v>1012.2</v>
      </c>
      <c r="Y115">
        <v>36.200000000000003</v>
      </c>
      <c r="Z115">
        <v>5.3</v>
      </c>
      <c r="AA115">
        <v>0</v>
      </c>
      <c r="AB115">
        <v>0</v>
      </c>
      <c r="AC115">
        <v>0</v>
      </c>
      <c r="AD115">
        <v>0</v>
      </c>
      <c r="AE115" t="s">
        <v>400</v>
      </c>
      <c r="AF115" t="s">
        <v>401</v>
      </c>
      <c r="AG115">
        <v>0.65</v>
      </c>
      <c r="AH115" t="s">
        <v>36</v>
      </c>
      <c r="AI115" t="s">
        <v>37</v>
      </c>
      <c r="AJ115" t="s">
        <v>38</v>
      </c>
    </row>
    <row r="116" spans="1:36" x14ac:dyDescent="0.25">
      <c r="A116" t="s">
        <v>32</v>
      </c>
      <c r="B116" t="s">
        <v>402</v>
      </c>
      <c r="C116">
        <f>YEAR(B116)</f>
        <v>2000</v>
      </c>
      <c r="D116">
        <v>73.5</v>
      </c>
      <c r="E116">
        <v>55.5</v>
      </c>
      <c r="F116">
        <v>65.599999999999994</v>
      </c>
      <c r="H116" s="2">
        <f>IF(F116-61.63&lt;=0,0,IF(F116-61.63&lt;=1,1,2))</f>
        <v>2</v>
      </c>
      <c r="I116">
        <v>73.5</v>
      </c>
      <c r="J116">
        <v>55.5</v>
      </c>
      <c r="K116">
        <v>65.599999999999994</v>
      </c>
      <c r="L116">
        <v>51.6</v>
      </c>
      <c r="M116">
        <v>62.4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9.1999999999999993</v>
      </c>
      <c r="W116">
        <v>121.6</v>
      </c>
      <c r="X116">
        <v>1012</v>
      </c>
      <c r="Y116">
        <v>36.4</v>
      </c>
      <c r="Z116">
        <v>6.3</v>
      </c>
      <c r="AA116">
        <v>0</v>
      </c>
      <c r="AB116">
        <v>0</v>
      </c>
      <c r="AC116">
        <v>0</v>
      </c>
      <c r="AD116">
        <v>0</v>
      </c>
      <c r="AE116" t="s">
        <v>403</v>
      </c>
      <c r="AF116" t="s">
        <v>404</v>
      </c>
      <c r="AG116">
        <v>0.68</v>
      </c>
      <c r="AH116" t="s">
        <v>36</v>
      </c>
      <c r="AI116" t="s">
        <v>37</v>
      </c>
      <c r="AJ116" t="s">
        <v>38</v>
      </c>
    </row>
    <row r="117" spans="1:36" x14ac:dyDescent="0.25">
      <c r="A117" t="s">
        <v>32</v>
      </c>
      <c r="B117" t="s">
        <v>405</v>
      </c>
      <c r="C117">
        <f>YEAR(B117)</f>
        <v>2000</v>
      </c>
      <c r="D117">
        <v>68.099999999999994</v>
      </c>
      <c r="E117">
        <v>59.1</v>
      </c>
      <c r="F117">
        <v>63.9</v>
      </c>
      <c r="H117" s="2">
        <f>IF(F117-61.63&lt;=0,0,IF(F117-61.63&lt;=1,1,2))</f>
        <v>2</v>
      </c>
      <c r="I117">
        <v>68.099999999999994</v>
      </c>
      <c r="J117">
        <v>59.1</v>
      </c>
      <c r="K117">
        <v>63.9</v>
      </c>
      <c r="L117">
        <v>53.4</v>
      </c>
      <c r="M117">
        <v>69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16.100000000000001</v>
      </c>
      <c r="W117">
        <v>126.2</v>
      </c>
      <c r="X117">
        <v>1012.8</v>
      </c>
      <c r="Y117">
        <v>63.8</v>
      </c>
      <c r="Z117">
        <v>6.6</v>
      </c>
      <c r="AA117">
        <v>0</v>
      </c>
      <c r="AB117">
        <v>0</v>
      </c>
      <c r="AC117">
        <v>0</v>
      </c>
      <c r="AD117">
        <v>0</v>
      </c>
      <c r="AE117" t="s">
        <v>406</v>
      </c>
      <c r="AF117" t="s">
        <v>407</v>
      </c>
      <c r="AG117">
        <v>0.71</v>
      </c>
      <c r="AH117" t="s">
        <v>36</v>
      </c>
      <c r="AI117" t="s">
        <v>37</v>
      </c>
      <c r="AJ117" t="s">
        <v>38</v>
      </c>
    </row>
    <row r="118" spans="1:36" x14ac:dyDescent="0.25">
      <c r="A118" t="s">
        <v>32</v>
      </c>
      <c r="B118" t="s">
        <v>408</v>
      </c>
      <c r="C118">
        <f>YEAR(B118)</f>
        <v>2000</v>
      </c>
      <c r="D118">
        <v>68.099999999999994</v>
      </c>
      <c r="E118">
        <v>53.7</v>
      </c>
      <c r="F118">
        <v>62.1</v>
      </c>
      <c r="H118" s="2">
        <f>IF(F118-61.63&lt;=0,0,IF(F118-61.63&lt;=1,1,2))</f>
        <v>1</v>
      </c>
      <c r="I118">
        <v>68.099999999999994</v>
      </c>
      <c r="J118">
        <v>53.7</v>
      </c>
      <c r="K118">
        <v>62.1</v>
      </c>
      <c r="L118">
        <v>49.7</v>
      </c>
      <c r="M118">
        <v>65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21.9</v>
      </c>
      <c r="W118">
        <v>294.7</v>
      </c>
      <c r="X118">
        <v>1012.5</v>
      </c>
      <c r="Y118">
        <v>40.799999999999997</v>
      </c>
      <c r="Z118">
        <v>6.8</v>
      </c>
      <c r="AA118">
        <v>0</v>
      </c>
      <c r="AB118">
        <v>0</v>
      </c>
      <c r="AC118">
        <v>0</v>
      </c>
      <c r="AD118">
        <v>0</v>
      </c>
      <c r="AE118" t="s">
        <v>409</v>
      </c>
      <c r="AF118" t="s">
        <v>410</v>
      </c>
      <c r="AG118">
        <v>0.75</v>
      </c>
      <c r="AH118" t="s">
        <v>36</v>
      </c>
      <c r="AI118" t="s">
        <v>174</v>
      </c>
      <c r="AJ118" t="s">
        <v>38</v>
      </c>
    </row>
    <row r="119" spans="1:36" x14ac:dyDescent="0.25">
      <c r="A119" t="s">
        <v>32</v>
      </c>
      <c r="B119" t="s">
        <v>411</v>
      </c>
      <c r="C119">
        <f>YEAR(B119)</f>
        <v>2000</v>
      </c>
      <c r="D119">
        <v>64.5</v>
      </c>
      <c r="E119">
        <v>55.5</v>
      </c>
      <c r="F119">
        <v>61.2</v>
      </c>
      <c r="H119" s="2">
        <f>IF(F119-61.63&lt;=0,0,IF(F119-61.63&lt;=1,1,2))</f>
        <v>0</v>
      </c>
      <c r="I119">
        <v>64.5</v>
      </c>
      <c r="J119">
        <v>55.5</v>
      </c>
      <c r="K119">
        <v>61.2</v>
      </c>
      <c r="L119">
        <v>51.3</v>
      </c>
      <c r="M119">
        <v>70.400000000000006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12.8</v>
      </c>
      <c r="W119">
        <v>322</v>
      </c>
      <c r="X119">
        <v>1013.7</v>
      </c>
      <c r="Y119">
        <v>45.8</v>
      </c>
      <c r="Z119">
        <v>6.8</v>
      </c>
      <c r="AA119">
        <v>0</v>
      </c>
      <c r="AB119">
        <v>0</v>
      </c>
      <c r="AC119">
        <v>0</v>
      </c>
      <c r="AD119">
        <v>0</v>
      </c>
      <c r="AE119" t="s">
        <v>412</v>
      </c>
      <c r="AF119" t="s">
        <v>413</v>
      </c>
      <c r="AG119">
        <v>0.78</v>
      </c>
      <c r="AH119" t="s">
        <v>36</v>
      </c>
      <c r="AI119" t="s">
        <v>37</v>
      </c>
      <c r="AJ119" t="s">
        <v>38</v>
      </c>
    </row>
    <row r="120" spans="1:36" x14ac:dyDescent="0.25">
      <c r="A120" t="s">
        <v>32</v>
      </c>
      <c r="B120" t="s">
        <v>414</v>
      </c>
      <c r="C120">
        <f>YEAR(B120)</f>
        <v>2000</v>
      </c>
      <c r="D120">
        <v>68.099999999999994</v>
      </c>
      <c r="E120">
        <v>53.7</v>
      </c>
      <c r="F120">
        <v>61.1</v>
      </c>
      <c r="H120" s="2">
        <f>IF(F120-61.63&lt;=0,0,IF(F120-61.63&lt;=1,1,2))</f>
        <v>0</v>
      </c>
      <c r="I120">
        <v>68.099999999999994</v>
      </c>
      <c r="J120">
        <v>53.7</v>
      </c>
      <c r="K120">
        <v>61.1</v>
      </c>
      <c r="L120">
        <v>51.6</v>
      </c>
      <c r="M120">
        <v>72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17.2</v>
      </c>
      <c r="W120">
        <v>301.10000000000002</v>
      </c>
      <c r="X120">
        <v>1013.2</v>
      </c>
      <c r="Y120">
        <v>62.5</v>
      </c>
      <c r="Z120">
        <v>6.8</v>
      </c>
      <c r="AA120">
        <v>0</v>
      </c>
      <c r="AB120">
        <v>0</v>
      </c>
      <c r="AC120">
        <v>0</v>
      </c>
      <c r="AD120">
        <v>0</v>
      </c>
      <c r="AE120" t="s">
        <v>415</v>
      </c>
      <c r="AF120" t="s">
        <v>416</v>
      </c>
      <c r="AG120">
        <v>0.81</v>
      </c>
      <c r="AH120" t="s">
        <v>36</v>
      </c>
      <c r="AI120" t="s">
        <v>37</v>
      </c>
      <c r="AJ120" t="s">
        <v>38</v>
      </c>
    </row>
    <row r="121" spans="1:36" x14ac:dyDescent="0.25">
      <c r="A121" t="s">
        <v>32</v>
      </c>
      <c r="B121" t="s">
        <v>417</v>
      </c>
      <c r="C121">
        <f>YEAR(B121)</f>
        <v>2000</v>
      </c>
      <c r="D121">
        <v>68.099999999999994</v>
      </c>
      <c r="E121">
        <v>55.5</v>
      </c>
      <c r="F121">
        <v>63.4</v>
      </c>
      <c r="H121" s="2">
        <f>IF(F121-61.63&lt;=0,0,IF(F121-61.63&lt;=1,1,2))</f>
        <v>2</v>
      </c>
      <c r="I121">
        <v>68.099999999999994</v>
      </c>
      <c r="J121">
        <v>55.5</v>
      </c>
      <c r="K121">
        <v>63.4</v>
      </c>
      <c r="L121">
        <v>54.4</v>
      </c>
      <c r="M121">
        <v>72.900000000000006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13.9</v>
      </c>
      <c r="W121">
        <v>322.39999999999998</v>
      </c>
      <c r="X121">
        <v>1014.3</v>
      </c>
      <c r="Y121">
        <v>60.9</v>
      </c>
      <c r="Z121">
        <v>6.8</v>
      </c>
      <c r="AA121">
        <v>0</v>
      </c>
      <c r="AB121">
        <v>0</v>
      </c>
      <c r="AC121">
        <v>0</v>
      </c>
      <c r="AD121">
        <v>0</v>
      </c>
      <c r="AE121" t="s">
        <v>418</v>
      </c>
      <c r="AF121" t="s">
        <v>419</v>
      </c>
      <c r="AG121">
        <v>0.84</v>
      </c>
      <c r="AH121" t="s">
        <v>36</v>
      </c>
      <c r="AI121" t="s">
        <v>37</v>
      </c>
      <c r="AJ121" t="s">
        <v>38</v>
      </c>
    </row>
    <row r="122" spans="1:36" x14ac:dyDescent="0.25">
      <c r="A122" t="s">
        <v>32</v>
      </c>
      <c r="B122" t="s">
        <v>420</v>
      </c>
      <c r="C122">
        <f>YEAR(B122)</f>
        <v>2000</v>
      </c>
      <c r="D122">
        <v>68.099999999999994</v>
      </c>
      <c r="E122">
        <v>55.5</v>
      </c>
      <c r="F122">
        <v>62.9</v>
      </c>
      <c r="H122" s="2">
        <f>IF(F122-61.63&lt;=0,0,IF(F122-61.63&lt;=1,1,2))</f>
        <v>2</v>
      </c>
      <c r="I122">
        <v>68.099999999999994</v>
      </c>
      <c r="J122">
        <v>55.5</v>
      </c>
      <c r="K122">
        <v>62.9</v>
      </c>
      <c r="L122">
        <v>55.8</v>
      </c>
      <c r="M122">
        <v>78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10.3</v>
      </c>
      <c r="W122">
        <v>339.6</v>
      </c>
      <c r="X122">
        <v>1016</v>
      </c>
      <c r="Y122">
        <v>31.7</v>
      </c>
      <c r="Z122">
        <v>6.8</v>
      </c>
      <c r="AA122">
        <v>0</v>
      </c>
      <c r="AB122">
        <v>0</v>
      </c>
      <c r="AC122">
        <v>0</v>
      </c>
      <c r="AD122">
        <v>0</v>
      </c>
      <c r="AE122" t="s">
        <v>421</v>
      </c>
      <c r="AF122" t="s">
        <v>422</v>
      </c>
      <c r="AG122">
        <v>0.88</v>
      </c>
      <c r="AH122" t="s">
        <v>36</v>
      </c>
      <c r="AI122" t="s">
        <v>37</v>
      </c>
      <c r="AJ122" t="s">
        <v>38</v>
      </c>
    </row>
    <row r="123" spans="1:36" x14ac:dyDescent="0.25">
      <c r="A123" t="s">
        <v>32</v>
      </c>
      <c r="B123" t="s">
        <v>423</v>
      </c>
      <c r="C123">
        <f>YEAR(B123)</f>
        <v>2000</v>
      </c>
      <c r="D123">
        <v>69.900000000000006</v>
      </c>
      <c r="E123">
        <v>57.3</v>
      </c>
      <c r="F123">
        <v>63.5</v>
      </c>
      <c r="H123" s="2">
        <f>IF(F123-61.63&lt;=0,0,IF(F123-61.63&lt;=1,1,2))</f>
        <v>2</v>
      </c>
      <c r="I123">
        <v>69.900000000000006</v>
      </c>
      <c r="J123">
        <v>57.3</v>
      </c>
      <c r="K123">
        <v>63.5</v>
      </c>
      <c r="L123">
        <v>57.1</v>
      </c>
      <c r="M123">
        <v>79.599999999999994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11.4</v>
      </c>
      <c r="W123">
        <v>79.7</v>
      </c>
      <c r="X123">
        <v>1013.8</v>
      </c>
      <c r="Y123">
        <v>62.6</v>
      </c>
      <c r="Z123">
        <v>6.6</v>
      </c>
      <c r="AA123">
        <v>0</v>
      </c>
      <c r="AB123">
        <v>0</v>
      </c>
      <c r="AC123">
        <v>0</v>
      </c>
      <c r="AD123">
        <v>0</v>
      </c>
      <c r="AE123" t="s">
        <v>424</v>
      </c>
      <c r="AF123" t="s">
        <v>425</v>
      </c>
      <c r="AG123">
        <v>0.91</v>
      </c>
      <c r="AH123" t="s">
        <v>36</v>
      </c>
      <c r="AI123" t="s">
        <v>37</v>
      </c>
      <c r="AJ123" t="s">
        <v>38</v>
      </c>
    </row>
    <row r="124" spans="1:36" x14ac:dyDescent="0.25">
      <c r="A124" t="s">
        <v>32</v>
      </c>
      <c r="B124" t="s">
        <v>426</v>
      </c>
      <c r="C124">
        <f>YEAR(B124)</f>
        <v>2000</v>
      </c>
      <c r="D124">
        <v>73.5</v>
      </c>
      <c r="E124">
        <v>66.3</v>
      </c>
      <c r="F124">
        <v>68.5</v>
      </c>
      <c r="H124" s="2">
        <f>IF(F124-61.63&lt;=0,0,IF(F124-61.63&lt;=1,1,2))</f>
        <v>2</v>
      </c>
      <c r="I124">
        <v>73.5</v>
      </c>
      <c r="J124">
        <v>66.3</v>
      </c>
      <c r="K124">
        <v>68.5</v>
      </c>
      <c r="L124">
        <v>52.8</v>
      </c>
      <c r="M124">
        <v>58.8</v>
      </c>
      <c r="O124">
        <v>5.6000000000000001E-2</v>
      </c>
      <c r="P124">
        <v>100</v>
      </c>
      <c r="Q124">
        <v>8.33</v>
      </c>
      <c r="R124" t="s">
        <v>40</v>
      </c>
      <c r="S124">
        <v>0</v>
      </c>
      <c r="T124">
        <v>0</v>
      </c>
      <c r="U124">
        <v>0</v>
      </c>
      <c r="V124">
        <v>20.8</v>
      </c>
      <c r="W124">
        <v>196.4</v>
      </c>
      <c r="X124">
        <v>1010.3</v>
      </c>
      <c r="Y124">
        <v>84.8</v>
      </c>
      <c r="Z124">
        <v>6.8</v>
      </c>
      <c r="AA124">
        <v>0</v>
      </c>
      <c r="AB124">
        <v>0</v>
      </c>
      <c r="AC124">
        <v>0</v>
      </c>
      <c r="AD124">
        <v>0</v>
      </c>
      <c r="AE124" t="s">
        <v>427</v>
      </c>
      <c r="AF124" t="s">
        <v>428</v>
      </c>
      <c r="AG124">
        <v>0.94</v>
      </c>
      <c r="AH124" t="s">
        <v>56</v>
      </c>
      <c r="AI124" t="s">
        <v>101</v>
      </c>
      <c r="AJ124" t="s">
        <v>40</v>
      </c>
    </row>
    <row r="125" spans="1:36" x14ac:dyDescent="0.25">
      <c r="A125" t="s">
        <v>32</v>
      </c>
      <c r="B125" t="s">
        <v>429</v>
      </c>
      <c r="C125">
        <f>YEAR(B125)</f>
        <v>2000</v>
      </c>
      <c r="D125">
        <v>69.900000000000006</v>
      </c>
      <c r="E125">
        <v>60.9</v>
      </c>
      <c r="F125">
        <v>65.3</v>
      </c>
      <c r="H125" s="2">
        <f>IF(F125-61.63&lt;=0,0,IF(F125-61.63&lt;=1,1,2))</f>
        <v>2</v>
      </c>
      <c r="I125">
        <v>69.900000000000006</v>
      </c>
      <c r="J125">
        <v>60.9</v>
      </c>
      <c r="K125">
        <v>65.3</v>
      </c>
      <c r="L125">
        <v>57.3</v>
      </c>
      <c r="M125">
        <v>76.5</v>
      </c>
      <c r="O125">
        <v>0.221</v>
      </c>
      <c r="P125">
        <v>100</v>
      </c>
      <c r="Q125">
        <v>12.5</v>
      </c>
      <c r="R125" t="s">
        <v>40</v>
      </c>
      <c r="S125">
        <v>0</v>
      </c>
      <c r="T125">
        <v>0</v>
      </c>
      <c r="U125">
        <v>0</v>
      </c>
      <c r="V125">
        <v>20.8</v>
      </c>
      <c r="W125">
        <v>347.7</v>
      </c>
      <c r="X125">
        <v>1010.8</v>
      </c>
      <c r="Y125">
        <v>89.2</v>
      </c>
      <c r="Z125">
        <v>6.4</v>
      </c>
      <c r="AA125">
        <v>0</v>
      </c>
      <c r="AB125">
        <v>0</v>
      </c>
      <c r="AC125">
        <v>0</v>
      </c>
      <c r="AD125">
        <v>0</v>
      </c>
      <c r="AE125" t="s">
        <v>430</v>
      </c>
      <c r="AF125" t="s">
        <v>431</v>
      </c>
      <c r="AG125">
        <v>0.97</v>
      </c>
      <c r="AH125" t="s">
        <v>56</v>
      </c>
      <c r="AI125" t="s">
        <v>101</v>
      </c>
      <c r="AJ125" t="s">
        <v>40</v>
      </c>
    </row>
    <row r="126" spans="1:36" x14ac:dyDescent="0.25">
      <c r="A126" t="s">
        <v>32</v>
      </c>
      <c r="B126" t="s">
        <v>432</v>
      </c>
      <c r="C126">
        <f>YEAR(B126)</f>
        <v>2000</v>
      </c>
      <c r="D126">
        <v>60.9</v>
      </c>
      <c r="E126">
        <v>57.3</v>
      </c>
      <c r="F126">
        <v>58.1</v>
      </c>
      <c r="H126" s="2">
        <f>IF(F126-61.63&lt;=0,0,IF(F126-61.63&lt;=1,1,2))</f>
        <v>0</v>
      </c>
      <c r="I126">
        <v>60.9</v>
      </c>
      <c r="J126">
        <v>57.3</v>
      </c>
      <c r="K126">
        <v>58.1</v>
      </c>
      <c r="L126">
        <v>48.9</v>
      </c>
      <c r="M126">
        <v>71.599999999999994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23</v>
      </c>
      <c r="W126">
        <v>328.5</v>
      </c>
      <c r="X126">
        <v>1013.8</v>
      </c>
      <c r="Y126">
        <v>97.1</v>
      </c>
      <c r="Z126">
        <v>6.5</v>
      </c>
      <c r="AA126">
        <v>0</v>
      </c>
      <c r="AB126">
        <v>0</v>
      </c>
      <c r="AC126">
        <v>0</v>
      </c>
      <c r="AD126">
        <v>0</v>
      </c>
      <c r="AE126" t="s">
        <v>433</v>
      </c>
      <c r="AF126" t="s">
        <v>434</v>
      </c>
      <c r="AG126">
        <v>0</v>
      </c>
      <c r="AH126" t="s">
        <v>88</v>
      </c>
      <c r="AI126" t="s">
        <v>89</v>
      </c>
      <c r="AJ126" t="s">
        <v>90</v>
      </c>
    </row>
    <row r="127" spans="1:36" x14ac:dyDescent="0.25">
      <c r="A127" t="s">
        <v>32</v>
      </c>
      <c r="B127" t="s">
        <v>435</v>
      </c>
      <c r="C127">
        <f>YEAR(B127)</f>
        <v>2000</v>
      </c>
      <c r="D127">
        <v>64.5</v>
      </c>
      <c r="E127">
        <v>57.3</v>
      </c>
      <c r="F127">
        <v>60.6</v>
      </c>
      <c r="H127" s="2">
        <f>IF(F127-61.63&lt;=0,0,IF(F127-61.63&lt;=1,1,2))</f>
        <v>0</v>
      </c>
      <c r="I127">
        <v>64.5</v>
      </c>
      <c r="J127">
        <v>57.3</v>
      </c>
      <c r="K127">
        <v>60.6</v>
      </c>
      <c r="L127">
        <v>43.9</v>
      </c>
      <c r="M127">
        <v>54.6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25.3</v>
      </c>
      <c r="W127">
        <v>316.8</v>
      </c>
      <c r="X127">
        <v>1014.4</v>
      </c>
      <c r="Y127">
        <v>46.5</v>
      </c>
      <c r="Z127">
        <v>6.8</v>
      </c>
      <c r="AA127">
        <v>0</v>
      </c>
      <c r="AB127">
        <v>0</v>
      </c>
      <c r="AC127">
        <v>0</v>
      </c>
      <c r="AD127">
        <v>0</v>
      </c>
      <c r="AE127" t="s">
        <v>436</v>
      </c>
      <c r="AF127" t="s">
        <v>437</v>
      </c>
      <c r="AG127">
        <v>0.04</v>
      </c>
      <c r="AH127" t="s">
        <v>36</v>
      </c>
      <c r="AI127" t="s">
        <v>37</v>
      </c>
      <c r="AJ127" t="s">
        <v>38</v>
      </c>
    </row>
    <row r="128" spans="1:36" x14ac:dyDescent="0.25">
      <c r="A128" t="s">
        <v>32</v>
      </c>
      <c r="B128" t="s">
        <v>438</v>
      </c>
      <c r="C128">
        <f>YEAR(B128)</f>
        <v>2000</v>
      </c>
      <c r="D128">
        <v>64.5</v>
      </c>
      <c r="E128">
        <v>59.1</v>
      </c>
      <c r="F128">
        <v>61.5</v>
      </c>
      <c r="H128" s="2">
        <f>IF(F128-61.63&lt;=0,0,IF(F128-61.63&lt;=1,1,2))</f>
        <v>0</v>
      </c>
      <c r="I128">
        <v>64.5</v>
      </c>
      <c r="J128">
        <v>59.1</v>
      </c>
      <c r="K128">
        <v>61.5</v>
      </c>
      <c r="L128">
        <v>41</v>
      </c>
      <c r="M128">
        <v>47.2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18.3</v>
      </c>
      <c r="W128">
        <v>312.2</v>
      </c>
      <c r="X128">
        <v>1017.2</v>
      </c>
      <c r="Y128">
        <v>57.4</v>
      </c>
      <c r="Z128">
        <v>6.7</v>
      </c>
      <c r="AA128">
        <v>0</v>
      </c>
      <c r="AB128">
        <v>0</v>
      </c>
      <c r="AC128">
        <v>0</v>
      </c>
      <c r="AD128">
        <v>0</v>
      </c>
      <c r="AE128" t="s">
        <v>439</v>
      </c>
      <c r="AF128" t="s">
        <v>440</v>
      </c>
      <c r="AG128">
        <v>0.08</v>
      </c>
      <c r="AH128" t="s">
        <v>36</v>
      </c>
      <c r="AI128" t="s">
        <v>37</v>
      </c>
      <c r="AJ128" t="s">
        <v>38</v>
      </c>
    </row>
    <row r="129" spans="1:36" x14ac:dyDescent="0.25">
      <c r="A129" t="s">
        <v>32</v>
      </c>
      <c r="B129" t="s">
        <v>441</v>
      </c>
      <c r="C129">
        <f>YEAR(B129)</f>
        <v>2000</v>
      </c>
      <c r="D129">
        <v>68.099999999999994</v>
      </c>
      <c r="E129">
        <v>51.9</v>
      </c>
      <c r="F129">
        <v>61</v>
      </c>
      <c r="H129" s="2">
        <f>IF(F129-61.63&lt;=0,0,IF(F129-61.63&lt;=1,1,2))</f>
        <v>0</v>
      </c>
      <c r="I129">
        <v>68.099999999999994</v>
      </c>
      <c r="J129">
        <v>51.9</v>
      </c>
      <c r="K129">
        <v>61</v>
      </c>
      <c r="L129">
        <v>45.1</v>
      </c>
      <c r="M129">
        <v>56.4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9.1999999999999993</v>
      </c>
      <c r="W129">
        <v>326.2</v>
      </c>
      <c r="X129">
        <v>1020</v>
      </c>
      <c r="Y129">
        <v>0</v>
      </c>
      <c r="Z129">
        <v>6.2</v>
      </c>
      <c r="AA129">
        <v>0</v>
      </c>
      <c r="AB129">
        <v>0</v>
      </c>
      <c r="AC129">
        <v>0</v>
      </c>
      <c r="AD129">
        <v>0</v>
      </c>
      <c r="AE129" t="s">
        <v>442</v>
      </c>
      <c r="AF129" t="s">
        <v>443</v>
      </c>
      <c r="AG129">
        <v>0.11</v>
      </c>
      <c r="AH129" t="s">
        <v>330</v>
      </c>
      <c r="AI129" t="s">
        <v>37</v>
      </c>
      <c r="AJ129" t="s">
        <v>331</v>
      </c>
    </row>
    <row r="130" spans="1:36" x14ac:dyDescent="0.25">
      <c r="A130" t="s">
        <v>32</v>
      </c>
      <c r="B130" t="s">
        <v>444</v>
      </c>
      <c r="C130">
        <f>YEAR(B130)</f>
        <v>2000</v>
      </c>
      <c r="D130">
        <v>71.7</v>
      </c>
      <c r="E130">
        <v>53.7</v>
      </c>
      <c r="F130">
        <v>64.5</v>
      </c>
      <c r="H130" s="2">
        <f>IF(F130-61.63&lt;=0,0,IF(F130-61.63&lt;=1,1,2))</f>
        <v>2</v>
      </c>
      <c r="I130">
        <v>71.7</v>
      </c>
      <c r="J130">
        <v>53.7</v>
      </c>
      <c r="K130">
        <v>64.5</v>
      </c>
      <c r="L130">
        <v>45.4</v>
      </c>
      <c r="M130">
        <v>52.6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13.9</v>
      </c>
      <c r="W130">
        <v>317.10000000000002</v>
      </c>
      <c r="X130">
        <v>1021.7</v>
      </c>
      <c r="Y130">
        <v>0</v>
      </c>
      <c r="Z130">
        <v>6.2</v>
      </c>
      <c r="AA130">
        <v>0</v>
      </c>
      <c r="AB130">
        <v>0</v>
      </c>
      <c r="AC130">
        <v>0</v>
      </c>
      <c r="AD130">
        <v>0</v>
      </c>
      <c r="AE130" t="s">
        <v>445</v>
      </c>
      <c r="AF130" t="s">
        <v>446</v>
      </c>
      <c r="AG130">
        <v>0.15</v>
      </c>
      <c r="AH130" t="s">
        <v>330</v>
      </c>
      <c r="AI130" t="s">
        <v>37</v>
      </c>
      <c r="AJ130" t="s">
        <v>331</v>
      </c>
    </row>
    <row r="131" spans="1:36" x14ac:dyDescent="0.25">
      <c r="A131" t="s">
        <v>32</v>
      </c>
      <c r="B131" t="s">
        <v>447</v>
      </c>
      <c r="C131">
        <f>YEAR(B131)</f>
        <v>2000</v>
      </c>
      <c r="D131">
        <v>75.3</v>
      </c>
      <c r="E131">
        <v>57.3</v>
      </c>
      <c r="F131">
        <v>67.8</v>
      </c>
      <c r="H131" s="2">
        <f>IF(F131-61.63&lt;=0,0,IF(F131-61.63&lt;=1,1,2))</f>
        <v>2</v>
      </c>
      <c r="I131">
        <v>75.3</v>
      </c>
      <c r="J131">
        <v>57.3</v>
      </c>
      <c r="K131">
        <v>67.8</v>
      </c>
      <c r="L131">
        <v>42.3</v>
      </c>
      <c r="M131">
        <v>40.5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8.1</v>
      </c>
      <c r="W131">
        <v>246</v>
      </c>
      <c r="X131">
        <v>1021</v>
      </c>
      <c r="Y131">
        <v>0</v>
      </c>
      <c r="Z131">
        <v>6.2</v>
      </c>
      <c r="AA131">
        <v>0</v>
      </c>
      <c r="AB131">
        <v>0</v>
      </c>
      <c r="AC131">
        <v>0</v>
      </c>
      <c r="AD131">
        <v>0</v>
      </c>
      <c r="AE131" t="s">
        <v>448</v>
      </c>
      <c r="AF131" t="s">
        <v>449</v>
      </c>
      <c r="AG131">
        <v>0.18</v>
      </c>
      <c r="AH131" t="s">
        <v>330</v>
      </c>
      <c r="AI131" t="s">
        <v>37</v>
      </c>
      <c r="AJ131" t="s">
        <v>331</v>
      </c>
    </row>
    <row r="132" spans="1:36" x14ac:dyDescent="0.25">
      <c r="A132" t="s">
        <v>32</v>
      </c>
      <c r="B132" t="s">
        <v>450</v>
      </c>
      <c r="C132">
        <f>YEAR(B132)</f>
        <v>2000</v>
      </c>
      <c r="D132">
        <v>73.5</v>
      </c>
      <c r="E132">
        <v>60.9</v>
      </c>
      <c r="F132">
        <v>68.099999999999994</v>
      </c>
      <c r="H132" s="2">
        <f>IF(F132-61.63&lt;=0,0,IF(F132-61.63&lt;=1,1,2))</f>
        <v>2</v>
      </c>
      <c r="I132">
        <v>73.5</v>
      </c>
      <c r="J132">
        <v>60.9</v>
      </c>
      <c r="K132">
        <v>68.099999999999994</v>
      </c>
      <c r="L132">
        <v>48</v>
      </c>
      <c r="M132">
        <v>48.9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10.3</v>
      </c>
      <c r="W132">
        <v>296.60000000000002</v>
      </c>
      <c r="X132">
        <v>1020.2</v>
      </c>
      <c r="Y132">
        <v>30</v>
      </c>
      <c r="Z132">
        <v>6.2</v>
      </c>
      <c r="AA132">
        <v>0</v>
      </c>
      <c r="AB132">
        <v>0</v>
      </c>
      <c r="AC132">
        <v>0</v>
      </c>
      <c r="AD132">
        <v>0</v>
      </c>
      <c r="AE132" t="s">
        <v>451</v>
      </c>
      <c r="AF132" t="s">
        <v>452</v>
      </c>
      <c r="AG132">
        <v>0.25</v>
      </c>
      <c r="AH132" t="s">
        <v>36</v>
      </c>
      <c r="AI132" t="s">
        <v>37</v>
      </c>
      <c r="AJ132" t="s">
        <v>38</v>
      </c>
    </row>
    <row r="133" spans="1:36" x14ac:dyDescent="0.25">
      <c r="A133" t="s">
        <v>32</v>
      </c>
      <c r="B133" t="s">
        <v>453</v>
      </c>
      <c r="C133">
        <f>YEAR(B133)</f>
        <v>2000</v>
      </c>
      <c r="D133">
        <v>78.900000000000006</v>
      </c>
      <c r="E133">
        <v>60.9</v>
      </c>
      <c r="F133">
        <v>70.2</v>
      </c>
      <c r="H133" s="2">
        <f>IF(F133-61.63&lt;=0,0,IF(F133-61.63&lt;=1,1,2))</f>
        <v>2</v>
      </c>
      <c r="I133">
        <v>78.900000000000006</v>
      </c>
      <c r="J133">
        <v>60.9</v>
      </c>
      <c r="K133">
        <v>70.2</v>
      </c>
      <c r="L133">
        <v>49.4</v>
      </c>
      <c r="M133">
        <v>48.2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5.8</v>
      </c>
      <c r="W133">
        <v>351</v>
      </c>
      <c r="X133">
        <v>1017.8</v>
      </c>
      <c r="Y133">
        <v>0</v>
      </c>
      <c r="Z133">
        <v>6.2</v>
      </c>
      <c r="AA133">
        <v>0</v>
      </c>
      <c r="AB133">
        <v>0</v>
      </c>
      <c r="AC133">
        <v>0</v>
      </c>
      <c r="AD133">
        <v>0</v>
      </c>
      <c r="AE133" t="s">
        <v>454</v>
      </c>
      <c r="AF133" t="s">
        <v>455</v>
      </c>
      <c r="AG133">
        <v>0.25</v>
      </c>
      <c r="AH133" t="s">
        <v>330</v>
      </c>
      <c r="AI133" t="s">
        <v>37</v>
      </c>
      <c r="AJ133" t="s">
        <v>331</v>
      </c>
    </row>
    <row r="134" spans="1:36" x14ac:dyDescent="0.25">
      <c r="A134" t="s">
        <v>32</v>
      </c>
      <c r="B134" t="s">
        <v>456</v>
      </c>
      <c r="C134">
        <f>YEAR(B134)</f>
        <v>2000</v>
      </c>
      <c r="D134">
        <v>82.5</v>
      </c>
      <c r="E134">
        <v>66.3</v>
      </c>
      <c r="F134">
        <v>72.900000000000006</v>
      </c>
      <c r="H134" s="2">
        <f>IF(F134-61.63&lt;=0,0,IF(F134-61.63&lt;=1,1,2))</f>
        <v>2</v>
      </c>
      <c r="I134">
        <v>80.900000000000006</v>
      </c>
      <c r="J134">
        <v>66.3</v>
      </c>
      <c r="K134">
        <v>72.5</v>
      </c>
      <c r="L134">
        <v>48.6</v>
      </c>
      <c r="M134">
        <v>43.9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9.1999999999999993</v>
      </c>
      <c r="W134">
        <v>267.89999999999998</v>
      </c>
      <c r="X134">
        <v>1015</v>
      </c>
      <c r="Y134">
        <v>90</v>
      </c>
      <c r="Z134">
        <v>6.3</v>
      </c>
      <c r="AA134">
        <v>0</v>
      </c>
      <c r="AB134">
        <v>0</v>
      </c>
      <c r="AC134">
        <v>0</v>
      </c>
      <c r="AD134">
        <v>0</v>
      </c>
      <c r="AE134" t="s">
        <v>457</v>
      </c>
      <c r="AF134" t="s">
        <v>458</v>
      </c>
      <c r="AG134">
        <v>0.28999999999999998</v>
      </c>
      <c r="AH134" t="s">
        <v>36</v>
      </c>
      <c r="AI134" t="s">
        <v>37</v>
      </c>
      <c r="AJ134" t="s">
        <v>38</v>
      </c>
    </row>
    <row r="135" spans="1:36" x14ac:dyDescent="0.25">
      <c r="A135" t="s">
        <v>32</v>
      </c>
      <c r="B135" t="s">
        <v>459</v>
      </c>
      <c r="C135">
        <f>YEAR(B135)</f>
        <v>2000</v>
      </c>
      <c r="D135">
        <v>78.900000000000006</v>
      </c>
      <c r="E135">
        <v>60.9</v>
      </c>
      <c r="F135">
        <v>70.2</v>
      </c>
      <c r="H135" s="2">
        <f>IF(F135-61.63&lt;=0,0,IF(F135-61.63&lt;=1,1,2))</f>
        <v>2</v>
      </c>
      <c r="I135">
        <v>78.900000000000006</v>
      </c>
      <c r="J135">
        <v>60.9</v>
      </c>
      <c r="K135">
        <v>70.2</v>
      </c>
      <c r="L135">
        <v>52.4</v>
      </c>
      <c r="M135">
        <v>55.1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8.1</v>
      </c>
      <c r="W135">
        <v>359</v>
      </c>
      <c r="X135">
        <v>1014.2</v>
      </c>
      <c r="Y135">
        <v>0</v>
      </c>
      <c r="Z135">
        <v>6.2</v>
      </c>
      <c r="AA135">
        <v>0</v>
      </c>
      <c r="AB135">
        <v>0</v>
      </c>
      <c r="AC135">
        <v>0</v>
      </c>
      <c r="AD135">
        <v>0</v>
      </c>
      <c r="AE135" t="s">
        <v>460</v>
      </c>
      <c r="AF135" t="s">
        <v>461</v>
      </c>
      <c r="AG135">
        <v>0.33</v>
      </c>
      <c r="AH135" t="s">
        <v>330</v>
      </c>
      <c r="AI135" t="s">
        <v>37</v>
      </c>
      <c r="AJ135" t="s">
        <v>331</v>
      </c>
    </row>
    <row r="136" spans="1:36" x14ac:dyDescent="0.25">
      <c r="A136" t="s">
        <v>32</v>
      </c>
      <c r="B136" t="s">
        <v>462</v>
      </c>
      <c r="C136">
        <f>YEAR(B136)</f>
        <v>2000</v>
      </c>
      <c r="D136">
        <v>73.5</v>
      </c>
      <c r="E136">
        <v>62.7</v>
      </c>
      <c r="F136">
        <v>69</v>
      </c>
      <c r="H136" s="2">
        <f>IF(F136-61.63&lt;=0,0,IF(F136-61.63&lt;=1,1,2))</f>
        <v>2</v>
      </c>
      <c r="I136">
        <v>73.5</v>
      </c>
      <c r="J136">
        <v>62.7</v>
      </c>
      <c r="K136">
        <v>69</v>
      </c>
      <c r="L136">
        <v>56.1</v>
      </c>
      <c r="M136">
        <v>64.2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15</v>
      </c>
      <c r="W136">
        <v>331.9</v>
      </c>
      <c r="X136">
        <v>1015.9</v>
      </c>
      <c r="Y136">
        <v>90</v>
      </c>
      <c r="Z136">
        <v>6.4</v>
      </c>
      <c r="AA136">
        <v>0</v>
      </c>
      <c r="AB136">
        <v>0</v>
      </c>
      <c r="AC136">
        <v>0</v>
      </c>
      <c r="AD136">
        <v>0</v>
      </c>
      <c r="AE136" t="s">
        <v>463</v>
      </c>
      <c r="AF136" t="s">
        <v>464</v>
      </c>
      <c r="AG136">
        <v>0.36</v>
      </c>
      <c r="AH136" t="s">
        <v>36</v>
      </c>
      <c r="AI136" t="s">
        <v>37</v>
      </c>
      <c r="AJ136" t="s">
        <v>38</v>
      </c>
    </row>
    <row r="137" spans="1:36" x14ac:dyDescent="0.25">
      <c r="A137" t="s">
        <v>32</v>
      </c>
      <c r="B137" t="s">
        <v>465</v>
      </c>
      <c r="C137">
        <f>YEAR(B137)</f>
        <v>2000</v>
      </c>
      <c r="D137">
        <v>73.5</v>
      </c>
      <c r="E137">
        <v>62.7</v>
      </c>
      <c r="F137">
        <v>67.099999999999994</v>
      </c>
      <c r="H137" s="2">
        <f>IF(F137-61.63&lt;=0,0,IF(F137-61.63&lt;=1,1,2))</f>
        <v>2</v>
      </c>
      <c r="I137">
        <v>73.5</v>
      </c>
      <c r="J137">
        <v>62.7</v>
      </c>
      <c r="K137">
        <v>67.099999999999994</v>
      </c>
      <c r="L137">
        <v>56.3</v>
      </c>
      <c r="M137">
        <v>69.5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12.8</v>
      </c>
      <c r="W137">
        <v>351.7</v>
      </c>
      <c r="X137">
        <v>1016.1</v>
      </c>
      <c r="Y137">
        <v>60</v>
      </c>
      <c r="Z137">
        <v>6.7</v>
      </c>
      <c r="AA137">
        <v>0</v>
      </c>
      <c r="AB137">
        <v>0</v>
      </c>
      <c r="AC137">
        <v>0</v>
      </c>
      <c r="AD137">
        <v>0</v>
      </c>
      <c r="AE137" t="s">
        <v>466</v>
      </c>
      <c r="AF137" t="s">
        <v>467</v>
      </c>
      <c r="AG137">
        <v>0.4</v>
      </c>
      <c r="AH137" t="s">
        <v>36</v>
      </c>
      <c r="AI137" t="s">
        <v>37</v>
      </c>
      <c r="AJ137" t="s">
        <v>38</v>
      </c>
    </row>
    <row r="138" spans="1:36" x14ac:dyDescent="0.25">
      <c r="A138" t="s">
        <v>32</v>
      </c>
      <c r="B138" t="s">
        <v>468</v>
      </c>
      <c r="C138">
        <f>YEAR(B138)</f>
        <v>2000</v>
      </c>
      <c r="D138">
        <v>71.7</v>
      </c>
      <c r="E138">
        <v>59.1</v>
      </c>
      <c r="F138">
        <v>65</v>
      </c>
      <c r="H138" s="2">
        <f>IF(F138-61.63&lt;=0,0,IF(F138-61.63&lt;=1,1,2))</f>
        <v>2</v>
      </c>
      <c r="I138">
        <v>71.7</v>
      </c>
      <c r="J138">
        <v>59.1</v>
      </c>
      <c r="K138">
        <v>65</v>
      </c>
      <c r="L138">
        <v>53.7</v>
      </c>
      <c r="M138">
        <v>67.400000000000006</v>
      </c>
      <c r="O138">
        <v>1.2E-2</v>
      </c>
      <c r="P138">
        <v>100</v>
      </c>
      <c r="Q138">
        <v>4.17</v>
      </c>
      <c r="R138" t="s">
        <v>40</v>
      </c>
      <c r="S138">
        <v>0</v>
      </c>
      <c r="T138">
        <v>0</v>
      </c>
      <c r="U138">
        <v>0</v>
      </c>
      <c r="V138">
        <v>9.1999999999999993</v>
      </c>
      <c r="W138">
        <v>336.5</v>
      </c>
      <c r="X138">
        <v>1013.4</v>
      </c>
      <c r="Y138">
        <v>64.7</v>
      </c>
      <c r="Z138">
        <v>6.7</v>
      </c>
      <c r="AA138">
        <v>0</v>
      </c>
      <c r="AB138">
        <v>0</v>
      </c>
      <c r="AC138">
        <v>0</v>
      </c>
      <c r="AD138">
        <v>0</v>
      </c>
      <c r="AE138" t="s">
        <v>469</v>
      </c>
      <c r="AF138" t="s">
        <v>470</v>
      </c>
      <c r="AG138">
        <v>0.43</v>
      </c>
      <c r="AH138" t="s">
        <v>56</v>
      </c>
      <c r="AI138" t="s">
        <v>61</v>
      </c>
      <c r="AJ138" t="s">
        <v>40</v>
      </c>
    </row>
    <row r="139" spans="1:36" x14ac:dyDescent="0.25">
      <c r="A139" t="s">
        <v>32</v>
      </c>
      <c r="B139" t="s">
        <v>471</v>
      </c>
      <c r="C139">
        <f>YEAR(B139)</f>
        <v>2000</v>
      </c>
      <c r="D139">
        <v>71.7</v>
      </c>
      <c r="E139">
        <v>60.9</v>
      </c>
      <c r="F139">
        <v>67.2</v>
      </c>
      <c r="H139" s="2">
        <f>IF(F139-61.63&lt;=0,0,IF(F139-61.63&lt;=1,1,2))</f>
        <v>2</v>
      </c>
      <c r="I139">
        <v>71.7</v>
      </c>
      <c r="J139">
        <v>60.9</v>
      </c>
      <c r="K139">
        <v>67.2</v>
      </c>
      <c r="L139">
        <v>53.1</v>
      </c>
      <c r="M139">
        <v>61.2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15</v>
      </c>
      <c r="W139">
        <v>316.2</v>
      </c>
      <c r="X139">
        <v>1011.5</v>
      </c>
      <c r="Y139">
        <v>33.200000000000003</v>
      </c>
      <c r="Z139">
        <v>6.7</v>
      </c>
      <c r="AA139">
        <v>0</v>
      </c>
      <c r="AB139">
        <v>0</v>
      </c>
      <c r="AC139">
        <v>0</v>
      </c>
      <c r="AD139">
        <v>0</v>
      </c>
      <c r="AE139" t="s">
        <v>472</v>
      </c>
      <c r="AF139" t="s">
        <v>473</v>
      </c>
      <c r="AG139">
        <v>0.47</v>
      </c>
      <c r="AH139" t="s">
        <v>36</v>
      </c>
      <c r="AI139" t="s">
        <v>37</v>
      </c>
      <c r="AJ139" t="s">
        <v>38</v>
      </c>
    </row>
    <row r="140" spans="1:36" x14ac:dyDescent="0.25">
      <c r="A140" t="s">
        <v>32</v>
      </c>
      <c r="B140" t="s">
        <v>474</v>
      </c>
      <c r="C140">
        <f>YEAR(B140)</f>
        <v>2000</v>
      </c>
      <c r="D140">
        <v>73.5</v>
      </c>
      <c r="E140">
        <v>57.3</v>
      </c>
      <c r="F140">
        <v>66.900000000000006</v>
      </c>
      <c r="H140" s="2">
        <f>IF(F140-61.63&lt;=0,0,IF(F140-61.63&lt;=1,1,2))</f>
        <v>2</v>
      </c>
      <c r="I140">
        <v>73.5</v>
      </c>
      <c r="J140">
        <v>57.3</v>
      </c>
      <c r="K140">
        <v>66.900000000000006</v>
      </c>
      <c r="L140">
        <v>50.5</v>
      </c>
      <c r="M140">
        <v>56.2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18.3</v>
      </c>
      <c r="W140">
        <v>298.39999999999998</v>
      </c>
      <c r="X140">
        <v>1010.6</v>
      </c>
      <c r="Y140">
        <v>30</v>
      </c>
      <c r="Z140">
        <v>6.5</v>
      </c>
      <c r="AA140">
        <v>0</v>
      </c>
      <c r="AB140">
        <v>0</v>
      </c>
      <c r="AC140">
        <v>0</v>
      </c>
      <c r="AD140">
        <v>0</v>
      </c>
      <c r="AE140" t="s">
        <v>475</v>
      </c>
      <c r="AF140" t="s">
        <v>476</v>
      </c>
      <c r="AG140">
        <v>0.5</v>
      </c>
      <c r="AH140" t="s">
        <v>36</v>
      </c>
      <c r="AI140" t="s">
        <v>37</v>
      </c>
      <c r="AJ140" t="s">
        <v>38</v>
      </c>
    </row>
    <row r="141" spans="1:36" x14ac:dyDescent="0.25">
      <c r="A141" t="s">
        <v>32</v>
      </c>
      <c r="B141" t="s">
        <v>477</v>
      </c>
      <c r="C141">
        <f>YEAR(B141)</f>
        <v>2000</v>
      </c>
      <c r="D141">
        <v>75.3</v>
      </c>
      <c r="E141">
        <v>62.7</v>
      </c>
      <c r="F141">
        <v>68.900000000000006</v>
      </c>
      <c r="H141" s="2">
        <f>IF(F141-61.63&lt;=0,0,IF(F141-61.63&lt;=1,1,2))</f>
        <v>2</v>
      </c>
      <c r="I141">
        <v>75.3</v>
      </c>
      <c r="J141">
        <v>62.7</v>
      </c>
      <c r="K141">
        <v>68.900000000000006</v>
      </c>
      <c r="L141">
        <v>52.4</v>
      </c>
      <c r="M141">
        <v>56.8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9.1999999999999993</v>
      </c>
      <c r="W141">
        <v>308.8</v>
      </c>
      <c r="X141">
        <v>1010.5</v>
      </c>
      <c r="Y141">
        <v>30</v>
      </c>
      <c r="Z141">
        <v>6.4</v>
      </c>
      <c r="AA141">
        <v>0</v>
      </c>
      <c r="AB141">
        <v>0</v>
      </c>
      <c r="AC141">
        <v>0</v>
      </c>
      <c r="AD141">
        <v>0</v>
      </c>
      <c r="AE141" t="s">
        <v>478</v>
      </c>
      <c r="AF141" t="s">
        <v>479</v>
      </c>
      <c r="AG141">
        <v>0.53</v>
      </c>
      <c r="AH141" t="s">
        <v>36</v>
      </c>
      <c r="AI141" t="s">
        <v>37</v>
      </c>
      <c r="AJ141" t="s">
        <v>38</v>
      </c>
    </row>
    <row r="142" spans="1:36" x14ac:dyDescent="0.25">
      <c r="A142" t="s">
        <v>32</v>
      </c>
      <c r="B142" t="s">
        <v>480</v>
      </c>
      <c r="C142">
        <f>YEAR(B142)</f>
        <v>2000</v>
      </c>
      <c r="D142">
        <v>78.900000000000006</v>
      </c>
      <c r="E142">
        <v>60.9</v>
      </c>
      <c r="F142">
        <v>69.099999999999994</v>
      </c>
      <c r="H142" s="2">
        <f>IF(F142-61.63&lt;=0,0,IF(F142-61.63&lt;=1,1,2))</f>
        <v>2</v>
      </c>
      <c r="I142">
        <v>78.900000000000006</v>
      </c>
      <c r="J142">
        <v>60.9</v>
      </c>
      <c r="K142">
        <v>69.099999999999994</v>
      </c>
      <c r="L142">
        <v>49.7</v>
      </c>
      <c r="M142">
        <v>53.1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9.1999999999999993</v>
      </c>
      <c r="W142">
        <v>311.8</v>
      </c>
      <c r="X142">
        <v>1010.5</v>
      </c>
      <c r="Y142">
        <v>30</v>
      </c>
      <c r="Z142">
        <v>6.4</v>
      </c>
      <c r="AA142">
        <v>0</v>
      </c>
      <c r="AB142">
        <v>0</v>
      </c>
      <c r="AC142">
        <v>0</v>
      </c>
      <c r="AD142">
        <v>0</v>
      </c>
      <c r="AE142" t="s">
        <v>481</v>
      </c>
      <c r="AF142" t="s">
        <v>482</v>
      </c>
      <c r="AG142">
        <v>0.56999999999999995</v>
      </c>
      <c r="AH142" t="s">
        <v>36</v>
      </c>
      <c r="AI142" t="s">
        <v>37</v>
      </c>
      <c r="AJ142" t="s">
        <v>38</v>
      </c>
    </row>
    <row r="143" spans="1:36" x14ac:dyDescent="0.25">
      <c r="A143" t="s">
        <v>32</v>
      </c>
      <c r="B143" t="s">
        <v>483</v>
      </c>
      <c r="C143">
        <f>YEAR(B143)</f>
        <v>2000</v>
      </c>
      <c r="D143">
        <v>78.900000000000006</v>
      </c>
      <c r="E143">
        <v>60.9</v>
      </c>
      <c r="F143">
        <v>70.599999999999994</v>
      </c>
      <c r="H143" s="2">
        <f>IF(F143-61.63&lt;=0,0,IF(F143-61.63&lt;=1,1,2))</f>
        <v>2</v>
      </c>
      <c r="I143">
        <v>78.900000000000006</v>
      </c>
      <c r="J143">
        <v>60.9</v>
      </c>
      <c r="K143">
        <v>70.599999999999994</v>
      </c>
      <c r="L143">
        <v>48.4</v>
      </c>
      <c r="M143">
        <v>46.8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9.1999999999999993</v>
      </c>
      <c r="W143">
        <v>80.400000000000006</v>
      </c>
      <c r="X143">
        <v>1012.5</v>
      </c>
      <c r="Y143">
        <v>30</v>
      </c>
      <c r="Z143">
        <v>6.3</v>
      </c>
      <c r="AA143">
        <v>0</v>
      </c>
      <c r="AB143">
        <v>0</v>
      </c>
      <c r="AC143">
        <v>0</v>
      </c>
      <c r="AD143">
        <v>0</v>
      </c>
      <c r="AE143" t="s">
        <v>484</v>
      </c>
      <c r="AF143" t="s">
        <v>485</v>
      </c>
      <c r="AG143">
        <v>0.6</v>
      </c>
      <c r="AH143" t="s">
        <v>36</v>
      </c>
      <c r="AI143" t="s">
        <v>37</v>
      </c>
      <c r="AJ143" t="s">
        <v>38</v>
      </c>
    </row>
    <row r="144" spans="1:36" x14ac:dyDescent="0.25">
      <c r="A144" t="s">
        <v>32</v>
      </c>
      <c r="B144" t="s">
        <v>486</v>
      </c>
      <c r="C144">
        <f>YEAR(B144)</f>
        <v>2000</v>
      </c>
      <c r="D144">
        <v>73.5</v>
      </c>
      <c r="E144">
        <v>60.9</v>
      </c>
      <c r="F144">
        <v>68.400000000000006</v>
      </c>
      <c r="H144" s="2">
        <f>IF(F144-61.63&lt;=0,0,IF(F144-61.63&lt;=1,1,2))</f>
        <v>2</v>
      </c>
      <c r="I144">
        <v>73.5</v>
      </c>
      <c r="J144">
        <v>60.9</v>
      </c>
      <c r="K144">
        <v>68.400000000000006</v>
      </c>
      <c r="L144">
        <v>58.1</v>
      </c>
      <c r="M144">
        <v>69.900000000000006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10.3</v>
      </c>
      <c r="W144">
        <v>73.7</v>
      </c>
      <c r="X144">
        <v>1014.4</v>
      </c>
      <c r="Y144">
        <v>64.5</v>
      </c>
      <c r="Z144">
        <v>6.5</v>
      </c>
      <c r="AA144">
        <v>0</v>
      </c>
      <c r="AB144">
        <v>0</v>
      </c>
      <c r="AC144">
        <v>0</v>
      </c>
      <c r="AD144">
        <v>0</v>
      </c>
      <c r="AE144" t="s">
        <v>487</v>
      </c>
      <c r="AF144" t="s">
        <v>488</v>
      </c>
      <c r="AG144">
        <v>0.63</v>
      </c>
      <c r="AH144" t="s">
        <v>36</v>
      </c>
      <c r="AI144" t="s">
        <v>37</v>
      </c>
      <c r="AJ144" t="s">
        <v>38</v>
      </c>
    </row>
    <row r="145" spans="1:36" x14ac:dyDescent="0.25">
      <c r="A145" t="s">
        <v>32</v>
      </c>
      <c r="B145" t="s">
        <v>489</v>
      </c>
      <c r="C145">
        <f>YEAR(B145)</f>
        <v>2000</v>
      </c>
      <c r="D145">
        <v>77.099999999999994</v>
      </c>
      <c r="E145">
        <v>66.3</v>
      </c>
      <c r="F145">
        <v>71.8</v>
      </c>
      <c r="H145" s="2">
        <f>IF(F145-61.63&lt;=0,0,IF(F145-61.63&lt;=1,1,2))</f>
        <v>2</v>
      </c>
      <c r="I145">
        <v>77.099999999999994</v>
      </c>
      <c r="J145">
        <v>66.3</v>
      </c>
      <c r="K145">
        <v>71.8</v>
      </c>
      <c r="L145">
        <v>59</v>
      </c>
      <c r="M145">
        <v>64.400000000000006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15</v>
      </c>
      <c r="W145">
        <v>307.5</v>
      </c>
      <c r="X145">
        <v>1013.3</v>
      </c>
      <c r="Y145">
        <v>60.7</v>
      </c>
      <c r="Z145">
        <v>6.6</v>
      </c>
      <c r="AA145">
        <v>0</v>
      </c>
      <c r="AB145">
        <v>0</v>
      </c>
      <c r="AC145">
        <v>0</v>
      </c>
      <c r="AD145">
        <v>0</v>
      </c>
      <c r="AE145" t="s">
        <v>490</v>
      </c>
      <c r="AF145" t="s">
        <v>491</v>
      </c>
      <c r="AG145">
        <v>0.67</v>
      </c>
      <c r="AH145" t="s">
        <v>36</v>
      </c>
      <c r="AI145" t="s">
        <v>37</v>
      </c>
      <c r="AJ145" t="s">
        <v>38</v>
      </c>
    </row>
    <row r="146" spans="1:36" x14ac:dyDescent="0.25">
      <c r="A146" t="s">
        <v>32</v>
      </c>
      <c r="B146" t="s">
        <v>492</v>
      </c>
      <c r="C146">
        <f>YEAR(B146)</f>
        <v>2000</v>
      </c>
      <c r="D146">
        <v>77.099999999999994</v>
      </c>
      <c r="E146">
        <v>66.3</v>
      </c>
      <c r="F146">
        <v>70.900000000000006</v>
      </c>
      <c r="H146" s="2">
        <f>IF(F146-61.63&lt;=0,0,IF(F146-61.63&lt;=1,1,2))</f>
        <v>2</v>
      </c>
      <c r="I146">
        <v>77.099999999999994</v>
      </c>
      <c r="J146">
        <v>66.3</v>
      </c>
      <c r="K146">
        <v>70.900000000000006</v>
      </c>
      <c r="L146">
        <v>59.5</v>
      </c>
      <c r="M146">
        <v>67.599999999999994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15</v>
      </c>
      <c r="W146">
        <v>1.7</v>
      </c>
      <c r="X146">
        <v>1011.9</v>
      </c>
      <c r="Y146">
        <v>65.599999999999994</v>
      </c>
      <c r="Z146">
        <v>6.6</v>
      </c>
      <c r="AA146">
        <v>0</v>
      </c>
      <c r="AB146">
        <v>0</v>
      </c>
      <c r="AC146">
        <v>0</v>
      </c>
      <c r="AD146">
        <v>0</v>
      </c>
      <c r="AE146" t="s">
        <v>493</v>
      </c>
      <c r="AF146" t="s">
        <v>494</v>
      </c>
      <c r="AG146">
        <v>0.7</v>
      </c>
      <c r="AH146" t="s">
        <v>36</v>
      </c>
      <c r="AI146" t="s">
        <v>37</v>
      </c>
      <c r="AJ146" t="s">
        <v>38</v>
      </c>
    </row>
    <row r="147" spans="1:36" x14ac:dyDescent="0.25">
      <c r="A147" t="s">
        <v>32</v>
      </c>
      <c r="B147" t="s">
        <v>495</v>
      </c>
      <c r="C147">
        <f>YEAR(B147)</f>
        <v>2000</v>
      </c>
      <c r="D147">
        <v>71.7</v>
      </c>
      <c r="E147">
        <v>66.3</v>
      </c>
      <c r="F147">
        <v>69.099999999999994</v>
      </c>
      <c r="H147" s="2">
        <f>IF(F147-61.63&lt;=0,0,IF(F147-61.63&lt;=1,1,2))</f>
        <v>2</v>
      </c>
      <c r="I147">
        <v>71.7</v>
      </c>
      <c r="J147">
        <v>66.3</v>
      </c>
      <c r="K147">
        <v>69.099999999999994</v>
      </c>
      <c r="L147">
        <v>53.8</v>
      </c>
      <c r="M147">
        <v>58.2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16.100000000000001</v>
      </c>
      <c r="W147">
        <v>337.7</v>
      </c>
      <c r="X147">
        <v>1015</v>
      </c>
      <c r="Y147">
        <v>37.6</v>
      </c>
      <c r="Z147">
        <v>6.8</v>
      </c>
      <c r="AA147">
        <v>0</v>
      </c>
      <c r="AB147">
        <v>0</v>
      </c>
      <c r="AC147">
        <v>0</v>
      </c>
      <c r="AD147">
        <v>0</v>
      </c>
      <c r="AE147" t="s">
        <v>496</v>
      </c>
      <c r="AF147" t="s">
        <v>497</v>
      </c>
      <c r="AG147">
        <v>0.73</v>
      </c>
      <c r="AH147" t="s">
        <v>36</v>
      </c>
      <c r="AI147" t="s">
        <v>37</v>
      </c>
      <c r="AJ147" t="s">
        <v>38</v>
      </c>
    </row>
    <row r="148" spans="1:36" x14ac:dyDescent="0.25">
      <c r="A148" t="s">
        <v>32</v>
      </c>
      <c r="B148" t="s">
        <v>498</v>
      </c>
      <c r="C148">
        <f>YEAR(B148)</f>
        <v>2000</v>
      </c>
      <c r="D148">
        <v>73.5</v>
      </c>
      <c r="E148">
        <v>68.099999999999994</v>
      </c>
      <c r="F148">
        <v>70</v>
      </c>
      <c r="H148" s="2">
        <f>IF(F148-61.63&lt;=0,0,IF(F148-61.63&lt;=1,1,2))</f>
        <v>2</v>
      </c>
      <c r="I148">
        <v>73.5</v>
      </c>
      <c r="J148">
        <v>68.099999999999994</v>
      </c>
      <c r="K148">
        <v>70</v>
      </c>
      <c r="L148">
        <v>55.2</v>
      </c>
      <c r="M148">
        <v>59.5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18.3</v>
      </c>
      <c r="W148">
        <v>324</v>
      </c>
      <c r="X148">
        <v>1015.7</v>
      </c>
      <c r="Y148">
        <v>55</v>
      </c>
      <c r="Z148">
        <v>6.8</v>
      </c>
      <c r="AA148">
        <v>0</v>
      </c>
      <c r="AB148">
        <v>0</v>
      </c>
      <c r="AC148">
        <v>0</v>
      </c>
      <c r="AD148">
        <v>0</v>
      </c>
      <c r="AE148" t="s">
        <v>499</v>
      </c>
      <c r="AF148" t="s">
        <v>500</v>
      </c>
      <c r="AG148">
        <v>0.75</v>
      </c>
      <c r="AH148" t="s">
        <v>36</v>
      </c>
      <c r="AI148" t="s">
        <v>37</v>
      </c>
      <c r="AJ148" t="s">
        <v>38</v>
      </c>
    </row>
    <row r="149" spans="1:36" x14ac:dyDescent="0.25">
      <c r="A149" t="s">
        <v>32</v>
      </c>
      <c r="B149" t="s">
        <v>501</v>
      </c>
      <c r="C149">
        <f>YEAR(B149)</f>
        <v>2000</v>
      </c>
      <c r="D149">
        <v>73.5</v>
      </c>
      <c r="E149">
        <v>62.7</v>
      </c>
      <c r="F149">
        <v>68.7</v>
      </c>
      <c r="H149" s="2">
        <f>IF(F149-61.63&lt;=0,0,IF(F149-61.63&lt;=1,1,2))</f>
        <v>2</v>
      </c>
      <c r="I149">
        <v>73.5</v>
      </c>
      <c r="J149">
        <v>62.7</v>
      </c>
      <c r="K149">
        <v>68.7</v>
      </c>
      <c r="L149">
        <v>58.8</v>
      </c>
      <c r="M149">
        <v>70.900000000000006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15</v>
      </c>
      <c r="W149">
        <v>329</v>
      </c>
      <c r="X149">
        <v>1014.2</v>
      </c>
      <c r="Y149">
        <v>60.8</v>
      </c>
      <c r="Z149">
        <v>6.5</v>
      </c>
      <c r="AA149">
        <v>0</v>
      </c>
      <c r="AB149">
        <v>0</v>
      </c>
      <c r="AC149">
        <v>0</v>
      </c>
      <c r="AD149">
        <v>0</v>
      </c>
      <c r="AE149" t="s">
        <v>502</v>
      </c>
      <c r="AF149" t="s">
        <v>503</v>
      </c>
      <c r="AG149">
        <v>0.8</v>
      </c>
      <c r="AH149" t="s">
        <v>36</v>
      </c>
      <c r="AI149" t="s">
        <v>37</v>
      </c>
      <c r="AJ149" t="s">
        <v>38</v>
      </c>
    </row>
    <row r="150" spans="1:36" x14ac:dyDescent="0.25">
      <c r="A150" t="s">
        <v>32</v>
      </c>
      <c r="B150" t="s">
        <v>504</v>
      </c>
      <c r="C150">
        <f>YEAR(B150)</f>
        <v>2000</v>
      </c>
      <c r="D150">
        <v>77.099999999999994</v>
      </c>
      <c r="E150">
        <v>62.7</v>
      </c>
      <c r="F150">
        <v>70.5</v>
      </c>
      <c r="H150" s="2">
        <f>IF(F150-61.63&lt;=0,0,IF(F150-61.63&lt;=1,1,2))</f>
        <v>2</v>
      </c>
      <c r="I150">
        <v>77.099999999999994</v>
      </c>
      <c r="J150">
        <v>62.7</v>
      </c>
      <c r="K150">
        <v>70.5</v>
      </c>
      <c r="L150">
        <v>59.2</v>
      </c>
      <c r="M150">
        <v>68</v>
      </c>
      <c r="O150">
        <v>4.0000000000000001E-3</v>
      </c>
      <c r="P150">
        <v>100</v>
      </c>
      <c r="Q150">
        <v>4.17</v>
      </c>
      <c r="R150" t="s">
        <v>40</v>
      </c>
      <c r="S150">
        <v>0</v>
      </c>
      <c r="T150">
        <v>0</v>
      </c>
      <c r="U150">
        <v>0</v>
      </c>
      <c r="V150">
        <v>9.1999999999999993</v>
      </c>
      <c r="W150">
        <v>17.399999999999999</v>
      </c>
      <c r="X150">
        <v>1013.2</v>
      </c>
      <c r="Y150">
        <v>44.7</v>
      </c>
      <c r="Z150">
        <v>6.6</v>
      </c>
      <c r="AA150">
        <v>0</v>
      </c>
      <c r="AB150">
        <v>0</v>
      </c>
      <c r="AC150">
        <v>0</v>
      </c>
      <c r="AD150">
        <v>0</v>
      </c>
      <c r="AE150" t="s">
        <v>505</v>
      </c>
      <c r="AF150" t="s">
        <v>506</v>
      </c>
      <c r="AG150">
        <v>0.83</v>
      </c>
      <c r="AH150" t="s">
        <v>56</v>
      </c>
      <c r="AI150" t="s">
        <v>61</v>
      </c>
      <c r="AJ150" t="s">
        <v>40</v>
      </c>
    </row>
    <row r="151" spans="1:36" x14ac:dyDescent="0.25">
      <c r="A151" t="s">
        <v>32</v>
      </c>
      <c r="B151" t="s">
        <v>507</v>
      </c>
      <c r="C151">
        <f>YEAR(B151)</f>
        <v>2000</v>
      </c>
      <c r="D151">
        <v>75.3</v>
      </c>
      <c r="E151">
        <v>64.5</v>
      </c>
      <c r="F151">
        <v>70.8</v>
      </c>
      <c r="H151" s="2">
        <f>IF(F151-61.63&lt;=0,0,IF(F151-61.63&lt;=1,1,2))</f>
        <v>2</v>
      </c>
      <c r="I151">
        <v>75.3</v>
      </c>
      <c r="J151">
        <v>64.5</v>
      </c>
      <c r="K151">
        <v>70.8</v>
      </c>
      <c r="L151">
        <v>63.1</v>
      </c>
      <c r="M151">
        <v>77.5</v>
      </c>
      <c r="O151">
        <v>3.9E-2</v>
      </c>
      <c r="P151">
        <v>100</v>
      </c>
      <c r="Q151">
        <v>4.17</v>
      </c>
      <c r="R151" t="s">
        <v>40</v>
      </c>
      <c r="S151">
        <v>0</v>
      </c>
      <c r="T151">
        <v>0</v>
      </c>
      <c r="U151">
        <v>0</v>
      </c>
      <c r="V151">
        <v>10.3</v>
      </c>
      <c r="W151">
        <v>37.9</v>
      </c>
      <c r="X151">
        <v>1010.9</v>
      </c>
      <c r="Y151">
        <v>54.3</v>
      </c>
      <c r="Z151">
        <v>6.5</v>
      </c>
      <c r="AA151">
        <v>0</v>
      </c>
      <c r="AB151">
        <v>0</v>
      </c>
      <c r="AC151">
        <v>0</v>
      </c>
      <c r="AD151">
        <v>0</v>
      </c>
      <c r="AE151" t="s">
        <v>508</v>
      </c>
      <c r="AF151" t="s">
        <v>509</v>
      </c>
      <c r="AG151">
        <v>0.86</v>
      </c>
      <c r="AH151" t="s">
        <v>56</v>
      </c>
      <c r="AI151" t="s">
        <v>137</v>
      </c>
      <c r="AJ151" t="s">
        <v>40</v>
      </c>
    </row>
    <row r="152" spans="1:36" x14ac:dyDescent="0.25">
      <c r="A152" t="s">
        <v>32</v>
      </c>
      <c r="B152" t="s">
        <v>510</v>
      </c>
      <c r="C152">
        <f>YEAR(B152)</f>
        <v>2000</v>
      </c>
      <c r="D152">
        <v>78.900000000000006</v>
      </c>
      <c r="E152">
        <v>62.7</v>
      </c>
      <c r="F152">
        <v>71.5</v>
      </c>
      <c r="H152" s="2">
        <f>IF(F152-61.63&lt;=0,0,IF(F152-61.63&lt;=1,1,2))</f>
        <v>2</v>
      </c>
      <c r="I152">
        <v>78.900000000000006</v>
      </c>
      <c r="J152">
        <v>62.7</v>
      </c>
      <c r="K152">
        <v>71.5</v>
      </c>
      <c r="L152">
        <v>61.1</v>
      </c>
      <c r="M152">
        <v>71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8.1</v>
      </c>
      <c r="W152">
        <v>67.3</v>
      </c>
      <c r="X152">
        <v>1011</v>
      </c>
      <c r="Y152">
        <v>30</v>
      </c>
      <c r="Z152">
        <v>6.4</v>
      </c>
      <c r="AA152">
        <v>0</v>
      </c>
      <c r="AB152">
        <v>0</v>
      </c>
      <c r="AC152">
        <v>0</v>
      </c>
      <c r="AD152">
        <v>0</v>
      </c>
      <c r="AE152" t="s">
        <v>511</v>
      </c>
      <c r="AF152" t="s">
        <v>512</v>
      </c>
      <c r="AG152">
        <v>0.9</v>
      </c>
      <c r="AH152" t="s">
        <v>36</v>
      </c>
      <c r="AI152" t="s">
        <v>37</v>
      </c>
      <c r="AJ152" t="s">
        <v>38</v>
      </c>
    </row>
    <row r="153" spans="1:36" x14ac:dyDescent="0.25">
      <c r="A153" t="s">
        <v>32</v>
      </c>
      <c r="B153" t="s">
        <v>513</v>
      </c>
      <c r="C153">
        <f>YEAR(B153)</f>
        <v>2000</v>
      </c>
      <c r="D153">
        <v>77.099999999999994</v>
      </c>
      <c r="E153">
        <v>62.7</v>
      </c>
      <c r="F153">
        <v>71.3</v>
      </c>
      <c r="H153" s="2">
        <f>IF(F153-61.63&lt;=0,0,IF(F153-61.63&lt;=1,1,2))</f>
        <v>2</v>
      </c>
      <c r="I153">
        <v>77.099999999999994</v>
      </c>
      <c r="J153">
        <v>62.7</v>
      </c>
      <c r="K153">
        <v>71.3</v>
      </c>
      <c r="L153">
        <v>62.3</v>
      </c>
      <c r="M153">
        <v>73.7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10.3</v>
      </c>
      <c r="W153">
        <v>74.599999999999994</v>
      </c>
      <c r="X153">
        <v>1012.5</v>
      </c>
      <c r="Y153">
        <v>30</v>
      </c>
      <c r="Z153">
        <v>6.4</v>
      </c>
      <c r="AA153">
        <v>0</v>
      </c>
      <c r="AB153">
        <v>0</v>
      </c>
      <c r="AC153">
        <v>0</v>
      </c>
      <c r="AD153">
        <v>0</v>
      </c>
      <c r="AE153" t="s">
        <v>514</v>
      </c>
      <c r="AF153" t="s">
        <v>515</v>
      </c>
      <c r="AG153">
        <v>0.93</v>
      </c>
      <c r="AH153" t="s">
        <v>36</v>
      </c>
      <c r="AI153" t="s">
        <v>37</v>
      </c>
      <c r="AJ153" t="s">
        <v>38</v>
      </c>
    </row>
    <row r="154" spans="1:36" x14ac:dyDescent="0.25">
      <c r="A154" t="s">
        <v>32</v>
      </c>
      <c r="B154" t="s">
        <v>516</v>
      </c>
      <c r="C154">
        <f>YEAR(B154)</f>
        <v>2000</v>
      </c>
      <c r="D154">
        <v>78.900000000000006</v>
      </c>
      <c r="E154">
        <v>64.5</v>
      </c>
      <c r="F154">
        <v>72.2</v>
      </c>
      <c r="G154" s="2">
        <f>AVERAGE(F154:F245)</f>
        <v>77.263043478260883</v>
      </c>
      <c r="H154" s="2">
        <f>IF(F154-77.26&lt;=0,0,IF(F154-77.26&lt;=1,1,2))</f>
        <v>0</v>
      </c>
      <c r="I154">
        <v>78.900000000000006</v>
      </c>
      <c r="J154">
        <v>64.5</v>
      </c>
      <c r="K154">
        <v>72.2</v>
      </c>
      <c r="L154">
        <v>63.4</v>
      </c>
      <c r="M154">
        <v>74.3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11.4</v>
      </c>
      <c r="W154">
        <v>16.100000000000001</v>
      </c>
      <c r="X154">
        <v>1011.9</v>
      </c>
      <c r="Y154">
        <v>44.3</v>
      </c>
      <c r="Z154">
        <v>6.4</v>
      </c>
      <c r="AA154">
        <v>0</v>
      </c>
      <c r="AB154">
        <v>0</v>
      </c>
      <c r="AC154">
        <v>0</v>
      </c>
      <c r="AD154">
        <v>0</v>
      </c>
      <c r="AE154" t="s">
        <v>517</v>
      </c>
      <c r="AF154" t="s">
        <v>518</v>
      </c>
      <c r="AG154">
        <v>0.96</v>
      </c>
      <c r="AH154" t="s">
        <v>36</v>
      </c>
      <c r="AI154" t="s">
        <v>37</v>
      </c>
      <c r="AJ154" t="s">
        <v>38</v>
      </c>
    </row>
    <row r="155" spans="1:36" x14ac:dyDescent="0.25">
      <c r="A155" t="s">
        <v>32</v>
      </c>
      <c r="B155" t="s">
        <v>519</v>
      </c>
      <c r="C155">
        <f>YEAR(B155)</f>
        <v>2000</v>
      </c>
      <c r="D155">
        <v>71.7</v>
      </c>
      <c r="E155">
        <v>66.3</v>
      </c>
      <c r="F155">
        <v>70.099999999999994</v>
      </c>
      <c r="H155" s="2">
        <f>IF(F155-77.26&lt;=0,0,IF(F155-77.26&lt;=1,1,2))</f>
        <v>0</v>
      </c>
      <c r="I155">
        <v>71.7</v>
      </c>
      <c r="J155">
        <v>66.3</v>
      </c>
      <c r="K155">
        <v>70.099999999999994</v>
      </c>
      <c r="L155">
        <v>59.4</v>
      </c>
      <c r="M155">
        <v>69.400000000000006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23</v>
      </c>
      <c r="W155">
        <v>319.39999999999998</v>
      </c>
      <c r="X155">
        <v>1014.3</v>
      </c>
      <c r="Y155">
        <v>68.2</v>
      </c>
      <c r="Z155">
        <v>6.8</v>
      </c>
      <c r="AA155">
        <v>0</v>
      </c>
      <c r="AB155">
        <v>0</v>
      </c>
      <c r="AC155">
        <v>0</v>
      </c>
      <c r="AD155">
        <v>0</v>
      </c>
      <c r="AE155" t="s">
        <v>520</v>
      </c>
      <c r="AF155" t="s">
        <v>521</v>
      </c>
      <c r="AG155">
        <v>0</v>
      </c>
      <c r="AH155" t="s">
        <v>36</v>
      </c>
      <c r="AI155" t="s">
        <v>37</v>
      </c>
      <c r="AJ155" t="s">
        <v>38</v>
      </c>
    </row>
    <row r="156" spans="1:36" x14ac:dyDescent="0.25">
      <c r="A156" t="s">
        <v>32</v>
      </c>
      <c r="B156" t="s">
        <v>522</v>
      </c>
      <c r="C156">
        <f>YEAR(B156)</f>
        <v>2000</v>
      </c>
      <c r="D156">
        <v>71.7</v>
      </c>
      <c r="E156">
        <v>66.3</v>
      </c>
      <c r="F156">
        <v>69.2</v>
      </c>
      <c r="H156" s="2">
        <f>IF(F156-77.26&lt;=0,0,IF(F156-77.26&lt;=1,1,2))</f>
        <v>0</v>
      </c>
      <c r="I156">
        <v>71.7</v>
      </c>
      <c r="J156">
        <v>66.3</v>
      </c>
      <c r="K156">
        <v>69.2</v>
      </c>
      <c r="L156">
        <v>54.2</v>
      </c>
      <c r="M156">
        <v>59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23</v>
      </c>
      <c r="W156">
        <v>329.9</v>
      </c>
      <c r="X156">
        <v>1015.2</v>
      </c>
      <c r="Y156">
        <v>40.799999999999997</v>
      </c>
      <c r="Z156">
        <v>6.8</v>
      </c>
      <c r="AA156">
        <v>0</v>
      </c>
      <c r="AB156">
        <v>0</v>
      </c>
      <c r="AC156">
        <v>0</v>
      </c>
      <c r="AD156">
        <v>0</v>
      </c>
      <c r="AE156" t="s">
        <v>523</v>
      </c>
      <c r="AF156" t="s">
        <v>524</v>
      </c>
      <c r="AG156">
        <v>0.03</v>
      </c>
      <c r="AH156" t="s">
        <v>36</v>
      </c>
      <c r="AI156" t="s">
        <v>37</v>
      </c>
      <c r="AJ156" t="s">
        <v>38</v>
      </c>
    </row>
    <row r="157" spans="1:36" x14ac:dyDescent="0.25">
      <c r="A157" t="s">
        <v>32</v>
      </c>
      <c r="B157" t="s">
        <v>525</v>
      </c>
      <c r="C157">
        <f>YEAR(B157)</f>
        <v>2000</v>
      </c>
      <c r="D157">
        <v>75.3</v>
      </c>
      <c r="E157">
        <v>68.099999999999994</v>
      </c>
      <c r="F157">
        <v>70.599999999999994</v>
      </c>
      <c r="H157" s="2">
        <f>IF(F157-77.26&lt;=0,0,IF(F157-77.26&lt;=1,1,2))</f>
        <v>0</v>
      </c>
      <c r="I157">
        <v>75.3</v>
      </c>
      <c r="J157">
        <v>68.099999999999994</v>
      </c>
      <c r="K157">
        <v>70.599999999999994</v>
      </c>
      <c r="L157">
        <v>55.8</v>
      </c>
      <c r="M157">
        <v>59.8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19.5</v>
      </c>
      <c r="W157">
        <v>313.60000000000002</v>
      </c>
      <c r="X157">
        <v>1015.7</v>
      </c>
      <c r="Y157">
        <v>30</v>
      </c>
      <c r="Z157">
        <v>6.8</v>
      </c>
      <c r="AA157">
        <v>0</v>
      </c>
      <c r="AB157">
        <v>0</v>
      </c>
      <c r="AC157">
        <v>0</v>
      </c>
      <c r="AD157">
        <v>0</v>
      </c>
      <c r="AE157" t="s">
        <v>526</v>
      </c>
      <c r="AF157" t="s">
        <v>527</v>
      </c>
      <c r="AG157">
        <v>0.06</v>
      </c>
      <c r="AH157" t="s">
        <v>36</v>
      </c>
      <c r="AI157" t="s">
        <v>37</v>
      </c>
      <c r="AJ157" t="s">
        <v>38</v>
      </c>
    </row>
    <row r="158" spans="1:36" x14ac:dyDescent="0.25">
      <c r="A158" t="s">
        <v>32</v>
      </c>
      <c r="B158" t="s">
        <v>528</v>
      </c>
      <c r="C158">
        <f>YEAR(B158)</f>
        <v>2000</v>
      </c>
      <c r="D158">
        <v>75.3</v>
      </c>
      <c r="E158">
        <v>62.7</v>
      </c>
      <c r="F158">
        <v>71.2</v>
      </c>
      <c r="H158" s="2">
        <f>IF(F158-77.26&lt;=0,0,IF(F158-77.26&lt;=1,1,2))</f>
        <v>0</v>
      </c>
      <c r="I158">
        <v>75.3</v>
      </c>
      <c r="J158">
        <v>62.7</v>
      </c>
      <c r="K158">
        <v>71.2</v>
      </c>
      <c r="L158">
        <v>57.4</v>
      </c>
      <c r="M158">
        <v>61.8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19.5</v>
      </c>
      <c r="W158">
        <v>309.7</v>
      </c>
      <c r="X158">
        <v>1014.3</v>
      </c>
      <c r="Y158">
        <v>30</v>
      </c>
      <c r="Z158">
        <v>6.7</v>
      </c>
      <c r="AA158">
        <v>0</v>
      </c>
      <c r="AB158">
        <v>0</v>
      </c>
      <c r="AC158">
        <v>0</v>
      </c>
      <c r="AD158">
        <v>0</v>
      </c>
      <c r="AE158" t="s">
        <v>529</v>
      </c>
      <c r="AF158" t="s">
        <v>530</v>
      </c>
      <c r="AG158">
        <v>0.1</v>
      </c>
      <c r="AH158" t="s">
        <v>36</v>
      </c>
      <c r="AI158" t="s">
        <v>37</v>
      </c>
      <c r="AJ158" t="s">
        <v>38</v>
      </c>
    </row>
    <row r="159" spans="1:36" x14ac:dyDescent="0.25">
      <c r="A159" t="s">
        <v>32</v>
      </c>
      <c r="B159" t="s">
        <v>531</v>
      </c>
      <c r="C159">
        <f>YEAR(B159)</f>
        <v>2000</v>
      </c>
      <c r="D159">
        <v>77.099999999999994</v>
      </c>
      <c r="E159">
        <v>64.5</v>
      </c>
      <c r="F159">
        <v>72.2</v>
      </c>
      <c r="H159" s="2">
        <f>IF(F159-77.26&lt;=0,0,IF(F159-77.26&lt;=1,1,2))</f>
        <v>0</v>
      </c>
      <c r="I159">
        <v>77.099999999999994</v>
      </c>
      <c r="J159">
        <v>64.5</v>
      </c>
      <c r="K159">
        <v>72.2</v>
      </c>
      <c r="L159">
        <v>56.4</v>
      </c>
      <c r="M159">
        <v>58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19.5</v>
      </c>
      <c r="W159">
        <v>311</v>
      </c>
      <c r="X159">
        <v>1010.4</v>
      </c>
      <c r="Y159">
        <v>33.799999999999997</v>
      </c>
      <c r="Z159">
        <v>6.6</v>
      </c>
      <c r="AA159">
        <v>0</v>
      </c>
      <c r="AB159">
        <v>0</v>
      </c>
      <c r="AC159">
        <v>0</v>
      </c>
      <c r="AD159">
        <v>0</v>
      </c>
      <c r="AE159" t="s">
        <v>532</v>
      </c>
      <c r="AF159" t="s">
        <v>533</v>
      </c>
      <c r="AG159">
        <v>0.13</v>
      </c>
      <c r="AH159" t="s">
        <v>36</v>
      </c>
      <c r="AI159" t="s">
        <v>37</v>
      </c>
      <c r="AJ159" t="s">
        <v>38</v>
      </c>
    </row>
    <row r="160" spans="1:36" x14ac:dyDescent="0.25">
      <c r="A160" t="s">
        <v>32</v>
      </c>
      <c r="B160" t="s">
        <v>534</v>
      </c>
      <c r="C160">
        <f>YEAR(B160)</f>
        <v>2000</v>
      </c>
      <c r="D160">
        <v>78.900000000000006</v>
      </c>
      <c r="E160">
        <v>66.3</v>
      </c>
      <c r="F160">
        <v>73.7</v>
      </c>
      <c r="H160" s="2">
        <f>IF(F160-77.26&lt;=0,0,IF(F160-77.26&lt;=1,1,2))</f>
        <v>0</v>
      </c>
      <c r="I160">
        <v>78.900000000000006</v>
      </c>
      <c r="J160">
        <v>66.3</v>
      </c>
      <c r="K160">
        <v>73.7</v>
      </c>
      <c r="L160">
        <v>57.6</v>
      </c>
      <c r="M160">
        <v>57.5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9.1999999999999993</v>
      </c>
      <c r="W160">
        <v>6.9</v>
      </c>
      <c r="X160">
        <v>1010.2</v>
      </c>
      <c r="Y160">
        <v>30</v>
      </c>
      <c r="Z160">
        <v>6.4</v>
      </c>
      <c r="AA160">
        <v>0</v>
      </c>
      <c r="AB160">
        <v>0</v>
      </c>
      <c r="AC160">
        <v>0</v>
      </c>
      <c r="AD160">
        <v>0</v>
      </c>
      <c r="AE160" t="s">
        <v>535</v>
      </c>
      <c r="AF160" t="s">
        <v>536</v>
      </c>
      <c r="AG160">
        <v>0.17</v>
      </c>
      <c r="AH160" t="s">
        <v>36</v>
      </c>
      <c r="AI160" t="s">
        <v>37</v>
      </c>
      <c r="AJ160" t="s">
        <v>38</v>
      </c>
    </row>
    <row r="161" spans="1:36" x14ac:dyDescent="0.25">
      <c r="A161" t="s">
        <v>32</v>
      </c>
      <c r="B161" t="s">
        <v>537</v>
      </c>
      <c r="C161">
        <f>YEAR(B161)</f>
        <v>2000</v>
      </c>
      <c r="D161">
        <v>82.5</v>
      </c>
      <c r="E161">
        <v>66.3</v>
      </c>
      <c r="F161">
        <v>75.099999999999994</v>
      </c>
      <c r="H161" s="2">
        <f>IF(F161-77.26&lt;=0,0,IF(F161-77.26&lt;=1,1,2))</f>
        <v>0</v>
      </c>
      <c r="I161">
        <v>83</v>
      </c>
      <c r="J161">
        <v>66.3</v>
      </c>
      <c r="K161">
        <v>75.2</v>
      </c>
      <c r="L161">
        <v>58.1</v>
      </c>
      <c r="M161">
        <v>56.1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12.8</v>
      </c>
      <c r="W161">
        <v>286.39999999999998</v>
      </c>
      <c r="X161">
        <v>1013.4</v>
      </c>
      <c r="Y161">
        <v>0</v>
      </c>
      <c r="Z161">
        <v>6.2</v>
      </c>
      <c r="AA161">
        <v>0</v>
      </c>
      <c r="AB161">
        <v>0</v>
      </c>
      <c r="AC161">
        <v>0</v>
      </c>
      <c r="AD161">
        <v>0</v>
      </c>
      <c r="AE161" t="s">
        <v>538</v>
      </c>
      <c r="AF161" t="s">
        <v>539</v>
      </c>
      <c r="AG161">
        <v>0.2</v>
      </c>
      <c r="AH161" t="s">
        <v>330</v>
      </c>
      <c r="AI161" t="s">
        <v>37</v>
      </c>
      <c r="AJ161" t="s">
        <v>331</v>
      </c>
    </row>
    <row r="162" spans="1:36" x14ac:dyDescent="0.25">
      <c r="A162" t="s">
        <v>32</v>
      </c>
      <c r="B162" t="s">
        <v>540</v>
      </c>
      <c r="C162">
        <f>YEAR(B162)</f>
        <v>2000</v>
      </c>
      <c r="D162">
        <v>80.7</v>
      </c>
      <c r="E162">
        <v>71.7</v>
      </c>
      <c r="F162">
        <v>77.5</v>
      </c>
      <c r="H162" s="2">
        <f>IF(F162-77.26&lt;=0,0,IF(F162-77.26&lt;=1,1,2))</f>
        <v>1</v>
      </c>
      <c r="I162">
        <v>81.900000000000006</v>
      </c>
      <c r="J162">
        <v>71.7</v>
      </c>
      <c r="K162">
        <v>77.8</v>
      </c>
      <c r="L162">
        <v>62.9</v>
      </c>
      <c r="M162">
        <v>61.2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16.100000000000001</v>
      </c>
      <c r="W162">
        <v>323.3</v>
      </c>
      <c r="X162">
        <v>1016</v>
      </c>
      <c r="Y162">
        <v>0</v>
      </c>
      <c r="Z162">
        <v>6.2</v>
      </c>
      <c r="AA162">
        <v>0</v>
      </c>
      <c r="AB162">
        <v>0</v>
      </c>
      <c r="AC162">
        <v>0</v>
      </c>
      <c r="AD162">
        <v>0</v>
      </c>
      <c r="AE162" t="s">
        <v>541</v>
      </c>
      <c r="AF162" t="s">
        <v>542</v>
      </c>
      <c r="AG162">
        <v>0.25</v>
      </c>
      <c r="AH162" t="s">
        <v>330</v>
      </c>
      <c r="AI162" t="s">
        <v>37</v>
      </c>
      <c r="AJ162" t="s">
        <v>331</v>
      </c>
    </row>
    <row r="163" spans="1:36" x14ac:dyDescent="0.25">
      <c r="A163" t="s">
        <v>32</v>
      </c>
      <c r="B163" t="s">
        <v>543</v>
      </c>
      <c r="C163">
        <f>YEAR(B163)</f>
        <v>2000</v>
      </c>
      <c r="D163">
        <v>82.5</v>
      </c>
      <c r="E163">
        <v>68.099999999999994</v>
      </c>
      <c r="F163">
        <v>75.099999999999994</v>
      </c>
      <c r="H163" s="2">
        <f>IF(F163-77.26&lt;=0,0,IF(F163-77.26&lt;=1,1,2))</f>
        <v>0</v>
      </c>
      <c r="I163">
        <v>84.1</v>
      </c>
      <c r="J163">
        <v>68.099999999999994</v>
      </c>
      <c r="K163">
        <v>75.599999999999994</v>
      </c>
      <c r="L163">
        <v>61.8</v>
      </c>
      <c r="M163">
        <v>63.7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10.3</v>
      </c>
      <c r="W163">
        <v>103.5</v>
      </c>
      <c r="X163">
        <v>1013.6</v>
      </c>
      <c r="Y163">
        <v>0</v>
      </c>
      <c r="Z163">
        <v>6.2</v>
      </c>
      <c r="AA163">
        <v>0</v>
      </c>
      <c r="AB163">
        <v>0</v>
      </c>
      <c r="AC163">
        <v>0</v>
      </c>
      <c r="AD163">
        <v>0</v>
      </c>
      <c r="AE163" t="s">
        <v>544</v>
      </c>
      <c r="AF163" t="s">
        <v>545</v>
      </c>
      <c r="AG163">
        <v>0.27</v>
      </c>
      <c r="AH163" t="s">
        <v>330</v>
      </c>
      <c r="AI163" t="s">
        <v>37</v>
      </c>
      <c r="AJ163" t="s">
        <v>331</v>
      </c>
    </row>
    <row r="164" spans="1:36" x14ac:dyDescent="0.25">
      <c r="A164" t="s">
        <v>32</v>
      </c>
      <c r="B164" t="s">
        <v>546</v>
      </c>
      <c r="C164">
        <f>YEAR(B164)</f>
        <v>2000</v>
      </c>
      <c r="D164">
        <v>77.099999999999994</v>
      </c>
      <c r="E164">
        <v>68.099999999999994</v>
      </c>
      <c r="F164">
        <v>73.7</v>
      </c>
      <c r="H164" s="2">
        <f>IF(F164-77.26&lt;=0,0,IF(F164-77.26&lt;=1,1,2))</f>
        <v>0</v>
      </c>
      <c r="I164">
        <v>77.099999999999994</v>
      </c>
      <c r="J164">
        <v>68.099999999999994</v>
      </c>
      <c r="K164">
        <v>73.7</v>
      </c>
      <c r="L164">
        <v>63.6</v>
      </c>
      <c r="M164">
        <v>71.900000000000006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19.5</v>
      </c>
      <c r="W164">
        <v>314</v>
      </c>
      <c r="X164">
        <v>1013.9</v>
      </c>
      <c r="Y164">
        <v>33.5</v>
      </c>
      <c r="Z164">
        <v>6.5</v>
      </c>
      <c r="AA164">
        <v>0</v>
      </c>
      <c r="AB164">
        <v>0</v>
      </c>
      <c r="AC164">
        <v>0</v>
      </c>
      <c r="AD164">
        <v>0</v>
      </c>
      <c r="AE164" t="s">
        <v>547</v>
      </c>
      <c r="AF164" t="s">
        <v>548</v>
      </c>
      <c r="AG164">
        <v>0.31</v>
      </c>
      <c r="AH164" t="s">
        <v>36</v>
      </c>
      <c r="AI164" t="s">
        <v>37</v>
      </c>
      <c r="AJ164" t="s">
        <v>38</v>
      </c>
    </row>
    <row r="165" spans="1:36" x14ac:dyDescent="0.25">
      <c r="A165" t="s">
        <v>32</v>
      </c>
      <c r="B165" t="s">
        <v>549</v>
      </c>
      <c r="C165">
        <f>YEAR(B165)</f>
        <v>2000</v>
      </c>
      <c r="D165">
        <v>75.3</v>
      </c>
      <c r="E165">
        <v>68.099999999999994</v>
      </c>
      <c r="F165">
        <v>73</v>
      </c>
      <c r="H165" s="2">
        <f>IF(F165-77.26&lt;=0,0,IF(F165-77.26&lt;=1,1,2))</f>
        <v>0</v>
      </c>
      <c r="I165">
        <v>75.3</v>
      </c>
      <c r="J165">
        <v>68.099999999999994</v>
      </c>
      <c r="K165">
        <v>73</v>
      </c>
      <c r="L165">
        <v>57.8</v>
      </c>
      <c r="M165">
        <v>59.1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21.9</v>
      </c>
      <c r="W165">
        <v>317.3</v>
      </c>
      <c r="X165">
        <v>1018</v>
      </c>
      <c r="Y165">
        <v>30</v>
      </c>
      <c r="Z165">
        <v>6.4</v>
      </c>
      <c r="AA165">
        <v>0</v>
      </c>
      <c r="AB165">
        <v>0</v>
      </c>
      <c r="AC165">
        <v>0</v>
      </c>
      <c r="AD165">
        <v>0</v>
      </c>
      <c r="AE165" t="s">
        <v>550</v>
      </c>
      <c r="AF165" t="s">
        <v>551</v>
      </c>
      <c r="AG165">
        <v>0.34</v>
      </c>
      <c r="AH165" t="s">
        <v>36</v>
      </c>
      <c r="AI165" t="s">
        <v>37</v>
      </c>
      <c r="AJ165" t="s">
        <v>38</v>
      </c>
    </row>
    <row r="166" spans="1:36" x14ac:dyDescent="0.25">
      <c r="A166" t="s">
        <v>32</v>
      </c>
      <c r="B166" t="s">
        <v>552</v>
      </c>
      <c r="C166">
        <f>YEAR(B166)</f>
        <v>2000</v>
      </c>
      <c r="D166">
        <v>78.900000000000006</v>
      </c>
      <c r="E166">
        <v>66.3</v>
      </c>
      <c r="F166">
        <v>73.599999999999994</v>
      </c>
      <c r="H166" s="2">
        <f>IF(F166-77.26&lt;=0,0,IF(F166-77.26&lt;=1,1,2))</f>
        <v>0</v>
      </c>
      <c r="I166">
        <v>78.900000000000006</v>
      </c>
      <c r="J166">
        <v>66.3</v>
      </c>
      <c r="K166">
        <v>73.599999999999994</v>
      </c>
      <c r="L166">
        <v>55.7</v>
      </c>
      <c r="M166">
        <v>54.4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23</v>
      </c>
      <c r="W166">
        <v>317.39999999999998</v>
      </c>
      <c r="X166">
        <v>1018.9</v>
      </c>
      <c r="Y166">
        <v>0</v>
      </c>
      <c r="Z166">
        <v>6.2</v>
      </c>
      <c r="AA166">
        <v>0</v>
      </c>
      <c r="AB166">
        <v>0</v>
      </c>
      <c r="AC166">
        <v>0</v>
      </c>
      <c r="AD166">
        <v>0</v>
      </c>
      <c r="AE166" t="s">
        <v>553</v>
      </c>
      <c r="AF166" t="s">
        <v>554</v>
      </c>
      <c r="AG166">
        <v>0.38</v>
      </c>
      <c r="AH166" t="s">
        <v>330</v>
      </c>
      <c r="AI166" t="s">
        <v>37</v>
      </c>
      <c r="AJ166" t="s">
        <v>331</v>
      </c>
    </row>
    <row r="167" spans="1:36" x14ac:dyDescent="0.25">
      <c r="A167" t="s">
        <v>32</v>
      </c>
      <c r="B167" t="s">
        <v>555</v>
      </c>
      <c r="C167">
        <f>YEAR(B167)</f>
        <v>2000</v>
      </c>
      <c r="D167">
        <v>78.900000000000006</v>
      </c>
      <c r="E167">
        <v>64.5</v>
      </c>
      <c r="F167">
        <v>75.400000000000006</v>
      </c>
      <c r="H167" s="2">
        <f>IF(F167-77.26&lt;=0,0,IF(F167-77.26&lt;=1,1,2))</f>
        <v>0</v>
      </c>
      <c r="I167">
        <v>78.900000000000006</v>
      </c>
      <c r="J167">
        <v>64.5</v>
      </c>
      <c r="K167">
        <v>75.400000000000006</v>
      </c>
      <c r="L167">
        <v>55.1</v>
      </c>
      <c r="M167">
        <v>49.8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19.5</v>
      </c>
      <c r="W167">
        <v>320.39999999999998</v>
      </c>
      <c r="X167">
        <v>1015.9</v>
      </c>
      <c r="Y167">
        <v>0</v>
      </c>
      <c r="Z167">
        <v>6.2</v>
      </c>
      <c r="AA167">
        <v>0</v>
      </c>
      <c r="AB167">
        <v>0</v>
      </c>
      <c r="AC167">
        <v>0</v>
      </c>
      <c r="AD167">
        <v>0</v>
      </c>
      <c r="AE167" t="s">
        <v>556</v>
      </c>
      <c r="AF167" t="s">
        <v>557</v>
      </c>
      <c r="AG167">
        <v>0.41</v>
      </c>
      <c r="AH167" t="s">
        <v>330</v>
      </c>
      <c r="AI167" t="s">
        <v>37</v>
      </c>
      <c r="AJ167" t="s">
        <v>331</v>
      </c>
    </row>
    <row r="168" spans="1:36" x14ac:dyDescent="0.25">
      <c r="A168" t="s">
        <v>32</v>
      </c>
      <c r="B168" t="s">
        <v>558</v>
      </c>
      <c r="C168">
        <f>YEAR(B168)</f>
        <v>2000</v>
      </c>
      <c r="D168">
        <v>82.5</v>
      </c>
      <c r="E168">
        <v>68.099999999999994</v>
      </c>
      <c r="F168">
        <v>76.7</v>
      </c>
      <c r="H168" s="2">
        <f>IF(F168-77.26&lt;=0,0,IF(F168-77.26&lt;=1,1,2))</f>
        <v>0</v>
      </c>
      <c r="I168">
        <v>83.5</v>
      </c>
      <c r="J168">
        <v>68.099999999999994</v>
      </c>
      <c r="K168">
        <v>77.099999999999994</v>
      </c>
      <c r="L168">
        <v>57.9</v>
      </c>
      <c r="M168">
        <v>52.5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17.2</v>
      </c>
      <c r="W168">
        <v>310.60000000000002</v>
      </c>
      <c r="X168">
        <v>1012.5</v>
      </c>
      <c r="Y168">
        <v>0</v>
      </c>
      <c r="Z168">
        <v>6.2</v>
      </c>
      <c r="AA168">
        <v>0</v>
      </c>
      <c r="AB168">
        <v>0</v>
      </c>
      <c r="AC168">
        <v>0</v>
      </c>
      <c r="AD168">
        <v>0</v>
      </c>
      <c r="AE168" t="s">
        <v>559</v>
      </c>
      <c r="AF168" t="s">
        <v>560</v>
      </c>
      <c r="AG168">
        <v>0.45</v>
      </c>
      <c r="AH168" t="s">
        <v>330</v>
      </c>
      <c r="AI168" t="s">
        <v>37</v>
      </c>
      <c r="AJ168" t="s">
        <v>331</v>
      </c>
    </row>
    <row r="169" spans="1:36" x14ac:dyDescent="0.25">
      <c r="A169" t="s">
        <v>32</v>
      </c>
      <c r="B169" t="s">
        <v>561</v>
      </c>
      <c r="C169">
        <f>YEAR(B169)</f>
        <v>2000</v>
      </c>
      <c r="D169">
        <v>84.3</v>
      </c>
      <c r="E169">
        <v>71.7</v>
      </c>
      <c r="F169">
        <v>77.900000000000006</v>
      </c>
      <c r="H169" s="2">
        <f>IF(F169-77.26&lt;=0,0,IF(F169-77.26&lt;=1,1,2))</f>
        <v>1</v>
      </c>
      <c r="I169">
        <v>84.5</v>
      </c>
      <c r="J169">
        <v>71.7</v>
      </c>
      <c r="K169">
        <v>78</v>
      </c>
      <c r="L169">
        <v>57.9</v>
      </c>
      <c r="M169">
        <v>50.8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8.1</v>
      </c>
      <c r="W169">
        <v>344.2</v>
      </c>
      <c r="X169">
        <v>1009.1</v>
      </c>
      <c r="Y169">
        <v>0</v>
      </c>
      <c r="Z169">
        <v>6.2</v>
      </c>
      <c r="AA169">
        <v>0</v>
      </c>
      <c r="AB169">
        <v>0</v>
      </c>
      <c r="AC169">
        <v>0</v>
      </c>
      <c r="AD169">
        <v>0</v>
      </c>
      <c r="AE169" t="s">
        <v>562</v>
      </c>
      <c r="AF169" t="s">
        <v>563</v>
      </c>
      <c r="AG169">
        <v>0.48</v>
      </c>
      <c r="AH169" t="s">
        <v>330</v>
      </c>
      <c r="AI169" t="s">
        <v>37</v>
      </c>
      <c r="AJ169" t="s">
        <v>331</v>
      </c>
    </row>
    <row r="170" spans="1:36" x14ac:dyDescent="0.25">
      <c r="A170" t="s">
        <v>32</v>
      </c>
      <c r="B170" t="s">
        <v>564</v>
      </c>
      <c r="C170">
        <f>YEAR(B170)</f>
        <v>2000</v>
      </c>
      <c r="D170">
        <v>82.5</v>
      </c>
      <c r="E170">
        <v>68.099999999999994</v>
      </c>
      <c r="F170">
        <v>76.3</v>
      </c>
      <c r="H170" s="2">
        <f>IF(F170-77.26&lt;=0,0,IF(F170-77.26&lt;=1,1,2))</f>
        <v>0</v>
      </c>
      <c r="I170">
        <v>83</v>
      </c>
      <c r="J170">
        <v>68.099999999999994</v>
      </c>
      <c r="K170">
        <v>76.7</v>
      </c>
      <c r="L170">
        <v>61.7</v>
      </c>
      <c r="M170">
        <v>61.4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15</v>
      </c>
      <c r="W170">
        <v>320.5</v>
      </c>
      <c r="X170">
        <v>1009.6</v>
      </c>
      <c r="Y170">
        <v>0</v>
      </c>
      <c r="Z170">
        <v>6.2</v>
      </c>
      <c r="AA170">
        <v>0</v>
      </c>
      <c r="AB170">
        <v>0</v>
      </c>
      <c r="AC170">
        <v>0</v>
      </c>
      <c r="AD170">
        <v>0</v>
      </c>
      <c r="AE170" t="s">
        <v>565</v>
      </c>
      <c r="AF170" t="s">
        <v>566</v>
      </c>
      <c r="AG170">
        <v>0.5</v>
      </c>
      <c r="AH170" t="s">
        <v>330</v>
      </c>
      <c r="AI170" t="s">
        <v>37</v>
      </c>
      <c r="AJ170" t="s">
        <v>331</v>
      </c>
    </row>
    <row r="171" spans="1:36" x14ac:dyDescent="0.25">
      <c r="A171" t="s">
        <v>32</v>
      </c>
      <c r="B171" t="s">
        <v>567</v>
      </c>
      <c r="C171">
        <f>YEAR(B171)</f>
        <v>2000</v>
      </c>
      <c r="D171">
        <v>73.5</v>
      </c>
      <c r="E171">
        <v>68.099999999999994</v>
      </c>
      <c r="F171">
        <v>71.5</v>
      </c>
      <c r="H171" s="2">
        <f>IF(F171-77.26&lt;=0,0,IF(F171-77.26&lt;=1,1,2))</f>
        <v>0</v>
      </c>
      <c r="I171">
        <v>73.5</v>
      </c>
      <c r="J171">
        <v>68.099999999999994</v>
      </c>
      <c r="K171">
        <v>71.5</v>
      </c>
      <c r="L171">
        <v>55.6</v>
      </c>
      <c r="M171">
        <v>58.3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24.2</v>
      </c>
      <c r="W171">
        <v>327.8</v>
      </c>
      <c r="X171">
        <v>1016.1</v>
      </c>
      <c r="Y171">
        <v>51</v>
      </c>
      <c r="Z171">
        <v>6.7</v>
      </c>
      <c r="AA171">
        <v>0</v>
      </c>
      <c r="AB171">
        <v>0</v>
      </c>
      <c r="AC171">
        <v>0</v>
      </c>
      <c r="AD171">
        <v>0</v>
      </c>
      <c r="AE171" t="s">
        <v>568</v>
      </c>
      <c r="AF171" t="s">
        <v>569</v>
      </c>
      <c r="AG171">
        <v>0.55000000000000004</v>
      </c>
      <c r="AH171" t="s">
        <v>36</v>
      </c>
      <c r="AI171" t="s">
        <v>37</v>
      </c>
      <c r="AJ171" t="s">
        <v>38</v>
      </c>
    </row>
    <row r="172" spans="1:36" x14ac:dyDescent="0.25">
      <c r="A172" t="s">
        <v>32</v>
      </c>
      <c r="B172" t="s">
        <v>570</v>
      </c>
      <c r="C172">
        <f>YEAR(B172)</f>
        <v>2000</v>
      </c>
      <c r="D172">
        <v>73.5</v>
      </c>
      <c r="E172">
        <v>66.3</v>
      </c>
      <c r="F172">
        <v>70.099999999999994</v>
      </c>
      <c r="H172" s="2">
        <f>IF(F172-77.26&lt;=0,0,IF(F172-77.26&lt;=1,1,2))</f>
        <v>0</v>
      </c>
      <c r="I172">
        <v>73.5</v>
      </c>
      <c r="J172">
        <v>66.3</v>
      </c>
      <c r="K172">
        <v>70.099999999999994</v>
      </c>
      <c r="L172">
        <v>50.6</v>
      </c>
      <c r="M172">
        <v>50.4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23</v>
      </c>
      <c r="W172">
        <v>331.6</v>
      </c>
      <c r="X172">
        <v>1017.8</v>
      </c>
      <c r="Y172">
        <v>33.299999999999997</v>
      </c>
      <c r="Z172">
        <v>6.8</v>
      </c>
      <c r="AA172">
        <v>0</v>
      </c>
      <c r="AB172">
        <v>0</v>
      </c>
      <c r="AC172">
        <v>0</v>
      </c>
      <c r="AD172">
        <v>0</v>
      </c>
      <c r="AE172" t="s">
        <v>571</v>
      </c>
      <c r="AF172" t="s">
        <v>572</v>
      </c>
      <c r="AG172">
        <v>0.57999999999999996</v>
      </c>
      <c r="AH172" t="s">
        <v>36</v>
      </c>
      <c r="AI172" t="s">
        <v>37</v>
      </c>
      <c r="AJ172" t="s">
        <v>38</v>
      </c>
    </row>
    <row r="173" spans="1:36" x14ac:dyDescent="0.25">
      <c r="A173" t="s">
        <v>32</v>
      </c>
      <c r="B173" t="s">
        <v>573</v>
      </c>
      <c r="C173">
        <f>YEAR(B173)</f>
        <v>2000</v>
      </c>
      <c r="D173">
        <v>73.5</v>
      </c>
      <c r="E173">
        <v>66.3</v>
      </c>
      <c r="F173">
        <v>69.099999999999994</v>
      </c>
      <c r="H173" s="2">
        <f>IF(F173-77.26&lt;=0,0,IF(F173-77.26&lt;=1,1,2))</f>
        <v>0</v>
      </c>
      <c r="I173">
        <v>73.5</v>
      </c>
      <c r="J173">
        <v>66.3</v>
      </c>
      <c r="K173">
        <v>69.099999999999994</v>
      </c>
      <c r="L173">
        <v>47.9</v>
      </c>
      <c r="M173">
        <v>47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18.3</v>
      </c>
      <c r="W173">
        <v>333.7</v>
      </c>
      <c r="X173">
        <v>1018.3</v>
      </c>
      <c r="Y173">
        <v>30</v>
      </c>
      <c r="Z173">
        <v>6.8</v>
      </c>
      <c r="AA173">
        <v>0</v>
      </c>
      <c r="AB173">
        <v>0</v>
      </c>
      <c r="AC173">
        <v>0</v>
      </c>
      <c r="AD173">
        <v>0</v>
      </c>
      <c r="AE173" t="s">
        <v>574</v>
      </c>
      <c r="AF173" t="s">
        <v>575</v>
      </c>
      <c r="AG173">
        <v>0.62</v>
      </c>
      <c r="AH173" t="s">
        <v>36</v>
      </c>
      <c r="AI173" t="s">
        <v>37</v>
      </c>
      <c r="AJ173" t="s">
        <v>38</v>
      </c>
    </row>
    <row r="174" spans="1:36" x14ac:dyDescent="0.25">
      <c r="A174" t="s">
        <v>32</v>
      </c>
      <c r="B174" t="s">
        <v>576</v>
      </c>
      <c r="C174">
        <f>YEAR(B174)</f>
        <v>2000</v>
      </c>
      <c r="D174">
        <v>73.5</v>
      </c>
      <c r="E174">
        <v>66.3</v>
      </c>
      <c r="F174">
        <v>71.2</v>
      </c>
      <c r="H174" s="2">
        <f>IF(F174-77.26&lt;=0,0,IF(F174-77.26&lt;=1,1,2))</f>
        <v>0</v>
      </c>
      <c r="I174">
        <v>73.5</v>
      </c>
      <c r="J174">
        <v>66.3</v>
      </c>
      <c r="K174">
        <v>71.2</v>
      </c>
      <c r="L174">
        <v>50.5</v>
      </c>
      <c r="M174">
        <v>48.4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17.2</v>
      </c>
      <c r="W174">
        <v>314.2</v>
      </c>
      <c r="X174">
        <v>1016.9</v>
      </c>
      <c r="Y174">
        <v>30</v>
      </c>
      <c r="Z174">
        <v>6.5</v>
      </c>
      <c r="AA174">
        <v>0</v>
      </c>
      <c r="AB174">
        <v>0</v>
      </c>
      <c r="AC174">
        <v>0</v>
      </c>
      <c r="AD174">
        <v>0</v>
      </c>
      <c r="AE174" t="s">
        <v>577</v>
      </c>
      <c r="AF174" t="s">
        <v>578</v>
      </c>
      <c r="AG174">
        <v>0.65</v>
      </c>
      <c r="AH174" t="s">
        <v>36</v>
      </c>
      <c r="AI174" t="s">
        <v>37</v>
      </c>
      <c r="AJ174" t="s">
        <v>38</v>
      </c>
    </row>
    <row r="175" spans="1:36" x14ac:dyDescent="0.25">
      <c r="A175" t="s">
        <v>32</v>
      </c>
      <c r="B175" t="s">
        <v>579</v>
      </c>
      <c r="C175">
        <f>YEAR(B175)</f>
        <v>2000</v>
      </c>
      <c r="D175">
        <v>77.099999999999994</v>
      </c>
      <c r="E175">
        <v>60.9</v>
      </c>
      <c r="F175">
        <v>69.400000000000006</v>
      </c>
      <c r="H175" s="2">
        <f>IF(F175-77.26&lt;=0,0,IF(F175-77.26&lt;=1,1,2))</f>
        <v>0</v>
      </c>
      <c r="I175">
        <v>77.099999999999994</v>
      </c>
      <c r="J175">
        <v>60.9</v>
      </c>
      <c r="K175">
        <v>69.400000000000006</v>
      </c>
      <c r="L175">
        <v>53</v>
      </c>
      <c r="M175">
        <v>56.6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10.3</v>
      </c>
      <c r="W175">
        <v>322.39999999999998</v>
      </c>
      <c r="X175">
        <v>1016.2</v>
      </c>
      <c r="Y175">
        <v>0</v>
      </c>
      <c r="Z175">
        <v>6.2</v>
      </c>
      <c r="AA175">
        <v>0</v>
      </c>
      <c r="AB175">
        <v>0</v>
      </c>
      <c r="AC175">
        <v>0</v>
      </c>
      <c r="AD175">
        <v>0</v>
      </c>
      <c r="AE175" t="s">
        <v>580</v>
      </c>
      <c r="AF175" t="s">
        <v>581</v>
      </c>
      <c r="AG175">
        <v>0.68</v>
      </c>
      <c r="AH175" t="s">
        <v>330</v>
      </c>
      <c r="AI175" t="s">
        <v>37</v>
      </c>
      <c r="AJ175" t="s">
        <v>331</v>
      </c>
    </row>
    <row r="176" spans="1:36" x14ac:dyDescent="0.25">
      <c r="A176" t="s">
        <v>32</v>
      </c>
      <c r="B176" t="s">
        <v>582</v>
      </c>
      <c r="C176">
        <f>YEAR(B176)</f>
        <v>2000</v>
      </c>
      <c r="D176">
        <v>82.5</v>
      </c>
      <c r="E176">
        <v>64.5</v>
      </c>
      <c r="F176">
        <v>74.2</v>
      </c>
      <c r="H176" s="2">
        <f>IF(F176-77.26&lt;=0,0,IF(F176-77.26&lt;=1,1,2))</f>
        <v>0</v>
      </c>
      <c r="I176">
        <v>81.5</v>
      </c>
      <c r="J176">
        <v>64.5</v>
      </c>
      <c r="K176">
        <v>73.900000000000006</v>
      </c>
      <c r="L176">
        <v>48.7</v>
      </c>
      <c r="M176">
        <v>41.6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8.1</v>
      </c>
      <c r="W176">
        <v>169.9</v>
      </c>
      <c r="X176">
        <v>1014.5</v>
      </c>
      <c r="Y176">
        <v>0</v>
      </c>
      <c r="Z176">
        <v>6.2</v>
      </c>
      <c r="AA176">
        <v>0</v>
      </c>
      <c r="AB176">
        <v>0</v>
      </c>
      <c r="AC176">
        <v>0</v>
      </c>
      <c r="AD176">
        <v>0</v>
      </c>
      <c r="AE176" t="s">
        <v>583</v>
      </c>
      <c r="AF176" t="s">
        <v>584</v>
      </c>
      <c r="AG176">
        <v>0.72</v>
      </c>
      <c r="AH176" t="s">
        <v>330</v>
      </c>
      <c r="AI176" t="s">
        <v>37</v>
      </c>
      <c r="AJ176" t="s">
        <v>331</v>
      </c>
    </row>
    <row r="177" spans="1:36" x14ac:dyDescent="0.25">
      <c r="A177" t="s">
        <v>32</v>
      </c>
      <c r="B177" t="s">
        <v>585</v>
      </c>
      <c r="C177">
        <f>YEAR(B177)</f>
        <v>2000</v>
      </c>
      <c r="D177">
        <v>86.1</v>
      </c>
      <c r="E177">
        <v>68.099999999999994</v>
      </c>
      <c r="F177">
        <v>77.599999999999994</v>
      </c>
      <c r="H177" s="2">
        <f>IF(F177-77.26&lt;=0,0,IF(F177-77.26&lt;=1,1,2))</f>
        <v>1</v>
      </c>
      <c r="I177">
        <v>83.5</v>
      </c>
      <c r="J177">
        <v>68.099999999999994</v>
      </c>
      <c r="K177">
        <v>77</v>
      </c>
      <c r="L177">
        <v>48.8</v>
      </c>
      <c r="M177">
        <v>37.4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12.8</v>
      </c>
      <c r="W177">
        <v>293.2</v>
      </c>
      <c r="X177">
        <v>1011.6</v>
      </c>
      <c r="Y177">
        <v>0</v>
      </c>
      <c r="Z177">
        <v>6.2</v>
      </c>
      <c r="AA177">
        <v>0</v>
      </c>
      <c r="AB177">
        <v>0</v>
      </c>
      <c r="AC177">
        <v>0</v>
      </c>
      <c r="AD177">
        <v>0</v>
      </c>
      <c r="AE177" t="s">
        <v>586</v>
      </c>
      <c r="AF177" t="s">
        <v>587</v>
      </c>
      <c r="AG177">
        <v>0.75</v>
      </c>
      <c r="AH177" t="s">
        <v>330</v>
      </c>
      <c r="AI177" t="s">
        <v>37</v>
      </c>
      <c r="AJ177" t="s">
        <v>331</v>
      </c>
    </row>
    <row r="178" spans="1:36" x14ac:dyDescent="0.25">
      <c r="A178" t="s">
        <v>32</v>
      </c>
      <c r="B178" t="s">
        <v>588</v>
      </c>
      <c r="C178">
        <f>YEAR(B178)</f>
        <v>2000</v>
      </c>
      <c r="D178">
        <v>84.3</v>
      </c>
      <c r="E178">
        <v>69.900000000000006</v>
      </c>
      <c r="F178">
        <v>78.8</v>
      </c>
      <c r="H178" s="2">
        <f>IF(F178-77.26&lt;=0,0,IF(F178-77.26&lt;=1,1,2))</f>
        <v>2</v>
      </c>
      <c r="I178">
        <v>84.8</v>
      </c>
      <c r="J178">
        <v>69.900000000000006</v>
      </c>
      <c r="K178">
        <v>78.900000000000006</v>
      </c>
      <c r="L178">
        <v>53.6</v>
      </c>
      <c r="M178">
        <v>42.4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</v>
      </c>
      <c r="W178">
        <v>226.2</v>
      </c>
      <c r="X178">
        <v>1009.8</v>
      </c>
      <c r="Y178">
        <v>0</v>
      </c>
      <c r="Z178">
        <v>6.2</v>
      </c>
      <c r="AA178">
        <v>0</v>
      </c>
      <c r="AB178">
        <v>0</v>
      </c>
      <c r="AC178">
        <v>0</v>
      </c>
      <c r="AD178">
        <v>0</v>
      </c>
      <c r="AE178" t="s">
        <v>589</v>
      </c>
      <c r="AF178" t="s">
        <v>590</v>
      </c>
      <c r="AG178">
        <v>0.75</v>
      </c>
      <c r="AH178" t="s">
        <v>330</v>
      </c>
      <c r="AI178" t="s">
        <v>37</v>
      </c>
      <c r="AJ178" t="s">
        <v>331</v>
      </c>
    </row>
    <row r="179" spans="1:36" x14ac:dyDescent="0.25">
      <c r="A179" t="s">
        <v>32</v>
      </c>
      <c r="B179" t="s">
        <v>591</v>
      </c>
      <c r="C179">
        <f>YEAR(B179)</f>
        <v>2000</v>
      </c>
      <c r="D179">
        <v>87.9</v>
      </c>
      <c r="E179">
        <v>73.5</v>
      </c>
      <c r="F179">
        <v>79.400000000000006</v>
      </c>
      <c r="H179" s="2">
        <f>IF(F179-77.26&lt;=0,0,IF(F179-77.26&lt;=1,1,2))</f>
        <v>2</v>
      </c>
      <c r="I179">
        <v>85.2</v>
      </c>
      <c r="J179">
        <v>73.5</v>
      </c>
      <c r="K179">
        <v>79.3</v>
      </c>
      <c r="L179">
        <v>55.2</v>
      </c>
      <c r="M179">
        <v>46.1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16.100000000000001</v>
      </c>
      <c r="W179">
        <v>308.3</v>
      </c>
      <c r="X179">
        <v>1008.7</v>
      </c>
      <c r="Y179">
        <v>0</v>
      </c>
      <c r="Z179">
        <v>6.2</v>
      </c>
      <c r="AA179">
        <v>0</v>
      </c>
      <c r="AB179">
        <v>0</v>
      </c>
      <c r="AC179">
        <v>0</v>
      </c>
      <c r="AD179">
        <v>0</v>
      </c>
      <c r="AE179" t="s">
        <v>592</v>
      </c>
      <c r="AF179" t="s">
        <v>593</v>
      </c>
      <c r="AG179">
        <v>0.82</v>
      </c>
      <c r="AH179" t="s">
        <v>330</v>
      </c>
      <c r="AI179" t="s">
        <v>37</v>
      </c>
      <c r="AJ179" t="s">
        <v>331</v>
      </c>
    </row>
    <row r="180" spans="1:36" x14ac:dyDescent="0.25">
      <c r="A180" t="s">
        <v>32</v>
      </c>
      <c r="B180" t="s">
        <v>594</v>
      </c>
      <c r="C180">
        <f>YEAR(B180)</f>
        <v>2000</v>
      </c>
      <c r="D180">
        <v>82.5</v>
      </c>
      <c r="E180">
        <v>68.099999999999994</v>
      </c>
      <c r="F180">
        <v>75.5</v>
      </c>
      <c r="H180" s="2">
        <f>IF(F180-77.26&lt;=0,0,IF(F180-77.26&lt;=1,1,2))</f>
        <v>0</v>
      </c>
      <c r="I180">
        <v>83</v>
      </c>
      <c r="J180">
        <v>68.099999999999994</v>
      </c>
      <c r="K180">
        <v>75.599999999999994</v>
      </c>
      <c r="L180">
        <v>62</v>
      </c>
      <c r="M180">
        <v>63.8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24.2</v>
      </c>
      <c r="W180">
        <v>305.10000000000002</v>
      </c>
      <c r="X180">
        <v>1007.6</v>
      </c>
      <c r="Y180">
        <v>30</v>
      </c>
      <c r="Z180">
        <v>6.3</v>
      </c>
      <c r="AA180">
        <v>0</v>
      </c>
      <c r="AB180">
        <v>0</v>
      </c>
      <c r="AC180">
        <v>0</v>
      </c>
      <c r="AD180">
        <v>0</v>
      </c>
      <c r="AE180" t="s">
        <v>595</v>
      </c>
      <c r="AF180" t="s">
        <v>596</v>
      </c>
      <c r="AG180">
        <v>0.85</v>
      </c>
      <c r="AH180" t="s">
        <v>36</v>
      </c>
      <c r="AI180" t="s">
        <v>37</v>
      </c>
      <c r="AJ180" t="s">
        <v>38</v>
      </c>
    </row>
    <row r="181" spans="1:36" x14ac:dyDescent="0.25">
      <c r="A181" t="s">
        <v>32</v>
      </c>
      <c r="B181" t="s">
        <v>597</v>
      </c>
      <c r="C181">
        <f>YEAR(B181)</f>
        <v>2000</v>
      </c>
      <c r="D181">
        <v>78.900000000000006</v>
      </c>
      <c r="E181">
        <v>71.7</v>
      </c>
      <c r="F181">
        <v>75.099999999999994</v>
      </c>
      <c r="H181" s="2">
        <f>IF(F181-77.26&lt;=0,0,IF(F181-77.26&lt;=1,1,2))</f>
        <v>0</v>
      </c>
      <c r="I181">
        <v>78.900000000000006</v>
      </c>
      <c r="J181">
        <v>71.7</v>
      </c>
      <c r="K181">
        <v>75.099999999999994</v>
      </c>
      <c r="L181">
        <v>60.4</v>
      </c>
      <c r="M181">
        <v>60.8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21.9</v>
      </c>
      <c r="W181">
        <v>314.89999999999998</v>
      </c>
      <c r="X181">
        <v>1010.6</v>
      </c>
      <c r="Y181">
        <v>35.6</v>
      </c>
      <c r="Z181">
        <v>6.7</v>
      </c>
      <c r="AA181">
        <v>0</v>
      </c>
      <c r="AB181">
        <v>0</v>
      </c>
      <c r="AC181">
        <v>0</v>
      </c>
      <c r="AD181">
        <v>0</v>
      </c>
      <c r="AE181" t="s">
        <v>598</v>
      </c>
      <c r="AF181" t="s">
        <v>599</v>
      </c>
      <c r="AG181">
        <v>0.88</v>
      </c>
      <c r="AH181" t="s">
        <v>36</v>
      </c>
      <c r="AI181" t="s">
        <v>37</v>
      </c>
      <c r="AJ181" t="s">
        <v>38</v>
      </c>
    </row>
    <row r="182" spans="1:36" x14ac:dyDescent="0.25">
      <c r="A182" t="s">
        <v>32</v>
      </c>
      <c r="B182" t="s">
        <v>600</v>
      </c>
      <c r="C182">
        <f>YEAR(B182)</f>
        <v>2000</v>
      </c>
      <c r="D182">
        <v>78.900000000000006</v>
      </c>
      <c r="E182">
        <v>71.7</v>
      </c>
      <c r="F182">
        <v>74.900000000000006</v>
      </c>
      <c r="H182" s="2">
        <f>IF(F182-77.26&lt;=0,0,IF(F182-77.26&lt;=1,1,2))</f>
        <v>0</v>
      </c>
      <c r="I182">
        <v>78.900000000000006</v>
      </c>
      <c r="J182">
        <v>71.7</v>
      </c>
      <c r="K182">
        <v>74.900000000000006</v>
      </c>
      <c r="L182">
        <v>53.8</v>
      </c>
      <c r="M182">
        <v>48.3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20.8</v>
      </c>
      <c r="W182">
        <v>307.2</v>
      </c>
      <c r="X182">
        <v>1010.5</v>
      </c>
      <c r="Y182">
        <v>0</v>
      </c>
      <c r="Z182">
        <v>6.2</v>
      </c>
      <c r="AA182">
        <v>0</v>
      </c>
      <c r="AB182">
        <v>0</v>
      </c>
      <c r="AC182">
        <v>0</v>
      </c>
      <c r="AD182">
        <v>0</v>
      </c>
      <c r="AE182" t="s">
        <v>601</v>
      </c>
      <c r="AF182" t="s">
        <v>602</v>
      </c>
      <c r="AG182">
        <v>0.92</v>
      </c>
      <c r="AH182" t="s">
        <v>330</v>
      </c>
      <c r="AI182" t="s">
        <v>37</v>
      </c>
      <c r="AJ182" t="s">
        <v>331</v>
      </c>
    </row>
    <row r="183" spans="1:36" x14ac:dyDescent="0.25">
      <c r="A183" t="s">
        <v>32</v>
      </c>
      <c r="B183" t="s">
        <v>603</v>
      </c>
      <c r="C183">
        <f>YEAR(B183)</f>
        <v>2000</v>
      </c>
      <c r="D183">
        <v>78.900000000000006</v>
      </c>
      <c r="E183">
        <v>64.5</v>
      </c>
      <c r="F183">
        <v>73.3</v>
      </c>
      <c r="H183" s="2">
        <f>IF(F183-77.26&lt;=0,0,IF(F183-77.26&lt;=1,1,2))</f>
        <v>0</v>
      </c>
      <c r="I183">
        <v>78.900000000000006</v>
      </c>
      <c r="J183">
        <v>64.5</v>
      </c>
      <c r="K183">
        <v>73.3</v>
      </c>
      <c r="L183">
        <v>56</v>
      </c>
      <c r="M183">
        <v>55.8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12.8</v>
      </c>
      <c r="W183">
        <v>334.7</v>
      </c>
      <c r="X183">
        <v>1010.9</v>
      </c>
      <c r="Y183">
        <v>0</v>
      </c>
      <c r="Z183">
        <v>6.2</v>
      </c>
      <c r="AA183">
        <v>0</v>
      </c>
      <c r="AB183">
        <v>0</v>
      </c>
      <c r="AC183">
        <v>0</v>
      </c>
      <c r="AD183">
        <v>0</v>
      </c>
      <c r="AE183" t="s">
        <v>604</v>
      </c>
      <c r="AF183" t="s">
        <v>605</v>
      </c>
      <c r="AG183">
        <v>0.95</v>
      </c>
      <c r="AH183" t="s">
        <v>330</v>
      </c>
      <c r="AI183" t="s">
        <v>37</v>
      </c>
      <c r="AJ183" t="s">
        <v>331</v>
      </c>
    </row>
    <row r="184" spans="1:36" x14ac:dyDescent="0.25">
      <c r="A184" t="s">
        <v>32</v>
      </c>
      <c r="B184" t="s">
        <v>606</v>
      </c>
      <c r="C184">
        <f>YEAR(B184)</f>
        <v>2000</v>
      </c>
      <c r="D184">
        <v>78.900000000000006</v>
      </c>
      <c r="E184">
        <v>64.5</v>
      </c>
      <c r="F184">
        <v>73.7</v>
      </c>
      <c r="H184" s="2">
        <f>IF(F184-77.26&lt;=0,0,IF(F184-77.26&lt;=1,1,2))</f>
        <v>0</v>
      </c>
      <c r="I184">
        <v>78.900000000000006</v>
      </c>
      <c r="J184">
        <v>64.5</v>
      </c>
      <c r="K184">
        <v>73.7</v>
      </c>
      <c r="L184">
        <v>60.7</v>
      </c>
      <c r="M184">
        <v>64.5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16.100000000000001</v>
      </c>
      <c r="W184">
        <v>309</v>
      </c>
      <c r="X184">
        <v>1014</v>
      </c>
      <c r="Y184">
        <v>0</v>
      </c>
      <c r="Z184">
        <v>6.2</v>
      </c>
      <c r="AA184">
        <v>0</v>
      </c>
      <c r="AB184">
        <v>0</v>
      </c>
      <c r="AC184">
        <v>0</v>
      </c>
      <c r="AD184">
        <v>0</v>
      </c>
      <c r="AE184" t="s">
        <v>607</v>
      </c>
      <c r="AF184" t="s">
        <v>608</v>
      </c>
      <c r="AG184">
        <v>0</v>
      </c>
      <c r="AH184" t="s">
        <v>330</v>
      </c>
      <c r="AI184" t="s">
        <v>37</v>
      </c>
      <c r="AJ184" t="s">
        <v>331</v>
      </c>
    </row>
    <row r="185" spans="1:36" x14ac:dyDescent="0.25">
      <c r="A185" t="s">
        <v>32</v>
      </c>
      <c r="B185" t="s">
        <v>609</v>
      </c>
      <c r="C185">
        <f>YEAR(B185)</f>
        <v>2000</v>
      </c>
      <c r="D185">
        <v>82.5</v>
      </c>
      <c r="E185">
        <v>69.900000000000006</v>
      </c>
      <c r="F185">
        <v>76.400000000000006</v>
      </c>
      <c r="H185" s="2">
        <f>IF(F185-77.26&lt;=0,0,IF(F185-77.26&lt;=1,1,2))</f>
        <v>0</v>
      </c>
      <c r="I185">
        <v>81.3</v>
      </c>
      <c r="J185">
        <v>69.900000000000006</v>
      </c>
      <c r="K185">
        <v>76.3</v>
      </c>
      <c r="L185">
        <v>58.2</v>
      </c>
      <c r="M185">
        <v>54.1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18.3</v>
      </c>
      <c r="W185">
        <v>308.60000000000002</v>
      </c>
      <c r="X185">
        <v>1014.2</v>
      </c>
      <c r="Y185">
        <v>0</v>
      </c>
      <c r="Z185">
        <v>6.2</v>
      </c>
      <c r="AA185">
        <v>0</v>
      </c>
      <c r="AB185">
        <v>0</v>
      </c>
      <c r="AC185">
        <v>0</v>
      </c>
      <c r="AD185">
        <v>0</v>
      </c>
      <c r="AE185" t="s">
        <v>610</v>
      </c>
      <c r="AF185" t="s">
        <v>611</v>
      </c>
      <c r="AG185">
        <v>0.02</v>
      </c>
      <c r="AH185" t="s">
        <v>330</v>
      </c>
      <c r="AI185" t="s">
        <v>37</v>
      </c>
      <c r="AJ185" t="s">
        <v>331</v>
      </c>
    </row>
    <row r="186" spans="1:36" x14ac:dyDescent="0.25">
      <c r="A186" t="s">
        <v>32</v>
      </c>
      <c r="B186" t="s">
        <v>612</v>
      </c>
      <c r="C186">
        <f>YEAR(B186)</f>
        <v>2000</v>
      </c>
      <c r="D186">
        <v>84.3</v>
      </c>
      <c r="E186">
        <v>73.5</v>
      </c>
      <c r="F186">
        <v>79.2</v>
      </c>
      <c r="H186" s="2">
        <f>IF(F186-77.26&lt;=0,0,IF(F186-77.26&lt;=1,1,2))</f>
        <v>2</v>
      </c>
      <c r="I186">
        <v>82.8</v>
      </c>
      <c r="J186">
        <v>73.5</v>
      </c>
      <c r="K186">
        <v>79</v>
      </c>
      <c r="L186">
        <v>54.3</v>
      </c>
      <c r="M186">
        <v>42.5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21.9</v>
      </c>
      <c r="W186">
        <v>306.7</v>
      </c>
      <c r="X186">
        <v>1011.7</v>
      </c>
      <c r="Y186">
        <v>0</v>
      </c>
      <c r="Z186">
        <v>6.2</v>
      </c>
      <c r="AA186">
        <v>0</v>
      </c>
      <c r="AB186">
        <v>0</v>
      </c>
      <c r="AC186">
        <v>0</v>
      </c>
      <c r="AD186">
        <v>0</v>
      </c>
      <c r="AE186" t="s">
        <v>613</v>
      </c>
      <c r="AF186" t="s">
        <v>614</v>
      </c>
      <c r="AG186">
        <v>0.05</v>
      </c>
      <c r="AH186" t="s">
        <v>330</v>
      </c>
      <c r="AI186" t="s">
        <v>37</v>
      </c>
      <c r="AJ186" t="s">
        <v>331</v>
      </c>
    </row>
    <row r="187" spans="1:36" x14ac:dyDescent="0.25">
      <c r="A187" t="s">
        <v>32</v>
      </c>
      <c r="B187" t="s">
        <v>615</v>
      </c>
      <c r="C187">
        <f>YEAR(B187)</f>
        <v>2000</v>
      </c>
      <c r="D187">
        <v>84.3</v>
      </c>
      <c r="E187">
        <v>69.900000000000006</v>
      </c>
      <c r="F187">
        <v>78.7</v>
      </c>
      <c r="H187" s="2">
        <f>IF(F187-77.26&lt;=0,0,IF(F187-77.26&lt;=1,1,2))</f>
        <v>2</v>
      </c>
      <c r="I187">
        <v>84.1</v>
      </c>
      <c r="J187">
        <v>69.900000000000006</v>
      </c>
      <c r="K187">
        <v>78.900000000000006</v>
      </c>
      <c r="L187">
        <v>56.5</v>
      </c>
      <c r="M187">
        <v>46.8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17.2</v>
      </c>
      <c r="W187">
        <v>306.3</v>
      </c>
      <c r="X187">
        <v>1010.1</v>
      </c>
      <c r="Y187">
        <v>0</v>
      </c>
      <c r="Z187">
        <v>6.2</v>
      </c>
      <c r="AA187">
        <v>0</v>
      </c>
      <c r="AB187">
        <v>0</v>
      </c>
      <c r="AC187">
        <v>0</v>
      </c>
      <c r="AD187">
        <v>0</v>
      </c>
      <c r="AE187" t="s">
        <v>616</v>
      </c>
      <c r="AF187" t="s">
        <v>617</v>
      </c>
      <c r="AG187">
        <v>0.09</v>
      </c>
      <c r="AH187" t="s">
        <v>330</v>
      </c>
      <c r="AI187" t="s">
        <v>37</v>
      </c>
      <c r="AJ187" t="s">
        <v>331</v>
      </c>
    </row>
    <row r="188" spans="1:36" x14ac:dyDescent="0.25">
      <c r="A188" t="s">
        <v>32</v>
      </c>
      <c r="B188" t="s">
        <v>618</v>
      </c>
      <c r="C188">
        <f>YEAR(B188)</f>
        <v>2000</v>
      </c>
      <c r="D188">
        <v>86.1</v>
      </c>
      <c r="E188">
        <v>73.5</v>
      </c>
      <c r="F188">
        <v>80.5</v>
      </c>
      <c r="H188" s="2">
        <f>IF(F188-77.26&lt;=0,0,IF(F188-77.26&lt;=1,1,2))</f>
        <v>2</v>
      </c>
      <c r="I188">
        <v>87.6</v>
      </c>
      <c r="J188">
        <v>73.5</v>
      </c>
      <c r="K188">
        <v>81</v>
      </c>
      <c r="L188">
        <v>58.6</v>
      </c>
      <c r="M188">
        <v>48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13.9</v>
      </c>
      <c r="W188">
        <v>306.5</v>
      </c>
      <c r="X188">
        <v>1009.6</v>
      </c>
      <c r="Y188">
        <v>0</v>
      </c>
      <c r="Z188">
        <v>6.2</v>
      </c>
      <c r="AA188">
        <v>0</v>
      </c>
      <c r="AB188">
        <v>0</v>
      </c>
      <c r="AC188">
        <v>0</v>
      </c>
      <c r="AD188">
        <v>0</v>
      </c>
      <c r="AE188" t="s">
        <v>619</v>
      </c>
      <c r="AF188" t="s">
        <v>620</v>
      </c>
      <c r="AG188">
        <v>0.12</v>
      </c>
      <c r="AH188" t="s">
        <v>330</v>
      </c>
      <c r="AI188" t="s">
        <v>37</v>
      </c>
      <c r="AJ188" t="s">
        <v>331</v>
      </c>
    </row>
    <row r="189" spans="1:36" x14ac:dyDescent="0.25">
      <c r="A189" t="s">
        <v>32</v>
      </c>
      <c r="B189" t="s">
        <v>621</v>
      </c>
      <c r="C189">
        <f>YEAR(B189)</f>
        <v>2000</v>
      </c>
      <c r="D189">
        <v>95.1</v>
      </c>
      <c r="E189">
        <v>75.3</v>
      </c>
      <c r="F189">
        <v>86.2</v>
      </c>
      <c r="H189" s="2">
        <f>IF(F189-77.26&lt;=0,0,IF(F189-77.26&lt;=1,1,2))</f>
        <v>2</v>
      </c>
      <c r="I189">
        <v>93.4</v>
      </c>
      <c r="J189">
        <v>75.3</v>
      </c>
      <c r="K189">
        <v>85.4</v>
      </c>
      <c r="L189">
        <v>54.9</v>
      </c>
      <c r="M189">
        <v>35.200000000000003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10.3</v>
      </c>
      <c r="W189">
        <v>206.4</v>
      </c>
      <c r="X189">
        <v>1008.4</v>
      </c>
      <c r="Y189">
        <v>0</v>
      </c>
      <c r="Z189">
        <v>6.2</v>
      </c>
      <c r="AA189">
        <v>0</v>
      </c>
      <c r="AB189">
        <v>0</v>
      </c>
      <c r="AC189">
        <v>0</v>
      </c>
      <c r="AD189">
        <v>0</v>
      </c>
      <c r="AE189" t="s">
        <v>622</v>
      </c>
      <c r="AF189" t="s">
        <v>623</v>
      </c>
      <c r="AG189">
        <v>0.15</v>
      </c>
      <c r="AH189" t="s">
        <v>330</v>
      </c>
      <c r="AI189" t="s">
        <v>37</v>
      </c>
      <c r="AJ189" t="s">
        <v>331</v>
      </c>
    </row>
    <row r="190" spans="1:36" x14ac:dyDescent="0.25">
      <c r="A190" t="s">
        <v>32</v>
      </c>
      <c r="B190" t="s">
        <v>624</v>
      </c>
      <c r="C190">
        <f>YEAR(B190)</f>
        <v>2000</v>
      </c>
      <c r="D190">
        <v>89.7</v>
      </c>
      <c r="E190">
        <v>75.3</v>
      </c>
      <c r="F190">
        <v>83.9</v>
      </c>
      <c r="H190" s="2">
        <f>IF(F190-77.26&lt;=0,0,IF(F190-77.26&lt;=1,1,2))</f>
        <v>2</v>
      </c>
      <c r="I190">
        <v>89.6</v>
      </c>
      <c r="J190">
        <v>75.3</v>
      </c>
      <c r="K190">
        <v>84.2</v>
      </c>
      <c r="L190">
        <v>57.8</v>
      </c>
      <c r="M190">
        <v>41.9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20.8</v>
      </c>
      <c r="W190">
        <v>301.5</v>
      </c>
      <c r="X190">
        <v>1006.9</v>
      </c>
      <c r="Y190">
        <v>0</v>
      </c>
      <c r="Z190">
        <v>6.2</v>
      </c>
      <c r="AA190">
        <v>0</v>
      </c>
      <c r="AB190">
        <v>0</v>
      </c>
      <c r="AC190">
        <v>0</v>
      </c>
      <c r="AD190">
        <v>0</v>
      </c>
      <c r="AE190" t="s">
        <v>625</v>
      </c>
      <c r="AF190" t="s">
        <v>626</v>
      </c>
      <c r="AG190">
        <v>0.19</v>
      </c>
      <c r="AH190" t="s">
        <v>330</v>
      </c>
      <c r="AI190" t="s">
        <v>37</v>
      </c>
      <c r="AJ190" t="s">
        <v>331</v>
      </c>
    </row>
    <row r="191" spans="1:36" x14ac:dyDescent="0.25">
      <c r="A191" t="s">
        <v>32</v>
      </c>
      <c r="B191" t="s">
        <v>627</v>
      </c>
      <c r="C191">
        <f>YEAR(B191)</f>
        <v>2000</v>
      </c>
      <c r="D191">
        <v>86.1</v>
      </c>
      <c r="E191">
        <v>77.099999999999994</v>
      </c>
      <c r="F191">
        <v>82.3</v>
      </c>
      <c r="H191" s="2">
        <f>IF(F191-77.26&lt;=0,0,IF(F191-77.26&lt;=1,1,2))</f>
        <v>2</v>
      </c>
      <c r="I191">
        <v>86.2</v>
      </c>
      <c r="J191">
        <v>77.099999999999994</v>
      </c>
      <c r="K191">
        <v>82.6</v>
      </c>
      <c r="L191">
        <v>59.9</v>
      </c>
      <c r="M191">
        <v>47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18.3</v>
      </c>
      <c r="W191">
        <v>311.3</v>
      </c>
      <c r="X191">
        <v>1006.8</v>
      </c>
      <c r="Y191">
        <v>90</v>
      </c>
      <c r="Z191">
        <v>6.2</v>
      </c>
      <c r="AA191">
        <v>0</v>
      </c>
      <c r="AB191">
        <v>0</v>
      </c>
      <c r="AC191">
        <v>0</v>
      </c>
      <c r="AD191">
        <v>0</v>
      </c>
      <c r="AE191" t="s">
        <v>628</v>
      </c>
      <c r="AF191" t="s">
        <v>629</v>
      </c>
      <c r="AG191">
        <v>0.25</v>
      </c>
      <c r="AH191" t="s">
        <v>36</v>
      </c>
      <c r="AI191" t="s">
        <v>37</v>
      </c>
      <c r="AJ191" t="s">
        <v>38</v>
      </c>
    </row>
    <row r="192" spans="1:36" x14ac:dyDescent="0.25">
      <c r="A192" t="s">
        <v>32</v>
      </c>
      <c r="B192" t="s">
        <v>630</v>
      </c>
      <c r="C192">
        <f>YEAR(B192)</f>
        <v>2000</v>
      </c>
      <c r="D192">
        <v>100.5</v>
      </c>
      <c r="E192">
        <v>75.3</v>
      </c>
      <c r="F192">
        <v>87.3</v>
      </c>
      <c r="H192" s="2">
        <f>IF(F192-77.26&lt;=0,0,IF(F192-77.26&lt;=1,1,2))</f>
        <v>2</v>
      </c>
      <c r="I192">
        <v>96.1</v>
      </c>
      <c r="J192">
        <v>75.3</v>
      </c>
      <c r="K192">
        <v>85.7</v>
      </c>
      <c r="L192">
        <v>47.6</v>
      </c>
      <c r="M192">
        <v>27.3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10.3</v>
      </c>
      <c r="W192">
        <v>150.4</v>
      </c>
      <c r="X192">
        <v>1004.6</v>
      </c>
      <c r="Y192">
        <v>0</v>
      </c>
      <c r="Z192">
        <v>6.2</v>
      </c>
      <c r="AA192">
        <v>0</v>
      </c>
      <c r="AB192">
        <v>0</v>
      </c>
      <c r="AC192">
        <v>0</v>
      </c>
      <c r="AD192">
        <v>0</v>
      </c>
      <c r="AE192" t="s">
        <v>631</v>
      </c>
      <c r="AF192" t="s">
        <v>632</v>
      </c>
      <c r="AG192">
        <v>0.26</v>
      </c>
      <c r="AH192" t="s">
        <v>330</v>
      </c>
      <c r="AI192" t="s">
        <v>37</v>
      </c>
      <c r="AJ192" t="s">
        <v>331</v>
      </c>
    </row>
    <row r="193" spans="1:36" x14ac:dyDescent="0.25">
      <c r="A193" t="s">
        <v>32</v>
      </c>
      <c r="B193" t="s">
        <v>633</v>
      </c>
      <c r="C193">
        <f>YEAR(B193)</f>
        <v>2000</v>
      </c>
      <c r="D193">
        <v>87.9</v>
      </c>
      <c r="E193">
        <v>77.099999999999994</v>
      </c>
      <c r="F193">
        <v>82.1</v>
      </c>
      <c r="H193" s="2">
        <f>IF(F193-77.26&lt;=0,0,IF(F193-77.26&lt;=1,1,2))</f>
        <v>2</v>
      </c>
      <c r="I193">
        <v>87.4</v>
      </c>
      <c r="J193">
        <v>77.099999999999994</v>
      </c>
      <c r="K193">
        <v>82.5</v>
      </c>
      <c r="L193">
        <v>56.6</v>
      </c>
      <c r="M193">
        <v>47.7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20.8</v>
      </c>
      <c r="W193">
        <v>314</v>
      </c>
      <c r="X193">
        <v>1004.5</v>
      </c>
      <c r="Y193">
        <v>0</v>
      </c>
      <c r="Z193">
        <v>6.2</v>
      </c>
      <c r="AA193">
        <v>0</v>
      </c>
      <c r="AB193">
        <v>0</v>
      </c>
      <c r="AC193">
        <v>0</v>
      </c>
      <c r="AD193">
        <v>0</v>
      </c>
      <c r="AE193" t="s">
        <v>634</v>
      </c>
      <c r="AF193" t="s">
        <v>635</v>
      </c>
      <c r="AG193">
        <v>0.28999999999999998</v>
      </c>
      <c r="AH193" t="s">
        <v>330</v>
      </c>
      <c r="AI193" t="s">
        <v>37</v>
      </c>
      <c r="AJ193" t="s">
        <v>331</v>
      </c>
    </row>
    <row r="194" spans="1:36" x14ac:dyDescent="0.25">
      <c r="A194" t="s">
        <v>32</v>
      </c>
      <c r="B194" t="s">
        <v>636</v>
      </c>
      <c r="C194">
        <f>YEAR(B194)</f>
        <v>2000</v>
      </c>
      <c r="D194">
        <v>84.3</v>
      </c>
      <c r="E194">
        <v>69.900000000000006</v>
      </c>
      <c r="F194">
        <v>77.3</v>
      </c>
      <c r="H194" s="2">
        <f>IF(F194-77.26&lt;=0,0,IF(F194-77.26&lt;=1,1,2))</f>
        <v>1</v>
      </c>
      <c r="I194">
        <v>85.8</v>
      </c>
      <c r="J194">
        <v>69.900000000000006</v>
      </c>
      <c r="K194">
        <v>78</v>
      </c>
      <c r="L194">
        <v>64.599999999999994</v>
      </c>
      <c r="M194">
        <v>65.8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18.3</v>
      </c>
      <c r="W194">
        <v>305</v>
      </c>
      <c r="X194">
        <v>1007.7</v>
      </c>
      <c r="Y194">
        <v>0</v>
      </c>
      <c r="Z194">
        <v>6.2</v>
      </c>
      <c r="AA194">
        <v>0</v>
      </c>
      <c r="AB194">
        <v>0</v>
      </c>
      <c r="AC194">
        <v>0</v>
      </c>
      <c r="AD194">
        <v>0</v>
      </c>
      <c r="AE194" t="s">
        <v>637</v>
      </c>
      <c r="AF194" t="s">
        <v>638</v>
      </c>
      <c r="AG194">
        <v>0.32</v>
      </c>
      <c r="AH194" t="s">
        <v>330</v>
      </c>
      <c r="AI194" t="s">
        <v>37</v>
      </c>
      <c r="AJ194" t="s">
        <v>331</v>
      </c>
    </row>
    <row r="195" spans="1:36" x14ac:dyDescent="0.25">
      <c r="A195" t="s">
        <v>32</v>
      </c>
      <c r="B195" t="s">
        <v>639</v>
      </c>
      <c r="C195">
        <f>YEAR(B195)</f>
        <v>2000</v>
      </c>
      <c r="D195">
        <v>95.1</v>
      </c>
      <c r="E195">
        <v>71.7</v>
      </c>
      <c r="F195">
        <v>82.4</v>
      </c>
      <c r="H195" s="2">
        <f>IF(F195-77.26&lt;=0,0,IF(F195-77.26&lt;=1,1,2))</f>
        <v>2</v>
      </c>
      <c r="I195">
        <v>92.8</v>
      </c>
      <c r="J195">
        <v>71.7</v>
      </c>
      <c r="K195">
        <v>81.3</v>
      </c>
      <c r="L195">
        <v>52.6</v>
      </c>
      <c r="M195">
        <v>38.200000000000003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9.1999999999999993</v>
      </c>
      <c r="W195">
        <v>150</v>
      </c>
      <c r="X195">
        <v>1008.5</v>
      </c>
      <c r="Y195">
        <v>0</v>
      </c>
      <c r="Z195">
        <v>6.2</v>
      </c>
      <c r="AA195">
        <v>0</v>
      </c>
      <c r="AB195">
        <v>0</v>
      </c>
      <c r="AC195">
        <v>0</v>
      </c>
      <c r="AD195">
        <v>0</v>
      </c>
      <c r="AE195" t="s">
        <v>640</v>
      </c>
      <c r="AF195" t="s">
        <v>641</v>
      </c>
      <c r="AG195">
        <v>0.36</v>
      </c>
      <c r="AH195" t="s">
        <v>330</v>
      </c>
      <c r="AI195" t="s">
        <v>37</v>
      </c>
      <c r="AJ195" t="s">
        <v>331</v>
      </c>
    </row>
    <row r="196" spans="1:36" x14ac:dyDescent="0.25">
      <c r="A196" t="s">
        <v>32</v>
      </c>
      <c r="B196" t="s">
        <v>642</v>
      </c>
      <c r="C196">
        <f>YEAR(B196)</f>
        <v>2000</v>
      </c>
      <c r="D196">
        <v>98.7</v>
      </c>
      <c r="E196">
        <v>78.900000000000006</v>
      </c>
      <c r="F196">
        <v>85.9</v>
      </c>
      <c r="H196" s="2">
        <f>IF(F196-77.26&lt;=0,0,IF(F196-77.26&lt;=1,1,2))</f>
        <v>2</v>
      </c>
      <c r="I196">
        <v>94.7</v>
      </c>
      <c r="J196">
        <v>78.900000000000006</v>
      </c>
      <c r="K196">
        <v>85.7</v>
      </c>
      <c r="L196">
        <v>54.5</v>
      </c>
      <c r="M196">
        <v>37.299999999999997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24.2</v>
      </c>
      <c r="W196">
        <v>290.10000000000002</v>
      </c>
      <c r="X196">
        <v>1005.1</v>
      </c>
      <c r="Y196">
        <v>0</v>
      </c>
      <c r="Z196">
        <v>6.2</v>
      </c>
      <c r="AA196">
        <v>0</v>
      </c>
      <c r="AB196">
        <v>0</v>
      </c>
      <c r="AC196">
        <v>0</v>
      </c>
      <c r="AD196">
        <v>0</v>
      </c>
      <c r="AE196" t="s">
        <v>643</v>
      </c>
      <c r="AF196" t="s">
        <v>644</v>
      </c>
      <c r="AG196">
        <v>0.39</v>
      </c>
      <c r="AH196" t="s">
        <v>330</v>
      </c>
      <c r="AI196" t="s">
        <v>37</v>
      </c>
      <c r="AJ196" t="s">
        <v>331</v>
      </c>
    </row>
    <row r="197" spans="1:36" x14ac:dyDescent="0.25">
      <c r="A197" t="s">
        <v>32</v>
      </c>
      <c r="B197" t="s">
        <v>645</v>
      </c>
      <c r="C197">
        <f>YEAR(B197)</f>
        <v>2000</v>
      </c>
      <c r="D197">
        <v>80.7</v>
      </c>
      <c r="E197">
        <v>71.7</v>
      </c>
      <c r="F197">
        <v>78.099999999999994</v>
      </c>
      <c r="H197" s="2">
        <f>IF(F197-77.26&lt;=0,0,IF(F197-77.26&lt;=1,1,2))</f>
        <v>1</v>
      </c>
      <c r="I197">
        <v>81.900000000000006</v>
      </c>
      <c r="J197">
        <v>71.7</v>
      </c>
      <c r="K197">
        <v>78.3</v>
      </c>
      <c r="L197">
        <v>58.6</v>
      </c>
      <c r="M197">
        <v>51.9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24.2</v>
      </c>
      <c r="W197">
        <v>322</v>
      </c>
      <c r="X197">
        <v>1006.9</v>
      </c>
      <c r="Y197">
        <v>30</v>
      </c>
      <c r="Z197">
        <v>6.4</v>
      </c>
      <c r="AA197">
        <v>0</v>
      </c>
      <c r="AB197">
        <v>0</v>
      </c>
      <c r="AC197">
        <v>0</v>
      </c>
      <c r="AD197">
        <v>0</v>
      </c>
      <c r="AE197" t="s">
        <v>646</v>
      </c>
      <c r="AF197" t="s">
        <v>647</v>
      </c>
      <c r="AG197">
        <v>0.43</v>
      </c>
      <c r="AH197" t="s">
        <v>36</v>
      </c>
      <c r="AI197" t="s">
        <v>37</v>
      </c>
      <c r="AJ197" t="s">
        <v>38</v>
      </c>
    </row>
    <row r="198" spans="1:36" x14ac:dyDescent="0.25">
      <c r="A198" t="s">
        <v>32</v>
      </c>
      <c r="B198" t="s">
        <v>648</v>
      </c>
      <c r="C198">
        <f>YEAR(B198)</f>
        <v>2000</v>
      </c>
      <c r="D198">
        <v>80.7</v>
      </c>
      <c r="E198">
        <v>66.3</v>
      </c>
      <c r="F198">
        <v>75.3</v>
      </c>
      <c r="H198" s="2">
        <f>IF(F198-77.26&lt;=0,0,IF(F198-77.26&lt;=1,1,2))</f>
        <v>0</v>
      </c>
      <c r="I198">
        <v>82.4</v>
      </c>
      <c r="J198">
        <v>66.3</v>
      </c>
      <c r="K198">
        <v>75.400000000000006</v>
      </c>
      <c r="L198">
        <v>58.4</v>
      </c>
      <c r="M198">
        <v>56.6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21.9</v>
      </c>
      <c r="W198">
        <v>315.2</v>
      </c>
      <c r="X198">
        <v>1006.6</v>
      </c>
      <c r="Y198">
        <v>30</v>
      </c>
      <c r="Z198">
        <v>6.3</v>
      </c>
      <c r="AA198">
        <v>0</v>
      </c>
      <c r="AB198">
        <v>0</v>
      </c>
      <c r="AC198">
        <v>0</v>
      </c>
      <c r="AD198">
        <v>0</v>
      </c>
      <c r="AE198" t="s">
        <v>649</v>
      </c>
      <c r="AF198" t="s">
        <v>650</v>
      </c>
      <c r="AG198">
        <v>0.46</v>
      </c>
      <c r="AH198" t="s">
        <v>36</v>
      </c>
      <c r="AI198" t="s">
        <v>37</v>
      </c>
      <c r="AJ198" t="s">
        <v>38</v>
      </c>
    </row>
    <row r="199" spans="1:36" x14ac:dyDescent="0.25">
      <c r="A199" t="s">
        <v>32</v>
      </c>
      <c r="B199" t="s">
        <v>651</v>
      </c>
      <c r="C199">
        <f>YEAR(B199)</f>
        <v>2000</v>
      </c>
      <c r="D199">
        <v>80.7</v>
      </c>
      <c r="E199">
        <v>68.099999999999994</v>
      </c>
      <c r="F199">
        <v>76.900000000000006</v>
      </c>
      <c r="H199" s="2">
        <f>IF(F199-77.26&lt;=0,0,IF(F199-77.26&lt;=1,1,2))</f>
        <v>0</v>
      </c>
      <c r="I199">
        <v>84.1</v>
      </c>
      <c r="J199">
        <v>68.099999999999994</v>
      </c>
      <c r="K199">
        <v>77.900000000000006</v>
      </c>
      <c r="L199">
        <v>65.599999999999994</v>
      </c>
      <c r="M199">
        <v>68.599999999999994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16.100000000000001</v>
      </c>
      <c r="W199">
        <v>320.2</v>
      </c>
      <c r="X199">
        <v>1009.8</v>
      </c>
      <c r="Y199">
        <v>30</v>
      </c>
      <c r="Z199">
        <v>6.5</v>
      </c>
      <c r="AA199">
        <v>0</v>
      </c>
      <c r="AB199">
        <v>0</v>
      </c>
      <c r="AC199">
        <v>0</v>
      </c>
      <c r="AD199">
        <v>0</v>
      </c>
      <c r="AE199" t="s">
        <v>652</v>
      </c>
      <c r="AF199" t="s">
        <v>653</v>
      </c>
      <c r="AG199">
        <v>0.5</v>
      </c>
      <c r="AH199" t="s">
        <v>36</v>
      </c>
      <c r="AI199" t="s">
        <v>37</v>
      </c>
      <c r="AJ199" t="s">
        <v>38</v>
      </c>
    </row>
    <row r="200" spans="1:36" x14ac:dyDescent="0.25">
      <c r="A200" t="s">
        <v>32</v>
      </c>
      <c r="B200" t="s">
        <v>654</v>
      </c>
      <c r="C200">
        <f>YEAR(B200)</f>
        <v>2000</v>
      </c>
      <c r="D200">
        <v>82.5</v>
      </c>
      <c r="E200">
        <v>69.900000000000006</v>
      </c>
      <c r="F200">
        <v>75.8</v>
      </c>
      <c r="H200" s="2">
        <f>IF(F200-77.26&lt;=0,0,IF(F200-77.26&lt;=1,1,2))</f>
        <v>0</v>
      </c>
      <c r="I200">
        <v>83.5</v>
      </c>
      <c r="J200">
        <v>69.900000000000006</v>
      </c>
      <c r="K200">
        <v>76</v>
      </c>
      <c r="L200">
        <v>64.900000000000006</v>
      </c>
      <c r="M200">
        <v>69.5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23</v>
      </c>
      <c r="W200">
        <v>309.3</v>
      </c>
      <c r="X200">
        <v>1012.4</v>
      </c>
      <c r="Y200">
        <v>33.1</v>
      </c>
      <c r="Z200">
        <v>6.7</v>
      </c>
      <c r="AA200">
        <v>0</v>
      </c>
      <c r="AB200">
        <v>0</v>
      </c>
      <c r="AC200">
        <v>0</v>
      </c>
      <c r="AD200">
        <v>0</v>
      </c>
      <c r="AE200" t="s">
        <v>655</v>
      </c>
      <c r="AF200" t="s">
        <v>656</v>
      </c>
      <c r="AG200">
        <v>0.53</v>
      </c>
      <c r="AH200" t="s">
        <v>36</v>
      </c>
      <c r="AI200" t="s">
        <v>37</v>
      </c>
      <c r="AJ200" t="s">
        <v>38</v>
      </c>
    </row>
    <row r="201" spans="1:36" x14ac:dyDescent="0.25">
      <c r="A201" t="s">
        <v>32</v>
      </c>
      <c r="B201" t="s">
        <v>657</v>
      </c>
      <c r="C201">
        <f>YEAR(B201)</f>
        <v>2000</v>
      </c>
      <c r="D201">
        <v>82.5</v>
      </c>
      <c r="E201">
        <v>66.3</v>
      </c>
      <c r="F201">
        <v>77</v>
      </c>
      <c r="H201" s="2">
        <f>IF(F201-77.26&lt;=0,0,IF(F201-77.26&lt;=1,1,2))</f>
        <v>0</v>
      </c>
      <c r="I201">
        <v>84.1</v>
      </c>
      <c r="J201">
        <v>66.3</v>
      </c>
      <c r="K201">
        <v>77.5</v>
      </c>
      <c r="L201">
        <v>62.3</v>
      </c>
      <c r="M201">
        <v>62.5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</v>
      </c>
      <c r="W201">
        <v>308.10000000000002</v>
      </c>
      <c r="X201">
        <v>1010.9</v>
      </c>
      <c r="Y201">
        <v>30</v>
      </c>
      <c r="Z201">
        <v>6.4</v>
      </c>
      <c r="AA201">
        <v>0</v>
      </c>
      <c r="AB201">
        <v>0</v>
      </c>
      <c r="AC201">
        <v>0</v>
      </c>
      <c r="AD201">
        <v>0</v>
      </c>
      <c r="AE201" t="s">
        <v>658</v>
      </c>
      <c r="AF201" t="s">
        <v>659</v>
      </c>
      <c r="AG201">
        <v>0.56000000000000005</v>
      </c>
      <c r="AH201" t="s">
        <v>36</v>
      </c>
      <c r="AI201" t="s">
        <v>37</v>
      </c>
      <c r="AJ201" t="s">
        <v>38</v>
      </c>
    </row>
    <row r="202" spans="1:36" x14ac:dyDescent="0.25">
      <c r="A202" t="s">
        <v>32</v>
      </c>
      <c r="B202" t="s">
        <v>660</v>
      </c>
      <c r="C202">
        <f>YEAR(B202)</f>
        <v>2000</v>
      </c>
      <c r="D202">
        <v>82.5</v>
      </c>
      <c r="E202">
        <v>69.900000000000006</v>
      </c>
      <c r="F202">
        <v>77</v>
      </c>
      <c r="H202" s="2">
        <f>IF(F202-77.26&lt;=0,0,IF(F202-77.26&lt;=1,1,2))</f>
        <v>0</v>
      </c>
      <c r="I202">
        <v>84.1</v>
      </c>
      <c r="J202">
        <v>69.900000000000006</v>
      </c>
      <c r="K202">
        <v>77.400000000000006</v>
      </c>
      <c r="L202">
        <v>62.5</v>
      </c>
      <c r="M202">
        <v>62.2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13.9</v>
      </c>
      <c r="W202">
        <v>310.89999999999998</v>
      </c>
      <c r="X202">
        <v>1006.9</v>
      </c>
      <c r="Y202">
        <v>0</v>
      </c>
      <c r="Z202">
        <v>6.2</v>
      </c>
      <c r="AA202">
        <v>0</v>
      </c>
      <c r="AB202">
        <v>0</v>
      </c>
      <c r="AC202">
        <v>0</v>
      </c>
      <c r="AD202">
        <v>0</v>
      </c>
      <c r="AE202" t="s">
        <v>661</v>
      </c>
      <c r="AF202" t="s">
        <v>662</v>
      </c>
      <c r="AG202">
        <v>0.6</v>
      </c>
      <c r="AH202" t="s">
        <v>330</v>
      </c>
      <c r="AI202" t="s">
        <v>37</v>
      </c>
      <c r="AJ202" t="s">
        <v>331</v>
      </c>
    </row>
    <row r="203" spans="1:36" x14ac:dyDescent="0.25">
      <c r="A203" t="s">
        <v>32</v>
      </c>
      <c r="B203" t="s">
        <v>663</v>
      </c>
      <c r="C203">
        <f>YEAR(B203)</f>
        <v>2000</v>
      </c>
      <c r="D203">
        <v>80.7</v>
      </c>
      <c r="E203">
        <v>71.7</v>
      </c>
      <c r="F203">
        <v>77</v>
      </c>
      <c r="H203" s="2">
        <f>IF(F203-77.26&lt;=0,0,IF(F203-77.26&lt;=1,1,2))</f>
        <v>0</v>
      </c>
      <c r="I203">
        <v>82.4</v>
      </c>
      <c r="J203">
        <v>71.7</v>
      </c>
      <c r="K203">
        <v>77.3</v>
      </c>
      <c r="L203">
        <v>62.7</v>
      </c>
      <c r="M203">
        <v>61.9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31.3</v>
      </c>
      <c r="W203">
        <v>311.2</v>
      </c>
      <c r="X203">
        <v>1007.3</v>
      </c>
      <c r="Y203">
        <v>30</v>
      </c>
      <c r="Z203">
        <v>6.7</v>
      </c>
      <c r="AA203">
        <v>0</v>
      </c>
      <c r="AB203">
        <v>0</v>
      </c>
      <c r="AC203">
        <v>0</v>
      </c>
      <c r="AD203">
        <v>0</v>
      </c>
      <c r="AE203" t="s">
        <v>664</v>
      </c>
      <c r="AF203" t="s">
        <v>665</v>
      </c>
      <c r="AG203">
        <v>0.63</v>
      </c>
      <c r="AH203" t="s">
        <v>36</v>
      </c>
      <c r="AI203" t="s">
        <v>37</v>
      </c>
      <c r="AJ203" t="s">
        <v>344</v>
      </c>
    </row>
    <row r="204" spans="1:36" x14ac:dyDescent="0.25">
      <c r="A204" t="s">
        <v>32</v>
      </c>
      <c r="B204" t="s">
        <v>666</v>
      </c>
      <c r="C204">
        <f>YEAR(B204)</f>
        <v>2000</v>
      </c>
      <c r="D204">
        <v>80.7</v>
      </c>
      <c r="E204">
        <v>73.5</v>
      </c>
      <c r="F204">
        <v>77.2</v>
      </c>
      <c r="H204" s="2">
        <f>IF(F204-77.26&lt;=0,0,IF(F204-77.26&lt;=1,1,2))</f>
        <v>0</v>
      </c>
      <c r="I204">
        <v>82.4</v>
      </c>
      <c r="J204">
        <v>73.5</v>
      </c>
      <c r="K204">
        <v>77.5</v>
      </c>
      <c r="L204">
        <v>59.9</v>
      </c>
      <c r="M204">
        <v>55.5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42.5</v>
      </c>
      <c r="W204">
        <v>310.5</v>
      </c>
      <c r="X204">
        <v>1009.4</v>
      </c>
      <c r="Y204">
        <v>30</v>
      </c>
      <c r="Z204">
        <v>6.8</v>
      </c>
      <c r="AA204">
        <v>0</v>
      </c>
      <c r="AB204">
        <v>0</v>
      </c>
      <c r="AC204">
        <v>0</v>
      </c>
      <c r="AD204">
        <v>0</v>
      </c>
      <c r="AE204" t="s">
        <v>667</v>
      </c>
      <c r="AF204" t="s">
        <v>668</v>
      </c>
      <c r="AG204">
        <v>0.67</v>
      </c>
      <c r="AH204" t="s">
        <v>36</v>
      </c>
      <c r="AI204" t="s">
        <v>37</v>
      </c>
      <c r="AJ204" t="s">
        <v>344</v>
      </c>
    </row>
    <row r="205" spans="1:36" x14ac:dyDescent="0.25">
      <c r="A205" t="s">
        <v>32</v>
      </c>
      <c r="B205" t="s">
        <v>669</v>
      </c>
      <c r="C205">
        <f>YEAR(B205)</f>
        <v>2000</v>
      </c>
      <c r="D205">
        <v>78.900000000000006</v>
      </c>
      <c r="E205">
        <v>71.7</v>
      </c>
      <c r="F205">
        <v>76</v>
      </c>
      <c r="H205" s="2">
        <f>IF(F205-77.26&lt;=0,0,IF(F205-77.26&lt;=1,1,2))</f>
        <v>0</v>
      </c>
      <c r="I205">
        <v>78.900000000000006</v>
      </c>
      <c r="J205">
        <v>71.7</v>
      </c>
      <c r="K205">
        <v>76</v>
      </c>
      <c r="L205">
        <v>62.1</v>
      </c>
      <c r="M205">
        <v>62.4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16.100000000000001</v>
      </c>
      <c r="W205">
        <v>314.5</v>
      </c>
      <c r="X205">
        <v>1011.8</v>
      </c>
      <c r="Y205">
        <v>31.7</v>
      </c>
      <c r="Z205">
        <v>6.8</v>
      </c>
      <c r="AA205">
        <v>0</v>
      </c>
      <c r="AB205">
        <v>0</v>
      </c>
      <c r="AC205">
        <v>0</v>
      </c>
      <c r="AD205">
        <v>0</v>
      </c>
      <c r="AE205" t="s">
        <v>670</v>
      </c>
      <c r="AF205" t="s">
        <v>671</v>
      </c>
      <c r="AG205">
        <v>0.7</v>
      </c>
      <c r="AH205" t="s">
        <v>36</v>
      </c>
      <c r="AI205" t="s">
        <v>37</v>
      </c>
      <c r="AJ205" t="s">
        <v>38</v>
      </c>
    </row>
    <row r="206" spans="1:36" x14ac:dyDescent="0.25">
      <c r="A206" t="s">
        <v>32</v>
      </c>
      <c r="B206" t="s">
        <v>672</v>
      </c>
      <c r="C206">
        <f>YEAR(B206)</f>
        <v>2000</v>
      </c>
      <c r="D206">
        <v>80.7</v>
      </c>
      <c r="E206">
        <v>71.7</v>
      </c>
      <c r="F206">
        <v>77.3</v>
      </c>
      <c r="H206" s="2">
        <f>IF(F206-77.26&lt;=0,0,IF(F206-77.26&lt;=1,1,2))</f>
        <v>1</v>
      </c>
      <c r="I206">
        <v>81.900000000000006</v>
      </c>
      <c r="J206">
        <v>71.7</v>
      </c>
      <c r="K206">
        <v>77.599999999999994</v>
      </c>
      <c r="L206">
        <v>61.7</v>
      </c>
      <c r="M206">
        <v>59.8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20.8</v>
      </c>
      <c r="W206">
        <v>311.2</v>
      </c>
      <c r="X206">
        <v>1014.4</v>
      </c>
      <c r="Y206">
        <v>32.5</v>
      </c>
      <c r="Z206">
        <v>6.8</v>
      </c>
      <c r="AA206">
        <v>0</v>
      </c>
      <c r="AB206">
        <v>0</v>
      </c>
      <c r="AC206">
        <v>0</v>
      </c>
      <c r="AD206">
        <v>0</v>
      </c>
      <c r="AE206" t="s">
        <v>673</v>
      </c>
      <c r="AF206" t="s">
        <v>674</v>
      </c>
      <c r="AG206">
        <v>0.73</v>
      </c>
      <c r="AH206" t="s">
        <v>36</v>
      </c>
      <c r="AI206" t="s">
        <v>37</v>
      </c>
      <c r="AJ206" t="s">
        <v>38</v>
      </c>
    </row>
    <row r="207" spans="1:36" x14ac:dyDescent="0.25">
      <c r="A207" t="s">
        <v>32</v>
      </c>
      <c r="B207" t="s">
        <v>675</v>
      </c>
      <c r="C207">
        <f>YEAR(B207)</f>
        <v>2000</v>
      </c>
      <c r="D207">
        <v>82.5</v>
      </c>
      <c r="E207">
        <v>75.3</v>
      </c>
      <c r="F207">
        <v>79.2</v>
      </c>
      <c r="H207" s="2">
        <f>IF(F207-77.26&lt;=0,0,IF(F207-77.26&lt;=1,1,2))</f>
        <v>2</v>
      </c>
      <c r="I207">
        <v>84.1</v>
      </c>
      <c r="J207">
        <v>75.3</v>
      </c>
      <c r="K207">
        <v>79.7</v>
      </c>
      <c r="L207">
        <v>61.7</v>
      </c>
      <c r="M207">
        <v>55.3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20.8</v>
      </c>
      <c r="W207">
        <v>312.10000000000002</v>
      </c>
      <c r="X207">
        <v>1013.2</v>
      </c>
      <c r="Y207">
        <v>30</v>
      </c>
      <c r="Z207">
        <v>6.3</v>
      </c>
      <c r="AA207">
        <v>0</v>
      </c>
      <c r="AB207">
        <v>0</v>
      </c>
      <c r="AC207">
        <v>0</v>
      </c>
      <c r="AD207">
        <v>0</v>
      </c>
      <c r="AE207" t="s">
        <v>676</v>
      </c>
      <c r="AF207" t="s">
        <v>677</v>
      </c>
      <c r="AG207">
        <v>0.75</v>
      </c>
      <c r="AH207" t="s">
        <v>36</v>
      </c>
      <c r="AI207" t="s">
        <v>37</v>
      </c>
      <c r="AJ207" t="s">
        <v>38</v>
      </c>
    </row>
    <row r="208" spans="1:36" x14ac:dyDescent="0.25">
      <c r="A208" t="s">
        <v>32</v>
      </c>
      <c r="B208" t="s">
        <v>678</v>
      </c>
      <c r="C208">
        <f>YEAR(B208)</f>
        <v>2000</v>
      </c>
      <c r="D208">
        <v>82.5</v>
      </c>
      <c r="E208">
        <v>71.7</v>
      </c>
      <c r="F208">
        <v>78.7</v>
      </c>
      <c r="H208" s="2">
        <f>IF(F208-77.26&lt;=0,0,IF(F208-77.26&lt;=1,1,2))</f>
        <v>2</v>
      </c>
      <c r="I208">
        <v>87.4</v>
      </c>
      <c r="J208">
        <v>71.7</v>
      </c>
      <c r="K208">
        <v>80</v>
      </c>
      <c r="L208">
        <v>63.6</v>
      </c>
      <c r="M208">
        <v>60.5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15</v>
      </c>
      <c r="W208">
        <v>336.7</v>
      </c>
      <c r="X208">
        <v>1010.7</v>
      </c>
      <c r="Y208">
        <v>0</v>
      </c>
      <c r="Z208">
        <v>6.2</v>
      </c>
      <c r="AA208">
        <v>0</v>
      </c>
      <c r="AB208">
        <v>0</v>
      </c>
      <c r="AC208">
        <v>0</v>
      </c>
      <c r="AD208">
        <v>0</v>
      </c>
      <c r="AE208" t="s">
        <v>679</v>
      </c>
      <c r="AF208" t="s">
        <v>680</v>
      </c>
      <c r="AG208">
        <v>0.8</v>
      </c>
      <c r="AH208" t="s">
        <v>330</v>
      </c>
      <c r="AI208" t="s">
        <v>37</v>
      </c>
      <c r="AJ208" t="s">
        <v>331</v>
      </c>
    </row>
    <row r="209" spans="1:36" x14ac:dyDescent="0.25">
      <c r="A209" t="s">
        <v>32</v>
      </c>
      <c r="B209" t="s">
        <v>681</v>
      </c>
      <c r="C209">
        <f>YEAR(B209)</f>
        <v>2000</v>
      </c>
      <c r="D209">
        <v>86.1</v>
      </c>
      <c r="E209">
        <v>69.900000000000006</v>
      </c>
      <c r="F209">
        <v>79.599999999999994</v>
      </c>
      <c r="H209" s="2">
        <f>IF(F209-77.26&lt;=0,0,IF(F209-77.26&lt;=1,1,2))</f>
        <v>2</v>
      </c>
      <c r="I209">
        <v>89.8</v>
      </c>
      <c r="J209">
        <v>69.900000000000006</v>
      </c>
      <c r="K209">
        <v>80.5</v>
      </c>
      <c r="L209">
        <v>58.9</v>
      </c>
      <c r="M209">
        <v>49.8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16.100000000000001</v>
      </c>
      <c r="W209">
        <v>160.30000000000001</v>
      </c>
      <c r="X209">
        <v>1009.9</v>
      </c>
      <c r="Y209">
        <v>0</v>
      </c>
      <c r="Z209">
        <v>6.2</v>
      </c>
      <c r="AA209">
        <v>0</v>
      </c>
      <c r="AB209">
        <v>0</v>
      </c>
      <c r="AC209">
        <v>0</v>
      </c>
      <c r="AD209">
        <v>0</v>
      </c>
      <c r="AE209" t="s">
        <v>682</v>
      </c>
      <c r="AF209" t="s">
        <v>683</v>
      </c>
      <c r="AG209">
        <v>0.84</v>
      </c>
      <c r="AH209" t="s">
        <v>330</v>
      </c>
      <c r="AI209" t="s">
        <v>37</v>
      </c>
      <c r="AJ209" t="s">
        <v>331</v>
      </c>
    </row>
    <row r="210" spans="1:36" x14ac:dyDescent="0.25">
      <c r="A210" t="s">
        <v>32</v>
      </c>
      <c r="B210" t="s">
        <v>684</v>
      </c>
      <c r="C210">
        <f>YEAR(B210)</f>
        <v>2000</v>
      </c>
      <c r="D210">
        <v>93.3</v>
      </c>
      <c r="E210">
        <v>71.7</v>
      </c>
      <c r="F210">
        <v>84.1</v>
      </c>
      <c r="H210" s="2">
        <f>IF(F210-77.26&lt;=0,0,IF(F210-77.26&lt;=1,1,2))</f>
        <v>2</v>
      </c>
      <c r="I210">
        <v>92</v>
      </c>
      <c r="J210">
        <v>71.7</v>
      </c>
      <c r="K210">
        <v>83.7</v>
      </c>
      <c r="L210">
        <v>56.8</v>
      </c>
      <c r="M210">
        <v>40.299999999999997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9.1999999999999993</v>
      </c>
      <c r="W210">
        <v>134.5</v>
      </c>
      <c r="X210">
        <v>1007.8</v>
      </c>
      <c r="Y210">
        <v>0</v>
      </c>
      <c r="Z210">
        <v>6.2</v>
      </c>
      <c r="AA210">
        <v>0</v>
      </c>
      <c r="AB210">
        <v>0</v>
      </c>
      <c r="AC210">
        <v>0</v>
      </c>
      <c r="AD210">
        <v>0</v>
      </c>
      <c r="AE210" t="s">
        <v>685</v>
      </c>
      <c r="AF210" t="s">
        <v>686</v>
      </c>
      <c r="AG210">
        <v>0.87</v>
      </c>
      <c r="AH210" t="s">
        <v>330</v>
      </c>
      <c r="AI210" t="s">
        <v>37</v>
      </c>
      <c r="AJ210" t="s">
        <v>331</v>
      </c>
    </row>
    <row r="211" spans="1:36" x14ac:dyDescent="0.25">
      <c r="A211" t="s">
        <v>32</v>
      </c>
      <c r="B211" t="s">
        <v>687</v>
      </c>
      <c r="C211">
        <f>YEAR(B211)</f>
        <v>2000</v>
      </c>
      <c r="D211">
        <v>93.3</v>
      </c>
      <c r="E211">
        <v>77.099999999999994</v>
      </c>
      <c r="F211">
        <v>84</v>
      </c>
      <c r="H211" s="2">
        <f>IF(F211-77.26&lt;=0,0,IF(F211-77.26&lt;=1,1,2))</f>
        <v>2</v>
      </c>
      <c r="I211">
        <v>95.4</v>
      </c>
      <c r="J211">
        <v>77.099999999999994</v>
      </c>
      <c r="K211">
        <v>84.8</v>
      </c>
      <c r="L211">
        <v>57.2</v>
      </c>
      <c r="M211">
        <v>44.5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8.1</v>
      </c>
      <c r="W211">
        <v>120.6</v>
      </c>
      <c r="X211">
        <v>1005.4</v>
      </c>
      <c r="Y211">
        <v>0</v>
      </c>
      <c r="Z211">
        <v>6.1</v>
      </c>
      <c r="AA211">
        <v>0</v>
      </c>
      <c r="AB211">
        <v>0</v>
      </c>
      <c r="AC211">
        <v>0</v>
      </c>
      <c r="AD211">
        <v>0</v>
      </c>
      <c r="AE211" t="s">
        <v>688</v>
      </c>
      <c r="AF211" t="s">
        <v>689</v>
      </c>
      <c r="AG211">
        <v>0.91</v>
      </c>
      <c r="AH211" t="s">
        <v>330</v>
      </c>
      <c r="AI211" t="s">
        <v>37</v>
      </c>
      <c r="AJ211" t="s">
        <v>331</v>
      </c>
    </row>
    <row r="212" spans="1:36" x14ac:dyDescent="0.25">
      <c r="A212" t="s">
        <v>32</v>
      </c>
      <c r="B212" t="s">
        <v>690</v>
      </c>
      <c r="C212">
        <f>YEAR(B212)</f>
        <v>2000</v>
      </c>
      <c r="D212">
        <v>86.1</v>
      </c>
      <c r="E212">
        <v>69.900000000000006</v>
      </c>
      <c r="F212">
        <v>79</v>
      </c>
      <c r="H212" s="2">
        <f>IF(F212-77.26&lt;=0,0,IF(F212-77.26&lt;=1,1,2))</f>
        <v>2</v>
      </c>
      <c r="I212">
        <v>91.1</v>
      </c>
      <c r="J212">
        <v>69.900000000000006</v>
      </c>
      <c r="K212">
        <v>80.8</v>
      </c>
      <c r="L212">
        <v>65.2</v>
      </c>
      <c r="M212">
        <v>63.4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8.1</v>
      </c>
      <c r="W212">
        <v>35.700000000000003</v>
      </c>
      <c r="X212">
        <v>1006.2</v>
      </c>
      <c r="Y212">
        <v>21.4</v>
      </c>
      <c r="Z212">
        <v>6</v>
      </c>
      <c r="AA212">
        <v>0</v>
      </c>
      <c r="AB212">
        <v>0</v>
      </c>
      <c r="AC212">
        <v>0</v>
      </c>
      <c r="AD212">
        <v>0</v>
      </c>
      <c r="AE212" t="s">
        <v>691</v>
      </c>
      <c r="AF212" t="s">
        <v>692</v>
      </c>
      <c r="AG212">
        <v>0.94</v>
      </c>
      <c r="AH212" t="s">
        <v>36</v>
      </c>
      <c r="AI212" t="s">
        <v>37</v>
      </c>
      <c r="AJ212" t="s">
        <v>38</v>
      </c>
    </row>
    <row r="213" spans="1:36" x14ac:dyDescent="0.25">
      <c r="A213" t="s">
        <v>32</v>
      </c>
      <c r="B213" t="s">
        <v>693</v>
      </c>
      <c r="C213">
        <f>YEAR(B213)</f>
        <v>2000</v>
      </c>
      <c r="D213">
        <v>84.3</v>
      </c>
      <c r="E213">
        <v>69.900000000000006</v>
      </c>
      <c r="F213">
        <v>78.3</v>
      </c>
      <c r="H213" s="2">
        <f>IF(F213-77.26&lt;=0,0,IF(F213-77.26&lt;=1,1,2))</f>
        <v>2</v>
      </c>
      <c r="I213">
        <v>91.1</v>
      </c>
      <c r="J213">
        <v>69.900000000000006</v>
      </c>
      <c r="K213">
        <v>80.8</v>
      </c>
      <c r="L213">
        <v>65.599999999999994</v>
      </c>
      <c r="M213">
        <v>66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9.1999999999999993</v>
      </c>
      <c r="W213">
        <v>97.2</v>
      </c>
      <c r="X213">
        <v>1007.9</v>
      </c>
      <c r="Y213">
        <v>30</v>
      </c>
      <c r="Z213">
        <v>6.3</v>
      </c>
      <c r="AA213">
        <v>0</v>
      </c>
      <c r="AB213">
        <v>0</v>
      </c>
      <c r="AC213">
        <v>0</v>
      </c>
      <c r="AD213">
        <v>0</v>
      </c>
      <c r="AE213" t="s">
        <v>694</v>
      </c>
      <c r="AF213" t="s">
        <v>695</v>
      </c>
      <c r="AG213">
        <v>0.98</v>
      </c>
      <c r="AH213" t="s">
        <v>36</v>
      </c>
      <c r="AI213" t="s">
        <v>37</v>
      </c>
      <c r="AJ213" t="s">
        <v>38</v>
      </c>
    </row>
    <row r="214" spans="1:36" x14ac:dyDescent="0.25">
      <c r="A214" t="s">
        <v>32</v>
      </c>
      <c r="B214" t="s">
        <v>696</v>
      </c>
      <c r="C214">
        <f>YEAR(B214)</f>
        <v>2000</v>
      </c>
      <c r="D214">
        <v>84.3</v>
      </c>
      <c r="E214">
        <v>73.5</v>
      </c>
      <c r="F214">
        <v>79.099999999999994</v>
      </c>
      <c r="H214" s="2">
        <f>IF(F214-77.26&lt;=0,0,IF(F214-77.26&lt;=1,1,2))</f>
        <v>2</v>
      </c>
      <c r="I214">
        <v>89.8</v>
      </c>
      <c r="J214">
        <v>73.5</v>
      </c>
      <c r="K214">
        <v>81.900000000000006</v>
      </c>
      <c r="L214">
        <v>71.099999999999994</v>
      </c>
      <c r="M214">
        <v>77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11.4</v>
      </c>
      <c r="W214">
        <v>235.4</v>
      </c>
      <c r="X214">
        <v>1010</v>
      </c>
      <c r="Y214">
        <v>31.1</v>
      </c>
      <c r="Z214">
        <v>6.7</v>
      </c>
      <c r="AA214">
        <v>0</v>
      </c>
      <c r="AB214">
        <v>0</v>
      </c>
      <c r="AC214">
        <v>0</v>
      </c>
      <c r="AD214">
        <v>0</v>
      </c>
      <c r="AE214" t="s">
        <v>697</v>
      </c>
      <c r="AF214" t="s">
        <v>698</v>
      </c>
      <c r="AG214">
        <v>0</v>
      </c>
      <c r="AH214" t="s">
        <v>36</v>
      </c>
      <c r="AI214" t="s">
        <v>37</v>
      </c>
      <c r="AJ214" t="s">
        <v>38</v>
      </c>
    </row>
    <row r="215" spans="1:36" x14ac:dyDescent="0.25">
      <c r="A215" t="s">
        <v>32</v>
      </c>
      <c r="B215" t="s">
        <v>699</v>
      </c>
      <c r="C215">
        <f>YEAR(B215)</f>
        <v>2000</v>
      </c>
      <c r="D215">
        <v>80.7</v>
      </c>
      <c r="E215">
        <v>77.099999999999994</v>
      </c>
      <c r="F215">
        <v>78.5</v>
      </c>
      <c r="H215" s="2">
        <f>IF(F215-77.26&lt;=0,0,IF(F215-77.26&lt;=1,1,2))</f>
        <v>2</v>
      </c>
      <c r="I215">
        <v>82.9</v>
      </c>
      <c r="J215">
        <v>77.099999999999994</v>
      </c>
      <c r="K215">
        <v>79</v>
      </c>
      <c r="L215">
        <v>65.8</v>
      </c>
      <c r="M215">
        <v>65.8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20.8</v>
      </c>
      <c r="W215">
        <v>328.7</v>
      </c>
      <c r="X215">
        <v>1014.1</v>
      </c>
      <c r="Y215">
        <v>38.700000000000003</v>
      </c>
      <c r="Z215">
        <v>6.8</v>
      </c>
      <c r="AA215">
        <v>0</v>
      </c>
      <c r="AB215">
        <v>0</v>
      </c>
      <c r="AC215">
        <v>0</v>
      </c>
      <c r="AD215">
        <v>0</v>
      </c>
      <c r="AE215" t="s">
        <v>700</v>
      </c>
      <c r="AF215" t="s">
        <v>701</v>
      </c>
      <c r="AG215">
        <v>0.04</v>
      </c>
      <c r="AH215" t="s">
        <v>36</v>
      </c>
      <c r="AI215" t="s">
        <v>702</v>
      </c>
      <c r="AJ215" t="s">
        <v>38</v>
      </c>
    </row>
    <row r="216" spans="1:36" x14ac:dyDescent="0.25">
      <c r="A216" t="s">
        <v>32</v>
      </c>
      <c r="B216" t="s">
        <v>703</v>
      </c>
      <c r="C216">
        <f>YEAR(B216)</f>
        <v>2000</v>
      </c>
      <c r="D216">
        <v>80.7</v>
      </c>
      <c r="E216">
        <v>75.3</v>
      </c>
      <c r="F216">
        <v>77.900000000000006</v>
      </c>
      <c r="H216" s="2">
        <f>IF(F216-77.26&lt;=0,0,IF(F216-77.26&lt;=1,1,2))</f>
        <v>1</v>
      </c>
      <c r="I216">
        <v>81.5</v>
      </c>
      <c r="J216">
        <v>75.3</v>
      </c>
      <c r="K216">
        <v>78</v>
      </c>
      <c r="L216">
        <v>59.9</v>
      </c>
      <c r="M216">
        <v>54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19.5</v>
      </c>
      <c r="W216">
        <v>328.7</v>
      </c>
      <c r="X216">
        <v>1016.3</v>
      </c>
      <c r="Y216">
        <v>30</v>
      </c>
      <c r="Z216">
        <v>6.7</v>
      </c>
      <c r="AA216">
        <v>0</v>
      </c>
      <c r="AB216">
        <v>0</v>
      </c>
      <c r="AC216">
        <v>0</v>
      </c>
      <c r="AD216">
        <v>0</v>
      </c>
      <c r="AE216" t="s">
        <v>704</v>
      </c>
      <c r="AF216" t="s">
        <v>705</v>
      </c>
      <c r="AG216">
        <v>0.08</v>
      </c>
      <c r="AH216" t="s">
        <v>36</v>
      </c>
      <c r="AI216" t="s">
        <v>37</v>
      </c>
      <c r="AJ216" t="s">
        <v>38</v>
      </c>
    </row>
    <row r="217" spans="1:36" x14ac:dyDescent="0.25">
      <c r="A217" t="s">
        <v>32</v>
      </c>
      <c r="B217" t="s">
        <v>706</v>
      </c>
      <c r="C217">
        <f>YEAR(B217)</f>
        <v>2000</v>
      </c>
      <c r="D217">
        <v>80.7</v>
      </c>
      <c r="E217">
        <v>75.3</v>
      </c>
      <c r="F217">
        <v>77.599999999999994</v>
      </c>
      <c r="H217" s="2">
        <f>IF(F217-77.26&lt;=0,0,IF(F217-77.26&lt;=1,1,2))</f>
        <v>1</v>
      </c>
      <c r="I217">
        <v>81.2</v>
      </c>
      <c r="J217">
        <v>75.3</v>
      </c>
      <c r="K217">
        <v>77.7</v>
      </c>
      <c r="L217">
        <v>59.4</v>
      </c>
      <c r="M217">
        <v>53.8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17.2</v>
      </c>
      <c r="W217">
        <v>324.3</v>
      </c>
      <c r="X217">
        <v>1015.7</v>
      </c>
      <c r="Y217">
        <v>30</v>
      </c>
      <c r="Z217">
        <v>6.7</v>
      </c>
      <c r="AA217">
        <v>0</v>
      </c>
      <c r="AB217">
        <v>0</v>
      </c>
      <c r="AC217">
        <v>0</v>
      </c>
      <c r="AD217">
        <v>0</v>
      </c>
      <c r="AE217" t="s">
        <v>707</v>
      </c>
      <c r="AF217" t="s">
        <v>708</v>
      </c>
      <c r="AG217">
        <v>0.11</v>
      </c>
      <c r="AH217" t="s">
        <v>36</v>
      </c>
      <c r="AI217" t="s">
        <v>37</v>
      </c>
      <c r="AJ217" t="s">
        <v>38</v>
      </c>
    </row>
    <row r="218" spans="1:36" x14ac:dyDescent="0.25">
      <c r="A218" t="s">
        <v>32</v>
      </c>
      <c r="B218" t="s">
        <v>709</v>
      </c>
      <c r="C218">
        <f>YEAR(B218)</f>
        <v>2000</v>
      </c>
      <c r="D218">
        <v>80.7</v>
      </c>
      <c r="E218">
        <v>73.5</v>
      </c>
      <c r="F218">
        <v>77.400000000000006</v>
      </c>
      <c r="H218" s="2">
        <f>IF(F218-77.26&lt;=0,0,IF(F218-77.26&lt;=1,1,2))</f>
        <v>1</v>
      </c>
      <c r="I218">
        <v>82.9</v>
      </c>
      <c r="J218">
        <v>73.5</v>
      </c>
      <c r="K218">
        <v>77.599999999999994</v>
      </c>
      <c r="L218">
        <v>62</v>
      </c>
      <c r="M218">
        <v>59.2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18.3</v>
      </c>
      <c r="W218">
        <v>311.3</v>
      </c>
      <c r="X218">
        <v>1013.2</v>
      </c>
      <c r="Y218">
        <v>30</v>
      </c>
      <c r="Z218">
        <v>6.5</v>
      </c>
      <c r="AA218">
        <v>0</v>
      </c>
      <c r="AB218">
        <v>0</v>
      </c>
      <c r="AC218">
        <v>0</v>
      </c>
      <c r="AD218">
        <v>0</v>
      </c>
      <c r="AE218" t="s">
        <v>710</v>
      </c>
      <c r="AF218" t="s">
        <v>711</v>
      </c>
      <c r="AG218">
        <v>0.14000000000000001</v>
      </c>
      <c r="AH218" t="s">
        <v>36</v>
      </c>
      <c r="AI218" t="s">
        <v>37</v>
      </c>
      <c r="AJ218" t="s">
        <v>38</v>
      </c>
    </row>
    <row r="219" spans="1:36" x14ac:dyDescent="0.25">
      <c r="A219" t="s">
        <v>32</v>
      </c>
      <c r="B219" t="s">
        <v>712</v>
      </c>
      <c r="C219">
        <f>YEAR(B219)</f>
        <v>2000</v>
      </c>
      <c r="D219">
        <v>80.7</v>
      </c>
      <c r="E219">
        <v>68.099999999999994</v>
      </c>
      <c r="F219">
        <v>76.2</v>
      </c>
      <c r="H219" s="2">
        <f>IF(F219-77.26&lt;=0,0,IF(F219-77.26&lt;=1,1,2))</f>
        <v>0</v>
      </c>
      <c r="I219">
        <v>82.9</v>
      </c>
      <c r="J219">
        <v>68.099999999999994</v>
      </c>
      <c r="K219">
        <v>76.7</v>
      </c>
      <c r="L219">
        <v>60.6</v>
      </c>
      <c r="M219">
        <v>58.7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20.8</v>
      </c>
      <c r="W219">
        <v>314.8</v>
      </c>
      <c r="X219">
        <v>1010.7</v>
      </c>
      <c r="Y219">
        <v>30</v>
      </c>
      <c r="Z219">
        <v>6.3</v>
      </c>
      <c r="AA219">
        <v>0</v>
      </c>
      <c r="AB219">
        <v>0</v>
      </c>
      <c r="AC219">
        <v>0</v>
      </c>
      <c r="AD219">
        <v>0</v>
      </c>
      <c r="AE219" t="s">
        <v>713</v>
      </c>
      <c r="AF219" t="s">
        <v>714</v>
      </c>
      <c r="AG219">
        <v>0.17</v>
      </c>
      <c r="AH219" t="s">
        <v>36</v>
      </c>
      <c r="AI219" t="s">
        <v>37</v>
      </c>
      <c r="AJ219" t="s">
        <v>38</v>
      </c>
    </row>
    <row r="220" spans="1:36" x14ac:dyDescent="0.25">
      <c r="A220" t="s">
        <v>32</v>
      </c>
      <c r="B220" t="s">
        <v>715</v>
      </c>
      <c r="C220">
        <f>YEAR(B220)</f>
        <v>2000</v>
      </c>
      <c r="D220">
        <v>80.7</v>
      </c>
      <c r="E220">
        <v>75.3</v>
      </c>
      <c r="F220">
        <v>77.900000000000006</v>
      </c>
      <c r="H220" s="2">
        <f>IF(F220-77.26&lt;=0,0,IF(F220-77.26&lt;=1,1,2))</f>
        <v>1</v>
      </c>
      <c r="I220">
        <v>83.4</v>
      </c>
      <c r="J220">
        <v>75.3</v>
      </c>
      <c r="K220">
        <v>78.599999999999994</v>
      </c>
      <c r="L220">
        <v>65.400000000000006</v>
      </c>
      <c r="M220">
        <v>65.7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20.8</v>
      </c>
      <c r="W220">
        <v>316.39999999999998</v>
      </c>
      <c r="X220">
        <v>1010.4</v>
      </c>
      <c r="Y220">
        <v>30</v>
      </c>
      <c r="Z220">
        <v>6.4</v>
      </c>
      <c r="AA220">
        <v>0</v>
      </c>
      <c r="AB220">
        <v>0</v>
      </c>
      <c r="AC220">
        <v>0</v>
      </c>
      <c r="AD220">
        <v>0</v>
      </c>
      <c r="AE220" t="s">
        <v>716</v>
      </c>
      <c r="AF220" t="s">
        <v>717</v>
      </c>
      <c r="AG220">
        <v>0.21</v>
      </c>
      <c r="AH220" t="s">
        <v>36</v>
      </c>
      <c r="AI220" t="s">
        <v>37</v>
      </c>
      <c r="AJ220" t="s">
        <v>38</v>
      </c>
    </row>
    <row r="221" spans="1:36" x14ac:dyDescent="0.25">
      <c r="A221" t="s">
        <v>32</v>
      </c>
      <c r="B221" t="s">
        <v>718</v>
      </c>
      <c r="C221">
        <f>YEAR(B221)</f>
        <v>2000</v>
      </c>
      <c r="D221">
        <v>82.5</v>
      </c>
      <c r="E221">
        <v>68.099999999999994</v>
      </c>
      <c r="F221">
        <v>76.599999999999994</v>
      </c>
      <c r="H221" s="2">
        <f>IF(F221-77.26&lt;=0,0,IF(F221-77.26&lt;=1,1,2))</f>
        <v>0</v>
      </c>
      <c r="I221">
        <v>85.5</v>
      </c>
      <c r="J221">
        <v>68.099999999999994</v>
      </c>
      <c r="K221">
        <v>77.599999999999994</v>
      </c>
      <c r="L221">
        <v>64.7</v>
      </c>
      <c r="M221">
        <v>67.599999999999994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16.100000000000001</v>
      </c>
      <c r="W221">
        <v>318.5</v>
      </c>
      <c r="X221">
        <v>1010.5</v>
      </c>
      <c r="Y221">
        <v>0</v>
      </c>
      <c r="Z221">
        <v>6.2</v>
      </c>
      <c r="AA221">
        <v>0</v>
      </c>
      <c r="AB221">
        <v>0</v>
      </c>
      <c r="AC221">
        <v>0</v>
      </c>
      <c r="AD221">
        <v>0</v>
      </c>
      <c r="AE221" t="s">
        <v>719</v>
      </c>
      <c r="AF221" t="s">
        <v>720</v>
      </c>
      <c r="AG221">
        <v>0.25</v>
      </c>
      <c r="AH221" t="s">
        <v>330</v>
      </c>
      <c r="AI221" t="s">
        <v>37</v>
      </c>
      <c r="AJ221" t="s">
        <v>331</v>
      </c>
    </row>
    <row r="222" spans="1:36" x14ac:dyDescent="0.25">
      <c r="A222" t="s">
        <v>32</v>
      </c>
      <c r="B222" t="s">
        <v>721</v>
      </c>
      <c r="C222">
        <f>YEAR(B222)</f>
        <v>2000</v>
      </c>
      <c r="D222">
        <v>84.3</v>
      </c>
      <c r="E222">
        <v>68.099999999999994</v>
      </c>
      <c r="F222">
        <v>77</v>
      </c>
      <c r="H222" s="2">
        <f>IF(F222-77.26&lt;=0,0,IF(F222-77.26&lt;=1,1,2))</f>
        <v>0</v>
      </c>
      <c r="I222">
        <v>89.8</v>
      </c>
      <c r="J222">
        <v>68.099999999999994</v>
      </c>
      <c r="K222">
        <v>78.2</v>
      </c>
      <c r="L222">
        <v>63.5</v>
      </c>
      <c r="M222">
        <v>64.5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9.1999999999999993</v>
      </c>
      <c r="W222">
        <v>343.9</v>
      </c>
      <c r="X222">
        <v>1010.5</v>
      </c>
      <c r="Y222">
        <v>34</v>
      </c>
      <c r="Z222">
        <v>6.3</v>
      </c>
      <c r="AA222">
        <v>0</v>
      </c>
      <c r="AB222">
        <v>0</v>
      </c>
      <c r="AC222">
        <v>0</v>
      </c>
      <c r="AD222">
        <v>0</v>
      </c>
      <c r="AE222" t="s">
        <v>722</v>
      </c>
      <c r="AF222" t="s">
        <v>723</v>
      </c>
      <c r="AG222">
        <v>0.27</v>
      </c>
      <c r="AH222" t="s">
        <v>36</v>
      </c>
      <c r="AI222" t="s">
        <v>37</v>
      </c>
      <c r="AJ222" t="s">
        <v>38</v>
      </c>
    </row>
    <row r="223" spans="1:36" x14ac:dyDescent="0.25">
      <c r="A223" t="s">
        <v>32</v>
      </c>
      <c r="B223" t="s">
        <v>724</v>
      </c>
      <c r="C223">
        <f>YEAR(B223)</f>
        <v>2000</v>
      </c>
      <c r="D223">
        <v>84.3</v>
      </c>
      <c r="E223">
        <v>68.099999999999994</v>
      </c>
      <c r="F223">
        <v>76.5</v>
      </c>
      <c r="H223" s="2">
        <f>IF(F223-77.26&lt;=0,0,IF(F223-77.26&lt;=1,1,2))</f>
        <v>0</v>
      </c>
      <c r="I223">
        <v>88.5</v>
      </c>
      <c r="J223">
        <v>68.099999999999994</v>
      </c>
      <c r="K223">
        <v>78.099999999999994</v>
      </c>
      <c r="L223">
        <v>67.8</v>
      </c>
      <c r="M223">
        <v>75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18.3</v>
      </c>
      <c r="W223">
        <v>307.10000000000002</v>
      </c>
      <c r="X223">
        <v>1010.9</v>
      </c>
      <c r="Y223">
        <v>30</v>
      </c>
      <c r="Z223">
        <v>6.4</v>
      </c>
      <c r="AA223">
        <v>0</v>
      </c>
      <c r="AB223">
        <v>0</v>
      </c>
      <c r="AC223">
        <v>0</v>
      </c>
      <c r="AD223">
        <v>0</v>
      </c>
      <c r="AE223" t="s">
        <v>725</v>
      </c>
      <c r="AF223" t="s">
        <v>726</v>
      </c>
      <c r="AG223">
        <v>0.31</v>
      </c>
      <c r="AH223" t="s">
        <v>36</v>
      </c>
      <c r="AI223" t="s">
        <v>37</v>
      </c>
      <c r="AJ223" t="s">
        <v>38</v>
      </c>
    </row>
    <row r="224" spans="1:36" x14ac:dyDescent="0.25">
      <c r="A224" t="s">
        <v>32</v>
      </c>
      <c r="B224" t="s">
        <v>727</v>
      </c>
      <c r="C224">
        <f>YEAR(B224)</f>
        <v>2000</v>
      </c>
      <c r="D224">
        <v>82.5</v>
      </c>
      <c r="E224">
        <v>71.7</v>
      </c>
      <c r="F224">
        <v>78.3</v>
      </c>
      <c r="H224" s="2">
        <f>IF(F224-77.26&lt;=0,0,IF(F224-77.26&lt;=1,1,2))</f>
        <v>2</v>
      </c>
      <c r="I224">
        <v>86.4</v>
      </c>
      <c r="J224">
        <v>71.7</v>
      </c>
      <c r="K224">
        <v>79.7</v>
      </c>
      <c r="L224">
        <v>67.400000000000006</v>
      </c>
      <c r="M224">
        <v>69.599999999999994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24.2</v>
      </c>
      <c r="W224">
        <v>312.89999999999998</v>
      </c>
      <c r="X224">
        <v>1010.1</v>
      </c>
      <c r="Y224">
        <v>30</v>
      </c>
      <c r="Z224">
        <v>6.4</v>
      </c>
      <c r="AA224">
        <v>0</v>
      </c>
      <c r="AB224">
        <v>0</v>
      </c>
      <c r="AC224">
        <v>0</v>
      </c>
      <c r="AD224">
        <v>0</v>
      </c>
      <c r="AE224" t="s">
        <v>728</v>
      </c>
      <c r="AF224" t="s">
        <v>729</v>
      </c>
      <c r="AG224">
        <v>0.34</v>
      </c>
      <c r="AH224" t="s">
        <v>36</v>
      </c>
      <c r="AI224" t="s">
        <v>37</v>
      </c>
      <c r="AJ224" t="s">
        <v>38</v>
      </c>
    </row>
    <row r="225" spans="1:36" x14ac:dyDescent="0.25">
      <c r="A225" t="s">
        <v>32</v>
      </c>
      <c r="B225" t="s">
        <v>730</v>
      </c>
      <c r="C225">
        <f>YEAR(B225)</f>
        <v>2000</v>
      </c>
      <c r="D225">
        <v>80.7</v>
      </c>
      <c r="E225">
        <v>75.3</v>
      </c>
      <c r="F225">
        <v>78.2</v>
      </c>
      <c r="H225" s="2">
        <f>IF(F225-77.26&lt;=0,0,IF(F225-77.26&lt;=1,1,2))</f>
        <v>1</v>
      </c>
      <c r="I225">
        <v>82.9</v>
      </c>
      <c r="J225">
        <v>75.3</v>
      </c>
      <c r="K225">
        <v>78.7</v>
      </c>
      <c r="L225">
        <v>66.099999999999994</v>
      </c>
      <c r="M225">
        <v>66.5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23</v>
      </c>
      <c r="W225">
        <v>313.89999999999998</v>
      </c>
      <c r="X225">
        <v>1008.7</v>
      </c>
      <c r="Y225">
        <v>32.9</v>
      </c>
      <c r="Z225">
        <v>6.6</v>
      </c>
      <c r="AA225">
        <v>0</v>
      </c>
      <c r="AB225">
        <v>0</v>
      </c>
      <c r="AC225">
        <v>0</v>
      </c>
      <c r="AD225">
        <v>0</v>
      </c>
      <c r="AE225" t="s">
        <v>731</v>
      </c>
      <c r="AF225" t="s">
        <v>732</v>
      </c>
      <c r="AG225">
        <v>0.37</v>
      </c>
      <c r="AH225" t="s">
        <v>36</v>
      </c>
      <c r="AI225" t="s">
        <v>37</v>
      </c>
      <c r="AJ225" t="s">
        <v>38</v>
      </c>
    </row>
    <row r="226" spans="1:36" x14ac:dyDescent="0.25">
      <c r="A226" t="s">
        <v>32</v>
      </c>
      <c r="B226" t="s">
        <v>733</v>
      </c>
      <c r="C226">
        <f>YEAR(B226)</f>
        <v>2000</v>
      </c>
      <c r="D226">
        <v>84.3</v>
      </c>
      <c r="E226">
        <v>69.900000000000006</v>
      </c>
      <c r="F226">
        <v>78.5</v>
      </c>
      <c r="H226" s="2">
        <f>IF(F226-77.26&lt;=0,0,IF(F226-77.26&lt;=1,1,2))</f>
        <v>2</v>
      </c>
      <c r="I226">
        <v>86.4</v>
      </c>
      <c r="J226">
        <v>69.900000000000006</v>
      </c>
      <c r="K226">
        <v>79.7</v>
      </c>
      <c r="L226">
        <v>64.099999999999994</v>
      </c>
      <c r="M226">
        <v>61.5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18.3</v>
      </c>
      <c r="W226">
        <v>298.39999999999998</v>
      </c>
      <c r="X226">
        <v>1008.6</v>
      </c>
      <c r="Y226">
        <v>36.200000000000003</v>
      </c>
      <c r="Z226">
        <v>6.6</v>
      </c>
      <c r="AA226">
        <v>0</v>
      </c>
      <c r="AB226">
        <v>0</v>
      </c>
      <c r="AC226">
        <v>0</v>
      </c>
      <c r="AD226">
        <v>0</v>
      </c>
      <c r="AE226" t="s">
        <v>734</v>
      </c>
      <c r="AF226" t="s">
        <v>735</v>
      </c>
      <c r="AG226">
        <v>0.41</v>
      </c>
      <c r="AH226" t="s">
        <v>36</v>
      </c>
      <c r="AI226" t="s">
        <v>37</v>
      </c>
      <c r="AJ226" t="s">
        <v>38</v>
      </c>
    </row>
    <row r="227" spans="1:36" x14ac:dyDescent="0.25">
      <c r="A227" t="s">
        <v>32</v>
      </c>
      <c r="B227" t="s">
        <v>736</v>
      </c>
      <c r="C227">
        <f>YEAR(B227)</f>
        <v>2000</v>
      </c>
      <c r="D227">
        <v>84.3</v>
      </c>
      <c r="E227">
        <v>77.099999999999994</v>
      </c>
      <c r="F227">
        <v>80.400000000000006</v>
      </c>
      <c r="H227" s="2">
        <f>IF(F227-77.26&lt;=0,0,IF(F227-77.26&lt;=1,1,2))</f>
        <v>2</v>
      </c>
      <c r="I227">
        <v>85.2</v>
      </c>
      <c r="J227">
        <v>77.099999999999994</v>
      </c>
      <c r="K227">
        <v>80.8</v>
      </c>
      <c r="L227">
        <v>62.5</v>
      </c>
      <c r="M227">
        <v>55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21.9</v>
      </c>
      <c r="W227">
        <v>306.89999999999998</v>
      </c>
      <c r="X227">
        <v>1012.1</v>
      </c>
      <c r="Y227">
        <v>34.700000000000003</v>
      </c>
      <c r="Z227">
        <v>6.7</v>
      </c>
      <c r="AA227">
        <v>0</v>
      </c>
      <c r="AB227">
        <v>0</v>
      </c>
      <c r="AC227">
        <v>0</v>
      </c>
      <c r="AD227">
        <v>0</v>
      </c>
      <c r="AE227" t="s">
        <v>737</v>
      </c>
      <c r="AF227" t="s">
        <v>738</v>
      </c>
      <c r="AG227">
        <v>0.44</v>
      </c>
      <c r="AH227" t="s">
        <v>36</v>
      </c>
      <c r="AI227" t="s">
        <v>37</v>
      </c>
      <c r="AJ227" t="s">
        <v>38</v>
      </c>
    </row>
    <row r="228" spans="1:36" x14ac:dyDescent="0.25">
      <c r="A228" t="s">
        <v>32</v>
      </c>
      <c r="B228" t="s">
        <v>739</v>
      </c>
      <c r="C228">
        <f>YEAR(B228)</f>
        <v>2000</v>
      </c>
      <c r="D228">
        <v>84.3</v>
      </c>
      <c r="E228">
        <v>78.900000000000006</v>
      </c>
      <c r="F228">
        <v>80.8</v>
      </c>
      <c r="H228" s="2">
        <f>IF(F228-77.26&lt;=0,0,IF(F228-77.26&lt;=1,1,2))</f>
        <v>2</v>
      </c>
      <c r="I228">
        <v>85.2</v>
      </c>
      <c r="J228">
        <v>78.900000000000006</v>
      </c>
      <c r="K228">
        <v>81.400000000000006</v>
      </c>
      <c r="L228">
        <v>60.5</v>
      </c>
      <c r="M228">
        <v>50.5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24.2</v>
      </c>
      <c r="W228">
        <v>308.2</v>
      </c>
      <c r="X228">
        <v>1012.4</v>
      </c>
      <c r="Y228">
        <v>30</v>
      </c>
      <c r="Z228">
        <v>6.5</v>
      </c>
      <c r="AA228">
        <v>0</v>
      </c>
      <c r="AB228">
        <v>0</v>
      </c>
      <c r="AC228">
        <v>0</v>
      </c>
      <c r="AD228">
        <v>0</v>
      </c>
      <c r="AE228" t="s">
        <v>740</v>
      </c>
      <c r="AF228" t="s">
        <v>741</v>
      </c>
      <c r="AG228">
        <v>0.47</v>
      </c>
      <c r="AH228" t="s">
        <v>36</v>
      </c>
      <c r="AI228" t="s">
        <v>37</v>
      </c>
      <c r="AJ228" t="s">
        <v>38</v>
      </c>
    </row>
    <row r="229" spans="1:36" x14ac:dyDescent="0.25">
      <c r="A229" t="s">
        <v>32</v>
      </c>
      <c r="B229" t="s">
        <v>742</v>
      </c>
      <c r="C229">
        <f>YEAR(B229)</f>
        <v>2000</v>
      </c>
      <c r="D229">
        <v>82.5</v>
      </c>
      <c r="E229">
        <v>73.5</v>
      </c>
      <c r="F229">
        <v>79.400000000000006</v>
      </c>
      <c r="H229" s="2">
        <f>IF(F229-77.26&lt;=0,0,IF(F229-77.26&lt;=1,1,2))</f>
        <v>2</v>
      </c>
      <c r="I229">
        <v>84.8</v>
      </c>
      <c r="J229">
        <v>73.5</v>
      </c>
      <c r="K229">
        <v>80.3</v>
      </c>
      <c r="L229">
        <v>61.8</v>
      </c>
      <c r="M229">
        <v>55.2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21.9</v>
      </c>
      <c r="W229">
        <v>319.2</v>
      </c>
      <c r="X229">
        <v>1010</v>
      </c>
      <c r="Y229">
        <v>0</v>
      </c>
      <c r="Z229">
        <v>6.2</v>
      </c>
      <c r="AA229">
        <v>0</v>
      </c>
      <c r="AB229">
        <v>0</v>
      </c>
      <c r="AC229">
        <v>0</v>
      </c>
      <c r="AD229">
        <v>0</v>
      </c>
      <c r="AE229" t="s">
        <v>743</v>
      </c>
      <c r="AF229" t="s">
        <v>744</v>
      </c>
      <c r="AG229">
        <v>0.5</v>
      </c>
      <c r="AH229" t="s">
        <v>330</v>
      </c>
      <c r="AI229" t="s">
        <v>37</v>
      </c>
      <c r="AJ229" t="s">
        <v>331</v>
      </c>
    </row>
    <row r="230" spans="1:36" x14ac:dyDescent="0.25">
      <c r="A230" t="s">
        <v>32</v>
      </c>
      <c r="B230" t="s">
        <v>745</v>
      </c>
      <c r="C230">
        <f>YEAR(B230)</f>
        <v>2000</v>
      </c>
      <c r="D230">
        <v>84.3</v>
      </c>
      <c r="E230">
        <v>71.7</v>
      </c>
      <c r="F230">
        <v>78.900000000000006</v>
      </c>
      <c r="H230" s="2">
        <f>IF(F230-77.26&lt;=0,0,IF(F230-77.26&lt;=1,1,2))</f>
        <v>2</v>
      </c>
      <c r="I230">
        <v>86.6</v>
      </c>
      <c r="J230">
        <v>71.7</v>
      </c>
      <c r="K230">
        <v>80.400000000000006</v>
      </c>
      <c r="L230">
        <v>65.3</v>
      </c>
      <c r="M230">
        <v>63.5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20.8</v>
      </c>
      <c r="W230">
        <v>319.7</v>
      </c>
      <c r="X230">
        <v>1008.3</v>
      </c>
      <c r="Y230">
        <v>0</v>
      </c>
      <c r="Z230">
        <v>6.2</v>
      </c>
      <c r="AA230">
        <v>0</v>
      </c>
      <c r="AB230">
        <v>0</v>
      </c>
      <c r="AC230">
        <v>0</v>
      </c>
      <c r="AD230">
        <v>0</v>
      </c>
      <c r="AE230" t="s">
        <v>746</v>
      </c>
      <c r="AF230" t="s">
        <v>747</v>
      </c>
      <c r="AG230">
        <v>0.54</v>
      </c>
      <c r="AH230" t="s">
        <v>330</v>
      </c>
      <c r="AI230" t="s">
        <v>37</v>
      </c>
      <c r="AJ230" t="s">
        <v>331</v>
      </c>
    </row>
    <row r="231" spans="1:36" x14ac:dyDescent="0.25">
      <c r="A231" t="s">
        <v>32</v>
      </c>
      <c r="B231" t="s">
        <v>748</v>
      </c>
      <c r="C231">
        <f>YEAR(B231)</f>
        <v>2000</v>
      </c>
      <c r="D231">
        <v>82.5</v>
      </c>
      <c r="E231">
        <v>71.7</v>
      </c>
      <c r="F231">
        <v>77.3</v>
      </c>
      <c r="H231" s="2">
        <f>IF(F231-77.26&lt;=0,0,IF(F231-77.26&lt;=1,1,2))</f>
        <v>1</v>
      </c>
      <c r="I231">
        <v>85.5</v>
      </c>
      <c r="J231">
        <v>71.7</v>
      </c>
      <c r="K231">
        <v>78.400000000000006</v>
      </c>
      <c r="L231">
        <v>67.2</v>
      </c>
      <c r="M231">
        <v>71.3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21.9</v>
      </c>
      <c r="W231">
        <v>314</v>
      </c>
      <c r="X231">
        <v>1009.3</v>
      </c>
      <c r="Y231">
        <v>30</v>
      </c>
      <c r="Z231">
        <v>6.3</v>
      </c>
      <c r="AA231">
        <v>0</v>
      </c>
      <c r="AB231">
        <v>0</v>
      </c>
      <c r="AC231">
        <v>0</v>
      </c>
      <c r="AD231">
        <v>0</v>
      </c>
      <c r="AE231" t="s">
        <v>749</v>
      </c>
      <c r="AF231" t="s">
        <v>750</v>
      </c>
      <c r="AG231">
        <v>0.57999999999999996</v>
      </c>
      <c r="AH231" t="s">
        <v>36</v>
      </c>
      <c r="AI231" t="s">
        <v>37</v>
      </c>
      <c r="AJ231" t="s">
        <v>38</v>
      </c>
    </row>
    <row r="232" spans="1:36" x14ac:dyDescent="0.25">
      <c r="A232" t="s">
        <v>32</v>
      </c>
      <c r="B232" t="s">
        <v>751</v>
      </c>
      <c r="C232">
        <f>YEAR(B232)</f>
        <v>2000</v>
      </c>
      <c r="D232">
        <v>84.3</v>
      </c>
      <c r="E232">
        <v>73.5</v>
      </c>
      <c r="F232">
        <v>79.400000000000006</v>
      </c>
      <c r="H232" s="2">
        <f>IF(F232-77.26&lt;=0,0,IF(F232-77.26&lt;=1,1,2))</f>
        <v>2</v>
      </c>
      <c r="I232">
        <v>85.2</v>
      </c>
      <c r="J232">
        <v>73.5</v>
      </c>
      <c r="K232">
        <v>79.599999999999994</v>
      </c>
      <c r="L232">
        <v>60.8</v>
      </c>
      <c r="M232">
        <v>53.7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21.9</v>
      </c>
      <c r="W232">
        <v>302.89999999999998</v>
      </c>
      <c r="X232">
        <v>1011.7</v>
      </c>
      <c r="Y232">
        <v>30</v>
      </c>
      <c r="Z232">
        <v>6.4</v>
      </c>
      <c r="AA232">
        <v>0</v>
      </c>
      <c r="AB232">
        <v>0</v>
      </c>
      <c r="AC232">
        <v>0</v>
      </c>
      <c r="AD232">
        <v>0</v>
      </c>
      <c r="AE232" t="s">
        <v>752</v>
      </c>
      <c r="AF232" t="s">
        <v>753</v>
      </c>
      <c r="AG232">
        <v>0.61</v>
      </c>
      <c r="AH232" t="s">
        <v>36</v>
      </c>
      <c r="AI232" t="s">
        <v>37</v>
      </c>
      <c r="AJ232" t="s">
        <v>38</v>
      </c>
    </row>
    <row r="233" spans="1:36" x14ac:dyDescent="0.25">
      <c r="A233" t="s">
        <v>32</v>
      </c>
      <c r="B233" t="s">
        <v>754</v>
      </c>
      <c r="C233">
        <f>YEAR(B233)</f>
        <v>2000</v>
      </c>
      <c r="D233">
        <v>82.5</v>
      </c>
      <c r="E233">
        <v>77.099999999999994</v>
      </c>
      <c r="F233">
        <v>79.400000000000006</v>
      </c>
      <c r="H233" s="2">
        <f>IF(F233-77.26&lt;=0,0,IF(F233-77.26&lt;=1,1,2))</f>
        <v>2</v>
      </c>
      <c r="I233">
        <v>84.1</v>
      </c>
      <c r="J233">
        <v>77.099999999999994</v>
      </c>
      <c r="K233">
        <v>80</v>
      </c>
      <c r="L233">
        <v>62.1</v>
      </c>
      <c r="M233">
        <v>55.8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21.9</v>
      </c>
      <c r="W233">
        <v>307.60000000000002</v>
      </c>
      <c r="X233">
        <v>1013.3</v>
      </c>
      <c r="Y233">
        <v>30</v>
      </c>
      <c r="Z233">
        <v>6.4</v>
      </c>
      <c r="AA233">
        <v>0</v>
      </c>
      <c r="AB233">
        <v>0</v>
      </c>
      <c r="AC233">
        <v>0</v>
      </c>
      <c r="AD233">
        <v>0</v>
      </c>
      <c r="AE233" t="s">
        <v>755</v>
      </c>
      <c r="AF233" t="s">
        <v>756</v>
      </c>
      <c r="AG233">
        <v>0.65</v>
      </c>
      <c r="AH233" t="s">
        <v>36</v>
      </c>
      <c r="AI233" t="s">
        <v>37</v>
      </c>
      <c r="AJ233" t="s">
        <v>38</v>
      </c>
    </row>
    <row r="234" spans="1:36" x14ac:dyDescent="0.25">
      <c r="A234" t="s">
        <v>32</v>
      </c>
      <c r="B234" t="s">
        <v>757</v>
      </c>
      <c r="C234">
        <f>YEAR(B234)</f>
        <v>2000</v>
      </c>
      <c r="D234">
        <v>82.5</v>
      </c>
      <c r="E234">
        <v>75.3</v>
      </c>
      <c r="F234">
        <v>79.599999999999994</v>
      </c>
      <c r="H234" s="2">
        <f>IF(F234-77.26&lt;=0,0,IF(F234-77.26&lt;=1,1,2))</f>
        <v>2</v>
      </c>
      <c r="I234">
        <v>84.8</v>
      </c>
      <c r="J234">
        <v>75.3</v>
      </c>
      <c r="K234">
        <v>80.3</v>
      </c>
      <c r="L234">
        <v>62.9</v>
      </c>
      <c r="M234">
        <v>56.9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21.9</v>
      </c>
      <c r="W234">
        <v>305.10000000000002</v>
      </c>
      <c r="X234">
        <v>1011.4</v>
      </c>
      <c r="Y234">
        <v>30</v>
      </c>
      <c r="Z234">
        <v>6.3</v>
      </c>
      <c r="AA234">
        <v>0</v>
      </c>
      <c r="AB234">
        <v>0</v>
      </c>
      <c r="AC234">
        <v>0</v>
      </c>
      <c r="AD234">
        <v>0</v>
      </c>
      <c r="AE234" t="s">
        <v>758</v>
      </c>
      <c r="AF234" t="s">
        <v>759</v>
      </c>
      <c r="AG234">
        <v>0.68</v>
      </c>
      <c r="AH234" t="s">
        <v>36</v>
      </c>
      <c r="AI234" t="s">
        <v>37</v>
      </c>
      <c r="AJ234" t="s">
        <v>38</v>
      </c>
    </row>
    <row r="235" spans="1:36" x14ac:dyDescent="0.25">
      <c r="A235" t="s">
        <v>32</v>
      </c>
      <c r="B235" t="s">
        <v>760</v>
      </c>
      <c r="C235">
        <f>YEAR(B235)</f>
        <v>2000</v>
      </c>
      <c r="D235">
        <v>82.5</v>
      </c>
      <c r="E235">
        <v>71.7</v>
      </c>
      <c r="F235">
        <v>78.099999999999994</v>
      </c>
      <c r="H235" s="2">
        <f>IF(F235-77.26&lt;=0,0,IF(F235-77.26&lt;=1,1,2))</f>
        <v>1</v>
      </c>
      <c r="I235">
        <v>85.5</v>
      </c>
      <c r="J235">
        <v>71.7</v>
      </c>
      <c r="K235">
        <v>79</v>
      </c>
      <c r="L235">
        <v>62.5</v>
      </c>
      <c r="M235">
        <v>58.8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21.9</v>
      </c>
      <c r="W235">
        <v>310.60000000000002</v>
      </c>
      <c r="X235">
        <v>1009.6</v>
      </c>
      <c r="Y235">
        <v>0</v>
      </c>
      <c r="Z235">
        <v>6.2</v>
      </c>
      <c r="AA235">
        <v>0</v>
      </c>
      <c r="AB235">
        <v>0</v>
      </c>
      <c r="AC235">
        <v>0</v>
      </c>
      <c r="AD235">
        <v>0</v>
      </c>
      <c r="AE235" t="s">
        <v>761</v>
      </c>
      <c r="AF235" t="s">
        <v>762</v>
      </c>
      <c r="AG235">
        <v>0.72</v>
      </c>
      <c r="AH235" t="s">
        <v>330</v>
      </c>
      <c r="AI235" t="s">
        <v>37</v>
      </c>
      <c r="AJ235" t="s">
        <v>331</v>
      </c>
    </row>
    <row r="236" spans="1:36" x14ac:dyDescent="0.25">
      <c r="A236" t="s">
        <v>32</v>
      </c>
      <c r="B236" t="s">
        <v>763</v>
      </c>
      <c r="C236">
        <f>YEAR(B236)</f>
        <v>2000</v>
      </c>
      <c r="D236">
        <v>82.5</v>
      </c>
      <c r="E236">
        <v>71.7</v>
      </c>
      <c r="F236">
        <v>77.7</v>
      </c>
      <c r="H236" s="2">
        <f>IF(F236-77.26&lt;=0,0,IF(F236-77.26&lt;=1,1,2))</f>
        <v>1</v>
      </c>
      <c r="I236">
        <v>85.5</v>
      </c>
      <c r="J236">
        <v>71.7</v>
      </c>
      <c r="K236">
        <v>78.8</v>
      </c>
      <c r="L236">
        <v>63.6</v>
      </c>
      <c r="M236">
        <v>62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18.3</v>
      </c>
      <c r="W236">
        <v>300.39999999999998</v>
      </c>
      <c r="X236">
        <v>1010</v>
      </c>
      <c r="Y236">
        <v>36.700000000000003</v>
      </c>
      <c r="Z236">
        <v>6.5</v>
      </c>
      <c r="AA236">
        <v>0</v>
      </c>
      <c r="AB236">
        <v>0</v>
      </c>
      <c r="AC236">
        <v>0</v>
      </c>
      <c r="AD236">
        <v>0</v>
      </c>
      <c r="AE236" t="s">
        <v>764</v>
      </c>
      <c r="AF236" t="s">
        <v>765</v>
      </c>
      <c r="AG236">
        <v>0.75</v>
      </c>
      <c r="AH236" t="s">
        <v>36</v>
      </c>
      <c r="AI236" t="s">
        <v>37</v>
      </c>
      <c r="AJ236" t="s">
        <v>38</v>
      </c>
    </row>
    <row r="237" spans="1:36" x14ac:dyDescent="0.25">
      <c r="A237" t="s">
        <v>32</v>
      </c>
      <c r="B237" t="s">
        <v>766</v>
      </c>
      <c r="C237">
        <f>YEAR(B237)</f>
        <v>2000</v>
      </c>
      <c r="D237">
        <v>87.9</v>
      </c>
      <c r="E237">
        <v>73.5</v>
      </c>
      <c r="F237">
        <v>81.099999999999994</v>
      </c>
      <c r="H237" s="2">
        <f>IF(F237-77.26&lt;=0,0,IF(F237-77.26&lt;=1,1,2))</f>
        <v>2</v>
      </c>
      <c r="I237">
        <v>87.9</v>
      </c>
      <c r="J237">
        <v>73.5</v>
      </c>
      <c r="K237">
        <v>82.1</v>
      </c>
      <c r="L237">
        <v>63.5</v>
      </c>
      <c r="M237">
        <v>55.6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23</v>
      </c>
      <c r="W237">
        <v>304.39999999999998</v>
      </c>
      <c r="X237">
        <v>1011.2</v>
      </c>
      <c r="Y237">
        <v>0</v>
      </c>
      <c r="Z237">
        <v>6.2</v>
      </c>
      <c r="AA237">
        <v>0</v>
      </c>
      <c r="AB237">
        <v>0</v>
      </c>
      <c r="AC237">
        <v>0</v>
      </c>
      <c r="AD237">
        <v>0</v>
      </c>
      <c r="AE237" t="s">
        <v>767</v>
      </c>
      <c r="AF237" t="s">
        <v>768</v>
      </c>
      <c r="AG237">
        <v>0.79</v>
      </c>
      <c r="AH237" t="s">
        <v>330</v>
      </c>
      <c r="AI237" t="s">
        <v>37</v>
      </c>
      <c r="AJ237" t="s">
        <v>331</v>
      </c>
    </row>
    <row r="238" spans="1:36" x14ac:dyDescent="0.25">
      <c r="A238" t="s">
        <v>32</v>
      </c>
      <c r="B238" t="s">
        <v>769</v>
      </c>
      <c r="C238">
        <f>YEAR(B238)</f>
        <v>2000</v>
      </c>
      <c r="D238">
        <v>87.9</v>
      </c>
      <c r="E238">
        <v>75.3</v>
      </c>
      <c r="F238">
        <v>83.5</v>
      </c>
      <c r="H238" s="2">
        <f>IF(F238-77.26&lt;=0,0,IF(F238-77.26&lt;=1,1,2))</f>
        <v>2</v>
      </c>
      <c r="I238">
        <v>88.6</v>
      </c>
      <c r="J238">
        <v>75.3</v>
      </c>
      <c r="K238">
        <v>83.4</v>
      </c>
      <c r="L238">
        <v>59.4</v>
      </c>
      <c r="M238">
        <v>44.8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17.2</v>
      </c>
      <c r="W238">
        <v>297.2</v>
      </c>
      <c r="X238">
        <v>1011</v>
      </c>
      <c r="Y238">
        <v>0</v>
      </c>
      <c r="Z238">
        <v>6.2</v>
      </c>
      <c r="AA238">
        <v>0</v>
      </c>
      <c r="AB238">
        <v>0</v>
      </c>
      <c r="AC238">
        <v>0</v>
      </c>
      <c r="AD238">
        <v>0</v>
      </c>
      <c r="AE238" t="s">
        <v>770</v>
      </c>
      <c r="AF238" t="s">
        <v>771</v>
      </c>
      <c r="AG238">
        <v>0.82</v>
      </c>
      <c r="AH238" t="s">
        <v>330</v>
      </c>
      <c r="AI238" t="s">
        <v>37</v>
      </c>
      <c r="AJ238" t="s">
        <v>331</v>
      </c>
    </row>
    <row r="239" spans="1:36" x14ac:dyDescent="0.25">
      <c r="A239" t="s">
        <v>32</v>
      </c>
      <c r="B239" t="s">
        <v>772</v>
      </c>
      <c r="C239">
        <f>YEAR(B239)</f>
        <v>2000</v>
      </c>
      <c r="D239">
        <v>84.3</v>
      </c>
      <c r="E239">
        <v>77.099999999999994</v>
      </c>
      <c r="F239">
        <v>82.4</v>
      </c>
      <c r="H239" s="2">
        <f>IF(F239-77.26&lt;=0,0,IF(F239-77.26&lt;=1,1,2))</f>
        <v>2</v>
      </c>
      <c r="I239">
        <v>87.6</v>
      </c>
      <c r="J239">
        <v>77.099999999999994</v>
      </c>
      <c r="K239">
        <v>83.7</v>
      </c>
      <c r="L239">
        <v>63.6</v>
      </c>
      <c r="M239">
        <v>54.1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18.3</v>
      </c>
      <c r="W239">
        <v>312.3</v>
      </c>
      <c r="X239">
        <v>1008.4</v>
      </c>
      <c r="Y239">
        <v>0</v>
      </c>
      <c r="Z239">
        <v>6.2</v>
      </c>
      <c r="AA239">
        <v>0</v>
      </c>
      <c r="AB239">
        <v>0</v>
      </c>
      <c r="AC239">
        <v>0</v>
      </c>
      <c r="AD239">
        <v>0</v>
      </c>
      <c r="AE239" t="s">
        <v>773</v>
      </c>
      <c r="AF239" t="s">
        <v>774</v>
      </c>
      <c r="AG239">
        <v>0.86</v>
      </c>
      <c r="AH239" t="s">
        <v>330</v>
      </c>
      <c r="AI239" t="s">
        <v>37</v>
      </c>
      <c r="AJ239" t="s">
        <v>331</v>
      </c>
    </row>
    <row r="240" spans="1:36" x14ac:dyDescent="0.25">
      <c r="A240" t="s">
        <v>32</v>
      </c>
      <c r="B240" t="s">
        <v>775</v>
      </c>
      <c r="C240">
        <f>YEAR(B240)</f>
        <v>2000</v>
      </c>
      <c r="D240">
        <v>86.1</v>
      </c>
      <c r="E240">
        <v>73.5</v>
      </c>
      <c r="F240">
        <v>79.599999999999994</v>
      </c>
      <c r="H240" s="2">
        <f>IF(F240-77.26&lt;=0,0,IF(F240-77.26&lt;=1,1,2))</f>
        <v>2</v>
      </c>
      <c r="I240">
        <v>87.6</v>
      </c>
      <c r="J240">
        <v>73.5</v>
      </c>
      <c r="K240">
        <v>80.599999999999994</v>
      </c>
      <c r="L240">
        <v>66.2</v>
      </c>
      <c r="M240">
        <v>64.8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13.9</v>
      </c>
      <c r="W240">
        <v>322.2</v>
      </c>
      <c r="X240">
        <v>1008.2</v>
      </c>
      <c r="Y240">
        <v>0</v>
      </c>
      <c r="Z240">
        <v>6.2</v>
      </c>
      <c r="AA240">
        <v>0</v>
      </c>
      <c r="AB240">
        <v>0</v>
      </c>
      <c r="AC240">
        <v>0</v>
      </c>
      <c r="AD240">
        <v>0</v>
      </c>
      <c r="AE240" t="s">
        <v>776</v>
      </c>
      <c r="AF240" t="s">
        <v>777</v>
      </c>
      <c r="AG240">
        <v>0.89</v>
      </c>
      <c r="AH240" t="s">
        <v>330</v>
      </c>
      <c r="AI240" t="s">
        <v>37</v>
      </c>
      <c r="AJ240" t="s">
        <v>331</v>
      </c>
    </row>
    <row r="241" spans="1:36" x14ac:dyDescent="0.25">
      <c r="A241" t="s">
        <v>32</v>
      </c>
      <c r="B241" t="s">
        <v>778</v>
      </c>
      <c r="C241">
        <f>YEAR(B241)</f>
        <v>2000</v>
      </c>
      <c r="D241">
        <v>82.5</v>
      </c>
      <c r="E241">
        <v>69.900000000000006</v>
      </c>
      <c r="F241">
        <v>76.400000000000006</v>
      </c>
      <c r="H241" s="2">
        <f>IF(F241-77.26&lt;=0,0,IF(F241-77.26&lt;=1,1,2))</f>
        <v>0</v>
      </c>
      <c r="I241">
        <v>85.5</v>
      </c>
      <c r="J241">
        <v>69.900000000000006</v>
      </c>
      <c r="K241">
        <v>77.099999999999994</v>
      </c>
      <c r="L241">
        <v>61.2</v>
      </c>
      <c r="M241">
        <v>60.2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10.3</v>
      </c>
      <c r="W241">
        <v>77.7</v>
      </c>
      <c r="X241">
        <v>1011.7</v>
      </c>
      <c r="Y241">
        <v>0</v>
      </c>
      <c r="Z241">
        <v>6.2</v>
      </c>
      <c r="AA241">
        <v>0</v>
      </c>
      <c r="AB241">
        <v>0</v>
      </c>
      <c r="AC241">
        <v>0</v>
      </c>
      <c r="AD241">
        <v>0</v>
      </c>
      <c r="AE241" t="s">
        <v>779</v>
      </c>
      <c r="AF241" t="s">
        <v>780</v>
      </c>
      <c r="AG241">
        <v>0.93</v>
      </c>
      <c r="AH241" t="s">
        <v>330</v>
      </c>
      <c r="AI241" t="s">
        <v>37</v>
      </c>
      <c r="AJ241" t="s">
        <v>331</v>
      </c>
    </row>
    <row r="242" spans="1:36" x14ac:dyDescent="0.25">
      <c r="A242" t="s">
        <v>32</v>
      </c>
      <c r="B242" t="s">
        <v>781</v>
      </c>
      <c r="C242">
        <f>YEAR(B242)</f>
        <v>2000</v>
      </c>
      <c r="D242">
        <v>82.5</v>
      </c>
      <c r="E242">
        <v>66.3</v>
      </c>
      <c r="F242">
        <v>74.5</v>
      </c>
      <c r="H242" s="2">
        <f>IF(F242-77.26&lt;=0,0,IF(F242-77.26&lt;=1,1,2))</f>
        <v>0</v>
      </c>
      <c r="I242">
        <v>81.5</v>
      </c>
      <c r="J242">
        <v>66.3</v>
      </c>
      <c r="K242">
        <v>74.3</v>
      </c>
      <c r="L242">
        <v>57.1</v>
      </c>
      <c r="M242">
        <v>57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8.1</v>
      </c>
      <c r="W242">
        <v>121.9</v>
      </c>
      <c r="X242">
        <v>1015.6</v>
      </c>
      <c r="Y242">
        <v>0</v>
      </c>
      <c r="Z242">
        <v>6.2</v>
      </c>
      <c r="AA242">
        <v>0</v>
      </c>
      <c r="AB242">
        <v>0</v>
      </c>
      <c r="AC242">
        <v>0</v>
      </c>
      <c r="AD242">
        <v>0</v>
      </c>
      <c r="AE242" t="s">
        <v>782</v>
      </c>
      <c r="AF242" t="s">
        <v>783</v>
      </c>
      <c r="AG242">
        <v>0.96</v>
      </c>
      <c r="AH242" t="s">
        <v>330</v>
      </c>
      <c r="AI242" t="s">
        <v>37</v>
      </c>
      <c r="AJ242" t="s">
        <v>331</v>
      </c>
    </row>
    <row r="243" spans="1:36" x14ac:dyDescent="0.25">
      <c r="A243" t="s">
        <v>32</v>
      </c>
      <c r="B243" t="s">
        <v>784</v>
      </c>
      <c r="C243">
        <f>YEAR(B243)</f>
        <v>2000</v>
      </c>
      <c r="D243">
        <v>82.5</v>
      </c>
      <c r="E243">
        <v>68.099999999999994</v>
      </c>
      <c r="F243">
        <v>76.2</v>
      </c>
      <c r="H243" s="2">
        <f>IF(F243-77.26&lt;=0,0,IF(F243-77.26&lt;=1,1,2))</f>
        <v>0</v>
      </c>
      <c r="I243">
        <v>86.4</v>
      </c>
      <c r="J243">
        <v>68.099999999999994</v>
      </c>
      <c r="K243">
        <v>77.2</v>
      </c>
      <c r="L243">
        <v>57.9</v>
      </c>
      <c r="M243">
        <v>54.4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18.3</v>
      </c>
      <c r="W243">
        <v>7.8</v>
      </c>
      <c r="X243">
        <v>1012.5</v>
      </c>
      <c r="Y243">
        <v>55.7</v>
      </c>
      <c r="Z243">
        <v>6.4</v>
      </c>
      <c r="AA243">
        <v>0</v>
      </c>
      <c r="AB243">
        <v>0</v>
      </c>
      <c r="AC243">
        <v>0</v>
      </c>
      <c r="AD243">
        <v>0</v>
      </c>
      <c r="AE243" t="s">
        <v>785</v>
      </c>
      <c r="AF243" t="s">
        <v>786</v>
      </c>
      <c r="AG243">
        <v>0</v>
      </c>
      <c r="AH243" t="s">
        <v>36</v>
      </c>
      <c r="AI243" t="s">
        <v>37</v>
      </c>
      <c r="AJ243" t="s">
        <v>38</v>
      </c>
    </row>
    <row r="244" spans="1:36" x14ac:dyDescent="0.25">
      <c r="A244" t="s">
        <v>32</v>
      </c>
      <c r="B244" t="s">
        <v>787</v>
      </c>
      <c r="C244">
        <f>YEAR(B244)</f>
        <v>2000</v>
      </c>
      <c r="D244">
        <v>80.7</v>
      </c>
      <c r="E244">
        <v>75.3</v>
      </c>
      <c r="F244">
        <v>77</v>
      </c>
      <c r="H244" s="2">
        <f>IF(F244-77.26&lt;=0,0,IF(F244-77.26&lt;=1,1,2))</f>
        <v>0</v>
      </c>
      <c r="I244">
        <v>81.5</v>
      </c>
      <c r="J244">
        <v>75.3</v>
      </c>
      <c r="K244">
        <v>77</v>
      </c>
      <c r="L244">
        <v>60.1</v>
      </c>
      <c r="M244">
        <v>56.3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17.2</v>
      </c>
      <c r="W244">
        <v>314.5</v>
      </c>
      <c r="X244">
        <v>1012.6</v>
      </c>
      <c r="Y244">
        <v>30</v>
      </c>
      <c r="Z244">
        <v>6.7</v>
      </c>
      <c r="AA244">
        <v>0</v>
      </c>
      <c r="AB244">
        <v>0</v>
      </c>
      <c r="AC244">
        <v>0</v>
      </c>
      <c r="AD244">
        <v>0</v>
      </c>
      <c r="AE244" t="s">
        <v>788</v>
      </c>
      <c r="AF244" t="s">
        <v>789</v>
      </c>
      <c r="AG244">
        <v>0.03</v>
      </c>
      <c r="AH244" t="s">
        <v>36</v>
      </c>
      <c r="AI244" t="s">
        <v>37</v>
      </c>
      <c r="AJ244" t="s">
        <v>38</v>
      </c>
    </row>
    <row r="245" spans="1:36" x14ac:dyDescent="0.25">
      <c r="A245" t="s">
        <v>32</v>
      </c>
      <c r="B245" t="s">
        <v>790</v>
      </c>
      <c r="C245">
        <f>YEAR(B245)</f>
        <v>2000</v>
      </c>
      <c r="D245">
        <v>80.7</v>
      </c>
      <c r="E245">
        <v>73.5</v>
      </c>
      <c r="F245">
        <v>76.8</v>
      </c>
      <c r="H245" s="2">
        <f>IF(F245-77.26&lt;=0,0,IF(F245-77.26&lt;=1,1,2))</f>
        <v>0</v>
      </c>
      <c r="I245">
        <v>80.900000000000006</v>
      </c>
      <c r="J245">
        <v>73.5</v>
      </c>
      <c r="K245">
        <v>76.8</v>
      </c>
      <c r="L245">
        <v>59.6</v>
      </c>
      <c r="M245">
        <v>55.8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17.2</v>
      </c>
      <c r="W245">
        <v>323.89999999999998</v>
      </c>
      <c r="X245">
        <v>1013.9</v>
      </c>
      <c r="Y245">
        <v>30</v>
      </c>
      <c r="Z245">
        <v>6.5</v>
      </c>
      <c r="AA245">
        <v>0</v>
      </c>
      <c r="AB245">
        <v>0</v>
      </c>
      <c r="AC245">
        <v>0</v>
      </c>
      <c r="AD245">
        <v>0</v>
      </c>
      <c r="AE245" t="s">
        <v>791</v>
      </c>
      <c r="AF245" t="s">
        <v>792</v>
      </c>
      <c r="AG245">
        <v>0.06</v>
      </c>
      <c r="AH245" t="s">
        <v>36</v>
      </c>
      <c r="AI245" t="s">
        <v>37</v>
      </c>
      <c r="AJ245" t="s">
        <v>38</v>
      </c>
    </row>
    <row r="246" spans="1:36" x14ac:dyDescent="0.25">
      <c r="A246" t="s">
        <v>32</v>
      </c>
      <c r="B246" t="s">
        <v>793</v>
      </c>
      <c r="C246">
        <f>YEAR(B246)</f>
        <v>2000</v>
      </c>
      <c r="D246">
        <v>86.1</v>
      </c>
      <c r="E246">
        <v>68.099999999999994</v>
      </c>
      <c r="F246">
        <v>77</v>
      </c>
      <c r="G246" s="2">
        <f>AVERAGE(F246:F336)</f>
        <v>68.297802197802199</v>
      </c>
      <c r="H246" s="2">
        <f>IF(F246-68.3&lt;=0,0,IF(F246-68.3&lt;=1,1,2))</f>
        <v>2</v>
      </c>
      <c r="I246">
        <v>87.6</v>
      </c>
      <c r="J246">
        <v>68.099999999999994</v>
      </c>
      <c r="K246">
        <v>77.3</v>
      </c>
      <c r="L246">
        <v>55.4</v>
      </c>
      <c r="M246">
        <v>48.7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8.1</v>
      </c>
      <c r="W246">
        <v>151.69999999999999</v>
      </c>
      <c r="X246">
        <v>1012.1</v>
      </c>
      <c r="Y246">
        <v>0</v>
      </c>
      <c r="Z246">
        <v>6.2</v>
      </c>
      <c r="AA246">
        <v>0</v>
      </c>
      <c r="AB246">
        <v>0</v>
      </c>
      <c r="AC246">
        <v>0</v>
      </c>
      <c r="AD246">
        <v>0</v>
      </c>
      <c r="AE246" t="s">
        <v>794</v>
      </c>
      <c r="AF246" t="s">
        <v>795</v>
      </c>
      <c r="AG246">
        <v>0.1</v>
      </c>
      <c r="AH246" t="s">
        <v>330</v>
      </c>
      <c r="AI246" t="s">
        <v>37</v>
      </c>
      <c r="AJ246" t="s">
        <v>331</v>
      </c>
    </row>
    <row r="247" spans="1:36" x14ac:dyDescent="0.25">
      <c r="A247" t="s">
        <v>32</v>
      </c>
      <c r="B247" t="s">
        <v>796</v>
      </c>
      <c r="C247">
        <f>YEAR(B247)</f>
        <v>2000</v>
      </c>
      <c r="D247">
        <v>84.3</v>
      </c>
      <c r="E247">
        <v>75.3</v>
      </c>
      <c r="F247">
        <v>80.400000000000006</v>
      </c>
      <c r="H247" s="2">
        <f>IF(F247-68.3&lt;=0,0,IF(F247-68.3&lt;=1,1,2))</f>
        <v>2</v>
      </c>
      <c r="I247">
        <v>92.7</v>
      </c>
      <c r="J247">
        <v>75.3</v>
      </c>
      <c r="K247">
        <v>83.2</v>
      </c>
      <c r="L247">
        <v>65</v>
      </c>
      <c r="M247">
        <v>61.9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13.9</v>
      </c>
      <c r="W247">
        <v>298.5</v>
      </c>
      <c r="X247">
        <v>1008</v>
      </c>
      <c r="Y247">
        <v>30</v>
      </c>
      <c r="Z247">
        <v>6.5</v>
      </c>
      <c r="AA247">
        <v>0</v>
      </c>
      <c r="AB247">
        <v>0</v>
      </c>
      <c r="AC247">
        <v>0</v>
      </c>
      <c r="AD247">
        <v>0</v>
      </c>
      <c r="AE247" t="s">
        <v>797</v>
      </c>
      <c r="AF247" t="s">
        <v>798</v>
      </c>
      <c r="AG247">
        <v>0.13</v>
      </c>
      <c r="AH247" t="s">
        <v>36</v>
      </c>
      <c r="AI247" t="s">
        <v>37</v>
      </c>
      <c r="AJ247" t="s">
        <v>38</v>
      </c>
    </row>
    <row r="248" spans="1:36" x14ac:dyDescent="0.25">
      <c r="A248" t="s">
        <v>32</v>
      </c>
      <c r="B248" t="s">
        <v>799</v>
      </c>
      <c r="C248">
        <f>YEAR(B248)</f>
        <v>2000</v>
      </c>
      <c r="D248">
        <v>82.5</v>
      </c>
      <c r="E248">
        <v>69.900000000000006</v>
      </c>
      <c r="F248">
        <v>77</v>
      </c>
      <c r="H248" s="2">
        <f>IF(F248-68.3&lt;=0,0,IF(F248-68.3&lt;=1,1,2))</f>
        <v>2</v>
      </c>
      <c r="I248">
        <v>89.7</v>
      </c>
      <c r="J248">
        <v>69.900000000000006</v>
      </c>
      <c r="K248">
        <v>78.599999999999994</v>
      </c>
      <c r="L248">
        <v>65.8</v>
      </c>
      <c r="M248">
        <v>69.2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12.8</v>
      </c>
      <c r="W248">
        <v>212.5</v>
      </c>
      <c r="X248">
        <v>1007.5</v>
      </c>
      <c r="Y248">
        <v>41.1</v>
      </c>
      <c r="Z248">
        <v>6.4</v>
      </c>
      <c r="AA248">
        <v>0</v>
      </c>
      <c r="AB248">
        <v>0</v>
      </c>
      <c r="AC248">
        <v>0</v>
      </c>
      <c r="AD248">
        <v>0</v>
      </c>
      <c r="AE248" t="s">
        <v>800</v>
      </c>
      <c r="AF248" t="s">
        <v>801</v>
      </c>
      <c r="AG248">
        <v>0.16</v>
      </c>
      <c r="AH248" t="s">
        <v>36</v>
      </c>
      <c r="AI248" t="s">
        <v>37</v>
      </c>
      <c r="AJ248" t="s">
        <v>38</v>
      </c>
    </row>
    <row r="249" spans="1:36" x14ac:dyDescent="0.25">
      <c r="A249" t="s">
        <v>32</v>
      </c>
      <c r="B249" t="s">
        <v>802</v>
      </c>
      <c r="C249">
        <f>YEAR(B249)</f>
        <v>2000</v>
      </c>
      <c r="D249">
        <v>87.9</v>
      </c>
      <c r="E249">
        <v>71.7</v>
      </c>
      <c r="F249">
        <v>79.900000000000006</v>
      </c>
      <c r="H249" s="2">
        <f>IF(F249-68.3&lt;=0,0,IF(F249-68.3&lt;=1,1,2))</f>
        <v>2</v>
      </c>
      <c r="I249">
        <v>88.6</v>
      </c>
      <c r="J249">
        <v>71.7</v>
      </c>
      <c r="K249">
        <v>80.400000000000006</v>
      </c>
      <c r="L249">
        <v>58.6</v>
      </c>
      <c r="M249">
        <v>49.9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10.3</v>
      </c>
      <c r="W249">
        <v>131</v>
      </c>
      <c r="X249">
        <v>1008.8</v>
      </c>
      <c r="Y249">
        <v>0</v>
      </c>
      <c r="Z249">
        <v>6.2</v>
      </c>
      <c r="AA249">
        <v>0</v>
      </c>
      <c r="AB249">
        <v>0</v>
      </c>
      <c r="AC249">
        <v>0</v>
      </c>
      <c r="AD249">
        <v>0</v>
      </c>
      <c r="AE249" t="s">
        <v>803</v>
      </c>
      <c r="AF249" t="s">
        <v>804</v>
      </c>
      <c r="AG249">
        <v>0.19</v>
      </c>
      <c r="AH249" t="s">
        <v>330</v>
      </c>
      <c r="AI249" t="s">
        <v>37</v>
      </c>
      <c r="AJ249" t="s">
        <v>331</v>
      </c>
    </row>
    <row r="250" spans="1:36" x14ac:dyDescent="0.25">
      <c r="A250" t="s">
        <v>32</v>
      </c>
      <c r="B250" t="s">
        <v>805</v>
      </c>
      <c r="C250">
        <f>YEAR(B250)</f>
        <v>2000</v>
      </c>
      <c r="D250">
        <v>84.3</v>
      </c>
      <c r="E250">
        <v>73.5</v>
      </c>
      <c r="F250">
        <v>78.7</v>
      </c>
      <c r="H250" s="2">
        <f>IF(F250-68.3&lt;=0,0,IF(F250-68.3&lt;=1,1,2))</f>
        <v>2</v>
      </c>
      <c r="I250">
        <v>87.4</v>
      </c>
      <c r="J250">
        <v>73.5</v>
      </c>
      <c r="K250">
        <v>80</v>
      </c>
      <c r="L250">
        <v>63</v>
      </c>
      <c r="M250">
        <v>59.4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19.5</v>
      </c>
      <c r="W250">
        <v>299.5</v>
      </c>
      <c r="X250">
        <v>1010.1</v>
      </c>
      <c r="Y250">
        <v>0</v>
      </c>
      <c r="Z250">
        <v>6.2</v>
      </c>
      <c r="AA250">
        <v>0</v>
      </c>
      <c r="AB250">
        <v>0</v>
      </c>
      <c r="AC250">
        <v>0</v>
      </c>
      <c r="AD250">
        <v>0</v>
      </c>
      <c r="AE250" t="s">
        <v>806</v>
      </c>
      <c r="AF250" t="s">
        <v>807</v>
      </c>
      <c r="AG250">
        <v>0.25</v>
      </c>
      <c r="AH250" t="s">
        <v>330</v>
      </c>
      <c r="AI250" t="s">
        <v>37</v>
      </c>
      <c r="AJ250" t="s">
        <v>331</v>
      </c>
    </row>
    <row r="251" spans="1:36" x14ac:dyDescent="0.25">
      <c r="A251" t="s">
        <v>32</v>
      </c>
      <c r="B251" t="s">
        <v>808</v>
      </c>
      <c r="C251">
        <f>YEAR(B251)</f>
        <v>2000</v>
      </c>
      <c r="D251">
        <v>82.5</v>
      </c>
      <c r="E251">
        <v>73.5</v>
      </c>
      <c r="F251">
        <v>77.7</v>
      </c>
      <c r="H251" s="2">
        <f>IF(F251-68.3&lt;=0,0,IF(F251-68.3&lt;=1,1,2))</f>
        <v>2</v>
      </c>
      <c r="I251">
        <v>82.9</v>
      </c>
      <c r="J251">
        <v>73.5</v>
      </c>
      <c r="K251">
        <v>78</v>
      </c>
      <c r="L251">
        <v>59.9</v>
      </c>
      <c r="M251">
        <v>54.9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28.9</v>
      </c>
      <c r="W251">
        <v>301.5</v>
      </c>
      <c r="X251">
        <v>1009.1</v>
      </c>
      <c r="Y251">
        <v>30</v>
      </c>
      <c r="Z251">
        <v>6.6</v>
      </c>
      <c r="AA251">
        <v>0</v>
      </c>
      <c r="AB251">
        <v>0</v>
      </c>
      <c r="AC251">
        <v>0</v>
      </c>
      <c r="AD251">
        <v>0</v>
      </c>
      <c r="AE251" t="s">
        <v>809</v>
      </c>
      <c r="AF251" t="s">
        <v>810</v>
      </c>
      <c r="AG251">
        <v>0.26</v>
      </c>
      <c r="AH251" t="s">
        <v>36</v>
      </c>
      <c r="AI251" t="s">
        <v>37</v>
      </c>
      <c r="AJ251" t="s">
        <v>38</v>
      </c>
    </row>
    <row r="252" spans="1:36" x14ac:dyDescent="0.25">
      <c r="A252" t="s">
        <v>32</v>
      </c>
      <c r="B252" t="s">
        <v>811</v>
      </c>
      <c r="C252">
        <f>YEAR(B252)</f>
        <v>2000</v>
      </c>
      <c r="D252">
        <v>78.900000000000006</v>
      </c>
      <c r="E252">
        <v>66.3</v>
      </c>
      <c r="F252">
        <v>72.3</v>
      </c>
      <c r="H252" s="2">
        <f>IF(F252-68.3&lt;=0,0,IF(F252-68.3&lt;=1,1,2))</f>
        <v>2</v>
      </c>
      <c r="I252">
        <v>78.900000000000006</v>
      </c>
      <c r="J252">
        <v>66.3</v>
      </c>
      <c r="K252">
        <v>72.3</v>
      </c>
      <c r="L252">
        <v>56</v>
      </c>
      <c r="M252">
        <v>57.1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11.4</v>
      </c>
      <c r="W252">
        <v>88</v>
      </c>
      <c r="X252">
        <v>1009.4</v>
      </c>
      <c r="Y252">
        <v>54.3</v>
      </c>
      <c r="Z252">
        <v>6.8</v>
      </c>
      <c r="AA252">
        <v>0</v>
      </c>
      <c r="AB252">
        <v>0</v>
      </c>
      <c r="AC252">
        <v>0</v>
      </c>
      <c r="AD252">
        <v>0</v>
      </c>
      <c r="AE252" t="s">
        <v>812</v>
      </c>
      <c r="AF252" t="s">
        <v>813</v>
      </c>
      <c r="AG252">
        <v>0.28999999999999998</v>
      </c>
      <c r="AH252" t="s">
        <v>36</v>
      </c>
      <c r="AI252" t="s">
        <v>37</v>
      </c>
      <c r="AJ252" t="s">
        <v>38</v>
      </c>
    </row>
    <row r="253" spans="1:36" x14ac:dyDescent="0.25">
      <c r="A253" t="s">
        <v>32</v>
      </c>
      <c r="B253" t="s">
        <v>814</v>
      </c>
      <c r="C253">
        <f>YEAR(B253)</f>
        <v>2000</v>
      </c>
      <c r="D253">
        <v>78.900000000000006</v>
      </c>
      <c r="E253">
        <v>64.5</v>
      </c>
      <c r="F253">
        <v>72</v>
      </c>
      <c r="H253" s="2">
        <f>IF(F253-68.3&lt;=0,0,IF(F253-68.3&lt;=1,1,2))</f>
        <v>2</v>
      </c>
      <c r="I253">
        <v>78.900000000000006</v>
      </c>
      <c r="J253">
        <v>64.5</v>
      </c>
      <c r="K253">
        <v>72</v>
      </c>
      <c r="L253">
        <v>59.2</v>
      </c>
      <c r="M253">
        <v>64.599999999999994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16.100000000000001</v>
      </c>
      <c r="W253">
        <v>91</v>
      </c>
      <c r="X253">
        <v>1012.6</v>
      </c>
      <c r="Y253">
        <v>49.1</v>
      </c>
      <c r="Z253">
        <v>6.8</v>
      </c>
      <c r="AA253">
        <v>0</v>
      </c>
      <c r="AB253">
        <v>0</v>
      </c>
      <c r="AC253">
        <v>0</v>
      </c>
      <c r="AD253">
        <v>0</v>
      </c>
      <c r="AE253" t="s">
        <v>815</v>
      </c>
      <c r="AF253" t="s">
        <v>816</v>
      </c>
      <c r="AG253">
        <v>0.32</v>
      </c>
      <c r="AH253" t="s">
        <v>36</v>
      </c>
      <c r="AI253" t="s">
        <v>37</v>
      </c>
      <c r="AJ253" t="s">
        <v>38</v>
      </c>
    </row>
    <row r="254" spans="1:36" x14ac:dyDescent="0.25">
      <c r="A254" t="s">
        <v>32</v>
      </c>
      <c r="B254" t="s">
        <v>817</v>
      </c>
      <c r="C254">
        <f>YEAR(B254)</f>
        <v>2000</v>
      </c>
      <c r="D254">
        <v>78.900000000000006</v>
      </c>
      <c r="E254">
        <v>66.3</v>
      </c>
      <c r="F254">
        <v>73.099999999999994</v>
      </c>
      <c r="H254" s="2">
        <f>IF(F254-68.3&lt;=0,0,IF(F254-68.3&lt;=1,1,2))</f>
        <v>2</v>
      </c>
      <c r="I254">
        <v>78.900000000000006</v>
      </c>
      <c r="J254">
        <v>66.3</v>
      </c>
      <c r="K254">
        <v>73.099999999999994</v>
      </c>
      <c r="L254">
        <v>61.8</v>
      </c>
      <c r="M254">
        <v>68.8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9.1999999999999993</v>
      </c>
      <c r="W254">
        <v>37.9</v>
      </c>
      <c r="X254">
        <v>1019</v>
      </c>
      <c r="Y254">
        <v>40.6</v>
      </c>
      <c r="Z254">
        <v>6.6</v>
      </c>
      <c r="AA254">
        <v>0</v>
      </c>
      <c r="AB254">
        <v>0</v>
      </c>
      <c r="AC254">
        <v>0</v>
      </c>
      <c r="AD254">
        <v>0</v>
      </c>
      <c r="AE254" t="s">
        <v>818</v>
      </c>
      <c r="AF254" t="s">
        <v>819</v>
      </c>
      <c r="AG254">
        <v>0.36</v>
      </c>
      <c r="AH254" t="s">
        <v>36</v>
      </c>
      <c r="AI254" t="s">
        <v>37</v>
      </c>
      <c r="AJ254" t="s">
        <v>38</v>
      </c>
    </row>
    <row r="255" spans="1:36" x14ac:dyDescent="0.25">
      <c r="A255" t="s">
        <v>32</v>
      </c>
      <c r="B255" t="s">
        <v>820</v>
      </c>
      <c r="C255">
        <f>YEAR(B255)</f>
        <v>2000</v>
      </c>
      <c r="D255">
        <v>78.900000000000006</v>
      </c>
      <c r="E255">
        <v>68.099999999999994</v>
      </c>
      <c r="F255">
        <v>73.2</v>
      </c>
      <c r="H255" s="2">
        <f>IF(F255-68.3&lt;=0,0,IF(F255-68.3&lt;=1,1,2))</f>
        <v>2</v>
      </c>
      <c r="I255">
        <v>78.900000000000006</v>
      </c>
      <c r="J255">
        <v>68.099999999999994</v>
      </c>
      <c r="K255">
        <v>73.2</v>
      </c>
      <c r="L255">
        <v>63.7</v>
      </c>
      <c r="M255">
        <v>72.5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11.4</v>
      </c>
      <c r="W255">
        <v>314.10000000000002</v>
      </c>
      <c r="X255">
        <v>1018.1</v>
      </c>
      <c r="Y255">
        <v>0</v>
      </c>
      <c r="Z255">
        <v>6.2</v>
      </c>
      <c r="AA255">
        <v>0</v>
      </c>
      <c r="AB255">
        <v>0</v>
      </c>
      <c r="AC255">
        <v>0</v>
      </c>
      <c r="AD255">
        <v>0</v>
      </c>
      <c r="AE255" t="s">
        <v>821</v>
      </c>
      <c r="AF255" t="s">
        <v>822</v>
      </c>
      <c r="AG255">
        <v>0.39</v>
      </c>
      <c r="AH255" t="s">
        <v>330</v>
      </c>
      <c r="AI255" t="s">
        <v>37</v>
      </c>
      <c r="AJ255" t="s">
        <v>331</v>
      </c>
    </row>
    <row r="256" spans="1:36" x14ac:dyDescent="0.25">
      <c r="A256" t="s">
        <v>32</v>
      </c>
      <c r="B256" t="s">
        <v>823</v>
      </c>
      <c r="C256">
        <f>YEAR(B256)</f>
        <v>2000</v>
      </c>
      <c r="D256">
        <v>78.900000000000006</v>
      </c>
      <c r="E256">
        <v>66.3</v>
      </c>
      <c r="F256">
        <v>72.3</v>
      </c>
      <c r="H256" s="2">
        <f>IF(F256-68.3&lt;=0,0,IF(F256-68.3&lt;=1,1,2))</f>
        <v>2</v>
      </c>
      <c r="I256">
        <v>78.900000000000006</v>
      </c>
      <c r="J256">
        <v>66.3</v>
      </c>
      <c r="K256">
        <v>72.3</v>
      </c>
      <c r="L256">
        <v>64.7</v>
      </c>
      <c r="M256">
        <v>77.3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8.1</v>
      </c>
      <c r="W256">
        <v>338.1</v>
      </c>
      <c r="X256">
        <v>1012.1</v>
      </c>
      <c r="Y256">
        <v>30</v>
      </c>
      <c r="Z256">
        <v>6.3</v>
      </c>
      <c r="AA256">
        <v>0</v>
      </c>
      <c r="AB256">
        <v>0</v>
      </c>
      <c r="AC256">
        <v>0</v>
      </c>
      <c r="AD256">
        <v>0</v>
      </c>
      <c r="AE256" t="s">
        <v>824</v>
      </c>
      <c r="AF256" t="s">
        <v>825</v>
      </c>
      <c r="AG256">
        <v>0.42</v>
      </c>
      <c r="AH256" t="s">
        <v>36</v>
      </c>
      <c r="AI256" t="s">
        <v>37</v>
      </c>
      <c r="AJ256" t="s">
        <v>38</v>
      </c>
    </row>
    <row r="257" spans="1:36" x14ac:dyDescent="0.25">
      <c r="A257" t="s">
        <v>32</v>
      </c>
      <c r="B257" t="s">
        <v>826</v>
      </c>
      <c r="C257">
        <f>YEAR(B257)</f>
        <v>2000</v>
      </c>
      <c r="D257">
        <v>80.7</v>
      </c>
      <c r="E257">
        <v>68.099999999999994</v>
      </c>
      <c r="F257">
        <v>73.7</v>
      </c>
      <c r="H257" s="2">
        <f>IF(F257-68.3&lt;=0,0,IF(F257-68.3&lt;=1,1,2))</f>
        <v>2</v>
      </c>
      <c r="I257">
        <v>83.4</v>
      </c>
      <c r="J257">
        <v>68.099999999999994</v>
      </c>
      <c r="K257">
        <v>73.900000000000006</v>
      </c>
      <c r="L257">
        <v>64</v>
      </c>
      <c r="M257">
        <v>72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12.8</v>
      </c>
      <c r="W257">
        <v>332.1</v>
      </c>
      <c r="X257">
        <v>1009.5</v>
      </c>
      <c r="Y257">
        <v>58.8</v>
      </c>
      <c r="Z257">
        <v>6.6</v>
      </c>
      <c r="AA257">
        <v>0</v>
      </c>
      <c r="AB257">
        <v>0</v>
      </c>
      <c r="AC257">
        <v>0</v>
      </c>
      <c r="AD257">
        <v>0</v>
      </c>
      <c r="AE257" t="s">
        <v>827</v>
      </c>
      <c r="AF257" t="s">
        <v>828</v>
      </c>
      <c r="AG257">
        <v>0.45</v>
      </c>
      <c r="AH257" t="s">
        <v>36</v>
      </c>
      <c r="AI257" t="s">
        <v>37</v>
      </c>
      <c r="AJ257" t="s">
        <v>38</v>
      </c>
    </row>
    <row r="258" spans="1:36" x14ac:dyDescent="0.25">
      <c r="A258" t="s">
        <v>32</v>
      </c>
      <c r="B258" t="s">
        <v>829</v>
      </c>
      <c r="C258">
        <f>YEAR(B258)</f>
        <v>2000</v>
      </c>
      <c r="D258">
        <v>77.099999999999994</v>
      </c>
      <c r="E258">
        <v>73.5</v>
      </c>
      <c r="F258">
        <v>75.099999999999994</v>
      </c>
      <c r="H258" s="2">
        <f>IF(F258-68.3&lt;=0,0,IF(F258-68.3&lt;=1,1,2))</f>
        <v>2</v>
      </c>
      <c r="I258">
        <v>77.099999999999994</v>
      </c>
      <c r="J258">
        <v>73.5</v>
      </c>
      <c r="K258">
        <v>75.099999999999994</v>
      </c>
      <c r="L258">
        <v>60.8</v>
      </c>
      <c r="M258">
        <v>61.3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20.8</v>
      </c>
      <c r="W258">
        <v>323.2</v>
      </c>
      <c r="X258">
        <v>1011.6</v>
      </c>
      <c r="Y258">
        <v>33.299999999999997</v>
      </c>
      <c r="Z258">
        <v>6.8</v>
      </c>
      <c r="AA258">
        <v>0</v>
      </c>
      <c r="AB258">
        <v>0</v>
      </c>
      <c r="AC258">
        <v>0</v>
      </c>
      <c r="AD258">
        <v>0</v>
      </c>
      <c r="AE258" t="s">
        <v>830</v>
      </c>
      <c r="AF258" t="s">
        <v>831</v>
      </c>
      <c r="AG258">
        <v>0.5</v>
      </c>
      <c r="AH258" t="s">
        <v>36</v>
      </c>
      <c r="AI258" t="s">
        <v>37</v>
      </c>
      <c r="AJ258" t="s">
        <v>38</v>
      </c>
    </row>
    <row r="259" spans="1:36" x14ac:dyDescent="0.25">
      <c r="A259" t="s">
        <v>32</v>
      </c>
      <c r="B259" t="s">
        <v>832</v>
      </c>
      <c r="C259">
        <f>YEAR(B259)</f>
        <v>2000</v>
      </c>
      <c r="D259">
        <v>78.900000000000006</v>
      </c>
      <c r="E259">
        <v>68.099999999999994</v>
      </c>
      <c r="F259">
        <v>75</v>
      </c>
      <c r="H259" s="2">
        <f>IF(F259-68.3&lt;=0,0,IF(F259-68.3&lt;=1,1,2))</f>
        <v>2</v>
      </c>
      <c r="I259">
        <v>78.900000000000006</v>
      </c>
      <c r="J259">
        <v>68.099999999999994</v>
      </c>
      <c r="K259">
        <v>75</v>
      </c>
      <c r="L259">
        <v>60.8</v>
      </c>
      <c r="M259">
        <v>61.6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18.3</v>
      </c>
      <c r="W259">
        <v>312.89999999999998</v>
      </c>
      <c r="X259">
        <v>1013.1</v>
      </c>
      <c r="Y259">
        <v>35.9</v>
      </c>
      <c r="Z259">
        <v>6.6</v>
      </c>
      <c r="AA259">
        <v>0</v>
      </c>
      <c r="AB259">
        <v>0</v>
      </c>
      <c r="AC259">
        <v>0</v>
      </c>
      <c r="AD259">
        <v>0</v>
      </c>
      <c r="AE259" t="s">
        <v>833</v>
      </c>
      <c r="AF259" t="s">
        <v>834</v>
      </c>
      <c r="AG259">
        <v>0.52</v>
      </c>
      <c r="AH259" t="s">
        <v>36</v>
      </c>
      <c r="AI259" t="s">
        <v>37</v>
      </c>
      <c r="AJ259" t="s">
        <v>38</v>
      </c>
    </row>
    <row r="260" spans="1:36" x14ac:dyDescent="0.25">
      <c r="A260" t="s">
        <v>32</v>
      </c>
      <c r="B260" t="s">
        <v>835</v>
      </c>
      <c r="C260">
        <f>YEAR(B260)</f>
        <v>2000</v>
      </c>
      <c r="D260">
        <v>80.7</v>
      </c>
      <c r="E260">
        <v>64.5</v>
      </c>
      <c r="F260">
        <v>73.2</v>
      </c>
      <c r="H260" s="2">
        <f>IF(F260-68.3&lt;=0,0,IF(F260-68.3&lt;=1,1,2))</f>
        <v>2</v>
      </c>
      <c r="I260">
        <v>82.9</v>
      </c>
      <c r="J260">
        <v>64.5</v>
      </c>
      <c r="K260">
        <v>73.400000000000006</v>
      </c>
      <c r="L260">
        <v>59.2</v>
      </c>
      <c r="M260">
        <v>62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12.8</v>
      </c>
      <c r="W260">
        <v>301.39999999999998</v>
      </c>
      <c r="X260">
        <v>1012.7</v>
      </c>
      <c r="Y260">
        <v>30</v>
      </c>
      <c r="Z260">
        <v>6.4</v>
      </c>
      <c r="AA260">
        <v>0</v>
      </c>
      <c r="AB260">
        <v>0</v>
      </c>
      <c r="AC260">
        <v>0</v>
      </c>
      <c r="AD260">
        <v>0</v>
      </c>
      <c r="AE260" t="s">
        <v>836</v>
      </c>
      <c r="AF260" t="s">
        <v>837</v>
      </c>
      <c r="AG260">
        <v>0.56000000000000005</v>
      </c>
      <c r="AH260" t="s">
        <v>36</v>
      </c>
      <c r="AI260" t="s">
        <v>37</v>
      </c>
      <c r="AJ260" t="s">
        <v>38</v>
      </c>
    </row>
    <row r="261" spans="1:36" x14ac:dyDescent="0.25">
      <c r="A261" t="s">
        <v>32</v>
      </c>
      <c r="B261" t="s">
        <v>838</v>
      </c>
      <c r="C261">
        <f>YEAR(B261)</f>
        <v>2000</v>
      </c>
      <c r="D261">
        <v>80.7</v>
      </c>
      <c r="E261">
        <v>66.3</v>
      </c>
      <c r="F261">
        <v>75.099999999999994</v>
      </c>
      <c r="H261" s="2">
        <f>IF(F261-68.3&lt;=0,0,IF(F261-68.3&lt;=1,1,2))</f>
        <v>2</v>
      </c>
      <c r="I261">
        <v>82.9</v>
      </c>
      <c r="J261">
        <v>66.3</v>
      </c>
      <c r="K261">
        <v>75.7</v>
      </c>
      <c r="L261">
        <v>62</v>
      </c>
      <c r="M261">
        <v>64.5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16.100000000000001</v>
      </c>
      <c r="W261">
        <v>298.5</v>
      </c>
      <c r="X261">
        <v>1012.7</v>
      </c>
      <c r="Y261">
        <v>30</v>
      </c>
      <c r="Z261">
        <v>6.5</v>
      </c>
      <c r="AA261">
        <v>0</v>
      </c>
      <c r="AB261">
        <v>0</v>
      </c>
      <c r="AC261">
        <v>0</v>
      </c>
      <c r="AD261">
        <v>0</v>
      </c>
      <c r="AE261" t="s">
        <v>839</v>
      </c>
      <c r="AF261" t="s">
        <v>840</v>
      </c>
      <c r="AG261">
        <v>0.59</v>
      </c>
      <c r="AH261" t="s">
        <v>36</v>
      </c>
      <c r="AI261" t="s">
        <v>37</v>
      </c>
      <c r="AJ261" t="s">
        <v>38</v>
      </c>
    </row>
    <row r="262" spans="1:36" x14ac:dyDescent="0.25">
      <c r="A262" t="s">
        <v>32</v>
      </c>
      <c r="B262" t="s">
        <v>841</v>
      </c>
      <c r="C262">
        <f>YEAR(B262)</f>
        <v>2000</v>
      </c>
      <c r="D262">
        <v>84.3</v>
      </c>
      <c r="E262">
        <v>66.3</v>
      </c>
      <c r="F262">
        <v>74.8</v>
      </c>
      <c r="H262" s="2">
        <f>IF(F262-68.3&lt;=0,0,IF(F262-68.3&lt;=1,1,2))</f>
        <v>2</v>
      </c>
      <c r="I262">
        <v>83.6</v>
      </c>
      <c r="J262">
        <v>66.3</v>
      </c>
      <c r="K262">
        <v>74.8</v>
      </c>
      <c r="L262">
        <v>58.6</v>
      </c>
      <c r="M262">
        <v>59.2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8.1</v>
      </c>
      <c r="W262">
        <v>137.19999999999999</v>
      </c>
      <c r="X262">
        <v>1012.9</v>
      </c>
      <c r="Y262">
        <v>30</v>
      </c>
      <c r="Z262">
        <v>6.5</v>
      </c>
      <c r="AA262">
        <v>0</v>
      </c>
      <c r="AB262">
        <v>0</v>
      </c>
      <c r="AC262">
        <v>0</v>
      </c>
      <c r="AD262">
        <v>0</v>
      </c>
      <c r="AE262" t="s">
        <v>842</v>
      </c>
      <c r="AF262" t="s">
        <v>843</v>
      </c>
      <c r="AG262">
        <v>0.63</v>
      </c>
      <c r="AH262" t="s">
        <v>36</v>
      </c>
      <c r="AI262" t="s">
        <v>37</v>
      </c>
      <c r="AJ262" t="s">
        <v>38</v>
      </c>
    </row>
    <row r="263" spans="1:36" x14ac:dyDescent="0.25">
      <c r="A263" t="s">
        <v>32</v>
      </c>
      <c r="B263" t="s">
        <v>844</v>
      </c>
      <c r="C263">
        <f>YEAR(B263)</f>
        <v>2000</v>
      </c>
      <c r="D263">
        <v>80.7</v>
      </c>
      <c r="E263">
        <v>66.3</v>
      </c>
      <c r="F263">
        <v>74.5</v>
      </c>
      <c r="H263" s="2">
        <f>IF(F263-68.3&lt;=0,0,IF(F263-68.3&lt;=1,1,2))</f>
        <v>2</v>
      </c>
      <c r="I263">
        <v>84.1</v>
      </c>
      <c r="J263">
        <v>66.3</v>
      </c>
      <c r="K263">
        <v>74.8</v>
      </c>
      <c r="L263">
        <v>62.4</v>
      </c>
      <c r="M263">
        <v>67.099999999999994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9.1999999999999993</v>
      </c>
      <c r="W263">
        <v>106.6</v>
      </c>
      <c r="X263">
        <v>1014.1</v>
      </c>
      <c r="Y263">
        <v>38.6</v>
      </c>
      <c r="Z263">
        <v>6.6</v>
      </c>
      <c r="AA263">
        <v>0</v>
      </c>
      <c r="AB263">
        <v>0</v>
      </c>
      <c r="AC263">
        <v>0</v>
      </c>
      <c r="AD263">
        <v>0</v>
      </c>
      <c r="AE263" t="s">
        <v>845</v>
      </c>
      <c r="AF263" t="s">
        <v>846</v>
      </c>
      <c r="AG263">
        <v>0.66</v>
      </c>
      <c r="AH263" t="s">
        <v>36</v>
      </c>
      <c r="AI263" t="s">
        <v>37</v>
      </c>
      <c r="AJ263" t="s">
        <v>38</v>
      </c>
    </row>
    <row r="264" spans="1:36" x14ac:dyDescent="0.25">
      <c r="A264" t="s">
        <v>32</v>
      </c>
      <c r="B264" t="s">
        <v>847</v>
      </c>
      <c r="C264">
        <f>YEAR(B264)</f>
        <v>2000</v>
      </c>
      <c r="D264">
        <v>82.5</v>
      </c>
      <c r="E264">
        <v>66.3</v>
      </c>
      <c r="F264">
        <v>73.8</v>
      </c>
      <c r="H264" s="2">
        <f>IF(F264-68.3&lt;=0,0,IF(F264-68.3&lt;=1,1,2))</f>
        <v>2</v>
      </c>
      <c r="I264">
        <v>84.8</v>
      </c>
      <c r="J264">
        <v>66.3</v>
      </c>
      <c r="K264">
        <v>74</v>
      </c>
      <c r="L264">
        <v>65.900000000000006</v>
      </c>
      <c r="M264">
        <v>76.900000000000006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8.1</v>
      </c>
      <c r="W264">
        <v>141.5</v>
      </c>
      <c r="X264">
        <v>1015.2</v>
      </c>
      <c r="Y264">
        <v>30</v>
      </c>
      <c r="Z264">
        <v>6.3</v>
      </c>
      <c r="AA264">
        <v>0</v>
      </c>
      <c r="AB264">
        <v>0</v>
      </c>
      <c r="AC264">
        <v>0</v>
      </c>
      <c r="AD264">
        <v>0</v>
      </c>
      <c r="AE264" t="s">
        <v>848</v>
      </c>
      <c r="AF264" t="s">
        <v>849</v>
      </c>
      <c r="AG264">
        <v>0.7</v>
      </c>
      <c r="AH264" t="s">
        <v>36</v>
      </c>
      <c r="AI264" t="s">
        <v>37</v>
      </c>
      <c r="AJ264" t="s">
        <v>38</v>
      </c>
    </row>
    <row r="265" spans="1:36" x14ac:dyDescent="0.25">
      <c r="A265" t="s">
        <v>32</v>
      </c>
      <c r="B265" t="s">
        <v>850</v>
      </c>
      <c r="C265">
        <f>YEAR(B265)</f>
        <v>2000</v>
      </c>
      <c r="D265">
        <v>82.5</v>
      </c>
      <c r="E265">
        <v>69.900000000000006</v>
      </c>
      <c r="F265">
        <v>75.8</v>
      </c>
      <c r="H265" s="2">
        <f>IF(F265-68.3&lt;=0,0,IF(F265-68.3&lt;=1,1,2))</f>
        <v>2</v>
      </c>
      <c r="I265">
        <v>85.5</v>
      </c>
      <c r="J265">
        <v>69.900000000000006</v>
      </c>
      <c r="K265">
        <v>76.599999999999994</v>
      </c>
      <c r="L265">
        <v>62</v>
      </c>
      <c r="M265">
        <v>64.3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9.1999999999999993</v>
      </c>
      <c r="W265">
        <v>170.4</v>
      </c>
      <c r="X265">
        <v>1014.5</v>
      </c>
      <c r="Y265">
        <v>46</v>
      </c>
      <c r="Z265">
        <v>6</v>
      </c>
      <c r="AA265">
        <v>0</v>
      </c>
      <c r="AB265">
        <v>0</v>
      </c>
      <c r="AC265">
        <v>0</v>
      </c>
      <c r="AD265">
        <v>0</v>
      </c>
      <c r="AE265" t="s">
        <v>851</v>
      </c>
      <c r="AF265" t="s">
        <v>852</v>
      </c>
      <c r="AG265">
        <v>0.73</v>
      </c>
      <c r="AH265" t="s">
        <v>36</v>
      </c>
      <c r="AI265" t="s">
        <v>37</v>
      </c>
      <c r="AJ265" t="s">
        <v>38</v>
      </c>
    </row>
    <row r="266" spans="1:36" x14ac:dyDescent="0.25">
      <c r="A266" t="s">
        <v>32</v>
      </c>
      <c r="B266" t="s">
        <v>853</v>
      </c>
      <c r="C266">
        <f>YEAR(B266)</f>
        <v>2000</v>
      </c>
      <c r="D266">
        <v>86.1</v>
      </c>
      <c r="E266">
        <v>69.900000000000006</v>
      </c>
      <c r="F266">
        <v>77.599999999999994</v>
      </c>
      <c r="H266" s="2">
        <f>IF(F266-68.3&lt;=0,0,IF(F266-68.3&lt;=1,1,2))</f>
        <v>2</v>
      </c>
      <c r="I266">
        <v>86.2</v>
      </c>
      <c r="J266">
        <v>69.900000000000006</v>
      </c>
      <c r="K266">
        <v>77.5</v>
      </c>
      <c r="L266">
        <v>58.6</v>
      </c>
      <c r="M266">
        <v>53.3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10.3</v>
      </c>
      <c r="W266">
        <v>208</v>
      </c>
      <c r="X266">
        <v>1013.8</v>
      </c>
      <c r="Y266">
        <v>30</v>
      </c>
      <c r="Z266">
        <v>6.4</v>
      </c>
      <c r="AA266">
        <v>0</v>
      </c>
      <c r="AB266">
        <v>0</v>
      </c>
      <c r="AC266">
        <v>0</v>
      </c>
      <c r="AD266">
        <v>0</v>
      </c>
      <c r="AE266" t="s">
        <v>854</v>
      </c>
      <c r="AF266" t="s">
        <v>855</v>
      </c>
      <c r="AG266">
        <v>0.75</v>
      </c>
      <c r="AH266" t="s">
        <v>36</v>
      </c>
      <c r="AI266" t="s">
        <v>37</v>
      </c>
      <c r="AJ266" t="s">
        <v>38</v>
      </c>
    </row>
    <row r="267" spans="1:36" x14ac:dyDescent="0.25">
      <c r="A267" t="s">
        <v>32</v>
      </c>
      <c r="B267" t="s">
        <v>856</v>
      </c>
      <c r="C267">
        <f>YEAR(B267)</f>
        <v>2000</v>
      </c>
      <c r="D267">
        <v>91.5</v>
      </c>
      <c r="E267">
        <v>71.7</v>
      </c>
      <c r="F267">
        <v>80.099999999999994</v>
      </c>
      <c r="H267" s="2">
        <f>IF(F267-68.3&lt;=0,0,IF(F267-68.3&lt;=1,1,2))</f>
        <v>2</v>
      </c>
      <c r="I267">
        <v>88.6</v>
      </c>
      <c r="J267">
        <v>71.7</v>
      </c>
      <c r="K267">
        <v>79.599999999999994</v>
      </c>
      <c r="L267">
        <v>49.9</v>
      </c>
      <c r="M267">
        <v>36.200000000000003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10.3</v>
      </c>
      <c r="W267">
        <v>163.69999999999999</v>
      </c>
      <c r="X267">
        <v>1011.1</v>
      </c>
      <c r="Y267">
        <v>0</v>
      </c>
      <c r="Z267">
        <v>6.2</v>
      </c>
      <c r="AA267">
        <v>0</v>
      </c>
      <c r="AB267">
        <v>0</v>
      </c>
      <c r="AC267">
        <v>0</v>
      </c>
      <c r="AD267">
        <v>0</v>
      </c>
      <c r="AE267" t="s">
        <v>857</v>
      </c>
      <c r="AF267" t="s">
        <v>858</v>
      </c>
      <c r="AG267">
        <v>0.81</v>
      </c>
      <c r="AH267" t="s">
        <v>330</v>
      </c>
      <c r="AI267" t="s">
        <v>37</v>
      </c>
      <c r="AJ267" t="s">
        <v>331</v>
      </c>
    </row>
    <row r="268" spans="1:36" x14ac:dyDescent="0.25">
      <c r="A268" t="s">
        <v>32</v>
      </c>
      <c r="B268" t="s">
        <v>859</v>
      </c>
      <c r="C268">
        <f>YEAR(B268)</f>
        <v>2000</v>
      </c>
      <c r="D268">
        <v>80.7</v>
      </c>
      <c r="E268">
        <v>68.099999999999994</v>
      </c>
      <c r="F268">
        <v>74.900000000000006</v>
      </c>
      <c r="H268" s="2">
        <f>IF(F268-68.3&lt;=0,0,IF(F268-68.3&lt;=1,1,2))</f>
        <v>2</v>
      </c>
      <c r="I268">
        <v>82.4</v>
      </c>
      <c r="J268">
        <v>68.099999999999994</v>
      </c>
      <c r="K268">
        <v>75</v>
      </c>
      <c r="L268">
        <v>59.6</v>
      </c>
      <c r="M268">
        <v>60.7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23</v>
      </c>
      <c r="W268">
        <v>308.2</v>
      </c>
      <c r="X268">
        <v>1011.4</v>
      </c>
      <c r="Y268">
        <v>30</v>
      </c>
      <c r="Z268">
        <v>6.4</v>
      </c>
      <c r="AA268">
        <v>0</v>
      </c>
      <c r="AB268">
        <v>0</v>
      </c>
      <c r="AC268">
        <v>0</v>
      </c>
      <c r="AD268">
        <v>0</v>
      </c>
      <c r="AE268" t="s">
        <v>860</v>
      </c>
      <c r="AF268" t="s">
        <v>861</v>
      </c>
      <c r="AG268">
        <v>0.84</v>
      </c>
      <c r="AH268" t="s">
        <v>36</v>
      </c>
      <c r="AI268" t="s">
        <v>37</v>
      </c>
      <c r="AJ268" t="s">
        <v>38</v>
      </c>
    </row>
    <row r="269" spans="1:36" x14ac:dyDescent="0.25">
      <c r="A269" t="s">
        <v>32</v>
      </c>
      <c r="B269" t="s">
        <v>862</v>
      </c>
      <c r="C269">
        <f>YEAR(B269)</f>
        <v>2000</v>
      </c>
      <c r="D269">
        <v>78.900000000000006</v>
      </c>
      <c r="E269">
        <v>66.3</v>
      </c>
      <c r="F269">
        <v>72.400000000000006</v>
      </c>
      <c r="H269" s="2">
        <f>IF(F269-68.3&lt;=0,0,IF(F269-68.3&lt;=1,1,2))</f>
        <v>2</v>
      </c>
      <c r="I269">
        <v>78.900000000000006</v>
      </c>
      <c r="J269">
        <v>66.3</v>
      </c>
      <c r="K269">
        <v>72.400000000000006</v>
      </c>
      <c r="L269">
        <v>62.5</v>
      </c>
      <c r="M269">
        <v>71.400000000000006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11.4</v>
      </c>
      <c r="W269">
        <v>322.10000000000002</v>
      </c>
      <c r="X269">
        <v>1014.7</v>
      </c>
      <c r="Y269">
        <v>46.5</v>
      </c>
      <c r="Z269">
        <v>6.7</v>
      </c>
      <c r="AA269">
        <v>0</v>
      </c>
      <c r="AB269">
        <v>0</v>
      </c>
      <c r="AC269">
        <v>0</v>
      </c>
      <c r="AD269">
        <v>0</v>
      </c>
      <c r="AE269" t="s">
        <v>863</v>
      </c>
      <c r="AF269" t="s">
        <v>864</v>
      </c>
      <c r="AG269">
        <v>0.88</v>
      </c>
      <c r="AH269" t="s">
        <v>36</v>
      </c>
      <c r="AI269" t="s">
        <v>37</v>
      </c>
      <c r="AJ269" t="s">
        <v>38</v>
      </c>
    </row>
    <row r="270" spans="1:36" x14ac:dyDescent="0.25">
      <c r="A270" t="s">
        <v>32</v>
      </c>
      <c r="B270" t="s">
        <v>865</v>
      </c>
      <c r="C270">
        <f>YEAR(B270)</f>
        <v>2000</v>
      </c>
      <c r="D270">
        <v>77.099999999999994</v>
      </c>
      <c r="E270">
        <v>71.7</v>
      </c>
      <c r="F270">
        <v>73.3</v>
      </c>
      <c r="H270" s="2">
        <f>IF(F270-68.3&lt;=0,0,IF(F270-68.3&lt;=1,1,2))</f>
        <v>2</v>
      </c>
      <c r="I270">
        <v>77.099999999999994</v>
      </c>
      <c r="J270">
        <v>71.7</v>
      </c>
      <c r="K270">
        <v>73.3</v>
      </c>
      <c r="L270">
        <v>59.7</v>
      </c>
      <c r="M270">
        <v>62.8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12.8</v>
      </c>
      <c r="W270">
        <v>339.1</v>
      </c>
      <c r="X270">
        <v>1017.6</v>
      </c>
      <c r="Y270">
        <v>45.5</v>
      </c>
      <c r="Z270">
        <v>6.8</v>
      </c>
      <c r="AA270">
        <v>0</v>
      </c>
      <c r="AB270">
        <v>0</v>
      </c>
      <c r="AC270">
        <v>0</v>
      </c>
      <c r="AD270">
        <v>0</v>
      </c>
      <c r="AE270" t="s">
        <v>866</v>
      </c>
      <c r="AF270" t="s">
        <v>867</v>
      </c>
      <c r="AG270">
        <v>0.91</v>
      </c>
      <c r="AH270" t="s">
        <v>36</v>
      </c>
      <c r="AI270" t="s">
        <v>37</v>
      </c>
      <c r="AJ270" t="s">
        <v>38</v>
      </c>
    </row>
    <row r="271" spans="1:36" x14ac:dyDescent="0.25">
      <c r="A271" t="s">
        <v>32</v>
      </c>
      <c r="B271" t="s">
        <v>868</v>
      </c>
      <c r="C271">
        <f>YEAR(B271)</f>
        <v>2000</v>
      </c>
      <c r="D271">
        <v>73.5</v>
      </c>
      <c r="E271">
        <v>68.099999999999994</v>
      </c>
      <c r="F271">
        <v>70.7</v>
      </c>
      <c r="H271" s="2">
        <f>IF(F271-68.3&lt;=0,0,IF(F271-68.3&lt;=1,1,2))</f>
        <v>2</v>
      </c>
      <c r="I271">
        <v>73.5</v>
      </c>
      <c r="J271">
        <v>68.099999999999994</v>
      </c>
      <c r="K271">
        <v>70.7</v>
      </c>
      <c r="L271">
        <v>55.2</v>
      </c>
      <c r="M271">
        <v>58.1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18.3</v>
      </c>
      <c r="W271">
        <v>333.2</v>
      </c>
      <c r="X271">
        <v>1017.9</v>
      </c>
      <c r="Y271">
        <v>41.8</v>
      </c>
      <c r="Z271">
        <v>6.8</v>
      </c>
      <c r="AA271">
        <v>0</v>
      </c>
      <c r="AB271">
        <v>0</v>
      </c>
      <c r="AC271">
        <v>0</v>
      </c>
      <c r="AD271">
        <v>0</v>
      </c>
      <c r="AE271" t="s">
        <v>869</v>
      </c>
      <c r="AF271" t="s">
        <v>870</v>
      </c>
      <c r="AG271">
        <v>0.95</v>
      </c>
      <c r="AH271" t="s">
        <v>36</v>
      </c>
      <c r="AI271" t="s">
        <v>37</v>
      </c>
      <c r="AJ271" t="s">
        <v>38</v>
      </c>
    </row>
    <row r="272" spans="1:36" x14ac:dyDescent="0.25">
      <c r="A272" t="s">
        <v>32</v>
      </c>
      <c r="B272" t="s">
        <v>871</v>
      </c>
      <c r="C272">
        <f>YEAR(B272)</f>
        <v>2000</v>
      </c>
      <c r="D272">
        <v>69.900000000000006</v>
      </c>
      <c r="E272">
        <v>66.3</v>
      </c>
      <c r="F272">
        <v>67.900000000000006</v>
      </c>
      <c r="H272" s="2">
        <f>IF(F272-68.3&lt;=0,0,IF(F272-68.3&lt;=1,1,2))</f>
        <v>0</v>
      </c>
      <c r="I272">
        <v>69.900000000000006</v>
      </c>
      <c r="J272">
        <v>66.3</v>
      </c>
      <c r="K272">
        <v>67.900000000000006</v>
      </c>
      <c r="L272">
        <v>50.3</v>
      </c>
      <c r="M272">
        <v>53.4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26.4</v>
      </c>
      <c r="W272">
        <v>341</v>
      </c>
      <c r="X272">
        <v>1015</v>
      </c>
      <c r="Y272">
        <v>72.7</v>
      </c>
      <c r="Z272">
        <v>6.8</v>
      </c>
      <c r="AA272">
        <v>0</v>
      </c>
      <c r="AB272">
        <v>0</v>
      </c>
      <c r="AC272">
        <v>0</v>
      </c>
      <c r="AD272">
        <v>0</v>
      </c>
      <c r="AE272" t="s">
        <v>872</v>
      </c>
      <c r="AF272" t="s">
        <v>873</v>
      </c>
      <c r="AG272">
        <v>0</v>
      </c>
      <c r="AH272" t="s">
        <v>36</v>
      </c>
      <c r="AI272" t="s">
        <v>37</v>
      </c>
      <c r="AJ272" t="s">
        <v>38</v>
      </c>
    </row>
    <row r="273" spans="1:36" x14ac:dyDescent="0.25">
      <c r="A273" t="s">
        <v>32</v>
      </c>
      <c r="B273" t="s">
        <v>874</v>
      </c>
      <c r="C273">
        <f>YEAR(B273)</f>
        <v>2000</v>
      </c>
      <c r="D273">
        <v>71.7</v>
      </c>
      <c r="E273">
        <v>68.099999999999994</v>
      </c>
      <c r="F273">
        <v>69.099999999999994</v>
      </c>
      <c r="H273" s="2">
        <f>IF(F273-68.3&lt;=0,0,IF(F273-68.3&lt;=1,1,2))</f>
        <v>1</v>
      </c>
      <c r="I273">
        <v>71.7</v>
      </c>
      <c r="J273">
        <v>68.099999999999994</v>
      </c>
      <c r="K273">
        <v>69.099999999999994</v>
      </c>
      <c r="L273">
        <v>55.1</v>
      </c>
      <c r="M273">
        <v>61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23</v>
      </c>
      <c r="W273">
        <v>344.9</v>
      </c>
      <c r="X273">
        <v>1013.7</v>
      </c>
      <c r="Y273">
        <v>46.7</v>
      </c>
      <c r="Z273">
        <v>6.8</v>
      </c>
      <c r="AA273">
        <v>0</v>
      </c>
      <c r="AB273">
        <v>0</v>
      </c>
      <c r="AC273">
        <v>0</v>
      </c>
      <c r="AD273">
        <v>0</v>
      </c>
      <c r="AE273" t="s">
        <v>875</v>
      </c>
      <c r="AF273" t="s">
        <v>876</v>
      </c>
      <c r="AG273">
        <v>0.02</v>
      </c>
      <c r="AH273" t="s">
        <v>36</v>
      </c>
      <c r="AI273" t="s">
        <v>37</v>
      </c>
      <c r="AJ273" t="s">
        <v>38</v>
      </c>
    </row>
    <row r="274" spans="1:36" x14ac:dyDescent="0.25">
      <c r="A274" t="s">
        <v>32</v>
      </c>
      <c r="B274" t="s">
        <v>877</v>
      </c>
      <c r="C274">
        <f>YEAR(B274)</f>
        <v>2000</v>
      </c>
      <c r="D274">
        <v>73.5</v>
      </c>
      <c r="E274">
        <v>66.3</v>
      </c>
      <c r="F274">
        <v>69.599999999999994</v>
      </c>
      <c r="H274" s="2">
        <f>IF(F274-68.3&lt;=0,0,IF(F274-68.3&lt;=1,1,2))</f>
        <v>2</v>
      </c>
      <c r="I274">
        <v>73.5</v>
      </c>
      <c r="J274">
        <v>66.3</v>
      </c>
      <c r="K274">
        <v>69.599999999999994</v>
      </c>
      <c r="L274">
        <v>53.7</v>
      </c>
      <c r="M274">
        <v>57.2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18.3</v>
      </c>
      <c r="W274">
        <v>332.4</v>
      </c>
      <c r="X274">
        <v>1014.4</v>
      </c>
      <c r="Y274">
        <v>50.9</v>
      </c>
      <c r="Z274">
        <v>6.8</v>
      </c>
      <c r="AA274">
        <v>0</v>
      </c>
      <c r="AB274">
        <v>0</v>
      </c>
      <c r="AC274">
        <v>0</v>
      </c>
      <c r="AD274">
        <v>0</v>
      </c>
      <c r="AE274" t="s">
        <v>878</v>
      </c>
      <c r="AF274" t="s">
        <v>879</v>
      </c>
      <c r="AG274">
        <v>0.05</v>
      </c>
      <c r="AH274" t="s">
        <v>36</v>
      </c>
      <c r="AI274" t="s">
        <v>37</v>
      </c>
      <c r="AJ274" t="s">
        <v>38</v>
      </c>
    </row>
    <row r="275" spans="1:36" x14ac:dyDescent="0.25">
      <c r="A275" t="s">
        <v>32</v>
      </c>
      <c r="B275" t="s">
        <v>880</v>
      </c>
      <c r="C275">
        <f>YEAR(B275)</f>
        <v>2000</v>
      </c>
      <c r="D275">
        <v>73.5</v>
      </c>
      <c r="E275">
        <v>59.1</v>
      </c>
      <c r="F275">
        <v>66.8</v>
      </c>
      <c r="H275" s="2">
        <f>IF(F275-68.3&lt;=0,0,IF(F275-68.3&lt;=1,1,2))</f>
        <v>0</v>
      </c>
      <c r="I275">
        <v>73.5</v>
      </c>
      <c r="J275">
        <v>59.1</v>
      </c>
      <c r="K275">
        <v>66.8</v>
      </c>
      <c r="L275">
        <v>54.2</v>
      </c>
      <c r="M275">
        <v>64.900000000000006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8.1</v>
      </c>
      <c r="W275">
        <v>84.5</v>
      </c>
      <c r="X275">
        <v>1018.1</v>
      </c>
      <c r="Y275">
        <v>35</v>
      </c>
      <c r="Z275">
        <v>6.5</v>
      </c>
      <c r="AA275">
        <v>0</v>
      </c>
      <c r="AB275">
        <v>0</v>
      </c>
      <c r="AC275">
        <v>0</v>
      </c>
      <c r="AD275">
        <v>0</v>
      </c>
      <c r="AE275" t="s">
        <v>881</v>
      </c>
      <c r="AF275" t="s">
        <v>882</v>
      </c>
      <c r="AG275">
        <v>0.08</v>
      </c>
      <c r="AH275" t="s">
        <v>36</v>
      </c>
      <c r="AI275" t="s">
        <v>37</v>
      </c>
      <c r="AJ275" t="s">
        <v>38</v>
      </c>
    </row>
    <row r="276" spans="1:36" x14ac:dyDescent="0.25">
      <c r="A276" t="s">
        <v>32</v>
      </c>
      <c r="B276" t="s">
        <v>883</v>
      </c>
      <c r="C276">
        <f>YEAR(B276)</f>
        <v>2000</v>
      </c>
      <c r="D276">
        <v>75.3</v>
      </c>
      <c r="E276">
        <v>59.1</v>
      </c>
      <c r="F276">
        <v>66.8</v>
      </c>
      <c r="H276" s="2">
        <f>IF(F276-68.3&lt;=0,0,IF(F276-68.3&lt;=1,1,2))</f>
        <v>0</v>
      </c>
      <c r="I276">
        <v>75.3</v>
      </c>
      <c r="J276">
        <v>59.1</v>
      </c>
      <c r="K276">
        <v>66.8</v>
      </c>
      <c r="L276">
        <v>56.6</v>
      </c>
      <c r="M276">
        <v>70.7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6.9</v>
      </c>
      <c r="W276">
        <v>155.5</v>
      </c>
      <c r="X276">
        <v>1020</v>
      </c>
      <c r="Y276">
        <v>0</v>
      </c>
      <c r="Z276">
        <v>6.2</v>
      </c>
      <c r="AA276">
        <v>0</v>
      </c>
      <c r="AB276">
        <v>0</v>
      </c>
      <c r="AC276">
        <v>0</v>
      </c>
      <c r="AD276">
        <v>0</v>
      </c>
      <c r="AE276" t="s">
        <v>884</v>
      </c>
      <c r="AF276" t="s">
        <v>885</v>
      </c>
      <c r="AG276">
        <v>0.11</v>
      </c>
      <c r="AH276" t="s">
        <v>330</v>
      </c>
      <c r="AI276" t="s">
        <v>37</v>
      </c>
      <c r="AJ276" t="s">
        <v>331</v>
      </c>
    </row>
    <row r="277" spans="1:36" x14ac:dyDescent="0.25">
      <c r="A277" t="s">
        <v>32</v>
      </c>
      <c r="B277" t="s">
        <v>886</v>
      </c>
      <c r="C277">
        <f>YEAR(B277)</f>
        <v>2000</v>
      </c>
      <c r="D277">
        <v>75.3</v>
      </c>
      <c r="E277">
        <v>60.9</v>
      </c>
      <c r="F277">
        <v>68.599999999999994</v>
      </c>
      <c r="H277" s="2">
        <f>IF(F277-68.3&lt;=0,0,IF(F277-68.3&lt;=1,1,2))</f>
        <v>1</v>
      </c>
      <c r="I277">
        <v>75.3</v>
      </c>
      <c r="J277">
        <v>60.9</v>
      </c>
      <c r="K277">
        <v>68.599999999999994</v>
      </c>
      <c r="L277">
        <v>55</v>
      </c>
      <c r="M277">
        <v>63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9.1999999999999993</v>
      </c>
      <c r="W277">
        <v>216.6</v>
      </c>
      <c r="X277">
        <v>1016.8</v>
      </c>
      <c r="Y277">
        <v>0</v>
      </c>
      <c r="Z277">
        <v>6.2</v>
      </c>
      <c r="AA277">
        <v>0</v>
      </c>
      <c r="AB277">
        <v>0</v>
      </c>
      <c r="AC277">
        <v>0</v>
      </c>
      <c r="AD277">
        <v>0</v>
      </c>
      <c r="AE277" t="s">
        <v>887</v>
      </c>
      <c r="AF277" t="s">
        <v>888</v>
      </c>
      <c r="AG277">
        <v>0.15</v>
      </c>
      <c r="AH277" t="s">
        <v>330</v>
      </c>
      <c r="AI277" t="s">
        <v>37</v>
      </c>
      <c r="AJ277" t="s">
        <v>331</v>
      </c>
    </row>
    <row r="278" spans="1:36" x14ac:dyDescent="0.25">
      <c r="A278" t="s">
        <v>32</v>
      </c>
      <c r="B278" t="s">
        <v>889</v>
      </c>
      <c r="C278">
        <f>YEAR(B278)</f>
        <v>2000</v>
      </c>
      <c r="D278">
        <v>77.099999999999994</v>
      </c>
      <c r="E278">
        <v>66.3</v>
      </c>
      <c r="F278">
        <v>70.900000000000006</v>
      </c>
      <c r="H278" s="2">
        <f>IF(F278-68.3&lt;=0,0,IF(F278-68.3&lt;=1,1,2))</f>
        <v>2</v>
      </c>
      <c r="I278">
        <v>77.099999999999994</v>
      </c>
      <c r="J278">
        <v>66.3</v>
      </c>
      <c r="K278">
        <v>70.900000000000006</v>
      </c>
      <c r="L278">
        <v>59.9</v>
      </c>
      <c r="M278">
        <v>68.7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12.8</v>
      </c>
      <c r="W278">
        <v>256.89999999999998</v>
      </c>
      <c r="X278">
        <v>1012.8</v>
      </c>
      <c r="Y278">
        <v>90</v>
      </c>
      <c r="Z278">
        <v>6.4</v>
      </c>
      <c r="AA278">
        <v>0</v>
      </c>
      <c r="AB278">
        <v>0</v>
      </c>
      <c r="AC278">
        <v>0</v>
      </c>
      <c r="AD278">
        <v>0</v>
      </c>
      <c r="AE278" t="s">
        <v>890</v>
      </c>
      <c r="AF278" t="s">
        <v>891</v>
      </c>
      <c r="AG278">
        <v>0.18</v>
      </c>
      <c r="AH278" t="s">
        <v>36</v>
      </c>
      <c r="AI278" t="s">
        <v>37</v>
      </c>
      <c r="AJ278" t="s">
        <v>38</v>
      </c>
    </row>
    <row r="279" spans="1:36" x14ac:dyDescent="0.25">
      <c r="A279" t="s">
        <v>32</v>
      </c>
      <c r="B279" t="s">
        <v>892</v>
      </c>
      <c r="C279">
        <f>YEAR(B279)</f>
        <v>2000</v>
      </c>
      <c r="D279">
        <v>77.099999999999994</v>
      </c>
      <c r="E279">
        <v>62.7</v>
      </c>
      <c r="F279">
        <v>70.099999999999994</v>
      </c>
      <c r="H279" s="2">
        <f>IF(F279-68.3&lt;=0,0,IF(F279-68.3&lt;=1,1,2))</f>
        <v>2</v>
      </c>
      <c r="I279">
        <v>77.099999999999994</v>
      </c>
      <c r="J279">
        <v>62.7</v>
      </c>
      <c r="K279">
        <v>70.099999999999994</v>
      </c>
      <c r="L279">
        <v>62.5</v>
      </c>
      <c r="M279">
        <v>77.3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16.100000000000001</v>
      </c>
      <c r="W279">
        <v>108.5</v>
      </c>
      <c r="X279">
        <v>1011</v>
      </c>
      <c r="Y279">
        <v>45.5</v>
      </c>
      <c r="Z279">
        <v>6.8</v>
      </c>
      <c r="AA279">
        <v>0</v>
      </c>
      <c r="AB279">
        <v>0</v>
      </c>
      <c r="AC279">
        <v>0</v>
      </c>
      <c r="AD279">
        <v>0</v>
      </c>
      <c r="AE279" t="s">
        <v>893</v>
      </c>
      <c r="AF279" t="s">
        <v>894</v>
      </c>
      <c r="AG279">
        <v>0.21</v>
      </c>
      <c r="AH279" t="s">
        <v>36</v>
      </c>
      <c r="AI279" t="s">
        <v>37</v>
      </c>
      <c r="AJ279" t="s">
        <v>38</v>
      </c>
    </row>
    <row r="280" spans="1:36" x14ac:dyDescent="0.25">
      <c r="A280" t="s">
        <v>32</v>
      </c>
      <c r="B280" t="s">
        <v>895</v>
      </c>
      <c r="C280">
        <f>YEAR(B280)</f>
        <v>2000</v>
      </c>
      <c r="D280">
        <v>78.900000000000006</v>
      </c>
      <c r="E280">
        <v>66.3</v>
      </c>
      <c r="F280">
        <v>71.599999999999994</v>
      </c>
      <c r="H280" s="2">
        <f>IF(F280-68.3&lt;=0,0,IF(F280-68.3&lt;=1,1,2))</f>
        <v>2</v>
      </c>
      <c r="I280">
        <v>78.900000000000006</v>
      </c>
      <c r="J280">
        <v>66.3</v>
      </c>
      <c r="K280">
        <v>71.599999999999994</v>
      </c>
      <c r="L280">
        <v>61.1</v>
      </c>
      <c r="M280">
        <v>69.900000000000006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10.3</v>
      </c>
      <c r="W280">
        <v>306.5</v>
      </c>
      <c r="X280">
        <v>1011.5</v>
      </c>
      <c r="Y280">
        <v>54.5</v>
      </c>
      <c r="Z280">
        <v>6.8</v>
      </c>
      <c r="AA280">
        <v>0</v>
      </c>
      <c r="AB280">
        <v>0</v>
      </c>
      <c r="AC280">
        <v>0</v>
      </c>
      <c r="AD280">
        <v>0</v>
      </c>
      <c r="AE280" t="s">
        <v>896</v>
      </c>
      <c r="AF280" t="s">
        <v>897</v>
      </c>
      <c r="AG280">
        <v>0.25</v>
      </c>
      <c r="AH280" t="s">
        <v>36</v>
      </c>
      <c r="AI280" t="s">
        <v>37</v>
      </c>
      <c r="AJ280" t="s">
        <v>38</v>
      </c>
    </row>
    <row r="281" spans="1:36" x14ac:dyDescent="0.25">
      <c r="A281" t="s">
        <v>32</v>
      </c>
      <c r="B281" t="s">
        <v>898</v>
      </c>
      <c r="C281">
        <f>YEAR(B281)</f>
        <v>2000</v>
      </c>
      <c r="D281">
        <v>80.7</v>
      </c>
      <c r="E281">
        <v>64.5</v>
      </c>
      <c r="F281">
        <v>71.8</v>
      </c>
      <c r="H281" s="2">
        <f>IF(F281-68.3&lt;=0,0,IF(F281-68.3&lt;=1,1,2))</f>
        <v>2</v>
      </c>
      <c r="I281">
        <v>80.599999999999994</v>
      </c>
      <c r="J281">
        <v>64.5</v>
      </c>
      <c r="K281">
        <v>71.8</v>
      </c>
      <c r="L281">
        <v>59.3</v>
      </c>
      <c r="M281">
        <v>66.900000000000006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17.2</v>
      </c>
      <c r="W281">
        <v>188.2</v>
      </c>
      <c r="X281">
        <v>1012.3</v>
      </c>
      <c r="Y281">
        <v>50</v>
      </c>
      <c r="Z281">
        <v>6.8</v>
      </c>
      <c r="AA281">
        <v>0</v>
      </c>
      <c r="AB281">
        <v>0</v>
      </c>
      <c r="AC281">
        <v>0</v>
      </c>
      <c r="AD281">
        <v>0</v>
      </c>
      <c r="AE281" t="s">
        <v>899</v>
      </c>
      <c r="AF281" t="s">
        <v>900</v>
      </c>
      <c r="AG281">
        <v>0.27</v>
      </c>
      <c r="AH281" t="s">
        <v>36</v>
      </c>
      <c r="AI281" t="s">
        <v>37</v>
      </c>
      <c r="AJ281" t="s">
        <v>38</v>
      </c>
    </row>
    <row r="282" spans="1:36" x14ac:dyDescent="0.25">
      <c r="A282" t="s">
        <v>32</v>
      </c>
      <c r="B282" t="s">
        <v>901</v>
      </c>
      <c r="C282">
        <f>YEAR(B282)</f>
        <v>2000</v>
      </c>
      <c r="D282">
        <v>82.5</v>
      </c>
      <c r="E282">
        <v>64.5</v>
      </c>
      <c r="F282">
        <v>71.900000000000006</v>
      </c>
      <c r="H282" s="2">
        <f>IF(F282-68.3&lt;=0,0,IF(F282-68.3&lt;=1,1,2))</f>
        <v>2</v>
      </c>
      <c r="I282">
        <v>82.6</v>
      </c>
      <c r="J282">
        <v>64.5</v>
      </c>
      <c r="K282">
        <v>71.900000000000006</v>
      </c>
      <c r="L282">
        <v>61.3</v>
      </c>
      <c r="M282">
        <v>70.400000000000006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11.4</v>
      </c>
      <c r="W282">
        <v>183.8</v>
      </c>
      <c r="X282">
        <v>1013.1</v>
      </c>
      <c r="Y282">
        <v>34.200000000000003</v>
      </c>
      <c r="Z282">
        <v>6.8</v>
      </c>
      <c r="AA282">
        <v>0</v>
      </c>
      <c r="AB282">
        <v>0</v>
      </c>
      <c r="AC282">
        <v>0</v>
      </c>
      <c r="AD282">
        <v>0</v>
      </c>
      <c r="AE282" t="s">
        <v>902</v>
      </c>
      <c r="AF282" t="s">
        <v>903</v>
      </c>
      <c r="AG282">
        <v>0.31</v>
      </c>
      <c r="AH282" t="s">
        <v>36</v>
      </c>
      <c r="AI282" t="s">
        <v>37</v>
      </c>
      <c r="AJ282" t="s">
        <v>38</v>
      </c>
    </row>
    <row r="283" spans="1:36" x14ac:dyDescent="0.25">
      <c r="A283" t="s">
        <v>32</v>
      </c>
      <c r="B283" t="s">
        <v>904</v>
      </c>
      <c r="C283">
        <f>YEAR(B283)</f>
        <v>2000</v>
      </c>
      <c r="D283">
        <v>78.900000000000006</v>
      </c>
      <c r="E283">
        <v>64.5</v>
      </c>
      <c r="F283">
        <v>71.2</v>
      </c>
      <c r="H283" s="2">
        <f>IF(F283-68.3&lt;=0,0,IF(F283-68.3&lt;=1,1,2))</f>
        <v>2</v>
      </c>
      <c r="I283">
        <v>78.900000000000006</v>
      </c>
      <c r="J283">
        <v>64.5</v>
      </c>
      <c r="K283">
        <v>71.2</v>
      </c>
      <c r="L283">
        <v>61.1</v>
      </c>
      <c r="M283">
        <v>70.8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12.8</v>
      </c>
      <c r="W283">
        <v>127.7</v>
      </c>
      <c r="X283">
        <v>1012.3</v>
      </c>
      <c r="Y283">
        <v>50</v>
      </c>
      <c r="Z283">
        <v>6.8</v>
      </c>
      <c r="AA283">
        <v>0</v>
      </c>
      <c r="AB283">
        <v>0</v>
      </c>
      <c r="AC283">
        <v>0</v>
      </c>
      <c r="AD283">
        <v>0</v>
      </c>
      <c r="AE283" t="s">
        <v>905</v>
      </c>
      <c r="AF283" t="s">
        <v>906</v>
      </c>
      <c r="AG283">
        <v>0.34</v>
      </c>
      <c r="AH283" t="s">
        <v>36</v>
      </c>
      <c r="AI283" t="s">
        <v>37</v>
      </c>
      <c r="AJ283" t="s">
        <v>38</v>
      </c>
    </row>
    <row r="284" spans="1:36" x14ac:dyDescent="0.25">
      <c r="A284" t="s">
        <v>32</v>
      </c>
      <c r="B284" t="s">
        <v>907</v>
      </c>
      <c r="C284">
        <f>YEAR(B284)</f>
        <v>2000</v>
      </c>
      <c r="D284">
        <v>78.900000000000006</v>
      </c>
      <c r="E284">
        <v>66.3</v>
      </c>
      <c r="F284">
        <v>71.900000000000006</v>
      </c>
      <c r="H284" s="2">
        <f>IF(F284-68.3&lt;=0,0,IF(F284-68.3&lt;=1,1,2))</f>
        <v>2</v>
      </c>
      <c r="I284">
        <v>78.900000000000006</v>
      </c>
      <c r="J284">
        <v>66.3</v>
      </c>
      <c r="K284">
        <v>71.900000000000006</v>
      </c>
      <c r="L284">
        <v>54.3</v>
      </c>
      <c r="M284">
        <v>54.8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21.9</v>
      </c>
      <c r="W284">
        <v>192.9</v>
      </c>
      <c r="X284">
        <v>1008.7</v>
      </c>
      <c r="Y284">
        <v>47.4</v>
      </c>
      <c r="Z284">
        <v>6.8</v>
      </c>
      <c r="AA284">
        <v>0</v>
      </c>
      <c r="AB284">
        <v>0</v>
      </c>
      <c r="AC284">
        <v>0</v>
      </c>
      <c r="AD284">
        <v>0</v>
      </c>
      <c r="AE284" t="s">
        <v>908</v>
      </c>
      <c r="AF284" t="s">
        <v>909</v>
      </c>
      <c r="AG284">
        <v>0.37</v>
      </c>
      <c r="AH284" t="s">
        <v>36</v>
      </c>
      <c r="AI284" t="s">
        <v>37</v>
      </c>
      <c r="AJ284" t="s">
        <v>38</v>
      </c>
    </row>
    <row r="285" spans="1:36" x14ac:dyDescent="0.25">
      <c r="A285" t="s">
        <v>32</v>
      </c>
      <c r="B285" t="s">
        <v>910</v>
      </c>
      <c r="C285">
        <f>YEAR(B285)</f>
        <v>2000</v>
      </c>
      <c r="D285">
        <v>77.099999999999994</v>
      </c>
      <c r="E285">
        <v>66.3</v>
      </c>
      <c r="F285">
        <v>70.8</v>
      </c>
      <c r="H285" s="2">
        <f>IF(F285-68.3&lt;=0,0,IF(F285-68.3&lt;=1,1,2))</f>
        <v>2</v>
      </c>
      <c r="I285">
        <v>77.099999999999994</v>
      </c>
      <c r="J285">
        <v>66.3</v>
      </c>
      <c r="K285">
        <v>70.8</v>
      </c>
      <c r="L285">
        <v>56.2</v>
      </c>
      <c r="M285">
        <v>60.5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17.2</v>
      </c>
      <c r="W285">
        <v>267.7</v>
      </c>
      <c r="X285">
        <v>1010</v>
      </c>
      <c r="Y285">
        <v>50.9</v>
      </c>
      <c r="Z285">
        <v>6.8</v>
      </c>
      <c r="AA285">
        <v>0</v>
      </c>
      <c r="AB285">
        <v>0</v>
      </c>
      <c r="AC285">
        <v>0</v>
      </c>
      <c r="AD285">
        <v>0</v>
      </c>
      <c r="AE285" t="s">
        <v>911</v>
      </c>
      <c r="AF285" t="s">
        <v>912</v>
      </c>
      <c r="AG285">
        <v>0.4</v>
      </c>
      <c r="AH285" t="s">
        <v>36</v>
      </c>
      <c r="AI285" t="s">
        <v>37</v>
      </c>
      <c r="AJ285" t="s">
        <v>38</v>
      </c>
    </row>
    <row r="286" spans="1:36" x14ac:dyDescent="0.25">
      <c r="A286" t="s">
        <v>32</v>
      </c>
      <c r="B286" t="s">
        <v>913</v>
      </c>
      <c r="C286">
        <f>YEAR(B286)</f>
        <v>2000</v>
      </c>
      <c r="D286">
        <v>75.3</v>
      </c>
      <c r="E286">
        <v>62.7</v>
      </c>
      <c r="F286">
        <v>70.099999999999994</v>
      </c>
      <c r="H286" s="2">
        <f>IF(F286-68.3&lt;=0,0,IF(F286-68.3&lt;=1,1,2))</f>
        <v>2</v>
      </c>
      <c r="I286">
        <v>75.3</v>
      </c>
      <c r="J286">
        <v>62.7</v>
      </c>
      <c r="K286">
        <v>70.099999999999994</v>
      </c>
      <c r="L286">
        <v>59.6</v>
      </c>
      <c r="M286">
        <v>70.099999999999994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11.4</v>
      </c>
      <c r="W286">
        <v>133</v>
      </c>
      <c r="X286">
        <v>1014.9</v>
      </c>
      <c r="Y286">
        <v>74.400000000000006</v>
      </c>
      <c r="Z286">
        <v>6.7</v>
      </c>
      <c r="AA286">
        <v>0</v>
      </c>
      <c r="AB286">
        <v>0</v>
      </c>
      <c r="AC286">
        <v>0</v>
      </c>
      <c r="AD286">
        <v>0</v>
      </c>
      <c r="AE286" t="s">
        <v>914</v>
      </c>
      <c r="AF286" t="s">
        <v>915</v>
      </c>
      <c r="AG286">
        <v>0.44</v>
      </c>
      <c r="AH286" t="s">
        <v>36</v>
      </c>
      <c r="AI286" t="s">
        <v>37</v>
      </c>
      <c r="AJ286" t="s">
        <v>38</v>
      </c>
    </row>
    <row r="287" spans="1:36" x14ac:dyDescent="0.25">
      <c r="A287" t="s">
        <v>32</v>
      </c>
      <c r="B287" t="s">
        <v>916</v>
      </c>
      <c r="C287">
        <f>YEAR(B287)</f>
        <v>2000</v>
      </c>
      <c r="D287">
        <v>77.099999999999994</v>
      </c>
      <c r="E287">
        <v>60.9</v>
      </c>
      <c r="F287">
        <v>68.599999999999994</v>
      </c>
      <c r="H287" s="2">
        <f>IF(F287-68.3&lt;=0,0,IF(F287-68.3&lt;=1,1,2))</f>
        <v>1</v>
      </c>
      <c r="I287">
        <v>77.099999999999994</v>
      </c>
      <c r="J287">
        <v>60.9</v>
      </c>
      <c r="K287">
        <v>68.599999999999994</v>
      </c>
      <c r="L287">
        <v>60.5</v>
      </c>
      <c r="M287">
        <v>76.2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9.1999999999999993</v>
      </c>
      <c r="W287">
        <v>122.8</v>
      </c>
      <c r="X287">
        <v>1017.1</v>
      </c>
      <c r="Y287">
        <v>53.1</v>
      </c>
      <c r="Z287">
        <v>6.5</v>
      </c>
      <c r="AA287">
        <v>0</v>
      </c>
      <c r="AB287">
        <v>0</v>
      </c>
      <c r="AC287">
        <v>0</v>
      </c>
      <c r="AD287">
        <v>0</v>
      </c>
      <c r="AE287" t="s">
        <v>917</v>
      </c>
      <c r="AF287" t="s">
        <v>918</v>
      </c>
      <c r="AG287">
        <v>0.47</v>
      </c>
      <c r="AH287" t="s">
        <v>36</v>
      </c>
      <c r="AI287" t="s">
        <v>37</v>
      </c>
      <c r="AJ287" t="s">
        <v>38</v>
      </c>
    </row>
    <row r="288" spans="1:36" x14ac:dyDescent="0.25">
      <c r="A288" t="s">
        <v>32</v>
      </c>
      <c r="B288" t="s">
        <v>919</v>
      </c>
      <c r="C288">
        <f>YEAR(B288)</f>
        <v>2000</v>
      </c>
      <c r="D288">
        <v>75.3</v>
      </c>
      <c r="E288">
        <v>60.9</v>
      </c>
      <c r="F288">
        <v>69.3</v>
      </c>
      <c r="H288" s="2">
        <f>IF(F288-68.3&lt;=0,0,IF(F288-68.3&lt;=1,1,2))</f>
        <v>1</v>
      </c>
      <c r="I288">
        <v>75.3</v>
      </c>
      <c r="J288">
        <v>60.9</v>
      </c>
      <c r="K288">
        <v>69.3</v>
      </c>
      <c r="L288">
        <v>56.9</v>
      </c>
      <c r="M288">
        <v>65.599999999999994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15</v>
      </c>
      <c r="W288">
        <v>295.39999999999998</v>
      </c>
      <c r="X288">
        <v>1016.9</v>
      </c>
      <c r="Y288">
        <v>30</v>
      </c>
      <c r="Z288">
        <v>6.3</v>
      </c>
      <c r="AA288">
        <v>0</v>
      </c>
      <c r="AB288">
        <v>0</v>
      </c>
      <c r="AC288">
        <v>0</v>
      </c>
      <c r="AD288">
        <v>0</v>
      </c>
      <c r="AE288" t="s">
        <v>920</v>
      </c>
      <c r="AF288" t="s">
        <v>921</v>
      </c>
      <c r="AG288">
        <v>0.5</v>
      </c>
      <c r="AH288" t="s">
        <v>36</v>
      </c>
      <c r="AI288" t="s">
        <v>37</v>
      </c>
      <c r="AJ288" t="s">
        <v>38</v>
      </c>
    </row>
    <row r="289" spans="1:36" x14ac:dyDescent="0.25">
      <c r="A289" t="s">
        <v>32</v>
      </c>
      <c r="B289" t="s">
        <v>922</v>
      </c>
      <c r="C289">
        <f>YEAR(B289)</f>
        <v>2000</v>
      </c>
      <c r="D289">
        <v>73.5</v>
      </c>
      <c r="E289">
        <v>69.900000000000006</v>
      </c>
      <c r="F289">
        <v>70.8</v>
      </c>
      <c r="H289" s="2">
        <f>IF(F289-68.3&lt;=0,0,IF(F289-68.3&lt;=1,1,2))</f>
        <v>2</v>
      </c>
      <c r="I289">
        <v>73.5</v>
      </c>
      <c r="J289">
        <v>69.900000000000006</v>
      </c>
      <c r="K289">
        <v>70.8</v>
      </c>
      <c r="L289">
        <v>61.1</v>
      </c>
      <c r="M289">
        <v>71.5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19.5</v>
      </c>
      <c r="W289">
        <v>322.89999999999998</v>
      </c>
      <c r="X289">
        <v>1015.1</v>
      </c>
      <c r="Y289">
        <v>58.7</v>
      </c>
      <c r="Z289">
        <v>6.8</v>
      </c>
      <c r="AA289">
        <v>0</v>
      </c>
      <c r="AB289">
        <v>0</v>
      </c>
      <c r="AC289">
        <v>0</v>
      </c>
      <c r="AD289">
        <v>0</v>
      </c>
      <c r="AE289" t="s">
        <v>923</v>
      </c>
      <c r="AF289" t="s">
        <v>924</v>
      </c>
      <c r="AG289">
        <v>0.54</v>
      </c>
      <c r="AH289" t="s">
        <v>36</v>
      </c>
      <c r="AI289" t="s">
        <v>37</v>
      </c>
      <c r="AJ289" t="s">
        <v>38</v>
      </c>
    </row>
    <row r="290" spans="1:36" x14ac:dyDescent="0.25">
      <c r="A290" t="s">
        <v>32</v>
      </c>
      <c r="B290" t="s">
        <v>925</v>
      </c>
      <c r="C290">
        <f>YEAR(B290)</f>
        <v>2000</v>
      </c>
      <c r="D290">
        <v>71.7</v>
      </c>
      <c r="E290">
        <v>66.3</v>
      </c>
      <c r="F290">
        <v>69.3</v>
      </c>
      <c r="H290" s="2">
        <f>IF(F290-68.3&lt;=0,0,IF(F290-68.3&lt;=1,1,2))</f>
        <v>1</v>
      </c>
      <c r="I290">
        <v>71.7</v>
      </c>
      <c r="J290">
        <v>66.3</v>
      </c>
      <c r="K290">
        <v>69.3</v>
      </c>
      <c r="L290">
        <v>58.7</v>
      </c>
      <c r="M290">
        <v>69.3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16.100000000000001</v>
      </c>
      <c r="W290">
        <v>339.2</v>
      </c>
      <c r="X290">
        <v>1015.8</v>
      </c>
      <c r="Y290">
        <v>47.5</v>
      </c>
      <c r="Z290">
        <v>6.8</v>
      </c>
      <c r="AA290">
        <v>0</v>
      </c>
      <c r="AB290">
        <v>0</v>
      </c>
      <c r="AC290">
        <v>0</v>
      </c>
      <c r="AD290">
        <v>0</v>
      </c>
      <c r="AE290" t="s">
        <v>926</v>
      </c>
      <c r="AF290" t="s">
        <v>927</v>
      </c>
      <c r="AG290">
        <v>0.56999999999999995</v>
      </c>
      <c r="AH290" t="s">
        <v>36</v>
      </c>
      <c r="AI290" t="s">
        <v>37</v>
      </c>
      <c r="AJ290" t="s">
        <v>38</v>
      </c>
    </row>
    <row r="291" spans="1:36" x14ac:dyDescent="0.25">
      <c r="A291" t="s">
        <v>32</v>
      </c>
      <c r="B291" t="s">
        <v>928</v>
      </c>
      <c r="C291">
        <f>YEAR(B291)</f>
        <v>2000</v>
      </c>
      <c r="D291">
        <v>71.7</v>
      </c>
      <c r="E291">
        <v>57.3</v>
      </c>
      <c r="F291">
        <v>65.7</v>
      </c>
      <c r="H291" s="2">
        <f>IF(F291-68.3&lt;=0,0,IF(F291-68.3&lt;=1,1,2))</f>
        <v>0</v>
      </c>
      <c r="I291">
        <v>71.7</v>
      </c>
      <c r="J291">
        <v>57.3</v>
      </c>
      <c r="K291">
        <v>65.7</v>
      </c>
      <c r="L291">
        <v>54.6</v>
      </c>
      <c r="M291">
        <v>68.900000000000006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9.1999999999999993</v>
      </c>
      <c r="W291">
        <v>312</v>
      </c>
      <c r="X291">
        <v>1019.7</v>
      </c>
      <c r="Y291">
        <v>35.299999999999997</v>
      </c>
      <c r="Z291">
        <v>6.7</v>
      </c>
      <c r="AA291">
        <v>0</v>
      </c>
      <c r="AB291">
        <v>0</v>
      </c>
      <c r="AC291">
        <v>0</v>
      </c>
      <c r="AD291">
        <v>0</v>
      </c>
      <c r="AE291" t="s">
        <v>929</v>
      </c>
      <c r="AF291" t="s">
        <v>930</v>
      </c>
      <c r="AG291">
        <v>0.61</v>
      </c>
      <c r="AH291" t="s">
        <v>36</v>
      </c>
      <c r="AI291" t="s">
        <v>37</v>
      </c>
      <c r="AJ291" t="s">
        <v>38</v>
      </c>
    </row>
    <row r="292" spans="1:36" x14ac:dyDescent="0.25">
      <c r="A292" t="s">
        <v>32</v>
      </c>
      <c r="B292" t="s">
        <v>931</v>
      </c>
      <c r="C292">
        <f>YEAR(B292)</f>
        <v>2000</v>
      </c>
      <c r="D292">
        <v>71.7</v>
      </c>
      <c r="E292">
        <v>59.1</v>
      </c>
      <c r="F292">
        <v>64.8</v>
      </c>
      <c r="H292" s="2">
        <f>IF(F292-68.3&lt;=0,0,IF(F292-68.3&lt;=1,1,2))</f>
        <v>0</v>
      </c>
      <c r="I292">
        <v>71.7</v>
      </c>
      <c r="J292">
        <v>59.1</v>
      </c>
      <c r="K292">
        <v>64.8</v>
      </c>
      <c r="L292">
        <v>56.6</v>
      </c>
      <c r="M292">
        <v>75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10.3</v>
      </c>
      <c r="W292">
        <v>291.60000000000002</v>
      </c>
      <c r="X292">
        <v>1020.6</v>
      </c>
      <c r="Y292">
        <v>44.7</v>
      </c>
      <c r="Z292">
        <v>6.6</v>
      </c>
      <c r="AA292">
        <v>0</v>
      </c>
      <c r="AB292">
        <v>0</v>
      </c>
      <c r="AC292">
        <v>0</v>
      </c>
      <c r="AD292">
        <v>0</v>
      </c>
      <c r="AE292" t="s">
        <v>932</v>
      </c>
      <c r="AF292" t="s">
        <v>933</v>
      </c>
      <c r="AG292">
        <v>0.64</v>
      </c>
      <c r="AH292" t="s">
        <v>36</v>
      </c>
      <c r="AI292" t="s">
        <v>37</v>
      </c>
      <c r="AJ292" t="s">
        <v>38</v>
      </c>
    </row>
    <row r="293" spans="1:36" x14ac:dyDescent="0.25">
      <c r="A293" t="s">
        <v>32</v>
      </c>
      <c r="B293" t="s">
        <v>934</v>
      </c>
      <c r="C293">
        <f>YEAR(B293)</f>
        <v>2000</v>
      </c>
      <c r="D293">
        <v>71.7</v>
      </c>
      <c r="E293">
        <v>60.9</v>
      </c>
      <c r="F293">
        <v>66.5</v>
      </c>
      <c r="H293" s="2">
        <f>IF(F293-68.3&lt;=0,0,IF(F293-68.3&lt;=1,1,2))</f>
        <v>0</v>
      </c>
      <c r="I293">
        <v>71.7</v>
      </c>
      <c r="J293">
        <v>60.9</v>
      </c>
      <c r="K293">
        <v>66.5</v>
      </c>
      <c r="L293">
        <v>57.6</v>
      </c>
      <c r="M293">
        <v>73.8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10.3</v>
      </c>
      <c r="W293">
        <v>326.7</v>
      </c>
      <c r="X293">
        <v>1019.5</v>
      </c>
      <c r="Y293">
        <v>53.8</v>
      </c>
      <c r="Z293">
        <v>6.8</v>
      </c>
      <c r="AA293">
        <v>0</v>
      </c>
      <c r="AB293">
        <v>0</v>
      </c>
      <c r="AC293">
        <v>0</v>
      </c>
      <c r="AD293">
        <v>0</v>
      </c>
      <c r="AE293" t="s">
        <v>935</v>
      </c>
      <c r="AF293" t="s">
        <v>936</v>
      </c>
      <c r="AG293">
        <v>0.68</v>
      </c>
      <c r="AH293" t="s">
        <v>36</v>
      </c>
      <c r="AI293" t="s">
        <v>37</v>
      </c>
      <c r="AJ293" t="s">
        <v>38</v>
      </c>
    </row>
    <row r="294" spans="1:36" x14ac:dyDescent="0.25">
      <c r="A294" t="s">
        <v>32</v>
      </c>
      <c r="B294" t="s">
        <v>937</v>
      </c>
      <c r="C294">
        <f>YEAR(B294)</f>
        <v>2000</v>
      </c>
      <c r="D294">
        <v>69.900000000000006</v>
      </c>
      <c r="E294">
        <v>64.5</v>
      </c>
      <c r="F294">
        <v>67.900000000000006</v>
      </c>
      <c r="H294" s="2">
        <f>IF(F294-68.3&lt;=0,0,IF(F294-68.3&lt;=1,1,2))</f>
        <v>0</v>
      </c>
      <c r="I294">
        <v>69.900000000000006</v>
      </c>
      <c r="J294">
        <v>64.5</v>
      </c>
      <c r="K294">
        <v>67.900000000000006</v>
      </c>
      <c r="L294">
        <v>55.7</v>
      </c>
      <c r="M294">
        <v>65.3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17.2</v>
      </c>
      <c r="W294">
        <v>319.7</v>
      </c>
      <c r="X294">
        <v>1017.9</v>
      </c>
      <c r="Y294">
        <v>75</v>
      </c>
      <c r="Z294">
        <v>6.8</v>
      </c>
      <c r="AA294">
        <v>0</v>
      </c>
      <c r="AB294">
        <v>0</v>
      </c>
      <c r="AC294">
        <v>0</v>
      </c>
      <c r="AD294">
        <v>0</v>
      </c>
      <c r="AE294" t="s">
        <v>938</v>
      </c>
      <c r="AF294" t="s">
        <v>939</v>
      </c>
      <c r="AG294">
        <v>0.72</v>
      </c>
      <c r="AH294" t="s">
        <v>36</v>
      </c>
      <c r="AI294" t="s">
        <v>37</v>
      </c>
      <c r="AJ294" t="s">
        <v>38</v>
      </c>
    </row>
    <row r="295" spans="1:36" x14ac:dyDescent="0.25">
      <c r="A295" t="s">
        <v>32</v>
      </c>
      <c r="B295" t="s">
        <v>940</v>
      </c>
      <c r="C295">
        <f>YEAR(B295)</f>
        <v>2000</v>
      </c>
      <c r="D295">
        <v>68.099999999999994</v>
      </c>
      <c r="E295">
        <v>64.5</v>
      </c>
      <c r="F295">
        <v>65.900000000000006</v>
      </c>
      <c r="H295" s="2">
        <f>IF(F295-68.3&lt;=0,0,IF(F295-68.3&lt;=1,1,2))</f>
        <v>0</v>
      </c>
      <c r="I295">
        <v>68.099999999999994</v>
      </c>
      <c r="J295">
        <v>64.5</v>
      </c>
      <c r="K295">
        <v>65.900000000000006</v>
      </c>
      <c r="L295">
        <v>51.6</v>
      </c>
      <c r="M295">
        <v>60.3</v>
      </c>
      <c r="O295">
        <v>4.0000000000000001E-3</v>
      </c>
      <c r="P295">
        <v>100</v>
      </c>
      <c r="Q295">
        <v>4.17</v>
      </c>
      <c r="R295" t="s">
        <v>40</v>
      </c>
      <c r="S295">
        <v>0</v>
      </c>
      <c r="T295">
        <v>0</v>
      </c>
      <c r="U295">
        <v>0</v>
      </c>
      <c r="V295">
        <v>25.3</v>
      </c>
      <c r="W295">
        <v>336.1</v>
      </c>
      <c r="X295">
        <v>1019.2</v>
      </c>
      <c r="Y295">
        <v>76.099999999999994</v>
      </c>
      <c r="Z295">
        <v>6.8</v>
      </c>
      <c r="AA295">
        <v>0</v>
      </c>
      <c r="AB295">
        <v>0</v>
      </c>
      <c r="AC295">
        <v>0</v>
      </c>
      <c r="AD295">
        <v>0</v>
      </c>
      <c r="AE295" t="s">
        <v>941</v>
      </c>
      <c r="AF295" t="s">
        <v>942</v>
      </c>
      <c r="AG295">
        <v>0.75</v>
      </c>
      <c r="AH295" t="s">
        <v>56</v>
      </c>
      <c r="AI295" t="s">
        <v>137</v>
      </c>
      <c r="AJ295" t="s">
        <v>40</v>
      </c>
    </row>
    <row r="296" spans="1:36" x14ac:dyDescent="0.25">
      <c r="A296" t="s">
        <v>32</v>
      </c>
      <c r="B296" t="s">
        <v>943</v>
      </c>
      <c r="C296">
        <f>YEAR(B296)</f>
        <v>2000</v>
      </c>
      <c r="D296">
        <v>64.5</v>
      </c>
      <c r="E296">
        <v>62.7</v>
      </c>
      <c r="F296">
        <v>63.8</v>
      </c>
      <c r="H296" s="2">
        <f>IF(F296-68.3&lt;=0,0,IF(F296-68.3&lt;=1,1,2))</f>
        <v>0</v>
      </c>
      <c r="I296">
        <v>64.5</v>
      </c>
      <c r="J296">
        <v>62.7</v>
      </c>
      <c r="K296">
        <v>63.8</v>
      </c>
      <c r="L296">
        <v>47.5</v>
      </c>
      <c r="M296">
        <v>55.5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23</v>
      </c>
      <c r="W296">
        <v>345.5</v>
      </c>
      <c r="X296">
        <v>1022.7</v>
      </c>
      <c r="Y296">
        <v>66.7</v>
      </c>
      <c r="Z296">
        <v>6.8</v>
      </c>
      <c r="AA296">
        <v>0</v>
      </c>
      <c r="AB296">
        <v>0</v>
      </c>
      <c r="AC296">
        <v>0</v>
      </c>
      <c r="AD296">
        <v>0</v>
      </c>
      <c r="AE296" t="s">
        <v>944</v>
      </c>
      <c r="AF296" t="s">
        <v>945</v>
      </c>
      <c r="AG296">
        <v>0.79</v>
      </c>
      <c r="AH296" t="s">
        <v>36</v>
      </c>
      <c r="AI296" t="s">
        <v>37</v>
      </c>
      <c r="AJ296" t="s">
        <v>38</v>
      </c>
    </row>
    <row r="297" spans="1:36" x14ac:dyDescent="0.25">
      <c r="A297" t="s">
        <v>32</v>
      </c>
      <c r="B297" t="s">
        <v>946</v>
      </c>
      <c r="C297">
        <f>YEAR(B297)</f>
        <v>2000</v>
      </c>
      <c r="D297">
        <v>64.5</v>
      </c>
      <c r="E297">
        <v>60.9</v>
      </c>
      <c r="F297">
        <v>62.2</v>
      </c>
      <c r="H297" s="2">
        <f>IF(F297-68.3&lt;=0,0,IF(F297-68.3&lt;=1,1,2))</f>
        <v>0</v>
      </c>
      <c r="I297">
        <v>64.5</v>
      </c>
      <c r="J297">
        <v>60.9</v>
      </c>
      <c r="K297">
        <v>62.2</v>
      </c>
      <c r="L297">
        <v>46.3</v>
      </c>
      <c r="M297">
        <v>56.4</v>
      </c>
      <c r="O297">
        <v>4.0000000000000001E-3</v>
      </c>
      <c r="P297">
        <v>100</v>
      </c>
      <c r="Q297">
        <v>4.17</v>
      </c>
      <c r="R297" t="s">
        <v>40</v>
      </c>
      <c r="S297">
        <v>0</v>
      </c>
      <c r="T297">
        <v>0</v>
      </c>
      <c r="U297">
        <v>0</v>
      </c>
      <c r="V297">
        <v>25.3</v>
      </c>
      <c r="W297">
        <v>351.4</v>
      </c>
      <c r="X297">
        <v>1023.9</v>
      </c>
      <c r="Y297">
        <v>74.2</v>
      </c>
      <c r="Z297">
        <v>6.8</v>
      </c>
      <c r="AA297">
        <v>0</v>
      </c>
      <c r="AB297">
        <v>0</v>
      </c>
      <c r="AC297">
        <v>0</v>
      </c>
      <c r="AD297">
        <v>0</v>
      </c>
      <c r="AE297" t="s">
        <v>947</v>
      </c>
      <c r="AF297" t="s">
        <v>948</v>
      </c>
      <c r="AG297">
        <v>0.82</v>
      </c>
      <c r="AH297" t="s">
        <v>56</v>
      </c>
      <c r="AI297" t="s">
        <v>78</v>
      </c>
      <c r="AJ297" t="s">
        <v>40</v>
      </c>
    </row>
    <row r="298" spans="1:36" x14ac:dyDescent="0.25">
      <c r="A298" t="s">
        <v>32</v>
      </c>
      <c r="B298" t="s">
        <v>949</v>
      </c>
      <c r="C298">
        <f>YEAR(B298)</f>
        <v>2000</v>
      </c>
      <c r="D298">
        <v>62.7</v>
      </c>
      <c r="E298">
        <v>59.1</v>
      </c>
      <c r="F298">
        <v>60.5</v>
      </c>
      <c r="H298" s="2">
        <f>IF(F298-68.3&lt;=0,0,IF(F298-68.3&lt;=1,1,2))</f>
        <v>0</v>
      </c>
      <c r="I298">
        <v>62.7</v>
      </c>
      <c r="J298">
        <v>59.1</v>
      </c>
      <c r="K298">
        <v>60.5</v>
      </c>
      <c r="L298">
        <v>44.9</v>
      </c>
      <c r="M298">
        <v>56.6</v>
      </c>
      <c r="O298">
        <v>1.6E-2</v>
      </c>
      <c r="P298">
        <v>100</v>
      </c>
      <c r="Q298">
        <v>8.33</v>
      </c>
      <c r="R298" t="s">
        <v>40</v>
      </c>
      <c r="S298">
        <v>0</v>
      </c>
      <c r="T298">
        <v>0</v>
      </c>
      <c r="U298">
        <v>0</v>
      </c>
      <c r="V298">
        <v>28.9</v>
      </c>
      <c r="W298">
        <v>345.3</v>
      </c>
      <c r="X298">
        <v>1022</v>
      </c>
      <c r="Y298">
        <v>77.099999999999994</v>
      </c>
      <c r="Z298">
        <v>6.8</v>
      </c>
      <c r="AA298">
        <v>0</v>
      </c>
      <c r="AB298">
        <v>0</v>
      </c>
      <c r="AC298">
        <v>0</v>
      </c>
      <c r="AD298">
        <v>0</v>
      </c>
      <c r="AE298" t="s">
        <v>950</v>
      </c>
      <c r="AF298" t="s">
        <v>951</v>
      </c>
      <c r="AG298">
        <v>0.86</v>
      </c>
      <c r="AH298" t="s">
        <v>56</v>
      </c>
      <c r="AI298" t="s">
        <v>101</v>
      </c>
      <c r="AJ298" t="s">
        <v>40</v>
      </c>
    </row>
    <row r="299" spans="1:36" x14ac:dyDescent="0.25">
      <c r="A299" t="s">
        <v>32</v>
      </c>
      <c r="B299" t="s">
        <v>952</v>
      </c>
      <c r="C299">
        <f>YEAR(B299)</f>
        <v>2000</v>
      </c>
      <c r="D299">
        <v>60.9</v>
      </c>
      <c r="E299">
        <v>59.1</v>
      </c>
      <c r="F299">
        <v>60.7</v>
      </c>
      <c r="H299" s="2">
        <f>IF(F299-68.3&lt;=0,0,IF(F299-68.3&lt;=1,1,2))</f>
        <v>0</v>
      </c>
      <c r="I299">
        <v>60.9</v>
      </c>
      <c r="J299">
        <v>59.1</v>
      </c>
      <c r="K299">
        <v>60.7</v>
      </c>
      <c r="L299">
        <v>45.8</v>
      </c>
      <c r="M299">
        <v>58.1</v>
      </c>
      <c r="O299">
        <v>8.0000000000000002E-3</v>
      </c>
      <c r="P299">
        <v>100</v>
      </c>
      <c r="Q299">
        <v>8.33</v>
      </c>
      <c r="R299" t="s">
        <v>40</v>
      </c>
      <c r="S299">
        <v>0</v>
      </c>
      <c r="T299">
        <v>0</v>
      </c>
      <c r="U299">
        <v>0</v>
      </c>
      <c r="V299">
        <v>28.9</v>
      </c>
      <c r="W299">
        <v>346.7</v>
      </c>
      <c r="X299">
        <v>1019.2</v>
      </c>
      <c r="Y299">
        <v>82.9</v>
      </c>
      <c r="Z299">
        <v>6.8</v>
      </c>
      <c r="AA299">
        <v>0</v>
      </c>
      <c r="AB299">
        <v>0</v>
      </c>
      <c r="AC299">
        <v>0</v>
      </c>
      <c r="AD299">
        <v>0</v>
      </c>
      <c r="AE299" t="s">
        <v>953</v>
      </c>
      <c r="AF299" t="s">
        <v>954</v>
      </c>
      <c r="AG299">
        <v>0.89</v>
      </c>
      <c r="AH299" t="s">
        <v>56</v>
      </c>
      <c r="AI299" t="s">
        <v>101</v>
      </c>
      <c r="AJ299" t="s">
        <v>40</v>
      </c>
    </row>
    <row r="300" spans="1:36" x14ac:dyDescent="0.25">
      <c r="A300" t="s">
        <v>32</v>
      </c>
      <c r="B300" t="s">
        <v>955</v>
      </c>
      <c r="C300">
        <f>YEAR(B300)</f>
        <v>2000</v>
      </c>
      <c r="D300">
        <v>64.5</v>
      </c>
      <c r="E300">
        <v>60.9</v>
      </c>
      <c r="F300">
        <v>62.1</v>
      </c>
      <c r="H300" s="2">
        <f>IF(F300-68.3&lt;=0,0,IF(F300-68.3&lt;=1,1,2))</f>
        <v>0</v>
      </c>
      <c r="I300">
        <v>64.5</v>
      </c>
      <c r="J300">
        <v>60.9</v>
      </c>
      <c r="K300">
        <v>62.1</v>
      </c>
      <c r="L300">
        <v>46.5</v>
      </c>
      <c r="M300">
        <v>56.8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23</v>
      </c>
      <c r="W300">
        <v>325.2</v>
      </c>
      <c r="X300">
        <v>1020.2</v>
      </c>
      <c r="Y300">
        <v>60.8</v>
      </c>
      <c r="Z300">
        <v>6.8</v>
      </c>
      <c r="AA300">
        <v>0</v>
      </c>
      <c r="AB300">
        <v>0</v>
      </c>
      <c r="AC300">
        <v>0</v>
      </c>
      <c r="AD300">
        <v>0</v>
      </c>
      <c r="AE300" t="s">
        <v>956</v>
      </c>
      <c r="AF300" t="s">
        <v>957</v>
      </c>
      <c r="AG300">
        <v>0.93</v>
      </c>
      <c r="AH300" t="s">
        <v>36</v>
      </c>
      <c r="AI300" t="s">
        <v>37</v>
      </c>
      <c r="AJ300" t="s">
        <v>38</v>
      </c>
    </row>
    <row r="301" spans="1:36" x14ac:dyDescent="0.25">
      <c r="A301" t="s">
        <v>32</v>
      </c>
      <c r="B301" t="s">
        <v>958</v>
      </c>
      <c r="C301">
        <f>YEAR(B301)</f>
        <v>2000</v>
      </c>
      <c r="D301">
        <v>68.099999999999994</v>
      </c>
      <c r="E301">
        <v>51.9</v>
      </c>
      <c r="F301">
        <v>60.8</v>
      </c>
      <c r="H301" s="2">
        <f>IF(F301-68.3&lt;=0,0,IF(F301-68.3&lt;=1,1,2))</f>
        <v>0</v>
      </c>
      <c r="I301">
        <v>68.099999999999994</v>
      </c>
      <c r="J301">
        <v>51.9</v>
      </c>
      <c r="K301">
        <v>60.8</v>
      </c>
      <c r="L301">
        <v>45.1</v>
      </c>
      <c r="M301">
        <v>56.8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11.4</v>
      </c>
      <c r="W301">
        <v>202.1</v>
      </c>
      <c r="X301">
        <v>1019.8</v>
      </c>
      <c r="Y301">
        <v>30</v>
      </c>
      <c r="Z301">
        <v>6.4</v>
      </c>
      <c r="AA301">
        <v>0</v>
      </c>
      <c r="AB301">
        <v>0</v>
      </c>
      <c r="AC301">
        <v>0</v>
      </c>
      <c r="AD301">
        <v>0</v>
      </c>
      <c r="AE301" t="s">
        <v>959</v>
      </c>
      <c r="AF301" t="s">
        <v>960</v>
      </c>
      <c r="AG301">
        <v>0.97</v>
      </c>
      <c r="AH301" t="s">
        <v>36</v>
      </c>
      <c r="AI301" t="s">
        <v>37</v>
      </c>
      <c r="AJ301" t="s">
        <v>38</v>
      </c>
    </row>
    <row r="302" spans="1:36" x14ac:dyDescent="0.25">
      <c r="A302" t="s">
        <v>32</v>
      </c>
      <c r="B302" t="s">
        <v>961</v>
      </c>
      <c r="C302">
        <f>YEAR(B302)</f>
        <v>2000</v>
      </c>
      <c r="D302">
        <v>73.5</v>
      </c>
      <c r="E302">
        <v>53.7</v>
      </c>
      <c r="F302">
        <v>64.3</v>
      </c>
      <c r="H302" s="2">
        <f>IF(F302-68.3&lt;=0,0,IF(F302-68.3&lt;=1,1,2))</f>
        <v>0</v>
      </c>
      <c r="I302">
        <v>73.5</v>
      </c>
      <c r="J302">
        <v>53.7</v>
      </c>
      <c r="K302">
        <v>64.3</v>
      </c>
      <c r="L302">
        <v>48.5</v>
      </c>
      <c r="M302">
        <v>57.3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11.4</v>
      </c>
      <c r="W302">
        <v>148.4</v>
      </c>
      <c r="X302">
        <v>1018.6</v>
      </c>
      <c r="Y302">
        <v>90</v>
      </c>
      <c r="Z302">
        <v>6.3</v>
      </c>
      <c r="AA302">
        <v>0</v>
      </c>
      <c r="AB302">
        <v>0</v>
      </c>
      <c r="AC302">
        <v>0</v>
      </c>
      <c r="AD302">
        <v>0</v>
      </c>
      <c r="AE302" t="s">
        <v>962</v>
      </c>
      <c r="AF302" t="s">
        <v>963</v>
      </c>
      <c r="AG302">
        <v>0</v>
      </c>
      <c r="AH302" t="s">
        <v>36</v>
      </c>
      <c r="AI302" t="s">
        <v>37</v>
      </c>
      <c r="AJ302" t="s">
        <v>38</v>
      </c>
    </row>
    <row r="303" spans="1:36" x14ac:dyDescent="0.25">
      <c r="A303" t="s">
        <v>32</v>
      </c>
      <c r="B303" t="s">
        <v>964</v>
      </c>
      <c r="C303">
        <f>YEAR(B303)</f>
        <v>2000</v>
      </c>
      <c r="D303">
        <v>77.099999999999994</v>
      </c>
      <c r="E303">
        <v>62.7</v>
      </c>
      <c r="F303">
        <v>69.3</v>
      </c>
      <c r="H303" s="2">
        <f>IF(F303-68.3&lt;=0,0,IF(F303-68.3&lt;=1,1,2))</f>
        <v>1</v>
      </c>
      <c r="I303">
        <v>77.099999999999994</v>
      </c>
      <c r="J303">
        <v>62.7</v>
      </c>
      <c r="K303">
        <v>69.3</v>
      </c>
      <c r="L303">
        <v>58.9</v>
      </c>
      <c r="M303">
        <v>70.599999999999994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11.4</v>
      </c>
      <c r="W303">
        <v>121.6</v>
      </c>
      <c r="X303">
        <v>1018.1</v>
      </c>
      <c r="Y303">
        <v>61.4</v>
      </c>
      <c r="Z303">
        <v>6.6</v>
      </c>
      <c r="AA303">
        <v>0</v>
      </c>
      <c r="AB303">
        <v>0</v>
      </c>
      <c r="AC303">
        <v>0</v>
      </c>
      <c r="AD303">
        <v>0</v>
      </c>
      <c r="AE303" t="s">
        <v>965</v>
      </c>
      <c r="AF303" t="s">
        <v>966</v>
      </c>
      <c r="AG303">
        <v>0.03</v>
      </c>
      <c r="AH303" t="s">
        <v>36</v>
      </c>
      <c r="AI303" t="s">
        <v>37</v>
      </c>
      <c r="AJ303" t="s">
        <v>38</v>
      </c>
    </row>
    <row r="304" spans="1:36" x14ac:dyDescent="0.25">
      <c r="A304" t="s">
        <v>32</v>
      </c>
      <c r="B304" t="s">
        <v>967</v>
      </c>
      <c r="C304">
        <f>YEAR(B304)</f>
        <v>2000</v>
      </c>
      <c r="D304">
        <v>69.900000000000006</v>
      </c>
      <c r="E304">
        <v>64.5</v>
      </c>
      <c r="F304">
        <v>66.900000000000006</v>
      </c>
      <c r="H304" s="2">
        <f>IF(F304-68.3&lt;=0,0,IF(F304-68.3&lt;=1,1,2))</f>
        <v>0</v>
      </c>
      <c r="I304">
        <v>69.900000000000006</v>
      </c>
      <c r="J304">
        <v>64.5</v>
      </c>
      <c r="K304">
        <v>66.900000000000006</v>
      </c>
      <c r="L304">
        <v>58.7</v>
      </c>
      <c r="M304">
        <v>75.099999999999994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11.4</v>
      </c>
      <c r="W304">
        <v>26.7</v>
      </c>
      <c r="X304">
        <v>1021.2</v>
      </c>
      <c r="Y304">
        <v>67.5</v>
      </c>
      <c r="Z304">
        <v>6.8</v>
      </c>
      <c r="AA304">
        <v>0</v>
      </c>
      <c r="AB304">
        <v>0</v>
      </c>
      <c r="AC304">
        <v>0</v>
      </c>
      <c r="AD304">
        <v>0</v>
      </c>
      <c r="AE304" t="s">
        <v>968</v>
      </c>
      <c r="AF304" t="s">
        <v>969</v>
      </c>
      <c r="AG304">
        <v>7.0000000000000007E-2</v>
      </c>
      <c r="AH304" t="s">
        <v>36</v>
      </c>
      <c r="AI304" t="s">
        <v>37</v>
      </c>
      <c r="AJ304" t="s">
        <v>38</v>
      </c>
    </row>
    <row r="305" spans="1:36" x14ac:dyDescent="0.25">
      <c r="A305" t="s">
        <v>32</v>
      </c>
      <c r="B305" t="s">
        <v>970</v>
      </c>
      <c r="C305">
        <f>YEAR(B305)</f>
        <v>2000</v>
      </c>
      <c r="D305">
        <v>68.099999999999994</v>
      </c>
      <c r="E305">
        <v>53.7</v>
      </c>
      <c r="F305">
        <v>61.4</v>
      </c>
      <c r="H305" s="2">
        <f>IF(F305-68.3&lt;=0,0,IF(F305-68.3&lt;=1,1,2))</f>
        <v>0</v>
      </c>
      <c r="I305">
        <v>68.099999999999994</v>
      </c>
      <c r="J305">
        <v>53.7</v>
      </c>
      <c r="K305">
        <v>61.4</v>
      </c>
      <c r="L305">
        <v>53</v>
      </c>
      <c r="M305">
        <v>74.7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6.9</v>
      </c>
      <c r="W305">
        <v>325.8</v>
      </c>
      <c r="X305">
        <v>1022.5</v>
      </c>
      <c r="Y305">
        <v>31</v>
      </c>
      <c r="Z305">
        <v>6.8</v>
      </c>
      <c r="AA305">
        <v>0</v>
      </c>
      <c r="AB305">
        <v>0</v>
      </c>
      <c r="AC305">
        <v>0</v>
      </c>
      <c r="AD305">
        <v>0</v>
      </c>
      <c r="AE305" t="s">
        <v>971</v>
      </c>
      <c r="AF305" t="s">
        <v>972</v>
      </c>
      <c r="AG305">
        <v>0.1</v>
      </c>
      <c r="AH305" t="s">
        <v>36</v>
      </c>
      <c r="AI305" t="s">
        <v>37</v>
      </c>
      <c r="AJ305" t="s">
        <v>38</v>
      </c>
    </row>
    <row r="306" spans="1:36" x14ac:dyDescent="0.25">
      <c r="A306" t="s">
        <v>32</v>
      </c>
      <c r="B306" t="s">
        <v>973</v>
      </c>
      <c r="C306">
        <f>YEAR(B306)</f>
        <v>2000</v>
      </c>
      <c r="D306">
        <v>69.900000000000006</v>
      </c>
      <c r="E306">
        <v>55.5</v>
      </c>
      <c r="F306">
        <v>62</v>
      </c>
      <c r="H306" s="2">
        <f>IF(F306-68.3&lt;=0,0,IF(F306-68.3&lt;=1,1,2))</f>
        <v>0</v>
      </c>
      <c r="I306">
        <v>69.900000000000006</v>
      </c>
      <c r="J306">
        <v>55.5</v>
      </c>
      <c r="K306">
        <v>62</v>
      </c>
      <c r="L306">
        <v>52.7</v>
      </c>
      <c r="M306">
        <v>72.3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9.1999999999999993</v>
      </c>
      <c r="W306">
        <v>141.80000000000001</v>
      </c>
      <c r="X306">
        <v>1020.5</v>
      </c>
      <c r="Y306">
        <v>30</v>
      </c>
      <c r="Z306">
        <v>6.6</v>
      </c>
      <c r="AA306">
        <v>0</v>
      </c>
      <c r="AB306">
        <v>0</v>
      </c>
      <c r="AC306">
        <v>0</v>
      </c>
      <c r="AD306">
        <v>0</v>
      </c>
      <c r="AE306" t="s">
        <v>974</v>
      </c>
      <c r="AF306" t="s">
        <v>975</v>
      </c>
      <c r="AG306">
        <v>0.13</v>
      </c>
      <c r="AH306" t="s">
        <v>36</v>
      </c>
      <c r="AI306" t="s">
        <v>37</v>
      </c>
      <c r="AJ306" t="s">
        <v>38</v>
      </c>
    </row>
    <row r="307" spans="1:36" x14ac:dyDescent="0.25">
      <c r="A307" t="s">
        <v>32</v>
      </c>
      <c r="B307" t="s">
        <v>976</v>
      </c>
      <c r="C307">
        <f>YEAR(B307)</f>
        <v>2000</v>
      </c>
      <c r="D307">
        <v>71.7</v>
      </c>
      <c r="E307">
        <v>57.3</v>
      </c>
      <c r="F307">
        <v>65.099999999999994</v>
      </c>
      <c r="H307" s="2">
        <f>IF(F307-68.3&lt;=0,0,IF(F307-68.3&lt;=1,1,2))</f>
        <v>0</v>
      </c>
      <c r="I307">
        <v>71.7</v>
      </c>
      <c r="J307">
        <v>57.3</v>
      </c>
      <c r="K307">
        <v>65.099999999999994</v>
      </c>
      <c r="L307">
        <v>54.4</v>
      </c>
      <c r="M307">
        <v>69.099999999999994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11.4</v>
      </c>
      <c r="W307">
        <v>134.6</v>
      </c>
      <c r="X307">
        <v>1018.1</v>
      </c>
      <c r="Y307">
        <v>35.9</v>
      </c>
      <c r="Z307">
        <v>6.6</v>
      </c>
      <c r="AA307">
        <v>0</v>
      </c>
      <c r="AB307">
        <v>0</v>
      </c>
      <c r="AC307">
        <v>0</v>
      </c>
      <c r="AD307">
        <v>0</v>
      </c>
      <c r="AE307" t="s">
        <v>977</v>
      </c>
      <c r="AF307" t="s">
        <v>978</v>
      </c>
      <c r="AG307">
        <v>0.16</v>
      </c>
      <c r="AH307" t="s">
        <v>36</v>
      </c>
      <c r="AI307" t="s">
        <v>37</v>
      </c>
      <c r="AJ307" t="s">
        <v>38</v>
      </c>
    </row>
    <row r="308" spans="1:36" x14ac:dyDescent="0.25">
      <c r="A308" t="s">
        <v>32</v>
      </c>
      <c r="B308" t="s">
        <v>979</v>
      </c>
      <c r="C308">
        <f>YEAR(B308)</f>
        <v>2000</v>
      </c>
      <c r="D308">
        <v>75.3</v>
      </c>
      <c r="E308">
        <v>57.3</v>
      </c>
      <c r="F308">
        <v>68.2</v>
      </c>
      <c r="H308" s="2">
        <f>IF(F308-68.3&lt;=0,0,IF(F308-68.3&lt;=1,1,2))</f>
        <v>0</v>
      </c>
      <c r="I308">
        <v>75.3</v>
      </c>
      <c r="J308">
        <v>57.3</v>
      </c>
      <c r="K308">
        <v>68.2</v>
      </c>
      <c r="L308">
        <v>55.6</v>
      </c>
      <c r="M308">
        <v>64.8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9.1999999999999993</v>
      </c>
      <c r="W308">
        <v>151.4</v>
      </c>
      <c r="X308">
        <v>1016.8</v>
      </c>
      <c r="Y308">
        <v>30</v>
      </c>
      <c r="Z308">
        <v>6.3</v>
      </c>
      <c r="AA308">
        <v>0</v>
      </c>
      <c r="AB308">
        <v>0</v>
      </c>
      <c r="AC308">
        <v>0</v>
      </c>
      <c r="AD308">
        <v>0</v>
      </c>
      <c r="AE308" t="s">
        <v>980</v>
      </c>
      <c r="AF308" t="s">
        <v>981</v>
      </c>
      <c r="AG308">
        <v>0.2</v>
      </c>
      <c r="AH308" t="s">
        <v>36</v>
      </c>
      <c r="AI308" t="s">
        <v>37</v>
      </c>
      <c r="AJ308" t="s">
        <v>38</v>
      </c>
    </row>
    <row r="309" spans="1:36" x14ac:dyDescent="0.25">
      <c r="A309" t="s">
        <v>32</v>
      </c>
      <c r="B309" t="s">
        <v>982</v>
      </c>
      <c r="C309">
        <f>YEAR(B309)</f>
        <v>2000</v>
      </c>
      <c r="D309">
        <v>78.900000000000006</v>
      </c>
      <c r="E309">
        <v>62.7</v>
      </c>
      <c r="F309">
        <v>70.2</v>
      </c>
      <c r="H309" s="2">
        <f>IF(F309-68.3&lt;=0,0,IF(F309-68.3&lt;=1,1,2))</f>
        <v>2</v>
      </c>
      <c r="I309">
        <v>78.900000000000006</v>
      </c>
      <c r="J309">
        <v>62.7</v>
      </c>
      <c r="K309">
        <v>70.2</v>
      </c>
      <c r="L309">
        <v>52.5</v>
      </c>
      <c r="M309">
        <v>54.5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18.3</v>
      </c>
      <c r="W309">
        <v>169.5</v>
      </c>
      <c r="X309">
        <v>1016.6</v>
      </c>
      <c r="Y309">
        <v>50</v>
      </c>
      <c r="Z309">
        <v>6.3</v>
      </c>
      <c r="AA309">
        <v>0</v>
      </c>
      <c r="AB309">
        <v>0</v>
      </c>
      <c r="AC309">
        <v>0</v>
      </c>
      <c r="AD309">
        <v>0</v>
      </c>
      <c r="AE309" t="s">
        <v>983</v>
      </c>
      <c r="AF309" t="s">
        <v>984</v>
      </c>
      <c r="AG309">
        <v>0.23</v>
      </c>
      <c r="AH309" t="s">
        <v>36</v>
      </c>
      <c r="AI309" t="s">
        <v>37</v>
      </c>
      <c r="AJ309" t="s">
        <v>38</v>
      </c>
    </row>
    <row r="310" spans="1:36" x14ac:dyDescent="0.25">
      <c r="A310" t="s">
        <v>32</v>
      </c>
      <c r="B310" t="s">
        <v>985</v>
      </c>
      <c r="C310">
        <f>YEAR(B310)</f>
        <v>2000</v>
      </c>
      <c r="D310">
        <v>75.3</v>
      </c>
      <c r="E310">
        <v>59.1</v>
      </c>
      <c r="F310">
        <v>65.2</v>
      </c>
      <c r="H310" s="2">
        <f>IF(F310-68.3&lt;=0,0,IF(F310-68.3&lt;=1,1,2))</f>
        <v>0</v>
      </c>
      <c r="I310">
        <v>75.3</v>
      </c>
      <c r="J310">
        <v>59.1</v>
      </c>
      <c r="K310">
        <v>65.2</v>
      </c>
      <c r="L310">
        <v>55.9</v>
      </c>
      <c r="M310">
        <v>73.2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9.1999999999999993</v>
      </c>
      <c r="W310">
        <v>164.1</v>
      </c>
      <c r="X310">
        <v>1020.1</v>
      </c>
      <c r="Y310">
        <v>0</v>
      </c>
      <c r="Z310">
        <v>6.2</v>
      </c>
      <c r="AA310">
        <v>0</v>
      </c>
      <c r="AB310">
        <v>0</v>
      </c>
      <c r="AC310">
        <v>0</v>
      </c>
      <c r="AD310">
        <v>0</v>
      </c>
      <c r="AE310" t="s">
        <v>986</v>
      </c>
      <c r="AF310" t="s">
        <v>987</v>
      </c>
      <c r="AG310">
        <v>0.25</v>
      </c>
      <c r="AH310" t="s">
        <v>330</v>
      </c>
      <c r="AI310" t="s">
        <v>37</v>
      </c>
      <c r="AJ310" t="s">
        <v>331</v>
      </c>
    </row>
    <row r="311" spans="1:36" x14ac:dyDescent="0.25">
      <c r="A311" t="s">
        <v>32</v>
      </c>
      <c r="B311" t="s">
        <v>988</v>
      </c>
      <c r="C311">
        <f>YEAR(B311)</f>
        <v>2000</v>
      </c>
      <c r="D311">
        <v>75.3</v>
      </c>
      <c r="E311">
        <v>60.9</v>
      </c>
      <c r="F311">
        <v>67.599999999999994</v>
      </c>
      <c r="H311" s="2">
        <f>IF(F311-68.3&lt;=0,0,IF(F311-68.3&lt;=1,1,2))</f>
        <v>0</v>
      </c>
      <c r="I311">
        <v>75.3</v>
      </c>
      <c r="J311">
        <v>60.9</v>
      </c>
      <c r="K311">
        <v>67.599999999999994</v>
      </c>
      <c r="L311">
        <v>54.5</v>
      </c>
      <c r="M311">
        <v>63.5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9.1999999999999993</v>
      </c>
      <c r="W311">
        <v>155.1</v>
      </c>
      <c r="X311">
        <v>1019.9</v>
      </c>
      <c r="Y311">
        <v>0</v>
      </c>
      <c r="Z311">
        <v>6.2</v>
      </c>
      <c r="AA311">
        <v>0</v>
      </c>
      <c r="AB311">
        <v>0</v>
      </c>
      <c r="AC311">
        <v>0</v>
      </c>
      <c r="AD311">
        <v>0</v>
      </c>
      <c r="AE311" t="s">
        <v>989</v>
      </c>
      <c r="AF311" t="s">
        <v>990</v>
      </c>
      <c r="AG311">
        <v>0.28999999999999998</v>
      </c>
      <c r="AH311" t="s">
        <v>330</v>
      </c>
      <c r="AI311" t="s">
        <v>37</v>
      </c>
      <c r="AJ311" t="s">
        <v>331</v>
      </c>
    </row>
    <row r="312" spans="1:36" x14ac:dyDescent="0.25">
      <c r="A312" t="s">
        <v>32</v>
      </c>
      <c r="B312" t="s">
        <v>991</v>
      </c>
      <c r="C312">
        <f>YEAR(B312)</f>
        <v>2000</v>
      </c>
      <c r="D312">
        <v>71.7</v>
      </c>
      <c r="E312">
        <v>60.9</v>
      </c>
      <c r="F312">
        <v>67.3</v>
      </c>
      <c r="H312" s="2">
        <f>IF(F312-68.3&lt;=0,0,IF(F312-68.3&lt;=1,1,2))</f>
        <v>0</v>
      </c>
      <c r="I312">
        <v>71.7</v>
      </c>
      <c r="J312">
        <v>60.9</v>
      </c>
      <c r="K312">
        <v>67.3</v>
      </c>
      <c r="L312">
        <v>55.7</v>
      </c>
      <c r="M312">
        <v>68.2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13.9</v>
      </c>
      <c r="W312">
        <v>178.5</v>
      </c>
      <c r="X312">
        <v>1015.6</v>
      </c>
      <c r="Y312">
        <v>70</v>
      </c>
      <c r="Z312">
        <v>6.4</v>
      </c>
      <c r="AA312">
        <v>0</v>
      </c>
      <c r="AB312">
        <v>0</v>
      </c>
      <c r="AC312">
        <v>0</v>
      </c>
      <c r="AD312">
        <v>0</v>
      </c>
      <c r="AE312" t="s">
        <v>992</v>
      </c>
      <c r="AF312" t="s">
        <v>993</v>
      </c>
      <c r="AG312">
        <v>0.32</v>
      </c>
      <c r="AH312" t="s">
        <v>36</v>
      </c>
      <c r="AI312" t="s">
        <v>37</v>
      </c>
      <c r="AJ312" t="s">
        <v>38</v>
      </c>
    </row>
    <row r="313" spans="1:36" x14ac:dyDescent="0.25">
      <c r="A313" t="s">
        <v>32</v>
      </c>
      <c r="B313" t="s">
        <v>994</v>
      </c>
      <c r="C313">
        <f>YEAR(B313)</f>
        <v>2000</v>
      </c>
      <c r="D313">
        <v>77.099999999999994</v>
      </c>
      <c r="E313">
        <v>59.1</v>
      </c>
      <c r="F313">
        <v>66.900000000000006</v>
      </c>
      <c r="H313" s="2">
        <f>IF(F313-68.3&lt;=0,0,IF(F313-68.3&lt;=1,1,2))</f>
        <v>0</v>
      </c>
      <c r="I313">
        <v>77.099999999999994</v>
      </c>
      <c r="J313">
        <v>59.1</v>
      </c>
      <c r="K313">
        <v>66.900000000000006</v>
      </c>
      <c r="L313">
        <v>49</v>
      </c>
      <c r="M313">
        <v>54.7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13.9</v>
      </c>
      <c r="W313">
        <v>155.1</v>
      </c>
      <c r="X313">
        <v>1014</v>
      </c>
      <c r="Y313">
        <v>30</v>
      </c>
      <c r="Z313">
        <v>6.4</v>
      </c>
      <c r="AA313">
        <v>0</v>
      </c>
      <c r="AB313">
        <v>0</v>
      </c>
      <c r="AC313">
        <v>0</v>
      </c>
      <c r="AD313">
        <v>0</v>
      </c>
      <c r="AE313" t="s">
        <v>995</v>
      </c>
      <c r="AF313" t="s">
        <v>996</v>
      </c>
      <c r="AG313">
        <v>0.36</v>
      </c>
      <c r="AH313" t="s">
        <v>36</v>
      </c>
      <c r="AI313" t="s">
        <v>37</v>
      </c>
      <c r="AJ313" t="s">
        <v>38</v>
      </c>
    </row>
    <row r="314" spans="1:36" x14ac:dyDescent="0.25">
      <c r="A314" t="s">
        <v>32</v>
      </c>
      <c r="B314" t="s">
        <v>997</v>
      </c>
      <c r="C314">
        <f>YEAR(B314)</f>
        <v>2000</v>
      </c>
      <c r="D314">
        <v>78.900000000000006</v>
      </c>
      <c r="E314">
        <v>64.5</v>
      </c>
      <c r="F314">
        <v>70.8</v>
      </c>
      <c r="H314" s="2">
        <f>IF(F314-68.3&lt;=0,0,IF(F314-68.3&lt;=1,1,2))</f>
        <v>2</v>
      </c>
      <c r="I314">
        <v>78.900000000000006</v>
      </c>
      <c r="J314">
        <v>64.5</v>
      </c>
      <c r="K314">
        <v>70.8</v>
      </c>
      <c r="L314">
        <v>43.8</v>
      </c>
      <c r="M314">
        <v>38.5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8.1</v>
      </c>
      <c r="W314">
        <v>153</v>
      </c>
      <c r="X314">
        <v>1017.8</v>
      </c>
      <c r="Y314">
        <v>0</v>
      </c>
      <c r="Z314">
        <v>6.2</v>
      </c>
      <c r="AA314">
        <v>0</v>
      </c>
      <c r="AB314">
        <v>0</v>
      </c>
      <c r="AC314">
        <v>0</v>
      </c>
      <c r="AD314">
        <v>0</v>
      </c>
      <c r="AE314" t="s">
        <v>998</v>
      </c>
      <c r="AF314" t="s">
        <v>999</v>
      </c>
      <c r="AG314">
        <v>0.39</v>
      </c>
      <c r="AH314" t="s">
        <v>330</v>
      </c>
      <c r="AI314" t="s">
        <v>37</v>
      </c>
      <c r="AJ314" t="s">
        <v>331</v>
      </c>
    </row>
    <row r="315" spans="1:36" x14ac:dyDescent="0.25">
      <c r="A315" t="s">
        <v>32</v>
      </c>
      <c r="B315" t="s">
        <v>1000</v>
      </c>
      <c r="C315">
        <f>YEAR(B315)</f>
        <v>2000</v>
      </c>
      <c r="D315">
        <v>77.099999999999994</v>
      </c>
      <c r="E315">
        <v>60.9</v>
      </c>
      <c r="F315">
        <v>67.900000000000006</v>
      </c>
      <c r="H315" s="2">
        <f>IF(F315-68.3&lt;=0,0,IF(F315-68.3&lt;=1,1,2))</f>
        <v>0</v>
      </c>
      <c r="I315">
        <v>77.099999999999994</v>
      </c>
      <c r="J315">
        <v>60.9</v>
      </c>
      <c r="K315">
        <v>67.900000000000006</v>
      </c>
      <c r="L315">
        <v>42.4</v>
      </c>
      <c r="M315">
        <v>41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10.3</v>
      </c>
      <c r="W315">
        <v>157.69999999999999</v>
      </c>
      <c r="X315">
        <v>1021.1</v>
      </c>
      <c r="Y315">
        <v>0</v>
      </c>
      <c r="Z315">
        <v>6.2</v>
      </c>
      <c r="AA315">
        <v>0</v>
      </c>
      <c r="AB315">
        <v>0</v>
      </c>
      <c r="AC315">
        <v>0</v>
      </c>
      <c r="AD315">
        <v>0</v>
      </c>
      <c r="AE315" t="s">
        <v>1001</v>
      </c>
      <c r="AF315" t="s">
        <v>1002</v>
      </c>
      <c r="AG315">
        <v>0.42</v>
      </c>
      <c r="AH315" t="s">
        <v>330</v>
      </c>
      <c r="AI315" t="s">
        <v>37</v>
      </c>
      <c r="AJ315" t="s">
        <v>331</v>
      </c>
    </row>
    <row r="316" spans="1:36" x14ac:dyDescent="0.25">
      <c r="A316" t="s">
        <v>32</v>
      </c>
      <c r="B316" t="s">
        <v>1003</v>
      </c>
      <c r="C316">
        <f>YEAR(B316)</f>
        <v>2000</v>
      </c>
      <c r="D316">
        <v>77.099999999999994</v>
      </c>
      <c r="E316">
        <v>57.3</v>
      </c>
      <c r="F316">
        <v>66.599999999999994</v>
      </c>
      <c r="H316" s="2">
        <f>IF(F316-68.3&lt;=0,0,IF(F316-68.3&lt;=1,1,2))</f>
        <v>0</v>
      </c>
      <c r="I316">
        <v>77.099999999999994</v>
      </c>
      <c r="J316">
        <v>57.3</v>
      </c>
      <c r="K316">
        <v>66.599999999999994</v>
      </c>
      <c r="L316">
        <v>39.6</v>
      </c>
      <c r="M316">
        <v>37.4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9.1999999999999993</v>
      </c>
      <c r="W316">
        <v>171.7</v>
      </c>
      <c r="X316">
        <v>1021.8</v>
      </c>
      <c r="Y316">
        <v>0</v>
      </c>
      <c r="Z316">
        <v>6.2</v>
      </c>
      <c r="AA316">
        <v>0</v>
      </c>
      <c r="AB316">
        <v>0</v>
      </c>
      <c r="AC316">
        <v>0</v>
      </c>
      <c r="AD316">
        <v>0</v>
      </c>
      <c r="AE316" t="s">
        <v>1004</v>
      </c>
      <c r="AF316" t="s">
        <v>1005</v>
      </c>
      <c r="AG316">
        <v>0.45</v>
      </c>
      <c r="AH316" t="s">
        <v>330</v>
      </c>
      <c r="AI316" t="s">
        <v>37</v>
      </c>
      <c r="AJ316" t="s">
        <v>331</v>
      </c>
    </row>
    <row r="317" spans="1:36" x14ac:dyDescent="0.25">
      <c r="A317" t="s">
        <v>32</v>
      </c>
      <c r="B317" t="s">
        <v>1006</v>
      </c>
      <c r="C317">
        <f>YEAR(B317)</f>
        <v>2000</v>
      </c>
      <c r="D317">
        <v>77.099999999999994</v>
      </c>
      <c r="E317">
        <v>59.1</v>
      </c>
      <c r="F317">
        <v>66.5</v>
      </c>
      <c r="H317" s="2">
        <f>IF(F317-68.3&lt;=0,0,IF(F317-68.3&lt;=1,1,2))</f>
        <v>0</v>
      </c>
      <c r="I317">
        <v>77.099999999999994</v>
      </c>
      <c r="J317">
        <v>59.1</v>
      </c>
      <c r="K317">
        <v>66.5</v>
      </c>
      <c r="L317">
        <v>40.700000000000003</v>
      </c>
      <c r="M317">
        <v>41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10.3</v>
      </c>
      <c r="W317">
        <v>160.80000000000001</v>
      </c>
      <c r="X317">
        <v>1021.6</v>
      </c>
      <c r="Y317">
        <v>76.7</v>
      </c>
      <c r="Z317">
        <v>6.3</v>
      </c>
      <c r="AA317">
        <v>0</v>
      </c>
      <c r="AB317">
        <v>0</v>
      </c>
      <c r="AC317">
        <v>0</v>
      </c>
      <c r="AD317">
        <v>0</v>
      </c>
      <c r="AE317" t="s">
        <v>1007</v>
      </c>
      <c r="AF317" t="s">
        <v>1008</v>
      </c>
      <c r="AG317">
        <v>0.5</v>
      </c>
      <c r="AH317" t="s">
        <v>36</v>
      </c>
      <c r="AI317" t="s">
        <v>37</v>
      </c>
      <c r="AJ317" t="s">
        <v>38</v>
      </c>
    </row>
    <row r="318" spans="1:36" x14ac:dyDescent="0.25">
      <c r="A318" t="s">
        <v>32</v>
      </c>
      <c r="B318" t="s">
        <v>1009</v>
      </c>
      <c r="C318">
        <f>YEAR(B318)</f>
        <v>2000</v>
      </c>
      <c r="D318">
        <v>69.900000000000006</v>
      </c>
      <c r="E318">
        <v>57.3</v>
      </c>
      <c r="F318">
        <v>64.400000000000006</v>
      </c>
      <c r="H318" s="2">
        <f>IF(F318-68.3&lt;=0,0,IF(F318-68.3&lt;=1,1,2))</f>
        <v>0</v>
      </c>
      <c r="I318">
        <v>69.900000000000006</v>
      </c>
      <c r="J318">
        <v>57.3</v>
      </c>
      <c r="K318">
        <v>64.400000000000006</v>
      </c>
      <c r="L318">
        <v>56.5</v>
      </c>
      <c r="M318">
        <v>76.099999999999994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11.4</v>
      </c>
      <c r="W318">
        <v>297</v>
      </c>
      <c r="X318">
        <v>1021.6</v>
      </c>
      <c r="Y318">
        <v>33.799999999999997</v>
      </c>
      <c r="Z318">
        <v>6.6</v>
      </c>
      <c r="AA318">
        <v>0</v>
      </c>
      <c r="AB318">
        <v>0</v>
      </c>
      <c r="AC318">
        <v>0</v>
      </c>
      <c r="AD318">
        <v>0</v>
      </c>
      <c r="AE318" t="s">
        <v>1010</v>
      </c>
      <c r="AF318" t="s">
        <v>1011</v>
      </c>
      <c r="AG318">
        <v>0.52</v>
      </c>
      <c r="AH318" t="s">
        <v>36</v>
      </c>
      <c r="AI318" t="s">
        <v>37</v>
      </c>
      <c r="AJ318" t="s">
        <v>38</v>
      </c>
    </row>
    <row r="319" spans="1:36" x14ac:dyDescent="0.25">
      <c r="A319" t="s">
        <v>32</v>
      </c>
      <c r="B319" t="s">
        <v>1012</v>
      </c>
      <c r="C319">
        <f>YEAR(B319)</f>
        <v>2000</v>
      </c>
      <c r="D319">
        <v>68.099999999999994</v>
      </c>
      <c r="E319">
        <v>62.7</v>
      </c>
      <c r="F319">
        <v>65</v>
      </c>
      <c r="H319" s="2">
        <f>IF(F319-68.3&lt;=0,0,IF(F319-68.3&lt;=1,1,2))</f>
        <v>0</v>
      </c>
      <c r="I319">
        <v>68.099999999999994</v>
      </c>
      <c r="J319">
        <v>62.7</v>
      </c>
      <c r="K319">
        <v>65</v>
      </c>
      <c r="L319">
        <v>50.2</v>
      </c>
      <c r="M319">
        <v>59.6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16.100000000000001</v>
      </c>
      <c r="W319">
        <v>332.6</v>
      </c>
      <c r="X319">
        <v>1020.3</v>
      </c>
      <c r="Y319">
        <v>39.6</v>
      </c>
      <c r="Z319">
        <v>6.8</v>
      </c>
      <c r="AA319">
        <v>0</v>
      </c>
      <c r="AB319">
        <v>0</v>
      </c>
      <c r="AC319">
        <v>0</v>
      </c>
      <c r="AD319">
        <v>0</v>
      </c>
      <c r="AE319" t="s">
        <v>1013</v>
      </c>
      <c r="AF319" t="s">
        <v>1014</v>
      </c>
      <c r="AG319">
        <v>0.55000000000000004</v>
      </c>
      <c r="AH319" t="s">
        <v>36</v>
      </c>
      <c r="AI319" t="s">
        <v>174</v>
      </c>
      <c r="AJ319" t="s">
        <v>38</v>
      </c>
    </row>
    <row r="320" spans="1:36" x14ac:dyDescent="0.25">
      <c r="A320" t="s">
        <v>32</v>
      </c>
      <c r="B320" t="s">
        <v>1015</v>
      </c>
      <c r="C320">
        <f>YEAR(B320)</f>
        <v>2000</v>
      </c>
      <c r="D320">
        <v>68.099999999999994</v>
      </c>
      <c r="E320">
        <v>53.7</v>
      </c>
      <c r="F320">
        <v>61.2</v>
      </c>
      <c r="H320" s="2">
        <f>IF(F320-68.3&lt;=0,0,IF(F320-68.3&lt;=1,1,2))</f>
        <v>0</v>
      </c>
      <c r="I320">
        <v>68.099999999999994</v>
      </c>
      <c r="J320">
        <v>53.7</v>
      </c>
      <c r="K320">
        <v>61.2</v>
      </c>
      <c r="L320">
        <v>51.4</v>
      </c>
      <c r="M320">
        <v>70.900000000000006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9.1999999999999993</v>
      </c>
      <c r="W320">
        <v>330.5</v>
      </c>
      <c r="X320">
        <v>1019.2</v>
      </c>
      <c r="Y320">
        <v>34.4</v>
      </c>
      <c r="Z320">
        <v>6.7</v>
      </c>
      <c r="AA320">
        <v>0</v>
      </c>
      <c r="AB320">
        <v>0</v>
      </c>
      <c r="AC320">
        <v>0</v>
      </c>
      <c r="AD320">
        <v>0</v>
      </c>
      <c r="AE320" t="s">
        <v>1016</v>
      </c>
      <c r="AF320" t="s">
        <v>1017</v>
      </c>
      <c r="AG320">
        <v>0.59</v>
      </c>
      <c r="AH320" t="s">
        <v>36</v>
      </c>
      <c r="AI320" t="s">
        <v>37</v>
      </c>
      <c r="AJ320" t="s">
        <v>38</v>
      </c>
    </row>
    <row r="321" spans="1:36" x14ac:dyDescent="0.25">
      <c r="A321" t="s">
        <v>32</v>
      </c>
      <c r="B321" t="s">
        <v>1018</v>
      </c>
      <c r="C321">
        <f>YEAR(B321)</f>
        <v>2000</v>
      </c>
      <c r="D321">
        <v>68.099999999999994</v>
      </c>
      <c r="E321">
        <v>51.9</v>
      </c>
      <c r="F321">
        <v>59.6</v>
      </c>
      <c r="H321" s="2">
        <f>IF(F321-68.3&lt;=0,0,IF(F321-68.3&lt;=1,1,2))</f>
        <v>0</v>
      </c>
      <c r="I321">
        <v>68.099999999999994</v>
      </c>
      <c r="J321">
        <v>51.9</v>
      </c>
      <c r="K321">
        <v>59.6</v>
      </c>
      <c r="L321">
        <v>53.8</v>
      </c>
      <c r="M321">
        <v>82.1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10.3</v>
      </c>
      <c r="W321">
        <v>185.7</v>
      </c>
      <c r="X321">
        <v>1019.6</v>
      </c>
      <c r="Y321">
        <v>31.3</v>
      </c>
      <c r="Z321">
        <v>6.6</v>
      </c>
      <c r="AA321">
        <v>0</v>
      </c>
      <c r="AB321">
        <v>0</v>
      </c>
      <c r="AC321">
        <v>0</v>
      </c>
      <c r="AD321">
        <v>0</v>
      </c>
      <c r="AE321" t="s">
        <v>1019</v>
      </c>
      <c r="AF321" t="s">
        <v>1020</v>
      </c>
      <c r="AG321">
        <v>0.63</v>
      </c>
      <c r="AH321" t="s">
        <v>36</v>
      </c>
      <c r="AI321" t="s">
        <v>37</v>
      </c>
      <c r="AJ321" t="s">
        <v>38</v>
      </c>
    </row>
    <row r="322" spans="1:36" x14ac:dyDescent="0.25">
      <c r="A322" t="s">
        <v>32</v>
      </c>
      <c r="B322" t="s">
        <v>1021</v>
      </c>
      <c r="C322">
        <f>YEAR(B322)</f>
        <v>2000</v>
      </c>
      <c r="D322">
        <v>68.099999999999994</v>
      </c>
      <c r="E322">
        <v>53.7</v>
      </c>
      <c r="F322">
        <v>59.9</v>
      </c>
      <c r="H322" s="2">
        <f>IF(F322-68.3&lt;=0,0,IF(F322-68.3&lt;=1,1,2))</f>
        <v>0</v>
      </c>
      <c r="I322">
        <v>68.099999999999994</v>
      </c>
      <c r="J322">
        <v>53.7</v>
      </c>
      <c r="K322">
        <v>59.9</v>
      </c>
      <c r="L322">
        <v>55</v>
      </c>
      <c r="M322">
        <v>84.5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6.9</v>
      </c>
      <c r="W322">
        <v>179.8</v>
      </c>
      <c r="X322">
        <v>1019.7</v>
      </c>
      <c r="Y322">
        <v>35.299999999999997</v>
      </c>
      <c r="Z322">
        <v>6.6</v>
      </c>
      <c r="AA322">
        <v>0</v>
      </c>
      <c r="AB322">
        <v>0</v>
      </c>
      <c r="AC322">
        <v>0</v>
      </c>
      <c r="AD322">
        <v>0</v>
      </c>
      <c r="AE322" t="s">
        <v>1022</v>
      </c>
      <c r="AF322" t="s">
        <v>1023</v>
      </c>
      <c r="AG322">
        <v>0.66</v>
      </c>
      <c r="AH322" t="s">
        <v>36</v>
      </c>
      <c r="AI322" t="s">
        <v>37</v>
      </c>
      <c r="AJ322" t="s">
        <v>38</v>
      </c>
    </row>
    <row r="323" spans="1:36" x14ac:dyDescent="0.25">
      <c r="A323" t="s">
        <v>32</v>
      </c>
      <c r="B323" t="s">
        <v>1024</v>
      </c>
      <c r="C323">
        <f>YEAR(B323)</f>
        <v>2000</v>
      </c>
      <c r="D323">
        <v>68.099999999999994</v>
      </c>
      <c r="E323">
        <v>51.9</v>
      </c>
      <c r="F323">
        <v>59.5</v>
      </c>
      <c r="H323" s="2">
        <f>IF(F323-68.3&lt;=0,0,IF(F323-68.3&lt;=1,1,2))</f>
        <v>0</v>
      </c>
      <c r="I323">
        <v>68.099999999999994</v>
      </c>
      <c r="J323">
        <v>51.9</v>
      </c>
      <c r="K323">
        <v>59.5</v>
      </c>
      <c r="L323">
        <v>51.4</v>
      </c>
      <c r="M323">
        <v>75.099999999999994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34.4</v>
      </c>
      <c r="W323">
        <v>171</v>
      </c>
      <c r="X323">
        <v>1018.9</v>
      </c>
      <c r="Y323">
        <v>30</v>
      </c>
      <c r="Z323">
        <v>6.6</v>
      </c>
      <c r="AA323">
        <v>0</v>
      </c>
      <c r="AB323">
        <v>0</v>
      </c>
      <c r="AC323">
        <v>0</v>
      </c>
      <c r="AD323">
        <v>0</v>
      </c>
      <c r="AE323" t="s">
        <v>1025</v>
      </c>
      <c r="AF323" t="s">
        <v>1026</v>
      </c>
      <c r="AG323">
        <v>0.7</v>
      </c>
      <c r="AH323" t="s">
        <v>36</v>
      </c>
      <c r="AI323" t="s">
        <v>37</v>
      </c>
      <c r="AJ323" t="s">
        <v>344</v>
      </c>
    </row>
    <row r="324" spans="1:36" x14ac:dyDescent="0.25">
      <c r="A324" t="s">
        <v>32</v>
      </c>
      <c r="B324" t="s">
        <v>1027</v>
      </c>
      <c r="C324">
        <f>YEAR(B324)</f>
        <v>2000</v>
      </c>
      <c r="D324">
        <v>64.5</v>
      </c>
      <c r="E324">
        <v>53.7</v>
      </c>
      <c r="F324">
        <v>55.9</v>
      </c>
      <c r="H324" s="2">
        <f>IF(F324-68.3&lt;=0,0,IF(F324-68.3&lt;=1,1,2))</f>
        <v>0</v>
      </c>
      <c r="I324">
        <v>64.5</v>
      </c>
      <c r="J324">
        <v>53.7</v>
      </c>
      <c r="K324">
        <v>55.9</v>
      </c>
      <c r="L324">
        <v>50.5</v>
      </c>
      <c r="M324">
        <v>82.3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8.1</v>
      </c>
      <c r="W324">
        <v>175.3</v>
      </c>
      <c r="X324">
        <v>1018</v>
      </c>
      <c r="Y324">
        <v>0</v>
      </c>
      <c r="Z324">
        <v>6.2</v>
      </c>
      <c r="AA324">
        <v>0</v>
      </c>
      <c r="AB324">
        <v>0</v>
      </c>
      <c r="AC324">
        <v>0</v>
      </c>
      <c r="AD324">
        <v>0</v>
      </c>
      <c r="AE324" t="s">
        <v>1028</v>
      </c>
      <c r="AF324" t="s">
        <v>1029</v>
      </c>
      <c r="AG324">
        <v>0.75</v>
      </c>
      <c r="AH324" t="s">
        <v>330</v>
      </c>
      <c r="AI324" t="s">
        <v>37</v>
      </c>
      <c r="AJ324" t="s">
        <v>331</v>
      </c>
    </row>
    <row r="325" spans="1:36" x14ac:dyDescent="0.25">
      <c r="A325" t="s">
        <v>32</v>
      </c>
      <c r="B325" t="s">
        <v>1030</v>
      </c>
      <c r="C325">
        <f>YEAR(B325)</f>
        <v>2000</v>
      </c>
      <c r="D325">
        <v>73.5</v>
      </c>
      <c r="E325">
        <v>57.3</v>
      </c>
      <c r="F325">
        <v>65</v>
      </c>
      <c r="H325" s="2">
        <f>IF(F325-68.3&lt;=0,0,IF(F325-68.3&lt;=1,1,2))</f>
        <v>0</v>
      </c>
      <c r="I325">
        <v>73.5</v>
      </c>
      <c r="J325">
        <v>57.3</v>
      </c>
      <c r="K325">
        <v>65</v>
      </c>
      <c r="L325">
        <v>55</v>
      </c>
      <c r="M325">
        <v>71.2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13.9</v>
      </c>
      <c r="W325">
        <v>150.1</v>
      </c>
      <c r="X325">
        <v>1017.6</v>
      </c>
      <c r="Y325">
        <v>65</v>
      </c>
      <c r="Z325">
        <v>6.5</v>
      </c>
      <c r="AA325">
        <v>0</v>
      </c>
      <c r="AB325">
        <v>0</v>
      </c>
      <c r="AC325">
        <v>0</v>
      </c>
      <c r="AD325">
        <v>0</v>
      </c>
      <c r="AE325" t="s">
        <v>1031</v>
      </c>
      <c r="AF325" t="s">
        <v>1032</v>
      </c>
      <c r="AG325">
        <v>0.77</v>
      </c>
      <c r="AH325" t="s">
        <v>36</v>
      </c>
      <c r="AI325" t="s">
        <v>37</v>
      </c>
      <c r="AJ325" t="s">
        <v>38</v>
      </c>
    </row>
    <row r="326" spans="1:36" x14ac:dyDescent="0.25">
      <c r="A326" t="s">
        <v>32</v>
      </c>
      <c r="B326" t="s">
        <v>1033</v>
      </c>
      <c r="C326">
        <f>YEAR(B326)</f>
        <v>2000</v>
      </c>
      <c r="D326">
        <v>77.099999999999994</v>
      </c>
      <c r="E326">
        <v>64.5</v>
      </c>
      <c r="F326">
        <v>69.099999999999994</v>
      </c>
      <c r="H326" s="2">
        <f>IF(F326-68.3&lt;=0,0,IF(F326-68.3&lt;=1,1,2))</f>
        <v>1</v>
      </c>
      <c r="I326">
        <v>77.099999999999994</v>
      </c>
      <c r="J326">
        <v>64.5</v>
      </c>
      <c r="K326">
        <v>69.099999999999994</v>
      </c>
      <c r="L326">
        <v>52.8</v>
      </c>
      <c r="M326">
        <v>57.5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17.2</v>
      </c>
      <c r="W326">
        <v>190.8</v>
      </c>
      <c r="X326">
        <v>1017.9</v>
      </c>
      <c r="Y326">
        <v>66.7</v>
      </c>
      <c r="Z326">
        <v>6.8</v>
      </c>
      <c r="AA326">
        <v>0</v>
      </c>
      <c r="AB326">
        <v>0</v>
      </c>
      <c r="AC326">
        <v>0</v>
      </c>
      <c r="AD326">
        <v>0</v>
      </c>
      <c r="AE326" t="s">
        <v>1034</v>
      </c>
      <c r="AF326" t="s">
        <v>1035</v>
      </c>
      <c r="AG326">
        <v>0.8</v>
      </c>
      <c r="AH326" t="s">
        <v>36</v>
      </c>
      <c r="AI326" t="s">
        <v>37</v>
      </c>
      <c r="AJ326" t="s">
        <v>38</v>
      </c>
    </row>
    <row r="327" spans="1:36" x14ac:dyDescent="0.25">
      <c r="A327" t="s">
        <v>32</v>
      </c>
      <c r="B327" t="s">
        <v>1036</v>
      </c>
      <c r="C327">
        <f>YEAR(B327)</f>
        <v>2000</v>
      </c>
      <c r="D327">
        <v>68.099999999999994</v>
      </c>
      <c r="E327">
        <v>57.3</v>
      </c>
      <c r="F327">
        <v>62</v>
      </c>
      <c r="H327" s="2">
        <f>IF(F327-68.3&lt;=0,0,IF(F327-68.3&lt;=1,1,2))</f>
        <v>0</v>
      </c>
      <c r="I327">
        <v>68.099999999999994</v>
      </c>
      <c r="J327">
        <v>57.3</v>
      </c>
      <c r="K327">
        <v>62</v>
      </c>
      <c r="L327">
        <v>55.9</v>
      </c>
      <c r="M327">
        <v>81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8.1</v>
      </c>
      <c r="W327">
        <v>168.7</v>
      </c>
      <c r="X327">
        <v>1018.3</v>
      </c>
      <c r="Y327">
        <v>40.6</v>
      </c>
      <c r="Z327">
        <v>6.8</v>
      </c>
      <c r="AA327">
        <v>0</v>
      </c>
      <c r="AB327">
        <v>0</v>
      </c>
      <c r="AC327">
        <v>0</v>
      </c>
      <c r="AD327">
        <v>0</v>
      </c>
      <c r="AE327" t="s">
        <v>1037</v>
      </c>
      <c r="AF327" t="s">
        <v>1038</v>
      </c>
      <c r="AG327">
        <v>0.84</v>
      </c>
      <c r="AH327" t="s">
        <v>36</v>
      </c>
      <c r="AI327" t="s">
        <v>37</v>
      </c>
      <c r="AJ327" t="s">
        <v>38</v>
      </c>
    </row>
    <row r="328" spans="1:36" x14ac:dyDescent="0.25">
      <c r="A328" t="s">
        <v>32</v>
      </c>
      <c r="B328" t="s">
        <v>1039</v>
      </c>
      <c r="C328">
        <f>YEAR(B328)</f>
        <v>2000</v>
      </c>
      <c r="D328">
        <v>73.5</v>
      </c>
      <c r="E328">
        <v>57.3</v>
      </c>
      <c r="F328">
        <v>63.8</v>
      </c>
      <c r="H328" s="2">
        <f>IF(F328-68.3&lt;=0,0,IF(F328-68.3&lt;=1,1,2))</f>
        <v>0</v>
      </c>
      <c r="I328">
        <v>73.5</v>
      </c>
      <c r="J328">
        <v>57.3</v>
      </c>
      <c r="K328">
        <v>63.8</v>
      </c>
      <c r="L328">
        <v>53.7</v>
      </c>
      <c r="M328">
        <v>70.7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11.4</v>
      </c>
      <c r="W328">
        <v>157.4</v>
      </c>
      <c r="X328">
        <v>1016.2</v>
      </c>
      <c r="Y328">
        <v>52.2</v>
      </c>
      <c r="Z328">
        <v>6.8</v>
      </c>
      <c r="AA328">
        <v>0</v>
      </c>
      <c r="AB328">
        <v>0</v>
      </c>
      <c r="AC328">
        <v>0</v>
      </c>
      <c r="AD328">
        <v>0</v>
      </c>
      <c r="AE328" t="s">
        <v>1040</v>
      </c>
      <c r="AF328" t="s">
        <v>1041</v>
      </c>
      <c r="AG328">
        <v>0.87</v>
      </c>
      <c r="AH328" t="s">
        <v>36</v>
      </c>
      <c r="AI328" t="s">
        <v>37</v>
      </c>
      <c r="AJ328" t="s">
        <v>38</v>
      </c>
    </row>
    <row r="329" spans="1:36" x14ac:dyDescent="0.25">
      <c r="A329" t="s">
        <v>32</v>
      </c>
      <c r="B329" t="s">
        <v>1042</v>
      </c>
      <c r="C329">
        <f>YEAR(B329)</f>
        <v>2000</v>
      </c>
      <c r="D329">
        <v>66.3</v>
      </c>
      <c r="E329">
        <v>55.5</v>
      </c>
      <c r="F329">
        <v>61.5</v>
      </c>
      <c r="H329" s="2">
        <f>IF(F329-68.3&lt;=0,0,IF(F329-68.3&lt;=1,1,2))</f>
        <v>0</v>
      </c>
      <c r="I329">
        <v>66.3</v>
      </c>
      <c r="J329">
        <v>55.5</v>
      </c>
      <c r="K329">
        <v>61.5</v>
      </c>
      <c r="L329">
        <v>53.9</v>
      </c>
      <c r="M329">
        <v>76.900000000000006</v>
      </c>
      <c r="O329">
        <v>7.9000000000000001E-2</v>
      </c>
      <c r="P329">
        <v>100</v>
      </c>
      <c r="Q329">
        <v>4.17</v>
      </c>
      <c r="R329" t="s">
        <v>40</v>
      </c>
      <c r="S329">
        <v>0</v>
      </c>
      <c r="T329">
        <v>0</v>
      </c>
      <c r="U329">
        <v>0</v>
      </c>
      <c r="V329">
        <v>10.3</v>
      </c>
      <c r="W329">
        <v>310.39999999999998</v>
      </c>
      <c r="X329">
        <v>1017.6</v>
      </c>
      <c r="Y329">
        <v>48.3</v>
      </c>
      <c r="Z329">
        <v>6.8</v>
      </c>
      <c r="AA329">
        <v>0</v>
      </c>
      <c r="AB329">
        <v>0</v>
      </c>
      <c r="AC329">
        <v>0</v>
      </c>
      <c r="AD329">
        <v>0</v>
      </c>
      <c r="AE329" t="s">
        <v>1043</v>
      </c>
      <c r="AF329" t="s">
        <v>1044</v>
      </c>
      <c r="AG329">
        <v>0.91</v>
      </c>
      <c r="AH329" t="s">
        <v>56</v>
      </c>
      <c r="AI329" t="s">
        <v>137</v>
      </c>
      <c r="AJ329" t="s">
        <v>40</v>
      </c>
    </row>
    <row r="330" spans="1:36" x14ac:dyDescent="0.25">
      <c r="A330" t="s">
        <v>32</v>
      </c>
      <c r="B330" t="s">
        <v>1045</v>
      </c>
      <c r="C330">
        <f>YEAR(B330)</f>
        <v>2000</v>
      </c>
      <c r="D330">
        <v>66.3</v>
      </c>
      <c r="E330">
        <v>53.7</v>
      </c>
      <c r="F330">
        <v>59</v>
      </c>
      <c r="H330" s="2">
        <f>IF(F330-68.3&lt;=0,0,IF(F330-68.3&lt;=1,1,2))</f>
        <v>0</v>
      </c>
      <c r="I330">
        <v>66.3</v>
      </c>
      <c r="J330">
        <v>53.7</v>
      </c>
      <c r="K330">
        <v>59</v>
      </c>
      <c r="L330">
        <v>51.4</v>
      </c>
      <c r="M330">
        <v>76.5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9.1999999999999993</v>
      </c>
      <c r="W330">
        <v>164.1</v>
      </c>
      <c r="X330">
        <v>1019.2</v>
      </c>
      <c r="Y330">
        <v>34.299999999999997</v>
      </c>
      <c r="Z330">
        <v>6.8</v>
      </c>
      <c r="AA330">
        <v>0</v>
      </c>
      <c r="AB330">
        <v>0</v>
      </c>
      <c r="AC330">
        <v>0</v>
      </c>
      <c r="AD330">
        <v>0</v>
      </c>
      <c r="AE330" t="s">
        <v>1046</v>
      </c>
      <c r="AF330" t="s">
        <v>1047</v>
      </c>
      <c r="AG330">
        <v>0.94</v>
      </c>
      <c r="AH330" t="s">
        <v>36</v>
      </c>
      <c r="AI330" t="s">
        <v>702</v>
      </c>
      <c r="AJ330" t="s">
        <v>38</v>
      </c>
    </row>
    <row r="331" spans="1:36" x14ac:dyDescent="0.25">
      <c r="A331" t="s">
        <v>32</v>
      </c>
      <c r="B331" t="s">
        <v>1048</v>
      </c>
      <c r="C331">
        <f>YEAR(B331)</f>
        <v>2000</v>
      </c>
      <c r="D331">
        <v>69.900000000000006</v>
      </c>
      <c r="E331">
        <v>53.7</v>
      </c>
      <c r="F331">
        <v>63.2</v>
      </c>
      <c r="H331" s="2">
        <f>IF(F331-68.3&lt;=0,0,IF(F331-68.3&lt;=1,1,2))</f>
        <v>0</v>
      </c>
      <c r="I331">
        <v>69.900000000000006</v>
      </c>
      <c r="J331">
        <v>53.7</v>
      </c>
      <c r="K331">
        <v>63.2</v>
      </c>
      <c r="L331">
        <v>53.6</v>
      </c>
      <c r="M331">
        <v>71.599999999999994</v>
      </c>
      <c r="O331">
        <v>4.0000000000000001E-3</v>
      </c>
      <c r="P331">
        <v>100</v>
      </c>
      <c r="Q331">
        <v>4.17</v>
      </c>
      <c r="R331" t="s">
        <v>40</v>
      </c>
      <c r="S331">
        <v>0</v>
      </c>
      <c r="T331">
        <v>0</v>
      </c>
      <c r="U331">
        <v>0</v>
      </c>
      <c r="V331">
        <v>18.3</v>
      </c>
      <c r="W331">
        <v>169.4</v>
      </c>
      <c r="X331">
        <v>1018.7</v>
      </c>
      <c r="Y331">
        <v>57.4</v>
      </c>
      <c r="Z331">
        <v>6.7</v>
      </c>
      <c r="AA331">
        <v>0</v>
      </c>
      <c r="AB331">
        <v>0</v>
      </c>
      <c r="AC331">
        <v>0</v>
      </c>
      <c r="AD331">
        <v>0</v>
      </c>
      <c r="AE331" t="s">
        <v>1049</v>
      </c>
      <c r="AF331" t="s">
        <v>1050</v>
      </c>
      <c r="AG331">
        <v>0.98</v>
      </c>
      <c r="AH331" t="s">
        <v>56</v>
      </c>
      <c r="AI331" t="s">
        <v>61</v>
      </c>
      <c r="AJ331" t="s">
        <v>40</v>
      </c>
    </row>
    <row r="332" spans="1:36" x14ac:dyDescent="0.25">
      <c r="A332" t="s">
        <v>32</v>
      </c>
      <c r="B332" t="s">
        <v>1051</v>
      </c>
      <c r="C332">
        <f>YEAR(B332)</f>
        <v>2000</v>
      </c>
      <c r="D332">
        <v>66.3</v>
      </c>
      <c r="E332">
        <v>55.5</v>
      </c>
      <c r="F332">
        <v>61.9</v>
      </c>
      <c r="H332" s="2">
        <f>IF(F332-68.3&lt;=0,0,IF(F332-68.3&lt;=1,1,2))</f>
        <v>0</v>
      </c>
      <c r="I332">
        <v>66.3</v>
      </c>
      <c r="J332">
        <v>55.5</v>
      </c>
      <c r="K332">
        <v>61.9</v>
      </c>
      <c r="L332">
        <v>54.5</v>
      </c>
      <c r="M332">
        <v>77.099999999999994</v>
      </c>
      <c r="O332">
        <v>0.79100000000000004</v>
      </c>
      <c r="P332">
        <v>100</v>
      </c>
      <c r="Q332">
        <v>8.33</v>
      </c>
      <c r="R332" t="s">
        <v>40</v>
      </c>
      <c r="S332">
        <v>0</v>
      </c>
      <c r="T332">
        <v>0</v>
      </c>
      <c r="U332">
        <v>0</v>
      </c>
      <c r="V332">
        <v>19.5</v>
      </c>
      <c r="W332">
        <v>189.7</v>
      </c>
      <c r="X332">
        <v>1015.5</v>
      </c>
      <c r="Y332">
        <v>83.3</v>
      </c>
      <c r="Z332">
        <v>6.5</v>
      </c>
      <c r="AA332">
        <v>0</v>
      </c>
      <c r="AB332">
        <v>0</v>
      </c>
      <c r="AC332">
        <v>0</v>
      </c>
      <c r="AD332">
        <v>0</v>
      </c>
      <c r="AE332" t="s">
        <v>1052</v>
      </c>
      <c r="AF332" t="s">
        <v>1053</v>
      </c>
      <c r="AG332">
        <v>0</v>
      </c>
      <c r="AH332" t="s">
        <v>56</v>
      </c>
      <c r="AI332" t="s">
        <v>101</v>
      </c>
      <c r="AJ332" t="s">
        <v>40</v>
      </c>
    </row>
    <row r="333" spans="1:36" x14ac:dyDescent="0.25">
      <c r="A333" t="s">
        <v>32</v>
      </c>
      <c r="B333" t="s">
        <v>1054</v>
      </c>
      <c r="C333">
        <f>YEAR(B333)</f>
        <v>2000</v>
      </c>
      <c r="D333">
        <v>64.5</v>
      </c>
      <c r="E333">
        <v>55.5</v>
      </c>
      <c r="F333">
        <v>60.1</v>
      </c>
      <c r="H333" s="2">
        <f>IF(F333-68.3&lt;=0,0,IF(F333-68.3&lt;=1,1,2))</f>
        <v>0</v>
      </c>
      <c r="I333">
        <v>64.5</v>
      </c>
      <c r="J333">
        <v>55.5</v>
      </c>
      <c r="K333">
        <v>60.1</v>
      </c>
      <c r="L333">
        <v>48.8</v>
      </c>
      <c r="M333">
        <v>67.2</v>
      </c>
      <c r="O333">
        <v>0.16500000000000001</v>
      </c>
      <c r="P333">
        <v>100</v>
      </c>
      <c r="Q333">
        <v>8.33</v>
      </c>
      <c r="R333" t="s">
        <v>40</v>
      </c>
      <c r="S333">
        <v>0</v>
      </c>
      <c r="T333">
        <v>0</v>
      </c>
      <c r="U333">
        <v>0</v>
      </c>
      <c r="V333">
        <v>23</v>
      </c>
      <c r="W333">
        <v>216.1</v>
      </c>
      <c r="X333">
        <v>1009</v>
      </c>
      <c r="Y333">
        <v>73.900000000000006</v>
      </c>
      <c r="Z333">
        <v>6.5</v>
      </c>
      <c r="AA333">
        <v>0</v>
      </c>
      <c r="AB333">
        <v>0</v>
      </c>
      <c r="AC333">
        <v>0</v>
      </c>
      <c r="AD333">
        <v>0</v>
      </c>
      <c r="AE333" t="s">
        <v>1055</v>
      </c>
      <c r="AF333" t="s">
        <v>1056</v>
      </c>
      <c r="AG333">
        <v>0.05</v>
      </c>
      <c r="AH333" t="s">
        <v>56</v>
      </c>
      <c r="AI333" t="s">
        <v>101</v>
      </c>
      <c r="AJ333" t="s">
        <v>40</v>
      </c>
    </row>
    <row r="334" spans="1:36" x14ac:dyDescent="0.25">
      <c r="A334" t="s">
        <v>32</v>
      </c>
      <c r="B334" t="s">
        <v>1057</v>
      </c>
      <c r="C334">
        <f>YEAR(B334)</f>
        <v>2000</v>
      </c>
      <c r="D334">
        <v>60.9</v>
      </c>
      <c r="E334">
        <v>53.7</v>
      </c>
      <c r="F334">
        <v>57.8</v>
      </c>
      <c r="H334" s="2">
        <f>IF(F334-68.3&lt;=0,0,IF(F334-68.3&lt;=1,1,2))</f>
        <v>0</v>
      </c>
      <c r="I334">
        <v>60.9</v>
      </c>
      <c r="J334">
        <v>53.7</v>
      </c>
      <c r="K334">
        <v>57.8</v>
      </c>
      <c r="L334">
        <v>48.8</v>
      </c>
      <c r="M334">
        <v>72.8</v>
      </c>
      <c r="O334">
        <v>0.54700000000000004</v>
      </c>
      <c r="P334">
        <v>100</v>
      </c>
      <c r="Q334">
        <v>12.5</v>
      </c>
      <c r="R334" t="s">
        <v>40</v>
      </c>
      <c r="S334">
        <v>0</v>
      </c>
      <c r="T334">
        <v>0</v>
      </c>
      <c r="U334">
        <v>0</v>
      </c>
      <c r="V334">
        <v>23</v>
      </c>
      <c r="W334">
        <v>314.5</v>
      </c>
      <c r="X334">
        <v>1003.8</v>
      </c>
      <c r="Y334">
        <v>85.4</v>
      </c>
      <c r="Z334">
        <v>6.3</v>
      </c>
      <c r="AA334">
        <v>0</v>
      </c>
      <c r="AB334">
        <v>0</v>
      </c>
      <c r="AC334">
        <v>0</v>
      </c>
      <c r="AD334">
        <v>0</v>
      </c>
      <c r="AE334" t="s">
        <v>1058</v>
      </c>
      <c r="AF334" t="s">
        <v>1059</v>
      </c>
      <c r="AG334">
        <v>0.08</v>
      </c>
      <c r="AH334" t="s">
        <v>56</v>
      </c>
      <c r="AI334" t="s">
        <v>101</v>
      </c>
      <c r="AJ334" t="s">
        <v>40</v>
      </c>
    </row>
    <row r="335" spans="1:36" x14ac:dyDescent="0.25">
      <c r="A335" t="s">
        <v>32</v>
      </c>
      <c r="B335" t="s">
        <v>1060</v>
      </c>
      <c r="C335">
        <f>YEAR(B335)</f>
        <v>2000</v>
      </c>
      <c r="D335">
        <v>59.1</v>
      </c>
      <c r="E335">
        <v>57.3</v>
      </c>
      <c r="F335">
        <v>58.6</v>
      </c>
      <c r="H335" s="2">
        <f>IF(F335-68.3&lt;=0,0,IF(F335-68.3&lt;=1,1,2))</f>
        <v>0</v>
      </c>
      <c r="I335">
        <v>59.1</v>
      </c>
      <c r="J335">
        <v>57.3</v>
      </c>
      <c r="K335">
        <v>58.6</v>
      </c>
      <c r="L335">
        <v>51.1</v>
      </c>
      <c r="M335">
        <v>76.2</v>
      </c>
      <c r="O335">
        <v>0.50800000000000001</v>
      </c>
      <c r="P335">
        <v>100</v>
      </c>
      <c r="Q335">
        <v>8.33</v>
      </c>
      <c r="R335" t="s">
        <v>40</v>
      </c>
      <c r="S335">
        <v>0</v>
      </c>
      <c r="T335">
        <v>0</v>
      </c>
      <c r="U335">
        <v>0</v>
      </c>
      <c r="V335">
        <v>26.4</v>
      </c>
      <c r="W335">
        <v>347.8</v>
      </c>
      <c r="X335">
        <v>1010.2</v>
      </c>
      <c r="Y335">
        <v>99.6</v>
      </c>
      <c r="Z335">
        <v>6.5</v>
      </c>
      <c r="AA335">
        <v>0</v>
      </c>
      <c r="AB335">
        <v>0</v>
      </c>
      <c r="AC335">
        <v>0</v>
      </c>
      <c r="AD335">
        <v>0</v>
      </c>
      <c r="AE335" t="s">
        <v>1061</v>
      </c>
      <c r="AF335" t="s">
        <v>1062</v>
      </c>
      <c r="AG335">
        <v>0.11</v>
      </c>
      <c r="AH335" t="s">
        <v>43</v>
      </c>
      <c r="AI335" t="s">
        <v>1063</v>
      </c>
      <c r="AJ335" t="s">
        <v>40</v>
      </c>
    </row>
    <row r="336" spans="1:36" x14ac:dyDescent="0.25">
      <c r="A336" t="s">
        <v>32</v>
      </c>
      <c r="B336" t="s">
        <v>1064</v>
      </c>
      <c r="C336">
        <f>YEAR(B336)</f>
        <v>2000</v>
      </c>
      <c r="D336">
        <v>60.9</v>
      </c>
      <c r="E336">
        <v>59.1</v>
      </c>
      <c r="F336">
        <v>59.8</v>
      </c>
      <c r="H336" s="2">
        <f>IF(F336-68.3&lt;=0,0,IF(F336-68.3&lt;=1,1,2))</f>
        <v>0</v>
      </c>
      <c r="I336">
        <v>60.9</v>
      </c>
      <c r="J336">
        <v>59.1</v>
      </c>
      <c r="K336">
        <v>59.8</v>
      </c>
      <c r="L336">
        <v>52.5</v>
      </c>
      <c r="M336">
        <v>76.7</v>
      </c>
      <c r="O336">
        <v>0.31900000000000001</v>
      </c>
      <c r="P336">
        <v>100</v>
      </c>
      <c r="Q336">
        <v>12.5</v>
      </c>
      <c r="R336" t="s">
        <v>40</v>
      </c>
      <c r="S336">
        <v>0</v>
      </c>
      <c r="T336">
        <v>0</v>
      </c>
      <c r="U336">
        <v>0</v>
      </c>
      <c r="V336">
        <v>28.9</v>
      </c>
      <c r="W336">
        <v>347.7</v>
      </c>
      <c r="X336">
        <v>1017.2</v>
      </c>
      <c r="Y336">
        <v>94.5</v>
      </c>
      <c r="Z336">
        <v>6.4</v>
      </c>
      <c r="AA336">
        <v>0</v>
      </c>
      <c r="AB336">
        <v>0</v>
      </c>
      <c r="AC336">
        <v>0</v>
      </c>
      <c r="AD336">
        <v>0</v>
      </c>
      <c r="AE336" t="s">
        <v>1065</v>
      </c>
      <c r="AF336" t="s">
        <v>1066</v>
      </c>
      <c r="AG336">
        <v>0.14000000000000001</v>
      </c>
      <c r="AH336" t="s">
        <v>43</v>
      </c>
      <c r="AI336" t="s">
        <v>48</v>
      </c>
      <c r="AJ336" t="s">
        <v>40</v>
      </c>
    </row>
    <row r="337" spans="1:36" x14ac:dyDescent="0.25">
      <c r="A337" t="s">
        <v>32</v>
      </c>
      <c r="B337" t="s">
        <v>1067</v>
      </c>
      <c r="C337">
        <f>YEAR(B337)</f>
        <v>2000</v>
      </c>
      <c r="D337">
        <v>62.7</v>
      </c>
      <c r="E337">
        <v>59.1</v>
      </c>
      <c r="F337">
        <v>61.1</v>
      </c>
      <c r="G337" s="2">
        <f>AVERAGE(F337:F426)</f>
        <v>56.283333333333331</v>
      </c>
      <c r="H337" s="2">
        <f>IF(F337-56.28&lt;=0,0,IF(F337-56.28&lt;=1,1,2))</f>
        <v>2</v>
      </c>
      <c r="I337">
        <v>62.7</v>
      </c>
      <c r="J337">
        <v>59.1</v>
      </c>
      <c r="K337">
        <v>61.1</v>
      </c>
      <c r="L337">
        <v>51.8</v>
      </c>
      <c r="M337">
        <v>71.8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13.9</v>
      </c>
      <c r="W337">
        <v>346.7</v>
      </c>
      <c r="X337">
        <v>1022.2</v>
      </c>
      <c r="Y337">
        <v>92.2</v>
      </c>
      <c r="Z337">
        <v>6.8</v>
      </c>
      <c r="AA337">
        <v>0</v>
      </c>
      <c r="AB337">
        <v>0</v>
      </c>
      <c r="AC337">
        <v>0</v>
      </c>
      <c r="AD337">
        <v>0</v>
      </c>
      <c r="AE337" t="s">
        <v>1068</v>
      </c>
      <c r="AF337" t="s">
        <v>1069</v>
      </c>
      <c r="AG337">
        <v>0.18</v>
      </c>
      <c r="AH337" t="s">
        <v>88</v>
      </c>
      <c r="AI337" t="s">
        <v>89</v>
      </c>
      <c r="AJ337" t="s">
        <v>90</v>
      </c>
    </row>
    <row r="338" spans="1:36" x14ac:dyDescent="0.25">
      <c r="A338" t="s">
        <v>32</v>
      </c>
      <c r="B338" t="s">
        <v>1070</v>
      </c>
      <c r="C338">
        <f>YEAR(B338)</f>
        <v>2000</v>
      </c>
      <c r="D338">
        <v>62.7</v>
      </c>
      <c r="E338">
        <v>55.5</v>
      </c>
      <c r="F338">
        <v>59.9</v>
      </c>
      <c r="H338" s="2">
        <f>IF(F338-56.28&lt;=0,0,IF(F338-56.28&lt;=1,1,2))</f>
        <v>2</v>
      </c>
      <c r="I338">
        <v>62.7</v>
      </c>
      <c r="J338">
        <v>55.5</v>
      </c>
      <c r="K338">
        <v>59.9</v>
      </c>
      <c r="L338">
        <v>52.2</v>
      </c>
      <c r="M338">
        <v>76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6.9</v>
      </c>
      <c r="W338">
        <v>283.39999999999998</v>
      </c>
      <c r="X338">
        <v>1023</v>
      </c>
      <c r="Y338">
        <v>79.2</v>
      </c>
      <c r="Z338">
        <v>6.8</v>
      </c>
      <c r="AA338">
        <v>0</v>
      </c>
      <c r="AB338">
        <v>0</v>
      </c>
      <c r="AC338">
        <v>0</v>
      </c>
      <c r="AD338">
        <v>0</v>
      </c>
      <c r="AE338" t="s">
        <v>1071</v>
      </c>
      <c r="AF338" t="s">
        <v>1072</v>
      </c>
      <c r="AG338">
        <v>0.21</v>
      </c>
      <c r="AH338" t="s">
        <v>36</v>
      </c>
      <c r="AI338" t="s">
        <v>37</v>
      </c>
      <c r="AJ338" t="s">
        <v>38</v>
      </c>
    </row>
    <row r="339" spans="1:36" x14ac:dyDescent="0.25">
      <c r="A339" t="s">
        <v>32</v>
      </c>
      <c r="B339" t="s">
        <v>1073</v>
      </c>
      <c r="C339">
        <f>YEAR(B339)</f>
        <v>2000</v>
      </c>
      <c r="D339">
        <v>64.5</v>
      </c>
      <c r="E339">
        <v>51.9</v>
      </c>
      <c r="F339">
        <v>57.3</v>
      </c>
      <c r="H339" s="2">
        <f>IF(F339-56.28&lt;=0,0,IF(F339-56.28&lt;=1,1,2))</f>
        <v>2</v>
      </c>
      <c r="I339">
        <v>64.5</v>
      </c>
      <c r="J339">
        <v>51.9</v>
      </c>
      <c r="K339">
        <v>57.3</v>
      </c>
      <c r="L339">
        <v>50.9</v>
      </c>
      <c r="M339">
        <v>79.5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8.1</v>
      </c>
      <c r="W339">
        <v>173.9</v>
      </c>
      <c r="X339">
        <v>1023.1</v>
      </c>
      <c r="Y339">
        <v>47.5</v>
      </c>
      <c r="Z339">
        <v>6.8</v>
      </c>
      <c r="AA339">
        <v>0</v>
      </c>
      <c r="AB339">
        <v>0</v>
      </c>
      <c r="AC339">
        <v>0</v>
      </c>
      <c r="AD339">
        <v>0</v>
      </c>
      <c r="AE339" t="s">
        <v>1074</v>
      </c>
      <c r="AF339" t="s">
        <v>1075</v>
      </c>
      <c r="AG339">
        <v>0.24</v>
      </c>
      <c r="AH339" t="s">
        <v>36</v>
      </c>
      <c r="AI339" t="s">
        <v>37</v>
      </c>
      <c r="AJ339" t="s">
        <v>38</v>
      </c>
    </row>
    <row r="340" spans="1:36" x14ac:dyDescent="0.25">
      <c r="A340" t="s">
        <v>32</v>
      </c>
      <c r="B340" t="s">
        <v>1076</v>
      </c>
      <c r="C340">
        <f>YEAR(B340)</f>
        <v>2000</v>
      </c>
      <c r="D340">
        <v>66.3</v>
      </c>
      <c r="E340">
        <v>50.1</v>
      </c>
      <c r="F340">
        <v>58.5</v>
      </c>
      <c r="H340" s="2">
        <f>IF(F340-56.28&lt;=0,0,IF(F340-56.28&lt;=1,1,2))</f>
        <v>2</v>
      </c>
      <c r="I340">
        <v>66.3</v>
      </c>
      <c r="J340">
        <v>50.1</v>
      </c>
      <c r="K340">
        <v>58.5</v>
      </c>
      <c r="L340">
        <v>49.6</v>
      </c>
      <c r="M340">
        <v>73.7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15</v>
      </c>
      <c r="W340">
        <v>152.5</v>
      </c>
      <c r="X340">
        <v>1022</v>
      </c>
      <c r="Y340">
        <v>41.3</v>
      </c>
      <c r="Z340">
        <v>6.8</v>
      </c>
      <c r="AA340">
        <v>0</v>
      </c>
      <c r="AB340">
        <v>0</v>
      </c>
      <c r="AC340">
        <v>0</v>
      </c>
      <c r="AD340">
        <v>0</v>
      </c>
      <c r="AE340" t="s">
        <v>1077</v>
      </c>
      <c r="AF340" t="s">
        <v>1078</v>
      </c>
      <c r="AG340">
        <v>0.25</v>
      </c>
      <c r="AH340" t="s">
        <v>36</v>
      </c>
      <c r="AI340" t="s">
        <v>702</v>
      </c>
      <c r="AJ340" t="s">
        <v>38</v>
      </c>
    </row>
    <row r="341" spans="1:36" x14ac:dyDescent="0.25">
      <c r="A341" t="s">
        <v>32</v>
      </c>
      <c r="B341" t="s">
        <v>1079</v>
      </c>
      <c r="C341">
        <f>YEAR(B341)</f>
        <v>2000</v>
      </c>
      <c r="D341">
        <v>66.3</v>
      </c>
      <c r="E341">
        <v>59.1</v>
      </c>
      <c r="F341">
        <v>61.5</v>
      </c>
      <c r="H341" s="2">
        <f>IF(F341-56.28&lt;=0,0,IF(F341-56.28&lt;=1,1,2))</f>
        <v>2</v>
      </c>
      <c r="I341">
        <v>66.3</v>
      </c>
      <c r="J341">
        <v>59.1</v>
      </c>
      <c r="K341">
        <v>61.5</v>
      </c>
      <c r="L341">
        <v>50.9</v>
      </c>
      <c r="M341">
        <v>68.599999999999994</v>
      </c>
      <c r="O341">
        <v>8.0000000000000002E-3</v>
      </c>
      <c r="P341">
        <v>100</v>
      </c>
      <c r="Q341">
        <v>8.33</v>
      </c>
      <c r="R341" t="s">
        <v>40</v>
      </c>
      <c r="S341">
        <v>0</v>
      </c>
      <c r="T341">
        <v>0</v>
      </c>
      <c r="U341">
        <v>0</v>
      </c>
      <c r="V341">
        <v>16.100000000000001</v>
      </c>
      <c r="W341">
        <v>181.8</v>
      </c>
      <c r="X341">
        <v>1019.9</v>
      </c>
      <c r="Y341">
        <v>76.7</v>
      </c>
      <c r="Z341">
        <v>6.8</v>
      </c>
      <c r="AA341">
        <v>0</v>
      </c>
      <c r="AB341">
        <v>0</v>
      </c>
      <c r="AC341">
        <v>0</v>
      </c>
      <c r="AD341">
        <v>0</v>
      </c>
      <c r="AE341" t="s">
        <v>1080</v>
      </c>
      <c r="AF341" t="s">
        <v>1081</v>
      </c>
      <c r="AG341">
        <v>0.31</v>
      </c>
      <c r="AH341" t="s">
        <v>56</v>
      </c>
      <c r="AI341" t="s">
        <v>101</v>
      </c>
      <c r="AJ341" t="s">
        <v>40</v>
      </c>
    </row>
    <row r="342" spans="1:36" x14ac:dyDescent="0.25">
      <c r="A342" t="s">
        <v>32</v>
      </c>
      <c r="B342" t="s">
        <v>1082</v>
      </c>
      <c r="C342">
        <f>YEAR(B342)</f>
        <v>2000</v>
      </c>
      <c r="D342">
        <v>64.5</v>
      </c>
      <c r="E342">
        <v>59.1</v>
      </c>
      <c r="F342">
        <v>61.4</v>
      </c>
      <c r="H342" s="2">
        <f>IF(F342-56.28&lt;=0,0,IF(F342-56.28&lt;=1,1,2))</f>
        <v>2</v>
      </c>
      <c r="I342">
        <v>64.5</v>
      </c>
      <c r="J342">
        <v>59.1</v>
      </c>
      <c r="K342">
        <v>61.4</v>
      </c>
      <c r="L342">
        <v>53.7</v>
      </c>
      <c r="M342">
        <v>76.099999999999994</v>
      </c>
      <c r="O342">
        <v>8.3000000000000004E-2</v>
      </c>
      <c r="P342">
        <v>100</v>
      </c>
      <c r="Q342">
        <v>8.33</v>
      </c>
      <c r="R342" t="s">
        <v>40</v>
      </c>
      <c r="S342">
        <v>0</v>
      </c>
      <c r="T342">
        <v>0</v>
      </c>
      <c r="U342">
        <v>0</v>
      </c>
      <c r="V342">
        <v>13.9</v>
      </c>
      <c r="W342">
        <v>155.30000000000001</v>
      </c>
      <c r="X342">
        <v>1018.4</v>
      </c>
      <c r="Y342">
        <v>89.2</v>
      </c>
      <c r="Z342">
        <v>6.8</v>
      </c>
      <c r="AA342">
        <v>0</v>
      </c>
      <c r="AB342">
        <v>0</v>
      </c>
      <c r="AC342">
        <v>0</v>
      </c>
      <c r="AD342">
        <v>0</v>
      </c>
      <c r="AE342" t="s">
        <v>1083</v>
      </c>
      <c r="AF342" t="s">
        <v>1084</v>
      </c>
      <c r="AG342">
        <v>0.34</v>
      </c>
      <c r="AH342" t="s">
        <v>56</v>
      </c>
      <c r="AI342" t="s">
        <v>57</v>
      </c>
      <c r="AJ342" t="s">
        <v>40</v>
      </c>
    </row>
    <row r="343" spans="1:36" x14ac:dyDescent="0.25">
      <c r="A343" t="s">
        <v>32</v>
      </c>
      <c r="B343" t="s">
        <v>1085</v>
      </c>
      <c r="C343">
        <f>YEAR(B343)</f>
        <v>2000</v>
      </c>
      <c r="D343">
        <v>62.7</v>
      </c>
      <c r="E343">
        <v>55.5</v>
      </c>
      <c r="F343">
        <v>59.7</v>
      </c>
      <c r="H343" s="2">
        <f>IF(F343-56.28&lt;=0,0,IF(F343-56.28&lt;=1,1,2))</f>
        <v>2</v>
      </c>
      <c r="I343">
        <v>62.7</v>
      </c>
      <c r="J343">
        <v>55.5</v>
      </c>
      <c r="K343">
        <v>59.7</v>
      </c>
      <c r="L343">
        <v>51.9</v>
      </c>
      <c r="M343">
        <v>76</v>
      </c>
      <c r="O343">
        <v>1.732</v>
      </c>
      <c r="P343">
        <v>100</v>
      </c>
      <c r="Q343">
        <v>8.33</v>
      </c>
      <c r="R343" t="s">
        <v>40</v>
      </c>
      <c r="S343">
        <v>0</v>
      </c>
      <c r="T343">
        <v>0</v>
      </c>
      <c r="U343">
        <v>0</v>
      </c>
      <c r="V343">
        <v>24.2</v>
      </c>
      <c r="W343">
        <v>12.7</v>
      </c>
      <c r="X343">
        <v>1018.1</v>
      </c>
      <c r="Y343">
        <v>95.8</v>
      </c>
      <c r="Z343">
        <v>6.3</v>
      </c>
      <c r="AA343">
        <v>0</v>
      </c>
      <c r="AB343">
        <v>0</v>
      </c>
      <c r="AC343">
        <v>0</v>
      </c>
      <c r="AD343">
        <v>0</v>
      </c>
      <c r="AE343" t="s">
        <v>1086</v>
      </c>
      <c r="AF343" t="s">
        <v>1087</v>
      </c>
      <c r="AG343">
        <v>0.37</v>
      </c>
      <c r="AH343" t="s">
        <v>43</v>
      </c>
      <c r="AI343" t="s">
        <v>52</v>
      </c>
      <c r="AJ343" t="s">
        <v>40</v>
      </c>
    </row>
    <row r="344" spans="1:36" x14ac:dyDescent="0.25">
      <c r="A344" t="s">
        <v>32</v>
      </c>
      <c r="B344" t="s">
        <v>1088</v>
      </c>
      <c r="C344">
        <f>YEAR(B344)</f>
        <v>2000</v>
      </c>
      <c r="D344">
        <v>60.9</v>
      </c>
      <c r="E344">
        <v>57.3</v>
      </c>
      <c r="F344">
        <v>58.7</v>
      </c>
      <c r="H344" s="2">
        <f>IF(F344-56.28&lt;=0,0,IF(F344-56.28&lt;=1,1,2))</f>
        <v>2</v>
      </c>
      <c r="I344">
        <v>60.9</v>
      </c>
      <c r="J344">
        <v>57.3</v>
      </c>
      <c r="K344">
        <v>58.7</v>
      </c>
      <c r="L344">
        <v>44</v>
      </c>
      <c r="M344">
        <v>58.2</v>
      </c>
      <c r="O344">
        <v>2.8000000000000001E-2</v>
      </c>
      <c r="P344">
        <v>100</v>
      </c>
      <c r="Q344">
        <v>4.17</v>
      </c>
      <c r="R344" t="s">
        <v>40</v>
      </c>
      <c r="S344">
        <v>0</v>
      </c>
      <c r="T344">
        <v>0</v>
      </c>
      <c r="U344">
        <v>0</v>
      </c>
      <c r="V344">
        <v>26.4</v>
      </c>
      <c r="W344">
        <v>354.1</v>
      </c>
      <c r="X344">
        <v>1020.4</v>
      </c>
      <c r="Y344">
        <v>86.7</v>
      </c>
      <c r="Z344">
        <v>6.8</v>
      </c>
      <c r="AA344">
        <v>0</v>
      </c>
      <c r="AB344">
        <v>0</v>
      </c>
      <c r="AC344">
        <v>0</v>
      </c>
      <c r="AD344">
        <v>0</v>
      </c>
      <c r="AE344" t="s">
        <v>1089</v>
      </c>
      <c r="AF344" t="s">
        <v>1090</v>
      </c>
      <c r="AG344">
        <v>0.4</v>
      </c>
      <c r="AH344" t="s">
        <v>56</v>
      </c>
      <c r="AI344" t="s">
        <v>65</v>
      </c>
      <c r="AJ344" t="s">
        <v>40</v>
      </c>
    </row>
    <row r="345" spans="1:36" x14ac:dyDescent="0.25">
      <c r="A345" t="s">
        <v>32</v>
      </c>
      <c r="B345" t="s">
        <v>1091</v>
      </c>
      <c r="C345">
        <f>YEAR(B345)</f>
        <v>2000</v>
      </c>
      <c r="D345">
        <v>59.1</v>
      </c>
      <c r="E345">
        <v>57.3</v>
      </c>
      <c r="F345">
        <v>57.7</v>
      </c>
      <c r="H345" s="2">
        <f>IF(F345-56.28&lt;=0,0,IF(F345-56.28&lt;=1,1,2))</f>
        <v>2</v>
      </c>
      <c r="I345">
        <v>59.1</v>
      </c>
      <c r="J345">
        <v>57.3</v>
      </c>
      <c r="K345">
        <v>57.7</v>
      </c>
      <c r="L345">
        <v>43.4</v>
      </c>
      <c r="M345">
        <v>59.1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26.4</v>
      </c>
      <c r="W345">
        <v>353.1</v>
      </c>
      <c r="X345">
        <v>1022.2</v>
      </c>
      <c r="Y345">
        <v>90</v>
      </c>
      <c r="Z345">
        <v>6.8</v>
      </c>
      <c r="AA345">
        <v>0</v>
      </c>
      <c r="AB345">
        <v>0</v>
      </c>
      <c r="AC345">
        <v>0</v>
      </c>
      <c r="AD345">
        <v>0</v>
      </c>
      <c r="AE345" t="s">
        <v>1092</v>
      </c>
      <c r="AF345" t="s">
        <v>1093</v>
      </c>
      <c r="AG345">
        <v>0.44</v>
      </c>
      <c r="AH345" t="s">
        <v>36</v>
      </c>
      <c r="AI345" t="s">
        <v>37</v>
      </c>
      <c r="AJ345" t="s">
        <v>38</v>
      </c>
    </row>
    <row r="346" spans="1:36" x14ac:dyDescent="0.25">
      <c r="A346" t="s">
        <v>32</v>
      </c>
      <c r="B346" t="s">
        <v>1094</v>
      </c>
      <c r="C346">
        <f>YEAR(B346)</f>
        <v>2000</v>
      </c>
      <c r="D346">
        <v>60.9</v>
      </c>
      <c r="E346">
        <v>50.1</v>
      </c>
      <c r="F346">
        <v>56.8</v>
      </c>
      <c r="H346" s="2">
        <f>IF(F346-56.28&lt;=0,0,IF(F346-56.28&lt;=1,1,2))</f>
        <v>1</v>
      </c>
      <c r="I346">
        <v>60.9</v>
      </c>
      <c r="J346">
        <v>50.1</v>
      </c>
      <c r="K346">
        <v>56.8</v>
      </c>
      <c r="L346">
        <v>46.3</v>
      </c>
      <c r="M346">
        <v>68.7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16.100000000000001</v>
      </c>
      <c r="W346">
        <v>346.1</v>
      </c>
      <c r="X346">
        <v>1022.7</v>
      </c>
      <c r="Y346">
        <v>46.9</v>
      </c>
      <c r="Z346">
        <v>6.6</v>
      </c>
      <c r="AA346">
        <v>0</v>
      </c>
      <c r="AB346">
        <v>0</v>
      </c>
      <c r="AC346">
        <v>0</v>
      </c>
      <c r="AD346">
        <v>0</v>
      </c>
      <c r="AE346" t="s">
        <v>1095</v>
      </c>
      <c r="AF346" t="s">
        <v>1096</v>
      </c>
      <c r="AG346">
        <v>0.47</v>
      </c>
      <c r="AH346" t="s">
        <v>36</v>
      </c>
      <c r="AI346" t="s">
        <v>702</v>
      </c>
      <c r="AJ346" t="s">
        <v>38</v>
      </c>
    </row>
    <row r="347" spans="1:36" x14ac:dyDescent="0.25">
      <c r="A347" t="s">
        <v>32</v>
      </c>
      <c r="B347" t="s">
        <v>1097</v>
      </c>
      <c r="C347">
        <f>YEAR(B347)</f>
        <v>2000</v>
      </c>
      <c r="D347">
        <v>64.5</v>
      </c>
      <c r="E347">
        <v>50.1</v>
      </c>
      <c r="F347">
        <v>60.5</v>
      </c>
      <c r="H347" s="2">
        <f>IF(F347-56.28&lt;=0,0,IF(F347-56.28&lt;=1,1,2))</f>
        <v>2</v>
      </c>
      <c r="I347">
        <v>64.5</v>
      </c>
      <c r="J347">
        <v>50.1</v>
      </c>
      <c r="K347">
        <v>60.5</v>
      </c>
      <c r="L347">
        <v>51.5</v>
      </c>
      <c r="M347">
        <v>72.2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17.2</v>
      </c>
      <c r="W347">
        <v>326.2</v>
      </c>
      <c r="X347">
        <v>1020.8</v>
      </c>
      <c r="Y347">
        <v>48.2</v>
      </c>
      <c r="Z347">
        <v>6.8</v>
      </c>
      <c r="AA347">
        <v>0</v>
      </c>
      <c r="AB347">
        <v>0</v>
      </c>
      <c r="AC347">
        <v>0</v>
      </c>
      <c r="AD347">
        <v>0</v>
      </c>
      <c r="AE347" t="s">
        <v>1098</v>
      </c>
      <c r="AF347" t="s">
        <v>1099</v>
      </c>
      <c r="AG347">
        <v>0.5</v>
      </c>
      <c r="AH347" t="s">
        <v>36</v>
      </c>
      <c r="AI347" t="s">
        <v>37</v>
      </c>
      <c r="AJ347" t="s">
        <v>38</v>
      </c>
    </row>
    <row r="348" spans="1:36" x14ac:dyDescent="0.25">
      <c r="A348" t="s">
        <v>32</v>
      </c>
      <c r="B348" t="s">
        <v>1100</v>
      </c>
      <c r="C348">
        <f>YEAR(B348)</f>
        <v>2000</v>
      </c>
      <c r="D348">
        <v>62.7</v>
      </c>
      <c r="E348">
        <v>57.3</v>
      </c>
      <c r="F348">
        <v>59.1</v>
      </c>
      <c r="H348" s="2">
        <f>IF(F348-56.28&lt;=0,0,IF(F348-56.28&lt;=1,1,2))</f>
        <v>2</v>
      </c>
      <c r="I348">
        <v>62.7</v>
      </c>
      <c r="J348">
        <v>57.3</v>
      </c>
      <c r="K348">
        <v>59.1</v>
      </c>
      <c r="L348">
        <v>46.3</v>
      </c>
      <c r="M348">
        <v>62.8</v>
      </c>
      <c r="O348">
        <v>2.8000000000000001E-2</v>
      </c>
      <c r="P348">
        <v>100</v>
      </c>
      <c r="Q348">
        <v>4.17</v>
      </c>
      <c r="R348" t="s">
        <v>40</v>
      </c>
      <c r="S348">
        <v>0</v>
      </c>
      <c r="T348">
        <v>0</v>
      </c>
      <c r="U348">
        <v>0</v>
      </c>
      <c r="V348">
        <v>26.4</v>
      </c>
      <c r="W348">
        <v>345.9</v>
      </c>
      <c r="X348">
        <v>1022.6</v>
      </c>
      <c r="Y348">
        <v>60</v>
      </c>
      <c r="Z348">
        <v>6.8</v>
      </c>
      <c r="AA348">
        <v>0</v>
      </c>
      <c r="AB348">
        <v>0</v>
      </c>
      <c r="AC348">
        <v>0</v>
      </c>
      <c r="AD348">
        <v>0</v>
      </c>
      <c r="AE348" t="s">
        <v>1101</v>
      </c>
      <c r="AF348" t="s">
        <v>1102</v>
      </c>
      <c r="AG348">
        <v>0.54</v>
      </c>
      <c r="AH348" t="s">
        <v>56</v>
      </c>
      <c r="AI348" t="s">
        <v>65</v>
      </c>
      <c r="AJ348" t="s">
        <v>40</v>
      </c>
    </row>
    <row r="349" spans="1:36" x14ac:dyDescent="0.25">
      <c r="A349" t="s">
        <v>32</v>
      </c>
      <c r="B349" t="s">
        <v>1103</v>
      </c>
      <c r="C349">
        <f>YEAR(B349)</f>
        <v>2000</v>
      </c>
      <c r="D349">
        <v>60.9</v>
      </c>
      <c r="E349">
        <v>57.3</v>
      </c>
      <c r="F349">
        <v>58.6</v>
      </c>
      <c r="H349" s="2">
        <f>IF(F349-56.28&lt;=0,0,IF(F349-56.28&lt;=1,1,2))</f>
        <v>2</v>
      </c>
      <c r="I349">
        <v>60.9</v>
      </c>
      <c r="J349">
        <v>57.3</v>
      </c>
      <c r="K349">
        <v>58.6</v>
      </c>
      <c r="L349">
        <v>44.4</v>
      </c>
      <c r="M349">
        <v>59.6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25.3</v>
      </c>
      <c r="W349">
        <v>344.6</v>
      </c>
      <c r="X349">
        <v>1021.2</v>
      </c>
      <c r="Y349">
        <v>69.099999999999994</v>
      </c>
      <c r="Z349">
        <v>6.8</v>
      </c>
      <c r="AA349">
        <v>0</v>
      </c>
      <c r="AB349">
        <v>0</v>
      </c>
      <c r="AC349">
        <v>0</v>
      </c>
      <c r="AD349">
        <v>0</v>
      </c>
      <c r="AE349" t="s">
        <v>1104</v>
      </c>
      <c r="AF349" t="s">
        <v>1105</v>
      </c>
      <c r="AG349">
        <v>0.56999999999999995</v>
      </c>
      <c r="AH349" t="s">
        <v>36</v>
      </c>
      <c r="AI349" t="s">
        <v>37</v>
      </c>
      <c r="AJ349" t="s">
        <v>38</v>
      </c>
    </row>
    <row r="350" spans="1:36" x14ac:dyDescent="0.25">
      <c r="A350" t="s">
        <v>32</v>
      </c>
      <c r="B350" t="s">
        <v>1106</v>
      </c>
      <c r="C350">
        <f>YEAR(B350)</f>
        <v>2000</v>
      </c>
      <c r="D350">
        <v>64.5</v>
      </c>
      <c r="E350">
        <v>50.1</v>
      </c>
      <c r="F350">
        <v>57.3</v>
      </c>
      <c r="H350" s="2">
        <f>IF(F350-56.28&lt;=0,0,IF(F350-56.28&lt;=1,1,2))</f>
        <v>2</v>
      </c>
      <c r="I350">
        <v>64.5</v>
      </c>
      <c r="J350">
        <v>50.1</v>
      </c>
      <c r="K350">
        <v>57.3</v>
      </c>
      <c r="L350">
        <v>50.3</v>
      </c>
      <c r="M350">
        <v>78.3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11.4</v>
      </c>
      <c r="W350">
        <v>175.5</v>
      </c>
      <c r="X350">
        <v>1017.3</v>
      </c>
      <c r="Y350">
        <v>38.299999999999997</v>
      </c>
      <c r="Z350">
        <v>6.5</v>
      </c>
      <c r="AA350">
        <v>0</v>
      </c>
      <c r="AB350">
        <v>0</v>
      </c>
      <c r="AC350">
        <v>0</v>
      </c>
      <c r="AD350">
        <v>0</v>
      </c>
      <c r="AE350" t="s">
        <v>1107</v>
      </c>
      <c r="AF350" t="s">
        <v>1108</v>
      </c>
      <c r="AG350">
        <v>0.61</v>
      </c>
      <c r="AH350" t="s">
        <v>36</v>
      </c>
      <c r="AI350" t="s">
        <v>37</v>
      </c>
      <c r="AJ350" t="s">
        <v>38</v>
      </c>
    </row>
    <row r="351" spans="1:36" x14ac:dyDescent="0.25">
      <c r="A351" t="s">
        <v>32</v>
      </c>
      <c r="B351" t="s">
        <v>1109</v>
      </c>
      <c r="C351">
        <f>YEAR(B351)</f>
        <v>2000</v>
      </c>
      <c r="D351">
        <v>66.3</v>
      </c>
      <c r="E351">
        <v>51.9</v>
      </c>
      <c r="F351">
        <v>58.6</v>
      </c>
      <c r="H351" s="2">
        <f>IF(F351-56.28&lt;=0,0,IF(F351-56.28&lt;=1,1,2))</f>
        <v>2</v>
      </c>
      <c r="I351">
        <v>66.3</v>
      </c>
      <c r="J351">
        <v>51.9</v>
      </c>
      <c r="K351">
        <v>58.6</v>
      </c>
      <c r="L351">
        <v>49.9</v>
      </c>
      <c r="M351">
        <v>73.3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10.3</v>
      </c>
      <c r="W351">
        <v>148.1</v>
      </c>
      <c r="X351">
        <v>1014.9</v>
      </c>
      <c r="Y351">
        <v>30</v>
      </c>
      <c r="Z351">
        <v>6.5</v>
      </c>
      <c r="AA351">
        <v>0</v>
      </c>
      <c r="AB351">
        <v>0</v>
      </c>
      <c r="AC351">
        <v>0</v>
      </c>
      <c r="AD351">
        <v>0</v>
      </c>
      <c r="AE351" t="s">
        <v>1110</v>
      </c>
      <c r="AF351" t="s">
        <v>1111</v>
      </c>
      <c r="AG351">
        <v>0.64</v>
      </c>
      <c r="AH351" t="s">
        <v>36</v>
      </c>
      <c r="AI351" t="s">
        <v>37</v>
      </c>
      <c r="AJ351" t="s">
        <v>38</v>
      </c>
    </row>
    <row r="352" spans="1:36" x14ac:dyDescent="0.25">
      <c r="A352" t="s">
        <v>32</v>
      </c>
      <c r="B352" t="s">
        <v>1112</v>
      </c>
      <c r="C352">
        <f>YEAR(B352)</f>
        <v>2000</v>
      </c>
      <c r="D352">
        <v>71.7</v>
      </c>
      <c r="E352">
        <v>57.3</v>
      </c>
      <c r="F352">
        <v>62.8</v>
      </c>
      <c r="H352" s="2">
        <f>IF(F352-56.28&lt;=0,0,IF(F352-56.28&lt;=1,1,2))</f>
        <v>2</v>
      </c>
      <c r="I352">
        <v>71.7</v>
      </c>
      <c r="J352">
        <v>57.3</v>
      </c>
      <c r="K352">
        <v>62.8</v>
      </c>
      <c r="L352">
        <v>52.7</v>
      </c>
      <c r="M352">
        <v>70.2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10.3</v>
      </c>
      <c r="W352">
        <v>196.2</v>
      </c>
      <c r="X352">
        <v>1013.9</v>
      </c>
      <c r="Y352">
        <v>59.1</v>
      </c>
      <c r="Z352">
        <v>6.8</v>
      </c>
      <c r="AA352">
        <v>0</v>
      </c>
      <c r="AB352">
        <v>0</v>
      </c>
      <c r="AC352">
        <v>0</v>
      </c>
      <c r="AD352">
        <v>0</v>
      </c>
      <c r="AE352" t="s">
        <v>1113</v>
      </c>
      <c r="AF352" t="s">
        <v>1114</v>
      </c>
      <c r="AG352">
        <v>0.68</v>
      </c>
      <c r="AH352" t="s">
        <v>36</v>
      </c>
      <c r="AI352" t="s">
        <v>37</v>
      </c>
      <c r="AJ352" t="s">
        <v>38</v>
      </c>
    </row>
    <row r="353" spans="1:36" x14ac:dyDescent="0.25">
      <c r="A353" t="s">
        <v>32</v>
      </c>
      <c r="B353" t="s">
        <v>1115</v>
      </c>
      <c r="C353">
        <f>YEAR(B353)</f>
        <v>2000</v>
      </c>
      <c r="D353">
        <v>66.3</v>
      </c>
      <c r="E353">
        <v>55.5</v>
      </c>
      <c r="F353">
        <v>59.9</v>
      </c>
      <c r="H353" s="2">
        <f>IF(F353-56.28&lt;=0,0,IF(F353-56.28&lt;=1,1,2))</f>
        <v>2</v>
      </c>
      <c r="I353">
        <v>66.3</v>
      </c>
      <c r="J353">
        <v>55.5</v>
      </c>
      <c r="K353">
        <v>59.9</v>
      </c>
      <c r="L353">
        <v>52.2</v>
      </c>
      <c r="M353">
        <v>76.2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11.4</v>
      </c>
      <c r="W353">
        <v>242.6</v>
      </c>
      <c r="X353">
        <v>1018.2</v>
      </c>
      <c r="Y353">
        <v>66.8</v>
      </c>
      <c r="Z353">
        <v>6.7</v>
      </c>
      <c r="AA353">
        <v>0</v>
      </c>
      <c r="AB353">
        <v>0</v>
      </c>
      <c r="AC353">
        <v>0</v>
      </c>
      <c r="AD353">
        <v>0</v>
      </c>
      <c r="AE353" t="s">
        <v>1116</v>
      </c>
      <c r="AF353" t="s">
        <v>1117</v>
      </c>
      <c r="AG353">
        <v>0.71</v>
      </c>
      <c r="AH353" t="s">
        <v>36</v>
      </c>
      <c r="AI353" t="s">
        <v>37</v>
      </c>
      <c r="AJ353" t="s">
        <v>38</v>
      </c>
    </row>
    <row r="354" spans="1:36" x14ac:dyDescent="0.25">
      <c r="A354" t="s">
        <v>32</v>
      </c>
      <c r="B354" t="s">
        <v>1118</v>
      </c>
      <c r="C354">
        <f>YEAR(B354)</f>
        <v>2000</v>
      </c>
      <c r="D354">
        <v>66.3</v>
      </c>
      <c r="E354">
        <v>50.1</v>
      </c>
      <c r="F354">
        <v>57.9</v>
      </c>
      <c r="H354" s="2">
        <f>IF(F354-56.28&lt;=0,0,IF(F354-56.28&lt;=1,1,2))</f>
        <v>2</v>
      </c>
      <c r="I354">
        <v>66.3</v>
      </c>
      <c r="J354">
        <v>50.1</v>
      </c>
      <c r="K354">
        <v>57.9</v>
      </c>
      <c r="L354">
        <v>46</v>
      </c>
      <c r="M354">
        <v>66.099999999999994</v>
      </c>
      <c r="O354">
        <v>0.161</v>
      </c>
      <c r="P354">
        <v>100</v>
      </c>
      <c r="Q354">
        <v>4.17</v>
      </c>
      <c r="R354" t="s">
        <v>40</v>
      </c>
      <c r="S354">
        <v>0</v>
      </c>
      <c r="T354">
        <v>0</v>
      </c>
      <c r="U354">
        <v>0</v>
      </c>
      <c r="V354">
        <v>13.9</v>
      </c>
      <c r="W354">
        <v>244.3</v>
      </c>
      <c r="X354">
        <v>1018.6</v>
      </c>
      <c r="Y354">
        <v>33.299999999999997</v>
      </c>
      <c r="Z354">
        <v>6.8</v>
      </c>
      <c r="AA354">
        <v>0</v>
      </c>
      <c r="AB354">
        <v>0</v>
      </c>
      <c r="AC354">
        <v>0</v>
      </c>
      <c r="AD354">
        <v>0</v>
      </c>
      <c r="AE354" t="s">
        <v>1119</v>
      </c>
      <c r="AF354" t="s">
        <v>1120</v>
      </c>
      <c r="AG354">
        <v>0.75</v>
      </c>
      <c r="AH354" t="s">
        <v>56</v>
      </c>
      <c r="AI354" t="s">
        <v>65</v>
      </c>
      <c r="AJ354" t="s">
        <v>40</v>
      </c>
    </row>
    <row r="355" spans="1:36" x14ac:dyDescent="0.25">
      <c r="A355" t="s">
        <v>32</v>
      </c>
      <c r="B355" t="s">
        <v>1121</v>
      </c>
      <c r="C355">
        <f>YEAR(B355)</f>
        <v>2000</v>
      </c>
      <c r="D355">
        <v>57.3</v>
      </c>
      <c r="E355">
        <v>50.1</v>
      </c>
      <c r="F355">
        <v>55.1</v>
      </c>
      <c r="H355" s="2">
        <f>IF(F355-56.28&lt;=0,0,IF(F355-56.28&lt;=1,1,2))</f>
        <v>0</v>
      </c>
      <c r="I355">
        <v>57.3</v>
      </c>
      <c r="J355">
        <v>50.1</v>
      </c>
      <c r="K355">
        <v>55.1</v>
      </c>
      <c r="L355">
        <v>48.1</v>
      </c>
      <c r="M355">
        <v>78</v>
      </c>
      <c r="O355">
        <v>0.70899999999999996</v>
      </c>
      <c r="P355">
        <v>100</v>
      </c>
      <c r="Q355">
        <v>12.5</v>
      </c>
      <c r="R355" t="s">
        <v>40</v>
      </c>
      <c r="S355">
        <v>0</v>
      </c>
      <c r="T355">
        <v>0</v>
      </c>
      <c r="U355">
        <v>0</v>
      </c>
      <c r="V355">
        <v>13.9</v>
      </c>
      <c r="W355">
        <v>237.3</v>
      </c>
      <c r="X355">
        <v>1017</v>
      </c>
      <c r="Y355">
        <v>73.2</v>
      </c>
      <c r="Z355">
        <v>6.4</v>
      </c>
      <c r="AA355">
        <v>0</v>
      </c>
      <c r="AB355">
        <v>0</v>
      </c>
      <c r="AC355">
        <v>0</v>
      </c>
      <c r="AD355">
        <v>0</v>
      </c>
      <c r="AE355" t="s">
        <v>1122</v>
      </c>
      <c r="AF355" t="s">
        <v>1123</v>
      </c>
      <c r="AG355">
        <v>0.78</v>
      </c>
      <c r="AH355" t="s">
        <v>56</v>
      </c>
      <c r="AI355" t="s">
        <v>101</v>
      </c>
      <c r="AJ355" t="s">
        <v>40</v>
      </c>
    </row>
    <row r="356" spans="1:36" x14ac:dyDescent="0.25">
      <c r="A356" t="s">
        <v>32</v>
      </c>
      <c r="B356" t="s">
        <v>1124</v>
      </c>
      <c r="C356">
        <f>YEAR(B356)</f>
        <v>2000</v>
      </c>
      <c r="D356">
        <v>59.1</v>
      </c>
      <c r="E356">
        <v>48.3</v>
      </c>
      <c r="F356">
        <v>55</v>
      </c>
      <c r="H356" s="2">
        <f>IF(F356-56.28&lt;=0,0,IF(F356-56.28&lt;=1,1,2))</f>
        <v>0</v>
      </c>
      <c r="I356">
        <v>59.1</v>
      </c>
      <c r="J356">
        <v>46.4</v>
      </c>
      <c r="K356">
        <v>54.9</v>
      </c>
      <c r="L356">
        <v>43.4</v>
      </c>
      <c r="M356">
        <v>65.3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10.3</v>
      </c>
      <c r="W356">
        <v>0.4</v>
      </c>
      <c r="X356">
        <v>1017.1</v>
      </c>
      <c r="Y356">
        <v>57</v>
      </c>
      <c r="Z356">
        <v>6.8</v>
      </c>
      <c r="AA356">
        <v>0</v>
      </c>
      <c r="AB356">
        <v>0</v>
      </c>
      <c r="AC356">
        <v>0</v>
      </c>
      <c r="AD356">
        <v>0</v>
      </c>
      <c r="AE356" t="s">
        <v>1125</v>
      </c>
      <c r="AF356" t="s">
        <v>1126</v>
      </c>
      <c r="AG356">
        <v>0.82</v>
      </c>
      <c r="AH356" t="s">
        <v>36</v>
      </c>
      <c r="AI356" t="s">
        <v>37</v>
      </c>
      <c r="AJ356" t="s">
        <v>38</v>
      </c>
    </row>
    <row r="357" spans="1:36" x14ac:dyDescent="0.25">
      <c r="A357" t="s">
        <v>32</v>
      </c>
      <c r="B357" t="s">
        <v>1127</v>
      </c>
      <c r="C357">
        <f>YEAR(B357)</f>
        <v>2000</v>
      </c>
      <c r="D357">
        <v>53.7</v>
      </c>
      <c r="E357">
        <v>46.5</v>
      </c>
      <c r="F357">
        <v>51.7</v>
      </c>
      <c r="H357" s="2">
        <f>IF(F357-56.28&lt;=0,0,IF(F357-56.28&lt;=1,1,2))</f>
        <v>0</v>
      </c>
      <c r="I357">
        <v>53.7</v>
      </c>
      <c r="J357">
        <v>43.6</v>
      </c>
      <c r="K357">
        <v>51.4</v>
      </c>
      <c r="L357">
        <v>36.700000000000003</v>
      </c>
      <c r="M357">
        <v>57.2</v>
      </c>
      <c r="O357">
        <v>0.107</v>
      </c>
      <c r="P357">
        <v>100</v>
      </c>
      <c r="Q357">
        <v>8.33</v>
      </c>
      <c r="R357" t="s">
        <v>40</v>
      </c>
      <c r="S357">
        <v>0</v>
      </c>
      <c r="T357">
        <v>0</v>
      </c>
      <c r="U357">
        <v>0</v>
      </c>
      <c r="V357">
        <v>12.8</v>
      </c>
      <c r="W357">
        <v>30.6</v>
      </c>
      <c r="X357">
        <v>1021.4</v>
      </c>
      <c r="Y357">
        <v>64.400000000000006</v>
      </c>
      <c r="Z357">
        <v>6.8</v>
      </c>
      <c r="AA357">
        <v>0</v>
      </c>
      <c r="AB357">
        <v>0</v>
      </c>
      <c r="AC357">
        <v>0</v>
      </c>
      <c r="AD357">
        <v>0</v>
      </c>
      <c r="AE357" t="s">
        <v>1128</v>
      </c>
      <c r="AF357" t="s">
        <v>1129</v>
      </c>
      <c r="AG357">
        <v>0.85</v>
      </c>
      <c r="AH357" t="s">
        <v>56</v>
      </c>
      <c r="AI357" t="s">
        <v>57</v>
      </c>
      <c r="AJ357" t="s">
        <v>40</v>
      </c>
    </row>
    <row r="358" spans="1:36" x14ac:dyDescent="0.25">
      <c r="A358" t="s">
        <v>32</v>
      </c>
      <c r="B358" t="s">
        <v>1130</v>
      </c>
      <c r="C358">
        <f>YEAR(B358)</f>
        <v>2000</v>
      </c>
      <c r="D358">
        <v>50.1</v>
      </c>
      <c r="E358">
        <v>46.5</v>
      </c>
      <c r="F358">
        <v>47.9</v>
      </c>
      <c r="H358" s="2">
        <f>IF(F358-56.28&lt;=0,0,IF(F358-56.28&lt;=1,1,2))</f>
        <v>0</v>
      </c>
      <c r="I358">
        <v>50.1</v>
      </c>
      <c r="J358">
        <v>43</v>
      </c>
      <c r="K358">
        <v>46</v>
      </c>
      <c r="L358">
        <v>43.8</v>
      </c>
      <c r="M358">
        <v>86.1</v>
      </c>
      <c r="O358">
        <v>0.63400000000000001</v>
      </c>
      <c r="P358">
        <v>100</v>
      </c>
      <c r="Q358">
        <v>8.33</v>
      </c>
      <c r="R358" t="s">
        <v>40</v>
      </c>
      <c r="S358">
        <v>0</v>
      </c>
      <c r="T358">
        <v>0</v>
      </c>
      <c r="U358">
        <v>0</v>
      </c>
      <c r="V358">
        <v>6.9</v>
      </c>
      <c r="W358">
        <v>205.5</v>
      </c>
      <c r="X358">
        <v>1015.7</v>
      </c>
      <c r="Y358">
        <v>88.6</v>
      </c>
      <c r="Z358">
        <v>6.1</v>
      </c>
      <c r="AA358">
        <v>0</v>
      </c>
      <c r="AB358">
        <v>0</v>
      </c>
      <c r="AC358">
        <v>0</v>
      </c>
      <c r="AD358">
        <v>0</v>
      </c>
      <c r="AE358" t="s">
        <v>1131</v>
      </c>
      <c r="AF358" t="s">
        <v>1132</v>
      </c>
      <c r="AG358">
        <v>0.88</v>
      </c>
      <c r="AH358" t="s">
        <v>56</v>
      </c>
      <c r="AI358" t="s">
        <v>57</v>
      </c>
      <c r="AJ358" t="s">
        <v>40</v>
      </c>
    </row>
    <row r="359" spans="1:36" x14ac:dyDescent="0.25">
      <c r="A359" t="s">
        <v>32</v>
      </c>
      <c r="B359" t="s">
        <v>1133</v>
      </c>
      <c r="C359">
        <f>YEAR(B359)</f>
        <v>2000</v>
      </c>
      <c r="D359">
        <v>51.9</v>
      </c>
      <c r="E359">
        <v>48.3</v>
      </c>
      <c r="F359">
        <v>50.3</v>
      </c>
      <c r="H359" s="2">
        <f>IF(F359-56.28&lt;=0,0,IF(F359-56.28&lt;=1,1,2))</f>
        <v>0</v>
      </c>
      <c r="I359">
        <v>51.9</v>
      </c>
      <c r="J359">
        <v>46.4</v>
      </c>
      <c r="K359">
        <v>50.2</v>
      </c>
      <c r="L359">
        <v>45.3</v>
      </c>
      <c r="M359">
        <v>83.6</v>
      </c>
      <c r="O359">
        <v>0.55100000000000005</v>
      </c>
      <c r="P359">
        <v>100</v>
      </c>
      <c r="Q359">
        <v>16.670000000000002</v>
      </c>
      <c r="R359" t="s">
        <v>40</v>
      </c>
      <c r="S359">
        <v>0</v>
      </c>
      <c r="T359">
        <v>0</v>
      </c>
      <c r="U359">
        <v>0</v>
      </c>
      <c r="V359">
        <v>21.9</v>
      </c>
      <c r="W359">
        <v>334.5</v>
      </c>
      <c r="X359">
        <v>1012</v>
      </c>
      <c r="Y359">
        <v>96.7</v>
      </c>
      <c r="Z359">
        <v>5.5</v>
      </c>
      <c r="AA359">
        <v>0</v>
      </c>
      <c r="AB359">
        <v>0</v>
      </c>
      <c r="AC359">
        <v>0</v>
      </c>
      <c r="AD359">
        <v>0</v>
      </c>
      <c r="AE359" t="s">
        <v>1134</v>
      </c>
      <c r="AF359" t="s">
        <v>1135</v>
      </c>
      <c r="AG359">
        <v>0.92</v>
      </c>
      <c r="AH359" t="s">
        <v>43</v>
      </c>
      <c r="AI359" t="s">
        <v>48</v>
      </c>
      <c r="AJ359" t="s">
        <v>40</v>
      </c>
    </row>
    <row r="360" spans="1:36" x14ac:dyDescent="0.25">
      <c r="A360" t="s">
        <v>32</v>
      </c>
      <c r="B360" t="s">
        <v>1136</v>
      </c>
      <c r="C360">
        <f>YEAR(B360)</f>
        <v>2000</v>
      </c>
      <c r="D360">
        <v>53.7</v>
      </c>
      <c r="E360">
        <v>46.5</v>
      </c>
      <c r="F360">
        <v>50.4</v>
      </c>
      <c r="H360" s="2">
        <f>IF(F360-56.28&lt;=0,0,IF(F360-56.28&lt;=1,1,2))</f>
        <v>0</v>
      </c>
      <c r="I360">
        <v>53.7</v>
      </c>
      <c r="J360">
        <v>41.6</v>
      </c>
      <c r="K360">
        <v>49.6</v>
      </c>
      <c r="L360">
        <v>36</v>
      </c>
      <c r="M360">
        <v>58</v>
      </c>
      <c r="O360">
        <v>4.0000000000000001E-3</v>
      </c>
      <c r="P360">
        <v>100</v>
      </c>
      <c r="Q360">
        <v>4.17</v>
      </c>
      <c r="R360" t="s">
        <v>40</v>
      </c>
      <c r="S360">
        <v>0</v>
      </c>
      <c r="T360">
        <v>0</v>
      </c>
      <c r="U360">
        <v>0</v>
      </c>
      <c r="V360">
        <v>18.3</v>
      </c>
      <c r="W360">
        <v>324.3</v>
      </c>
      <c r="X360">
        <v>1017.3</v>
      </c>
      <c r="Y360">
        <v>74.2</v>
      </c>
      <c r="Z360">
        <v>6.8</v>
      </c>
      <c r="AA360">
        <v>0</v>
      </c>
      <c r="AB360">
        <v>0</v>
      </c>
      <c r="AC360">
        <v>0</v>
      </c>
      <c r="AD360">
        <v>0</v>
      </c>
      <c r="AE360" t="s">
        <v>1137</v>
      </c>
      <c r="AF360" t="s">
        <v>1138</v>
      </c>
      <c r="AG360">
        <v>0.95</v>
      </c>
      <c r="AH360" t="s">
        <v>56</v>
      </c>
      <c r="AI360" t="s">
        <v>137</v>
      </c>
      <c r="AJ360" t="s">
        <v>40</v>
      </c>
    </row>
    <row r="361" spans="1:36" x14ac:dyDescent="0.25">
      <c r="A361" t="s">
        <v>32</v>
      </c>
      <c r="B361" t="s">
        <v>1139</v>
      </c>
      <c r="C361">
        <f>YEAR(B361)</f>
        <v>2000</v>
      </c>
      <c r="D361">
        <v>59.1</v>
      </c>
      <c r="E361">
        <v>39.299999999999997</v>
      </c>
      <c r="F361">
        <v>50.3</v>
      </c>
      <c r="H361" s="2">
        <f>IF(F361-56.28&lt;=0,0,IF(F361-56.28&lt;=1,1,2))</f>
        <v>0</v>
      </c>
      <c r="I361">
        <v>59.1</v>
      </c>
      <c r="J361">
        <v>34.299999999999997</v>
      </c>
      <c r="K361">
        <v>48.6</v>
      </c>
      <c r="L361">
        <v>39.1</v>
      </c>
      <c r="M361">
        <v>66.599999999999994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13.9</v>
      </c>
      <c r="W361">
        <v>194.9</v>
      </c>
      <c r="X361">
        <v>1018.8</v>
      </c>
      <c r="Y361">
        <v>43.6</v>
      </c>
      <c r="Z361">
        <v>6.8</v>
      </c>
      <c r="AA361">
        <v>0</v>
      </c>
      <c r="AB361">
        <v>0</v>
      </c>
      <c r="AC361">
        <v>0</v>
      </c>
      <c r="AD361">
        <v>0</v>
      </c>
      <c r="AE361" t="s">
        <v>1140</v>
      </c>
      <c r="AF361" t="s">
        <v>1141</v>
      </c>
      <c r="AG361">
        <v>0</v>
      </c>
      <c r="AH361" t="s">
        <v>36</v>
      </c>
      <c r="AI361" t="s">
        <v>37</v>
      </c>
      <c r="AJ361" t="s">
        <v>38</v>
      </c>
    </row>
    <row r="362" spans="1:36" x14ac:dyDescent="0.25">
      <c r="A362" t="s">
        <v>32</v>
      </c>
      <c r="B362" t="s">
        <v>1142</v>
      </c>
      <c r="C362">
        <f>YEAR(B362)</f>
        <v>2000</v>
      </c>
      <c r="D362">
        <v>66.3</v>
      </c>
      <c r="E362">
        <v>57.3</v>
      </c>
      <c r="F362">
        <v>62</v>
      </c>
      <c r="H362" s="2">
        <f>IF(F362-56.28&lt;=0,0,IF(F362-56.28&lt;=1,1,2))</f>
        <v>2</v>
      </c>
      <c r="I362">
        <v>66.3</v>
      </c>
      <c r="J362">
        <v>57.3</v>
      </c>
      <c r="K362">
        <v>62</v>
      </c>
      <c r="L362">
        <v>47.6</v>
      </c>
      <c r="M362">
        <v>59.8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21.9</v>
      </c>
      <c r="W362">
        <v>182.4</v>
      </c>
      <c r="X362">
        <v>1016</v>
      </c>
      <c r="Y362">
        <v>55.8</v>
      </c>
      <c r="Z362">
        <v>6.8</v>
      </c>
      <c r="AA362">
        <v>0</v>
      </c>
      <c r="AB362">
        <v>0</v>
      </c>
      <c r="AC362">
        <v>0</v>
      </c>
      <c r="AD362">
        <v>0</v>
      </c>
      <c r="AE362" t="s">
        <v>1143</v>
      </c>
      <c r="AF362" t="s">
        <v>1144</v>
      </c>
      <c r="AG362">
        <v>0.02</v>
      </c>
      <c r="AH362" t="s">
        <v>36</v>
      </c>
      <c r="AI362" t="s">
        <v>37</v>
      </c>
      <c r="AJ362" t="s">
        <v>38</v>
      </c>
    </row>
    <row r="363" spans="1:36" x14ac:dyDescent="0.25">
      <c r="A363" t="s">
        <v>32</v>
      </c>
      <c r="B363" t="s">
        <v>1145</v>
      </c>
      <c r="C363">
        <f>YEAR(B363)</f>
        <v>2000</v>
      </c>
      <c r="D363">
        <v>68.099999999999994</v>
      </c>
      <c r="E363">
        <v>60.9</v>
      </c>
      <c r="F363">
        <v>63.8</v>
      </c>
      <c r="H363" s="2">
        <f>IF(F363-56.28&lt;=0,0,IF(F363-56.28&lt;=1,1,2))</f>
        <v>2</v>
      </c>
      <c r="I363">
        <v>68.099999999999994</v>
      </c>
      <c r="J363">
        <v>60.9</v>
      </c>
      <c r="K363">
        <v>63.8</v>
      </c>
      <c r="L363">
        <v>51</v>
      </c>
      <c r="M363">
        <v>63.3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25.3</v>
      </c>
      <c r="W363">
        <v>180.1</v>
      </c>
      <c r="X363">
        <v>1015.1</v>
      </c>
      <c r="Y363">
        <v>68.8</v>
      </c>
      <c r="Z363">
        <v>6.8</v>
      </c>
      <c r="AA363">
        <v>0</v>
      </c>
      <c r="AB363">
        <v>0</v>
      </c>
      <c r="AC363">
        <v>0</v>
      </c>
      <c r="AD363">
        <v>0</v>
      </c>
      <c r="AE363" t="s">
        <v>1146</v>
      </c>
      <c r="AF363" t="s">
        <v>1147</v>
      </c>
      <c r="AG363">
        <v>0.06</v>
      </c>
      <c r="AH363" t="s">
        <v>36</v>
      </c>
      <c r="AI363" t="s">
        <v>37</v>
      </c>
      <c r="AJ363" t="s">
        <v>38</v>
      </c>
    </row>
    <row r="364" spans="1:36" x14ac:dyDescent="0.25">
      <c r="A364" t="s">
        <v>32</v>
      </c>
      <c r="B364" t="s">
        <v>1148</v>
      </c>
      <c r="C364">
        <f>YEAR(B364)</f>
        <v>2000</v>
      </c>
      <c r="D364">
        <v>66.3</v>
      </c>
      <c r="E364">
        <v>62.7</v>
      </c>
      <c r="F364">
        <v>63.6</v>
      </c>
      <c r="H364" s="2">
        <f>IF(F364-56.28&lt;=0,0,IF(F364-56.28&lt;=1,1,2))</f>
        <v>2</v>
      </c>
      <c r="I364">
        <v>66.3</v>
      </c>
      <c r="J364">
        <v>62.7</v>
      </c>
      <c r="K364">
        <v>63.6</v>
      </c>
      <c r="L364">
        <v>49.5</v>
      </c>
      <c r="M364">
        <v>60.1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23</v>
      </c>
      <c r="W364">
        <v>173</v>
      </c>
      <c r="X364">
        <v>1011.5</v>
      </c>
      <c r="Y364">
        <v>85</v>
      </c>
      <c r="Z364">
        <v>6.8</v>
      </c>
      <c r="AA364">
        <v>0</v>
      </c>
      <c r="AB364">
        <v>0</v>
      </c>
      <c r="AC364">
        <v>0</v>
      </c>
      <c r="AD364">
        <v>0</v>
      </c>
      <c r="AE364" t="s">
        <v>1149</v>
      </c>
      <c r="AF364" t="s">
        <v>1150</v>
      </c>
      <c r="AG364">
        <v>0.09</v>
      </c>
      <c r="AH364" t="s">
        <v>36</v>
      </c>
      <c r="AI364" t="s">
        <v>37</v>
      </c>
      <c r="AJ364" t="s">
        <v>38</v>
      </c>
    </row>
    <row r="365" spans="1:36" x14ac:dyDescent="0.25">
      <c r="A365" t="s">
        <v>32</v>
      </c>
      <c r="B365" t="s">
        <v>1151</v>
      </c>
      <c r="C365">
        <f>YEAR(B365)</f>
        <v>2000</v>
      </c>
      <c r="D365">
        <v>66.3</v>
      </c>
      <c r="E365">
        <v>55.5</v>
      </c>
      <c r="F365">
        <v>60.1</v>
      </c>
      <c r="H365" s="2">
        <f>IF(F365-56.28&lt;=0,0,IF(F365-56.28&lt;=1,1,2))</f>
        <v>2</v>
      </c>
      <c r="I365">
        <v>66.3</v>
      </c>
      <c r="J365">
        <v>55.5</v>
      </c>
      <c r="K365">
        <v>60.1</v>
      </c>
      <c r="L365">
        <v>49.1</v>
      </c>
      <c r="M365">
        <v>67.3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20.8</v>
      </c>
      <c r="W365">
        <v>207.5</v>
      </c>
      <c r="X365">
        <v>1004.4</v>
      </c>
      <c r="Y365">
        <v>59.2</v>
      </c>
      <c r="Z365">
        <v>6.8</v>
      </c>
      <c r="AA365">
        <v>0</v>
      </c>
      <c r="AB365">
        <v>0</v>
      </c>
      <c r="AC365">
        <v>0</v>
      </c>
      <c r="AD365">
        <v>0</v>
      </c>
      <c r="AE365" t="s">
        <v>1152</v>
      </c>
      <c r="AF365" t="s">
        <v>1153</v>
      </c>
      <c r="AG365">
        <v>0.12</v>
      </c>
      <c r="AH365" t="s">
        <v>36</v>
      </c>
      <c r="AI365" t="s">
        <v>37</v>
      </c>
      <c r="AJ365" t="s">
        <v>38</v>
      </c>
    </row>
    <row r="366" spans="1:36" x14ac:dyDescent="0.25">
      <c r="A366" t="s">
        <v>32</v>
      </c>
      <c r="B366" t="s">
        <v>1154</v>
      </c>
      <c r="C366">
        <f>YEAR(B366)</f>
        <v>2000</v>
      </c>
      <c r="D366">
        <v>68.099999999999994</v>
      </c>
      <c r="E366">
        <v>53.7</v>
      </c>
      <c r="F366">
        <v>58.9</v>
      </c>
      <c r="H366" s="2">
        <f>IF(F366-56.28&lt;=0,0,IF(F366-56.28&lt;=1,1,2))</f>
        <v>2</v>
      </c>
      <c r="I366">
        <v>68.099999999999994</v>
      </c>
      <c r="J366">
        <v>53.7</v>
      </c>
      <c r="K366">
        <v>58.9</v>
      </c>
      <c r="L366">
        <v>48.6</v>
      </c>
      <c r="M366">
        <v>69.3</v>
      </c>
      <c r="O366">
        <v>8.3000000000000004E-2</v>
      </c>
      <c r="P366">
        <v>100</v>
      </c>
      <c r="Q366">
        <v>8.33</v>
      </c>
      <c r="R366" t="s">
        <v>40</v>
      </c>
      <c r="S366">
        <v>0</v>
      </c>
      <c r="T366">
        <v>0</v>
      </c>
      <c r="U366">
        <v>0</v>
      </c>
      <c r="V366">
        <v>18.3</v>
      </c>
      <c r="W366">
        <v>185.3</v>
      </c>
      <c r="X366">
        <v>1004.7</v>
      </c>
      <c r="Y366">
        <v>64.3</v>
      </c>
      <c r="Z366">
        <v>6.8</v>
      </c>
      <c r="AA366">
        <v>0</v>
      </c>
      <c r="AB366">
        <v>0</v>
      </c>
      <c r="AC366">
        <v>0</v>
      </c>
      <c r="AD366">
        <v>0</v>
      </c>
      <c r="AE366" t="s">
        <v>1155</v>
      </c>
      <c r="AF366" t="s">
        <v>1156</v>
      </c>
      <c r="AG366">
        <v>0.16</v>
      </c>
      <c r="AH366" t="s">
        <v>56</v>
      </c>
      <c r="AI366" t="s">
        <v>57</v>
      </c>
      <c r="AJ366" t="s">
        <v>40</v>
      </c>
    </row>
    <row r="367" spans="1:36" x14ac:dyDescent="0.25">
      <c r="A367" t="s">
        <v>32</v>
      </c>
      <c r="B367" t="s">
        <v>1157</v>
      </c>
      <c r="C367">
        <f>YEAR(B367)</f>
        <v>2000</v>
      </c>
      <c r="D367">
        <v>66.3</v>
      </c>
      <c r="E367">
        <v>53.7</v>
      </c>
      <c r="F367">
        <v>59.6</v>
      </c>
      <c r="H367" s="2">
        <f>IF(F367-56.28&lt;=0,0,IF(F367-56.28&lt;=1,1,2))</f>
        <v>2</v>
      </c>
      <c r="I367">
        <v>66.3</v>
      </c>
      <c r="J367">
        <v>53.7</v>
      </c>
      <c r="K367">
        <v>59.6</v>
      </c>
      <c r="L367">
        <v>47.1</v>
      </c>
      <c r="M367">
        <v>64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32.200000000000003</v>
      </c>
      <c r="W367">
        <v>184</v>
      </c>
      <c r="X367">
        <v>1008.9</v>
      </c>
      <c r="Y367">
        <v>67.3</v>
      </c>
      <c r="Z367">
        <v>6.8</v>
      </c>
      <c r="AA367">
        <v>0</v>
      </c>
      <c r="AB367">
        <v>0</v>
      </c>
      <c r="AC367">
        <v>0</v>
      </c>
      <c r="AD367">
        <v>0</v>
      </c>
      <c r="AE367" t="s">
        <v>1158</v>
      </c>
      <c r="AF367" t="s">
        <v>1159</v>
      </c>
      <c r="AG367">
        <v>0.19</v>
      </c>
      <c r="AH367" t="s">
        <v>36</v>
      </c>
      <c r="AI367" t="s">
        <v>37</v>
      </c>
      <c r="AJ367" t="s">
        <v>344</v>
      </c>
    </row>
    <row r="368" spans="1:36" x14ac:dyDescent="0.25">
      <c r="A368" t="s">
        <v>32</v>
      </c>
      <c r="B368" t="s">
        <v>1160</v>
      </c>
      <c r="C368">
        <f>YEAR(B368)</f>
        <v>2001</v>
      </c>
      <c r="D368">
        <v>64.5</v>
      </c>
      <c r="E368">
        <v>48.3</v>
      </c>
      <c r="F368">
        <v>56.3</v>
      </c>
      <c r="H368" s="2">
        <f>IF(F368-56.28&lt;=0,0,IF(F368-56.28&lt;=1,1,2))</f>
        <v>1</v>
      </c>
      <c r="I368">
        <v>64.5</v>
      </c>
      <c r="J368">
        <v>43.8</v>
      </c>
      <c r="K368">
        <v>56.1</v>
      </c>
      <c r="L368">
        <v>47.3</v>
      </c>
      <c r="M368">
        <v>73.599999999999994</v>
      </c>
      <c r="N368">
        <f>AVERAGE(M368:M721)</f>
        <v>63.911016949152518</v>
      </c>
      <c r="O368">
        <v>0.41799999999999998</v>
      </c>
      <c r="P368">
        <v>100</v>
      </c>
      <c r="Q368">
        <v>12.5</v>
      </c>
      <c r="R368" t="s">
        <v>40</v>
      </c>
      <c r="S368">
        <v>0</v>
      </c>
      <c r="T368">
        <v>0</v>
      </c>
      <c r="U368">
        <v>0</v>
      </c>
      <c r="V368">
        <v>20.8</v>
      </c>
      <c r="W368">
        <v>185.6</v>
      </c>
      <c r="X368">
        <v>1006.6</v>
      </c>
      <c r="Y368">
        <v>93.2</v>
      </c>
      <c r="Z368">
        <v>6.5</v>
      </c>
      <c r="AA368">
        <v>0</v>
      </c>
      <c r="AB368">
        <v>0</v>
      </c>
      <c r="AC368">
        <v>0</v>
      </c>
      <c r="AD368">
        <v>0</v>
      </c>
      <c r="AE368" t="s">
        <v>1161</v>
      </c>
      <c r="AF368" t="s">
        <v>1162</v>
      </c>
      <c r="AG368">
        <v>0.22</v>
      </c>
      <c r="AH368" t="s">
        <v>43</v>
      </c>
      <c r="AI368" t="s">
        <v>48</v>
      </c>
      <c r="AJ368" t="s">
        <v>40</v>
      </c>
    </row>
    <row r="369" spans="1:36" x14ac:dyDescent="0.25">
      <c r="A369" t="s">
        <v>32</v>
      </c>
      <c r="B369" t="s">
        <v>1163</v>
      </c>
      <c r="C369">
        <f>YEAR(B369)</f>
        <v>2001</v>
      </c>
      <c r="D369">
        <v>60.9</v>
      </c>
      <c r="E369">
        <v>51.9</v>
      </c>
      <c r="F369">
        <v>56.6</v>
      </c>
      <c r="H369" s="2">
        <f>IF(F369-56.28&lt;=0,0,IF(F369-56.28&lt;=1,1,2))</f>
        <v>1</v>
      </c>
      <c r="I369">
        <v>60.9</v>
      </c>
      <c r="J369">
        <v>51.9</v>
      </c>
      <c r="K369">
        <v>56.6</v>
      </c>
      <c r="L369">
        <v>49.7</v>
      </c>
      <c r="M369">
        <v>77.900000000000006</v>
      </c>
      <c r="O369">
        <v>0.35</v>
      </c>
      <c r="P369">
        <v>100</v>
      </c>
      <c r="Q369">
        <v>8.33</v>
      </c>
      <c r="R369" t="s">
        <v>40</v>
      </c>
      <c r="S369">
        <v>0</v>
      </c>
      <c r="T369">
        <v>0</v>
      </c>
      <c r="U369">
        <v>0</v>
      </c>
      <c r="V369">
        <v>19.5</v>
      </c>
      <c r="W369">
        <v>339.6</v>
      </c>
      <c r="X369">
        <v>1013.9</v>
      </c>
      <c r="Y369">
        <v>82.5</v>
      </c>
      <c r="Z369">
        <v>6.7</v>
      </c>
      <c r="AA369">
        <v>0</v>
      </c>
      <c r="AB369">
        <v>0</v>
      </c>
      <c r="AC369">
        <v>0</v>
      </c>
      <c r="AD369">
        <v>0</v>
      </c>
      <c r="AE369" t="s">
        <v>1164</v>
      </c>
      <c r="AF369" t="s">
        <v>1165</v>
      </c>
      <c r="AG369">
        <v>0.25</v>
      </c>
      <c r="AH369" t="s">
        <v>56</v>
      </c>
      <c r="AI369" t="s">
        <v>1166</v>
      </c>
      <c r="AJ369" t="s">
        <v>40</v>
      </c>
    </row>
    <row r="370" spans="1:36" x14ac:dyDescent="0.25">
      <c r="A370" t="s">
        <v>32</v>
      </c>
      <c r="B370" t="s">
        <v>1167</v>
      </c>
      <c r="C370">
        <f>YEAR(B370)</f>
        <v>2001</v>
      </c>
      <c r="D370">
        <v>62.7</v>
      </c>
      <c r="E370">
        <v>50.1</v>
      </c>
      <c r="F370">
        <v>55.4</v>
      </c>
      <c r="H370" s="2">
        <f>IF(F370-56.28&lt;=0,0,IF(F370-56.28&lt;=1,1,2))</f>
        <v>0</v>
      </c>
      <c r="I370">
        <v>62.7</v>
      </c>
      <c r="J370">
        <v>50.1</v>
      </c>
      <c r="K370">
        <v>55.4</v>
      </c>
      <c r="L370">
        <v>47.3</v>
      </c>
      <c r="M370">
        <v>75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12.8</v>
      </c>
      <c r="W370">
        <v>228.5</v>
      </c>
      <c r="X370">
        <v>1018.8</v>
      </c>
      <c r="Y370">
        <v>70.8</v>
      </c>
      <c r="Z370">
        <v>6.8</v>
      </c>
      <c r="AA370">
        <v>0</v>
      </c>
      <c r="AB370">
        <v>0</v>
      </c>
      <c r="AC370">
        <v>0</v>
      </c>
      <c r="AD370">
        <v>0</v>
      </c>
      <c r="AE370" t="s">
        <v>1168</v>
      </c>
      <c r="AF370" t="s">
        <v>1169</v>
      </c>
      <c r="AG370">
        <v>0.25</v>
      </c>
      <c r="AH370" t="s">
        <v>36</v>
      </c>
      <c r="AI370" t="s">
        <v>37</v>
      </c>
      <c r="AJ370" t="s">
        <v>38</v>
      </c>
    </row>
    <row r="371" spans="1:36" x14ac:dyDescent="0.25">
      <c r="A371" t="s">
        <v>32</v>
      </c>
      <c r="B371" t="s">
        <v>1170</v>
      </c>
      <c r="C371">
        <f>YEAR(B371)</f>
        <v>2001</v>
      </c>
      <c r="D371">
        <v>66.3</v>
      </c>
      <c r="E371">
        <v>53.7</v>
      </c>
      <c r="F371">
        <v>58.9</v>
      </c>
      <c r="H371" s="2">
        <f>IF(F371-56.28&lt;=0,0,IF(F371-56.28&lt;=1,1,2))</f>
        <v>2</v>
      </c>
      <c r="I371">
        <v>66.3</v>
      </c>
      <c r="J371">
        <v>53.7</v>
      </c>
      <c r="K371">
        <v>58.9</v>
      </c>
      <c r="L371">
        <v>49.8</v>
      </c>
      <c r="M371">
        <v>72.2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10.3</v>
      </c>
      <c r="W371">
        <v>240.9</v>
      </c>
      <c r="X371">
        <v>1016.8</v>
      </c>
      <c r="Y371">
        <v>58.3</v>
      </c>
      <c r="Z371">
        <v>6.8</v>
      </c>
      <c r="AA371">
        <v>0</v>
      </c>
      <c r="AB371">
        <v>0</v>
      </c>
      <c r="AC371">
        <v>0</v>
      </c>
      <c r="AD371">
        <v>0</v>
      </c>
      <c r="AE371" t="s">
        <v>1171</v>
      </c>
      <c r="AF371" t="s">
        <v>1172</v>
      </c>
      <c r="AG371">
        <v>0.32</v>
      </c>
      <c r="AH371" t="s">
        <v>36</v>
      </c>
      <c r="AI371" t="s">
        <v>37</v>
      </c>
      <c r="AJ371" t="s">
        <v>38</v>
      </c>
    </row>
    <row r="372" spans="1:36" x14ac:dyDescent="0.25">
      <c r="A372" t="s">
        <v>32</v>
      </c>
      <c r="B372" t="s">
        <v>1173</v>
      </c>
      <c r="C372">
        <f>YEAR(B372)</f>
        <v>2001</v>
      </c>
      <c r="D372">
        <v>64.5</v>
      </c>
      <c r="E372">
        <v>51.9</v>
      </c>
      <c r="F372">
        <v>55.9</v>
      </c>
      <c r="H372" s="2">
        <f>IF(F372-56.28&lt;=0,0,IF(F372-56.28&lt;=1,1,2))</f>
        <v>0</v>
      </c>
      <c r="I372">
        <v>64.5</v>
      </c>
      <c r="J372">
        <v>51.9</v>
      </c>
      <c r="K372">
        <v>55.9</v>
      </c>
      <c r="L372">
        <v>48.4</v>
      </c>
      <c r="M372">
        <v>77.099999999999994</v>
      </c>
      <c r="O372">
        <v>0.28000000000000003</v>
      </c>
      <c r="P372">
        <v>100</v>
      </c>
      <c r="Q372">
        <v>8.33</v>
      </c>
      <c r="R372" t="s">
        <v>40</v>
      </c>
      <c r="S372">
        <v>0</v>
      </c>
      <c r="T372">
        <v>0</v>
      </c>
      <c r="U372">
        <v>0</v>
      </c>
      <c r="V372">
        <v>21.9</v>
      </c>
      <c r="W372">
        <v>232.8</v>
      </c>
      <c r="X372">
        <v>1014.4</v>
      </c>
      <c r="Y372">
        <v>55.8</v>
      </c>
      <c r="Z372">
        <v>6.8</v>
      </c>
      <c r="AA372">
        <v>0</v>
      </c>
      <c r="AB372">
        <v>0</v>
      </c>
      <c r="AC372">
        <v>0</v>
      </c>
      <c r="AD372">
        <v>0</v>
      </c>
      <c r="AE372" t="s">
        <v>1174</v>
      </c>
      <c r="AF372" t="s">
        <v>1175</v>
      </c>
      <c r="AG372">
        <v>0.35</v>
      </c>
      <c r="AH372" t="s">
        <v>56</v>
      </c>
      <c r="AI372" t="s">
        <v>101</v>
      </c>
      <c r="AJ372" t="s">
        <v>40</v>
      </c>
    </row>
    <row r="373" spans="1:36" x14ac:dyDescent="0.25">
      <c r="A373" t="s">
        <v>32</v>
      </c>
      <c r="B373" t="s">
        <v>1176</v>
      </c>
      <c r="C373">
        <f>YEAR(B373)</f>
        <v>2001</v>
      </c>
      <c r="D373">
        <v>60.9</v>
      </c>
      <c r="E373">
        <v>50.1</v>
      </c>
      <c r="F373">
        <v>57.3</v>
      </c>
      <c r="H373" s="2">
        <f>IF(F373-56.28&lt;=0,0,IF(F373-56.28&lt;=1,1,2))</f>
        <v>2</v>
      </c>
      <c r="I373">
        <v>60.9</v>
      </c>
      <c r="J373">
        <v>50.1</v>
      </c>
      <c r="K373">
        <v>57.3</v>
      </c>
      <c r="L373">
        <v>49.7</v>
      </c>
      <c r="M373">
        <v>76.2</v>
      </c>
      <c r="O373">
        <v>2.8000000000000001E-2</v>
      </c>
      <c r="P373">
        <v>100</v>
      </c>
      <c r="Q373">
        <v>4.17</v>
      </c>
      <c r="R373" t="s">
        <v>40</v>
      </c>
      <c r="S373">
        <v>0</v>
      </c>
      <c r="T373">
        <v>0</v>
      </c>
      <c r="U373">
        <v>0</v>
      </c>
      <c r="V373">
        <v>20.8</v>
      </c>
      <c r="W373">
        <v>331.7</v>
      </c>
      <c r="X373">
        <v>1018.1</v>
      </c>
      <c r="Y373">
        <v>60.8</v>
      </c>
      <c r="Z373">
        <v>6.8</v>
      </c>
      <c r="AA373">
        <v>0</v>
      </c>
      <c r="AB373">
        <v>0</v>
      </c>
      <c r="AC373">
        <v>0</v>
      </c>
      <c r="AD373">
        <v>0</v>
      </c>
      <c r="AE373" t="s">
        <v>1177</v>
      </c>
      <c r="AF373" t="s">
        <v>1178</v>
      </c>
      <c r="AG373">
        <v>0.39</v>
      </c>
      <c r="AH373" t="s">
        <v>56</v>
      </c>
      <c r="AI373" t="s">
        <v>137</v>
      </c>
      <c r="AJ373" t="s">
        <v>40</v>
      </c>
    </row>
    <row r="374" spans="1:36" x14ac:dyDescent="0.25">
      <c r="A374" t="s">
        <v>32</v>
      </c>
      <c r="B374" t="s">
        <v>1179</v>
      </c>
      <c r="C374">
        <f>YEAR(B374)</f>
        <v>2001</v>
      </c>
      <c r="D374">
        <v>64.5</v>
      </c>
      <c r="E374">
        <v>46.5</v>
      </c>
      <c r="F374">
        <v>54.8</v>
      </c>
      <c r="H374" s="2">
        <f>IF(F374-56.28&lt;=0,0,IF(F374-56.28&lt;=1,1,2))</f>
        <v>0</v>
      </c>
      <c r="I374">
        <v>64.5</v>
      </c>
      <c r="J374">
        <v>44.3</v>
      </c>
      <c r="K374">
        <v>54.2</v>
      </c>
      <c r="L374">
        <v>47.1</v>
      </c>
      <c r="M374">
        <v>76.5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8.1</v>
      </c>
      <c r="W374">
        <v>172.9</v>
      </c>
      <c r="X374">
        <v>1022.8</v>
      </c>
      <c r="Y374">
        <v>30</v>
      </c>
      <c r="Z374">
        <v>6.8</v>
      </c>
      <c r="AA374">
        <v>0</v>
      </c>
      <c r="AB374">
        <v>0</v>
      </c>
      <c r="AC374">
        <v>0</v>
      </c>
      <c r="AD374">
        <v>0</v>
      </c>
      <c r="AE374" t="s">
        <v>1180</v>
      </c>
      <c r="AF374" t="s">
        <v>1181</v>
      </c>
      <c r="AG374">
        <v>0.42</v>
      </c>
      <c r="AH374" t="s">
        <v>36</v>
      </c>
      <c r="AI374" t="s">
        <v>37</v>
      </c>
      <c r="AJ374" t="s">
        <v>38</v>
      </c>
    </row>
    <row r="375" spans="1:36" x14ac:dyDescent="0.25">
      <c r="A375" t="s">
        <v>32</v>
      </c>
      <c r="B375" t="s">
        <v>1182</v>
      </c>
      <c r="C375">
        <f>YEAR(B375)</f>
        <v>2001</v>
      </c>
      <c r="D375">
        <v>69.900000000000006</v>
      </c>
      <c r="E375">
        <v>53.7</v>
      </c>
      <c r="F375">
        <v>59.8</v>
      </c>
      <c r="H375" s="2">
        <f>IF(F375-56.28&lt;=0,0,IF(F375-56.28&lt;=1,1,2))</f>
        <v>2</v>
      </c>
      <c r="I375">
        <v>69.900000000000006</v>
      </c>
      <c r="J375">
        <v>53.7</v>
      </c>
      <c r="K375">
        <v>59.8</v>
      </c>
      <c r="L375">
        <v>49.7</v>
      </c>
      <c r="M375">
        <v>70.099999999999994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11.4</v>
      </c>
      <c r="W375">
        <v>195.4</v>
      </c>
      <c r="X375">
        <v>1022.1</v>
      </c>
      <c r="Y375">
        <v>30</v>
      </c>
      <c r="Z375">
        <v>6.6</v>
      </c>
      <c r="AA375">
        <v>0</v>
      </c>
      <c r="AB375">
        <v>0</v>
      </c>
      <c r="AC375">
        <v>0</v>
      </c>
      <c r="AD375">
        <v>0</v>
      </c>
      <c r="AE375" t="s">
        <v>1183</v>
      </c>
      <c r="AF375" t="s">
        <v>1184</v>
      </c>
      <c r="AG375">
        <v>0.45</v>
      </c>
      <c r="AH375" t="s">
        <v>36</v>
      </c>
      <c r="AI375" t="s">
        <v>37</v>
      </c>
      <c r="AJ375" t="s">
        <v>38</v>
      </c>
    </row>
    <row r="376" spans="1:36" x14ac:dyDescent="0.25">
      <c r="A376" t="s">
        <v>32</v>
      </c>
      <c r="B376" t="s">
        <v>1185</v>
      </c>
      <c r="C376">
        <f>YEAR(B376)</f>
        <v>2001</v>
      </c>
      <c r="D376">
        <v>68.099999999999994</v>
      </c>
      <c r="E376">
        <v>57.3</v>
      </c>
      <c r="F376">
        <v>61.3</v>
      </c>
      <c r="H376" s="2">
        <f>IF(F376-56.28&lt;=0,0,IF(F376-56.28&lt;=1,1,2))</f>
        <v>2</v>
      </c>
      <c r="I376">
        <v>68.099999999999994</v>
      </c>
      <c r="J376">
        <v>57.3</v>
      </c>
      <c r="K376">
        <v>61.3</v>
      </c>
      <c r="L376">
        <v>50.8</v>
      </c>
      <c r="M376">
        <v>68.900000000000006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18.3</v>
      </c>
      <c r="W376">
        <v>199</v>
      </c>
      <c r="X376">
        <v>1020.2</v>
      </c>
      <c r="Y376">
        <v>77.599999999999994</v>
      </c>
      <c r="Z376">
        <v>6.8</v>
      </c>
      <c r="AA376">
        <v>0</v>
      </c>
      <c r="AB376">
        <v>0</v>
      </c>
      <c r="AC376">
        <v>0</v>
      </c>
      <c r="AD376">
        <v>0</v>
      </c>
      <c r="AE376" t="s">
        <v>1186</v>
      </c>
      <c r="AF376" t="s">
        <v>1187</v>
      </c>
      <c r="AG376">
        <v>0.5</v>
      </c>
      <c r="AH376" t="s">
        <v>36</v>
      </c>
      <c r="AI376" t="s">
        <v>37</v>
      </c>
      <c r="AJ376" t="s">
        <v>38</v>
      </c>
    </row>
    <row r="377" spans="1:36" x14ac:dyDescent="0.25">
      <c r="A377" t="s">
        <v>32</v>
      </c>
      <c r="B377" t="s">
        <v>1188</v>
      </c>
      <c r="C377">
        <f>YEAR(B377)</f>
        <v>2001</v>
      </c>
      <c r="D377">
        <v>62.7</v>
      </c>
      <c r="E377">
        <v>53.7</v>
      </c>
      <c r="F377">
        <v>58.8</v>
      </c>
      <c r="H377" s="2">
        <f>IF(F377-56.28&lt;=0,0,IF(F377-56.28&lt;=1,1,2))</f>
        <v>2</v>
      </c>
      <c r="I377">
        <v>62.7</v>
      </c>
      <c r="J377">
        <v>53.7</v>
      </c>
      <c r="K377">
        <v>58.8</v>
      </c>
      <c r="L377">
        <v>45.9</v>
      </c>
      <c r="M377">
        <v>62.5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13.9</v>
      </c>
      <c r="W377">
        <v>268.60000000000002</v>
      </c>
      <c r="X377">
        <v>1023.2</v>
      </c>
      <c r="Y377">
        <v>64.3</v>
      </c>
      <c r="Z377">
        <v>6.8</v>
      </c>
      <c r="AA377">
        <v>0</v>
      </c>
      <c r="AB377">
        <v>0</v>
      </c>
      <c r="AC377">
        <v>0</v>
      </c>
      <c r="AD377">
        <v>0</v>
      </c>
      <c r="AE377" t="s">
        <v>1189</v>
      </c>
      <c r="AF377" t="s">
        <v>1190</v>
      </c>
      <c r="AG377">
        <v>0.52</v>
      </c>
      <c r="AH377" t="s">
        <v>36</v>
      </c>
      <c r="AI377" t="s">
        <v>37</v>
      </c>
      <c r="AJ377" t="s">
        <v>38</v>
      </c>
    </row>
    <row r="378" spans="1:36" x14ac:dyDescent="0.25">
      <c r="A378" t="s">
        <v>32</v>
      </c>
      <c r="B378" t="s">
        <v>1191</v>
      </c>
      <c r="C378">
        <f>YEAR(B378)</f>
        <v>2001</v>
      </c>
      <c r="D378">
        <v>60.9</v>
      </c>
      <c r="E378">
        <v>48.3</v>
      </c>
      <c r="F378">
        <v>55</v>
      </c>
      <c r="H378" s="2">
        <f>IF(F378-56.28&lt;=0,0,IF(F378-56.28&lt;=1,1,2))</f>
        <v>0</v>
      </c>
      <c r="I378">
        <v>60.9</v>
      </c>
      <c r="J378">
        <v>45.7</v>
      </c>
      <c r="K378">
        <v>54.9</v>
      </c>
      <c r="L378">
        <v>45.4</v>
      </c>
      <c r="M378">
        <v>70.7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8.1</v>
      </c>
      <c r="W378">
        <v>243</v>
      </c>
      <c r="X378">
        <v>1022.6</v>
      </c>
      <c r="Y378">
        <v>46.7</v>
      </c>
      <c r="Z378">
        <v>6.8</v>
      </c>
      <c r="AA378">
        <v>0</v>
      </c>
      <c r="AB378">
        <v>0</v>
      </c>
      <c r="AC378">
        <v>0</v>
      </c>
      <c r="AD378">
        <v>0</v>
      </c>
      <c r="AE378" t="s">
        <v>1192</v>
      </c>
      <c r="AF378" t="s">
        <v>1193</v>
      </c>
      <c r="AG378">
        <v>0.55000000000000004</v>
      </c>
      <c r="AH378" t="s">
        <v>36</v>
      </c>
      <c r="AI378" t="s">
        <v>37</v>
      </c>
      <c r="AJ378" t="s">
        <v>38</v>
      </c>
    </row>
    <row r="379" spans="1:36" x14ac:dyDescent="0.25">
      <c r="A379" t="s">
        <v>32</v>
      </c>
      <c r="B379" t="s">
        <v>1194</v>
      </c>
      <c r="C379">
        <f>YEAR(B379)</f>
        <v>2001</v>
      </c>
      <c r="D379">
        <v>62.7</v>
      </c>
      <c r="E379">
        <v>46.5</v>
      </c>
      <c r="F379">
        <v>54.8</v>
      </c>
      <c r="H379" s="2">
        <f>IF(F379-56.28&lt;=0,0,IF(F379-56.28&lt;=1,1,2))</f>
        <v>0</v>
      </c>
      <c r="I379">
        <v>62.7</v>
      </c>
      <c r="J379">
        <v>43</v>
      </c>
      <c r="K379">
        <v>53.9</v>
      </c>
      <c r="L379">
        <v>45</v>
      </c>
      <c r="M379">
        <v>70.7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13.9</v>
      </c>
      <c r="W379">
        <v>251.9</v>
      </c>
      <c r="X379">
        <v>1020.1</v>
      </c>
      <c r="Y379">
        <v>55</v>
      </c>
      <c r="Z379">
        <v>6.8</v>
      </c>
      <c r="AA379">
        <v>0</v>
      </c>
      <c r="AB379">
        <v>0</v>
      </c>
      <c r="AC379">
        <v>0</v>
      </c>
      <c r="AD379">
        <v>0</v>
      </c>
      <c r="AE379" t="s">
        <v>1195</v>
      </c>
      <c r="AF379" t="s">
        <v>1196</v>
      </c>
      <c r="AG379">
        <v>0.59</v>
      </c>
      <c r="AH379" t="s">
        <v>36</v>
      </c>
      <c r="AI379" t="s">
        <v>37</v>
      </c>
      <c r="AJ379" t="s">
        <v>38</v>
      </c>
    </row>
    <row r="380" spans="1:36" x14ac:dyDescent="0.25">
      <c r="A380" t="s">
        <v>32</v>
      </c>
      <c r="B380" t="s">
        <v>1197</v>
      </c>
      <c r="C380">
        <f>YEAR(B380)</f>
        <v>2001</v>
      </c>
      <c r="D380">
        <v>64.5</v>
      </c>
      <c r="E380">
        <v>51.9</v>
      </c>
      <c r="F380">
        <v>57.8</v>
      </c>
      <c r="H380" s="2">
        <f>IF(F380-56.28&lt;=0,0,IF(F380-56.28&lt;=1,1,2))</f>
        <v>2</v>
      </c>
      <c r="I380">
        <v>64.5</v>
      </c>
      <c r="J380">
        <v>51.9</v>
      </c>
      <c r="K380">
        <v>57.8</v>
      </c>
      <c r="L380">
        <v>44.9</v>
      </c>
      <c r="M380">
        <v>62.8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13.9</v>
      </c>
      <c r="W380">
        <v>177.5</v>
      </c>
      <c r="X380">
        <v>1018</v>
      </c>
      <c r="Y380">
        <v>87.5</v>
      </c>
      <c r="Z380">
        <v>6.8</v>
      </c>
      <c r="AA380">
        <v>0</v>
      </c>
      <c r="AB380">
        <v>0</v>
      </c>
      <c r="AC380">
        <v>0</v>
      </c>
      <c r="AD380">
        <v>0</v>
      </c>
      <c r="AE380" t="s">
        <v>1198</v>
      </c>
      <c r="AF380" t="s">
        <v>1199</v>
      </c>
      <c r="AG380">
        <v>0.62</v>
      </c>
      <c r="AH380" t="s">
        <v>36</v>
      </c>
      <c r="AI380" t="s">
        <v>37</v>
      </c>
      <c r="AJ380" t="s">
        <v>38</v>
      </c>
    </row>
    <row r="381" spans="1:36" x14ac:dyDescent="0.25">
      <c r="A381" t="s">
        <v>32</v>
      </c>
      <c r="B381" t="s">
        <v>1200</v>
      </c>
      <c r="C381">
        <f>YEAR(B381)</f>
        <v>2001</v>
      </c>
      <c r="D381">
        <v>64.5</v>
      </c>
      <c r="E381">
        <v>59.1</v>
      </c>
      <c r="F381">
        <v>61.7</v>
      </c>
      <c r="H381" s="2">
        <f>IF(F381-56.28&lt;=0,0,IF(F381-56.28&lt;=1,1,2))</f>
        <v>2</v>
      </c>
      <c r="I381">
        <v>64.5</v>
      </c>
      <c r="J381">
        <v>59.1</v>
      </c>
      <c r="K381">
        <v>61.7</v>
      </c>
      <c r="L381">
        <v>49.9</v>
      </c>
      <c r="M381">
        <v>65.400000000000006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23</v>
      </c>
      <c r="W381">
        <v>175.1</v>
      </c>
      <c r="X381">
        <v>1012.1</v>
      </c>
      <c r="Y381">
        <v>91.7</v>
      </c>
      <c r="Z381">
        <v>6.8</v>
      </c>
      <c r="AA381">
        <v>0</v>
      </c>
      <c r="AB381">
        <v>0</v>
      </c>
      <c r="AC381">
        <v>0</v>
      </c>
      <c r="AD381">
        <v>0</v>
      </c>
      <c r="AE381" t="s">
        <v>1201</v>
      </c>
      <c r="AF381" t="s">
        <v>1202</v>
      </c>
      <c r="AG381">
        <v>0.66</v>
      </c>
      <c r="AH381" t="s">
        <v>88</v>
      </c>
      <c r="AI381" t="s">
        <v>89</v>
      </c>
      <c r="AJ381" t="s">
        <v>90</v>
      </c>
    </row>
    <row r="382" spans="1:36" x14ac:dyDescent="0.25">
      <c r="A382" t="s">
        <v>32</v>
      </c>
      <c r="B382" t="s">
        <v>1203</v>
      </c>
      <c r="C382">
        <f>YEAR(B382)</f>
        <v>2001</v>
      </c>
      <c r="D382">
        <v>62.7</v>
      </c>
      <c r="E382">
        <v>50.1</v>
      </c>
      <c r="F382">
        <v>57.5</v>
      </c>
      <c r="H382" s="2">
        <f>IF(F382-56.28&lt;=0,0,IF(F382-56.28&lt;=1,1,2))</f>
        <v>2</v>
      </c>
      <c r="I382">
        <v>62.7</v>
      </c>
      <c r="J382">
        <v>50.1</v>
      </c>
      <c r="K382">
        <v>57.5</v>
      </c>
      <c r="L382">
        <v>52.8</v>
      </c>
      <c r="M382">
        <v>85</v>
      </c>
      <c r="O382">
        <v>1.02</v>
      </c>
      <c r="P382">
        <v>100</v>
      </c>
      <c r="Q382">
        <v>8.33</v>
      </c>
      <c r="R382" t="s">
        <v>40</v>
      </c>
      <c r="S382">
        <v>0</v>
      </c>
      <c r="T382">
        <v>0</v>
      </c>
      <c r="U382">
        <v>0</v>
      </c>
      <c r="V382">
        <v>10.3</v>
      </c>
      <c r="W382">
        <v>209.1</v>
      </c>
      <c r="X382">
        <v>1012.4</v>
      </c>
      <c r="Y382">
        <v>75.8</v>
      </c>
      <c r="Z382">
        <v>6.3</v>
      </c>
      <c r="AA382">
        <v>0</v>
      </c>
      <c r="AB382">
        <v>0</v>
      </c>
      <c r="AC382">
        <v>0</v>
      </c>
      <c r="AD382">
        <v>0</v>
      </c>
      <c r="AE382" t="s">
        <v>1204</v>
      </c>
      <c r="AF382" t="s">
        <v>1205</v>
      </c>
      <c r="AG382">
        <v>0.69</v>
      </c>
      <c r="AH382" t="s">
        <v>56</v>
      </c>
      <c r="AI382" t="s">
        <v>101</v>
      </c>
      <c r="AJ382" t="s">
        <v>40</v>
      </c>
    </row>
    <row r="383" spans="1:36" x14ac:dyDescent="0.25">
      <c r="A383" t="s">
        <v>32</v>
      </c>
      <c r="B383" t="s">
        <v>1206</v>
      </c>
      <c r="C383">
        <f>YEAR(B383)</f>
        <v>2001</v>
      </c>
      <c r="D383">
        <v>59.1</v>
      </c>
      <c r="E383">
        <v>51.9</v>
      </c>
      <c r="F383">
        <v>54.5</v>
      </c>
      <c r="H383" s="2">
        <f>IF(F383-56.28&lt;=0,0,IF(F383-56.28&lt;=1,1,2))</f>
        <v>0</v>
      </c>
      <c r="I383">
        <v>59.1</v>
      </c>
      <c r="J383">
        <v>51.9</v>
      </c>
      <c r="K383">
        <v>54.5</v>
      </c>
      <c r="L383">
        <v>52.1</v>
      </c>
      <c r="M383">
        <v>91.5</v>
      </c>
      <c r="O383">
        <v>3.9E-2</v>
      </c>
      <c r="P383">
        <v>100</v>
      </c>
      <c r="Q383">
        <v>4.17</v>
      </c>
      <c r="R383" t="s">
        <v>40</v>
      </c>
      <c r="S383">
        <v>0</v>
      </c>
      <c r="T383">
        <v>0</v>
      </c>
      <c r="U383">
        <v>0</v>
      </c>
      <c r="V383">
        <v>11.4</v>
      </c>
      <c r="W383">
        <v>102.7</v>
      </c>
      <c r="X383">
        <v>1015.9</v>
      </c>
      <c r="Y383">
        <v>82.7</v>
      </c>
      <c r="Z383">
        <v>6.2</v>
      </c>
      <c r="AA383">
        <v>0</v>
      </c>
      <c r="AB383">
        <v>0</v>
      </c>
      <c r="AC383">
        <v>0</v>
      </c>
      <c r="AD383">
        <v>0</v>
      </c>
      <c r="AE383" t="s">
        <v>1207</v>
      </c>
      <c r="AF383" t="s">
        <v>1208</v>
      </c>
      <c r="AG383">
        <v>0.75</v>
      </c>
      <c r="AH383" t="s">
        <v>56</v>
      </c>
      <c r="AI383" t="s">
        <v>61</v>
      </c>
      <c r="AJ383" t="s">
        <v>40</v>
      </c>
    </row>
    <row r="384" spans="1:36" x14ac:dyDescent="0.25">
      <c r="A384" t="s">
        <v>32</v>
      </c>
      <c r="B384" t="s">
        <v>1209</v>
      </c>
      <c r="C384">
        <f>YEAR(B384)</f>
        <v>2001</v>
      </c>
      <c r="D384">
        <v>57.3</v>
      </c>
      <c r="E384">
        <v>51.9</v>
      </c>
      <c r="F384">
        <v>55.5</v>
      </c>
      <c r="H384" s="2">
        <f>IF(F384-56.28&lt;=0,0,IF(F384-56.28&lt;=1,1,2))</f>
        <v>0</v>
      </c>
      <c r="I384">
        <v>57.3</v>
      </c>
      <c r="J384">
        <v>51.9</v>
      </c>
      <c r="K384">
        <v>55.5</v>
      </c>
      <c r="L384">
        <v>51</v>
      </c>
      <c r="M384">
        <v>85.2</v>
      </c>
      <c r="O384">
        <v>1.4890000000000001</v>
      </c>
      <c r="P384">
        <v>100</v>
      </c>
      <c r="Q384">
        <v>12.5</v>
      </c>
      <c r="R384" t="s">
        <v>40</v>
      </c>
      <c r="S384">
        <v>0</v>
      </c>
      <c r="T384">
        <v>0</v>
      </c>
      <c r="U384">
        <v>0</v>
      </c>
      <c r="V384">
        <v>19.5</v>
      </c>
      <c r="W384">
        <v>356.4</v>
      </c>
      <c r="X384">
        <v>1018.8</v>
      </c>
      <c r="Y384">
        <v>94.8</v>
      </c>
      <c r="Z384">
        <v>6.2</v>
      </c>
      <c r="AA384">
        <v>0</v>
      </c>
      <c r="AB384">
        <v>0</v>
      </c>
      <c r="AC384">
        <v>0</v>
      </c>
      <c r="AD384">
        <v>0</v>
      </c>
      <c r="AE384" t="s">
        <v>1210</v>
      </c>
      <c r="AF384" t="s">
        <v>1211</v>
      </c>
      <c r="AG384">
        <v>0.76</v>
      </c>
      <c r="AH384" t="s">
        <v>43</v>
      </c>
      <c r="AI384" t="s">
        <v>48</v>
      </c>
      <c r="AJ384" t="s">
        <v>40</v>
      </c>
    </row>
    <row r="385" spans="1:36" x14ac:dyDescent="0.25">
      <c r="A385" t="s">
        <v>32</v>
      </c>
      <c r="B385" t="s">
        <v>1212</v>
      </c>
      <c r="C385">
        <f>YEAR(B385)</f>
        <v>2001</v>
      </c>
      <c r="D385">
        <v>57.3</v>
      </c>
      <c r="E385">
        <v>51.9</v>
      </c>
      <c r="F385">
        <v>54.4</v>
      </c>
      <c r="H385" s="2">
        <f>IF(F385-56.28&lt;=0,0,IF(F385-56.28&lt;=1,1,2))</f>
        <v>0</v>
      </c>
      <c r="I385">
        <v>57.3</v>
      </c>
      <c r="J385">
        <v>51.9</v>
      </c>
      <c r="K385">
        <v>54.4</v>
      </c>
      <c r="L385">
        <v>45.6</v>
      </c>
      <c r="M385">
        <v>73.2</v>
      </c>
      <c r="O385">
        <v>0.41</v>
      </c>
      <c r="P385">
        <v>100</v>
      </c>
      <c r="Q385">
        <v>8.33</v>
      </c>
      <c r="R385" t="s">
        <v>40</v>
      </c>
      <c r="S385">
        <v>0</v>
      </c>
      <c r="T385">
        <v>0</v>
      </c>
      <c r="U385">
        <v>0</v>
      </c>
      <c r="V385">
        <v>17.2</v>
      </c>
      <c r="W385">
        <v>329.1</v>
      </c>
      <c r="X385">
        <v>1018.9</v>
      </c>
      <c r="Y385">
        <v>85.4</v>
      </c>
      <c r="Z385">
        <v>6.6</v>
      </c>
      <c r="AA385">
        <v>0</v>
      </c>
      <c r="AB385">
        <v>0</v>
      </c>
      <c r="AC385">
        <v>0</v>
      </c>
      <c r="AD385">
        <v>0</v>
      </c>
      <c r="AE385" t="s">
        <v>1213</v>
      </c>
      <c r="AF385" t="s">
        <v>1214</v>
      </c>
      <c r="AG385">
        <v>0.79</v>
      </c>
      <c r="AH385" t="s">
        <v>56</v>
      </c>
      <c r="AI385" t="s">
        <v>101</v>
      </c>
      <c r="AJ385" t="s">
        <v>40</v>
      </c>
    </row>
    <row r="386" spans="1:36" x14ac:dyDescent="0.25">
      <c r="A386" t="s">
        <v>32</v>
      </c>
      <c r="B386" t="s">
        <v>1215</v>
      </c>
      <c r="C386">
        <f>YEAR(B386)</f>
        <v>2001</v>
      </c>
      <c r="D386">
        <v>55.5</v>
      </c>
      <c r="E386">
        <v>53.7</v>
      </c>
      <c r="F386">
        <v>54.4</v>
      </c>
      <c r="H386" s="2">
        <f>IF(F386-56.28&lt;=0,0,IF(F386-56.28&lt;=1,1,2))</f>
        <v>0</v>
      </c>
      <c r="I386">
        <v>55.5</v>
      </c>
      <c r="J386">
        <v>53.7</v>
      </c>
      <c r="K386">
        <v>54.4</v>
      </c>
      <c r="L386">
        <v>41.1</v>
      </c>
      <c r="M386">
        <v>60.9</v>
      </c>
      <c r="O386">
        <v>0.02</v>
      </c>
      <c r="P386">
        <v>100</v>
      </c>
      <c r="Q386">
        <v>4.17</v>
      </c>
      <c r="R386" t="s">
        <v>40</v>
      </c>
      <c r="S386">
        <v>0</v>
      </c>
      <c r="T386">
        <v>0</v>
      </c>
      <c r="U386">
        <v>0</v>
      </c>
      <c r="V386">
        <v>20.8</v>
      </c>
      <c r="W386">
        <v>336.2</v>
      </c>
      <c r="X386">
        <v>1022.1</v>
      </c>
      <c r="Y386">
        <v>80</v>
      </c>
      <c r="Z386">
        <v>6.8</v>
      </c>
      <c r="AA386">
        <v>0</v>
      </c>
      <c r="AB386">
        <v>0</v>
      </c>
      <c r="AC386">
        <v>0</v>
      </c>
      <c r="AD386">
        <v>0</v>
      </c>
      <c r="AE386" t="s">
        <v>1216</v>
      </c>
      <c r="AF386" t="s">
        <v>1217</v>
      </c>
      <c r="AG386">
        <v>0.83</v>
      </c>
      <c r="AH386" t="s">
        <v>56</v>
      </c>
      <c r="AI386" t="s">
        <v>137</v>
      </c>
      <c r="AJ386" t="s">
        <v>40</v>
      </c>
    </row>
    <row r="387" spans="1:36" x14ac:dyDescent="0.25">
      <c r="A387" t="s">
        <v>32</v>
      </c>
      <c r="B387" t="s">
        <v>1218</v>
      </c>
      <c r="C387">
        <f>YEAR(B387)</f>
        <v>2001</v>
      </c>
      <c r="D387">
        <v>55.5</v>
      </c>
      <c r="E387">
        <v>48.3</v>
      </c>
      <c r="F387">
        <v>53.1</v>
      </c>
      <c r="H387" s="2">
        <f>IF(F387-56.28&lt;=0,0,IF(F387-56.28&lt;=1,1,2))</f>
        <v>0</v>
      </c>
      <c r="I387">
        <v>55.5</v>
      </c>
      <c r="J387">
        <v>46.4</v>
      </c>
      <c r="K387">
        <v>53</v>
      </c>
      <c r="L387">
        <v>38</v>
      </c>
      <c r="M387">
        <v>57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17.2</v>
      </c>
      <c r="W387">
        <v>341.9</v>
      </c>
      <c r="X387">
        <v>1023.1</v>
      </c>
      <c r="Y387">
        <v>84.8</v>
      </c>
      <c r="Z387">
        <v>6.8</v>
      </c>
      <c r="AA387">
        <v>0</v>
      </c>
      <c r="AB387">
        <v>0</v>
      </c>
      <c r="AC387">
        <v>0</v>
      </c>
      <c r="AD387">
        <v>0</v>
      </c>
      <c r="AE387" t="s">
        <v>1219</v>
      </c>
      <c r="AF387" t="s">
        <v>1220</v>
      </c>
      <c r="AG387">
        <v>0.86</v>
      </c>
      <c r="AH387" t="s">
        <v>36</v>
      </c>
      <c r="AI387" t="s">
        <v>37</v>
      </c>
      <c r="AJ387" t="s">
        <v>38</v>
      </c>
    </row>
    <row r="388" spans="1:36" x14ac:dyDescent="0.25">
      <c r="A388" t="s">
        <v>32</v>
      </c>
      <c r="B388" t="s">
        <v>1221</v>
      </c>
      <c r="C388">
        <f>YEAR(B388)</f>
        <v>2001</v>
      </c>
      <c r="D388">
        <v>51.9</v>
      </c>
      <c r="E388">
        <v>46.5</v>
      </c>
      <c r="F388">
        <v>49.7</v>
      </c>
      <c r="H388" s="2">
        <f>IF(F388-56.28&lt;=0,0,IF(F388-56.28&lt;=1,1,2))</f>
        <v>0</v>
      </c>
      <c r="I388">
        <v>51.9</v>
      </c>
      <c r="J388">
        <v>44.3</v>
      </c>
      <c r="K388">
        <v>49.2</v>
      </c>
      <c r="L388">
        <v>45.5</v>
      </c>
      <c r="M388">
        <v>85.6</v>
      </c>
      <c r="O388">
        <v>0.26</v>
      </c>
      <c r="P388">
        <v>100</v>
      </c>
      <c r="Q388">
        <v>12.5</v>
      </c>
      <c r="R388" t="s">
        <v>40</v>
      </c>
      <c r="S388">
        <v>0</v>
      </c>
      <c r="T388">
        <v>0</v>
      </c>
      <c r="U388">
        <v>0</v>
      </c>
      <c r="V388">
        <v>5.8</v>
      </c>
      <c r="W388">
        <v>218.4</v>
      </c>
      <c r="X388">
        <v>1020.9</v>
      </c>
      <c r="Y388">
        <v>96.3</v>
      </c>
      <c r="Z388">
        <v>6</v>
      </c>
      <c r="AA388">
        <v>0</v>
      </c>
      <c r="AB388">
        <v>0</v>
      </c>
      <c r="AC388">
        <v>0</v>
      </c>
      <c r="AD388">
        <v>0</v>
      </c>
      <c r="AE388" t="s">
        <v>1222</v>
      </c>
      <c r="AF388" t="s">
        <v>1223</v>
      </c>
      <c r="AG388">
        <v>0.89</v>
      </c>
      <c r="AH388" t="s">
        <v>43</v>
      </c>
      <c r="AI388" t="s">
        <v>1063</v>
      </c>
      <c r="AJ388" t="s">
        <v>40</v>
      </c>
    </row>
    <row r="389" spans="1:36" x14ac:dyDescent="0.25">
      <c r="A389" t="s">
        <v>32</v>
      </c>
      <c r="B389" t="s">
        <v>1224</v>
      </c>
      <c r="C389">
        <f>YEAR(B389)</f>
        <v>2001</v>
      </c>
      <c r="D389">
        <v>53.7</v>
      </c>
      <c r="E389">
        <v>50.1</v>
      </c>
      <c r="F389">
        <v>52.6</v>
      </c>
      <c r="H389" s="2">
        <f>IF(F389-56.28&lt;=0,0,IF(F389-56.28&lt;=1,1,2))</f>
        <v>0</v>
      </c>
      <c r="I389">
        <v>53.7</v>
      </c>
      <c r="J389">
        <v>50.1</v>
      </c>
      <c r="K389">
        <v>52.6</v>
      </c>
      <c r="L389">
        <v>39.5</v>
      </c>
      <c r="M389">
        <v>61.8</v>
      </c>
      <c r="O389">
        <v>0.02</v>
      </c>
      <c r="P389">
        <v>100</v>
      </c>
      <c r="Q389">
        <v>4.17</v>
      </c>
      <c r="R389" t="s">
        <v>40</v>
      </c>
      <c r="S389">
        <v>0</v>
      </c>
      <c r="T389">
        <v>0</v>
      </c>
      <c r="U389">
        <v>0</v>
      </c>
      <c r="V389">
        <v>13.9</v>
      </c>
      <c r="W389">
        <v>349.9</v>
      </c>
      <c r="X389">
        <v>1022.9</v>
      </c>
      <c r="Y389">
        <v>100</v>
      </c>
      <c r="Z389">
        <v>6.7</v>
      </c>
      <c r="AA389">
        <v>0</v>
      </c>
      <c r="AB389">
        <v>0</v>
      </c>
      <c r="AC389">
        <v>0</v>
      </c>
      <c r="AD389">
        <v>0</v>
      </c>
      <c r="AE389" t="s">
        <v>1225</v>
      </c>
      <c r="AF389" t="s">
        <v>1226</v>
      </c>
      <c r="AG389">
        <v>0.93</v>
      </c>
      <c r="AH389" t="s">
        <v>43</v>
      </c>
      <c r="AI389" t="s">
        <v>97</v>
      </c>
      <c r="AJ389" t="s">
        <v>40</v>
      </c>
    </row>
    <row r="390" spans="1:36" x14ac:dyDescent="0.25">
      <c r="A390" t="s">
        <v>32</v>
      </c>
      <c r="B390" t="s">
        <v>1227</v>
      </c>
      <c r="C390">
        <f>YEAR(B390)</f>
        <v>2001</v>
      </c>
      <c r="D390">
        <v>55.5</v>
      </c>
      <c r="E390">
        <v>46.5</v>
      </c>
      <c r="F390">
        <v>52</v>
      </c>
      <c r="H390" s="2">
        <f>IF(F390-56.28&lt;=0,0,IF(F390-56.28&lt;=1,1,2))</f>
        <v>0</v>
      </c>
      <c r="I390">
        <v>55.5</v>
      </c>
      <c r="J390">
        <v>43</v>
      </c>
      <c r="K390">
        <v>51.6</v>
      </c>
      <c r="L390">
        <v>39.6</v>
      </c>
      <c r="M390">
        <v>63.2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15</v>
      </c>
      <c r="W390">
        <v>330.1</v>
      </c>
      <c r="X390">
        <v>1024.0999999999999</v>
      </c>
      <c r="Y390">
        <v>81.099999999999994</v>
      </c>
      <c r="Z390">
        <v>6.8</v>
      </c>
      <c r="AA390">
        <v>0</v>
      </c>
      <c r="AB390">
        <v>0</v>
      </c>
      <c r="AC390">
        <v>0</v>
      </c>
      <c r="AD390">
        <v>0</v>
      </c>
      <c r="AE390" t="s">
        <v>1228</v>
      </c>
      <c r="AF390" t="s">
        <v>1229</v>
      </c>
      <c r="AG390">
        <v>0.96</v>
      </c>
      <c r="AH390" t="s">
        <v>36</v>
      </c>
      <c r="AI390" t="s">
        <v>37</v>
      </c>
      <c r="AJ390" t="s">
        <v>38</v>
      </c>
    </row>
    <row r="391" spans="1:36" x14ac:dyDescent="0.25">
      <c r="A391" t="s">
        <v>32</v>
      </c>
      <c r="B391" t="s">
        <v>1230</v>
      </c>
      <c r="C391">
        <f>YEAR(B391)</f>
        <v>2001</v>
      </c>
      <c r="D391">
        <v>60.9</v>
      </c>
      <c r="E391">
        <v>46.5</v>
      </c>
      <c r="F391">
        <v>54.3</v>
      </c>
      <c r="H391" s="2">
        <f>IF(F391-56.28&lt;=0,0,IF(F391-56.28&lt;=1,1,2))</f>
        <v>0</v>
      </c>
      <c r="I391">
        <v>60.9</v>
      </c>
      <c r="J391">
        <v>43</v>
      </c>
      <c r="K391">
        <v>54</v>
      </c>
      <c r="L391">
        <v>47</v>
      </c>
      <c r="M391">
        <v>76.599999999999994</v>
      </c>
      <c r="O391">
        <v>0.11799999999999999</v>
      </c>
      <c r="P391">
        <v>100</v>
      </c>
      <c r="Q391">
        <v>4.17</v>
      </c>
      <c r="R391" t="s">
        <v>40</v>
      </c>
      <c r="S391">
        <v>0</v>
      </c>
      <c r="T391">
        <v>0</v>
      </c>
      <c r="U391">
        <v>0</v>
      </c>
      <c r="V391">
        <v>11.4</v>
      </c>
      <c r="W391">
        <v>260.2</v>
      </c>
      <c r="X391">
        <v>1021.7</v>
      </c>
      <c r="Y391">
        <v>81.7</v>
      </c>
      <c r="Z391">
        <v>6.6</v>
      </c>
      <c r="AA391">
        <v>0</v>
      </c>
      <c r="AB391">
        <v>0</v>
      </c>
      <c r="AC391">
        <v>0</v>
      </c>
      <c r="AD391">
        <v>0</v>
      </c>
      <c r="AE391" t="s">
        <v>1231</v>
      </c>
      <c r="AF391" t="s">
        <v>1232</v>
      </c>
      <c r="AG391">
        <v>0</v>
      </c>
      <c r="AH391" t="s">
        <v>56</v>
      </c>
      <c r="AI391" t="s">
        <v>65</v>
      </c>
      <c r="AJ391" t="s">
        <v>40</v>
      </c>
    </row>
    <row r="392" spans="1:36" x14ac:dyDescent="0.25">
      <c r="A392" t="s">
        <v>32</v>
      </c>
      <c r="B392" t="s">
        <v>1233</v>
      </c>
      <c r="C392">
        <f>YEAR(B392)</f>
        <v>2001</v>
      </c>
      <c r="D392">
        <v>59.1</v>
      </c>
      <c r="E392">
        <v>53.7</v>
      </c>
      <c r="F392">
        <v>55.5</v>
      </c>
      <c r="H392" s="2">
        <f>IF(F392-56.28&lt;=0,0,IF(F392-56.28&lt;=1,1,2))</f>
        <v>0</v>
      </c>
      <c r="I392">
        <v>59.1</v>
      </c>
      <c r="J392">
        <v>53.7</v>
      </c>
      <c r="K392">
        <v>55.5</v>
      </c>
      <c r="L392">
        <v>44.3</v>
      </c>
      <c r="M392">
        <v>66.3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9.1999999999999993</v>
      </c>
      <c r="W392">
        <v>355.6</v>
      </c>
      <c r="X392">
        <v>1025.0999999999999</v>
      </c>
      <c r="Y392">
        <v>81.7</v>
      </c>
      <c r="Z392">
        <v>6.8</v>
      </c>
      <c r="AA392">
        <v>0</v>
      </c>
      <c r="AB392">
        <v>0</v>
      </c>
      <c r="AC392">
        <v>0</v>
      </c>
      <c r="AD392">
        <v>0</v>
      </c>
      <c r="AE392" t="s">
        <v>1234</v>
      </c>
      <c r="AF392" t="s">
        <v>1235</v>
      </c>
      <c r="AG392">
        <v>0.03</v>
      </c>
      <c r="AH392" t="s">
        <v>36</v>
      </c>
      <c r="AI392" t="s">
        <v>37</v>
      </c>
      <c r="AJ392" t="s">
        <v>38</v>
      </c>
    </row>
    <row r="393" spans="1:36" x14ac:dyDescent="0.25">
      <c r="A393" t="s">
        <v>32</v>
      </c>
      <c r="B393" t="s">
        <v>1236</v>
      </c>
      <c r="C393">
        <f>YEAR(B393)</f>
        <v>2001</v>
      </c>
      <c r="D393">
        <v>59.1</v>
      </c>
      <c r="E393">
        <v>48.3</v>
      </c>
      <c r="F393">
        <v>52.7</v>
      </c>
      <c r="H393" s="2">
        <f>IF(F393-56.28&lt;=0,0,IF(F393-56.28&lt;=1,1,2))</f>
        <v>0</v>
      </c>
      <c r="I393">
        <v>59.1</v>
      </c>
      <c r="J393">
        <v>45.7</v>
      </c>
      <c r="K393">
        <v>52.2</v>
      </c>
      <c r="L393">
        <v>45.1</v>
      </c>
      <c r="M393">
        <v>75.900000000000006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5.8</v>
      </c>
      <c r="W393">
        <v>223.5</v>
      </c>
      <c r="X393">
        <v>1024</v>
      </c>
      <c r="Y393">
        <v>44.8</v>
      </c>
      <c r="Z393">
        <v>6.8</v>
      </c>
      <c r="AA393">
        <v>0</v>
      </c>
      <c r="AB393">
        <v>0</v>
      </c>
      <c r="AC393">
        <v>0</v>
      </c>
      <c r="AD393">
        <v>0</v>
      </c>
      <c r="AE393" t="s">
        <v>1237</v>
      </c>
      <c r="AF393" t="s">
        <v>1238</v>
      </c>
      <c r="AG393">
        <v>0.06</v>
      </c>
      <c r="AH393" t="s">
        <v>36</v>
      </c>
      <c r="AI393" t="s">
        <v>37</v>
      </c>
      <c r="AJ393" t="s">
        <v>38</v>
      </c>
    </row>
    <row r="394" spans="1:36" x14ac:dyDescent="0.25">
      <c r="A394" t="s">
        <v>32</v>
      </c>
      <c r="B394" t="s">
        <v>1239</v>
      </c>
      <c r="C394">
        <f>YEAR(B394)</f>
        <v>2001</v>
      </c>
      <c r="D394">
        <v>66.3</v>
      </c>
      <c r="E394">
        <v>48.3</v>
      </c>
      <c r="F394">
        <v>57.8</v>
      </c>
      <c r="H394" s="2">
        <f>IF(F394-56.28&lt;=0,0,IF(F394-56.28&lt;=1,1,2))</f>
        <v>2</v>
      </c>
      <c r="I394">
        <v>66.3</v>
      </c>
      <c r="J394">
        <v>46.4</v>
      </c>
      <c r="K394">
        <v>57.6</v>
      </c>
      <c r="L394">
        <v>48.8</v>
      </c>
      <c r="M394">
        <v>73.400000000000006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21.9</v>
      </c>
      <c r="W394">
        <v>181.9</v>
      </c>
      <c r="X394">
        <v>1019.4</v>
      </c>
      <c r="Y394">
        <v>50.8</v>
      </c>
      <c r="Z394">
        <v>6.8</v>
      </c>
      <c r="AA394">
        <v>0</v>
      </c>
      <c r="AB394">
        <v>0</v>
      </c>
      <c r="AC394">
        <v>0</v>
      </c>
      <c r="AD394">
        <v>0</v>
      </c>
      <c r="AE394" t="s">
        <v>1240</v>
      </c>
      <c r="AF394" t="s">
        <v>1241</v>
      </c>
      <c r="AG394">
        <v>0.1</v>
      </c>
      <c r="AH394" t="s">
        <v>36</v>
      </c>
      <c r="AI394" t="s">
        <v>37</v>
      </c>
      <c r="AJ394" t="s">
        <v>38</v>
      </c>
    </row>
    <row r="395" spans="1:36" x14ac:dyDescent="0.25">
      <c r="A395" t="s">
        <v>32</v>
      </c>
      <c r="B395" t="s">
        <v>1242</v>
      </c>
      <c r="C395">
        <f>YEAR(B395)</f>
        <v>2001</v>
      </c>
      <c r="D395">
        <v>66.3</v>
      </c>
      <c r="E395">
        <v>55.5</v>
      </c>
      <c r="F395">
        <v>60.7</v>
      </c>
      <c r="H395" s="2">
        <f>IF(F395-56.28&lt;=0,0,IF(F395-56.28&lt;=1,1,2))</f>
        <v>2</v>
      </c>
      <c r="I395">
        <v>66.3</v>
      </c>
      <c r="J395">
        <v>55.5</v>
      </c>
      <c r="K395">
        <v>60.7</v>
      </c>
      <c r="L395">
        <v>48.1</v>
      </c>
      <c r="M395">
        <v>64.2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23</v>
      </c>
      <c r="W395">
        <v>181.4</v>
      </c>
      <c r="X395">
        <v>1016.8</v>
      </c>
      <c r="Y395">
        <v>48.3</v>
      </c>
      <c r="Z395">
        <v>6.8</v>
      </c>
      <c r="AA395">
        <v>0</v>
      </c>
      <c r="AB395">
        <v>0</v>
      </c>
      <c r="AC395">
        <v>0</v>
      </c>
      <c r="AD395">
        <v>0</v>
      </c>
      <c r="AE395" t="s">
        <v>1243</v>
      </c>
      <c r="AF395" t="s">
        <v>1244</v>
      </c>
      <c r="AG395">
        <v>0.13</v>
      </c>
      <c r="AH395" t="s">
        <v>36</v>
      </c>
      <c r="AI395" t="s">
        <v>37</v>
      </c>
      <c r="AJ395" t="s">
        <v>38</v>
      </c>
    </row>
    <row r="396" spans="1:36" x14ac:dyDescent="0.25">
      <c r="A396" t="s">
        <v>32</v>
      </c>
      <c r="B396" t="s">
        <v>1245</v>
      </c>
      <c r="C396">
        <f>YEAR(B396)</f>
        <v>2001</v>
      </c>
      <c r="D396">
        <v>68.099999999999994</v>
      </c>
      <c r="E396">
        <v>59.1</v>
      </c>
      <c r="F396">
        <v>61.5</v>
      </c>
      <c r="H396" s="2">
        <f>IF(F396-56.28&lt;=0,0,IF(F396-56.28&lt;=1,1,2))</f>
        <v>2</v>
      </c>
      <c r="I396">
        <v>68.099999999999994</v>
      </c>
      <c r="J396">
        <v>59.1</v>
      </c>
      <c r="K396">
        <v>61.5</v>
      </c>
      <c r="L396">
        <v>48.9</v>
      </c>
      <c r="M396">
        <v>63.8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26.4</v>
      </c>
      <c r="W396">
        <v>184.2</v>
      </c>
      <c r="X396">
        <v>1016.3</v>
      </c>
      <c r="Y396">
        <v>39.1</v>
      </c>
      <c r="Z396">
        <v>6.8</v>
      </c>
      <c r="AA396">
        <v>0</v>
      </c>
      <c r="AB396">
        <v>0</v>
      </c>
      <c r="AC396">
        <v>0</v>
      </c>
      <c r="AD396">
        <v>0</v>
      </c>
      <c r="AE396" t="s">
        <v>1246</v>
      </c>
      <c r="AF396" t="s">
        <v>1247</v>
      </c>
      <c r="AG396">
        <v>0.17</v>
      </c>
      <c r="AH396" t="s">
        <v>36</v>
      </c>
      <c r="AI396" t="s">
        <v>702</v>
      </c>
      <c r="AJ396" t="s">
        <v>38</v>
      </c>
    </row>
    <row r="397" spans="1:36" x14ac:dyDescent="0.25">
      <c r="A397" t="s">
        <v>32</v>
      </c>
      <c r="B397" t="s">
        <v>1248</v>
      </c>
      <c r="C397">
        <f>YEAR(B397)</f>
        <v>2001</v>
      </c>
      <c r="D397">
        <v>66.3</v>
      </c>
      <c r="E397">
        <v>59.1</v>
      </c>
      <c r="F397">
        <v>61</v>
      </c>
      <c r="H397" s="2">
        <f>IF(F397-56.28&lt;=0,0,IF(F397-56.28&lt;=1,1,2))</f>
        <v>2</v>
      </c>
      <c r="I397">
        <v>66.3</v>
      </c>
      <c r="J397">
        <v>59.1</v>
      </c>
      <c r="K397">
        <v>61</v>
      </c>
      <c r="L397">
        <v>47.9</v>
      </c>
      <c r="M397">
        <v>62.2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32.200000000000003</v>
      </c>
      <c r="W397">
        <v>181.9</v>
      </c>
      <c r="X397">
        <v>1013.3</v>
      </c>
      <c r="Y397">
        <v>51</v>
      </c>
      <c r="Z397">
        <v>6.8</v>
      </c>
      <c r="AA397">
        <v>0</v>
      </c>
      <c r="AB397">
        <v>0</v>
      </c>
      <c r="AC397">
        <v>0</v>
      </c>
      <c r="AD397">
        <v>0</v>
      </c>
      <c r="AE397" t="s">
        <v>1249</v>
      </c>
      <c r="AF397" t="s">
        <v>1250</v>
      </c>
      <c r="AG397">
        <v>0.2</v>
      </c>
      <c r="AH397" t="s">
        <v>36</v>
      </c>
      <c r="AI397" t="s">
        <v>37</v>
      </c>
      <c r="AJ397" t="s">
        <v>344</v>
      </c>
    </row>
    <row r="398" spans="1:36" x14ac:dyDescent="0.25">
      <c r="A398" t="s">
        <v>32</v>
      </c>
      <c r="B398" t="s">
        <v>1251</v>
      </c>
      <c r="C398">
        <f>YEAR(B398)</f>
        <v>2001</v>
      </c>
      <c r="D398">
        <v>68.099999999999994</v>
      </c>
      <c r="E398">
        <v>53.7</v>
      </c>
      <c r="F398">
        <v>60.4</v>
      </c>
      <c r="H398" s="2">
        <f>IF(F398-56.28&lt;=0,0,IF(F398-56.28&lt;=1,1,2))</f>
        <v>2</v>
      </c>
      <c r="I398">
        <v>68.099999999999994</v>
      </c>
      <c r="J398">
        <v>53.7</v>
      </c>
      <c r="K398">
        <v>60.4</v>
      </c>
      <c r="L398">
        <v>47.4</v>
      </c>
      <c r="M398">
        <v>63.1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15</v>
      </c>
      <c r="W398">
        <v>194.6</v>
      </c>
      <c r="X398">
        <v>1009.8</v>
      </c>
      <c r="Y398">
        <v>44.8</v>
      </c>
      <c r="Z398">
        <v>6.8</v>
      </c>
      <c r="AA398">
        <v>0</v>
      </c>
      <c r="AB398">
        <v>0</v>
      </c>
      <c r="AC398">
        <v>0</v>
      </c>
      <c r="AD398">
        <v>0</v>
      </c>
      <c r="AE398" t="s">
        <v>1252</v>
      </c>
      <c r="AF398" t="s">
        <v>1253</v>
      </c>
      <c r="AG398">
        <v>0.23</v>
      </c>
      <c r="AH398" t="s">
        <v>36</v>
      </c>
      <c r="AI398" t="s">
        <v>37</v>
      </c>
      <c r="AJ398" t="s">
        <v>38</v>
      </c>
    </row>
    <row r="399" spans="1:36" x14ac:dyDescent="0.25">
      <c r="A399" t="s">
        <v>32</v>
      </c>
      <c r="B399" t="s">
        <v>1254</v>
      </c>
      <c r="C399">
        <f>YEAR(B399)</f>
        <v>2001</v>
      </c>
      <c r="D399">
        <v>62.7</v>
      </c>
      <c r="E399">
        <v>50.1</v>
      </c>
      <c r="F399">
        <v>55.6</v>
      </c>
      <c r="H399" s="2">
        <f>IF(F399-56.28&lt;=0,0,IF(F399-56.28&lt;=1,1,2))</f>
        <v>0</v>
      </c>
      <c r="I399">
        <v>62.7</v>
      </c>
      <c r="J399">
        <v>50.1</v>
      </c>
      <c r="K399">
        <v>55.6</v>
      </c>
      <c r="L399">
        <v>43.8</v>
      </c>
      <c r="M399">
        <v>65.2</v>
      </c>
      <c r="O399">
        <v>0.02</v>
      </c>
      <c r="P399">
        <v>100</v>
      </c>
      <c r="Q399">
        <v>4.17</v>
      </c>
      <c r="R399" t="s">
        <v>40</v>
      </c>
      <c r="S399">
        <v>0</v>
      </c>
      <c r="T399">
        <v>0</v>
      </c>
      <c r="U399">
        <v>0</v>
      </c>
      <c r="V399">
        <v>19.5</v>
      </c>
      <c r="W399">
        <v>195</v>
      </c>
      <c r="X399">
        <v>1008.9</v>
      </c>
      <c r="Y399">
        <v>51.7</v>
      </c>
      <c r="Z399">
        <v>6.8</v>
      </c>
      <c r="AA399">
        <v>0</v>
      </c>
      <c r="AB399">
        <v>0</v>
      </c>
      <c r="AC399">
        <v>0</v>
      </c>
      <c r="AD399">
        <v>0</v>
      </c>
      <c r="AE399" t="s">
        <v>1255</v>
      </c>
      <c r="AF399" t="s">
        <v>1256</v>
      </c>
      <c r="AG399">
        <v>0.25</v>
      </c>
      <c r="AH399" t="s">
        <v>56</v>
      </c>
      <c r="AI399" t="s">
        <v>137</v>
      </c>
      <c r="AJ399" t="s">
        <v>40</v>
      </c>
    </row>
    <row r="400" spans="1:36" x14ac:dyDescent="0.25">
      <c r="A400" t="s">
        <v>32</v>
      </c>
      <c r="B400" t="s">
        <v>1257</v>
      </c>
      <c r="C400">
        <f>YEAR(B400)</f>
        <v>2001</v>
      </c>
      <c r="D400">
        <v>59.1</v>
      </c>
      <c r="E400">
        <v>50.1</v>
      </c>
      <c r="F400">
        <v>54.4</v>
      </c>
      <c r="H400" s="2">
        <f>IF(F400-56.28&lt;=0,0,IF(F400-56.28&lt;=1,1,2))</f>
        <v>0</v>
      </c>
      <c r="I400">
        <v>59.1</v>
      </c>
      <c r="J400">
        <v>50.1</v>
      </c>
      <c r="K400">
        <v>54.4</v>
      </c>
      <c r="L400">
        <v>43.7</v>
      </c>
      <c r="M400">
        <v>67.400000000000006</v>
      </c>
      <c r="O400">
        <v>4.2999999999999997E-2</v>
      </c>
      <c r="P400">
        <v>100</v>
      </c>
      <c r="Q400">
        <v>8.33</v>
      </c>
      <c r="R400" t="s">
        <v>40</v>
      </c>
      <c r="S400">
        <v>0</v>
      </c>
      <c r="T400">
        <v>0</v>
      </c>
      <c r="U400">
        <v>0</v>
      </c>
      <c r="V400">
        <v>18.3</v>
      </c>
      <c r="W400">
        <v>194.6</v>
      </c>
      <c r="X400">
        <v>1005</v>
      </c>
      <c r="Y400">
        <v>80</v>
      </c>
      <c r="Z400">
        <v>6.8</v>
      </c>
      <c r="AA400">
        <v>0</v>
      </c>
      <c r="AB400">
        <v>0</v>
      </c>
      <c r="AC400">
        <v>0</v>
      </c>
      <c r="AD400">
        <v>0</v>
      </c>
      <c r="AE400" t="s">
        <v>1258</v>
      </c>
      <c r="AF400" t="s">
        <v>1259</v>
      </c>
      <c r="AG400">
        <v>0.3</v>
      </c>
      <c r="AH400" t="s">
        <v>56</v>
      </c>
      <c r="AI400" t="s">
        <v>101</v>
      </c>
      <c r="AJ400" t="s">
        <v>40</v>
      </c>
    </row>
    <row r="401" spans="1:36" x14ac:dyDescent="0.25">
      <c r="A401" t="s">
        <v>32</v>
      </c>
      <c r="B401" t="s">
        <v>1260</v>
      </c>
      <c r="C401">
        <f>YEAR(B401)</f>
        <v>2001</v>
      </c>
      <c r="D401">
        <v>53.7</v>
      </c>
      <c r="E401">
        <v>46.5</v>
      </c>
      <c r="F401">
        <v>50.2</v>
      </c>
      <c r="H401" s="2">
        <f>IF(F401-56.28&lt;=0,0,IF(F401-56.28&lt;=1,1,2))</f>
        <v>0</v>
      </c>
      <c r="I401">
        <v>53.7</v>
      </c>
      <c r="J401">
        <v>39.1</v>
      </c>
      <c r="K401">
        <v>48.4</v>
      </c>
      <c r="L401">
        <v>43.2</v>
      </c>
      <c r="M401">
        <v>77.5</v>
      </c>
      <c r="O401">
        <v>0.59099999999999997</v>
      </c>
      <c r="P401">
        <v>100</v>
      </c>
      <c r="Q401">
        <v>16.670000000000002</v>
      </c>
      <c r="R401" t="s">
        <v>40</v>
      </c>
      <c r="S401">
        <v>0</v>
      </c>
      <c r="T401">
        <v>0</v>
      </c>
      <c r="U401">
        <v>0</v>
      </c>
      <c r="V401">
        <v>28.9</v>
      </c>
      <c r="W401">
        <v>290.5</v>
      </c>
      <c r="X401">
        <v>1010.5</v>
      </c>
      <c r="Y401">
        <v>83.3</v>
      </c>
      <c r="Z401">
        <v>6.3</v>
      </c>
      <c r="AA401">
        <v>0</v>
      </c>
      <c r="AB401">
        <v>0</v>
      </c>
      <c r="AC401">
        <v>0</v>
      </c>
      <c r="AD401">
        <v>0</v>
      </c>
      <c r="AE401" t="s">
        <v>1261</v>
      </c>
      <c r="AF401" t="s">
        <v>1262</v>
      </c>
      <c r="AG401">
        <v>0.33</v>
      </c>
      <c r="AH401" t="s">
        <v>56</v>
      </c>
      <c r="AI401" t="s">
        <v>111</v>
      </c>
      <c r="AJ401" t="s">
        <v>40</v>
      </c>
    </row>
    <row r="402" spans="1:36" x14ac:dyDescent="0.25">
      <c r="A402" t="s">
        <v>32</v>
      </c>
      <c r="B402" t="s">
        <v>1263</v>
      </c>
      <c r="C402">
        <f>YEAR(B402)</f>
        <v>2001</v>
      </c>
      <c r="D402">
        <v>59.1</v>
      </c>
      <c r="E402">
        <v>48.3</v>
      </c>
      <c r="F402">
        <v>52.4</v>
      </c>
      <c r="H402" s="2">
        <f>IF(F402-56.28&lt;=0,0,IF(F402-56.28&lt;=1,1,2))</f>
        <v>0</v>
      </c>
      <c r="I402">
        <v>59.1</v>
      </c>
      <c r="J402">
        <v>45.2</v>
      </c>
      <c r="K402">
        <v>51.5</v>
      </c>
      <c r="L402">
        <v>41.3</v>
      </c>
      <c r="M402">
        <v>66.5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20.8</v>
      </c>
      <c r="W402">
        <v>267.2</v>
      </c>
      <c r="X402">
        <v>1021.2</v>
      </c>
      <c r="Y402">
        <v>50.8</v>
      </c>
      <c r="Z402">
        <v>6.8</v>
      </c>
      <c r="AA402">
        <v>0</v>
      </c>
      <c r="AB402">
        <v>0</v>
      </c>
      <c r="AC402">
        <v>0</v>
      </c>
      <c r="AD402">
        <v>0</v>
      </c>
      <c r="AE402" t="s">
        <v>1264</v>
      </c>
      <c r="AF402" t="s">
        <v>1265</v>
      </c>
      <c r="AG402">
        <v>0.37</v>
      </c>
      <c r="AH402" t="s">
        <v>36</v>
      </c>
      <c r="AI402" t="s">
        <v>37</v>
      </c>
      <c r="AJ402" t="s">
        <v>38</v>
      </c>
    </row>
    <row r="403" spans="1:36" x14ac:dyDescent="0.25">
      <c r="A403" t="s">
        <v>32</v>
      </c>
      <c r="B403" t="s">
        <v>1266</v>
      </c>
      <c r="C403">
        <f>YEAR(B403)</f>
        <v>2001</v>
      </c>
      <c r="D403">
        <v>62.7</v>
      </c>
      <c r="E403">
        <v>46.5</v>
      </c>
      <c r="F403">
        <v>54.2</v>
      </c>
      <c r="H403" s="2">
        <f>IF(F403-56.28&lt;=0,0,IF(F403-56.28&lt;=1,1,2))</f>
        <v>0</v>
      </c>
      <c r="I403">
        <v>62.7</v>
      </c>
      <c r="J403">
        <v>43.6</v>
      </c>
      <c r="K403">
        <v>53.4</v>
      </c>
      <c r="L403">
        <v>46.2</v>
      </c>
      <c r="M403">
        <v>75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13.9</v>
      </c>
      <c r="W403">
        <v>251.3</v>
      </c>
      <c r="X403">
        <v>1023</v>
      </c>
      <c r="Y403">
        <v>54.2</v>
      </c>
      <c r="Z403">
        <v>6.8</v>
      </c>
      <c r="AA403">
        <v>0</v>
      </c>
      <c r="AB403">
        <v>0</v>
      </c>
      <c r="AC403">
        <v>0</v>
      </c>
      <c r="AD403">
        <v>0</v>
      </c>
      <c r="AE403" t="s">
        <v>1267</v>
      </c>
      <c r="AF403" t="s">
        <v>1268</v>
      </c>
      <c r="AG403">
        <v>0.4</v>
      </c>
      <c r="AH403" t="s">
        <v>36</v>
      </c>
      <c r="AI403" t="s">
        <v>37</v>
      </c>
      <c r="AJ403" t="s">
        <v>38</v>
      </c>
    </row>
    <row r="404" spans="1:36" x14ac:dyDescent="0.25">
      <c r="A404" t="s">
        <v>32</v>
      </c>
      <c r="B404" t="s">
        <v>1269</v>
      </c>
      <c r="C404">
        <f>YEAR(B404)</f>
        <v>2001</v>
      </c>
      <c r="D404">
        <v>64.5</v>
      </c>
      <c r="E404">
        <v>48.3</v>
      </c>
      <c r="F404">
        <v>56.2</v>
      </c>
      <c r="H404" s="2">
        <f>IF(F404-56.28&lt;=0,0,IF(F404-56.28&lt;=1,1,2))</f>
        <v>0</v>
      </c>
      <c r="I404">
        <v>64.5</v>
      </c>
      <c r="J404">
        <v>44.2</v>
      </c>
      <c r="K404">
        <v>55.7</v>
      </c>
      <c r="L404">
        <v>47.9</v>
      </c>
      <c r="M404">
        <v>74.599999999999994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18.3</v>
      </c>
      <c r="W404">
        <v>260.89999999999998</v>
      </c>
      <c r="X404">
        <v>1022.6</v>
      </c>
      <c r="Y404">
        <v>40.9</v>
      </c>
      <c r="Z404">
        <v>6.8</v>
      </c>
      <c r="AA404">
        <v>0</v>
      </c>
      <c r="AB404">
        <v>0</v>
      </c>
      <c r="AC404">
        <v>0</v>
      </c>
      <c r="AD404">
        <v>0</v>
      </c>
      <c r="AE404" t="s">
        <v>1270</v>
      </c>
      <c r="AF404" t="s">
        <v>1271</v>
      </c>
      <c r="AG404">
        <v>0.44</v>
      </c>
      <c r="AH404" t="s">
        <v>36</v>
      </c>
      <c r="AI404" t="s">
        <v>37</v>
      </c>
      <c r="AJ404" t="s">
        <v>38</v>
      </c>
    </row>
    <row r="405" spans="1:36" x14ac:dyDescent="0.25">
      <c r="A405" t="s">
        <v>32</v>
      </c>
      <c r="B405" t="s">
        <v>1272</v>
      </c>
      <c r="C405">
        <f>YEAR(B405)</f>
        <v>2001</v>
      </c>
      <c r="D405">
        <v>60.9</v>
      </c>
      <c r="E405">
        <v>48.3</v>
      </c>
      <c r="F405">
        <v>54.4</v>
      </c>
      <c r="H405" s="2">
        <f>IF(F405-56.28&lt;=0,0,IF(F405-56.28&lt;=1,1,2))</f>
        <v>0</v>
      </c>
      <c r="I405">
        <v>60.9</v>
      </c>
      <c r="J405">
        <v>46.4</v>
      </c>
      <c r="K405">
        <v>54.1</v>
      </c>
      <c r="L405">
        <v>48.8</v>
      </c>
      <c r="M405">
        <v>82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9.1999999999999993</v>
      </c>
      <c r="W405">
        <v>277</v>
      </c>
      <c r="X405">
        <v>1023.7</v>
      </c>
      <c r="Y405">
        <v>30.8</v>
      </c>
      <c r="Z405">
        <v>6.8</v>
      </c>
      <c r="AA405">
        <v>0</v>
      </c>
      <c r="AB405">
        <v>0</v>
      </c>
      <c r="AC405">
        <v>0</v>
      </c>
      <c r="AD405">
        <v>0</v>
      </c>
      <c r="AE405" t="s">
        <v>1273</v>
      </c>
      <c r="AF405" t="s">
        <v>1274</v>
      </c>
      <c r="AG405">
        <v>0.47</v>
      </c>
      <c r="AH405" t="s">
        <v>36</v>
      </c>
      <c r="AI405" t="s">
        <v>37</v>
      </c>
      <c r="AJ405" t="s">
        <v>38</v>
      </c>
    </row>
    <row r="406" spans="1:36" x14ac:dyDescent="0.25">
      <c r="A406" t="s">
        <v>32</v>
      </c>
      <c r="B406" t="s">
        <v>1275</v>
      </c>
      <c r="C406">
        <f>YEAR(B406)</f>
        <v>2001</v>
      </c>
      <c r="D406">
        <v>60.9</v>
      </c>
      <c r="E406">
        <v>46.5</v>
      </c>
      <c r="F406">
        <v>54.2</v>
      </c>
      <c r="H406" s="2">
        <f>IF(F406-56.28&lt;=0,0,IF(F406-56.28&lt;=1,1,2))</f>
        <v>0</v>
      </c>
      <c r="I406">
        <v>60.9</v>
      </c>
      <c r="J406">
        <v>45.4</v>
      </c>
      <c r="K406">
        <v>53.9</v>
      </c>
      <c r="L406">
        <v>49.7</v>
      </c>
      <c r="M406">
        <v>85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8.1</v>
      </c>
      <c r="W406">
        <v>138.19999999999999</v>
      </c>
      <c r="X406">
        <v>1022.6</v>
      </c>
      <c r="Y406">
        <v>30.9</v>
      </c>
      <c r="Z406">
        <v>6.8</v>
      </c>
      <c r="AA406">
        <v>0</v>
      </c>
      <c r="AB406">
        <v>0</v>
      </c>
      <c r="AC406">
        <v>0</v>
      </c>
      <c r="AD406">
        <v>0</v>
      </c>
      <c r="AE406" t="s">
        <v>1276</v>
      </c>
      <c r="AF406" t="s">
        <v>1277</v>
      </c>
      <c r="AG406">
        <v>0.5</v>
      </c>
      <c r="AH406" t="s">
        <v>36</v>
      </c>
      <c r="AI406" t="s">
        <v>37</v>
      </c>
      <c r="AJ406" t="s">
        <v>38</v>
      </c>
    </row>
    <row r="407" spans="1:36" x14ac:dyDescent="0.25">
      <c r="A407" t="s">
        <v>32</v>
      </c>
      <c r="B407" t="s">
        <v>1278</v>
      </c>
      <c r="C407">
        <f>YEAR(B407)</f>
        <v>2001</v>
      </c>
      <c r="D407">
        <v>66.3</v>
      </c>
      <c r="E407">
        <v>50.1</v>
      </c>
      <c r="F407">
        <v>56.5</v>
      </c>
      <c r="H407" s="2">
        <f>IF(F407-56.28&lt;=0,0,IF(F407-56.28&lt;=1,1,2))</f>
        <v>1</v>
      </c>
      <c r="I407">
        <v>66.3</v>
      </c>
      <c r="J407">
        <v>50.1</v>
      </c>
      <c r="K407">
        <v>56.5</v>
      </c>
      <c r="L407">
        <v>46.2</v>
      </c>
      <c r="M407">
        <v>69.099999999999994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15</v>
      </c>
      <c r="W407">
        <v>176.8</v>
      </c>
      <c r="X407">
        <v>1022.4</v>
      </c>
      <c r="Y407">
        <v>35</v>
      </c>
      <c r="Z407">
        <v>6.6</v>
      </c>
      <c r="AA407">
        <v>0</v>
      </c>
      <c r="AB407">
        <v>0</v>
      </c>
      <c r="AC407">
        <v>0</v>
      </c>
      <c r="AD407">
        <v>0</v>
      </c>
      <c r="AE407" t="s">
        <v>1279</v>
      </c>
      <c r="AF407" t="s">
        <v>1280</v>
      </c>
      <c r="AG407">
        <v>0.54</v>
      </c>
      <c r="AH407" t="s">
        <v>36</v>
      </c>
      <c r="AI407" t="s">
        <v>37</v>
      </c>
      <c r="AJ407" t="s">
        <v>38</v>
      </c>
    </row>
    <row r="408" spans="1:36" x14ac:dyDescent="0.25">
      <c r="A408" t="s">
        <v>32</v>
      </c>
      <c r="B408" t="s">
        <v>1281</v>
      </c>
      <c r="C408">
        <f>YEAR(B408)</f>
        <v>2001</v>
      </c>
      <c r="D408">
        <v>66.3</v>
      </c>
      <c r="E408">
        <v>50.1</v>
      </c>
      <c r="F408">
        <v>56.9</v>
      </c>
      <c r="H408" s="2">
        <f>IF(F408-56.28&lt;=0,0,IF(F408-56.28&lt;=1,1,2))</f>
        <v>1</v>
      </c>
      <c r="I408">
        <v>66.3</v>
      </c>
      <c r="J408">
        <v>50.1</v>
      </c>
      <c r="K408">
        <v>56.9</v>
      </c>
      <c r="L408">
        <v>48.8</v>
      </c>
      <c r="M408">
        <v>75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16.100000000000001</v>
      </c>
      <c r="W408">
        <v>178.9</v>
      </c>
      <c r="X408">
        <v>1021</v>
      </c>
      <c r="Y408">
        <v>45.8</v>
      </c>
      <c r="Z408">
        <v>6.8</v>
      </c>
      <c r="AA408">
        <v>0</v>
      </c>
      <c r="AB408">
        <v>0</v>
      </c>
      <c r="AC408">
        <v>0</v>
      </c>
      <c r="AD408">
        <v>0</v>
      </c>
      <c r="AE408" t="s">
        <v>1282</v>
      </c>
      <c r="AF408" t="s">
        <v>1283</v>
      </c>
      <c r="AG408">
        <v>0.56999999999999995</v>
      </c>
      <c r="AH408" t="s">
        <v>36</v>
      </c>
      <c r="AI408" t="s">
        <v>37</v>
      </c>
      <c r="AJ408" t="s">
        <v>38</v>
      </c>
    </row>
    <row r="409" spans="1:36" x14ac:dyDescent="0.25">
      <c r="A409" t="s">
        <v>32</v>
      </c>
      <c r="B409" t="s">
        <v>1284</v>
      </c>
      <c r="C409">
        <f>YEAR(B409)</f>
        <v>2001</v>
      </c>
      <c r="D409">
        <v>59.1</v>
      </c>
      <c r="E409">
        <v>48.3</v>
      </c>
      <c r="F409">
        <v>53.5</v>
      </c>
      <c r="H409" s="2">
        <f>IF(F409-56.28&lt;=0,0,IF(F409-56.28&lt;=1,1,2))</f>
        <v>0</v>
      </c>
      <c r="I409">
        <v>59.1</v>
      </c>
      <c r="J409">
        <v>45.2</v>
      </c>
      <c r="K409">
        <v>53.3</v>
      </c>
      <c r="L409">
        <v>48.1</v>
      </c>
      <c r="M409">
        <v>82.4</v>
      </c>
      <c r="O409">
        <v>0.311</v>
      </c>
      <c r="P409">
        <v>100</v>
      </c>
      <c r="Q409">
        <v>8.33</v>
      </c>
      <c r="R409" t="s">
        <v>40</v>
      </c>
      <c r="S409">
        <v>0</v>
      </c>
      <c r="T409">
        <v>0</v>
      </c>
      <c r="U409">
        <v>0</v>
      </c>
      <c r="V409">
        <v>15</v>
      </c>
      <c r="W409">
        <v>145.30000000000001</v>
      </c>
      <c r="X409">
        <v>1019.2</v>
      </c>
      <c r="Y409">
        <v>85.8</v>
      </c>
      <c r="Z409">
        <v>6.4</v>
      </c>
      <c r="AA409">
        <v>0</v>
      </c>
      <c r="AB409">
        <v>0</v>
      </c>
      <c r="AC409">
        <v>0</v>
      </c>
      <c r="AD409">
        <v>0</v>
      </c>
      <c r="AE409" t="s">
        <v>1285</v>
      </c>
      <c r="AF409" t="s">
        <v>1286</v>
      </c>
      <c r="AG409">
        <v>0.6</v>
      </c>
      <c r="AH409" t="s">
        <v>56</v>
      </c>
      <c r="AI409" t="s">
        <v>101</v>
      </c>
      <c r="AJ409" t="s">
        <v>40</v>
      </c>
    </row>
    <row r="410" spans="1:36" x14ac:dyDescent="0.25">
      <c r="A410" t="s">
        <v>32</v>
      </c>
      <c r="B410" t="s">
        <v>1287</v>
      </c>
      <c r="C410">
        <f>YEAR(B410)</f>
        <v>2001</v>
      </c>
      <c r="D410">
        <v>53.7</v>
      </c>
      <c r="E410">
        <v>46.5</v>
      </c>
      <c r="F410">
        <v>50</v>
      </c>
      <c r="H410" s="2">
        <f>IF(F410-56.28&lt;=0,0,IF(F410-56.28&lt;=1,1,2))</f>
        <v>0</v>
      </c>
      <c r="I410">
        <v>53.7</v>
      </c>
      <c r="J410">
        <v>45.4</v>
      </c>
      <c r="K410">
        <v>49.7</v>
      </c>
      <c r="L410">
        <v>47.8</v>
      </c>
      <c r="M410">
        <v>92.3</v>
      </c>
      <c r="O410">
        <v>0.86199999999999999</v>
      </c>
      <c r="P410">
        <v>100</v>
      </c>
      <c r="Q410">
        <v>12.5</v>
      </c>
      <c r="R410" t="s">
        <v>40</v>
      </c>
      <c r="S410">
        <v>0</v>
      </c>
      <c r="T410">
        <v>0</v>
      </c>
      <c r="U410">
        <v>0</v>
      </c>
      <c r="V410">
        <v>16.100000000000001</v>
      </c>
      <c r="W410">
        <v>324.2</v>
      </c>
      <c r="X410">
        <v>1018.1</v>
      </c>
      <c r="Y410">
        <v>96.5</v>
      </c>
      <c r="Z410">
        <v>6</v>
      </c>
      <c r="AA410">
        <v>0</v>
      </c>
      <c r="AB410">
        <v>0</v>
      </c>
      <c r="AC410">
        <v>0</v>
      </c>
      <c r="AD410">
        <v>0</v>
      </c>
      <c r="AE410" t="s">
        <v>1288</v>
      </c>
      <c r="AF410" t="s">
        <v>1289</v>
      </c>
      <c r="AG410">
        <v>0.64</v>
      </c>
      <c r="AH410" t="s">
        <v>43</v>
      </c>
      <c r="AI410" t="s">
        <v>48</v>
      </c>
      <c r="AJ410" t="s">
        <v>40</v>
      </c>
    </row>
    <row r="411" spans="1:36" x14ac:dyDescent="0.25">
      <c r="A411" t="s">
        <v>32</v>
      </c>
      <c r="B411" t="s">
        <v>1290</v>
      </c>
      <c r="C411">
        <f>YEAR(B411)</f>
        <v>2001</v>
      </c>
      <c r="D411">
        <v>55.5</v>
      </c>
      <c r="E411">
        <v>51.9</v>
      </c>
      <c r="F411">
        <v>53.6</v>
      </c>
      <c r="H411" s="2">
        <f>IF(F411-56.28&lt;=0,0,IF(F411-56.28&lt;=1,1,2))</f>
        <v>0</v>
      </c>
      <c r="I411">
        <v>55.5</v>
      </c>
      <c r="J411">
        <v>51.9</v>
      </c>
      <c r="K411">
        <v>53.6</v>
      </c>
      <c r="L411">
        <v>48</v>
      </c>
      <c r="M411">
        <v>81.400000000000006</v>
      </c>
      <c r="O411">
        <v>2.0390000000000001</v>
      </c>
      <c r="P411">
        <v>100</v>
      </c>
      <c r="Q411">
        <v>12.5</v>
      </c>
      <c r="R411" t="s">
        <v>40</v>
      </c>
      <c r="S411">
        <v>0</v>
      </c>
      <c r="T411">
        <v>0</v>
      </c>
      <c r="U411">
        <v>0</v>
      </c>
      <c r="V411">
        <v>25.3</v>
      </c>
      <c r="W411">
        <v>358.5</v>
      </c>
      <c r="X411">
        <v>1014.6</v>
      </c>
      <c r="Y411">
        <v>99.5</v>
      </c>
      <c r="Z411">
        <v>5.3</v>
      </c>
      <c r="AA411">
        <v>0</v>
      </c>
      <c r="AB411">
        <v>0</v>
      </c>
      <c r="AC411">
        <v>0</v>
      </c>
      <c r="AD411">
        <v>0</v>
      </c>
      <c r="AE411" t="s">
        <v>1291</v>
      </c>
      <c r="AF411" t="s">
        <v>1292</v>
      </c>
      <c r="AG411">
        <v>0.67</v>
      </c>
      <c r="AH411" t="s">
        <v>43</v>
      </c>
      <c r="AI411" t="s">
        <v>1063</v>
      </c>
      <c r="AJ411" t="s">
        <v>40</v>
      </c>
    </row>
    <row r="412" spans="1:36" x14ac:dyDescent="0.25">
      <c r="A412" t="s">
        <v>32</v>
      </c>
      <c r="B412" t="s">
        <v>1293</v>
      </c>
      <c r="C412">
        <f>YEAR(B412)</f>
        <v>2001</v>
      </c>
      <c r="D412">
        <v>55.5</v>
      </c>
      <c r="E412">
        <v>51.9</v>
      </c>
      <c r="F412">
        <v>53.8</v>
      </c>
      <c r="H412" s="2">
        <f>IF(F412-56.28&lt;=0,0,IF(F412-56.28&lt;=1,1,2))</f>
        <v>0</v>
      </c>
      <c r="I412">
        <v>55.5</v>
      </c>
      <c r="J412">
        <v>51.9</v>
      </c>
      <c r="K412">
        <v>53.8</v>
      </c>
      <c r="L412">
        <v>41.2</v>
      </c>
      <c r="M412">
        <v>62.6</v>
      </c>
      <c r="O412">
        <v>2.8000000000000001E-2</v>
      </c>
      <c r="P412">
        <v>100</v>
      </c>
      <c r="Q412">
        <v>4.17</v>
      </c>
      <c r="R412" t="s">
        <v>40</v>
      </c>
      <c r="S412">
        <v>0</v>
      </c>
      <c r="T412">
        <v>0</v>
      </c>
      <c r="U412">
        <v>0</v>
      </c>
      <c r="V412">
        <v>20.8</v>
      </c>
      <c r="W412">
        <v>335.5</v>
      </c>
      <c r="X412">
        <v>1016.3</v>
      </c>
      <c r="Y412">
        <v>87.9</v>
      </c>
      <c r="Z412">
        <v>6.8</v>
      </c>
      <c r="AA412">
        <v>0</v>
      </c>
      <c r="AB412">
        <v>0</v>
      </c>
      <c r="AC412">
        <v>0</v>
      </c>
      <c r="AD412">
        <v>0</v>
      </c>
      <c r="AE412" t="s">
        <v>1294</v>
      </c>
      <c r="AF412" t="s">
        <v>1295</v>
      </c>
      <c r="AG412">
        <v>0.7</v>
      </c>
      <c r="AH412" t="s">
        <v>56</v>
      </c>
      <c r="AI412" t="s">
        <v>137</v>
      </c>
      <c r="AJ412" t="s">
        <v>40</v>
      </c>
    </row>
    <row r="413" spans="1:36" x14ac:dyDescent="0.25">
      <c r="A413" t="s">
        <v>32</v>
      </c>
      <c r="B413" t="s">
        <v>1296</v>
      </c>
      <c r="C413">
        <f>YEAR(B413)</f>
        <v>2001</v>
      </c>
      <c r="D413">
        <v>55.5</v>
      </c>
      <c r="E413">
        <v>48.3</v>
      </c>
      <c r="F413">
        <v>51.6</v>
      </c>
      <c r="H413" s="2">
        <f>IF(F413-56.28&lt;=0,0,IF(F413-56.28&lt;=1,1,2))</f>
        <v>0</v>
      </c>
      <c r="I413">
        <v>55.5</v>
      </c>
      <c r="J413">
        <v>44.7</v>
      </c>
      <c r="K413">
        <v>51.2</v>
      </c>
      <c r="L413">
        <v>42.6</v>
      </c>
      <c r="M413">
        <v>72</v>
      </c>
      <c r="O413">
        <v>7.9000000000000001E-2</v>
      </c>
      <c r="P413">
        <v>100</v>
      </c>
      <c r="Q413">
        <v>4.17</v>
      </c>
      <c r="R413" t="s">
        <v>40</v>
      </c>
      <c r="S413">
        <v>0</v>
      </c>
      <c r="T413">
        <v>0</v>
      </c>
      <c r="U413">
        <v>0</v>
      </c>
      <c r="V413">
        <v>15</v>
      </c>
      <c r="W413">
        <v>335.1</v>
      </c>
      <c r="X413">
        <v>1021</v>
      </c>
      <c r="Y413">
        <v>81.400000000000006</v>
      </c>
      <c r="Z413">
        <v>6.2</v>
      </c>
      <c r="AA413">
        <v>0</v>
      </c>
      <c r="AB413">
        <v>0</v>
      </c>
      <c r="AC413">
        <v>0</v>
      </c>
      <c r="AD413">
        <v>0</v>
      </c>
      <c r="AE413" t="s">
        <v>1297</v>
      </c>
      <c r="AF413" t="s">
        <v>1298</v>
      </c>
      <c r="AG413">
        <v>0.75</v>
      </c>
      <c r="AH413" t="s">
        <v>56</v>
      </c>
      <c r="AI413" t="s">
        <v>65</v>
      </c>
      <c r="AJ413" t="s">
        <v>40</v>
      </c>
    </row>
    <row r="414" spans="1:36" x14ac:dyDescent="0.25">
      <c r="A414" t="s">
        <v>32</v>
      </c>
      <c r="B414" t="s">
        <v>1299</v>
      </c>
      <c r="C414">
        <f>YEAR(B414)</f>
        <v>2001</v>
      </c>
      <c r="D414">
        <v>53.7</v>
      </c>
      <c r="E414">
        <v>46.5</v>
      </c>
      <c r="F414">
        <v>49.8</v>
      </c>
      <c r="H414" s="2">
        <f>IF(F414-56.28&lt;=0,0,IF(F414-56.28&lt;=1,1,2))</f>
        <v>0</v>
      </c>
      <c r="I414">
        <v>53.7</v>
      </c>
      <c r="J414">
        <v>39.9</v>
      </c>
      <c r="K414">
        <v>47.7</v>
      </c>
      <c r="L414">
        <v>38.4</v>
      </c>
      <c r="M414">
        <v>65.7</v>
      </c>
      <c r="O414">
        <v>0.252</v>
      </c>
      <c r="P414">
        <v>100</v>
      </c>
      <c r="Q414">
        <v>8.33</v>
      </c>
      <c r="R414" t="s">
        <v>40</v>
      </c>
      <c r="S414">
        <v>0</v>
      </c>
      <c r="T414">
        <v>0</v>
      </c>
      <c r="U414">
        <v>0</v>
      </c>
      <c r="V414">
        <v>28.9</v>
      </c>
      <c r="W414">
        <v>347.1</v>
      </c>
      <c r="X414">
        <v>1023.2</v>
      </c>
      <c r="Y414">
        <v>89.1</v>
      </c>
      <c r="Z414">
        <v>6.6</v>
      </c>
      <c r="AA414">
        <v>0</v>
      </c>
      <c r="AB414">
        <v>0</v>
      </c>
      <c r="AC414">
        <v>0</v>
      </c>
      <c r="AD414">
        <v>0</v>
      </c>
      <c r="AE414" t="s">
        <v>1300</v>
      </c>
      <c r="AF414" t="s">
        <v>1301</v>
      </c>
      <c r="AG414">
        <v>0.77</v>
      </c>
      <c r="AH414" t="s">
        <v>56</v>
      </c>
      <c r="AI414" t="s">
        <v>101</v>
      </c>
      <c r="AJ414" t="s">
        <v>40</v>
      </c>
    </row>
    <row r="415" spans="1:36" x14ac:dyDescent="0.25">
      <c r="A415" t="s">
        <v>32</v>
      </c>
      <c r="B415" t="s">
        <v>1302</v>
      </c>
      <c r="C415">
        <f>YEAR(B415)</f>
        <v>2001</v>
      </c>
      <c r="D415">
        <v>55.5</v>
      </c>
      <c r="E415">
        <v>48.3</v>
      </c>
      <c r="F415">
        <v>52.3</v>
      </c>
      <c r="H415" s="2">
        <f>IF(F415-56.28&lt;=0,0,IF(F415-56.28&lt;=1,1,2))</f>
        <v>0</v>
      </c>
      <c r="I415">
        <v>55.5</v>
      </c>
      <c r="J415">
        <v>45.7</v>
      </c>
      <c r="K415">
        <v>52.2</v>
      </c>
      <c r="L415">
        <v>38.4</v>
      </c>
      <c r="M415">
        <v>59.3</v>
      </c>
      <c r="O415">
        <v>0.02</v>
      </c>
      <c r="P415">
        <v>100</v>
      </c>
      <c r="Q415">
        <v>4.17</v>
      </c>
      <c r="R415" t="s">
        <v>40</v>
      </c>
      <c r="S415">
        <v>0</v>
      </c>
      <c r="T415">
        <v>0</v>
      </c>
      <c r="U415">
        <v>0</v>
      </c>
      <c r="V415">
        <v>25.3</v>
      </c>
      <c r="W415">
        <v>335.4</v>
      </c>
      <c r="X415">
        <v>1023.1</v>
      </c>
      <c r="Y415">
        <v>83.3</v>
      </c>
      <c r="Z415">
        <v>6.8</v>
      </c>
      <c r="AA415">
        <v>0</v>
      </c>
      <c r="AB415">
        <v>0</v>
      </c>
      <c r="AC415">
        <v>0</v>
      </c>
      <c r="AD415">
        <v>0</v>
      </c>
      <c r="AE415" t="s">
        <v>1303</v>
      </c>
      <c r="AF415" t="s">
        <v>1304</v>
      </c>
      <c r="AG415">
        <v>0.8</v>
      </c>
      <c r="AH415" t="s">
        <v>56</v>
      </c>
      <c r="AI415" t="s">
        <v>137</v>
      </c>
      <c r="AJ415" t="s">
        <v>40</v>
      </c>
    </row>
    <row r="416" spans="1:36" x14ac:dyDescent="0.25">
      <c r="A416" t="s">
        <v>32</v>
      </c>
      <c r="B416" t="s">
        <v>1305</v>
      </c>
      <c r="C416">
        <f>YEAR(B416)</f>
        <v>2001</v>
      </c>
      <c r="D416">
        <v>57.3</v>
      </c>
      <c r="E416">
        <v>42.9</v>
      </c>
      <c r="F416">
        <v>50.2</v>
      </c>
      <c r="H416" s="2">
        <f>IF(F416-56.28&lt;=0,0,IF(F416-56.28&lt;=1,1,2))</f>
        <v>0</v>
      </c>
      <c r="I416">
        <v>57.3</v>
      </c>
      <c r="J416">
        <v>38.700000000000003</v>
      </c>
      <c r="K416">
        <v>49.2</v>
      </c>
      <c r="L416">
        <v>40.700000000000003</v>
      </c>
      <c r="M416">
        <v>70.7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9.1999999999999993</v>
      </c>
      <c r="W416">
        <v>223.4</v>
      </c>
      <c r="X416">
        <v>1021.1</v>
      </c>
      <c r="Y416">
        <v>46</v>
      </c>
      <c r="Z416">
        <v>6.8</v>
      </c>
      <c r="AA416">
        <v>0</v>
      </c>
      <c r="AB416">
        <v>0</v>
      </c>
      <c r="AC416">
        <v>0</v>
      </c>
      <c r="AD416">
        <v>0</v>
      </c>
      <c r="AE416" t="s">
        <v>1306</v>
      </c>
      <c r="AF416" t="s">
        <v>1307</v>
      </c>
      <c r="AG416">
        <v>0.84</v>
      </c>
      <c r="AH416" t="s">
        <v>36</v>
      </c>
      <c r="AI416" t="s">
        <v>37</v>
      </c>
      <c r="AJ416" t="s">
        <v>38</v>
      </c>
    </row>
    <row r="417" spans="1:36" x14ac:dyDescent="0.25">
      <c r="A417" t="s">
        <v>32</v>
      </c>
      <c r="B417" t="s">
        <v>1308</v>
      </c>
      <c r="C417">
        <f>YEAR(B417)</f>
        <v>2001</v>
      </c>
      <c r="D417">
        <v>60.9</v>
      </c>
      <c r="E417">
        <v>44.7</v>
      </c>
      <c r="F417">
        <v>52.9</v>
      </c>
      <c r="H417" s="2">
        <f>IF(F417-56.28&lt;=0,0,IF(F417-56.28&lt;=1,1,2))</f>
        <v>0</v>
      </c>
      <c r="I417">
        <v>60.9</v>
      </c>
      <c r="J417">
        <v>36.5</v>
      </c>
      <c r="K417">
        <v>51.2</v>
      </c>
      <c r="L417">
        <v>40.4</v>
      </c>
      <c r="M417">
        <v>63.7</v>
      </c>
      <c r="O417">
        <v>0.28000000000000003</v>
      </c>
      <c r="P417">
        <v>100</v>
      </c>
      <c r="Q417">
        <v>4.17</v>
      </c>
      <c r="R417" t="s">
        <v>40</v>
      </c>
      <c r="S417">
        <v>0</v>
      </c>
      <c r="T417">
        <v>0</v>
      </c>
      <c r="U417">
        <v>0</v>
      </c>
      <c r="V417">
        <v>20.8</v>
      </c>
      <c r="W417">
        <v>311.2</v>
      </c>
      <c r="X417">
        <v>1013.8</v>
      </c>
      <c r="Y417">
        <v>65</v>
      </c>
      <c r="Z417">
        <v>6.2</v>
      </c>
      <c r="AA417">
        <v>0</v>
      </c>
      <c r="AB417">
        <v>0</v>
      </c>
      <c r="AC417">
        <v>0</v>
      </c>
      <c r="AD417">
        <v>0</v>
      </c>
      <c r="AE417" t="s">
        <v>1309</v>
      </c>
      <c r="AF417" t="s">
        <v>1310</v>
      </c>
      <c r="AG417">
        <v>0.87</v>
      </c>
      <c r="AH417" t="s">
        <v>56</v>
      </c>
      <c r="AI417" t="s">
        <v>65</v>
      </c>
      <c r="AJ417" t="s">
        <v>40</v>
      </c>
    </row>
    <row r="418" spans="1:36" x14ac:dyDescent="0.25">
      <c r="A418" t="s">
        <v>32</v>
      </c>
      <c r="B418" t="s">
        <v>1311</v>
      </c>
      <c r="C418">
        <f>YEAR(B418)</f>
        <v>2001</v>
      </c>
      <c r="D418">
        <v>51.9</v>
      </c>
      <c r="E418">
        <v>39.299999999999997</v>
      </c>
      <c r="F418">
        <v>45.9</v>
      </c>
      <c r="H418" s="2">
        <f>IF(F418-56.28&lt;=0,0,IF(F418-56.28&lt;=1,1,2))</f>
        <v>0</v>
      </c>
      <c r="I418">
        <v>51.9</v>
      </c>
      <c r="J418">
        <v>30.1</v>
      </c>
      <c r="K418">
        <v>40.5</v>
      </c>
      <c r="L418">
        <v>32.200000000000003</v>
      </c>
      <c r="M418">
        <v>59.9</v>
      </c>
      <c r="O418">
        <v>0.433</v>
      </c>
      <c r="P418">
        <v>100</v>
      </c>
      <c r="Q418">
        <v>8.33</v>
      </c>
      <c r="R418" t="s">
        <v>40</v>
      </c>
      <c r="S418">
        <v>0</v>
      </c>
      <c r="T418">
        <v>0</v>
      </c>
      <c r="U418">
        <v>0</v>
      </c>
      <c r="V418">
        <v>32.200000000000003</v>
      </c>
      <c r="W418">
        <v>337.6</v>
      </c>
      <c r="X418">
        <v>1017.3</v>
      </c>
      <c r="Y418">
        <v>67.599999999999994</v>
      </c>
      <c r="Z418">
        <v>6.6</v>
      </c>
      <c r="AA418">
        <v>0</v>
      </c>
      <c r="AB418">
        <v>0</v>
      </c>
      <c r="AC418">
        <v>0</v>
      </c>
      <c r="AD418">
        <v>0</v>
      </c>
      <c r="AE418" t="s">
        <v>1312</v>
      </c>
      <c r="AF418" t="s">
        <v>1313</v>
      </c>
      <c r="AG418">
        <v>0.9</v>
      </c>
      <c r="AH418" t="s">
        <v>56</v>
      </c>
      <c r="AI418" t="s">
        <v>101</v>
      </c>
      <c r="AJ418" t="s">
        <v>40</v>
      </c>
    </row>
    <row r="419" spans="1:36" x14ac:dyDescent="0.25">
      <c r="A419" t="s">
        <v>32</v>
      </c>
      <c r="B419" t="s">
        <v>1314</v>
      </c>
      <c r="C419">
        <f>YEAR(B419)</f>
        <v>2001</v>
      </c>
      <c r="D419">
        <v>55.5</v>
      </c>
      <c r="E419">
        <v>41.1</v>
      </c>
      <c r="F419">
        <v>48.8</v>
      </c>
      <c r="H419" s="2">
        <f>IF(F419-56.28&lt;=0,0,IF(F419-56.28&lt;=1,1,2))</f>
        <v>0</v>
      </c>
      <c r="I419">
        <v>55.5</v>
      </c>
      <c r="J419">
        <v>35.9</v>
      </c>
      <c r="K419">
        <v>47.3</v>
      </c>
      <c r="L419">
        <v>35.9</v>
      </c>
      <c r="M419">
        <v>61.9</v>
      </c>
      <c r="O419">
        <v>4.0000000000000001E-3</v>
      </c>
      <c r="P419">
        <v>100</v>
      </c>
      <c r="Q419">
        <v>4.17</v>
      </c>
      <c r="R419" t="s">
        <v>40</v>
      </c>
      <c r="S419">
        <v>0</v>
      </c>
      <c r="T419">
        <v>0</v>
      </c>
      <c r="U419">
        <v>0</v>
      </c>
      <c r="V419">
        <v>16.100000000000001</v>
      </c>
      <c r="W419">
        <v>164.1</v>
      </c>
      <c r="X419">
        <v>1015.5</v>
      </c>
      <c r="Y419">
        <v>63</v>
      </c>
      <c r="Z419">
        <v>6.8</v>
      </c>
      <c r="AA419">
        <v>0</v>
      </c>
      <c r="AB419">
        <v>0</v>
      </c>
      <c r="AC419">
        <v>0</v>
      </c>
      <c r="AD419">
        <v>0</v>
      </c>
      <c r="AE419" t="s">
        <v>1315</v>
      </c>
      <c r="AF419" t="s">
        <v>1316</v>
      </c>
      <c r="AG419">
        <v>0.94</v>
      </c>
      <c r="AH419" t="s">
        <v>56</v>
      </c>
      <c r="AI419" t="s">
        <v>65</v>
      </c>
      <c r="AJ419" t="s">
        <v>40</v>
      </c>
    </row>
    <row r="420" spans="1:36" x14ac:dyDescent="0.25">
      <c r="A420" t="s">
        <v>32</v>
      </c>
      <c r="B420" t="s">
        <v>1317</v>
      </c>
      <c r="C420">
        <f>YEAR(B420)</f>
        <v>2001</v>
      </c>
      <c r="D420">
        <v>57.3</v>
      </c>
      <c r="E420">
        <v>46.5</v>
      </c>
      <c r="F420">
        <v>51.2</v>
      </c>
      <c r="H420" s="2">
        <f>IF(F420-56.28&lt;=0,0,IF(F420-56.28&lt;=1,1,2))</f>
        <v>0</v>
      </c>
      <c r="I420">
        <v>57.3</v>
      </c>
      <c r="J420">
        <v>44.3</v>
      </c>
      <c r="K420">
        <v>50.8</v>
      </c>
      <c r="L420">
        <v>43.8</v>
      </c>
      <c r="M420">
        <v>76</v>
      </c>
      <c r="O420">
        <v>3.1E-2</v>
      </c>
      <c r="P420">
        <v>100</v>
      </c>
      <c r="Q420">
        <v>4.17</v>
      </c>
      <c r="R420" t="s">
        <v>40</v>
      </c>
      <c r="S420">
        <v>0</v>
      </c>
      <c r="T420">
        <v>0</v>
      </c>
      <c r="U420">
        <v>0</v>
      </c>
      <c r="V420">
        <v>17.2</v>
      </c>
      <c r="W420">
        <v>287</v>
      </c>
      <c r="X420">
        <v>1008.7</v>
      </c>
      <c r="Y420">
        <v>65.7</v>
      </c>
      <c r="Z420">
        <v>6.8</v>
      </c>
      <c r="AA420">
        <v>0</v>
      </c>
      <c r="AB420">
        <v>0</v>
      </c>
      <c r="AC420">
        <v>0</v>
      </c>
      <c r="AD420">
        <v>0</v>
      </c>
      <c r="AE420" t="s">
        <v>1318</v>
      </c>
      <c r="AF420" t="s">
        <v>1319</v>
      </c>
      <c r="AG420">
        <v>0.97</v>
      </c>
      <c r="AH420" t="s">
        <v>56</v>
      </c>
      <c r="AI420" t="s">
        <v>61</v>
      </c>
      <c r="AJ420" t="s">
        <v>40</v>
      </c>
    </row>
    <row r="421" spans="1:36" x14ac:dyDescent="0.25">
      <c r="A421" t="s">
        <v>32</v>
      </c>
      <c r="B421" t="s">
        <v>1320</v>
      </c>
      <c r="C421">
        <f>YEAR(B421)</f>
        <v>2001</v>
      </c>
      <c r="D421">
        <v>64.5</v>
      </c>
      <c r="E421">
        <v>48.3</v>
      </c>
      <c r="F421">
        <v>56.3</v>
      </c>
      <c r="H421" s="2">
        <f>IF(F421-56.28&lt;=0,0,IF(F421-56.28&lt;=1,1,2))</f>
        <v>1</v>
      </c>
      <c r="I421">
        <v>64.5</v>
      </c>
      <c r="J421">
        <v>45.2</v>
      </c>
      <c r="K421">
        <v>55.9</v>
      </c>
      <c r="L421">
        <v>44.1</v>
      </c>
      <c r="M421">
        <v>64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19.5</v>
      </c>
      <c r="W421">
        <v>192</v>
      </c>
      <c r="X421">
        <v>1009.2</v>
      </c>
      <c r="Y421">
        <v>40.4</v>
      </c>
      <c r="Z421">
        <v>6.8</v>
      </c>
      <c r="AA421">
        <v>0</v>
      </c>
      <c r="AB421">
        <v>0</v>
      </c>
      <c r="AC421">
        <v>0</v>
      </c>
      <c r="AD421">
        <v>0</v>
      </c>
      <c r="AE421" t="s">
        <v>1321</v>
      </c>
      <c r="AF421" t="s">
        <v>1322</v>
      </c>
      <c r="AG421">
        <v>0</v>
      </c>
      <c r="AH421" t="s">
        <v>36</v>
      </c>
      <c r="AI421" t="s">
        <v>174</v>
      </c>
      <c r="AJ421" t="s">
        <v>38</v>
      </c>
    </row>
    <row r="422" spans="1:36" x14ac:dyDescent="0.25">
      <c r="A422" t="s">
        <v>32</v>
      </c>
      <c r="B422" t="s">
        <v>1323</v>
      </c>
      <c r="C422">
        <f>YEAR(B422)</f>
        <v>2001</v>
      </c>
      <c r="D422">
        <v>68.099999999999994</v>
      </c>
      <c r="E422">
        <v>57.3</v>
      </c>
      <c r="F422">
        <v>61.8</v>
      </c>
      <c r="H422" s="2">
        <f>IF(F422-56.28&lt;=0,0,IF(F422-56.28&lt;=1,1,2))</f>
        <v>2</v>
      </c>
      <c r="I422">
        <v>68.099999999999994</v>
      </c>
      <c r="J422">
        <v>57.3</v>
      </c>
      <c r="K422">
        <v>61.8</v>
      </c>
      <c r="L422">
        <v>42.9</v>
      </c>
      <c r="M422">
        <v>50.5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23</v>
      </c>
      <c r="W422">
        <v>197.6</v>
      </c>
      <c r="X422">
        <v>1008.8</v>
      </c>
      <c r="Y422">
        <v>30</v>
      </c>
      <c r="Z422">
        <v>6.8</v>
      </c>
      <c r="AA422">
        <v>0</v>
      </c>
      <c r="AB422">
        <v>0</v>
      </c>
      <c r="AC422">
        <v>0</v>
      </c>
      <c r="AD422">
        <v>0</v>
      </c>
      <c r="AE422" t="s">
        <v>1324</v>
      </c>
      <c r="AF422" t="s">
        <v>1325</v>
      </c>
      <c r="AG422">
        <v>0.04</v>
      </c>
      <c r="AH422" t="s">
        <v>36</v>
      </c>
      <c r="AI422" t="s">
        <v>37</v>
      </c>
      <c r="AJ422" t="s">
        <v>38</v>
      </c>
    </row>
    <row r="423" spans="1:36" x14ac:dyDescent="0.25">
      <c r="A423" t="s">
        <v>32</v>
      </c>
      <c r="B423" t="s">
        <v>1326</v>
      </c>
      <c r="C423">
        <f>YEAR(B423)</f>
        <v>2001</v>
      </c>
      <c r="D423">
        <v>73.5</v>
      </c>
      <c r="E423">
        <v>57.3</v>
      </c>
      <c r="F423">
        <v>63.8</v>
      </c>
      <c r="H423" s="2">
        <f>IF(F423-56.28&lt;=0,0,IF(F423-56.28&lt;=1,1,2))</f>
        <v>2</v>
      </c>
      <c r="I423">
        <v>73.5</v>
      </c>
      <c r="J423">
        <v>57.3</v>
      </c>
      <c r="K423">
        <v>63.8</v>
      </c>
      <c r="L423">
        <v>36.6</v>
      </c>
      <c r="M423">
        <v>38.200000000000003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21.9</v>
      </c>
      <c r="W423">
        <v>186.8</v>
      </c>
      <c r="X423">
        <v>1010.7</v>
      </c>
      <c r="Y423">
        <v>35.5</v>
      </c>
      <c r="Z423">
        <v>6.5</v>
      </c>
      <c r="AA423">
        <v>0</v>
      </c>
      <c r="AB423">
        <v>0</v>
      </c>
      <c r="AC423">
        <v>0</v>
      </c>
      <c r="AD423">
        <v>0</v>
      </c>
      <c r="AE423" t="s">
        <v>1327</v>
      </c>
      <c r="AF423" t="s">
        <v>1328</v>
      </c>
      <c r="AG423">
        <v>7.0000000000000007E-2</v>
      </c>
      <c r="AH423" t="s">
        <v>36</v>
      </c>
      <c r="AI423" t="s">
        <v>37</v>
      </c>
      <c r="AJ423" t="s">
        <v>38</v>
      </c>
    </row>
    <row r="424" spans="1:36" x14ac:dyDescent="0.25">
      <c r="A424" t="s">
        <v>32</v>
      </c>
      <c r="B424" t="s">
        <v>1329</v>
      </c>
      <c r="C424">
        <f>YEAR(B424)</f>
        <v>2001</v>
      </c>
      <c r="D424">
        <v>69.900000000000006</v>
      </c>
      <c r="E424">
        <v>57.3</v>
      </c>
      <c r="F424">
        <v>64.900000000000006</v>
      </c>
      <c r="H424" s="2">
        <f>IF(F424-56.28&lt;=0,0,IF(F424-56.28&lt;=1,1,2))</f>
        <v>2</v>
      </c>
      <c r="I424">
        <v>69.900000000000006</v>
      </c>
      <c r="J424">
        <v>57.3</v>
      </c>
      <c r="K424">
        <v>64.900000000000006</v>
      </c>
      <c r="L424">
        <v>42.6</v>
      </c>
      <c r="M424">
        <v>46.2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34.4</v>
      </c>
      <c r="W424">
        <v>190.1</v>
      </c>
      <c r="X424">
        <v>1005.3</v>
      </c>
      <c r="Y424">
        <v>85.5</v>
      </c>
      <c r="Z424">
        <v>6.6</v>
      </c>
      <c r="AA424">
        <v>0</v>
      </c>
      <c r="AB424">
        <v>0</v>
      </c>
      <c r="AC424">
        <v>0</v>
      </c>
      <c r="AD424">
        <v>0</v>
      </c>
      <c r="AE424" t="s">
        <v>1330</v>
      </c>
      <c r="AF424" t="s">
        <v>1331</v>
      </c>
      <c r="AG424">
        <v>0.11</v>
      </c>
      <c r="AH424" t="s">
        <v>36</v>
      </c>
      <c r="AI424" t="s">
        <v>37</v>
      </c>
      <c r="AJ424" t="s">
        <v>344</v>
      </c>
    </row>
    <row r="425" spans="1:36" x14ac:dyDescent="0.25">
      <c r="A425" t="s">
        <v>32</v>
      </c>
      <c r="B425" t="s">
        <v>1332</v>
      </c>
      <c r="C425">
        <f>YEAR(B425)</f>
        <v>2001</v>
      </c>
      <c r="D425">
        <v>60.9</v>
      </c>
      <c r="E425">
        <v>50.1</v>
      </c>
      <c r="F425">
        <v>55.7</v>
      </c>
      <c r="H425" s="2">
        <f>IF(F425-56.28&lt;=0,0,IF(F425-56.28&lt;=1,1,2))</f>
        <v>0</v>
      </c>
      <c r="I425">
        <v>60.9</v>
      </c>
      <c r="J425">
        <v>50.1</v>
      </c>
      <c r="K425">
        <v>55.7</v>
      </c>
      <c r="L425">
        <v>46.4</v>
      </c>
      <c r="M425">
        <v>72.2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16.100000000000001</v>
      </c>
      <c r="W425">
        <v>308.3</v>
      </c>
      <c r="X425">
        <v>1009.3</v>
      </c>
      <c r="Y425">
        <v>75.2</v>
      </c>
      <c r="Z425">
        <v>6.8</v>
      </c>
      <c r="AA425">
        <v>0</v>
      </c>
      <c r="AB425">
        <v>0</v>
      </c>
      <c r="AC425">
        <v>0</v>
      </c>
      <c r="AD425">
        <v>0</v>
      </c>
      <c r="AE425" t="s">
        <v>1333</v>
      </c>
      <c r="AF425" t="s">
        <v>1334</v>
      </c>
      <c r="AG425">
        <v>0.14000000000000001</v>
      </c>
      <c r="AH425" t="s">
        <v>36</v>
      </c>
      <c r="AI425" t="s">
        <v>37</v>
      </c>
      <c r="AJ425" t="s">
        <v>38</v>
      </c>
    </row>
    <row r="426" spans="1:36" x14ac:dyDescent="0.25">
      <c r="A426" t="s">
        <v>32</v>
      </c>
      <c r="B426" t="s">
        <v>1335</v>
      </c>
      <c r="C426">
        <f>YEAR(B426)</f>
        <v>2001</v>
      </c>
      <c r="D426">
        <v>62.7</v>
      </c>
      <c r="E426">
        <v>50.1</v>
      </c>
      <c r="F426">
        <v>56.4</v>
      </c>
      <c r="H426" s="2">
        <f>IF(F426-56.28&lt;=0,0,IF(F426-56.28&lt;=1,1,2))</f>
        <v>1</v>
      </c>
      <c r="I426">
        <v>62.7</v>
      </c>
      <c r="J426">
        <v>50.1</v>
      </c>
      <c r="K426">
        <v>56.4</v>
      </c>
      <c r="L426">
        <v>49.5</v>
      </c>
      <c r="M426">
        <v>78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17.2</v>
      </c>
      <c r="W426">
        <v>45.5</v>
      </c>
      <c r="X426">
        <v>1010.8</v>
      </c>
      <c r="Y426">
        <v>82.4</v>
      </c>
      <c r="Z426">
        <v>6.8</v>
      </c>
      <c r="AA426">
        <v>0</v>
      </c>
      <c r="AB426">
        <v>0</v>
      </c>
      <c r="AC426">
        <v>0</v>
      </c>
      <c r="AD426">
        <v>0</v>
      </c>
      <c r="AE426" t="s">
        <v>1336</v>
      </c>
      <c r="AF426" t="s">
        <v>1337</v>
      </c>
      <c r="AG426">
        <v>0.18</v>
      </c>
      <c r="AH426" t="s">
        <v>36</v>
      </c>
      <c r="AI426" t="s">
        <v>37</v>
      </c>
      <c r="AJ426" t="s">
        <v>38</v>
      </c>
    </row>
    <row r="427" spans="1:36" x14ac:dyDescent="0.25">
      <c r="A427" t="s">
        <v>32</v>
      </c>
      <c r="B427" t="s">
        <v>1338</v>
      </c>
      <c r="C427">
        <f>YEAR(B427)</f>
        <v>2001</v>
      </c>
      <c r="D427">
        <v>62.7</v>
      </c>
      <c r="E427">
        <v>53.7</v>
      </c>
      <c r="F427">
        <v>58.4</v>
      </c>
      <c r="G427" s="2">
        <f>AVERAGE(F427:F507)</f>
        <v>62.481481481481467</v>
      </c>
      <c r="H427" s="2">
        <f>IF(F427-62.48&lt;=0,0,IF(F427-62.48&lt;=1,1,2))</f>
        <v>0</v>
      </c>
      <c r="I427">
        <v>62.7</v>
      </c>
      <c r="J427">
        <v>53.7</v>
      </c>
      <c r="K427">
        <v>58.4</v>
      </c>
      <c r="L427">
        <v>47.7</v>
      </c>
      <c r="M427">
        <v>69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18.3</v>
      </c>
      <c r="W427">
        <v>270.2</v>
      </c>
      <c r="X427">
        <v>1008.7</v>
      </c>
      <c r="Y427">
        <v>48.9</v>
      </c>
      <c r="Z427">
        <v>6.7</v>
      </c>
      <c r="AA427">
        <v>0</v>
      </c>
      <c r="AB427">
        <v>0</v>
      </c>
      <c r="AC427">
        <v>0</v>
      </c>
      <c r="AD427">
        <v>0</v>
      </c>
      <c r="AE427" t="s">
        <v>1339</v>
      </c>
      <c r="AF427" t="s">
        <v>1340</v>
      </c>
      <c r="AG427">
        <v>0.21</v>
      </c>
      <c r="AH427" t="s">
        <v>36</v>
      </c>
      <c r="AI427" t="s">
        <v>37</v>
      </c>
      <c r="AJ427" t="s">
        <v>38</v>
      </c>
    </row>
    <row r="428" spans="1:36" x14ac:dyDescent="0.25">
      <c r="A428" t="s">
        <v>32</v>
      </c>
      <c r="B428" t="s">
        <v>1341</v>
      </c>
      <c r="C428">
        <f>YEAR(B428)</f>
        <v>2001</v>
      </c>
      <c r="D428">
        <v>60.9</v>
      </c>
      <c r="E428">
        <v>48.3</v>
      </c>
      <c r="F428">
        <v>55.7</v>
      </c>
      <c r="H428" s="2">
        <f>IF(F428-62.48&lt;=0,0,IF(F428-62.48&lt;=1,1,2))</f>
        <v>0</v>
      </c>
      <c r="I428">
        <v>60.9</v>
      </c>
      <c r="J428">
        <v>45.7</v>
      </c>
      <c r="K428">
        <v>55.5</v>
      </c>
      <c r="L428">
        <v>43.1</v>
      </c>
      <c r="M428">
        <v>63.5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18.3</v>
      </c>
      <c r="W428">
        <v>270.60000000000002</v>
      </c>
      <c r="X428">
        <v>1018.4</v>
      </c>
      <c r="Y428">
        <v>49.2</v>
      </c>
      <c r="Z428">
        <v>6.8</v>
      </c>
      <c r="AA428">
        <v>0</v>
      </c>
      <c r="AB428">
        <v>0</v>
      </c>
      <c r="AC428">
        <v>0</v>
      </c>
      <c r="AD428">
        <v>0</v>
      </c>
      <c r="AE428" t="s">
        <v>1342</v>
      </c>
      <c r="AF428" t="s">
        <v>1343</v>
      </c>
      <c r="AG428">
        <v>0.25</v>
      </c>
      <c r="AH428" t="s">
        <v>36</v>
      </c>
      <c r="AI428" t="s">
        <v>37</v>
      </c>
      <c r="AJ428" t="s">
        <v>38</v>
      </c>
    </row>
    <row r="429" spans="1:36" x14ac:dyDescent="0.25">
      <c r="A429" t="s">
        <v>32</v>
      </c>
      <c r="B429" t="s">
        <v>1344</v>
      </c>
      <c r="C429">
        <f>YEAR(B429)</f>
        <v>2001</v>
      </c>
      <c r="D429">
        <v>69.900000000000006</v>
      </c>
      <c r="E429">
        <v>50.1</v>
      </c>
      <c r="F429">
        <v>59.6</v>
      </c>
      <c r="H429" s="2">
        <f>IF(F429-62.48&lt;=0,0,IF(F429-62.48&lt;=1,1,2))</f>
        <v>0</v>
      </c>
      <c r="I429">
        <v>69.900000000000006</v>
      </c>
      <c r="J429">
        <v>50.1</v>
      </c>
      <c r="K429">
        <v>59.6</v>
      </c>
      <c r="L429">
        <v>47.4</v>
      </c>
      <c r="M429">
        <v>65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15</v>
      </c>
      <c r="W429">
        <v>176.7</v>
      </c>
      <c r="X429">
        <v>1021</v>
      </c>
      <c r="Y429">
        <v>54.6</v>
      </c>
      <c r="Z429">
        <v>6.5</v>
      </c>
      <c r="AA429">
        <v>0</v>
      </c>
      <c r="AB429">
        <v>0</v>
      </c>
      <c r="AC429">
        <v>0</v>
      </c>
      <c r="AD429">
        <v>0</v>
      </c>
      <c r="AE429" t="s">
        <v>1345</v>
      </c>
      <c r="AF429" t="s">
        <v>1346</v>
      </c>
      <c r="AG429">
        <v>0.25</v>
      </c>
      <c r="AH429" t="s">
        <v>36</v>
      </c>
      <c r="AI429" t="s">
        <v>37</v>
      </c>
      <c r="AJ429" t="s">
        <v>38</v>
      </c>
    </row>
    <row r="430" spans="1:36" x14ac:dyDescent="0.25">
      <c r="A430" t="s">
        <v>32</v>
      </c>
      <c r="B430" t="s">
        <v>1347</v>
      </c>
      <c r="C430">
        <f>YEAR(B430)</f>
        <v>2001</v>
      </c>
      <c r="D430">
        <v>77.099999999999994</v>
      </c>
      <c r="E430">
        <v>57.3</v>
      </c>
      <c r="F430">
        <v>65.7</v>
      </c>
      <c r="H430" s="2">
        <f>IF(F430-62.48&lt;=0,0,IF(F430-62.48&lt;=1,1,2))</f>
        <v>2</v>
      </c>
      <c r="I430">
        <v>77.099999999999994</v>
      </c>
      <c r="J430">
        <v>57.3</v>
      </c>
      <c r="K430">
        <v>65.7</v>
      </c>
      <c r="L430">
        <v>38.799999999999997</v>
      </c>
      <c r="M430">
        <v>38.200000000000003</v>
      </c>
      <c r="O430">
        <v>2.87</v>
      </c>
      <c r="P430">
        <v>100</v>
      </c>
      <c r="Q430">
        <v>4.17</v>
      </c>
      <c r="R430" t="s">
        <v>40</v>
      </c>
      <c r="S430">
        <v>0</v>
      </c>
      <c r="T430">
        <v>0</v>
      </c>
      <c r="U430">
        <v>0</v>
      </c>
      <c r="V430">
        <v>23</v>
      </c>
      <c r="W430">
        <v>177.4</v>
      </c>
      <c r="X430">
        <v>1019.7</v>
      </c>
      <c r="Y430">
        <v>0</v>
      </c>
      <c r="Z430">
        <v>6.2</v>
      </c>
      <c r="AA430">
        <v>0</v>
      </c>
      <c r="AB430">
        <v>0</v>
      </c>
      <c r="AC430">
        <v>0</v>
      </c>
      <c r="AD430">
        <v>0</v>
      </c>
      <c r="AE430" t="s">
        <v>1348</v>
      </c>
      <c r="AF430" t="s">
        <v>1349</v>
      </c>
      <c r="AG430">
        <v>0.32</v>
      </c>
      <c r="AH430" t="s">
        <v>1350</v>
      </c>
      <c r="AI430" t="s">
        <v>65</v>
      </c>
      <c r="AJ430" t="s">
        <v>40</v>
      </c>
    </row>
    <row r="431" spans="1:36" x14ac:dyDescent="0.25">
      <c r="A431" t="s">
        <v>32</v>
      </c>
      <c r="B431" t="s">
        <v>1351</v>
      </c>
      <c r="C431">
        <f>YEAR(B431)</f>
        <v>2001</v>
      </c>
      <c r="D431">
        <v>78.900000000000006</v>
      </c>
      <c r="E431">
        <v>59.1</v>
      </c>
      <c r="F431">
        <v>65.2</v>
      </c>
      <c r="H431" s="2">
        <f>IF(F431-62.48&lt;=0,0,IF(F431-62.48&lt;=1,1,2))</f>
        <v>2</v>
      </c>
      <c r="I431">
        <v>78.900000000000006</v>
      </c>
      <c r="J431">
        <v>59.1</v>
      </c>
      <c r="K431">
        <v>65.2</v>
      </c>
      <c r="L431">
        <v>42.8</v>
      </c>
      <c r="M431">
        <v>45.7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19.5</v>
      </c>
      <c r="W431">
        <v>167.8</v>
      </c>
      <c r="X431">
        <v>1019</v>
      </c>
      <c r="Y431">
        <v>0</v>
      </c>
      <c r="Z431">
        <v>6.2</v>
      </c>
      <c r="AA431">
        <v>0</v>
      </c>
      <c r="AB431">
        <v>0</v>
      </c>
      <c r="AC431">
        <v>0</v>
      </c>
      <c r="AD431">
        <v>0</v>
      </c>
      <c r="AE431" t="s">
        <v>1352</v>
      </c>
      <c r="AF431" t="s">
        <v>1353</v>
      </c>
      <c r="AG431">
        <v>0.35</v>
      </c>
      <c r="AH431" t="s">
        <v>330</v>
      </c>
      <c r="AI431" t="s">
        <v>37</v>
      </c>
      <c r="AJ431" t="s">
        <v>331</v>
      </c>
    </row>
    <row r="432" spans="1:36" x14ac:dyDescent="0.25">
      <c r="A432" t="s">
        <v>32</v>
      </c>
      <c r="B432" t="s">
        <v>1354</v>
      </c>
      <c r="C432">
        <f>YEAR(B432)</f>
        <v>2001</v>
      </c>
      <c r="D432">
        <v>73.5</v>
      </c>
      <c r="E432">
        <v>55.5</v>
      </c>
      <c r="F432">
        <v>63.6</v>
      </c>
      <c r="H432" s="2">
        <f>IF(F432-62.48&lt;=0,0,IF(F432-62.48&lt;=1,1,2))</f>
        <v>2</v>
      </c>
      <c r="I432">
        <v>73.5</v>
      </c>
      <c r="J432">
        <v>55.5</v>
      </c>
      <c r="K432">
        <v>63.6</v>
      </c>
      <c r="L432">
        <v>43.4</v>
      </c>
      <c r="M432">
        <v>49.1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9.1999999999999993</v>
      </c>
      <c r="W432">
        <v>149.69999999999999</v>
      </c>
      <c r="X432">
        <v>1015.9</v>
      </c>
      <c r="Y432">
        <v>0</v>
      </c>
      <c r="Z432">
        <v>6.2</v>
      </c>
      <c r="AA432">
        <v>0</v>
      </c>
      <c r="AB432">
        <v>0</v>
      </c>
      <c r="AC432">
        <v>0</v>
      </c>
      <c r="AD432">
        <v>0</v>
      </c>
      <c r="AE432" t="s">
        <v>1355</v>
      </c>
      <c r="AF432" t="s">
        <v>1356</v>
      </c>
      <c r="AG432">
        <v>0.38</v>
      </c>
      <c r="AH432" t="s">
        <v>330</v>
      </c>
      <c r="AI432" t="s">
        <v>37</v>
      </c>
      <c r="AJ432" t="s">
        <v>331</v>
      </c>
    </row>
    <row r="433" spans="1:36" x14ac:dyDescent="0.25">
      <c r="A433" t="s">
        <v>32</v>
      </c>
      <c r="B433" t="s">
        <v>1357</v>
      </c>
      <c r="C433">
        <f>YEAR(B433)</f>
        <v>2001</v>
      </c>
      <c r="D433">
        <v>60.9</v>
      </c>
      <c r="E433">
        <v>55.5</v>
      </c>
      <c r="F433">
        <v>58.1</v>
      </c>
      <c r="H433" s="2">
        <f>IF(F433-62.48&lt;=0,0,IF(F433-62.48&lt;=1,1,2))</f>
        <v>0</v>
      </c>
      <c r="I433">
        <v>60.9</v>
      </c>
      <c r="J433">
        <v>55.5</v>
      </c>
      <c r="K433">
        <v>58.1</v>
      </c>
      <c r="L433">
        <v>50.3</v>
      </c>
      <c r="M433">
        <v>75.900000000000006</v>
      </c>
      <c r="O433">
        <v>2.8000000000000001E-2</v>
      </c>
      <c r="P433">
        <v>100</v>
      </c>
      <c r="Q433">
        <v>4.17</v>
      </c>
      <c r="R433" t="s">
        <v>40</v>
      </c>
      <c r="S433">
        <v>0</v>
      </c>
      <c r="T433">
        <v>0</v>
      </c>
      <c r="U433">
        <v>0</v>
      </c>
      <c r="V433">
        <v>20.8</v>
      </c>
      <c r="W433">
        <v>353.9</v>
      </c>
      <c r="X433">
        <v>1014</v>
      </c>
      <c r="Y433">
        <v>98.8</v>
      </c>
      <c r="Z433">
        <v>6.7</v>
      </c>
      <c r="AA433">
        <v>0</v>
      </c>
      <c r="AB433">
        <v>0</v>
      </c>
      <c r="AC433">
        <v>0</v>
      </c>
      <c r="AD433">
        <v>0</v>
      </c>
      <c r="AE433" t="s">
        <v>1358</v>
      </c>
      <c r="AF433" t="s">
        <v>1359</v>
      </c>
      <c r="AG433">
        <v>0.42</v>
      </c>
      <c r="AH433" t="s">
        <v>43</v>
      </c>
      <c r="AI433" t="s">
        <v>184</v>
      </c>
      <c r="AJ433" t="s">
        <v>40</v>
      </c>
    </row>
    <row r="434" spans="1:36" x14ac:dyDescent="0.25">
      <c r="A434" t="s">
        <v>32</v>
      </c>
      <c r="B434" t="s">
        <v>1360</v>
      </c>
      <c r="C434">
        <f>YEAR(B434)</f>
        <v>2001</v>
      </c>
      <c r="D434">
        <v>55.5</v>
      </c>
      <c r="E434">
        <v>51.9</v>
      </c>
      <c r="F434">
        <v>53.5</v>
      </c>
      <c r="H434" s="2">
        <f>IF(F434-62.48&lt;=0,0,IF(F434-62.48&lt;=1,1,2))</f>
        <v>0</v>
      </c>
      <c r="I434">
        <v>55.5</v>
      </c>
      <c r="J434">
        <v>51.9</v>
      </c>
      <c r="K434">
        <v>53.5</v>
      </c>
      <c r="L434">
        <v>42.8</v>
      </c>
      <c r="M434">
        <v>67.3</v>
      </c>
      <c r="O434">
        <v>8.0000000000000002E-3</v>
      </c>
      <c r="P434">
        <v>100</v>
      </c>
      <c r="Q434">
        <v>8.33</v>
      </c>
      <c r="R434" t="s">
        <v>40</v>
      </c>
      <c r="S434">
        <v>0</v>
      </c>
      <c r="T434">
        <v>0</v>
      </c>
      <c r="U434">
        <v>0</v>
      </c>
      <c r="V434">
        <v>26.4</v>
      </c>
      <c r="W434">
        <v>346.8</v>
      </c>
      <c r="X434">
        <v>1015.5</v>
      </c>
      <c r="Y434">
        <v>99.1</v>
      </c>
      <c r="Z434">
        <v>6.8</v>
      </c>
      <c r="AA434">
        <v>0</v>
      </c>
      <c r="AB434">
        <v>0</v>
      </c>
      <c r="AC434">
        <v>0</v>
      </c>
      <c r="AD434">
        <v>0</v>
      </c>
      <c r="AE434" t="s">
        <v>1361</v>
      </c>
      <c r="AF434" t="s">
        <v>1362</v>
      </c>
      <c r="AG434">
        <v>0.45</v>
      </c>
      <c r="AH434" t="s">
        <v>43</v>
      </c>
      <c r="AI434" t="s">
        <v>1063</v>
      </c>
      <c r="AJ434" t="s">
        <v>40</v>
      </c>
    </row>
    <row r="435" spans="1:36" x14ac:dyDescent="0.25">
      <c r="A435" t="s">
        <v>32</v>
      </c>
      <c r="B435" t="s">
        <v>1363</v>
      </c>
      <c r="C435">
        <f>YEAR(B435)</f>
        <v>2001</v>
      </c>
      <c r="D435">
        <v>59.1</v>
      </c>
      <c r="E435">
        <v>48.3</v>
      </c>
      <c r="F435">
        <v>54.8</v>
      </c>
      <c r="H435" s="2">
        <f>IF(F435-62.48&lt;=0,0,IF(F435-62.48&lt;=1,1,2))</f>
        <v>0</v>
      </c>
      <c r="I435">
        <v>59.1</v>
      </c>
      <c r="J435">
        <v>45.7</v>
      </c>
      <c r="K435">
        <v>54.7</v>
      </c>
      <c r="L435">
        <v>45.4</v>
      </c>
      <c r="M435">
        <v>71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17.2</v>
      </c>
      <c r="W435">
        <v>317.7</v>
      </c>
      <c r="X435">
        <v>1017.1</v>
      </c>
      <c r="Y435">
        <v>95.5</v>
      </c>
      <c r="Z435">
        <v>6.8</v>
      </c>
      <c r="AA435">
        <v>0</v>
      </c>
      <c r="AB435">
        <v>0</v>
      </c>
      <c r="AC435">
        <v>0</v>
      </c>
      <c r="AD435">
        <v>0</v>
      </c>
      <c r="AE435" t="s">
        <v>1364</v>
      </c>
      <c r="AF435" t="s">
        <v>1365</v>
      </c>
      <c r="AG435">
        <v>0.5</v>
      </c>
      <c r="AH435" t="s">
        <v>88</v>
      </c>
      <c r="AI435" t="s">
        <v>89</v>
      </c>
      <c r="AJ435" t="s">
        <v>90</v>
      </c>
    </row>
    <row r="436" spans="1:36" x14ac:dyDescent="0.25">
      <c r="A436" t="s">
        <v>32</v>
      </c>
      <c r="B436" t="s">
        <v>1366</v>
      </c>
      <c r="C436">
        <f>YEAR(B436)</f>
        <v>2001</v>
      </c>
      <c r="D436">
        <v>62.7</v>
      </c>
      <c r="E436">
        <v>46.5</v>
      </c>
      <c r="F436">
        <v>53.6</v>
      </c>
      <c r="H436" s="2">
        <f>IF(F436-62.48&lt;=0,0,IF(F436-62.48&lt;=1,1,2))</f>
        <v>0</v>
      </c>
      <c r="I436">
        <v>62.7</v>
      </c>
      <c r="J436">
        <v>43</v>
      </c>
      <c r="K436">
        <v>52.7</v>
      </c>
      <c r="L436">
        <v>46.8</v>
      </c>
      <c r="M436">
        <v>78.5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10.3</v>
      </c>
      <c r="W436">
        <v>135.30000000000001</v>
      </c>
      <c r="X436">
        <v>1017.9</v>
      </c>
      <c r="Y436">
        <v>80</v>
      </c>
      <c r="Z436">
        <v>6.5</v>
      </c>
      <c r="AA436">
        <v>0</v>
      </c>
      <c r="AB436">
        <v>0</v>
      </c>
      <c r="AC436">
        <v>0</v>
      </c>
      <c r="AD436">
        <v>0</v>
      </c>
      <c r="AE436" t="s">
        <v>1367</v>
      </c>
      <c r="AF436" t="s">
        <v>1368</v>
      </c>
      <c r="AG436">
        <v>0.52</v>
      </c>
      <c r="AH436" t="s">
        <v>36</v>
      </c>
      <c r="AI436" t="s">
        <v>37</v>
      </c>
      <c r="AJ436" t="s">
        <v>38</v>
      </c>
    </row>
    <row r="437" spans="1:36" x14ac:dyDescent="0.25">
      <c r="A437" t="s">
        <v>32</v>
      </c>
      <c r="B437" t="s">
        <v>1369</v>
      </c>
      <c r="C437">
        <f>YEAR(B437)</f>
        <v>2001</v>
      </c>
      <c r="D437">
        <v>60.9</v>
      </c>
      <c r="E437">
        <v>50.1</v>
      </c>
      <c r="F437">
        <v>55.8</v>
      </c>
      <c r="H437" s="2">
        <f>IF(F437-62.48&lt;=0,0,IF(F437-62.48&lt;=1,1,2))</f>
        <v>0</v>
      </c>
      <c r="I437">
        <v>60.9</v>
      </c>
      <c r="J437">
        <v>50.1</v>
      </c>
      <c r="K437">
        <v>55.8</v>
      </c>
      <c r="L437">
        <v>48.5</v>
      </c>
      <c r="M437">
        <v>76.8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9.1999999999999993</v>
      </c>
      <c r="W437">
        <v>149.5</v>
      </c>
      <c r="X437">
        <v>1016.1</v>
      </c>
      <c r="Y437">
        <v>91.9</v>
      </c>
      <c r="Z437">
        <v>6.6</v>
      </c>
      <c r="AA437">
        <v>0</v>
      </c>
      <c r="AB437">
        <v>0</v>
      </c>
      <c r="AC437">
        <v>0</v>
      </c>
      <c r="AD437">
        <v>0</v>
      </c>
      <c r="AE437" t="s">
        <v>1370</v>
      </c>
      <c r="AF437" t="s">
        <v>1371</v>
      </c>
      <c r="AG437">
        <v>0.56000000000000005</v>
      </c>
      <c r="AH437" t="s">
        <v>88</v>
      </c>
      <c r="AI437" t="s">
        <v>89</v>
      </c>
      <c r="AJ437" t="s">
        <v>90</v>
      </c>
    </row>
    <row r="438" spans="1:36" x14ac:dyDescent="0.25">
      <c r="A438" t="s">
        <v>32</v>
      </c>
      <c r="B438" t="s">
        <v>1372</v>
      </c>
      <c r="C438">
        <f>YEAR(B438)</f>
        <v>2001</v>
      </c>
      <c r="D438">
        <v>62.7</v>
      </c>
      <c r="E438">
        <v>51.9</v>
      </c>
      <c r="F438">
        <v>56.6</v>
      </c>
      <c r="H438" s="2">
        <f>IF(F438-62.48&lt;=0,0,IF(F438-62.48&lt;=1,1,2))</f>
        <v>0</v>
      </c>
      <c r="I438">
        <v>62.7</v>
      </c>
      <c r="J438">
        <v>51.9</v>
      </c>
      <c r="K438">
        <v>56.6</v>
      </c>
      <c r="L438">
        <v>50.3</v>
      </c>
      <c r="M438">
        <v>80.099999999999994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10.3</v>
      </c>
      <c r="W438">
        <v>348.1</v>
      </c>
      <c r="X438">
        <v>1014.8</v>
      </c>
      <c r="Y438">
        <v>46.7</v>
      </c>
      <c r="Z438">
        <v>6.8</v>
      </c>
      <c r="AA438">
        <v>0</v>
      </c>
      <c r="AB438">
        <v>0</v>
      </c>
      <c r="AC438">
        <v>0</v>
      </c>
      <c r="AD438">
        <v>0</v>
      </c>
      <c r="AE438" t="s">
        <v>1373</v>
      </c>
      <c r="AF438" t="s">
        <v>1374</v>
      </c>
      <c r="AG438">
        <v>0.59</v>
      </c>
      <c r="AH438" t="s">
        <v>36</v>
      </c>
      <c r="AI438" t="s">
        <v>702</v>
      </c>
      <c r="AJ438" t="s">
        <v>38</v>
      </c>
    </row>
    <row r="439" spans="1:36" x14ac:dyDescent="0.25">
      <c r="A439" t="s">
        <v>32</v>
      </c>
      <c r="B439" t="s">
        <v>1375</v>
      </c>
      <c r="C439">
        <f>YEAR(B439)</f>
        <v>2001</v>
      </c>
      <c r="D439">
        <v>64.5</v>
      </c>
      <c r="E439">
        <v>50.1</v>
      </c>
      <c r="F439">
        <v>56.6</v>
      </c>
      <c r="H439" s="2">
        <f>IF(F439-62.48&lt;=0,0,IF(F439-62.48&lt;=1,1,2))</f>
        <v>0</v>
      </c>
      <c r="I439">
        <v>64.5</v>
      </c>
      <c r="J439">
        <v>50.1</v>
      </c>
      <c r="K439">
        <v>56.6</v>
      </c>
      <c r="L439">
        <v>51.3</v>
      </c>
      <c r="M439">
        <v>82.7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10.3</v>
      </c>
      <c r="W439">
        <v>133.4</v>
      </c>
      <c r="X439">
        <v>1013.2</v>
      </c>
      <c r="Y439">
        <v>33.299999999999997</v>
      </c>
      <c r="Z439">
        <v>6.8</v>
      </c>
      <c r="AA439">
        <v>0</v>
      </c>
      <c r="AB439">
        <v>0</v>
      </c>
      <c r="AC439">
        <v>0</v>
      </c>
      <c r="AD439">
        <v>0</v>
      </c>
      <c r="AE439" t="s">
        <v>1376</v>
      </c>
      <c r="AF439" t="s">
        <v>1377</v>
      </c>
      <c r="AG439">
        <v>0.62</v>
      </c>
      <c r="AH439" t="s">
        <v>36</v>
      </c>
      <c r="AI439" t="s">
        <v>37</v>
      </c>
      <c r="AJ439" t="s">
        <v>38</v>
      </c>
    </row>
    <row r="440" spans="1:36" x14ac:dyDescent="0.25">
      <c r="A440" t="s">
        <v>32</v>
      </c>
      <c r="B440" t="s">
        <v>1378</v>
      </c>
      <c r="C440">
        <f>YEAR(B440)</f>
        <v>2001</v>
      </c>
      <c r="D440">
        <v>66.3</v>
      </c>
      <c r="E440">
        <v>53.7</v>
      </c>
      <c r="F440">
        <v>60.2</v>
      </c>
      <c r="H440" s="2">
        <f>IF(F440-62.48&lt;=0,0,IF(F440-62.48&lt;=1,1,2))</f>
        <v>0</v>
      </c>
      <c r="I440">
        <v>66.3</v>
      </c>
      <c r="J440">
        <v>53.7</v>
      </c>
      <c r="K440">
        <v>60.2</v>
      </c>
      <c r="L440">
        <v>50.1</v>
      </c>
      <c r="M440">
        <v>70.2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17.2</v>
      </c>
      <c r="W440">
        <v>140.19999999999999</v>
      </c>
      <c r="X440">
        <v>1010.3</v>
      </c>
      <c r="Y440">
        <v>34.299999999999997</v>
      </c>
      <c r="Z440">
        <v>6.8</v>
      </c>
      <c r="AA440">
        <v>0</v>
      </c>
      <c r="AB440">
        <v>0</v>
      </c>
      <c r="AC440">
        <v>0</v>
      </c>
      <c r="AD440">
        <v>0</v>
      </c>
      <c r="AE440" t="s">
        <v>1379</v>
      </c>
      <c r="AF440" t="s">
        <v>1380</v>
      </c>
      <c r="AG440">
        <v>0.65</v>
      </c>
      <c r="AH440" t="s">
        <v>36</v>
      </c>
      <c r="AI440" t="s">
        <v>37</v>
      </c>
      <c r="AJ440" t="s">
        <v>38</v>
      </c>
    </row>
    <row r="441" spans="1:36" x14ac:dyDescent="0.25">
      <c r="A441" t="s">
        <v>32</v>
      </c>
      <c r="B441" t="s">
        <v>1381</v>
      </c>
      <c r="C441">
        <f>YEAR(B441)</f>
        <v>2001</v>
      </c>
      <c r="D441">
        <v>62.7</v>
      </c>
      <c r="E441">
        <v>53.7</v>
      </c>
      <c r="F441">
        <v>57.8</v>
      </c>
      <c r="H441" s="2">
        <f>IF(F441-62.48&lt;=0,0,IF(F441-62.48&lt;=1,1,2))</f>
        <v>0</v>
      </c>
      <c r="I441">
        <v>62.7</v>
      </c>
      <c r="J441">
        <v>53.7</v>
      </c>
      <c r="K441">
        <v>57.8</v>
      </c>
      <c r="L441">
        <v>47.5</v>
      </c>
      <c r="M441">
        <v>68.8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17.2</v>
      </c>
      <c r="W441">
        <v>292.39999999999998</v>
      </c>
      <c r="X441">
        <v>1013.7</v>
      </c>
      <c r="Y441">
        <v>32.700000000000003</v>
      </c>
      <c r="Z441">
        <v>6.8</v>
      </c>
      <c r="AA441">
        <v>0</v>
      </c>
      <c r="AB441">
        <v>0</v>
      </c>
      <c r="AC441">
        <v>0</v>
      </c>
      <c r="AD441">
        <v>0</v>
      </c>
      <c r="AE441" t="s">
        <v>1382</v>
      </c>
      <c r="AF441" t="s">
        <v>1383</v>
      </c>
      <c r="AG441">
        <v>0.69</v>
      </c>
      <c r="AH441" t="s">
        <v>36</v>
      </c>
      <c r="AI441" t="s">
        <v>37</v>
      </c>
      <c r="AJ441" t="s">
        <v>38</v>
      </c>
    </row>
    <row r="442" spans="1:36" x14ac:dyDescent="0.25">
      <c r="A442" t="s">
        <v>32</v>
      </c>
      <c r="B442" t="s">
        <v>1384</v>
      </c>
      <c r="C442">
        <f>YEAR(B442)</f>
        <v>2001</v>
      </c>
      <c r="D442">
        <v>62.7</v>
      </c>
      <c r="E442">
        <v>48.3</v>
      </c>
      <c r="F442">
        <v>56</v>
      </c>
      <c r="H442" s="2">
        <f>IF(F442-62.48&lt;=0,0,IF(F442-62.48&lt;=1,1,2))</f>
        <v>0</v>
      </c>
      <c r="I442">
        <v>62.7</v>
      </c>
      <c r="J442">
        <v>45.2</v>
      </c>
      <c r="K442">
        <v>55.5</v>
      </c>
      <c r="L442">
        <v>50.1</v>
      </c>
      <c r="M442">
        <v>81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9.1999999999999993</v>
      </c>
      <c r="W442">
        <v>88.2</v>
      </c>
      <c r="X442">
        <v>1019.1</v>
      </c>
      <c r="Y442">
        <v>30</v>
      </c>
      <c r="Z442">
        <v>6.6</v>
      </c>
      <c r="AA442">
        <v>0</v>
      </c>
      <c r="AB442">
        <v>0</v>
      </c>
      <c r="AC442">
        <v>0</v>
      </c>
      <c r="AD442">
        <v>0</v>
      </c>
      <c r="AE442" t="s">
        <v>1385</v>
      </c>
      <c r="AF442" t="s">
        <v>1386</v>
      </c>
      <c r="AG442">
        <v>0.75</v>
      </c>
      <c r="AH442" t="s">
        <v>36</v>
      </c>
      <c r="AI442" t="s">
        <v>37</v>
      </c>
      <c r="AJ442" t="s">
        <v>38</v>
      </c>
    </row>
    <row r="443" spans="1:36" x14ac:dyDescent="0.25">
      <c r="A443" t="s">
        <v>32</v>
      </c>
      <c r="B443" t="s">
        <v>1387</v>
      </c>
      <c r="C443">
        <f>YEAR(B443)</f>
        <v>2001</v>
      </c>
      <c r="D443">
        <v>64.5</v>
      </c>
      <c r="E443">
        <v>48.3</v>
      </c>
      <c r="F443">
        <v>56.4</v>
      </c>
      <c r="H443" s="2">
        <f>IF(F443-62.48&lt;=0,0,IF(F443-62.48&lt;=1,1,2))</f>
        <v>0</v>
      </c>
      <c r="I443">
        <v>64.5</v>
      </c>
      <c r="J443">
        <v>48.3</v>
      </c>
      <c r="K443">
        <v>56.4</v>
      </c>
      <c r="L443">
        <v>46.9</v>
      </c>
      <c r="M443">
        <v>71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8.1</v>
      </c>
      <c r="W443">
        <v>84.8</v>
      </c>
      <c r="X443">
        <v>1018.1</v>
      </c>
      <c r="Y443">
        <v>59.5</v>
      </c>
      <c r="Z443">
        <v>6.7</v>
      </c>
      <c r="AA443">
        <v>0</v>
      </c>
      <c r="AB443">
        <v>0</v>
      </c>
      <c r="AC443">
        <v>0</v>
      </c>
      <c r="AD443">
        <v>0</v>
      </c>
      <c r="AE443" t="s">
        <v>1388</v>
      </c>
      <c r="AF443" t="s">
        <v>1389</v>
      </c>
      <c r="AG443">
        <v>0.75</v>
      </c>
      <c r="AH443" t="s">
        <v>36</v>
      </c>
      <c r="AI443" t="s">
        <v>37</v>
      </c>
      <c r="AJ443" t="s">
        <v>38</v>
      </c>
    </row>
    <row r="444" spans="1:36" x14ac:dyDescent="0.25">
      <c r="A444" t="s">
        <v>32</v>
      </c>
      <c r="B444" t="s">
        <v>1390</v>
      </c>
      <c r="C444">
        <f>YEAR(B444)</f>
        <v>2001</v>
      </c>
      <c r="D444">
        <v>73.5</v>
      </c>
      <c r="E444">
        <v>48.3</v>
      </c>
      <c r="F444">
        <v>60.3</v>
      </c>
      <c r="H444" s="2">
        <f>IF(F444-62.48&lt;=0,0,IF(F444-62.48&lt;=1,1,2))</f>
        <v>0</v>
      </c>
      <c r="I444">
        <v>73.5</v>
      </c>
      <c r="J444">
        <v>48.3</v>
      </c>
      <c r="K444">
        <v>60.3</v>
      </c>
      <c r="L444">
        <v>45.5</v>
      </c>
      <c r="M444">
        <v>58.9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21.9</v>
      </c>
      <c r="W444">
        <v>173.5</v>
      </c>
      <c r="X444">
        <v>1015.9</v>
      </c>
      <c r="Y444">
        <v>0</v>
      </c>
      <c r="Z444">
        <v>6.2</v>
      </c>
      <c r="AA444">
        <v>0</v>
      </c>
      <c r="AB444">
        <v>0</v>
      </c>
      <c r="AC444">
        <v>0</v>
      </c>
      <c r="AD444">
        <v>0</v>
      </c>
      <c r="AE444" t="s">
        <v>1391</v>
      </c>
      <c r="AF444" t="s">
        <v>1392</v>
      </c>
      <c r="AG444">
        <v>0.78</v>
      </c>
      <c r="AH444" t="s">
        <v>330</v>
      </c>
      <c r="AI444" t="s">
        <v>37</v>
      </c>
      <c r="AJ444" t="s">
        <v>331</v>
      </c>
    </row>
    <row r="445" spans="1:36" x14ac:dyDescent="0.25">
      <c r="A445" t="s">
        <v>32</v>
      </c>
      <c r="B445" t="s">
        <v>1393</v>
      </c>
      <c r="C445">
        <f>YEAR(B445)</f>
        <v>2001</v>
      </c>
      <c r="D445">
        <v>75.3</v>
      </c>
      <c r="E445">
        <v>59.1</v>
      </c>
      <c r="F445">
        <v>68.5</v>
      </c>
      <c r="H445" s="2">
        <f>IF(F445-62.48&lt;=0,0,IF(F445-62.48&lt;=1,1,2))</f>
        <v>2</v>
      </c>
      <c r="I445">
        <v>75.3</v>
      </c>
      <c r="J445">
        <v>59.1</v>
      </c>
      <c r="K445">
        <v>68.5</v>
      </c>
      <c r="L445">
        <v>40.200000000000003</v>
      </c>
      <c r="M445">
        <v>37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26.4</v>
      </c>
      <c r="W445">
        <v>178.1</v>
      </c>
      <c r="X445">
        <v>1014.9</v>
      </c>
      <c r="Y445">
        <v>0</v>
      </c>
      <c r="Z445">
        <v>6.2</v>
      </c>
      <c r="AA445">
        <v>0</v>
      </c>
      <c r="AB445">
        <v>0</v>
      </c>
      <c r="AC445">
        <v>0</v>
      </c>
      <c r="AD445">
        <v>0</v>
      </c>
      <c r="AE445" t="s">
        <v>1394</v>
      </c>
      <c r="AF445" t="s">
        <v>1395</v>
      </c>
      <c r="AG445">
        <v>0.82</v>
      </c>
      <c r="AH445" t="s">
        <v>330</v>
      </c>
      <c r="AI445" t="s">
        <v>37</v>
      </c>
      <c r="AJ445" t="s">
        <v>331</v>
      </c>
    </row>
    <row r="446" spans="1:36" x14ac:dyDescent="0.25">
      <c r="A446" t="s">
        <v>32</v>
      </c>
      <c r="B446" t="s">
        <v>1396</v>
      </c>
      <c r="C446">
        <f>YEAR(B446)</f>
        <v>2001</v>
      </c>
      <c r="D446">
        <v>77.099999999999994</v>
      </c>
      <c r="E446">
        <v>57.3</v>
      </c>
      <c r="F446">
        <v>66.5</v>
      </c>
      <c r="H446" s="2">
        <f>IF(F446-62.48&lt;=0,0,IF(F446-62.48&lt;=1,1,2))</f>
        <v>2</v>
      </c>
      <c r="I446">
        <v>77.099999999999994</v>
      </c>
      <c r="J446">
        <v>57.3</v>
      </c>
      <c r="K446">
        <v>66.5</v>
      </c>
      <c r="L446">
        <v>41.7</v>
      </c>
      <c r="M446">
        <v>49.1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23</v>
      </c>
      <c r="W446">
        <v>168.7</v>
      </c>
      <c r="X446">
        <v>1013.6</v>
      </c>
      <c r="Y446">
        <v>0</v>
      </c>
      <c r="Z446">
        <v>6.2</v>
      </c>
      <c r="AA446">
        <v>0</v>
      </c>
      <c r="AB446">
        <v>0</v>
      </c>
      <c r="AC446">
        <v>0</v>
      </c>
      <c r="AD446">
        <v>0</v>
      </c>
      <c r="AE446" t="s">
        <v>1397</v>
      </c>
      <c r="AF446" t="s">
        <v>1398</v>
      </c>
      <c r="AG446">
        <v>0.85</v>
      </c>
      <c r="AH446" t="s">
        <v>330</v>
      </c>
      <c r="AI446" t="s">
        <v>37</v>
      </c>
      <c r="AJ446" t="s">
        <v>331</v>
      </c>
    </row>
    <row r="447" spans="1:36" x14ac:dyDescent="0.25">
      <c r="A447" t="s">
        <v>32</v>
      </c>
      <c r="B447" t="s">
        <v>1399</v>
      </c>
      <c r="C447">
        <f>YEAR(B447)</f>
        <v>2001</v>
      </c>
      <c r="D447">
        <v>69.900000000000006</v>
      </c>
      <c r="E447">
        <v>51.9</v>
      </c>
      <c r="F447">
        <v>61.4</v>
      </c>
      <c r="H447" s="2">
        <f>IF(F447-62.48&lt;=0,0,IF(F447-62.48&lt;=1,1,2))</f>
        <v>0</v>
      </c>
      <c r="I447">
        <v>69.900000000000006</v>
      </c>
      <c r="J447">
        <v>51.9</v>
      </c>
      <c r="K447">
        <v>61.4</v>
      </c>
      <c r="L447">
        <v>47.4</v>
      </c>
      <c r="M447">
        <v>61.9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13.9</v>
      </c>
      <c r="W447">
        <v>279.8</v>
      </c>
      <c r="X447">
        <v>1013</v>
      </c>
      <c r="Y447">
        <v>50</v>
      </c>
      <c r="Z447">
        <v>6.3</v>
      </c>
      <c r="AA447">
        <v>0</v>
      </c>
      <c r="AB447">
        <v>0</v>
      </c>
      <c r="AC447">
        <v>0</v>
      </c>
      <c r="AD447">
        <v>0</v>
      </c>
      <c r="AE447" t="s">
        <v>1400</v>
      </c>
      <c r="AF447" t="s">
        <v>1401</v>
      </c>
      <c r="AG447">
        <v>0.88</v>
      </c>
      <c r="AH447" t="s">
        <v>36</v>
      </c>
      <c r="AI447" t="s">
        <v>37</v>
      </c>
      <c r="AJ447" t="s">
        <v>38</v>
      </c>
    </row>
    <row r="448" spans="1:36" x14ac:dyDescent="0.25">
      <c r="A448" t="s">
        <v>32</v>
      </c>
      <c r="B448" t="s">
        <v>1402</v>
      </c>
      <c r="C448">
        <f>YEAR(B448)</f>
        <v>2001</v>
      </c>
      <c r="D448">
        <v>71.7</v>
      </c>
      <c r="E448">
        <v>55.5</v>
      </c>
      <c r="F448">
        <v>64.599999999999994</v>
      </c>
      <c r="H448" s="2">
        <f>IF(F448-62.48&lt;=0,0,IF(F448-62.48&lt;=1,1,2))</f>
        <v>2</v>
      </c>
      <c r="I448">
        <v>71.7</v>
      </c>
      <c r="J448">
        <v>55.5</v>
      </c>
      <c r="K448">
        <v>64.599999999999994</v>
      </c>
      <c r="L448">
        <v>49.4</v>
      </c>
      <c r="M448">
        <v>59.2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9.1999999999999993</v>
      </c>
      <c r="W448">
        <v>218.3</v>
      </c>
      <c r="X448">
        <v>1008.8</v>
      </c>
      <c r="Y448">
        <v>0</v>
      </c>
      <c r="Z448">
        <v>6.2</v>
      </c>
      <c r="AA448">
        <v>0</v>
      </c>
      <c r="AB448">
        <v>0</v>
      </c>
      <c r="AC448">
        <v>0</v>
      </c>
      <c r="AD448">
        <v>0</v>
      </c>
      <c r="AE448" t="s">
        <v>1403</v>
      </c>
      <c r="AF448" t="s">
        <v>1404</v>
      </c>
      <c r="AG448">
        <v>0.91</v>
      </c>
      <c r="AH448" t="s">
        <v>330</v>
      </c>
      <c r="AI448" t="s">
        <v>37</v>
      </c>
      <c r="AJ448" t="s">
        <v>331</v>
      </c>
    </row>
    <row r="449" spans="1:36" x14ac:dyDescent="0.25">
      <c r="A449" t="s">
        <v>32</v>
      </c>
      <c r="B449" t="s">
        <v>1405</v>
      </c>
      <c r="C449">
        <f>YEAR(B449)</f>
        <v>2001</v>
      </c>
      <c r="D449">
        <v>73.5</v>
      </c>
      <c r="E449">
        <v>57.3</v>
      </c>
      <c r="F449">
        <v>66.900000000000006</v>
      </c>
      <c r="H449" s="2">
        <f>IF(F449-62.48&lt;=0,0,IF(F449-62.48&lt;=1,1,2))</f>
        <v>2</v>
      </c>
      <c r="I449">
        <v>73.5</v>
      </c>
      <c r="J449">
        <v>57.3</v>
      </c>
      <c r="K449">
        <v>66.900000000000006</v>
      </c>
      <c r="L449">
        <v>50.3</v>
      </c>
      <c r="M449">
        <v>56.7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17.2</v>
      </c>
      <c r="W449">
        <v>288.8</v>
      </c>
      <c r="X449">
        <v>1007.1</v>
      </c>
      <c r="Y449">
        <v>39.1</v>
      </c>
      <c r="Z449">
        <v>6.5</v>
      </c>
      <c r="AA449">
        <v>0</v>
      </c>
      <c r="AB449">
        <v>0</v>
      </c>
      <c r="AC449">
        <v>0</v>
      </c>
      <c r="AD449">
        <v>0</v>
      </c>
      <c r="AE449" t="s">
        <v>1406</v>
      </c>
      <c r="AF449" t="s">
        <v>1407</v>
      </c>
      <c r="AG449">
        <v>0.95</v>
      </c>
      <c r="AH449" t="s">
        <v>36</v>
      </c>
      <c r="AI449" t="s">
        <v>37</v>
      </c>
      <c r="AJ449" t="s">
        <v>38</v>
      </c>
    </row>
    <row r="450" spans="1:36" x14ac:dyDescent="0.25">
      <c r="A450" t="s">
        <v>32</v>
      </c>
      <c r="B450" t="s">
        <v>1408</v>
      </c>
      <c r="C450">
        <f>YEAR(B450)</f>
        <v>2001</v>
      </c>
      <c r="D450">
        <v>71.7</v>
      </c>
      <c r="E450">
        <v>53.7</v>
      </c>
      <c r="F450">
        <v>62.4</v>
      </c>
      <c r="H450" s="2">
        <f>IF(F450-62.48&lt;=0,0,IF(F450-62.48&lt;=1,1,2))</f>
        <v>0</v>
      </c>
      <c r="I450">
        <v>71.7</v>
      </c>
      <c r="J450">
        <v>53.7</v>
      </c>
      <c r="K450">
        <v>62.4</v>
      </c>
      <c r="L450">
        <v>43.2</v>
      </c>
      <c r="M450">
        <v>50.8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8.1</v>
      </c>
      <c r="W450">
        <v>144.80000000000001</v>
      </c>
      <c r="X450">
        <v>1012.8</v>
      </c>
      <c r="Y450">
        <v>0</v>
      </c>
      <c r="Z450">
        <v>6.2</v>
      </c>
      <c r="AA450">
        <v>0</v>
      </c>
      <c r="AB450">
        <v>0</v>
      </c>
      <c r="AC450">
        <v>0</v>
      </c>
      <c r="AD450">
        <v>0</v>
      </c>
      <c r="AE450" t="s">
        <v>1409</v>
      </c>
      <c r="AF450" t="s">
        <v>1410</v>
      </c>
      <c r="AG450">
        <v>0.98</v>
      </c>
      <c r="AH450" t="s">
        <v>330</v>
      </c>
      <c r="AI450" t="s">
        <v>37</v>
      </c>
      <c r="AJ450" t="s">
        <v>331</v>
      </c>
    </row>
    <row r="451" spans="1:36" x14ac:dyDescent="0.25">
      <c r="A451" t="s">
        <v>32</v>
      </c>
      <c r="B451" t="s">
        <v>1411</v>
      </c>
      <c r="C451">
        <f>YEAR(B451)</f>
        <v>2001</v>
      </c>
      <c r="D451">
        <v>75.3</v>
      </c>
      <c r="E451">
        <v>55.5</v>
      </c>
      <c r="F451">
        <v>66</v>
      </c>
      <c r="H451" s="2">
        <f>IF(F451-62.48&lt;=0,0,IF(F451-62.48&lt;=1,1,2))</f>
        <v>2</v>
      </c>
      <c r="I451">
        <v>75.3</v>
      </c>
      <c r="J451">
        <v>55.5</v>
      </c>
      <c r="K451">
        <v>66</v>
      </c>
      <c r="L451">
        <v>47.7</v>
      </c>
      <c r="M451">
        <v>52.3</v>
      </c>
      <c r="O451">
        <v>2.87</v>
      </c>
      <c r="P451">
        <v>100</v>
      </c>
      <c r="Q451">
        <v>4.17</v>
      </c>
      <c r="R451" t="s">
        <v>40</v>
      </c>
      <c r="S451">
        <v>0</v>
      </c>
      <c r="T451">
        <v>0</v>
      </c>
      <c r="U451">
        <v>0</v>
      </c>
      <c r="V451">
        <v>9.1999999999999993</v>
      </c>
      <c r="W451">
        <v>126.1</v>
      </c>
      <c r="X451">
        <v>1011.7</v>
      </c>
      <c r="Y451">
        <v>30</v>
      </c>
      <c r="Z451">
        <v>6.3</v>
      </c>
      <c r="AA451">
        <v>0</v>
      </c>
      <c r="AB451">
        <v>0</v>
      </c>
      <c r="AC451">
        <v>0</v>
      </c>
      <c r="AD451">
        <v>0</v>
      </c>
      <c r="AE451" t="s">
        <v>1412</v>
      </c>
      <c r="AF451" t="s">
        <v>1413</v>
      </c>
      <c r="AG451">
        <v>0</v>
      </c>
      <c r="AH451" t="s">
        <v>56</v>
      </c>
      <c r="AI451" t="s">
        <v>78</v>
      </c>
      <c r="AJ451" t="s">
        <v>40</v>
      </c>
    </row>
    <row r="452" spans="1:36" x14ac:dyDescent="0.25">
      <c r="A452" t="s">
        <v>32</v>
      </c>
      <c r="B452" t="s">
        <v>1414</v>
      </c>
      <c r="C452">
        <f>YEAR(B452)</f>
        <v>2001</v>
      </c>
      <c r="D452">
        <v>93.3</v>
      </c>
      <c r="E452">
        <v>68.099999999999994</v>
      </c>
      <c r="F452">
        <v>79.099999999999994</v>
      </c>
      <c r="H452" s="2">
        <f>IF(F452-62.48&lt;=0,0,IF(F452-62.48&lt;=1,1,2))</f>
        <v>2</v>
      </c>
      <c r="I452">
        <v>89.1</v>
      </c>
      <c r="J452">
        <v>68.099999999999994</v>
      </c>
      <c r="K452">
        <v>77.8</v>
      </c>
      <c r="L452">
        <v>36.9</v>
      </c>
      <c r="M452">
        <v>22.5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17.2</v>
      </c>
      <c r="W452">
        <v>184</v>
      </c>
      <c r="X452">
        <v>1010.5</v>
      </c>
      <c r="Y452">
        <v>0</v>
      </c>
      <c r="Z452">
        <v>6.2</v>
      </c>
      <c r="AA452">
        <v>0</v>
      </c>
      <c r="AB452">
        <v>0</v>
      </c>
      <c r="AC452">
        <v>0</v>
      </c>
      <c r="AD452">
        <v>0</v>
      </c>
      <c r="AE452" t="s">
        <v>1415</v>
      </c>
      <c r="AF452" t="s">
        <v>1416</v>
      </c>
      <c r="AG452">
        <v>0.05</v>
      </c>
      <c r="AH452" t="s">
        <v>330</v>
      </c>
      <c r="AI452" t="s">
        <v>37</v>
      </c>
      <c r="AJ452" t="s">
        <v>331</v>
      </c>
    </row>
    <row r="453" spans="1:36" x14ac:dyDescent="0.25">
      <c r="A453" t="s">
        <v>32</v>
      </c>
      <c r="B453" t="s">
        <v>1417</v>
      </c>
      <c r="C453">
        <f>YEAR(B453)</f>
        <v>2001</v>
      </c>
      <c r="D453">
        <v>89.7</v>
      </c>
      <c r="E453">
        <v>71.7</v>
      </c>
      <c r="F453">
        <v>79.900000000000006</v>
      </c>
      <c r="H453" s="2">
        <f>IF(F453-62.48&lt;=0,0,IF(F453-62.48&lt;=1,1,2))</f>
        <v>2</v>
      </c>
      <c r="I453">
        <v>85.7</v>
      </c>
      <c r="J453">
        <v>71.7</v>
      </c>
      <c r="K453">
        <v>78.400000000000006</v>
      </c>
      <c r="L453">
        <v>32.6</v>
      </c>
      <c r="M453">
        <v>18.399999999999999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25.3</v>
      </c>
      <c r="W453">
        <v>185.3</v>
      </c>
      <c r="X453">
        <v>1010.7</v>
      </c>
      <c r="Y453">
        <v>0</v>
      </c>
      <c r="Z453">
        <v>6.2</v>
      </c>
      <c r="AA453">
        <v>0</v>
      </c>
      <c r="AB453">
        <v>0</v>
      </c>
      <c r="AC453">
        <v>0</v>
      </c>
      <c r="AD453">
        <v>0</v>
      </c>
      <c r="AE453" t="s">
        <v>1418</v>
      </c>
      <c r="AF453" t="s">
        <v>1419</v>
      </c>
      <c r="AG453">
        <v>0.08</v>
      </c>
      <c r="AH453" t="s">
        <v>330</v>
      </c>
      <c r="AI453" t="s">
        <v>37</v>
      </c>
      <c r="AJ453" t="s">
        <v>331</v>
      </c>
    </row>
    <row r="454" spans="1:36" x14ac:dyDescent="0.25">
      <c r="A454" t="s">
        <v>32</v>
      </c>
      <c r="B454" t="s">
        <v>1420</v>
      </c>
      <c r="C454">
        <f>YEAR(B454)</f>
        <v>2001</v>
      </c>
      <c r="D454">
        <v>77.099999999999994</v>
      </c>
      <c r="E454">
        <v>59.1</v>
      </c>
      <c r="F454">
        <v>69.2</v>
      </c>
      <c r="H454" s="2">
        <f>IF(F454-62.48&lt;=0,0,IF(F454-62.48&lt;=1,1,2))</f>
        <v>2</v>
      </c>
      <c r="I454">
        <v>77.099999999999994</v>
      </c>
      <c r="J454">
        <v>59.1</v>
      </c>
      <c r="K454">
        <v>69.2</v>
      </c>
      <c r="L454">
        <v>46.9</v>
      </c>
      <c r="M454">
        <v>51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20.8</v>
      </c>
      <c r="W454">
        <v>259.2</v>
      </c>
      <c r="X454">
        <v>1010.2</v>
      </c>
      <c r="Y454">
        <v>0</v>
      </c>
      <c r="Z454">
        <v>6.2</v>
      </c>
      <c r="AA454">
        <v>0</v>
      </c>
      <c r="AB454">
        <v>0</v>
      </c>
      <c r="AC454">
        <v>0</v>
      </c>
      <c r="AD454">
        <v>0</v>
      </c>
      <c r="AE454" t="s">
        <v>1421</v>
      </c>
      <c r="AF454" t="s">
        <v>1422</v>
      </c>
      <c r="AG454">
        <v>0.12</v>
      </c>
      <c r="AH454" t="s">
        <v>330</v>
      </c>
      <c r="AI454" t="s">
        <v>37</v>
      </c>
      <c r="AJ454" t="s">
        <v>331</v>
      </c>
    </row>
    <row r="455" spans="1:36" x14ac:dyDescent="0.25">
      <c r="A455" t="s">
        <v>32</v>
      </c>
      <c r="B455" t="s">
        <v>1423</v>
      </c>
      <c r="C455">
        <f>YEAR(B455)</f>
        <v>2001</v>
      </c>
      <c r="D455">
        <v>68.099999999999994</v>
      </c>
      <c r="E455">
        <v>51.9</v>
      </c>
      <c r="F455">
        <v>60.6</v>
      </c>
      <c r="H455" s="2">
        <f>IF(F455-62.48&lt;=0,0,IF(F455-62.48&lt;=1,1,2))</f>
        <v>0</v>
      </c>
      <c r="I455">
        <v>68.099999999999994</v>
      </c>
      <c r="J455">
        <v>51.9</v>
      </c>
      <c r="K455">
        <v>60.6</v>
      </c>
      <c r="L455">
        <v>51.1</v>
      </c>
      <c r="M455">
        <v>72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11.4</v>
      </c>
      <c r="W455">
        <v>102.4</v>
      </c>
      <c r="X455">
        <v>1013.1</v>
      </c>
      <c r="Y455">
        <v>0</v>
      </c>
      <c r="Z455">
        <v>6.2</v>
      </c>
      <c r="AA455">
        <v>0</v>
      </c>
      <c r="AB455">
        <v>0</v>
      </c>
      <c r="AC455">
        <v>0</v>
      </c>
      <c r="AD455">
        <v>0</v>
      </c>
      <c r="AE455" t="s">
        <v>1424</v>
      </c>
      <c r="AF455" t="s">
        <v>1425</v>
      </c>
      <c r="AG455">
        <v>0.15</v>
      </c>
      <c r="AH455" t="s">
        <v>330</v>
      </c>
      <c r="AI455" t="s">
        <v>37</v>
      </c>
      <c r="AJ455" t="s">
        <v>331</v>
      </c>
    </row>
    <row r="456" spans="1:36" x14ac:dyDescent="0.25">
      <c r="A456" t="s">
        <v>32</v>
      </c>
      <c r="B456" t="s">
        <v>1426</v>
      </c>
      <c r="C456">
        <f>YEAR(B456)</f>
        <v>2001</v>
      </c>
      <c r="D456">
        <v>66.3</v>
      </c>
      <c r="E456">
        <v>57.3</v>
      </c>
      <c r="F456">
        <v>62.2</v>
      </c>
      <c r="H456" s="2">
        <f>IF(F456-62.48&lt;=0,0,IF(F456-62.48&lt;=1,1,2))</f>
        <v>0</v>
      </c>
      <c r="I456">
        <v>66.3</v>
      </c>
      <c r="J456">
        <v>57.3</v>
      </c>
      <c r="K456">
        <v>62.2</v>
      </c>
      <c r="L456">
        <v>53.1</v>
      </c>
      <c r="M456">
        <v>73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9.1999999999999993</v>
      </c>
      <c r="W456">
        <v>65.8</v>
      </c>
      <c r="X456">
        <v>1008.5</v>
      </c>
      <c r="Y456">
        <v>91.2</v>
      </c>
      <c r="Z456">
        <v>6.6</v>
      </c>
      <c r="AA456">
        <v>0</v>
      </c>
      <c r="AB456">
        <v>0</v>
      </c>
      <c r="AC456">
        <v>0</v>
      </c>
      <c r="AD456">
        <v>0</v>
      </c>
      <c r="AE456" t="s">
        <v>1427</v>
      </c>
      <c r="AF456" t="s">
        <v>1428</v>
      </c>
      <c r="AG456">
        <v>0.19</v>
      </c>
      <c r="AH456" t="s">
        <v>88</v>
      </c>
      <c r="AI456" t="s">
        <v>89</v>
      </c>
      <c r="AJ456" t="s">
        <v>90</v>
      </c>
    </row>
    <row r="457" spans="1:36" x14ac:dyDescent="0.25">
      <c r="A457" t="s">
        <v>32</v>
      </c>
      <c r="B457" t="s">
        <v>1429</v>
      </c>
      <c r="C457">
        <f>YEAR(B457)</f>
        <v>2001</v>
      </c>
      <c r="D457">
        <v>66.3</v>
      </c>
      <c r="E457">
        <v>60.9</v>
      </c>
      <c r="F457">
        <v>63.4</v>
      </c>
      <c r="H457" s="2">
        <f>IF(F457-62.48&lt;=0,0,IF(F457-62.48&lt;=1,1,2))</f>
        <v>1</v>
      </c>
      <c r="I457">
        <v>66.3</v>
      </c>
      <c r="J457">
        <v>60.9</v>
      </c>
      <c r="K457">
        <v>63.4</v>
      </c>
      <c r="L457">
        <v>56</v>
      </c>
      <c r="M457">
        <v>77.400000000000006</v>
      </c>
      <c r="O457">
        <v>4.0000000000000001E-3</v>
      </c>
      <c r="P457">
        <v>100</v>
      </c>
      <c r="Q457">
        <v>4.17</v>
      </c>
      <c r="R457" t="s">
        <v>40</v>
      </c>
      <c r="S457">
        <v>0</v>
      </c>
      <c r="T457">
        <v>0</v>
      </c>
      <c r="U457">
        <v>0</v>
      </c>
      <c r="V457">
        <v>20.8</v>
      </c>
      <c r="W457">
        <v>28.7</v>
      </c>
      <c r="X457">
        <v>1001.5</v>
      </c>
      <c r="Y457">
        <v>80</v>
      </c>
      <c r="Z457">
        <v>6.5</v>
      </c>
      <c r="AA457">
        <v>0</v>
      </c>
      <c r="AB457">
        <v>0</v>
      </c>
      <c r="AC457">
        <v>0</v>
      </c>
      <c r="AD457">
        <v>0</v>
      </c>
      <c r="AE457" t="s">
        <v>1430</v>
      </c>
      <c r="AF457" t="s">
        <v>1431</v>
      </c>
      <c r="AG457">
        <v>0.22</v>
      </c>
      <c r="AH457" t="s">
        <v>56</v>
      </c>
      <c r="AI457" t="s">
        <v>78</v>
      </c>
      <c r="AJ457" t="s">
        <v>40</v>
      </c>
    </row>
    <row r="458" spans="1:36" x14ac:dyDescent="0.25">
      <c r="A458" t="s">
        <v>32</v>
      </c>
      <c r="B458" t="s">
        <v>1432</v>
      </c>
      <c r="C458">
        <f>YEAR(B458)</f>
        <v>2001</v>
      </c>
      <c r="D458">
        <v>64.5</v>
      </c>
      <c r="E458">
        <v>53.7</v>
      </c>
      <c r="F458">
        <v>58.4</v>
      </c>
      <c r="H458" s="2">
        <f>IF(F458-62.48&lt;=0,0,IF(F458-62.48&lt;=1,1,2))</f>
        <v>0</v>
      </c>
      <c r="I458">
        <v>64.5</v>
      </c>
      <c r="J458">
        <v>53.7</v>
      </c>
      <c r="K458">
        <v>58.4</v>
      </c>
      <c r="L458">
        <v>50.6</v>
      </c>
      <c r="M458">
        <v>75.7</v>
      </c>
      <c r="O458">
        <v>3.9E-2</v>
      </c>
      <c r="P458">
        <v>100</v>
      </c>
      <c r="Q458">
        <v>4.17</v>
      </c>
      <c r="R458" t="s">
        <v>40</v>
      </c>
      <c r="S458">
        <v>0</v>
      </c>
      <c r="T458">
        <v>0</v>
      </c>
      <c r="U458">
        <v>0</v>
      </c>
      <c r="V458">
        <v>11.4</v>
      </c>
      <c r="W458">
        <v>11.7</v>
      </c>
      <c r="X458">
        <v>1010.3</v>
      </c>
      <c r="Y458">
        <v>65.8</v>
      </c>
      <c r="Z458">
        <v>6.7</v>
      </c>
      <c r="AA458">
        <v>0</v>
      </c>
      <c r="AB458">
        <v>0</v>
      </c>
      <c r="AC458">
        <v>0</v>
      </c>
      <c r="AD458">
        <v>0</v>
      </c>
      <c r="AE458" t="s">
        <v>1433</v>
      </c>
      <c r="AF458" t="s">
        <v>1434</v>
      </c>
      <c r="AG458">
        <v>0.25</v>
      </c>
      <c r="AH458" t="s">
        <v>56</v>
      </c>
      <c r="AI458" t="s">
        <v>61</v>
      </c>
      <c r="AJ458" t="s">
        <v>40</v>
      </c>
    </row>
    <row r="459" spans="1:36" x14ac:dyDescent="0.25">
      <c r="A459" t="s">
        <v>32</v>
      </c>
      <c r="B459" t="s">
        <v>1435</v>
      </c>
      <c r="C459">
        <f>YEAR(B459)</f>
        <v>2001</v>
      </c>
      <c r="D459">
        <v>59.1</v>
      </c>
      <c r="E459">
        <v>50.1</v>
      </c>
      <c r="F459">
        <v>54.5</v>
      </c>
      <c r="H459" s="2">
        <f>IF(F459-62.48&lt;=0,0,IF(F459-62.48&lt;=1,1,2))</f>
        <v>0</v>
      </c>
      <c r="I459">
        <v>59.1</v>
      </c>
      <c r="J459">
        <v>50.1</v>
      </c>
      <c r="K459">
        <v>54.5</v>
      </c>
      <c r="L459">
        <v>51.5</v>
      </c>
      <c r="M459">
        <v>89.6</v>
      </c>
      <c r="O459">
        <v>0.46800000000000003</v>
      </c>
      <c r="P459">
        <v>100</v>
      </c>
      <c r="Q459">
        <v>8.33</v>
      </c>
      <c r="R459" t="s">
        <v>40</v>
      </c>
      <c r="S459">
        <v>0</v>
      </c>
      <c r="T459">
        <v>0</v>
      </c>
      <c r="U459">
        <v>0</v>
      </c>
      <c r="V459">
        <v>16.100000000000001</v>
      </c>
      <c r="W459">
        <v>47.5</v>
      </c>
      <c r="X459">
        <v>1017</v>
      </c>
      <c r="Y459">
        <v>88.8</v>
      </c>
      <c r="Z459">
        <v>5.0999999999999996</v>
      </c>
      <c r="AA459">
        <v>0</v>
      </c>
      <c r="AB459">
        <v>0</v>
      </c>
      <c r="AC459">
        <v>0</v>
      </c>
      <c r="AD459">
        <v>0</v>
      </c>
      <c r="AE459" t="s">
        <v>1436</v>
      </c>
      <c r="AF459" t="s">
        <v>1437</v>
      </c>
      <c r="AG459">
        <v>0.3</v>
      </c>
      <c r="AH459" t="s">
        <v>56</v>
      </c>
      <c r="AI459" t="s">
        <v>101</v>
      </c>
      <c r="AJ459" t="s">
        <v>40</v>
      </c>
    </row>
    <row r="460" spans="1:36" x14ac:dyDescent="0.25">
      <c r="A460" t="s">
        <v>32</v>
      </c>
      <c r="B460" t="s">
        <v>1438</v>
      </c>
      <c r="C460">
        <f>YEAR(B460)</f>
        <v>2001</v>
      </c>
      <c r="D460">
        <v>55.5</v>
      </c>
      <c r="E460">
        <v>53.7</v>
      </c>
      <c r="F460">
        <v>54.9</v>
      </c>
      <c r="H460" s="2">
        <f>IF(F460-62.48&lt;=0,0,IF(F460-62.48&lt;=1,1,2))</f>
        <v>0</v>
      </c>
      <c r="I460">
        <v>55.5</v>
      </c>
      <c r="J460">
        <v>53.7</v>
      </c>
      <c r="K460">
        <v>54.9</v>
      </c>
      <c r="L460">
        <v>45.6</v>
      </c>
      <c r="M460">
        <v>71.7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18.3</v>
      </c>
      <c r="W460">
        <v>345.7</v>
      </c>
      <c r="X460">
        <v>1017.2</v>
      </c>
      <c r="Y460">
        <v>100</v>
      </c>
      <c r="Z460">
        <v>6.3</v>
      </c>
      <c r="AA460">
        <v>0</v>
      </c>
      <c r="AB460">
        <v>0</v>
      </c>
      <c r="AC460">
        <v>0</v>
      </c>
      <c r="AD460">
        <v>0</v>
      </c>
      <c r="AE460" t="s">
        <v>1439</v>
      </c>
      <c r="AF460" t="s">
        <v>1440</v>
      </c>
      <c r="AG460">
        <v>0.33</v>
      </c>
      <c r="AH460" t="s">
        <v>88</v>
      </c>
      <c r="AI460" t="s">
        <v>89</v>
      </c>
      <c r="AJ460" t="s">
        <v>90</v>
      </c>
    </row>
    <row r="461" spans="1:36" x14ac:dyDescent="0.25">
      <c r="A461" t="s">
        <v>32</v>
      </c>
      <c r="B461" t="s">
        <v>1441</v>
      </c>
      <c r="C461">
        <f>YEAR(B461)</f>
        <v>2001</v>
      </c>
      <c r="D461">
        <v>59.1</v>
      </c>
      <c r="E461">
        <v>53.7</v>
      </c>
      <c r="F461">
        <v>56.9</v>
      </c>
      <c r="H461" s="2">
        <f>IF(F461-62.48&lt;=0,0,IF(F461-62.48&lt;=1,1,2))</f>
        <v>0</v>
      </c>
      <c r="I461">
        <v>59.1</v>
      </c>
      <c r="J461">
        <v>53.7</v>
      </c>
      <c r="K461">
        <v>56.9</v>
      </c>
      <c r="L461">
        <v>41</v>
      </c>
      <c r="M461">
        <v>55.5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21.9</v>
      </c>
      <c r="W461">
        <v>325.3</v>
      </c>
      <c r="X461">
        <v>1016.6</v>
      </c>
      <c r="Y461">
        <v>75</v>
      </c>
      <c r="Z461">
        <v>6.8</v>
      </c>
      <c r="AA461">
        <v>0</v>
      </c>
      <c r="AB461">
        <v>0</v>
      </c>
      <c r="AC461">
        <v>0</v>
      </c>
      <c r="AD461">
        <v>0</v>
      </c>
      <c r="AE461" t="s">
        <v>1442</v>
      </c>
      <c r="AF461" t="s">
        <v>1443</v>
      </c>
      <c r="AG461">
        <v>0.37</v>
      </c>
      <c r="AH461" t="s">
        <v>36</v>
      </c>
      <c r="AI461" t="s">
        <v>37</v>
      </c>
      <c r="AJ461" t="s">
        <v>38</v>
      </c>
    </row>
    <row r="462" spans="1:36" x14ac:dyDescent="0.25">
      <c r="A462" t="s">
        <v>32</v>
      </c>
      <c r="B462" t="s">
        <v>1444</v>
      </c>
      <c r="C462">
        <f>YEAR(B462)</f>
        <v>2001</v>
      </c>
      <c r="D462">
        <v>62.7</v>
      </c>
      <c r="E462">
        <v>51.9</v>
      </c>
      <c r="F462">
        <v>58.2</v>
      </c>
      <c r="H462" s="2">
        <f>IF(F462-62.48&lt;=0,0,IF(F462-62.48&lt;=1,1,2))</f>
        <v>0</v>
      </c>
      <c r="I462">
        <v>62.7</v>
      </c>
      <c r="J462">
        <v>51.9</v>
      </c>
      <c r="K462">
        <v>58.2</v>
      </c>
      <c r="L462">
        <v>47.9</v>
      </c>
      <c r="M462">
        <v>68.900000000000006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18.3</v>
      </c>
      <c r="W462">
        <v>319.39999999999998</v>
      </c>
      <c r="X462">
        <v>1015.9</v>
      </c>
      <c r="Y462">
        <v>40.799999999999997</v>
      </c>
      <c r="Z462">
        <v>6.8</v>
      </c>
      <c r="AA462">
        <v>0</v>
      </c>
      <c r="AB462">
        <v>0</v>
      </c>
      <c r="AC462">
        <v>0</v>
      </c>
      <c r="AD462">
        <v>0</v>
      </c>
      <c r="AE462" t="s">
        <v>1445</v>
      </c>
      <c r="AF462" t="s">
        <v>1446</v>
      </c>
      <c r="AG462">
        <v>0.4</v>
      </c>
      <c r="AH462" t="s">
        <v>36</v>
      </c>
      <c r="AI462" t="s">
        <v>37</v>
      </c>
      <c r="AJ462" t="s">
        <v>38</v>
      </c>
    </row>
    <row r="463" spans="1:36" x14ac:dyDescent="0.25">
      <c r="A463" t="s">
        <v>32</v>
      </c>
      <c r="B463" t="s">
        <v>1447</v>
      </c>
      <c r="C463">
        <f>YEAR(B463)</f>
        <v>2001</v>
      </c>
      <c r="D463">
        <v>62.7</v>
      </c>
      <c r="E463">
        <v>51.9</v>
      </c>
      <c r="F463">
        <v>55.7</v>
      </c>
      <c r="H463" s="2">
        <f>IF(F463-62.48&lt;=0,0,IF(F463-62.48&lt;=1,1,2))</f>
        <v>0</v>
      </c>
      <c r="I463">
        <v>62.7</v>
      </c>
      <c r="J463">
        <v>51.9</v>
      </c>
      <c r="K463">
        <v>55.7</v>
      </c>
      <c r="L463">
        <v>49.7</v>
      </c>
      <c r="M463">
        <v>81</v>
      </c>
      <c r="O463">
        <v>0.45700000000000002</v>
      </c>
      <c r="P463">
        <v>100</v>
      </c>
      <c r="Q463">
        <v>8.33</v>
      </c>
      <c r="R463" t="s">
        <v>40</v>
      </c>
      <c r="S463">
        <v>0</v>
      </c>
      <c r="T463">
        <v>0</v>
      </c>
      <c r="U463">
        <v>0</v>
      </c>
      <c r="V463">
        <v>13.9</v>
      </c>
      <c r="W463">
        <v>194.1</v>
      </c>
      <c r="X463">
        <v>1011.4</v>
      </c>
      <c r="Y463">
        <v>88.6</v>
      </c>
      <c r="Z463">
        <v>5.9</v>
      </c>
      <c r="AA463">
        <v>0</v>
      </c>
      <c r="AB463">
        <v>0</v>
      </c>
      <c r="AC463">
        <v>0</v>
      </c>
      <c r="AD463">
        <v>0</v>
      </c>
      <c r="AE463" t="s">
        <v>1448</v>
      </c>
      <c r="AF463" t="s">
        <v>1449</v>
      </c>
      <c r="AG463">
        <v>0.44</v>
      </c>
      <c r="AH463" t="s">
        <v>56</v>
      </c>
      <c r="AI463" t="s">
        <v>57</v>
      </c>
      <c r="AJ463" t="s">
        <v>40</v>
      </c>
    </row>
    <row r="464" spans="1:36" x14ac:dyDescent="0.25">
      <c r="A464" t="s">
        <v>32</v>
      </c>
      <c r="B464" t="s">
        <v>1450</v>
      </c>
      <c r="C464">
        <f>YEAR(B464)</f>
        <v>2001</v>
      </c>
      <c r="D464">
        <v>64.5</v>
      </c>
      <c r="E464">
        <v>53.7</v>
      </c>
      <c r="F464">
        <v>58.4</v>
      </c>
      <c r="H464" s="2">
        <f>IF(F464-62.48&lt;=0,0,IF(F464-62.48&lt;=1,1,2))</f>
        <v>0</v>
      </c>
      <c r="I464">
        <v>64.5</v>
      </c>
      <c r="J464">
        <v>53.7</v>
      </c>
      <c r="K464">
        <v>58.4</v>
      </c>
      <c r="L464">
        <v>51.8</v>
      </c>
      <c r="M464">
        <v>78.900000000000006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12.8</v>
      </c>
      <c r="W464">
        <v>310.3</v>
      </c>
      <c r="X464">
        <v>1013.3</v>
      </c>
      <c r="Y464">
        <v>45</v>
      </c>
      <c r="Z464">
        <v>6.8</v>
      </c>
      <c r="AA464">
        <v>0</v>
      </c>
      <c r="AB464">
        <v>0</v>
      </c>
      <c r="AC464">
        <v>0</v>
      </c>
      <c r="AD464">
        <v>0</v>
      </c>
      <c r="AE464" t="s">
        <v>1451</v>
      </c>
      <c r="AF464" t="s">
        <v>1452</v>
      </c>
      <c r="AG464">
        <v>0.47</v>
      </c>
      <c r="AH464" t="s">
        <v>36</v>
      </c>
      <c r="AI464" t="s">
        <v>37</v>
      </c>
      <c r="AJ464" t="s">
        <v>38</v>
      </c>
    </row>
    <row r="465" spans="1:36" x14ac:dyDescent="0.25">
      <c r="A465" t="s">
        <v>32</v>
      </c>
      <c r="B465" t="s">
        <v>1453</v>
      </c>
      <c r="C465">
        <f>YEAR(B465)</f>
        <v>2001</v>
      </c>
      <c r="D465">
        <v>69.900000000000006</v>
      </c>
      <c r="E465">
        <v>50.1</v>
      </c>
      <c r="F465">
        <v>59.3</v>
      </c>
      <c r="H465" s="2">
        <f>IF(F465-62.48&lt;=0,0,IF(F465-62.48&lt;=1,1,2))</f>
        <v>0</v>
      </c>
      <c r="I465">
        <v>69.900000000000006</v>
      </c>
      <c r="J465">
        <v>50.1</v>
      </c>
      <c r="K465">
        <v>59.3</v>
      </c>
      <c r="L465">
        <v>50.5</v>
      </c>
      <c r="M465">
        <v>73.8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19.5</v>
      </c>
      <c r="W465">
        <v>175.3</v>
      </c>
      <c r="X465">
        <v>1015.2</v>
      </c>
      <c r="Y465">
        <v>31.1</v>
      </c>
      <c r="Z465">
        <v>6.7</v>
      </c>
      <c r="AA465">
        <v>0</v>
      </c>
      <c r="AB465">
        <v>0</v>
      </c>
      <c r="AC465">
        <v>0</v>
      </c>
      <c r="AD465">
        <v>0</v>
      </c>
      <c r="AE465" t="s">
        <v>1454</v>
      </c>
      <c r="AF465" t="s">
        <v>1455</v>
      </c>
      <c r="AG465">
        <v>0.5</v>
      </c>
      <c r="AH465" t="s">
        <v>36</v>
      </c>
      <c r="AI465" t="s">
        <v>37</v>
      </c>
      <c r="AJ465" t="s">
        <v>38</v>
      </c>
    </row>
    <row r="466" spans="1:36" x14ac:dyDescent="0.25">
      <c r="A466" t="s">
        <v>32</v>
      </c>
      <c r="B466" t="s">
        <v>1456</v>
      </c>
      <c r="C466">
        <f>YEAR(B466)</f>
        <v>2001</v>
      </c>
      <c r="D466">
        <v>71.7</v>
      </c>
      <c r="E466">
        <v>55.5</v>
      </c>
      <c r="F466">
        <v>60.6</v>
      </c>
      <c r="H466" s="2">
        <f>IF(F466-62.48&lt;=0,0,IF(F466-62.48&lt;=1,1,2))</f>
        <v>0</v>
      </c>
      <c r="I466">
        <v>71.7</v>
      </c>
      <c r="J466">
        <v>55.5</v>
      </c>
      <c r="K466">
        <v>60.6</v>
      </c>
      <c r="L466">
        <v>51.7</v>
      </c>
      <c r="M466">
        <v>73.599999999999994</v>
      </c>
      <c r="O466">
        <v>0.35099999999999998</v>
      </c>
      <c r="P466">
        <v>100</v>
      </c>
      <c r="Q466">
        <v>8.33</v>
      </c>
      <c r="R466" t="s">
        <v>40</v>
      </c>
      <c r="S466">
        <v>0</v>
      </c>
      <c r="T466">
        <v>0</v>
      </c>
      <c r="U466">
        <v>0</v>
      </c>
      <c r="V466">
        <v>28.9</v>
      </c>
      <c r="W466">
        <v>177</v>
      </c>
      <c r="X466">
        <v>1009.2</v>
      </c>
      <c r="Y466">
        <v>60.9</v>
      </c>
      <c r="Z466">
        <v>6.2</v>
      </c>
      <c r="AA466">
        <v>0</v>
      </c>
      <c r="AB466">
        <v>0</v>
      </c>
      <c r="AC466">
        <v>0</v>
      </c>
      <c r="AD466">
        <v>0</v>
      </c>
      <c r="AE466" t="s">
        <v>1457</v>
      </c>
      <c r="AF466" t="s">
        <v>1458</v>
      </c>
      <c r="AG466">
        <v>0.54</v>
      </c>
      <c r="AH466" t="s">
        <v>56</v>
      </c>
      <c r="AI466" t="s">
        <v>101</v>
      </c>
      <c r="AJ466" t="s">
        <v>40</v>
      </c>
    </row>
    <row r="467" spans="1:36" x14ac:dyDescent="0.25">
      <c r="A467" t="s">
        <v>32</v>
      </c>
      <c r="B467" t="s">
        <v>1459</v>
      </c>
      <c r="C467">
        <f>YEAR(B467)</f>
        <v>2001</v>
      </c>
      <c r="D467">
        <v>64.5</v>
      </c>
      <c r="E467">
        <v>50.1</v>
      </c>
      <c r="F467">
        <v>57.1</v>
      </c>
      <c r="H467" s="2">
        <f>IF(F467-62.48&lt;=0,0,IF(F467-62.48&lt;=1,1,2))</f>
        <v>0</v>
      </c>
      <c r="I467">
        <v>64.5</v>
      </c>
      <c r="J467">
        <v>50.1</v>
      </c>
      <c r="K467">
        <v>57.1</v>
      </c>
      <c r="L467">
        <v>47.8</v>
      </c>
      <c r="M467">
        <v>72.099999999999994</v>
      </c>
      <c r="O467">
        <v>0.46899999999999997</v>
      </c>
      <c r="P467">
        <v>100</v>
      </c>
      <c r="Q467">
        <v>4.17</v>
      </c>
      <c r="R467" t="s">
        <v>40</v>
      </c>
      <c r="S467">
        <v>0</v>
      </c>
      <c r="T467">
        <v>0</v>
      </c>
      <c r="U467">
        <v>0</v>
      </c>
      <c r="V467">
        <v>20.8</v>
      </c>
      <c r="W467">
        <v>285</v>
      </c>
      <c r="X467">
        <v>1009.6</v>
      </c>
      <c r="Y467">
        <v>50.8</v>
      </c>
      <c r="Z467">
        <v>6.7</v>
      </c>
      <c r="AA467">
        <v>0</v>
      </c>
      <c r="AB467">
        <v>0</v>
      </c>
      <c r="AC467">
        <v>0</v>
      </c>
      <c r="AD467">
        <v>0</v>
      </c>
      <c r="AE467" t="s">
        <v>1460</v>
      </c>
      <c r="AF467" t="s">
        <v>1461</v>
      </c>
      <c r="AG467">
        <v>0.56999999999999995</v>
      </c>
      <c r="AH467" t="s">
        <v>56</v>
      </c>
      <c r="AI467" t="s">
        <v>1462</v>
      </c>
      <c r="AJ467" t="s">
        <v>40</v>
      </c>
    </row>
    <row r="468" spans="1:36" x14ac:dyDescent="0.25">
      <c r="A468" t="s">
        <v>32</v>
      </c>
      <c r="B468" t="s">
        <v>1463</v>
      </c>
      <c r="C468">
        <f>YEAR(B468)</f>
        <v>2001</v>
      </c>
      <c r="D468">
        <v>64.5</v>
      </c>
      <c r="E468">
        <v>51.9</v>
      </c>
      <c r="F468">
        <v>57.8</v>
      </c>
      <c r="H468" s="2">
        <f>IF(F468-62.48&lt;=0,0,IF(F468-62.48&lt;=1,1,2))</f>
        <v>0</v>
      </c>
      <c r="I468">
        <v>64.5</v>
      </c>
      <c r="J468">
        <v>51.9</v>
      </c>
      <c r="K468">
        <v>57.8</v>
      </c>
      <c r="L468">
        <v>47.2</v>
      </c>
      <c r="M468">
        <v>68.599999999999994</v>
      </c>
      <c r="O468">
        <v>1.2E-2</v>
      </c>
      <c r="P468">
        <v>100</v>
      </c>
      <c r="Q468">
        <v>4.17</v>
      </c>
      <c r="R468" t="s">
        <v>40</v>
      </c>
      <c r="S468">
        <v>0</v>
      </c>
      <c r="T468">
        <v>0</v>
      </c>
      <c r="U468">
        <v>0</v>
      </c>
      <c r="V468">
        <v>15</v>
      </c>
      <c r="W468">
        <v>292.2</v>
      </c>
      <c r="X468">
        <v>1011.3</v>
      </c>
      <c r="Y468">
        <v>58.7</v>
      </c>
      <c r="Z468">
        <v>6.8</v>
      </c>
      <c r="AA468">
        <v>0</v>
      </c>
      <c r="AB468">
        <v>0</v>
      </c>
      <c r="AC468">
        <v>0</v>
      </c>
      <c r="AD468">
        <v>0</v>
      </c>
      <c r="AE468" t="s">
        <v>1464</v>
      </c>
      <c r="AF468" t="s">
        <v>1465</v>
      </c>
      <c r="AG468">
        <v>0.6</v>
      </c>
      <c r="AH468" t="s">
        <v>56</v>
      </c>
      <c r="AI468" t="s">
        <v>78</v>
      </c>
      <c r="AJ468" t="s">
        <v>40</v>
      </c>
    </row>
    <row r="469" spans="1:36" x14ac:dyDescent="0.25">
      <c r="A469" t="s">
        <v>32</v>
      </c>
      <c r="B469" t="s">
        <v>1466</v>
      </c>
      <c r="C469">
        <f>YEAR(B469)</f>
        <v>2001</v>
      </c>
      <c r="D469">
        <v>69.900000000000006</v>
      </c>
      <c r="E469">
        <v>53.7</v>
      </c>
      <c r="F469">
        <v>61.8</v>
      </c>
      <c r="H469" s="2">
        <f>IF(F469-62.48&lt;=0,0,IF(F469-62.48&lt;=1,1,2))</f>
        <v>0</v>
      </c>
      <c r="I469">
        <v>69.900000000000006</v>
      </c>
      <c r="J469">
        <v>53.7</v>
      </c>
      <c r="K469">
        <v>61.8</v>
      </c>
      <c r="L469">
        <v>50.6</v>
      </c>
      <c r="M469">
        <v>68.400000000000006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20.8</v>
      </c>
      <c r="W469">
        <v>146</v>
      </c>
      <c r="X469">
        <v>1013.4</v>
      </c>
      <c r="Y469">
        <v>32.200000000000003</v>
      </c>
      <c r="Z469">
        <v>6.7</v>
      </c>
      <c r="AA469">
        <v>0</v>
      </c>
      <c r="AB469">
        <v>0</v>
      </c>
      <c r="AC469">
        <v>0</v>
      </c>
      <c r="AD469">
        <v>0</v>
      </c>
      <c r="AE469" t="s">
        <v>1467</v>
      </c>
      <c r="AF469" t="s">
        <v>1468</v>
      </c>
      <c r="AG469">
        <v>0.64</v>
      </c>
      <c r="AH469" t="s">
        <v>36</v>
      </c>
      <c r="AI469" t="s">
        <v>37</v>
      </c>
      <c r="AJ469" t="s">
        <v>38</v>
      </c>
    </row>
    <row r="470" spans="1:36" x14ac:dyDescent="0.25">
      <c r="A470" t="s">
        <v>32</v>
      </c>
      <c r="B470" t="s">
        <v>1469</v>
      </c>
      <c r="C470">
        <f>YEAR(B470)</f>
        <v>2001</v>
      </c>
      <c r="D470">
        <v>71.7</v>
      </c>
      <c r="E470">
        <v>59.1</v>
      </c>
      <c r="F470">
        <v>65.7</v>
      </c>
      <c r="H470" s="2">
        <f>IF(F470-62.48&lt;=0,0,IF(F470-62.48&lt;=1,1,2))</f>
        <v>2</v>
      </c>
      <c r="I470">
        <v>71.7</v>
      </c>
      <c r="J470">
        <v>59.1</v>
      </c>
      <c r="K470">
        <v>65.7</v>
      </c>
      <c r="L470">
        <v>49.2</v>
      </c>
      <c r="M470">
        <v>56.2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23</v>
      </c>
      <c r="W470">
        <v>203.5</v>
      </c>
      <c r="X470">
        <v>1007</v>
      </c>
      <c r="Y470">
        <v>91.7</v>
      </c>
      <c r="Z470">
        <v>6.4</v>
      </c>
      <c r="AA470">
        <v>0</v>
      </c>
      <c r="AB470">
        <v>0</v>
      </c>
      <c r="AC470">
        <v>0</v>
      </c>
      <c r="AD470">
        <v>0</v>
      </c>
      <c r="AE470" t="s">
        <v>1470</v>
      </c>
      <c r="AF470" t="s">
        <v>1471</v>
      </c>
      <c r="AG470">
        <v>0.67</v>
      </c>
      <c r="AH470" t="s">
        <v>88</v>
      </c>
      <c r="AI470" t="s">
        <v>89</v>
      </c>
      <c r="AJ470" t="s">
        <v>90</v>
      </c>
    </row>
    <row r="471" spans="1:36" x14ac:dyDescent="0.25">
      <c r="A471" t="s">
        <v>32</v>
      </c>
      <c r="B471" t="s">
        <v>1472</v>
      </c>
      <c r="C471">
        <f>YEAR(B471)</f>
        <v>2001</v>
      </c>
      <c r="D471">
        <v>64.5</v>
      </c>
      <c r="E471">
        <v>53.7</v>
      </c>
      <c r="F471">
        <v>59.4</v>
      </c>
      <c r="H471" s="2">
        <f>IF(F471-62.48&lt;=0,0,IF(F471-62.48&lt;=1,1,2))</f>
        <v>0</v>
      </c>
      <c r="I471">
        <v>64.5</v>
      </c>
      <c r="J471">
        <v>53.7</v>
      </c>
      <c r="K471">
        <v>59.4</v>
      </c>
      <c r="L471">
        <v>51.2</v>
      </c>
      <c r="M471">
        <v>74.599999999999994</v>
      </c>
      <c r="O471">
        <v>2.8000000000000001E-2</v>
      </c>
      <c r="P471">
        <v>100</v>
      </c>
      <c r="Q471">
        <v>4.17</v>
      </c>
      <c r="R471" t="s">
        <v>40</v>
      </c>
      <c r="S471">
        <v>0</v>
      </c>
      <c r="T471">
        <v>0</v>
      </c>
      <c r="U471">
        <v>0</v>
      </c>
      <c r="V471">
        <v>17.2</v>
      </c>
      <c r="W471">
        <v>325.7</v>
      </c>
      <c r="X471">
        <v>1010</v>
      </c>
      <c r="Y471">
        <v>59.2</v>
      </c>
      <c r="Z471">
        <v>6.8</v>
      </c>
      <c r="AA471">
        <v>0</v>
      </c>
      <c r="AB471">
        <v>0</v>
      </c>
      <c r="AC471">
        <v>0</v>
      </c>
      <c r="AD471">
        <v>0</v>
      </c>
      <c r="AE471" t="s">
        <v>1473</v>
      </c>
      <c r="AF471" t="s">
        <v>1474</v>
      </c>
      <c r="AG471">
        <v>0.7</v>
      </c>
      <c r="AH471" t="s">
        <v>56</v>
      </c>
      <c r="AI471" t="s">
        <v>78</v>
      </c>
      <c r="AJ471" t="s">
        <v>40</v>
      </c>
    </row>
    <row r="472" spans="1:36" x14ac:dyDescent="0.25">
      <c r="A472" t="s">
        <v>32</v>
      </c>
      <c r="B472" t="s">
        <v>1475</v>
      </c>
      <c r="C472">
        <f>YEAR(B472)</f>
        <v>2001</v>
      </c>
      <c r="D472">
        <v>69.900000000000006</v>
      </c>
      <c r="E472">
        <v>53.7</v>
      </c>
      <c r="F472">
        <v>61.1</v>
      </c>
      <c r="H472" s="2">
        <f>IF(F472-62.48&lt;=0,0,IF(F472-62.48&lt;=1,1,2))</f>
        <v>0</v>
      </c>
      <c r="I472">
        <v>69.900000000000006</v>
      </c>
      <c r="J472">
        <v>53.7</v>
      </c>
      <c r="K472">
        <v>61.1</v>
      </c>
      <c r="L472">
        <v>49.4</v>
      </c>
      <c r="M472">
        <v>67.2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20.8</v>
      </c>
      <c r="W472">
        <v>206.6</v>
      </c>
      <c r="X472">
        <v>1013.9</v>
      </c>
      <c r="Y472">
        <v>55.5</v>
      </c>
      <c r="Z472">
        <v>6.8</v>
      </c>
      <c r="AA472">
        <v>0</v>
      </c>
      <c r="AB472">
        <v>0</v>
      </c>
      <c r="AC472">
        <v>0</v>
      </c>
      <c r="AD472">
        <v>0</v>
      </c>
      <c r="AE472" t="s">
        <v>1476</v>
      </c>
      <c r="AF472" t="s">
        <v>1477</v>
      </c>
      <c r="AG472">
        <v>0.75</v>
      </c>
      <c r="AH472" t="s">
        <v>36</v>
      </c>
      <c r="AI472" t="s">
        <v>174</v>
      </c>
      <c r="AJ472" t="s">
        <v>38</v>
      </c>
    </row>
    <row r="473" spans="1:36" x14ac:dyDescent="0.25">
      <c r="A473" t="s">
        <v>32</v>
      </c>
      <c r="B473" t="s">
        <v>1478</v>
      </c>
      <c r="C473">
        <f>YEAR(B473)</f>
        <v>2001</v>
      </c>
      <c r="D473">
        <v>60.9</v>
      </c>
      <c r="E473">
        <v>50.1</v>
      </c>
      <c r="F473">
        <v>57.2</v>
      </c>
      <c r="H473" s="2">
        <f>IF(F473-62.48&lt;=0,0,IF(F473-62.48&lt;=1,1,2))</f>
        <v>0</v>
      </c>
      <c r="I473">
        <v>60.9</v>
      </c>
      <c r="J473">
        <v>50.1</v>
      </c>
      <c r="K473">
        <v>57.2</v>
      </c>
      <c r="L473">
        <v>45.8</v>
      </c>
      <c r="M473">
        <v>66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18.3</v>
      </c>
      <c r="W473">
        <v>322.2</v>
      </c>
      <c r="X473">
        <v>1017.3</v>
      </c>
      <c r="Y473">
        <v>50.8</v>
      </c>
      <c r="Z473">
        <v>6.8</v>
      </c>
      <c r="AA473">
        <v>0</v>
      </c>
      <c r="AB473">
        <v>0</v>
      </c>
      <c r="AC473">
        <v>0</v>
      </c>
      <c r="AD473">
        <v>0</v>
      </c>
      <c r="AE473" t="s">
        <v>1479</v>
      </c>
      <c r="AF473" t="s">
        <v>1480</v>
      </c>
      <c r="AG473">
        <v>0.77</v>
      </c>
      <c r="AH473" t="s">
        <v>36</v>
      </c>
      <c r="AI473" t="s">
        <v>174</v>
      </c>
      <c r="AJ473" t="s">
        <v>38</v>
      </c>
    </row>
    <row r="474" spans="1:36" x14ac:dyDescent="0.25">
      <c r="A474" t="s">
        <v>32</v>
      </c>
      <c r="B474" t="s">
        <v>1481</v>
      </c>
      <c r="C474">
        <f>YEAR(B474)</f>
        <v>2001</v>
      </c>
      <c r="D474">
        <v>75.3</v>
      </c>
      <c r="E474">
        <v>51.9</v>
      </c>
      <c r="F474">
        <v>61.1</v>
      </c>
      <c r="H474" s="2">
        <f>IF(F474-62.48&lt;=0,0,IF(F474-62.48&lt;=1,1,2))</f>
        <v>0</v>
      </c>
      <c r="I474">
        <v>75.3</v>
      </c>
      <c r="J474">
        <v>51.9</v>
      </c>
      <c r="K474">
        <v>61.1</v>
      </c>
      <c r="L474">
        <v>49.9</v>
      </c>
      <c r="M474">
        <v>69.7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11.4</v>
      </c>
      <c r="W474">
        <v>81.099999999999994</v>
      </c>
      <c r="X474">
        <v>1012.1</v>
      </c>
      <c r="Y474">
        <v>70</v>
      </c>
      <c r="Z474">
        <v>6.4</v>
      </c>
      <c r="AA474">
        <v>0</v>
      </c>
      <c r="AB474">
        <v>0</v>
      </c>
      <c r="AC474">
        <v>0</v>
      </c>
      <c r="AD474">
        <v>0</v>
      </c>
      <c r="AE474" t="s">
        <v>1482</v>
      </c>
      <c r="AF474" t="s">
        <v>1483</v>
      </c>
      <c r="AG474">
        <v>0.8</v>
      </c>
      <c r="AH474" t="s">
        <v>36</v>
      </c>
      <c r="AI474" t="s">
        <v>37</v>
      </c>
      <c r="AJ474" t="s">
        <v>38</v>
      </c>
    </row>
    <row r="475" spans="1:36" x14ac:dyDescent="0.25">
      <c r="A475" t="s">
        <v>32</v>
      </c>
      <c r="B475" t="s">
        <v>1484</v>
      </c>
      <c r="C475">
        <f>YEAR(B475)</f>
        <v>2001</v>
      </c>
      <c r="D475">
        <v>73.5</v>
      </c>
      <c r="E475">
        <v>66.3</v>
      </c>
      <c r="F475">
        <v>69.5</v>
      </c>
      <c r="H475" s="2">
        <f>IF(F475-62.48&lt;=0,0,IF(F475-62.48&lt;=1,1,2))</f>
        <v>2</v>
      </c>
      <c r="I475">
        <v>73.5</v>
      </c>
      <c r="J475">
        <v>66.3</v>
      </c>
      <c r="K475">
        <v>69.5</v>
      </c>
      <c r="L475">
        <v>49.1</v>
      </c>
      <c r="M475">
        <v>49.8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33.299999999999997</v>
      </c>
      <c r="W475">
        <v>281.5</v>
      </c>
      <c r="X475">
        <v>1007.9</v>
      </c>
      <c r="Y475">
        <v>100</v>
      </c>
      <c r="Z475">
        <v>5.2</v>
      </c>
      <c r="AA475">
        <v>0</v>
      </c>
      <c r="AB475">
        <v>0</v>
      </c>
      <c r="AC475">
        <v>0</v>
      </c>
      <c r="AD475">
        <v>0</v>
      </c>
      <c r="AE475" t="s">
        <v>1485</v>
      </c>
      <c r="AF475" t="s">
        <v>1486</v>
      </c>
      <c r="AG475">
        <v>0.83</v>
      </c>
      <c r="AH475" t="s">
        <v>88</v>
      </c>
      <c r="AI475" t="s">
        <v>89</v>
      </c>
      <c r="AJ475" t="s">
        <v>344</v>
      </c>
    </row>
    <row r="476" spans="1:36" x14ac:dyDescent="0.25">
      <c r="A476" t="s">
        <v>32</v>
      </c>
      <c r="B476" t="s">
        <v>1487</v>
      </c>
      <c r="C476">
        <f>YEAR(B476)</f>
        <v>2001</v>
      </c>
      <c r="D476">
        <v>68.099999999999994</v>
      </c>
      <c r="E476">
        <v>55.5</v>
      </c>
      <c r="F476">
        <v>61.7</v>
      </c>
      <c r="H476" s="2">
        <f>IF(F476-62.48&lt;=0,0,IF(F476-62.48&lt;=1,1,2))</f>
        <v>0</v>
      </c>
      <c r="I476">
        <v>68.099999999999994</v>
      </c>
      <c r="J476">
        <v>55.5</v>
      </c>
      <c r="K476">
        <v>61.7</v>
      </c>
      <c r="L476">
        <v>47.8</v>
      </c>
      <c r="M476">
        <v>61.2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10.3</v>
      </c>
      <c r="W476">
        <v>104.5</v>
      </c>
      <c r="X476">
        <v>1014</v>
      </c>
      <c r="Y476">
        <v>0</v>
      </c>
      <c r="Z476">
        <v>6.2</v>
      </c>
      <c r="AA476">
        <v>0</v>
      </c>
      <c r="AB476">
        <v>0</v>
      </c>
      <c r="AC476">
        <v>0</v>
      </c>
      <c r="AD476">
        <v>0</v>
      </c>
      <c r="AE476" t="s">
        <v>1488</v>
      </c>
      <c r="AF476" t="s">
        <v>1489</v>
      </c>
      <c r="AG476">
        <v>0.86</v>
      </c>
      <c r="AH476" t="s">
        <v>330</v>
      </c>
      <c r="AI476" t="s">
        <v>37</v>
      </c>
      <c r="AJ476" t="s">
        <v>331</v>
      </c>
    </row>
    <row r="477" spans="1:36" x14ac:dyDescent="0.25">
      <c r="A477" t="s">
        <v>32</v>
      </c>
      <c r="B477" t="s">
        <v>1490</v>
      </c>
      <c r="C477">
        <f>YEAR(B477)</f>
        <v>2001</v>
      </c>
      <c r="D477">
        <v>84.3</v>
      </c>
      <c r="E477">
        <v>60.9</v>
      </c>
      <c r="F477">
        <v>72.2</v>
      </c>
      <c r="H477" s="2">
        <f>IF(F477-62.48&lt;=0,0,IF(F477-62.48&lt;=1,1,2))</f>
        <v>2</v>
      </c>
      <c r="I477">
        <v>82.1</v>
      </c>
      <c r="J477">
        <v>60.9</v>
      </c>
      <c r="K477">
        <v>71.8</v>
      </c>
      <c r="L477">
        <v>43.1</v>
      </c>
      <c r="M477">
        <v>35.799999999999997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20.8</v>
      </c>
      <c r="W477">
        <v>180.6</v>
      </c>
      <c r="X477">
        <v>1011.4</v>
      </c>
      <c r="Y477">
        <v>0</v>
      </c>
      <c r="Z477">
        <v>6.2</v>
      </c>
      <c r="AA477">
        <v>0</v>
      </c>
      <c r="AB477">
        <v>0</v>
      </c>
      <c r="AC477">
        <v>0</v>
      </c>
      <c r="AD477">
        <v>0</v>
      </c>
      <c r="AE477" t="s">
        <v>1491</v>
      </c>
      <c r="AF477" t="s">
        <v>1492</v>
      </c>
      <c r="AG477">
        <v>0.89</v>
      </c>
      <c r="AH477" t="s">
        <v>330</v>
      </c>
      <c r="AI477" t="s">
        <v>37</v>
      </c>
      <c r="AJ477" t="s">
        <v>331</v>
      </c>
    </row>
    <row r="478" spans="1:36" x14ac:dyDescent="0.25">
      <c r="A478" t="s">
        <v>32</v>
      </c>
      <c r="B478" t="s">
        <v>1493</v>
      </c>
      <c r="C478">
        <f>YEAR(B478)</f>
        <v>2001</v>
      </c>
      <c r="D478">
        <v>75.3</v>
      </c>
      <c r="E478">
        <v>68.099999999999994</v>
      </c>
      <c r="F478">
        <v>72.5</v>
      </c>
      <c r="H478" s="2">
        <f>IF(F478-62.48&lt;=0,0,IF(F478-62.48&lt;=1,1,2))</f>
        <v>2</v>
      </c>
      <c r="I478">
        <v>75.3</v>
      </c>
      <c r="J478">
        <v>68.099999999999994</v>
      </c>
      <c r="K478">
        <v>72.5</v>
      </c>
      <c r="L478">
        <v>40.9</v>
      </c>
      <c r="M478">
        <v>32.6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39.1</v>
      </c>
      <c r="W478">
        <v>187.6</v>
      </c>
      <c r="X478">
        <v>1003.4</v>
      </c>
      <c r="Y478">
        <v>87.1</v>
      </c>
      <c r="Z478">
        <v>6.6</v>
      </c>
      <c r="AA478">
        <v>0</v>
      </c>
      <c r="AB478">
        <v>0</v>
      </c>
      <c r="AC478">
        <v>0</v>
      </c>
      <c r="AD478">
        <v>0</v>
      </c>
      <c r="AE478" t="s">
        <v>1494</v>
      </c>
      <c r="AF478" t="s">
        <v>1495</v>
      </c>
      <c r="AG478">
        <v>0.93</v>
      </c>
      <c r="AH478" t="s">
        <v>36</v>
      </c>
      <c r="AI478" t="s">
        <v>37</v>
      </c>
      <c r="AJ478" t="s">
        <v>344</v>
      </c>
    </row>
    <row r="479" spans="1:36" x14ac:dyDescent="0.25">
      <c r="A479" t="s">
        <v>32</v>
      </c>
      <c r="B479" t="s">
        <v>1496</v>
      </c>
      <c r="C479">
        <f>YEAR(B479)</f>
        <v>2001</v>
      </c>
      <c r="D479">
        <v>75.3</v>
      </c>
      <c r="E479">
        <v>60.9</v>
      </c>
      <c r="F479">
        <v>66.5</v>
      </c>
      <c r="H479" s="2">
        <f>IF(F479-62.48&lt;=0,0,IF(F479-62.48&lt;=1,1,2))</f>
        <v>2</v>
      </c>
      <c r="I479">
        <v>75.3</v>
      </c>
      <c r="J479">
        <v>60.9</v>
      </c>
      <c r="K479">
        <v>66.5</v>
      </c>
      <c r="L479">
        <v>54.4</v>
      </c>
      <c r="M479">
        <v>67.2</v>
      </c>
      <c r="O479">
        <v>2.8000000000000001E-2</v>
      </c>
      <c r="P479">
        <v>100</v>
      </c>
      <c r="Q479">
        <v>4.17</v>
      </c>
      <c r="R479" t="s">
        <v>40</v>
      </c>
      <c r="S479">
        <v>0</v>
      </c>
      <c r="T479">
        <v>0</v>
      </c>
      <c r="U479">
        <v>0</v>
      </c>
      <c r="V479">
        <v>27.5</v>
      </c>
      <c r="W479">
        <v>259.8</v>
      </c>
      <c r="X479">
        <v>1000.6</v>
      </c>
      <c r="Y479">
        <v>57.9</v>
      </c>
      <c r="Z479">
        <v>5.8</v>
      </c>
      <c r="AA479">
        <v>0</v>
      </c>
      <c r="AB479">
        <v>0</v>
      </c>
      <c r="AC479">
        <v>0</v>
      </c>
      <c r="AD479">
        <v>0</v>
      </c>
      <c r="AE479" t="s">
        <v>1497</v>
      </c>
      <c r="AF479" t="s">
        <v>1498</v>
      </c>
      <c r="AG479">
        <v>0.96</v>
      </c>
      <c r="AH479" t="s">
        <v>56</v>
      </c>
      <c r="AI479" t="s">
        <v>248</v>
      </c>
      <c r="AJ479" t="s">
        <v>40</v>
      </c>
    </row>
    <row r="480" spans="1:36" x14ac:dyDescent="0.25">
      <c r="A480" t="s">
        <v>32</v>
      </c>
      <c r="B480" t="s">
        <v>1499</v>
      </c>
      <c r="C480">
        <f>YEAR(B480)</f>
        <v>2001</v>
      </c>
      <c r="D480">
        <v>66.3</v>
      </c>
      <c r="E480">
        <v>57.3</v>
      </c>
      <c r="F480">
        <v>61.1</v>
      </c>
      <c r="H480" s="2">
        <f>IF(F480-62.48&lt;=0,0,IF(F480-62.48&lt;=1,1,2))</f>
        <v>0</v>
      </c>
      <c r="I480">
        <v>66.3</v>
      </c>
      <c r="J480">
        <v>57.3</v>
      </c>
      <c r="K480">
        <v>61.1</v>
      </c>
      <c r="L480">
        <v>40.9</v>
      </c>
      <c r="M480">
        <v>47.8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20.8</v>
      </c>
      <c r="W480">
        <v>276.10000000000002</v>
      </c>
      <c r="X480">
        <v>1006.7</v>
      </c>
      <c r="Y480">
        <v>37</v>
      </c>
      <c r="Z480">
        <v>6.8</v>
      </c>
      <c r="AA480">
        <v>0</v>
      </c>
      <c r="AB480">
        <v>0</v>
      </c>
      <c r="AC480">
        <v>0</v>
      </c>
      <c r="AD480">
        <v>0</v>
      </c>
      <c r="AE480" t="s">
        <v>1500</v>
      </c>
      <c r="AF480" t="s">
        <v>1501</v>
      </c>
      <c r="AG480">
        <v>0</v>
      </c>
      <c r="AH480" t="s">
        <v>36</v>
      </c>
      <c r="AI480" t="s">
        <v>37</v>
      </c>
      <c r="AJ480" t="s">
        <v>38</v>
      </c>
    </row>
    <row r="481" spans="1:36" x14ac:dyDescent="0.25">
      <c r="A481" t="s">
        <v>32</v>
      </c>
      <c r="B481" t="s">
        <v>1502</v>
      </c>
      <c r="C481">
        <f>YEAR(B481)</f>
        <v>2001</v>
      </c>
      <c r="D481">
        <v>68.099999999999994</v>
      </c>
      <c r="E481">
        <v>51.9</v>
      </c>
      <c r="F481">
        <v>60.6</v>
      </c>
      <c r="H481" s="2">
        <f>IF(F481-62.48&lt;=0,0,IF(F481-62.48&lt;=1,1,2))</f>
        <v>0</v>
      </c>
      <c r="I481">
        <v>68.099999999999994</v>
      </c>
      <c r="J481">
        <v>51.9</v>
      </c>
      <c r="K481">
        <v>60.6</v>
      </c>
      <c r="L481">
        <v>46.7</v>
      </c>
      <c r="M481">
        <v>60.6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23</v>
      </c>
      <c r="W481">
        <v>294.3</v>
      </c>
      <c r="X481">
        <v>1014</v>
      </c>
      <c r="Y481">
        <v>32.4</v>
      </c>
      <c r="Z481">
        <v>6.7</v>
      </c>
      <c r="AA481">
        <v>0</v>
      </c>
      <c r="AB481">
        <v>0</v>
      </c>
      <c r="AC481">
        <v>0</v>
      </c>
      <c r="AD481">
        <v>0</v>
      </c>
      <c r="AE481" t="s">
        <v>1503</v>
      </c>
      <c r="AF481" t="s">
        <v>1504</v>
      </c>
      <c r="AG481">
        <v>0.03</v>
      </c>
      <c r="AH481" t="s">
        <v>36</v>
      </c>
      <c r="AI481" t="s">
        <v>37</v>
      </c>
      <c r="AJ481" t="s">
        <v>38</v>
      </c>
    </row>
    <row r="482" spans="1:36" x14ac:dyDescent="0.25">
      <c r="A482" t="s">
        <v>32</v>
      </c>
      <c r="B482" t="s">
        <v>1505</v>
      </c>
      <c r="C482">
        <f>YEAR(B482)</f>
        <v>2001</v>
      </c>
      <c r="D482">
        <v>66.3</v>
      </c>
      <c r="E482">
        <v>51.9</v>
      </c>
      <c r="F482">
        <v>60.5</v>
      </c>
      <c r="H482" s="2">
        <f>IF(F482-62.48&lt;=0,0,IF(F482-62.48&lt;=1,1,2))</f>
        <v>0</v>
      </c>
      <c r="I482">
        <v>66.3</v>
      </c>
      <c r="J482">
        <v>51.9</v>
      </c>
      <c r="K482">
        <v>60.5</v>
      </c>
      <c r="L482">
        <v>51.8</v>
      </c>
      <c r="M482">
        <v>73.5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16.100000000000001</v>
      </c>
      <c r="W482">
        <v>333.8</v>
      </c>
      <c r="X482">
        <v>1018</v>
      </c>
      <c r="Y482">
        <v>30</v>
      </c>
      <c r="Z482">
        <v>6.7</v>
      </c>
      <c r="AA482">
        <v>0</v>
      </c>
      <c r="AB482">
        <v>0</v>
      </c>
      <c r="AC482">
        <v>0</v>
      </c>
      <c r="AD482">
        <v>0</v>
      </c>
      <c r="AE482" t="s">
        <v>1506</v>
      </c>
      <c r="AF482" t="s">
        <v>1507</v>
      </c>
      <c r="AG482">
        <v>0.06</v>
      </c>
      <c r="AH482" t="s">
        <v>36</v>
      </c>
      <c r="AI482" t="s">
        <v>37</v>
      </c>
      <c r="AJ482" t="s">
        <v>38</v>
      </c>
    </row>
    <row r="483" spans="1:36" x14ac:dyDescent="0.25">
      <c r="A483" t="s">
        <v>32</v>
      </c>
      <c r="B483" t="s">
        <v>1508</v>
      </c>
      <c r="C483">
        <f>YEAR(B483)</f>
        <v>2001</v>
      </c>
      <c r="D483">
        <v>68.099999999999994</v>
      </c>
      <c r="E483">
        <v>51.9</v>
      </c>
      <c r="F483">
        <v>60</v>
      </c>
      <c r="H483" s="2">
        <f>IF(F483-62.48&lt;=0,0,IF(F483-62.48&lt;=1,1,2))</f>
        <v>0</v>
      </c>
      <c r="I483">
        <v>68.099999999999994</v>
      </c>
      <c r="J483">
        <v>51.9</v>
      </c>
      <c r="K483">
        <v>60</v>
      </c>
      <c r="L483">
        <v>52.4</v>
      </c>
      <c r="M483">
        <v>76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10.3</v>
      </c>
      <c r="W483">
        <v>109.9</v>
      </c>
      <c r="X483">
        <v>1016.9</v>
      </c>
      <c r="Y483">
        <v>0</v>
      </c>
      <c r="Z483">
        <v>6.2</v>
      </c>
      <c r="AA483">
        <v>0</v>
      </c>
      <c r="AB483">
        <v>0</v>
      </c>
      <c r="AC483">
        <v>0</v>
      </c>
      <c r="AD483">
        <v>0</v>
      </c>
      <c r="AE483" t="s">
        <v>1509</v>
      </c>
      <c r="AF483" t="s">
        <v>1510</v>
      </c>
      <c r="AG483">
        <v>0.1</v>
      </c>
      <c r="AH483" t="s">
        <v>330</v>
      </c>
      <c r="AI483" t="s">
        <v>37</v>
      </c>
      <c r="AJ483" t="s">
        <v>331</v>
      </c>
    </row>
    <row r="484" spans="1:36" x14ac:dyDescent="0.25">
      <c r="A484" t="s">
        <v>32</v>
      </c>
      <c r="B484" t="s">
        <v>1511</v>
      </c>
      <c r="C484">
        <f>YEAR(B484)</f>
        <v>2001</v>
      </c>
      <c r="D484">
        <v>68.099999999999994</v>
      </c>
      <c r="E484">
        <v>53.7</v>
      </c>
      <c r="F484">
        <v>61.3</v>
      </c>
      <c r="H484" s="2">
        <f>IF(F484-62.48&lt;=0,0,IF(F484-62.48&lt;=1,1,2))</f>
        <v>0</v>
      </c>
      <c r="I484">
        <v>68.099999999999994</v>
      </c>
      <c r="J484">
        <v>53.7</v>
      </c>
      <c r="K484">
        <v>61.3</v>
      </c>
      <c r="L484">
        <v>53.4</v>
      </c>
      <c r="M484">
        <v>75.900000000000006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9.1999999999999993</v>
      </c>
      <c r="W484">
        <v>88.3</v>
      </c>
      <c r="X484">
        <v>1015.2</v>
      </c>
      <c r="Y484">
        <v>80</v>
      </c>
      <c r="Z484">
        <v>6.3</v>
      </c>
      <c r="AA484">
        <v>0</v>
      </c>
      <c r="AB484">
        <v>0</v>
      </c>
      <c r="AC484">
        <v>0</v>
      </c>
      <c r="AD484">
        <v>0</v>
      </c>
      <c r="AE484" t="s">
        <v>1512</v>
      </c>
      <c r="AF484" t="s">
        <v>1513</v>
      </c>
      <c r="AG484">
        <v>0.13</v>
      </c>
      <c r="AH484" t="s">
        <v>36</v>
      </c>
      <c r="AI484" t="s">
        <v>37</v>
      </c>
      <c r="AJ484" t="s">
        <v>38</v>
      </c>
    </row>
    <row r="485" spans="1:36" x14ac:dyDescent="0.25">
      <c r="A485" t="s">
        <v>32</v>
      </c>
      <c r="B485" t="s">
        <v>1514</v>
      </c>
      <c r="C485">
        <f>YEAR(B485)</f>
        <v>2001</v>
      </c>
      <c r="D485">
        <v>71.7</v>
      </c>
      <c r="E485">
        <v>53.7</v>
      </c>
      <c r="F485">
        <v>63.4</v>
      </c>
      <c r="H485" s="2">
        <f>IF(F485-62.48&lt;=0,0,IF(F485-62.48&lt;=1,1,2))</f>
        <v>1</v>
      </c>
      <c r="I485">
        <v>71.7</v>
      </c>
      <c r="J485">
        <v>53.7</v>
      </c>
      <c r="K485">
        <v>63.4</v>
      </c>
      <c r="L485">
        <v>53.2</v>
      </c>
      <c r="M485">
        <v>70.900000000000006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5.8</v>
      </c>
      <c r="W485">
        <v>38.9</v>
      </c>
      <c r="X485">
        <v>1012.9</v>
      </c>
      <c r="Y485">
        <v>30</v>
      </c>
      <c r="Z485">
        <v>6.5</v>
      </c>
      <c r="AA485">
        <v>0</v>
      </c>
      <c r="AB485">
        <v>0</v>
      </c>
      <c r="AC485">
        <v>0</v>
      </c>
      <c r="AD485">
        <v>0</v>
      </c>
      <c r="AE485" t="s">
        <v>1515</v>
      </c>
      <c r="AF485" t="s">
        <v>1516</v>
      </c>
      <c r="AG485">
        <v>0.17</v>
      </c>
      <c r="AH485" t="s">
        <v>36</v>
      </c>
      <c r="AI485" t="s">
        <v>37</v>
      </c>
      <c r="AJ485" t="s">
        <v>38</v>
      </c>
    </row>
    <row r="486" spans="1:36" x14ac:dyDescent="0.25">
      <c r="A486" t="s">
        <v>32</v>
      </c>
      <c r="B486" t="s">
        <v>1517</v>
      </c>
      <c r="C486">
        <f>YEAR(B486)</f>
        <v>2001</v>
      </c>
      <c r="D486">
        <v>71.7</v>
      </c>
      <c r="E486">
        <v>55.5</v>
      </c>
      <c r="F486">
        <v>64</v>
      </c>
      <c r="H486" s="2">
        <f>IF(F486-62.48&lt;=0,0,IF(F486-62.48&lt;=1,1,2))</f>
        <v>2</v>
      </c>
      <c r="I486">
        <v>71.7</v>
      </c>
      <c r="J486">
        <v>55.5</v>
      </c>
      <c r="K486">
        <v>64</v>
      </c>
      <c r="L486">
        <v>54.5</v>
      </c>
      <c r="M486">
        <v>72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11.4</v>
      </c>
      <c r="W486">
        <v>21.1</v>
      </c>
      <c r="X486">
        <v>1010.2</v>
      </c>
      <c r="Y486">
        <v>90</v>
      </c>
      <c r="Z486">
        <v>6.4</v>
      </c>
      <c r="AA486">
        <v>0</v>
      </c>
      <c r="AB486">
        <v>0</v>
      </c>
      <c r="AC486">
        <v>0</v>
      </c>
      <c r="AD486">
        <v>0</v>
      </c>
      <c r="AE486" t="s">
        <v>1518</v>
      </c>
      <c r="AF486" t="s">
        <v>1519</v>
      </c>
      <c r="AG486">
        <v>0.21</v>
      </c>
      <c r="AH486" t="s">
        <v>36</v>
      </c>
      <c r="AI486" t="s">
        <v>37</v>
      </c>
      <c r="AJ486" t="s">
        <v>38</v>
      </c>
    </row>
    <row r="487" spans="1:36" x14ac:dyDescent="0.25">
      <c r="A487" t="s">
        <v>32</v>
      </c>
      <c r="B487" t="s">
        <v>1520</v>
      </c>
      <c r="C487">
        <f>YEAR(B487)</f>
        <v>2001</v>
      </c>
      <c r="D487">
        <v>68.099999999999994</v>
      </c>
      <c r="E487">
        <v>60.9</v>
      </c>
      <c r="F487">
        <v>64</v>
      </c>
      <c r="H487" s="2">
        <f>IF(F487-62.48&lt;=0,0,IF(F487-62.48&lt;=1,1,2))</f>
        <v>2</v>
      </c>
      <c r="I487">
        <v>68.099999999999994</v>
      </c>
      <c r="J487">
        <v>60.9</v>
      </c>
      <c r="K487">
        <v>64</v>
      </c>
      <c r="L487">
        <v>57.4</v>
      </c>
      <c r="M487">
        <v>79.3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18.3</v>
      </c>
      <c r="W487">
        <v>320.60000000000002</v>
      </c>
      <c r="X487">
        <v>1008.3</v>
      </c>
      <c r="Y487">
        <v>73</v>
      </c>
      <c r="Z487">
        <v>6.8</v>
      </c>
      <c r="AA487">
        <v>0</v>
      </c>
      <c r="AB487">
        <v>0</v>
      </c>
      <c r="AC487">
        <v>0</v>
      </c>
      <c r="AD487">
        <v>0</v>
      </c>
      <c r="AE487" t="s">
        <v>1521</v>
      </c>
      <c r="AF487" t="s">
        <v>1522</v>
      </c>
      <c r="AG487">
        <v>0.25</v>
      </c>
      <c r="AH487" t="s">
        <v>36</v>
      </c>
      <c r="AI487" t="s">
        <v>37</v>
      </c>
      <c r="AJ487" t="s">
        <v>38</v>
      </c>
    </row>
    <row r="488" spans="1:36" x14ac:dyDescent="0.25">
      <c r="A488" t="s">
        <v>32</v>
      </c>
      <c r="B488" t="s">
        <v>1523</v>
      </c>
      <c r="C488">
        <f>YEAR(B488)</f>
        <v>2001</v>
      </c>
      <c r="D488">
        <v>66.3</v>
      </c>
      <c r="E488">
        <v>60.9</v>
      </c>
      <c r="F488">
        <v>64.3</v>
      </c>
      <c r="H488" s="2">
        <f>IF(F488-62.48&lt;=0,0,IF(F488-62.48&lt;=1,1,2))</f>
        <v>2</v>
      </c>
      <c r="I488">
        <v>66.3</v>
      </c>
      <c r="J488">
        <v>60.9</v>
      </c>
      <c r="K488">
        <v>64.3</v>
      </c>
      <c r="L488">
        <v>54.2</v>
      </c>
      <c r="M488">
        <v>70.099999999999994</v>
      </c>
      <c r="O488">
        <v>2.8000000000000001E-2</v>
      </c>
      <c r="P488">
        <v>100</v>
      </c>
      <c r="Q488">
        <v>4.17</v>
      </c>
      <c r="R488" t="s">
        <v>40</v>
      </c>
      <c r="S488">
        <v>0</v>
      </c>
      <c r="T488">
        <v>0</v>
      </c>
      <c r="U488">
        <v>0</v>
      </c>
      <c r="V488">
        <v>20.8</v>
      </c>
      <c r="W488">
        <v>318.10000000000002</v>
      </c>
      <c r="X488">
        <v>1012</v>
      </c>
      <c r="Y488">
        <v>75.5</v>
      </c>
      <c r="Z488">
        <v>6.8</v>
      </c>
      <c r="AA488">
        <v>0</v>
      </c>
      <c r="AB488">
        <v>0</v>
      </c>
      <c r="AC488">
        <v>0</v>
      </c>
      <c r="AD488">
        <v>0</v>
      </c>
      <c r="AE488" t="s">
        <v>1524</v>
      </c>
      <c r="AF488" t="s">
        <v>1525</v>
      </c>
      <c r="AG488">
        <v>0.28000000000000003</v>
      </c>
      <c r="AH488" t="s">
        <v>56</v>
      </c>
      <c r="AI488" t="s">
        <v>61</v>
      </c>
      <c r="AJ488" t="s">
        <v>40</v>
      </c>
    </row>
    <row r="489" spans="1:36" x14ac:dyDescent="0.25">
      <c r="A489" t="s">
        <v>32</v>
      </c>
      <c r="B489" t="s">
        <v>1526</v>
      </c>
      <c r="C489">
        <f>YEAR(B489)</f>
        <v>2001</v>
      </c>
      <c r="D489">
        <v>68.099999999999994</v>
      </c>
      <c r="E489">
        <v>62.7</v>
      </c>
      <c r="F489">
        <v>64.599999999999994</v>
      </c>
      <c r="H489" s="2">
        <f>IF(F489-62.48&lt;=0,0,IF(F489-62.48&lt;=1,1,2))</f>
        <v>2</v>
      </c>
      <c r="I489">
        <v>68.099999999999994</v>
      </c>
      <c r="J489">
        <v>62.7</v>
      </c>
      <c r="K489">
        <v>64.599999999999994</v>
      </c>
      <c r="L489">
        <v>50.2</v>
      </c>
      <c r="M489">
        <v>59.8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23</v>
      </c>
      <c r="W489">
        <v>308.89999999999998</v>
      </c>
      <c r="X489">
        <v>1012.8</v>
      </c>
      <c r="Y489">
        <v>30</v>
      </c>
      <c r="Z489">
        <v>6.7</v>
      </c>
      <c r="AA489">
        <v>0</v>
      </c>
      <c r="AB489">
        <v>0</v>
      </c>
      <c r="AC489">
        <v>0</v>
      </c>
      <c r="AD489">
        <v>0</v>
      </c>
      <c r="AE489" t="s">
        <v>1527</v>
      </c>
      <c r="AF489" t="s">
        <v>1528</v>
      </c>
      <c r="AG489">
        <v>0.31</v>
      </c>
      <c r="AH489" t="s">
        <v>36</v>
      </c>
      <c r="AI489" t="s">
        <v>37</v>
      </c>
      <c r="AJ489" t="s">
        <v>38</v>
      </c>
    </row>
    <row r="490" spans="1:36" x14ac:dyDescent="0.25">
      <c r="A490" t="s">
        <v>32</v>
      </c>
      <c r="B490" t="s">
        <v>1529</v>
      </c>
      <c r="C490">
        <f>YEAR(B490)</f>
        <v>2001</v>
      </c>
      <c r="D490">
        <v>66.3</v>
      </c>
      <c r="E490">
        <v>57.3</v>
      </c>
      <c r="F490">
        <v>63.3</v>
      </c>
      <c r="H490" s="2">
        <f>IF(F490-62.48&lt;=0,0,IF(F490-62.48&lt;=1,1,2))</f>
        <v>1</v>
      </c>
      <c r="I490">
        <v>66.3</v>
      </c>
      <c r="J490">
        <v>57.3</v>
      </c>
      <c r="K490">
        <v>63.3</v>
      </c>
      <c r="L490">
        <v>52.5</v>
      </c>
      <c r="M490">
        <v>68.2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17.2</v>
      </c>
      <c r="W490">
        <v>321.2</v>
      </c>
      <c r="X490">
        <v>1009.2</v>
      </c>
      <c r="Y490">
        <v>34.200000000000003</v>
      </c>
      <c r="Z490">
        <v>6.8</v>
      </c>
      <c r="AA490">
        <v>0</v>
      </c>
      <c r="AB490">
        <v>0</v>
      </c>
      <c r="AC490">
        <v>0</v>
      </c>
      <c r="AD490">
        <v>0</v>
      </c>
      <c r="AE490" t="s">
        <v>1530</v>
      </c>
      <c r="AF490" t="s">
        <v>1531</v>
      </c>
      <c r="AG490">
        <v>0.35</v>
      </c>
      <c r="AH490" t="s">
        <v>36</v>
      </c>
      <c r="AI490" t="s">
        <v>37</v>
      </c>
      <c r="AJ490" t="s">
        <v>38</v>
      </c>
    </row>
    <row r="491" spans="1:36" x14ac:dyDescent="0.25">
      <c r="A491" t="s">
        <v>32</v>
      </c>
      <c r="B491" t="s">
        <v>1532</v>
      </c>
      <c r="C491">
        <f>YEAR(B491)</f>
        <v>2001</v>
      </c>
      <c r="D491">
        <v>68.099999999999994</v>
      </c>
      <c r="E491">
        <v>53.7</v>
      </c>
      <c r="F491">
        <v>61.1</v>
      </c>
      <c r="H491" s="2">
        <f>IF(F491-62.48&lt;=0,0,IF(F491-62.48&lt;=1,1,2))</f>
        <v>0</v>
      </c>
      <c r="I491">
        <v>68.099999999999994</v>
      </c>
      <c r="J491">
        <v>53.7</v>
      </c>
      <c r="K491">
        <v>61.1</v>
      </c>
      <c r="L491">
        <v>50.6</v>
      </c>
      <c r="M491">
        <v>69.099999999999994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5.8</v>
      </c>
      <c r="W491">
        <v>154.30000000000001</v>
      </c>
      <c r="X491">
        <v>1007.9</v>
      </c>
      <c r="Y491">
        <v>30</v>
      </c>
      <c r="Z491">
        <v>6.4</v>
      </c>
      <c r="AA491">
        <v>0</v>
      </c>
      <c r="AB491">
        <v>0</v>
      </c>
      <c r="AC491">
        <v>0</v>
      </c>
      <c r="AD491">
        <v>0</v>
      </c>
      <c r="AE491" t="s">
        <v>1533</v>
      </c>
      <c r="AF491" t="s">
        <v>1534</v>
      </c>
      <c r="AG491">
        <v>0.39</v>
      </c>
      <c r="AH491" t="s">
        <v>36</v>
      </c>
      <c r="AI491" t="s">
        <v>37</v>
      </c>
      <c r="AJ491" t="s">
        <v>38</v>
      </c>
    </row>
    <row r="492" spans="1:36" x14ac:dyDescent="0.25">
      <c r="A492" t="s">
        <v>32</v>
      </c>
      <c r="B492" t="s">
        <v>1535</v>
      </c>
      <c r="C492">
        <f>YEAR(B492)</f>
        <v>2001</v>
      </c>
      <c r="D492">
        <v>82.5</v>
      </c>
      <c r="E492">
        <v>59.1</v>
      </c>
      <c r="F492">
        <v>72.099999999999994</v>
      </c>
      <c r="H492" s="2">
        <f>IF(F492-62.48&lt;=0,0,IF(F492-62.48&lt;=1,1,2))</f>
        <v>2</v>
      </c>
      <c r="I492">
        <v>80.3</v>
      </c>
      <c r="J492">
        <v>59.1</v>
      </c>
      <c r="K492">
        <v>71.599999999999994</v>
      </c>
      <c r="L492">
        <v>35.700000000000003</v>
      </c>
      <c r="M492">
        <v>32.4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41.4</v>
      </c>
      <c r="W492">
        <v>181.1</v>
      </c>
      <c r="X492">
        <v>1004.7</v>
      </c>
      <c r="Y492">
        <v>77.5</v>
      </c>
      <c r="Z492">
        <v>6.6</v>
      </c>
      <c r="AA492">
        <v>0</v>
      </c>
      <c r="AB492">
        <v>0</v>
      </c>
      <c r="AC492">
        <v>0</v>
      </c>
      <c r="AD492">
        <v>0</v>
      </c>
      <c r="AE492" t="s">
        <v>1536</v>
      </c>
      <c r="AF492" t="s">
        <v>1537</v>
      </c>
      <c r="AG492">
        <v>0.42</v>
      </c>
      <c r="AH492" t="s">
        <v>36</v>
      </c>
      <c r="AI492" t="s">
        <v>37</v>
      </c>
      <c r="AJ492" t="s">
        <v>344</v>
      </c>
    </row>
    <row r="493" spans="1:36" x14ac:dyDescent="0.25">
      <c r="A493" t="s">
        <v>32</v>
      </c>
      <c r="B493" t="s">
        <v>1538</v>
      </c>
      <c r="C493">
        <f>YEAR(B493)</f>
        <v>2001</v>
      </c>
      <c r="D493">
        <v>69.900000000000006</v>
      </c>
      <c r="E493">
        <v>60.9</v>
      </c>
      <c r="F493">
        <v>67.099999999999994</v>
      </c>
      <c r="H493" s="2">
        <f>IF(F493-62.48&lt;=0,0,IF(F493-62.48&lt;=1,1,2))</f>
        <v>2</v>
      </c>
      <c r="I493">
        <v>69.900000000000006</v>
      </c>
      <c r="J493">
        <v>60.9</v>
      </c>
      <c r="K493">
        <v>67.099999999999994</v>
      </c>
      <c r="L493">
        <v>52.7</v>
      </c>
      <c r="M493">
        <v>61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24.2</v>
      </c>
      <c r="W493">
        <v>277.5</v>
      </c>
      <c r="X493">
        <v>1006</v>
      </c>
      <c r="Y493">
        <v>46.4</v>
      </c>
      <c r="Z493">
        <v>6.8</v>
      </c>
      <c r="AA493">
        <v>0</v>
      </c>
      <c r="AB493">
        <v>0</v>
      </c>
      <c r="AC493">
        <v>0</v>
      </c>
      <c r="AD493">
        <v>0</v>
      </c>
      <c r="AE493" t="s">
        <v>1539</v>
      </c>
      <c r="AF493" t="s">
        <v>1540</v>
      </c>
      <c r="AG493">
        <v>0.46</v>
      </c>
      <c r="AH493" t="s">
        <v>36</v>
      </c>
      <c r="AI493" t="s">
        <v>37</v>
      </c>
      <c r="AJ493" t="s">
        <v>38</v>
      </c>
    </row>
    <row r="494" spans="1:36" x14ac:dyDescent="0.25">
      <c r="A494" t="s">
        <v>32</v>
      </c>
      <c r="B494" t="s">
        <v>1541</v>
      </c>
      <c r="C494">
        <f>YEAR(B494)</f>
        <v>2001</v>
      </c>
      <c r="D494">
        <v>71.7</v>
      </c>
      <c r="E494">
        <v>60.9</v>
      </c>
      <c r="F494">
        <v>66.900000000000006</v>
      </c>
      <c r="H494" s="2">
        <f>IF(F494-62.48&lt;=0,0,IF(F494-62.48&lt;=1,1,2))</f>
        <v>2</v>
      </c>
      <c r="I494">
        <v>71.7</v>
      </c>
      <c r="J494">
        <v>60.9</v>
      </c>
      <c r="K494">
        <v>66.900000000000006</v>
      </c>
      <c r="L494">
        <v>45.8</v>
      </c>
      <c r="M494">
        <v>47.6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25.3</v>
      </c>
      <c r="W494">
        <v>299.2</v>
      </c>
      <c r="X494">
        <v>1010</v>
      </c>
      <c r="Y494">
        <v>30.8</v>
      </c>
      <c r="Z494">
        <v>9.1999999999999993</v>
      </c>
      <c r="AA494">
        <v>0</v>
      </c>
      <c r="AB494">
        <v>0</v>
      </c>
      <c r="AC494">
        <v>0</v>
      </c>
      <c r="AD494">
        <v>0</v>
      </c>
      <c r="AE494" t="s">
        <v>1542</v>
      </c>
      <c r="AF494" t="s">
        <v>1543</v>
      </c>
      <c r="AG494">
        <v>0.5</v>
      </c>
      <c r="AH494" t="s">
        <v>36</v>
      </c>
      <c r="AI494" t="s">
        <v>37</v>
      </c>
      <c r="AJ494" t="s">
        <v>38</v>
      </c>
    </row>
    <row r="495" spans="1:36" x14ac:dyDescent="0.25">
      <c r="A495" t="s">
        <v>32</v>
      </c>
      <c r="B495" t="s">
        <v>1544</v>
      </c>
      <c r="C495">
        <f>YEAR(B495)</f>
        <v>2001</v>
      </c>
      <c r="D495">
        <v>73.5</v>
      </c>
      <c r="E495">
        <v>60.9</v>
      </c>
      <c r="F495">
        <v>66.5</v>
      </c>
      <c r="H495" s="2">
        <f>IF(F495-62.48&lt;=0,0,IF(F495-62.48&lt;=1,1,2))</f>
        <v>2</v>
      </c>
      <c r="I495">
        <v>73.5</v>
      </c>
      <c r="J495">
        <v>60.9</v>
      </c>
      <c r="K495">
        <v>66.5</v>
      </c>
      <c r="L495">
        <v>43.4</v>
      </c>
      <c r="M495">
        <v>45.4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18.3</v>
      </c>
      <c r="W495">
        <v>278.3</v>
      </c>
      <c r="X495">
        <v>1009.7</v>
      </c>
      <c r="Y495">
        <v>50</v>
      </c>
      <c r="Z495">
        <v>7.4</v>
      </c>
      <c r="AA495">
        <v>0</v>
      </c>
      <c r="AB495">
        <v>0</v>
      </c>
      <c r="AC495">
        <v>0</v>
      </c>
      <c r="AD495">
        <v>0</v>
      </c>
      <c r="AE495" t="s">
        <v>1545</v>
      </c>
      <c r="AF495" t="s">
        <v>1546</v>
      </c>
      <c r="AG495">
        <v>0.53</v>
      </c>
      <c r="AH495" t="s">
        <v>36</v>
      </c>
      <c r="AI495" t="s">
        <v>37</v>
      </c>
      <c r="AJ495" t="s">
        <v>38</v>
      </c>
    </row>
    <row r="496" spans="1:36" x14ac:dyDescent="0.25">
      <c r="A496" t="s">
        <v>32</v>
      </c>
      <c r="B496" t="s">
        <v>1547</v>
      </c>
      <c r="C496">
        <f>YEAR(B496)</f>
        <v>2001</v>
      </c>
      <c r="D496">
        <v>69.900000000000006</v>
      </c>
      <c r="E496">
        <v>60.9</v>
      </c>
      <c r="F496">
        <v>65.400000000000006</v>
      </c>
      <c r="H496" s="2">
        <f>IF(F496-62.48&lt;=0,0,IF(F496-62.48&lt;=1,1,2))</f>
        <v>2</v>
      </c>
      <c r="I496">
        <v>69.900000000000006</v>
      </c>
      <c r="J496">
        <v>60.9</v>
      </c>
      <c r="K496">
        <v>65.400000000000006</v>
      </c>
      <c r="L496">
        <v>54.3</v>
      </c>
      <c r="M496">
        <v>67.7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19.5</v>
      </c>
      <c r="W496">
        <v>308.10000000000002</v>
      </c>
      <c r="X496">
        <v>1010.4</v>
      </c>
      <c r="Y496">
        <v>35.700000000000003</v>
      </c>
      <c r="Z496">
        <v>9.8000000000000007</v>
      </c>
      <c r="AA496">
        <v>0</v>
      </c>
      <c r="AB496">
        <v>0</v>
      </c>
      <c r="AC496">
        <v>0</v>
      </c>
      <c r="AD496">
        <v>0</v>
      </c>
      <c r="AE496" t="s">
        <v>1548</v>
      </c>
      <c r="AF496" t="s">
        <v>1549</v>
      </c>
      <c r="AG496">
        <v>0.56000000000000005</v>
      </c>
      <c r="AH496" t="s">
        <v>36</v>
      </c>
      <c r="AI496" t="s">
        <v>174</v>
      </c>
      <c r="AJ496" t="s">
        <v>38</v>
      </c>
    </row>
    <row r="497" spans="1:36" x14ac:dyDescent="0.25">
      <c r="A497" t="s">
        <v>32</v>
      </c>
      <c r="B497" t="s">
        <v>1550</v>
      </c>
      <c r="C497">
        <f>YEAR(B497)</f>
        <v>2001</v>
      </c>
      <c r="D497">
        <v>68.099999999999994</v>
      </c>
      <c r="E497">
        <v>60.9</v>
      </c>
      <c r="F497">
        <v>65</v>
      </c>
      <c r="H497" s="2">
        <f>IF(F497-62.48&lt;=0,0,IF(F497-62.48&lt;=1,1,2))</f>
        <v>2</v>
      </c>
      <c r="I497">
        <v>68.099999999999994</v>
      </c>
      <c r="J497">
        <v>60.9</v>
      </c>
      <c r="K497">
        <v>65</v>
      </c>
      <c r="L497">
        <v>54.6</v>
      </c>
      <c r="M497">
        <v>69.5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13.9</v>
      </c>
      <c r="W497">
        <v>325.39999999999998</v>
      </c>
      <c r="X497">
        <v>1011.4</v>
      </c>
      <c r="Y497">
        <v>42.2</v>
      </c>
      <c r="Z497">
        <v>8.6999999999999993</v>
      </c>
      <c r="AA497">
        <v>0</v>
      </c>
      <c r="AB497">
        <v>0</v>
      </c>
      <c r="AC497">
        <v>0</v>
      </c>
      <c r="AD497">
        <v>0</v>
      </c>
      <c r="AE497" t="s">
        <v>1551</v>
      </c>
      <c r="AF497" t="s">
        <v>1552</v>
      </c>
      <c r="AG497">
        <v>0.59</v>
      </c>
      <c r="AH497" t="s">
        <v>36</v>
      </c>
      <c r="AI497" t="s">
        <v>37</v>
      </c>
      <c r="AJ497" t="s">
        <v>38</v>
      </c>
    </row>
    <row r="498" spans="1:36" x14ac:dyDescent="0.25">
      <c r="A498" t="s">
        <v>32</v>
      </c>
      <c r="B498" t="s">
        <v>1553</v>
      </c>
      <c r="C498">
        <f>YEAR(B498)</f>
        <v>2001</v>
      </c>
      <c r="D498">
        <v>66.3</v>
      </c>
      <c r="E498">
        <v>57.3</v>
      </c>
      <c r="F498">
        <v>61.7</v>
      </c>
      <c r="H498" s="2">
        <f>IF(F498-62.48&lt;=0,0,IF(F498-62.48&lt;=1,1,2))</f>
        <v>0</v>
      </c>
      <c r="I498">
        <v>66.3</v>
      </c>
      <c r="J498">
        <v>57.3</v>
      </c>
      <c r="K498">
        <v>61.7</v>
      </c>
      <c r="L498">
        <v>51.4</v>
      </c>
      <c r="M498">
        <v>69.7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12.8</v>
      </c>
      <c r="W498">
        <v>358.8</v>
      </c>
      <c r="X498">
        <v>1010.4</v>
      </c>
      <c r="Y498">
        <v>56</v>
      </c>
      <c r="Z498">
        <v>8.1999999999999993</v>
      </c>
      <c r="AA498">
        <v>0</v>
      </c>
      <c r="AB498">
        <v>0</v>
      </c>
      <c r="AC498">
        <v>0</v>
      </c>
      <c r="AD498">
        <v>0</v>
      </c>
      <c r="AE498" t="s">
        <v>1554</v>
      </c>
      <c r="AF498" t="s">
        <v>1555</v>
      </c>
      <c r="AG498">
        <v>0.62</v>
      </c>
      <c r="AH498" t="s">
        <v>36</v>
      </c>
      <c r="AI498" t="s">
        <v>37</v>
      </c>
      <c r="AJ498" t="s">
        <v>38</v>
      </c>
    </row>
    <row r="499" spans="1:36" x14ac:dyDescent="0.25">
      <c r="A499" t="s">
        <v>32</v>
      </c>
      <c r="B499" t="s">
        <v>1556</v>
      </c>
      <c r="C499">
        <f>YEAR(B499)</f>
        <v>2001</v>
      </c>
      <c r="D499">
        <v>68.099999999999994</v>
      </c>
      <c r="E499">
        <v>55.5</v>
      </c>
      <c r="F499">
        <v>60.7</v>
      </c>
      <c r="H499" s="2">
        <f>IF(F499-62.48&lt;=0,0,IF(F499-62.48&lt;=1,1,2))</f>
        <v>0</v>
      </c>
      <c r="I499">
        <v>68.099999999999994</v>
      </c>
      <c r="J499">
        <v>55.5</v>
      </c>
      <c r="K499">
        <v>60.7</v>
      </c>
      <c r="L499">
        <v>55.4</v>
      </c>
      <c r="M499">
        <v>83</v>
      </c>
      <c r="O499">
        <v>4.2999999999999997E-2</v>
      </c>
      <c r="P499">
        <v>100</v>
      </c>
      <c r="Q499">
        <v>8.33</v>
      </c>
      <c r="R499" t="s">
        <v>40</v>
      </c>
      <c r="S499">
        <v>0</v>
      </c>
      <c r="T499">
        <v>0</v>
      </c>
      <c r="U499">
        <v>0</v>
      </c>
      <c r="V499">
        <v>25.3</v>
      </c>
      <c r="W499">
        <v>36.5</v>
      </c>
      <c r="X499">
        <v>1003.9</v>
      </c>
      <c r="Y499">
        <v>92.4</v>
      </c>
      <c r="Z499">
        <v>9.5</v>
      </c>
      <c r="AA499">
        <v>0</v>
      </c>
      <c r="AB499">
        <v>0</v>
      </c>
      <c r="AC499">
        <v>0</v>
      </c>
      <c r="AD499">
        <v>0</v>
      </c>
      <c r="AE499" t="s">
        <v>1557</v>
      </c>
      <c r="AF499" t="s">
        <v>1558</v>
      </c>
      <c r="AG499">
        <v>0.65</v>
      </c>
      <c r="AH499" t="s">
        <v>43</v>
      </c>
      <c r="AI499" t="s">
        <v>1063</v>
      </c>
      <c r="AJ499" t="s">
        <v>40</v>
      </c>
    </row>
    <row r="500" spans="1:36" x14ac:dyDescent="0.25">
      <c r="A500" t="s">
        <v>32</v>
      </c>
      <c r="B500" t="s">
        <v>1559</v>
      </c>
      <c r="C500">
        <f>YEAR(B500)</f>
        <v>2001</v>
      </c>
      <c r="D500">
        <v>66.3</v>
      </c>
      <c r="E500">
        <v>57.3</v>
      </c>
      <c r="F500">
        <v>60.5</v>
      </c>
      <c r="H500" s="2">
        <f>IF(F500-62.48&lt;=0,0,IF(F500-62.48&lt;=1,1,2))</f>
        <v>0</v>
      </c>
      <c r="I500">
        <v>66.3</v>
      </c>
      <c r="J500">
        <v>57.3</v>
      </c>
      <c r="K500">
        <v>60.5</v>
      </c>
      <c r="L500">
        <v>56</v>
      </c>
      <c r="M500">
        <v>85.4</v>
      </c>
      <c r="O500">
        <v>0.252</v>
      </c>
      <c r="P500">
        <v>100</v>
      </c>
      <c r="Q500">
        <v>8.33</v>
      </c>
      <c r="R500" t="s">
        <v>40</v>
      </c>
      <c r="S500">
        <v>0</v>
      </c>
      <c r="T500">
        <v>0</v>
      </c>
      <c r="U500">
        <v>0</v>
      </c>
      <c r="V500">
        <v>24.2</v>
      </c>
      <c r="W500">
        <v>320.3</v>
      </c>
      <c r="X500">
        <v>1003.5</v>
      </c>
      <c r="Y500">
        <v>87.5</v>
      </c>
      <c r="Z500">
        <v>9.3000000000000007</v>
      </c>
      <c r="AA500">
        <v>0</v>
      </c>
      <c r="AB500">
        <v>0</v>
      </c>
      <c r="AC500">
        <v>0</v>
      </c>
      <c r="AD500">
        <v>0</v>
      </c>
      <c r="AE500" t="s">
        <v>1560</v>
      </c>
      <c r="AF500" t="s">
        <v>1561</v>
      </c>
      <c r="AG500">
        <v>0.69</v>
      </c>
      <c r="AH500" t="s">
        <v>56</v>
      </c>
      <c r="AI500" t="s">
        <v>101</v>
      </c>
      <c r="AJ500" t="s">
        <v>40</v>
      </c>
    </row>
    <row r="501" spans="1:36" x14ac:dyDescent="0.25">
      <c r="A501" t="s">
        <v>32</v>
      </c>
      <c r="B501" t="s">
        <v>1562</v>
      </c>
      <c r="C501">
        <f>YEAR(B501)</f>
        <v>2001</v>
      </c>
      <c r="D501">
        <v>66.3</v>
      </c>
      <c r="E501">
        <v>60.9</v>
      </c>
      <c r="F501">
        <v>63</v>
      </c>
      <c r="H501" s="2">
        <f>IF(F501-62.48&lt;=0,0,IF(F501-62.48&lt;=1,1,2))</f>
        <v>1</v>
      </c>
      <c r="I501">
        <v>66.3</v>
      </c>
      <c r="J501">
        <v>60.9</v>
      </c>
      <c r="K501">
        <v>63</v>
      </c>
      <c r="L501">
        <v>49.3</v>
      </c>
      <c r="M501">
        <v>61.2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17.2</v>
      </c>
      <c r="W501">
        <v>330.6</v>
      </c>
      <c r="X501">
        <v>1013.6</v>
      </c>
      <c r="Y501">
        <v>52.9</v>
      </c>
      <c r="Z501">
        <v>11.3</v>
      </c>
      <c r="AA501">
        <v>0</v>
      </c>
      <c r="AB501">
        <v>0</v>
      </c>
      <c r="AC501">
        <v>0</v>
      </c>
      <c r="AD501">
        <v>0</v>
      </c>
      <c r="AE501" t="s">
        <v>1563</v>
      </c>
      <c r="AF501" t="s">
        <v>1564</v>
      </c>
      <c r="AG501">
        <v>0.72</v>
      </c>
      <c r="AH501" t="s">
        <v>36</v>
      </c>
      <c r="AI501" t="s">
        <v>37</v>
      </c>
      <c r="AJ501" t="s">
        <v>38</v>
      </c>
    </row>
    <row r="502" spans="1:36" x14ac:dyDescent="0.25">
      <c r="A502" t="s">
        <v>32</v>
      </c>
      <c r="B502" t="s">
        <v>1565</v>
      </c>
      <c r="C502">
        <f>YEAR(B502)</f>
        <v>2001</v>
      </c>
      <c r="D502">
        <v>66.3</v>
      </c>
      <c r="E502">
        <v>53.7</v>
      </c>
      <c r="F502">
        <v>59.7</v>
      </c>
      <c r="H502" s="2">
        <f>IF(F502-62.48&lt;=0,0,IF(F502-62.48&lt;=1,1,2))</f>
        <v>0</v>
      </c>
      <c r="I502">
        <v>66.3</v>
      </c>
      <c r="J502">
        <v>53.7</v>
      </c>
      <c r="K502">
        <v>59.7</v>
      </c>
      <c r="L502">
        <v>48.7</v>
      </c>
      <c r="M502">
        <v>67.900000000000006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11.4</v>
      </c>
      <c r="W502">
        <v>355.4</v>
      </c>
      <c r="X502">
        <v>1018.1</v>
      </c>
      <c r="Y502">
        <v>30</v>
      </c>
      <c r="Z502">
        <v>8.8000000000000007</v>
      </c>
      <c r="AA502">
        <v>0</v>
      </c>
      <c r="AB502">
        <v>0</v>
      </c>
      <c r="AC502">
        <v>0</v>
      </c>
      <c r="AD502">
        <v>0</v>
      </c>
      <c r="AE502" t="s">
        <v>1566</v>
      </c>
      <c r="AF502" t="s">
        <v>1567</v>
      </c>
      <c r="AG502">
        <v>0.75</v>
      </c>
      <c r="AH502" t="s">
        <v>36</v>
      </c>
      <c r="AI502" t="s">
        <v>37</v>
      </c>
      <c r="AJ502" t="s">
        <v>38</v>
      </c>
    </row>
    <row r="503" spans="1:36" x14ac:dyDescent="0.25">
      <c r="A503" t="s">
        <v>32</v>
      </c>
      <c r="B503" t="s">
        <v>1568</v>
      </c>
      <c r="C503">
        <f>YEAR(B503)</f>
        <v>2001</v>
      </c>
      <c r="D503">
        <v>69.900000000000006</v>
      </c>
      <c r="E503">
        <v>51.9</v>
      </c>
      <c r="F503">
        <v>62.1</v>
      </c>
      <c r="H503" s="2">
        <f>IF(F503-62.48&lt;=0,0,IF(F503-62.48&lt;=1,1,2))</f>
        <v>0</v>
      </c>
      <c r="I503">
        <v>69.900000000000006</v>
      </c>
      <c r="J503">
        <v>51.9</v>
      </c>
      <c r="K503">
        <v>62.1</v>
      </c>
      <c r="L503">
        <v>52.2</v>
      </c>
      <c r="M503">
        <v>70.7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10.3</v>
      </c>
      <c r="W503">
        <v>59.8</v>
      </c>
      <c r="X503">
        <v>1020.7</v>
      </c>
      <c r="Y503">
        <v>30</v>
      </c>
      <c r="Z503">
        <v>6.2</v>
      </c>
      <c r="AA503">
        <v>0</v>
      </c>
      <c r="AB503">
        <v>0</v>
      </c>
      <c r="AC503">
        <v>0</v>
      </c>
      <c r="AD503">
        <v>0</v>
      </c>
      <c r="AE503" t="s">
        <v>1569</v>
      </c>
      <c r="AF503" t="s">
        <v>1570</v>
      </c>
      <c r="AG503">
        <v>0.78</v>
      </c>
      <c r="AH503" t="s">
        <v>36</v>
      </c>
      <c r="AI503" t="s">
        <v>37</v>
      </c>
      <c r="AJ503" t="s">
        <v>38</v>
      </c>
    </row>
    <row r="504" spans="1:36" x14ac:dyDescent="0.25">
      <c r="A504" t="s">
        <v>32</v>
      </c>
      <c r="B504" t="s">
        <v>1571</v>
      </c>
      <c r="C504">
        <f>YEAR(B504)</f>
        <v>2001</v>
      </c>
      <c r="D504">
        <v>59.1</v>
      </c>
      <c r="E504">
        <v>57.3</v>
      </c>
      <c r="F504">
        <v>58.5</v>
      </c>
      <c r="H504" s="2">
        <f>IF(F504-62.48&lt;=0,0,IF(F504-62.48&lt;=1,1,2))</f>
        <v>0</v>
      </c>
      <c r="I504">
        <v>59.1</v>
      </c>
      <c r="J504">
        <v>57.3</v>
      </c>
      <c r="K504">
        <v>58.5</v>
      </c>
      <c r="L504">
        <v>51.3</v>
      </c>
      <c r="M504">
        <v>77.099999999999994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4.7</v>
      </c>
      <c r="W504">
        <v>160</v>
      </c>
      <c r="X504">
        <v>1021.2</v>
      </c>
      <c r="Y504">
        <v>30</v>
      </c>
      <c r="Z504">
        <v>6.2</v>
      </c>
      <c r="AA504">
        <v>0</v>
      </c>
      <c r="AB504">
        <v>0</v>
      </c>
      <c r="AC504">
        <v>0</v>
      </c>
      <c r="AD504">
        <v>0</v>
      </c>
      <c r="AE504" t="s">
        <v>1572</v>
      </c>
      <c r="AF504" t="s">
        <v>1573</v>
      </c>
      <c r="AG504">
        <v>0.82</v>
      </c>
      <c r="AH504" t="s">
        <v>36</v>
      </c>
      <c r="AI504" t="s">
        <v>37</v>
      </c>
      <c r="AJ504" t="s">
        <v>38</v>
      </c>
    </row>
    <row r="505" spans="1:36" x14ac:dyDescent="0.25">
      <c r="A505" t="s">
        <v>32</v>
      </c>
      <c r="B505" t="s">
        <v>1574</v>
      </c>
      <c r="C505">
        <f>YEAR(B505)</f>
        <v>2001</v>
      </c>
      <c r="D505">
        <v>80.7</v>
      </c>
      <c r="E505">
        <v>71.7</v>
      </c>
      <c r="F505">
        <v>76</v>
      </c>
      <c r="H505" s="2">
        <f>IF(F505-62.48&lt;=0,0,IF(F505-62.48&lt;=1,1,2))</f>
        <v>2</v>
      </c>
      <c r="I505">
        <v>80.099999999999994</v>
      </c>
      <c r="J505">
        <v>71.7</v>
      </c>
      <c r="K505">
        <v>76</v>
      </c>
      <c r="L505">
        <v>56.9</v>
      </c>
      <c r="M505">
        <v>52.5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13.9</v>
      </c>
      <c r="W505">
        <v>319.10000000000002</v>
      </c>
      <c r="X505">
        <v>1013.9</v>
      </c>
      <c r="Y505">
        <v>30</v>
      </c>
      <c r="Z505">
        <v>6.3</v>
      </c>
      <c r="AA505">
        <v>0</v>
      </c>
      <c r="AB505">
        <v>0</v>
      </c>
      <c r="AC505">
        <v>0</v>
      </c>
      <c r="AD505">
        <v>0</v>
      </c>
      <c r="AE505" t="s">
        <v>1575</v>
      </c>
      <c r="AF505" t="s">
        <v>1576</v>
      </c>
      <c r="AG505">
        <v>0.22</v>
      </c>
      <c r="AH505" t="s">
        <v>36</v>
      </c>
      <c r="AI505" t="s">
        <v>37</v>
      </c>
      <c r="AJ505" t="s">
        <v>38</v>
      </c>
    </row>
    <row r="506" spans="1:36" x14ac:dyDescent="0.25">
      <c r="A506" t="s">
        <v>32</v>
      </c>
      <c r="B506" t="s">
        <v>1577</v>
      </c>
      <c r="C506">
        <f>YEAR(B506)</f>
        <v>2001</v>
      </c>
      <c r="D506">
        <v>78.900000000000006</v>
      </c>
      <c r="E506">
        <v>68.099999999999994</v>
      </c>
      <c r="F506">
        <v>72.8</v>
      </c>
      <c r="H506" s="2">
        <f>IF(F506-62.48&lt;=0,0,IF(F506-62.48&lt;=1,1,2))</f>
        <v>2</v>
      </c>
      <c r="I506">
        <v>78.900000000000006</v>
      </c>
      <c r="J506">
        <v>68.099999999999994</v>
      </c>
      <c r="K506">
        <v>72.8</v>
      </c>
      <c r="L506">
        <v>57.4</v>
      </c>
      <c r="M506">
        <v>59.1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11.4</v>
      </c>
      <c r="W506">
        <v>341.2</v>
      </c>
      <c r="X506">
        <v>1012.6</v>
      </c>
      <c r="Y506">
        <v>0</v>
      </c>
      <c r="Z506">
        <v>6.2</v>
      </c>
      <c r="AA506">
        <v>0</v>
      </c>
      <c r="AB506">
        <v>0</v>
      </c>
      <c r="AC506">
        <v>0</v>
      </c>
      <c r="AD506">
        <v>0</v>
      </c>
      <c r="AE506" t="s">
        <v>1578</v>
      </c>
      <c r="AF506" t="s">
        <v>1579</v>
      </c>
      <c r="AG506">
        <v>0.25</v>
      </c>
      <c r="AH506" t="s">
        <v>330</v>
      </c>
      <c r="AI506" t="s">
        <v>37</v>
      </c>
      <c r="AJ506" t="s">
        <v>331</v>
      </c>
    </row>
    <row r="507" spans="1:36" x14ac:dyDescent="0.25">
      <c r="A507" t="s">
        <v>32</v>
      </c>
      <c r="B507" t="s">
        <v>1580</v>
      </c>
      <c r="C507">
        <f>YEAR(B507)</f>
        <v>2001</v>
      </c>
      <c r="D507">
        <v>84.3</v>
      </c>
      <c r="E507">
        <v>66.3</v>
      </c>
      <c r="F507">
        <v>75.7</v>
      </c>
      <c r="H507" s="2">
        <f>IF(F507-62.48&lt;=0,0,IF(F507-62.48&lt;=1,1,2))</f>
        <v>2</v>
      </c>
      <c r="I507">
        <v>84</v>
      </c>
      <c r="J507">
        <v>66.3</v>
      </c>
      <c r="K507">
        <v>75.400000000000006</v>
      </c>
      <c r="L507">
        <v>55.1</v>
      </c>
      <c r="M507">
        <v>50.4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8.1</v>
      </c>
      <c r="W507">
        <v>141.9</v>
      </c>
      <c r="X507">
        <v>1013.7</v>
      </c>
      <c r="Y507">
        <v>30</v>
      </c>
      <c r="Z507">
        <v>6.4</v>
      </c>
      <c r="AA507">
        <v>0</v>
      </c>
      <c r="AB507">
        <v>0</v>
      </c>
      <c r="AC507">
        <v>0</v>
      </c>
      <c r="AD507">
        <v>0</v>
      </c>
      <c r="AE507" t="s">
        <v>1581</v>
      </c>
      <c r="AF507" t="s">
        <v>1582</v>
      </c>
      <c r="AG507">
        <v>0.3</v>
      </c>
      <c r="AH507" t="s">
        <v>36</v>
      </c>
      <c r="AI507" t="s">
        <v>37</v>
      </c>
      <c r="AJ507" t="s">
        <v>38</v>
      </c>
    </row>
    <row r="508" spans="1:36" x14ac:dyDescent="0.25">
      <c r="A508" t="s">
        <v>32</v>
      </c>
      <c r="B508" t="s">
        <v>1583</v>
      </c>
      <c r="C508">
        <f>YEAR(B508)</f>
        <v>2001</v>
      </c>
      <c r="D508">
        <v>82.5</v>
      </c>
      <c r="E508">
        <v>66.3</v>
      </c>
      <c r="F508">
        <v>75.900000000000006</v>
      </c>
      <c r="G508" s="2">
        <f>AVERAGE(F508:F599)</f>
        <v>78.221739130434813</v>
      </c>
      <c r="H508" s="2">
        <f>IF(F508-78.22&lt;=0,0,IF(F508-78.22&lt;=1,1,2))</f>
        <v>0</v>
      </c>
      <c r="I508">
        <v>83</v>
      </c>
      <c r="J508">
        <v>66.3</v>
      </c>
      <c r="K508">
        <v>76.099999999999994</v>
      </c>
      <c r="L508">
        <v>55.8</v>
      </c>
      <c r="M508">
        <v>50.2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9.1999999999999993</v>
      </c>
      <c r="W508">
        <v>126.7</v>
      </c>
      <c r="X508">
        <v>1011.8</v>
      </c>
      <c r="Y508">
        <v>30</v>
      </c>
      <c r="Z508">
        <v>6.2</v>
      </c>
      <c r="AA508">
        <v>0</v>
      </c>
      <c r="AB508">
        <v>0</v>
      </c>
      <c r="AC508">
        <v>0</v>
      </c>
      <c r="AD508">
        <v>0</v>
      </c>
      <c r="AE508" t="s">
        <v>1584</v>
      </c>
      <c r="AF508" t="s">
        <v>1585</v>
      </c>
      <c r="AG508">
        <v>0.33</v>
      </c>
      <c r="AH508" t="s">
        <v>36</v>
      </c>
      <c r="AI508" t="s">
        <v>37</v>
      </c>
      <c r="AJ508" t="s">
        <v>38</v>
      </c>
    </row>
    <row r="509" spans="1:36" x14ac:dyDescent="0.25">
      <c r="A509" t="s">
        <v>32</v>
      </c>
      <c r="B509" t="s">
        <v>1586</v>
      </c>
      <c r="C509">
        <f>YEAR(B509)</f>
        <v>2001</v>
      </c>
      <c r="D509">
        <v>80.7</v>
      </c>
      <c r="E509">
        <v>69.900000000000006</v>
      </c>
      <c r="F509">
        <v>76.2</v>
      </c>
      <c r="H509" s="2">
        <f>IF(F509-78.22&lt;=0,0,IF(F509-78.22&lt;=1,1,2))</f>
        <v>0</v>
      </c>
      <c r="I509">
        <v>81.5</v>
      </c>
      <c r="J509">
        <v>69.900000000000006</v>
      </c>
      <c r="K509">
        <v>76.2</v>
      </c>
      <c r="L509">
        <v>53.7</v>
      </c>
      <c r="M509">
        <v>46.1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12.8</v>
      </c>
      <c r="W509">
        <v>349.3</v>
      </c>
      <c r="X509">
        <v>1011.6</v>
      </c>
      <c r="Y509">
        <v>30</v>
      </c>
      <c r="Z509">
        <v>6.3</v>
      </c>
      <c r="AA509">
        <v>0</v>
      </c>
      <c r="AB509">
        <v>0</v>
      </c>
      <c r="AC509">
        <v>0</v>
      </c>
      <c r="AD509">
        <v>0</v>
      </c>
      <c r="AE509" t="s">
        <v>1587</v>
      </c>
      <c r="AF509" t="s">
        <v>1588</v>
      </c>
      <c r="AG509">
        <v>0.37</v>
      </c>
      <c r="AH509" t="s">
        <v>36</v>
      </c>
      <c r="AI509" t="s">
        <v>37</v>
      </c>
      <c r="AJ509" t="s">
        <v>38</v>
      </c>
    </row>
    <row r="510" spans="1:36" x14ac:dyDescent="0.25">
      <c r="A510" t="s">
        <v>32</v>
      </c>
      <c r="B510" t="s">
        <v>1589</v>
      </c>
      <c r="C510">
        <f>YEAR(B510)</f>
        <v>2001</v>
      </c>
      <c r="D510">
        <v>82.5</v>
      </c>
      <c r="E510">
        <v>66.3</v>
      </c>
      <c r="F510">
        <v>74.8</v>
      </c>
      <c r="H510" s="2">
        <f>IF(F510-78.22&lt;=0,0,IF(F510-78.22&lt;=1,1,2))</f>
        <v>0</v>
      </c>
      <c r="I510">
        <v>83.4</v>
      </c>
      <c r="J510">
        <v>66.3</v>
      </c>
      <c r="K510">
        <v>74.7</v>
      </c>
      <c r="L510">
        <v>54.6</v>
      </c>
      <c r="M510">
        <v>51.4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8.1</v>
      </c>
      <c r="W510">
        <v>111.1</v>
      </c>
      <c r="X510">
        <v>1013.3</v>
      </c>
      <c r="Y510">
        <v>30</v>
      </c>
      <c r="Z510">
        <v>6.3</v>
      </c>
      <c r="AA510">
        <v>0</v>
      </c>
      <c r="AB510">
        <v>0</v>
      </c>
      <c r="AC510">
        <v>0</v>
      </c>
      <c r="AD510">
        <v>0</v>
      </c>
      <c r="AE510" t="s">
        <v>1590</v>
      </c>
      <c r="AF510" t="s">
        <v>1591</v>
      </c>
      <c r="AG510">
        <v>0.4</v>
      </c>
      <c r="AH510" t="s">
        <v>36</v>
      </c>
      <c r="AI510" t="s">
        <v>37</v>
      </c>
      <c r="AJ510" t="s">
        <v>38</v>
      </c>
    </row>
    <row r="511" spans="1:36" x14ac:dyDescent="0.25">
      <c r="A511" t="s">
        <v>32</v>
      </c>
      <c r="B511" t="s">
        <v>1592</v>
      </c>
      <c r="C511">
        <f>YEAR(B511)</f>
        <v>2001</v>
      </c>
      <c r="D511">
        <v>84.3</v>
      </c>
      <c r="E511">
        <v>66.3</v>
      </c>
      <c r="F511">
        <v>75.8</v>
      </c>
      <c r="H511" s="2">
        <f>IF(F511-78.22&lt;=0,0,IF(F511-78.22&lt;=1,1,2))</f>
        <v>0</v>
      </c>
      <c r="I511">
        <v>83.6</v>
      </c>
      <c r="J511">
        <v>66.3</v>
      </c>
      <c r="K511">
        <v>75.8</v>
      </c>
      <c r="L511">
        <v>55.3</v>
      </c>
      <c r="M511">
        <v>50.3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24.2</v>
      </c>
      <c r="W511">
        <v>301.39999999999998</v>
      </c>
      <c r="X511">
        <v>1013.6</v>
      </c>
      <c r="Y511">
        <v>0</v>
      </c>
      <c r="Z511">
        <v>6.2</v>
      </c>
      <c r="AA511">
        <v>0</v>
      </c>
      <c r="AB511">
        <v>0</v>
      </c>
      <c r="AC511">
        <v>0</v>
      </c>
      <c r="AD511">
        <v>0</v>
      </c>
      <c r="AE511" t="s">
        <v>1593</v>
      </c>
      <c r="AF511" t="s">
        <v>1594</v>
      </c>
      <c r="AG511">
        <v>0.44</v>
      </c>
      <c r="AH511" t="s">
        <v>330</v>
      </c>
      <c r="AI511" t="s">
        <v>37</v>
      </c>
      <c r="AJ511" t="s">
        <v>331</v>
      </c>
    </row>
    <row r="512" spans="1:36" x14ac:dyDescent="0.25">
      <c r="A512" t="s">
        <v>32</v>
      </c>
      <c r="B512" t="s">
        <v>1595</v>
      </c>
      <c r="C512">
        <f>YEAR(B512)</f>
        <v>2001</v>
      </c>
      <c r="D512">
        <v>77.099999999999994</v>
      </c>
      <c r="E512">
        <v>66.3</v>
      </c>
      <c r="F512">
        <v>72.3</v>
      </c>
      <c r="H512" s="2">
        <f>IF(F512-78.22&lt;=0,0,IF(F512-78.22&lt;=1,1,2))</f>
        <v>0</v>
      </c>
      <c r="I512">
        <v>77.099999999999994</v>
      </c>
      <c r="J512">
        <v>66.3</v>
      </c>
      <c r="K512">
        <v>72.3</v>
      </c>
      <c r="L512">
        <v>51.6</v>
      </c>
      <c r="M512">
        <v>49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27.5</v>
      </c>
      <c r="W512">
        <v>322.5</v>
      </c>
      <c r="X512">
        <v>1013.8</v>
      </c>
      <c r="Y512">
        <v>33.1</v>
      </c>
      <c r="Z512">
        <v>6.4</v>
      </c>
      <c r="AA512">
        <v>0</v>
      </c>
      <c r="AB512">
        <v>0</v>
      </c>
      <c r="AC512">
        <v>0</v>
      </c>
      <c r="AD512">
        <v>0</v>
      </c>
      <c r="AE512" t="s">
        <v>1596</v>
      </c>
      <c r="AF512" t="s">
        <v>1597</v>
      </c>
      <c r="AG512">
        <v>0.48</v>
      </c>
      <c r="AH512" t="s">
        <v>36</v>
      </c>
      <c r="AI512" t="s">
        <v>37</v>
      </c>
      <c r="AJ512" t="s">
        <v>38</v>
      </c>
    </row>
    <row r="513" spans="1:36" x14ac:dyDescent="0.25">
      <c r="A513" t="s">
        <v>32</v>
      </c>
      <c r="B513" t="s">
        <v>1598</v>
      </c>
      <c r="C513">
        <f>YEAR(B513)</f>
        <v>2001</v>
      </c>
      <c r="D513">
        <v>73.5</v>
      </c>
      <c r="E513">
        <v>60.9</v>
      </c>
      <c r="F513">
        <v>68</v>
      </c>
      <c r="H513" s="2">
        <f>IF(F513-78.22&lt;=0,0,IF(F513-78.22&lt;=1,1,2))</f>
        <v>0</v>
      </c>
      <c r="I513">
        <v>73.5</v>
      </c>
      <c r="J513">
        <v>60.9</v>
      </c>
      <c r="K513">
        <v>68</v>
      </c>
      <c r="L513">
        <v>50.3</v>
      </c>
      <c r="M513">
        <v>54.7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15</v>
      </c>
      <c r="W513">
        <v>327.39999999999998</v>
      </c>
      <c r="X513">
        <v>1013.9</v>
      </c>
      <c r="Y513">
        <v>30</v>
      </c>
      <c r="Z513">
        <v>7.8</v>
      </c>
      <c r="AA513">
        <v>0</v>
      </c>
      <c r="AB513">
        <v>0</v>
      </c>
      <c r="AC513">
        <v>0</v>
      </c>
      <c r="AD513">
        <v>0</v>
      </c>
      <c r="AE513" t="s">
        <v>1599</v>
      </c>
      <c r="AF513" t="s">
        <v>1600</v>
      </c>
      <c r="AG513">
        <v>0.5</v>
      </c>
      <c r="AH513" t="s">
        <v>36</v>
      </c>
      <c r="AI513" t="s">
        <v>37</v>
      </c>
      <c r="AJ513" t="s">
        <v>38</v>
      </c>
    </row>
    <row r="514" spans="1:36" x14ac:dyDescent="0.25">
      <c r="A514" t="s">
        <v>32</v>
      </c>
      <c r="B514" t="s">
        <v>1601</v>
      </c>
      <c r="C514">
        <f>YEAR(B514)</f>
        <v>2001</v>
      </c>
      <c r="D514">
        <v>75.3</v>
      </c>
      <c r="E514">
        <v>57.3</v>
      </c>
      <c r="F514">
        <v>67.2</v>
      </c>
      <c r="H514" s="2">
        <f>IF(F514-78.22&lt;=0,0,IF(F514-78.22&lt;=1,1,2))</f>
        <v>0</v>
      </c>
      <c r="I514">
        <v>75.3</v>
      </c>
      <c r="J514">
        <v>57.3</v>
      </c>
      <c r="K514">
        <v>67.2</v>
      </c>
      <c r="L514">
        <v>52.3</v>
      </c>
      <c r="M514">
        <v>59.4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15</v>
      </c>
      <c r="W514">
        <v>307.3</v>
      </c>
      <c r="X514">
        <v>1011.4</v>
      </c>
      <c r="Y514">
        <v>0</v>
      </c>
      <c r="Z514">
        <v>6.2</v>
      </c>
      <c r="AA514">
        <v>0</v>
      </c>
      <c r="AB514">
        <v>0</v>
      </c>
      <c r="AC514">
        <v>0</v>
      </c>
      <c r="AD514">
        <v>0</v>
      </c>
      <c r="AE514" t="s">
        <v>1602</v>
      </c>
      <c r="AF514" t="s">
        <v>1603</v>
      </c>
      <c r="AG514">
        <v>0.54</v>
      </c>
      <c r="AH514" t="s">
        <v>330</v>
      </c>
      <c r="AI514" t="s">
        <v>37</v>
      </c>
      <c r="AJ514" t="s">
        <v>331</v>
      </c>
    </row>
    <row r="515" spans="1:36" x14ac:dyDescent="0.25">
      <c r="A515" t="s">
        <v>32</v>
      </c>
      <c r="B515" t="s">
        <v>1604</v>
      </c>
      <c r="C515">
        <f>YEAR(B515)</f>
        <v>2001</v>
      </c>
      <c r="D515">
        <v>73.5</v>
      </c>
      <c r="E515">
        <v>62.7</v>
      </c>
      <c r="F515">
        <v>69.400000000000006</v>
      </c>
      <c r="H515" s="2">
        <f>IF(F515-78.22&lt;=0,0,IF(F515-78.22&lt;=1,1,2))</f>
        <v>0</v>
      </c>
      <c r="I515">
        <v>73.5</v>
      </c>
      <c r="J515">
        <v>62.7</v>
      </c>
      <c r="K515">
        <v>69.400000000000006</v>
      </c>
      <c r="L515">
        <v>57.1</v>
      </c>
      <c r="M515">
        <v>65.2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21.9</v>
      </c>
      <c r="W515">
        <v>322.60000000000002</v>
      </c>
      <c r="X515">
        <v>1012.2</v>
      </c>
      <c r="Y515">
        <v>30</v>
      </c>
      <c r="Z515">
        <v>7.9</v>
      </c>
      <c r="AA515">
        <v>0</v>
      </c>
      <c r="AB515">
        <v>0</v>
      </c>
      <c r="AC515">
        <v>0</v>
      </c>
      <c r="AD515">
        <v>0</v>
      </c>
      <c r="AE515" t="s">
        <v>1605</v>
      </c>
      <c r="AF515" t="s">
        <v>1606</v>
      </c>
      <c r="AG515">
        <v>0.56999999999999995</v>
      </c>
      <c r="AH515" t="s">
        <v>36</v>
      </c>
      <c r="AI515" t="s">
        <v>37</v>
      </c>
      <c r="AJ515" t="s">
        <v>38</v>
      </c>
    </row>
    <row r="516" spans="1:36" x14ac:dyDescent="0.25">
      <c r="A516" t="s">
        <v>32</v>
      </c>
      <c r="B516" t="s">
        <v>1607</v>
      </c>
      <c r="C516">
        <f>YEAR(B516)</f>
        <v>2001</v>
      </c>
      <c r="D516">
        <v>77.099999999999994</v>
      </c>
      <c r="E516">
        <v>60.9</v>
      </c>
      <c r="F516">
        <v>71.8</v>
      </c>
      <c r="H516" s="2">
        <f>IF(F516-78.22&lt;=0,0,IF(F516-78.22&lt;=1,1,2))</f>
        <v>0</v>
      </c>
      <c r="I516">
        <v>77.099999999999994</v>
      </c>
      <c r="J516">
        <v>60.9</v>
      </c>
      <c r="K516">
        <v>71.8</v>
      </c>
      <c r="L516">
        <v>53.9</v>
      </c>
      <c r="M516">
        <v>54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17.2</v>
      </c>
      <c r="W516">
        <v>307.39999999999998</v>
      </c>
      <c r="X516">
        <v>1014.7</v>
      </c>
      <c r="Y516">
        <v>0</v>
      </c>
      <c r="Z516">
        <v>6.2</v>
      </c>
      <c r="AA516">
        <v>0</v>
      </c>
      <c r="AB516">
        <v>0</v>
      </c>
      <c r="AC516">
        <v>0</v>
      </c>
      <c r="AD516">
        <v>0</v>
      </c>
      <c r="AE516" t="s">
        <v>1608</v>
      </c>
      <c r="AF516" t="s">
        <v>1609</v>
      </c>
      <c r="AG516">
        <v>0.61</v>
      </c>
      <c r="AH516" t="s">
        <v>330</v>
      </c>
      <c r="AI516" t="s">
        <v>37</v>
      </c>
      <c r="AJ516" t="s">
        <v>331</v>
      </c>
    </row>
    <row r="517" spans="1:36" x14ac:dyDescent="0.25">
      <c r="A517" t="s">
        <v>32</v>
      </c>
      <c r="B517" t="s">
        <v>1610</v>
      </c>
      <c r="C517">
        <f>YEAR(B517)</f>
        <v>2001</v>
      </c>
      <c r="D517">
        <v>78.900000000000006</v>
      </c>
      <c r="E517">
        <v>62.7</v>
      </c>
      <c r="F517">
        <v>71.900000000000006</v>
      </c>
      <c r="H517" s="2">
        <f>IF(F517-78.22&lt;=0,0,IF(F517-78.22&lt;=1,1,2))</f>
        <v>0</v>
      </c>
      <c r="I517">
        <v>78.900000000000006</v>
      </c>
      <c r="J517">
        <v>62.7</v>
      </c>
      <c r="K517">
        <v>71.900000000000006</v>
      </c>
      <c r="L517">
        <v>51.5</v>
      </c>
      <c r="M517">
        <v>49.4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8.1</v>
      </c>
      <c r="W517">
        <v>45.7</v>
      </c>
      <c r="X517">
        <v>1015.2</v>
      </c>
      <c r="Y517">
        <v>0</v>
      </c>
      <c r="Z517">
        <v>6.2</v>
      </c>
      <c r="AA517">
        <v>0</v>
      </c>
      <c r="AB517">
        <v>0</v>
      </c>
      <c r="AC517">
        <v>0</v>
      </c>
      <c r="AD517">
        <v>0</v>
      </c>
      <c r="AE517" t="s">
        <v>1611</v>
      </c>
      <c r="AF517" t="s">
        <v>1612</v>
      </c>
      <c r="AG517">
        <v>0.64</v>
      </c>
      <c r="AH517" t="s">
        <v>330</v>
      </c>
      <c r="AI517" t="s">
        <v>37</v>
      </c>
      <c r="AJ517" t="s">
        <v>331</v>
      </c>
    </row>
    <row r="518" spans="1:36" x14ac:dyDescent="0.25">
      <c r="A518" t="s">
        <v>32</v>
      </c>
      <c r="B518" t="s">
        <v>1613</v>
      </c>
      <c r="C518">
        <f>YEAR(B518)</f>
        <v>2001</v>
      </c>
      <c r="D518">
        <v>80.7</v>
      </c>
      <c r="E518">
        <v>62.7</v>
      </c>
      <c r="F518">
        <v>73.3</v>
      </c>
      <c r="H518" s="2">
        <f>IF(F518-78.22&lt;=0,0,IF(F518-78.22&lt;=1,1,2))</f>
        <v>0</v>
      </c>
      <c r="I518">
        <v>80.400000000000006</v>
      </c>
      <c r="J518">
        <v>62.7</v>
      </c>
      <c r="K518">
        <v>73.3</v>
      </c>
      <c r="L518">
        <v>50.9</v>
      </c>
      <c r="M518">
        <v>45.9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9.1999999999999993</v>
      </c>
      <c r="W518">
        <v>129.6</v>
      </c>
      <c r="X518">
        <v>1013.3</v>
      </c>
      <c r="Y518">
        <v>0</v>
      </c>
      <c r="Z518">
        <v>6.2</v>
      </c>
      <c r="AA518">
        <v>0</v>
      </c>
      <c r="AB518">
        <v>0</v>
      </c>
      <c r="AC518">
        <v>0</v>
      </c>
      <c r="AD518">
        <v>0</v>
      </c>
      <c r="AE518" t="s">
        <v>1614</v>
      </c>
      <c r="AF518" t="s">
        <v>1615</v>
      </c>
      <c r="AG518">
        <v>0.67</v>
      </c>
      <c r="AH518" t="s">
        <v>330</v>
      </c>
      <c r="AI518" t="s">
        <v>37</v>
      </c>
      <c r="AJ518" t="s">
        <v>331</v>
      </c>
    </row>
    <row r="519" spans="1:36" x14ac:dyDescent="0.25">
      <c r="A519" t="s">
        <v>32</v>
      </c>
      <c r="B519" t="s">
        <v>1616</v>
      </c>
      <c r="C519">
        <f>YEAR(B519)</f>
        <v>2001</v>
      </c>
      <c r="D519">
        <v>82.5</v>
      </c>
      <c r="E519">
        <v>64.5</v>
      </c>
      <c r="F519">
        <v>74.599999999999994</v>
      </c>
      <c r="H519" s="2">
        <f>IF(F519-78.22&lt;=0,0,IF(F519-78.22&lt;=1,1,2))</f>
        <v>0</v>
      </c>
      <c r="I519">
        <v>81.5</v>
      </c>
      <c r="J519">
        <v>64.5</v>
      </c>
      <c r="K519">
        <v>74.3</v>
      </c>
      <c r="L519">
        <v>48.5</v>
      </c>
      <c r="M519">
        <v>40.4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9.1999999999999993</v>
      </c>
      <c r="W519">
        <v>150.19999999999999</v>
      </c>
      <c r="X519">
        <v>1010.4</v>
      </c>
      <c r="Y519">
        <v>0</v>
      </c>
      <c r="Z519">
        <v>6.2</v>
      </c>
      <c r="AA519">
        <v>0</v>
      </c>
      <c r="AB519">
        <v>0</v>
      </c>
      <c r="AC519">
        <v>0</v>
      </c>
      <c r="AD519">
        <v>0</v>
      </c>
      <c r="AE519" t="s">
        <v>1617</v>
      </c>
      <c r="AF519" t="s">
        <v>1618</v>
      </c>
      <c r="AG519">
        <v>0.7</v>
      </c>
      <c r="AH519" t="s">
        <v>330</v>
      </c>
      <c r="AI519" t="s">
        <v>37</v>
      </c>
      <c r="AJ519" t="s">
        <v>331</v>
      </c>
    </row>
    <row r="520" spans="1:36" x14ac:dyDescent="0.25">
      <c r="A520" t="s">
        <v>32</v>
      </c>
      <c r="B520" t="s">
        <v>1619</v>
      </c>
      <c r="C520">
        <f>YEAR(B520)</f>
        <v>2001</v>
      </c>
      <c r="D520">
        <v>82.5</v>
      </c>
      <c r="E520">
        <v>68.099999999999994</v>
      </c>
      <c r="F520">
        <v>75.099999999999994</v>
      </c>
      <c r="H520" s="2">
        <f>IF(F520-78.22&lt;=0,0,IF(F520-78.22&lt;=1,1,2))</f>
        <v>0</v>
      </c>
      <c r="I520">
        <v>81.5</v>
      </c>
      <c r="J520">
        <v>68.099999999999994</v>
      </c>
      <c r="K520">
        <v>75.099999999999994</v>
      </c>
      <c r="L520">
        <v>57.1</v>
      </c>
      <c r="M520">
        <v>55.3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16.100000000000001</v>
      </c>
      <c r="W520">
        <v>321.7</v>
      </c>
      <c r="X520">
        <v>1009.5</v>
      </c>
      <c r="Y520">
        <v>0</v>
      </c>
      <c r="Z520">
        <v>6.2</v>
      </c>
      <c r="AA520">
        <v>0</v>
      </c>
      <c r="AB520">
        <v>0</v>
      </c>
      <c r="AC520">
        <v>0</v>
      </c>
      <c r="AD520">
        <v>0</v>
      </c>
      <c r="AE520" t="s">
        <v>1620</v>
      </c>
      <c r="AF520" t="s">
        <v>1621</v>
      </c>
      <c r="AG520">
        <v>0.74</v>
      </c>
      <c r="AH520" t="s">
        <v>330</v>
      </c>
      <c r="AI520" t="s">
        <v>37</v>
      </c>
      <c r="AJ520" t="s">
        <v>331</v>
      </c>
    </row>
    <row r="521" spans="1:36" x14ac:dyDescent="0.25">
      <c r="A521" t="s">
        <v>32</v>
      </c>
      <c r="B521" t="s">
        <v>1622</v>
      </c>
      <c r="C521">
        <f>YEAR(B521)</f>
        <v>2001</v>
      </c>
      <c r="D521">
        <v>82.5</v>
      </c>
      <c r="E521">
        <v>68.099999999999994</v>
      </c>
      <c r="F521">
        <v>75.400000000000006</v>
      </c>
      <c r="H521" s="2">
        <f>IF(F521-78.22&lt;=0,0,IF(F521-78.22&lt;=1,1,2))</f>
        <v>0</v>
      </c>
      <c r="I521">
        <v>82.4</v>
      </c>
      <c r="J521">
        <v>68.099999999999994</v>
      </c>
      <c r="K521">
        <v>75.599999999999994</v>
      </c>
      <c r="L521">
        <v>60.5</v>
      </c>
      <c r="M521">
        <v>60.7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8.1</v>
      </c>
      <c r="W521">
        <v>327.7</v>
      </c>
      <c r="X521">
        <v>1008.4</v>
      </c>
      <c r="Y521">
        <v>30</v>
      </c>
      <c r="Z521">
        <v>6.2</v>
      </c>
      <c r="AA521">
        <v>0</v>
      </c>
      <c r="AB521">
        <v>0</v>
      </c>
      <c r="AC521">
        <v>0</v>
      </c>
      <c r="AD521">
        <v>0</v>
      </c>
      <c r="AE521" t="s">
        <v>1623</v>
      </c>
      <c r="AF521" t="s">
        <v>1624</v>
      </c>
      <c r="AG521">
        <v>0.75</v>
      </c>
      <c r="AH521" t="s">
        <v>36</v>
      </c>
      <c r="AI521" t="s">
        <v>37</v>
      </c>
      <c r="AJ521" t="s">
        <v>38</v>
      </c>
    </row>
    <row r="522" spans="1:36" x14ac:dyDescent="0.25">
      <c r="A522" t="s">
        <v>32</v>
      </c>
      <c r="B522" t="s">
        <v>1625</v>
      </c>
      <c r="C522">
        <f>YEAR(B522)</f>
        <v>2001</v>
      </c>
      <c r="D522">
        <v>80.7</v>
      </c>
      <c r="E522">
        <v>71.7</v>
      </c>
      <c r="F522">
        <v>75.8</v>
      </c>
      <c r="H522" s="2">
        <f>IF(F522-78.22&lt;=0,0,IF(F522-78.22&lt;=1,1,2))</f>
        <v>0</v>
      </c>
      <c r="I522">
        <v>80.900000000000006</v>
      </c>
      <c r="J522">
        <v>71.7</v>
      </c>
      <c r="K522">
        <v>75.8</v>
      </c>
      <c r="L522">
        <v>61.8</v>
      </c>
      <c r="M522">
        <v>62.7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17.2</v>
      </c>
      <c r="W522">
        <v>314.2</v>
      </c>
      <c r="X522">
        <v>1008.1</v>
      </c>
      <c r="Y522">
        <v>0</v>
      </c>
      <c r="Z522">
        <v>6.2</v>
      </c>
      <c r="AA522">
        <v>0</v>
      </c>
      <c r="AB522">
        <v>0</v>
      </c>
      <c r="AC522">
        <v>0</v>
      </c>
      <c r="AD522">
        <v>0</v>
      </c>
      <c r="AE522" t="s">
        <v>1626</v>
      </c>
      <c r="AF522" t="s">
        <v>1627</v>
      </c>
      <c r="AG522">
        <v>0.8</v>
      </c>
      <c r="AH522" t="s">
        <v>330</v>
      </c>
      <c r="AI522" t="s">
        <v>37</v>
      </c>
      <c r="AJ522" t="s">
        <v>331</v>
      </c>
    </row>
    <row r="523" spans="1:36" x14ac:dyDescent="0.25">
      <c r="A523" t="s">
        <v>32</v>
      </c>
      <c r="B523" t="s">
        <v>1628</v>
      </c>
      <c r="C523">
        <f>YEAR(B523)</f>
        <v>2001</v>
      </c>
      <c r="D523">
        <v>77.099999999999994</v>
      </c>
      <c r="E523">
        <v>68.099999999999994</v>
      </c>
      <c r="F523">
        <v>74.8</v>
      </c>
      <c r="H523" s="2">
        <f>IF(F523-78.22&lt;=0,0,IF(F523-78.22&lt;=1,1,2))</f>
        <v>0</v>
      </c>
      <c r="I523">
        <v>77.099999999999994</v>
      </c>
      <c r="J523">
        <v>68.099999999999994</v>
      </c>
      <c r="K523">
        <v>74.8</v>
      </c>
      <c r="L523">
        <v>57.1</v>
      </c>
      <c r="M523">
        <v>54.7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15</v>
      </c>
      <c r="W523">
        <v>322.2</v>
      </c>
      <c r="X523">
        <v>1011</v>
      </c>
      <c r="Y523">
        <v>30</v>
      </c>
      <c r="Z523">
        <v>6.4</v>
      </c>
      <c r="AA523">
        <v>0</v>
      </c>
      <c r="AB523">
        <v>0</v>
      </c>
      <c r="AC523">
        <v>0</v>
      </c>
      <c r="AD523">
        <v>0</v>
      </c>
      <c r="AE523" t="s">
        <v>1629</v>
      </c>
      <c r="AF523" t="s">
        <v>1630</v>
      </c>
      <c r="AG523">
        <v>0.83</v>
      </c>
      <c r="AH523" t="s">
        <v>36</v>
      </c>
      <c r="AI523" t="s">
        <v>37</v>
      </c>
      <c r="AJ523" t="s">
        <v>38</v>
      </c>
    </row>
    <row r="524" spans="1:36" x14ac:dyDescent="0.25">
      <c r="A524" t="s">
        <v>32</v>
      </c>
      <c r="B524" t="s">
        <v>1631</v>
      </c>
      <c r="C524">
        <f>YEAR(B524)</f>
        <v>2001</v>
      </c>
      <c r="D524">
        <v>80.7</v>
      </c>
      <c r="E524">
        <v>71.7</v>
      </c>
      <c r="F524">
        <v>75.5</v>
      </c>
      <c r="H524" s="2">
        <f>IF(F524-78.22&lt;=0,0,IF(F524-78.22&lt;=1,1,2))</f>
        <v>0</v>
      </c>
      <c r="I524">
        <v>80.599999999999994</v>
      </c>
      <c r="J524">
        <v>71.7</v>
      </c>
      <c r="K524">
        <v>75.400000000000006</v>
      </c>
      <c r="L524">
        <v>56.4</v>
      </c>
      <c r="M524">
        <v>52.5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19.5</v>
      </c>
      <c r="W524">
        <v>312</v>
      </c>
      <c r="X524">
        <v>1011</v>
      </c>
      <c r="Y524">
        <v>30</v>
      </c>
      <c r="Z524">
        <v>6.4</v>
      </c>
      <c r="AA524">
        <v>0</v>
      </c>
      <c r="AB524">
        <v>0</v>
      </c>
      <c r="AC524">
        <v>0</v>
      </c>
      <c r="AD524">
        <v>0</v>
      </c>
      <c r="AE524" t="s">
        <v>1632</v>
      </c>
      <c r="AF524" t="s">
        <v>1633</v>
      </c>
      <c r="AG524">
        <v>0.87</v>
      </c>
      <c r="AH524" t="s">
        <v>36</v>
      </c>
      <c r="AI524" t="s">
        <v>37</v>
      </c>
      <c r="AJ524" t="s">
        <v>38</v>
      </c>
    </row>
    <row r="525" spans="1:36" x14ac:dyDescent="0.25">
      <c r="A525" t="s">
        <v>32</v>
      </c>
      <c r="B525" t="s">
        <v>1634</v>
      </c>
      <c r="C525">
        <f>YEAR(B525)</f>
        <v>2001</v>
      </c>
      <c r="D525">
        <v>82.5</v>
      </c>
      <c r="E525">
        <v>66.3</v>
      </c>
      <c r="F525">
        <v>76</v>
      </c>
      <c r="H525" s="2">
        <f>IF(F525-78.22&lt;=0,0,IF(F525-78.22&lt;=1,1,2))</f>
        <v>0</v>
      </c>
      <c r="I525">
        <v>83</v>
      </c>
      <c r="J525">
        <v>66.3</v>
      </c>
      <c r="K525">
        <v>76.3</v>
      </c>
      <c r="L525">
        <v>57.1</v>
      </c>
      <c r="M525">
        <v>52.5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18.3</v>
      </c>
      <c r="W525">
        <v>31.5</v>
      </c>
      <c r="X525">
        <v>1008.7</v>
      </c>
      <c r="Y525">
        <v>0</v>
      </c>
      <c r="Z525">
        <v>6.2</v>
      </c>
      <c r="AA525">
        <v>0</v>
      </c>
      <c r="AB525">
        <v>0</v>
      </c>
      <c r="AC525">
        <v>0</v>
      </c>
      <c r="AD525">
        <v>0</v>
      </c>
      <c r="AE525" t="s">
        <v>1635</v>
      </c>
      <c r="AF525" t="s">
        <v>1636</v>
      </c>
      <c r="AG525">
        <v>0.9</v>
      </c>
      <c r="AH525" t="s">
        <v>330</v>
      </c>
      <c r="AI525" t="s">
        <v>37</v>
      </c>
      <c r="AJ525" t="s">
        <v>331</v>
      </c>
    </row>
    <row r="526" spans="1:36" x14ac:dyDescent="0.25">
      <c r="A526" t="s">
        <v>32</v>
      </c>
      <c r="B526" t="s">
        <v>1637</v>
      </c>
      <c r="C526">
        <f>YEAR(B526)</f>
        <v>2001</v>
      </c>
      <c r="D526">
        <v>84.3</v>
      </c>
      <c r="E526">
        <v>73.5</v>
      </c>
      <c r="F526">
        <v>77.5</v>
      </c>
      <c r="H526" s="2">
        <f>IF(F526-78.22&lt;=0,0,IF(F526-78.22&lt;=1,1,2))</f>
        <v>0</v>
      </c>
      <c r="I526">
        <v>82.1</v>
      </c>
      <c r="J526">
        <v>73.5</v>
      </c>
      <c r="K526">
        <v>77.2</v>
      </c>
      <c r="L526">
        <v>55.3</v>
      </c>
      <c r="M526">
        <v>48.1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20.8</v>
      </c>
      <c r="W526">
        <v>314.8</v>
      </c>
      <c r="X526">
        <v>1008.6</v>
      </c>
      <c r="Y526">
        <v>56.7</v>
      </c>
      <c r="Z526">
        <v>6.6</v>
      </c>
      <c r="AA526">
        <v>0</v>
      </c>
      <c r="AB526">
        <v>0</v>
      </c>
      <c r="AC526">
        <v>0</v>
      </c>
      <c r="AD526">
        <v>0</v>
      </c>
      <c r="AE526" t="s">
        <v>1638</v>
      </c>
      <c r="AF526" t="s">
        <v>1639</v>
      </c>
      <c r="AG526">
        <v>0.93</v>
      </c>
      <c r="AH526" t="s">
        <v>36</v>
      </c>
      <c r="AI526" t="s">
        <v>37</v>
      </c>
      <c r="AJ526" t="s">
        <v>38</v>
      </c>
    </row>
    <row r="527" spans="1:36" x14ac:dyDescent="0.25">
      <c r="A527" t="s">
        <v>32</v>
      </c>
      <c r="B527" t="s">
        <v>1640</v>
      </c>
      <c r="C527">
        <f>YEAR(B527)</f>
        <v>2001</v>
      </c>
      <c r="D527">
        <v>78.900000000000006</v>
      </c>
      <c r="E527">
        <v>64.5</v>
      </c>
      <c r="F527">
        <v>72.2</v>
      </c>
      <c r="H527" s="2">
        <f>IF(F527-78.22&lt;=0,0,IF(F527-78.22&lt;=1,1,2))</f>
        <v>0</v>
      </c>
      <c r="I527">
        <v>78.900000000000006</v>
      </c>
      <c r="J527">
        <v>64.5</v>
      </c>
      <c r="K527">
        <v>72.2</v>
      </c>
      <c r="L527">
        <v>56.9</v>
      </c>
      <c r="M527">
        <v>59.8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17.2</v>
      </c>
      <c r="W527">
        <v>292.10000000000002</v>
      </c>
      <c r="X527">
        <v>1010</v>
      </c>
      <c r="Y527">
        <v>37.1</v>
      </c>
      <c r="Z527">
        <v>6.9</v>
      </c>
      <c r="AA527">
        <v>0</v>
      </c>
      <c r="AB527">
        <v>0</v>
      </c>
      <c r="AC527">
        <v>0</v>
      </c>
      <c r="AD527">
        <v>0</v>
      </c>
      <c r="AE527" t="s">
        <v>1641</v>
      </c>
      <c r="AF527" t="s">
        <v>1642</v>
      </c>
      <c r="AG527">
        <v>0.96</v>
      </c>
      <c r="AH527" t="s">
        <v>36</v>
      </c>
      <c r="AI527" t="s">
        <v>37</v>
      </c>
      <c r="AJ527" t="s">
        <v>38</v>
      </c>
    </row>
    <row r="528" spans="1:36" x14ac:dyDescent="0.25">
      <c r="A528" t="s">
        <v>32</v>
      </c>
      <c r="B528" t="s">
        <v>1643</v>
      </c>
      <c r="C528">
        <f>YEAR(B528)</f>
        <v>2001</v>
      </c>
      <c r="D528">
        <v>77.099999999999994</v>
      </c>
      <c r="E528">
        <v>62.7</v>
      </c>
      <c r="F528">
        <v>70.8</v>
      </c>
      <c r="H528" s="2">
        <f>IF(F528-78.22&lt;=0,0,IF(F528-78.22&lt;=1,1,2))</f>
        <v>0</v>
      </c>
      <c r="I528">
        <v>77.099999999999994</v>
      </c>
      <c r="J528">
        <v>62.7</v>
      </c>
      <c r="K528">
        <v>70.8</v>
      </c>
      <c r="L528">
        <v>55.2</v>
      </c>
      <c r="M528">
        <v>58.6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21.9</v>
      </c>
      <c r="W528">
        <v>287.10000000000002</v>
      </c>
      <c r="X528">
        <v>1011.3</v>
      </c>
      <c r="Y528">
        <v>36.700000000000003</v>
      </c>
      <c r="Z528">
        <v>9.1999999999999993</v>
      </c>
      <c r="AA528">
        <v>0</v>
      </c>
      <c r="AB528">
        <v>0</v>
      </c>
      <c r="AC528">
        <v>0</v>
      </c>
      <c r="AD528">
        <v>0</v>
      </c>
      <c r="AE528" t="s">
        <v>1644</v>
      </c>
      <c r="AF528" t="s">
        <v>1645</v>
      </c>
      <c r="AG528">
        <v>0</v>
      </c>
      <c r="AH528" t="s">
        <v>36</v>
      </c>
      <c r="AI528" t="s">
        <v>37</v>
      </c>
      <c r="AJ528" t="s">
        <v>38</v>
      </c>
    </row>
    <row r="529" spans="1:36" x14ac:dyDescent="0.25">
      <c r="A529" t="s">
        <v>32</v>
      </c>
      <c r="B529" t="s">
        <v>1646</v>
      </c>
      <c r="C529">
        <f>YEAR(B529)</f>
        <v>2001</v>
      </c>
      <c r="D529">
        <v>77.099999999999994</v>
      </c>
      <c r="E529">
        <v>66.3</v>
      </c>
      <c r="F529">
        <v>72.8</v>
      </c>
      <c r="H529" s="2">
        <f>IF(F529-78.22&lt;=0,0,IF(F529-78.22&lt;=1,1,2))</f>
        <v>0</v>
      </c>
      <c r="I529">
        <v>77.099999999999994</v>
      </c>
      <c r="J529">
        <v>66.3</v>
      </c>
      <c r="K529">
        <v>72.8</v>
      </c>
      <c r="L529">
        <v>59.1</v>
      </c>
      <c r="M529">
        <v>62.7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23</v>
      </c>
      <c r="W529">
        <v>313.3</v>
      </c>
      <c r="X529">
        <v>1013.6</v>
      </c>
      <c r="Y529">
        <v>30</v>
      </c>
      <c r="Z529">
        <v>9.9</v>
      </c>
      <c r="AA529">
        <v>0</v>
      </c>
      <c r="AB529">
        <v>0</v>
      </c>
      <c r="AC529">
        <v>0</v>
      </c>
      <c r="AD529">
        <v>0</v>
      </c>
      <c r="AE529" t="s">
        <v>1647</v>
      </c>
      <c r="AF529" t="s">
        <v>1648</v>
      </c>
      <c r="AG529">
        <v>0.03</v>
      </c>
      <c r="AH529" t="s">
        <v>36</v>
      </c>
      <c r="AI529" t="s">
        <v>37</v>
      </c>
      <c r="AJ529" t="s">
        <v>38</v>
      </c>
    </row>
    <row r="530" spans="1:36" x14ac:dyDescent="0.25">
      <c r="A530" t="s">
        <v>32</v>
      </c>
      <c r="B530" t="s">
        <v>1649</v>
      </c>
      <c r="C530">
        <f>YEAR(B530)</f>
        <v>2001</v>
      </c>
      <c r="D530">
        <v>78.900000000000006</v>
      </c>
      <c r="E530">
        <v>64.5</v>
      </c>
      <c r="F530">
        <v>72.400000000000006</v>
      </c>
      <c r="H530" s="2">
        <f>IF(F530-78.22&lt;=0,0,IF(F530-78.22&lt;=1,1,2))</f>
        <v>0</v>
      </c>
      <c r="I530">
        <v>78.900000000000006</v>
      </c>
      <c r="J530">
        <v>64.5</v>
      </c>
      <c r="K530">
        <v>72.400000000000006</v>
      </c>
      <c r="L530">
        <v>58.4</v>
      </c>
      <c r="M530">
        <v>62.5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13.9</v>
      </c>
      <c r="W530">
        <v>349.3</v>
      </c>
      <c r="X530">
        <v>1014.5</v>
      </c>
      <c r="Y530">
        <v>30</v>
      </c>
      <c r="Z530">
        <v>6.5</v>
      </c>
      <c r="AA530">
        <v>0</v>
      </c>
      <c r="AB530">
        <v>0</v>
      </c>
      <c r="AC530">
        <v>0</v>
      </c>
      <c r="AD530">
        <v>0</v>
      </c>
      <c r="AE530" t="s">
        <v>1650</v>
      </c>
      <c r="AF530" t="s">
        <v>1651</v>
      </c>
      <c r="AG530">
        <v>7.0000000000000007E-2</v>
      </c>
      <c r="AH530" t="s">
        <v>36</v>
      </c>
      <c r="AI530" t="s">
        <v>37</v>
      </c>
      <c r="AJ530" t="s">
        <v>38</v>
      </c>
    </row>
    <row r="531" spans="1:36" x14ac:dyDescent="0.25">
      <c r="A531" t="s">
        <v>32</v>
      </c>
      <c r="B531" t="s">
        <v>1652</v>
      </c>
      <c r="C531">
        <f>YEAR(B531)</f>
        <v>2001</v>
      </c>
      <c r="D531">
        <v>77.099999999999994</v>
      </c>
      <c r="E531">
        <v>64.5</v>
      </c>
      <c r="F531">
        <v>72.8</v>
      </c>
      <c r="H531" s="2">
        <f>IF(F531-78.22&lt;=0,0,IF(F531-78.22&lt;=1,1,2))</f>
        <v>0</v>
      </c>
      <c r="I531">
        <v>77.099999999999994</v>
      </c>
      <c r="J531">
        <v>64.5</v>
      </c>
      <c r="K531">
        <v>72.8</v>
      </c>
      <c r="L531">
        <v>58.3</v>
      </c>
      <c r="M531">
        <v>61.1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16.100000000000001</v>
      </c>
      <c r="W531">
        <v>335.6</v>
      </c>
      <c r="X531">
        <v>1012.1</v>
      </c>
      <c r="Y531">
        <v>0</v>
      </c>
      <c r="Z531">
        <v>6.2</v>
      </c>
      <c r="AA531">
        <v>0</v>
      </c>
      <c r="AB531">
        <v>0</v>
      </c>
      <c r="AC531">
        <v>0</v>
      </c>
      <c r="AD531">
        <v>0</v>
      </c>
      <c r="AE531" t="s">
        <v>1653</v>
      </c>
      <c r="AF531" t="s">
        <v>1654</v>
      </c>
      <c r="AG531">
        <v>0.1</v>
      </c>
      <c r="AH531" t="s">
        <v>330</v>
      </c>
      <c r="AI531" t="s">
        <v>37</v>
      </c>
      <c r="AJ531" t="s">
        <v>331</v>
      </c>
    </row>
    <row r="532" spans="1:36" x14ac:dyDescent="0.25">
      <c r="A532" t="s">
        <v>32</v>
      </c>
      <c r="B532" t="s">
        <v>1655</v>
      </c>
      <c r="C532">
        <f>YEAR(B532)</f>
        <v>2001</v>
      </c>
      <c r="D532">
        <v>80.7</v>
      </c>
      <c r="E532">
        <v>64.5</v>
      </c>
      <c r="F532">
        <v>74.2</v>
      </c>
      <c r="H532" s="2">
        <f>IF(F532-78.22&lt;=0,0,IF(F532-78.22&lt;=1,1,2))</f>
        <v>0</v>
      </c>
      <c r="I532">
        <v>81.900000000000006</v>
      </c>
      <c r="J532">
        <v>64.5</v>
      </c>
      <c r="K532">
        <v>74.3</v>
      </c>
      <c r="L532">
        <v>60.6</v>
      </c>
      <c r="M532">
        <v>63.9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21.9</v>
      </c>
      <c r="W532">
        <v>302.8</v>
      </c>
      <c r="X532">
        <v>1011.6</v>
      </c>
      <c r="Y532">
        <v>30</v>
      </c>
      <c r="Z532">
        <v>6.9</v>
      </c>
      <c r="AA532">
        <v>0</v>
      </c>
      <c r="AB532">
        <v>0</v>
      </c>
      <c r="AC532">
        <v>0</v>
      </c>
      <c r="AD532">
        <v>0</v>
      </c>
      <c r="AE532" t="s">
        <v>1656</v>
      </c>
      <c r="AF532" t="s">
        <v>1657</v>
      </c>
      <c r="AG532">
        <v>0.14000000000000001</v>
      </c>
      <c r="AH532" t="s">
        <v>36</v>
      </c>
      <c r="AI532" t="s">
        <v>37</v>
      </c>
      <c r="AJ532" t="s">
        <v>38</v>
      </c>
    </row>
    <row r="533" spans="1:36" x14ac:dyDescent="0.25">
      <c r="A533" t="s">
        <v>32</v>
      </c>
      <c r="B533" t="s">
        <v>1658</v>
      </c>
      <c r="C533">
        <f>YEAR(B533)</f>
        <v>2001</v>
      </c>
      <c r="D533">
        <v>80.7</v>
      </c>
      <c r="E533">
        <v>73.5</v>
      </c>
      <c r="F533">
        <v>77</v>
      </c>
      <c r="H533" s="2">
        <f>IF(F533-78.22&lt;=0,0,IF(F533-78.22&lt;=1,1,2))</f>
        <v>0</v>
      </c>
      <c r="I533">
        <v>80.900000000000006</v>
      </c>
      <c r="J533">
        <v>73.5</v>
      </c>
      <c r="K533">
        <v>77.099999999999994</v>
      </c>
      <c r="L533">
        <v>57.4</v>
      </c>
      <c r="M533">
        <v>51.3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18.3</v>
      </c>
      <c r="W533">
        <v>306.10000000000002</v>
      </c>
      <c r="X533">
        <v>1012.6</v>
      </c>
      <c r="Y533">
        <v>30</v>
      </c>
      <c r="Z533">
        <v>6.2</v>
      </c>
      <c r="AA533">
        <v>0</v>
      </c>
      <c r="AB533">
        <v>0</v>
      </c>
      <c r="AC533">
        <v>0</v>
      </c>
      <c r="AD533">
        <v>0</v>
      </c>
      <c r="AE533" t="s">
        <v>1659</v>
      </c>
      <c r="AF533" t="s">
        <v>1660</v>
      </c>
      <c r="AG533">
        <v>0.17</v>
      </c>
      <c r="AH533" t="s">
        <v>36</v>
      </c>
      <c r="AI533" t="s">
        <v>37</v>
      </c>
      <c r="AJ533" t="s">
        <v>38</v>
      </c>
    </row>
    <row r="534" spans="1:36" x14ac:dyDescent="0.25">
      <c r="A534" t="s">
        <v>32</v>
      </c>
      <c r="B534" t="s">
        <v>1661</v>
      </c>
      <c r="C534">
        <f>YEAR(B534)</f>
        <v>2001</v>
      </c>
      <c r="D534">
        <v>80.7</v>
      </c>
      <c r="E534">
        <v>73.5</v>
      </c>
      <c r="F534">
        <v>77</v>
      </c>
      <c r="H534" s="2">
        <f>IF(F534-78.22&lt;=0,0,IF(F534-78.22&lt;=1,1,2))</f>
        <v>0</v>
      </c>
      <c r="I534">
        <v>81.5</v>
      </c>
      <c r="J534">
        <v>73.5</v>
      </c>
      <c r="K534">
        <v>77.099999999999994</v>
      </c>
      <c r="L534">
        <v>58.9</v>
      </c>
      <c r="M534">
        <v>53.9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23</v>
      </c>
      <c r="W534">
        <v>308.7</v>
      </c>
      <c r="X534">
        <v>1011.9</v>
      </c>
      <c r="Y534">
        <v>30</v>
      </c>
      <c r="Z534">
        <v>6.7</v>
      </c>
      <c r="AA534">
        <v>0</v>
      </c>
      <c r="AB534">
        <v>0</v>
      </c>
      <c r="AC534">
        <v>0</v>
      </c>
      <c r="AD534">
        <v>0</v>
      </c>
      <c r="AE534" t="s">
        <v>1662</v>
      </c>
      <c r="AF534" t="s">
        <v>1663</v>
      </c>
      <c r="AG534">
        <v>0.21</v>
      </c>
      <c r="AH534" t="s">
        <v>36</v>
      </c>
      <c r="AI534" t="s">
        <v>37</v>
      </c>
      <c r="AJ534" t="s">
        <v>38</v>
      </c>
    </row>
    <row r="535" spans="1:36" x14ac:dyDescent="0.25">
      <c r="A535" t="s">
        <v>32</v>
      </c>
      <c r="B535" t="s">
        <v>1664</v>
      </c>
      <c r="C535">
        <f>YEAR(B535)</f>
        <v>2001</v>
      </c>
      <c r="D535">
        <v>82.5</v>
      </c>
      <c r="E535">
        <v>71.7</v>
      </c>
      <c r="F535">
        <v>78.3</v>
      </c>
      <c r="H535" s="2">
        <f>IF(F535-78.22&lt;=0,0,IF(F535-78.22&lt;=1,1,2))</f>
        <v>1</v>
      </c>
      <c r="I535">
        <v>82.2</v>
      </c>
      <c r="J535">
        <v>71.7</v>
      </c>
      <c r="K535">
        <v>78.2</v>
      </c>
      <c r="L535">
        <v>54.6</v>
      </c>
      <c r="M535">
        <v>44.3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19.5</v>
      </c>
      <c r="W535">
        <v>306.5</v>
      </c>
      <c r="X535">
        <v>1012.6</v>
      </c>
      <c r="Y535">
        <v>0</v>
      </c>
      <c r="Z535">
        <v>6.2</v>
      </c>
      <c r="AA535">
        <v>0</v>
      </c>
      <c r="AB535">
        <v>0</v>
      </c>
      <c r="AC535">
        <v>0</v>
      </c>
      <c r="AD535">
        <v>0</v>
      </c>
      <c r="AE535" t="s">
        <v>1665</v>
      </c>
      <c r="AF535" t="s">
        <v>1666</v>
      </c>
      <c r="AG535">
        <v>0.25</v>
      </c>
      <c r="AH535" t="s">
        <v>330</v>
      </c>
      <c r="AI535" t="s">
        <v>37</v>
      </c>
      <c r="AJ535" t="s">
        <v>331</v>
      </c>
    </row>
    <row r="536" spans="1:36" x14ac:dyDescent="0.25">
      <c r="A536" t="s">
        <v>32</v>
      </c>
      <c r="B536" t="s">
        <v>1667</v>
      </c>
      <c r="C536">
        <f>YEAR(B536)</f>
        <v>2001</v>
      </c>
      <c r="D536">
        <v>84.3</v>
      </c>
      <c r="E536">
        <v>69.900000000000006</v>
      </c>
      <c r="F536">
        <v>77.599999999999994</v>
      </c>
      <c r="H536" s="2">
        <f>IF(F536-78.22&lt;=0,0,IF(F536-78.22&lt;=1,1,2))</f>
        <v>0</v>
      </c>
      <c r="I536">
        <v>83.6</v>
      </c>
      <c r="J536">
        <v>69.900000000000006</v>
      </c>
      <c r="K536">
        <v>77.400000000000006</v>
      </c>
      <c r="L536">
        <v>58.5</v>
      </c>
      <c r="M536">
        <v>53.6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17.2</v>
      </c>
      <c r="W536">
        <v>306.8</v>
      </c>
      <c r="X536">
        <v>1013</v>
      </c>
      <c r="Y536">
        <v>0</v>
      </c>
      <c r="Z536">
        <v>6.2</v>
      </c>
      <c r="AA536">
        <v>0</v>
      </c>
      <c r="AB536">
        <v>0</v>
      </c>
      <c r="AC536">
        <v>0</v>
      </c>
      <c r="AD536">
        <v>0</v>
      </c>
      <c r="AE536" t="s">
        <v>1668</v>
      </c>
      <c r="AF536" t="s">
        <v>1669</v>
      </c>
      <c r="AG536">
        <v>0.28000000000000003</v>
      </c>
      <c r="AH536" t="s">
        <v>330</v>
      </c>
      <c r="AI536" t="s">
        <v>37</v>
      </c>
      <c r="AJ536" t="s">
        <v>331</v>
      </c>
    </row>
    <row r="537" spans="1:36" x14ac:dyDescent="0.25">
      <c r="A537" t="s">
        <v>32</v>
      </c>
      <c r="B537" t="s">
        <v>1670</v>
      </c>
      <c r="C537">
        <f>YEAR(B537)</f>
        <v>2001</v>
      </c>
      <c r="D537">
        <v>84.3</v>
      </c>
      <c r="E537">
        <v>69.900000000000006</v>
      </c>
      <c r="F537">
        <v>78.5</v>
      </c>
      <c r="H537" s="2">
        <f>IF(F537-78.22&lt;=0,0,IF(F537-78.22&lt;=1,1,2))</f>
        <v>1</v>
      </c>
      <c r="I537">
        <v>83.6</v>
      </c>
      <c r="J537">
        <v>69.900000000000006</v>
      </c>
      <c r="K537">
        <v>78.400000000000006</v>
      </c>
      <c r="L537">
        <v>55.7</v>
      </c>
      <c r="M537">
        <v>45.9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23</v>
      </c>
      <c r="W537">
        <v>303.60000000000002</v>
      </c>
      <c r="X537">
        <v>1011.8</v>
      </c>
      <c r="Y537">
        <v>0</v>
      </c>
      <c r="Z537">
        <v>6.2</v>
      </c>
      <c r="AA537">
        <v>0</v>
      </c>
      <c r="AB537">
        <v>0</v>
      </c>
      <c r="AC537">
        <v>0</v>
      </c>
      <c r="AD537">
        <v>0</v>
      </c>
      <c r="AE537" t="s">
        <v>1671</v>
      </c>
      <c r="AF537" t="s">
        <v>1672</v>
      </c>
      <c r="AG537">
        <v>0.31</v>
      </c>
      <c r="AH537" t="s">
        <v>330</v>
      </c>
      <c r="AI537" t="s">
        <v>37</v>
      </c>
      <c r="AJ537" t="s">
        <v>331</v>
      </c>
    </row>
    <row r="538" spans="1:36" x14ac:dyDescent="0.25">
      <c r="A538" t="s">
        <v>32</v>
      </c>
      <c r="B538" t="s">
        <v>1673</v>
      </c>
      <c r="C538">
        <f>YEAR(B538)</f>
        <v>2001</v>
      </c>
      <c r="D538">
        <v>82.5</v>
      </c>
      <c r="E538">
        <v>75.3</v>
      </c>
      <c r="F538">
        <v>79.400000000000006</v>
      </c>
      <c r="H538" s="2">
        <f>IF(F538-78.22&lt;=0,0,IF(F538-78.22&lt;=1,1,2))</f>
        <v>2</v>
      </c>
      <c r="I538">
        <v>82.6</v>
      </c>
      <c r="J538">
        <v>75.3</v>
      </c>
      <c r="K538">
        <v>79.2</v>
      </c>
      <c r="L538">
        <v>56.6</v>
      </c>
      <c r="M538">
        <v>46.2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20.8</v>
      </c>
      <c r="W538">
        <v>307.3</v>
      </c>
      <c r="X538">
        <v>1011.8</v>
      </c>
      <c r="Y538">
        <v>30</v>
      </c>
      <c r="Z538">
        <v>6.4</v>
      </c>
      <c r="AA538">
        <v>0</v>
      </c>
      <c r="AB538">
        <v>0</v>
      </c>
      <c r="AC538">
        <v>0</v>
      </c>
      <c r="AD538">
        <v>0</v>
      </c>
      <c r="AE538" t="s">
        <v>1674</v>
      </c>
      <c r="AF538" t="s">
        <v>1675</v>
      </c>
      <c r="AG538">
        <v>0.35</v>
      </c>
      <c r="AH538" t="s">
        <v>36</v>
      </c>
      <c r="AI538" t="s">
        <v>37</v>
      </c>
      <c r="AJ538" t="s">
        <v>38</v>
      </c>
    </row>
    <row r="539" spans="1:36" x14ac:dyDescent="0.25">
      <c r="A539" t="s">
        <v>32</v>
      </c>
      <c r="B539" t="s">
        <v>1676</v>
      </c>
      <c r="C539">
        <f>YEAR(B539)</f>
        <v>2001</v>
      </c>
      <c r="D539">
        <v>82.5</v>
      </c>
      <c r="E539">
        <v>69.900000000000006</v>
      </c>
      <c r="F539">
        <v>76.900000000000006</v>
      </c>
      <c r="H539" s="2">
        <f>IF(F539-78.22&lt;=0,0,IF(F539-78.22&lt;=1,1,2))</f>
        <v>0</v>
      </c>
      <c r="I539">
        <v>83</v>
      </c>
      <c r="J539">
        <v>69.900000000000006</v>
      </c>
      <c r="K539">
        <v>77.2</v>
      </c>
      <c r="L539">
        <v>62.7</v>
      </c>
      <c r="M539">
        <v>62.1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18.3</v>
      </c>
      <c r="W539">
        <v>318.7</v>
      </c>
      <c r="X539">
        <v>1010.8</v>
      </c>
      <c r="Y539">
        <v>30</v>
      </c>
      <c r="Z539">
        <v>9.5</v>
      </c>
      <c r="AA539">
        <v>0</v>
      </c>
      <c r="AB539">
        <v>0</v>
      </c>
      <c r="AC539">
        <v>0</v>
      </c>
      <c r="AD539">
        <v>0</v>
      </c>
      <c r="AE539" t="s">
        <v>1677</v>
      </c>
      <c r="AF539" t="s">
        <v>1678</v>
      </c>
      <c r="AG539">
        <v>0.38</v>
      </c>
      <c r="AH539" t="s">
        <v>36</v>
      </c>
      <c r="AI539" t="s">
        <v>37</v>
      </c>
      <c r="AJ539" t="s">
        <v>38</v>
      </c>
    </row>
    <row r="540" spans="1:36" x14ac:dyDescent="0.25">
      <c r="A540" t="s">
        <v>32</v>
      </c>
      <c r="B540" t="s">
        <v>1679</v>
      </c>
      <c r="C540">
        <f>YEAR(B540)</f>
        <v>2001</v>
      </c>
      <c r="D540">
        <v>78.900000000000006</v>
      </c>
      <c r="E540">
        <v>66.3</v>
      </c>
      <c r="F540">
        <v>74.3</v>
      </c>
      <c r="H540" s="2">
        <f>IF(F540-78.22&lt;=0,0,IF(F540-78.22&lt;=1,1,2))</f>
        <v>0</v>
      </c>
      <c r="I540">
        <v>78.900000000000006</v>
      </c>
      <c r="J540">
        <v>66.3</v>
      </c>
      <c r="K540">
        <v>74.3</v>
      </c>
      <c r="L540">
        <v>64.7</v>
      </c>
      <c r="M540">
        <v>72.7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10.3</v>
      </c>
      <c r="W540">
        <v>353</v>
      </c>
      <c r="X540">
        <v>1010.7</v>
      </c>
      <c r="Y540">
        <v>30</v>
      </c>
      <c r="Z540">
        <v>10.6</v>
      </c>
      <c r="AA540">
        <v>0</v>
      </c>
      <c r="AB540">
        <v>0</v>
      </c>
      <c r="AC540">
        <v>0</v>
      </c>
      <c r="AD540">
        <v>0</v>
      </c>
      <c r="AE540" t="s">
        <v>1680</v>
      </c>
      <c r="AF540" t="s">
        <v>1681</v>
      </c>
      <c r="AG540">
        <v>0.42</v>
      </c>
      <c r="AH540" t="s">
        <v>36</v>
      </c>
      <c r="AI540" t="s">
        <v>37</v>
      </c>
      <c r="AJ540" t="s">
        <v>38</v>
      </c>
    </row>
    <row r="541" spans="1:36" x14ac:dyDescent="0.25">
      <c r="A541" t="s">
        <v>32</v>
      </c>
      <c r="B541" t="s">
        <v>1682</v>
      </c>
      <c r="C541">
        <f>YEAR(B541)</f>
        <v>2001</v>
      </c>
      <c r="D541">
        <v>78.900000000000006</v>
      </c>
      <c r="E541">
        <v>66.3</v>
      </c>
      <c r="F541">
        <v>75.400000000000006</v>
      </c>
      <c r="H541" s="2">
        <f>IF(F541-78.22&lt;=0,0,IF(F541-78.22&lt;=1,1,2))</f>
        <v>0</v>
      </c>
      <c r="I541">
        <v>78.900000000000006</v>
      </c>
      <c r="J541">
        <v>66.3</v>
      </c>
      <c r="K541">
        <v>75.400000000000006</v>
      </c>
      <c r="L541">
        <v>62.4</v>
      </c>
      <c r="M541">
        <v>64.8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16.100000000000001</v>
      </c>
      <c r="W541">
        <v>309.5</v>
      </c>
      <c r="X541">
        <v>1012</v>
      </c>
      <c r="Y541">
        <v>30</v>
      </c>
      <c r="Z541">
        <v>7.9</v>
      </c>
      <c r="AA541">
        <v>0</v>
      </c>
      <c r="AB541">
        <v>0</v>
      </c>
      <c r="AC541">
        <v>0</v>
      </c>
      <c r="AD541">
        <v>0</v>
      </c>
      <c r="AE541" t="s">
        <v>1683</v>
      </c>
      <c r="AF541" t="s">
        <v>1684</v>
      </c>
      <c r="AG541">
        <v>0.46</v>
      </c>
      <c r="AH541" t="s">
        <v>36</v>
      </c>
      <c r="AI541" t="s">
        <v>37</v>
      </c>
      <c r="AJ541" t="s">
        <v>38</v>
      </c>
    </row>
    <row r="542" spans="1:36" x14ac:dyDescent="0.25">
      <c r="A542" t="s">
        <v>32</v>
      </c>
      <c r="B542" t="s">
        <v>1685</v>
      </c>
      <c r="C542">
        <f>YEAR(B542)</f>
        <v>2001</v>
      </c>
      <c r="D542">
        <v>82.5</v>
      </c>
      <c r="E542">
        <v>71.7</v>
      </c>
      <c r="F542">
        <v>78.5</v>
      </c>
      <c r="H542" s="2">
        <f>IF(F542-78.22&lt;=0,0,IF(F542-78.22&lt;=1,1,2))</f>
        <v>1</v>
      </c>
      <c r="I542">
        <v>83</v>
      </c>
      <c r="J542">
        <v>71.7</v>
      </c>
      <c r="K542">
        <v>78.5</v>
      </c>
      <c r="L542">
        <v>60.7</v>
      </c>
      <c r="M542">
        <v>55.9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19.5</v>
      </c>
      <c r="W542">
        <v>307.5</v>
      </c>
      <c r="X542">
        <v>1011.7</v>
      </c>
      <c r="Y542">
        <v>30</v>
      </c>
      <c r="Z542">
        <v>7.2</v>
      </c>
      <c r="AA542">
        <v>0</v>
      </c>
      <c r="AB542">
        <v>0</v>
      </c>
      <c r="AC542">
        <v>0</v>
      </c>
      <c r="AD542">
        <v>0</v>
      </c>
      <c r="AE542" t="s">
        <v>1686</v>
      </c>
      <c r="AF542" t="s">
        <v>1687</v>
      </c>
      <c r="AG542">
        <v>0.5</v>
      </c>
      <c r="AH542" t="s">
        <v>36</v>
      </c>
      <c r="AI542" t="s">
        <v>37</v>
      </c>
      <c r="AJ542" t="s">
        <v>38</v>
      </c>
    </row>
    <row r="543" spans="1:36" x14ac:dyDescent="0.25">
      <c r="A543" t="s">
        <v>32</v>
      </c>
      <c r="B543" t="s">
        <v>1688</v>
      </c>
      <c r="C543">
        <f>YEAR(B543)</f>
        <v>2001</v>
      </c>
      <c r="D543">
        <v>84.3</v>
      </c>
      <c r="E543">
        <v>77.099999999999994</v>
      </c>
      <c r="F543">
        <v>80.900000000000006</v>
      </c>
      <c r="H543" s="2">
        <f>IF(F543-78.22&lt;=0,0,IF(F543-78.22&lt;=1,1,2))</f>
        <v>2</v>
      </c>
      <c r="I543">
        <v>86.6</v>
      </c>
      <c r="J543">
        <v>77.099999999999994</v>
      </c>
      <c r="K543">
        <v>81.3</v>
      </c>
      <c r="L543">
        <v>60</v>
      </c>
      <c r="M543">
        <v>49.7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18.3</v>
      </c>
      <c r="W543">
        <v>309.10000000000002</v>
      </c>
      <c r="X543">
        <v>1011.5</v>
      </c>
      <c r="Y543">
        <v>0</v>
      </c>
      <c r="Z543">
        <v>6.2</v>
      </c>
      <c r="AA543">
        <v>0</v>
      </c>
      <c r="AB543">
        <v>0</v>
      </c>
      <c r="AC543">
        <v>0</v>
      </c>
      <c r="AD543">
        <v>0</v>
      </c>
      <c r="AE543" t="s">
        <v>1689</v>
      </c>
      <c r="AF543" t="s">
        <v>1690</v>
      </c>
      <c r="AG543">
        <v>0.52</v>
      </c>
      <c r="AH543" t="s">
        <v>330</v>
      </c>
      <c r="AI543" t="s">
        <v>37</v>
      </c>
      <c r="AJ543" t="s">
        <v>331</v>
      </c>
    </row>
    <row r="544" spans="1:36" x14ac:dyDescent="0.25">
      <c r="A544" t="s">
        <v>32</v>
      </c>
      <c r="B544" t="s">
        <v>1691</v>
      </c>
      <c r="C544">
        <f>YEAR(B544)</f>
        <v>2001</v>
      </c>
      <c r="D544">
        <v>82.5</v>
      </c>
      <c r="E544">
        <v>75.3</v>
      </c>
      <c r="F544">
        <v>78.7</v>
      </c>
      <c r="H544" s="2">
        <f>IF(F544-78.22&lt;=0,0,IF(F544-78.22&lt;=1,1,2))</f>
        <v>1</v>
      </c>
      <c r="I544">
        <v>83</v>
      </c>
      <c r="J544">
        <v>75.3</v>
      </c>
      <c r="K544">
        <v>79.2</v>
      </c>
      <c r="L544">
        <v>64</v>
      </c>
      <c r="M544">
        <v>61.2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21.9</v>
      </c>
      <c r="W544">
        <v>314.10000000000002</v>
      </c>
      <c r="X544">
        <v>1012</v>
      </c>
      <c r="Y544">
        <v>30</v>
      </c>
      <c r="Z544">
        <v>7.2</v>
      </c>
      <c r="AA544">
        <v>0</v>
      </c>
      <c r="AB544">
        <v>0</v>
      </c>
      <c r="AC544">
        <v>0</v>
      </c>
      <c r="AD544">
        <v>0</v>
      </c>
      <c r="AE544" t="s">
        <v>1692</v>
      </c>
      <c r="AF544" t="s">
        <v>1693</v>
      </c>
      <c r="AG544">
        <v>0.56000000000000005</v>
      </c>
      <c r="AH544" t="s">
        <v>36</v>
      </c>
      <c r="AI544" t="s">
        <v>37</v>
      </c>
      <c r="AJ544" t="s">
        <v>38</v>
      </c>
    </row>
    <row r="545" spans="1:36" x14ac:dyDescent="0.25">
      <c r="A545" t="s">
        <v>32</v>
      </c>
      <c r="B545" t="s">
        <v>1694</v>
      </c>
      <c r="C545">
        <f>YEAR(B545)</f>
        <v>2001</v>
      </c>
      <c r="D545">
        <v>86.1</v>
      </c>
      <c r="E545">
        <v>77.099999999999994</v>
      </c>
      <c r="F545">
        <v>80.400000000000006</v>
      </c>
      <c r="H545" s="2">
        <f>IF(F545-78.22&lt;=0,0,IF(F545-78.22&lt;=1,1,2))</f>
        <v>2</v>
      </c>
      <c r="I545">
        <v>85.2</v>
      </c>
      <c r="J545">
        <v>77.099999999999994</v>
      </c>
      <c r="K545">
        <v>80.7</v>
      </c>
      <c r="L545">
        <v>61.3</v>
      </c>
      <c r="M545">
        <v>53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23</v>
      </c>
      <c r="W545">
        <v>309.39999999999998</v>
      </c>
      <c r="X545">
        <v>1012</v>
      </c>
      <c r="Y545">
        <v>30</v>
      </c>
      <c r="Z545">
        <v>6.2</v>
      </c>
      <c r="AA545">
        <v>0</v>
      </c>
      <c r="AB545">
        <v>0</v>
      </c>
      <c r="AC545">
        <v>0</v>
      </c>
      <c r="AD545">
        <v>0</v>
      </c>
      <c r="AE545" t="s">
        <v>1695</v>
      </c>
      <c r="AF545" t="s">
        <v>1696</v>
      </c>
      <c r="AG545">
        <v>0.59</v>
      </c>
      <c r="AH545" t="s">
        <v>36</v>
      </c>
      <c r="AI545" t="s">
        <v>37</v>
      </c>
      <c r="AJ545" t="s">
        <v>38</v>
      </c>
    </row>
    <row r="546" spans="1:36" x14ac:dyDescent="0.25">
      <c r="A546" t="s">
        <v>32</v>
      </c>
      <c r="B546" t="s">
        <v>1697</v>
      </c>
      <c r="C546">
        <f>YEAR(B546)</f>
        <v>2001</v>
      </c>
      <c r="D546">
        <v>91.5</v>
      </c>
      <c r="E546">
        <v>73.5</v>
      </c>
      <c r="F546">
        <v>82.4</v>
      </c>
      <c r="H546" s="2">
        <f>IF(F546-78.22&lt;=0,0,IF(F546-78.22&lt;=1,1,2))</f>
        <v>2</v>
      </c>
      <c r="I546">
        <v>89.6</v>
      </c>
      <c r="J546">
        <v>73.5</v>
      </c>
      <c r="K546">
        <v>83.1</v>
      </c>
      <c r="L546">
        <v>58.1</v>
      </c>
      <c r="M546">
        <v>45.3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11.4</v>
      </c>
      <c r="W546">
        <v>140.4</v>
      </c>
      <c r="X546">
        <v>1008.8</v>
      </c>
      <c r="Y546">
        <v>0</v>
      </c>
      <c r="Z546">
        <v>6.2</v>
      </c>
      <c r="AA546">
        <v>0</v>
      </c>
      <c r="AB546">
        <v>0</v>
      </c>
      <c r="AC546">
        <v>0</v>
      </c>
      <c r="AD546">
        <v>0</v>
      </c>
      <c r="AE546" t="s">
        <v>1698</v>
      </c>
      <c r="AF546" t="s">
        <v>1699</v>
      </c>
      <c r="AG546">
        <v>0.62</v>
      </c>
      <c r="AH546" t="s">
        <v>330</v>
      </c>
      <c r="AI546" t="s">
        <v>37</v>
      </c>
      <c r="AJ546" t="s">
        <v>331</v>
      </c>
    </row>
    <row r="547" spans="1:36" x14ac:dyDescent="0.25">
      <c r="A547" t="s">
        <v>32</v>
      </c>
      <c r="B547" t="s">
        <v>1700</v>
      </c>
      <c r="C547">
        <f>YEAR(B547)</f>
        <v>2001</v>
      </c>
      <c r="D547">
        <v>87.9</v>
      </c>
      <c r="E547">
        <v>73.5</v>
      </c>
      <c r="F547">
        <v>81</v>
      </c>
      <c r="H547" s="2">
        <f>IF(F547-78.22&lt;=0,0,IF(F547-78.22&lt;=1,1,2))</f>
        <v>2</v>
      </c>
      <c r="I547">
        <v>88.6</v>
      </c>
      <c r="J547">
        <v>73.5</v>
      </c>
      <c r="K547">
        <v>82.1</v>
      </c>
      <c r="L547">
        <v>63.8</v>
      </c>
      <c r="M547">
        <v>56.7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19.5</v>
      </c>
      <c r="W547">
        <v>301.2</v>
      </c>
      <c r="X547">
        <v>1009.7</v>
      </c>
      <c r="Y547">
        <v>0</v>
      </c>
      <c r="Z547">
        <v>6.2</v>
      </c>
      <c r="AA547">
        <v>0</v>
      </c>
      <c r="AB547">
        <v>0</v>
      </c>
      <c r="AC547">
        <v>0</v>
      </c>
      <c r="AD547">
        <v>0</v>
      </c>
      <c r="AE547" t="s">
        <v>1701</v>
      </c>
      <c r="AF547" t="s">
        <v>1702</v>
      </c>
      <c r="AG547">
        <v>0.66</v>
      </c>
      <c r="AH547" t="s">
        <v>330</v>
      </c>
      <c r="AI547" t="s">
        <v>37</v>
      </c>
      <c r="AJ547" t="s">
        <v>331</v>
      </c>
    </row>
    <row r="548" spans="1:36" x14ac:dyDescent="0.25">
      <c r="A548" t="s">
        <v>32</v>
      </c>
      <c r="B548" t="s">
        <v>1703</v>
      </c>
      <c r="C548">
        <f>YEAR(B548)</f>
        <v>2001</v>
      </c>
      <c r="D548">
        <v>89.7</v>
      </c>
      <c r="E548">
        <v>78.900000000000006</v>
      </c>
      <c r="F548">
        <v>83.9</v>
      </c>
      <c r="H548" s="2">
        <f>IF(F548-78.22&lt;=0,0,IF(F548-78.22&lt;=1,1,2))</f>
        <v>2</v>
      </c>
      <c r="I548">
        <v>89</v>
      </c>
      <c r="J548">
        <v>78.900000000000006</v>
      </c>
      <c r="K548">
        <v>84.5</v>
      </c>
      <c r="L548">
        <v>62</v>
      </c>
      <c r="M548">
        <v>48.4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21.9</v>
      </c>
      <c r="W548">
        <v>306</v>
      </c>
      <c r="X548">
        <v>1009.3</v>
      </c>
      <c r="Y548">
        <v>0</v>
      </c>
      <c r="Z548">
        <v>6.2</v>
      </c>
      <c r="AA548">
        <v>0</v>
      </c>
      <c r="AB548">
        <v>0</v>
      </c>
      <c r="AC548">
        <v>0</v>
      </c>
      <c r="AD548">
        <v>0</v>
      </c>
      <c r="AE548" t="s">
        <v>1704</v>
      </c>
      <c r="AF548" t="s">
        <v>1705</v>
      </c>
      <c r="AG548">
        <v>0.69</v>
      </c>
      <c r="AH548" t="s">
        <v>330</v>
      </c>
      <c r="AI548" t="s">
        <v>37</v>
      </c>
      <c r="AJ548" t="s">
        <v>331</v>
      </c>
    </row>
    <row r="549" spans="1:36" x14ac:dyDescent="0.25">
      <c r="A549" t="s">
        <v>32</v>
      </c>
      <c r="B549" t="s">
        <v>1706</v>
      </c>
      <c r="C549">
        <f>YEAR(B549)</f>
        <v>2001</v>
      </c>
      <c r="D549">
        <v>84.3</v>
      </c>
      <c r="E549">
        <v>73.5</v>
      </c>
      <c r="F549">
        <v>79.099999999999994</v>
      </c>
      <c r="H549" s="2">
        <f>IF(F549-78.22&lt;=0,0,IF(F549-78.22&lt;=1,1,2))</f>
        <v>1</v>
      </c>
      <c r="I549">
        <v>87.6</v>
      </c>
      <c r="J549">
        <v>73.5</v>
      </c>
      <c r="K549">
        <v>80.5</v>
      </c>
      <c r="L549">
        <v>64.900000000000006</v>
      </c>
      <c r="M549">
        <v>62.4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17.2</v>
      </c>
      <c r="W549">
        <v>307.39999999999998</v>
      </c>
      <c r="X549">
        <v>1007.9</v>
      </c>
      <c r="Y549">
        <v>30</v>
      </c>
      <c r="Z549">
        <v>7</v>
      </c>
      <c r="AA549">
        <v>0</v>
      </c>
      <c r="AB549">
        <v>0</v>
      </c>
      <c r="AC549">
        <v>0</v>
      </c>
      <c r="AD549">
        <v>0</v>
      </c>
      <c r="AE549" t="s">
        <v>1707</v>
      </c>
      <c r="AF549" t="s">
        <v>1708</v>
      </c>
      <c r="AG549">
        <v>0.72</v>
      </c>
      <c r="AH549" t="s">
        <v>36</v>
      </c>
      <c r="AI549" t="s">
        <v>37</v>
      </c>
      <c r="AJ549" t="s">
        <v>38</v>
      </c>
    </row>
    <row r="550" spans="1:36" x14ac:dyDescent="0.25">
      <c r="A550" t="s">
        <v>32</v>
      </c>
      <c r="B550" t="s">
        <v>1709</v>
      </c>
      <c r="C550">
        <f>YEAR(B550)</f>
        <v>2001</v>
      </c>
      <c r="D550">
        <v>82.5</v>
      </c>
      <c r="E550">
        <v>77.099999999999994</v>
      </c>
      <c r="F550">
        <v>80.3</v>
      </c>
      <c r="H550" s="2">
        <f>IF(F550-78.22&lt;=0,0,IF(F550-78.22&lt;=1,1,2))</f>
        <v>2</v>
      </c>
      <c r="I550">
        <v>86.4</v>
      </c>
      <c r="J550">
        <v>77.099999999999994</v>
      </c>
      <c r="K550">
        <v>81.7</v>
      </c>
      <c r="L550">
        <v>65.400000000000006</v>
      </c>
      <c r="M550">
        <v>60.8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20.8</v>
      </c>
      <c r="W550">
        <v>307.39999999999998</v>
      </c>
      <c r="X550">
        <v>1007.8</v>
      </c>
      <c r="Y550">
        <v>30</v>
      </c>
      <c r="Z550">
        <v>7.3</v>
      </c>
      <c r="AA550">
        <v>0</v>
      </c>
      <c r="AB550">
        <v>0</v>
      </c>
      <c r="AC550">
        <v>0</v>
      </c>
      <c r="AD550">
        <v>0</v>
      </c>
      <c r="AE550" t="s">
        <v>1710</v>
      </c>
      <c r="AF550" t="s">
        <v>1711</v>
      </c>
      <c r="AG550">
        <v>0.75</v>
      </c>
      <c r="AH550" t="s">
        <v>36</v>
      </c>
      <c r="AI550" t="s">
        <v>37</v>
      </c>
      <c r="AJ550" t="s">
        <v>38</v>
      </c>
    </row>
    <row r="551" spans="1:36" x14ac:dyDescent="0.25">
      <c r="A551" t="s">
        <v>32</v>
      </c>
      <c r="B551" t="s">
        <v>1712</v>
      </c>
      <c r="C551">
        <f>YEAR(B551)</f>
        <v>2001</v>
      </c>
      <c r="D551">
        <v>82.5</v>
      </c>
      <c r="E551">
        <v>75.3</v>
      </c>
      <c r="F551">
        <v>80.2</v>
      </c>
      <c r="H551" s="2">
        <f>IF(F551-78.22&lt;=0,0,IF(F551-78.22&lt;=1,1,2))</f>
        <v>2</v>
      </c>
      <c r="I551">
        <v>86.4</v>
      </c>
      <c r="J551">
        <v>75.3</v>
      </c>
      <c r="K551">
        <v>81.8</v>
      </c>
      <c r="L551">
        <v>66.400000000000006</v>
      </c>
      <c r="M551">
        <v>63.1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18.3</v>
      </c>
      <c r="W551">
        <v>315.8</v>
      </c>
      <c r="X551">
        <v>1008.3</v>
      </c>
      <c r="Y551">
        <v>30</v>
      </c>
      <c r="Z551">
        <v>6.2</v>
      </c>
      <c r="AA551">
        <v>0</v>
      </c>
      <c r="AB551">
        <v>0</v>
      </c>
      <c r="AC551">
        <v>0</v>
      </c>
      <c r="AD551">
        <v>0</v>
      </c>
      <c r="AE551" t="s">
        <v>1713</v>
      </c>
      <c r="AF551" t="s">
        <v>1714</v>
      </c>
      <c r="AG551">
        <v>0.79</v>
      </c>
      <c r="AH551" t="s">
        <v>36</v>
      </c>
      <c r="AI551" t="s">
        <v>37</v>
      </c>
      <c r="AJ551" t="s">
        <v>38</v>
      </c>
    </row>
    <row r="552" spans="1:36" x14ac:dyDescent="0.25">
      <c r="A552" t="s">
        <v>32</v>
      </c>
      <c r="B552" t="s">
        <v>1715</v>
      </c>
      <c r="C552">
        <f>YEAR(B552)</f>
        <v>2001</v>
      </c>
      <c r="D552">
        <v>82.5</v>
      </c>
      <c r="E552">
        <v>75.3</v>
      </c>
      <c r="F552">
        <v>79.599999999999994</v>
      </c>
      <c r="H552" s="2">
        <f>IF(F552-78.22&lt;=0,0,IF(F552-78.22&lt;=1,1,2))</f>
        <v>2</v>
      </c>
      <c r="I552">
        <v>86.4</v>
      </c>
      <c r="J552">
        <v>75.3</v>
      </c>
      <c r="K552">
        <v>81</v>
      </c>
      <c r="L552">
        <v>67</v>
      </c>
      <c r="M552">
        <v>65.599999999999994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20.8</v>
      </c>
      <c r="W552">
        <v>312.89999999999998</v>
      </c>
      <c r="X552">
        <v>1010.2</v>
      </c>
      <c r="Y552">
        <v>0</v>
      </c>
      <c r="Z552">
        <v>6.2</v>
      </c>
      <c r="AA552">
        <v>0</v>
      </c>
      <c r="AB552">
        <v>0</v>
      </c>
      <c r="AC552">
        <v>0</v>
      </c>
      <c r="AD552">
        <v>0</v>
      </c>
      <c r="AE552" t="s">
        <v>1716</v>
      </c>
      <c r="AF552" t="s">
        <v>1717</v>
      </c>
      <c r="AG552">
        <v>0.82</v>
      </c>
      <c r="AH552" t="s">
        <v>330</v>
      </c>
      <c r="AI552" t="s">
        <v>37</v>
      </c>
      <c r="AJ552" t="s">
        <v>331</v>
      </c>
    </row>
    <row r="553" spans="1:36" x14ac:dyDescent="0.25">
      <c r="A553" t="s">
        <v>32</v>
      </c>
      <c r="B553" t="s">
        <v>1718</v>
      </c>
      <c r="C553">
        <f>YEAR(B553)</f>
        <v>2001</v>
      </c>
      <c r="D553">
        <v>87.9</v>
      </c>
      <c r="E553">
        <v>73.5</v>
      </c>
      <c r="F553">
        <v>82</v>
      </c>
      <c r="H553" s="2">
        <f>IF(F553-78.22&lt;=0,0,IF(F553-78.22&lt;=1,1,2))</f>
        <v>2</v>
      </c>
      <c r="I553">
        <v>88.5</v>
      </c>
      <c r="J553">
        <v>73.5</v>
      </c>
      <c r="K553">
        <v>82.1</v>
      </c>
      <c r="L553">
        <v>61.9</v>
      </c>
      <c r="M553">
        <v>52.8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19.5</v>
      </c>
      <c r="W553">
        <v>301.3</v>
      </c>
      <c r="X553">
        <v>1010.7</v>
      </c>
      <c r="Y553">
        <v>0</v>
      </c>
      <c r="Z553">
        <v>6.2</v>
      </c>
      <c r="AA553">
        <v>0</v>
      </c>
      <c r="AB553">
        <v>0</v>
      </c>
      <c r="AC553">
        <v>0</v>
      </c>
      <c r="AD553">
        <v>0</v>
      </c>
      <c r="AE553" t="s">
        <v>1719</v>
      </c>
      <c r="AF553" t="s">
        <v>1720</v>
      </c>
      <c r="AG553">
        <v>0.85</v>
      </c>
      <c r="AH553" t="s">
        <v>330</v>
      </c>
      <c r="AI553" t="s">
        <v>37</v>
      </c>
      <c r="AJ553" t="s">
        <v>331</v>
      </c>
    </row>
    <row r="554" spans="1:36" x14ac:dyDescent="0.25">
      <c r="A554" t="s">
        <v>32</v>
      </c>
      <c r="B554" t="s">
        <v>1721</v>
      </c>
      <c r="C554">
        <f>YEAR(B554)</f>
        <v>2001</v>
      </c>
      <c r="D554">
        <v>89.7</v>
      </c>
      <c r="E554">
        <v>80.7</v>
      </c>
      <c r="F554">
        <v>84.4</v>
      </c>
      <c r="H554" s="2">
        <f>IF(F554-78.22&lt;=0,0,IF(F554-78.22&lt;=1,1,2))</f>
        <v>2</v>
      </c>
      <c r="I554">
        <v>90.8</v>
      </c>
      <c r="J554">
        <v>81.5</v>
      </c>
      <c r="K554">
        <v>85.4</v>
      </c>
      <c r="L554">
        <v>62.3</v>
      </c>
      <c r="M554">
        <v>48.3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13.9</v>
      </c>
      <c r="W554">
        <v>308.39999999999998</v>
      </c>
      <c r="X554">
        <v>1008.4</v>
      </c>
      <c r="Y554">
        <v>0</v>
      </c>
      <c r="Z554">
        <v>6.2</v>
      </c>
      <c r="AA554">
        <v>0</v>
      </c>
      <c r="AB554">
        <v>0</v>
      </c>
      <c r="AC554">
        <v>0</v>
      </c>
      <c r="AD554">
        <v>0</v>
      </c>
      <c r="AE554" t="s">
        <v>1722</v>
      </c>
      <c r="AF554" t="s">
        <v>1723</v>
      </c>
      <c r="AG554">
        <v>0.89</v>
      </c>
      <c r="AH554" t="s">
        <v>330</v>
      </c>
      <c r="AI554" t="s">
        <v>37</v>
      </c>
      <c r="AJ554" t="s">
        <v>331</v>
      </c>
    </row>
    <row r="555" spans="1:36" x14ac:dyDescent="0.25">
      <c r="A555" t="s">
        <v>32</v>
      </c>
      <c r="B555" t="s">
        <v>1724</v>
      </c>
      <c r="C555">
        <f>YEAR(B555)</f>
        <v>2001</v>
      </c>
      <c r="D555">
        <v>86.1</v>
      </c>
      <c r="E555">
        <v>75.3</v>
      </c>
      <c r="F555">
        <v>82.1</v>
      </c>
      <c r="H555" s="2">
        <f>IF(F555-78.22&lt;=0,0,IF(F555-78.22&lt;=1,1,2))</f>
        <v>2</v>
      </c>
      <c r="I555">
        <v>90.8</v>
      </c>
      <c r="J555">
        <v>75.3</v>
      </c>
      <c r="K555">
        <v>84.1</v>
      </c>
      <c r="L555">
        <v>64.099999999999994</v>
      </c>
      <c r="M555">
        <v>55.7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23</v>
      </c>
      <c r="W555">
        <v>304.2</v>
      </c>
      <c r="X555">
        <v>1003</v>
      </c>
      <c r="Y555">
        <v>0</v>
      </c>
      <c r="Z555">
        <v>6.2</v>
      </c>
      <c r="AA555">
        <v>0</v>
      </c>
      <c r="AB555">
        <v>0</v>
      </c>
      <c r="AC555">
        <v>0</v>
      </c>
      <c r="AD555">
        <v>0</v>
      </c>
      <c r="AE555" t="s">
        <v>1725</v>
      </c>
      <c r="AF555" t="s">
        <v>1726</v>
      </c>
      <c r="AG555">
        <v>0.92</v>
      </c>
      <c r="AH555" t="s">
        <v>330</v>
      </c>
      <c r="AI555" t="s">
        <v>37</v>
      </c>
      <c r="AJ555" t="s">
        <v>331</v>
      </c>
    </row>
    <row r="556" spans="1:36" x14ac:dyDescent="0.25">
      <c r="A556" t="s">
        <v>32</v>
      </c>
      <c r="B556" t="s">
        <v>1727</v>
      </c>
      <c r="C556">
        <f>YEAR(B556)</f>
        <v>2001</v>
      </c>
      <c r="D556">
        <v>87.9</v>
      </c>
      <c r="E556">
        <v>78.900000000000006</v>
      </c>
      <c r="F556">
        <v>83.6</v>
      </c>
      <c r="H556" s="2">
        <f>IF(F556-78.22&lt;=0,0,IF(F556-78.22&lt;=1,1,2))</f>
        <v>2</v>
      </c>
      <c r="I556">
        <v>89.5</v>
      </c>
      <c r="J556">
        <v>78.900000000000006</v>
      </c>
      <c r="K556">
        <v>84.9</v>
      </c>
      <c r="L556">
        <v>65</v>
      </c>
      <c r="M556">
        <v>54.3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20.8</v>
      </c>
      <c r="W556">
        <v>302.5</v>
      </c>
      <c r="X556">
        <v>1005.5</v>
      </c>
      <c r="Y556">
        <v>0</v>
      </c>
      <c r="Z556">
        <v>6.2</v>
      </c>
      <c r="AA556">
        <v>0</v>
      </c>
      <c r="AB556">
        <v>0</v>
      </c>
      <c r="AC556">
        <v>0</v>
      </c>
      <c r="AD556">
        <v>0</v>
      </c>
      <c r="AE556" t="s">
        <v>1728</v>
      </c>
      <c r="AF556" t="s">
        <v>1729</v>
      </c>
      <c r="AG556">
        <v>0.95</v>
      </c>
      <c r="AH556" t="s">
        <v>330</v>
      </c>
      <c r="AI556" t="s">
        <v>37</v>
      </c>
      <c r="AJ556" t="s">
        <v>331</v>
      </c>
    </row>
    <row r="557" spans="1:36" x14ac:dyDescent="0.25">
      <c r="A557" t="s">
        <v>32</v>
      </c>
      <c r="B557" t="s">
        <v>1730</v>
      </c>
      <c r="C557">
        <f>YEAR(B557)</f>
        <v>2001</v>
      </c>
      <c r="D557">
        <v>89.7</v>
      </c>
      <c r="E557">
        <v>77.099999999999994</v>
      </c>
      <c r="F557">
        <v>82.4</v>
      </c>
      <c r="H557" s="2">
        <f>IF(F557-78.22&lt;=0,0,IF(F557-78.22&lt;=1,1,2))</f>
        <v>2</v>
      </c>
      <c r="I557">
        <v>89.8</v>
      </c>
      <c r="J557">
        <v>77.099999999999994</v>
      </c>
      <c r="K557">
        <v>84.5</v>
      </c>
      <c r="L557">
        <v>65.8</v>
      </c>
      <c r="M557">
        <v>57.8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16.100000000000001</v>
      </c>
      <c r="W557">
        <v>314.3</v>
      </c>
      <c r="X557">
        <v>1008.5</v>
      </c>
      <c r="Y557">
        <v>0</v>
      </c>
      <c r="Z557">
        <v>6.2</v>
      </c>
      <c r="AA557">
        <v>0</v>
      </c>
      <c r="AB557">
        <v>0</v>
      </c>
      <c r="AC557">
        <v>0</v>
      </c>
      <c r="AD557">
        <v>0</v>
      </c>
      <c r="AE557" t="s">
        <v>1731</v>
      </c>
      <c r="AF557" t="s">
        <v>1732</v>
      </c>
      <c r="AG557">
        <v>0</v>
      </c>
      <c r="AH557" t="s">
        <v>330</v>
      </c>
      <c r="AI557" t="s">
        <v>37</v>
      </c>
      <c r="AJ557" t="s">
        <v>331</v>
      </c>
    </row>
    <row r="558" spans="1:36" x14ac:dyDescent="0.25">
      <c r="A558" t="s">
        <v>32</v>
      </c>
      <c r="B558" t="s">
        <v>1733</v>
      </c>
      <c r="C558">
        <f>YEAR(B558)</f>
        <v>2001</v>
      </c>
      <c r="D558">
        <v>91.5</v>
      </c>
      <c r="E558">
        <v>73.5</v>
      </c>
      <c r="F558">
        <v>81.8</v>
      </c>
      <c r="H558" s="2">
        <f>IF(F558-78.22&lt;=0,0,IF(F558-78.22&lt;=1,1,2))</f>
        <v>2</v>
      </c>
      <c r="I558">
        <v>90.2</v>
      </c>
      <c r="J558">
        <v>73.5</v>
      </c>
      <c r="K558">
        <v>82.1</v>
      </c>
      <c r="L558">
        <v>57.1</v>
      </c>
      <c r="M558">
        <v>44.3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21.9</v>
      </c>
      <c r="W558">
        <v>308.89999999999998</v>
      </c>
      <c r="X558">
        <v>1006.6</v>
      </c>
      <c r="Y558">
        <v>0</v>
      </c>
      <c r="Z558">
        <v>6.2</v>
      </c>
      <c r="AA558">
        <v>0</v>
      </c>
      <c r="AB558">
        <v>0</v>
      </c>
      <c r="AC558">
        <v>0</v>
      </c>
      <c r="AD558">
        <v>0</v>
      </c>
      <c r="AE558" t="s">
        <v>1734</v>
      </c>
      <c r="AF558" t="s">
        <v>1735</v>
      </c>
      <c r="AG558">
        <v>0.02</v>
      </c>
      <c r="AH558" t="s">
        <v>330</v>
      </c>
      <c r="AI558" t="s">
        <v>37</v>
      </c>
      <c r="AJ558" t="s">
        <v>331</v>
      </c>
    </row>
    <row r="559" spans="1:36" x14ac:dyDescent="0.25">
      <c r="A559" t="s">
        <v>32</v>
      </c>
      <c r="B559" t="s">
        <v>1736</v>
      </c>
      <c r="C559">
        <f>YEAR(B559)</f>
        <v>2001</v>
      </c>
      <c r="D559">
        <v>82.5</v>
      </c>
      <c r="E559">
        <v>71.7</v>
      </c>
      <c r="F559">
        <v>78</v>
      </c>
      <c r="H559" s="2">
        <f>IF(F559-78.22&lt;=0,0,IF(F559-78.22&lt;=1,1,2))</f>
        <v>0</v>
      </c>
      <c r="I559">
        <v>86.4</v>
      </c>
      <c r="J559">
        <v>71.7</v>
      </c>
      <c r="K559">
        <v>79.2</v>
      </c>
      <c r="L559">
        <v>61.4</v>
      </c>
      <c r="M559">
        <v>57.7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18.3</v>
      </c>
      <c r="W559">
        <v>311.89999999999998</v>
      </c>
      <c r="X559">
        <v>1007.2</v>
      </c>
      <c r="Y559">
        <v>30</v>
      </c>
      <c r="Z559">
        <v>6.2</v>
      </c>
      <c r="AA559">
        <v>0</v>
      </c>
      <c r="AB559">
        <v>0</v>
      </c>
      <c r="AC559">
        <v>0</v>
      </c>
      <c r="AD559">
        <v>0</v>
      </c>
      <c r="AE559" t="s">
        <v>1737</v>
      </c>
      <c r="AF559" t="s">
        <v>1738</v>
      </c>
      <c r="AG559">
        <v>0.05</v>
      </c>
      <c r="AH559" t="s">
        <v>36</v>
      </c>
      <c r="AI559" t="s">
        <v>37</v>
      </c>
      <c r="AJ559" t="s">
        <v>38</v>
      </c>
    </row>
    <row r="560" spans="1:36" x14ac:dyDescent="0.25">
      <c r="A560" t="s">
        <v>32</v>
      </c>
      <c r="B560" t="s">
        <v>1739</v>
      </c>
      <c r="C560">
        <f>YEAR(B560)</f>
        <v>2001</v>
      </c>
      <c r="D560">
        <v>82.5</v>
      </c>
      <c r="E560">
        <v>69.900000000000006</v>
      </c>
      <c r="F560">
        <v>77.599999999999994</v>
      </c>
      <c r="H560" s="2">
        <f>IF(F560-78.22&lt;=0,0,IF(F560-78.22&lt;=1,1,2))</f>
        <v>0</v>
      </c>
      <c r="I560">
        <v>86.4</v>
      </c>
      <c r="J560">
        <v>69.900000000000006</v>
      </c>
      <c r="K560">
        <v>79.099999999999994</v>
      </c>
      <c r="L560">
        <v>67.7</v>
      </c>
      <c r="M560">
        <v>72.3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8.1</v>
      </c>
      <c r="W560">
        <v>38</v>
      </c>
      <c r="X560">
        <v>1008.7</v>
      </c>
      <c r="Y560">
        <v>30</v>
      </c>
      <c r="Z560">
        <v>7.3</v>
      </c>
      <c r="AA560">
        <v>0</v>
      </c>
      <c r="AB560">
        <v>0</v>
      </c>
      <c r="AC560">
        <v>0</v>
      </c>
      <c r="AD560">
        <v>0</v>
      </c>
      <c r="AE560" t="s">
        <v>1740</v>
      </c>
      <c r="AF560" t="s">
        <v>1741</v>
      </c>
      <c r="AG560">
        <v>0.09</v>
      </c>
      <c r="AH560" t="s">
        <v>36</v>
      </c>
      <c r="AI560" t="s">
        <v>37</v>
      </c>
      <c r="AJ560" t="s">
        <v>38</v>
      </c>
    </row>
    <row r="561" spans="1:36" x14ac:dyDescent="0.25">
      <c r="A561" t="s">
        <v>32</v>
      </c>
      <c r="B561" t="s">
        <v>1742</v>
      </c>
      <c r="C561">
        <f>YEAR(B561)</f>
        <v>2001</v>
      </c>
      <c r="D561">
        <v>82.5</v>
      </c>
      <c r="E561">
        <v>69.900000000000006</v>
      </c>
      <c r="F561">
        <v>77.3</v>
      </c>
      <c r="H561" s="2">
        <f>IF(F561-78.22&lt;=0,0,IF(F561-78.22&lt;=1,1,2))</f>
        <v>0</v>
      </c>
      <c r="I561">
        <v>86.4</v>
      </c>
      <c r="J561">
        <v>69.900000000000006</v>
      </c>
      <c r="K561">
        <v>78.400000000000006</v>
      </c>
      <c r="L561">
        <v>68.099999999999994</v>
      </c>
      <c r="M561">
        <v>74.099999999999994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18.3</v>
      </c>
      <c r="W561">
        <v>333</v>
      </c>
      <c r="X561">
        <v>1008.8</v>
      </c>
      <c r="Y561">
        <v>30</v>
      </c>
      <c r="Z561">
        <v>8.5</v>
      </c>
      <c r="AA561">
        <v>0</v>
      </c>
      <c r="AB561">
        <v>0</v>
      </c>
      <c r="AC561">
        <v>0</v>
      </c>
      <c r="AD561">
        <v>0</v>
      </c>
      <c r="AE561" t="s">
        <v>1743</v>
      </c>
      <c r="AF561" t="s">
        <v>1744</v>
      </c>
      <c r="AG561">
        <v>0.12</v>
      </c>
      <c r="AH561" t="s">
        <v>36</v>
      </c>
      <c r="AI561" t="s">
        <v>37</v>
      </c>
      <c r="AJ561" t="s">
        <v>38</v>
      </c>
    </row>
    <row r="562" spans="1:36" x14ac:dyDescent="0.25">
      <c r="A562" t="s">
        <v>32</v>
      </c>
      <c r="B562" t="s">
        <v>1745</v>
      </c>
      <c r="C562">
        <f>YEAR(B562)</f>
        <v>2001</v>
      </c>
      <c r="D562">
        <v>84.3</v>
      </c>
      <c r="E562">
        <v>68.099999999999994</v>
      </c>
      <c r="F562">
        <v>78.400000000000006</v>
      </c>
      <c r="H562" s="2">
        <f>IF(F562-78.22&lt;=0,0,IF(F562-78.22&lt;=1,1,2))</f>
        <v>1</v>
      </c>
      <c r="I562">
        <v>87.6</v>
      </c>
      <c r="J562">
        <v>68.099999999999994</v>
      </c>
      <c r="K562">
        <v>79.7</v>
      </c>
      <c r="L562">
        <v>65.7</v>
      </c>
      <c r="M562">
        <v>66.900000000000006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16.100000000000001</v>
      </c>
      <c r="W562">
        <v>318.3</v>
      </c>
      <c r="X562">
        <v>1010</v>
      </c>
      <c r="Y562">
        <v>30</v>
      </c>
      <c r="Z562">
        <v>6.2</v>
      </c>
      <c r="AA562">
        <v>0</v>
      </c>
      <c r="AB562">
        <v>0</v>
      </c>
      <c r="AC562">
        <v>0</v>
      </c>
      <c r="AD562">
        <v>0</v>
      </c>
      <c r="AE562" t="s">
        <v>1746</v>
      </c>
      <c r="AF562" t="s">
        <v>1747</v>
      </c>
      <c r="AG562">
        <v>0.16</v>
      </c>
      <c r="AH562" t="s">
        <v>36</v>
      </c>
      <c r="AI562" t="s">
        <v>37</v>
      </c>
      <c r="AJ562" t="s">
        <v>38</v>
      </c>
    </row>
    <row r="563" spans="1:36" x14ac:dyDescent="0.25">
      <c r="A563" t="s">
        <v>32</v>
      </c>
      <c r="B563" t="s">
        <v>1748</v>
      </c>
      <c r="C563">
        <f>YEAR(B563)</f>
        <v>2001</v>
      </c>
      <c r="D563">
        <v>87.9</v>
      </c>
      <c r="E563">
        <v>73.5</v>
      </c>
      <c r="F563">
        <v>82.7</v>
      </c>
      <c r="H563" s="2">
        <f>IF(F563-78.22&lt;=0,0,IF(F563-78.22&lt;=1,1,2))</f>
        <v>2</v>
      </c>
      <c r="I563">
        <v>90.8</v>
      </c>
      <c r="J563">
        <v>73.5</v>
      </c>
      <c r="K563">
        <v>84.1</v>
      </c>
      <c r="L563">
        <v>63.9</v>
      </c>
      <c r="M563">
        <v>53.8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18.3</v>
      </c>
      <c r="W563">
        <v>307</v>
      </c>
      <c r="X563">
        <v>1009.8</v>
      </c>
      <c r="Y563">
        <v>0</v>
      </c>
      <c r="Z563">
        <v>6.2</v>
      </c>
      <c r="AA563">
        <v>0</v>
      </c>
      <c r="AB563">
        <v>0</v>
      </c>
      <c r="AC563">
        <v>0</v>
      </c>
      <c r="AD563">
        <v>0</v>
      </c>
      <c r="AE563" t="s">
        <v>1749</v>
      </c>
      <c r="AF563" t="s">
        <v>1750</v>
      </c>
      <c r="AG563">
        <v>0.19</v>
      </c>
      <c r="AH563" t="s">
        <v>330</v>
      </c>
      <c r="AI563" t="s">
        <v>37</v>
      </c>
      <c r="AJ563" t="s">
        <v>331</v>
      </c>
    </row>
    <row r="564" spans="1:36" x14ac:dyDescent="0.25">
      <c r="A564" t="s">
        <v>32</v>
      </c>
      <c r="B564" t="s">
        <v>1751</v>
      </c>
      <c r="C564">
        <f>YEAR(B564)</f>
        <v>2001</v>
      </c>
      <c r="D564">
        <v>87.9</v>
      </c>
      <c r="E564">
        <v>75.3</v>
      </c>
      <c r="F564">
        <v>83</v>
      </c>
      <c r="H564" s="2">
        <f>IF(F564-78.22&lt;=0,0,IF(F564-78.22&lt;=1,1,2))</f>
        <v>2</v>
      </c>
      <c r="I564">
        <v>92.1</v>
      </c>
      <c r="J564">
        <v>75.3</v>
      </c>
      <c r="K564">
        <v>84.7</v>
      </c>
      <c r="L564">
        <v>63.2</v>
      </c>
      <c r="M564">
        <v>51.6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15</v>
      </c>
      <c r="W564">
        <v>307.39999999999998</v>
      </c>
      <c r="X564">
        <v>1009.9</v>
      </c>
      <c r="Y564">
        <v>0</v>
      </c>
      <c r="Z564">
        <v>6.2</v>
      </c>
      <c r="AA564">
        <v>0</v>
      </c>
      <c r="AB564">
        <v>0</v>
      </c>
      <c r="AC564">
        <v>0</v>
      </c>
      <c r="AD564">
        <v>0</v>
      </c>
      <c r="AE564" t="s">
        <v>1752</v>
      </c>
      <c r="AF564" t="s">
        <v>1753</v>
      </c>
      <c r="AG564">
        <v>0.25</v>
      </c>
      <c r="AH564" t="s">
        <v>330</v>
      </c>
      <c r="AI564" t="s">
        <v>37</v>
      </c>
      <c r="AJ564" t="s">
        <v>331</v>
      </c>
    </row>
    <row r="565" spans="1:36" x14ac:dyDescent="0.25">
      <c r="A565" t="s">
        <v>32</v>
      </c>
      <c r="B565" t="s">
        <v>1754</v>
      </c>
      <c r="C565">
        <f>YEAR(B565)</f>
        <v>2001</v>
      </c>
      <c r="D565">
        <v>89.7</v>
      </c>
      <c r="E565">
        <v>73.5</v>
      </c>
      <c r="F565">
        <v>82.3</v>
      </c>
      <c r="H565" s="2">
        <f>IF(F565-78.22&lt;=0,0,IF(F565-78.22&lt;=1,1,2))</f>
        <v>2</v>
      </c>
      <c r="I565">
        <v>90.8</v>
      </c>
      <c r="J565">
        <v>73.5</v>
      </c>
      <c r="K565">
        <v>83.6</v>
      </c>
      <c r="L565">
        <v>63.8</v>
      </c>
      <c r="M565">
        <v>54.5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17.2</v>
      </c>
      <c r="W565">
        <v>306.39999999999998</v>
      </c>
      <c r="X565">
        <v>1010.3</v>
      </c>
      <c r="Y565">
        <v>0</v>
      </c>
      <c r="Z565">
        <v>6.2</v>
      </c>
      <c r="AA565">
        <v>0</v>
      </c>
      <c r="AB565">
        <v>0</v>
      </c>
      <c r="AC565">
        <v>0</v>
      </c>
      <c r="AD565">
        <v>0</v>
      </c>
      <c r="AE565" t="s">
        <v>1755</v>
      </c>
      <c r="AF565" t="s">
        <v>1756</v>
      </c>
      <c r="AG565">
        <v>0.26</v>
      </c>
      <c r="AH565" t="s">
        <v>330</v>
      </c>
      <c r="AI565" t="s">
        <v>37</v>
      </c>
      <c r="AJ565" t="s">
        <v>331</v>
      </c>
    </row>
    <row r="566" spans="1:36" x14ac:dyDescent="0.25">
      <c r="A566" t="s">
        <v>32</v>
      </c>
      <c r="B566" t="s">
        <v>1757</v>
      </c>
      <c r="C566">
        <f>YEAR(B566)</f>
        <v>2001</v>
      </c>
      <c r="D566">
        <v>89.7</v>
      </c>
      <c r="E566">
        <v>80.7</v>
      </c>
      <c r="F566">
        <v>85.1</v>
      </c>
      <c r="H566" s="2">
        <f>IF(F566-78.22&lt;=0,0,IF(F566-78.22&lt;=1,1,2))</f>
        <v>2</v>
      </c>
      <c r="I566">
        <v>92.4</v>
      </c>
      <c r="J566">
        <v>82.4</v>
      </c>
      <c r="K566">
        <v>87</v>
      </c>
      <c r="L566">
        <v>65</v>
      </c>
      <c r="M566">
        <v>51.2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19.5</v>
      </c>
      <c r="W566">
        <v>309</v>
      </c>
      <c r="X566">
        <v>1009.9</v>
      </c>
      <c r="Y566">
        <v>0</v>
      </c>
      <c r="Z566">
        <v>6.2</v>
      </c>
      <c r="AA566">
        <v>0</v>
      </c>
      <c r="AB566">
        <v>0</v>
      </c>
      <c r="AC566">
        <v>0</v>
      </c>
      <c r="AD566">
        <v>0</v>
      </c>
      <c r="AE566" t="s">
        <v>1758</v>
      </c>
      <c r="AF566" t="s">
        <v>1759</v>
      </c>
      <c r="AG566">
        <v>0.3</v>
      </c>
      <c r="AH566" t="s">
        <v>330</v>
      </c>
      <c r="AI566" t="s">
        <v>37</v>
      </c>
      <c r="AJ566" t="s">
        <v>331</v>
      </c>
    </row>
    <row r="567" spans="1:36" x14ac:dyDescent="0.25">
      <c r="A567" t="s">
        <v>32</v>
      </c>
      <c r="B567" t="s">
        <v>1760</v>
      </c>
      <c r="C567">
        <f>YEAR(B567)</f>
        <v>2001</v>
      </c>
      <c r="D567">
        <v>87.9</v>
      </c>
      <c r="E567">
        <v>80.7</v>
      </c>
      <c r="F567">
        <v>84.8</v>
      </c>
      <c r="H567" s="2">
        <f>IF(F567-78.22&lt;=0,0,IF(F567-78.22&lt;=1,1,2))</f>
        <v>2</v>
      </c>
      <c r="I567">
        <v>90.5</v>
      </c>
      <c r="J567">
        <v>82.4</v>
      </c>
      <c r="K567">
        <v>86.4</v>
      </c>
      <c r="L567">
        <v>64.400000000000006</v>
      </c>
      <c r="M567">
        <v>50.9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20.8</v>
      </c>
      <c r="W567">
        <v>306.2</v>
      </c>
      <c r="X567">
        <v>1009.7</v>
      </c>
      <c r="Y567">
        <v>0</v>
      </c>
      <c r="Z567">
        <v>6.2</v>
      </c>
      <c r="AA567">
        <v>0</v>
      </c>
      <c r="AB567">
        <v>0</v>
      </c>
      <c r="AC567">
        <v>0</v>
      </c>
      <c r="AD567">
        <v>0</v>
      </c>
      <c r="AE567" t="s">
        <v>1761</v>
      </c>
      <c r="AF567" t="s">
        <v>1762</v>
      </c>
      <c r="AG567">
        <v>0.33</v>
      </c>
      <c r="AH567" t="s">
        <v>330</v>
      </c>
      <c r="AI567" t="s">
        <v>37</v>
      </c>
      <c r="AJ567" t="s">
        <v>331</v>
      </c>
    </row>
    <row r="568" spans="1:36" x14ac:dyDescent="0.25">
      <c r="A568" t="s">
        <v>32</v>
      </c>
      <c r="B568" t="s">
        <v>1763</v>
      </c>
      <c r="C568">
        <f>YEAR(B568)</f>
        <v>2001</v>
      </c>
      <c r="D568">
        <v>86.1</v>
      </c>
      <c r="E568">
        <v>80.7</v>
      </c>
      <c r="F568">
        <v>83.3</v>
      </c>
      <c r="H568" s="2">
        <f>IF(F568-78.22&lt;=0,0,IF(F568-78.22&lt;=1,1,2))</f>
        <v>2</v>
      </c>
      <c r="I568">
        <v>89.8</v>
      </c>
      <c r="J568">
        <v>83.4</v>
      </c>
      <c r="K568">
        <v>85.8</v>
      </c>
      <c r="L568">
        <v>66.3</v>
      </c>
      <c r="M568">
        <v>57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23</v>
      </c>
      <c r="W568">
        <v>299.39999999999998</v>
      </c>
      <c r="X568">
        <v>1009.4</v>
      </c>
      <c r="Y568">
        <v>30</v>
      </c>
      <c r="Z568">
        <v>6.5</v>
      </c>
      <c r="AA568">
        <v>0</v>
      </c>
      <c r="AB568">
        <v>0</v>
      </c>
      <c r="AC568">
        <v>0</v>
      </c>
      <c r="AD568">
        <v>0</v>
      </c>
      <c r="AE568" t="s">
        <v>1764</v>
      </c>
      <c r="AF568" t="s">
        <v>1765</v>
      </c>
      <c r="AG568">
        <v>0.37</v>
      </c>
      <c r="AH568" t="s">
        <v>36</v>
      </c>
      <c r="AI568" t="s">
        <v>37</v>
      </c>
      <c r="AJ568" t="s">
        <v>38</v>
      </c>
    </row>
    <row r="569" spans="1:36" x14ac:dyDescent="0.25">
      <c r="A569" t="s">
        <v>32</v>
      </c>
      <c r="B569" t="s">
        <v>1766</v>
      </c>
      <c r="C569">
        <f>YEAR(B569)</f>
        <v>2001</v>
      </c>
      <c r="D569">
        <v>80.7</v>
      </c>
      <c r="E569">
        <v>78.900000000000006</v>
      </c>
      <c r="F569">
        <v>80.599999999999994</v>
      </c>
      <c r="H569" s="2">
        <f>IF(F569-78.22&lt;=0,0,IF(F569-78.22&lt;=1,1,2))</f>
        <v>2</v>
      </c>
      <c r="I569">
        <v>84.7</v>
      </c>
      <c r="J569">
        <v>78.900000000000006</v>
      </c>
      <c r="K569">
        <v>83.2</v>
      </c>
      <c r="L569">
        <v>68.400000000000006</v>
      </c>
      <c r="M569">
        <v>66.8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17.2</v>
      </c>
      <c r="W569">
        <v>300.5</v>
      </c>
      <c r="X569">
        <v>1008.5</v>
      </c>
      <c r="Y569">
        <v>40</v>
      </c>
      <c r="Z569">
        <v>6.8</v>
      </c>
      <c r="AA569">
        <v>0</v>
      </c>
      <c r="AB569">
        <v>0</v>
      </c>
      <c r="AC569">
        <v>0</v>
      </c>
      <c r="AD569">
        <v>0</v>
      </c>
      <c r="AE569" t="s">
        <v>1767</v>
      </c>
      <c r="AF569" t="s">
        <v>1768</v>
      </c>
      <c r="AG569">
        <v>0.4</v>
      </c>
      <c r="AH569" t="s">
        <v>36</v>
      </c>
      <c r="AI569" t="s">
        <v>37</v>
      </c>
      <c r="AJ569" t="s">
        <v>38</v>
      </c>
    </row>
    <row r="570" spans="1:36" x14ac:dyDescent="0.25">
      <c r="A570" t="s">
        <v>32</v>
      </c>
      <c r="B570" t="s">
        <v>1769</v>
      </c>
      <c r="C570">
        <f>YEAR(B570)</f>
        <v>2001</v>
      </c>
      <c r="D570">
        <v>84.3</v>
      </c>
      <c r="E570">
        <v>78.900000000000006</v>
      </c>
      <c r="F570">
        <v>81.8</v>
      </c>
      <c r="H570" s="2">
        <f>IF(F570-78.22&lt;=0,0,IF(F570-78.22&lt;=1,1,2))</f>
        <v>2</v>
      </c>
      <c r="I570">
        <v>89.8</v>
      </c>
      <c r="J570">
        <v>78.900000000000006</v>
      </c>
      <c r="K570">
        <v>84.7</v>
      </c>
      <c r="L570">
        <v>68.7</v>
      </c>
      <c r="M570">
        <v>64.7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19.5</v>
      </c>
      <c r="W570">
        <v>304.39999999999998</v>
      </c>
      <c r="X570">
        <v>1008.5</v>
      </c>
      <c r="Y570">
        <v>35.799999999999997</v>
      </c>
      <c r="Z570">
        <v>6.8</v>
      </c>
      <c r="AA570">
        <v>0</v>
      </c>
      <c r="AB570">
        <v>0</v>
      </c>
      <c r="AC570">
        <v>0</v>
      </c>
      <c r="AD570">
        <v>0</v>
      </c>
      <c r="AE570" t="s">
        <v>1770</v>
      </c>
      <c r="AF570" t="s">
        <v>1771</v>
      </c>
      <c r="AG570">
        <v>0.44</v>
      </c>
      <c r="AH570" t="s">
        <v>36</v>
      </c>
      <c r="AI570" t="s">
        <v>37</v>
      </c>
      <c r="AJ570" t="s">
        <v>38</v>
      </c>
    </row>
    <row r="571" spans="1:36" x14ac:dyDescent="0.25">
      <c r="A571" t="s">
        <v>32</v>
      </c>
      <c r="B571" t="s">
        <v>1772</v>
      </c>
      <c r="C571">
        <f>YEAR(B571)</f>
        <v>2001</v>
      </c>
      <c r="D571">
        <v>84.3</v>
      </c>
      <c r="E571">
        <v>77.099999999999994</v>
      </c>
      <c r="F571">
        <v>80.900000000000006</v>
      </c>
      <c r="H571" s="2">
        <f>IF(F571-78.22&lt;=0,0,IF(F571-78.22&lt;=1,1,2))</f>
        <v>2</v>
      </c>
      <c r="I571">
        <v>88.6</v>
      </c>
      <c r="J571">
        <v>77.099999999999994</v>
      </c>
      <c r="K571">
        <v>83.2</v>
      </c>
      <c r="L571">
        <v>68.400000000000006</v>
      </c>
      <c r="M571">
        <v>66.099999999999994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23</v>
      </c>
      <c r="W571">
        <v>310.39999999999998</v>
      </c>
      <c r="X571">
        <v>1010.5</v>
      </c>
      <c r="Y571">
        <v>33.299999999999997</v>
      </c>
      <c r="Z571">
        <v>6.8</v>
      </c>
      <c r="AA571">
        <v>0</v>
      </c>
      <c r="AB571">
        <v>0</v>
      </c>
      <c r="AC571">
        <v>0</v>
      </c>
      <c r="AD571">
        <v>0</v>
      </c>
      <c r="AE571" t="s">
        <v>1773</v>
      </c>
      <c r="AF571" t="s">
        <v>1774</v>
      </c>
      <c r="AG571">
        <v>0.47</v>
      </c>
      <c r="AH571" t="s">
        <v>36</v>
      </c>
      <c r="AI571" t="s">
        <v>37</v>
      </c>
      <c r="AJ571" t="s">
        <v>38</v>
      </c>
    </row>
    <row r="572" spans="1:36" x14ac:dyDescent="0.25">
      <c r="A572" t="s">
        <v>32</v>
      </c>
      <c r="B572" t="s">
        <v>1775</v>
      </c>
      <c r="C572">
        <f>YEAR(B572)</f>
        <v>2001</v>
      </c>
      <c r="D572">
        <v>82.5</v>
      </c>
      <c r="E572">
        <v>73.5</v>
      </c>
      <c r="F572">
        <v>79.599999999999994</v>
      </c>
      <c r="H572" s="2">
        <f>IF(F572-78.22&lt;=0,0,IF(F572-78.22&lt;=1,1,2))</f>
        <v>2</v>
      </c>
      <c r="I572">
        <v>87.4</v>
      </c>
      <c r="J572">
        <v>73.5</v>
      </c>
      <c r="K572">
        <v>81.599999999999994</v>
      </c>
      <c r="L572">
        <v>67.7</v>
      </c>
      <c r="M572">
        <v>66.900000000000006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19.5</v>
      </c>
      <c r="W572">
        <v>314.5</v>
      </c>
      <c r="X572">
        <v>1012.6</v>
      </c>
      <c r="Y572">
        <v>31.1</v>
      </c>
      <c r="Z572">
        <v>6.7</v>
      </c>
      <c r="AA572">
        <v>0</v>
      </c>
      <c r="AB572">
        <v>0</v>
      </c>
      <c r="AC572">
        <v>0</v>
      </c>
      <c r="AD572">
        <v>0</v>
      </c>
      <c r="AE572" t="s">
        <v>1776</v>
      </c>
      <c r="AF572" t="s">
        <v>1777</v>
      </c>
      <c r="AG572">
        <v>0.5</v>
      </c>
      <c r="AH572" t="s">
        <v>36</v>
      </c>
      <c r="AI572" t="s">
        <v>37</v>
      </c>
      <c r="AJ572" t="s">
        <v>38</v>
      </c>
    </row>
    <row r="573" spans="1:36" x14ac:dyDescent="0.25">
      <c r="A573" t="s">
        <v>32</v>
      </c>
      <c r="B573" t="s">
        <v>1778</v>
      </c>
      <c r="C573">
        <f>YEAR(B573)</f>
        <v>2001</v>
      </c>
      <c r="D573">
        <v>82.5</v>
      </c>
      <c r="E573">
        <v>75.3</v>
      </c>
      <c r="F573">
        <v>79.599999999999994</v>
      </c>
      <c r="H573" s="2">
        <f>IF(F573-78.22&lt;=0,0,IF(F573-78.22&lt;=1,1,2))</f>
        <v>2</v>
      </c>
      <c r="I573">
        <v>86.4</v>
      </c>
      <c r="J573">
        <v>75.3</v>
      </c>
      <c r="K573">
        <v>80.8</v>
      </c>
      <c r="L573">
        <v>64.900000000000006</v>
      </c>
      <c r="M573">
        <v>60.9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26.4</v>
      </c>
      <c r="W573">
        <v>313.3</v>
      </c>
      <c r="X573">
        <v>1011.7</v>
      </c>
      <c r="Y573">
        <v>30</v>
      </c>
      <c r="Z573">
        <v>6.4</v>
      </c>
      <c r="AA573">
        <v>0</v>
      </c>
      <c r="AB573">
        <v>0</v>
      </c>
      <c r="AC573">
        <v>0</v>
      </c>
      <c r="AD573">
        <v>0</v>
      </c>
      <c r="AE573" t="s">
        <v>1779</v>
      </c>
      <c r="AF573" t="s">
        <v>1780</v>
      </c>
      <c r="AG573">
        <v>0.54</v>
      </c>
      <c r="AH573" t="s">
        <v>36</v>
      </c>
      <c r="AI573" t="s">
        <v>37</v>
      </c>
      <c r="AJ573" t="s">
        <v>38</v>
      </c>
    </row>
    <row r="574" spans="1:36" x14ac:dyDescent="0.25">
      <c r="A574" t="s">
        <v>32</v>
      </c>
      <c r="B574" t="s">
        <v>1781</v>
      </c>
      <c r="C574">
        <f>YEAR(B574)</f>
        <v>2001</v>
      </c>
      <c r="D574">
        <v>84.3</v>
      </c>
      <c r="E574">
        <v>69.900000000000006</v>
      </c>
      <c r="F574">
        <v>78.599999999999994</v>
      </c>
      <c r="H574" s="2">
        <f>IF(F574-78.22&lt;=0,0,IF(F574-78.22&lt;=1,1,2))</f>
        <v>1</v>
      </c>
      <c r="I574">
        <v>88.6</v>
      </c>
      <c r="J574">
        <v>69.900000000000006</v>
      </c>
      <c r="K574">
        <v>79.900000000000006</v>
      </c>
      <c r="L574">
        <v>64.599999999999994</v>
      </c>
      <c r="M574">
        <v>63.1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12.8</v>
      </c>
      <c r="W574">
        <v>308.60000000000002</v>
      </c>
      <c r="X574">
        <v>1010</v>
      </c>
      <c r="Y574">
        <v>30</v>
      </c>
      <c r="Z574">
        <v>6.3</v>
      </c>
      <c r="AA574">
        <v>0</v>
      </c>
      <c r="AB574">
        <v>0</v>
      </c>
      <c r="AC574">
        <v>0</v>
      </c>
      <c r="AD574">
        <v>0</v>
      </c>
      <c r="AE574" t="s">
        <v>1782</v>
      </c>
      <c r="AF574" t="s">
        <v>1783</v>
      </c>
      <c r="AG574">
        <v>0.56999999999999995</v>
      </c>
      <c r="AH574" t="s">
        <v>36</v>
      </c>
      <c r="AI574" t="s">
        <v>37</v>
      </c>
      <c r="AJ574" t="s">
        <v>38</v>
      </c>
    </row>
    <row r="575" spans="1:36" x14ac:dyDescent="0.25">
      <c r="A575" t="s">
        <v>32</v>
      </c>
      <c r="B575" t="s">
        <v>1784</v>
      </c>
      <c r="C575">
        <f>YEAR(B575)</f>
        <v>2001</v>
      </c>
      <c r="D575">
        <v>87.9</v>
      </c>
      <c r="E575">
        <v>69.900000000000006</v>
      </c>
      <c r="F575">
        <v>79.3</v>
      </c>
      <c r="H575" s="2">
        <f>IF(F575-78.22&lt;=0,0,IF(F575-78.22&lt;=1,1,2))</f>
        <v>2</v>
      </c>
      <c r="I575">
        <v>89.8</v>
      </c>
      <c r="J575">
        <v>69.900000000000006</v>
      </c>
      <c r="K575">
        <v>80</v>
      </c>
      <c r="L575">
        <v>58.6</v>
      </c>
      <c r="M575">
        <v>50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9.1999999999999993</v>
      </c>
      <c r="W575">
        <v>178.9</v>
      </c>
      <c r="X575">
        <v>1008.2</v>
      </c>
      <c r="Y575">
        <v>0</v>
      </c>
      <c r="Z575">
        <v>6.2</v>
      </c>
      <c r="AA575">
        <v>0</v>
      </c>
      <c r="AB575">
        <v>0</v>
      </c>
      <c r="AC575">
        <v>0</v>
      </c>
      <c r="AD575">
        <v>0</v>
      </c>
      <c r="AE575" t="s">
        <v>1785</v>
      </c>
      <c r="AF575" t="s">
        <v>1786</v>
      </c>
      <c r="AG575">
        <v>0.61</v>
      </c>
      <c r="AH575" t="s">
        <v>330</v>
      </c>
      <c r="AI575" t="s">
        <v>37</v>
      </c>
      <c r="AJ575" t="s">
        <v>331</v>
      </c>
    </row>
    <row r="576" spans="1:36" x14ac:dyDescent="0.25">
      <c r="A576" t="s">
        <v>32</v>
      </c>
      <c r="B576" t="s">
        <v>1787</v>
      </c>
      <c r="C576">
        <f>YEAR(B576)</f>
        <v>2001</v>
      </c>
      <c r="D576">
        <v>86.1</v>
      </c>
      <c r="E576">
        <v>71.7</v>
      </c>
      <c r="F576">
        <v>80.099999999999994</v>
      </c>
      <c r="H576" s="2">
        <f>IF(F576-78.22&lt;=0,0,IF(F576-78.22&lt;=1,1,2))</f>
        <v>2</v>
      </c>
      <c r="I576">
        <v>90.8</v>
      </c>
      <c r="J576">
        <v>71.7</v>
      </c>
      <c r="K576">
        <v>81.400000000000006</v>
      </c>
      <c r="L576">
        <v>59.3</v>
      </c>
      <c r="M576">
        <v>49.5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13.9</v>
      </c>
      <c r="W576">
        <v>288.7</v>
      </c>
      <c r="X576">
        <v>1009.5</v>
      </c>
      <c r="Y576">
        <v>0</v>
      </c>
      <c r="Z576">
        <v>6.2</v>
      </c>
      <c r="AA576">
        <v>0</v>
      </c>
      <c r="AB576">
        <v>0</v>
      </c>
      <c r="AC576">
        <v>0</v>
      </c>
      <c r="AD576">
        <v>0</v>
      </c>
      <c r="AE576" t="s">
        <v>1788</v>
      </c>
      <c r="AF576" t="s">
        <v>1789</v>
      </c>
      <c r="AG576">
        <v>0.64</v>
      </c>
      <c r="AH576" t="s">
        <v>330</v>
      </c>
      <c r="AI576" t="s">
        <v>37</v>
      </c>
      <c r="AJ576" t="s">
        <v>331</v>
      </c>
    </row>
    <row r="577" spans="1:36" x14ac:dyDescent="0.25">
      <c r="A577" t="s">
        <v>32</v>
      </c>
      <c r="B577" t="s">
        <v>1790</v>
      </c>
      <c r="C577">
        <f>YEAR(B577)</f>
        <v>2001</v>
      </c>
      <c r="D577">
        <v>86.1</v>
      </c>
      <c r="E577">
        <v>73.5</v>
      </c>
      <c r="F577">
        <v>81.599999999999994</v>
      </c>
      <c r="H577" s="2">
        <f>IF(F577-78.22&lt;=0,0,IF(F577-78.22&lt;=1,1,2))</f>
        <v>2</v>
      </c>
      <c r="I577">
        <v>92.1</v>
      </c>
      <c r="J577">
        <v>73.5</v>
      </c>
      <c r="K577">
        <v>84.2</v>
      </c>
      <c r="L577">
        <v>65.900000000000006</v>
      </c>
      <c r="M577">
        <v>59.6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19.5</v>
      </c>
      <c r="W577">
        <v>318</v>
      </c>
      <c r="X577">
        <v>1010</v>
      </c>
      <c r="Y577">
        <v>0</v>
      </c>
      <c r="Z577">
        <v>6.2</v>
      </c>
      <c r="AA577">
        <v>0</v>
      </c>
      <c r="AB577">
        <v>0</v>
      </c>
      <c r="AC577">
        <v>0</v>
      </c>
      <c r="AD577">
        <v>0</v>
      </c>
      <c r="AE577" t="s">
        <v>1791</v>
      </c>
      <c r="AF577" t="s">
        <v>1792</v>
      </c>
      <c r="AG577">
        <v>0.67</v>
      </c>
      <c r="AH577" t="s">
        <v>330</v>
      </c>
      <c r="AI577" t="s">
        <v>37</v>
      </c>
      <c r="AJ577" t="s">
        <v>331</v>
      </c>
    </row>
    <row r="578" spans="1:36" x14ac:dyDescent="0.25">
      <c r="A578" t="s">
        <v>32</v>
      </c>
      <c r="B578" t="s">
        <v>1793</v>
      </c>
      <c r="C578">
        <f>YEAR(B578)</f>
        <v>2001</v>
      </c>
      <c r="D578">
        <v>86.1</v>
      </c>
      <c r="E578">
        <v>77.099999999999994</v>
      </c>
      <c r="F578">
        <v>82.7</v>
      </c>
      <c r="H578" s="2">
        <f>IF(F578-78.22&lt;=0,0,IF(F578-78.22&lt;=1,1,2))</f>
        <v>2</v>
      </c>
      <c r="I578">
        <v>92.1</v>
      </c>
      <c r="J578">
        <v>77.099999999999994</v>
      </c>
      <c r="K578">
        <v>85.1</v>
      </c>
      <c r="L578">
        <v>66.5</v>
      </c>
      <c r="M578">
        <v>58.3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15</v>
      </c>
      <c r="W578">
        <v>323.5</v>
      </c>
      <c r="X578">
        <v>1010.6</v>
      </c>
      <c r="Y578">
        <v>0</v>
      </c>
      <c r="Z578">
        <v>6.2</v>
      </c>
      <c r="AA578">
        <v>0</v>
      </c>
      <c r="AB578">
        <v>0</v>
      </c>
      <c r="AC578">
        <v>0</v>
      </c>
      <c r="AD578">
        <v>0</v>
      </c>
      <c r="AE578" t="s">
        <v>1794</v>
      </c>
      <c r="AF578" t="s">
        <v>1795</v>
      </c>
      <c r="AG578">
        <v>0.71</v>
      </c>
      <c r="AH578" t="s">
        <v>330</v>
      </c>
      <c r="AI578" t="s">
        <v>37</v>
      </c>
      <c r="AJ578" t="s">
        <v>331</v>
      </c>
    </row>
    <row r="579" spans="1:36" x14ac:dyDescent="0.25">
      <c r="A579" t="s">
        <v>32</v>
      </c>
      <c r="B579" t="s">
        <v>1796</v>
      </c>
      <c r="C579">
        <f>YEAR(B579)</f>
        <v>2001</v>
      </c>
      <c r="D579">
        <v>87.9</v>
      </c>
      <c r="E579">
        <v>75.3</v>
      </c>
      <c r="F579">
        <v>79.900000000000006</v>
      </c>
      <c r="H579" s="2">
        <f>IF(F579-78.22&lt;=0,0,IF(F579-78.22&lt;=1,1,2))</f>
        <v>2</v>
      </c>
      <c r="I579">
        <v>92.1</v>
      </c>
      <c r="J579">
        <v>75.3</v>
      </c>
      <c r="K579">
        <v>81.099999999999994</v>
      </c>
      <c r="L579">
        <v>65</v>
      </c>
      <c r="M579">
        <v>61.1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17.2</v>
      </c>
      <c r="W579">
        <v>209.9</v>
      </c>
      <c r="X579">
        <v>1009.8</v>
      </c>
      <c r="Y579">
        <v>0</v>
      </c>
      <c r="Z579">
        <v>6.2</v>
      </c>
      <c r="AA579">
        <v>0</v>
      </c>
      <c r="AB579">
        <v>0</v>
      </c>
      <c r="AC579">
        <v>0</v>
      </c>
      <c r="AD579">
        <v>0</v>
      </c>
      <c r="AE579" t="s">
        <v>1797</v>
      </c>
      <c r="AF579" t="s">
        <v>1798</v>
      </c>
      <c r="AG579">
        <v>0.74</v>
      </c>
      <c r="AH579" t="s">
        <v>330</v>
      </c>
      <c r="AI579" t="s">
        <v>37</v>
      </c>
      <c r="AJ579" t="s">
        <v>331</v>
      </c>
    </row>
    <row r="580" spans="1:36" x14ac:dyDescent="0.25">
      <c r="A580" t="s">
        <v>32</v>
      </c>
      <c r="B580" t="s">
        <v>1799</v>
      </c>
      <c r="C580">
        <f>YEAR(B580)</f>
        <v>2001</v>
      </c>
      <c r="D580">
        <v>87.9</v>
      </c>
      <c r="E580">
        <v>71.7</v>
      </c>
      <c r="F580">
        <v>80.400000000000006</v>
      </c>
      <c r="H580" s="2">
        <f>IF(F580-78.22&lt;=0,0,IF(F580-78.22&lt;=1,1,2))</f>
        <v>2</v>
      </c>
      <c r="I580">
        <v>97.4</v>
      </c>
      <c r="J580">
        <v>71.7</v>
      </c>
      <c r="K580">
        <v>82.8</v>
      </c>
      <c r="L580">
        <v>62.6</v>
      </c>
      <c r="M580">
        <v>57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13.9</v>
      </c>
      <c r="W580">
        <v>224.1</v>
      </c>
      <c r="X580">
        <v>1006.1</v>
      </c>
      <c r="Y580">
        <v>30</v>
      </c>
      <c r="Z580">
        <v>6.4</v>
      </c>
      <c r="AA580">
        <v>0</v>
      </c>
      <c r="AB580">
        <v>0</v>
      </c>
      <c r="AC580">
        <v>0</v>
      </c>
      <c r="AD580">
        <v>0</v>
      </c>
      <c r="AE580" t="s">
        <v>1800</v>
      </c>
      <c r="AF580" t="s">
        <v>1801</v>
      </c>
      <c r="AG580">
        <v>0.75</v>
      </c>
      <c r="AH580" t="s">
        <v>36</v>
      </c>
      <c r="AI580" t="s">
        <v>37</v>
      </c>
      <c r="AJ580" t="s">
        <v>38</v>
      </c>
    </row>
    <row r="581" spans="1:36" x14ac:dyDescent="0.25">
      <c r="A581" t="s">
        <v>32</v>
      </c>
      <c r="B581" t="s">
        <v>1802</v>
      </c>
      <c r="C581">
        <f>YEAR(B581)</f>
        <v>2001</v>
      </c>
      <c r="D581">
        <v>82.5</v>
      </c>
      <c r="E581">
        <v>71.7</v>
      </c>
      <c r="F581">
        <v>77.900000000000006</v>
      </c>
      <c r="H581" s="2">
        <f>IF(F581-78.22&lt;=0,0,IF(F581-78.22&lt;=1,1,2))</f>
        <v>0</v>
      </c>
      <c r="I581">
        <v>87.4</v>
      </c>
      <c r="J581">
        <v>71.7</v>
      </c>
      <c r="K581">
        <v>78.8</v>
      </c>
      <c r="L581">
        <v>65.2</v>
      </c>
      <c r="M581">
        <v>65.3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18.3</v>
      </c>
      <c r="W581">
        <v>312.60000000000002</v>
      </c>
      <c r="X581">
        <v>1007.2</v>
      </c>
      <c r="Y581">
        <v>56.7</v>
      </c>
      <c r="Z581">
        <v>6.6</v>
      </c>
      <c r="AA581">
        <v>0</v>
      </c>
      <c r="AB581">
        <v>0</v>
      </c>
      <c r="AC581">
        <v>0</v>
      </c>
      <c r="AD581">
        <v>0</v>
      </c>
      <c r="AE581" t="s">
        <v>1803</v>
      </c>
      <c r="AF581" t="s">
        <v>1804</v>
      </c>
      <c r="AG581">
        <v>0.81</v>
      </c>
      <c r="AH581" t="s">
        <v>36</v>
      </c>
      <c r="AI581" t="s">
        <v>37</v>
      </c>
      <c r="AJ581" t="s">
        <v>38</v>
      </c>
    </row>
    <row r="582" spans="1:36" x14ac:dyDescent="0.25">
      <c r="A582" t="s">
        <v>32</v>
      </c>
      <c r="B582" t="s">
        <v>1805</v>
      </c>
      <c r="C582">
        <f>YEAR(B582)</f>
        <v>2001</v>
      </c>
      <c r="D582">
        <v>82.5</v>
      </c>
      <c r="E582">
        <v>77.099999999999994</v>
      </c>
      <c r="F582">
        <v>79</v>
      </c>
      <c r="H582" s="2">
        <f>IF(F582-78.22&lt;=0,0,IF(F582-78.22&lt;=1,1,2))</f>
        <v>1</v>
      </c>
      <c r="I582">
        <v>85.5</v>
      </c>
      <c r="J582">
        <v>77.099999999999994</v>
      </c>
      <c r="K582">
        <v>79.900000000000006</v>
      </c>
      <c r="L582">
        <v>66.400000000000006</v>
      </c>
      <c r="M582">
        <v>65.599999999999994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17.2</v>
      </c>
      <c r="W582">
        <v>300.2</v>
      </c>
      <c r="X582">
        <v>1012</v>
      </c>
      <c r="Y582">
        <v>54.2</v>
      </c>
      <c r="Z582">
        <v>6.8</v>
      </c>
      <c r="AA582">
        <v>0</v>
      </c>
      <c r="AB582">
        <v>0</v>
      </c>
      <c r="AC582">
        <v>0</v>
      </c>
      <c r="AD582">
        <v>0</v>
      </c>
      <c r="AE582" t="s">
        <v>1806</v>
      </c>
      <c r="AF582" t="s">
        <v>1807</v>
      </c>
      <c r="AG582">
        <v>0.84</v>
      </c>
      <c r="AH582" t="s">
        <v>36</v>
      </c>
      <c r="AI582" t="s">
        <v>37</v>
      </c>
      <c r="AJ582" t="s">
        <v>38</v>
      </c>
    </row>
    <row r="583" spans="1:36" x14ac:dyDescent="0.25">
      <c r="A583" t="s">
        <v>32</v>
      </c>
      <c r="B583" t="s">
        <v>1808</v>
      </c>
      <c r="C583">
        <f>YEAR(B583)</f>
        <v>2001</v>
      </c>
      <c r="D583">
        <v>82.5</v>
      </c>
      <c r="E583">
        <v>73.5</v>
      </c>
      <c r="F583">
        <v>79.400000000000006</v>
      </c>
      <c r="H583" s="2">
        <f>IF(F583-78.22&lt;=0,0,IF(F583-78.22&lt;=1,1,2))</f>
        <v>2</v>
      </c>
      <c r="I583">
        <v>86.4</v>
      </c>
      <c r="J583">
        <v>73.5</v>
      </c>
      <c r="K583">
        <v>80.7</v>
      </c>
      <c r="L583">
        <v>66.8</v>
      </c>
      <c r="M583">
        <v>65.8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18.3</v>
      </c>
      <c r="W583">
        <v>296.8</v>
      </c>
      <c r="X583">
        <v>1014.2</v>
      </c>
      <c r="Y583">
        <v>30</v>
      </c>
      <c r="Z583">
        <v>6.8</v>
      </c>
      <c r="AA583">
        <v>0</v>
      </c>
      <c r="AB583">
        <v>0</v>
      </c>
      <c r="AC583">
        <v>0</v>
      </c>
      <c r="AD583">
        <v>0</v>
      </c>
      <c r="AE583" t="s">
        <v>1809</v>
      </c>
      <c r="AF583" t="s">
        <v>1810</v>
      </c>
      <c r="AG583">
        <v>0.87</v>
      </c>
      <c r="AH583" t="s">
        <v>36</v>
      </c>
      <c r="AI583" t="s">
        <v>37</v>
      </c>
      <c r="AJ583" t="s">
        <v>38</v>
      </c>
    </row>
    <row r="584" spans="1:36" x14ac:dyDescent="0.25">
      <c r="A584" t="s">
        <v>32</v>
      </c>
      <c r="B584" t="s">
        <v>1811</v>
      </c>
      <c r="C584">
        <f>YEAR(B584)</f>
        <v>2001</v>
      </c>
      <c r="D584">
        <v>82.5</v>
      </c>
      <c r="E584">
        <v>69.900000000000006</v>
      </c>
      <c r="F584">
        <v>77.900000000000006</v>
      </c>
      <c r="H584" s="2">
        <f>IF(F584-78.22&lt;=0,0,IF(F584-78.22&lt;=1,1,2))</f>
        <v>0</v>
      </c>
      <c r="I584">
        <v>84.8</v>
      </c>
      <c r="J584">
        <v>69.900000000000006</v>
      </c>
      <c r="K584">
        <v>78.900000000000006</v>
      </c>
      <c r="L584">
        <v>66.099999999999994</v>
      </c>
      <c r="M584">
        <v>67.3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21.9</v>
      </c>
      <c r="W584">
        <v>297.10000000000002</v>
      </c>
      <c r="X584">
        <v>1013.1</v>
      </c>
      <c r="Y584">
        <v>30</v>
      </c>
      <c r="Z584">
        <v>6.5</v>
      </c>
      <c r="AA584">
        <v>0</v>
      </c>
      <c r="AB584">
        <v>0</v>
      </c>
      <c r="AC584">
        <v>0</v>
      </c>
      <c r="AD584">
        <v>0</v>
      </c>
      <c r="AE584" t="s">
        <v>1812</v>
      </c>
      <c r="AF584" t="s">
        <v>1813</v>
      </c>
      <c r="AG584">
        <v>0.91</v>
      </c>
      <c r="AH584" t="s">
        <v>36</v>
      </c>
      <c r="AI584" t="s">
        <v>37</v>
      </c>
      <c r="AJ584" t="s">
        <v>38</v>
      </c>
    </row>
    <row r="585" spans="1:36" x14ac:dyDescent="0.25">
      <c r="A585" t="s">
        <v>32</v>
      </c>
      <c r="B585" t="s">
        <v>1814</v>
      </c>
      <c r="C585">
        <f>YEAR(B585)</f>
        <v>2001</v>
      </c>
      <c r="D585">
        <v>84.3</v>
      </c>
      <c r="E585">
        <v>73.5</v>
      </c>
      <c r="F585">
        <v>79.5</v>
      </c>
      <c r="H585" s="2">
        <f>IF(F585-78.22&lt;=0,0,IF(F585-78.22&lt;=1,1,2))</f>
        <v>2</v>
      </c>
      <c r="I585">
        <v>87.6</v>
      </c>
      <c r="J585">
        <v>73.5</v>
      </c>
      <c r="K585">
        <v>81</v>
      </c>
      <c r="L585">
        <v>67.599999999999994</v>
      </c>
      <c r="M585">
        <v>67.5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24.2</v>
      </c>
      <c r="W585">
        <v>294.60000000000002</v>
      </c>
      <c r="X585">
        <v>1011.2</v>
      </c>
      <c r="Y585">
        <v>30</v>
      </c>
      <c r="Z585">
        <v>6.6</v>
      </c>
      <c r="AA585">
        <v>0</v>
      </c>
      <c r="AB585">
        <v>0</v>
      </c>
      <c r="AC585">
        <v>0</v>
      </c>
      <c r="AD585">
        <v>0</v>
      </c>
      <c r="AE585" t="s">
        <v>1815</v>
      </c>
      <c r="AF585" t="s">
        <v>1816</v>
      </c>
      <c r="AG585">
        <v>0.94</v>
      </c>
      <c r="AH585" t="s">
        <v>36</v>
      </c>
      <c r="AI585" t="s">
        <v>37</v>
      </c>
      <c r="AJ585" t="s">
        <v>38</v>
      </c>
    </row>
    <row r="586" spans="1:36" x14ac:dyDescent="0.25">
      <c r="A586" t="s">
        <v>32</v>
      </c>
      <c r="B586" t="s">
        <v>1817</v>
      </c>
      <c r="C586">
        <f>YEAR(B586)</f>
        <v>2001</v>
      </c>
      <c r="D586">
        <v>84.3</v>
      </c>
      <c r="E586">
        <v>77.099999999999994</v>
      </c>
      <c r="F586">
        <v>80.599999999999994</v>
      </c>
      <c r="H586" s="2">
        <f>IF(F586-78.22&lt;=0,0,IF(F586-78.22&lt;=1,1,2))</f>
        <v>2</v>
      </c>
      <c r="I586">
        <v>85.8</v>
      </c>
      <c r="J586">
        <v>77.099999999999994</v>
      </c>
      <c r="K586">
        <v>81.400000000000006</v>
      </c>
      <c r="L586">
        <v>63.9</v>
      </c>
      <c r="M586">
        <v>57.3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24.2</v>
      </c>
      <c r="W586">
        <v>291.7</v>
      </c>
      <c r="X586">
        <v>1010.2</v>
      </c>
      <c r="Y586">
        <v>30</v>
      </c>
      <c r="Z586">
        <v>6.7</v>
      </c>
      <c r="AA586">
        <v>0</v>
      </c>
      <c r="AB586">
        <v>0</v>
      </c>
      <c r="AC586">
        <v>0</v>
      </c>
      <c r="AD586">
        <v>0</v>
      </c>
      <c r="AE586" t="s">
        <v>1818</v>
      </c>
      <c r="AF586" t="s">
        <v>1819</v>
      </c>
      <c r="AG586">
        <v>0.97</v>
      </c>
      <c r="AH586" t="s">
        <v>36</v>
      </c>
      <c r="AI586" t="s">
        <v>37</v>
      </c>
      <c r="AJ586" t="s">
        <v>38</v>
      </c>
    </row>
    <row r="587" spans="1:36" x14ac:dyDescent="0.25">
      <c r="A587" t="s">
        <v>32</v>
      </c>
      <c r="B587" t="s">
        <v>1820</v>
      </c>
      <c r="C587">
        <f>YEAR(B587)</f>
        <v>2001</v>
      </c>
      <c r="D587">
        <v>86.1</v>
      </c>
      <c r="E587">
        <v>73.5</v>
      </c>
      <c r="F587">
        <v>80.099999999999994</v>
      </c>
      <c r="H587" s="2">
        <f>IF(F587-78.22&lt;=0,0,IF(F587-78.22&lt;=1,1,2))</f>
        <v>2</v>
      </c>
      <c r="I587">
        <v>86.6</v>
      </c>
      <c r="J587">
        <v>73.5</v>
      </c>
      <c r="K587">
        <v>80.5</v>
      </c>
      <c r="L587">
        <v>60</v>
      </c>
      <c r="M587">
        <v>50.7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17.2</v>
      </c>
      <c r="W587">
        <v>291.7</v>
      </c>
      <c r="X587">
        <v>1010.1</v>
      </c>
      <c r="Y587">
        <v>30</v>
      </c>
      <c r="Z587">
        <v>6.4</v>
      </c>
      <c r="AA587">
        <v>0</v>
      </c>
      <c r="AB587">
        <v>0</v>
      </c>
      <c r="AC587">
        <v>0</v>
      </c>
      <c r="AD587">
        <v>0</v>
      </c>
      <c r="AE587" t="s">
        <v>1821</v>
      </c>
      <c r="AF587" t="s">
        <v>1822</v>
      </c>
      <c r="AG587">
        <v>0</v>
      </c>
      <c r="AH587" t="s">
        <v>36</v>
      </c>
      <c r="AI587" t="s">
        <v>37</v>
      </c>
      <c r="AJ587" t="s">
        <v>38</v>
      </c>
    </row>
    <row r="588" spans="1:36" x14ac:dyDescent="0.25">
      <c r="A588" t="s">
        <v>32</v>
      </c>
      <c r="B588" t="s">
        <v>1823</v>
      </c>
      <c r="C588">
        <f>YEAR(B588)</f>
        <v>2001</v>
      </c>
      <c r="D588">
        <v>82.5</v>
      </c>
      <c r="E588">
        <v>69.900000000000006</v>
      </c>
      <c r="F588">
        <v>77.5</v>
      </c>
      <c r="H588" s="2">
        <f>IF(F588-78.22&lt;=0,0,IF(F588-78.22&lt;=1,1,2))</f>
        <v>0</v>
      </c>
      <c r="I588">
        <v>87.4</v>
      </c>
      <c r="J588">
        <v>69.900000000000006</v>
      </c>
      <c r="K588">
        <v>79.3</v>
      </c>
      <c r="L588">
        <v>64.7</v>
      </c>
      <c r="M588">
        <v>65.599999999999994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17.2</v>
      </c>
      <c r="W588">
        <v>276</v>
      </c>
      <c r="X588">
        <v>1010.6</v>
      </c>
      <c r="Y588">
        <v>30</v>
      </c>
      <c r="Z588">
        <v>6.6</v>
      </c>
      <c r="AA588">
        <v>0</v>
      </c>
      <c r="AB588">
        <v>0</v>
      </c>
      <c r="AC588">
        <v>0</v>
      </c>
      <c r="AD588">
        <v>0</v>
      </c>
      <c r="AE588" t="s">
        <v>1824</v>
      </c>
      <c r="AF588" t="s">
        <v>1825</v>
      </c>
      <c r="AG588">
        <v>0.04</v>
      </c>
      <c r="AH588" t="s">
        <v>36</v>
      </c>
      <c r="AI588" t="s">
        <v>37</v>
      </c>
      <c r="AJ588" t="s">
        <v>38</v>
      </c>
    </row>
    <row r="589" spans="1:36" x14ac:dyDescent="0.25">
      <c r="A589" t="s">
        <v>32</v>
      </c>
      <c r="B589" t="s">
        <v>1826</v>
      </c>
      <c r="C589">
        <f>YEAR(B589)</f>
        <v>2001</v>
      </c>
      <c r="D589">
        <v>87.9</v>
      </c>
      <c r="E589">
        <v>69.900000000000006</v>
      </c>
      <c r="F589">
        <v>78.8</v>
      </c>
      <c r="H589" s="2">
        <f>IF(F589-78.22&lt;=0,0,IF(F589-78.22&lt;=1,1,2))</f>
        <v>1</v>
      </c>
      <c r="I589">
        <v>88.5</v>
      </c>
      <c r="J589">
        <v>69.900000000000006</v>
      </c>
      <c r="K589">
        <v>78.900000000000006</v>
      </c>
      <c r="L589">
        <v>59.3</v>
      </c>
      <c r="M589">
        <v>52.6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9.1999999999999993</v>
      </c>
      <c r="W589">
        <v>138</v>
      </c>
      <c r="X589">
        <v>1011.9</v>
      </c>
      <c r="Y589">
        <v>30</v>
      </c>
      <c r="Z589">
        <v>6.6</v>
      </c>
      <c r="AA589">
        <v>0</v>
      </c>
      <c r="AB589">
        <v>0</v>
      </c>
      <c r="AC589">
        <v>0</v>
      </c>
      <c r="AD589">
        <v>0</v>
      </c>
      <c r="AE589" t="s">
        <v>1827</v>
      </c>
      <c r="AF589" t="s">
        <v>1828</v>
      </c>
      <c r="AG589">
        <v>0.08</v>
      </c>
      <c r="AH589" t="s">
        <v>36</v>
      </c>
      <c r="AI589" t="s">
        <v>37</v>
      </c>
      <c r="AJ589" t="s">
        <v>38</v>
      </c>
    </row>
    <row r="590" spans="1:36" x14ac:dyDescent="0.25">
      <c r="A590" t="s">
        <v>32</v>
      </c>
      <c r="B590" t="s">
        <v>1829</v>
      </c>
      <c r="C590">
        <f>YEAR(B590)</f>
        <v>2001</v>
      </c>
      <c r="D590">
        <v>89.7</v>
      </c>
      <c r="E590">
        <v>71.7</v>
      </c>
      <c r="F590">
        <v>80.3</v>
      </c>
      <c r="H590" s="2">
        <f>IF(F590-78.22&lt;=0,0,IF(F590-78.22&lt;=1,1,2))</f>
        <v>2</v>
      </c>
      <c r="I590">
        <v>90.8</v>
      </c>
      <c r="J590">
        <v>71.7</v>
      </c>
      <c r="K590">
        <v>80.3</v>
      </c>
      <c r="L590">
        <v>55.2</v>
      </c>
      <c r="M590">
        <v>43.9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10.3</v>
      </c>
      <c r="W590">
        <v>141.19999999999999</v>
      </c>
      <c r="X590">
        <v>1012</v>
      </c>
      <c r="Y590">
        <v>0</v>
      </c>
      <c r="Z590">
        <v>6.2</v>
      </c>
      <c r="AA590">
        <v>0</v>
      </c>
      <c r="AB590">
        <v>0</v>
      </c>
      <c r="AC590">
        <v>0</v>
      </c>
      <c r="AD590">
        <v>0</v>
      </c>
      <c r="AE590" t="s">
        <v>1830</v>
      </c>
      <c r="AF590" t="s">
        <v>1831</v>
      </c>
      <c r="AG590">
        <v>0.11</v>
      </c>
      <c r="AH590" t="s">
        <v>330</v>
      </c>
      <c r="AI590" t="s">
        <v>37</v>
      </c>
      <c r="AJ590" t="s">
        <v>331</v>
      </c>
    </row>
    <row r="591" spans="1:36" x14ac:dyDescent="0.25">
      <c r="A591" t="s">
        <v>32</v>
      </c>
      <c r="B591" t="s">
        <v>1832</v>
      </c>
      <c r="C591">
        <f>YEAR(B591)</f>
        <v>2001</v>
      </c>
      <c r="D591">
        <v>86.1</v>
      </c>
      <c r="E591">
        <v>71.7</v>
      </c>
      <c r="F591">
        <v>78.8</v>
      </c>
      <c r="H591" s="2">
        <f>IF(F591-78.22&lt;=0,0,IF(F591-78.22&lt;=1,1,2))</f>
        <v>1</v>
      </c>
      <c r="I591">
        <v>91.1</v>
      </c>
      <c r="J591">
        <v>71.7</v>
      </c>
      <c r="K591">
        <v>80.599999999999994</v>
      </c>
      <c r="L591">
        <v>61.4</v>
      </c>
      <c r="M591">
        <v>56.5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8.1</v>
      </c>
      <c r="W591">
        <v>247</v>
      </c>
      <c r="X591">
        <v>1010.1</v>
      </c>
      <c r="Y591">
        <v>48.2</v>
      </c>
      <c r="Z591">
        <v>6.5</v>
      </c>
      <c r="AA591">
        <v>0</v>
      </c>
      <c r="AB591">
        <v>0</v>
      </c>
      <c r="AC591">
        <v>0</v>
      </c>
      <c r="AD591">
        <v>0</v>
      </c>
      <c r="AE591" t="s">
        <v>1833</v>
      </c>
      <c r="AF591" t="s">
        <v>1834</v>
      </c>
      <c r="AG591">
        <v>0.14000000000000001</v>
      </c>
      <c r="AH591" t="s">
        <v>36</v>
      </c>
      <c r="AI591" t="s">
        <v>37</v>
      </c>
      <c r="AJ591" t="s">
        <v>38</v>
      </c>
    </row>
    <row r="592" spans="1:36" x14ac:dyDescent="0.25">
      <c r="A592" t="s">
        <v>32</v>
      </c>
      <c r="B592" t="s">
        <v>1835</v>
      </c>
      <c r="C592">
        <f>YEAR(B592)</f>
        <v>2001</v>
      </c>
      <c r="D592">
        <v>84.3</v>
      </c>
      <c r="E592">
        <v>71.7</v>
      </c>
      <c r="F592">
        <v>78.599999999999994</v>
      </c>
      <c r="H592" s="2">
        <f>IF(F592-78.22&lt;=0,0,IF(F592-78.22&lt;=1,1,2))</f>
        <v>1</v>
      </c>
      <c r="I592">
        <v>89.8</v>
      </c>
      <c r="J592">
        <v>71.7</v>
      </c>
      <c r="K592">
        <v>80.5</v>
      </c>
      <c r="L592">
        <v>69.3</v>
      </c>
      <c r="M592">
        <v>73.7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15</v>
      </c>
      <c r="W592">
        <v>298</v>
      </c>
      <c r="X592">
        <v>1010.3</v>
      </c>
      <c r="Y592">
        <v>33.1</v>
      </c>
      <c r="Z592">
        <v>6.6</v>
      </c>
      <c r="AA592">
        <v>0</v>
      </c>
      <c r="AB592">
        <v>0</v>
      </c>
      <c r="AC592">
        <v>0</v>
      </c>
      <c r="AD592">
        <v>0</v>
      </c>
      <c r="AE592" t="s">
        <v>1836</v>
      </c>
      <c r="AF592" t="s">
        <v>1837</v>
      </c>
      <c r="AG592">
        <v>0.18</v>
      </c>
      <c r="AH592" t="s">
        <v>36</v>
      </c>
      <c r="AI592" t="s">
        <v>37</v>
      </c>
      <c r="AJ592" t="s">
        <v>38</v>
      </c>
    </row>
    <row r="593" spans="1:36" x14ac:dyDescent="0.25">
      <c r="A593" t="s">
        <v>32</v>
      </c>
      <c r="B593" t="s">
        <v>1838</v>
      </c>
      <c r="C593">
        <f>YEAR(B593)</f>
        <v>2001</v>
      </c>
      <c r="D593">
        <v>84.3</v>
      </c>
      <c r="E593">
        <v>75.3</v>
      </c>
      <c r="F593">
        <v>80.3</v>
      </c>
      <c r="H593" s="2">
        <f>IF(F593-78.22&lt;=0,0,IF(F593-78.22&lt;=1,1,2))</f>
        <v>2</v>
      </c>
      <c r="I593">
        <v>87.6</v>
      </c>
      <c r="J593">
        <v>75.3</v>
      </c>
      <c r="K593">
        <v>81.8</v>
      </c>
      <c r="L593">
        <v>67.7</v>
      </c>
      <c r="M593">
        <v>66.099999999999994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21.9</v>
      </c>
      <c r="W593">
        <v>296.5</v>
      </c>
      <c r="X593">
        <v>1011.7</v>
      </c>
      <c r="Y593">
        <v>33.299999999999997</v>
      </c>
      <c r="Z593">
        <v>6.8</v>
      </c>
      <c r="AA593">
        <v>0</v>
      </c>
      <c r="AB593">
        <v>0</v>
      </c>
      <c r="AC593">
        <v>0</v>
      </c>
      <c r="AD593">
        <v>0</v>
      </c>
      <c r="AE593" t="s">
        <v>1839</v>
      </c>
      <c r="AF593" t="s">
        <v>1840</v>
      </c>
      <c r="AG593">
        <v>0.25</v>
      </c>
      <c r="AH593" t="s">
        <v>36</v>
      </c>
      <c r="AI593" t="s">
        <v>37</v>
      </c>
      <c r="AJ593" t="s">
        <v>38</v>
      </c>
    </row>
    <row r="594" spans="1:36" x14ac:dyDescent="0.25">
      <c r="A594" t="s">
        <v>32</v>
      </c>
      <c r="B594" t="s">
        <v>1841</v>
      </c>
      <c r="C594">
        <f>YEAR(B594)</f>
        <v>2001</v>
      </c>
      <c r="D594">
        <v>82.5</v>
      </c>
      <c r="E594">
        <v>78.900000000000006</v>
      </c>
      <c r="F594">
        <v>80.400000000000006</v>
      </c>
      <c r="H594" s="2">
        <f>IF(F594-78.22&lt;=0,0,IF(F594-78.22&lt;=1,1,2))</f>
        <v>2</v>
      </c>
      <c r="I594">
        <v>86.4</v>
      </c>
      <c r="J594">
        <v>78.900000000000006</v>
      </c>
      <c r="K594">
        <v>81.8</v>
      </c>
      <c r="L594">
        <v>67.8</v>
      </c>
      <c r="M594">
        <v>65.7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20.8</v>
      </c>
      <c r="W594">
        <v>292.60000000000002</v>
      </c>
      <c r="X594">
        <v>1010.9</v>
      </c>
      <c r="Y594">
        <v>37</v>
      </c>
      <c r="Z594">
        <v>6.7</v>
      </c>
      <c r="AA594">
        <v>0</v>
      </c>
      <c r="AB594">
        <v>0</v>
      </c>
      <c r="AC594">
        <v>0</v>
      </c>
      <c r="AD594">
        <v>0</v>
      </c>
      <c r="AE594" t="s">
        <v>1842</v>
      </c>
      <c r="AF594" t="s">
        <v>1843</v>
      </c>
      <c r="AG594">
        <v>0.25</v>
      </c>
      <c r="AH594" t="s">
        <v>36</v>
      </c>
      <c r="AI594" t="s">
        <v>37</v>
      </c>
      <c r="AJ594" t="s">
        <v>38</v>
      </c>
    </row>
    <row r="595" spans="1:36" x14ac:dyDescent="0.25">
      <c r="A595" t="s">
        <v>32</v>
      </c>
      <c r="B595" t="s">
        <v>1844</v>
      </c>
      <c r="C595">
        <f>YEAR(B595)</f>
        <v>2001</v>
      </c>
      <c r="D595">
        <v>82.5</v>
      </c>
      <c r="E595">
        <v>77.099999999999994</v>
      </c>
      <c r="F595">
        <v>80.2</v>
      </c>
      <c r="H595" s="2">
        <f>IF(F595-78.22&lt;=0,0,IF(F595-78.22&lt;=1,1,2))</f>
        <v>2</v>
      </c>
      <c r="I595">
        <v>84.8</v>
      </c>
      <c r="J595">
        <v>77.099999999999994</v>
      </c>
      <c r="K595">
        <v>81.099999999999994</v>
      </c>
      <c r="L595">
        <v>63.8</v>
      </c>
      <c r="M595">
        <v>57.5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21.9</v>
      </c>
      <c r="W595">
        <v>292.7</v>
      </c>
      <c r="X595">
        <v>1009</v>
      </c>
      <c r="Y595">
        <v>31.7</v>
      </c>
      <c r="Z595">
        <v>6.8</v>
      </c>
      <c r="AA595">
        <v>0</v>
      </c>
      <c r="AB595">
        <v>0</v>
      </c>
      <c r="AC595">
        <v>0</v>
      </c>
      <c r="AD595">
        <v>0</v>
      </c>
      <c r="AE595" t="s">
        <v>1845</v>
      </c>
      <c r="AF595" t="s">
        <v>1846</v>
      </c>
      <c r="AG595">
        <v>0.28000000000000003</v>
      </c>
      <c r="AH595" t="s">
        <v>36</v>
      </c>
      <c r="AI595" t="s">
        <v>37</v>
      </c>
      <c r="AJ595" t="s">
        <v>38</v>
      </c>
    </row>
    <row r="596" spans="1:36" x14ac:dyDescent="0.25">
      <c r="A596" t="s">
        <v>32</v>
      </c>
      <c r="B596" t="s">
        <v>1847</v>
      </c>
      <c r="C596">
        <f>YEAR(B596)</f>
        <v>2001</v>
      </c>
      <c r="D596">
        <v>86.1</v>
      </c>
      <c r="E596">
        <v>75.3</v>
      </c>
      <c r="F596">
        <v>80.7</v>
      </c>
      <c r="H596" s="2">
        <f>IF(F596-78.22&lt;=0,0,IF(F596-78.22&lt;=1,1,2))</f>
        <v>2</v>
      </c>
      <c r="I596">
        <v>86.9</v>
      </c>
      <c r="J596">
        <v>75.3</v>
      </c>
      <c r="K596">
        <v>81.3</v>
      </c>
      <c r="L596">
        <v>61.9</v>
      </c>
      <c r="M596">
        <v>53.1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18.3</v>
      </c>
      <c r="W596">
        <v>291.39999999999998</v>
      </c>
      <c r="X596">
        <v>1008.1</v>
      </c>
      <c r="Y596">
        <v>30</v>
      </c>
      <c r="Z596">
        <v>6.5</v>
      </c>
      <c r="AA596">
        <v>0</v>
      </c>
      <c r="AB596">
        <v>0</v>
      </c>
      <c r="AC596">
        <v>0</v>
      </c>
      <c r="AD596">
        <v>0</v>
      </c>
      <c r="AE596" t="s">
        <v>1848</v>
      </c>
      <c r="AF596" t="s">
        <v>1849</v>
      </c>
      <c r="AG596">
        <v>0.31</v>
      </c>
      <c r="AH596" t="s">
        <v>36</v>
      </c>
      <c r="AI596" t="s">
        <v>37</v>
      </c>
      <c r="AJ596" t="s">
        <v>38</v>
      </c>
    </row>
    <row r="597" spans="1:36" x14ac:dyDescent="0.25">
      <c r="A597" t="s">
        <v>32</v>
      </c>
      <c r="B597" t="s">
        <v>1850</v>
      </c>
      <c r="C597">
        <f>YEAR(B597)</f>
        <v>2001</v>
      </c>
      <c r="D597">
        <v>84.3</v>
      </c>
      <c r="E597">
        <v>73.5</v>
      </c>
      <c r="F597">
        <v>79.8</v>
      </c>
      <c r="H597" s="2">
        <f>IF(F597-78.22&lt;=0,0,IF(F597-78.22&lt;=1,1,2))</f>
        <v>2</v>
      </c>
      <c r="I597">
        <v>89.8</v>
      </c>
      <c r="J597">
        <v>73.5</v>
      </c>
      <c r="K597">
        <v>81.099999999999994</v>
      </c>
      <c r="L597">
        <v>65.900000000000006</v>
      </c>
      <c r="M597">
        <v>62.9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16.100000000000001</v>
      </c>
      <c r="W597">
        <v>295.60000000000002</v>
      </c>
      <c r="X597">
        <v>1008.2</v>
      </c>
      <c r="Y597">
        <v>0</v>
      </c>
      <c r="Z597">
        <v>6.2</v>
      </c>
      <c r="AA597">
        <v>0</v>
      </c>
      <c r="AB597">
        <v>0</v>
      </c>
      <c r="AC597">
        <v>0</v>
      </c>
      <c r="AD597">
        <v>0</v>
      </c>
      <c r="AE597" t="s">
        <v>1851</v>
      </c>
      <c r="AF597" t="s">
        <v>1852</v>
      </c>
      <c r="AG597">
        <v>0.35</v>
      </c>
      <c r="AH597" t="s">
        <v>330</v>
      </c>
      <c r="AI597" t="s">
        <v>37</v>
      </c>
      <c r="AJ597" t="s">
        <v>331</v>
      </c>
    </row>
    <row r="598" spans="1:36" x14ac:dyDescent="0.25">
      <c r="A598" t="s">
        <v>32</v>
      </c>
      <c r="B598" t="s">
        <v>1853</v>
      </c>
      <c r="C598">
        <f>YEAR(B598)</f>
        <v>2001</v>
      </c>
      <c r="D598">
        <v>86.1</v>
      </c>
      <c r="E598">
        <v>71.7</v>
      </c>
      <c r="F598">
        <v>78.3</v>
      </c>
      <c r="H598" s="2">
        <f>IF(F598-78.22&lt;=0,0,IF(F598-78.22&lt;=1,1,2))</f>
        <v>1</v>
      </c>
      <c r="I598">
        <v>91.1</v>
      </c>
      <c r="J598">
        <v>71.7</v>
      </c>
      <c r="K598">
        <v>80.5</v>
      </c>
      <c r="L598">
        <v>64.2</v>
      </c>
      <c r="M598">
        <v>64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18.3</v>
      </c>
      <c r="W598">
        <v>284.89999999999998</v>
      </c>
      <c r="X598">
        <v>1007.2</v>
      </c>
      <c r="Y598">
        <v>30</v>
      </c>
      <c r="Z598">
        <v>6.3</v>
      </c>
      <c r="AA598">
        <v>0</v>
      </c>
      <c r="AB598">
        <v>0</v>
      </c>
      <c r="AC598">
        <v>0</v>
      </c>
      <c r="AD598">
        <v>0</v>
      </c>
      <c r="AE598" t="s">
        <v>1854</v>
      </c>
      <c r="AF598" t="s">
        <v>1855</v>
      </c>
      <c r="AG598">
        <v>0.38</v>
      </c>
      <c r="AH598" t="s">
        <v>36</v>
      </c>
      <c r="AI598" t="s">
        <v>37</v>
      </c>
      <c r="AJ598" t="s">
        <v>38</v>
      </c>
    </row>
    <row r="599" spans="1:36" x14ac:dyDescent="0.25">
      <c r="A599" t="s">
        <v>32</v>
      </c>
      <c r="B599" t="s">
        <v>1856</v>
      </c>
      <c r="C599">
        <f>YEAR(B599)</f>
        <v>2001</v>
      </c>
      <c r="D599">
        <v>84.3</v>
      </c>
      <c r="E599">
        <v>71.7</v>
      </c>
      <c r="F599">
        <v>78.5</v>
      </c>
      <c r="H599" s="2">
        <f>IF(F599-78.22&lt;=0,0,IF(F599-78.22&lt;=1,1,2))</f>
        <v>1</v>
      </c>
      <c r="I599">
        <v>88.6</v>
      </c>
      <c r="J599">
        <v>71.7</v>
      </c>
      <c r="K599">
        <v>79.599999999999994</v>
      </c>
      <c r="L599">
        <v>68.3</v>
      </c>
      <c r="M599">
        <v>71.7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9.1999999999999993</v>
      </c>
      <c r="W599">
        <v>23.3</v>
      </c>
      <c r="X599">
        <v>1011.5</v>
      </c>
      <c r="Y599">
        <v>30</v>
      </c>
      <c r="Z599">
        <v>6.1</v>
      </c>
      <c r="AA599">
        <v>0</v>
      </c>
      <c r="AB599">
        <v>0</v>
      </c>
      <c r="AC599">
        <v>0</v>
      </c>
      <c r="AD599">
        <v>0</v>
      </c>
      <c r="AE599" t="s">
        <v>1857</v>
      </c>
      <c r="AF599" t="s">
        <v>1858</v>
      </c>
      <c r="AG599">
        <v>0.41</v>
      </c>
      <c r="AH599" t="s">
        <v>36</v>
      </c>
      <c r="AI599" t="s">
        <v>37</v>
      </c>
      <c r="AJ599" t="s">
        <v>38</v>
      </c>
    </row>
    <row r="600" spans="1:36" x14ac:dyDescent="0.25">
      <c r="A600" t="s">
        <v>32</v>
      </c>
      <c r="B600" t="s">
        <v>1859</v>
      </c>
      <c r="C600">
        <f>YEAR(B600)</f>
        <v>2001</v>
      </c>
      <c r="D600">
        <v>84.3</v>
      </c>
      <c r="E600">
        <v>69.900000000000006</v>
      </c>
      <c r="F600">
        <v>77.3</v>
      </c>
      <c r="G600" s="2">
        <f>AVERAGE(F600:F690)</f>
        <v>69.234065934065967</v>
      </c>
      <c r="H600" s="2">
        <f>IF(F600-69.23&lt;=0,0,IF(F600-69.23&lt;=1,1,2))</f>
        <v>2</v>
      </c>
      <c r="I600">
        <v>91.1</v>
      </c>
      <c r="J600">
        <v>69.900000000000006</v>
      </c>
      <c r="K600">
        <v>79.099999999999994</v>
      </c>
      <c r="L600">
        <v>64.3</v>
      </c>
      <c r="M600">
        <v>64.7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11.4</v>
      </c>
      <c r="W600">
        <v>317.7</v>
      </c>
      <c r="X600">
        <v>1011.7</v>
      </c>
      <c r="Y600">
        <v>32.200000000000003</v>
      </c>
      <c r="Z600">
        <v>6.4</v>
      </c>
      <c r="AA600">
        <v>0</v>
      </c>
      <c r="AB600">
        <v>0</v>
      </c>
      <c r="AC600">
        <v>0</v>
      </c>
      <c r="AD600">
        <v>0</v>
      </c>
      <c r="AE600" t="s">
        <v>1860</v>
      </c>
      <c r="AF600" t="s">
        <v>1861</v>
      </c>
      <c r="AG600">
        <v>0.45</v>
      </c>
      <c r="AH600" t="s">
        <v>36</v>
      </c>
      <c r="AI600" t="s">
        <v>37</v>
      </c>
      <c r="AJ600" t="s">
        <v>38</v>
      </c>
    </row>
    <row r="601" spans="1:36" x14ac:dyDescent="0.25">
      <c r="A601" t="s">
        <v>32</v>
      </c>
      <c r="B601" t="s">
        <v>1862</v>
      </c>
      <c r="C601">
        <f>YEAR(B601)</f>
        <v>2001</v>
      </c>
      <c r="D601">
        <v>84.3</v>
      </c>
      <c r="E601">
        <v>71.7</v>
      </c>
      <c r="F601">
        <v>78.900000000000006</v>
      </c>
      <c r="H601" s="2">
        <f>IF(F601-69.23&lt;=0,0,IF(F601-69.23&lt;=1,1,2))</f>
        <v>2</v>
      </c>
      <c r="I601">
        <v>91.1</v>
      </c>
      <c r="J601">
        <v>71.7</v>
      </c>
      <c r="K601">
        <v>81.400000000000006</v>
      </c>
      <c r="L601">
        <v>70.099999999999994</v>
      </c>
      <c r="M601">
        <v>75.400000000000006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17.2</v>
      </c>
      <c r="W601">
        <v>295.8</v>
      </c>
      <c r="X601">
        <v>1011.1</v>
      </c>
      <c r="Y601">
        <v>30</v>
      </c>
      <c r="Z601">
        <v>6.4</v>
      </c>
      <c r="AA601">
        <v>0</v>
      </c>
      <c r="AB601">
        <v>0</v>
      </c>
      <c r="AC601">
        <v>0</v>
      </c>
      <c r="AD601">
        <v>0</v>
      </c>
      <c r="AE601" t="s">
        <v>1863</v>
      </c>
      <c r="AF601" t="s">
        <v>1864</v>
      </c>
      <c r="AG601">
        <v>0.48</v>
      </c>
      <c r="AH601" t="s">
        <v>36</v>
      </c>
      <c r="AI601" t="s">
        <v>37</v>
      </c>
      <c r="AJ601" t="s">
        <v>38</v>
      </c>
    </row>
    <row r="602" spans="1:36" x14ac:dyDescent="0.25">
      <c r="A602" t="s">
        <v>32</v>
      </c>
      <c r="B602" t="s">
        <v>1865</v>
      </c>
      <c r="C602">
        <f>YEAR(B602)</f>
        <v>2001</v>
      </c>
      <c r="D602">
        <v>86.1</v>
      </c>
      <c r="E602">
        <v>75.3</v>
      </c>
      <c r="F602">
        <v>80.8</v>
      </c>
      <c r="H602" s="2">
        <f>IF(F602-69.23&lt;=0,0,IF(F602-69.23&lt;=1,1,2))</f>
        <v>2</v>
      </c>
      <c r="I602">
        <v>90.8</v>
      </c>
      <c r="J602">
        <v>75.3</v>
      </c>
      <c r="K602">
        <v>82.3</v>
      </c>
      <c r="L602">
        <v>62.6</v>
      </c>
      <c r="M602">
        <v>54.2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13.9</v>
      </c>
      <c r="W602">
        <v>294.10000000000002</v>
      </c>
      <c r="X602">
        <v>1012.5</v>
      </c>
      <c r="Y602">
        <v>0</v>
      </c>
      <c r="Z602">
        <v>6.2</v>
      </c>
      <c r="AA602">
        <v>0</v>
      </c>
      <c r="AB602">
        <v>0</v>
      </c>
      <c r="AC602">
        <v>0</v>
      </c>
      <c r="AD602">
        <v>0</v>
      </c>
      <c r="AE602" t="s">
        <v>1866</v>
      </c>
      <c r="AF602" t="s">
        <v>1867</v>
      </c>
      <c r="AG602">
        <v>0.5</v>
      </c>
      <c r="AH602" t="s">
        <v>330</v>
      </c>
      <c r="AI602" t="s">
        <v>37</v>
      </c>
      <c r="AJ602" t="s">
        <v>331</v>
      </c>
    </row>
    <row r="603" spans="1:36" x14ac:dyDescent="0.25">
      <c r="A603" t="s">
        <v>32</v>
      </c>
      <c r="B603" t="s">
        <v>1868</v>
      </c>
      <c r="C603">
        <f>YEAR(B603)</f>
        <v>2001</v>
      </c>
      <c r="D603">
        <v>84.3</v>
      </c>
      <c r="E603">
        <v>73.5</v>
      </c>
      <c r="F603">
        <v>79.099999999999994</v>
      </c>
      <c r="H603" s="2">
        <f>IF(F603-69.23&lt;=0,0,IF(F603-69.23&lt;=1,1,2))</f>
        <v>2</v>
      </c>
      <c r="I603">
        <v>91.1</v>
      </c>
      <c r="J603">
        <v>73.5</v>
      </c>
      <c r="K603">
        <v>81.3</v>
      </c>
      <c r="L603">
        <v>65.3</v>
      </c>
      <c r="M603">
        <v>63.7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19.5</v>
      </c>
      <c r="W603">
        <v>299.89999999999998</v>
      </c>
      <c r="X603">
        <v>1013.5</v>
      </c>
      <c r="Y603">
        <v>33.299999999999997</v>
      </c>
      <c r="Z603">
        <v>6.7</v>
      </c>
      <c r="AA603">
        <v>0</v>
      </c>
      <c r="AB603">
        <v>0</v>
      </c>
      <c r="AC603">
        <v>0</v>
      </c>
      <c r="AD603">
        <v>0</v>
      </c>
      <c r="AE603" t="s">
        <v>1869</v>
      </c>
      <c r="AF603" t="s">
        <v>1870</v>
      </c>
      <c r="AG603">
        <v>0.55000000000000004</v>
      </c>
      <c r="AH603" t="s">
        <v>36</v>
      </c>
      <c r="AI603" t="s">
        <v>37</v>
      </c>
      <c r="AJ603" t="s">
        <v>38</v>
      </c>
    </row>
    <row r="604" spans="1:36" x14ac:dyDescent="0.25">
      <c r="A604" t="s">
        <v>32</v>
      </c>
      <c r="B604" t="s">
        <v>1871</v>
      </c>
      <c r="C604">
        <f>YEAR(B604)</f>
        <v>2001</v>
      </c>
      <c r="D604">
        <v>82.5</v>
      </c>
      <c r="E604">
        <v>68.099999999999994</v>
      </c>
      <c r="F604">
        <v>76.900000000000006</v>
      </c>
      <c r="H604" s="2">
        <f>IF(F604-69.23&lt;=0,0,IF(F604-69.23&lt;=1,1,2))</f>
        <v>2</v>
      </c>
      <c r="I604">
        <v>85.5</v>
      </c>
      <c r="J604">
        <v>68.099999999999994</v>
      </c>
      <c r="K604">
        <v>77.7</v>
      </c>
      <c r="L604">
        <v>65.7</v>
      </c>
      <c r="M604">
        <v>69.3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18.3</v>
      </c>
      <c r="W604">
        <v>292.89999999999998</v>
      </c>
      <c r="X604">
        <v>1010.2</v>
      </c>
      <c r="Y604">
        <v>30</v>
      </c>
      <c r="Z604">
        <v>6.7</v>
      </c>
      <c r="AA604">
        <v>0</v>
      </c>
      <c r="AB604">
        <v>0</v>
      </c>
      <c r="AC604">
        <v>0</v>
      </c>
      <c r="AD604">
        <v>0</v>
      </c>
      <c r="AE604" t="s">
        <v>1872</v>
      </c>
      <c r="AF604" t="s">
        <v>1873</v>
      </c>
      <c r="AG604">
        <v>0.57999999999999996</v>
      </c>
      <c r="AH604" t="s">
        <v>36</v>
      </c>
      <c r="AI604" t="s">
        <v>37</v>
      </c>
      <c r="AJ604" t="s">
        <v>38</v>
      </c>
    </row>
    <row r="605" spans="1:36" x14ac:dyDescent="0.25">
      <c r="A605" t="s">
        <v>32</v>
      </c>
      <c r="B605" t="s">
        <v>1874</v>
      </c>
      <c r="C605">
        <f>YEAR(B605)</f>
        <v>2001</v>
      </c>
      <c r="D605">
        <v>86.1</v>
      </c>
      <c r="E605">
        <v>73.5</v>
      </c>
      <c r="F605">
        <v>79.5</v>
      </c>
      <c r="H605" s="2">
        <f>IF(F605-69.23&lt;=0,0,IF(F605-69.23&lt;=1,1,2))</f>
        <v>2</v>
      </c>
      <c r="I605">
        <v>89.6</v>
      </c>
      <c r="J605">
        <v>73.5</v>
      </c>
      <c r="K605">
        <v>80.400000000000006</v>
      </c>
      <c r="L605">
        <v>64.2</v>
      </c>
      <c r="M605">
        <v>60.2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28.9</v>
      </c>
      <c r="W605">
        <v>269.39999999999998</v>
      </c>
      <c r="X605">
        <v>1005.6</v>
      </c>
      <c r="Y605">
        <v>36.299999999999997</v>
      </c>
      <c r="Z605">
        <v>6.6</v>
      </c>
      <c r="AA605">
        <v>0</v>
      </c>
      <c r="AB605">
        <v>0</v>
      </c>
      <c r="AC605">
        <v>0</v>
      </c>
      <c r="AD605">
        <v>0</v>
      </c>
      <c r="AE605" t="s">
        <v>1875</v>
      </c>
      <c r="AF605" t="s">
        <v>1876</v>
      </c>
      <c r="AG605">
        <v>0.62</v>
      </c>
      <c r="AH605" t="s">
        <v>36</v>
      </c>
      <c r="AI605" t="s">
        <v>37</v>
      </c>
      <c r="AJ605" t="s">
        <v>38</v>
      </c>
    </row>
    <row r="606" spans="1:36" x14ac:dyDescent="0.25">
      <c r="A606" t="s">
        <v>32</v>
      </c>
      <c r="B606" t="s">
        <v>1877</v>
      </c>
      <c r="C606">
        <f>YEAR(B606)</f>
        <v>2001</v>
      </c>
      <c r="D606">
        <v>82.5</v>
      </c>
      <c r="E606">
        <v>73.5</v>
      </c>
      <c r="F606">
        <v>77.5</v>
      </c>
      <c r="H606" s="2">
        <f>IF(F606-69.23&lt;=0,0,IF(F606-69.23&lt;=1,1,2))</f>
        <v>2</v>
      </c>
      <c r="I606">
        <v>81.8</v>
      </c>
      <c r="J606">
        <v>73.5</v>
      </c>
      <c r="K606">
        <v>77.2</v>
      </c>
      <c r="L606">
        <v>53.4</v>
      </c>
      <c r="M606">
        <v>43.8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25.3</v>
      </c>
      <c r="W606">
        <v>277.5</v>
      </c>
      <c r="X606">
        <v>1008.4</v>
      </c>
      <c r="Y606">
        <v>40.799999999999997</v>
      </c>
      <c r="Z606">
        <v>6.8</v>
      </c>
      <c r="AA606">
        <v>0</v>
      </c>
      <c r="AB606">
        <v>0</v>
      </c>
      <c r="AC606">
        <v>0</v>
      </c>
      <c r="AD606">
        <v>0</v>
      </c>
      <c r="AE606" t="s">
        <v>1878</v>
      </c>
      <c r="AF606" t="s">
        <v>1879</v>
      </c>
      <c r="AG606">
        <v>0.65</v>
      </c>
      <c r="AH606" t="s">
        <v>36</v>
      </c>
      <c r="AI606" t="s">
        <v>702</v>
      </c>
      <c r="AJ606" t="s">
        <v>38</v>
      </c>
    </row>
    <row r="607" spans="1:36" x14ac:dyDescent="0.25">
      <c r="A607" t="s">
        <v>32</v>
      </c>
      <c r="B607" t="s">
        <v>1880</v>
      </c>
      <c r="C607">
        <f>YEAR(B607)</f>
        <v>2001</v>
      </c>
      <c r="D607">
        <v>78.900000000000006</v>
      </c>
      <c r="E607">
        <v>71.7</v>
      </c>
      <c r="F607">
        <v>76.099999999999994</v>
      </c>
      <c r="H607" s="2">
        <f>IF(F607-69.23&lt;=0,0,IF(F607-69.23&lt;=1,1,2))</f>
        <v>2</v>
      </c>
      <c r="I607">
        <v>78.900000000000006</v>
      </c>
      <c r="J607">
        <v>71.7</v>
      </c>
      <c r="K607">
        <v>76.099999999999994</v>
      </c>
      <c r="L607">
        <v>57.1</v>
      </c>
      <c r="M607">
        <v>51.8</v>
      </c>
      <c r="O607">
        <v>4.0000000000000001E-3</v>
      </c>
      <c r="P607">
        <v>100</v>
      </c>
      <c r="Q607">
        <v>4.17</v>
      </c>
      <c r="R607" t="s">
        <v>40</v>
      </c>
      <c r="S607">
        <v>0</v>
      </c>
      <c r="T607">
        <v>0</v>
      </c>
      <c r="U607">
        <v>0</v>
      </c>
      <c r="V607">
        <v>18.3</v>
      </c>
      <c r="W607">
        <v>279.8</v>
      </c>
      <c r="X607">
        <v>1010.6</v>
      </c>
      <c r="Y607">
        <v>53.6</v>
      </c>
      <c r="Z607">
        <v>6.8</v>
      </c>
      <c r="AA607">
        <v>0</v>
      </c>
      <c r="AB607">
        <v>0</v>
      </c>
      <c r="AC607">
        <v>0</v>
      </c>
      <c r="AD607">
        <v>0</v>
      </c>
      <c r="AE607" t="s">
        <v>1881</v>
      </c>
      <c r="AF607" t="s">
        <v>1882</v>
      </c>
      <c r="AG607">
        <v>0.69</v>
      </c>
      <c r="AH607" t="s">
        <v>56</v>
      </c>
      <c r="AI607" t="s">
        <v>61</v>
      </c>
      <c r="AJ607" t="s">
        <v>40</v>
      </c>
    </row>
    <row r="608" spans="1:36" x14ac:dyDescent="0.25">
      <c r="A608" t="s">
        <v>32</v>
      </c>
      <c r="B608" t="s">
        <v>1883</v>
      </c>
      <c r="C608">
        <f>YEAR(B608)</f>
        <v>2001</v>
      </c>
      <c r="D608">
        <v>80.7</v>
      </c>
      <c r="E608">
        <v>66.3</v>
      </c>
      <c r="F608">
        <v>73.900000000000006</v>
      </c>
      <c r="H608" s="2">
        <f>IF(F608-69.23&lt;=0,0,IF(F608-69.23&lt;=1,1,2))</f>
        <v>2</v>
      </c>
      <c r="I608">
        <v>82.4</v>
      </c>
      <c r="J608">
        <v>66.3</v>
      </c>
      <c r="K608">
        <v>74.099999999999994</v>
      </c>
      <c r="L608">
        <v>60.6</v>
      </c>
      <c r="M608">
        <v>63.5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10.3</v>
      </c>
      <c r="W608">
        <v>113.1</v>
      </c>
      <c r="X608">
        <v>1012.9</v>
      </c>
      <c r="Y608">
        <v>32.5</v>
      </c>
      <c r="Z608">
        <v>6.8</v>
      </c>
      <c r="AA608">
        <v>0</v>
      </c>
      <c r="AB608">
        <v>0</v>
      </c>
      <c r="AC608">
        <v>0</v>
      </c>
      <c r="AD608">
        <v>0</v>
      </c>
      <c r="AE608" t="s">
        <v>1884</v>
      </c>
      <c r="AF608" t="s">
        <v>1885</v>
      </c>
      <c r="AG608">
        <v>0.72</v>
      </c>
      <c r="AH608" t="s">
        <v>36</v>
      </c>
      <c r="AI608" t="s">
        <v>37</v>
      </c>
      <c r="AJ608" t="s">
        <v>38</v>
      </c>
    </row>
    <row r="609" spans="1:36" x14ac:dyDescent="0.25">
      <c r="A609" t="s">
        <v>32</v>
      </c>
      <c r="B609" t="s">
        <v>1886</v>
      </c>
      <c r="C609">
        <f>YEAR(B609)</f>
        <v>2001</v>
      </c>
      <c r="D609">
        <v>82.5</v>
      </c>
      <c r="E609">
        <v>66.3</v>
      </c>
      <c r="F609">
        <v>74.900000000000006</v>
      </c>
      <c r="H609" s="2">
        <f>IF(F609-69.23&lt;=0,0,IF(F609-69.23&lt;=1,1,2))</f>
        <v>2</v>
      </c>
      <c r="I609">
        <v>84.1</v>
      </c>
      <c r="J609">
        <v>66.3</v>
      </c>
      <c r="K609">
        <v>75.2</v>
      </c>
      <c r="L609">
        <v>61.2</v>
      </c>
      <c r="M609">
        <v>63.6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12.8</v>
      </c>
      <c r="W609">
        <v>129</v>
      </c>
      <c r="X609">
        <v>1011.3</v>
      </c>
      <c r="Y609">
        <v>31.7</v>
      </c>
      <c r="Z609">
        <v>6.8</v>
      </c>
      <c r="AA609">
        <v>0</v>
      </c>
      <c r="AB609">
        <v>0</v>
      </c>
      <c r="AC609">
        <v>0</v>
      </c>
      <c r="AD609">
        <v>0</v>
      </c>
      <c r="AE609" t="s">
        <v>1887</v>
      </c>
      <c r="AF609" t="s">
        <v>1888</v>
      </c>
      <c r="AG609">
        <v>0.75</v>
      </c>
      <c r="AH609" t="s">
        <v>36</v>
      </c>
      <c r="AI609" t="s">
        <v>37</v>
      </c>
      <c r="AJ609" t="s">
        <v>38</v>
      </c>
    </row>
    <row r="610" spans="1:36" x14ac:dyDescent="0.25">
      <c r="A610" t="s">
        <v>32</v>
      </c>
      <c r="B610" t="s">
        <v>1889</v>
      </c>
      <c r="C610">
        <f>YEAR(B610)</f>
        <v>2001</v>
      </c>
      <c r="D610">
        <v>87.9</v>
      </c>
      <c r="E610">
        <v>69.900000000000006</v>
      </c>
      <c r="F610">
        <v>78</v>
      </c>
      <c r="H610" s="2">
        <f>IF(F610-69.23&lt;=0,0,IF(F610-69.23&lt;=1,1,2))</f>
        <v>2</v>
      </c>
      <c r="I610">
        <v>88.6</v>
      </c>
      <c r="J610">
        <v>69.900000000000006</v>
      </c>
      <c r="K610">
        <v>78.3</v>
      </c>
      <c r="L610">
        <v>61.5</v>
      </c>
      <c r="M610">
        <v>58.3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11.4</v>
      </c>
      <c r="W610">
        <v>131.80000000000001</v>
      </c>
      <c r="X610">
        <v>1010.3</v>
      </c>
      <c r="Y610">
        <v>30</v>
      </c>
      <c r="Z610">
        <v>6.6</v>
      </c>
      <c r="AA610">
        <v>0</v>
      </c>
      <c r="AB610">
        <v>0</v>
      </c>
      <c r="AC610">
        <v>0</v>
      </c>
      <c r="AD610">
        <v>0</v>
      </c>
      <c r="AE610" t="s">
        <v>1890</v>
      </c>
      <c r="AF610" t="s">
        <v>1891</v>
      </c>
      <c r="AG610">
        <v>0.79</v>
      </c>
      <c r="AH610" t="s">
        <v>36</v>
      </c>
      <c r="AI610" t="s">
        <v>37</v>
      </c>
      <c r="AJ610" t="s">
        <v>38</v>
      </c>
    </row>
    <row r="611" spans="1:36" x14ac:dyDescent="0.25">
      <c r="A611" t="s">
        <v>32</v>
      </c>
      <c r="B611" t="s">
        <v>1892</v>
      </c>
      <c r="C611">
        <f>YEAR(B611)</f>
        <v>2001</v>
      </c>
      <c r="D611">
        <v>78.900000000000006</v>
      </c>
      <c r="E611">
        <v>73.5</v>
      </c>
      <c r="F611">
        <v>76.2</v>
      </c>
      <c r="H611" s="2">
        <f>IF(F611-69.23&lt;=0,0,IF(F611-69.23&lt;=1,1,2))</f>
        <v>2</v>
      </c>
      <c r="I611">
        <v>78.900000000000006</v>
      </c>
      <c r="J611">
        <v>73.5</v>
      </c>
      <c r="K611">
        <v>76.2</v>
      </c>
      <c r="L611">
        <v>59.6</v>
      </c>
      <c r="M611">
        <v>57.4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19.5</v>
      </c>
      <c r="W611">
        <v>301.3</v>
      </c>
      <c r="X611">
        <v>1012.2</v>
      </c>
      <c r="Y611">
        <v>37.6</v>
      </c>
      <c r="Z611">
        <v>6.8</v>
      </c>
      <c r="AA611">
        <v>0</v>
      </c>
      <c r="AB611">
        <v>0</v>
      </c>
      <c r="AC611">
        <v>0</v>
      </c>
      <c r="AD611">
        <v>0</v>
      </c>
      <c r="AE611" t="s">
        <v>1893</v>
      </c>
      <c r="AF611" t="s">
        <v>1894</v>
      </c>
      <c r="AG611">
        <v>0.83</v>
      </c>
      <c r="AH611" t="s">
        <v>36</v>
      </c>
      <c r="AI611" t="s">
        <v>702</v>
      </c>
      <c r="AJ611" t="s">
        <v>38</v>
      </c>
    </row>
    <row r="612" spans="1:36" x14ac:dyDescent="0.25">
      <c r="A612" t="s">
        <v>32</v>
      </c>
      <c r="B612" t="s">
        <v>1895</v>
      </c>
      <c r="C612">
        <f>YEAR(B612)</f>
        <v>2001</v>
      </c>
      <c r="D612">
        <v>77.099999999999994</v>
      </c>
      <c r="E612">
        <v>64.5</v>
      </c>
      <c r="F612">
        <v>72.5</v>
      </c>
      <c r="H612" s="2">
        <f>IF(F612-69.23&lt;=0,0,IF(F612-69.23&lt;=1,1,2))</f>
        <v>2</v>
      </c>
      <c r="I612">
        <v>77.099999999999994</v>
      </c>
      <c r="J612">
        <v>64.5</v>
      </c>
      <c r="K612">
        <v>72.5</v>
      </c>
      <c r="L612">
        <v>56.2</v>
      </c>
      <c r="M612">
        <v>57.2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13.9</v>
      </c>
      <c r="W612">
        <v>307.2</v>
      </c>
      <c r="X612">
        <v>1015.1</v>
      </c>
      <c r="Y612">
        <v>32.5</v>
      </c>
      <c r="Z612">
        <v>6.8</v>
      </c>
      <c r="AA612">
        <v>0</v>
      </c>
      <c r="AB612">
        <v>0</v>
      </c>
      <c r="AC612">
        <v>0</v>
      </c>
      <c r="AD612">
        <v>0</v>
      </c>
      <c r="AE612" t="s">
        <v>1896</v>
      </c>
      <c r="AF612" t="s">
        <v>1897</v>
      </c>
      <c r="AG612">
        <v>0.86</v>
      </c>
      <c r="AH612" t="s">
        <v>36</v>
      </c>
      <c r="AI612" t="s">
        <v>37</v>
      </c>
      <c r="AJ612" t="s">
        <v>38</v>
      </c>
    </row>
    <row r="613" spans="1:36" x14ac:dyDescent="0.25">
      <c r="A613" t="s">
        <v>32</v>
      </c>
      <c r="B613" t="s">
        <v>1898</v>
      </c>
      <c r="C613">
        <f>YEAR(B613)</f>
        <v>2001</v>
      </c>
      <c r="D613">
        <v>77.099999999999994</v>
      </c>
      <c r="E613">
        <v>69.900000000000006</v>
      </c>
      <c r="F613">
        <v>74.400000000000006</v>
      </c>
      <c r="H613" s="2">
        <f>IF(F613-69.23&lt;=0,0,IF(F613-69.23&lt;=1,1,2))</f>
        <v>2</v>
      </c>
      <c r="I613">
        <v>77.099999999999994</v>
      </c>
      <c r="J613">
        <v>69.900000000000006</v>
      </c>
      <c r="K613">
        <v>74.400000000000006</v>
      </c>
      <c r="L613">
        <v>55.7</v>
      </c>
      <c r="M613">
        <v>52.4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15</v>
      </c>
      <c r="W613">
        <v>298.10000000000002</v>
      </c>
      <c r="X613">
        <v>1012.5</v>
      </c>
      <c r="Y613">
        <v>38.700000000000003</v>
      </c>
      <c r="Z613">
        <v>6.8</v>
      </c>
      <c r="AA613">
        <v>0</v>
      </c>
      <c r="AB613">
        <v>0</v>
      </c>
      <c r="AC613">
        <v>0</v>
      </c>
      <c r="AD613">
        <v>0</v>
      </c>
      <c r="AE613" t="s">
        <v>1899</v>
      </c>
      <c r="AF613" t="s">
        <v>1900</v>
      </c>
      <c r="AG613">
        <v>0.89</v>
      </c>
      <c r="AH613" t="s">
        <v>36</v>
      </c>
      <c r="AI613" t="s">
        <v>37</v>
      </c>
      <c r="AJ613" t="s">
        <v>38</v>
      </c>
    </row>
    <row r="614" spans="1:36" x14ac:dyDescent="0.25">
      <c r="A614" t="s">
        <v>32</v>
      </c>
      <c r="B614" t="s">
        <v>1901</v>
      </c>
      <c r="C614">
        <f>YEAR(B614)</f>
        <v>2001</v>
      </c>
      <c r="D614">
        <v>80.7</v>
      </c>
      <c r="E614">
        <v>68.099999999999994</v>
      </c>
      <c r="F614">
        <v>74</v>
      </c>
      <c r="H614" s="2">
        <f>IF(F614-69.23&lt;=0,0,IF(F614-69.23&lt;=1,1,2))</f>
        <v>2</v>
      </c>
      <c r="I614">
        <v>81.2</v>
      </c>
      <c r="J614">
        <v>68.099999999999994</v>
      </c>
      <c r="K614">
        <v>74</v>
      </c>
      <c r="L614">
        <v>57.5</v>
      </c>
      <c r="M614">
        <v>56.9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10.3</v>
      </c>
      <c r="W614">
        <v>295.89999999999998</v>
      </c>
      <c r="X614">
        <v>1012.9</v>
      </c>
      <c r="Y614">
        <v>30</v>
      </c>
      <c r="Z614">
        <v>6.7</v>
      </c>
      <c r="AA614">
        <v>0</v>
      </c>
      <c r="AB614">
        <v>0</v>
      </c>
      <c r="AC614">
        <v>0</v>
      </c>
      <c r="AD614">
        <v>0</v>
      </c>
      <c r="AE614" t="s">
        <v>1902</v>
      </c>
      <c r="AF614" t="s">
        <v>1903</v>
      </c>
      <c r="AG614">
        <v>0.93</v>
      </c>
      <c r="AH614" t="s">
        <v>36</v>
      </c>
      <c r="AI614" t="s">
        <v>37</v>
      </c>
      <c r="AJ614" t="s">
        <v>38</v>
      </c>
    </row>
    <row r="615" spans="1:36" x14ac:dyDescent="0.25">
      <c r="A615" t="s">
        <v>32</v>
      </c>
      <c r="B615" t="s">
        <v>1904</v>
      </c>
      <c r="C615">
        <f>YEAR(B615)</f>
        <v>2001</v>
      </c>
      <c r="D615">
        <v>80.7</v>
      </c>
      <c r="E615">
        <v>64.5</v>
      </c>
      <c r="F615">
        <v>74.2</v>
      </c>
      <c r="H615" s="2">
        <f>IF(F615-69.23&lt;=0,0,IF(F615-69.23&lt;=1,1,2))</f>
        <v>2</v>
      </c>
      <c r="I615">
        <v>84.1</v>
      </c>
      <c r="J615">
        <v>64.5</v>
      </c>
      <c r="K615">
        <v>74.900000000000006</v>
      </c>
      <c r="L615">
        <v>61.9</v>
      </c>
      <c r="M615">
        <v>66.099999999999994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15</v>
      </c>
      <c r="W615">
        <v>272.3</v>
      </c>
      <c r="X615">
        <v>1011</v>
      </c>
      <c r="Y615">
        <v>31.4</v>
      </c>
      <c r="Z615">
        <v>6.6</v>
      </c>
      <c r="AA615">
        <v>0</v>
      </c>
      <c r="AB615">
        <v>0</v>
      </c>
      <c r="AC615">
        <v>0</v>
      </c>
      <c r="AD615">
        <v>0</v>
      </c>
      <c r="AE615" t="s">
        <v>1905</v>
      </c>
      <c r="AF615" t="s">
        <v>1906</v>
      </c>
      <c r="AG615">
        <v>0.96</v>
      </c>
      <c r="AH615" t="s">
        <v>36</v>
      </c>
      <c r="AI615" t="s">
        <v>37</v>
      </c>
      <c r="AJ615" t="s">
        <v>38</v>
      </c>
    </row>
    <row r="616" spans="1:36" x14ac:dyDescent="0.25">
      <c r="A616" t="s">
        <v>32</v>
      </c>
      <c r="B616" t="s">
        <v>1907</v>
      </c>
      <c r="C616">
        <f>YEAR(B616)</f>
        <v>2001</v>
      </c>
      <c r="D616">
        <v>86.1</v>
      </c>
      <c r="E616">
        <v>69.900000000000006</v>
      </c>
      <c r="F616">
        <v>76.7</v>
      </c>
      <c r="H616" s="2">
        <f>IF(F616-69.23&lt;=0,0,IF(F616-69.23&lt;=1,1,2))</f>
        <v>2</v>
      </c>
      <c r="I616">
        <v>87.6</v>
      </c>
      <c r="J616">
        <v>69.900000000000006</v>
      </c>
      <c r="K616">
        <v>77.2</v>
      </c>
      <c r="L616">
        <v>64.900000000000006</v>
      </c>
      <c r="M616">
        <v>68.3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15</v>
      </c>
      <c r="W616">
        <v>203.8</v>
      </c>
      <c r="X616">
        <v>1010.2</v>
      </c>
      <c r="Y616">
        <v>31.3</v>
      </c>
      <c r="Z616">
        <v>6.6</v>
      </c>
      <c r="AA616">
        <v>0</v>
      </c>
      <c r="AB616">
        <v>0</v>
      </c>
      <c r="AC616">
        <v>0</v>
      </c>
      <c r="AD616">
        <v>0</v>
      </c>
      <c r="AE616" t="s">
        <v>1908</v>
      </c>
      <c r="AF616" t="s">
        <v>1909</v>
      </c>
      <c r="AG616">
        <v>0</v>
      </c>
      <c r="AH616" t="s">
        <v>36</v>
      </c>
      <c r="AI616" t="s">
        <v>37</v>
      </c>
      <c r="AJ616" t="s">
        <v>38</v>
      </c>
    </row>
    <row r="617" spans="1:36" x14ac:dyDescent="0.25">
      <c r="A617" t="s">
        <v>32</v>
      </c>
      <c r="B617" t="s">
        <v>1910</v>
      </c>
      <c r="C617">
        <f>YEAR(B617)</f>
        <v>2001</v>
      </c>
      <c r="D617">
        <v>80.7</v>
      </c>
      <c r="E617">
        <v>64.5</v>
      </c>
      <c r="F617">
        <v>73.400000000000006</v>
      </c>
      <c r="H617" s="2">
        <f>IF(F617-69.23&lt;=0,0,IF(F617-69.23&lt;=1,1,2))</f>
        <v>2</v>
      </c>
      <c r="I617">
        <v>82.4</v>
      </c>
      <c r="J617">
        <v>64.5</v>
      </c>
      <c r="K617">
        <v>73.5</v>
      </c>
      <c r="L617">
        <v>62.5</v>
      </c>
      <c r="M617">
        <v>69.8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13.9</v>
      </c>
      <c r="W617">
        <v>100.1</v>
      </c>
      <c r="X617">
        <v>1013.7</v>
      </c>
      <c r="Y617">
        <v>30</v>
      </c>
      <c r="Z617">
        <v>6.4</v>
      </c>
      <c r="AA617">
        <v>0</v>
      </c>
      <c r="AB617">
        <v>0</v>
      </c>
      <c r="AC617">
        <v>0</v>
      </c>
      <c r="AD617">
        <v>0</v>
      </c>
      <c r="AE617" t="s">
        <v>1911</v>
      </c>
      <c r="AF617" t="s">
        <v>1912</v>
      </c>
      <c r="AG617">
        <v>0.03</v>
      </c>
      <c r="AH617" t="s">
        <v>36</v>
      </c>
      <c r="AI617" t="s">
        <v>37</v>
      </c>
      <c r="AJ617" t="s">
        <v>38</v>
      </c>
    </row>
    <row r="618" spans="1:36" x14ac:dyDescent="0.25">
      <c r="A618" t="s">
        <v>32</v>
      </c>
      <c r="B618" t="s">
        <v>1913</v>
      </c>
      <c r="C618">
        <f>YEAR(B618)</f>
        <v>2001</v>
      </c>
      <c r="D618">
        <v>80.7</v>
      </c>
      <c r="E618">
        <v>71.7</v>
      </c>
      <c r="F618">
        <v>77.5</v>
      </c>
      <c r="H618" s="2">
        <f>IF(F618-69.23&lt;=0,0,IF(F618-69.23&lt;=1,1,2))</f>
        <v>2</v>
      </c>
      <c r="I618">
        <v>85.5</v>
      </c>
      <c r="J618">
        <v>71.7</v>
      </c>
      <c r="K618">
        <v>78.7</v>
      </c>
      <c r="L618">
        <v>63.2</v>
      </c>
      <c r="M618">
        <v>62.4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10.3</v>
      </c>
      <c r="W618">
        <v>115.7</v>
      </c>
      <c r="X618">
        <v>1014.2</v>
      </c>
      <c r="Y618">
        <v>30</v>
      </c>
      <c r="Z618">
        <v>6.3</v>
      </c>
      <c r="AA618">
        <v>0</v>
      </c>
      <c r="AB618">
        <v>0</v>
      </c>
      <c r="AC618">
        <v>0</v>
      </c>
      <c r="AD618">
        <v>0</v>
      </c>
      <c r="AE618" t="s">
        <v>1914</v>
      </c>
      <c r="AF618" t="s">
        <v>1915</v>
      </c>
      <c r="AG618">
        <v>0.06</v>
      </c>
      <c r="AH618" t="s">
        <v>36</v>
      </c>
      <c r="AI618" t="s">
        <v>37</v>
      </c>
      <c r="AJ618" t="s">
        <v>38</v>
      </c>
    </row>
    <row r="619" spans="1:36" x14ac:dyDescent="0.25">
      <c r="A619" t="s">
        <v>32</v>
      </c>
      <c r="B619" t="s">
        <v>1916</v>
      </c>
      <c r="C619">
        <f>YEAR(B619)</f>
        <v>2001</v>
      </c>
      <c r="D619">
        <v>82.5</v>
      </c>
      <c r="E619">
        <v>69.900000000000006</v>
      </c>
      <c r="F619">
        <v>76.099999999999994</v>
      </c>
      <c r="H619" s="2">
        <f>IF(F619-69.23&lt;=0,0,IF(F619-69.23&lt;=1,1,2))</f>
        <v>2</v>
      </c>
      <c r="I619">
        <v>86.4</v>
      </c>
      <c r="J619">
        <v>69.900000000000006</v>
      </c>
      <c r="K619">
        <v>76.900000000000006</v>
      </c>
      <c r="L619">
        <v>65</v>
      </c>
      <c r="M619">
        <v>69.8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17.2</v>
      </c>
      <c r="W619">
        <v>288.10000000000002</v>
      </c>
      <c r="X619">
        <v>1014.5</v>
      </c>
      <c r="Y619">
        <v>30</v>
      </c>
      <c r="Z619">
        <v>6.3</v>
      </c>
      <c r="AA619">
        <v>0</v>
      </c>
      <c r="AB619">
        <v>0</v>
      </c>
      <c r="AC619">
        <v>0</v>
      </c>
      <c r="AD619">
        <v>0</v>
      </c>
      <c r="AE619" t="s">
        <v>1917</v>
      </c>
      <c r="AF619" t="s">
        <v>1918</v>
      </c>
      <c r="AG619">
        <v>0.1</v>
      </c>
      <c r="AH619" t="s">
        <v>36</v>
      </c>
      <c r="AI619" t="s">
        <v>37</v>
      </c>
      <c r="AJ619" t="s">
        <v>38</v>
      </c>
    </row>
    <row r="620" spans="1:36" x14ac:dyDescent="0.25">
      <c r="A620" t="s">
        <v>32</v>
      </c>
      <c r="B620" t="s">
        <v>1919</v>
      </c>
      <c r="C620">
        <f>YEAR(B620)</f>
        <v>2001</v>
      </c>
      <c r="D620">
        <v>84.3</v>
      </c>
      <c r="E620">
        <v>69.900000000000006</v>
      </c>
      <c r="F620">
        <v>75.900000000000006</v>
      </c>
      <c r="H620" s="2">
        <f>IF(F620-69.23&lt;=0,0,IF(F620-69.23&lt;=1,1,2))</f>
        <v>2</v>
      </c>
      <c r="I620">
        <v>85.8</v>
      </c>
      <c r="J620">
        <v>69.900000000000006</v>
      </c>
      <c r="K620">
        <v>76.400000000000006</v>
      </c>
      <c r="L620">
        <v>63.8</v>
      </c>
      <c r="M620">
        <v>66.7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15</v>
      </c>
      <c r="W620">
        <v>294</v>
      </c>
      <c r="X620">
        <v>1012.3</v>
      </c>
      <c r="Y620">
        <v>30</v>
      </c>
      <c r="Z620">
        <v>6.2</v>
      </c>
      <c r="AA620">
        <v>0</v>
      </c>
      <c r="AB620">
        <v>0</v>
      </c>
      <c r="AC620">
        <v>0</v>
      </c>
      <c r="AD620">
        <v>0</v>
      </c>
      <c r="AE620" t="s">
        <v>1920</v>
      </c>
      <c r="AF620" t="s">
        <v>1921</v>
      </c>
      <c r="AG620">
        <v>0.13</v>
      </c>
      <c r="AH620" t="s">
        <v>36</v>
      </c>
      <c r="AI620" t="s">
        <v>37</v>
      </c>
      <c r="AJ620" t="s">
        <v>38</v>
      </c>
    </row>
    <row r="621" spans="1:36" x14ac:dyDescent="0.25">
      <c r="A621" t="s">
        <v>32</v>
      </c>
      <c r="B621" t="s">
        <v>1922</v>
      </c>
      <c r="C621">
        <f>YEAR(B621)</f>
        <v>2001</v>
      </c>
      <c r="D621">
        <v>82.5</v>
      </c>
      <c r="E621">
        <v>69.900000000000006</v>
      </c>
      <c r="F621">
        <v>76</v>
      </c>
      <c r="H621" s="2">
        <f>IF(F621-69.23&lt;=0,0,IF(F621-69.23&lt;=1,1,2))</f>
        <v>2</v>
      </c>
      <c r="I621">
        <v>86.4</v>
      </c>
      <c r="J621">
        <v>69.900000000000006</v>
      </c>
      <c r="K621">
        <v>76.8</v>
      </c>
      <c r="L621">
        <v>62.9</v>
      </c>
      <c r="M621">
        <v>64.5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6.9</v>
      </c>
      <c r="W621">
        <v>178</v>
      </c>
      <c r="X621">
        <v>1012.1</v>
      </c>
      <c r="Y621">
        <v>0</v>
      </c>
      <c r="Z621">
        <v>6.2</v>
      </c>
      <c r="AA621">
        <v>0</v>
      </c>
      <c r="AB621">
        <v>0</v>
      </c>
      <c r="AC621">
        <v>0</v>
      </c>
      <c r="AD621">
        <v>0</v>
      </c>
      <c r="AE621" t="s">
        <v>1923</v>
      </c>
      <c r="AF621" t="s">
        <v>1924</v>
      </c>
      <c r="AG621">
        <v>0.16</v>
      </c>
      <c r="AH621" t="s">
        <v>330</v>
      </c>
      <c r="AI621" t="s">
        <v>37</v>
      </c>
      <c r="AJ621" t="s">
        <v>331</v>
      </c>
    </row>
    <row r="622" spans="1:36" x14ac:dyDescent="0.25">
      <c r="A622" t="s">
        <v>32</v>
      </c>
      <c r="B622" t="s">
        <v>1925</v>
      </c>
      <c r="C622">
        <f>YEAR(B622)</f>
        <v>2001</v>
      </c>
      <c r="D622">
        <v>82.5</v>
      </c>
      <c r="E622">
        <v>68.099999999999994</v>
      </c>
      <c r="F622">
        <v>75.5</v>
      </c>
      <c r="H622" s="2">
        <f>IF(F622-69.23&lt;=0,0,IF(F622-69.23&lt;=1,1,2))</f>
        <v>2</v>
      </c>
      <c r="I622">
        <v>84.8</v>
      </c>
      <c r="J622">
        <v>68.099999999999994</v>
      </c>
      <c r="K622">
        <v>76</v>
      </c>
      <c r="L622">
        <v>63.5</v>
      </c>
      <c r="M622">
        <v>67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6.9</v>
      </c>
      <c r="W622">
        <v>190</v>
      </c>
      <c r="X622">
        <v>1013.4</v>
      </c>
      <c r="Y622">
        <v>32.200000000000003</v>
      </c>
      <c r="Z622">
        <v>6.4</v>
      </c>
      <c r="AA622">
        <v>0</v>
      </c>
      <c r="AB622">
        <v>0</v>
      </c>
      <c r="AC622">
        <v>0</v>
      </c>
      <c r="AD622">
        <v>0</v>
      </c>
      <c r="AE622" t="s">
        <v>1926</v>
      </c>
      <c r="AF622" t="s">
        <v>1927</v>
      </c>
      <c r="AG622">
        <v>0.2</v>
      </c>
      <c r="AH622" t="s">
        <v>36</v>
      </c>
      <c r="AI622" t="s">
        <v>37</v>
      </c>
      <c r="AJ622" t="s">
        <v>38</v>
      </c>
    </row>
    <row r="623" spans="1:36" x14ac:dyDescent="0.25">
      <c r="A623" t="s">
        <v>32</v>
      </c>
      <c r="B623" t="s">
        <v>1928</v>
      </c>
      <c r="C623">
        <f>YEAR(B623)</f>
        <v>2001</v>
      </c>
      <c r="D623">
        <v>84.3</v>
      </c>
      <c r="E623">
        <v>68.099999999999994</v>
      </c>
      <c r="F623">
        <v>76.3</v>
      </c>
      <c r="H623" s="2">
        <f>IF(F623-69.23&lt;=0,0,IF(F623-69.23&lt;=1,1,2))</f>
        <v>2</v>
      </c>
      <c r="I623">
        <v>86.4</v>
      </c>
      <c r="J623">
        <v>68.099999999999994</v>
      </c>
      <c r="K623">
        <v>77</v>
      </c>
      <c r="L623">
        <v>62.2</v>
      </c>
      <c r="M623">
        <v>62.9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8.1</v>
      </c>
      <c r="W623">
        <v>202</v>
      </c>
      <c r="X623">
        <v>1014.8</v>
      </c>
      <c r="Y623">
        <v>30</v>
      </c>
      <c r="Z623">
        <v>6.2</v>
      </c>
      <c r="AA623">
        <v>0</v>
      </c>
      <c r="AB623">
        <v>0</v>
      </c>
      <c r="AC623">
        <v>0</v>
      </c>
      <c r="AD623">
        <v>0</v>
      </c>
      <c r="AE623" t="s">
        <v>1929</v>
      </c>
      <c r="AF623" t="s">
        <v>1930</v>
      </c>
      <c r="AG623">
        <v>0.25</v>
      </c>
      <c r="AH623" t="s">
        <v>36</v>
      </c>
      <c r="AI623" t="s">
        <v>37</v>
      </c>
      <c r="AJ623" t="s">
        <v>38</v>
      </c>
    </row>
    <row r="624" spans="1:36" x14ac:dyDescent="0.25">
      <c r="A624" t="s">
        <v>32</v>
      </c>
      <c r="B624" t="s">
        <v>1931</v>
      </c>
      <c r="C624">
        <f>YEAR(B624)</f>
        <v>2001</v>
      </c>
      <c r="D624">
        <v>93.3</v>
      </c>
      <c r="E624">
        <v>71.7</v>
      </c>
      <c r="F624">
        <v>83.2</v>
      </c>
      <c r="H624" s="2">
        <f>IF(F624-69.23&lt;=0,0,IF(F624-69.23&lt;=1,1,2))</f>
        <v>2</v>
      </c>
      <c r="I624">
        <v>92.7</v>
      </c>
      <c r="J624">
        <v>71.7</v>
      </c>
      <c r="K624">
        <v>81.900000000000006</v>
      </c>
      <c r="L624">
        <v>52.6</v>
      </c>
      <c r="M624">
        <v>36.700000000000003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15</v>
      </c>
      <c r="W624">
        <v>181.6</v>
      </c>
      <c r="X624">
        <v>1012.6</v>
      </c>
      <c r="Y624">
        <v>35</v>
      </c>
      <c r="Z624">
        <v>6.3</v>
      </c>
      <c r="AA624">
        <v>0</v>
      </c>
      <c r="AB624">
        <v>0</v>
      </c>
      <c r="AC624">
        <v>0</v>
      </c>
      <c r="AD624">
        <v>0</v>
      </c>
      <c r="AE624" t="s">
        <v>1932</v>
      </c>
      <c r="AF624" t="s">
        <v>1933</v>
      </c>
      <c r="AG624">
        <v>0.26</v>
      </c>
      <c r="AH624" t="s">
        <v>36</v>
      </c>
      <c r="AI624" t="s">
        <v>37</v>
      </c>
      <c r="AJ624" t="s">
        <v>38</v>
      </c>
    </row>
    <row r="625" spans="1:36" x14ac:dyDescent="0.25">
      <c r="A625" t="s">
        <v>32</v>
      </c>
      <c r="B625" t="s">
        <v>1934</v>
      </c>
      <c r="C625">
        <f>YEAR(B625)</f>
        <v>2001</v>
      </c>
      <c r="D625">
        <v>87.9</v>
      </c>
      <c r="E625">
        <v>71.7</v>
      </c>
      <c r="F625">
        <v>80.900000000000006</v>
      </c>
      <c r="H625" s="2">
        <f>IF(F625-69.23&lt;=0,0,IF(F625-69.23&lt;=1,1,2))</f>
        <v>2</v>
      </c>
      <c r="I625">
        <v>88.5</v>
      </c>
      <c r="J625">
        <v>71.7</v>
      </c>
      <c r="K625">
        <v>82.4</v>
      </c>
      <c r="L625">
        <v>63</v>
      </c>
      <c r="M625">
        <v>56.7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17.2</v>
      </c>
      <c r="W625">
        <v>289.2</v>
      </c>
      <c r="X625">
        <v>1011</v>
      </c>
      <c r="Y625">
        <v>30</v>
      </c>
      <c r="Z625">
        <v>6.2</v>
      </c>
      <c r="AA625">
        <v>0</v>
      </c>
      <c r="AB625">
        <v>0</v>
      </c>
      <c r="AC625">
        <v>0</v>
      </c>
      <c r="AD625">
        <v>0</v>
      </c>
      <c r="AE625" t="s">
        <v>1935</v>
      </c>
      <c r="AF625" t="s">
        <v>1936</v>
      </c>
      <c r="AG625">
        <v>0.3</v>
      </c>
      <c r="AH625" t="s">
        <v>36</v>
      </c>
      <c r="AI625" t="s">
        <v>37</v>
      </c>
      <c r="AJ625" t="s">
        <v>38</v>
      </c>
    </row>
    <row r="626" spans="1:36" x14ac:dyDescent="0.25">
      <c r="A626" t="s">
        <v>32</v>
      </c>
      <c r="B626" t="s">
        <v>1937</v>
      </c>
      <c r="C626">
        <f>YEAR(B626)</f>
        <v>2001</v>
      </c>
      <c r="D626">
        <v>80.7</v>
      </c>
      <c r="E626">
        <v>73.5</v>
      </c>
      <c r="F626">
        <v>77.099999999999994</v>
      </c>
      <c r="H626" s="2">
        <f>IF(F626-69.23&lt;=0,0,IF(F626-69.23&lt;=1,1,2))</f>
        <v>2</v>
      </c>
      <c r="I626">
        <v>81.5</v>
      </c>
      <c r="J626">
        <v>73.5</v>
      </c>
      <c r="K626">
        <v>77.099999999999994</v>
      </c>
      <c r="L626">
        <v>57.5</v>
      </c>
      <c r="M626">
        <v>51.1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23</v>
      </c>
      <c r="W626">
        <v>283</v>
      </c>
      <c r="X626">
        <v>1011.4</v>
      </c>
      <c r="Y626">
        <v>31.3</v>
      </c>
      <c r="Z626">
        <v>6.6</v>
      </c>
      <c r="AA626">
        <v>0</v>
      </c>
      <c r="AB626">
        <v>0</v>
      </c>
      <c r="AC626">
        <v>0</v>
      </c>
      <c r="AD626">
        <v>0</v>
      </c>
      <c r="AE626" t="s">
        <v>1938</v>
      </c>
      <c r="AF626" t="s">
        <v>1939</v>
      </c>
      <c r="AG626">
        <v>0.33</v>
      </c>
      <c r="AH626" t="s">
        <v>36</v>
      </c>
      <c r="AI626" t="s">
        <v>37</v>
      </c>
      <c r="AJ626" t="s">
        <v>38</v>
      </c>
    </row>
    <row r="627" spans="1:36" x14ac:dyDescent="0.25">
      <c r="A627" t="s">
        <v>32</v>
      </c>
      <c r="B627" t="s">
        <v>1940</v>
      </c>
      <c r="C627">
        <f>YEAR(B627)</f>
        <v>2001</v>
      </c>
      <c r="D627">
        <v>77.099999999999994</v>
      </c>
      <c r="E627">
        <v>69.900000000000006</v>
      </c>
      <c r="F627">
        <v>73.3</v>
      </c>
      <c r="H627" s="2">
        <f>IF(F627-69.23&lt;=0,0,IF(F627-69.23&lt;=1,1,2))</f>
        <v>2</v>
      </c>
      <c r="I627">
        <v>77.099999999999994</v>
      </c>
      <c r="J627">
        <v>69.900000000000006</v>
      </c>
      <c r="K627">
        <v>73.3</v>
      </c>
      <c r="L627">
        <v>57.5</v>
      </c>
      <c r="M627">
        <v>58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15</v>
      </c>
      <c r="W627">
        <v>337.8</v>
      </c>
      <c r="X627">
        <v>1016.1</v>
      </c>
      <c r="Y627">
        <v>50.9</v>
      </c>
      <c r="Z627">
        <v>6.8</v>
      </c>
      <c r="AA627">
        <v>0</v>
      </c>
      <c r="AB627">
        <v>0</v>
      </c>
      <c r="AC627">
        <v>0</v>
      </c>
      <c r="AD627">
        <v>0</v>
      </c>
      <c r="AE627" t="s">
        <v>1941</v>
      </c>
      <c r="AF627" t="s">
        <v>1942</v>
      </c>
      <c r="AG627">
        <v>0.36</v>
      </c>
      <c r="AH627" t="s">
        <v>36</v>
      </c>
      <c r="AI627" t="s">
        <v>37</v>
      </c>
      <c r="AJ627" t="s">
        <v>38</v>
      </c>
    </row>
    <row r="628" spans="1:36" x14ac:dyDescent="0.25">
      <c r="A628" t="s">
        <v>32</v>
      </c>
      <c r="B628" t="s">
        <v>1943</v>
      </c>
      <c r="C628">
        <f>YEAR(B628)</f>
        <v>2001</v>
      </c>
      <c r="D628">
        <v>75.3</v>
      </c>
      <c r="E628">
        <v>62.7</v>
      </c>
      <c r="F628">
        <v>70.400000000000006</v>
      </c>
      <c r="H628" s="2">
        <f>IF(F628-69.23&lt;=0,0,IF(F628-69.23&lt;=1,1,2))</f>
        <v>2</v>
      </c>
      <c r="I628">
        <v>75.3</v>
      </c>
      <c r="J628">
        <v>62.7</v>
      </c>
      <c r="K628">
        <v>70.400000000000006</v>
      </c>
      <c r="L628">
        <v>57.4</v>
      </c>
      <c r="M628">
        <v>64.3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15</v>
      </c>
      <c r="W628">
        <v>311.7</v>
      </c>
      <c r="X628">
        <v>1017.1</v>
      </c>
      <c r="Y628">
        <v>51.8</v>
      </c>
      <c r="Z628">
        <v>6.8</v>
      </c>
      <c r="AA628">
        <v>0</v>
      </c>
      <c r="AB628">
        <v>0</v>
      </c>
      <c r="AC628">
        <v>0</v>
      </c>
      <c r="AD628">
        <v>0</v>
      </c>
      <c r="AE628" t="s">
        <v>1944</v>
      </c>
      <c r="AF628" t="s">
        <v>1945</v>
      </c>
      <c r="AG628">
        <v>0.39</v>
      </c>
      <c r="AH628" t="s">
        <v>36</v>
      </c>
      <c r="AI628" t="s">
        <v>37</v>
      </c>
      <c r="AJ628" t="s">
        <v>38</v>
      </c>
    </row>
    <row r="629" spans="1:36" x14ac:dyDescent="0.25">
      <c r="A629" t="s">
        <v>32</v>
      </c>
      <c r="B629" t="s">
        <v>1946</v>
      </c>
      <c r="C629">
        <f>YEAR(B629)</f>
        <v>2001</v>
      </c>
      <c r="D629">
        <v>77.099999999999994</v>
      </c>
      <c r="E629">
        <v>68.099999999999994</v>
      </c>
      <c r="F629">
        <v>72.900000000000006</v>
      </c>
      <c r="H629" s="2">
        <f>IF(F629-69.23&lt;=0,0,IF(F629-69.23&lt;=1,1,2))</f>
        <v>2</v>
      </c>
      <c r="I629">
        <v>77.099999999999994</v>
      </c>
      <c r="J629">
        <v>68.099999999999994</v>
      </c>
      <c r="K629">
        <v>72.900000000000006</v>
      </c>
      <c r="L629">
        <v>57</v>
      </c>
      <c r="M629">
        <v>57.7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13.9</v>
      </c>
      <c r="W629">
        <v>309.10000000000002</v>
      </c>
      <c r="X629">
        <v>1018.1</v>
      </c>
      <c r="Y629">
        <v>39.5</v>
      </c>
      <c r="Z629">
        <v>6.8</v>
      </c>
      <c r="AA629">
        <v>0</v>
      </c>
      <c r="AB629">
        <v>0</v>
      </c>
      <c r="AC629">
        <v>0</v>
      </c>
      <c r="AD629">
        <v>0</v>
      </c>
      <c r="AE629" t="s">
        <v>1947</v>
      </c>
      <c r="AF629" t="s">
        <v>1948</v>
      </c>
      <c r="AG629">
        <v>0.43</v>
      </c>
      <c r="AH629" t="s">
        <v>36</v>
      </c>
      <c r="AI629" t="s">
        <v>37</v>
      </c>
      <c r="AJ629" t="s">
        <v>38</v>
      </c>
    </row>
    <row r="630" spans="1:36" x14ac:dyDescent="0.25">
      <c r="A630" t="s">
        <v>32</v>
      </c>
      <c r="B630" t="s">
        <v>1949</v>
      </c>
      <c r="C630">
        <f>YEAR(B630)</f>
        <v>2001</v>
      </c>
      <c r="D630">
        <v>78.900000000000006</v>
      </c>
      <c r="E630">
        <v>62.7</v>
      </c>
      <c r="F630">
        <v>70.8</v>
      </c>
      <c r="H630" s="2">
        <f>IF(F630-69.23&lt;=0,0,IF(F630-69.23&lt;=1,1,2))</f>
        <v>2</v>
      </c>
      <c r="I630">
        <v>78.900000000000006</v>
      </c>
      <c r="J630">
        <v>62.7</v>
      </c>
      <c r="K630">
        <v>70.8</v>
      </c>
      <c r="L630">
        <v>58.3</v>
      </c>
      <c r="M630">
        <v>65.7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10.3</v>
      </c>
      <c r="W630">
        <v>275.5</v>
      </c>
      <c r="X630">
        <v>1018.5</v>
      </c>
      <c r="Y630">
        <v>30</v>
      </c>
      <c r="Z630">
        <v>6.3</v>
      </c>
      <c r="AA630">
        <v>0</v>
      </c>
      <c r="AB630">
        <v>0</v>
      </c>
      <c r="AC630">
        <v>0</v>
      </c>
      <c r="AD630">
        <v>0</v>
      </c>
      <c r="AE630" t="s">
        <v>1950</v>
      </c>
      <c r="AF630" t="s">
        <v>1951</v>
      </c>
      <c r="AG630">
        <v>0.46</v>
      </c>
      <c r="AH630" t="s">
        <v>36</v>
      </c>
      <c r="AI630" t="s">
        <v>37</v>
      </c>
      <c r="AJ630" t="s">
        <v>38</v>
      </c>
    </row>
    <row r="631" spans="1:36" x14ac:dyDescent="0.25">
      <c r="A631" t="s">
        <v>32</v>
      </c>
      <c r="B631" t="s">
        <v>1952</v>
      </c>
      <c r="C631">
        <f>YEAR(B631)</f>
        <v>2001</v>
      </c>
      <c r="D631">
        <v>77.099999999999994</v>
      </c>
      <c r="E631">
        <v>66.3</v>
      </c>
      <c r="F631">
        <v>72.3</v>
      </c>
      <c r="H631" s="2">
        <f>IF(F631-69.23&lt;=0,0,IF(F631-69.23&lt;=1,1,2))</f>
        <v>2</v>
      </c>
      <c r="I631">
        <v>77.099999999999994</v>
      </c>
      <c r="J631">
        <v>66.3</v>
      </c>
      <c r="K631">
        <v>72.3</v>
      </c>
      <c r="L631">
        <v>59.2</v>
      </c>
      <c r="M631">
        <v>64.3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15</v>
      </c>
      <c r="W631">
        <v>306.39999999999998</v>
      </c>
      <c r="X631">
        <v>1018.6</v>
      </c>
      <c r="Y631">
        <v>48</v>
      </c>
      <c r="Z631">
        <v>6.7</v>
      </c>
      <c r="AA631">
        <v>0</v>
      </c>
      <c r="AB631">
        <v>0</v>
      </c>
      <c r="AC631">
        <v>0</v>
      </c>
      <c r="AD631">
        <v>0</v>
      </c>
      <c r="AE631" t="s">
        <v>1953</v>
      </c>
      <c r="AF631" t="s">
        <v>1954</v>
      </c>
      <c r="AG631">
        <v>0.5</v>
      </c>
      <c r="AH631" t="s">
        <v>36</v>
      </c>
      <c r="AI631" t="s">
        <v>37</v>
      </c>
      <c r="AJ631" t="s">
        <v>38</v>
      </c>
    </row>
    <row r="632" spans="1:36" x14ac:dyDescent="0.25">
      <c r="A632" t="s">
        <v>32</v>
      </c>
      <c r="B632" t="s">
        <v>1955</v>
      </c>
      <c r="C632">
        <f>YEAR(B632)</f>
        <v>2001</v>
      </c>
      <c r="D632">
        <v>77.099999999999994</v>
      </c>
      <c r="E632">
        <v>68.099999999999994</v>
      </c>
      <c r="F632">
        <v>72.2</v>
      </c>
      <c r="H632" s="2">
        <f>IF(F632-69.23&lt;=0,0,IF(F632-69.23&lt;=1,1,2))</f>
        <v>2</v>
      </c>
      <c r="I632">
        <v>77.099999999999994</v>
      </c>
      <c r="J632">
        <v>68.099999999999994</v>
      </c>
      <c r="K632">
        <v>72.2</v>
      </c>
      <c r="L632">
        <v>60.6</v>
      </c>
      <c r="M632">
        <v>67.400000000000006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11.4</v>
      </c>
      <c r="W632">
        <v>303.60000000000002</v>
      </c>
      <c r="X632">
        <v>1017.5</v>
      </c>
      <c r="Y632">
        <v>39</v>
      </c>
      <c r="Z632">
        <v>6.8</v>
      </c>
      <c r="AA632">
        <v>0</v>
      </c>
      <c r="AB632">
        <v>0</v>
      </c>
      <c r="AC632">
        <v>0</v>
      </c>
      <c r="AD632">
        <v>0</v>
      </c>
      <c r="AE632" t="s">
        <v>1956</v>
      </c>
      <c r="AF632" t="s">
        <v>1957</v>
      </c>
      <c r="AG632">
        <v>0.53</v>
      </c>
      <c r="AH632" t="s">
        <v>36</v>
      </c>
      <c r="AI632" t="s">
        <v>37</v>
      </c>
      <c r="AJ632" t="s">
        <v>38</v>
      </c>
    </row>
    <row r="633" spans="1:36" x14ac:dyDescent="0.25">
      <c r="A633" t="s">
        <v>32</v>
      </c>
      <c r="B633" t="s">
        <v>1958</v>
      </c>
      <c r="C633">
        <f>YEAR(B633)</f>
        <v>2001</v>
      </c>
      <c r="D633">
        <v>77.099999999999994</v>
      </c>
      <c r="E633">
        <v>64.5</v>
      </c>
      <c r="F633">
        <v>69.599999999999994</v>
      </c>
      <c r="H633" s="2">
        <f>IF(F633-69.23&lt;=0,0,IF(F633-69.23&lt;=1,1,2))</f>
        <v>1</v>
      </c>
      <c r="I633">
        <v>77.099999999999994</v>
      </c>
      <c r="J633">
        <v>64.5</v>
      </c>
      <c r="K633">
        <v>69.599999999999994</v>
      </c>
      <c r="L633">
        <v>61.7</v>
      </c>
      <c r="M633">
        <v>76.900000000000006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15</v>
      </c>
      <c r="W633">
        <v>224.2</v>
      </c>
      <c r="X633">
        <v>1014</v>
      </c>
      <c r="Y633">
        <v>40.5</v>
      </c>
      <c r="Z633">
        <v>6.8</v>
      </c>
      <c r="AA633">
        <v>0</v>
      </c>
      <c r="AB633">
        <v>0</v>
      </c>
      <c r="AC633">
        <v>0</v>
      </c>
      <c r="AD633">
        <v>0</v>
      </c>
      <c r="AE633" t="s">
        <v>1959</v>
      </c>
      <c r="AF633" t="s">
        <v>1960</v>
      </c>
      <c r="AG633">
        <v>0.56000000000000005</v>
      </c>
      <c r="AH633" t="s">
        <v>36</v>
      </c>
      <c r="AI633" t="s">
        <v>37</v>
      </c>
      <c r="AJ633" t="s">
        <v>38</v>
      </c>
    </row>
    <row r="634" spans="1:36" x14ac:dyDescent="0.25">
      <c r="A634" t="s">
        <v>32</v>
      </c>
      <c r="B634" t="s">
        <v>1961</v>
      </c>
      <c r="C634">
        <f>YEAR(B634)</f>
        <v>2001</v>
      </c>
      <c r="D634">
        <v>78.900000000000006</v>
      </c>
      <c r="E634">
        <v>62.7</v>
      </c>
      <c r="F634">
        <v>71.7</v>
      </c>
      <c r="H634" s="2">
        <f>IF(F634-69.23&lt;=0,0,IF(F634-69.23&lt;=1,1,2))</f>
        <v>2</v>
      </c>
      <c r="I634">
        <v>78.900000000000006</v>
      </c>
      <c r="J634">
        <v>62.7</v>
      </c>
      <c r="K634">
        <v>71.7</v>
      </c>
      <c r="L634">
        <v>57.3</v>
      </c>
      <c r="M634">
        <v>61.1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16.100000000000001</v>
      </c>
      <c r="W634">
        <v>226.2</v>
      </c>
      <c r="X634">
        <v>1013.5</v>
      </c>
      <c r="Y634">
        <v>37.700000000000003</v>
      </c>
      <c r="Z634">
        <v>6.5</v>
      </c>
      <c r="AA634">
        <v>0</v>
      </c>
      <c r="AB634">
        <v>0</v>
      </c>
      <c r="AC634">
        <v>0</v>
      </c>
      <c r="AD634">
        <v>0</v>
      </c>
      <c r="AE634" t="s">
        <v>1962</v>
      </c>
      <c r="AF634" t="s">
        <v>1963</v>
      </c>
      <c r="AG634">
        <v>0.6</v>
      </c>
      <c r="AH634" t="s">
        <v>36</v>
      </c>
      <c r="AI634" t="s">
        <v>37</v>
      </c>
      <c r="AJ634" t="s">
        <v>38</v>
      </c>
    </row>
    <row r="635" spans="1:36" x14ac:dyDescent="0.25">
      <c r="A635" t="s">
        <v>32</v>
      </c>
      <c r="B635" t="s">
        <v>1964</v>
      </c>
      <c r="C635">
        <f>YEAR(B635)</f>
        <v>2001</v>
      </c>
      <c r="D635">
        <v>78.900000000000006</v>
      </c>
      <c r="E635">
        <v>66.3</v>
      </c>
      <c r="F635">
        <v>73.3</v>
      </c>
      <c r="H635" s="2">
        <f>IF(F635-69.23&lt;=0,0,IF(F635-69.23&lt;=1,1,2))</f>
        <v>2</v>
      </c>
      <c r="I635">
        <v>78.900000000000006</v>
      </c>
      <c r="J635">
        <v>66.3</v>
      </c>
      <c r="K635">
        <v>73.3</v>
      </c>
      <c r="L635">
        <v>64.900000000000006</v>
      </c>
      <c r="M635">
        <v>75.599999999999994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17.2</v>
      </c>
      <c r="W635">
        <v>286.39999999999998</v>
      </c>
      <c r="X635">
        <v>1014</v>
      </c>
      <c r="Y635">
        <v>31.2</v>
      </c>
      <c r="Z635">
        <v>6.7</v>
      </c>
      <c r="AA635">
        <v>0</v>
      </c>
      <c r="AB635">
        <v>0</v>
      </c>
      <c r="AC635">
        <v>0</v>
      </c>
      <c r="AD635">
        <v>0</v>
      </c>
      <c r="AE635" t="s">
        <v>1965</v>
      </c>
      <c r="AF635" t="s">
        <v>1966</v>
      </c>
      <c r="AG635">
        <v>0.63</v>
      </c>
      <c r="AH635" t="s">
        <v>36</v>
      </c>
      <c r="AI635" t="s">
        <v>37</v>
      </c>
      <c r="AJ635" t="s">
        <v>38</v>
      </c>
    </row>
    <row r="636" spans="1:36" x14ac:dyDescent="0.25">
      <c r="A636" t="s">
        <v>32</v>
      </c>
      <c r="B636" t="s">
        <v>1967</v>
      </c>
      <c r="C636">
        <f>YEAR(B636)</f>
        <v>2001</v>
      </c>
      <c r="D636">
        <v>78.900000000000006</v>
      </c>
      <c r="E636">
        <v>66.3</v>
      </c>
      <c r="F636">
        <v>72.599999999999994</v>
      </c>
      <c r="H636" s="2">
        <f>IF(F636-69.23&lt;=0,0,IF(F636-69.23&lt;=1,1,2))</f>
        <v>2</v>
      </c>
      <c r="I636">
        <v>78.900000000000006</v>
      </c>
      <c r="J636">
        <v>66.3</v>
      </c>
      <c r="K636">
        <v>72.599999999999994</v>
      </c>
      <c r="L636">
        <v>66.2</v>
      </c>
      <c r="M636">
        <v>80.599999999999994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11.4</v>
      </c>
      <c r="W636">
        <v>292.60000000000002</v>
      </c>
      <c r="X636">
        <v>1014.3</v>
      </c>
      <c r="Y636">
        <v>34.5</v>
      </c>
      <c r="Z636">
        <v>6.8</v>
      </c>
      <c r="AA636">
        <v>0</v>
      </c>
      <c r="AB636">
        <v>0</v>
      </c>
      <c r="AC636">
        <v>0</v>
      </c>
      <c r="AD636">
        <v>0</v>
      </c>
      <c r="AE636" t="s">
        <v>1968</v>
      </c>
      <c r="AF636" t="s">
        <v>1969</v>
      </c>
      <c r="AG636">
        <v>0.67</v>
      </c>
      <c r="AH636" t="s">
        <v>36</v>
      </c>
      <c r="AI636" t="s">
        <v>37</v>
      </c>
      <c r="AJ636" t="s">
        <v>38</v>
      </c>
    </row>
    <row r="637" spans="1:36" x14ac:dyDescent="0.25">
      <c r="A637" t="s">
        <v>32</v>
      </c>
      <c r="B637" t="s">
        <v>1970</v>
      </c>
      <c r="C637">
        <f>YEAR(B637)</f>
        <v>2001</v>
      </c>
      <c r="D637">
        <v>77.099999999999994</v>
      </c>
      <c r="E637">
        <v>68.099999999999994</v>
      </c>
      <c r="F637">
        <v>73.8</v>
      </c>
      <c r="H637" s="2">
        <f>IF(F637-69.23&lt;=0,0,IF(F637-69.23&lt;=1,1,2))</f>
        <v>2</v>
      </c>
      <c r="I637">
        <v>77.099999999999994</v>
      </c>
      <c r="J637">
        <v>68.099999999999994</v>
      </c>
      <c r="K637">
        <v>73.8</v>
      </c>
      <c r="L637">
        <v>62.9</v>
      </c>
      <c r="M637">
        <v>69.5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16.100000000000001</v>
      </c>
      <c r="W637">
        <v>302.2</v>
      </c>
      <c r="X637">
        <v>1015.7</v>
      </c>
      <c r="Y637">
        <v>47</v>
      </c>
      <c r="Z637">
        <v>6.8</v>
      </c>
      <c r="AA637">
        <v>0</v>
      </c>
      <c r="AB637">
        <v>0</v>
      </c>
      <c r="AC637">
        <v>0</v>
      </c>
      <c r="AD637">
        <v>0</v>
      </c>
      <c r="AE637" t="s">
        <v>1971</v>
      </c>
      <c r="AF637" t="s">
        <v>1972</v>
      </c>
      <c r="AG637">
        <v>0.7</v>
      </c>
      <c r="AH637" t="s">
        <v>36</v>
      </c>
      <c r="AI637" t="s">
        <v>37</v>
      </c>
      <c r="AJ637" t="s">
        <v>38</v>
      </c>
    </row>
    <row r="638" spans="1:36" x14ac:dyDescent="0.25">
      <c r="A638" t="s">
        <v>32</v>
      </c>
      <c r="B638" t="s">
        <v>1973</v>
      </c>
      <c r="C638">
        <f>YEAR(B638)</f>
        <v>2001</v>
      </c>
      <c r="D638">
        <v>77.099999999999994</v>
      </c>
      <c r="E638">
        <v>71.7</v>
      </c>
      <c r="F638">
        <v>73.7</v>
      </c>
      <c r="H638" s="2">
        <f>IF(F638-69.23&lt;=0,0,IF(F638-69.23&lt;=1,1,2))</f>
        <v>2</v>
      </c>
      <c r="I638">
        <v>77.099999999999994</v>
      </c>
      <c r="J638">
        <v>71.7</v>
      </c>
      <c r="K638">
        <v>73.7</v>
      </c>
      <c r="L638">
        <v>59.7</v>
      </c>
      <c r="M638">
        <v>61.8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18.3</v>
      </c>
      <c r="W638">
        <v>306</v>
      </c>
      <c r="X638">
        <v>1016.5</v>
      </c>
      <c r="Y638">
        <v>54.2</v>
      </c>
      <c r="Z638">
        <v>6.8</v>
      </c>
      <c r="AA638">
        <v>0</v>
      </c>
      <c r="AB638">
        <v>0</v>
      </c>
      <c r="AC638">
        <v>0</v>
      </c>
      <c r="AD638">
        <v>0</v>
      </c>
      <c r="AE638" t="s">
        <v>1974</v>
      </c>
      <c r="AF638" t="s">
        <v>1975</v>
      </c>
      <c r="AG638">
        <v>0.74</v>
      </c>
      <c r="AH638" t="s">
        <v>36</v>
      </c>
      <c r="AI638" t="s">
        <v>37</v>
      </c>
      <c r="AJ638" t="s">
        <v>38</v>
      </c>
    </row>
    <row r="639" spans="1:36" x14ac:dyDescent="0.25">
      <c r="A639" t="s">
        <v>32</v>
      </c>
      <c r="B639" t="s">
        <v>1976</v>
      </c>
      <c r="C639">
        <f>YEAR(B639)</f>
        <v>2001</v>
      </c>
      <c r="D639">
        <v>77.099999999999994</v>
      </c>
      <c r="E639">
        <v>71.7</v>
      </c>
      <c r="F639">
        <v>73.900000000000006</v>
      </c>
      <c r="H639" s="2">
        <f>IF(F639-69.23&lt;=0,0,IF(F639-69.23&lt;=1,1,2))</f>
        <v>2</v>
      </c>
      <c r="I639">
        <v>77.099999999999994</v>
      </c>
      <c r="J639">
        <v>71.7</v>
      </c>
      <c r="K639">
        <v>73.900000000000006</v>
      </c>
      <c r="L639">
        <v>62.6</v>
      </c>
      <c r="M639">
        <v>68.099999999999994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16.100000000000001</v>
      </c>
      <c r="W639">
        <v>287.3</v>
      </c>
      <c r="X639">
        <v>1018.5</v>
      </c>
      <c r="Y639">
        <v>48.3</v>
      </c>
      <c r="Z639">
        <v>6.8</v>
      </c>
      <c r="AA639">
        <v>0</v>
      </c>
      <c r="AB639">
        <v>0</v>
      </c>
      <c r="AC639">
        <v>0</v>
      </c>
      <c r="AD639">
        <v>0</v>
      </c>
      <c r="AE639" t="s">
        <v>1977</v>
      </c>
      <c r="AF639" t="s">
        <v>1978</v>
      </c>
      <c r="AG639">
        <v>0.75</v>
      </c>
      <c r="AH639" t="s">
        <v>36</v>
      </c>
      <c r="AI639" t="s">
        <v>37</v>
      </c>
      <c r="AJ639" t="s">
        <v>38</v>
      </c>
    </row>
    <row r="640" spans="1:36" x14ac:dyDescent="0.25">
      <c r="A640" t="s">
        <v>32</v>
      </c>
      <c r="B640" t="s">
        <v>1979</v>
      </c>
      <c r="C640">
        <f>YEAR(B640)</f>
        <v>2001</v>
      </c>
      <c r="D640">
        <v>77.099999999999994</v>
      </c>
      <c r="E640">
        <v>71.7</v>
      </c>
      <c r="F640">
        <v>74</v>
      </c>
      <c r="H640" s="2">
        <f>IF(F640-69.23&lt;=0,0,IF(F640-69.23&lt;=1,1,2))</f>
        <v>2</v>
      </c>
      <c r="I640">
        <v>77.099999999999994</v>
      </c>
      <c r="J640">
        <v>71.7</v>
      </c>
      <c r="K640">
        <v>74</v>
      </c>
      <c r="L640">
        <v>63.2</v>
      </c>
      <c r="M640">
        <v>68.900000000000006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17.2</v>
      </c>
      <c r="W640">
        <v>300.3</v>
      </c>
      <c r="X640">
        <v>1018.1</v>
      </c>
      <c r="Y640">
        <v>46.5</v>
      </c>
      <c r="Z640">
        <v>6.8</v>
      </c>
      <c r="AA640">
        <v>0</v>
      </c>
      <c r="AB640">
        <v>0</v>
      </c>
      <c r="AC640">
        <v>0</v>
      </c>
      <c r="AD640">
        <v>0</v>
      </c>
      <c r="AE640" t="s">
        <v>1980</v>
      </c>
      <c r="AF640" t="s">
        <v>1981</v>
      </c>
      <c r="AG640">
        <v>0.81</v>
      </c>
      <c r="AH640" t="s">
        <v>36</v>
      </c>
      <c r="AI640" t="s">
        <v>37</v>
      </c>
      <c r="AJ640" t="s">
        <v>38</v>
      </c>
    </row>
    <row r="641" spans="1:36" x14ac:dyDescent="0.25">
      <c r="A641" t="s">
        <v>32</v>
      </c>
      <c r="B641" t="s">
        <v>1982</v>
      </c>
      <c r="C641">
        <f>YEAR(B641)</f>
        <v>2001</v>
      </c>
      <c r="D641">
        <v>78.900000000000006</v>
      </c>
      <c r="E641">
        <v>73.5</v>
      </c>
      <c r="F641">
        <v>75.2</v>
      </c>
      <c r="H641" s="2">
        <f>IF(F641-69.23&lt;=0,0,IF(F641-69.23&lt;=1,1,2))</f>
        <v>2</v>
      </c>
      <c r="I641">
        <v>78.900000000000006</v>
      </c>
      <c r="J641">
        <v>73.5</v>
      </c>
      <c r="K641">
        <v>75.2</v>
      </c>
      <c r="L641">
        <v>61.6</v>
      </c>
      <c r="M641">
        <v>63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20.8</v>
      </c>
      <c r="W641">
        <v>301.39999999999998</v>
      </c>
      <c r="X641">
        <v>1015.8</v>
      </c>
      <c r="Y641">
        <v>36.700000000000003</v>
      </c>
      <c r="Z641">
        <v>6.8</v>
      </c>
      <c r="AA641">
        <v>0</v>
      </c>
      <c r="AB641">
        <v>0</v>
      </c>
      <c r="AC641">
        <v>0</v>
      </c>
      <c r="AD641">
        <v>0</v>
      </c>
      <c r="AE641" t="s">
        <v>1983</v>
      </c>
      <c r="AF641" t="s">
        <v>1984</v>
      </c>
      <c r="AG641">
        <v>0.84</v>
      </c>
      <c r="AH641" t="s">
        <v>36</v>
      </c>
      <c r="AI641" t="s">
        <v>37</v>
      </c>
      <c r="AJ641" t="s">
        <v>38</v>
      </c>
    </row>
    <row r="642" spans="1:36" x14ac:dyDescent="0.25">
      <c r="A642" t="s">
        <v>32</v>
      </c>
      <c r="B642" t="s">
        <v>1985</v>
      </c>
      <c r="C642">
        <f>YEAR(B642)</f>
        <v>2001</v>
      </c>
      <c r="D642">
        <v>75.3</v>
      </c>
      <c r="E642">
        <v>69.900000000000006</v>
      </c>
      <c r="F642">
        <v>72.599999999999994</v>
      </c>
      <c r="H642" s="2">
        <f>IF(F642-69.23&lt;=0,0,IF(F642-69.23&lt;=1,1,2))</f>
        <v>2</v>
      </c>
      <c r="I642">
        <v>75.3</v>
      </c>
      <c r="J642">
        <v>69.900000000000006</v>
      </c>
      <c r="K642">
        <v>72.599999999999994</v>
      </c>
      <c r="L642">
        <v>61.4</v>
      </c>
      <c r="M642">
        <v>68.099999999999994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20.8</v>
      </c>
      <c r="W642">
        <v>312.39999999999998</v>
      </c>
      <c r="X642">
        <v>1015.2</v>
      </c>
      <c r="Y642">
        <v>51.7</v>
      </c>
      <c r="Z642">
        <v>6.8</v>
      </c>
      <c r="AA642">
        <v>0</v>
      </c>
      <c r="AB642">
        <v>0</v>
      </c>
      <c r="AC642">
        <v>0</v>
      </c>
      <c r="AD642">
        <v>0</v>
      </c>
      <c r="AE642" t="s">
        <v>1986</v>
      </c>
      <c r="AF642" t="s">
        <v>1987</v>
      </c>
      <c r="AG642">
        <v>0.88</v>
      </c>
      <c r="AH642" t="s">
        <v>36</v>
      </c>
      <c r="AI642" t="s">
        <v>37</v>
      </c>
      <c r="AJ642" t="s">
        <v>38</v>
      </c>
    </row>
    <row r="643" spans="1:36" x14ac:dyDescent="0.25">
      <c r="A643" t="s">
        <v>32</v>
      </c>
      <c r="B643" t="s">
        <v>1988</v>
      </c>
      <c r="C643">
        <f>YEAR(B643)</f>
        <v>2001</v>
      </c>
      <c r="D643">
        <v>73.5</v>
      </c>
      <c r="E643">
        <v>69.900000000000006</v>
      </c>
      <c r="F643">
        <v>70.8</v>
      </c>
      <c r="H643" s="2">
        <f>IF(F643-69.23&lt;=0,0,IF(F643-69.23&lt;=1,1,2))</f>
        <v>2</v>
      </c>
      <c r="I643">
        <v>73.5</v>
      </c>
      <c r="J643">
        <v>69.900000000000006</v>
      </c>
      <c r="K643">
        <v>70.8</v>
      </c>
      <c r="L643">
        <v>57.8</v>
      </c>
      <c r="M643">
        <v>63.6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18.3</v>
      </c>
      <c r="W643">
        <v>314.89999999999998</v>
      </c>
      <c r="X643">
        <v>1014.9</v>
      </c>
      <c r="Y643">
        <v>60</v>
      </c>
      <c r="Z643">
        <v>6.8</v>
      </c>
      <c r="AA643">
        <v>0</v>
      </c>
      <c r="AB643">
        <v>0</v>
      </c>
      <c r="AC643">
        <v>0</v>
      </c>
      <c r="AD643">
        <v>0</v>
      </c>
      <c r="AE643" t="s">
        <v>1989</v>
      </c>
      <c r="AF643" t="s">
        <v>1990</v>
      </c>
      <c r="AG643">
        <v>0.91</v>
      </c>
      <c r="AH643" t="s">
        <v>36</v>
      </c>
      <c r="AI643" t="s">
        <v>37</v>
      </c>
      <c r="AJ643" t="s">
        <v>38</v>
      </c>
    </row>
    <row r="644" spans="1:36" x14ac:dyDescent="0.25">
      <c r="A644" t="s">
        <v>32</v>
      </c>
      <c r="B644" t="s">
        <v>1991</v>
      </c>
      <c r="C644">
        <f>YEAR(B644)</f>
        <v>2001</v>
      </c>
      <c r="D644">
        <v>73.5</v>
      </c>
      <c r="E644">
        <v>68.099999999999994</v>
      </c>
      <c r="F644">
        <v>70.400000000000006</v>
      </c>
      <c r="H644" s="2">
        <f>IF(F644-69.23&lt;=0,0,IF(F644-69.23&lt;=1,1,2))</f>
        <v>2</v>
      </c>
      <c r="I644">
        <v>73.5</v>
      </c>
      <c r="J644">
        <v>68.099999999999994</v>
      </c>
      <c r="K644">
        <v>70.400000000000006</v>
      </c>
      <c r="L644">
        <v>55.8</v>
      </c>
      <c r="M644">
        <v>60.1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19.5</v>
      </c>
      <c r="W644">
        <v>302.8</v>
      </c>
      <c r="X644">
        <v>1015.5</v>
      </c>
      <c r="Y644">
        <v>52.5</v>
      </c>
      <c r="Z644">
        <v>6.8</v>
      </c>
      <c r="AA644">
        <v>0</v>
      </c>
      <c r="AB644">
        <v>0</v>
      </c>
      <c r="AC644">
        <v>0</v>
      </c>
      <c r="AD644">
        <v>0</v>
      </c>
      <c r="AE644" t="s">
        <v>1992</v>
      </c>
      <c r="AF644" t="s">
        <v>1993</v>
      </c>
      <c r="AG644">
        <v>0.95</v>
      </c>
      <c r="AH644" t="s">
        <v>36</v>
      </c>
      <c r="AI644" t="s">
        <v>37</v>
      </c>
      <c r="AJ644" t="s">
        <v>38</v>
      </c>
    </row>
    <row r="645" spans="1:36" x14ac:dyDescent="0.25">
      <c r="A645" t="s">
        <v>32</v>
      </c>
      <c r="B645" t="s">
        <v>1994</v>
      </c>
      <c r="C645">
        <f>YEAR(B645)</f>
        <v>2001</v>
      </c>
      <c r="D645">
        <v>73.5</v>
      </c>
      <c r="E645">
        <v>69.900000000000006</v>
      </c>
      <c r="F645">
        <v>70.599999999999994</v>
      </c>
      <c r="H645" s="2">
        <f>IF(F645-69.23&lt;=0,0,IF(F645-69.23&lt;=1,1,2))</f>
        <v>2</v>
      </c>
      <c r="I645">
        <v>73.5</v>
      </c>
      <c r="J645">
        <v>69.900000000000006</v>
      </c>
      <c r="K645">
        <v>70.599999999999994</v>
      </c>
      <c r="L645">
        <v>56.7</v>
      </c>
      <c r="M645">
        <v>61.5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18.3</v>
      </c>
      <c r="W645">
        <v>308.10000000000002</v>
      </c>
      <c r="X645">
        <v>1017.7</v>
      </c>
      <c r="Y645">
        <v>51.7</v>
      </c>
      <c r="Z645">
        <v>6.8</v>
      </c>
      <c r="AA645">
        <v>0</v>
      </c>
      <c r="AB645">
        <v>0</v>
      </c>
      <c r="AC645">
        <v>0</v>
      </c>
      <c r="AD645">
        <v>0</v>
      </c>
      <c r="AE645" t="s">
        <v>1995</v>
      </c>
      <c r="AF645" t="s">
        <v>1996</v>
      </c>
      <c r="AG645">
        <v>0</v>
      </c>
      <c r="AH645" t="s">
        <v>36</v>
      </c>
      <c r="AI645" t="s">
        <v>37</v>
      </c>
      <c r="AJ645" t="s">
        <v>38</v>
      </c>
    </row>
    <row r="646" spans="1:36" x14ac:dyDescent="0.25">
      <c r="A646" t="s">
        <v>32</v>
      </c>
      <c r="B646" t="s">
        <v>1997</v>
      </c>
      <c r="C646">
        <f>YEAR(B646)</f>
        <v>2001</v>
      </c>
      <c r="D646">
        <v>73.5</v>
      </c>
      <c r="E646">
        <v>68.099999999999994</v>
      </c>
      <c r="F646">
        <v>70.3</v>
      </c>
      <c r="H646" s="2">
        <f>IF(F646-69.23&lt;=0,0,IF(F646-69.23&lt;=1,1,2))</f>
        <v>2</v>
      </c>
      <c r="I646">
        <v>73.5</v>
      </c>
      <c r="J646">
        <v>68.099999999999994</v>
      </c>
      <c r="K646">
        <v>70.3</v>
      </c>
      <c r="L646">
        <v>56.4</v>
      </c>
      <c r="M646">
        <v>61.4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19.5</v>
      </c>
      <c r="W646">
        <v>311.2</v>
      </c>
      <c r="X646">
        <v>1018</v>
      </c>
      <c r="Y646">
        <v>53.8</v>
      </c>
      <c r="Z646">
        <v>6.8</v>
      </c>
      <c r="AA646">
        <v>0</v>
      </c>
      <c r="AB646">
        <v>0</v>
      </c>
      <c r="AC646">
        <v>0</v>
      </c>
      <c r="AD646">
        <v>0</v>
      </c>
      <c r="AE646" t="s">
        <v>1998</v>
      </c>
      <c r="AF646" t="s">
        <v>1999</v>
      </c>
      <c r="AG646">
        <v>0.02</v>
      </c>
      <c r="AH646" t="s">
        <v>36</v>
      </c>
      <c r="AI646" t="s">
        <v>37</v>
      </c>
      <c r="AJ646" t="s">
        <v>38</v>
      </c>
    </row>
    <row r="647" spans="1:36" x14ac:dyDescent="0.25">
      <c r="A647" t="s">
        <v>32</v>
      </c>
      <c r="B647" t="s">
        <v>2000</v>
      </c>
      <c r="C647">
        <f>YEAR(B647)</f>
        <v>2001</v>
      </c>
      <c r="D647">
        <v>71.7</v>
      </c>
      <c r="E647">
        <v>66.3</v>
      </c>
      <c r="F647">
        <v>68.3</v>
      </c>
      <c r="H647" s="2">
        <f>IF(F647-69.23&lt;=0,0,IF(F647-69.23&lt;=1,1,2))</f>
        <v>0</v>
      </c>
      <c r="I647">
        <v>71.7</v>
      </c>
      <c r="J647">
        <v>66.3</v>
      </c>
      <c r="K647">
        <v>68.3</v>
      </c>
      <c r="L647">
        <v>53.5</v>
      </c>
      <c r="M647">
        <v>59.2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17.2</v>
      </c>
      <c r="W647">
        <v>311.39999999999998</v>
      </c>
      <c r="X647">
        <v>1017.6</v>
      </c>
      <c r="Y647">
        <v>48.3</v>
      </c>
      <c r="Z647">
        <v>6.8</v>
      </c>
      <c r="AA647">
        <v>0</v>
      </c>
      <c r="AB647">
        <v>0</v>
      </c>
      <c r="AC647">
        <v>0</v>
      </c>
      <c r="AD647">
        <v>0</v>
      </c>
      <c r="AE647" t="s">
        <v>2001</v>
      </c>
      <c r="AF647" t="s">
        <v>2002</v>
      </c>
      <c r="AG647">
        <v>0.05</v>
      </c>
      <c r="AH647" t="s">
        <v>36</v>
      </c>
      <c r="AI647" t="s">
        <v>37</v>
      </c>
      <c r="AJ647" t="s">
        <v>38</v>
      </c>
    </row>
    <row r="648" spans="1:36" x14ac:dyDescent="0.25">
      <c r="A648" t="s">
        <v>32</v>
      </c>
      <c r="B648" t="s">
        <v>2003</v>
      </c>
      <c r="C648">
        <f>YEAR(B648)</f>
        <v>2001</v>
      </c>
      <c r="D648">
        <v>69.900000000000006</v>
      </c>
      <c r="E648">
        <v>59.1</v>
      </c>
      <c r="F648">
        <v>65.7</v>
      </c>
      <c r="H648" s="2">
        <f>IF(F648-69.23&lt;=0,0,IF(F648-69.23&lt;=1,1,2))</f>
        <v>0</v>
      </c>
      <c r="I648">
        <v>69.900000000000006</v>
      </c>
      <c r="J648">
        <v>59.1</v>
      </c>
      <c r="K648">
        <v>65.7</v>
      </c>
      <c r="L648">
        <v>50.9</v>
      </c>
      <c r="M648">
        <v>59.4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12.8</v>
      </c>
      <c r="W648">
        <v>297</v>
      </c>
      <c r="X648">
        <v>1017.8</v>
      </c>
      <c r="Y648">
        <v>39.6</v>
      </c>
      <c r="Z648">
        <v>6.8</v>
      </c>
      <c r="AA648">
        <v>0</v>
      </c>
      <c r="AB648">
        <v>0</v>
      </c>
      <c r="AC648">
        <v>0</v>
      </c>
      <c r="AD648">
        <v>0</v>
      </c>
      <c r="AE648" t="s">
        <v>2004</v>
      </c>
      <c r="AF648" t="s">
        <v>2005</v>
      </c>
      <c r="AG648">
        <v>0.08</v>
      </c>
      <c r="AH648" t="s">
        <v>36</v>
      </c>
      <c r="AI648" t="s">
        <v>174</v>
      </c>
      <c r="AJ648" t="s">
        <v>38</v>
      </c>
    </row>
    <row r="649" spans="1:36" x14ac:dyDescent="0.25">
      <c r="A649" t="s">
        <v>32</v>
      </c>
      <c r="B649" t="s">
        <v>2006</v>
      </c>
      <c r="C649">
        <f>YEAR(B649)</f>
        <v>2001</v>
      </c>
      <c r="D649">
        <v>71.7</v>
      </c>
      <c r="E649">
        <v>57.3</v>
      </c>
      <c r="F649">
        <v>64.400000000000006</v>
      </c>
      <c r="H649" s="2">
        <f>IF(F649-69.23&lt;=0,0,IF(F649-69.23&lt;=1,1,2))</f>
        <v>0</v>
      </c>
      <c r="I649">
        <v>71.7</v>
      </c>
      <c r="J649">
        <v>57.3</v>
      </c>
      <c r="K649">
        <v>64.400000000000006</v>
      </c>
      <c r="L649">
        <v>51.1</v>
      </c>
      <c r="M649">
        <v>63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10.3</v>
      </c>
      <c r="W649">
        <v>272.39999999999998</v>
      </c>
      <c r="X649">
        <v>1018.4</v>
      </c>
      <c r="Y649">
        <v>37</v>
      </c>
      <c r="Z649">
        <v>6.8</v>
      </c>
      <c r="AA649">
        <v>0</v>
      </c>
      <c r="AB649">
        <v>0</v>
      </c>
      <c r="AC649">
        <v>0</v>
      </c>
      <c r="AD649">
        <v>0</v>
      </c>
      <c r="AE649" t="s">
        <v>2007</v>
      </c>
      <c r="AF649" t="s">
        <v>2008</v>
      </c>
      <c r="AG649">
        <v>0.12</v>
      </c>
      <c r="AH649" t="s">
        <v>36</v>
      </c>
      <c r="AI649" t="s">
        <v>37</v>
      </c>
      <c r="AJ649" t="s">
        <v>38</v>
      </c>
    </row>
    <row r="650" spans="1:36" x14ac:dyDescent="0.25">
      <c r="A650" t="s">
        <v>32</v>
      </c>
      <c r="B650" t="s">
        <v>2009</v>
      </c>
      <c r="C650">
        <f>YEAR(B650)</f>
        <v>2001</v>
      </c>
      <c r="D650">
        <v>73.5</v>
      </c>
      <c r="E650">
        <v>62.7</v>
      </c>
      <c r="F650">
        <v>67</v>
      </c>
      <c r="H650" s="2">
        <f>IF(F650-69.23&lt;=0,0,IF(F650-69.23&lt;=1,1,2))</f>
        <v>0</v>
      </c>
      <c r="I650">
        <v>73.5</v>
      </c>
      <c r="J650">
        <v>62.7</v>
      </c>
      <c r="K650">
        <v>67</v>
      </c>
      <c r="L650">
        <v>54.1</v>
      </c>
      <c r="M650">
        <v>63.7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10.3</v>
      </c>
      <c r="W650">
        <v>270.3</v>
      </c>
      <c r="X650">
        <v>1017.9</v>
      </c>
      <c r="Y650">
        <v>46.5</v>
      </c>
      <c r="Z650">
        <v>6.6</v>
      </c>
      <c r="AA650">
        <v>0</v>
      </c>
      <c r="AB650">
        <v>0</v>
      </c>
      <c r="AC650">
        <v>0</v>
      </c>
      <c r="AD650">
        <v>0</v>
      </c>
      <c r="AE650" t="s">
        <v>2010</v>
      </c>
      <c r="AF650" t="s">
        <v>2011</v>
      </c>
      <c r="AG650">
        <v>0.15</v>
      </c>
      <c r="AH650" t="s">
        <v>36</v>
      </c>
      <c r="AI650" t="s">
        <v>37</v>
      </c>
      <c r="AJ650" t="s">
        <v>38</v>
      </c>
    </row>
    <row r="651" spans="1:36" x14ac:dyDescent="0.25">
      <c r="A651" t="s">
        <v>32</v>
      </c>
      <c r="B651" t="s">
        <v>2012</v>
      </c>
      <c r="C651">
        <f>YEAR(B651)</f>
        <v>2001</v>
      </c>
      <c r="D651">
        <v>82.5</v>
      </c>
      <c r="E651">
        <v>60.9</v>
      </c>
      <c r="F651">
        <v>70</v>
      </c>
      <c r="H651" s="2">
        <f>IF(F651-69.23&lt;=0,0,IF(F651-69.23&lt;=1,1,2))</f>
        <v>1</v>
      </c>
      <c r="I651">
        <v>83</v>
      </c>
      <c r="J651">
        <v>60.9</v>
      </c>
      <c r="K651">
        <v>70</v>
      </c>
      <c r="L651">
        <v>57.1</v>
      </c>
      <c r="M651">
        <v>65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17.2</v>
      </c>
      <c r="W651">
        <v>207.8</v>
      </c>
      <c r="X651">
        <v>1015.6</v>
      </c>
      <c r="Y651">
        <v>0</v>
      </c>
      <c r="Z651">
        <v>6.2</v>
      </c>
      <c r="AA651">
        <v>0</v>
      </c>
      <c r="AB651">
        <v>0</v>
      </c>
      <c r="AC651">
        <v>0</v>
      </c>
      <c r="AD651">
        <v>0</v>
      </c>
      <c r="AE651" t="s">
        <v>2013</v>
      </c>
      <c r="AF651" t="s">
        <v>2014</v>
      </c>
      <c r="AG651">
        <v>0.18</v>
      </c>
      <c r="AH651" t="s">
        <v>330</v>
      </c>
      <c r="AI651" t="s">
        <v>37</v>
      </c>
      <c r="AJ651" t="s">
        <v>331</v>
      </c>
    </row>
    <row r="652" spans="1:36" x14ac:dyDescent="0.25">
      <c r="A652" t="s">
        <v>32</v>
      </c>
      <c r="B652" t="s">
        <v>2015</v>
      </c>
      <c r="C652">
        <f>YEAR(B652)</f>
        <v>2001</v>
      </c>
      <c r="D652">
        <v>77.099999999999994</v>
      </c>
      <c r="E652">
        <v>64.5</v>
      </c>
      <c r="F652">
        <v>72.099999999999994</v>
      </c>
      <c r="H652" s="2">
        <f>IF(F652-69.23&lt;=0,0,IF(F652-69.23&lt;=1,1,2))</f>
        <v>2</v>
      </c>
      <c r="I652">
        <v>77.099999999999994</v>
      </c>
      <c r="J652">
        <v>64.5</v>
      </c>
      <c r="K652">
        <v>72.099999999999994</v>
      </c>
      <c r="L652">
        <v>60.8</v>
      </c>
      <c r="M652">
        <v>68.3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19.5</v>
      </c>
      <c r="W652">
        <v>277</v>
      </c>
      <c r="X652">
        <v>1014.2</v>
      </c>
      <c r="Y652">
        <v>30</v>
      </c>
      <c r="Z652">
        <v>6.5</v>
      </c>
      <c r="AA652">
        <v>0</v>
      </c>
      <c r="AB652">
        <v>0</v>
      </c>
      <c r="AC652">
        <v>0</v>
      </c>
      <c r="AD652">
        <v>0</v>
      </c>
      <c r="AE652" t="s">
        <v>2016</v>
      </c>
      <c r="AF652" t="s">
        <v>2017</v>
      </c>
      <c r="AG652">
        <v>0.21</v>
      </c>
      <c r="AH652" t="s">
        <v>36</v>
      </c>
      <c r="AI652" t="s">
        <v>37</v>
      </c>
      <c r="AJ652" t="s">
        <v>38</v>
      </c>
    </row>
    <row r="653" spans="1:36" x14ac:dyDescent="0.25">
      <c r="A653" t="s">
        <v>32</v>
      </c>
      <c r="B653" t="s">
        <v>2018</v>
      </c>
      <c r="C653">
        <f>YEAR(B653)</f>
        <v>2001</v>
      </c>
      <c r="D653">
        <v>73.5</v>
      </c>
      <c r="E653">
        <v>62.7</v>
      </c>
      <c r="F653">
        <v>68.900000000000006</v>
      </c>
      <c r="H653" s="2">
        <f>IF(F653-69.23&lt;=0,0,IF(F653-69.23&lt;=1,1,2))</f>
        <v>0</v>
      </c>
      <c r="I653">
        <v>73.5</v>
      </c>
      <c r="J653">
        <v>62.7</v>
      </c>
      <c r="K653">
        <v>68.900000000000006</v>
      </c>
      <c r="L653">
        <v>57.3</v>
      </c>
      <c r="M653">
        <v>68.8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12.8</v>
      </c>
      <c r="W653">
        <v>316.8</v>
      </c>
      <c r="X653">
        <v>1017.3</v>
      </c>
      <c r="Y653">
        <v>30.9</v>
      </c>
      <c r="Z653">
        <v>6.8</v>
      </c>
      <c r="AA653">
        <v>0</v>
      </c>
      <c r="AB653">
        <v>0</v>
      </c>
      <c r="AC653">
        <v>0</v>
      </c>
      <c r="AD653">
        <v>0</v>
      </c>
      <c r="AE653" t="s">
        <v>2019</v>
      </c>
      <c r="AF653" t="s">
        <v>2020</v>
      </c>
      <c r="AG653">
        <v>0.25</v>
      </c>
      <c r="AH653" t="s">
        <v>36</v>
      </c>
      <c r="AI653" t="s">
        <v>37</v>
      </c>
      <c r="AJ653" t="s">
        <v>38</v>
      </c>
    </row>
    <row r="654" spans="1:36" x14ac:dyDescent="0.25">
      <c r="A654" t="s">
        <v>32</v>
      </c>
      <c r="B654" t="s">
        <v>2021</v>
      </c>
      <c r="C654">
        <f>YEAR(B654)</f>
        <v>2001</v>
      </c>
      <c r="D654">
        <v>69.900000000000006</v>
      </c>
      <c r="E654">
        <v>64.5</v>
      </c>
      <c r="F654">
        <v>67.5</v>
      </c>
      <c r="H654" s="2">
        <f>IF(F654-69.23&lt;=0,0,IF(F654-69.23&lt;=1,1,2))</f>
        <v>0</v>
      </c>
      <c r="I654">
        <v>69.900000000000006</v>
      </c>
      <c r="J654">
        <v>64.5</v>
      </c>
      <c r="K654">
        <v>67.5</v>
      </c>
      <c r="L654">
        <v>52.6</v>
      </c>
      <c r="M654">
        <v>59.1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18.3</v>
      </c>
      <c r="W654">
        <v>321.5</v>
      </c>
      <c r="X654">
        <v>1017.4</v>
      </c>
      <c r="Y654">
        <v>39.6</v>
      </c>
      <c r="Z654">
        <v>6.8</v>
      </c>
      <c r="AA654">
        <v>0</v>
      </c>
      <c r="AB654">
        <v>0</v>
      </c>
      <c r="AC654">
        <v>0</v>
      </c>
      <c r="AD654">
        <v>0</v>
      </c>
      <c r="AE654" t="s">
        <v>2022</v>
      </c>
      <c r="AF654" t="s">
        <v>2023</v>
      </c>
      <c r="AG654">
        <v>0.28000000000000003</v>
      </c>
      <c r="AH654" t="s">
        <v>36</v>
      </c>
      <c r="AI654" t="s">
        <v>37</v>
      </c>
      <c r="AJ654" t="s">
        <v>38</v>
      </c>
    </row>
    <row r="655" spans="1:36" x14ac:dyDescent="0.25">
      <c r="A655" t="s">
        <v>32</v>
      </c>
      <c r="B655" t="s">
        <v>2024</v>
      </c>
      <c r="C655">
        <f>YEAR(B655)</f>
        <v>2001</v>
      </c>
      <c r="D655">
        <v>64.5</v>
      </c>
      <c r="E655">
        <v>62.7</v>
      </c>
      <c r="F655">
        <v>64.3</v>
      </c>
      <c r="H655" s="2">
        <f>IF(F655-69.23&lt;=0,0,IF(F655-69.23&lt;=1,1,2))</f>
        <v>0</v>
      </c>
      <c r="I655">
        <v>64.5</v>
      </c>
      <c r="J655">
        <v>62.7</v>
      </c>
      <c r="K655">
        <v>64.3</v>
      </c>
      <c r="L655">
        <v>48.1</v>
      </c>
      <c r="M655">
        <v>55.5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19.5</v>
      </c>
      <c r="W655">
        <v>317.5</v>
      </c>
      <c r="X655">
        <v>1017.6</v>
      </c>
      <c r="Y655">
        <v>78.599999999999994</v>
      </c>
      <c r="Z655">
        <v>6.8</v>
      </c>
      <c r="AA655">
        <v>0</v>
      </c>
      <c r="AB655">
        <v>0</v>
      </c>
      <c r="AC655">
        <v>0</v>
      </c>
      <c r="AD655">
        <v>0</v>
      </c>
      <c r="AE655" t="s">
        <v>2025</v>
      </c>
      <c r="AF655" t="s">
        <v>2026</v>
      </c>
      <c r="AG655">
        <v>0.31</v>
      </c>
      <c r="AH655" t="s">
        <v>36</v>
      </c>
      <c r="AI655" t="s">
        <v>37</v>
      </c>
      <c r="AJ655" t="s">
        <v>38</v>
      </c>
    </row>
    <row r="656" spans="1:36" x14ac:dyDescent="0.25">
      <c r="A656" t="s">
        <v>32</v>
      </c>
      <c r="B656" t="s">
        <v>2027</v>
      </c>
      <c r="C656">
        <f>YEAR(B656)</f>
        <v>2001</v>
      </c>
      <c r="D656">
        <v>64.5</v>
      </c>
      <c r="E656">
        <v>59.1</v>
      </c>
      <c r="F656">
        <v>62.7</v>
      </c>
      <c r="H656" s="2">
        <f>IF(F656-69.23&lt;=0,0,IF(F656-69.23&lt;=1,1,2))</f>
        <v>0</v>
      </c>
      <c r="I656">
        <v>64.5</v>
      </c>
      <c r="J656">
        <v>59.1</v>
      </c>
      <c r="K656">
        <v>62.7</v>
      </c>
      <c r="L656">
        <v>50.3</v>
      </c>
      <c r="M656">
        <v>64.5</v>
      </c>
      <c r="O656">
        <v>0.107</v>
      </c>
      <c r="P656">
        <v>100</v>
      </c>
      <c r="Q656">
        <v>8.33</v>
      </c>
      <c r="R656" t="s">
        <v>40</v>
      </c>
      <c r="S656">
        <v>0</v>
      </c>
      <c r="T656">
        <v>0</v>
      </c>
      <c r="U656">
        <v>0</v>
      </c>
      <c r="V656">
        <v>25.3</v>
      </c>
      <c r="W656">
        <v>325.5</v>
      </c>
      <c r="X656">
        <v>1018.7</v>
      </c>
      <c r="Y656">
        <v>93.6</v>
      </c>
      <c r="Z656">
        <v>6.8</v>
      </c>
      <c r="AA656">
        <v>0</v>
      </c>
      <c r="AB656">
        <v>0</v>
      </c>
      <c r="AC656">
        <v>0</v>
      </c>
      <c r="AD656">
        <v>0</v>
      </c>
      <c r="AE656" t="s">
        <v>2028</v>
      </c>
      <c r="AF656" t="s">
        <v>2029</v>
      </c>
      <c r="AG656">
        <v>0.34</v>
      </c>
      <c r="AH656" t="s">
        <v>43</v>
      </c>
      <c r="AI656" t="s">
        <v>1063</v>
      </c>
      <c r="AJ656" t="s">
        <v>40</v>
      </c>
    </row>
    <row r="657" spans="1:36" x14ac:dyDescent="0.25">
      <c r="A657" t="s">
        <v>32</v>
      </c>
      <c r="B657" t="s">
        <v>2030</v>
      </c>
      <c r="C657">
        <f>YEAR(B657)</f>
        <v>2001</v>
      </c>
      <c r="D657">
        <v>66.3</v>
      </c>
      <c r="E657">
        <v>60.9</v>
      </c>
      <c r="F657">
        <v>63.8</v>
      </c>
      <c r="H657" s="2">
        <f>IF(F657-69.23&lt;=0,0,IF(F657-69.23&lt;=1,1,2))</f>
        <v>0</v>
      </c>
      <c r="I657">
        <v>66.3</v>
      </c>
      <c r="J657">
        <v>60.9</v>
      </c>
      <c r="K657">
        <v>63.8</v>
      </c>
      <c r="L657">
        <v>46.2</v>
      </c>
      <c r="M657">
        <v>53</v>
      </c>
      <c r="O657">
        <v>8.0000000000000002E-3</v>
      </c>
      <c r="P657">
        <v>100</v>
      </c>
      <c r="Q657">
        <v>8.33</v>
      </c>
      <c r="R657" t="s">
        <v>40</v>
      </c>
      <c r="S657">
        <v>0</v>
      </c>
      <c r="T657">
        <v>0</v>
      </c>
      <c r="U657">
        <v>0</v>
      </c>
      <c r="V657">
        <v>24.2</v>
      </c>
      <c r="W657">
        <v>328.1</v>
      </c>
      <c r="X657">
        <v>1022</v>
      </c>
      <c r="Y657">
        <v>75</v>
      </c>
      <c r="Z657">
        <v>6.8</v>
      </c>
      <c r="AA657">
        <v>0</v>
      </c>
      <c r="AB657">
        <v>0</v>
      </c>
      <c r="AC657">
        <v>0</v>
      </c>
      <c r="AD657">
        <v>0</v>
      </c>
      <c r="AE657" t="s">
        <v>2031</v>
      </c>
      <c r="AF657" t="s">
        <v>2032</v>
      </c>
      <c r="AG657">
        <v>0.37</v>
      </c>
      <c r="AH657" t="s">
        <v>56</v>
      </c>
      <c r="AI657" t="s">
        <v>101</v>
      </c>
      <c r="AJ657" t="s">
        <v>40</v>
      </c>
    </row>
    <row r="658" spans="1:36" x14ac:dyDescent="0.25">
      <c r="A658" t="s">
        <v>32</v>
      </c>
      <c r="B658" t="s">
        <v>2033</v>
      </c>
      <c r="C658">
        <f>YEAR(B658)</f>
        <v>2001</v>
      </c>
      <c r="D658">
        <v>64.5</v>
      </c>
      <c r="E658">
        <v>60.9</v>
      </c>
      <c r="F658">
        <v>63.2</v>
      </c>
      <c r="H658" s="2">
        <f>IF(F658-69.23&lt;=0,0,IF(F658-69.23&lt;=1,1,2))</f>
        <v>0</v>
      </c>
      <c r="I658">
        <v>64.5</v>
      </c>
      <c r="J658">
        <v>60.9</v>
      </c>
      <c r="K658">
        <v>63.2</v>
      </c>
      <c r="L658">
        <v>45.2</v>
      </c>
      <c r="M658">
        <v>52.1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23</v>
      </c>
      <c r="W658">
        <v>326.5</v>
      </c>
      <c r="X658">
        <v>1022.3</v>
      </c>
      <c r="Y658">
        <v>73.3</v>
      </c>
      <c r="Z658">
        <v>6.8</v>
      </c>
      <c r="AA658">
        <v>0</v>
      </c>
      <c r="AB658">
        <v>0</v>
      </c>
      <c r="AC658">
        <v>0</v>
      </c>
      <c r="AD658">
        <v>0</v>
      </c>
      <c r="AE658" t="s">
        <v>2034</v>
      </c>
      <c r="AF658" t="s">
        <v>2035</v>
      </c>
      <c r="AG658">
        <v>0.41</v>
      </c>
      <c r="AH658" t="s">
        <v>36</v>
      </c>
      <c r="AI658" t="s">
        <v>37</v>
      </c>
      <c r="AJ658" t="s">
        <v>38</v>
      </c>
    </row>
    <row r="659" spans="1:36" x14ac:dyDescent="0.25">
      <c r="A659" t="s">
        <v>32</v>
      </c>
      <c r="B659" t="s">
        <v>2036</v>
      </c>
      <c r="C659">
        <f>YEAR(B659)</f>
        <v>2001</v>
      </c>
      <c r="D659">
        <v>68.099999999999994</v>
      </c>
      <c r="E659">
        <v>57.3</v>
      </c>
      <c r="F659">
        <v>63.1</v>
      </c>
      <c r="H659" s="2">
        <f>IF(F659-69.23&lt;=0,0,IF(F659-69.23&lt;=1,1,2))</f>
        <v>0</v>
      </c>
      <c r="I659">
        <v>68.099999999999994</v>
      </c>
      <c r="J659">
        <v>57.3</v>
      </c>
      <c r="K659">
        <v>63.1</v>
      </c>
      <c r="L659">
        <v>50.3</v>
      </c>
      <c r="M659">
        <v>63.4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13.9</v>
      </c>
      <c r="W659">
        <v>282</v>
      </c>
      <c r="X659">
        <v>1022.4</v>
      </c>
      <c r="Y659">
        <v>46.5</v>
      </c>
      <c r="Z659">
        <v>6.8</v>
      </c>
      <c r="AA659">
        <v>0</v>
      </c>
      <c r="AB659">
        <v>0</v>
      </c>
      <c r="AC659">
        <v>0</v>
      </c>
      <c r="AD659">
        <v>0</v>
      </c>
      <c r="AE659" t="s">
        <v>2037</v>
      </c>
      <c r="AF659" t="s">
        <v>2038</v>
      </c>
      <c r="AG659">
        <v>0.44</v>
      </c>
      <c r="AH659" t="s">
        <v>36</v>
      </c>
      <c r="AI659" t="s">
        <v>37</v>
      </c>
      <c r="AJ659" t="s">
        <v>38</v>
      </c>
    </row>
    <row r="660" spans="1:36" x14ac:dyDescent="0.25">
      <c r="A660" t="s">
        <v>32</v>
      </c>
      <c r="B660" t="s">
        <v>2039</v>
      </c>
      <c r="C660">
        <f>YEAR(B660)</f>
        <v>2001</v>
      </c>
      <c r="D660">
        <v>71.7</v>
      </c>
      <c r="E660">
        <v>57.3</v>
      </c>
      <c r="F660">
        <v>64.599999999999994</v>
      </c>
      <c r="H660" s="2">
        <f>IF(F660-69.23&lt;=0,0,IF(F660-69.23&lt;=1,1,2))</f>
        <v>0</v>
      </c>
      <c r="I660">
        <v>71.7</v>
      </c>
      <c r="J660">
        <v>57.3</v>
      </c>
      <c r="K660">
        <v>64.599999999999994</v>
      </c>
      <c r="L660">
        <v>51.6</v>
      </c>
      <c r="M660">
        <v>63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12.8</v>
      </c>
      <c r="W660">
        <v>285.2</v>
      </c>
      <c r="X660">
        <v>1023</v>
      </c>
      <c r="Y660">
        <v>39.299999999999997</v>
      </c>
      <c r="Z660">
        <v>6.6</v>
      </c>
      <c r="AA660">
        <v>0</v>
      </c>
      <c r="AB660">
        <v>0</v>
      </c>
      <c r="AC660">
        <v>0</v>
      </c>
      <c r="AD660">
        <v>0</v>
      </c>
      <c r="AE660" t="s">
        <v>2040</v>
      </c>
      <c r="AF660" t="s">
        <v>2041</v>
      </c>
      <c r="AG660">
        <v>0.47</v>
      </c>
      <c r="AH660" t="s">
        <v>36</v>
      </c>
      <c r="AI660" t="s">
        <v>37</v>
      </c>
      <c r="AJ660" t="s">
        <v>38</v>
      </c>
    </row>
    <row r="661" spans="1:36" x14ac:dyDescent="0.25">
      <c r="A661" t="s">
        <v>32</v>
      </c>
      <c r="B661" t="s">
        <v>2042</v>
      </c>
      <c r="C661">
        <f>YEAR(B661)</f>
        <v>2001</v>
      </c>
      <c r="D661">
        <v>69.900000000000006</v>
      </c>
      <c r="E661">
        <v>59.1</v>
      </c>
      <c r="F661">
        <v>64.400000000000006</v>
      </c>
      <c r="H661" s="2">
        <f>IF(F661-69.23&lt;=0,0,IF(F661-69.23&lt;=1,1,2))</f>
        <v>0</v>
      </c>
      <c r="I661">
        <v>69.900000000000006</v>
      </c>
      <c r="J661">
        <v>59.1</v>
      </c>
      <c r="K661">
        <v>64.400000000000006</v>
      </c>
      <c r="L661">
        <v>53.2</v>
      </c>
      <c r="M661">
        <v>67.5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10.3</v>
      </c>
      <c r="W661">
        <v>206.9</v>
      </c>
      <c r="X661">
        <v>1020.4</v>
      </c>
      <c r="Y661">
        <v>61.7</v>
      </c>
      <c r="Z661">
        <v>6.8</v>
      </c>
      <c r="AA661">
        <v>0</v>
      </c>
      <c r="AB661">
        <v>0</v>
      </c>
      <c r="AC661">
        <v>0</v>
      </c>
      <c r="AD661">
        <v>0</v>
      </c>
      <c r="AE661" t="s">
        <v>2043</v>
      </c>
      <c r="AF661" t="s">
        <v>2044</v>
      </c>
      <c r="AG661">
        <v>0.5</v>
      </c>
      <c r="AH661" t="s">
        <v>36</v>
      </c>
      <c r="AI661" t="s">
        <v>37</v>
      </c>
      <c r="AJ661" t="s">
        <v>38</v>
      </c>
    </row>
    <row r="662" spans="1:36" x14ac:dyDescent="0.25">
      <c r="A662" t="s">
        <v>32</v>
      </c>
      <c r="B662" t="s">
        <v>2045</v>
      </c>
      <c r="C662">
        <f>YEAR(B662)</f>
        <v>2001</v>
      </c>
      <c r="D662">
        <v>68.099999999999994</v>
      </c>
      <c r="E662">
        <v>57.3</v>
      </c>
      <c r="F662">
        <v>63.1</v>
      </c>
      <c r="H662" s="2">
        <f>IF(F662-69.23&lt;=0,0,IF(F662-69.23&lt;=1,1,2))</f>
        <v>0</v>
      </c>
      <c r="I662">
        <v>68.099999999999994</v>
      </c>
      <c r="J662">
        <v>57.3</v>
      </c>
      <c r="K662">
        <v>63.1</v>
      </c>
      <c r="L662">
        <v>53.2</v>
      </c>
      <c r="M662">
        <v>70.599999999999994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17.2</v>
      </c>
      <c r="W662">
        <v>279.8</v>
      </c>
      <c r="X662">
        <v>1016.4</v>
      </c>
      <c r="Y662">
        <v>69.2</v>
      </c>
      <c r="Z662">
        <v>6.8</v>
      </c>
      <c r="AA662">
        <v>0</v>
      </c>
      <c r="AB662">
        <v>0</v>
      </c>
      <c r="AC662">
        <v>0</v>
      </c>
      <c r="AD662">
        <v>0</v>
      </c>
      <c r="AE662" t="s">
        <v>2046</v>
      </c>
      <c r="AF662" t="s">
        <v>2047</v>
      </c>
      <c r="AG662">
        <v>0.54</v>
      </c>
      <c r="AH662" t="s">
        <v>36</v>
      </c>
      <c r="AI662" t="s">
        <v>37</v>
      </c>
      <c r="AJ662" t="s">
        <v>38</v>
      </c>
    </row>
    <row r="663" spans="1:36" x14ac:dyDescent="0.25">
      <c r="A663" t="s">
        <v>32</v>
      </c>
      <c r="B663" t="s">
        <v>2048</v>
      </c>
      <c r="C663">
        <f>YEAR(B663)</f>
        <v>2001</v>
      </c>
      <c r="D663">
        <v>64.5</v>
      </c>
      <c r="E663">
        <v>57.3</v>
      </c>
      <c r="F663">
        <v>59.6</v>
      </c>
      <c r="H663" s="2">
        <f>IF(F663-69.23&lt;=0,0,IF(F663-69.23&lt;=1,1,2))</f>
        <v>0</v>
      </c>
      <c r="I663">
        <v>64.5</v>
      </c>
      <c r="J663">
        <v>57.3</v>
      </c>
      <c r="K663">
        <v>59.6</v>
      </c>
      <c r="L663">
        <v>54</v>
      </c>
      <c r="M663">
        <v>82.3</v>
      </c>
      <c r="O663">
        <v>0.13800000000000001</v>
      </c>
      <c r="P663">
        <v>100</v>
      </c>
      <c r="Q663">
        <v>8.33</v>
      </c>
      <c r="R663" t="s">
        <v>40</v>
      </c>
      <c r="S663">
        <v>0</v>
      </c>
      <c r="T663">
        <v>0</v>
      </c>
      <c r="U663">
        <v>0</v>
      </c>
      <c r="V663">
        <v>20.8</v>
      </c>
      <c r="W663">
        <v>353.6</v>
      </c>
      <c r="X663">
        <v>1010.9</v>
      </c>
      <c r="Y663">
        <v>95.4</v>
      </c>
      <c r="Z663">
        <v>6.8</v>
      </c>
      <c r="AA663">
        <v>0</v>
      </c>
      <c r="AB663">
        <v>0</v>
      </c>
      <c r="AC663">
        <v>0</v>
      </c>
      <c r="AD663">
        <v>0</v>
      </c>
      <c r="AE663" t="s">
        <v>2049</v>
      </c>
      <c r="AF663" t="s">
        <v>2050</v>
      </c>
      <c r="AG663">
        <v>0.57999999999999996</v>
      </c>
      <c r="AH663" t="s">
        <v>43</v>
      </c>
      <c r="AI663" t="s">
        <v>52</v>
      </c>
      <c r="AJ663" t="s">
        <v>40</v>
      </c>
    </row>
    <row r="664" spans="1:36" x14ac:dyDescent="0.25">
      <c r="A664" t="s">
        <v>32</v>
      </c>
      <c r="B664" t="s">
        <v>2051</v>
      </c>
      <c r="C664">
        <f>YEAR(B664)</f>
        <v>2001</v>
      </c>
      <c r="D664">
        <v>69.900000000000006</v>
      </c>
      <c r="E664">
        <v>53.7</v>
      </c>
      <c r="F664">
        <v>61.1</v>
      </c>
      <c r="H664" s="2">
        <f>IF(F664-69.23&lt;=0,0,IF(F664-69.23&lt;=1,1,2))</f>
        <v>0</v>
      </c>
      <c r="I664">
        <v>69.900000000000006</v>
      </c>
      <c r="J664">
        <v>53.7</v>
      </c>
      <c r="K664">
        <v>61.1</v>
      </c>
      <c r="L664">
        <v>50.7</v>
      </c>
      <c r="M664">
        <v>70.599999999999994</v>
      </c>
      <c r="O664">
        <v>7.8E-2</v>
      </c>
      <c r="P664">
        <v>100</v>
      </c>
      <c r="Q664">
        <v>8.33</v>
      </c>
      <c r="R664" t="s">
        <v>40</v>
      </c>
      <c r="S664">
        <v>0</v>
      </c>
      <c r="T664">
        <v>0</v>
      </c>
      <c r="U664">
        <v>0</v>
      </c>
      <c r="V664">
        <v>33.299999999999997</v>
      </c>
      <c r="W664">
        <v>177.5</v>
      </c>
      <c r="X664">
        <v>1005.2</v>
      </c>
      <c r="Y664">
        <v>52.6</v>
      </c>
      <c r="Z664">
        <v>6.8</v>
      </c>
      <c r="AA664">
        <v>0</v>
      </c>
      <c r="AB664">
        <v>0</v>
      </c>
      <c r="AC664">
        <v>0</v>
      </c>
      <c r="AD664">
        <v>0</v>
      </c>
      <c r="AE664" t="s">
        <v>2052</v>
      </c>
      <c r="AF664" t="s">
        <v>2053</v>
      </c>
      <c r="AG664">
        <v>0.61</v>
      </c>
      <c r="AH664" t="s">
        <v>56</v>
      </c>
      <c r="AI664" t="s">
        <v>101</v>
      </c>
      <c r="AJ664" t="s">
        <v>40</v>
      </c>
    </row>
    <row r="665" spans="1:36" x14ac:dyDescent="0.25">
      <c r="A665" t="s">
        <v>32</v>
      </c>
      <c r="B665" t="s">
        <v>2054</v>
      </c>
      <c r="C665">
        <f>YEAR(B665)</f>
        <v>2001</v>
      </c>
      <c r="D665">
        <v>71.7</v>
      </c>
      <c r="E665">
        <v>55.5</v>
      </c>
      <c r="F665">
        <v>61.3</v>
      </c>
      <c r="H665" s="2">
        <f>IF(F665-69.23&lt;=0,0,IF(F665-69.23&lt;=1,1,2))</f>
        <v>0</v>
      </c>
      <c r="I665">
        <v>71.7</v>
      </c>
      <c r="J665">
        <v>55.5</v>
      </c>
      <c r="K665">
        <v>61.3</v>
      </c>
      <c r="L665">
        <v>49.9</v>
      </c>
      <c r="M665">
        <v>68.3</v>
      </c>
      <c r="O665">
        <v>7.9000000000000001E-2</v>
      </c>
      <c r="P665">
        <v>100</v>
      </c>
      <c r="Q665">
        <v>4.17</v>
      </c>
      <c r="R665" t="s">
        <v>40</v>
      </c>
      <c r="S665">
        <v>0</v>
      </c>
      <c r="T665">
        <v>0</v>
      </c>
      <c r="U665">
        <v>0</v>
      </c>
      <c r="V665">
        <v>15</v>
      </c>
      <c r="W665">
        <v>173.6</v>
      </c>
      <c r="X665">
        <v>1009.3</v>
      </c>
      <c r="Y665">
        <v>74.8</v>
      </c>
      <c r="Z665">
        <v>6.8</v>
      </c>
      <c r="AA665">
        <v>0</v>
      </c>
      <c r="AB665">
        <v>0</v>
      </c>
      <c r="AC665">
        <v>0</v>
      </c>
      <c r="AD665">
        <v>0</v>
      </c>
      <c r="AE665" t="s">
        <v>2055</v>
      </c>
      <c r="AF665" t="s">
        <v>2056</v>
      </c>
      <c r="AG665">
        <v>0.65</v>
      </c>
      <c r="AH665" t="s">
        <v>56</v>
      </c>
      <c r="AI665" t="s">
        <v>65</v>
      </c>
      <c r="AJ665" t="s">
        <v>40</v>
      </c>
    </row>
    <row r="666" spans="1:36" x14ac:dyDescent="0.25">
      <c r="A666" t="s">
        <v>32</v>
      </c>
      <c r="B666" t="s">
        <v>2057</v>
      </c>
      <c r="C666">
        <f>YEAR(B666)</f>
        <v>2001</v>
      </c>
      <c r="D666">
        <v>68.099999999999994</v>
      </c>
      <c r="E666">
        <v>60.9</v>
      </c>
      <c r="F666">
        <v>63.9</v>
      </c>
      <c r="H666" s="2">
        <f>IF(F666-69.23&lt;=0,0,IF(F666-69.23&lt;=1,1,2))</f>
        <v>0</v>
      </c>
      <c r="I666">
        <v>68.099999999999994</v>
      </c>
      <c r="J666">
        <v>60.9</v>
      </c>
      <c r="K666">
        <v>63.9</v>
      </c>
      <c r="L666">
        <v>54.8</v>
      </c>
      <c r="M666">
        <v>72.400000000000006</v>
      </c>
      <c r="O666">
        <v>5.8999999999999997E-2</v>
      </c>
      <c r="P666">
        <v>100</v>
      </c>
      <c r="Q666">
        <v>8.33</v>
      </c>
      <c r="R666" t="s">
        <v>40</v>
      </c>
      <c r="S666">
        <v>0</v>
      </c>
      <c r="T666">
        <v>0</v>
      </c>
      <c r="U666">
        <v>0</v>
      </c>
      <c r="V666">
        <v>16.100000000000001</v>
      </c>
      <c r="W666">
        <v>306.7</v>
      </c>
      <c r="X666">
        <v>1016.9</v>
      </c>
      <c r="Y666">
        <v>66.2</v>
      </c>
      <c r="Z666">
        <v>6.8</v>
      </c>
      <c r="AA666">
        <v>0</v>
      </c>
      <c r="AB666">
        <v>0</v>
      </c>
      <c r="AC666">
        <v>0</v>
      </c>
      <c r="AD666">
        <v>0</v>
      </c>
      <c r="AE666" t="s">
        <v>2058</v>
      </c>
      <c r="AF666" t="s">
        <v>2059</v>
      </c>
      <c r="AG666">
        <v>0.68</v>
      </c>
      <c r="AH666" t="s">
        <v>56</v>
      </c>
      <c r="AI666" t="s">
        <v>101</v>
      </c>
      <c r="AJ666" t="s">
        <v>40</v>
      </c>
    </row>
    <row r="667" spans="1:36" x14ac:dyDescent="0.25">
      <c r="A667" t="s">
        <v>32</v>
      </c>
      <c r="B667" t="s">
        <v>2060</v>
      </c>
      <c r="C667">
        <f>YEAR(B667)</f>
        <v>2001</v>
      </c>
      <c r="D667">
        <v>73.5</v>
      </c>
      <c r="E667">
        <v>53.7</v>
      </c>
      <c r="F667">
        <v>63.1</v>
      </c>
      <c r="H667" s="2">
        <f>IF(F667-69.23&lt;=0,0,IF(F667-69.23&lt;=1,1,2))</f>
        <v>0</v>
      </c>
      <c r="I667">
        <v>73.5</v>
      </c>
      <c r="J667">
        <v>53.7</v>
      </c>
      <c r="K667">
        <v>63.1</v>
      </c>
      <c r="L667">
        <v>52.9</v>
      </c>
      <c r="M667">
        <v>71.099999999999994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9.1999999999999993</v>
      </c>
      <c r="W667">
        <v>154.6</v>
      </c>
      <c r="X667">
        <v>1018.2</v>
      </c>
      <c r="Y667">
        <v>67.400000000000006</v>
      </c>
      <c r="Z667">
        <v>6.8</v>
      </c>
      <c r="AA667">
        <v>0</v>
      </c>
      <c r="AB667">
        <v>0</v>
      </c>
      <c r="AC667">
        <v>0</v>
      </c>
      <c r="AD667">
        <v>0</v>
      </c>
      <c r="AE667" t="s">
        <v>2061</v>
      </c>
      <c r="AF667" t="s">
        <v>2062</v>
      </c>
      <c r="AG667">
        <v>0.72</v>
      </c>
      <c r="AH667" t="s">
        <v>36</v>
      </c>
      <c r="AI667" t="s">
        <v>37</v>
      </c>
      <c r="AJ667" t="s">
        <v>38</v>
      </c>
    </row>
    <row r="668" spans="1:36" x14ac:dyDescent="0.25">
      <c r="A668" t="s">
        <v>32</v>
      </c>
      <c r="B668" t="s">
        <v>2063</v>
      </c>
      <c r="C668">
        <f>YEAR(B668)</f>
        <v>2001</v>
      </c>
      <c r="D668">
        <v>69.900000000000006</v>
      </c>
      <c r="E668">
        <v>62.7</v>
      </c>
      <c r="F668">
        <v>65.599999999999994</v>
      </c>
      <c r="H668" s="2">
        <f>IF(F668-69.23&lt;=0,0,IF(F668-69.23&lt;=1,1,2))</f>
        <v>0</v>
      </c>
      <c r="I668">
        <v>69.900000000000006</v>
      </c>
      <c r="J668">
        <v>62.7</v>
      </c>
      <c r="K668">
        <v>65.599999999999994</v>
      </c>
      <c r="L668">
        <v>55.8</v>
      </c>
      <c r="M668">
        <v>71.2</v>
      </c>
      <c r="O668">
        <v>3.5000000000000003E-2</v>
      </c>
      <c r="P668">
        <v>100</v>
      </c>
      <c r="Q668">
        <v>8.33</v>
      </c>
      <c r="R668" t="s">
        <v>40</v>
      </c>
      <c r="S668">
        <v>0</v>
      </c>
      <c r="T668">
        <v>0</v>
      </c>
      <c r="U668">
        <v>0</v>
      </c>
      <c r="V668">
        <v>23</v>
      </c>
      <c r="W668">
        <v>159</v>
      </c>
      <c r="X668">
        <v>1012.3</v>
      </c>
      <c r="Y668">
        <v>93</v>
      </c>
      <c r="Z668">
        <v>6.8</v>
      </c>
      <c r="AA668">
        <v>0</v>
      </c>
      <c r="AB668">
        <v>0</v>
      </c>
      <c r="AC668">
        <v>0</v>
      </c>
      <c r="AD668">
        <v>0</v>
      </c>
      <c r="AE668" t="s">
        <v>2064</v>
      </c>
      <c r="AF668" t="s">
        <v>2065</v>
      </c>
      <c r="AG668">
        <v>0.75</v>
      </c>
      <c r="AH668" t="s">
        <v>43</v>
      </c>
      <c r="AI668" t="s">
        <v>52</v>
      </c>
      <c r="AJ668" t="s">
        <v>40</v>
      </c>
    </row>
    <row r="669" spans="1:36" x14ac:dyDescent="0.25">
      <c r="A669" t="s">
        <v>32</v>
      </c>
      <c r="B669" t="s">
        <v>2066</v>
      </c>
      <c r="C669">
        <f>YEAR(B669)</f>
        <v>2001</v>
      </c>
      <c r="D669">
        <v>73.5</v>
      </c>
      <c r="E669">
        <v>60.9</v>
      </c>
      <c r="F669">
        <v>66.8</v>
      </c>
      <c r="H669" s="2">
        <f>IF(F669-69.23&lt;=0,0,IF(F669-69.23&lt;=1,1,2))</f>
        <v>0</v>
      </c>
      <c r="I669">
        <v>73.5</v>
      </c>
      <c r="J669">
        <v>60.9</v>
      </c>
      <c r="K669">
        <v>66.8</v>
      </c>
      <c r="L669">
        <v>55.4</v>
      </c>
      <c r="M669">
        <v>67.599999999999994</v>
      </c>
      <c r="O669">
        <v>0.11799999999999999</v>
      </c>
      <c r="P669">
        <v>100</v>
      </c>
      <c r="Q669">
        <v>4.17</v>
      </c>
      <c r="R669" t="s">
        <v>40</v>
      </c>
      <c r="S669">
        <v>0</v>
      </c>
      <c r="T669">
        <v>0</v>
      </c>
      <c r="U669">
        <v>0</v>
      </c>
      <c r="V669">
        <v>17.2</v>
      </c>
      <c r="W669">
        <v>159.30000000000001</v>
      </c>
      <c r="X669">
        <v>1010.7</v>
      </c>
      <c r="Y669">
        <v>61.4</v>
      </c>
      <c r="Z669">
        <v>6.8</v>
      </c>
      <c r="AA669">
        <v>0</v>
      </c>
      <c r="AB669">
        <v>0</v>
      </c>
      <c r="AC669">
        <v>0</v>
      </c>
      <c r="AD669">
        <v>0</v>
      </c>
      <c r="AE669" t="s">
        <v>2067</v>
      </c>
      <c r="AF669" t="s">
        <v>2068</v>
      </c>
      <c r="AG669">
        <v>0.79</v>
      </c>
      <c r="AH669" t="s">
        <v>56</v>
      </c>
      <c r="AI669" t="s">
        <v>2069</v>
      </c>
      <c r="AJ669" t="s">
        <v>40</v>
      </c>
    </row>
    <row r="670" spans="1:36" x14ac:dyDescent="0.25">
      <c r="A670" t="s">
        <v>32</v>
      </c>
      <c r="B670" t="s">
        <v>2070</v>
      </c>
      <c r="C670">
        <f>YEAR(B670)</f>
        <v>2001</v>
      </c>
      <c r="D670">
        <v>78.900000000000006</v>
      </c>
      <c r="E670">
        <v>60.9</v>
      </c>
      <c r="F670">
        <v>67.5</v>
      </c>
      <c r="H670" s="2">
        <f>IF(F670-69.23&lt;=0,0,IF(F670-69.23&lt;=1,1,2))</f>
        <v>0</v>
      </c>
      <c r="I670">
        <v>78.900000000000006</v>
      </c>
      <c r="J670">
        <v>60.9</v>
      </c>
      <c r="K670">
        <v>67.5</v>
      </c>
      <c r="L670">
        <v>55.6</v>
      </c>
      <c r="M670">
        <v>66.599999999999994</v>
      </c>
      <c r="O670">
        <v>2.8000000000000001E-2</v>
      </c>
      <c r="P670">
        <v>100</v>
      </c>
      <c r="Q670">
        <v>4.17</v>
      </c>
      <c r="R670" t="s">
        <v>40</v>
      </c>
      <c r="S670">
        <v>0</v>
      </c>
      <c r="T670">
        <v>0</v>
      </c>
      <c r="U670">
        <v>0</v>
      </c>
      <c r="V670">
        <v>13.9</v>
      </c>
      <c r="W670">
        <v>166.2</v>
      </c>
      <c r="X670">
        <v>1018.2</v>
      </c>
      <c r="Y670">
        <v>32.5</v>
      </c>
      <c r="Z670">
        <v>6.8</v>
      </c>
      <c r="AA670">
        <v>0</v>
      </c>
      <c r="AB670">
        <v>0</v>
      </c>
      <c r="AC670">
        <v>0</v>
      </c>
      <c r="AD670">
        <v>0</v>
      </c>
      <c r="AE670" t="s">
        <v>2071</v>
      </c>
      <c r="AF670" t="s">
        <v>2072</v>
      </c>
      <c r="AG670">
        <v>0.83</v>
      </c>
      <c r="AH670" t="s">
        <v>56</v>
      </c>
      <c r="AI670" t="s">
        <v>137</v>
      </c>
      <c r="AJ670" t="s">
        <v>40</v>
      </c>
    </row>
    <row r="671" spans="1:36" x14ac:dyDescent="0.25">
      <c r="A671" t="s">
        <v>32</v>
      </c>
      <c r="B671" t="s">
        <v>2073</v>
      </c>
      <c r="C671">
        <f>YEAR(B671)</f>
        <v>2001</v>
      </c>
      <c r="D671">
        <v>73.5</v>
      </c>
      <c r="E671">
        <v>59.1</v>
      </c>
      <c r="F671">
        <v>65</v>
      </c>
      <c r="H671" s="2">
        <f>IF(F671-69.23&lt;=0,0,IF(F671-69.23&lt;=1,1,2))</f>
        <v>0</v>
      </c>
      <c r="I671">
        <v>73.5</v>
      </c>
      <c r="J671">
        <v>59.1</v>
      </c>
      <c r="K671">
        <v>65</v>
      </c>
      <c r="L671">
        <v>56</v>
      </c>
      <c r="M671">
        <v>74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8.1</v>
      </c>
      <c r="W671">
        <v>161.80000000000001</v>
      </c>
      <c r="X671">
        <v>1024.2</v>
      </c>
      <c r="Y671">
        <v>32.5</v>
      </c>
      <c r="Z671">
        <v>6.4</v>
      </c>
      <c r="AA671">
        <v>0</v>
      </c>
      <c r="AB671">
        <v>0</v>
      </c>
      <c r="AC671">
        <v>0</v>
      </c>
      <c r="AD671">
        <v>0</v>
      </c>
      <c r="AE671" t="s">
        <v>2074</v>
      </c>
      <c r="AF671" t="s">
        <v>2075</v>
      </c>
      <c r="AG671">
        <v>0.86</v>
      </c>
      <c r="AH671" t="s">
        <v>36</v>
      </c>
      <c r="AI671" t="s">
        <v>37</v>
      </c>
      <c r="AJ671" t="s">
        <v>38</v>
      </c>
    </row>
    <row r="672" spans="1:36" x14ac:dyDescent="0.25">
      <c r="A672" t="s">
        <v>32</v>
      </c>
      <c r="B672" t="s">
        <v>2076</v>
      </c>
      <c r="C672">
        <f>YEAR(B672)</f>
        <v>2001</v>
      </c>
      <c r="D672">
        <v>71.7</v>
      </c>
      <c r="E672">
        <v>57.3</v>
      </c>
      <c r="F672">
        <v>63.5</v>
      </c>
      <c r="H672" s="2">
        <f>IF(F672-69.23&lt;=0,0,IF(F672-69.23&lt;=1,1,2))</f>
        <v>0</v>
      </c>
      <c r="I672">
        <v>71.7</v>
      </c>
      <c r="J672">
        <v>57.3</v>
      </c>
      <c r="K672">
        <v>63.5</v>
      </c>
      <c r="L672">
        <v>53.8</v>
      </c>
      <c r="M672">
        <v>72.7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9.1999999999999993</v>
      </c>
      <c r="W672">
        <v>155.30000000000001</v>
      </c>
      <c r="X672">
        <v>1021.4</v>
      </c>
      <c r="Y672">
        <v>70</v>
      </c>
      <c r="Z672">
        <v>6.3</v>
      </c>
      <c r="AA672">
        <v>0</v>
      </c>
      <c r="AB672">
        <v>0</v>
      </c>
      <c r="AC672">
        <v>0</v>
      </c>
      <c r="AD672">
        <v>0</v>
      </c>
      <c r="AE672" t="s">
        <v>2077</v>
      </c>
      <c r="AF672" t="s">
        <v>2078</v>
      </c>
      <c r="AG672">
        <v>0.9</v>
      </c>
      <c r="AH672" t="s">
        <v>36</v>
      </c>
      <c r="AI672" t="s">
        <v>37</v>
      </c>
      <c r="AJ672" t="s">
        <v>38</v>
      </c>
    </row>
    <row r="673" spans="1:36" x14ac:dyDescent="0.25">
      <c r="A673" t="s">
        <v>32</v>
      </c>
      <c r="B673" t="s">
        <v>2079</v>
      </c>
      <c r="C673">
        <f>YEAR(B673)</f>
        <v>2001</v>
      </c>
      <c r="D673">
        <v>77.099999999999994</v>
      </c>
      <c r="E673">
        <v>59.1</v>
      </c>
      <c r="F673">
        <v>70.8</v>
      </c>
      <c r="H673" s="2">
        <f>IF(F673-69.23&lt;=0,0,IF(F673-69.23&lt;=1,1,2))</f>
        <v>2</v>
      </c>
      <c r="I673">
        <v>77.099999999999994</v>
      </c>
      <c r="J673">
        <v>59.1</v>
      </c>
      <c r="K673">
        <v>70.8</v>
      </c>
      <c r="L673">
        <v>44.6</v>
      </c>
      <c r="M673">
        <v>42.2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31.1</v>
      </c>
      <c r="W673">
        <v>167.1</v>
      </c>
      <c r="X673">
        <v>1013.1</v>
      </c>
      <c r="Y673">
        <v>90</v>
      </c>
      <c r="Z673">
        <v>6.3</v>
      </c>
      <c r="AA673">
        <v>0</v>
      </c>
      <c r="AB673">
        <v>0</v>
      </c>
      <c r="AC673">
        <v>0</v>
      </c>
      <c r="AD673">
        <v>0</v>
      </c>
      <c r="AE673" t="s">
        <v>2080</v>
      </c>
      <c r="AF673" t="s">
        <v>2081</v>
      </c>
      <c r="AG673">
        <v>0.93</v>
      </c>
      <c r="AH673" t="s">
        <v>36</v>
      </c>
      <c r="AI673" t="s">
        <v>37</v>
      </c>
      <c r="AJ673" t="s">
        <v>344</v>
      </c>
    </row>
    <row r="674" spans="1:36" x14ac:dyDescent="0.25">
      <c r="A674" t="s">
        <v>32</v>
      </c>
      <c r="B674" t="s">
        <v>2082</v>
      </c>
      <c r="C674">
        <f>YEAR(B674)</f>
        <v>2001</v>
      </c>
      <c r="D674">
        <v>77.099999999999994</v>
      </c>
      <c r="E674">
        <v>62.7</v>
      </c>
      <c r="F674">
        <v>70.5</v>
      </c>
      <c r="H674" s="2">
        <f>IF(F674-69.23&lt;=0,0,IF(F674-69.23&lt;=1,1,2))</f>
        <v>2</v>
      </c>
      <c r="I674">
        <v>77.099999999999994</v>
      </c>
      <c r="J674">
        <v>62.7</v>
      </c>
      <c r="K674">
        <v>70.5</v>
      </c>
      <c r="L674">
        <v>58.7</v>
      </c>
      <c r="M674">
        <v>67.2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30</v>
      </c>
      <c r="W674">
        <v>169.6</v>
      </c>
      <c r="X674">
        <v>1012.8</v>
      </c>
      <c r="Y674">
        <v>50.8</v>
      </c>
      <c r="Z674">
        <v>6</v>
      </c>
      <c r="AA674">
        <v>0</v>
      </c>
      <c r="AB674">
        <v>0</v>
      </c>
      <c r="AC674">
        <v>0</v>
      </c>
      <c r="AD674">
        <v>0</v>
      </c>
      <c r="AE674" t="s">
        <v>2083</v>
      </c>
      <c r="AF674" t="s">
        <v>2084</v>
      </c>
      <c r="AG674">
        <v>0.97</v>
      </c>
      <c r="AH674" t="s">
        <v>36</v>
      </c>
      <c r="AI674" t="s">
        <v>702</v>
      </c>
      <c r="AJ674" t="s">
        <v>38</v>
      </c>
    </row>
    <row r="675" spans="1:36" x14ac:dyDescent="0.25">
      <c r="A675" t="s">
        <v>32</v>
      </c>
      <c r="B675" t="s">
        <v>2085</v>
      </c>
      <c r="C675">
        <f>YEAR(B675)</f>
        <v>2001</v>
      </c>
      <c r="D675">
        <v>71.7</v>
      </c>
      <c r="E675">
        <v>59.1</v>
      </c>
      <c r="F675">
        <v>64.2</v>
      </c>
      <c r="H675" s="2">
        <f>IF(F675-69.23&lt;=0,0,IF(F675-69.23&lt;=1,1,2))</f>
        <v>0</v>
      </c>
      <c r="I675">
        <v>71.7</v>
      </c>
      <c r="J675">
        <v>59.1</v>
      </c>
      <c r="K675">
        <v>64.2</v>
      </c>
      <c r="L675">
        <v>56.4</v>
      </c>
      <c r="M675">
        <v>76.7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8.1</v>
      </c>
      <c r="W675">
        <v>175</v>
      </c>
      <c r="X675">
        <v>1021.9</v>
      </c>
      <c r="Y675">
        <v>33.299999999999997</v>
      </c>
      <c r="Z675">
        <v>6.2</v>
      </c>
      <c r="AA675">
        <v>0</v>
      </c>
      <c r="AB675">
        <v>0</v>
      </c>
      <c r="AC675">
        <v>0</v>
      </c>
      <c r="AD675">
        <v>0</v>
      </c>
      <c r="AE675" t="s">
        <v>2086</v>
      </c>
      <c r="AF675" t="s">
        <v>2087</v>
      </c>
      <c r="AG675">
        <v>0</v>
      </c>
      <c r="AH675" t="s">
        <v>36</v>
      </c>
      <c r="AI675" t="s">
        <v>37</v>
      </c>
      <c r="AJ675" t="s">
        <v>38</v>
      </c>
    </row>
    <row r="676" spans="1:36" x14ac:dyDescent="0.25">
      <c r="A676" t="s">
        <v>32</v>
      </c>
      <c r="B676" t="s">
        <v>2088</v>
      </c>
      <c r="C676">
        <f>YEAR(B676)</f>
        <v>2001</v>
      </c>
      <c r="D676">
        <v>64.5</v>
      </c>
      <c r="E676">
        <v>60.9</v>
      </c>
      <c r="F676">
        <v>63.5</v>
      </c>
      <c r="H676" s="2">
        <f>IF(F676-69.23&lt;=0,0,IF(F676-69.23&lt;=1,1,2))</f>
        <v>0</v>
      </c>
      <c r="I676">
        <v>64.5</v>
      </c>
      <c r="J676">
        <v>60.9</v>
      </c>
      <c r="K676">
        <v>63.5</v>
      </c>
      <c r="L676">
        <v>54.5</v>
      </c>
      <c r="M676">
        <v>72.8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15</v>
      </c>
      <c r="W676">
        <v>326</v>
      </c>
      <c r="X676">
        <v>1024.8</v>
      </c>
      <c r="Y676">
        <v>63.3</v>
      </c>
      <c r="Z676">
        <v>6.8</v>
      </c>
      <c r="AA676">
        <v>0</v>
      </c>
      <c r="AB676">
        <v>0</v>
      </c>
      <c r="AC676">
        <v>0</v>
      </c>
      <c r="AD676">
        <v>0</v>
      </c>
      <c r="AE676" t="s">
        <v>2089</v>
      </c>
      <c r="AF676" t="s">
        <v>2090</v>
      </c>
      <c r="AG676">
        <v>0.04</v>
      </c>
      <c r="AH676" t="s">
        <v>36</v>
      </c>
      <c r="AI676" t="s">
        <v>37</v>
      </c>
      <c r="AJ676" t="s">
        <v>38</v>
      </c>
    </row>
    <row r="677" spans="1:36" x14ac:dyDescent="0.25">
      <c r="A677" t="s">
        <v>32</v>
      </c>
      <c r="B677" t="s">
        <v>2091</v>
      </c>
      <c r="C677">
        <f>YEAR(B677)</f>
        <v>2001</v>
      </c>
      <c r="D677">
        <v>66.3</v>
      </c>
      <c r="E677">
        <v>55.5</v>
      </c>
      <c r="F677">
        <v>61.1</v>
      </c>
      <c r="H677" s="2">
        <f>IF(F677-69.23&lt;=0,0,IF(F677-69.23&lt;=1,1,2))</f>
        <v>0</v>
      </c>
      <c r="I677">
        <v>66.3</v>
      </c>
      <c r="J677">
        <v>55.5</v>
      </c>
      <c r="K677">
        <v>61.1</v>
      </c>
      <c r="L677">
        <v>46.1</v>
      </c>
      <c r="M677">
        <v>58.4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24.2</v>
      </c>
      <c r="W677">
        <v>344.5</v>
      </c>
      <c r="X677">
        <v>1023.3</v>
      </c>
      <c r="Y677">
        <v>80.8</v>
      </c>
      <c r="Z677">
        <v>6.8</v>
      </c>
      <c r="AA677">
        <v>0</v>
      </c>
      <c r="AB677">
        <v>0</v>
      </c>
      <c r="AC677">
        <v>0</v>
      </c>
      <c r="AD677">
        <v>0</v>
      </c>
      <c r="AE677" t="s">
        <v>2092</v>
      </c>
      <c r="AF677" t="s">
        <v>2093</v>
      </c>
      <c r="AG677">
        <v>7.0000000000000007E-2</v>
      </c>
      <c r="AH677" t="s">
        <v>36</v>
      </c>
      <c r="AI677" t="s">
        <v>37</v>
      </c>
      <c r="AJ677" t="s">
        <v>38</v>
      </c>
    </row>
    <row r="678" spans="1:36" x14ac:dyDescent="0.25">
      <c r="A678" t="s">
        <v>32</v>
      </c>
      <c r="B678" t="s">
        <v>2094</v>
      </c>
      <c r="C678">
        <f>YEAR(B678)</f>
        <v>2001</v>
      </c>
      <c r="D678">
        <v>59.1</v>
      </c>
      <c r="E678">
        <v>51.9</v>
      </c>
      <c r="F678">
        <v>54.5</v>
      </c>
      <c r="H678" s="2">
        <f>IF(F678-69.23&lt;=0,0,IF(F678-69.23&lt;=1,1,2))</f>
        <v>0</v>
      </c>
      <c r="I678">
        <v>59.1</v>
      </c>
      <c r="J678">
        <v>51.9</v>
      </c>
      <c r="K678">
        <v>54.5</v>
      </c>
      <c r="L678">
        <v>37.9</v>
      </c>
      <c r="M678">
        <v>53.8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21.9</v>
      </c>
      <c r="W678">
        <v>325</v>
      </c>
      <c r="X678">
        <v>1025.4000000000001</v>
      </c>
      <c r="Y678">
        <v>60</v>
      </c>
      <c r="Z678">
        <v>6.8</v>
      </c>
      <c r="AA678">
        <v>0</v>
      </c>
      <c r="AB678">
        <v>0</v>
      </c>
      <c r="AC678">
        <v>0</v>
      </c>
      <c r="AD678">
        <v>0</v>
      </c>
      <c r="AE678" t="s">
        <v>2095</v>
      </c>
      <c r="AF678" t="s">
        <v>2096</v>
      </c>
      <c r="AG678">
        <v>0.1</v>
      </c>
      <c r="AH678" t="s">
        <v>36</v>
      </c>
      <c r="AI678" t="s">
        <v>37</v>
      </c>
      <c r="AJ678" t="s">
        <v>38</v>
      </c>
    </row>
    <row r="679" spans="1:36" x14ac:dyDescent="0.25">
      <c r="A679" t="s">
        <v>32</v>
      </c>
      <c r="B679" t="s">
        <v>2097</v>
      </c>
      <c r="C679">
        <f>YEAR(B679)</f>
        <v>2001</v>
      </c>
      <c r="D679">
        <v>71.7</v>
      </c>
      <c r="E679">
        <v>48.3</v>
      </c>
      <c r="F679">
        <v>58.9</v>
      </c>
      <c r="H679" s="2">
        <f>IF(F679-69.23&lt;=0,0,IF(F679-69.23&lt;=1,1,2))</f>
        <v>0</v>
      </c>
      <c r="I679">
        <v>71.7</v>
      </c>
      <c r="J679">
        <v>43.5</v>
      </c>
      <c r="K679">
        <v>57.6</v>
      </c>
      <c r="L679">
        <v>45.3</v>
      </c>
      <c r="M679">
        <v>62.6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23</v>
      </c>
      <c r="W679">
        <v>163.9</v>
      </c>
      <c r="X679">
        <v>1020</v>
      </c>
      <c r="Y679">
        <v>59.2</v>
      </c>
      <c r="Z679">
        <v>6.8</v>
      </c>
      <c r="AA679">
        <v>0</v>
      </c>
      <c r="AB679">
        <v>0</v>
      </c>
      <c r="AC679">
        <v>0</v>
      </c>
      <c r="AD679">
        <v>0</v>
      </c>
      <c r="AE679" t="s">
        <v>2098</v>
      </c>
      <c r="AF679" t="s">
        <v>2099</v>
      </c>
      <c r="AG679">
        <v>0.13</v>
      </c>
      <c r="AH679" t="s">
        <v>36</v>
      </c>
      <c r="AI679" t="s">
        <v>37</v>
      </c>
      <c r="AJ679" t="s">
        <v>38</v>
      </c>
    </row>
    <row r="680" spans="1:36" x14ac:dyDescent="0.25">
      <c r="A680" t="s">
        <v>32</v>
      </c>
      <c r="B680" t="s">
        <v>2100</v>
      </c>
      <c r="C680">
        <f>YEAR(B680)</f>
        <v>2001</v>
      </c>
      <c r="D680">
        <v>77.099999999999994</v>
      </c>
      <c r="E680">
        <v>62.7</v>
      </c>
      <c r="F680">
        <v>67.599999999999994</v>
      </c>
      <c r="H680" s="2">
        <f>IF(F680-69.23&lt;=0,0,IF(F680-69.23&lt;=1,1,2))</f>
        <v>0</v>
      </c>
      <c r="I680">
        <v>77.099999999999994</v>
      </c>
      <c r="J680">
        <v>62.7</v>
      </c>
      <c r="K680">
        <v>67.599999999999994</v>
      </c>
      <c r="L680">
        <v>54.7</v>
      </c>
      <c r="M680">
        <v>64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35.6</v>
      </c>
      <c r="W680">
        <v>181.5</v>
      </c>
      <c r="X680">
        <v>1011.6</v>
      </c>
      <c r="Y680">
        <v>69.099999999999994</v>
      </c>
      <c r="Z680">
        <v>6.8</v>
      </c>
      <c r="AA680">
        <v>0</v>
      </c>
      <c r="AB680">
        <v>0</v>
      </c>
      <c r="AC680">
        <v>0</v>
      </c>
      <c r="AD680">
        <v>0</v>
      </c>
      <c r="AE680" t="s">
        <v>2101</v>
      </c>
      <c r="AF680" t="s">
        <v>2102</v>
      </c>
      <c r="AG680">
        <v>0.16</v>
      </c>
      <c r="AH680" t="s">
        <v>36</v>
      </c>
      <c r="AI680" t="s">
        <v>37</v>
      </c>
      <c r="AJ680" t="s">
        <v>344</v>
      </c>
    </row>
    <row r="681" spans="1:36" x14ac:dyDescent="0.25">
      <c r="A681" t="s">
        <v>32</v>
      </c>
      <c r="B681" t="s">
        <v>2103</v>
      </c>
      <c r="C681">
        <f>YEAR(B681)</f>
        <v>2001</v>
      </c>
      <c r="D681">
        <v>64.5</v>
      </c>
      <c r="E681">
        <v>53.7</v>
      </c>
      <c r="F681">
        <v>57.6</v>
      </c>
      <c r="H681" s="2">
        <f>IF(F681-69.23&lt;=0,0,IF(F681-69.23&lt;=1,1,2))</f>
        <v>0</v>
      </c>
      <c r="I681">
        <v>64.5</v>
      </c>
      <c r="J681">
        <v>53.7</v>
      </c>
      <c r="K681">
        <v>57.6</v>
      </c>
      <c r="L681">
        <v>46.1</v>
      </c>
      <c r="M681">
        <v>66.599999999999994</v>
      </c>
      <c r="O681">
        <v>0.26800000000000002</v>
      </c>
      <c r="P681">
        <v>100</v>
      </c>
      <c r="Q681">
        <v>8.33</v>
      </c>
      <c r="R681" t="s">
        <v>40</v>
      </c>
      <c r="S681">
        <v>0</v>
      </c>
      <c r="T681">
        <v>0</v>
      </c>
      <c r="U681">
        <v>0</v>
      </c>
      <c r="V681">
        <v>26.4</v>
      </c>
      <c r="W681">
        <v>345.2</v>
      </c>
      <c r="X681">
        <v>1019.7</v>
      </c>
      <c r="Y681">
        <v>89.5</v>
      </c>
      <c r="Z681">
        <v>6.7</v>
      </c>
      <c r="AA681">
        <v>0</v>
      </c>
      <c r="AB681">
        <v>0</v>
      </c>
      <c r="AC681">
        <v>0</v>
      </c>
      <c r="AD681">
        <v>0</v>
      </c>
      <c r="AE681" t="s">
        <v>2104</v>
      </c>
      <c r="AF681" t="s">
        <v>2105</v>
      </c>
      <c r="AG681">
        <v>0.2</v>
      </c>
      <c r="AH681" t="s">
        <v>56</v>
      </c>
      <c r="AI681" t="s">
        <v>57</v>
      </c>
      <c r="AJ681" t="s">
        <v>40</v>
      </c>
    </row>
    <row r="682" spans="1:36" x14ac:dyDescent="0.25">
      <c r="A682" t="s">
        <v>32</v>
      </c>
      <c r="B682" t="s">
        <v>2106</v>
      </c>
      <c r="C682">
        <f>YEAR(B682)</f>
        <v>2001</v>
      </c>
      <c r="D682">
        <v>59.1</v>
      </c>
      <c r="E682">
        <v>46.5</v>
      </c>
      <c r="F682">
        <v>53.9</v>
      </c>
      <c r="H682" s="2">
        <f>IF(F682-69.23&lt;=0,0,IF(F682-69.23&lt;=1,1,2))</f>
        <v>0</v>
      </c>
      <c r="I682">
        <v>59.1</v>
      </c>
      <c r="J682">
        <v>42</v>
      </c>
      <c r="K682">
        <v>53.2</v>
      </c>
      <c r="L682">
        <v>39.799999999999997</v>
      </c>
      <c r="M682">
        <v>59.5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12.8</v>
      </c>
      <c r="W682">
        <v>10.6</v>
      </c>
      <c r="X682">
        <v>1025.5999999999999</v>
      </c>
      <c r="Y682">
        <v>63.9</v>
      </c>
      <c r="Z682">
        <v>6.8</v>
      </c>
      <c r="AA682">
        <v>0</v>
      </c>
      <c r="AB682">
        <v>0</v>
      </c>
      <c r="AC682">
        <v>0</v>
      </c>
      <c r="AD682">
        <v>0</v>
      </c>
      <c r="AE682" t="s">
        <v>2107</v>
      </c>
      <c r="AF682" t="s">
        <v>2108</v>
      </c>
      <c r="AG682">
        <v>0.23</v>
      </c>
      <c r="AH682" t="s">
        <v>36</v>
      </c>
      <c r="AI682" t="s">
        <v>37</v>
      </c>
      <c r="AJ682" t="s">
        <v>38</v>
      </c>
    </row>
    <row r="683" spans="1:36" x14ac:dyDescent="0.25">
      <c r="A683" t="s">
        <v>32</v>
      </c>
      <c r="B683" t="s">
        <v>2109</v>
      </c>
      <c r="C683">
        <f>YEAR(B683)</f>
        <v>2001</v>
      </c>
      <c r="D683">
        <v>66.3</v>
      </c>
      <c r="E683">
        <v>46.5</v>
      </c>
      <c r="F683">
        <v>57</v>
      </c>
      <c r="H683" s="2">
        <f>IF(F683-69.23&lt;=0,0,IF(F683-69.23&lt;=1,1,2))</f>
        <v>0</v>
      </c>
      <c r="I683">
        <v>66.3</v>
      </c>
      <c r="J683">
        <v>41.2</v>
      </c>
      <c r="K683">
        <v>55.5</v>
      </c>
      <c r="L683">
        <v>45.9</v>
      </c>
      <c r="M683">
        <v>67.099999999999994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27.5</v>
      </c>
      <c r="W683">
        <v>167</v>
      </c>
      <c r="X683">
        <v>1016.5</v>
      </c>
      <c r="Y683">
        <v>57.3</v>
      </c>
      <c r="Z683">
        <v>6.8</v>
      </c>
      <c r="AA683">
        <v>0</v>
      </c>
      <c r="AB683">
        <v>0</v>
      </c>
      <c r="AC683">
        <v>0</v>
      </c>
      <c r="AD683">
        <v>0</v>
      </c>
      <c r="AE683" t="s">
        <v>2110</v>
      </c>
      <c r="AF683" t="s">
        <v>2111</v>
      </c>
      <c r="AG683">
        <v>0.25</v>
      </c>
      <c r="AH683" t="s">
        <v>36</v>
      </c>
      <c r="AI683" t="s">
        <v>37</v>
      </c>
      <c r="AJ683" t="s">
        <v>38</v>
      </c>
    </row>
    <row r="684" spans="1:36" x14ac:dyDescent="0.25">
      <c r="A684" t="s">
        <v>32</v>
      </c>
      <c r="B684" t="s">
        <v>2112</v>
      </c>
      <c r="C684">
        <f>YEAR(B684)</f>
        <v>2001</v>
      </c>
      <c r="D684">
        <v>73.5</v>
      </c>
      <c r="E684">
        <v>50.1</v>
      </c>
      <c r="F684">
        <v>63.6</v>
      </c>
      <c r="H684" s="2">
        <f>IF(F684-69.23&lt;=0,0,IF(F684-69.23&lt;=1,1,2))</f>
        <v>0</v>
      </c>
      <c r="I684">
        <v>73.5</v>
      </c>
      <c r="J684">
        <v>50.1</v>
      </c>
      <c r="K684">
        <v>63.6</v>
      </c>
      <c r="L684">
        <v>52.3</v>
      </c>
      <c r="M684">
        <v>67.900000000000006</v>
      </c>
      <c r="O684">
        <v>9.9000000000000005E-2</v>
      </c>
      <c r="P684">
        <v>100</v>
      </c>
      <c r="Q684">
        <v>8.33</v>
      </c>
      <c r="R684" t="s">
        <v>40</v>
      </c>
      <c r="S684">
        <v>0</v>
      </c>
      <c r="T684">
        <v>0</v>
      </c>
      <c r="U684">
        <v>0</v>
      </c>
      <c r="V684">
        <v>31.1</v>
      </c>
      <c r="W684">
        <v>214</v>
      </c>
      <c r="X684">
        <v>1005.6</v>
      </c>
      <c r="Y684">
        <v>82.5</v>
      </c>
      <c r="Z684">
        <v>6.3</v>
      </c>
      <c r="AA684">
        <v>0</v>
      </c>
      <c r="AB684">
        <v>0</v>
      </c>
      <c r="AC684">
        <v>0</v>
      </c>
      <c r="AD684">
        <v>0</v>
      </c>
      <c r="AE684" t="s">
        <v>2113</v>
      </c>
      <c r="AF684" t="s">
        <v>2114</v>
      </c>
      <c r="AG684">
        <v>0.28999999999999998</v>
      </c>
      <c r="AH684" t="s">
        <v>56</v>
      </c>
      <c r="AI684" t="s">
        <v>101</v>
      </c>
      <c r="AJ684" t="s">
        <v>40</v>
      </c>
    </row>
    <row r="685" spans="1:36" x14ac:dyDescent="0.25">
      <c r="A685" t="s">
        <v>32</v>
      </c>
      <c r="B685" t="s">
        <v>2115</v>
      </c>
      <c r="C685">
        <f>YEAR(B685)</f>
        <v>2001</v>
      </c>
      <c r="D685">
        <v>59.1</v>
      </c>
      <c r="E685">
        <v>50.1</v>
      </c>
      <c r="F685">
        <v>53.9</v>
      </c>
      <c r="H685" s="2">
        <f>IF(F685-69.23&lt;=0,0,IF(F685-69.23&lt;=1,1,2))</f>
        <v>0</v>
      </c>
      <c r="I685">
        <v>59.1</v>
      </c>
      <c r="J685">
        <v>50.1</v>
      </c>
      <c r="K685">
        <v>53.9</v>
      </c>
      <c r="L685">
        <v>35.5</v>
      </c>
      <c r="M685">
        <v>50.5</v>
      </c>
      <c r="O685">
        <v>4.2999999999999997E-2</v>
      </c>
      <c r="P685">
        <v>100</v>
      </c>
      <c r="Q685">
        <v>8.33</v>
      </c>
      <c r="R685" t="s">
        <v>40</v>
      </c>
      <c r="S685">
        <v>0</v>
      </c>
      <c r="T685">
        <v>0</v>
      </c>
      <c r="U685">
        <v>0</v>
      </c>
      <c r="V685">
        <v>25.3</v>
      </c>
      <c r="W685">
        <v>290.3</v>
      </c>
      <c r="X685">
        <v>1012.6</v>
      </c>
      <c r="Y685">
        <v>57</v>
      </c>
      <c r="Z685">
        <v>6.8</v>
      </c>
      <c r="AA685">
        <v>0</v>
      </c>
      <c r="AB685">
        <v>0</v>
      </c>
      <c r="AC685">
        <v>0</v>
      </c>
      <c r="AD685">
        <v>0</v>
      </c>
      <c r="AE685" t="s">
        <v>2116</v>
      </c>
      <c r="AF685" t="s">
        <v>2117</v>
      </c>
      <c r="AG685">
        <v>0.33</v>
      </c>
      <c r="AH685" t="s">
        <v>56</v>
      </c>
      <c r="AI685" t="s">
        <v>101</v>
      </c>
      <c r="AJ685" t="s">
        <v>40</v>
      </c>
    </row>
    <row r="686" spans="1:36" x14ac:dyDescent="0.25">
      <c r="A686" t="s">
        <v>32</v>
      </c>
      <c r="B686" t="s">
        <v>2118</v>
      </c>
      <c r="C686">
        <f>YEAR(B686)</f>
        <v>2001</v>
      </c>
      <c r="D686">
        <v>62.7</v>
      </c>
      <c r="E686">
        <v>48.3</v>
      </c>
      <c r="F686">
        <v>54.7</v>
      </c>
      <c r="H686" s="2">
        <f>IF(F686-69.23&lt;=0,0,IF(F686-69.23&lt;=1,1,2))</f>
        <v>0</v>
      </c>
      <c r="I686">
        <v>62.7</v>
      </c>
      <c r="J686">
        <v>44.7</v>
      </c>
      <c r="K686">
        <v>54.6</v>
      </c>
      <c r="L686">
        <v>38</v>
      </c>
      <c r="M686">
        <v>54.6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11.4</v>
      </c>
      <c r="W686">
        <v>204.1</v>
      </c>
      <c r="X686">
        <v>1015.7</v>
      </c>
      <c r="Y686">
        <v>42.2</v>
      </c>
      <c r="Z686">
        <v>6.8</v>
      </c>
      <c r="AA686">
        <v>0</v>
      </c>
      <c r="AB686">
        <v>0</v>
      </c>
      <c r="AC686">
        <v>0</v>
      </c>
      <c r="AD686">
        <v>0</v>
      </c>
      <c r="AE686" t="s">
        <v>2119</v>
      </c>
      <c r="AF686" t="s">
        <v>2120</v>
      </c>
      <c r="AG686">
        <v>0.36</v>
      </c>
      <c r="AH686" t="s">
        <v>36</v>
      </c>
      <c r="AI686" t="s">
        <v>702</v>
      </c>
      <c r="AJ686" t="s">
        <v>38</v>
      </c>
    </row>
    <row r="687" spans="1:36" x14ac:dyDescent="0.25">
      <c r="A687" t="s">
        <v>32</v>
      </c>
      <c r="B687" t="s">
        <v>2121</v>
      </c>
      <c r="C687">
        <f>YEAR(B687)</f>
        <v>2001</v>
      </c>
      <c r="D687">
        <v>64.5</v>
      </c>
      <c r="E687">
        <v>51.9</v>
      </c>
      <c r="F687">
        <v>56.8</v>
      </c>
      <c r="H687" s="2">
        <f>IF(F687-69.23&lt;=0,0,IF(F687-69.23&lt;=1,1,2))</f>
        <v>0</v>
      </c>
      <c r="I687">
        <v>64.5</v>
      </c>
      <c r="J687">
        <v>51.9</v>
      </c>
      <c r="K687">
        <v>56.8</v>
      </c>
      <c r="L687">
        <v>45.5</v>
      </c>
      <c r="M687">
        <v>66.8</v>
      </c>
      <c r="O687">
        <v>4.0000000000000001E-3</v>
      </c>
      <c r="P687">
        <v>100</v>
      </c>
      <c r="Q687">
        <v>4.17</v>
      </c>
      <c r="R687" t="s">
        <v>40</v>
      </c>
      <c r="S687">
        <v>0</v>
      </c>
      <c r="T687">
        <v>0</v>
      </c>
      <c r="U687">
        <v>0</v>
      </c>
      <c r="V687">
        <v>9.1999999999999993</v>
      </c>
      <c r="W687">
        <v>168.2</v>
      </c>
      <c r="X687">
        <v>1017.8</v>
      </c>
      <c r="Y687">
        <v>75.900000000000006</v>
      </c>
      <c r="Z687">
        <v>6.8</v>
      </c>
      <c r="AA687">
        <v>0</v>
      </c>
      <c r="AB687">
        <v>0</v>
      </c>
      <c r="AC687">
        <v>0</v>
      </c>
      <c r="AD687">
        <v>0</v>
      </c>
      <c r="AE687" t="s">
        <v>2122</v>
      </c>
      <c r="AF687" t="s">
        <v>2123</v>
      </c>
      <c r="AG687">
        <v>0.39</v>
      </c>
      <c r="AH687" t="s">
        <v>56</v>
      </c>
      <c r="AI687" t="s">
        <v>65</v>
      </c>
      <c r="AJ687" t="s">
        <v>40</v>
      </c>
    </row>
    <row r="688" spans="1:36" x14ac:dyDescent="0.25">
      <c r="A688" t="s">
        <v>32</v>
      </c>
      <c r="B688" t="s">
        <v>2124</v>
      </c>
      <c r="C688">
        <f>YEAR(B688)</f>
        <v>2001</v>
      </c>
      <c r="D688">
        <v>71.7</v>
      </c>
      <c r="E688">
        <v>55.5</v>
      </c>
      <c r="F688">
        <v>63</v>
      </c>
      <c r="H688" s="2">
        <f>IF(F688-69.23&lt;=0,0,IF(F688-69.23&lt;=1,1,2))</f>
        <v>0</v>
      </c>
      <c r="I688">
        <v>71.7</v>
      </c>
      <c r="J688">
        <v>55.5</v>
      </c>
      <c r="K688">
        <v>63</v>
      </c>
      <c r="L688">
        <v>54.6</v>
      </c>
      <c r="M688">
        <v>74.599999999999994</v>
      </c>
      <c r="O688">
        <v>5.6000000000000001E-2</v>
      </c>
      <c r="P688">
        <v>100</v>
      </c>
      <c r="Q688">
        <v>8.33</v>
      </c>
      <c r="R688" t="s">
        <v>40</v>
      </c>
      <c r="S688">
        <v>0</v>
      </c>
      <c r="T688">
        <v>0</v>
      </c>
      <c r="U688">
        <v>0</v>
      </c>
      <c r="V688">
        <v>11.4</v>
      </c>
      <c r="W688">
        <v>150.30000000000001</v>
      </c>
      <c r="X688">
        <v>1015.9</v>
      </c>
      <c r="Y688">
        <v>75.7</v>
      </c>
      <c r="Z688">
        <v>6.8</v>
      </c>
      <c r="AA688">
        <v>0</v>
      </c>
      <c r="AB688">
        <v>0</v>
      </c>
      <c r="AC688">
        <v>0</v>
      </c>
      <c r="AD688">
        <v>0</v>
      </c>
      <c r="AE688" t="s">
        <v>2125</v>
      </c>
      <c r="AF688" t="s">
        <v>2126</v>
      </c>
      <c r="AG688">
        <v>0.42</v>
      </c>
      <c r="AH688" t="s">
        <v>56</v>
      </c>
      <c r="AI688" t="s">
        <v>101</v>
      </c>
      <c r="AJ688" t="s">
        <v>40</v>
      </c>
    </row>
    <row r="689" spans="1:36" x14ac:dyDescent="0.25">
      <c r="A689" t="s">
        <v>32</v>
      </c>
      <c r="B689" t="s">
        <v>2127</v>
      </c>
      <c r="C689">
        <f>YEAR(B689)</f>
        <v>2001</v>
      </c>
      <c r="D689">
        <v>68.099999999999994</v>
      </c>
      <c r="E689">
        <v>59.1</v>
      </c>
      <c r="F689">
        <v>63.9</v>
      </c>
      <c r="H689" s="2">
        <f>IF(F689-69.23&lt;=0,0,IF(F689-69.23&lt;=1,1,2))</f>
        <v>0</v>
      </c>
      <c r="I689">
        <v>68.099999999999994</v>
      </c>
      <c r="J689">
        <v>59.1</v>
      </c>
      <c r="K689">
        <v>63.9</v>
      </c>
      <c r="L689">
        <v>51.7</v>
      </c>
      <c r="M689">
        <v>65.099999999999994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20.8</v>
      </c>
      <c r="W689">
        <v>251.1</v>
      </c>
      <c r="X689">
        <v>1007.9</v>
      </c>
      <c r="Y689">
        <v>55.9</v>
      </c>
      <c r="Z689">
        <v>6.8</v>
      </c>
      <c r="AA689">
        <v>0</v>
      </c>
      <c r="AB689">
        <v>0</v>
      </c>
      <c r="AC689">
        <v>0</v>
      </c>
      <c r="AD689">
        <v>0</v>
      </c>
      <c r="AE689" t="s">
        <v>2128</v>
      </c>
      <c r="AF689" t="s">
        <v>2129</v>
      </c>
      <c r="AG689">
        <v>0.45</v>
      </c>
      <c r="AH689" t="s">
        <v>36</v>
      </c>
      <c r="AI689" t="s">
        <v>702</v>
      </c>
      <c r="AJ689" t="s">
        <v>38</v>
      </c>
    </row>
    <row r="690" spans="1:36" x14ac:dyDescent="0.25">
      <c r="A690" t="s">
        <v>32</v>
      </c>
      <c r="B690" t="s">
        <v>2130</v>
      </c>
      <c r="C690">
        <f>YEAR(B690)</f>
        <v>2001</v>
      </c>
      <c r="D690">
        <v>60.9</v>
      </c>
      <c r="E690">
        <v>51.9</v>
      </c>
      <c r="F690">
        <v>57.1</v>
      </c>
      <c r="H690" s="2">
        <f>IF(F690-69.23&lt;=0,0,IF(F690-69.23&lt;=1,1,2))</f>
        <v>0</v>
      </c>
      <c r="I690">
        <v>60.9</v>
      </c>
      <c r="J690">
        <v>51.9</v>
      </c>
      <c r="K690">
        <v>57.1</v>
      </c>
      <c r="L690">
        <v>47.6</v>
      </c>
      <c r="M690">
        <v>71.099999999999994</v>
      </c>
      <c r="O690">
        <v>0.83</v>
      </c>
      <c r="P690">
        <v>100</v>
      </c>
      <c r="Q690">
        <v>8.33</v>
      </c>
      <c r="R690" t="s">
        <v>40</v>
      </c>
      <c r="S690">
        <v>0</v>
      </c>
      <c r="T690">
        <v>0</v>
      </c>
      <c r="U690">
        <v>0</v>
      </c>
      <c r="V690">
        <v>20.8</v>
      </c>
      <c r="W690">
        <v>274.89999999999998</v>
      </c>
      <c r="X690">
        <v>1007</v>
      </c>
      <c r="Y690">
        <v>63.9</v>
      </c>
      <c r="Z690">
        <v>6.4</v>
      </c>
      <c r="AA690">
        <v>0</v>
      </c>
      <c r="AB690">
        <v>0</v>
      </c>
      <c r="AC690">
        <v>0</v>
      </c>
      <c r="AD690">
        <v>0</v>
      </c>
      <c r="AE690" t="s">
        <v>2131</v>
      </c>
      <c r="AF690" t="s">
        <v>2132</v>
      </c>
      <c r="AG690">
        <v>0.5</v>
      </c>
      <c r="AH690" t="s">
        <v>56</v>
      </c>
      <c r="AI690" t="s">
        <v>101</v>
      </c>
      <c r="AJ690" t="s">
        <v>40</v>
      </c>
    </row>
    <row r="691" spans="1:36" x14ac:dyDescent="0.25">
      <c r="A691" t="s">
        <v>32</v>
      </c>
      <c r="B691" t="s">
        <v>2133</v>
      </c>
      <c r="C691">
        <f>YEAR(B691)</f>
        <v>2001</v>
      </c>
      <c r="D691">
        <v>60.9</v>
      </c>
      <c r="E691">
        <v>50.1</v>
      </c>
      <c r="F691">
        <v>54.6</v>
      </c>
      <c r="G691" s="2">
        <f>AVERAGE(F691:F780)</f>
        <v>53.996666666666677</v>
      </c>
      <c r="H691" s="2">
        <f>IF(F691-54&lt;=0,0,IF(F691-54&lt;=1,1,2))</f>
        <v>1</v>
      </c>
      <c r="I691">
        <v>60.9</v>
      </c>
      <c r="J691">
        <v>50.1</v>
      </c>
      <c r="K691">
        <v>54.6</v>
      </c>
      <c r="L691">
        <v>47.6</v>
      </c>
      <c r="M691">
        <v>77.8</v>
      </c>
      <c r="O691">
        <v>0.33100000000000002</v>
      </c>
      <c r="P691">
        <v>100</v>
      </c>
      <c r="Q691">
        <v>12.5</v>
      </c>
      <c r="R691" t="s">
        <v>40</v>
      </c>
      <c r="S691">
        <v>0</v>
      </c>
      <c r="T691">
        <v>0</v>
      </c>
      <c r="U691">
        <v>0</v>
      </c>
      <c r="V691">
        <v>8.1</v>
      </c>
      <c r="W691">
        <v>198.8</v>
      </c>
      <c r="X691">
        <v>1006.7</v>
      </c>
      <c r="Y691">
        <v>89.6</v>
      </c>
      <c r="Z691">
        <v>6.6</v>
      </c>
      <c r="AA691">
        <v>0</v>
      </c>
      <c r="AB691">
        <v>0</v>
      </c>
      <c r="AC691">
        <v>0</v>
      </c>
      <c r="AD691">
        <v>0</v>
      </c>
      <c r="AE691" t="s">
        <v>2134</v>
      </c>
      <c r="AF691" t="s">
        <v>2135</v>
      </c>
      <c r="AG691">
        <v>0.52</v>
      </c>
      <c r="AH691" t="s">
        <v>56</v>
      </c>
      <c r="AI691" t="s">
        <v>101</v>
      </c>
      <c r="AJ691" t="s">
        <v>40</v>
      </c>
    </row>
    <row r="692" spans="1:36" x14ac:dyDescent="0.25">
      <c r="A692" t="s">
        <v>32</v>
      </c>
      <c r="B692" t="s">
        <v>2136</v>
      </c>
      <c r="C692">
        <f>YEAR(B692)</f>
        <v>2001</v>
      </c>
      <c r="D692">
        <v>55.5</v>
      </c>
      <c r="E692">
        <v>46.5</v>
      </c>
      <c r="F692">
        <v>52.1</v>
      </c>
      <c r="H692" s="2">
        <f>IF(F692-54&lt;=0,0,IF(F692-54&lt;=1,1,2))</f>
        <v>0</v>
      </c>
      <c r="I692">
        <v>55.5</v>
      </c>
      <c r="J692">
        <v>43.6</v>
      </c>
      <c r="K692">
        <v>51.4</v>
      </c>
      <c r="L692">
        <v>48.2</v>
      </c>
      <c r="M692">
        <v>86.6</v>
      </c>
      <c r="O692">
        <v>1.331</v>
      </c>
      <c r="P692">
        <v>100</v>
      </c>
      <c r="Q692">
        <v>16.670000000000002</v>
      </c>
      <c r="R692" t="s">
        <v>40</v>
      </c>
      <c r="S692">
        <v>0</v>
      </c>
      <c r="T692">
        <v>0</v>
      </c>
      <c r="U692">
        <v>0</v>
      </c>
      <c r="V692">
        <v>42.5</v>
      </c>
      <c r="W692">
        <v>303.39999999999998</v>
      </c>
      <c r="X692">
        <v>1002.6</v>
      </c>
      <c r="Y692">
        <v>97</v>
      </c>
      <c r="Z692">
        <v>4.5999999999999996</v>
      </c>
      <c r="AA692">
        <v>0</v>
      </c>
      <c r="AB692">
        <v>0</v>
      </c>
      <c r="AC692">
        <v>0</v>
      </c>
      <c r="AD692">
        <v>0</v>
      </c>
      <c r="AE692" t="s">
        <v>2137</v>
      </c>
      <c r="AF692" t="s">
        <v>2138</v>
      </c>
      <c r="AG692">
        <v>0.56000000000000005</v>
      </c>
      <c r="AH692" t="s">
        <v>43</v>
      </c>
      <c r="AI692" t="s">
        <v>48</v>
      </c>
      <c r="AJ692" t="s">
        <v>40</v>
      </c>
    </row>
    <row r="693" spans="1:36" x14ac:dyDescent="0.25">
      <c r="A693" t="s">
        <v>32</v>
      </c>
      <c r="B693" t="s">
        <v>2139</v>
      </c>
      <c r="C693">
        <f>YEAR(B693)</f>
        <v>2001</v>
      </c>
      <c r="D693">
        <v>55.5</v>
      </c>
      <c r="E693">
        <v>51.9</v>
      </c>
      <c r="F693">
        <v>54.5</v>
      </c>
      <c r="H693" s="2">
        <f>IF(F693-54&lt;=0,0,IF(F693-54&lt;=1,1,2))</f>
        <v>1</v>
      </c>
      <c r="I693">
        <v>55.5</v>
      </c>
      <c r="J693">
        <v>51.9</v>
      </c>
      <c r="K693">
        <v>54.5</v>
      </c>
      <c r="L693">
        <v>48</v>
      </c>
      <c r="M693">
        <v>78.900000000000006</v>
      </c>
      <c r="O693">
        <v>0.871</v>
      </c>
      <c r="P693">
        <v>100</v>
      </c>
      <c r="Q693">
        <v>12.5</v>
      </c>
      <c r="R693" t="s">
        <v>40</v>
      </c>
      <c r="S693">
        <v>0</v>
      </c>
      <c r="T693">
        <v>0</v>
      </c>
      <c r="U693">
        <v>0</v>
      </c>
      <c r="V693">
        <v>38</v>
      </c>
      <c r="W693">
        <v>319.2</v>
      </c>
      <c r="X693">
        <v>1009.1</v>
      </c>
      <c r="Y693">
        <v>100</v>
      </c>
      <c r="Z693">
        <v>5.4</v>
      </c>
      <c r="AA693">
        <v>0</v>
      </c>
      <c r="AB693">
        <v>0</v>
      </c>
      <c r="AC693">
        <v>0</v>
      </c>
      <c r="AD693">
        <v>0</v>
      </c>
      <c r="AE693" t="s">
        <v>2140</v>
      </c>
      <c r="AF693" t="s">
        <v>2141</v>
      </c>
      <c r="AG693">
        <v>0.59</v>
      </c>
      <c r="AH693" t="s">
        <v>43</v>
      </c>
      <c r="AI693" t="s">
        <v>1063</v>
      </c>
      <c r="AJ693" t="s">
        <v>40</v>
      </c>
    </row>
    <row r="694" spans="1:36" x14ac:dyDescent="0.25">
      <c r="A694" t="s">
        <v>32</v>
      </c>
      <c r="B694" t="s">
        <v>2142</v>
      </c>
      <c r="C694">
        <f>YEAR(B694)</f>
        <v>2001</v>
      </c>
      <c r="D694">
        <v>55.5</v>
      </c>
      <c r="E694">
        <v>53.7</v>
      </c>
      <c r="F694">
        <v>54</v>
      </c>
      <c r="H694" s="2">
        <f>IF(F694-54&lt;=0,0,IF(F694-54&lt;=1,1,2))</f>
        <v>0</v>
      </c>
      <c r="I694">
        <v>55.5</v>
      </c>
      <c r="J694">
        <v>53.7</v>
      </c>
      <c r="K694">
        <v>54</v>
      </c>
      <c r="L694">
        <v>47</v>
      </c>
      <c r="M694">
        <v>77.400000000000006</v>
      </c>
      <c r="O694">
        <v>5.8999999999999997E-2</v>
      </c>
      <c r="P694">
        <v>100</v>
      </c>
      <c r="Q694">
        <v>8.33</v>
      </c>
      <c r="R694" t="s">
        <v>40</v>
      </c>
      <c r="S694">
        <v>0</v>
      </c>
      <c r="T694">
        <v>0</v>
      </c>
      <c r="U694">
        <v>0</v>
      </c>
      <c r="V694">
        <v>35.6</v>
      </c>
      <c r="W694">
        <v>322</v>
      </c>
      <c r="X694">
        <v>1014.9</v>
      </c>
      <c r="Y694">
        <v>99.5</v>
      </c>
      <c r="Z694">
        <v>6.2</v>
      </c>
      <c r="AA694">
        <v>0</v>
      </c>
      <c r="AB694">
        <v>0</v>
      </c>
      <c r="AC694">
        <v>0</v>
      </c>
      <c r="AD694">
        <v>0</v>
      </c>
      <c r="AE694" t="s">
        <v>2143</v>
      </c>
      <c r="AF694" t="s">
        <v>2144</v>
      </c>
      <c r="AG694">
        <v>0.63</v>
      </c>
      <c r="AH694" t="s">
        <v>43</v>
      </c>
      <c r="AI694" t="s">
        <v>1063</v>
      </c>
      <c r="AJ694" t="s">
        <v>40</v>
      </c>
    </row>
    <row r="695" spans="1:36" x14ac:dyDescent="0.25">
      <c r="A695" t="s">
        <v>32</v>
      </c>
      <c r="B695" t="s">
        <v>2145</v>
      </c>
      <c r="C695">
        <f>YEAR(B695)</f>
        <v>2001</v>
      </c>
      <c r="D695">
        <v>55.5</v>
      </c>
      <c r="E695">
        <v>51.9</v>
      </c>
      <c r="F695">
        <v>54</v>
      </c>
      <c r="H695" s="2">
        <f>IF(F695-54&lt;=0,0,IF(F695-54&lt;=1,1,2))</f>
        <v>0</v>
      </c>
      <c r="I695">
        <v>55.5</v>
      </c>
      <c r="J695">
        <v>51.9</v>
      </c>
      <c r="K695">
        <v>54</v>
      </c>
      <c r="L695">
        <v>46.7</v>
      </c>
      <c r="M695">
        <v>76.5</v>
      </c>
      <c r="O695">
        <v>8.3000000000000004E-2</v>
      </c>
      <c r="P695">
        <v>100</v>
      </c>
      <c r="Q695">
        <v>8.33</v>
      </c>
      <c r="R695" t="s">
        <v>40</v>
      </c>
      <c r="S695">
        <v>0</v>
      </c>
      <c r="T695">
        <v>0</v>
      </c>
      <c r="U695">
        <v>0</v>
      </c>
      <c r="V695">
        <v>27.5</v>
      </c>
      <c r="W695">
        <v>316.3</v>
      </c>
      <c r="X695">
        <v>1015.5</v>
      </c>
      <c r="Y695">
        <v>96.1</v>
      </c>
      <c r="Z695">
        <v>6.5</v>
      </c>
      <c r="AA695">
        <v>0</v>
      </c>
      <c r="AB695">
        <v>0</v>
      </c>
      <c r="AC695">
        <v>0</v>
      </c>
      <c r="AD695">
        <v>0</v>
      </c>
      <c r="AE695" t="s">
        <v>2146</v>
      </c>
      <c r="AF695" t="s">
        <v>2147</v>
      </c>
      <c r="AG695">
        <v>0.66</v>
      </c>
      <c r="AH695" t="s">
        <v>43</v>
      </c>
      <c r="AI695" t="s">
        <v>1063</v>
      </c>
      <c r="AJ695" t="s">
        <v>40</v>
      </c>
    </row>
    <row r="696" spans="1:36" x14ac:dyDescent="0.25">
      <c r="A696" t="s">
        <v>32</v>
      </c>
      <c r="B696" t="s">
        <v>2148</v>
      </c>
      <c r="C696">
        <f>YEAR(B696)</f>
        <v>2001</v>
      </c>
      <c r="D696">
        <v>55.5</v>
      </c>
      <c r="E696">
        <v>51.9</v>
      </c>
      <c r="F696">
        <v>54</v>
      </c>
      <c r="H696" s="2">
        <f>IF(F696-54&lt;=0,0,IF(F696-54&lt;=1,1,2))</f>
        <v>0</v>
      </c>
      <c r="I696">
        <v>55.5</v>
      </c>
      <c r="J696">
        <v>51.9</v>
      </c>
      <c r="K696">
        <v>54</v>
      </c>
      <c r="L696">
        <v>43.7</v>
      </c>
      <c r="M696">
        <v>68.3</v>
      </c>
      <c r="O696">
        <v>0.27200000000000002</v>
      </c>
      <c r="P696">
        <v>100</v>
      </c>
      <c r="Q696">
        <v>12.5</v>
      </c>
      <c r="R696" t="s">
        <v>40</v>
      </c>
      <c r="S696">
        <v>0</v>
      </c>
      <c r="T696">
        <v>0</v>
      </c>
      <c r="U696">
        <v>0</v>
      </c>
      <c r="V696">
        <v>20.8</v>
      </c>
      <c r="W696">
        <v>326.89999999999998</v>
      </c>
      <c r="X696">
        <v>1012.9</v>
      </c>
      <c r="Y696">
        <v>94.6</v>
      </c>
      <c r="Z696">
        <v>6.8</v>
      </c>
      <c r="AA696">
        <v>0</v>
      </c>
      <c r="AB696">
        <v>0</v>
      </c>
      <c r="AC696">
        <v>0</v>
      </c>
      <c r="AD696">
        <v>0</v>
      </c>
      <c r="AE696" t="s">
        <v>2149</v>
      </c>
      <c r="AF696" t="s">
        <v>2150</v>
      </c>
      <c r="AG696">
        <v>0.7</v>
      </c>
      <c r="AH696" t="s">
        <v>43</v>
      </c>
      <c r="AI696" t="s">
        <v>48</v>
      </c>
      <c r="AJ696" t="s">
        <v>40</v>
      </c>
    </row>
    <row r="697" spans="1:36" x14ac:dyDescent="0.25">
      <c r="A697" t="s">
        <v>32</v>
      </c>
      <c r="B697" t="s">
        <v>2151</v>
      </c>
      <c r="C697">
        <f>YEAR(B697)</f>
        <v>2001</v>
      </c>
      <c r="D697">
        <v>55.5</v>
      </c>
      <c r="E697">
        <v>48.3</v>
      </c>
      <c r="F697">
        <v>53.4</v>
      </c>
      <c r="H697" s="2">
        <f>IF(F697-54&lt;=0,0,IF(F697-54&lt;=1,1,2))</f>
        <v>0</v>
      </c>
      <c r="I697">
        <v>55.5</v>
      </c>
      <c r="J697">
        <v>45.7</v>
      </c>
      <c r="K697">
        <v>53.3</v>
      </c>
      <c r="L697">
        <v>42.7</v>
      </c>
      <c r="M697">
        <v>67.400000000000006</v>
      </c>
      <c r="O697">
        <v>1.6E-2</v>
      </c>
      <c r="P697">
        <v>100</v>
      </c>
      <c r="Q697">
        <v>8.33</v>
      </c>
      <c r="R697" t="s">
        <v>40</v>
      </c>
      <c r="S697">
        <v>0</v>
      </c>
      <c r="T697">
        <v>0</v>
      </c>
      <c r="U697">
        <v>0</v>
      </c>
      <c r="V697">
        <v>16.100000000000001</v>
      </c>
      <c r="W697">
        <v>310.10000000000002</v>
      </c>
      <c r="X697">
        <v>1008.3</v>
      </c>
      <c r="Y697">
        <v>93.3</v>
      </c>
      <c r="Z697">
        <v>6.8</v>
      </c>
      <c r="AA697">
        <v>0</v>
      </c>
      <c r="AB697">
        <v>0</v>
      </c>
      <c r="AC697">
        <v>0</v>
      </c>
      <c r="AD697">
        <v>0</v>
      </c>
      <c r="AE697" t="s">
        <v>2152</v>
      </c>
      <c r="AF697" t="s">
        <v>2153</v>
      </c>
      <c r="AG697">
        <v>0.75</v>
      </c>
      <c r="AH697" t="s">
        <v>43</v>
      </c>
      <c r="AI697" t="s">
        <v>1063</v>
      </c>
      <c r="AJ697" t="s">
        <v>40</v>
      </c>
    </row>
    <row r="698" spans="1:36" x14ac:dyDescent="0.25">
      <c r="A698" t="s">
        <v>32</v>
      </c>
      <c r="B698" t="s">
        <v>2154</v>
      </c>
      <c r="C698">
        <f>YEAR(B698)</f>
        <v>2001</v>
      </c>
      <c r="D698">
        <v>57.3</v>
      </c>
      <c r="E698">
        <v>50.1</v>
      </c>
      <c r="F698">
        <v>54.6</v>
      </c>
      <c r="H698" s="2">
        <f>IF(F698-54&lt;=0,0,IF(F698-54&lt;=1,1,2))</f>
        <v>1</v>
      </c>
      <c r="I698">
        <v>57.3</v>
      </c>
      <c r="J698">
        <v>50.1</v>
      </c>
      <c r="K698">
        <v>54.6</v>
      </c>
      <c r="L698">
        <v>45.2</v>
      </c>
      <c r="M698">
        <v>70.7</v>
      </c>
      <c r="O698">
        <v>0.11799999999999999</v>
      </c>
      <c r="P698">
        <v>100</v>
      </c>
      <c r="Q698">
        <v>4.17</v>
      </c>
      <c r="R698" t="s">
        <v>40</v>
      </c>
      <c r="S698">
        <v>0</v>
      </c>
      <c r="T698">
        <v>0</v>
      </c>
      <c r="U698">
        <v>0</v>
      </c>
      <c r="V698">
        <v>32.200000000000003</v>
      </c>
      <c r="W698">
        <v>327.9</v>
      </c>
      <c r="X698">
        <v>1010.1</v>
      </c>
      <c r="Y698">
        <v>95.2</v>
      </c>
      <c r="Z698">
        <v>6.6</v>
      </c>
      <c r="AA698">
        <v>0</v>
      </c>
      <c r="AB698">
        <v>0</v>
      </c>
      <c r="AC698">
        <v>0</v>
      </c>
      <c r="AD698">
        <v>0</v>
      </c>
      <c r="AE698" t="s">
        <v>2155</v>
      </c>
      <c r="AF698" t="s">
        <v>2156</v>
      </c>
      <c r="AG698">
        <v>0.77</v>
      </c>
      <c r="AH698" t="s">
        <v>43</v>
      </c>
      <c r="AI698" t="s">
        <v>44</v>
      </c>
      <c r="AJ698" t="s">
        <v>40</v>
      </c>
    </row>
    <row r="699" spans="1:36" x14ac:dyDescent="0.25">
      <c r="A699" t="s">
        <v>32</v>
      </c>
      <c r="B699" t="s">
        <v>2157</v>
      </c>
      <c r="C699">
        <f>YEAR(B699)</f>
        <v>2001</v>
      </c>
      <c r="D699">
        <v>51.9</v>
      </c>
      <c r="E699">
        <v>48.3</v>
      </c>
      <c r="F699">
        <v>50.4</v>
      </c>
      <c r="H699" s="2">
        <f>IF(F699-54&lt;=0,0,IF(F699-54&lt;=1,1,2))</f>
        <v>0</v>
      </c>
      <c r="I699">
        <v>51.9</v>
      </c>
      <c r="J699">
        <v>45.2</v>
      </c>
      <c r="K699">
        <v>49.9</v>
      </c>
      <c r="L699">
        <v>40.799999999999997</v>
      </c>
      <c r="M699">
        <v>69.900000000000006</v>
      </c>
      <c r="O699">
        <v>4.2999999999999997E-2</v>
      </c>
      <c r="P699">
        <v>100</v>
      </c>
      <c r="Q699">
        <v>8.33</v>
      </c>
      <c r="R699" t="s">
        <v>40</v>
      </c>
      <c r="S699">
        <v>0</v>
      </c>
      <c r="T699">
        <v>0</v>
      </c>
      <c r="U699">
        <v>0</v>
      </c>
      <c r="V699">
        <v>28.9</v>
      </c>
      <c r="W699">
        <v>308.10000000000002</v>
      </c>
      <c r="X699">
        <v>1022</v>
      </c>
      <c r="Y699">
        <v>89</v>
      </c>
      <c r="Z699">
        <v>6.7</v>
      </c>
      <c r="AA699">
        <v>0</v>
      </c>
      <c r="AB699">
        <v>0</v>
      </c>
      <c r="AC699">
        <v>0</v>
      </c>
      <c r="AD699">
        <v>0</v>
      </c>
      <c r="AE699" t="s">
        <v>2158</v>
      </c>
      <c r="AF699" t="s">
        <v>2159</v>
      </c>
      <c r="AG699">
        <v>0.81</v>
      </c>
      <c r="AH699" t="s">
        <v>56</v>
      </c>
      <c r="AI699" t="s">
        <v>101</v>
      </c>
      <c r="AJ699" t="s">
        <v>40</v>
      </c>
    </row>
    <row r="700" spans="1:36" x14ac:dyDescent="0.25">
      <c r="A700" t="s">
        <v>32</v>
      </c>
      <c r="B700" t="s">
        <v>2160</v>
      </c>
      <c r="C700">
        <f>YEAR(B700)</f>
        <v>2001</v>
      </c>
      <c r="D700">
        <v>51.9</v>
      </c>
      <c r="E700">
        <v>46.5</v>
      </c>
      <c r="F700">
        <v>49.3</v>
      </c>
      <c r="H700" s="2">
        <f>IF(F700-54&lt;=0,0,IF(F700-54&lt;=1,1,2))</f>
        <v>0</v>
      </c>
      <c r="I700">
        <v>51.9</v>
      </c>
      <c r="J700">
        <v>43.6</v>
      </c>
      <c r="K700">
        <v>48.5</v>
      </c>
      <c r="L700">
        <v>46.1</v>
      </c>
      <c r="M700">
        <v>88.9</v>
      </c>
      <c r="O700">
        <v>1.8109999999999999</v>
      </c>
      <c r="P700">
        <v>100</v>
      </c>
      <c r="Q700">
        <v>8.33</v>
      </c>
      <c r="R700" t="s">
        <v>40</v>
      </c>
      <c r="S700">
        <v>0</v>
      </c>
      <c r="T700">
        <v>0</v>
      </c>
      <c r="U700">
        <v>0</v>
      </c>
      <c r="V700">
        <v>16.100000000000001</v>
      </c>
      <c r="W700">
        <v>3.5</v>
      </c>
      <c r="X700">
        <v>1025.4000000000001</v>
      </c>
      <c r="Y700">
        <v>100</v>
      </c>
      <c r="Z700">
        <v>5.0999999999999996</v>
      </c>
      <c r="AA700">
        <v>0</v>
      </c>
      <c r="AB700">
        <v>0</v>
      </c>
      <c r="AC700">
        <v>0</v>
      </c>
      <c r="AD700">
        <v>0</v>
      </c>
      <c r="AE700" t="s">
        <v>2161</v>
      </c>
      <c r="AF700" t="s">
        <v>2162</v>
      </c>
      <c r="AG700">
        <v>0.84</v>
      </c>
      <c r="AH700" t="s">
        <v>43</v>
      </c>
      <c r="AI700" t="s">
        <v>52</v>
      </c>
      <c r="AJ700" t="s">
        <v>40</v>
      </c>
    </row>
    <row r="701" spans="1:36" x14ac:dyDescent="0.25">
      <c r="A701" t="s">
        <v>32</v>
      </c>
      <c r="B701" t="s">
        <v>2163</v>
      </c>
      <c r="C701">
        <f>YEAR(B701)</f>
        <v>2001</v>
      </c>
      <c r="D701">
        <v>51.9</v>
      </c>
      <c r="E701">
        <v>48.3</v>
      </c>
      <c r="F701">
        <v>49.7</v>
      </c>
      <c r="H701" s="2">
        <f>IF(F701-54&lt;=0,0,IF(F701-54&lt;=1,1,2))</f>
        <v>0</v>
      </c>
      <c r="I701">
        <v>51.9</v>
      </c>
      <c r="J701">
        <v>45.2</v>
      </c>
      <c r="K701">
        <v>49</v>
      </c>
      <c r="L701">
        <v>45.8</v>
      </c>
      <c r="M701">
        <v>86.7</v>
      </c>
      <c r="O701">
        <v>0.35</v>
      </c>
      <c r="P701">
        <v>100</v>
      </c>
      <c r="Q701">
        <v>12.5</v>
      </c>
      <c r="R701" t="s">
        <v>40</v>
      </c>
      <c r="S701">
        <v>0</v>
      </c>
      <c r="T701">
        <v>0</v>
      </c>
      <c r="U701">
        <v>0</v>
      </c>
      <c r="V701">
        <v>12.8</v>
      </c>
      <c r="W701">
        <v>300.8</v>
      </c>
      <c r="X701">
        <v>1020.1</v>
      </c>
      <c r="Y701">
        <v>100</v>
      </c>
      <c r="Z701">
        <v>5.9</v>
      </c>
      <c r="AA701">
        <v>0</v>
      </c>
      <c r="AB701">
        <v>0</v>
      </c>
      <c r="AC701">
        <v>0</v>
      </c>
      <c r="AD701">
        <v>0</v>
      </c>
      <c r="AE701" t="s">
        <v>2164</v>
      </c>
      <c r="AF701" t="s">
        <v>2165</v>
      </c>
      <c r="AG701">
        <v>0.88</v>
      </c>
      <c r="AH701" t="s">
        <v>43</v>
      </c>
      <c r="AI701" t="s">
        <v>1063</v>
      </c>
      <c r="AJ701" t="s">
        <v>40</v>
      </c>
    </row>
    <row r="702" spans="1:36" x14ac:dyDescent="0.25">
      <c r="A702" t="s">
        <v>32</v>
      </c>
      <c r="B702" t="s">
        <v>2166</v>
      </c>
      <c r="C702">
        <f>YEAR(B702)</f>
        <v>2001</v>
      </c>
      <c r="D702">
        <v>51.9</v>
      </c>
      <c r="E702">
        <v>48.3</v>
      </c>
      <c r="F702">
        <v>49</v>
      </c>
      <c r="H702" s="2">
        <f>IF(F702-54&lt;=0,0,IF(F702-54&lt;=1,1,2))</f>
        <v>0</v>
      </c>
      <c r="I702">
        <v>51.9</v>
      </c>
      <c r="J702">
        <v>43.5</v>
      </c>
      <c r="K702">
        <v>47.2</v>
      </c>
      <c r="L702">
        <v>46.3</v>
      </c>
      <c r="M702">
        <v>90.3</v>
      </c>
      <c r="O702">
        <v>1.3380000000000001</v>
      </c>
      <c r="P702">
        <v>100</v>
      </c>
      <c r="Q702">
        <v>8.33</v>
      </c>
      <c r="R702" t="s">
        <v>40</v>
      </c>
      <c r="S702">
        <v>0</v>
      </c>
      <c r="T702">
        <v>0</v>
      </c>
      <c r="U702">
        <v>0</v>
      </c>
      <c r="V702">
        <v>17.2</v>
      </c>
      <c r="W702">
        <v>226.6</v>
      </c>
      <c r="X702">
        <v>1010</v>
      </c>
      <c r="Y702">
        <v>84.7</v>
      </c>
      <c r="Z702">
        <v>5.8</v>
      </c>
      <c r="AA702">
        <v>0</v>
      </c>
      <c r="AB702">
        <v>0</v>
      </c>
      <c r="AC702">
        <v>0</v>
      </c>
      <c r="AD702">
        <v>0</v>
      </c>
      <c r="AE702" t="s">
        <v>2167</v>
      </c>
      <c r="AF702" t="s">
        <v>2168</v>
      </c>
      <c r="AG702">
        <v>0.91</v>
      </c>
      <c r="AH702" t="s">
        <v>56</v>
      </c>
      <c r="AI702" t="s">
        <v>101</v>
      </c>
      <c r="AJ702" t="s">
        <v>40</v>
      </c>
    </row>
    <row r="703" spans="1:36" x14ac:dyDescent="0.25">
      <c r="A703" t="s">
        <v>32</v>
      </c>
      <c r="B703" t="s">
        <v>2169</v>
      </c>
      <c r="C703">
        <f>YEAR(B703)</f>
        <v>2001</v>
      </c>
      <c r="D703">
        <v>57.3</v>
      </c>
      <c r="E703">
        <v>44.7</v>
      </c>
      <c r="F703">
        <v>49.1</v>
      </c>
      <c r="H703" s="2">
        <f>IF(F703-54&lt;=0,0,IF(F703-54&lt;=1,1,2))</f>
        <v>0</v>
      </c>
      <c r="I703">
        <v>57.3</v>
      </c>
      <c r="J703">
        <v>40.799999999999997</v>
      </c>
      <c r="K703">
        <v>47.4</v>
      </c>
      <c r="L703">
        <v>43.6</v>
      </c>
      <c r="M703">
        <v>81.900000000000006</v>
      </c>
      <c r="O703">
        <v>0.2</v>
      </c>
      <c r="P703">
        <v>100</v>
      </c>
      <c r="Q703">
        <v>8.33</v>
      </c>
      <c r="R703" t="s">
        <v>40</v>
      </c>
      <c r="S703">
        <v>0</v>
      </c>
      <c r="T703">
        <v>0</v>
      </c>
      <c r="U703">
        <v>0</v>
      </c>
      <c r="V703">
        <v>20.8</v>
      </c>
      <c r="W703">
        <v>178.9</v>
      </c>
      <c r="X703">
        <v>1010.3</v>
      </c>
      <c r="Y703">
        <v>67.400000000000006</v>
      </c>
      <c r="Z703">
        <v>6.7</v>
      </c>
      <c r="AA703">
        <v>0</v>
      </c>
      <c r="AB703">
        <v>0</v>
      </c>
      <c r="AC703">
        <v>0</v>
      </c>
      <c r="AD703">
        <v>0</v>
      </c>
      <c r="AE703" t="s">
        <v>2170</v>
      </c>
      <c r="AF703" t="s">
        <v>2171</v>
      </c>
      <c r="AG703">
        <v>0.95</v>
      </c>
      <c r="AH703" t="s">
        <v>56</v>
      </c>
      <c r="AI703" t="s">
        <v>57</v>
      </c>
      <c r="AJ703" t="s">
        <v>40</v>
      </c>
    </row>
    <row r="704" spans="1:36" x14ac:dyDescent="0.25">
      <c r="A704" t="s">
        <v>32</v>
      </c>
      <c r="B704" t="s">
        <v>2172</v>
      </c>
      <c r="C704">
        <f>YEAR(B704)</f>
        <v>2001</v>
      </c>
      <c r="D704">
        <v>60.9</v>
      </c>
      <c r="E704">
        <v>46.5</v>
      </c>
      <c r="F704">
        <v>53.3</v>
      </c>
      <c r="H704" s="2">
        <f>IF(F704-54&lt;=0,0,IF(F704-54&lt;=1,1,2))</f>
        <v>0</v>
      </c>
      <c r="I704">
        <v>60.9</v>
      </c>
      <c r="J704">
        <v>42</v>
      </c>
      <c r="K704">
        <v>52</v>
      </c>
      <c r="L704">
        <v>43.3</v>
      </c>
      <c r="M704">
        <v>70.099999999999994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13.9</v>
      </c>
      <c r="W704">
        <v>342.2</v>
      </c>
      <c r="X704">
        <v>1019</v>
      </c>
      <c r="Y704">
        <v>42.4</v>
      </c>
      <c r="Z704">
        <v>6.8</v>
      </c>
      <c r="AA704">
        <v>0</v>
      </c>
      <c r="AB704">
        <v>0</v>
      </c>
      <c r="AC704">
        <v>0</v>
      </c>
      <c r="AD704">
        <v>0</v>
      </c>
      <c r="AE704" t="s">
        <v>2173</v>
      </c>
      <c r="AF704" t="s">
        <v>2174</v>
      </c>
      <c r="AG704">
        <v>0</v>
      </c>
      <c r="AH704" t="s">
        <v>36</v>
      </c>
      <c r="AI704" t="s">
        <v>37</v>
      </c>
      <c r="AJ704" t="s">
        <v>38</v>
      </c>
    </row>
    <row r="705" spans="1:36" x14ac:dyDescent="0.25">
      <c r="A705" t="s">
        <v>32</v>
      </c>
      <c r="B705" t="s">
        <v>2175</v>
      </c>
      <c r="C705">
        <f>YEAR(B705)</f>
        <v>2001</v>
      </c>
      <c r="D705">
        <v>59.1</v>
      </c>
      <c r="E705">
        <v>50.1</v>
      </c>
      <c r="F705">
        <v>53.6</v>
      </c>
      <c r="H705" s="2">
        <f>IF(F705-54&lt;=0,0,IF(F705-54&lt;=1,1,2))</f>
        <v>0</v>
      </c>
      <c r="I705">
        <v>59.1</v>
      </c>
      <c r="J705">
        <v>50.1</v>
      </c>
      <c r="K705">
        <v>53.6</v>
      </c>
      <c r="L705">
        <v>43.1</v>
      </c>
      <c r="M705">
        <v>68.099999999999994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15</v>
      </c>
      <c r="W705">
        <v>5.3</v>
      </c>
      <c r="X705">
        <v>1024.0999999999999</v>
      </c>
      <c r="Y705">
        <v>77.5</v>
      </c>
      <c r="Z705">
        <v>6.8</v>
      </c>
      <c r="AA705">
        <v>0</v>
      </c>
      <c r="AB705">
        <v>0</v>
      </c>
      <c r="AC705">
        <v>0</v>
      </c>
      <c r="AD705">
        <v>0</v>
      </c>
      <c r="AE705" t="s">
        <v>2176</v>
      </c>
      <c r="AF705" t="s">
        <v>2177</v>
      </c>
      <c r="AG705">
        <v>0.02</v>
      </c>
      <c r="AH705" t="s">
        <v>36</v>
      </c>
      <c r="AI705" t="s">
        <v>37</v>
      </c>
      <c r="AJ705" t="s">
        <v>38</v>
      </c>
    </row>
    <row r="706" spans="1:36" x14ac:dyDescent="0.25">
      <c r="A706" t="s">
        <v>32</v>
      </c>
      <c r="B706" t="s">
        <v>2178</v>
      </c>
      <c r="C706">
        <f>YEAR(B706)</f>
        <v>2001</v>
      </c>
      <c r="D706">
        <v>66.3</v>
      </c>
      <c r="E706">
        <v>51.9</v>
      </c>
      <c r="F706">
        <v>59.6</v>
      </c>
      <c r="H706" s="2">
        <f>IF(F706-54&lt;=0,0,IF(F706-54&lt;=1,1,2))</f>
        <v>2</v>
      </c>
      <c r="I706">
        <v>66.3</v>
      </c>
      <c r="J706">
        <v>51.9</v>
      </c>
      <c r="K706">
        <v>59.6</v>
      </c>
      <c r="L706">
        <v>48.4</v>
      </c>
      <c r="M706">
        <v>68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25.3</v>
      </c>
      <c r="W706">
        <v>178.3</v>
      </c>
      <c r="X706">
        <v>1014.4</v>
      </c>
      <c r="Y706">
        <v>42.5</v>
      </c>
      <c r="Z706">
        <v>6.8</v>
      </c>
      <c r="AA706">
        <v>0</v>
      </c>
      <c r="AB706">
        <v>0</v>
      </c>
      <c r="AC706">
        <v>0</v>
      </c>
      <c r="AD706">
        <v>0</v>
      </c>
      <c r="AE706" t="s">
        <v>2179</v>
      </c>
      <c r="AF706" t="s">
        <v>2180</v>
      </c>
      <c r="AG706">
        <v>0.05</v>
      </c>
      <c r="AH706" t="s">
        <v>36</v>
      </c>
      <c r="AI706" t="s">
        <v>37</v>
      </c>
      <c r="AJ706" t="s">
        <v>38</v>
      </c>
    </row>
    <row r="707" spans="1:36" x14ac:dyDescent="0.25">
      <c r="A707" t="s">
        <v>32</v>
      </c>
      <c r="B707" t="s">
        <v>2181</v>
      </c>
      <c r="C707">
        <f>YEAR(B707)</f>
        <v>2001</v>
      </c>
      <c r="D707">
        <v>66.3</v>
      </c>
      <c r="E707">
        <v>59.1</v>
      </c>
      <c r="F707">
        <v>64.099999999999994</v>
      </c>
      <c r="H707" s="2">
        <f>IF(F707-54&lt;=0,0,IF(F707-54&lt;=1,1,2))</f>
        <v>2</v>
      </c>
      <c r="I707">
        <v>66.3</v>
      </c>
      <c r="J707">
        <v>59.1</v>
      </c>
      <c r="K707">
        <v>64.099999999999994</v>
      </c>
      <c r="L707">
        <v>49.1</v>
      </c>
      <c r="M707">
        <v>58.4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28.9</v>
      </c>
      <c r="W707">
        <v>185.8</v>
      </c>
      <c r="X707">
        <v>1006.8</v>
      </c>
      <c r="Y707">
        <v>76.7</v>
      </c>
      <c r="Z707">
        <v>6.8</v>
      </c>
      <c r="AA707">
        <v>0</v>
      </c>
      <c r="AB707">
        <v>0</v>
      </c>
      <c r="AC707">
        <v>0</v>
      </c>
      <c r="AD707">
        <v>0</v>
      </c>
      <c r="AE707" t="s">
        <v>2182</v>
      </c>
      <c r="AF707" t="s">
        <v>2183</v>
      </c>
      <c r="AG707">
        <v>0.08</v>
      </c>
      <c r="AH707" t="s">
        <v>36</v>
      </c>
      <c r="AI707" t="s">
        <v>37</v>
      </c>
      <c r="AJ707" t="s">
        <v>38</v>
      </c>
    </row>
    <row r="708" spans="1:36" x14ac:dyDescent="0.25">
      <c r="A708" t="s">
        <v>32</v>
      </c>
      <c r="B708" t="s">
        <v>2184</v>
      </c>
      <c r="C708">
        <f>YEAR(B708)</f>
        <v>2001</v>
      </c>
      <c r="D708">
        <v>51.9</v>
      </c>
      <c r="E708">
        <v>41.1</v>
      </c>
      <c r="F708">
        <v>46.5</v>
      </c>
      <c r="H708" s="2">
        <f>IF(F708-54&lt;=0,0,IF(F708-54&lt;=1,1,2))</f>
        <v>0</v>
      </c>
      <c r="I708">
        <v>51.9</v>
      </c>
      <c r="J708">
        <v>34.4</v>
      </c>
      <c r="K708">
        <v>41.9</v>
      </c>
      <c r="L708">
        <v>36.5</v>
      </c>
      <c r="M708">
        <v>69.2</v>
      </c>
      <c r="O708">
        <v>0.122</v>
      </c>
      <c r="P708">
        <v>100</v>
      </c>
      <c r="Q708">
        <v>8.33</v>
      </c>
      <c r="R708" t="s">
        <v>40</v>
      </c>
      <c r="S708">
        <v>0</v>
      </c>
      <c r="T708">
        <v>0</v>
      </c>
      <c r="U708">
        <v>0</v>
      </c>
      <c r="V708">
        <v>28.9</v>
      </c>
      <c r="W708">
        <v>263.60000000000002</v>
      </c>
      <c r="X708">
        <v>1014.2</v>
      </c>
      <c r="Y708">
        <v>70</v>
      </c>
      <c r="Z708">
        <v>6.7</v>
      </c>
      <c r="AA708">
        <v>0</v>
      </c>
      <c r="AB708">
        <v>0</v>
      </c>
      <c r="AC708">
        <v>0</v>
      </c>
      <c r="AD708">
        <v>0</v>
      </c>
      <c r="AE708" t="s">
        <v>2185</v>
      </c>
      <c r="AF708" t="s">
        <v>2186</v>
      </c>
      <c r="AG708">
        <v>0.11</v>
      </c>
      <c r="AH708" t="s">
        <v>56</v>
      </c>
      <c r="AI708" t="s">
        <v>101</v>
      </c>
      <c r="AJ708" t="s">
        <v>40</v>
      </c>
    </row>
    <row r="709" spans="1:36" x14ac:dyDescent="0.25">
      <c r="A709" t="s">
        <v>32</v>
      </c>
      <c r="B709" t="s">
        <v>2187</v>
      </c>
      <c r="C709">
        <f>YEAR(B709)</f>
        <v>2001</v>
      </c>
      <c r="D709">
        <v>48.3</v>
      </c>
      <c r="E709">
        <v>37.5</v>
      </c>
      <c r="F709">
        <v>42.8</v>
      </c>
      <c r="H709" s="2">
        <f>IF(F709-54&lt;=0,0,IF(F709-54&lt;=1,1,2))</f>
        <v>0</v>
      </c>
      <c r="I709">
        <v>41.9</v>
      </c>
      <c r="J709">
        <v>30.9</v>
      </c>
      <c r="K709">
        <v>37.1</v>
      </c>
      <c r="L709">
        <v>36.5</v>
      </c>
      <c r="M709">
        <v>79.400000000000006</v>
      </c>
      <c r="O709">
        <v>0.59099999999999997</v>
      </c>
      <c r="P709">
        <v>100</v>
      </c>
      <c r="Q709">
        <v>8.33</v>
      </c>
      <c r="R709" t="s">
        <v>40</v>
      </c>
      <c r="S709">
        <v>0</v>
      </c>
      <c r="T709">
        <v>0</v>
      </c>
      <c r="U709">
        <v>0</v>
      </c>
      <c r="V709">
        <v>21.9</v>
      </c>
      <c r="W709">
        <v>309.10000000000002</v>
      </c>
      <c r="X709">
        <v>1021.8</v>
      </c>
      <c r="Y709">
        <v>88.1</v>
      </c>
      <c r="Z709">
        <v>6.1</v>
      </c>
      <c r="AA709">
        <v>0</v>
      </c>
      <c r="AB709">
        <v>0</v>
      </c>
      <c r="AC709">
        <v>0</v>
      </c>
      <c r="AD709">
        <v>0</v>
      </c>
      <c r="AE709" t="s">
        <v>2188</v>
      </c>
      <c r="AF709" t="s">
        <v>2189</v>
      </c>
      <c r="AG709">
        <v>0.15</v>
      </c>
      <c r="AH709" t="s">
        <v>56</v>
      </c>
      <c r="AI709" t="s">
        <v>101</v>
      </c>
      <c r="AJ709" t="s">
        <v>40</v>
      </c>
    </row>
    <row r="710" spans="1:36" x14ac:dyDescent="0.25">
      <c r="A710" t="s">
        <v>32</v>
      </c>
      <c r="B710" t="s">
        <v>2190</v>
      </c>
      <c r="C710">
        <f>YEAR(B710)</f>
        <v>2001</v>
      </c>
      <c r="D710">
        <v>55.5</v>
      </c>
      <c r="E710">
        <v>42.9</v>
      </c>
      <c r="F710">
        <v>48.1</v>
      </c>
      <c r="H710" s="2">
        <f>IF(F710-54&lt;=0,0,IF(F710-54&lt;=1,1,2))</f>
        <v>0</v>
      </c>
      <c r="I710">
        <v>55.5</v>
      </c>
      <c r="J710">
        <v>38.1</v>
      </c>
      <c r="K710">
        <v>45.6</v>
      </c>
      <c r="L710">
        <v>36</v>
      </c>
      <c r="M710">
        <v>63.3</v>
      </c>
      <c r="O710">
        <v>3.9E-2</v>
      </c>
      <c r="P710">
        <v>100</v>
      </c>
      <c r="Q710">
        <v>4.17</v>
      </c>
      <c r="R710" t="s">
        <v>40</v>
      </c>
      <c r="S710">
        <v>0</v>
      </c>
      <c r="T710">
        <v>0</v>
      </c>
      <c r="U710">
        <v>0</v>
      </c>
      <c r="V710">
        <v>17.2</v>
      </c>
      <c r="W710">
        <v>159.69999999999999</v>
      </c>
      <c r="X710">
        <v>1025.3</v>
      </c>
      <c r="Y710">
        <v>72.7</v>
      </c>
      <c r="Z710">
        <v>6.8</v>
      </c>
      <c r="AA710">
        <v>0</v>
      </c>
      <c r="AB710">
        <v>0</v>
      </c>
      <c r="AC710">
        <v>0</v>
      </c>
      <c r="AD710">
        <v>0</v>
      </c>
      <c r="AE710" t="s">
        <v>2191</v>
      </c>
      <c r="AF710" t="s">
        <v>2192</v>
      </c>
      <c r="AG710">
        <v>0.18</v>
      </c>
      <c r="AH710" t="s">
        <v>56</v>
      </c>
      <c r="AI710" t="s">
        <v>137</v>
      </c>
      <c r="AJ710" t="s">
        <v>40</v>
      </c>
    </row>
    <row r="711" spans="1:36" x14ac:dyDescent="0.25">
      <c r="A711" t="s">
        <v>32</v>
      </c>
      <c r="B711" t="s">
        <v>2193</v>
      </c>
      <c r="C711">
        <f>YEAR(B711)</f>
        <v>2001</v>
      </c>
      <c r="D711">
        <v>59.1</v>
      </c>
      <c r="E711">
        <v>46.5</v>
      </c>
      <c r="F711">
        <v>53.4</v>
      </c>
      <c r="H711" s="2">
        <f>IF(F711-54&lt;=0,0,IF(F711-54&lt;=1,1,2))</f>
        <v>0</v>
      </c>
      <c r="I711">
        <v>59.1</v>
      </c>
      <c r="J711">
        <v>40.200000000000003</v>
      </c>
      <c r="K711">
        <v>51.8</v>
      </c>
      <c r="L711">
        <v>40.799999999999997</v>
      </c>
      <c r="M711">
        <v>62.7</v>
      </c>
      <c r="O711">
        <v>4.0000000000000001E-3</v>
      </c>
      <c r="P711">
        <v>100</v>
      </c>
      <c r="Q711">
        <v>4.17</v>
      </c>
      <c r="R711" t="s">
        <v>40</v>
      </c>
      <c r="S711">
        <v>0</v>
      </c>
      <c r="T711">
        <v>0</v>
      </c>
      <c r="U711">
        <v>0</v>
      </c>
      <c r="V711">
        <v>33.299999999999997</v>
      </c>
      <c r="W711">
        <v>169.2</v>
      </c>
      <c r="X711">
        <v>1020</v>
      </c>
      <c r="Y711">
        <v>62.7</v>
      </c>
      <c r="Z711">
        <v>6.8</v>
      </c>
      <c r="AA711">
        <v>0</v>
      </c>
      <c r="AB711">
        <v>0</v>
      </c>
      <c r="AC711">
        <v>0</v>
      </c>
      <c r="AD711">
        <v>0</v>
      </c>
      <c r="AE711" t="s">
        <v>2194</v>
      </c>
      <c r="AF711" t="s">
        <v>2195</v>
      </c>
      <c r="AG711">
        <v>0.21</v>
      </c>
      <c r="AH711" t="s">
        <v>56</v>
      </c>
      <c r="AI711" t="s">
        <v>61</v>
      </c>
      <c r="AJ711" t="s">
        <v>40</v>
      </c>
    </row>
    <row r="712" spans="1:36" x14ac:dyDescent="0.25">
      <c r="A712" t="s">
        <v>32</v>
      </c>
      <c r="B712" t="s">
        <v>2196</v>
      </c>
      <c r="C712">
        <f>YEAR(B712)</f>
        <v>2001</v>
      </c>
      <c r="D712">
        <v>60.9</v>
      </c>
      <c r="E712">
        <v>50.1</v>
      </c>
      <c r="F712">
        <v>56.5</v>
      </c>
      <c r="H712" s="2">
        <f>IF(F712-54&lt;=0,0,IF(F712-54&lt;=1,1,2))</f>
        <v>2</v>
      </c>
      <c r="I712">
        <v>60.9</v>
      </c>
      <c r="J712">
        <v>50.1</v>
      </c>
      <c r="K712">
        <v>56.5</v>
      </c>
      <c r="L712">
        <v>44.6</v>
      </c>
      <c r="M712">
        <v>65.400000000000006</v>
      </c>
      <c r="O712">
        <v>0.11799999999999999</v>
      </c>
      <c r="P712">
        <v>100</v>
      </c>
      <c r="Q712">
        <v>8.33</v>
      </c>
      <c r="R712" t="s">
        <v>40</v>
      </c>
      <c r="S712">
        <v>0</v>
      </c>
      <c r="T712">
        <v>0</v>
      </c>
      <c r="U712">
        <v>0</v>
      </c>
      <c r="V712">
        <v>26.4</v>
      </c>
      <c r="W712">
        <v>209.1</v>
      </c>
      <c r="X712">
        <v>1015.4</v>
      </c>
      <c r="Y712">
        <v>63.2</v>
      </c>
      <c r="Z712">
        <v>6.8</v>
      </c>
      <c r="AA712">
        <v>0</v>
      </c>
      <c r="AB712">
        <v>0</v>
      </c>
      <c r="AC712">
        <v>0</v>
      </c>
      <c r="AD712">
        <v>0</v>
      </c>
      <c r="AE712" t="s">
        <v>2197</v>
      </c>
      <c r="AF712" t="s">
        <v>2198</v>
      </c>
      <c r="AG712">
        <v>0.25</v>
      </c>
      <c r="AH712" t="s">
        <v>56</v>
      </c>
      <c r="AI712" t="s">
        <v>1166</v>
      </c>
      <c r="AJ712" t="s">
        <v>40</v>
      </c>
    </row>
    <row r="713" spans="1:36" x14ac:dyDescent="0.25">
      <c r="A713" t="s">
        <v>32</v>
      </c>
      <c r="B713" t="s">
        <v>2199</v>
      </c>
      <c r="C713">
        <f>YEAR(B713)</f>
        <v>2001</v>
      </c>
      <c r="D713">
        <v>64.5</v>
      </c>
      <c r="E713">
        <v>48.3</v>
      </c>
      <c r="F713">
        <v>55.5</v>
      </c>
      <c r="H713" s="2">
        <f>IF(F713-54&lt;=0,0,IF(F713-54&lt;=1,1,2))</f>
        <v>2</v>
      </c>
      <c r="I713">
        <v>64.5</v>
      </c>
      <c r="J713">
        <v>43.1</v>
      </c>
      <c r="K713">
        <v>54.1</v>
      </c>
      <c r="L713">
        <v>44.8</v>
      </c>
      <c r="M713">
        <v>68.5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18.3</v>
      </c>
      <c r="W713">
        <v>167.2</v>
      </c>
      <c r="X713">
        <v>1018.3</v>
      </c>
      <c r="Y713">
        <v>40.9</v>
      </c>
      <c r="Z713">
        <v>6.8</v>
      </c>
      <c r="AA713">
        <v>0</v>
      </c>
      <c r="AB713">
        <v>0</v>
      </c>
      <c r="AC713">
        <v>0</v>
      </c>
      <c r="AD713">
        <v>0</v>
      </c>
      <c r="AE713" t="s">
        <v>2200</v>
      </c>
      <c r="AF713" t="s">
        <v>2201</v>
      </c>
      <c r="AG713">
        <v>0.27</v>
      </c>
      <c r="AH713" t="s">
        <v>36</v>
      </c>
      <c r="AI713" t="s">
        <v>37</v>
      </c>
      <c r="AJ713" t="s">
        <v>38</v>
      </c>
    </row>
    <row r="714" spans="1:36" x14ac:dyDescent="0.25">
      <c r="A714" t="s">
        <v>32</v>
      </c>
      <c r="B714" t="s">
        <v>2202</v>
      </c>
      <c r="C714">
        <f>YEAR(B714)</f>
        <v>2001</v>
      </c>
      <c r="D714">
        <v>68.099999999999994</v>
      </c>
      <c r="E714">
        <v>57.3</v>
      </c>
      <c r="F714">
        <v>61.9</v>
      </c>
      <c r="H714" s="2">
        <f>IF(F714-54&lt;=0,0,IF(F714-54&lt;=1,1,2))</f>
        <v>2</v>
      </c>
      <c r="I714">
        <v>68.099999999999994</v>
      </c>
      <c r="J714">
        <v>57.3</v>
      </c>
      <c r="K714">
        <v>61.9</v>
      </c>
      <c r="L714">
        <v>48.4</v>
      </c>
      <c r="M714">
        <v>61.6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30</v>
      </c>
      <c r="W714">
        <v>164.1</v>
      </c>
      <c r="X714">
        <v>1013.8</v>
      </c>
      <c r="Y714">
        <v>47.5</v>
      </c>
      <c r="Z714">
        <v>6.8</v>
      </c>
      <c r="AA714">
        <v>0</v>
      </c>
      <c r="AB714">
        <v>0</v>
      </c>
      <c r="AC714">
        <v>0</v>
      </c>
      <c r="AD714">
        <v>0</v>
      </c>
      <c r="AE714" t="s">
        <v>2203</v>
      </c>
      <c r="AF714" t="s">
        <v>2204</v>
      </c>
      <c r="AG714">
        <v>0.31</v>
      </c>
      <c r="AH714" t="s">
        <v>36</v>
      </c>
      <c r="AI714" t="s">
        <v>37</v>
      </c>
      <c r="AJ714" t="s">
        <v>38</v>
      </c>
    </row>
    <row r="715" spans="1:36" x14ac:dyDescent="0.25">
      <c r="A715" t="s">
        <v>32</v>
      </c>
      <c r="B715" t="s">
        <v>2205</v>
      </c>
      <c r="C715">
        <f>YEAR(B715)</f>
        <v>2001</v>
      </c>
      <c r="D715">
        <v>69.900000000000006</v>
      </c>
      <c r="E715">
        <v>57.3</v>
      </c>
      <c r="F715">
        <v>64.3</v>
      </c>
      <c r="H715" s="2">
        <f>IF(F715-54&lt;=0,0,IF(F715-54&lt;=1,1,2))</f>
        <v>2</v>
      </c>
      <c r="I715">
        <v>69.900000000000006</v>
      </c>
      <c r="J715">
        <v>57.3</v>
      </c>
      <c r="K715">
        <v>64.3</v>
      </c>
      <c r="L715">
        <v>49</v>
      </c>
      <c r="M715">
        <v>58.2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28.9</v>
      </c>
      <c r="W715">
        <v>227.3</v>
      </c>
      <c r="X715">
        <v>1009</v>
      </c>
      <c r="Y715">
        <v>70</v>
      </c>
      <c r="Z715">
        <v>6.4</v>
      </c>
      <c r="AA715">
        <v>0</v>
      </c>
      <c r="AB715">
        <v>0</v>
      </c>
      <c r="AC715">
        <v>0</v>
      </c>
      <c r="AD715">
        <v>0</v>
      </c>
      <c r="AE715" t="s">
        <v>2206</v>
      </c>
      <c r="AF715" t="s">
        <v>2207</v>
      </c>
      <c r="AG715">
        <v>0.34</v>
      </c>
      <c r="AH715" t="s">
        <v>36</v>
      </c>
      <c r="AI715" t="s">
        <v>37</v>
      </c>
      <c r="AJ715" t="s">
        <v>38</v>
      </c>
    </row>
    <row r="716" spans="1:36" x14ac:dyDescent="0.25">
      <c r="A716" t="s">
        <v>32</v>
      </c>
      <c r="B716" t="s">
        <v>2208</v>
      </c>
      <c r="C716">
        <f>YEAR(B716)</f>
        <v>2001</v>
      </c>
      <c r="D716">
        <v>60.9</v>
      </c>
      <c r="E716">
        <v>48.3</v>
      </c>
      <c r="F716">
        <v>56</v>
      </c>
      <c r="H716" s="2">
        <f>IF(F716-54&lt;=0,0,IF(F716-54&lt;=1,1,2))</f>
        <v>2</v>
      </c>
      <c r="I716">
        <v>60.9</v>
      </c>
      <c r="J716">
        <v>45.7</v>
      </c>
      <c r="K716">
        <v>55.9</v>
      </c>
      <c r="L716">
        <v>44.6</v>
      </c>
      <c r="M716">
        <v>66.3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13.9</v>
      </c>
      <c r="W716">
        <v>157.30000000000001</v>
      </c>
      <c r="X716">
        <v>1010.7</v>
      </c>
      <c r="Y716">
        <v>68.7</v>
      </c>
      <c r="Z716">
        <v>6.8</v>
      </c>
      <c r="AA716">
        <v>0</v>
      </c>
      <c r="AB716">
        <v>0</v>
      </c>
      <c r="AC716">
        <v>0</v>
      </c>
      <c r="AD716">
        <v>0</v>
      </c>
      <c r="AE716" t="s">
        <v>2209</v>
      </c>
      <c r="AF716" t="s">
        <v>2210</v>
      </c>
      <c r="AG716">
        <v>0.37</v>
      </c>
      <c r="AH716" t="s">
        <v>36</v>
      </c>
      <c r="AI716" t="s">
        <v>37</v>
      </c>
      <c r="AJ716" t="s">
        <v>38</v>
      </c>
    </row>
    <row r="717" spans="1:36" x14ac:dyDescent="0.25">
      <c r="A717" t="s">
        <v>32</v>
      </c>
      <c r="B717" t="s">
        <v>2211</v>
      </c>
      <c r="C717">
        <f>YEAR(B717)</f>
        <v>2001</v>
      </c>
      <c r="D717">
        <v>62.7</v>
      </c>
      <c r="E717">
        <v>53.7</v>
      </c>
      <c r="F717">
        <v>58.7</v>
      </c>
      <c r="H717" s="2">
        <f>IF(F717-54&lt;=0,0,IF(F717-54&lt;=1,1,2))</f>
        <v>2</v>
      </c>
      <c r="I717">
        <v>62.7</v>
      </c>
      <c r="J717">
        <v>53.7</v>
      </c>
      <c r="K717">
        <v>58.7</v>
      </c>
      <c r="L717">
        <v>47.8</v>
      </c>
      <c r="M717">
        <v>67.900000000000006</v>
      </c>
      <c r="O717">
        <v>0.20100000000000001</v>
      </c>
      <c r="P717">
        <v>100</v>
      </c>
      <c r="Q717">
        <v>4.17</v>
      </c>
      <c r="R717" t="s">
        <v>40</v>
      </c>
      <c r="S717">
        <v>0</v>
      </c>
      <c r="T717">
        <v>0</v>
      </c>
      <c r="U717">
        <v>0</v>
      </c>
      <c r="V717">
        <v>25.3</v>
      </c>
      <c r="W717">
        <v>215.4</v>
      </c>
      <c r="X717">
        <v>1004.8</v>
      </c>
      <c r="Y717">
        <v>66.7</v>
      </c>
      <c r="Z717">
        <v>6.8</v>
      </c>
      <c r="AA717">
        <v>0</v>
      </c>
      <c r="AB717">
        <v>0</v>
      </c>
      <c r="AC717">
        <v>0</v>
      </c>
      <c r="AD717">
        <v>0</v>
      </c>
      <c r="AE717" t="s">
        <v>2212</v>
      </c>
      <c r="AF717" t="s">
        <v>2213</v>
      </c>
      <c r="AG717">
        <v>0.4</v>
      </c>
      <c r="AH717" t="s">
        <v>56</v>
      </c>
      <c r="AI717" t="s">
        <v>137</v>
      </c>
      <c r="AJ717" t="s">
        <v>40</v>
      </c>
    </row>
    <row r="718" spans="1:36" x14ac:dyDescent="0.25">
      <c r="A718" t="s">
        <v>32</v>
      </c>
      <c r="B718" t="s">
        <v>2214</v>
      </c>
      <c r="C718">
        <f>YEAR(B718)</f>
        <v>2001</v>
      </c>
      <c r="D718">
        <v>59.1</v>
      </c>
      <c r="E718">
        <v>48.3</v>
      </c>
      <c r="F718">
        <v>53.4</v>
      </c>
      <c r="H718" s="2">
        <f>IF(F718-54&lt;=0,0,IF(F718-54&lt;=1,1,2))</f>
        <v>0</v>
      </c>
      <c r="I718">
        <v>59.1</v>
      </c>
      <c r="J718">
        <v>45.2</v>
      </c>
      <c r="K718">
        <v>53.3</v>
      </c>
      <c r="L718">
        <v>40.9</v>
      </c>
      <c r="M718">
        <v>62.9</v>
      </c>
      <c r="O718">
        <v>1.6E-2</v>
      </c>
      <c r="P718">
        <v>100</v>
      </c>
      <c r="Q718">
        <v>8.33</v>
      </c>
      <c r="R718" t="s">
        <v>40</v>
      </c>
      <c r="S718">
        <v>0</v>
      </c>
      <c r="T718">
        <v>0</v>
      </c>
      <c r="U718">
        <v>0</v>
      </c>
      <c r="V718">
        <v>26.4</v>
      </c>
      <c r="W718">
        <v>237</v>
      </c>
      <c r="X718">
        <v>1010.7</v>
      </c>
      <c r="Y718">
        <v>66.7</v>
      </c>
      <c r="Z718">
        <v>6.8</v>
      </c>
      <c r="AA718">
        <v>0</v>
      </c>
      <c r="AB718">
        <v>0</v>
      </c>
      <c r="AC718">
        <v>0</v>
      </c>
      <c r="AD718">
        <v>0</v>
      </c>
      <c r="AE718" t="s">
        <v>2215</v>
      </c>
      <c r="AF718" t="s">
        <v>2216</v>
      </c>
      <c r="AG718">
        <v>0.43</v>
      </c>
      <c r="AH718" t="s">
        <v>56</v>
      </c>
      <c r="AI718" t="s">
        <v>101</v>
      </c>
      <c r="AJ718" t="s">
        <v>40</v>
      </c>
    </row>
    <row r="719" spans="1:36" x14ac:dyDescent="0.25">
      <c r="A719" t="s">
        <v>32</v>
      </c>
      <c r="B719" t="s">
        <v>2217</v>
      </c>
      <c r="C719">
        <f>YEAR(B719)</f>
        <v>2001</v>
      </c>
      <c r="D719">
        <v>60.9</v>
      </c>
      <c r="E719">
        <v>48.3</v>
      </c>
      <c r="F719">
        <v>53.4</v>
      </c>
      <c r="H719" s="2">
        <f>IF(F719-54&lt;=0,0,IF(F719-54&lt;=1,1,2))</f>
        <v>0</v>
      </c>
      <c r="I719">
        <v>60.9</v>
      </c>
      <c r="J719">
        <v>43.1</v>
      </c>
      <c r="K719">
        <v>52.8</v>
      </c>
      <c r="L719">
        <v>40.200000000000003</v>
      </c>
      <c r="M719">
        <v>61.6</v>
      </c>
      <c r="O719">
        <v>2.8000000000000001E-2</v>
      </c>
      <c r="P719">
        <v>100</v>
      </c>
      <c r="Q719">
        <v>4.17</v>
      </c>
      <c r="R719" t="s">
        <v>40</v>
      </c>
      <c r="S719">
        <v>0</v>
      </c>
      <c r="T719">
        <v>0</v>
      </c>
      <c r="U719">
        <v>0</v>
      </c>
      <c r="V719">
        <v>15</v>
      </c>
      <c r="W719">
        <v>239.5</v>
      </c>
      <c r="X719">
        <v>1019.6</v>
      </c>
      <c r="Y719">
        <v>44.8</v>
      </c>
      <c r="Z719">
        <v>6.8</v>
      </c>
      <c r="AA719">
        <v>0</v>
      </c>
      <c r="AB719">
        <v>0</v>
      </c>
      <c r="AC719">
        <v>0</v>
      </c>
      <c r="AD719">
        <v>0</v>
      </c>
      <c r="AE719" t="s">
        <v>2218</v>
      </c>
      <c r="AF719" t="s">
        <v>2219</v>
      </c>
      <c r="AG719">
        <v>0.47</v>
      </c>
      <c r="AH719" t="s">
        <v>56</v>
      </c>
      <c r="AI719" t="s">
        <v>137</v>
      </c>
      <c r="AJ719" t="s">
        <v>40</v>
      </c>
    </row>
    <row r="720" spans="1:36" x14ac:dyDescent="0.25">
      <c r="A720" t="s">
        <v>32</v>
      </c>
      <c r="B720" t="s">
        <v>2220</v>
      </c>
      <c r="C720">
        <f>YEAR(B720)</f>
        <v>2001</v>
      </c>
      <c r="D720">
        <v>62.7</v>
      </c>
      <c r="E720">
        <v>46.5</v>
      </c>
      <c r="F720">
        <v>54.9</v>
      </c>
      <c r="H720" s="2">
        <f>IF(F720-54&lt;=0,0,IF(F720-54&lt;=1,1,2))</f>
        <v>1</v>
      </c>
      <c r="I720">
        <v>62.7</v>
      </c>
      <c r="J720">
        <v>43.6</v>
      </c>
      <c r="K720">
        <v>54.2</v>
      </c>
      <c r="L720">
        <v>45.7</v>
      </c>
      <c r="M720">
        <v>71.400000000000006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15</v>
      </c>
      <c r="W720">
        <v>168.9</v>
      </c>
      <c r="X720">
        <v>1018.7</v>
      </c>
      <c r="Y720">
        <v>58.6</v>
      </c>
      <c r="Z720">
        <v>6.8</v>
      </c>
      <c r="AA720">
        <v>0</v>
      </c>
      <c r="AB720">
        <v>0</v>
      </c>
      <c r="AC720">
        <v>0</v>
      </c>
      <c r="AD720">
        <v>0</v>
      </c>
      <c r="AE720" t="s">
        <v>2221</v>
      </c>
      <c r="AF720" t="s">
        <v>2222</v>
      </c>
      <c r="AG720">
        <v>0.5</v>
      </c>
      <c r="AH720" t="s">
        <v>36</v>
      </c>
      <c r="AI720" t="s">
        <v>37</v>
      </c>
      <c r="AJ720" t="s">
        <v>38</v>
      </c>
    </row>
    <row r="721" spans="1:36" x14ac:dyDescent="0.25">
      <c r="A721" t="s">
        <v>32</v>
      </c>
      <c r="B721" t="s">
        <v>2223</v>
      </c>
      <c r="C721">
        <f>YEAR(B721)</f>
        <v>2001</v>
      </c>
      <c r="D721">
        <v>64.5</v>
      </c>
      <c r="E721">
        <v>53.7</v>
      </c>
      <c r="F721">
        <v>58.2</v>
      </c>
      <c r="H721" s="2">
        <f>IF(F721-54&lt;=0,0,IF(F721-54&lt;=1,1,2))</f>
        <v>2</v>
      </c>
      <c r="I721">
        <v>64.5</v>
      </c>
      <c r="J721">
        <v>53.7</v>
      </c>
      <c r="K721">
        <v>58.2</v>
      </c>
      <c r="L721">
        <v>47.2</v>
      </c>
      <c r="M721">
        <v>67.099999999999994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11.4</v>
      </c>
      <c r="W721">
        <v>186.8</v>
      </c>
      <c r="X721">
        <v>1016.5</v>
      </c>
      <c r="Y721">
        <v>46.7</v>
      </c>
      <c r="Z721">
        <v>6.8</v>
      </c>
      <c r="AA721">
        <v>0</v>
      </c>
      <c r="AB721">
        <v>0</v>
      </c>
      <c r="AC721">
        <v>0</v>
      </c>
      <c r="AD721">
        <v>0</v>
      </c>
      <c r="AE721" t="s">
        <v>2224</v>
      </c>
      <c r="AF721" t="s">
        <v>2225</v>
      </c>
      <c r="AG721">
        <v>0.53</v>
      </c>
      <c r="AH721" t="s">
        <v>36</v>
      </c>
      <c r="AI721" t="s">
        <v>37</v>
      </c>
      <c r="AJ721" t="s">
        <v>38</v>
      </c>
    </row>
    <row r="722" spans="1:36" x14ac:dyDescent="0.25">
      <c r="A722" t="s">
        <v>32</v>
      </c>
      <c r="B722" t="s">
        <v>2226</v>
      </c>
      <c r="C722">
        <f>YEAR(B722)</f>
        <v>2002</v>
      </c>
      <c r="D722">
        <v>66.3</v>
      </c>
      <c r="E722">
        <v>50.1</v>
      </c>
      <c r="F722">
        <v>58.4</v>
      </c>
      <c r="H722" s="2">
        <f>IF(F722-54&lt;=0,0,IF(F722-54&lt;=1,1,2))</f>
        <v>2</v>
      </c>
      <c r="I722">
        <v>66.3</v>
      </c>
      <c r="J722">
        <v>50.1</v>
      </c>
      <c r="K722">
        <v>58.4</v>
      </c>
      <c r="L722">
        <v>51</v>
      </c>
      <c r="M722">
        <v>76.900000000000006</v>
      </c>
      <c r="N722">
        <f>AVERAGE(M722:M1117)</f>
        <v>66.587626262626259</v>
      </c>
      <c r="O722">
        <v>0.161</v>
      </c>
      <c r="P722">
        <v>100</v>
      </c>
      <c r="Q722">
        <v>4.17</v>
      </c>
      <c r="R722" t="s">
        <v>40</v>
      </c>
      <c r="S722">
        <v>0</v>
      </c>
      <c r="T722">
        <v>0</v>
      </c>
      <c r="U722">
        <v>0</v>
      </c>
      <c r="V722">
        <v>18.3</v>
      </c>
      <c r="W722">
        <v>160</v>
      </c>
      <c r="X722">
        <v>1014.3</v>
      </c>
      <c r="Y722">
        <v>85.8</v>
      </c>
      <c r="Z722">
        <v>6.6</v>
      </c>
      <c r="AA722">
        <v>0</v>
      </c>
      <c r="AB722">
        <v>0</v>
      </c>
      <c r="AC722">
        <v>0</v>
      </c>
      <c r="AD722">
        <v>0</v>
      </c>
      <c r="AE722" t="s">
        <v>2227</v>
      </c>
      <c r="AF722" t="s">
        <v>2228</v>
      </c>
      <c r="AG722">
        <v>0.56999999999999995</v>
      </c>
      <c r="AH722" t="s">
        <v>56</v>
      </c>
      <c r="AI722" t="s">
        <v>65</v>
      </c>
      <c r="AJ722" t="s">
        <v>40</v>
      </c>
    </row>
    <row r="723" spans="1:36" x14ac:dyDescent="0.25">
      <c r="A723" t="s">
        <v>32</v>
      </c>
      <c r="B723" t="s">
        <v>2229</v>
      </c>
      <c r="C723">
        <f>YEAR(B723)</f>
        <v>2002</v>
      </c>
      <c r="D723">
        <v>50.1</v>
      </c>
      <c r="E723">
        <v>44.7</v>
      </c>
      <c r="F723">
        <v>46.9</v>
      </c>
      <c r="H723" s="2">
        <f>IF(F723-54&lt;=0,0,IF(F723-54&lt;=1,1,2))</f>
        <v>0</v>
      </c>
      <c r="I723">
        <v>50.1</v>
      </c>
      <c r="J723">
        <v>35.200000000000003</v>
      </c>
      <c r="K723">
        <v>40.1</v>
      </c>
      <c r="L723">
        <v>35.200000000000003</v>
      </c>
      <c r="M723">
        <v>64.599999999999994</v>
      </c>
      <c r="O723">
        <v>0.46899999999999997</v>
      </c>
      <c r="P723">
        <v>100</v>
      </c>
      <c r="Q723">
        <v>12.5</v>
      </c>
      <c r="R723" t="s">
        <v>40</v>
      </c>
      <c r="S723">
        <v>0</v>
      </c>
      <c r="T723">
        <v>0</v>
      </c>
      <c r="U723">
        <v>0</v>
      </c>
      <c r="V723">
        <v>31.1</v>
      </c>
      <c r="W723">
        <v>336.3</v>
      </c>
      <c r="X723">
        <v>1020.1</v>
      </c>
      <c r="Y723">
        <v>87.9</v>
      </c>
      <c r="Z723">
        <v>6.2</v>
      </c>
      <c r="AA723">
        <v>0</v>
      </c>
      <c r="AB723">
        <v>0</v>
      </c>
      <c r="AC723">
        <v>0</v>
      </c>
      <c r="AD723">
        <v>0</v>
      </c>
      <c r="AE723" t="s">
        <v>2230</v>
      </c>
      <c r="AF723" t="s">
        <v>2231</v>
      </c>
      <c r="AG723">
        <v>0.61</v>
      </c>
      <c r="AH723" t="s">
        <v>56</v>
      </c>
      <c r="AI723" t="s">
        <v>111</v>
      </c>
      <c r="AJ723" t="s">
        <v>40</v>
      </c>
    </row>
    <row r="724" spans="1:36" x14ac:dyDescent="0.25">
      <c r="A724" t="s">
        <v>32</v>
      </c>
      <c r="B724" t="s">
        <v>2232</v>
      </c>
      <c r="C724">
        <f>YEAR(B724)</f>
        <v>2002</v>
      </c>
      <c r="D724">
        <v>55.5</v>
      </c>
      <c r="E724">
        <v>41.1</v>
      </c>
      <c r="F724">
        <v>47.7</v>
      </c>
      <c r="H724" s="2">
        <f>IF(F724-54&lt;=0,0,IF(F724-54&lt;=1,1,2))</f>
        <v>0</v>
      </c>
      <c r="I724">
        <v>55.5</v>
      </c>
      <c r="J724">
        <v>35.9</v>
      </c>
      <c r="K724">
        <v>45.2</v>
      </c>
      <c r="L724">
        <v>33</v>
      </c>
      <c r="M724">
        <v>57.8</v>
      </c>
      <c r="O724">
        <v>0.02</v>
      </c>
      <c r="P724">
        <v>100</v>
      </c>
      <c r="Q724">
        <v>4.17</v>
      </c>
      <c r="R724" t="s">
        <v>40</v>
      </c>
      <c r="S724">
        <v>0</v>
      </c>
      <c r="T724">
        <v>0</v>
      </c>
      <c r="U724">
        <v>0</v>
      </c>
      <c r="V724">
        <v>21.9</v>
      </c>
      <c r="W724">
        <v>245.4</v>
      </c>
      <c r="X724">
        <v>1020.2</v>
      </c>
      <c r="Y724">
        <v>56.1</v>
      </c>
      <c r="Z724">
        <v>6.8</v>
      </c>
      <c r="AA724">
        <v>0</v>
      </c>
      <c r="AB724">
        <v>0</v>
      </c>
      <c r="AC724">
        <v>0</v>
      </c>
      <c r="AD724">
        <v>0</v>
      </c>
      <c r="AE724" t="s">
        <v>2233</v>
      </c>
      <c r="AF724" t="s">
        <v>2234</v>
      </c>
      <c r="AG724">
        <v>0.64</v>
      </c>
      <c r="AH724" t="s">
        <v>56</v>
      </c>
      <c r="AI724" t="s">
        <v>65</v>
      </c>
      <c r="AJ724" t="s">
        <v>40</v>
      </c>
    </row>
    <row r="725" spans="1:36" x14ac:dyDescent="0.25">
      <c r="A725" t="s">
        <v>32</v>
      </c>
      <c r="B725" t="s">
        <v>2235</v>
      </c>
      <c r="C725">
        <f>YEAR(B725)</f>
        <v>2002</v>
      </c>
      <c r="D725">
        <v>50.1</v>
      </c>
      <c r="E725">
        <v>41.1</v>
      </c>
      <c r="F725">
        <v>46.9</v>
      </c>
      <c r="H725" s="2">
        <f>IF(F725-54&lt;=0,0,IF(F725-54&lt;=1,1,2))</f>
        <v>0</v>
      </c>
      <c r="I725">
        <v>50.1</v>
      </c>
      <c r="J725">
        <v>33.200000000000003</v>
      </c>
      <c r="K725">
        <v>41.6</v>
      </c>
      <c r="L725">
        <v>42</v>
      </c>
      <c r="M725">
        <v>83</v>
      </c>
      <c r="O725">
        <v>1.343</v>
      </c>
      <c r="P725">
        <v>100</v>
      </c>
      <c r="Q725">
        <v>16.670000000000002</v>
      </c>
      <c r="R725" t="s">
        <v>40</v>
      </c>
      <c r="S725">
        <v>0</v>
      </c>
      <c r="T725">
        <v>0</v>
      </c>
      <c r="U725">
        <v>0</v>
      </c>
      <c r="V725">
        <v>28.9</v>
      </c>
      <c r="W725">
        <v>284.8</v>
      </c>
      <c r="X725">
        <v>1010.8</v>
      </c>
      <c r="Y725">
        <v>98.1</v>
      </c>
      <c r="Z725">
        <v>4.8</v>
      </c>
      <c r="AA725">
        <v>0</v>
      </c>
      <c r="AB725">
        <v>0</v>
      </c>
      <c r="AC725">
        <v>0</v>
      </c>
      <c r="AD725">
        <v>0</v>
      </c>
      <c r="AE725" t="s">
        <v>2236</v>
      </c>
      <c r="AF725" t="s">
        <v>2237</v>
      </c>
      <c r="AG725">
        <v>0.68</v>
      </c>
      <c r="AH725" t="s">
        <v>43</v>
      </c>
      <c r="AI725" t="s">
        <v>48</v>
      </c>
      <c r="AJ725" t="s">
        <v>40</v>
      </c>
    </row>
    <row r="726" spans="1:36" x14ac:dyDescent="0.25">
      <c r="A726" t="s">
        <v>32</v>
      </c>
      <c r="B726" t="s">
        <v>2238</v>
      </c>
      <c r="C726">
        <f>YEAR(B726)</f>
        <v>2002</v>
      </c>
      <c r="D726">
        <v>44.7</v>
      </c>
      <c r="E726">
        <v>39.299999999999997</v>
      </c>
      <c r="F726">
        <v>42.7</v>
      </c>
      <c r="H726" s="2">
        <f>IF(F726-54&lt;=0,0,IF(F726-54&lt;=1,1,2))</f>
        <v>0</v>
      </c>
      <c r="I726">
        <v>38</v>
      </c>
      <c r="J726">
        <v>31.2</v>
      </c>
      <c r="K726">
        <v>34.299999999999997</v>
      </c>
      <c r="L726">
        <v>33.6</v>
      </c>
      <c r="M726">
        <v>71.099999999999994</v>
      </c>
      <c r="O726">
        <v>0.46800000000000003</v>
      </c>
      <c r="P726">
        <v>100</v>
      </c>
      <c r="Q726">
        <v>8.33</v>
      </c>
      <c r="R726" t="s">
        <v>40</v>
      </c>
      <c r="S726">
        <v>0</v>
      </c>
      <c r="T726">
        <v>0</v>
      </c>
      <c r="U726">
        <v>0</v>
      </c>
      <c r="V726">
        <v>28.9</v>
      </c>
      <c r="W726">
        <v>347.1</v>
      </c>
      <c r="X726">
        <v>1017.2</v>
      </c>
      <c r="Y726">
        <v>93.9</v>
      </c>
      <c r="Z726">
        <v>5.7</v>
      </c>
      <c r="AA726">
        <v>0</v>
      </c>
      <c r="AB726">
        <v>0</v>
      </c>
      <c r="AC726">
        <v>0</v>
      </c>
      <c r="AD726">
        <v>0</v>
      </c>
      <c r="AE726" t="s">
        <v>2239</v>
      </c>
      <c r="AF726" t="s">
        <v>2240</v>
      </c>
      <c r="AG726">
        <v>0.71</v>
      </c>
      <c r="AH726" t="s">
        <v>43</v>
      </c>
      <c r="AI726" t="s">
        <v>1063</v>
      </c>
      <c r="AJ726" t="s">
        <v>40</v>
      </c>
    </row>
    <row r="727" spans="1:36" x14ac:dyDescent="0.25">
      <c r="A727" t="s">
        <v>32</v>
      </c>
      <c r="B727" t="s">
        <v>2241</v>
      </c>
      <c r="C727">
        <f>YEAR(B727)</f>
        <v>2002</v>
      </c>
      <c r="D727">
        <v>44.7</v>
      </c>
      <c r="E727">
        <v>37.5</v>
      </c>
      <c r="F727">
        <v>41.6</v>
      </c>
      <c r="H727" s="2">
        <f>IF(F727-54&lt;=0,0,IF(F727-54&lt;=1,1,2))</f>
        <v>0</v>
      </c>
      <c r="I727">
        <v>34.799999999999997</v>
      </c>
      <c r="J727">
        <v>25.1</v>
      </c>
      <c r="K727">
        <v>30.8</v>
      </c>
      <c r="L727">
        <v>29.9</v>
      </c>
      <c r="M727">
        <v>64</v>
      </c>
      <c r="O727">
        <v>0.122</v>
      </c>
      <c r="P727">
        <v>100</v>
      </c>
      <c r="Q727">
        <v>12.5</v>
      </c>
      <c r="R727" t="s">
        <v>40</v>
      </c>
      <c r="S727">
        <v>0</v>
      </c>
      <c r="T727">
        <v>0</v>
      </c>
      <c r="U727">
        <v>0</v>
      </c>
      <c r="V727">
        <v>33.299999999999997</v>
      </c>
      <c r="W727">
        <v>328.8</v>
      </c>
      <c r="X727">
        <v>1017.1</v>
      </c>
      <c r="Y727">
        <v>89.6</v>
      </c>
      <c r="Z727">
        <v>5.9</v>
      </c>
      <c r="AA727">
        <v>0</v>
      </c>
      <c r="AB727">
        <v>0</v>
      </c>
      <c r="AC727">
        <v>0</v>
      </c>
      <c r="AD727">
        <v>0</v>
      </c>
      <c r="AE727" t="s">
        <v>2242</v>
      </c>
      <c r="AF727" t="s">
        <v>2243</v>
      </c>
      <c r="AG727">
        <v>0.75</v>
      </c>
      <c r="AH727" t="s">
        <v>56</v>
      </c>
      <c r="AI727" t="s">
        <v>101</v>
      </c>
      <c r="AJ727" t="s">
        <v>40</v>
      </c>
    </row>
    <row r="728" spans="1:36" x14ac:dyDescent="0.25">
      <c r="A728" t="s">
        <v>32</v>
      </c>
      <c r="B728" t="s">
        <v>2244</v>
      </c>
      <c r="C728">
        <f>YEAR(B728)</f>
        <v>2002</v>
      </c>
      <c r="D728">
        <v>50.1</v>
      </c>
      <c r="E728">
        <v>42.9</v>
      </c>
      <c r="F728">
        <v>46.7</v>
      </c>
      <c r="H728" s="2">
        <f>IF(F728-54&lt;=0,0,IF(F728-54&lt;=1,1,2))</f>
        <v>0</v>
      </c>
      <c r="I728">
        <v>50.1</v>
      </c>
      <c r="J728">
        <v>31.6</v>
      </c>
      <c r="K728">
        <v>39.1</v>
      </c>
      <c r="L728">
        <v>32.6</v>
      </c>
      <c r="M728">
        <v>58.1</v>
      </c>
      <c r="O728">
        <v>5.0999999999999997E-2</v>
      </c>
      <c r="P728">
        <v>100</v>
      </c>
      <c r="Q728">
        <v>8.33</v>
      </c>
      <c r="R728" t="s">
        <v>40</v>
      </c>
      <c r="S728">
        <v>0</v>
      </c>
      <c r="T728">
        <v>0</v>
      </c>
      <c r="U728">
        <v>0</v>
      </c>
      <c r="V728">
        <v>35.6</v>
      </c>
      <c r="W728">
        <v>327.7</v>
      </c>
      <c r="X728">
        <v>1020.4</v>
      </c>
      <c r="Y728">
        <v>90.4</v>
      </c>
      <c r="Z728">
        <v>6.5</v>
      </c>
      <c r="AA728">
        <v>0</v>
      </c>
      <c r="AB728">
        <v>0</v>
      </c>
      <c r="AC728">
        <v>0</v>
      </c>
      <c r="AD728">
        <v>0</v>
      </c>
      <c r="AE728" t="s">
        <v>2245</v>
      </c>
      <c r="AF728" t="s">
        <v>2246</v>
      </c>
      <c r="AG728">
        <v>0.78</v>
      </c>
      <c r="AH728" t="s">
        <v>43</v>
      </c>
      <c r="AI728" t="s">
        <v>1063</v>
      </c>
      <c r="AJ728" t="s">
        <v>40</v>
      </c>
    </row>
    <row r="729" spans="1:36" x14ac:dyDescent="0.25">
      <c r="A729" t="s">
        <v>32</v>
      </c>
      <c r="B729" t="s">
        <v>2247</v>
      </c>
      <c r="C729">
        <f>YEAR(B729)</f>
        <v>2002</v>
      </c>
      <c r="D729">
        <v>50.1</v>
      </c>
      <c r="E729">
        <v>48.3</v>
      </c>
      <c r="F729">
        <v>49.1</v>
      </c>
      <c r="H729" s="2">
        <f>IF(F729-54&lt;=0,0,IF(F729-54&lt;=1,1,2))</f>
        <v>0</v>
      </c>
      <c r="I729">
        <v>50.1</v>
      </c>
      <c r="J729">
        <v>41.7</v>
      </c>
      <c r="K729">
        <v>46.4</v>
      </c>
      <c r="L729">
        <v>38.9</v>
      </c>
      <c r="M729">
        <v>68.2</v>
      </c>
      <c r="O729">
        <v>3.5000000000000003E-2</v>
      </c>
      <c r="P729">
        <v>100</v>
      </c>
      <c r="Q729">
        <v>8.33</v>
      </c>
      <c r="R729" t="s">
        <v>40</v>
      </c>
      <c r="S729">
        <v>0</v>
      </c>
      <c r="T729">
        <v>0</v>
      </c>
      <c r="U729">
        <v>0</v>
      </c>
      <c r="V729">
        <v>19.5</v>
      </c>
      <c r="W729">
        <v>317.39999999999998</v>
      </c>
      <c r="X729">
        <v>1025.9000000000001</v>
      </c>
      <c r="Y729">
        <v>89.1</v>
      </c>
      <c r="Z729">
        <v>6.8</v>
      </c>
      <c r="AA729">
        <v>0</v>
      </c>
      <c r="AB729">
        <v>0</v>
      </c>
      <c r="AC729">
        <v>0</v>
      </c>
      <c r="AD729">
        <v>0</v>
      </c>
      <c r="AE729" t="s">
        <v>2248</v>
      </c>
      <c r="AF729" t="s">
        <v>2249</v>
      </c>
      <c r="AG729">
        <v>0.82</v>
      </c>
      <c r="AH729" t="s">
        <v>56</v>
      </c>
      <c r="AI729" t="s">
        <v>101</v>
      </c>
      <c r="AJ729" t="s">
        <v>40</v>
      </c>
    </row>
    <row r="730" spans="1:36" x14ac:dyDescent="0.25">
      <c r="A730" t="s">
        <v>32</v>
      </c>
      <c r="B730" t="s">
        <v>2250</v>
      </c>
      <c r="C730">
        <f>YEAR(B730)</f>
        <v>2002</v>
      </c>
      <c r="D730">
        <v>50.1</v>
      </c>
      <c r="E730">
        <v>46.5</v>
      </c>
      <c r="F730">
        <v>48</v>
      </c>
      <c r="H730" s="2">
        <f>IF(F730-54&lt;=0,0,IF(F730-54&lt;=1,1,2))</f>
        <v>0</v>
      </c>
      <c r="I730">
        <v>50.1</v>
      </c>
      <c r="J730">
        <v>36.700000000000003</v>
      </c>
      <c r="K730">
        <v>41.3</v>
      </c>
      <c r="L730">
        <v>33.799999999999997</v>
      </c>
      <c r="M730">
        <v>58.5</v>
      </c>
      <c r="O730">
        <v>3.5000000000000003E-2</v>
      </c>
      <c r="P730">
        <v>100</v>
      </c>
      <c r="Q730">
        <v>8.33</v>
      </c>
      <c r="R730" t="s">
        <v>40</v>
      </c>
      <c r="S730">
        <v>0</v>
      </c>
      <c r="T730">
        <v>0</v>
      </c>
      <c r="U730">
        <v>0</v>
      </c>
      <c r="V730">
        <v>34.4</v>
      </c>
      <c r="W730">
        <v>340.1</v>
      </c>
      <c r="X730">
        <v>1026.9000000000001</v>
      </c>
      <c r="Y730">
        <v>89.2</v>
      </c>
      <c r="Z730">
        <v>6.7</v>
      </c>
      <c r="AA730">
        <v>0</v>
      </c>
      <c r="AB730">
        <v>0</v>
      </c>
      <c r="AC730">
        <v>0</v>
      </c>
      <c r="AD730">
        <v>0</v>
      </c>
      <c r="AE730" t="s">
        <v>2251</v>
      </c>
      <c r="AF730" t="s">
        <v>2252</v>
      </c>
      <c r="AG730">
        <v>0.85</v>
      </c>
      <c r="AH730" t="s">
        <v>56</v>
      </c>
      <c r="AI730" t="s">
        <v>101</v>
      </c>
      <c r="AJ730" t="s">
        <v>40</v>
      </c>
    </row>
    <row r="731" spans="1:36" x14ac:dyDescent="0.25">
      <c r="A731" t="s">
        <v>32</v>
      </c>
      <c r="B731" t="s">
        <v>2253</v>
      </c>
      <c r="C731">
        <f>YEAR(B731)</f>
        <v>2002</v>
      </c>
      <c r="D731">
        <v>51.9</v>
      </c>
      <c r="E731">
        <v>44.7</v>
      </c>
      <c r="F731">
        <v>48.9</v>
      </c>
      <c r="H731" s="2">
        <f>IF(F731-54&lt;=0,0,IF(F731-54&lt;=1,1,2))</f>
        <v>0</v>
      </c>
      <c r="I731">
        <v>51.9</v>
      </c>
      <c r="J731">
        <v>35.4</v>
      </c>
      <c r="K731">
        <v>45</v>
      </c>
      <c r="L731">
        <v>34.799999999999997</v>
      </c>
      <c r="M731">
        <v>58.1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26.4</v>
      </c>
      <c r="W731">
        <v>338.7</v>
      </c>
      <c r="X731">
        <v>1028</v>
      </c>
      <c r="Y731">
        <v>88.3</v>
      </c>
      <c r="Z731">
        <v>6.8</v>
      </c>
      <c r="AA731">
        <v>0</v>
      </c>
      <c r="AB731">
        <v>0</v>
      </c>
      <c r="AC731">
        <v>0</v>
      </c>
      <c r="AD731">
        <v>0</v>
      </c>
      <c r="AE731" t="s">
        <v>2254</v>
      </c>
      <c r="AF731" t="s">
        <v>2255</v>
      </c>
      <c r="AG731">
        <v>0.89</v>
      </c>
      <c r="AH731" t="s">
        <v>36</v>
      </c>
      <c r="AI731" t="s">
        <v>37</v>
      </c>
      <c r="AJ731" t="s">
        <v>38</v>
      </c>
    </row>
    <row r="732" spans="1:36" x14ac:dyDescent="0.25">
      <c r="A732" t="s">
        <v>32</v>
      </c>
      <c r="B732" t="s">
        <v>2256</v>
      </c>
      <c r="C732">
        <f>YEAR(B732)</f>
        <v>2002</v>
      </c>
      <c r="D732">
        <v>53.7</v>
      </c>
      <c r="E732">
        <v>51.9</v>
      </c>
      <c r="F732">
        <v>52.6</v>
      </c>
      <c r="H732" s="2">
        <f>IF(F732-54&lt;=0,0,IF(F732-54&lt;=1,1,2))</f>
        <v>0</v>
      </c>
      <c r="I732">
        <v>53.7</v>
      </c>
      <c r="J732">
        <v>51.9</v>
      </c>
      <c r="K732">
        <v>52.6</v>
      </c>
      <c r="L732">
        <v>39.799999999999997</v>
      </c>
      <c r="M732">
        <v>61.8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21.9</v>
      </c>
      <c r="W732">
        <v>318</v>
      </c>
      <c r="X732">
        <v>1027.8</v>
      </c>
      <c r="Y732">
        <v>91.5</v>
      </c>
      <c r="Z732">
        <v>6.8</v>
      </c>
      <c r="AA732">
        <v>0</v>
      </c>
      <c r="AB732">
        <v>0</v>
      </c>
      <c r="AC732">
        <v>0</v>
      </c>
      <c r="AD732">
        <v>0</v>
      </c>
      <c r="AE732" t="s">
        <v>2257</v>
      </c>
      <c r="AF732" t="s">
        <v>2258</v>
      </c>
      <c r="AG732">
        <v>0.92</v>
      </c>
      <c r="AH732" t="s">
        <v>88</v>
      </c>
      <c r="AI732" t="s">
        <v>89</v>
      </c>
      <c r="AJ732" t="s">
        <v>90</v>
      </c>
    </row>
    <row r="733" spans="1:36" x14ac:dyDescent="0.25">
      <c r="A733" t="s">
        <v>32</v>
      </c>
      <c r="B733" t="s">
        <v>2259</v>
      </c>
      <c r="C733">
        <f>YEAR(B733)</f>
        <v>2002</v>
      </c>
      <c r="D733">
        <v>57.3</v>
      </c>
      <c r="E733">
        <v>53.7</v>
      </c>
      <c r="F733">
        <v>54.5</v>
      </c>
      <c r="H733" s="2">
        <f>IF(F733-54&lt;=0,0,IF(F733-54&lt;=1,1,2))</f>
        <v>1</v>
      </c>
      <c r="I733">
        <v>57.3</v>
      </c>
      <c r="J733">
        <v>53.7</v>
      </c>
      <c r="K733">
        <v>54.5</v>
      </c>
      <c r="L733">
        <v>42.8</v>
      </c>
      <c r="M733">
        <v>64.599999999999994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20.8</v>
      </c>
      <c r="W733">
        <v>314.2</v>
      </c>
      <c r="X733">
        <v>1025.5999999999999</v>
      </c>
      <c r="Y733">
        <v>90</v>
      </c>
      <c r="Z733">
        <v>6.8</v>
      </c>
      <c r="AA733">
        <v>0</v>
      </c>
      <c r="AB733">
        <v>0</v>
      </c>
      <c r="AC733">
        <v>0</v>
      </c>
      <c r="AD733">
        <v>0</v>
      </c>
      <c r="AE733" t="s">
        <v>2260</v>
      </c>
      <c r="AF733" t="s">
        <v>2261</v>
      </c>
      <c r="AG733">
        <v>0.96</v>
      </c>
      <c r="AH733" t="s">
        <v>36</v>
      </c>
      <c r="AI733" t="s">
        <v>37</v>
      </c>
      <c r="AJ733" t="s">
        <v>38</v>
      </c>
    </row>
    <row r="734" spans="1:36" x14ac:dyDescent="0.25">
      <c r="A734" t="s">
        <v>32</v>
      </c>
      <c r="B734" t="s">
        <v>2262</v>
      </c>
      <c r="C734">
        <f>YEAR(B734)</f>
        <v>2002</v>
      </c>
      <c r="D734">
        <v>59.1</v>
      </c>
      <c r="E734">
        <v>50.1</v>
      </c>
      <c r="F734">
        <v>53.3</v>
      </c>
      <c r="H734" s="2">
        <f>IF(F734-54&lt;=0,0,IF(F734-54&lt;=1,1,2))</f>
        <v>0</v>
      </c>
      <c r="I734">
        <v>59.1</v>
      </c>
      <c r="J734">
        <v>50.1</v>
      </c>
      <c r="K734">
        <v>53.3</v>
      </c>
      <c r="L734">
        <v>43.9</v>
      </c>
      <c r="M734">
        <v>70.8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9.1999999999999993</v>
      </c>
      <c r="W734">
        <v>192.8</v>
      </c>
      <c r="X734">
        <v>1024.9000000000001</v>
      </c>
      <c r="Y734">
        <v>79.2</v>
      </c>
      <c r="Z734">
        <v>6.8</v>
      </c>
      <c r="AA734">
        <v>0</v>
      </c>
      <c r="AB734">
        <v>0</v>
      </c>
      <c r="AC734">
        <v>0</v>
      </c>
      <c r="AD734">
        <v>0</v>
      </c>
      <c r="AE734" t="s">
        <v>2263</v>
      </c>
      <c r="AF734" t="s">
        <v>2264</v>
      </c>
      <c r="AG734">
        <v>0</v>
      </c>
      <c r="AH734" t="s">
        <v>36</v>
      </c>
      <c r="AI734" t="s">
        <v>37</v>
      </c>
      <c r="AJ734" t="s">
        <v>38</v>
      </c>
    </row>
    <row r="735" spans="1:36" x14ac:dyDescent="0.25">
      <c r="A735" t="s">
        <v>32</v>
      </c>
      <c r="B735" t="s">
        <v>2265</v>
      </c>
      <c r="C735">
        <f>YEAR(B735)</f>
        <v>2002</v>
      </c>
      <c r="D735">
        <v>53.7</v>
      </c>
      <c r="E735">
        <v>48.3</v>
      </c>
      <c r="F735">
        <v>50.7</v>
      </c>
      <c r="H735" s="2">
        <f>IF(F735-54&lt;=0,0,IF(F735-54&lt;=1,1,2))</f>
        <v>0</v>
      </c>
      <c r="I735">
        <v>53.7</v>
      </c>
      <c r="J735">
        <v>44.7</v>
      </c>
      <c r="K735">
        <v>50.1</v>
      </c>
      <c r="L735">
        <v>46.7</v>
      </c>
      <c r="M735">
        <v>86.4</v>
      </c>
      <c r="O735">
        <v>0.11799999999999999</v>
      </c>
      <c r="P735">
        <v>100</v>
      </c>
      <c r="Q735">
        <v>8.33</v>
      </c>
      <c r="R735" t="s">
        <v>40</v>
      </c>
      <c r="S735">
        <v>0</v>
      </c>
      <c r="T735">
        <v>0</v>
      </c>
      <c r="U735">
        <v>0</v>
      </c>
      <c r="V735">
        <v>8.1</v>
      </c>
      <c r="W735">
        <v>188.2</v>
      </c>
      <c r="X735">
        <v>1023.6</v>
      </c>
      <c r="Y735">
        <v>88.3</v>
      </c>
      <c r="Z735">
        <v>6.4</v>
      </c>
      <c r="AA735">
        <v>0</v>
      </c>
      <c r="AB735">
        <v>0</v>
      </c>
      <c r="AC735">
        <v>0</v>
      </c>
      <c r="AD735">
        <v>0</v>
      </c>
      <c r="AE735" t="s">
        <v>2266</v>
      </c>
      <c r="AF735" t="s">
        <v>2267</v>
      </c>
      <c r="AG735">
        <v>0.03</v>
      </c>
      <c r="AH735" t="s">
        <v>56</v>
      </c>
      <c r="AI735" t="s">
        <v>57</v>
      </c>
      <c r="AJ735" t="s">
        <v>40</v>
      </c>
    </row>
    <row r="736" spans="1:36" x14ac:dyDescent="0.25">
      <c r="A736" t="s">
        <v>32</v>
      </c>
      <c r="B736" t="s">
        <v>2268</v>
      </c>
      <c r="C736">
        <f>YEAR(B736)</f>
        <v>2002</v>
      </c>
      <c r="D736">
        <v>55.5</v>
      </c>
      <c r="E736">
        <v>50.1</v>
      </c>
      <c r="F736">
        <v>52.8</v>
      </c>
      <c r="H736" s="2">
        <f>IF(F736-54&lt;=0,0,IF(F736-54&lt;=1,1,2))</f>
        <v>0</v>
      </c>
      <c r="I736">
        <v>55.5</v>
      </c>
      <c r="J736">
        <v>50.1</v>
      </c>
      <c r="K736">
        <v>52.8</v>
      </c>
      <c r="L736">
        <v>43.9</v>
      </c>
      <c r="M736">
        <v>72.099999999999994</v>
      </c>
      <c r="O736">
        <v>0.20100000000000001</v>
      </c>
      <c r="P736">
        <v>100</v>
      </c>
      <c r="Q736">
        <v>4.17</v>
      </c>
      <c r="R736" t="s">
        <v>40</v>
      </c>
      <c r="S736">
        <v>0</v>
      </c>
      <c r="T736">
        <v>0</v>
      </c>
      <c r="U736">
        <v>0</v>
      </c>
      <c r="V736">
        <v>11.4</v>
      </c>
      <c r="W736">
        <v>348</v>
      </c>
      <c r="X736">
        <v>1021.7</v>
      </c>
      <c r="Y736">
        <v>97.3</v>
      </c>
      <c r="Z736">
        <v>6.8</v>
      </c>
      <c r="AA736">
        <v>0</v>
      </c>
      <c r="AB736">
        <v>0</v>
      </c>
      <c r="AC736">
        <v>0</v>
      </c>
      <c r="AD736">
        <v>0</v>
      </c>
      <c r="AE736" t="s">
        <v>2269</v>
      </c>
      <c r="AF736" t="s">
        <v>2270</v>
      </c>
      <c r="AG736">
        <v>0.06</v>
      </c>
      <c r="AH736" t="s">
        <v>43</v>
      </c>
      <c r="AI736" t="s">
        <v>97</v>
      </c>
      <c r="AJ736" t="s">
        <v>40</v>
      </c>
    </row>
    <row r="737" spans="1:36" x14ac:dyDescent="0.25">
      <c r="A737" t="s">
        <v>32</v>
      </c>
      <c r="B737" t="s">
        <v>2271</v>
      </c>
      <c r="C737">
        <f>YEAR(B737)</f>
        <v>2002</v>
      </c>
      <c r="D737">
        <v>57.3</v>
      </c>
      <c r="E737">
        <v>48.3</v>
      </c>
      <c r="F737">
        <v>52.6</v>
      </c>
      <c r="H737" s="2">
        <f>IF(F737-54&lt;=0,0,IF(F737-54&lt;=1,1,2))</f>
        <v>0</v>
      </c>
      <c r="I737">
        <v>57.3</v>
      </c>
      <c r="J737">
        <v>43.8</v>
      </c>
      <c r="K737">
        <v>51.9</v>
      </c>
      <c r="L737">
        <v>46</v>
      </c>
      <c r="M737">
        <v>78.599999999999994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13.9</v>
      </c>
      <c r="W737">
        <v>139.80000000000001</v>
      </c>
      <c r="X737">
        <v>1021.9</v>
      </c>
      <c r="Y737">
        <v>55.2</v>
      </c>
      <c r="Z737">
        <v>6.8</v>
      </c>
      <c r="AA737">
        <v>0</v>
      </c>
      <c r="AB737">
        <v>0</v>
      </c>
      <c r="AC737">
        <v>0</v>
      </c>
      <c r="AD737">
        <v>0</v>
      </c>
      <c r="AE737" t="s">
        <v>2272</v>
      </c>
      <c r="AF737" t="s">
        <v>2273</v>
      </c>
      <c r="AG737">
        <v>0.09</v>
      </c>
      <c r="AH737" t="s">
        <v>36</v>
      </c>
      <c r="AI737" t="s">
        <v>37</v>
      </c>
      <c r="AJ737" t="s">
        <v>38</v>
      </c>
    </row>
    <row r="738" spans="1:36" x14ac:dyDescent="0.25">
      <c r="A738" t="s">
        <v>32</v>
      </c>
      <c r="B738" t="s">
        <v>2274</v>
      </c>
      <c r="C738">
        <f>YEAR(B738)</f>
        <v>2002</v>
      </c>
      <c r="D738">
        <v>66.3</v>
      </c>
      <c r="E738">
        <v>51.9</v>
      </c>
      <c r="F738">
        <v>57.2</v>
      </c>
      <c r="H738" s="2">
        <f>IF(F738-54&lt;=0,0,IF(F738-54&lt;=1,1,2))</f>
        <v>2</v>
      </c>
      <c r="I738">
        <v>66.3</v>
      </c>
      <c r="J738">
        <v>51.9</v>
      </c>
      <c r="K738">
        <v>57.2</v>
      </c>
      <c r="L738">
        <v>45.3</v>
      </c>
      <c r="M738">
        <v>65.400000000000006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19.5</v>
      </c>
      <c r="W738">
        <v>170</v>
      </c>
      <c r="X738">
        <v>1022.6</v>
      </c>
      <c r="Y738">
        <v>34.200000000000003</v>
      </c>
      <c r="Z738">
        <v>6.8</v>
      </c>
      <c r="AA738">
        <v>0</v>
      </c>
      <c r="AB738">
        <v>0</v>
      </c>
      <c r="AC738">
        <v>0</v>
      </c>
      <c r="AD738">
        <v>0</v>
      </c>
      <c r="AE738" t="s">
        <v>2275</v>
      </c>
      <c r="AF738" t="s">
        <v>2276</v>
      </c>
      <c r="AG738">
        <v>0.13</v>
      </c>
      <c r="AH738" t="s">
        <v>36</v>
      </c>
      <c r="AI738" t="s">
        <v>37</v>
      </c>
      <c r="AJ738" t="s">
        <v>38</v>
      </c>
    </row>
    <row r="739" spans="1:36" x14ac:dyDescent="0.25">
      <c r="A739" t="s">
        <v>32</v>
      </c>
      <c r="B739" t="s">
        <v>2277</v>
      </c>
      <c r="C739">
        <f>YEAR(B739)</f>
        <v>2002</v>
      </c>
      <c r="D739">
        <v>62.7</v>
      </c>
      <c r="E739">
        <v>50.1</v>
      </c>
      <c r="F739">
        <v>54.4</v>
      </c>
      <c r="H739" s="2">
        <f>IF(F739-54&lt;=0,0,IF(F739-54&lt;=1,1,2))</f>
        <v>1</v>
      </c>
      <c r="I739">
        <v>62.7</v>
      </c>
      <c r="J739">
        <v>50.1</v>
      </c>
      <c r="K739">
        <v>54.4</v>
      </c>
      <c r="L739">
        <v>45.2</v>
      </c>
      <c r="M739">
        <v>71.5</v>
      </c>
      <c r="O739">
        <v>5.8999999999999997E-2</v>
      </c>
      <c r="P739">
        <v>100</v>
      </c>
      <c r="Q739">
        <v>8.33</v>
      </c>
      <c r="R739" t="s">
        <v>40</v>
      </c>
      <c r="S739">
        <v>0</v>
      </c>
      <c r="T739">
        <v>0</v>
      </c>
      <c r="U739">
        <v>0</v>
      </c>
      <c r="V739">
        <v>19.5</v>
      </c>
      <c r="W739">
        <v>169.7</v>
      </c>
      <c r="X739">
        <v>1019.6</v>
      </c>
      <c r="Y739">
        <v>57.6</v>
      </c>
      <c r="Z739">
        <v>6.8</v>
      </c>
      <c r="AA739">
        <v>0</v>
      </c>
      <c r="AB739">
        <v>0</v>
      </c>
      <c r="AC739">
        <v>0</v>
      </c>
      <c r="AD739">
        <v>0</v>
      </c>
      <c r="AE739" t="s">
        <v>2278</v>
      </c>
      <c r="AF739" t="s">
        <v>2279</v>
      </c>
      <c r="AG739">
        <v>0.16</v>
      </c>
      <c r="AH739" t="s">
        <v>56</v>
      </c>
      <c r="AI739" t="s">
        <v>101</v>
      </c>
      <c r="AJ739" t="s">
        <v>40</v>
      </c>
    </row>
    <row r="740" spans="1:36" x14ac:dyDescent="0.25">
      <c r="A740" t="s">
        <v>32</v>
      </c>
      <c r="B740" t="s">
        <v>2280</v>
      </c>
      <c r="C740">
        <f>YEAR(B740)</f>
        <v>2002</v>
      </c>
      <c r="D740">
        <v>59.1</v>
      </c>
      <c r="E740">
        <v>50.1</v>
      </c>
      <c r="F740">
        <v>54.3</v>
      </c>
      <c r="H740" s="2">
        <f>IF(F740-54&lt;=0,0,IF(F740-54&lt;=1,1,2))</f>
        <v>1</v>
      </c>
      <c r="I740">
        <v>59.1</v>
      </c>
      <c r="J740">
        <v>50.1</v>
      </c>
      <c r="K740">
        <v>54.3</v>
      </c>
      <c r="L740">
        <v>42.8</v>
      </c>
      <c r="M740">
        <v>66.400000000000006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17.2</v>
      </c>
      <c r="W740">
        <v>251.4</v>
      </c>
      <c r="X740">
        <v>1019</v>
      </c>
      <c r="Y740">
        <v>38.6</v>
      </c>
      <c r="Z740">
        <v>6.8</v>
      </c>
      <c r="AA740">
        <v>0</v>
      </c>
      <c r="AB740">
        <v>0</v>
      </c>
      <c r="AC740">
        <v>0</v>
      </c>
      <c r="AD740">
        <v>0</v>
      </c>
      <c r="AE740" t="s">
        <v>2281</v>
      </c>
      <c r="AF740" t="s">
        <v>2282</v>
      </c>
      <c r="AG740">
        <v>0.19</v>
      </c>
      <c r="AH740" t="s">
        <v>36</v>
      </c>
      <c r="AI740" t="s">
        <v>174</v>
      </c>
      <c r="AJ740" t="s">
        <v>38</v>
      </c>
    </row>
    <row r="741" spans="1:36" x14ac:dyDescent="0.25">
      <c r="A741" t="s">
        <v>32</v>
      </c>
      <c r="B741" t="s">
        <v>2283</v>
      </c>
      <c r="C741">
        <f>YEAR(B741)</f>
        <v>2002</v>
      </c>
      <c r="D741">
        <v>57.3</v>
      </c>
      <c r="E741">
        <v>48.3</v>
      </c>
      <c r="F741">
        <v>52.4</v>
      </c>
      <c r="H741" s="2">
        <f>IF(F741-54&lt;=0,0,IF(F741-54&lt;=1,1,2))</f>
        <v>0</v>
      </c>
      <c r="I741">
        <v>57.3</v>
      </c>
      <c r="J741">
        <v>44.2</v>
      </c>
      <c r="K741">
        <v>51.9</v>
      </c>
      <c r="L741">
        <v>39.6</v>
      </c>
      <c r="M741">
        <v>62.3</v>
      </c>
      <c r="O741">
        <v>4.0000000000000001E-3</v>
      </c>
      <c r="P741">
        <v>100</v>
      </c>
      <c r="Q741">
        <v>4.17</v>
      </c>
      <c r="R741" t="s">
        <v>40</v>
      </c>
      <c r="S741">
        <v>0</v>
      </c>
      <c r="T741">
        <v>0</v>
      </c>
      <c r="U741">
        <v>0</v>
      </c>
      <c r="V741">
        <v>18.3</v>
      </c>
      <c r="W741">
        <v>267.60000000000002</v>
      </c>
      <c r="X741">
        <v>1021</v>
      </c>
      <c r="Y741">
        <v>53.5</v>
      </c>
      <c r="Z741">
        <v>6.8</v>
      </c>
      <c r="AA741">
        <v>0</v>
      </c>
      <c r="AB741">
        <v>0</v>
      </c>
      <c r="AC741">
        <v>0</v>
      </c>
      <c r="AD741">
        <v>0</v>
      </c>
      <c r="AE741" t="s">
        <v>2284</v>
      </c>
      <c r="AF741" t="s">
        <v>2285</v>
      </c>
      <c r="AG741">
        <v>0.22</v>
      </c>
      <c r="AH741" t="s">
        <v>56</v>
      </c>
      <c r="AI741" t="s">
        <v>78</v>
      </c>
      <c r="AJ741" t="s">
        <v>40</v>
      </c>
    </row>
    <row r="742" spans="1:36" x14ac:dyDescent="0.25">
      <c r="A742" t="s">
        <v>32</v>
      </c>
      <c r="B742" t="s">
        <v>2286</v>
      </c>
      <c r="C742">
        <f>YEAR(B742)</f>
        <v>2002</v>
      </c>
      <c r="D742">
        <v>59.1</v>
      </c>
      <c r="E742">
        <v>46.5</v>
      </c>
      <c r="F742">
        <v>51.9</v>
      </c>
      <c r="H742" s="2">
        <f>IF(F742-54&lt;=0,0,IF(F742-54&lt;=1,1,2))</f>
        <v>0</v>
      </c>
      <c r="I742">
        <v>59.1</v>
      </c>
      <c r="J742">
        <v>42</v>
      </c>
      <c r="K742">
        <v>50.8</v>
      </c>
      <c r="L742">
        <v>41.4</v>
      </c>
      <c r="M742">
        <v>67.900000000000006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10.3</v>
      </c>
      <c r="W742">
        <v>210.3</v>
      </c>
      <c r="X742">
        <v>1021.8</v>
      </c>
      <c r="Y742">
        <v>53.3</v>
      </c>
      <c r="Z742">
        <v>6.8</v>
      </c>
      <c r="AA742">
        <v>0</v>
      </c>
      <c r="AB742">
        <v>0</v>
      </c>
      <c r="AC742">
        <v>0</v>
      </c>
      <c r="AD742">
        <v>0</v>
      </c>
      <c r="AE742" t="s">
        <v>2287</v>
      </c>
      <c r="AF742" t="s">
        <v>2288</v>
      </c>
      <c r="AG742">
        <v>0.25</v>
      </c>
      <c r="AH742" t="s">
        <v>36</v>
      </c>
      <c r="AI742" t="s">
        <v>37</v>
      </c>
      <c r="AJ742" t="s">
        <v>38</v>
      </c>
    </row>
    <row r="743" spans="1:36" x14ac:dyDescent="0.25">
      <c r="A743" t="s">
        <v>32</v>
      </c>
      <c r="B743" t="s">
        <v>2289</v>
      </c>
      <c r="C743">
        <f>YEAR(B743)</f>
        <v>2002</v>
      </c>
      <c r="D743">
        <v>60.9</v>
      </c>
      <c r="E743">
        <v>50.1</v>
      </c>
      <c r="F743">
        <v>54.4</v>
      </c>
      <c r="H743" s="2">
        <f>IF(F743-54&lt;=0,0,IF(F743-54&lt;=1,1,2))</f>
        <v>1</v>
      </c>
      <c r="I743">
        <v>60.9</v>
      </c>
      <c r="J743">
        <v>50.1</v>
      </c>
      <c r="K743">
        <v>54.4</v>
      </c>
      <c r="L743">
        <v>44.5</v>
      </c>
      <c r="M743">
        <v>69.8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18.3</v>
      </c>
      <c r="W743">
        <v>264.39999999999998</v>
      </c>
      <c r="X743">
        <v>1019.2</v>
      </c>
      <c r="Y743">
        <v>30.8</v>
      </c>
      <c r="Z743">
        <v>6.8</v>
      </c>
      <c r="AA743">
        <v>0</v>
      </c>
      <c r="AB743">
        <v>0</v>
      </c>
      <c r="AC743">
        <v>0</v>
      </c>
      <c r="AD743">
        <v>0</v>
      </c>
      <c r="AE743" t="s">
        <v>2290</v>
      </c>
      <c r="AF743" t="s">
        <v>2291</v>
      </c>
      <c r="AG743">
        <v>0.28999999999999998</v>
      </c>
      <c r="AH743" t="s">
        <v>36</v>
      </c>
      <c r="AI743" t="s">
        <v>37</v>
      </c>
      <c r="AJ743" t="s">
        <v>38</v>
      </c>
    </row>
    <row r="744" spans="1:36" x14ac:dyDescent="0.25">
      <c r="A744" t="s">
        <v>32</v>
      </c>
      <c r="B744" t="s">
        <v>2292</v>
      </c>
      <c r="C744">
        <f>YEAR(B744)</f>
        <v>2002</v>
      </c>
      <c r="D744">
        <v>60.9</v>
      </c>
      <c r="E744">
        <v>48.3</v>
      </c>
      <c r="F744">
        <v>53.6</v>
      </c>
      <c r="H744" s="2">
        <f>IF(F744-54&lt;=0,0,IF(F744-54&lt;=1,1,2))</f>
        <v>0</v>
      </c>
      <c r="I744">
        <v>60.9</v>
      </c>
      <c r="J744">
        <v>43.8</v>
      </c>
      <c r="K744">
        <v>52.2</v>
      </c>
      <c r="L744">
        <v>48</v>
      </c>
      <c r="M744">
        <v>81.599999999999994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10.3</v>
      </c>
      <c r="W744">
        <v>170.4</v>
      </c>
      <c r="X744">
        <v>1021.4</v>
      </c>
      <c r="Y744">
        <v>45.7</v>
      </c>
      <c r="Z744">
        <v>6.8</v>
      </c>
      <c r="AA744">
        <v>0</v>
      </c>
      <c r="AB744">
        <v>0</v>
      </c>
      <c r="AC744">
        <v>0</v>
      </c>
      <c r="AD744">
        <v>0</v>
      </c>
      <c r="AE744" t="s">
        <v>2293</v>
      </c>
      <c r="AF744" t="s">
        <v>2294</v>
      </c>
      <c r="AG744">
        <v>0.32</v>
      </c>
      <c r="AH744" t="s">
        <v>36</v>
      </c>
      <c r="AI744" t="s">
        <v>174</v>
      </c>
      <c r="AJ744" t="s">
        <v>38</v>
      </c>
    </row>
    <row r="745" spans="1:36" x14ac:dyDescent="0.25">
      <c r="A745" t="s">
        <v>32</v>
      </c>
      <c r="B745" t="s">
        <v>2295</v>
      </c>
      <c r="C745">
        <f>YEAR(B745)</f>
        <v>2002</v>
      </c>
      <c r="D745">
        <v>60.9</v>
      </c>
      <c r="E745">
        <v>50.1</v>
      </c>
      <c r="F745">
        <v>53.5</v>
      </c>
      <c r="H745" s="2">
        <f>IF(F745-54&lt;=0,0,IF(F745-54&lt;=1,1,2))</f>
        <v>0</v>
      </c>
      <c r="I745">
        <v>60.9</v>
      </c>
      <c r="J745">
        <v>50.1</v>
      </c>
      <c r="K745">
        <v>53.5</v>
      </c>
      <c r="L745">
        <v>45.1</v>
      </c>
      <c r="M745">
        <v>73.599999999999994</v>
      </c>
      <c r="O745">
        <v>4.0000000000000001E-3</v>
      </c>
      <c r="P745">
        <v>100</v>
      </c>
      <c r="Q745">
        <v>4.17</v>
      </c>
      <c r="R745" t="s">
        <v>40</v>
      </c>
      <c r="S745">
        <v>0</v>
      </c>
      <c r="T745">
        <v>0</v>
      </c>
      <c r="U745">
        <v>0</v>
      </c>
      <c r="V745">
        <v>12.8</v>
      </c>
      <c r="W745">
        <v>162.19999999999999</v>
      </c>
      <c r="X745">
        <v>1022.2</v>
      </c>
      <c r="Y745">
        <v>53.5</v>
      </c>
      <c r="Z745">
        <v>6.8</v>
      </c>
      <c r="AA745">
        <v>0</v>
      </c>
      <c r="AB745">
        <v>0</v>
      </c>
      <c r="AC745">
        <v>0</v>
      </c>
      <c r="AD745">
        <v>0</v>
      </c>
      <c r="AE745" t="s">
        <v>2296</v>
      </c>
      <c r="AF745" t="s">
        <v>2297</v>
      </c>
      <c r="AG745">
        <v>0.35</v>
      </c>
      <c r="AH745" t="s">
        <v>56</v>
      </c>
      <c r="AI745" t="s">
        <v>61</v>
      </c>
      <c r="AJ745" t="s">
        <v>40</v>
      </c>
    </row>
    <row r="746" spans="1:36" x14ac:dyDescent="0.25">
      <c r="A746" t="s">
        <v>32</v>
      </c>
      <c r="B746" t="s">
        <v>2298</v>
      </c>
      <c r="C746">
        <f>YEAR(B746)</f>
        <v>2002</v>
      </c>
      <c r="D746">
        <v>62.7</v>
      </c>
      <c r="E746">
        <v>48.3</v>
      </c>
      <c r="F746">
        <v>55.3</v>
      </c>
      <c r="H746" s="2">
        <f>IF(F746-54&lt;=0,0,IF(F746-54&lt;=1,1,2))</f>
        <v>2</v>
      </c>
      <c r="I746">
        <v>62.7</v>
      </c>
      <c r="J746">
        <v>43.8</v>
      </c>
      <c r="K746">
        <v>54.7</v>
      </c>
      <c r="L746">
        <v>44.5</v>
      </c>
      <c r="M746">
        <v>68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17.2</v>
      </c>
      <c r="W746">
        <v>167.7</v>
      </c>
      <c r="X746">
        <v>1019.7</v>
      </c>
      <c r="Y746">
        <v>39.6</v>
      </c>
      <c r="Z746">
        <v>6.8</v>
      </c>
      <c r="AA746">
        <v>0</v>
      </c>
      <c r="AB746">
        <v>0</v>
      </c>
      <c r="AC746">
        <v>0</v>
      </c>
      <c r="AD746">
        <v>0</v>
      </c>
      <c r="AE746" t="s">
        <v>2299</v>
      </c>
      <c r="AF746" t="s">
        <v>2300</v>
      </c>
      <c r="AG746">
        <v>0.39</v>
      </c>
      <c r="AH746" t="s">
        <v>36</v>
      </c>
      <c r="AI746" t="s">
        <v>37</v>
      </c>
      <c r="AJ746" t="s">
        <v>38</v>
      </c>
    </row>
    <row r="747" spans="1:36" x14ac:dyDescent="0.25">
      <c r="A747" t="s">
        <v>32</v>
      </c>
      <c r="B747" t="s">
        <v>2301</v>
      </c>
      <c r="C747">
        <f>YEAR(B747)</f>
        <v>2002</v>
      </c>
      <c r="D747">
        <v>62.7</v>
      </c>
      <c r="E747">
        <v>53.7</v>
      </c>
      <c r="F747">
        <v>57.5</v>
      </c>
      <c r="H747" s="2">
        <f>IF(F747-54&lt;=0,0,IF(F747-54&lt;=1,1,2))</f>
        <v>2</v>
      </c>
      <c r="I747">
        <v>62.7</v>
      </c>
      <c r="J747">
        <v>53.7</v>
      </c>
      <c r="K747">
        <v>57.5</v>
      </c>
      <c r="L747">
        <v>49.9</v>
      </c>
      <c r="M747">
        <v>76.2</v>
      </c>
      <c r="O747">
        <v>1.2E-2</v>
      </c>
      <c r="P747">
        <v>100</v>
      </c>
      <c r="Q747">
        <v>4.17</v>
      </c>
      <c r="R747" t="s">
        <v>40</v>
      </c>
      <c r="S747">
        <v>0</v>
      </c>
      <c r="T747">
        <v>0</v>
      </c>
      <c r="U747">
        <v>0</v>
      </c>
      <c r="V747">
        <v>19.5</v>
      </c>
      <c r="W747">
        <v>161.9</v>
      </c>
      <c r="X747">
        <v>1022.4</v>
      </c>
      <c r="Y747">
        <v>86.7</v>
      </c>
      <c r="Z747">
        <v>6.8</v>
      </c>
      <c r="AA747">
        <v>0</v>
      </c>
      <c r="AB747">
        <v>0</v>
      </c>
      <c r="AC747">
        <v>0</v>
      </c>
      <c r="AD747">
        <v>0</v>
      </c>
      <c r="AE747" t="s">
        <v>2302</v>
      </c>
      <c r="AF747" t="s">
        <v>2303</v>
      </c>
      <c r="AG747">
        <v>0.42</v>
      </c>
      <c r="AH747" t="s">
        <v>56</v>
      </c>
      <c r="AI747" t="s">
        <v>61</v>
      </c>
      <c r="AJ747" t="s">
        <v>40</v>
      </c>
    </row>
    <row r="748" spans="1:36" x14ac:dyDescent="0.25">
      <c r="A748" t="s">
        <v>32</v>
      </c>
      <c r="B748" t="s">
        <v>2304</v>
      </c>
      <c r="C748">
        <f>YEAR(B748)</f>
        <v>2002</v>
      </c>
      <c r="D748">
        <v>60.9</v>
      </c>
      <c r="E748">
        <v>51.9</v>
      </c>
      <c r="F748">
        <v>55.7</v>
      </c>
      <c r="H748" s="2">
        <f>IF(F748-54&lt;=0,0,IF(F748-54&lt;=1,1,2))</f>
        <v>2</v>
      </c>
      <c r="I748">
        <v>60.9</v>
      </c>
      <c r="J748">
        <v>51.9</v>
      </c>
      <c r="K748">
        <v>55.7</v>
      </c>
      <c r="L748">
        <v>50.4</v>
      </c>
      <c r="M748">
        <v>82.5</v>
      </c>
      <c r="O748">
        <v>0.161</v>
      </c>
      <c r="P748">
        <v>100</v>
      </c>
      <c r="Q748">
        <v>4.17</v>
      </c>
      <c r="R748" t="s">
        <v>40</v>
      </c>
      <c r="S748">
        <v>0</v>
      </c>
      <c r="T748">
        <v>0</v>
      </c>
      <c r="U748">
        <v>0</v>
      </c>
      <c r="V748">
        <v>12.8</v>
      </c>
      <c r="W748">
        <v>264.2</v>
      </c>
      <c r="X748">
        <v>1022</v>
      </c>
      <c r="Y748">
        <v>75</v>
      </c>
      <c r="Z748">
        <v>6.8</v>
      </c>
      <c r="AA748">
        <v>0</v>
      </c>
      <c r="AB748">
        <v>0</v>
      </c>
      <c r="AC748">
        <v>0</v>
      </c>
      <c r="AD748">
        <v>0</v>
      </c>
      <c r="AE748" t="s">
        <v>2305</v>
      </c>
      <c r="AF748" t="s">
        <v>2306</v>
      </c>
      <c r="AG748">
        <v>0.45</v>
      </c>
      <c r="AH748" t="s">
        <v>56</v>
      </c>
      <c r="AI748" t="s">
        <v>61</v>
      </c>
      <c r="AJ748" t="s">
        <v>40</v>
      </c>
    </row>
    <row r="749" spans="1:36" x14ac:dyDescent="0.25">
      <c r="A749" t="s">
        <v>32</v>
      </c>
      <c r="B749" t="s">
        <v>2307</v>
      </c>
      <c r="C749">
        <f>YEAR(B749)</f>
        <v>2002</v>
      </c>
      <c r="D749">
        <v>62.7</v>
      </c>
      <c r="E749">
        <v>48.3</v>
      </c>
      <c r="F749">
        <v>56</v>
      </c>
      <c r="H749" s="2">
        <f>IF(F749-54&lt;=0,0,IF(F749-54&lt;=1,1,2))</f>
        <v>2</v>
      </c>
      <c r="I749">
        <v>62.7</v>
      </c>
      <c r="J749">
        <v>45.2</v>
      </c>
      <c r="K749">
        <v>55.7</v>
      </c>
      <c r="L749">
        <v>47.8</v>
      </c>
      <c r="M749">
        <v>74.5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21.9</v>
      </c>
      <c r="W749">
        <v>276.60000000000002</v>
      </c>
      <c r="X749">
        <v>1020</v>
      </c>
      <c r="Y749">
        <v>32.5</v>
      </c>
      <c r="Z749">
        <v>6.8</v>
      </c>
      <c r="AA749">
        <v>0</v>
      </c>
      <c r="AB749">
        <v>0</v>
      </c>
      <c r="AC749">
        <v>0</v>
      </c>
      <c r="AD749">
        <v>0</v>
      </c>
      <c r="AE749" t="s">
        <v>2308</v>
      </c>
      <c r="AF749" t="s">
        <v>2309</v>
      </c>
      <c r="AG749">
        <v>0.48</v>
      </c>
      <c r="AH749" t="s">
        <v>36</v>
      </c>
      <c r="AI749" t="s">
        <v>37</v>
      </c>
      <c r="AJ749" t="s">
        <v>38</v>
      </c>
    </row>
    <row r="750" spans="1:36" x14ac:dyDescent="0.25">
      <c r="A750" t="s">
        <v>32</v>
      </c>
      <c r="B750" t="s">
        <v>2310</v>
      </c>
      <c r="C750">
        <f>YEAR(B750)</f>
        <v>2002</v>
      </c>
      <c r="D750">
        <v>62.7</v>
      </c>
      <c r="E750">
        <v>51.9</v>
      </c>
      <c r="F750">
        <v>57.5</v>
      </c>
      <c r="H750" s="2">
        <f>IF(F750-54&lt;=0,0,IF(F750-54&lt;=1,1,2))</f>
        <v>2</v>
      </c>
      <c r="I750">
        <v>62.7</v>
      </c>
      <c r="J750">
        <v>51.9</v>
      </c>
      <c r="K750">
        <v>57.5</v>
      </c>
      <c r="L750">
        <v>49.2</v>
      </c>
      <c r="M750">
        <v>74.5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12.8</v>
      </c>
      <c r="W750">
        <v>294.2</v>
      </c>
      <c r="X750">
        <v>1026.3</v>
      </c>
      <c r="Y750">
        <v>33.299999999999997</v>
      </c>
      <c r="Z750">
        <v>6.8</v>
      </c>
      <c r="AA750">
        <v>0</v>
      </c>
      <c r="AB750">
        <v>0</v>
      </c>
      <c r="AC750">
        <v>0</v>
      </c>
      <c r="AD750">
        <v>0</v>
      </c>
      <c r="AE750" t="s">
        <v>2311</v>
      </c>
      <c r="AF750" t="s">
        <v>2312</v>
      </c>
      <c r="AG750">
        <v>0.5</v>
      </c>
      <c r="AH750" t="s">
        <v>36</v>
      </c>
      <c r="AI750" t="s">
        <v>37</v>
      </c>
      <c r="AJ750" t="s">
        <v>38</v>
      </c>
    </row>
    <row r="751" spans="1:36" x14ac:dyDescent="0.25">
      <c r="A751" t="s">
        <v>32</v>
      </c>
      <c r="B751" t="s">
        <v>2313</v>
      </c>
      <c r="C751">
        <f>YEAR(B751)</f>
        <v>2002</v>
      </c>
      <c r="D751">
        <v>62.7</v>
      </c>
      <c r="E751">
        <v>48.3</v>
      </c>
      <c r="F751">
        <v>55</v>
      </c>
      <c r="H751" s="2">
        <f>IF(F751-54&lt;=0,0,IF(F751-54&lt;=1,1,2))</f>
        <v>1</v>
      </c>
      <c r="I751">
        <v>62.7</v>
      </c>
      <c r="J751">
        <v>45.7</v>
      </c>
      <c r="K751">
        <v>54.8</v>
      </c>
      <c r="L751">
        <v>48.7</v>
      </c>
      <c r="M751">
        <v>79.900000000000006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9.1999999999999993</v>
      </c>
      <c r="W751">
        <v>179.7</v>
      </c>
      <c r="X751">
        <v>1029.3</v>
      </c>
      <c r="Y751">
        <v>36.1</v>
      </c>
      <c r="Z751">
        <v>6.8</v>
      </c>
      <c r="AA751">
        <v>0</v>
      </c>
      <c r="AB751">
        <v>0</v>
      </c>
      <c r="AC751">
        <v>0</v>
      </c>
      <c r="AD751">
        <v>0</v>
      </c>
      <c r="AE751" t="s">
        <v>2314</v>
      </c>
      <c r="AF751" t="s">
        <v>2315</v>
      </c>
      <c r="AG751">
        <v>0.55000000000000004</v>
      </c>
      <c r="AH751" t="s">
        <v>36</v>
      </c>
      <c r="AI751" t="s">
        <v>37</v>
      </c>
      <c r="AJ751" t="s">
        <v>38</v>
      </c>
    </row>
    <row r="752" spans="1:36" x14ac:dyDescent="0.25">
      <c r="A752" t="s">
        <v>32</v>
      </c>
      <c r="B752" t="s">
        <v>2316</v>
      </c>
      <c r="C752">
        <f>YEAR(B752)</f>
        <v>2002</v>
      </c>
      <c r="D752">
        <v>62.7</v>
      </c>
      <c r="E752">
        <v>48.3</v>
      </c>
      <c r="F752">
        <v>55</v>
      </c>
      <c r="H752" s="2">
        <f>IF(F752-54&lt;=0,0,IF(F752-54&lt;=1,1,2))</f>
        <v>1</v>
      </c>
      <c r="I752">
        <v>62.7</v>
      </c>
      <c r="J752">
        <v>43.1</v>
      </c>
      <c r="K752">
        <v>54.6</v>
      </c>
      <c r="L752">
        <v>45</v>
      </c>
      <c r="M752">
        <v>69.599999999999994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13.9</v>
      </c>
      <c r="W752">
        <v>157.5</v>
      </c>
      <c r="X752">
        <v>1027.9000000000001</v>
      </c>
      <c r="Y752">
        <v>30</v>
      </c>
      <c r="Z752">
        <v>6.5</v>
      </c>
      <c r="AA752">
        <v>0</v>
      </c>
      <c r="AB752">
        <v>0</v>
      </c>
      <c r="AC752">
        <v>0</v>
      </c>
      <c r="AD752">
        <v>0</v>
      </c>
      <c r="AE752" t="s">
        <v>2317</v>
      </c>
      <c r="AF752" t="s">
        <v>2318</v>
      </c>
      <c r="AG752">
        <v>0.59</v>
      </c>
      <c r="AH752" t="s">
        <v>36</v>
      </c>
      <c r="AI752" t="s">
        <v>37</v>
      </c>
      <c r="AJ752" t="s">
        <v>38</v>
      </c>
    </row>
    <row r="753" spans="1:36" x14ac:dyDescent="0.25">
      <c r="A753" t="s">
        <v>32</v>
      </c>
      <c r="B753" t="s">
        <v>2319</v>
      </c>
      <c r="C753">
        <f>YEAR(B753)</f>
        <v>2002</v>
      </c>
      <c r="D753">
        <v>59.1</v>
      </c>
      <c r="E753">
        <v>48.3</v>
      </c>
      <c r="F753">
        <v>55.3</v>
      </c>
      <c r="H753" s="2">
        <f>IF(F753-54&lt;=0,0,IF(F753-54&lt;=1,1,2))</f>
        <v>2</v>
      </c>
      <c r="I753">
        <v>59.1</v>
      </c>
      <c r="J753">
        <v>43.8</v>
      </c>
      <c r="K753">
        <v>55.1</v>
      </c>
      <c r="L753">
        <v>50.4</v>
      </c>
      <c r="M753">
        <v>84.1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10.3</v>
      </c>
      <c r="W753">
        <v>152.4</v>
      </c>
      <c r="X753">
        <v>1026.4000000000001</v>
      </c>
      <c r="Y753">
        <v>53.9</v>
      </c>
      <c r="Z753">
        <v>6.8</v>
      </c>
      <c r="AA753">
        <v>0</v>
      </c>
      <c r="AB753">
        <v>0</v>
      </c>
      <c r="AC753">
        <v>0</v>
      </c>
      <c r="AD753">
        <v>0</v>
      </c>
      <c r="AE753" t="s">
        <v>2320</v>
      </c>
      <c r="AF753" t="s">
        <v>2321</v>
      </c>
      <c r="AG753">
        <v>0.62</v>
      </c>
      <c r="AH753" t="s">
        <v>36</v>
      </c>
      <c r="AI753" t="s">
        <v>37</v>
      </c>
      <c r="AJ753" t="s">
        <v>38</v>
      </c>
    </row>
    <row r="754" spans="1:36" x14ac:dyDescent="0.25">
      <c r="A754" t="s">
        <v>32</v>
      </c>
      <c r="B754" t="s">
        <v>2322</v>
      </c>
      <c r="C754">
        <f>YEAR(B754)</f>
        <v>2002</v>
      </c>
      <c r="D754">
        <v>64.5</v>
      </c>
      <c r="E754">
        <v>55.5</v>
      </c>
      <c r="F754">
        <v>58.2</v>
      </c>
      <c r="H754" s="2">
        <f>IF(F754-54&lt;=0,0,IF(F754-54&lt;=1,1,2))</f>
        <v>2</v>
      </c>
      <c r="I754">
        <v>64.5</v>
      </c>
      <c r="J754">
        <v>55.5</v>
      </c>
      <c r="K754">
        <v>58.2</v>
      </c>
      <c r="L754">
        <v>49.1</v>
      </c>
      <c r="M754">
        <v>72.5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11.4</v>
      </c>
      <c r="W754">
        <v>209.6</v>
      </c>
      <c r="X754">
        <v>1027.2</v>
      </c>
      <c r="Y754">
        <v>72.5</v>
      </c>
      <c r="Z754">
        <v>6.8</v>
      </c>
      <c r="AA754">
        <v>0</v>
      </c>
      <c r="AB754">
        <v>0</v>
      </c>
      <c r="AC754">
        <v>0</v>
      </c>
      <c r="AD754">
        <v>0</v>
      </c>
      <c r="AE754" t="s">
        <v>2323</v>
      </c>
      <c r="AF754" t="s">
        <v>2324</v>
      </c>
      <c r="AG754">
        <v>0.66</v>
      </c>
      <c r="AH754" t="s">
        <v>36</v>
      </c>
      <c r="AI754" t="s">
        <v>37</v>
      </c>
      <c r="AJ754" t="s">
        <v>38</v>
      </c>
    </row>
    <row r="755" spans="1:36" x14ac:dyDescent="0.25">
      <c r="A755" t="s">
        <v>32</v>
      </c>
      <c r="B755" t="s">
        <v>2325</v>
      </c>
      <c r="C755">
        <f>YEAR(B755)</f>
        <v>2002</v>
      </c>
      <c r="D755">
        <v>62.7</v>
      </c>
      <c r="E755">
        <v>51.9</v>
      </c>
      <c r="F755">
        <v>57.3</v>
      </c>
      <c r="H755" s="2">
        <f>IF(F755-54&lt;=0,0,IF(F755-54&lt;=1,1,2))</f>
        <v>2</v>
      </c>
      <c r="I755">
        <v>62.7</v>
      </c>
      <c r="J755">
        <v>51.9</v>
      </c>
      <c r="K755">
        <v>57.3</v>
      </c>
      <c r="L755">
        <v>50.9</v>
      </c>
      <c r="M755">
        <v>79.400000000000006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8.1</v>
      </c>
      <c r="W755">
        <v>267.2</v>
      </c>
      <c r="X755">
        <v>1026.9000000000001</v>
      </c>
      <c r="Y755">
        <v>79.2</v>
      </c>
      <c r="Z755">
        <v>6.8</v>
      </c>
      <c r="AA755">
        <v>0</v>
      </c>
      <c r="AB755">
        <v>0</v>
      </c>
      <c r="AC755">
        <v>0</v>
      </c>
      <c r="AD755">
        <v>0</v>
      </c>
      <c r="AE755" t="s">
        <v>2326</v>
      </c>
      <c r="AF755" t="s">
        <v>2327</v>
      </c>
      <c r="AG755">
        <v>0.69</v>
      </c>
      <c r="AH755" t="s">
        <v>36</v>
      </c>
      <c r="AI755" t="s">
        <v>37</v>
      </c>
      <c r="AJ755" t="s">
        <v>38</v>
      </c>
    </row>
    <row r="756" spans="1:36" x14ac:dyDescent="0.25">
      <c r="A756" t="s">
        <v>32</v>
      </c>
      <c r="B756" t="s">
        <v>2328</v>
      </c>
      <c r="C756">
        <f>YEAR(B756)</f>
        <v>2002</v>
      </c>
      <c r="D756">
        <v>60.9</v>
      </c>
      <c r="E756">
        <v>50.1</v>
      </c>
      <c r="F756">
        <v>54.7</v>
      </c>
      <c r="H756" s="2">
        <f>IF(F756-54&lt;=0,0,IF(F756-54&lt;=1,1,2))</f>
        <v>1</v>
      </c>
      <c r="I756">
        <v>60.9</v>
      </c>
      <c r="J756">
        <v>50.1</v>
      </c>
      <c r="K756">
        <v>54.7</v>
      </c>
      <c r="L756">
        <v>48.8</v>
      </c>
      <c r="M756">
        <v>80.8</v>
      </c>
      <c r="O756">
        <v>1.2E-2</v>
      </c>
      <c r="P756">
        <v>100</v>
      </c>
      <c r="Q756">
        <v>4.17</v>
      </c>
      <c r="R756" t="s">
        <v>40</v>
      </c>
      <c r="S756">
        <v>0</v>
      </c>
      <c r="T756">
        <v>0</v>
      </c>
      <c r="U756">
        <v>0</v>
      </c>
      <c r="V756">
        <v>11.4</v>
      </c>
      <c r="W756">
        <v>187.8</v>
      </c>
      <c r="X756">
        <v>1023.5</v>
      </c>
      <c r="Y756">
        <v>68.3</v>
      </c>
      <c r="Z756">
        <v>6.6</v>
      </c>
      <c r="AA756">
        <v>0</v>
      </c>
      <c r="AB756">
        <v>0</v>
      </c>
      <c r="AC756">
        <v>0</v>
      </c>
      <c r="AD756">
        <v>0</v>
      </c>
      <c r="AE756" t="s">
        <v>2329</v>
      </c>
      <c r="AF756" t="s">
        <v>2330</v>
      </c>
      <c r="AG756">
        <v>0.75</v>
      </c>
      <c r="AH756" t="s">
        <v>56</v>
      </c>
      <c r="AI756" t="s">
        <v>65</v>
      </c>
      <c r="AJ756" t="s">
        <v>40</v>
      </c>
    </row>
    <row r="757" spans="1:36" x14ac:dyDescent="0.25">
      <c r="A757" t="s">
        <v>32</v>
      </c>
      <c r="B757" t="s">
        <v>2331</v>
      </c>
      <c r="C757">
        <f>YEAR(B757)</f>
        <v>2002</v>
      </c>
      <c r="D757">
        <v>60.9</v>
      </c>
      <c r="E757">
        <v>48.3</v>
      </c>
      <c r="F757">
        <v>54.6</v>
      </c>
      <c r="H757" s="2">
        <f>IF(F757-54&lt;=0,0,IF(F757-54&lt;=1,1,2))</f>
        <v>1</v>
      </c>
      <c r="I757">
        <v>60.9</v>
      </c>
      <c r="J757">
        <v>45.7</v>
      </c>
      <c r="K757">
        <v>54.3</v>
      </c>
      <c r="L757">
        <v>47.9</v>
      </c>
      <c r="M757">
        <v>78.8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8.1</v>
      </c>
      <c r="W757">
        <v>155.69999999999999</v>
      </c>
      <c r="X757">
        <v>1024</v>
      </c>
      <c r="Y757">
        <v>41.7</v>
      </c>
      <c r="Z757">
        <v>6.8</v>
      </c>
      <c r="AA757">
        <v>0</v>
      </c>
      <c r="AB757">
        <v>0</v>
      </c>
      <c r="AC757">
        <v>0</v>
      </c>
      <c r="AD757">
        <v>0</v>
      </c>
      <c r="AE757" t="s">
        <v>2332</v>
      </c>
      <c r="AF757" t="s">
        <v>2333</v>
      </c>
      <c r="AG757">
        <v>0.76</v>
      </c>
      <c r="AH757" t="s">
        <v>36</v>
      </c>
      <c r="AI757" t="s">
        <v>37</v>
      </c>
      <c r="AJ757" t="s">
        <v>38</v>
      </c>
    </row>
    <row r="758" spans="1:36" x14ac:dyDescent="0.25">
      <c r="A758" t="s">
        <v>32</v>
      </c>
      <c r="B758" t="s">
        <v>2334</v>
      </c>
      <c r="C758">
        <f>YEAR(B758)</f>
        <v>2002</v>
      </c>
      <c r="D758">
        <v>60.9</v>
      </c>
      <c r="E758">
        <v>46.5</v>
      </c>
      <c r="F758">
        <v>53.3</v>
      </c>
      <c r="H758" s="2">
        <f>IF(F758-54&lt;=0,0,IF(F758-54&lt;=1,1,2))</f>
        <v>0</v>
      </c>
      <c r="I758">
        <v>60.9</v>
      </c>
      <c r="J758">
        <v>41.6</v>
      </c>
      <c r="K758">
        <v>52.3</v>
      </c>
      <c r="L758">
        <v>46.9</v>
      </c>
      <c r="M758">
        <v>79.900000000000006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11.4</v>
      </c>
      <c r="W758">
        <v>158.69999999999999</v>
      </c>
      <c r="X758">
        <v>1021.7</v>
      </c>
      <c r="Y758">
        <v>58.6</v>
      </c>
      <c r="Z758">
        <v>6.8</v>
      </c>
      <c r="AA758">
        <v>0</v>
      </c>
      <c r="AB758">
        <v>0</v>
      </c>
      <c r="AC758">
        <v>0</v>
      </c>
      <c r="AD758">
        <v>0</v>
      </c>
      <c r="AE758" t="s">
        <v>2335</v>
      </c>
      <c r="AF758" t="s">
        <v>2336</v>
      </c>
      <c r="AG758">
        <v>0.79</v>
      </c>
      <c r="AH758" t="s">
        <v>36</v>
      </c>
      <c r="AI758" t="s">
        <v>37</v>
      </c>
      <c r="AJ758" t="s">
        <v>38</v>
      </c>
    </row>
    <row r="759" spans="1:36" x14ac:dyDescent="0.25">
      <c r="A759" t="s">
        <v>32</v>
      </c>
      <c r="B759" t="s">
        <v>2337</v>
      </c>
      <c r="C759">
        <f>YEAR(B759)</f>
        <v>2002</v>
      </c>
      <c r="D759">
        <v>60.9</v>
      </c>
      <c r="E759">
        <v>44.7</v>
      </c>
      <c r="F759">
        <v>53.2</v>
      </c>
      <c r="H759" s="2">
        <f>IF(F759-54&lt;=0,0,IF(F759-54&lt;=1,1,2))</f>
        <v>0</v>
      </c>
      <c r="I759">
        <v>60.9</v>
      </c>
      <c r="J759">
        <v>40.799999999999997</v>
      </c>
      <c r="K759">
        <v>52</v>
      </c>
      <c r="L759">
        <v>44.9</v>
      </c>
      <c r="M759">
        <v>74.099999999999994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9.1999999999999993</v>
      </c>
      <c r="W759">
        <v>143.19999999999999</v>
      </c>
      <c r="X759">
        <v>1019.5</v>
      </c>
      <c r="Y759">
        <v>32.700000000000003</v>
      </c>
      <c r="Z759">
        <v>6.8</v>
      </c>
      <c r="AA759">
        <v>0</v>
      </c>
      <c r="AB759">
        <v>0</v>
      </c>
      <c r="AC759">
        <v>0</v>
      </c>
      <c r="AD759">
        <v>0</v>
      </c>
      <c r="AE759" t="s">
        <v>2338</v>
      </c>
      <c r="AF759" t="s">
        <v>2339</v>
      </c>
      <c r="AG759">
        <v>0.83</v>
      </c>
      <c r="AH759" t="s">
        <v>36</v>
      </c>
      <c r="AI759" t="s">
        <v>37</v>
      </c>
      <c r="AJ759" t="s">
        <v>38</v>
      </c>
    </row>
    <row r="760" spans="1:36" x14ac:dyDescent="0.25">
      <c r="A760" t="s">
        <v>32</v>
      </c>
      <c r="B760" t="s">
        <v>2340</v>
      </c>
      <c r="C760">
        <f>YEAR(B760)</f>
        <v>2002</v>
      </c>
      <c r="D760">
        <v>60.9</v>
      </c>
      <c r="E760">
        <v>48.3</v>
      </c>
      <c r="F760">
        <v>53.6</v>
      </c>
      <c r="H760" s="2">
        <f>IF(F760-54&lt;=0,0,IF(F760-54&lt;=1,1,2))</f>
        <v>0</v>
      </c>
      <c r="I760">
        <v>60.9</v>
      </c>
      <c r="J760">
        <v>44.2</v>
      </c>
      <c r="K760">
        <v>52.6</v>
      </c>
      <c r="L760">
        <v>47.8</v>
      </c>
      <c r="M760">
        <v>81.2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9.1999999999999993</v>
      </c>
      <c r="W760">
        <v>153.30000000000001</v>
      </c>
      <c r="X760">
        <v>1019.9</v>
      </c>
      <c r="Y760">
        <v>45.3</v>
      </c>
      <c r="Z760">
        <v>6.6</v>
      </c>
      <c r="AA760">
        <v>0</v>
      </c>
      <c r="AB760">
        <v>0</v>
      </c>
      <c r="AC760">
        <v>0</v>
      </c>
      <c r="AD760">
        <v>0</v>
      </c>
      <c r="AE760" t="s">
        <v>2341</v>
      </c>
      <c r="AF760" t="s">
        <v>2342</v>
      </c>
      <c r="AG760">
        <v>0.86</v>
      </c>
      <c r="AH760" t="s">
        <v>36</v>
      </c>
      <c r="AI760" t="s">
        <v>37</v>
      </c>
      <c r="AJ760" t="s">
        <v>38</v>
      </c>
    </row>
    <row r="761" spans="1:36" x14ac:dyDescent="0.25">
      <c r="A761" t="s">
        <v>32</v>
      </c>
      <c r="B761" t="s">
        <v>2343</v>
      </c>
      <c r="C761">
        <f>YEAR(B761)</f>
        <v>2002</v>
      </c>
      <c r="D761">
        <v>60.9</v>
      </c>
      <c r="E761">
        <v>48.3</v>
      </c>
      <c r="F761">
        <v>55.7</v>
      </c>
      <c r="H761" s="2">
        <f>IF(F761-54&lt;=0,0,IF(F761-54&lt;=1,1,2))</f>
        <v>2</v>
      </c>
      <c r="I761">
        <v>60.9</v>
      </c>
      <c r="J761">
        <v>45.2</v>
      </c>
      <c r="K761">
        <v>55.5</v>
      </c>
      <c r="L761">
        <v>48.7</v>
      </c>
      <c r="M761">
        <v>77.599999999999994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11.4</v>
      </c>
      <c r="W761">
        <v>50.9</v>
      </c>
      <c r="X761">
        <v>1017.1</v>
      </c>
      <c r="Y761">
        <v>76.7</v>
      </c>
      <c r="Z761">
        <v>6.8</v>
      </c>
      <c r="AA761">
        <v>0</v>
      </c>
      <c r="AB761">
        <v>0</v>
      </c>
      <c r="AC761">
        <v>0</v>
      </c>
      <c r="AD761">
        <v>0</v>
      </c>
      <c r="AE761" t="s">
        <v>2344</v>
      </c>
      <c r="AF761" t="s">
        <v>2345</v>
      </c>
      <c r="AG761">
        <v>0.9</v>
      </c>
      <c r="AH761" t="s">
        <v>36</v>
      </c>
      <c r="AI761" t="s">
        <v>37</v>
      </c>
      <c r="AJ761" t="s">
        <v>38</v>
      </c>
    </row>
    <row r="762" spans="1:36" x14ac:dyDescent="0.25">
      <c r="A762" t="s">
        <v>32</v>
      </c>
      <c r="B762" t="s">
        <v>2346</v>
      </c>
      <c r="C762">
        <f>YEAR(B762)</f>
        <v>2002</v>
      </c>
      <c r="D762">
        <v>60.9</v>
      </c>
      <c r="E762">
        <v>55.5</v>
      </c>
      <c r="F762">
        <v>58.6</v>
      </c>
      <c r="H762" s="2">
        <f>IF(F762-54&lt;=0,0,IF(F762-54&lt;=1,1,2))</f>
        <v>2</v>
      </c>
      <c r="I762">
        <v>60.9</v>
      </c>
      <c r="J762">
        <v>55.5</v>
      </c>
      <c r="K762">
        <v>58.6</v>
      </c>
      <c r="L762">
        <v>52.1</v>
      </c>
      <c r="M762">
        <v>79.2</v>
      </c>
      <c r="O762">
        <v>7.9000000000000001E-2</v>
      </c>
      <c r="P762">
        <v>100</v>
      </c>
      <c r="Q762">
        <v>4.17</v>
      </c>
      <c r="R762" t="s">
        <v>40</v>
      </c>
      <c r="S762">
        <v>0</v>
      </c>
      <c r="T762">
        <v>0</v>
      </c>
      <c r="U762">
        <v>0</v>
      </c>
      <c r="V762">
        <v>19.5</v>
      </c>
      <c r="W762">
        <v>20.7</v>
      </c>
      <c r="X762">
        <v>1009.3</v>
      </c>
      <c r="Y762">
        <v>93.9</v>
      </c>
      <c r="Z762">
        <v>6.8</v>
      </c>
      <c r="AA762">
        <v>0</v>
      </c>
      <c r="AB762">
        <v>0</v>
      </c>
      <c r="AC762">
        <v>0</v>
      </c>
      <c r="AD762">
        <v>0</v>
      </c>
      <c r="AE762" t="s">
        <v>2347</v>
      </c>
      <c r="AF762" t="s">
        <v>2348</v>
      </c>
      <c r="AG762">
        <v>0.93</v>
      </c>
      <c r="AH762" t="s">
        <v>43</v>
      </c>
      <c r="AI762" t="s">
        <v>44</v>
      </c>
      <c r="AJ762" t="s">
        <v>40</v>
      </c>
    </row>
    <row r="763" spans="1:36" x14ac:dyDescent="0.25">
      <c r="A763" t="s">
        <v>32</v>
      </c>
      <c r="B763" t="s">
        <v>2349</v>
      </c>
      <c r="C763">
        <f>YEAR(B763)</f>
        <v>2002</v>
      </c>
      <c r="D763">
        <v>60.9</v>
      </c>
      <c r="E763">
        <v>51.9</v>
      </c>
      <c r="F763">
        <v>56.6</v>
      </c>
      <c r="H763" s="2">
        <f>IF(F763-54&lt;=0,0,IF(F763-54&lt;=1,1,2))</f>
        <v>2</v>
      </c>
      <c r="I763">
        <v>60.9</v>
      </c>
      <c r="J763">
        <v>51.9</v>
      </c>
      <c r="K763">
        <v>56.6</v>
      </c>
      <c r="L763">
        <v>47.3</v>
      </c>
      <c r="M763">
        <v>71.599999999999994</v>
      </c>
      <c r="O763">
        <v>0.161</v>
      </c>
      <c r="P763">
        <v>100</v>
      </c>
      <c r="Q763">
        <v>4.17</v>
      </c>
      <c r="R763" t="s">
        <v>40</v>
      </c>
      <c r="S763">
        <v>0</v>
      </c>
      <c r="T763">
        <v>0</v>
      </c>
      <c r="U763">
        <v>0</v>
      </c>
      <c r="V763">
        <v>32.200000000000003</v>
      </c>
      <c r="W763">
        <v>320.5</v>
      </c>
      <c r="X763">
        <v>1004.6</v>
      </c>
      <c r="Y763">
        <v>77</v>
      </c>
      <c r="Z763">
        <v>6.7</v>
      </c>
      <c r="AA763">
        <v>0</v>
      </c>
      <c r="AB763">
        <v>0</v>
      </c>
      <c r="AC763">
        <v>0</v>
      </c>
      <c r="AD763">
        <v>0</v>
      </c>
      <c r="AE763" t="s">
        <v>2350</v>
      </c>
      <c r="AF763" t="s">
        <v>2351</v>
      </c>
      <c r="AG763">
        <v>0.97</v>
      </c>
      <c r="AH763" t="s">
        <v>56</v>
      </c>
      <c r="AI763" t="s">
        <v>65</v>
      </c>
      <c r="AJ763" t="s">
        <v>40</v>
      </c>
    </row>
    <row r="764" spans="1:36" x14ac:dyDescent="0.25">
      <c r="A764" t="s">
        <v>32</v>
      </c>
      <c r="B764" t="s">
        <v>2352</v>
      </c>
      <c r="C764">
        <f>YEAR(B764)</f>
        <v>2002</v>
      </c>
      <c r="D764">
        <v>59.1</v>
      </c>
      <c r="E764">
        <v>53.7</v>
      </c>
      <c r="F764">
        <v>56.7</v>
      </c>
      <c r="H764" s="2">
        <f>IF(F764-54&lt;=0,0,IF(F764-54&lt;=1,1,2))</f>
        <v>2</v>
      </c>
      <c r="I764">
        <v>59.1</v>
      </c>
      <c r="J764">
        <v>53.7</v>
      </c>
      <c r="K764">
        <v>56.7</v>
      </c>
      <c r="L764">
        <v>42.4</v>
      </c>
      <c r="M764">
        <v>59.2</v>
      </c>
      <c r="O764">
        <v>3.9E-2</v>
      </c>
      <c r="P764">
        <v>100</v>
      </c>
      <c r="Q764">
        <v>4.17</v>
      </c>
      <c r="R764" t="s">
        <v>40</v>
      </c>
      <c r="S764">
        <v>0</v>
      </c>
      <c r="T764">
        <v>0</v>
      </c>
      <c r="U764">
        <v>0</v>
      </c>
      <c r="V764">
        <v>34.4</v>
      </c>
      <c r="W764">
        <v>323</v>
      </c>
      <c r="X764">
        <v>1014.1</v>
      </c>
      <c r="Y764">
        <v>62.2</v>
      </c>
      <c r="Z764">
        <v>6.8</v>
      </c>
      <c r="AA764">
        <v>0</v>
      </c>
      <c r="AB764">
        <v>0</v>
      </c>
      <c r="AC764">
        <v>0</v>
      </c>
      <c r="AD764">
        <v>0</v>
      </c>
      <c r="AE764" t="s">
        <v>2353</v>
      </c>
      <c r="AF764" t="s">
        <v>2354</v>
      </c>
      <c r="AG764">
        <v>0</v>
      </c>
      <c r="AH764" t="s">
        <v>56</v>
      </c>
      <c r="AI764" t="s">
        <v>137</v>
      </c>
      <c r="AJ764" t="s">
        <v>40</v>
      </c>
    </row>
    <row r="765" spans="1:36" x14ac:dyDescent="0.25">
      <c r="A765" t="s">
        <v>32</v>
      </c>
      <c r="B765" t="s">
        <v>2355</v>
      </c>
      <c r="C765">
        <f>YEAR(B765)</f>
        <v>2002</v>
      </c>
      <c r="D765">
        <v>62.7</v>
      </c>
      <c r="E765">
        <v>46.5</v>
      </c>
      <c r="F765">
        <v>54.8</v>
      </c>
      <c r="H765" s="2">
        <f>IF(F765-54&lt;=0,0,IF(F765-54&lt;=1,1,2))</f>
        <v>1</v>
      </c>
      <c r="I765">
        <v>62.7</v>
      </c>
      <c r="J765">
        <v>42</v>
      </c>
      <c r="K765">
        <v>53.7</v>
      </c>
      <c r="L765">
        <v>43.1</v>
      </c>
      <c r="M765">
        <v>65.3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13.9</v>
      </c>
      <c r="W765">
        <v>176</v>
      </c>
      <c r="X765">
        <v>1017.5</v>
      </c>
      <c r="Y765">
        <v>30</v>
      </c>
      <c r="Z765">
        <v>6.6</v>
      </c>
      <c r="AA765">
        <v>0</v>
      </c>
      <c r="AB765">
        <v>0</v>
      </c>
      <c r="AC765">
        <v>0</v>
      </c>
      <c r="AD765">
        <v>0</v>
      </c>
      <c r="AE765" t="s">
        <v>2356</v>
      </c>
      <c r="AF765" t="s">
        <v>2357</v>
      </c>
      <c r="AG765">
        <v>0.04</v>
      </c>
      <c r="AH765" t="s">
        <v>36</v>
      </c>
      <c r="AI765" t="s">
        <v>37</v>
      </c>
      <c r="AJ765" t="s">
        <v>38</v>
      </c>
    </row>
    <row r="766" spans="1:36" x14ac:dyDescent="0.25">
      <c r="A766" t="s">
        <v>32</v>
      </c>
      <c r="B766" t="s">
        <v>2358</v>
      </c>
      <c r="C766">
        <f>YEAR(B766)</f>
        <v>2002</v>
      </c>
      <c r="D766">
        <v>64.5</v>
      </c>
      <c r="E766">
        <v>50.1</v>
      </c>
      <c r="F766">
        <v>55.8</v>
      </c>
      <c r="H766" s="2">
        <f>IF(F766-54&lt;=0,0,IF(F766-54&lt;=1,1,2))</f>
        <v>2</v>
      </c>
      <c r="I766">
        <v>64.5</v>
      </c>
      <c r="J766">
        <v>50.1</v>
      </c>
      <c r="K766">
        <v>55.8</v>
      </c>
      <c r="L766">
        <v>44.6</v>
      </c>
      <c r="M766">
        <v>67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13.9</v>
      </c>
      <c r="W766">
        <v>145.19999999999999</v>
      </c>
      <c r="X766">
        <v>1017.7</v>
      </c>
      <c r="Y766">
        <v>47.1</v>
      </c>
      <c r="Z766">
        <v>6.4</v>
      </c>
      <c r="AA766">
        <v>0</v>
      </c>
      <c r="AB766">
        <v>0</v>
      </c>
      <c r="AC766">
        <v>0</v>
      </c>
      <c r="AD766">
        <v>0</v>
      </c>
      <c r="AE766" t="s">
        <v>2359</v>
      </c>
      <c r="AF766" t="s">
        <v>2360</v>
      </c>
      <c r="AG766">
        <v>7.0000000000000007E-2</v>
      </c>
      <c r="AH766" t="s">
        <v>36</v>
      </c>
      <c r="AI766" t="s">
        <v>37</v>
      </c>
      <c r="AJ766" t="s">
        <v>38</v>
      </c>
    </row>
    <row r="767" spans="1:36" x14ac:dyDescent="0.25">
      <c r="A767" t="s">
        <v>32</v>
      </c>
      <c r="B767" t="s">
        <v>2361</v>
      </c>
      <c r="C767">
        <f>YEAR(B767)</f>
        <v>2002</v>
      </c>
      <c r="D767">
        <v>62.7</v>
      </c>
      <c r="E767">
        <v>50.1</v>
      </c>
      <c r="F767">
        <v>56.5</v>
      </c>
      <c r="H767" s="2">
        <f>IF(F767-54&lt;=0,0,IF(F767-54&lt;=1,1,2))</f>
        <v>2</v>
      </c>
      <c r="I767">
        <v>62.7</v>
      </c>
      <c r="J767">
        <v>50.1</v>
      </c>
      <c r="K767">
        <v>56.5</v>
      </c>
      <c r="L767">
        <v>49.2</v>
      </c>
      <c r="M767">
        <v>77.099999999999994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11.4</v>
      </c>
      <c r="W767">
        <v>112</v>
      </c>
      <c r="X767">
        <v>1021.7</v>
      </c>
      <c r="Y767">
        <v>52.5</v>
      </c>
      <c r="Z767">
        <v>6.8</v>
      </c>
      <c r="AA767">
        <v>0</v>
      </c>
      <c r="AB767">
        <v>0</v>
      </c>
      <c r="AC767">
        <v>0</v>
      </c>
      <c r="AD767">
        <v>0</v>
      </c>
      <c r="AE767" t="s">
        <v>2362</v>
      </c>
      <c r="AF767" t="s">
        <v>2363</v>
      </c>
      <c r="AG767">
        <v>0.1</v>
      </c>
      <c r="AH767" t="s">
        <v>36</v>
      </c>
      <c r="AI767" t="s">
        <v>174</v>
      </c>
      <c r="AJ767" t="s">
        <v>38</v>
      </c>
    </row>
    <row r="768" spans="1:36" x14ac:dyDescent="0.25">
      <c r="A768" t="s">
        <v>32</v>
      </c>
      <c r="B768" t="s">
        <v>2364</v>
      </c>
      <c r="C768">
        <f>YEAR(B768)</f>
        <v>2002</v>
      </c>
      <c r="D768">
        <v>60.9</v>
      </c>
      <c r="E768">
        <v>50.1</v>
      </c>
      <c r="F768">
        <v>56</v>
      </c>
      <c r="H768" s="2">
        <f>IF(F768-54&lt;=0,0,IF(F768-54&lt;=1,1,2))</f>
        <v>2</v>
      </c>
      <c r="I768">
        <v>60.9</v>
      </c>
      <c r="J768">
        <v>50.1</v>
      </c>
      <c r="K768">
        <v>56</v>
      </c>
      <c r="L768">
        <v>50.6</v>
      </c>
      <c r="M768">
        <v>82.4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17.2</v>
      </c>
      <c r="W768">
        <v>314.8</v>
      </c>
      <c r="X768">
        <v>1025.5</v>
      </c>
      <c r="Y768">
        <v>59.6</v>
      </c>
      <c r="Z768">
        <v>6.8</v>
      </c>
      <c r="AA768">
        <v>0</v>
      </c>
      <c r="AB768">
        <v>0</v>
      </c>
      <c r="AC768">
        <v>0</v>
      </c>
      <c r="AD768">
        <v>0</v>
      </c>
      <c r="AE768" t="s">
        <v>2365</v>
      </c>
      <c r="AF768" t="s">
        <v>2366</v>
      </c>
      <c r="AG768">
        <v>0.14000000000000001</v>
      </c>
      <c r="AH768" t="s">
        <v>36</v>
      </c>
      <c r="AI768" t="s">
        <v>37</v>
      </c>
      <c r="AJ768" t="s">
        <v>38</v>
      </c>
    </row>
    <row r="769" spans="1:36" x14ac:dyDescent="0.25">
      <c r="A769" t="s">
        <v>32</v>
      </c>
      <c r="B769" t="s">
        <v>2367</v>
      </c>
      <c r="C769">
        <f>YEAR(B769)</f>
        <v>2002</v>
      </c>
      <c r="D769">
        <v>57.3</v>
      </c>
      <c r="E769">
        <v>53.7</v>
      </c>
      <c r="F769">
        <v>55.2</v>
      </c>
      <c r="H769" s="2">
        <f>IF(F769-54&lt;=0,0,IF(F769-54&lt;=1,1,2))</f>
        <v>2</v>
      </c>
      <c r="I769">
        <v>57.3</v>
      </c>
      <c r="J769">
        <v>53.7</v>
      </c>
      <c r="K769">
        <v>55.2</v>
      </c>
      <c r="L769">
        <v>43.2</v>
      </c>
      <c r="M769">
        <v>64.099999999999994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20.8</v>
      </c>
      <c r="W769">
        <v>317.2</v>
      </c>
      <c r="X769">
        <v>1027.5999999999999</v>
      </c>
      <c r="Y769">
        <v>72.599999999999994</v>
      </c>
      <c r="Z769">
        <v>6.8</v>
      </c>
      <c r="AA769">
        <v>0</v>
      </c>
      <c r="AB769">
        <v>0</v>
      </c>
      <c r="AC769">
        <v>0</v>
      </c>
      <c r="AD769">
        <v>0</v>
      </c>
      <c r="AE769" t="s">
        <v>2368</v>
      </c>
      <c r="AF769" t="s">
        <v>2369</v>
      </c>
      <c r="AG769">
        <v>0.17</v>
      </c>
      <c r="AH769" t="s">
        <v>36</v>
      </c>
      <c r="AI769" t="s">
        <v>37</v>
      </c>
      <c r="AJ769" t="s">
        <v>38</v>
      </c>
    </row>
    <row r="770" spans="1:36" x14ac:dyDescent="0.25">
      <c r="A770" t="s">
        <v>32</v>
      </c>
      <c r="B770" t="s">
        <v>2370</v>
      </c>
      <c r="C770">
        <f>YEAR(B770)</f>
        <v>2002</v>
      </c>
      <c r="D770">
        <v>60.9</v>
      </c>
      <c r="E770">
        <v>46.5</v>
      </c>
      <c r="F770">
        <v>53.2</v>
      </c>
      <c r="H770" s="2">
        <f>IF(F770-54&lt;=0,0,IF(F770-54&lt;=1,1,2))</f>
        <v>0</v>
      </c>
      <c r="I770">
        <v>60.9</v>
      </c>
      <c r="J770">
        <v>42.5</v>
      </c>
      <c r="K770">
        <v>52.3</v>
      </c>
      <c r="L770">
        <v>46.3</v>
      </c>
      <c r="M770">
        <v>77.8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15</v>
      </c>
      <c r="W770">
        <v>147.4</v>
      </c>
      <c r="X770">
        <v>1027</v>
      </c>
      <c r="Y770">
        <v>46.7</v>
      </c>
      <c r="Z770">
        <v>6.5</v>
      </c>
      <c r="AA770">
        <v>0</v>
      </c>
      <c r="AB770">
        <v>0</v>
      </c>
      <c r="AC770">
        <v>0</v>
      </c>
      <c r="AD770">
        <v>0</v>
      </c>
      <c r="AE770" t="s">
        <v>2371</v>
      </c>
      <c r="AF770" t="s">
        <v>2372</v>
      </c>
      <c r="AG770">
        <v>0.2</v>
      </c>
      <c r="AH770" t="s">
        <v>36</v>
      </c>
      <c r="AI770" t="s">
        <v>37</v>
      </c>
      <c r="AJ770" t="s">
        <v>38</v>
      </c>
    </row>
    <row r="771" spans="1:36" x14ac:dyDescent="0.25">
      <c r="A771" t="s">
        <v>32</v>
      </c>
      <c r="B771" t="s">
        <v>2373</v>
      </c>
      <c r="C771">
        <f>YEAR(B771)</f>
        <v>2002</v>
      </c>
      <c r="D771">
        <v>68.099999999999994</v>
      </c>
      <c r="E771">
        <v>53.7</v>
      </c>
      <c r="F771">
        <v>60.2</v>
      </c>
      <c r="H771" s="2">
        <f>IF(F771-54&lt;=0,0,IF(F771-54&lt;=1,1,2))</f>
        <v>2</v>
      </c>
      <c r="I771">
        <v>68.099999999999994</v>
      </c>
      <c r="J771">
        <v>53.7</v>
      </c>
      <c r="K771">
        <v>60.2</v>
      </c>
      <c r="L771">
        <v>46</v>
      </c>
      <c r="M771">
        <v>60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16.100000000000001</v>
      </c>
      <c r="W771">
        <v>167.3</v>
      </c>
      <c r="X771">
        <v>1022.9</v>
      </c>
      <c r="Y771">
        <v>0</v>
      </c>
      <c r="Z771">
        <v>6.2</v>
      </c>
      <c r="AA771">
        <v>0</v>
      </c>
      <c r="AB771">
        <v>0</v>
      </c>
      <c r="AC771">
        <v>0</v>
      </c>
      <c r="AD771">
        <v>0</v>
      </c>
      <c r="AE771" t="s">
        <v>2374</v>
      </c>
      <c r="AF771" t="s">
        <v>2375</v>
      </c>
      <c r="AG771">
        <v>0.24</v>
      </c>
      <c r="AH771" t="s">
        <v>330</v>
      </c>
      <c r="AI771" t="s">
        <v>37</v>
      </c>
      <c r="AJ771" t="s">
        <v>331</v>
      </c>
    </row>
    <row r="772" spans="1:36" x14ac:dyDescent="0.25">
      <c r="A772" t="s">
        <v>32</v>
      </c>
      <c r="B772" t="s">
        <v>2376</v>
      </c>
      <c r="C772">
        <f>YEAR(B772)</f>
        <v>2002</v>
      </c>
      <c r="D772">
        <v>69.900000000000006</v>
      </c>
      <c r="E772">
        <v>57.3</v>
      </c>
      <c r="F772">
        <v>61.7</v>
      </c>
      <c r="H772" s="2">
        <f>IF(F772-54&lt;=0,0,IF(F772-54&lt;=1,1,2))</f>
        <v>2</v>
      </c>
      <c r="I772">
        <v>69.900000000000006</v>
      </c>
      <c r="J772">
        <v>57.3</v>
      </c>
      <c r="K772">
        <v>61.7</v>
      </c>
      <c r="L772">
        <v>44.5</v>
      </c>
      <c r="M772">
        <v>54.9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26.4</v>
      </c>
      <c r="W772">
        <v>166.7</v>
      </c>
      <c r="X772">
        <v>1016.4</v>
      </c>
      <c r="Y772">
        <v>87.5</v>
      </c>
      <c r="Z772">
        <v>6.6</v>
      </c>
      <c r="AA772">
        <v>0</v>
      </c>
      <c r="AB772">
        <v>0</v>
      </c>
      <c r="AC772">
        <v>0</v>
      </c>
      <c r="AD772">
        <v>0</v>
      </c>
      <c r="AE772" t="s">
        <v>2377</v>
      </c>
      <c r="AF772" t="s">
        <v>2378</v>
      </c>
      <c r="AG772">
        <v>0.25</v>
      </c>
      <c r="AH772" t="s">
        <v>36</v>
      </c>
      <c r="AI772" t="s">
        <v>37</v>
      </c>
      <c r="AJ772" t="s">
        <v>38</v>
      </c>
    </row>
    <row r="773" spans="1:36" x14ac:dyDescent="0.25">
      <c r="A773" t="s">
        <v>32</v>
      </c>
      <c r="B773" t="s">
        <v>2379</v>
      </c>
      <c r="C773">
        <f>YEAR(B773)</f>
        <v>2002</v>
      </c>
      <c r="D773">
        <v>68.099999999999994</v>
      </c>
      <c r="E773">
        <v>53.7</v>
      </c>
      <c r="F773">
        <v>61.3</v>
      </c>
      <c r="H773" s="2">
        <f>IF(F773-54&lt;=0,0,IF(F773-54&lt;=1,1,2))</f>
        <v>2</v>
      </c>
      <c r="I773">
        <v>68.099999999999994</v>
      </c>
      <c r="J773">
        <v>53.7</v>
      </c>
      <c r="K773">
        <v>61.3</v>
      </c>
      <c r="L773">
        <v>43.8</v>
      </c>
      <c r="M773">
        <v>53.8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24.2</v>
      </c>
      <c r="W773">
        <v>165.1</v>
      </c>
      <c r="X773">
        <v>1009</v>
      </c>
      <c r="Y773">
        <v>56.1</v>
      </c>
      <c r="Z773">
        <v>6.8</v>
      </c>
      <c r="AA773">
        <v>0</v>
      </c>
      <c r="AB773">
        <v>0</v>
      </c>
      <c r="AC773">
        <v>0</v>
      </c>
      <c r="AD773">
        <v>0</v>
      </c>
      <c r="AE773" t="s">
        <v>2380</v>
      </c>
      <c r="AF773" t="s">
        <v>2381</v>
      </c>
      <c r="AG773">
        <v>0.3</v>
      </c>
      <c r="AH773" t="s">
        <v>36</v>
      </c>
      <c r="AI773" t="s">
        <v>37</v>
      </c>
      <c r="AJ773" t="s">
        <v>38</v>
      </c>
    </row>
    <row r="774" spans="1:36" x14ac:dyDescent="0.25">
      <c r="A774" t="s">
        <v>32</v>
      </c>
      <c r="B774" t="s">
        <v>2382</v>
      </c>
      <c r="C774">
        <f>YEAR(B774)</f>
        <v>2002</v>
      </c>
      <c r="D774">
        <v>62.7</v>
      </c>
      <c r="E774">
        <v>50.1</v>
      </c>
      <c r="F774">
        <v>55.5</v>
      </c>
      <c r="H774" s="2">
        <f>IF(F774-54&lt;=0,0,IF(F774-54&lt;=1,1,2))</f>
        <v>2</v>
      </c>
      <c r="I774">
        <v>62.7</v>
      </c>
      <c r="J774">
        <v>50.1</v>
      </c>
      <c r="K774">
        <v>55.5</v>
      </c>
      <c r="L774">
        <v>49.2</v>
      </c>
      <c r="M774">
        <v>79.8</v>
      </c>
      <c r="O774">
        <v>7.9000000000000001E-2</v>
      </c>
      <c r="P774">
        <v>100</v>
      </c>
      <c r="Q774">
        <v>4.17</v>
      </c>
      <c r="R774" t="s">
        <v>40</v>
      </c>
      <c r="S774">
        <v>0</v>
      </c>
      <c r="T774">
        <v>0</v>
      </c>
      <c r="U774">
        <v>0</v>
      </c>
      <c r="V774">
        <v>11.4</v>
      </c>
      <c r="W774">
        <v>215.1</v>
      </c>
      <c r="X774">
        <v>1010.4</v>
      </c>
      <c r="Y774">
        <v>43</v>
      </c>
      <c r="Z774">
        <v>6.8</v>
      </c>
      <c r="AA774">
        <v>0</v>
      </c>
      <c r="AB774">
        <v>0</v>
      </c>
      <c r="AC774">
        <v>0</v>
      </c>
      <c r="AD774">
        <v>0</v>
      </c>
      <c r="AE774" t="s">
        <v>2383</v>
      </c>
      <c r="AF774" t="s">
        <v>2384</v>
      </c>
      <c r="AG774">
        <v>0.34</v>
      </c>
      <c r="AH774" t="s">
        <v>56</v>
      </c>
      <c r="AI774" t="s">
        <v>65</v>
      </c>
      <c r="AJ774" t="s">
        <v>40</v>
      </c>
    </row>
    <row r="775" spans="1:36" x14ac:dyDescent="0.25">
      <c r="A775" t="s">
        <v>32</v>
      </c>
      <c r="B775" t="s">
        <v>2385</v>
      </c>
      <c r="C775">
        <f>YEAR(B775)</f>
        <v>2002</v>
      </c>
      <c r="D775">
        <v>59.1</v>
      </c>
      <c r="E775">
        <v>48.3</v>
      </c>
      <c r="F775">
        <v>54.1</v>
      </c>
      <c r="H775" s="2">
        <f>IF(F775-54&lt;=0,0,IF(F775-54&lt;=1,1,2))</f>
        <v>1</v>
      </c>
      <c r="I775">
        <v>59.1</v>
      </c>
      <c r="J775">
        <v>46.4</v>
      </c>
      <c r="K775">
        <v>54</v>
      </c>
      <c r="L775">
        <v>46.7</v>
      </c>
      <c r="M775">
        <v>76.599999999999994</v>
      </c>
      <c r="O775">
        <v>0.19700000000000001</v>
      </c>
      <c r="P775">
        <v>100</v>
      </c>
      <c r="Q775">
        <v>8.33</v>
      </c>
      <c r="R775" t="s">
        <v>40</v>
      </c>
      <c r="S775">
        <v>0</v>
      </c>
      <c r="T775">
        <v>0</v>
      </c>
      <c r="U775">
        <v>0</v>
      </c>
      <c r="V775">
        <v>15</v>
      </c>
      <c r="W775">
        <v>178.2</v>
      </c>
      <c r="X775">
        <v>1009.4</v>
      </c>
      <c r="Y775">
        <v>77.099999999999994</v>
      </c>
      <c r="Z775">
        <v>6.7</v>
      </c>
      <c r="AA775">
        <v>0</v>
      </c>
      <c r="AB775">
        <v>0</v>
      </c>
      <c r="AC775">
        <v>0</v>
      </c>
      <c r="AD775">
        <v>0</v>
      </c>
      <c r="AE775" t="s">
        <v>2386</v>
      </c>
      <c r="AF775" t="s">
        <v>2387</v>
      </c>
      <c r="AG775">
        <v>0.37</v>
      </c>
      <c r="AH775" t="s">
        <v>56</v>
      </c>
      <c r="AI775" t="s">
        <v>57</v>
      </c>
      <c r="AJ775" t="s">
        <v>40</v>
      </c>
    </row>
    <row r="776" spans="1:36" x14ac:dyDescent="0.25">
      <c r="A776" t="s">
        <v>32</v>
      </c>
      <c r="B776" t="s">
        <v>2388</v>
      </c>
      <c r="C776">
        <f>YEAR(B776)</f>
        <v>2002</v>
      </c>
      <c r="D776">
        <v>64.5</v>
      </c>
      <c r="E776">
        <v>50.1</v>
      </c>
      <c r="F776">
        <v>56.6</v>
      </c>
      <c r="H776" s="2">
        <f>IF(F776-54&lt;=0,0,IF(F776-54&lt;=1,1,2))</f>
        <v>2</v>
      </c>
      <c r="I776">
        <v>64.5</v>
      </c>
      <c r="J776">
        <v>50.1</v>
      </c>
      <c r="K776">
        <v>56.6</v>
      </c>
      <c r="L776">
        <v>45.3</v>
      </c>
      <c r="M776">
        <v>66.599999999999994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21.9</v>
      </c>
      <c r="W776">
        <v>253.9</v>
      </c>
      <c r="X776">
        <v>1007.2</v>
      </c>
      <c r="Y776">
        <v>48.3</v>
      </c>
      <c r="Z776">
        <v>6.8</v>
      </c>
      <c r="AA776">
        <v>0</v>
      </c>
      <c r="AB776">
        <v>0</v>
      </c>
      <c r="AC776">
        <v>0</v>
      </c>
      <c r="AD776">
        <v>0</v>
      </c>
      <c r="AE776" t="s">
        <v>2389</v>
      </c>
      <c r="AF776" t="s">
        <v>2390</v>
      </c>
      <c r="AG776">
        <v>0.4</v>
      </c>
      <c r="AH776" t="s">
        <v>36</v>
      </c>
      <c r="AI776" t="s">
        <v>37</v>
      </c>
      <c r="AJ776" t="s">
        <v>38</v>
      </c>
    </row>
    <row r="777" spans="1:36" x14ac:dyDescent="0.25">
      <c r="A777" t="s">
        <v>32</v>
      </c>
      <c r="B777" t="s">
        <v>2391</v>
      </c>
      <c r="C777">
        <f>YEAR(B777)</f>
        <v>2002</v>
      </c>
      <c r="D777">
        <v>64.5</v>
      </c>
      <c r="E777">
        <v>50.1</v>
      </c>
      <c r="F777">
        <v>56.9</v>
      </c>
      <c r="H777" s="2">
        <f>IF(F777-54&lt;=0,0,IF(F777-54&lt;=1,1,2))</f>
        <v>2</v>
      </c>
      <c r="I777">
        <v>64.5</v>
      </c>
      <c r="J777">
        <v>50.1</v>
      </c>
      <c r="K777">
        <v>56.9</v>
      </c>
      <c r="L777">
        <v>40.299999999999997</v>
      </c>
      <c r="M777">
        <v>55</v>
      </c>
      <c r="O777">
        <v>2.8000000000000001E-2</v>
      </c>
      <c r="P777">
        <v>100</v>
      </c>
      <c r="Q777">
        <v>4.17</v>
      </c>
      <c r="R777" t="s">
        <v>40</v>
      </c>
      <c r="S777">
        <v>0</v>
      </c>
      <c r="T777">
        <v>0</v>
      </c>
      <c r="U777">
        <v>0</v>
      </c>
      <c r="V777">
        <v>28.9</v>
      </c>
      <c r="W777">
        <v>290.7</v>
      </c>
      <c r="X777">
        <v>1011.2</v>
      </c>
      <c r="Y777">
        <v>45.7</v>
      </c>
      <c r="Z777">
        <v>6.8</v>
      </c>
      <c r="AA777">
        <v>0</v>
      </c>
      <c r="AB777">
        <v>0</v>
      </c>
      <c r="AC777">
        <v>0</v>
      </c>
      <c r="AD777">
        <v>0</v>
      </c>
      <c r="AE777" t="s">
        <v>2392</v>
      </c>
      <c r="AF777" t="s">
        <v>2393</v>
      </c>
      <c r="AG777">
        <v>0.43</v>
      </c>
      <c r="AH777" t="s">
        <v>56</v>
      </c>
      <c r="AI777" t="s">
        <v>2394</v>
      </c>
      <c r="AJ777" t="s">
        <v>40</v>
      </c>
    </row>
    <row r="778" spans="1:36" x14ac:dyDescent="0.25">
      <c r="A778" t="s">
        <v>32</v>
      </c>
      <c r="B778" t="s">
        <v>2395</v>
      </c>
      <c r="C778">
        <f>YEAR(B778)</f>
        <v>2002</v>
      </c>
      <c r="D778">
        <v>59.1</v>
      </c>
      <c r="E778">
        <v>42.9</v>
      </c>
      <c r="F778">
        <v>51.4</v>
      </c>
      <c r="H778" s="2">
        <f>IF(F778-54&lt;=0,0,IF(F778-54&lt;=1,1,2))</f>
        <v>0</v>
      </c>
      <c r="I778">
        <v>59.1</v>
      </c>
      <c r="J778">
        <v>38.700000000000003</v>
      </c>
      <c r="K778">
        <v>50.1</v>
      </c>
      <c r="L778">
        <v>37.4</v>
      </c>
      <c r="M778">
        <v>60.3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11.4</v>
      </c>
      <c r="W778">
        <v>119.3</v>
      </c>
      <c r="X778">
        <v>1020.6</v>
      </c>
      <c r="Y778">
        <v>30</v>
      </c>
      <c r="Z778">
        <v>6.5</v>
      </c>
      <c r="AA778">
        <v>0</v>
      </c>
      <c r="AB778">
        <v>0</v>
      </c>
      <c r="AC778">
        <v>0</v>
      </c>
      <c r="AD778">
        <v>0</v>
      </c>
      <c r="AE778" t="s">
        <v>2396</v>
      </c>
      <c r="AF778" t="s">
        <v>2397</v>
      </c>
      <c r="AG778">
        <v>0.47</v>
      </c>
      <c r="AH778" t="s">
        <v>36</v>
      </c>
      <c r="AI778" t="s">
        <v>37</v>
      </c>
      <c r="AJ778" t="s">
        <v>38</v>
      </c>
    </row>
    <row r="779" spans="1:36" x14ac:dyDescent="0.25">
      <c r="A779" t="s">
        <v>32</v>
      </c>
      <c r="B779" t="s">
        <v>2398</v>
      </c>
      <c r="C779">
        <f>YEAR(B779)</f>
        <v>2002</v>
      </c>
      <c r="D779">
        <v>62.7</v>
      </c>
      <c r="E779">
        <v>46.5</v>
      </c>
      <c r="F779">
        <v>54.8</v>
      </c>
      <c r="H779" s="2">
        <f>IF(F779-54&lt;=0,0,IF(F779-54&lt;=1,1,2))</f>
        <v>1</v>
      </c>
      <c r="I779">
        <v>62.7</v>
      </c>
      <c r="J779">
        <v>41.2</v>
      </c>
      <c r="K779">
        <v>53.6</v>
      </c>
      <c r="L779">
        <v>45.8</v>
      </c>
      <c r="M779">
        <v>72.7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11.4</v>
      </c>
      <c r="W779">
        <v>151</v>
      </c>
      <c r="X779">
        <v>1020.8</v>
      </c>
      <c r="Y779">
        <v>43.8</v>
      </c>
      <c r="Z779">
        <v>6.6</v>
      </c>
      <c r="AA779">
        <v>0</v>
      </c>
      <c r="AB779">
        <v>0</v>
      </c>
      <c r="AC779">
        <v>0</v>
      </c>
      <c r="AD779">
        <v>0</v>
      </c>
      <c r="AE779" t="s">
        <v>2399</v>
      </c>
      <c r="AF779" t="s">
        <v>2400</v>
      </c>
      <c r="AG779">
        <v>0.5</v>
      </c>
      <c r="AH779" t="s">
        <v>36</v>
      </c>
      <c r="AI779" t="s">
        <v>37</v>
      </c>
      <c r="AJ779" t="s">
        <v>38</v>
      </c>
    </row>
    <row r="780" spans="1:36" x14ac:dyDescent="0.25">
      <c r="A780" t="s">
        <v>32</v>
      </c>
      <c r="B780" t="s">
        <v>2401</v>
      </c>
      <c r="C780">
        <f>YEAR(B780)</f>
        <v>2002</v>
      </c>
      <c r="D780">
        <v>64.5</v>
      </c>
      <c r="E780">
        <v>51.9</v>
      </c>
      <c r="F780">
        <v>57.9</v>
      </c>
      <c r="H780" s="2">
        <f>IF(F780-54&lt;=0,0,IF(F780-54&lt;=1,1,2))</f>
        <v>2</v>
      </c>
      <c r="I780">
        <v>64.5</v>
      </c>
      <c r="J780">
        <v>51.9</v>
      </c>
      <c r="K780">
        <v>57.9</v>
      </c>
      <c r="L780">
        <v>49</v>
      </c>
      <c r="M780">
        <v>73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12.8</v>
      </c>
      <c r="W780">
        <v>135.1</v>
      </c>
      <c r="X780">
        <v>1019.2</v>
      </c>
      <c r="Y780">
        <v>40.9</v>
      </c>
      <c r="Z780">
        <v>6.8</v>
      </c>
      <c r="AA780">
        <v>0</v>
      </c>
      <c r="AB780">
        <v>0</v>
      </c>
      <c r="AC780">
        <v>0</v>
      </c>
      <c r="AD780">
        <v>0</v>
      </c>
      <c r="AE780" t="s">
        <v>2402</v>
      </c>
      <c r="AF780" t="s">
        <v>2403</v>
      </c>
      <c r="AG780">
        <v>0.54</v>
      </c>
      <c r="AH780" t="s">
        <v>36</v>
      </c>
      <c r="AI780" t="s">
        <v>37</v>
      </c>
      <c r="AJ780" t="s">
        <v>38</v>
      </c>
    </row>
    <row r="781" spans="1:36" x14ac:dyDescent="0.25">
      <c r="A781" t="s">
        <v>32</v>
      </c>
      <c r="B781" t="s">
        <v>2404</v>
      </c>
      <c r="C781">
        <f>YEAR(B781)</f>
        <v>2002</v>
      </c>
      <c r="D781">
        <v>69.900000000000006</v>
      </c>
      <c r="E781">
        <v>51.9</v>
      </c>
      <c r="F781">
        <v>58.8</v>
      </c>
      <c r="G781" s="2">
        <f>AVERAGE(F781:F872)</f>
        <v>61.998913043478275</v>
      </c>
      <c r="H781" s="2">
        <f>IF(F781-62&lt;=0,0,IF(F781-62&lt;=1,1,2))</f>
        <v>0</v>
      </c>
      <c r="I781">
        <v>69.900000000000006</v>
      </c>
      <c r="J781">
        <v>51.9</v>
      </c>
      <c r="K781">
        <v>58.8</v>
      </c>
      <c r="L781">
        <v>45.8</v>
      </c>
      <c r="M781">
        <v>65.099999999999994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11.4</v>
      </c>
      <c r="W781">
        <v>163.5</v>
      </c>
      <c r="X781">
        <v>1020.1</v>
      </c>
      <c r="Y781">
        <v>30</v>
      </c>
      <c r="Z781">
        <v>6.5</v>
      </c>
      <c r="AA781">
        <v>0</v>
      </c>
      <c r="AB781">
        <v>0</v>
      </c>
      <c r="AC781">
        <v>0</v>
      </c>
      <c r="AD781">
        <v>0</v>
      </c>
      <c r="AE781" t="s">
        <v>2405</v>
      </c>
      <c r="AF781" t="s">
        <v>2406</v>
      </c>
      <c r="AG781">
        <v>0.56999999999999995</v>
      </c>
      <c r="AH781" t="s">
        <v>36</v>
      </c>
      <c r="AI781" t="s">
        <v>37</v>
      </c>
      <c r="AJ781" t="s">
        <v>38</v>
      </c>
    </row>
    <row r="782" spans="1:36" x14ac:dyDescent="0.25">
      <c r="A782" t="s">
        <v>32</v>
      </c>
      <c r="B782" t="s">
        <v>2407</v>
      </c>
      <c r="C782">
        <f>YEAR(B782)</f>
        <v>2002</v>
      </c>
      <c r="D782">
        <v>71.7</v>
      </c>
      <c r="E782">
        <v>51.9</v>
      </c>
      <c r="F782">
        <v>59</v>
      </c>
      <c r="H782" s="2">
        <f>IF(F782-62&lt;=0,0,IF(F782-62&lt;=1,1,2))</f>
        <v>0</v>
      </c>
      <c r="I782">
        <v>71.7</v>
      </c>
      <c r="J782">
        <v>51.9</v>
      </c>
      <c r="K782">
        <v>59</v>
      </c>
      <c r="L782">
        <v>46.4</v>
      </c>
      <c r="M782">
        <v>64.400000000000006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15</v>
      </c>
      <c r="W782">
        <v>145.5</v>
      </c>
      <c r="X782">
        <v>1020.4</v>
      </c>
      <c r="Y782">
        <v>0</v>
      </c>
      <c r="Z782">
        <v>6.2</v>
      </c>
      <c r="AA782">
        <v>0</v>
      </c>
      <c r="AB782">
        <v>0</v>
      </c>
      <c r="AC782">
        <v>0</v>
      </c>
      <c r="AD782">
        <v>0</v>
      </c>
      <c r="AE782" t="s">
        <v>2408</v>
      </c>
      <c r="AF782" t="s">
        <v>2409</v>
      </c>
      <c r="AG782">
        <v>0.6</v>
      </c>
      <c r="AH782" t="s">
        <v>330</v>
      </c>
      <c r="AI782" t="s">
        <v>37</v>
      </c>
      <c r="AJ782" t="s">
        <v>331</v>
      </c>
    </row>
    <row r="783" spans="1:36" x14ac:dyDescent="0.25">
      <c r="A783" t="s">
        <v>32</v>
      </c>
      <c r="B783" t="s">
        <v>2410</v>
      </c>
      <c r="C783">
        <f>YEAR(B783)</f>
        <v>2002</v>
      </c>
      <c r="D783">
        <v>68.099999999999994</v>
      </c>
      <c r="E783">
        <v>50.1</v>
      </c>
      <c r="F783">
        <v>58</v>
      </c>
      <c r="H783" s="2">
        <f>IF(F783-62&lt;=0,0,IF(F783-62&lt;=1,1,2))</f>
        <v>0</v>
      </c>
      <c r="I783">
        <v>68.099999999999994</v>
      </c>
      <c r="J783">
        <v>50.1</v>
      </c>
      <c r="K783">
        <v>58</v>
      </c>
      <c r="L783">
        <v>46.1</v>
      </c>
      <c r="M783">
        <v>66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13.9</v>
      </c>
      <c r="W783">
        <v>149.6</v>
      </c>
      <c r="X783">
        <v>1019</v>
      </c>
      <c r="Y783">
        <v>0</v>
      </c>
      <c r="Z783">
        <v>6.2</v>
      </c>
      <c r="AA783">
        <v>0</v>
      </c>
      <c r="AB783">
        <v>0</v>
      </c>
      <c r="AC783">
        <v>0</v>
      </c>
      <c r="AD783">
        <v>0</v>
      </c>
      <c r="AE783" t="s">
        <v>2411</v>
      </c>
      <c r="AF783" t="s">
        <v>2412</v>
      </c>
      <c r="AG783">
        <v>0.64</v>
      </c>
      <c r="AH783" t="s">
        <v>330</v>
      </c>
      <c r="AI783" t="s">
        <v>37</v>
      </c>
      <c r="AJ783" t="s">
        <v>331</v>
      </c>
    </row>
    <row r="784" spans="1:36" x14ac:dyDescent="0.25">
      <c r="A784" t="s">
        <v>32</v>
      </c>
      <c r="B784" t="s">
        <v>2413</v>
      </c>
      <c r="C784">
        <f>YEAR(B784)</f>
        <v>2002</v>
      </c>
      <c r="D784">
        <v>66.3</v>
      </c>
      <c r="E784">
        <v>50.1</v>
      </c>
      <c r="F784">
        <v>57.8</v>
      </c>
      <c r="H784" s="2">
        <f>IF(F784-62&lt;=0,0,IF(F784-62&lt;=1,1,2))</f>
        <v>0</v>
      </c>
      <c r="I784">
        <v>66.3</v>
      </c>
      <c r="J784">
        <v>50.1</v>
      </c>
      <c r="K784">
        <v>57.8</v>
      </c>
      <c r="L784">
        <v>42.5</v>
      </c>
      <c r="M784">
        <v>57.8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10.3</v>
      </c>
      <c r="W784">
        <v>152.30000000000001</v>
      </c>
      <c r="X784">
        <v>1016.7</v>
      </c>
      <c r="Y784">
        <v>0</v>
      </c>
      <c r="Z784">
        <v>6.2</v>
      </c>
      <c r="AA784">
        <v>0</v>
      </c>
      <c r="AB784">
        <v>0</v>
      </c>
      <c r="AC784">
        <v>0</v>
      </c>
      <c r="AD784">
        <v>0</v>
      </c>
      <c r="AE784" t="s">
        <v>2414</v>
      </c>
      <c r="AF784" t="s">
        <v>2415</v>
      </c>
      <c r="AG784">
        <v>0.67</v>
      </c>
      <c r="AH784" t="s">
        <v>330</v>
      </c>
      <c r="AI784" t="s">
        <v>37</v>
      </c>
      <c r="AJ784" t="s">
        <v>331</v>
      </c>
    </row>
    <row r="785" spans="1:36" x14ac:dyDescent="0.25">
      <c r="A785" t="s">
        <v>32</v>
      </c>
      <c r="B785" t="s">
        <v>2416</v>
      </c>
      <c r="C785">
        <f>YEAR(B785)</f>
        <v>2002</v>
      </c>
      <c r="D785">
        <v>69.900000000000006</v>
      </c>
      <c r="E785">
        <v>53.7</v>
      </c>
      <c r="F785">
        <v>60.2</v>
      </c>
      <c r="H785" s="2">
        <f>IF(F785-62&lt;=0,0,IF(F785-62&lt;=1,1,2))</f>
        <v>0</v>
      </c>
      <c r="I785">
        <v>69.900000000000006</v>
      </c>
      <c r="J785">
        <v>53.7</v>
      </c>
      <c r="K785">
        <v>60.2</v>
      </c>
      <c r="L785">
        <v>42.8</v>
      </c>
      <c r="M785">
        <v>54.9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8.1</v>
      </c>
      <c r="W785">
        <v>137.19999999999999</v>
      </c>
      <c r="X785">
        <v>1018.6</v>
      </c>
      <c r="Y785">
        <v>0</v>
      </c>
      <c r="Z785">
        <v>6.2</v>
      </c>
      <c r="AA785">
        <v>0</v>
      </c>
      <c r="AB785">
        <v>0</v>
      </c>
      <c r="AC785">
        <v>0</v>
      </c>
      <c r="AD785">
        <v>0</v>
      </c>
      <c r="AE785" t="s">
        <v>2417</v>
      </c>
      <c r="AF785" t="s">
        <v>2418</v>
      </c>
      <c r="AG785">
        <v>0.71</v>
      </c>
      <c r="AH785" t="s">
        <v>330</v>
      </c>
      <c r="AI785" t="s">
        <v>37</v>
      </c>
      <c r="AJ785" t="s">
        <v>331</v>
      </c>
    </row>
    <row r="786" spans="1:36" x14ac:dyDescent="0.25">
      <c r="A786" t="s">
        <v>32</v>
      </c>
      <c r="B786" t="s">
        <v>2419</v>
      </c>
      <c r="C786">
        <f>YEAR(B786)</f>
        <v>2002</v>
      </c>
      <c r="D786">
        <v>66.3</v>
      </c>
      <c r="E786">
        <v>51.9</v>
      </c>
      <c r="F786">
        <v>59.3</v>
      </c>
      <c r="H786" s="2">
        <f>IF(F786-62&lt;=0,0,IF(F786-62&lt;=1,1,2))</f>
        <v>0</v>
      </c>
      <c r="I786">
        <v>66.3</v>
      </c>
      <c r="J786">
        <v>51.9</v>
      </c>
      <c r="K786">
        <v>59.3</v>
      </c>
      <c r="L786">
        <v>49.7</v>
      </c>
      <c r="M786">
        <v>71.400000000000006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9.1999999999999993</v>
      </c>
      <c r="W786">
        <v>112.3</v>
      </c>
      <c r="X786">
        <v>1020.9</v>
      </c>
      <c r="Y786">
        <v>30</v>
      </c>
      <c r="Z786">
        <v>6.2</v>
      </c>
      <c r="AA786">
        <v>0</v>
      </c>
      <c r="AB786">
        <v>0</v>
      </c>
      <c r="AC786">
        <v>0</v>
      </c>
      <c r="AD786">
        <v>0</v>
      </c>
      <c r="AE786" t="s">
        <v>2420</v>
      </c>
      <c r="AF786" t="s">
        <v>2421</v>
      </c>
      <c r="AG786">
        <v>0.75</v>
      </c>
      <c r="AH786" t="s">
        <v>36</v>
      </c>
      <c r="AI786" t="s">
        <v>37</v>
      </c>
      <c r="AJ786" t="s">
        <v>38</v>
      </c>
    </row>
    <row r="787" spans="1:36" x14ac:dyDescent="0.25">
      <c r="A787" t="s">
        <v>32</v>
      </c>
      <c r="B787" t="s">
        <v>2422</v>
      </c>
      <c r="C787">
        <f>YEAR(B787)</f>
        <v>2002</v>
      </c>
      <c r="D787">
        <v>71.7</v>
      </c>
      <c r="E787">
        <v>51.9</v>
      </c>
      <c r="F787">
        <v>60.7</v>
      </c>
      <c r="H787" s="2">
        <f>IF(F787-62&lt;=0,0,IF(F787-62&lt;=1,1,2))</f>
        <v>0</v>
      </c>
      <c r="I787">
        <v>71.7</v>
      </c>
      <c r="J787">
        <v>51.9</v>
      </c>
      <c r="K787">
        <v>60.7</v>
      </c>
      <c r="L787">
        <v>46.7</v>
      </c>
      <c r="M787">
        <v>61.1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9.1999999999999993</v>
      </c>
      <c r="W787">
        <v>127.1</v>
      </c>
      <c r="X787">
        <v>1020.3</v>
      </c>
      <c r="Y787">
        <v>70</v>
      </c>
      <c r="Z787">
        <v>6</v>
      </c>
      <c r="AA787">
        <v>0</v>
      </c>
      <c r="AB787">
        <v>0</v>
      </c>
      <c r="AC787">
        <v>0</v>
      </c>
      <c r="AD787">
        <v>0</v>
      </c>
      <c r="AE787" t="s">
        <v>2423</v>
      </c>
      <c r="AF787" t="s">
        <v>2424</v>
      </c>
      <c r="AG787">
        <v>0.77</v>
      </c>
      <c r="AH787" t="s">
        <v>36</v>
      </c>
      <c r="AI787" t="s">
        <v>37</v>
      </c>
      <c r="AJ787" t="s">
        <v>38</v>
      </c>
    </row>
    <row r="788" spans="1:36" x14ac:dyDescent="0.25">
      <c r="A788" t="s">
        <v>32</v>
      </c>
      <c r="B788" t="s">
        <v>2425</v>
      </c>
      <c r="C788">
        <f>YEAR(B788)</f>
        <v>2002</v>
      </c>
      <c r="D788">
        <v>68.099999999999994</v>
      </c>
      <c r="E788">
        <v>53.7</v>
      </c>
      <c r="F788">
        <v>60.5</v>
      </c>
      <c r="H788" s="2">
        <f>IF(F788-62&lt;=0,0,IF(F788-62&lt;=1,1,2))</f>
        <v>0</v>
      </c>
      <c r="I788">
        <v>68.099999999999994</v>
      </c>
      <c r="J788">
        <v>53.7</v>
      </c>
      <c r="K788">
        <v>60.5</v>
      </c>
      <c r="L788">
        <v>47.6</v>
      </c>
      <c r="M788">
        <v>64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9.1999999999999993</v>
      </c>
      <c r="W788">
        <v>198.2</v>
      </c>
      <c r="X788">
        <v>1016.6</v>
      </c>
      <c r="Y788">
        <v>76.7</v>
      </c>
      <c r="Z788">
        <v>6.4</v>
      </c>
      <c r="AA788">
        <v>0</v>
      </c>
      <c r="AB788">
        <v>0</v>
      </c>
      <c r="AC788">
        <v>0</v>
      </c>
      <c r="AD788">
        <v>0</v>
      </c>
      <c r="AE788" t="s">
        <v>2426</v>
      </c>
      <c r="AF788" t="s">
        <v>2427</v>
      </c>
      <c r="AG788">
        <v>0.81</v>
      </c>
      <c r="AH788" t="s">
        <v>36</v>
      </c>
      <c r="AI788" t="s">
        <v>37</v>
      </c>
      <c r="AJ788" t="s">
        <v>38</v>
      </c>
    </row>
    <row r="789" spans="1:36" x14ac:dyDescent="0.25">
      <c r="A789" t="s">
        <v>32</v>
      </c>
      <c r="B789" t="s">
        <v>2428</v>
      </c>
      <c r="C789">
        <f>YEAR(B789)</f>
        <v>2002</v>
      </c>
      <c r="D789">
        <v>68.099999999999994</v>
      </c>
      <c r="E789">
        <v>59.1</v>
      </c>
      <c r="F789">
        <v>62.9</v>
      </c>
      <c r="H789" s="2">
        <f>IF(F789-62&lt;=0,0,IF(F789-62&lt;=1,1,2))</f>
        <v>1</v>
      </c>
      <c r="I789">
        <v>68.099999999999994</v>
      </c>
      <c r="J789">
        <v>59.1</v>
      </c>
      <c r="K789">
        <v>62.9</v>
      </c>
      <c r="L789">
        <v>55.6</v>
      </c>
      <c r="M789">
        <v>77.599999999999994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6.9</v>
      </c>
      <c r="W789">
        <v>169.4</v>
      </c>
      <c r="X789">
        <v>1017.5</v>
      </c>
      <c r="Y789">
        <v>90</v>
      </c>
      <c r="Z789">
        <v>6.2</v>
      </c>
      <c r="AA789">
        <v>0</v>
      </c>
      <c r="AB789">
        <v>0</v>
      </c>
      <c r="AC789">
        <v>0</v>
      </c>
      <c r="AD789">
        <v>0</v>
      </c>
      <c r="AE789" t="s">
        <v>2429</v>
      </c>
      <c r="AF789" t="s">
        <v>2430</v>
      </c>
      <c r="AG789">
        <v>0.84</v>
      </c>
      <c r="AH789" t="s">
        <v>36</v>
      </c>
      <c r="AI789" t="s">
        <v>37</v>
      </c>
      <c r="AJ789" t="s">
        <v>38</v>
      </c>
    </row>
    <row r="790" spans="1:36" x14ac:dyDescent="0.25">
      <c r="A790" t="s">
        <v>32</v>
      </c>
      <c r="B790" t="s">
        <v>2431</v>
      </c>
      <c r="C790">
        <f>YEAR(B790)</f>
        <v>2002</v>
      </c>
      <c r="D790">
        <v>78.900000000000006</v>
      </c>
      <c r="E790">
        <v>59.1</v>
      </c>
      <c r="F790">
        <v>69.8</v>
      </c>
      <c r="H790" s="2">
        <f>IF(F790-62&lt;=0,0,IF(F790-62&lt;=1,1,2))</f>
        <v>2</v>
      </c>
      <c r="I790">
        <v>78.900000000000006</v>
      </c>
      <c r="J790">
        <v>59.1</v>
      </c>
      <c r="K790">
        <v>69.8</v>
      </c>
      <c r="L790">
        <v>40.1</v>
      </c>
      <c r="M790">
        <v>41.2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32.200000000000003</v>
      </c>
      <c r="W790">
        <v>179.3</v>
      </c>
      <c r="X790">
        <v>1010.4</v>
      </c>
      <c r="Y790">
        <v>90</v>
      </c>
      <c r="Z790">
        <v>6.3</v>
      </c>
      <c r="AA790">
        <v>0</v>
      </c>
      <c r="AB790">
        <v>0</v>
      </c>
      <c r="AC790">
        <v>0</v>
      </c>
      <c r="AD790">
        <v>0</v>
      </c>
      <c r="AE790" t="s">
        <v>2432</v>
      </c>
      <c r="AF790" t="s">
        <v>2433</v>
      </c>
      <c r="AG790">
        <v>0.88</v>
      </c>
      <c r="AH790" t="s">
        <v>36</v>
      </c>
      <c r="AI790" t="s">
        <v>37</v>
      </c>
      <c r="AJ790" t="s">
        <v>344</v>
      </c>
    </row>
    <row r="791" spans="1:36" x14ac:dyDescent="0.25">
      <c r="A791" t="s">
        <v>32</v>
      </c>
      <c r="B791" t="s">
        <v>2434</v>
      </c>
      <c r="C791">
        <f>YEAR(B791)</f>
        <v>2002</v>
      </c>
      <c r="D791">
        <v>78.900000000000006</v>
      </c>
      <c r="E791">
        <v>62.7</v>
      </c>
      <c r="F791">
        <v>66.599999999999994</v>
      </c>
      <c r="H791" s="2">
        <f>IF(F791-62&lt;=0,0,IF(F791-62&lt;=1,1,2))</f>
        <v>2</v>
      </c>
      <c r="I791">
        <v>78.900000000000006</v>
      </c>
      <c r="J791">
        <v>62.7</v>
      </c>
      <c r="K791">
        <v>66.599999999999994</v>
      </c>
      <c r="L791">
        <v>48.2</v>
      </c>
      <c r="M791">
        <v>54.2</v>
      </c>
      <c r="O791">
        <v>7.8E-2</v>
      </c>
      <c r="P791">
        <v>100</v>
      </c>
      <c r="Q791">
        <v>8.33</v>
      </c>
      <c r="R791" t="s">
        <v>40</v>
      </c>
      <c r="S791">
        <v>0</v>
      </c>
      <c r="T791">
        <v>0</v>
      </c>
      <c r="U791">
        <v>0</v>
      </c>
      <c r="V791">
        <v>30</v>
      </c>
      <c r="W791">
        <v>170.6</v>
      </c>
      <c r="X791">
        <v>1004.3</v>
      </c>
      <c r="Y791">
        <v>57.3</v>
      </c>
      <c r="Z791">
        <v>6.5</v>
      </c>
      <c r="AA791">
        <v>0</v>
      </c>
      <c r="AB791">
        <v>0</v>
      </c>
      <c r="AC791">
        <v>0</v>
      </c>
      <c r="AD791">
        <v>0</v>
      </c>
      <c r="AE791" t="s">
        <v>2435</v>
      </c>
      <c r="AF791" t="s">
        <v>2436</v>
      </c>
      <c r="AG791">
        <v>0.91</v>
      </c>
      <c r="AH791" t="s">
        <v>56</v>
      </c>
      <c r="AI791" t="s">
        <v>57</v>
      </c>
      <c r="AJ791" t="s">
        <v>40</v>
      </c>
    </row>
    <row r="792" spans="1:36" x14ac:dyDescent="0.25">
      <c r="A792" t="s">
        <v>32</v>
      </c>
      <c r="B792" t="s">
        <v>2437</v>
      </c>
      <c r="C792">
        <f>YEAR(B792)</f>
        <v>2002</v>
      </c>
      <c r="D792">
        <v>62.7</v>
      </c>
      <c r="E792">
        <v>55.5</v>
      </c>
      <c r="F792">
        <v>58.9</v>
      </c>
      <c r="H792" s="2">
        <f>IF(F792-62&lt;=0,0,IF(F792-62&lt;=1,1,2))</f>
        <v>0</v>
      </c>
      <c r="I792">
        <v>62.7</v>
      </c>
      <c r="J792">
        <v>55.5</v>
      </c>
      <c r="K792">
        <v>58.9</v>
      </c>
      <c r="L792">
        <v>49.7</v>
      </c>
      <c r="M792">
        <v>72.5</v>
      </c>
      <c r="O792">
        <v>0.20100000000000001</v>
      </c>
      <c r="P792">
        <v>100</v>
      </c>
      <c r="Q792">
        <v>8.33</v>
      </c>
      <c r="R792" t="s">
        <v>40</v>
      </c>
      <c r="S792">
        <v>0</v>
      </c>
      <c r="T792">
        <v>0</v>
      </c>
      <c r="U792">
        <v>0</v>
      </c>
      <c r="V792">
        <v>21.9</v>
      </c>
      <c r="W792">
        <v>220.7</v>
      </c>
      <c r="X792">
        <v>1013.3</v>
      </c>
      <c r="Y792">
        <v>80.400000000000006</v>
      </c>
      <c r="Z792">
        <v>6.8</v>
      </c>
      <c r="AA792">
        <v>0</v>
      </c>
      <c r="AB792">
        <v>0</v>
      </c>
      <c r="AC792">
        <v>0</v>
      </c>
      <c r="AD792">
        <v>0</v>
      </c>
      <c r="AE792" t="s">
        <v>2438</v>
      </c>
      <c r="AF792" t="s">
        <v>2439</v>
      </c>
      <c r="AG792">
        <v>0.94</v>
      </c>
      <c r="AH792" t="s">
        <v>56</v>
      </c>
      <c r="AI792" t="s">
        <v>101</v>
      </c>
      <c r="AJ792" t="s">
        <v>40</v>
      </c>
    </row>
    <row r="793" spans="1:36" x14ac:dyDescent="0.25">
      <c r="A793" t="s">
        <v>32</v>
      </c>
      <c r="B793" t="s">
        <v>2440</v>
      </c>
      <c r="C793">
        <f>YEAR(B793)</f>
        <v>2002</v>
      </c>
      <c r="D793">
        <v>60.9</v>
      </c>
      <c r="E793">
        <v>51.9</v>
      </c>
      <c r="F793">
        <v>57.9</v>
      </c>
      <c r="H793" s="2">
        <f>IF(F793-62&lt;=0,0,IF(F793-62&lt;=1,1,2))</f>
        <v>0</v>
      </c>
      <c r="I793">
        <v>60.9</v>
      </c>
      <c r="J793">
        <v>51.9</v>
      </c>
      <c r="K793">
        <v>57.9</v>
      </c>
      <c r="L793">
        <v>48.2</v>
      </c>
      <c r="M793">
        <v>70.599999999999994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13.9</v>
      </c>
      <c r="W793">
        <v>311</v>
      </c>
      <c r="X793">
        <v>1017.8</v>
      </c>
      <c r="Y793">
        <v>60.9</v>
      </c>
      <c r="Z793">
        <v>6.8</v>
      </c>
      <c r="AA793">
        <v>0</v>
      </c>
      <c r="AB793">
        <v>0</v>
      </c>
      <c r="AC793">
        <v>0</v>
      </c>
      <c r="AD793">
        <v>0</v>
      </c>
      <c r="AE793" t="s">
        <v>2441</v>
      </c>
      <c r="AF793" t="s">
        <v>2442</v>
      </c>
      <c r="AG793">
        <v>0.98</v>
      </c>
      <c r="AH793" t="s">
        <v>36</v>
      </c>
      <c r="AI793" t="s">
        <v>37</v>
      </c>
      <c r="AJ793" t="s">
        <v>38</v>
      </c>
    </row>
    <row r="794" spans="1:36" x14ac:dyDescent="0.25">
      <c r="A794" t="s">
        <v>32</v>
      </c>
      <c r="B794" t="s">
        <v>2443</v>
      </c>
      <c r="C794">
        <f>YEAR(B794)</f>
        <v>2002</v>
      </c>
      <c r="D794">
        <v>62.7</v>
      </c>
      <c r="E794">
        <v>50.1</v>
      </c>
      <c r="F794">
        <v>56.9</v>
      </c>
      <c r="H794" s="2">
        <f>IF(F794-62&lt;=0,0,IF(F794-62&lt;=1,1,2))</f>
        <v>0</v>
      </c>
      <c r="I794">
        <v>62.7</v>
      </c>
      <c r="J794">
        <v>50.1</v>
      </c>
      <c r="K794">
        <v>56.9</v>
      </c>
      <c r="L794">
        <v>48.5</v>
      </c>
      <c r="M794">
        <v>74.5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10.3</v>
      </c>
      <c r="W794">
        <v>279.7</v>
      </c>
      <c r="X794">
        <v>1017.4</v>
      </c>
      <c r="Y794">
        <v>43.3</v>
      </c>
      <c r="Z794">
        <v>6.8</v>
      </c>
      <c r="AA794">
        <v>0</v>
      </c>
      <c r="AB794">
        <v>0</v>
      </c>
      <c r="AC794">
        <v>0</v>
      </c>
      <c r="AD794">
        <v>0</v>
      </c>
      <c r="AE794" t="s">
        <v>2444</v>
      </c>
      <c r="AF794" t="s">
        <v>2445</v>
      </c>
      <c r="AG794">
        <v>0</v>
      </c>
      <c r="AH794" t="s">
        <v>36</v>
      </c>
      <c r="AI794" t="s">
        <v>37</v>
      </c>
      <c r="AJ794" t="s">
        <v>38</v>
      </c>
    </row>
    <row r="795" spans="1:36" x14ac:dyDescent="0.25">
      <c r="A795" t="s">
        <v>32</v>
      </c>
      <c r="B795" t="s">
        <v>2446</v>
      </c>
      <c r="C795">
        <f>YEAR(B795)</f>
        <v>2002</v>
      </c>
      <c r="D795">
        <v>64.5</v>
      </c>
      <c r="E795">
        <v>50.1</v>
      </c>
      <c r="F795">
        <v>56.5</v>
      </c>
      <c r="H795" s="2">
        <f>IF(F795-62&lt;=0,0,IF(F795-62&lt;=1,1,2))</f>
        <v>0</v>
      </c>
      <c r="I795">
        <v>64.5</v>
      </c>
      <c r="J795">
        <v>50.1</v>
      </c>
      <c r="K795">
        <v>56.5</v>
      </c>
      <c r="L795">
        <v>49.3</v>
      </c>
      <c r="M795">
        <v>77.7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8.1</v>
      </c>
      <c r="W795">
        <v>125.9</v>
      </c>
      <c r="X795">
        <v>1015.6</v>
      </c>
      <c r="Y795">
        <v>31.7</v>
      </c>
      <c r="Z795">
        <v>6.8</v>
      </c>
      <c r="AA795">
        <v>0</v>
      </c>
      <c r="AB795">
        <v>0</v>
      </c>
      <c r="AC795">
        <v>0</v>
      </c>
      <c r="AD795">
        <v>0</v>
      </c>
      <c r="AE795" t="s">
        <v>2447</v>
      </c>
      <c r="AF795" t="s">
        <v>2448</v>
      </c>
      <c r="AG795">
        <v>0.05</v>
      </c>
      <c r="AH795" t="s">
        <v>36</v>
      </c>
      <c r="AI795" t="s">
        <v>37</v>
      </c>
      <c r="AJ795" t="s">
        <v>38</v>
      </c>
    </row>
    <row r="796" spans="1:36" x14ac:dyDescent="0.25">
      <c r="A796" t="s">
        <v>32</v>
      </c>
      <c r="B796" t="s">
        <v>2449</v>
      </c>
      <c r="C796">
        <f>YEAR(B796)</f>
        <v>2002</v>
      </c>
      <c r="D796">
        <v>62.7</v>
      </c>
      <c r="E796">
        <v>50.1</v>
      </c>
      <c r="F796">
        <v>57.2</v>
      </c>
      <c r="H796" s="2">
        <f>IF(F796-62&lt;=0,0,IF(F796-62&lt;=1,1,2))</f>
        <v>0</v>
      </c>
      <c r="I796">
        <v>62.7</v>
      </c>
      <c r="J796">
        <v>50.1</v>
      </c>
      <c r="K796">
        <v>57.2</v>
      </c>
      <c r="L796">
        <v>49.9</v>
      </c>
      <c r="M796">
        <v>77.400000000000006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10.3</v>
      </c>
      <c r="W796">
        <v>293.5</v>
      </c>
      <c r="X796">
        <v>1014.3</v>
      </c>
      <c r="Y796">
        <v>35.799999999999997</v>
      </c>
      <c r="Z796">
        <v>6.8</v>
      </c>
      <c r="AA796">
        <v>0</v>
      </c>
      <c r="AB796">
        <v>0</v>
      </c>
      <c r="AC796">
        <v>0</v>
      </c>
      <c r="AD796">
        <v>0</v>
      </c>
      <c r="AE796" t="s">
        <v>2450</v>
      </c>
      <c r="AF796" t="s">
        <v>2451</v>
      </c>
      <c r="AG796">
        <v>0.08</v>
      </c>
      <c r="AH796" t="s">
        <v>36</v>
      </c>
      <c r="AI796" t="s">
        <v>37</v>
      </c>
      <c r="AJ796" t="s">
        <v>38</v>
      </c>
    </row>
    <row r="797" spans="1:36" x14ac:dyDescent="0.25">
      <c r="A797" t="s">
        <v>32</v>
      </c>
      <c r="B797" t="s">
        <v>2452</v>
      </c>
      <c r="C797">
        <f>YEAR(B797)</f>
        <v>2002</v>
      </c>
      <c r="D797">
        <v>62.7</v>
      </c>
      <c r="E797">
        <v>57.3</v>
      </c>
      <c r="F797">
        <v>59.7</v>
      </c>
      <c r="H797" s="2">
        <f>IF(F797-62&lt;=0,0,IF(F797-62&lt;=1,1,2))</f>
        <v>0</v>
      </c>
      <c r="I797">
        <v>62.7</v>
      </c>
      <c r="J797">
        <v>57.3</v>
      </c>
      <c r="K797">
        <v>59.7</v>
      </c>
      <c r="L797">
        <v>50.5</v>
      </c>
      <c r="M797">
        <v>71.599999999999994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16.100000000000001</v>
      </c>
      <c r="W797">
        <v>316.2</v>
      </c>
      <c r="X797">
        <v>1013.4</v>
      </c>
      <c r="Y797">
        <v>76.7</v>
      </c>
      <c r="Z797">
        <v>6.3</v>
      </c>
      <c r="AA797">
        <v>0</v>
      </c>
      <c r="AB797">
        <v>0</v>
      </c>
      <c r="AC797">
        <v>0</v>
      </c>
      <c r="AD797">
        <v>0</v>
      </c>
      <c r="AE797" t="s">
        <v>2453</v>
      </c>
      <c r="AF797" t="s">
        <v>2454</v>
      </c>
      <c r="AG797">
        <v>0.11</v>
      </c>
      <c r="AH797" t="s">
        <v>36</v>
      </c>
      <c r="AI797" t="s">
        <v>37</v>
      </c>
      <c r="AJ797" t="s">
        <v>38</v>
      </c>
    </row>
    <row r="798" spans="1:36" x14ac:dyDescent="0.25">
      <c r="A798" t="s">
        <v>32</v>
      </c>
      <c r="B798" t="s">
        <v>2455</v>
      </c>
      <c r="C798">
        <f>YEAR(B798)</f>
        <v>2002</v>
      </c>
      <c r="D798">
        <v>59.1</v>
      </c>
      <c r="E798">
        <v>53.7</v>
      </c>
      <c r="F798">
        <v>56.1</v>
      </c>
      <c r="H798" s="2">
        <f>IF(F798-62&lt;=0,0,IF(F798-62&lt;=1,1,2))</f>
        <v>0</v>
      </c>
      <c r="I798">
        <v>59.1</v>
      </c>
      <c r="J798">
        <v>53.7</v>
      </c>
      <c r="K798">
        <v>56.1</v>
      </c>
      <c r="L798">
        <v>42.4</v>
      </c>
      <c r="M798">
        <v>60.1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19.5</v>
      </c>
      <c r="W798">
        <v>331.9</v>
      </c>
      <c r="X798">
        <v>1012.2</v>
      </c>
      <c r="Y798">
        <v>81.3</v>
      </c>
      <c r="Z798">
        <v>6.6</v>
      </c>
      <c r="AA798">
        <v>0</v>
      </c>
      <c r="AB798">
        <v>0</v>
      </c>
      <c r="AC798">
        <v>0</v>
      </c>
      <c r="AD798">
        <v>0</v>
      </c>
      <c r="AE798" t="s">
        <v>2456</v>
      </c>
      <c r="AF798" t="s">
        <v>2457</v>
      </c>
      <c r="AG798">
        <v>0.15</v>
      </c>
      <c r="AH798" t="s">
        <v>36</v>
      </c>
      <c r="AI798" t="s">
        <v>37</v>
      </c>
      <c r="AJ798" t="s">
        <v>38</v>
      </c>
    </row>
    <row r="799" spans="1:36" x14ac:dyDescent="0.25">
      <c r="A799" t="s">
        <v>32</v>
      </c>
      <c r="B799" t="s">
        <v>2458</v>
      </c>
      <c r="C799">
        <f>YEAR(B799)</f>
        <v>2002</v>
      </c>
      <c r="D799">
        <v>59.1</v>
      </c>
      <c r="E799">
        <v>50.1</v>
      </c>
      <c r="F799">
        <v>55.3</v>
      </c>
      <c r="H799" s="2">
        <f>IF(F799-62&lt;=0,0,IF(F799-62&lt;=1,1,2))</f>
        <v>0</v>
      </c>
      <c r="I799">
        <v>59.1</v>
      </c>
      <c r="J799">
        <v>50.1</v>
      </c>
      <c r="K799">
        <v>55.3</v>
      </c>
      <c r="L799">
        <v>39</v>
      </c>
      <c r="M799">
        <v>54.2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20.8</v>
      </c>
      <c r="W799">
        <v>297.8</v>
      </c>
      <c r="X799">
        <v>1013.2</v>
      </c>
      <c r="Y799">
        <v>54.5</v>
      </c>
      <c r="Z799">
        <v>6.8</v>
      </c>
      <c r="AA799">
        <v>0</v>
      </c>
      <c r="AB799">
        <v>0</v>
      </c>
      <c r="AC799">
        <v>0</v>
      </c>
      <c r="AD799">
        <v>0</v>
      </c>
      <c r="AE799" t="s">
        <v>2459</v>
      </c>
      <c r="AF799" t="s">
        <v>2460</v>
      </c>
      <c r="AG799">
        <v>0.18</v>
      </c>
      <c r="AH799" t="s">
        <v>36</v>
      </c>
      <c r="AI799" t="s">
        <v>702</v>
      </c>
      <c r="AJ799" t="s">
        <v>38</v>
      </c>
    </row>
    <row r="800" spans="1:36" x14ac:dyDescent="0.25">
      <c r="A800" t="s">
        <v>32</v>
      </c>
      <c r="B800" t="s">
        <v>2461</v>
      </c>
      <c r="C800">
        <f>YEAR(B800)</f>
        <v>2002</v>
      </c>
      <c r="D800">
        <v>69.900000000000006</v>
      </c>
      <c r="E800">
        <v>50.1</v>
      </c>
      <c r="F800">
        <v>59.3</v>
      </c>
      <c r="H800" s="2">
        <f>IF(F800-62&lt;=0,0,IF(F800-62&lt;=1,1,2))</f>
        <v>0</v>
      </c>
      <c r="I800">
        <v>69.900000000000006</v>
      </c>
      <c r="J800">
        <v>50.1</v>
      </c>
      <c r="K800">
        <v>59.3</v>
      </c>
      <c r="L800">
        <v>42.9</v>
      </c>
      <c r="M800">
        <v>55.1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26.4</v>
      </c>
      <c r="W800">
        <v>260.60000000000002</v>
      </c>
      <c r="X800">
        <v>1011.9</v>
      </c>
      <c r="Y800">
        <v>52.1</v>
      </c>
      <c r="Z800">
        <v>6.7</v>
      </c>
      <c r="AA800">
        <v>0</v>
      </c>
      <c r="AB800">
        <v>0</v>
      </c>
      <c r="AC800">
        <v>0</v>
      </c>
      <c r="AD800">
        <v>0</v>
      </c>
      <c r="AE800" t="s">
        <v>2462</v>
      </c>
      <c r="AF800" t="s">
        <v>2463</v>
      </c>
      <c r="AG800">
        <v>0.22</v>
      </c>
      <c r="AH800" t="s">
        <v>36</v>
      </c>
      <c r="AI800" t="s">
        <v>37</v>
      </c>
      <c r="AJ800" t="s">
        <v>38</v>
      </c>
    </row>
    <row r="801" spans="1:36" x14ac:dyDescent="0.25">
      <c r="A801" t="s">
        <v>32</v>
      </c>
      <c r="B801" t="s">
        <v>2464</v>
      </c>
      <c r="C801">
        <f>YEAR(B801)</f>
        <v>2002</v>
      </c>
      <c r="D801">
        <v>68.099999999999994</v>
      </c>
      <c r="E801">
        <v>53.7</v>
      </c>
      <c r="F801">
        <v>60.6</v>
      </c>
      <c r="H801" s="2">
        <f>IF(F801-62&lt;=0,0,IF(F801-62&lt;=1,1,2))</f>
        <v>0</v>
      </c>
      <c r="I801">
        <v>68.099999999999994</v>
      </c>
      <c r="J801">
        <v>53.7</v>
      </c>
      <c r="K801">
        <v>60.6</v>
      </c>
      <c r="L801">
        <v>50.3</v>
      </c>
      <c r="M801">
        <v>69.400000000000006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8.1</v>
      </c>
      <c r="W801">
        <v>153</v>
      </c>
      <c r="X801">
        <v>1013</v>
      </c>
      <c r="Y801">
        <v>48.5</v>
      </c>
      <c r="Z801">
        <v>6.5</v>
      </c>
      <c r="AA801">
        <v>0</v>
      </c>
      <c r="AB801">
        <v>0</v>
      </c>
      <c r="AC801">
        <v>0</v>
      </c>
      <c r="AD801">
        <v>0</v>
      </c>
      <c r="AE801" t="s">
        <v>2465</v>
      </c>
      <c r="AF801" t="s">
        <v>2466</v>
      </c>
      <c r="AG801">
        <v>0.25</v>
      </c>
      <c r="AH801" t="s">
        <v>36</v>
      </c>
      <c r="AI801" t="s">
        <v>37</v>
      </c>
      <c r="AJ801" t="s">
        <v>38</v>
      </c>
    </row>
    <row r="802" spans="1:36" x14ac:dyDescent="0.25">
      <c r="A802" t="s">
        <v>32</v>
      </c>
      <c r="B802" t="s">
        <v>2467</v>
      </c>
      <c r="C802">
        <f>YEAR(B802)</f>
        <v>2002</v>
      </c>
      <c r="D802">
        <v>68.099999999999994</v>
      </c>
      <c r="E802">
        <v>51.9</v>
      </c>
      <c r="F802">
        <v>61.1</v>
      </c>
      <c r="H802" s="2">
        <f>IF(F802-62&lt;=0,0,IF(F802-62&lt;=1,1,2))</f>
        <v>0</v>
      </c>
      <c r="I802">
        <v>68.099999999999994</v>
      </c>
      <c r="J802">
        <v>51.9</v>
      </c>
      <c r="K802">
        <v>61.1</v>
      </c>
      <c r="L802">
        <v>50.7</v>
      </c>
      <c r="M802">
        <v>69.3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27.5</v>
      </c>
      <c r="W802">
        <v>168.7</v>
      </c>
      <c r="X802">
        <v>1009.9</v>
      </c>
      <c r="Y802">
        <v>33.200000000000003</v>
      </c>
      <c r="Z802">
        <v>6.7</v>
      </c>
      <c r="AA802">
        <v>0</v>
      </c>
      <c r="AB802">
        <v>0</v>
      </c>
      <c r="AC802">
        <v>0</v>
      </c>
      <c r="AD802">
        <v>0</v>
      </c>
      <c r="AE802" t="s">
        <v>2468</v>
      </c>
      <c r="AF802" t="s">
        <v>2469</v>
      </c>
      <c r="AG802">
        <v>0.25</v>
      </c>
      <c r="AH802" t="s">
        <v>36</v>
      </c>
      <c r="AI802" t="s">
        <v>37</v>
      </c>
      <c r="AJ802" t="s">
        <v>38</v>
      </c>
    </row>
    <row r="803" spans="1:36" x14ac:dyDescent="0.25">
      <c r="A803" t="s">
        <v>32</v>
      </c>
      <c r="B803" t="s">
        <v>2470</v>
      </c>
      <c r="C803">
        <f>YEAR(B803)</f>
        <v>2002</v>
      </c>
      <c r="D803">
        <v>66.3</v>
      </c>
      <c r="E803">
        <v>55.5</v>
      </c>
      <c r="F803">
        <v>62.4</v>
      </c>
      <c r="H803" s="2">
        <f>IF(F803-62&lt;=0,0,IF(F803-62&lt;=1,1,2))</f>
        <v>1</v>
      </c>
      <c r="I803">
        <v>66.3</v>
      </c>
      <c r="J803">
        <v>55.5</v>
      </c>
      <c r="K803">
        <v>62.4</v>
      </c>
      <c r="L803">
        <v>42.8</v>
      </c>
      <c r="M803">
        <v>50.2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32.200000000000003</v>
      </c>
      <c r="W803">
        <v>246.9</v>
      </c>
      <c r="X803">
        <v>1000.7</v>
      </c>
      <c r="Y803">
        <v>41.7</v>
      </c>
      <c r="Z803">
        <v>6.8</v>
      </c>
      <c r="AA803">
        <v>0</v>
      </c>
      <c r="AB803">
        <v>0</v>
      </c>
      <c r="AC803">
        <v>0</v>
      </c>
      <c r="AD803">
        <v>0</v>
      </c>
      <c r="AE803" t="s">
        <v>2471</v>
      </c>
      <c r="AF803" t="s">
        <v>2472</v>
      </c>
      <c r="AG803">
        <v>0.32</v>
      </c>
      <c r="AH803" t="s">
        <v>36</v>
      </c>
      <c r="AI803" t="s">
        <v>37</v>
      </c>
      <c r="AJ803" t="s">
        <v>344</v>
      </c>
    </row>
    <row r="804" spans="1:36" x14ac:dyDescent="0.25">
      <c r="A804" t="s">
        <v>32</v>
      </c>
      <c r="B804" t="s">
        <v>2473</v>
      </c>
      <c r="C804">
        <f>YEAR(B804)</f>
        <v>2002</v>
      </c>
      <c r="D804">
        <v>59.1</v>
      </c>
      <c r="E804">
        <v>50.1</v>
      </c>
      <c r="F804">
        <v>55.1</v>
      </c>
      <c r="H804" s="2">
        <f>IF(F804-62&lt;=0,0,IF(F804-62&lt;=1,1,2))</f>
        <v>0</v>
      </c>
      <c r="I804">
        <v>59.1</v>
      </c>
      <c r="J804">
        <v>50.1</v>
      </c>
      <c r="K804">
        <v>55.1</v>
      </c>
      <c r="L804">
        <v>41.4</v>
      </c>
      <c r="M804">
        <v>61</v>
      </c>
      <c r="O804">
        <v>0.311</v>
      </c>
      <c r="P804">
        <v>100</v>
      </c>
      <c r="Q804">
        <v>4.17</v>
      </c>
      <c r="R804" t="s">
        <v>40</v>
      </c>
      <c r="S804">
        <v>0</v>
      </c>
      <c r="T804">
        <v>0</v>
      </c>
      <c r="U804">
        <v>0</v>
      </c>
      <c r="V804">
        <v>32.200000000000003</v>
      </c>
      <c r="W804">
        <v>249.9</v>
      </c>
      <c r="X804">
        <v>997.2</v>
      </c>
      <c r="Y804">
        <v>70</v>
      </c>
      <c r="Z804">
        <v>6.6</v>
      </c>
      <c r="AA804">
        <v>0</v>
      </c>
      <c r="AB804">
        <v>0</v>
      </c>
      <c r="AC804">
        <v>0</v>
      </c>
      <c r="AD804">
        <v>0</v>
      </c>
      <c r="AE804" t="s">
        <v>2474</v>
      </c>
      <c r="AF804" t="s">
        <v>2475</v>
      </c>
      <c r="AG804">
        <v>0.35</v>
      </c>
      <c r="AH804" t="s">
        <v>56</v>
      </c>
      <c r="AI804" t="s">
        <v>61</v>
      </c>
      <c r="AJ804" t="s">
        <v>40</v>
      </c>
    </row>
    <row r="805" spans="1:36" x14ac:dyDescent="0.25">
      <c r="A805" t="s">
        <v>32</v>
      </c>
      <c r="B805" t="s">
        <v>2476</v>
      </c>
      <c r="C805">
        <f>YEAR(B805)</f>
        <v>2002</v>
      </c>
      <c r="D805">
        <v>57.3</v>
      </c>
      <c r="E805">
        <v>42.9</v>
      </c>
      <c r="F805">
        <v>50</v>
      </c>
      <c r="H805" s="2">
        <f>IF(F805-62&lt;=0,0,IF(F805-62&lt;=1,1,2))</f>
        <v>0</v>
      </c>
      <c r="I805">
        <v>57.3</v>
      </c>
      <c r="J805">
        <v>40.1</v>
      </c>
      <c r="K805">
        <v>48.1</v>
      </c>
      <c r="L805">
        <v>37.700000000000003</v>
      </c>
      <c r="M805">
        <v>64.400000000000006</v>
      </c>
      <c r="O805">
        <v>0.39</v>
      </c>
      <c r="P805">
        <v>100</v>
      </c>
      <c r="Q805">
        <v>4.17</v>
      </c>
      <c r="R805" t="s">
        <v>40</v>
      </c>
      <c r="S805">
        <v>0</v>
      </c>
      <c r="T805">
        <v>0</v>
      </c>
      <c r="U805">
        <v>0</v>
      </c>
      <c r="V805">
        <v>26.4</v>
      </c>
      <c r="W805">
        <v>261.5</v>
      </c>
      <c r="X805">
        <v>1002.4</v>
      </c>
      <c r="Y805">
        <v>59.2</v>
      </c>
      <c r="Z805">
        <v>6.5</v>
      </c>
      <c r="AA805">
        <v>0</v>
      </c>
      <c r="AB805">
        <v>0</v>
      </c>
      <c r="AC805">
        <v>0</v>
      </c>
      <c r="AD805">
        <v>0</v>
      </c>
      <c r="AE805" t="s">
        <v>2477</v>
      </c>
      <c r="AF805" t="s">
        <v>2478</v>
      </c>
      <c r="AG805">
        <v>0.39</v>
      </c>
      <c r="AH805" t="s">
        <v>56</v>
      </c>
      <c r="AI805" t="s">
        <v>65</v>
      </c>
      <c r="AJ805" t="s">
        <v>40</v>
      </c>
    </row>
    <row r="806" spans="1:36" x14ac:dyDescent="0.25">
      <c r="A806" t="s">
        <v>32</v>
      </c>
      <c r="B806" t="s">
        <v>2479</v>
      </c>
      <c r="C806">
        <f>YEAR(B806)</f>
        <v>2002</v>
      </c>
      <c r="D806">
        <v>57.3</v>
      </c>
      <c r="E806">
        <v>46.5</v>
      </c>
      <c r="F806">
        <v>50.5</v>
      </c>
      <c r="H806" s="2">
        <f>IF(F806-62&lt;=0,0,IF(F806-62&lt;=1,1,2))</f>
        <v>0</v>
      </c>
      <c r="I806">
        <v>57.3</v>
      </c>
      <c r="J806">
        <v>43</v>
      </c>
      <c r="K806">
        <v>49.2</v>
      </c>
      <c r="L806">
        <v>41.8</v>
      </c>
      <c r="M806">
        <v>73.2</v>
      </c>
      <c r="O806">
        <v>0.157</v>
      </c>
      <c r="P806">
        <v>100</v>
      </c>
      <c r="Q806">
        <v>8.33</v>
      </c>
      <c r="R806" t="s">
        <v>40</v>
      </c>
      <c r="S806">
        <v>0</v>
      </c>
      <c r="T806">
        <v>0</v>
      </c>
      <c r="U806">
        <v>0</v>
      </c>
      <c r="V806">
        <v>10.3</v>
      </c>
      <c r="W806">
        <v>199.7</v>
      </c>
      <c r="X806">
        <v>1008.6</v>
      </c>
      <c r="Y806">
        <v>71.099999999999994</v>
      </c>
      <c r="Z806">
        <v>6.8</v>
      </c>
      <c r="AA806">
        <v>0</v>
      </c>
      <c r="AB806">
        <v>0</v>
      </c>
      <c r="AC806">
        <v>0</v>
      </c>
      <c r="AD806">
        <v>0</v>
      </c>
      <c r="AE806" t="s">
        <v>2480</v>
      </c>
      <c r="AF806" t="s">
        <v>2481</v>
      </c>
      <c r="AG806">
        <v>0.42</v>
      </c>
      <c r="AH806" t="s">
        <v>56</v>
      </c>
      <c r="AI806" t="s">
        <v>101</v>
      </c>
      <c r="AJ806" t="s">
        <v>40</v>
      </c>
    </row>
    <row r="807" spans="1:36" x14ac:dyDescent="0.25">
      <c r="A807" t="s">
        <v>32</v>
      </c>
      <c r="B807" t="s">
        <v>2482</v>
      </c>
      <c r="C807">
        <f>YEAR(B807)</f>
        <v>2002</v>
      </c>
      <c r="D807">
        <v>57.3</v>
      </c>
      <c r="E807">
        <v>48.3</v>
      </c>
      <c r="F807">
        <v>52.4</v>
      </c>
      <c r="H807" s="2">
        <f>IF(F807-62&lt;=0,0,IF(F807-62&lt;=1,1,2))</f>
        <v>0</v>
      </c>
      <c r="I807">
        <v>57.3</v>
      </c>
      <c r="J807">
        <v>44.2</v>
      </c>
      <c r="K807">
        <v>52</v>
      </c>
      <c r="L807">
        <v>42.3</v>
      </c>
      <c r="M807">
        <v>69.599999999999994</v>
      </c>
      <c r="O807">
        <v>0.157</v>
      </c>
      <c r="P807">
        <v>100</v>
      </c>
      <c r="Q807">
        <v>8.33</v>
      </c>
      <c r="R807" t="s">
        <v>40</v>
      </c>
      <c r="S807">
        <v>0</v>
      </c>
      <c r="T807">
        <v>0</v>
      </c>
      <c r="U807">
        <v>0</v>
      </c>
      <c r="V807">
        <v>15</v>
      </c>
      <c r="W807">
        <v>325.3</v>
      </c>
      <c r="X807">
        <v>1013.4</v>
      </c>
      <c r="Y807">
        <v>86.3</v>
      </c>
      <c r="Z807">
        <v>6.7</v>
      </c>
      <c r="AA807">
        <v>0</v>
      </c>
      <c r="AB807">
        <v>0</v>
      </c>
      <c r="AC807">
        <v>0</v>
      </c>
      <c r="AD807">
        <v>0</v>
      </c>
      <c r="AE807" t="s">
        <v>2483</v>
      </c>
      <c r="AF807" t="s">
        <v>2484</v>
      </c>
      <c r="AG807">
        <v>0.45</v>
      </c>
      <c r="AH807" t="s">
        <v>56</v>
      </c>
      <c r="AI807" t="s">
        <v>57</v>
      </c>
      <c r="AJ807" t="s">
        <v>40</v>
      </c>
    </row>
    <row r="808" spans="1:36" x14ac:dyDescent="0.25">
      <c r="A808" t="s">
        <v>32</v>
      </c>
      <c r="B808" t="s">
        <v>2485</v>
      </c>
      <c r="C808">
        <f>YEAR(B808)</f>
        <v>2002</v>
      </c>
      <c r="D808">
        <v>57.3</v>
      </c>
      <c r="E808">
        <v>51.9</v>
      </c>
      <c r="F808">
        <v>53.9</v>
      </c>
      <c r="H808" s="2">
        <f>IF(F808-62&lt;=0,0,IF(F808-62&lt;=1,1,2))</f>
        <v>0</v>
      </c>
      <c r="I808">
        <v>57.3</v>
      </c>
      <c r="J808">
        <v>51.9</v>
      </c>
      <c r="K808">
        <v>53.9</v>
      </c>
      <c r="L808">
        <v>38.1</v>
      </c>
      <c r="M808">
        <v>55.3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17.2</v>
      </c>
      <c r="W808">
        <v>330.8</v>
      </c>
      <c r="X808">
        <v>1016.6</v>
      </c>
      <c r="Y808">
        <v>78.3</v>
      </c>
      <c r="Z808">
        <v>6.8</v>
      </c>
      <c r="AA808">
        <v>0</v>
      </c>
      <c r="AB808">
        <v>0</v>
      </c>
      <c r="AC808">
        <v>0</v>
      </c>
      <c r="AD808">
        <v>0</v>
      </c>
      <c r="AE808" t="s">
        <v>2486</v>
      </c>
      <c r="AF808" t="s">
        <v>2487</v>
      </c>
      <c r="AG808">
        <v>0.5</v>
      </c>
      <c r="AH808" t="s">
        <v>36</v>
      </c>
      <c r="AI808" t="s">
        <v>37</v>
      </c>
      <c r="AJ808" t="s">
        <v>38</v>
      </c>
    </row>
    <row r="809" spans="1:36" x14ac:dyDescent="0.25">
      <c r="A809" t="s">
        <v>32</v>
      </c>
      <c r="B809" t="s">
        <v>2488</v>
      </c>
      <c r="C809">
        <f>YEAR(B809)</f>
        <v>2002</v>
      </c>
      <c r="D809">
        <v>57.3</v>
      </c>
      <c r="E809">
        <v>53.7</v>
      </c>
      <c r="F809">
        <v>54.6</v>
      </c>
      <c r="H809" s="2">
        <f>IF(F809-62&lt;=0,0,IF(F809-62&lt;=1,1,2))</f>
        <v>0</v>
      </c>
      <c r="I809">
        <v>57.3</v>
      </c>
      <c r="J809">
        <v>53.7</v>
      </c>
      <c r="K809">
        <v>54.6</v>
      </c>
      <c r="L809">
        <v>35.700000000000003</v>
      </c>
      <c r="M809">
        <v>49.1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19.5</v>
      </c>
      <c r="W809">
        <v>332.4</v>
      </c>
      <c r="X809">
        <v>1019</v>
      </c>
      <c r="Y809">
        <v>70.900000000000006</v>
      </c>
      <c r="Z809">
        <v>6.8</v>
      </c>
      <c r="AA809">
        <v>0</v>
      </c>
      <c r="AB809">
        <v>0</v>
      </c>
      <c r="AC809">
        <v>0</v>
      </c>
      <c r="AD809">
        <v>0</v>
      </c>
      <c r="AE809" t="s">
        <v>2489</v>
      </c>
      <c r="AF809" t="s">
        <v>2490</v>
      </c>
      <c r="AG809">
        <v>0.52</v>
      </c>
      <c r="AH809" t="s">
        <v>36</v>
      </c>
      <c r="AI809" t="s">
        <v>37</v>
      </c>
      <c r="AJ809" t="s">
        <v>38</v>
      </c>
    </row>
    <row r="810" spans="1:36" x14ac:dyDescent="0.25">
      <c r="A810" t="s">
        <v>32</v>
      </c>
      <c r="B810" t="s">
        <v>2491</v>
      </c>
      <c r="C810">
        <f>YEAR(B810)</f>
        <v>2002</v>
      </c>
      <c r="D810">
        <v>57.3</v>
      </c>
      <c r="E810">
        <v>51.9</v>
      </c>
      <c r="F810">
        <v>54.6</v>
      </c>
      <c r="H810" s="2">
        <f>IF(F810-62&lt;=0,0,IF(F810-62&lt;=1,1,2))</f>
        <v>0</v>
      </c>
      <c r="I810">
        <v>57.3</v>
      </c>
      <c r="J810">
        <v>51.9</v>
      </c>
      <c r="K810">
        <v>54.6</v>
      </c>
      <c r="L810">
        <v>39.299999999999997</v>
      </c>
      <c r="M810">
        <v>56.3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13.9</v>
      </c>
      <c r="W810">
        <v>351.4</v>
      </c>
      <c r="X810">
        <v>1016.5</v>
      </c>
      <c r="Y810">
        <v>90</v>
      </c>
      <c r="Z810">
        <v>6.8</v>
      </c>
      <c r="AA810">
        <v>0</v>
      </c>
      <c r="AB810">
        <v>0</v>
      </c>
      <c r="AC810">
        <v>0</v>
      </c>
      <c r="AD810">
        <v>0</v>
      </c>
      <c r="AE810" t="s">
        <v>2492</v>
      </c>
      <c r="AF810" t="s">
        <v>2493</v>
      </c>
      <c r="AG810">
        <v>0.55000000000000004</v>
      </c>
      <c r="AH810" t="s">
        <v>36</v>
      </c>
      <c r="AI810" t="s">
        <v>37</v>
      </c>
      <c r="AJ810" t="s">
        <v>38</v>
      </c>
    </row>
    <row r="811" spans="1:36" x14ac:dyDescent="0.25">
      <c r="A811" t="s">
        <v>32</v>
      </c>
      <c r="B811" t="s">
        <v>2494</v>
      </c>
      <c r="C811">
        <f>YEAR(B811)</f>
        <v>2002</v>
      </c>
      <c r="D811">
        <v>59.1</v>
      </c>
      <c r="E811">
        <v>51.9</v>
      </c>
      <c r="F811">
        <v>54.4</v>
      </c>
      <c r="H811" s="2">
        <f>IF(F811-62&lt;=0,0,IF(F811-62&lt;=1,1,2))</f>
        <v>0</v>
      </c>
      <c r="I811">
        <v>59.1</v>
      </c>
      <c r="J811">
        <v>51.9</v>
      </c>
      <c r="K811">
        <v>54.4</v>
      </c>
      <c r="L811">
        <v>40</v>
      </c>
      <c r="M811">
        <v>58.8</v>
      </c>
      <c r="O811">
        <v>0.02</v>
      </c>
      <c r="P811">
        <v>100</v>
      </c>
      <c r="Q811">
        <v>4.17</v>
      </c>
      <c r="R811" t="s">
        <v>40</v>
      </c>
      <c r="S811">
        <v>0</v>
      </c>
      <c r="T811">
        <v>0</v>
      </c>
      <c r="U811">
        <v>0</v>
      </c>
      <c r="V811">
        <v>17.2</v>
      </c>
      <c r="W811">
        <v>325.8</v>
      </c>
      <c r="X811">
        <v>1012.9</v>
      </c>
      <c r="Y811">
        <v>68.099999999999994</v>
      </c>
      <c r="Z811">
        <v>6.7</v>
      </c>
      <c r="AA811">
        <v>0</v>
      </c>
      <c r="AB811">
        <v>0</v>
      </c>
      <c r="AC811">
        <v>0</v>
      </c>
      <c r="AD811">
        <v>0</v>
      </c>
      <c r="AE811" t="s">
        <v>2495</v>
      </c>
      <c r="AF811" t="s">
        <v>2496</v>
      </c>
      <c r="AG811">
        <v>0.59</v>
      </c>
      <c r="AH811" t="s">
        <v>56</v>
      </c>
      <c r="AI811" t="s">
        <v>65</v>
      </c>
      <c r="AJ811" t="s">
        <v>40</v>
      </c>
    </row>
    <row r="812" spans="1:36" x14ac:dyDescent="0.25">
      <c r="A812" t="s">
        <v>32</v>
      </c>
      <c r="B812" t="s">
        <v>2497</v>
      </c>
      <c r="C812">
        <f>YEAR(B812)</f>
        <v>2002</v>
      </c>
      <c r="D812">
        <v>57.3</v>
      </c>
      <c r="E812">
        <v>46.5</v>
      </c>
      <c r="F812">
        <v>51.4</v>
      </c>
      <c r="H812" s="2">
        <f>IF(F812-62&lt;=0,0,IF(F812-62&lt;=1,1,2))</f>
        <v>0</v>
      </c>
      <c r="I812">
        <v>57.3</v>
      </c>
      <c r="J812">
        <v>43.5</v>
      </c>
      <c r="K812">
        <v>50.9</v>
      </c>
      <c r="L812">
        <v>43.2</v>
      </c>
      <c r="M812">
        <v>73.900000000000006</v>
      </c>
      <c r="O812">
        <v>0.28000000000000003</v>
      </c>
      <c r="P812">
        <v>100</v>
      </c>
      <c r="Q812">
        <v>4.17</v>
      </c>
      <c r="R812" t="s">
        <v>40</v>
      </c>
      <c r="S812">
        <v>0</v>
      </c>
      <c r="T812">
        <v>0</v>
      </c>
      <c r="U812">
        <v>0</v>
      </c>
      <c r="V812">
        <v>24.2</v>
      </c>
      <c r="W812">
        <v>282.89999999999998</v>
      </c>
      <c r="X812">
        <v>1011.1</v>
      </c>
      <c r="Y812">
        <v>86.1</v>
      </c>
      <c r="Z812">
        <v>6.5</v>
      </c>
      <c r="AA812">
        <v>0</v>
      </c>
      <c r="AB812">
        <v>0</v>
      </c>
      <c r="AC812">
        <v>0</v>
      </c>
      <c r="AD812">
        <v>0</v>
      </c>
      <c r="AE812" t="s">
        <v>2498</v>
      </c>
      <c r="AF812" t="s">
        <v>2499</v>
      </c>
      <c r="AG812">
        <v>0.62</v>
      </c>
      <c r="AH812" t="s">
        <v>56</v>
      </c>
      <c r="AI812" t="s">
        <v>61</v>
      </c>
      <c r="AJ812" t="s">
        <v>40</v>
      </c>
    </row>
    <row r="813" spans="1:36" x14ac:dyDescent="0.25">
      <c r="A813" t="s">
        <v>32</v>
      </c>
      <c r="B813" t="s">
        <v>2500</v>
      </c>
      <c r="C813">
        <f>YEAR(B813)</f>
        <v>2002</v>
      </c>
      <c r="D813">
        <v>59.1</v>
      </c>
      <c r="E813">
        <v>51.9</v>
      </c>
      <c r="F813">
        <v>55.6</v>
      </c>
      <c r="H813" s="2">
        <f>IF(F813-62&lt;=0,0,IF(F813-62&lt;=1,1,2))</f>
        <v>0</v>
      </c>
      <c r="I813">
        <v>59.1</v>
      </c>
      <c r="J813">
        <v>51.9</v>
      </c>
      <c r="K813">
        <v>55.6</v>
      </c>
      <c r="L813">
        <v>43.3</v>
      </c>
      <c r="M813">
        <v>63.8</v>
      </c>
      <c r="O813">
        <v>3.9E-2</v>
      </c>
      <c r="P813">
        <v>100</v>
      </c>
      <c r="Q813">
        <v>4.17</v>
      </c>
      <c r="R813" t="s">
        <v>40</v>
      </c>
      <c r="S813">
        <v>0</v>
      </c>
      <c r="T813">
        <v>0</v>
      </c>
      <c r="U813">
        <v>0</v>
      </c>
      <c r="V813">
        <v>27.5</v>
      </c>
      <c r="W813">
        <v>300.60000000000002</v>
      </c>
      <c r="X813">
        <v>1014.8</v>
      </c>
      <c r="Y813">
        <v>83.5</v>
      </c>
      <c r="Z813">
        <v>6.8</v>
      </c>
      <c r="AA813">
        <v>0</v>
      </c>
      <c r="AB813">
        <v>0</v>
      </c>
      <c r="AC813">
        <v>0</v>
      </c>
      <c r="AD813">
        <v>0</v>
      </c>
      <c r="AE813" t="s">
        <v>2501</v>
      </c>
      <c r="AF813" t="s">
        <v>2502</v>
      </c>
      <c r="AG813">
        <v>0.65</v>
      </c>
      <c r="AH813" t="s">
        <v>56</v>
      </c>
      <c r="AI813" t="s">
        <v>78</v>
      </c>
      <c r="AJ813" t="s">
        <v>40</v>
      </c>
    </row>
    <row r="814" spans="1:36" x14ac:dyDescent="0.25">
      <c r="A814" t="s">
        <v>32</v>
      </c>
      <c r="B814" t="s">
        <v>2503</v>
      </c>
      <c r="C814">
        <f>YEAR(B814)</f>
        <v>2002</v>
      </c>
      <c r="D814">
        <v>62.7</v>
      </c>
      <c r="E814">
        <v>48.3</v>
      </c>
      <c r="F814">
        <v>55.6</v>
      </c>
      <c r="H814" s="2">
        <f>IF(F814-62&lt;=0,0,IF(F814-62&lt;=1,1,2))</f>
        <v>0</v>
      </c>
      <c r="I814">
        <v>62.7</v>
      </c>
      <c r="J814">
        <v>46.4</v>
      </c>
      <c r="K814">
        <v>55.4</v>
      </c>
      <c r="L814">
        <v>42.7</v>
      </c>
      <c r="M814">
        <v>63</v>
      </c>
      <c r="O814">
        <v>3.1E-2</v>
      </c>
      <c r="P814">
        <v>100</v>
      </c>
      <c r="Q814">
        <v>4.17</v>
      </c>
      <c r="R814" t="s">
        <v>40</v>
      </c>
      <c r="S814">
        <v>0</v>
      </c>
      <c r="T814">
        <v>0</v>
      </c>
      <c r="U814">
        <v>0</v>
      </c>
      <c r="V814">
        <v>20.8</v>
      </c>
      <c r="W814">
        <v>171.4</v>
      </c>
      <c r="X814">
        <v>1014.1</v>
      </c>
      <c r="Y814">
        <v>60.4</v>
      </c>
      <c r="Z814">
        <v>6.8</v>
      </c>
      <c r="AA814">
        <v>0</v>
      </c>
      <c r="AB814">
        <v>0</v>
      </c>
      <c r="AC814">
        <v>0</v>
      </c>
      <c r="AD814">
        <v>0</v>
      </c>
      <c r="AE814" t="s">
        <v>2504</v>
      </c>
      <c r="AF814" t="s">
        <v>2505</v>
      </c>
      <c r="AG814">
        <v>0.69</v>
      </c>
      <c r="AH814" t="s">
        <v>56</v>
      </c>
      <c r="AI814" t="s">
        <v>2394</v>
      </c>
      <c r="AJ814" t="s">
        <v>40</v>
      </c>
    </row>
    <row r="815" spans="1:36" x14ac:dyDescent="0.25">
      <c r="A815" t="s">
        <v>32</v>
      </c>
      <c r="B815" t="s">
        <v>2506</v>
      </c>
      <c r="C815">
        <f>YEAR(B815)</f>
        <v>2002</v>
      </c>
      <c r="D815">
        <v>71.7</v>
      </c>
      <c r="E815">
        <v>55.5</v>
      </c>
      <c r="F815">
        <v>63</v>
      </c>
      <c r="H815" s="2">
        <f>IF(F815-62&lt;=0,0,IF(F815-62&lt;=1,1,2))</f>
        <v>1</v>
      </c>
      <c r="I815">
        <v>71.7</v>
      </c>
      <c r="J815">
        <v>55.5</v>
      </c>
      <c r="K815">
        <v>63</v>
      </c>
      <c r="L815">
        <v>53.5</v>
      </c>
      <c r="M815">
        <v>71.8</v>
      </c>
      <c r="O815">
        <v>3.1E-2</v>
      </c>
      <c r="P815">
        <v>100</v>
      </c>
      <c r="Q815">
        <v>4.17</v>
      </c>
      <c r="R815" t="s">
        <v>40</v>
      </c>
      <c r="S815">
        <v>0</v>
      </c>
      <c r="T815">
        <v>0</v>
      </c>
      <c r="U815">
        <v>0</v>
      </c>
      <c r="V815">
        <v>24.2</v>
      </c>
      <c r="W815">
        <v>175.4</v>
      </c>
      <c r="X815">
        <v>1005.2</v>
      </c>
      <c r="Y815">
        <v>62.2</v>
      </c>
      <c r="Z815">
        <v>6.6</v>
      </c>
      <c r="AA815">
        <v>0</v>
      </c>
      <c r="AB815">
        <v>0</v>
      </c>
      <c r="AC815">
        <v>0</v>
      </c>
      <c r="AD815">
        <v>0</v>
      </c>
      <c r="AE815" t="s">
        <v>2507</v>
      </c>
      <c r="AF815" t="s">
        <v>2508</v>
      </c>
      <c r="AG815">
        <v>0.75</v>
      </c>
      <c r="AH815" t="s">
        <v>56</v>
      </c>
      <c r="AI815" t="s">
        <v>78</v>
      </c>
      <c r="AJ815" t="s">
        <v>40</v>
      </c>
    </row>
    <row r="816" spans="1:36" x14ac:dyDescent="0.25">
      <c r="A816" t="s">
        <v>32</v>
      </c>
      <c r="B816" t="s">
        <v>2509</v>
      </c>
      <c r="C816">
        <f>YEAR(B816)</f>
        <v>2002</v>
      </c>
      <c r="D816">
        <v>73.5</v>
      </c>
      <c r="E816">
        <v>51.9</v>
      </c>
      <c r="F816">
        <v>63.1</v>
      </c>
      <c r="H816" s="2">
        <f>IF(F816-62&lt;=0,0,IF(F816-62&lt;=1,1,2))</f>
        <v>2</v>
      </c>
      <c r="I816">
        <v>73.5</v>
      </c>
      <c r="J816">
        <v>51.9</v>
      </c>
      <c r="K816">
        <v>63.1</v>
      </c>
      <c r="L816">
        <v>49.3</v>
      </c>
      <c r="M816">
        <v>63.8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25.3</v>
      </c>
      <c r="W816">
        <v>178.5</v>
      </c>
      <c r="X816">
        <v>1001.7</v>
      </c>
      <c r="Y816">
        <v>39.4</v>
      </c>
      <c r="Z816">
        <v>5.5</v>
      </c>
      <c r="AA816">
        <v>0</v>
      </c>
      <c r="AB816">
        <v>0</v>
      </c>
      <c r="AC816">
        <v>0</v>
      </c>
      <c r="AD816">
        <v>0</v>
      </c>
      <c r="AE816" t="s">
        <v>2510</v>
      </c>
      <c r="AF816" t="s">
        <v>2511</v>
      </c>
      <c r="AG816">
        <v>0.75</v>
      </c>
      <c r="AH816" t="s">
        <v>36</v>
      </c>
      <c r="AI816" t="s">
        <v>37</v>
      </c>
      <c r="AJ816" t="s">
        <v>38</v>
      </c>
    </row>
    <row r="817" spans="1:36" x14ac:dyDescent="0.25">
      <c r="A817" t="s">
        <v>32</v>
      </c>
      <c r="B817" t="s">
        <v>2512</v>
      </c>
      <c r="C817">
        <f>YEAR(B817)</f>
        <v>2002</v>
      </c>
      <c r="D817">
        <v>66.3</v>
      </c>
      <c r="E817">
        <v>55.5</v>
      </c>
      <c r="F817">
        <v>61.1</v>
      </c>
      <c r="H817" s="2">
        <f>IF(F817-62&lt;=0,0,IF(F817-62&lt;=1,1,2))</f>
        <v>0</v>
      </c>
      <c r="I817">
        <v>66.3</v>
      </c>
      <c r="J817">
        <v>55.5</v>
      </c>
      <c r="K817">
        <v>61.1</v>
      </c>
      <c r="L817">
        <v>46</v>
      </c>
      <c r="M817">
        <v>58.4</v>
      </c>
      <c r="O817">
        <v>4.0000000000000001E-3</v>
      </c>
      <c r="P817">
        <v>100</v>
      </c>
      <c r="Q817">
        <v>4.17</v>
      </c>
      <c r="R817" t="s">
        <v>40</v>
      </c>
      <c r="S817">
        <v>0</v>
      </c>
      <c r="T817">
        <v>0</v>
      </c>
      <c r="U817">
        <v>0</v>
      </c>
      <c r="V817">
        <v>25.3</v>
      </c>
      <c r="W817">
        <v>261</v>
      </c>
      <c r="X817">
        <v>1007.1</v>
      </c>
      <c r="Y817">
        <v>37</v>
      </c>
      <c r="Z817">
        <v>6.5</v>
      </c>
      <c r="AA817">
        <v>0</v>
      </c>
      <c r="AB817">
        <v>0</v>
      </c>
      <c r="AC817">
        <v>0</v>
      </c>
      <c r="AD817">
        <v>0</v>
      </c>
      <c r="AE817" t="s">
        <v>2513</v>
      </c>
      <c r="AF817" t="s">
        <v>2514</v>
      </c>
      <c r="AG817">
        <v>0.79</v>
      </c>
      <c r="AH817" t="s">
        <v>56</v>
      </c>
      <c r="AI817" t="s">
        <v>61</v>
      </c>
      <c r="AJ817" t="s">
        <v>40</v>
      </c>
    </row>
    <row r="818" spans="1:36" x14ac:dyDescent="0.25">
      <c r="A818" t="s">
        <v>32</v>
      </c>
      <c r="B818" t="s">
        <v>2515</v>
      </c>
      <c r="C818">
        <f>YEAR(B818)</f>
        <v>2002</v>
      </c>
      <c r="D818">
        <v>64.5</v>
      </c>
      <c r="E818">
        <v>51.9</v>
      </c>
      <c r="F818">
        <v>59.3</v>
      </c>
      <c r="H818" s="2">
        <f>IF(F818-62&lt;=0,0,IF(F818-62&lt;=1,1,2))</f>
        <v>0</v>
      </c>
      <c r="I818">
        <v>64.5</v>
      </c>
      <c r="J818">
        <v>51.9</v>
      </c>
      <c r="K818">
        <v>59.3</v>
      </c>
      <c r="L818">
        <v>46.2</v>
      </c>
      <c r="M818">
        <v>62.5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19.5</v>
      </c>
      <c r="W818">
        <v>291.8</v>
      </c>
      <c r="X818">
        <v>1016.1</v>
      </c>
      <c r="Y818">
        <v>30</v>
      </c>
      <c r="Z818">
        <v>6.2</v>
      </c>
      <c r="AA818">
        <v>0</v>
      </c>
      <c r="AB818">
        <v>0</v>
      </c>
      <c r="AC818">
        <v>0</v>
      </c>
      <c r="AD818">
        <v>0</v>
      </c>
      <c r="AE818" t="s">
        <v>2516</v>
      </c>
      <c r="AF818" t="s">
        <v>2517</v>
      </c>
      <c r="AG818">
        <v>0.82</v>
      </c>
      <c r="AH818" t="s">
        <v>36</v>
      </c>
      <c r="AI818" t="s">
        <v>37</v>
      </c>
      <c r="AJ818" t="s">
        <v>38</v>
      </c>
    </row>
    <row r="819" spans="1:36" x14ac:dyDescent="0.25">
      <c r="A819" t="s">
        <v>32</v>
      </c>
      <c r="B819" t="s">
        <v>2518</v>
      </c>
      <c r="C819">
        <f>YEAR(B819)</f>
        <v>2002</v>
      </c>
      <c r="D819">
        <v>64.5</v>
      </c>
      <c r="E819">
        <v>51.9</v>
      </c>
      <c r="F819">
        <v>59.5</v>
      </c>
      <c r="H819" s="2">
        <f>IF(F819-62&lt;=0,0,IF(F819-62&lt;=1,1,2))</f>
        <v>0</v>
      </c>
      <c r="I819">
        <v>64.5</v>
      </c>
      <c r="J819">
        <v>51.9</v>
      </c>
      <c r="K819">
        <v>59.5</v>
      </c>
      <c r="L819">
        <v>49.4</v>
      </c>
      <c r="M819">
        <v>69.5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11.4</v>
      </c>
      <c r="W819">
        <v>50.1</v>
      </c>
      <c r="X819">
        <v>1017.7</v>
      </c>
      <c r="Y819">
        <v>58</v>
      </c>
      <c r="Z819">
        <v>6.6</v>
      </c>
      <c r="AA819">
        <v>0</v>
      </c>
      <c r="AB819">
        <v>0</v>
      </c>
      <c r="AC819">
        <v>0</v>
      </c>
      <c r="AD819">
        <v>0</v>
      </c>
      <c r="AE819" t="s">
        <v>2519</v>
      </c>
      <c r="AF819" t="s">
        <v>2520</v>
      </c>
      <c r="AG819">
        <v>0.85</v>
      </c>
      <c r="AH819" t="s">
        <v>36</v>
      </c>
      <c r="AI819" t="s">
        <v>37</v>
      </c>
      <c r="AJ819" t="s">
        <v>38</v>
      </c>
    </row>
    <row r="820" spans="1:36" x14ac:dyDescent="0.25">
      <c r="A820" t="s">
        <v>32</v>
      </c>
      <c r="B820" t="s">
        <v>2521</v>
      </c>
      <c r="C820">
        <f>YEAR(B820)</f>
        <v>2002</v>
      </c>
      <c r="D820">
        <v>64.5</v>
      </c>
      <c r="E820">
        <v>51.9</v>
      </c>
      <c r="F820">
        <v>58.9</v>
      </c>
      <c r="H820" s="2">
        <f>IF(F820-62&lt;=0,0,IF(F820-62&lt;=1,1,2))</f>
        <v>0</v>
      </c>
      <c r="I820">
        <v>64.5</v>
      </c>
      <c r="J820">
        <v>51.9</v>
      </c>
      <c r="K820">
        <v>58.9</v>
      </c>
      <c r="L820">
        <v>49.4</v>
      </c>
      <c r="M820">
        <v>71.3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9.1999999999999993</v>
      </c>
      <c r="W820">
        <v>72.900000000000006</v>
      </c>
      <c r="X820">
        <v>1015.4</v>
      </c>
      <c r="Y820">
        <v>62.5</v>
      </c>
      <c r="Z820">
        <v>6.4</v>
      </c>
      <c r="AA820">
        <v>0</v>
      </c>
      <c r="AB820">
        <v>0</v>
      </c>
      <c r="AC820">
        <v>0</v>
      </c>
      <c r="AD820">
        <v>0</v>
      </c>
      <c r="AE820" t="s">
        <v>2522</v>
      </c>
      <c r="AF820" t="s">
        <v>2523</v>
      </c>
      <c r="AG820">
        <v>0.89</v>
      </c>
      <c r="AH820" t="s">
        <v>36</v>
      </c>
      <c r="AI820" t="s">
        <v>37</v>
      </c>
      <c r="AJ820" t="s">
        <v>38</v>
      </c>
    </row>
    <row r="821" spans="1:36" x14ac:dyDescent="0.25">
      <c r="A821" t="s">
        <v>32</v>
      </c>
      <c r="B821" t="s">
        <v>2524</v>
      </c>
      <c r="C821">
        <f>YEAR(B821)</f>
        <v>2002</v>
      </c>
      <c r="D821">
        <v>80.7</v>
      </c>
      <c r="E821">
        <v>51.9</v>
      </c>
      <c r="F821">
        <v>63.2</v>
      </c>
      <c r="H821" s="2">
        <f>IF(F821-62&lt;=0,0,IF(F821-62&lt;=1,1,2))</f>
        <v>2</v>
      </c>
      <c r="I821">
        <v>79.2</v>
      </c>
      <c r="J821">
        <v>51.9</v>
      </c>
      <c r="K821">
        <v>63</v>
      </c>
      <c r="L821">
        <v>47.6</v>
      </c>
      <c r="M821">
        <v>62.9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23</v>
      </c>
      <c r="W821">
        <v>163.9</v>
      </c>
      <c r="X821">
        <v>1011.1</v>
      </c>
      <c r="Y821">
        <v>0</v>
      </c>
      <c r="Z821">
        <v>6.2</v>
      </c>
      <c r="AA821">
        <v>0</v>
      </c>
      <c r="AB821">
        <v>0</v>
      </c>
      <c r="AC821">
        <v>0</v>
      </c>
      <c r="AD821">
        <v>0</v>
      </c>
      <c r="AE821" t="s">
        <v>2525</v>
      </c>
      <c r="AF821" t="s">
        <v>2526</v>
      </c>
      <c r="AG821">
        <v>0.92</v>
      </c>
      <c r="AH821" t="s">
        <v>330</v>
      </c>
      <c r="AI821" t="s">
        <v>37</v>
      </c>
      <c r="AJ821" t="s">
        <v>331</v>
      </c>
    </row>
    <row r="822" spans="1:36" x14ac:dyDescent="0.25">
      <c r="A822" t="s">
        <v>32</v>
      </c>
      <c r="B822" t="s">
        <v>2527</v>
      </c>
      <c r="C822">
        <f>YEAR(B822)</f>
        <v>2002</v>
      </c>
      <c r="D822">
        <v>66.3</v>
      </c>
      <c r="E822">
        <v>55.5</v>
      </c>
      <c r="F822">
        <v>61.8</v>
      </c>
      <c r="H822" s="2">
        <f>IF(F822-62&lt;=0,0,IF(F822-62&lt;=1,1,2))</f>
        <v>0</v>
      </c>
      <c r="I822">
        <v>66.3</v>
      </c>
      <c r="J822">
        <v>55.5</v>
      </c>
      <c r="K822">
        <v>61.8</v>
      </c>
      <c r="L822">
        <v>52.4</v>
      </c>
      <c r="M822">
        <v>72.400000000000006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13.9</v>
      </c>
      <c r="W822">
        <v>35.6</v>
      </c>
      <c r="X822">
        <v>1012.4</v>
      </c>
      <c r="Y822">
        <v>48.2</v>
      </c>
      <c r="Z822">
        <v>6.5</v>
      </c>
      <c r="AA822">
        <v>0</v>
      </c>
      <c r="AB822">
        <v>0</v>
      </c>
      <c r="AC822">
        <v>0</v>
      </c>
      <c r="AD822">
        <v>0</v>
      </c>
      <c r="AE822" t="s">
        <v>2528</v>
      </c>
      <c r="AF822" t="s">
        <v>2529</v>
      </c>
      <c r="AG822">
        <v>0.95</v>
      </c>
      <c r="AH822" t="s">
        <v>36</v>
      </c>
      <c r="AI822" t="s">
        <v>37</v>
      </c>
      <c r="AJ822" t="s">
        <v>38</v>
      </c>
    </row>
    <row r="823" spans="1:36" x14ac:dyDescent="0.25">
      <c r="A823" t="s">
        <v>32</v>
      </c>
      <c r="B823" t="s">
        <v>2530</v>
      </c>
      <c r="C823">
        <f>YEAR(B823)</f>
        <v>2002</v>
      </c>
      <c r="D823">
        <v>66.3</v>
      </c>
      <c r="E823">
        <v>57.3</v>
      </c>
      <c r="F823">
        <v>62.3</v>
      </c>
      <c r="H823" s="2">
        <f>IF(F823-62&lt;=0,0,IF(F823-62&lt;=1,1,2))</f>
        <v>1</v>
      </c>
      <c r="I823">
        <v>66.3</v>
      </c>
      <c r="J823">
        <v>57.3</v>
      </c>
      <c r="K823">
        <v>62.3</v>
      </c>
      <c r="L823">
        <v>56.1</v>
      </c>
      <c r="M823">
        <v>80.900000000000006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16.100000000000001</v>
      </c>
      <c r="W823">
        <v>72.400000000000006</v>
      </c>
      <c r="X823">
        <v>1013</v>
      </c>
      <c r="Y823">
        <v>90.4</v>
      </c>
      <c r="Z823">
        <v>4.9000000000000004</v>
      </c>
      <c r="AA823">
        <v>0</v>
      </c>
      <c r="AB823">
        <v>0</v>
      </c>
      <c r="AC823">
        <v>0</v>
      </c>
      <c r="AD823">
        <v>0</v>
      </c>
      <c r="AE823" t="s">
        <v>2531</v>
      </c>
      <c r="AF823" t="s">
        <v>2532</v>
      </c>
      <c r="AG823">
        <v>0</v>
      </c>
      <c r="AH823" t="s">
        <v>88</v>
      </c>
      <c r="AI823" t="s">
        <v>89</v>
      </c>
      <c r="AJ823" t="s">
        <v>90</v>
      </c>
    </row>
    <row r="824" spans="1:36" x14ac:dyDescent="0.25">
      <c r="A824" t="s">
        <v>32</v>
      </c>
      <c r="B824" t="s">
        <v>2533</v>
      </c>
      <c r="C824">
        <f>YEAR(B824)</f>
        <v>2002</v>
      </c>
      <c r="D824">
        <v>82.5</v>
      </c>
      <c r="E824">
        <v>62.7</v>
      </c>
      <c r="F824">
        <v>73</v>
      </c>
      <c r="H824" s="2">
        <f>IF(F824-62&lt;=0,0,IF(F824-62&lt;=1,1,2))</f>
        <v>2</v>
      </c>
      <c r="I824">
        <v>80.5</v>
      </c>
      <c r="J824">
        <v>62.7</v>
      </c>
      <c r="K824">
        <v>72.8</v>
      </c>
      <c r="L824">
        <v>45.3</v>
      </c>
      <c r="M824">
        <v>40.700000000000003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31.1</v>
      </c>
      <c r="W824">
        <v>160.80000000000001</v>
      </c>
      <c r="X824">
        <v>1007.4</v>
      </c>
      <c r="Y824">
        <v>81.3</v>
      </c>
      <c r="Z824">
        <v>6.5</v>
      </c>
      <c r="AA824">
        <v>0</v>
      </c>
      <c r="AB824">
        <v>0</v>
      </c>
      <c r="AC824">
        <v>0</v>
      </c>
      <c r="AD824">
        <v>0</v>
      </c>
      <c r="AE824" t="s">
        <v>2534</v>
      </c>
      <c r="AF824" t="s">
        <v>2535</v>
      </c>
      <c r="AG824">
        <v>0.02</v>
      </c>
      <c r="AH824" t="s">
        <v>36</v>
      </c>
      <c r="AI824" t="s">
        <v>37</v>
      </c>
      <c r="AJ824" t="s">
        <v>344</v>
      </c>
    </row>
    <row r="825" spans="1:36" x14ac:dyDescent="0.25">
      <c r="A825" t="s">
        <v>32</v>
      </c>
      <c r="B825" t="s">
        <v>2536</v>
      </c>
      <c r="C825">
        <f>YEAR(B825)</f>
        <v>2002</v>
      </c>
      <c r="D825">
        <v>73.5</v>
      </c>
      <c r="E825">
        <v>57.3</v>
      </c>
      <c r="F825">
        <v>65.8</v>
      </c>
      <c r="H825" s="2">
        <f>IF(F825-62&lt;=0,0,IF(F825-62&lt;=1,1,2))</f>
        <v>2</v>
      </c>
      <c r="I825">
        <v>73.5</v>
      </c>
      <c r="J825">
        <v>57.3</v>
      </c>
      <c r="K825">
        <v>65.8</v>
      </c>
      <c r="L825">
        <v>55.7</v>
      </c>
      <c r="M825">
        <v>71.5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19.5</v>
      </c>
      <c r="W825">
        <v>101.4</v>
      </c>
      <c r="X825">
        <v>1008</v>
      </c>
      <c r="Y825">
        <v>40</v>
      </c>
      <c r="Z825">
        <v>6.3</v>
      </c>
      <c r="AA825">
        <v>0</v>
      </c>
      <c r="AB825">
        <v>0</v>
      </c>
      <c r="AC825">
        <v>0</v>
      </c>
      <c r="AD825">
        <v>0</v>
      </c>
      <c r="AE825" t="s">
        <v>2537</v>
      </c>
      <c r="AF825" t="s">
        <v>2538</v>
      </c>
      <c r="AG825">
        <v>0.05</v>
      </c>
      <c r="AH825" t="s">
        <v>36</v>
      </c>
      <c r="AI825" t="s">
        <v>37</v>
      </c>
      <c r="AJ825" t="s">
        <v>38</v>
      </c>
    </row>
    <row r="826" spans="1:36" x14ac:dyDescent="0.25">
      <c r="A826" t="s">
        <v>32</v>
      </c>
      <c r="B826" t="s">
        <v>2539</v>
      </c>
      <c r="C826">
        <f>YEAR(B826)</f>
        <v>2002</v>
      </c>
      <c r="D826">
        <v>71.7</v>
      </c>
      <c r="E826">
        <v>60.9</v>
      </c>
      <c r="F826">
        <v>65.099999999999994</v>
      </c>
      <c r="H826" s="2">
        <f>IF(F826-62&lt;=0,0,IF(F826-62&lt;=1,1,2))</f>
        <v>2</v>
      </c>
      <c r="I826">
        <v>71.7</v>
      </c>
      <c r="J826">
        <v>60.9</v>
      </c>
      <c r="K826">
        <v>65.099999999999994</v>
      </c>
      <c r="L826">
        <v>57.5</v>
      </c>
      <c r="M826">
        <v>76.900000000000006</v>
      </c>
      <c r="O826">
        <v>0.16500000000000001</v>
      </c>
      <c r="P826">
        <v>100</v>
      </c>
      <c r="Q826">
        <v>8.33</v>
      </c>
      <c r="R826" t="s">
        <v>40</v>
      </c>
      <c r="S826">
        <v>0</v>
      </c>
      <c r="T826">
        <v>0</v>
      </c>
      <c r="U826">
        <v>0</v>
      </c>
      <c r="V826">
        <v>21.9</v>
      </c>
      <c r="W826">
        <v>147.80000000000001</v>
      </c>
      <c r="X826">
        <v>1003.9</v>
      </c>
      <c r="Y826">
        <v>85.7</v>
      </c>
      <c r="Z826">
        <v>5.2</v>
      </c>
      <c r="AA826">
        <v>0</v>
      </c>
      <c r="AB826">
        <v>0</v>
      </c>
      <c r="AC826">
        <v>0</v>
      </c>
      <c r="AD826">
        <v>0</v>
      </c>
      <c r="AE826" t="s">
        <v>2540</v>
      </c>
      <c r="AF826" t="s">
        <v>2541</v>
      </c>
      <c r="AG826">
        <v>0.09</v>
      </c>
      <c r="AH826" t="s">
        <v>56</v>
      </c>
      <c r="AI826" t="s">
        <v>57</v>
      </c>
      <c r="AJ826" t="s">
        <v>40</v>
      </c>
    </row>
    <row r="827" spans="1:36" x14ac:dyDescent="0.25">
      <c r="A827" t="s">
        <v>32</v>
      </c>
      <c r="B827" t="s">
        <v>2542</v>
      </c>
      <c r="C827">
        <f>YEAR(B827)</f>
        <v>2002</v>
      </c>
      <c r="D827">
        <v>69.900000000000006</v>
      </c>
      <c r="E827">
        <v>60.9</v>
      </c>
      <c r="F827">
        <v>64.900000000000006</v>
      </c>
      <c r="H827" s="2">
        <f>IF(F827-62&lt;=0,0,IF(F827-62&lt;=1,1,2))</f>
        <v>2</v>
      </c>
      <c r="I827">
        <v>69.900000000000006</v>
      </c>
      <c r="J827">
        <v>60.9</v>
      </c>
      <c r="K827">
        <v>64.900000000000006</v>
      </c>
      <c r="L827">
        <v>52.3</v>
      </c>
      <c r="M827">
        <v>64.400000000000006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31.1</v>
      </c>
      <c r="W827">
        <v>277.8</v>
      </c>
      <c r="X827">
        <v>1004.6</v>
      </c>
      <c r="Y827">
        <v>40.5</v>
      </c>
      <c r="Z827">
        <v>6.2</v>
      </c>
      <c r="AA827">
        <v>0</v>
      </c>
      <c r="AB827">
        <v>0</v>
      </c>
      <c r="AC827">
        <v>0</v>
      </c>
      <c r="AD827">
        <v>0</v>
      </c>
      <c r="AE827" t="s">
        <v>2543</v>
      </c>
      <c r="AF827" t="s">
        <v>2544</v>
      </c>
      <c r="AG827">
        <v>0.12</v>
      </c>
      <c r="AH827" t="s">
        <v>36</v>
      </c>
      <c r="AI827" t="s">
        <v>37</v>
      </c>
      <c r="AJ827" t="s">
        <v>344</v>
      </c>
    </row>
    <row r="828" spans="1:36" x14ac:dyDescent="0.25">
      <c r="A828" t="s">
        <v>32</v>
      </c>
      <c r="B828" t="s">
        <v>2545</v>
      </c>
      <c r="C828">
        <f>YEAR(B828)</f>
        <v>2002</v>
      </c>
      <c r="D828">
        <v>66.3</v>
      </c>
      <c r="E828">
        <v>59.1</v>
      </c>
      <c r="F828">
        <v>62.6</v>
      </c>
      <c r="H828" s="2">
        <f>IF(F828-62&lt;=0,0,IF(F828-62&lt;=1,1,2))</f>
        <v>1</v>
      </c>
      <c r="I828">
        <v>66.3</v>
      </c>
      <c r="J828">
        <v>59.1</v>
      </c>
      <c r="K828">
        <v>62.6</v>
      </c>
      <c r="L828">
        <v>51.8</v>
      </c>
      <c r="M828">
        <v>68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25.3</v>
      </c>
      <c r="W828">
        <v>286.8</v>
      </c>
      <c r="X828">
        <v>1008.9</v>
      </c>
      <c r="Y828">
        <v>48.3</v>
      </c>
      <c r="Z828">
        <v>6.8</v>
      </c>
      <c r="AA828">
        <v>0</v>
      </c>
      <c r="AB828">
        <v>0</v>
      </c>
      <c r="AC828">
        <v>0</v>
      </c>
      <c r="AD828">
        <v>0</v>
      </c>
      <c r="AE828" t="s">
        <v>2546</v>
      </c>
      <c r="AF828" t="s">
        <v>2547</v>
      </c>
      <c r="AG828">
        <v>0.16</v>
      </c>
      <c r="AH828" t="s">
        <v>36</v>
      </c>
      <c r="AI828" t="s">
        <v>37</v>
      </c>
      <c r="AJ828" t="s">
        <v>38</v>
      </c>
    </row>
    <row r="829" spans="1:36" x14ac:dyDescent="0.25">
      <c r="A829" t="s">
        <v>32</v>
      </c>
      <c r="B829" t="s">
        <v>2548</v>
      </c>
      <c r="C829">
        <f>YEAR(B829)</f>
        <v>2002</v>
      </c>
      <c r="D829">
        <v>64.5</v>
      </c>
      <c r="E829">
        <v>53.7</v>
      </c>
      <c r="F829">
        <v>59.9</v>
      </c>
      <c r="H829" s="2">
        <f>IF(F829-62&lt;=0,0,IF(F829-62&lt;=1,1,2))</f>
        <v>0</v>
      </c>
      <c r="I829">
        <v>64.5</v>
      </c>
      <c r="J829">
        <v>53.7</v>
      </c>
      <c r="K829">
        <v>59.9</v>
      </c>
      <c r="L829">
        <v>50.1</v>
      </c>
      <c r="M829">
        <v>70.3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20.8</v>
      </c>
      <c r="W829">
        <v>286.8</v>
      </c>
      <c r="X829">
        <v>1010.3</v>
      </c>
      <c r="Y829">
        <v>50</v>
      </c>
      <c r="Z829">
        <v>6.8</v>
      </c>
      <c r="AA829">
        <v>0</v>
      </c>
      <c r="AB829">
        <v>0</v>
      </c>
      <c r="AC829">
        <v>0</v>
      </c>
      <c r="AD829">
        <v>0</v>
      </c>
      <c r="AE829" t="s">
        <v>2549</v>
      </c>
      <c r="AF829" t="s">
        <v>2550</v>
      </c>
      <c r="AG829">
        <v>0.19</v>
      </c>
      <c r="AH829" t="s">
        <v>36</v>
      </c>
      <c r="AI829" t="s">
        <v>37</v>
      </c>
      <c r="AJ829" t="s">
        <v>38</v>
      </c>
    </row>
    <row r="830" spans="1:36" x14ac:dyDescent="0.25">
      <c r="A830" t="s">
        <v>32</v>
      </c>
      <c r="B830" t="s">
        <v>2551</v>
      </c>
      <c r="C830">
        <f>YEAR(B830)</f>
        <v>2002</v>
      </c>
      <c r="D830">
        <v>62.7</v>
      </c>
      <c r="E830">
        <v>51.9</v>
      </c>
      <c r="F830">
        <v>59.7</v>
      </c>
      <c r="H830" s="2">
        <f>IF(F830-62&lt;=0,0,IF(F830-62&lt;=1,1,2))</f>
        <v>0</v>
      </c>
      <c r="I830">
        <v>62.7</v>
      </c>
      <c r="J830">
        <v>51.9</v>
      </c>
      <c r="K830">
        <v>59.7</v>
      </c>
      <c r="L830">
        <v>47.3</v>
      </c>
      <c r="M830">
        <v>63.7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20.8</v>
      </c>
      <c r="W830">
        <v>285.39999999999998</v>
      </c>
      <c r="X830">
        <v>1011.9</v>
      </c>
      <c r="Y830">
        <v>40</v>
      </c>
      <c r="Z830">
        <v>6.8</v>
      </c>
      <c r="AA830">
        <v>0</v>
      </c>
      <c r="AB830">
        <v>0</v>
      </c>
      <c r="AC830">
        <v>0</v>
      </c>
      <c r="AD830">
        <v>0</v>
      </c>
      <c r="AE830" t="s">
        <v>2552</v>
      </c>
      <c r="AF830" t="s">
        <v>2553</v>
      </c>
      <c r="AG830">
        <v>0.23</v>
      </c>
      <c r="AH830" t="s">
        <v>36</v>
      </c>
      <c r="AI830" t="s">
        <v>37</v>
      </c>
      <c r="AJ830" t="s">
        <v>38</v>
      </c>
    </row>
    <row r="831" spans="1:36" x14ac:dyDescent="0.25">
      <c r="A831" t="s">
        <v>32</v>
      </c>
      <c r="B831" t="s">
        <v>2554</v>
      </c>
      <c r="C831">
        <f>YEAR(B831)</f>
        <v>2002</v>
      </c>
      <c r="D831">
        <v>66.3</v>
      </c>
      <c r="E831">
        <v>59.1</v>
      </c>
      <c r="F831">
        <v>62.4</v>
      </c>
      <c r="H831" s="2">
        <f>IF(F831-62&lt;=0,0,IF(F831-62&lt;=1,1,2))</f>
        <v>1</v>
      </c>
      <c r="I831">
        <v>66.3</v>
      </c>
      <c r="J831">
        <v>59.1</v>
      </c>
      <c r="K831">
        <v>62.4</v>
      </c>
      <c r="L831">
        <v>47.9</v>
      </c>
      <c r="M831">
        <v>59.7</v>
      </c>
      <c r="O831">
        <v>3.9E-2</v>
      </c>
      <c r="P831">
        <v>100</v>
      </c>
      <c r="Q831">
        <v>4.17</v>
      </c>
      <c r="R831" t="s">
        <v>40</v>
      </c>
      <c r="S831">
        <v>0</v>
      </c>
      <c r="T831">
        <v>0</v>
      </c>
      <c r="U831">
        <v>0</v>
      </c>
      <c r="V831">
        <v>21.9</v>
      </c>
      <c r="W831">
        <v>292.2</v>
      </c>
      <c r="X831">
        <v>1014.9</v>
      </c>
      <c r="Y831">
        <v>40</v>
      </c>
      <c r="Z831">
        <v>6.8</v>
      </c>
      <c r="AA831">
        <v>0</v>
      </c>
      <c r="AB831">
        <v>0</v>
      </c>
      <c r="AC831">
        <v>0</v>
      </c>
      <c r="AD831">
        <v>0</v>
      </c>
      <c r="AE831" t="s">
        <v>2555</v>
      </c>
      <c r="AF831" t="s">
        <v>2556</v>
      </c>
      <c r="AG831">
        <v>0.25</v>
      </c>
      <c r="AH831" t="s">
        <v>56</v>
      </c>
      <c r="AI831" t="s">
        <v>2557</v>
      </c>
      <c r="AJ831" t="s">
        <v>40</v>
      </c>
    </row>
    <row r="832" spans="1:36" x14ac:dyDescent="0.25">
      <c r="A832" t="s">
        <v>32</v>
      </c>
      <c r="B832" t="s">
        <v>2558</v>
      </c>
      <c r="C832">
        <f>YEAR(B832)</f>
        <v>2002</v>
      </c>
      <c r="D832">
        <v>66.3</v>
      </c>
      <c r="E832">
        <v>59.1</v>
      </c>
      <c r="F832">
        <v>61.5</v>
      </c>
      <c r="H832" s="2">
        <f>IF(F832-62&lt;=0,0,IF(F832-62&lt;=1,1,2))</f>
        <v>0</v>
      </c>
      <c r="I832">
        <v>66.3</v>
      </c>
      <c r="J832">
        <v>59.1</v>
      </c>
      <c r="K832">
        <v>61.5</v>
      </c>
      <c r="L832">
        <v>50.4</v>
      </c>
      <c r="M832">
        <v>67.2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17.2</v>
      </c>
      <c r="W832">
        <v>300.3</v>
      </c>
      <c r="X832">
        <v>1017.7</v>
      </c>
      <c r="Y832">
        <v>63.9</v>
      </c>
      <c r="Z832">
        <v>6.8</v>
      </c>
      <c r="AA832">
        <v>0</v>
      </c>
      <c r="AB832">
        <v>0</v>
      </c>
      <c r="AC832">
        <v>0</v>
      </c>
      <c r="AD832">
        <v>0</v>
      </c>
      <c r="AE832" t="s">
        <v>2559</v>
      </c>
      <c r="AF832" t="s">
        <v>2560</v>
      </c>
      <c r="AG832">
        <v>0.3</v>
      </c>
      <c r="AH832" t="s">
        <v>36</v>
      </c>
      <c r="AI832" t="s">
        <v>37</v>
      </c>
      <c r="AJ832" t="s">
        <v>38</v>
      </c>
    </row>
    <row r="833" spans="1:36" x14ac:dyDescent="0.25">
      <c r="A833" t="s">
        <v>32</v>
      </c>
      <c r="B833" t="s">
        <v>2561</v>
      </c>
      <c r="C833">
        <f>YEAR(B833)</f>
        <v>2002</v>
      </c>
      <c r="D833">
        <v>60.9</v>
      </c>
      <c r="E833">
        <v>57.3</v>
      </c>
      <c r="F833">
        <v>59.1</v>
      </c>
      <c r="H833" s="2">
        <f>IF(F833-62&lt;=0,0,IF(F833-62&lt;=1,1,2))</f>
        <v>0</v>
      </c>
      <c r="I833">
        <v>60.9</v>
      </c>
      <c r="J833">
        <v>57.3</v>
      </c>
      <c r="K833">
        <v>59.1</v>
      </c>
      <c r="L833">
        <v>44.4</v>
      </c>
      <c r="M833">
        <v>58.5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18.3</v>
      </c>
      <c r="W833">
        <v>304.89999999999998</v>
      </c>
      <c r="X833">
        <v>1017.9</v>
      </c>
      <c r="Y833">
        <v>75</v>
      </c>
      <c r="Z833">
        <v>6.8</v>
      </c>
      <c r="AA833">
        <v>0</v>
      </c>
      <c r="AB833">
        <v>0</v>
      </c>
      <c r="AC833">
        <v>0</v>
      </c>
      <c r="AD833">
        <v>0</v>
      </c>
      <c r="AE833" t="s">
        <v>2562</v>
      </c>
      <c r="AF833" t="s">
        <v>2563</v>
      </c>
      <c r="AG833">
        <v>0.33</v>
      </c>
      <c r="AH833" t="s">
        <v>36</v>
      </c>
      <c r="AI833" t="s">
        <v>37</v>
      </c>
      <c r="AJ833" t="s">
        <v>38</v>
      </c>
    </row>
    <row r="834" spans="1:36" x14ac:dyDescent="0.25">
      <c r="A834" t="s">
        <v>32</v>
      </c>
      <c r="B834" t="s">
        <v>2564</v>
      </c>
      <c r="C834">
        <f>YEAR(B834)</f>
        <v>2002</v>
      </c>
      <c r="D834">
        <v>62.7</v>
      </c>
      <c r="E834">
        <v>53.7</v>
      </c>
      <c r="F834">
        <v>58.3</v>
      </c>
      <c r="H834" s="2">
        <f>IF(F834-62&lt;=0,0,IF(F834-62&lt;=1,1,2))</f>
        <v>0</v>
      </c>
      <c r="I834">
        <v>62.7</v>
      </c>
      <c r="J834">
        <v>53.7</v>
      </c>
      <c r="K834">
        <v>58.3</v>
      </c>
      <c r="L834">
        <v>44.7</v>
      </c>
      <c r="M834">
        <v>60.8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13.9</v>
      </c>
      <c r="W834">
        <v>295</v>
      </c>
      <c r="X834">
        <v>1015.4</v>
      </c>
      <c r="Y834">
        <v>79.599999999999994</v>
      </c>
      <c r="Z834">
        <v>6.8</v>
      </c>
      <c r="AA834">
        <v>0</v>
      </c>
      <c r="AB834">
        <v>0</v>
      </c>
      <c r="AC834">
        <v>0</v>
      </c>
      <c r="AD834">
        <v>0</v>
      </c>
      <c r="AE834" t="s">
        <v>2565</v>
      </c>
      <c r="AF834" t="s">
        <v>2566</v>
      </c>
      <c r="AG834">
        <v>0.37</v>
      </c>
      <c r="AH834" t="s">
        <v>36</v>
      </c>
      <c r="AI834" t="s">
        <v>37</v>
      </c>
      <c r="AJ834" t="s">
        <v>38</v>
      </c>
    </row>
    <row r="835" spans="1:36" x14ac:dyDescent="0.25">
      <c r="A835" t="s">
        <v>32</v>
      </c>
      <c r="B835" t="s">
        <v>2567</v>
      </c>
      <c r="C835">
        <f>YEAR(B835)</f>
        <v>2002</v>
      </c>
      <c r="D835">
        <v>64.5</v>
      </c>
      <c r="E835">
        <v>50.1</v>
      </c>
      <c r="F835">
        <v>58.7</v>
      </c>
      <c r="H835" s="2">
        <f>IF(F835-62&lt;=0,0,IF(F835-62&lt;=1,1,2))</f>
        <v>0</v>
      </c>
      <c r="I835">
        <v>64.5</v>
      </c>
      <c r="J835">
        <v>50.1</v>
      </c>
      <c r="K835">
        <v>58.7</v>
      </c>
      <c r="L835">
        <v>46.2</v>
      </c>
      <c r="M835">
        <v>64.5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18.3</v>
      </c>
      <c r="W835">
        <v>286.3</v>
      </c>
      <c r="X835">
        <v>1014.4</v>
      </c>
      <c r="Y835">
        <v>37</v>
      </c>
      <c r="Z835">
        <v>6.7</v>
      </c>
      <c r="AA835">
        <v>0</v>
      </c>
      <c r="AB835">
        <v>0</v>
      </c>
      <c r="AC835">
        <v>0</v>
      </c>
      <c r="AD835">
        <v>0</v>
      </c>
      <c r="AE835" t="s">
        <v>2568</v>
      </c>
      <c r="AF835" t="s">
        <v>2569</v>
      </c>
      <c r="AG835">
        <v>0.4</v>
      </c>
      <c r="AH835" t="s">
        <v>36</v>
      </c>
      <c r="AI835" t="s">
        <v>702</v>
      </c>
      <c r="AJ835" t="s">
        <v>38</v>
      </c>
    </row>
    <row r="836" spans="1:36" x14ac:dyDescent="0.25">
      <c r="A836" t="s">
        <v>32</v>
      </c>
      <c r="B836" t="s">
        <v>2570</v>
      </c>
      <c r="C836">
        <f>YEAR(B836)</f>
        <v>2002</v>
      </c>
      <c r="D836">
        <v>66.3</v>
      </c>
      <c r="E836">
        <v>50.1</v>
      </c>
      <c r="F836">
        <v>59.3</v>
      </c>
      <c r="H836" s="2">
        <f>IF(F836-62&lt;=0,0,IF(F836-62&lt;=1,1,2))</f>
        <v>0</v>
      </c>
      <c r="I836">
        <v>66.3</v>
      </c>
      <c r="J836">
        <v>50.1</v>
      </c>
      <c r="K836">
        <v>59.3</v>
      </c>
      <c r="L836">
        <v>49</v>
      </c>
      <c r="M836">
        <v>69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12.8</v>
      </c>
      <c r="W836">
        <v>85.4</v>
      </c>
      <c r="X836">
        <v>1016.1</v>
      </c>
      <c r="Y836">
        <v>35.9</v>
      </c>
      <c r="Z836">
        <v>6.6</v>
      </c>
      <c r="AA836">
        <v>0</v>
      </c>
      <c r="AB836">
        <v>0</v>
      </c>
      <c r="AC836">
        <v>0</v>
      </c>
      <c r="AD836">
        <v>0</v>
      </c>
      <c r="AE836" t="s">
        <v>2571</v>
      </c>
      <c r="AF836" t="s">
        <v>2572</v>
      </c>
      <c r="AG836">
        <v>0.44</v>
      </c>
      <c r="AH836" t="s">
        <v>36</v>
      </c>
      <c r="AI836" t="s">
        <v>37</v>
      </c>
      <c r="AJ836" t="s">
        <v>38</v>
      </c>
    </row>
    <row r="837" spans="1:36" x14ac:dyDescent="0.25">
      <c r="A837" t="s">
        <v>32</v>
      </c>
      <c r="B837" t="s">
        <v>2573</v>
      </c>
      <c r="C837">
        <f>YEAR(B837)</f>
        <v>2002</v>
      </c>
      <c r="D837">
        <v>66.3</v>
      </c>
      <c r="E837">
        <v>51.9</v>
      </c>
      <c r="F837">
        <v>58.9</v>
      </c>
      <c r="H837" s="2">
        <f>IF(F837-62&lt;=0,0,IF(F837-62&lt;=1,1,2))</f>
        <v>0</v>
      </c>
      <c r="I837">
        <v>66.3</v>
      </c>
      <c r="J837">
        <v>51.9</v>
      </c>
      <c r="K837">
        <v>58.9</v>
      </c>
      <c r="L837">
        <v>49.7</v>
      </c>
      <c r="M837">
        <v>72.7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6.9</v>
      </c>
      <c r="W837">
        <v>117.3</v>
      </c>
      <c r="X837">
        <v>1016</v>
      </c>
      <c r="Y837">
        <v>30.8</v>
      </c>
      <c r="Z837">
        <v>6.8</v>
      </c>
      <c r="AA837">
        <v>0</v>
      </c>
      <c r="AB837">
        <v>0</v>
      </c>
      <c r="AC837">
        <v>0</v>
      </c>
      <c r="AD837">
        <v>0</v>
      </c>
      <c r="AE837" t="s">
        <v>2574</v>
      </c>
      <c r="AF837" t="s">
        <v>2575</v>
      </c>
      <c r="AG837">
        <v>0.47</v>
      </c>
      <c r="AH837" t="s">
        <v>36</v>
      </c>
      <c r="AI837" t="s">
        <v>37</v>
      </c>
      <c r="AJ837" t="s">
        <v>38</v>
      </c>
    </row>
    <row r="838" spans="1:36" x14ac:dyDescent="0.25">
      <c r="A838" t="s">
        <v>32</v>
      </c>
      <c r="B838" t="s">
        <v>2576</v>
      </c>
      <c r="C838">
        <f>YEAR(B838)</f>
        <v>2002</v>
      </c>
      <c r="D838">
        <v>66.3</v>
      </c>
      <c r="E838">
        <v>51.9</v>
      </c>
      <c r="F838">
        <v>59.8</v>
      </c>
      <c r="H838" s="2">
        <f>IF(F838-62&lt;=0,0,IF(F838-62&lt;=1,1,2))</f>
        <v>0</v>
      </c>
      <c r="I838">
        <v>66.3</v>
      </c>
      <c r="J838">
        <v>51.9</v>
      </c>
      <c r="K838">
        <v>59.8</v>
      </c>
      <c r="L838">
        <v>49.5</v>
      </c>
      <c r="M838">
        <v>69.400000000000006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8.1</v>
      </c>
      <c r="W838">
        <v>140.9</v>
      </c>
      <c r="X838">
        <v>1016.5</v>
      </c>
      <c r="Y838">
        <v>45.2</v>
      </c>
      <c r="Z838">
        <v>6.7</v>
      </c>
      <c r="AA838">
        <v>0</v>
      </c>
      <c r="AB838">
        <v>0</v>
      </c>
      <c r="AC838">
        <v>0</v>
      </c>
      <c r="AD838">
        <v>0</v>
      </c>
      <c r="AE838" t="s">
        <v>2577</v>
      </c>
      <c r="AF838" t="s">
        <v>2578</v>
      </c>
      <c r="AG838">
        <v>0.5</v>
      </c>
      <c r="AH838" t="s">
        <v>36</v>
      </c>
      <c r="AI838" t="s">
        <v>37</v>
      </c>
      <c r="AJ838" t="s">
        <v>38</v>
      </c>
    </row>
    <row r="839" spans="1:36" x14ac:dyDescent="0.25">
      <c r="A839" t="s">
        <v>32</v>
      </c>
      <c r="B839" t="s">
        <v>2579</v>
      </c>
      <c r="C839">
        <f>YEAR(B839)</f>
        <v>2002</v>
      </c>
      <c r="D839">
        <v>69.900000000000006</v>
      </c>
      <c r="E839">
        <v>51.9</v>
      </c>
      <c r="F839">
        <v>61.1</v>
      </c>
      <c r="H839" s="2">
        <f>IF(F839-62&lt;=0,0,IF(F839-62&lt;=1,1,2))</f>
        <v>0</v>
      </c>
      <c r="I839">
        <v>69.900000000000006</v>
      </c>
      <c r="J839">
        <v>51.9</v>
      </c>
      <c r="K839">
        <v>61.1</v>
      </c>
      <c r="L839">
        <v>51.3</v>
      </c>
      <c r="M839">
        <v>71.8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12.8</v>
      </c>
      <c r="W839">
        <v>136.30000000000001</v>
      </c>
      <c r="X839">
        <v>1017.2</v>
      </c>
      <c r="Y839">
        <v>37.6</v>
      </c>
      <c r="Z839">
        <v>6.7</v>
      </c>
      <c r="AA839">
        <v>0</v>
      </c>
      <c r="AB839">
        <v>0</v>
      </c>
      <c r="AC839">
        <v>0</v>
      </c>
      <c r="AD839">
        <v>0</v>
      </c>
      <c r="AE839" t="s">
        <v>2580</v>
      </c>
      <c r="AF839" t="s">
        <v>2581</v>
      </c>
      <c r="AG839">
        <v>0.54</v>
      </c>
      <c r="AH839" t="s">
        <v>36</v>
      </c>
      <c r="AI839" t="s">
        <v>37</v>
      </c>
      <c r="AJ839" t="s">
        <v>38</v>
      </c>
    </row>
    <row r="840" spans="1:36" x14ac:dyDescent="0.25">
      <c r="A840" t="s">
        <v>32</v>
      </c>
      <c r="B840" t="s">
        <v>2582</v>
      </c>
      <c r="C840">
        <f>YEAR(B840)</f>
        <v>2002</v>
      </c>
      <c r="D840">
        <v>68.099999999999994</v>
      </c>
      <c r="E840">
        <v>53.7</v>
      </c>
      <c r="F840">
        <v>61.9</v>
      </c>
      <c r="H840" s="2">
        <f>IF(F840-62&lt;=0,0,IF(F840-62&lt;=1,1,2))</f>
        <v>0</v>
      </c>
      <c r="I840">
        <v>68.099999999999994</v>
      </c>
      <c r="J840">
        <v>53.7</v>
      </c>
      <c r="K840">
        <v>61.9</v>
      </c>
      <c r="L840">
        <v>53.3</v>
      </c>
      <c r="M840">
        <v>74.3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17.2</v>
      </c>
      <c r="W840">
        <v>288.89999999999998</v>
      </c>
      <c r="X840">
        <v>1017.5</v>
      </c>
      <c r="Y840">
        <v>33.200000000000003</v>
      </c>
      <c r="Z840">
        <v>6.7</v>
      </c>
      <c r="AA840">
        <v>0</v>
      </c>
      <c r="AB840">
        <v>0</v>
      </c>
      <c r="AC840">
        <v>0</v>
      </c>
      <c r="AD840">
        <v>0</v>
      </c>
      <c r="AE840" t="s">
        <v>2583</v>
      </c>
      <c r="AF840" t="s">
        <v>2584</v>
      </c>
      <c r="AG840">
        <v>0.56999999999999995</v>
      </c>
      <c r="AH840" t="s">
        <v>36</v>
      </c>
      <c r="AI840" t="s">
        <v>37</v>
      </c>
      <c r="AJ840" t="s">
        <v>38</v>
      </c>
    </row>
    <row r="841" spans="1:36" x14ac:dyDescent="0.25">
      <c r="A841" t="s">
        <v>32</v>
      </c>
      <c r="B841" t="s">
        <v>2585</v>
      </c>
      <c r="C841">
        <f>YEAR(B841)</f>
        <v>2002</v>
      </c>
      <c r="D841">
        <v>71.7</v>
      </c>
      <c r="E841">
        <v>53.7</v>
      </c>
      <c r="F841">
        <v>62.8</v>
      </c>
      <c r="H841" s="2">
        <f>IF(F841-62&lt;=0,0,IF(F841-62&lt;=1,1,2))</f>
        <v>1</v>
      </c>
      <c r="I841">
        <v>71.7</v>
      </c>
      <c r="J841">
        <v>53.7</v>
      </c>
      <c r="K841">
        <v>62.8</v>
      </c>
      <c r="L841">
        <v>48.3</v>
      </c>
      <c r="M841">
        <v>60.1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11.4</v>
      </c>
      <c r="W841">
        <v>121.8</v>
      </c>
      <c r="X841">
        <v>1015.1</v>
      </c>
      <c r="Y841">
        <v>30</v>
      </c>
      <c r="Z841">
        <v>6.4</v>
      </c>
      <c r="AA841">
        <v>0</v>
      </c>
      <c r="AB841">
        <v>0</v>
      </c>
      <c r="AC841">
        <v>0</v>
      </c>
      <c r="AD841">
        <v>0</v>
      </c>
      <c r="AE841" t="s">
        <v>2586</v>
      </c>
      <c r="AF841" t="s">
        <v>2587</v>
      </c>
      <c r="AG841">
        <v>0.61</v>
      </c>
      <c r="AH841" t="s">
        <v>36</v>
      </c>
      <c r="AI841" t="s">
        <v>37</v>
      </c>
      <c r="AJ841" t="s">
        <v>38</v>
      </c>
    </row>
    <row r="842" spans="1:36" x14ac:dyDescent="0.25">
      <c r="A842" t="s">
        <v>32</v>
      </c>
      <c r="B842" t="s">
        <v>2588</v>
      </c>
      <c r="C842">
        <f>YEAR(B842)</f>
        <v>2002</v>
      </c>
      <c r="D842">
        <v>68.099999999999994</v>
      </c>
      <c r="E842">
        <v>55.5</v>
      </c>
      <c r="F842">
        <v>62.7</v>
      </c>
      <c r="H842" s="2">
        <f>IF(F842-62&lt;=0,0,IF(F842-62&lt;=1,1,2))</f>
        <v>1</v>
      </c>
      <c r="I842">
        <v>68.099999999999994</v>
      </c>
      <c r="J842">
        <v>55.5</v>
      </c>
      <c r="K842">
        <v>62.7</v>
      </c>
      <c r="L842">
        <v>54.2</v>
      </c>
      <c r="M842">
        <v>73.900000000000006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15</v>
      </c>
      <c r="W842">
        <v>287.89999999999998</v>
      </c>
      <c r="X842">
        <v>1014.6</v>
      </c>
      <c r="Y842">
        <v>35.200000000000003</v>
      </c>
      <c r="Z842">
        <v>6.8</v>
      </c>
      <c r="AA842">
        <v>0</v>
      </c>
      <c r="AB842">
        <v>0</v>
      </c>
      <c r="AC842">
        <v>0</v>
      </c>
      <c r="AD842">
        <v>0</v>
      </c>
      <c r="AE842" t="s">
        <v>2589</v>
      </c>
      <c r="AF842" t="s">
        <v>2590</v>
      </c>
      <c r="AG842">
        <v>0.64</v>
      </c>
      <c r="AH842" t="s">
        <v>36</v>
      </c>
      <c r="AI842" t="s">
        <v>702</v>
      </c>
      <c r="AJ842" t="s">
        <v>38</v>
      </c>
    </row>
    <row r="843" spans="1:36" x14ac:dyDescent="0.25">
      <c r="A843" t="s">
        <v>32</v>
      </c>
      <c r="B843" t="s">
        <v>2591</v>
      </c>
      <c r="C843">
        <f>YEAR(B843)</f>
        <v>2002</v>
      </c>
      <c r="D843">
        <v>71.7</v>
      </c>
      <c r="E843">
        <v>57.3</v>
      </c>
      <c r="F843">
        <v>65.8</v>
      </c>
      <c r="H843" s="2">
        <f>IF(F843-62&lt;=0,0,IF(F843-62&lt;=1,1,2))</f>
        <v>2</v>
      </c>
      <c r="I843">
        <v>71.7</v>
      </c>
      <c r="J843">
        <v>57.3</v>
      </c>
      <c r="K843">
        <v>65.8</v>
      </c>
      <c r="L843">
        <v>51</v>
      </c>
      <c r="M843">
        <v>59.7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18.3</v>
      </c>
      <c r="W843">
        <v>287.10000000000002</v>
      </c>
      <c r="X843">
        <v>1014.2</v>
      </c>
      <c r="Y843">
        <v>30</v>
      </c>
      <c r="Z843">
        <v>6.7</v>
      </c>
      <c r="AA843">
        <v>0</v>
      </c>
      <c r="AB843">
        <v>0</v>
      </c>
      <c r="AC843">
        <v>0</v>
      </c>
      <c r="AD843">
        <v>0</v>
      </c>
      <c r="AE843" t="s">
        <v>2592</v>
      </c>
      <c r="AF843" t="s">
        <v>2593</v>
      </c>
      <c r="AG843">
        <v>0.67</v>
      </c>
      <c r="AH843" t="s">
        <v>36</v>
      </c>
      <c r="AI843" t="s">
        <v>37</v>
      </c>
      <c r="AJ843" t="s">
        <v>38</v>
      </c>
    </row>
    <row r="844" spans="1:36" x14ac:dyDescent="0.25">
      <c r="A844" t="s">
        <v>32</v>
      </c>
      <c r="B844" t="s">
        <v>2594</v>
      </c>
      <c r="C844">
        <f>YEAR(B844)</f>
        <v>2002</v>
      </c>
      <c r="D844">
        <v>69.900000000000006</v>
      </c>
      <c r="E844">
        <v>57.3</v>
      </c>
      <c r="F844">
        <v>64.400000000000006</v>
      </c>
      <c r="H844" s="2">
        <f>IF(F844-62&lt;=0,0,IF(F844-62&lt;=1,1,2))</f>
        <v>2</v>
      </c>
      <c r="I844">
        <v>69.900000000000006</v>
      </c>
      <c r="J844">
        <v>57.3</v>
      </c>
      <c r="K844">
        <v>64.400000000000006</v>
      </c>
      <c r="L844">
        <v>51.2</v>
      </c>
      <c r="M844">
        <v>62.5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6.9</v>
      </c>
      <c r="W844">
        <v>290.89999999999998</v>
      </c>
      <c r="X844">
        <v>1015</v>
      </c>
      <c r="Y844">
        <v>0</v>
      </c>
      <c r="Z844">
        <v>6.2</v>
      </c>
      <c r="AA844">
        <v>0</v>
      </c>
      <c r="AB844">
        <v>0</v>
      </c>
      <c r="AC844">
        <v>0</v>
      </c>
      <c r="AD844">
        <v>0</v>
      </c>
      <c r="AE844" t="s">
        <v>2595</v>
      </c>
      <c r="AF844" t="s">
        <v>2596</v>
      </c>
      <c r="AG844">
        <v>0.7</v>
      </c>
      <c r="AH844" t="s">
        <v>330</v>
      </c>
      <c r="AI844" t="s">
        <v>37</v>
      </c>
      <c r="AJ844" t="s">
        <v>331</v>
      </c>
    </row>
    <row r="845" spans="1:36" x14ac:dyDescent="0.25">
      <c r="A845" t="s">
        <v>32</v>
      </c>
      <c r="B845" t="s">
        <v>2597</v>
      </c>
      <c r="C845">
        <f>YEAR(B845)</f>
        <v>2002</v>
      </c>
      <c r="D845">
        <v>69.900000000000006</v>
      </c>
      <c r="E845">
        <v>53.7</v>
      </c>
      <c r="F845">
        <v>63.8</v>
      </c>
      <c r="H845" s="2">
        <f>IF(F845-62&lt;=0,0,IF(F845-62&lt;=1,1,2))</f>
        <v>2</v>
      </c>
      <c r="I845">
        <v>69.900000000000006</v>
      </c>
      <c r="J845">
        <v>53.7</v>
      </c>
      <c r="K845">
        <v>63.8</v>
      </c>
      <c r="L845">
        <v>47.2</v>
      </c>
      <c r="M845">
        <v>55.6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8.1</v>
      </c>
      <c r="W845">
        <v>262</v>
      </c>
      <c r="X845">
        <v>1014.7</v>
      </c>
      <c r="Y845">
        <v>0</v>
      </c>
      <c r="Z845">
        <v>6.2</v>
      </c>
      <c r="AA845">
        <v>0</v>
      </c>
      <c r="AB845">
        <v>0</v>
      </c>
      <c r="AC845">
        <v>0</v>
      </c>
      <c r="AD845">
        <v>0</v>
      </c>
      <c r="AE845" t="s">
        <v>2598</v>
      </c>
      <c r="AF845" t="s">
        <v>2599</v>
      </c>
      <c r="AG845">
        <v>0.75</v>
      </c>
      <c r="AH845" t="s">
        <v>330</v>
      </c>
      <c r="AI845" t="s">
        <v>37</v>
      </c>
      <c r="AJ845" t="s">
        <v>331</v>
      </c>
    </row>
    <row r="846" spans="1:36" x14ac:dyDescent="0.25">
      <c r="A846" t="s">
        <v>32</v>
      </c>
      <c r="B846" t="s">
        <v>2600</v>
      </c>
      <c r="C846">
        <f>YEAR(B846)</f>
        <v>2002</v>
      </c>
      <c r="D846">
        <v>68.099999999999994</v>
      </c>
      <c r="E846">
        <v>55.5</v>
      </c>
      <c r="F846">
        <v>63.2</v>
      </c>
      <c r="H846" s="2">
        <f>IF(F846-62&lt;=0,0,IF(F846-62&lt;=1,1,2))</f>
        <v>2</v>
      </c>
      <c r="I846">
        <v>68.099999999999994</v>
      </c>
      <c r="J846">
        <v>55.5</v>
      </c>
      <c r="K846">
        <v>63.2</v>
      </c>
      <c r="L846">
        <v>50.9</v>
      </c>
      <c r="M846">
        <v>64.8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12.8</v>
      </c>
      <c r="W846">
        <v>295.3</v>
      </c>
      <c r="X846">
        <v>1013.4</v>
      </c>
      <c r="Y846">
        <v>0</v>
      </c>
      <c r="Z846">
        <v>6.2</v>
      </c>
      <c r="AA846">
        <v>0</v>
      </c>
      <c r="AB846">
        <v>0</v>
      </c>
      <c r="AC846">
        <v>0</v>
      </c>
      <c r="AD846">
        <v>0</v>
      </c>
      <c r="AE846" t="s">
        <v>2601</v>
      </c>
      <c r="AF846" t="s">
        <v>2602</v>
      </c>
      <c r="AG846">
        <v>0.77</v>
      </c>
      <c r="AH846" t="s">
        <v>330</v>
      </c>
      <c r="AI846" t="s">
        <v>37</v>
      </c>
      <c r="AJ846" t="s">
        <v>331</v>
      </c>
    </row>
    <row r="847" spans="1:36" x14ac:dyDescent="0.25">
      <c r="A847" t="s">
        <v>32</v>
      </c>
      <c r="B847" t="s">
        <v>2603</v>
      </c>
      <c r="C847">
        <f>YEAR(B847)</f>
        <v>2002</v>
      </c>
      <c r="D847">
        <v>73.5</v>
      </c>
      <c r="E847">
        <v>55.5</v>
      </c>
      <c r="F847">
        <v>64.599999999999994</v>
      </c>
      <c r="H847" s="2">
        <f>IF(F847-62&lt;=0,0,IF(F847-62&lt;=1,1,2))</f>
        <v>2</v>
      </c>
      <c r="I847">
        <v>73.5</v>
      </c>
      <c r="J847">
        <v>55.5</v>
      </c>
      <c r="K847">
        <v>64.599999999999994</v>
      </c>
      <c r="L847">
        <v>51</v>
      </c>
      <c r="M847">
        <v>63.1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9.1999999999999993</v>
      </c>
      <c r="W847">
        <v>148</v>
      </c>
      <c r="X847">
        <v>1014.6</v>
      </c>
      <c r="Y847">
        <v>30</v>
      </c>
      <c r="Z847">
        <v>6.2</v>
      </c>
      <c r="AA847">
        <v>0</v>
      </c>
      <c r="AB847">
        <v>0</v>
      </c>
      <c r="AC847">
        <v>0</v>
      </c>
      <c r="AD847">
        <v>0</v>
      </c>
      <c r="AE847" t="s">
        <v>2604</v>
      </c>
      <c r="AF847" t="s">
        <v>2605</v>
      </c>
      <c r="AG847">
        <v>0.8</v>
      </c>
      <c r="AH847" t="s">
        <v>36</v>
      </c>
      <c r="AI847" t="s">
        <v>37</v>
      </c>
      <c r="AJ847" t="s">
        <v>38</v>
      </c>
    </row>
    <row r="848" spans="1:36" x14ac:dyDescent="0.25">
      <c r="A848" t="s">
        <v>32</v>
      </c>
      <c r="B848" t="s">
        <v>2606</v>
      </c>
      <c r="C848">
        <f>YEAR(B848)</f>
        <v>2002</v>
      </c>
      <c r="D848">
        <v>69.900000000000006</v>
      </c>
      <c r="E848">
        <v>59.1</v>
      </c>
      <c r="F848">
        <v>65.3</v>
      </c>
      <c r="H848" s="2">
        <f>IF(F848-62&lt;=0,0,IF(F848-62&lt;=1,1,2))</f>
        <v>2</v>
      </c>
      <c r="I848">
        <v>69.900000000000006</v>
      </c>
      <c r="J848">
        <v>59.1</v>
      </c>
      <c r="K848">
        <v>65.3</v>
      </c>
      <c r="L848">
        <v>54.8</v>
      </c>
      <c r="M848">
        <v>69.400000000000006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12.8</v>
      </c>
      <c r="W848">
        <v>305.89999999999998</v>
      </c>
      <c r="X848">
        <v>1016.8</v>
      </c>
      <c r="Y848">
        <v>0</v>
      </c>
      <c r="Z848">
        <v>6.2</v>
      </c>
      <c r="AA848">
        <v>0</v>
      </c>
      <c r="AB848">
        <v>0</v>
      </c>
      <c r="AC848">
        <v>0</v>
      </c>
      <c r="AD848">
        <v>0</v>
      </c>
      <c r="AE848" t="s">
        <v>2607</v>
      </c>
      <c r="AF848" t="s">
        <v>2608</v>
      </c>
      <c r="AG848">
        <v>0.83</v>
      </c>
      <c r="AH848" t="s">
        <v>330</v>
      </c>
      <c r="AI848" t="s">
        <v>37</v>
      </c>
      <c r="AJ848" t="s">
        <v>331</v>
      </c>
    </row>
    <row r="849" spans="1:36" x14ac:dyDescent="0.25">
      <c r="A849" t="s">
        <v>32</v>
      </c>
      <c r="B849" t="s">
        <v>2609</v>
      </c>
      <c r="C849">
        <f>YEAR(B849)</f>
        <v>2002</v>
      </c>
      <c r="D849">
        <v>68.099999999999994</v>
      </c>
      <c r="E849">
        <v>59.1</v>
      </c>
      <c r="F849">
        <v>65</v>
      </c>
      <c r="H849" s="2">
        <f>IF(F849-62&lt;=0,0,IF(F849-62&lt;=1,1,2))</f>
        <v>2</v>
      </c>
      <c r="I849">
        <v>68.099999999999994</v>
      </c>
      <c r="J849">
        <v>59.1</v>
      </c>
      <c r="K849">
        <v>65</v>
      </c>
      <c r="L849">
        <v>53</v>
      </c>
      <c r="M849">
        <v>65.5</v>
      </c>
      <c r="O849">
        <v>4.0000000000000001E-3</v>
      </c>
      <c r="P849">
        <v>100</v>
      </c>
      <c r="Q849">
        <v>4.17</v>
      </c>
      <c r="R849" t="s">
        <v>40</v>
      </c>
      <c r="S849">
        <v>0</v>
      </c>
      <c r="T849">
        <v>0</v>
      </c>
      <c r="U849">
        <v>0</v>
      </c>
      <c r="V849">
        <v>15</v>
      </c>
      <c r="W849">
        <v>306.7</v>
      </c>
      <c r="X849">
        <v>1016.5</v>
      </c>
      <c r="Y849">
        <v>91.7</v>
      </c>
      <c r="Z849">
        <v>6.5</v>
      </c>
      <c r="AA849">
        <v>0</v>
      </c>
      <c r="AB849">
        <v>0</v>
      </c>
      <c r="AC849">
        <v>0</v>
      </c>
      <c r="AD849">
        <v>0</v>
      </c>
      <c r="AE849" t="s">
        <v>2610</v>
      </c>
      <c r="AF849" t="s">
        <v>2611</v>
      </c>
      <c r="AG849">
        <v>0.87</v>
      </c>
      <c r="AH849" t="s">
        <v>43</v>
      </c>
      <c r="AI849" t="s">
        <v>44</v>
      </c>
      <c r="AJ849" t="s">
        <v>40</v>
      </c>
    </row>
    <row r="850" spans="1:36" x14ac:dyDescent="0.25">
      <c r="A850" t="s">
        <v>32</v>
      </c>
      <c r="B850" t="s">
        <v>2612</v>
      </c>
      <c r="C850">
        <f>YEAR(B850)</f>
        <v>2002</v>
      </c>
      <c r="D850">
        <v>69.900000000000006</v>
      </c>
      <c r="E850">
        <v>57.3</v>
      </c>
      <c r="F850">
        <v>64.400000000000006</v>
      </c>
      <c r="H850" s="2">
        <f>IF(F850-62&lt;=0,0,IF(F850-62&lt;=1,1,2))</f>
        <v>2</v>
      </c>
      <c r="I850">
        <v>69.900000000000006</v>
      </c>
      <c r="J850">
        <v>57.3</v>
      </c>
      <c r="K850">
        <v>64.400000000000006</v>
      </c>
      <c r="L850">
        <v>57.6</v>
      </c>
      <c r="M850">
        <v>79.099999999999994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10.3</v>
      </c>
      <c r="W850">
        <v>326.7</v>
      </c>
      <c r="X850">
        <v>1013.2</v>
      </c>
      <c r="Y850">
        <v>44.8</v>
      </c>
      <c r="Z850">
        <v>6.8</v>
      </c>
      <c r="AA850">
        <v>0</v>
      </c>
      <c r="AB850">
        <v>0</v>
      </c>
      <c r="AC850">
        <v>0</v>
      </c>
      <c r="AD850">
        <v>0</v>
      </c>
      <c r="AE850" t="s">
        <v>2613</v>
      </c>
      <c r="AF850" t="s">
        <v>2614</v>
      </c>
      <c r="AG850">
        <v>0.9</v>
      </c>
      <c r="AH850" t="s">
        <v>36</v>
      </c>
      <c r="AI850" t="s">
        <v>37</v>
      </c>
      <c r="AJ850" t="s">
        <v>38</v>
      </c>
    </row>
    <row r="851" spans="1:36" x14ac:dyDescent="0.25">
      <c r="A851" t="s">
        <v>32</v>
      </c>
      <c r="B851" t="s">
        <v>2615</v>
      </c>
      <c r="C851">
        <f>YEAR(B851)</f>
        <v>2002</v>
      </c>
      <c r="D851">
        <v>71.7</v>
      </c>
      <c r="E851">
        <v>60.9</v>
      </c>
      <c r="F851">
        <v>66.8</v>
      </c>
      <c r="H851" s="2">
        <f>IF(F851-62&lt;=0,0,IF(F851-62&lt;=1,1,2))</f>
        <v>2</v>
      </c>
      <c r="I851">
        <v>71.7</v>
      </c>
      <c r="J851">
        <v>60.9</v>
      </c>
      <c r="K851">
        <v>66.8</v>
      </c>
      <c r="L851">
        <v>57.4</v>
      </c>
      <c r="M851">
        <v>72.2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18.3</v>
      </c>
      <c r="W851">
        <v>306.7</v>
      </c>
      <c r="X851">
        <v>1013.5</v>
      </c>
      <c r="Y851">
        <v>40</v>
      </c>
      <c r="Z851">
        <v>6.8</v>
      </c>
      <c r="AA851">
        <v>0</v>
      </c>
      <c r="AB851">
        <v>0</v>
      </c>
      <c r="AC851">
        <v>0</v>
      </c>
      <c r="AD851">
        <v>0</v>
      </c>
      <c r="AE851" t="s">
        <v>2616</v>
      </c>
      <c r="AF851" t="s">
        <v>2617</v>
      </c>
      <c r="AG851">
        <v>0.93</v>
      </c>
      <c r="AH851" t="s">
        <v>36</v>
      </c>
      <c r="AI851" t="s">
        <v>37</v>
      </c>
      <c r="AJ851" t="s">
        <v>38</v>
      </c>
    </row>
    <row r="852" spans="1:36" x14ac:dyDescent="0.25">
      <c r="A852" t="s">
        <v>32</v>
      </c>
      <c r="B852" t="s">
        <v>2618</v>
      </c>
      <c r="C852">
        <f>YEAR(B852)</f>
        <v>2002</v>
      </c>
      <c r="D852">
        <v>71.7</v>
      </c>
      <c r="E852">
        <v>57.3</v>
      </c>
      <c r="F852">
        <v>65.900000000000006</v>
      </c>
      <c r="H852" s="2">
        <f>IF(F852-62&lt;=0,0,IF(F852-62&lt;=1,1,2))</f>
        <v>2</v>
      </c>
      <c r="I852">
        <v>71.7</v>
      </c>
      <c r="J852">
        <v>57.3</v>
      </c>
      <c r="K852">
        <v>65.900000000000006</v>
      </c>
      <c r="L852">
        <v>48.4</v>
      </c>
      <c r="M852">
        <v>54.1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12.8</v>
      </c>
      <c r="W852">
        <v>90.6</v>
      </c>
      <c r="X852">
        <v>1012.5</v>
      </c>
      <c r="Y852">
        <v>44.7</v>
      </c>
      <c r="Z852">
        <v>6.6</v>
      </c>
      <c r="AA852">
        <v>0</v>
      </c>
      <c r="AB852">
        <v>0</v>
      </c>
      <c r="AC852">
        <v>0</v>
      </c>
      <c r="AD852">
        <v>0</v>
      </c>
      <c r="AE852" t="s">
        <v>2619</v>
      </c>
      <c r="AF852" t="s">
        <v>2620</v>
      </c>
      <c r="AG852">
        <v>0.96</v>
      </c>
      <c r="AH852" t="s">
        <v>36</v>
      </c>
      <c r="AI852" t="s">
        <v>37</v>
      </c>
      <c r="AJ852" t="s">
        <v>38</v>
      </c>
    </row>
    <row r="853" spans="1:36" x14ac:dyDescent="0.25">
      <c r="A853" t="s">
        <v>32</v>
      </c>
      <c r="B853" t="s">
        <v>2621</v>
      </c>
      <c r="C853">
        <f>YEAR(B853)</f>
        <v>2002</v>
      </c>
      <c r="D853">
        <v>71.7</v>
      </c>
      <c r="E853">
        <v>60.9</v>
      </c>
      <c r="F853">
        <v>66.599999999999994</v>
      </c>
      <c r="H853" s="2">
        <f>IF(F853-62&lt;=0,0,IF(F853-62&lt;=1,1,2))</f>
        <v>2</v>
      </c>
      <c r="I853">
        <v>71.7</v>
      </c>
      <c r="J853">
        <v>60.9</v>
      </c>
      <c r="K853">
        <v>66.599999999999994</v>
      </c>
      <c r="L853">
        <v>58.7</v>
      </c>
      <c r="M853">
        <v>76.099999999999994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10.3</v>
      </c>
      <c r="W853">
        <v>313.3</v>
      </c>
      <c r="X853">
        <v>1012.4</v>
      </c>
      <c r="Y853">
        <v>41.3</v>
      </c>
      <c r="Z853">
        <v>6.7</v>
      </c>
      <c r="AA853">
        <v>0</v>
      </c>
      <c r="AB853">
        <v>0</v>
      </c>
      <c r="AC853">
        <v>0</v>
      </c>
      <c r="AD853">
        <v>0</v>
      </c>
      <c r="AE853" t="s">
        <v>2622</v>
      </c>
      <c r="AF853" t="s">
        <v>2623</v>
      </c>
      <c r="AG853">
        <v>0</v>
      </c>
      <c r="AH853" t="s">
        <v>36</v>
      </c>
      <c r="AI853" t="s">
        <v>37</v>
      </c>
      <c r="AJ853" t="s">
        <v>38</v>
      </c>
    </row>
    <row r="854" spans="1:36" x14ac:dyDescent="0.25">
      <c r="A854" t="s">
        <v>32</v>
      </c>
      <c r="B854" t="s">
        <v>2624</v>
      </c>
      <c r="C854">
        <f>YEAR(B854)</f>
        <v>2002</v>
      </c>
      <c r="D854">
        <v>73.5</v>
      </c>
      <c r="E854">
        <v>60.9</v>
      </c>
      <c r="F854">
        <v>66</v>
      </c>
      <c r="H854" s="2">
        <f>IF(F854-62&lt;=0,0,IF(F854-62&lt;=1,1,2))</f>
        <v>2</v>
      </c>
      <c r="I854">
        <v>73.5</v>
      </c>
      <c r="J854">
        <v>60.9</v>
      </c>
      <c r="K854">
        <v>66</v>
      </c>
      <c r="L854">
        <v>54.6</v>
      </c>
      <c r="M854">
        <v>68.2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23</v>
      </c>
      <c r="W854">
        <v>277.89999999999998</v>
      </c>
      <c r="X854">
        <v>1012.9</v>
      </c>
      <c r="Y854">
        <v>46</v>
      </c>
      <c r="Z854">
        <v>6.5</v>
      </c>
      <c r="AA854">
        <v>0</v>
      </c>
      <c r="AB854">
        <v>0</v>
      </c>
      <c r="AC854">
        <v>0</v>
      </c>
      <c r="AD854">
        <v>0</v>
      </c>
      <c r="AE854" t="s">
        <v>2625</v>
      </c>
      <c r="AF854" t="s">
        <v>2626</v>
      </c>
      <c r="AG854">
        <v>0.03</v>
      </c>
      <c r="AH854" t="s">
        <v>36</v>
      </c>
      <c r="AI854" t="s">
        <v>37</v>
      </c>
      <c r="AJ854" t="s">
        <v>38</v>
      </c>
    </row>
    <row r="855" spans="1:36" x14ac:dyDescent="0.25">
      <c r="A855" t="s">
        <v>32</v>
      </c>
      <c r="B855" t="s">
        <v>2627</v>
      </c>
      <c r="C855">
        <f>YEAR(B855)</f>
        <v>2002</v>
      </c>
      <c r="D855">
        <v>69.900000000000006</v>
      </c>
      <c r="E855">
        <v>64.5</v>
      </c>
      <c r="F855">
        <v>67.7</v>
      </c>
      <c r="H855" s="2">
        <f>IF(F855-62&lt;=0,0,IF(F855-62&lt;=1,1,2))</f>
        <v>2</v>
      </c>
      <c r="I855">
        <v>69.900000000000006</v>
      </c>
      <c r="J855">
        <v>64.5</v>
      </c>
      <c r="K855">
        <v>67.7</v>
      </c>
      <c r="L855">
        <v>54</v>
      </c>
      <c r="M855">
        <v>61.8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21.9</v>
      </c>
      <c r="W855">
        <v>292.8</v>
      </c>
      <c r="X855">
        <v>1015.1</v>
      </c>
      <c r="Y855">
        <v>57.8</v>
      </c>
      <c r="Z855">
        <v>6.8</v>
      </c>
      <c r="AA855">
        <v>0</v>
      </c>
      <c r="AB855">
        <v>0</v>
      </c>
      <c r="AC855">
        <v>0</v>
      </c>
      <c r="AD855">
        <v>0</v>
      </c>
      <c r="AE855" t="s">
        <v>2628</v>
      </c>
      <c r="AF855" t="s">
        <v>2629</v>
      </c>
      <c r="AG855">
        <v>7.0000000000000007E-2</v>
      </c>
      <c r="AH855" t="s">
        <v>36</v>
      </c>
      <c r="AI855" t="s">
        <v>37</v>
      </c>
      <c r="AJ855" t="s">
        <v>38</v>
      </c>
    </row>
    <row r="856" spans="1:36" x14ac:dyDescent="0.25">
      <c r="A856" t="s">
        <v>32</v>
      </c>
      <c r="B856" t="s">
        <v>2630</v>
      </c>
      <c r="C856">
        <f>YEAR(B856)</f>
        <v>2002</v>
      </c>
      <c r="D856">
        <v>73.5</v>
      </c>
      <c r="E856">
        <v>64.5</v>
      </c>
      <c r="F856">
        <v>68.7</v>
      </c>
      <c r="H856" s="2">
        <f>IF(F856-62&lt;=0,0,IF(F856-62&lt;=1,1,2))</f>
        <v>2</v>
      </c>
      <c r="I856">
        <v>73.5</v>
      </c>
      <c r="J856">
        <v>64.5</v>
      </c>
      <c r="K856">
        <v>68.7</v>
      </c>
      <c r="L856">
        <v>45.5</v>
      </c>
      <c r="M856">
        <v>43.8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20.8</v>
      </c>
      <c r="W856">
        <v>292.39999999999998</v>
      </c>
      <c r="X856">
        <v>1017</v>
      </c>
      <c r="Y856">
        <v>30</v>
      </c>
      <c r="Z856">
        <v>6.6</v>
      </c>
      <c r="AA856">
        <v>0</v>
      </c>
      <c r="AB856">
        <v>0</v>
      </c>
      <c r="AC856">
        <v>0</v>
      </c>
      <c r="AD856">
        <v>0</v>
      </c>
      <c r="AE856" t="s">
        <v>2631</v>
      </c>
      <c r="AF856" t="s">
        <v>2632</v>
      </c>
      <c r="AG856">
        <v>0.1</v>
      </c>
      <c r="AH856" t="s">
        <v>36</v>
      </c>
      <c r="AI856" t="s">
        <v>37</v>
      </c>
      <c r="AJ856" t="s">
        <v>38</v>
      </c>
    </row>
    <row r="857" spans="1:36" x14ac:dyDescent="0.25">
      <c r="A857" t="s">
        <v>32</v>
      </c>
      <c r="B857" t="s">
        <v>2633</v>
      </c>
      <c r="C857">
        <f>YEAR(B857)</f>
        <v>2002</v>
      </c>
      <c r="D857">
        <v>69.900000000000006</v>
      </c>
      <c r="E857">
        <v>60.9</v>
      </c>
      <c r="F857">
        <v>66.900000000000006</v>
      </c>
      <c r="H857" s="2">
        <f>IF(F857-62&lt;=0,0,IF(F857-62&lt;=1,1,2))</f>
        <v>2</v>
      </c>
      <c r="I857">
        <v>69.900000000000006</v>
      </c>
      <c r="J857">
        <v>60.9</v>
      </c>
      <c r="K857">
        <v>66.900000000000006</v>
      </c>
      <c r="L857">
        <v>48.9</v>
      </c>
      <c r="M857">
        <v>52.7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18.3</v>
      </c>
      <c r="W857">
        <v>294.39999999999998</v>
      </c>
      <c r="X857">
        <v>1017</v>
      </c>
      <c r="Y857">
        <v>30</v>
      </c>
      <c r="Z857">
        <v>6.3</v>
      </c>
      <c r="AA857">
        <v>0</v>
      </c>
      <c r="AB857">
        <v>0</v>
      </c>
      <c r="AC857">
        <v>0</v>
      </c>
      <c r="AD857">
        <v>0</v>
      </c>
      <c r="AE857" t="s">
        <v>2634</v>
      </c>
      <c r="AF857" t="s">
        <v>2635</v>
      </c>
      <c r="AG857">
        <v>0.14000000000000001</v>
      </c>
      <c r="AH857" t="s">
        <v>36</v>
      </c>
      <c r="AI857" t="s">
        <v>37</v>
      </c>
      <c r="AJ857" t="s">
        <v>38</v>
      </c>
    </row>
    <row r="858" spans="1:36" x14ac:dyDescent="0.25">
      <c r="A858" t="s">
        <v>32</v>
      </c>
      <c r="B858" t="s">
        <v>2636</v>
      </c>
      <c r="C858">
        <f>YEAR(B858)</f>
        <v>2002</v>
      </c>
      <c r="D858">
        <v>69.900000000000006</v>
      </c>
      <c r="E858">
        <v>55.5</v>
      </c>
      <c r="F858">
        <v>64.5</v>
      </c>
      <c r="H858" s="2">
        <f>IF(F858-62&lt;=0,0,IF(F858-62&lt;=1,1,2))</f>
        <v>2</v>
      </c>
      <c r="I858">
        <v>69.900000000000006</v>
      </c>
      <c r="J858">
        <v>55.5</v>
      </c>
      <c r="K858">
        <v>64.5</v>
      </c>
      <c r="L858">
        <v>51.8</v>
      </c>
      <c r="M858">
        <v>63.9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13.9</v>
      </c>
      <c r="W858">
        <v>303.3</v>
      </c>
      <c r="X858">
        <v>1016.8</v>
      </c>
      <c r="Y858">
        <v>30</v>
      </c>
      <c r="Z858">
        <v>6.4</v>
      </c>
      <c r="AA858">
        <v>0</v>
      </c>
      <c r="AB858">
        <v>0</v>
      </c>
      <c r="AC858">
        <v>0</v>
      </c>
      <c r="AD858">
        <v>0</v>
      </c>
      <c r="AE858" t="s">
        <v>2637</v>
      </c>
      <c r="AF858" t="s">
        <v>2638</v>
      </c>
      <c r="AG858">
        <v>0.18</v>
      </c>
      <c r="AH858" t="s">
        <v>36</v>
      </c>
      <c r="AI858" t="s">
        <v>37</v>
      </c>
      <c r="AJ858" t="s">
        <v>38</v>
      </c>
    </row>
    <row r="859" spans="1:36" x14ac:dyDescent="0.25">
      <c r="A859" t="s">
        <v>32</v>
      </c>
      <c r="B859" t="s">
        <v>2639</v>
      </c>
      <c r="C859">
        <f>YEAR(B859)</f>
        <v>2002</v>
      </c>
      <c r="D859">
        <v>73.5</v>
      </c>
      <c r="E859">
        <v>57.3</v>
      </c>
      <c r="F859">
        <v>65.8</v>
      </c>
      <c r="H859" s="2">
        <f>IF(F859-62&lt;=0,0,IF(F859-62&lt;=1,1,2))</f>
        <v>2</v>
      </c>
      <c r="I859">
        <v>73.5</v>
      </c>
      <c r="J859">
        <v>57.3</v>
      </c>
      <c r="K859">
        <v>65.8</v>
      </c>
      <c r="L859">
        <v>48.8</v>
      </c>
      <c r="M859">
        <v>55.5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9.1999999999999993</v>
      </c>
      <c r="W859">
        <v>139.9</v>
      </c>
      <c r="X859">
        <v>1015.4</v>
      </c>
      <c r="Y859">
        <v>34.4</v>
      </c>
      <c r="Z859">
        <v>6.4</v>
      </c>
      <c r="AA859">
        <v>0</v>
      </c>
      <c r="AB859">
        <v>0</v>
      </c>
      <c r="AC859">
        <v>0</v>
      </c>
      <c r="AD859">
        <v>0</v>
      </c>
      <c r="AE859" t="s">
        <v>2640</v>
      </c>
      <c r="AF859" t="s">
        <v>2641</v>
      </c>
      <c r="AG859">
        <v>0.21</v>
      </c>
      <c r="AH859" t="s">
        <v>36</v>
      </c>
      <c r="AI859" t="s">
        <v>37</v>
      </c>
      <c r="AJ859" t="s">
        <v>38</v>
      </c>
    </row>
    <row r="860" spans="1:36" x14ac:dyDescent="0.25">
      <c r="A860" t="s">
        <v>32</v>
      </c>
      <c r="B860" t="s">
        <v>2642</v>
      </c>
      <c r="C860">
        <f>YEAR(B860)</f>
        <v>2002</v>
      </c>
      <c r="D860">
        <v>75.3</v>
      </c>
      <c r="E860">
        <v>59.1</v>
      </c>
      <c r="F860">
        <v>67.900000000000006</v>
      </c>
      <c r="H860" s="2">
        <f>IF(F860-62&lt;=0,0,IF(F860-62&lt;=1,1,2))</f>
        <v>2</v>
      </c>
      <c r="I860">
        <v>75.3</v>
      </c>
      <c r="J860">
        <v>59.1</v>
      </c>
      <c r="K860">
        <v>67.900000000000006</v>
      </c>
      <c r="L860">
        <v>48.3</v>
      </c>
      <c r="M860">
        <v>49.9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12.8</v>
      </c>
      <c r="W860">
        <v>124.7</v>
      </c>
      <c r="X860">
        <v>1013.8</v>
      </c>
      <c r="Y860">
        <v>30</v>
      </c>
      <c r="Z860">
        <v>6.2</v>
      </c>
      <c r="AA860">
        <v>0</v>
      </c>
      <c r="AB860">
        <v>0</v>
      </c>
      <c r="AC860">
        <v>0</v>
      </c>
      <c r="AD860">
        <v>0</v>
      </c>
      <c r="AE860" t="s">
        <v>2643</v>
      </c>
      <c r="AF860" t="s">
        <v>2644</v>
      </c>
      <c r="AG860">
        <v>0.25</v>
      </c>
      <c r="AH860" t="s">
        <v>36</v>
      </c>
      <c r="AI860" t="s">
        <v>37</v>
      </c>
      <c r="AJ860" t="s">
        <v>38</v>
      </c>
    </row>
    <row r="861" spans="1:36" x14ac:dyDescent="0.25">
      <c r="A861" t="s">
        <v>32</v>
      </c>
      <c r="B861" t="s">
        <v>2645</v>
      </c>
      <c r="C861">
        <f>YEAR(B861)</f>
        <v>2002</v>
      </c>
      <c r="D861">
        <v>77.099999999999994</v>
      </c>
      <c r="E861">
        <v>60.9</v>
      </c>
      <c r="F861">
        <v>69</v>
      </c>
      <c r="H861" s="2">
        <f>IF(F861-62&lt;=0,0,IF(F861-62&lt;=1,1,2))</f>
        <v>2</v>
      </c>
      <c r="I861">
        <v>77.099999999999994</v>
      </c>
      <c r="J861">
        <v>60.9</v>
      </c>
      <c r="K861">
        <v>69</v>
      </c>
      <c r="L861">
        <v>49.9</v>
      </c>
      <c r="M861">
        <v>51.7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6.9</v>
      </c>
      <c r="W861">
        <v>110.7</v>
      </c>
      <c r="X861">
        <v>1012.3</v>
      </c>
      <c r="Y861">
        <v>0</v>
      </c>
      <c r="Z861">
        <v>6.2</v>
      </c>
      <c r="AA861">
        <v>0</v>
      </c>
      <c r="AB861">
        <v>0</v>
      </c>
      <c r="AC861">
        <v>0</v>
      </c>
      <c r="AD861">
        <v>0</v>
      </c>
      <c r="AE861" t="s">
        <v>2646</v>
      </c>
      <c r="AF861" t="s">
        <v>2647</v>
      </c>
      <c r="AG861">
        <v>0.28000000000000003</v>
      </c>
      <c r="AH861" t="s">
        <v>330</v>
      </c>
      <c r="AI861" t="s">
        <v>37</v>
      </c>
      <c r="AJ861" t="s">
        <v>331</v>
      </c>
    </row>
    <row r="862" spans="1:36" x14ac:dyDescent="0.25">
      <c r="A862" t="s">
        <v>32</v>
      </c>
      <c r="B862" t="s">
        <v>2648</v>
      </c>
      <c r="C862">
        <f>YEAR(B862)</f>
        <v>2002</v>
      </c>
      <c r="D862">
        <v>73.5</v>
      </c>
      <c r="E862">
        <v>59.1</v>
      </c>
      <c r="F862">
        <v>67.599999999999994</v>
      </c>
      <c r="H862" s="2">
        <f>IF(F862-62&lt;=0,0,IF(F862-62&lt;=1,1,2))</f>
        <v>2</v>
      </c>
      <c r="I862">
        <v>73.5</v>
      </c>
      <c r="J862">
        <v>59.1</v>
      </c>
      <c r="K862">
        <v>67.599999999999994</v>
      </c>
      <c r="L862">
        <v>54.1</v>
      </c>
      <c r="M862">
        <v>62.4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17.2</v>
      </c>
      <c r="W862">
        <v>295.89999999999998</v>
      </c>
      <c r="X862">
        <v>1010.4</v>
      </c>
      <c r="Y862">
        <v>31.5</v>
      </c>
      <c r="Z862">
        <v>6.6</v>
      </c>
      <c r="AA862">
        <v>0</v>
      </c>
      <c r="AB862">
        <v>0</v>
      </c>
      <c r="AC862">
        <v>0</v>
      </c>
      <c r="AD862">
        <v>0</v>
      </c>
      <c r="AE862" t="s">
        <v>2649</v>
      </c>
      <c r="AF862" t="s">
        <v>2650</v>
      </c>
      <c r="AG862">
        <v>0.32</v>
      </c>
      <c r="AH862" t="s">
        <v>36</v>
      </c>
      <c r="AI862" t="s">
        <v>37</v>
      </c>
      <c r="AJ862" t="s">
        <v>38</v>
      </c>
    </row>
    <row r="863" spans="1:36" x14ac:dyDescent="0.25">
      <c r="A863" t="s">
        <v>32</v>
      </c>
      <c r="B863" t="s">
        <v>2651</v>
      </c>
      <c r="C863">
        <f>YEAR(B863)</f>
        <v>2002</v>
      </c>
      <c r="D863">
        <v>71.7</v>
      </c>
      <c r="E863">
        <v>60.9</v>
      </c>
      <c r="F863">
        <v>67</v>
      </c>
      <c r="H863" s="2">
        <f>IF(F863-62&lt;=0,0,IF(F863-62&lt;=1,1,2))</f>
        <v>2</v>
      </c>
      <c r="I863">
        <v>71.7</v>
      </c>
      <c r="J863">
        <v>60.9</v>
      </c>
      <c r="K863">
        <v>67</v>
      </c>
      <c r="L863">
        <v>57.8</v>
      </c>
      <c r="M863">
        <v>72.599999999999994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15</v>
      </c>
      <c r="W863">
        <v>315.10000000000002</v>
      </c>
      <c r="X863">
        <v>1011.5</v>
      </c>
      <c r="Y863">
        <v>57.8</v>
      </c>
      <c r="Z863">
        <v>6.8</v>
      </c>
      <c r="AA863">
        <v>0</v>
      </c>
      <c r="AB863">
        <v>0</v>
      </c>
      <c r="AC863">
        <v>0</v>
      </c>
      <c r="AD863">
        <v>0</v>
      </c>
      <c r="AE863" t="s">
        <v>2652</v>
      </c>
      <c r="AF863" t="s">
        <v>2653</v>
      </c>
      <c r="AG863">
        <v>0.35</v>
      </c>
      <c r="AH863" t="s">
        <v>36</v>
      </c>
      <c r="AI863" t="s">
        <v>37</v>
      </c>
      <c r="AJ863" t="s">
        <v>38</v>
      </c>
    </row>
    <row r="864" spans="1:36" x14ac:dyDescent="0.25">
      <c r="A864" t="s">
        <v>32</v>
      </c>
      <c r="B864" t="s">
        <v>2654</v>
      </c>
      <c r="C864">
        <f>YEAR(B864)</f>
        <v>2002</v>
      </c>
      <c r="D864">
        <v>69.900000000000006</v>
      </c>
      <c r="E864">
        <v>62.7</v>
      </c>
      <c r="F864">
        <v>67.2</v>
      </c>
      <c r="H864" s="2">
        <f>IF(F864-62&lt;=0,0,IF(F864-62&lt;=1,1,2))</f>
        <v>2</v>
      </c>
      <c r="I864">
        <v>69.900000000000006</v>
      </c>
      <c r="J864">
        <v>62.7</v>
      </c>
      <c r="K864">
        <v>67.2</v>
      </c>
      <c r="L864">
        <v>53.7</v>
      </c>
      <c r="M864">
        <v>62.6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18.3</v>
      </c>
      <c r="W864">
        <v>299.39999999999998</v>
      </c>
      <c r="X864">
        <v>1012.8</v>
      </c>
      <c r="Y864">
        <v>34.200000000000003</v>
      </c>
      <c r="Z864">
        <v>6.7</v>
      </c>
      <c r="AA864">
        <v>0</v>
      </c>
      <c r="AB864">
        <v>0</v>
      </c>
      <c r="AC864">
        <v>0</v>
      </c>
      <c r="AD864">
        <v>0</v>
      </c>
      <c r="AE864" t="s">
        <v>2655</v>
      </c>
      <c r="AF864" t="s">
        <v>2656</v>
      </c>
      <c r="AG864">
        <v>0.39</v>
      </c>
      <c r="AH864" t="s">
        <v>36</v>
      </c>
      <c r="AI864" t="s">
        <v>37</v>
      </c>
      <c r="AJ864" t="s">
        <v>38</v>
      </c>
    </row>
    <row r="865" spans="1:36" x14ac:dyDescent="0.25">
      <c r="A865" t="s">
        <v>32</v>
      </c>
      <c r="B865" t="s">
        <v>2657</v>
      </c>
      <c r="C865">
        <f>YEAR(B865)</f>
        <v>2002</v>
      </c>
      <c r="D865">
        <v>73.5</v>
      </c>
      <c r="E865">
        <v>57.3</v>
      </c>
      <c r="F865">
        <v>65.7</v>
      </c>
      <c r="H865" s="2">
        <f>IF(F865-62&lt;=0,0,IF(F865-62&lt;=1,1,2))</f>
        <v>2</v>
      </c>
      <c r="I865">
        <v>73.5</v>
      </c>
      <c r="J865">
        <v>57.3</v>
      </c>
      <c r="K865">
        <v>65.7</v>
      </c>
      <c r="L865">
        <v>51.4</v>
      </c>
      <c r="M865">
        <v>60.7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8.1</v>
      </c>
      <c r="W865">
        <v>112.5</v>
      </c>
      <c r="X865">
        <v>1011.9</v>
      </c>
      <c r="Y865">
        <v>0</v>
      </c>
      <c r="Z865">
        <v>6.2</v>
      </c>
      <c r="AA865">
        <v>0</v>
      </c>
      <c r="AB865">
        <v>0</v>
      </c>
      <c r="AC865">
        <v>0</v>
      </c>
      <c r="AD865">
        <v>0</v>
      </c>
      <c r="AE865" t="s">
        <v>2658</v>
      </c>
      <c r="AF865" t="s">
        <v>2659</v>
      </c>
      <c r="AG865">
        <v>0.42</v>
      </c>
      <c r="AH865" t="s">
        <v>330</v>
      </c>
      <c r="AI865" t="s">
        <v>37</v>
      </c>
      <c r="AJ865" t="s">
        <v>331</v>
      </c>
    </row>
    <row r="866" spans="1:36" x14ac:dyDescent="0.25">
      <c r="A866" t="s">
        <v>32</v>
      </c>
      <c r="B866" t="s">
        <v>2660</v>
      </c>
      <c r="C866">
        <f>YEAR(B866)</f>
        <v>2002</v>
      </c>
      <c r="D866">
        <v>84.3</v>
      </c>
      <c r="E866">
        <v>66.3</v>
      </c>
      <c r="F866">
        <v>74.099999999999994</v>
      </c>
      <c r="H866" s="2">
        <f>IF(F866-62&lt;=0,0,IF(F866-62&lt;=1,1,2))</f>
        <v>2</v>
      </c>
      <c r="I866">
        <v>82.6</v>
      </c>
      <c r="J866">
        <v>66.3</v>
      </c>
      <c r="K866">
        <v>73.900000000000006</v>
      </c>
      <c r="L866">
        <v>44.8</v>
      </c>
      <c r="M866">
        <v>39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20.8</v>
      </c>
      <c r="W866">
        <v>154.9</v>
      </c>
      <c r="X866">
        <v>1009.1</v>
      </c>
      <c r="Y866">
        <v>78.599999999999994</v>
      </c>
      <c r="Z866">
        <v>6.6</v>
      </c>
      <c r="AA866">
        <v>0</v>
      </c>
      <c r="AB866">
        <v>0</v>
      </c>
      <c r="AC866">
        <v>0</v>
      </c>
      <c r="AD866">
        <v>0</v>
      </c>
      <c r="AE866" t="s">
        <v>2661</v>
      </c>
      <c r="AF866" t="s">
        <v>2662</v>
      </c>
      <c r="AG866">
        <v>0.46</v>
      </c>
      <c r="AH866" t="s">
        <v>36</v>
      </c>
      <c r="AI866" t="s">
        <v>37</v>
      </c>
      <c r="AJ866" t="s">
        <v>38</v>
      </c>
    </row>
    <row r="867" spans="1:36" x14ac:dyDescent="0.25">
      <c r="A867" t="s">
        <v>32</v>
      </c>
      <c r="B867" t="s">
        <v>2663</v>
      </c>
      <c r="C867">
        <f>YEAR(B867)</f>
        <v>2002</v>
      </c>
      <c r="D867">
        <v>73.5</v>
      </c>
      <c r="E867">
        <v>64.5</v>
      </c>
      <c r="F867">
        <v>68.599999999999994</v>
      </c>
      <c r="H867" s="2">
        <f>IF(F867-62&lt;=0,0,IF(F867-62&lt;=1,1,2))</f>
        <v>2</v>
      </c>
      <c r="I867">
        <v>73.5</v>
      </c>
      <c r="J867">
        <v>64.5</v>
      </c>
      <c r="K867">
        <v>68.599999999999994</v>
      </c>
      <c r="L867">
        <v>60.1</v>
      </c>
      <c r="M867">
        <v>74.900000000000006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10.3</v>
      </c>
      <c r="W867">
        <v>5.8</v>
      </c>
      <c r="X867">
        <v>1009</v>
      </c>
      <c r="Y867">
        <v>74.3</v>
      </c>
      <c r="Z867">
        <v>6.8</v>
      </c>
      <c r="AA867">
        <v>0</v>
      </c>
      <c r="AB867">
        <v>0</v>
      </c>
      <c r="AC867">
        <v>0</v>
      </c>
      <c r="AD867">
        <v>0</v>
      </c>
      <c r="AE867" t="s">
        <v>2664</v>
      </c>
      <c r="AF867" t="s">
        <v>2665</v>
      </c>
      <c r="AG867">
        <v>0.5</v>
      </c>
      <c r="AH867" t="s">
        <v>36</v>
      </c>
      <c r="AI867" t="s">
        <v>37</v>
      </c>
      <c r="AJ867" t="s">
        <v>38</v>
      </c>
    </row>
    <row r="868" spans="1:36" x14ac:dyDescent="0.25">
      <c r="A868" t="s">
        <v>32</v>
      </c>
      <c r="B868" t="s">
        <v>2666</v>
      </c>
      <c r="C868">
        <f>YEAR(B868)</f>
        <v>2002</v>
      </c>
      <c r="D868">
        <v>73.5</v>
      </c>
      <c r="E868">
        <v>60.9</v>
      </c>
      <c r="F868">
        <v>68.5</v>
      </c>
      <c r="H868" s="2">
        <f>IF(F868-62&lt;=0,0,IF(F868-62&lt;=1,1,2))</f>
        <v>2</v>
      </c>
      <c r="I868">
        <v>73.5</v>
      </c>
      <c r="J868">
        <v>60.9</v>
      </c>
      <c r="K868">
        <v>68.5</v>
      </c>
      <c r="L868">
        <v>58</v>
      </c>
      <c r="M868">
        <v>69.7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19.5</v>
      </c>
      <c r="W868">
        <v>304.3</v>
      </c>
      <c r="X868">
        <v>1010.9</v>
      </c>
      <c r="Y868">
        <v>38.4</v>
      </c>
      <c r="Z868">
        <v>6.7</v>
      </c>
      <c r="AA868">
        <v>0</v>
      </c>
      <c r="AB868">
        <v>0</v>
      </c>
      <c r="AC868">
        <v>0</v>
      </c>
      <c r="AD868">
        <v>0</v>
      </c>
      <c r="AE868" t="s">
        <v>2667</v>
      </c>
      <c r="AF868" t="s">
        <v>2668</v>
      </c>
      <c r="AG868">
        <v>0.53</v>
      </c>
      <c r="AH868" t="s">
        <v>36</v>
      </c>
      <c r="AI868" t="s">
        <v>702</v>
      </c>
      <c r="AJ868" t="s">
        <v>38</v>
      </c>
    </row>
    <row r="869" spans="1:36" x14ac:dyDescent="0.25">
      <c r="A869" t="s">
        <v>32</v>
      </c>
      <c r="B869" t="s">
        <v>2669</v>
      </c>
      <c r="C869">
        <f>YEAR(B869)</f>
        <v>2002</v>
      </c>
      <c r="D869">
        <v>73.5</v>
      </c>
      <c r="E869">
        <v>59.1</v>
      </c>
      <c r="F869">
        <v>68.099999999999994</v>
      </c>
      <c r="H869" s="2">
        <f>IF(F869-62&lt;=0,0,IF(F869-62&lt;=1,1,2))</f>
        <v>2</v>
      </c>
      <c r="I869">
        <v>73.5</v>
      </c>
      <c r="J869">
        <v>59.1</v>
      </c>
      <c r="K869">
        <v>68.099999999999994</v>
      </c>
      <c r="L869">
        <v>58.9</v>
      </c>
      <c r="M869">
        <v>72.8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11.4</v>
      </c>
      <c r="W869">
        <v>88.9</v>
      </c>
      <c r="X869">
        <v>1011.4</v>
      </c>
      <c r="Y869">
        <v>0</v>
      </c>
      <c r="Z869">
        <v>6.2</v>
      </c>
      <c r="AA869">
        <v>0</v>
      </c>
      <c r="AB869">
        <v>0</v>
      </c>
      <c r="AC869">
        <v>0</v>
      </c>
      <c r="AD869">
        <v>0</v>
      </c>
      <c r="AE869" t="s">
        <v>2670</v>
      </c>
      <c r="AF869" t="s">
        <v>2671</v>
      </c>
      <c r="AG869">
        <v>0.56000000000000005</v>
      </c>
      <c r="AH869" t="s">
        <v>330</v>
      </c>
      <c r="AI869" t="s">
        <v>37</v>
      </c>
      <c r="AJ869" t="s">
        <v>331</v>
      </c>
    </row>
    <row r="870" spans="1:36" x14ac:dyDescent="0.25">
      <c r="A870" t="s">
        <v>32</v>
      </c>
      <c r="B870" t="s">
        <v>2672</v>
      </c>
      <c r="C870">
        <f>YEAR(B870)</f>
        <v>2002</v>
      </c>
      <c r="D870">
        <v>77.099999999999994</v>
      </c>
      <c r="E870">
        <v>64.5</v>
      </c>
      <c r="F870">
        <v>73</v>
      </c>
      <c r="H870" s="2">
        <f>IF(F870-62&lt;=0,0,IF(F870-62&lt;=1,1,2))</f>
        <v>2</v>
      </c>
      <c r="I870">
        <v>77.099999999999994</v>
      </c>
      <c r="J870">
        <v>64.5</v>
      </c>
      <c r="K870">
        <v>73</v>
      </c>
      <c r="L870">
        <v>54.5</v>
      </c>
      <c r="M870">
        <v>55.4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21.9</v>
      </c>
      <c r="W870">
        <v>302.89999999999998</v>
      </c>
      <c r="X870">
        <v>1009.6</v>
      </c>
      <c r="Y870">
        <v>0</v>
      </c>
      <c r="Z870">
        <v>6.2</v>
      </c>
      <c r="AA870">
        <v>0</v>
      </c>
      <c r="AB870">
        <v>0</v>
      </c>
      <c r="AC870">
        <v>0</v>
      </c>
      <c r="AD870">
        <v>0</v>
      </c>
      <c r="AE870" t="s">
        <v>2673</v>
      </c>
      <c r="AF870" t="s">
        <v>2674</v>
      </c>
      <c r="AG870">
        <v>0.59</v>
      </c>
      <c r="AH870" t="s">
        <v>330</v>
      </c>
      <c r="AI870" t="s">
        <v>37</v>
      </c>
      <c r="AJ870" t="s">
        <v>331</v>
      </c>
    </row>
    <row r="871" spans="1:36" x14ac:dyDescent="0.25">
      <c r="A871" t="s">
        <v>32</v>
      </c>
      <c r="B871" t="s">
        <v>2675</v>
      </c>
      <c r="C871">
        <f>YEAR(B871)</f>
        <v>2002</v>
      </c>
      <c r="D871">
        <v>73.5</v>
      </c>
      <c r="E871">
        <v>64.5</v>
      </c>
      <c r="F871">
        <v>69.5</v>
      </c>
      <c r="H871" s="2">
        <f>IF(F871-62&lt;=0,0,IF(F871-62&lt;=1,1,2))</f>
        <v>2</v>
      </c>
      <c r="I871">
        <v>73.5</v>
      </c>
      <c r="J871">
        <v>64.5</v>
      </c>
      <c r="K871">
        <v>69.5</v>
      </c>
      <c r="L871">
        <v>55.7</v>
      </c>
      <c r="M871">
        <v>62.2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17.2</v>
      </c>
      <c r="W871">
        <v>292.10000000000002</v>
      </c>
      <c r="X871">
        <v>1011.4</v>
      </c>
      <c r="Y871">
        <v>30</v>
      </c>
      <c r="Z871">
        <v>6.5</v>
      </c>
      <c r="AA871">
        <v>0</v>
      </c>
      <c r="AB871">
        <v>0</v>
      </c>
      <c r="AC871">
        <v>0</v>
      </c>
      <c r="AD871">
        <v>0</v>
      </c>
      <c r="AE871" t="s">
        <v>2676</v>
      </c>
      <c r="AF871" t="s">
        <v>2677</v>
      </c>
      <c r="AG871">
        <v>0.63</v>
      </c>
      <c r="AH871" t="s">
        <v>36</v>
      </c>
      <c r="AI871" t="s">
        <v>37</v>
      </c>
      <c r="AJ871" t="s">
        <v>38</v>
      </c>
    </row>
    <row r="872" spans="1:36" x14ac:dyDescent="0.25">
      <c r="A872" t="s">
        <v>32</v>
      </c>
      <c r="B872" t="s">
        <v>2678</v>
      </c>
      <c r="C872">
        <f>YEAR(B872)</f>
        <v>2002</v>
      </c>
      <c r="D872">
        <v>73.5</v>
      </c>
      <c r="E872">
        <v>60.9</v>
      </c>
      <c r="F872">
        <v>69</v>
      </c>
      <c r="H872" s="2">
        <f>IF(F872-62&lt;=0,0,IF(F872-62&lt;=1,1,2))</f>
        <v>2</v>
      </c>
      <c r="I872">
        <v>73.5</v>
      </c>
      <c r="J872">
        <v>60.9</v>
      </c>
      <c r="K872">
        <v>69</v>
      </c>
      <c r="L872">
        <v>59.7</v>
      </c>
      <c r="M872">
        <v>73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11.4</v>
      </c>
      <c r="W872">
        <v>307.39999999999998</v>
      </c>
      <c r="X872">
        <v>1013.9</v>
      </c>
      <c r="Y872">
        <v>30</v>
      </c>
      <c r="Z872">
        <v>6.7</v>
      </c>
      <c r="AA872">
        <v>0</v>
      </c>
      <c r="AB872">
        <v>0</v>
      </c>
      <c r="AC872">
        <v>0</v>
      </c>
      <c r="AD872">
        <v>0</v>
      </c>
      <c r="AE872" t="s">
        <v>2679</v>
      </c>
      <c r="AF872" t="s">
        <v>2680</v>
      </c>
      <c r="AG872">
        <v>0.66</v>
      </c>
      <c r="AH872" t="s">
        <v>36</v>
      </c>
      <c r="AI872" t="s">
        <v>37</v>
      </c>
      <c r="AJ872" t="s">
        <v>38</v>
      </c>
    </row>
    <row r="873" spans="1:36" x14ac:dyDescent="0.25">
      <c r="A873" t="s">
        <v>32</v>
      </c>
      <c r="B873" t="s">
        <v>2681</v>
      </c>
      <c r="C873">
        <f>YEAR(B873)</f>
        <v>2002</v>
      </c>
      <c r="D873">
        <v>73.5</v>
      </c>
      <c r="E873">
        <v>68.099999999999994</v>
      </c>
      <c r="F873">
        <v>70.599999999999994</v>
      </c>
      <c r="G873" s="2">
        <f>AVERAGE(F873:F995)</f>
        <v>77.629268292682966</v>
      </c>
      <c r="H873" s="2">
        <f>IF(F873-79.11&lt;=0,0,IF(F873-79.11&lt;=1,1,2))</f>
        <v>0</v>
      </c>
      <c r="I873">
        <v>73.5</v>
      </c>
      <c r="J873">
        <v>68.099999999999994</v>
      </c>
      <c r="K873">
        <v>70.599999999999994</v>
      </c>
      <c r="L873">
        <v>57.1</v>
      </c>
      <c r="M873">
        <v>63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18.3</v>
      </c>
      <c r="W873">
        <v>297.89999999999998</v>
      </c>
      <c r="X873">
        <v>1016.1</v>
      </c>
      <c r="Y873">
        <v>32.6</v>
      </c>
      <c r="Z873">
        <v>6.8</v>
      </c>
      <c r="AA873">
        <v>0</v>
      </c>
      <c r="AB873">
        <v>0</v>
      </c>
      <c r="AC873">
        <v>0</v>
      </c>
      <c r="AD873">
        <v>0</v>
      </c>
      <c r="AE873" t="s">
        <v>2682</v>
      </c>
      <c r="AF873" t="s">
        <v>2683</v>
      </c>
      <c r="AG873">
        <v>0.69</v>
      </c>
      <c r="AH873" t="s">
        <v>36</v>
      </c>
      <c r="AI873" t="s">
        <v>37</v>
      </c>
      <c r="AJ873" t="s">
        <v>38</v>
      </c>
    </row>
    <row r="874" spans="1:36" x14ac:dyDescent="0.25">
      <c r="A874" t="s">
        <v>32</v>
      </c>
      <c r="B874" t="s">
        <v>2684</v>
      </c>
      <c r="C874">
        <f>YEAR(B874)</f>
        <v>2002</v>
      </c>
      <c r="D874">
        <v>77.099999999999994</v>
      </c>
      <c r="E874">
        <v>59.1</v>
      </c>
      <c r="F874">
        <v>69.2</v>
      </c>
      <c r="H874" s="2">
        <f>IF(F874-79.11&lt;=0,0,IF(F874-79.11&lt;=1,1,2))</f>
        <v>0</v>
      </c>
      <c r="I874">
        <v>77.099999999999994</v>
      </c>
      <c r="J874">
        <v>59.1</v>
      </c>
      <c r="K874">
        <v>69.2</v>
      </c>
      <c r="L874">
        <v>49.9</v>
      </c>
      <c r="M874">
        <v>51.9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8.1</v>
      </c>
      <c r="W874">
        <v>162.9</v>
      </c>
      <c r="X874">
        <v>1015.3</v>
      </c>
      <c r="Y874">
        <v>30</v>
      </c>
      <c r="Z874">
        <v>6.4</v>
      </c>
      <c r="AA874">
        <v>0</v>
      </c>
      <c r="AB874">
        <v>0</v>
      </c>
      <c r="AC874">
        <v>0</v>
      </c>
      <c r="AD874">
        <v>0</v>
      </c>
      <c r="AE874" t="s">
        <v>2685</v>
      </c>
      <c r="AF874" t="s">
        <v>2686</v>
      </c>
      <c r="AG874">
        <v>0.72</v>
      </c>
      <c r="AH874" t="s">
        <v>36</v>
      </c>
      <c r="AI874" t="s">
        <v>37</v>
      </c>
      <c r="AJ874" t="s">
        <v>38</v>
      </c>
    </row>
    <row r="875" spans="1:36" x14ac:dyDescent="0.25">
      <c r="A875" t="s">
        <v>32</v>
      </c>
      <c r="B875" t="s">
        <v>2687</v>
      </c>
      <c r="C875">
        <f>YEAR(B875)</f>
        <v>2002</v>
      </c>
      <c r="D875">
        <v>77.099999999999994</v>
      </c>
      <c r="E875">
        <v>62.7</v>
      </c>
      <c r="F875">
        <v>70.599999999999994</v>
      </c>
      <c r="H875" s="2">
        <f>IF(F875-79.11&lt;=0,0,IF(F875-79.11&lt;=1,1,2))</f>
        <v>0</v>
      </c>
      <c r="I875">
        <v>77.099999999999994</v>
      </c>
      <c r="J875">
        <v>62.7</v>
      </c>
      <c r="K875">
        <v>70.599999999999994</v>
      </c>
      <c r="L875">
        <v>51</v>
      </c>
      <c r="M875">
        <v>51.2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11.4</v>
      </c>
      <c r="W875">
        <v>198</v>
      </c>
      <c r="X875">
        <v>1012.9</v>
      </c>
      <c r="Y875">
        <v>34.4</v>
      </c>
      <c r="Z875">
        <v>6.4</v>
      </c>
      <c r="AA875">
        <v>0</v>
      </c>
      <c r="AB875">
        <v>0</v>
      </c>
      <c r="AC875">
        <v>0</v>
      </c>
      <c r="AD875">
        <v>0</v>
      </c>
      <c r="AE875" t="s">
        <v>2688</v>
      </c>
      <c r="AF875" t="s">
        <v>2689</v>
      </c>
      <c r="AG875">
        <v>0.75</v>
      </c>
      <c r="AH875" t="s">
        <v>36</v>
      </c>
      <c r="AI875" t="s">
        <v>37</v>
      </c>
      <c r="AJ875" t="s">
        <v>38</v>
      </c>
    </row>
    <row r="876" spans="1:36" x14ac:dyDescent="0.25">
      <c r="A876" t="s">
        <v>32</v>
      </c>
      <c r="B876" t="s">
        <v>2690</v>
      </c>
      <c r="C876">
        <f>YEAR(B876)</f>
        <v>2002</v>
      </c>
      <c r="D876">
        <v>75.3</v>
      </c>
      <c r="E876">
        <v>60.9</v>
      </c>
      <c r="F876">
        <v>69.3</v>
      </c>
      <c r="H876" s="2">
        <f>IF(F876-79.11&lt;=0,0,IF(F876-79.11&lt;=1,1,2))</f>
        <v>0</v>
      </c>
      <c r="I876">
        <v>75.3</v>
      </c>
      <c r="J876">
        <v>60.9</v>
      </c>
      <c r="K876">
        <v>69.3</v>
      </c>
      <c r="L876">
        <v>58.6</v>
      </c>
      <c r="M876">
        <v>69.2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19.5</v>
      </c>
      <c r="W876">
        <v>296.60000000000002</v>
      </c>
      <c r="X876">
        <v>1011.5</v>
      </c>
      <c r="Y876">
        <v>35</v>
      </c>
      <c r="Z876">
        <v>6.5</v>
      </c>
      <c r="AA876">
        <v>0</v>
      </c>
      <c r="AB876">
        <v>0</v>
      </c>
      <c r="AC876">
        <v>0</v>
      </c>
      <c r="AD876">
        <v>0</v>
      </c>
      <c r="AE876" t="s">
        <v>2691</v>
      </c>
      <c r="AF876" t="s">
        <v>2692</v>
      </c>
      <c r="AG876">
        <v>0.79</v>
      </c>
      <c r="AH876" t="s">
        <v>36</v>
      </c>
      <c r="AI876" t="s">
        <v>37</v>
      </c>
      <c r="AJ876" t="s">
        <v>38</v>
      </c>
    </row>
    <row r="877" spans="1:36" x14ac:dyDescent="0.25">
      <c r="A877" t="s">
        <v>32</v>
      </c>
      <c r="B877" t="s">
        <v>2693</v>
      </c>
      <c r="C877">
        <f>YEAR(B877)</f>
        <v>2002</v>
      </c>
      <c r="D877">
        <v>77.099999999999994</v>
      </c>
      <c r="E877">
        <v>62.7</v>
      </c>
      <c r="F877">
        <v>71.099999999999994</v>
      </c>
      <c r="H877" s="2">
        <f>IF(F877-79.11&lt;=0,0,IF(F877-79.11&lt;=1,1,2))</f>
        <v>0</v>
      </c>
      <c r="I877">
        <v>77.099999999999994</v>
      </c>
      <c r="J877">
        <v>62.7</v>
      </c>
      <c r="K877">
        <v>71.099999999999994</v>
      </c>
      <c r="L877">
        <v>55.1</v>
      </c>
      <c r="M877">
        <v>57.6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10.3</v>
      </c>
      <c r="W877">
        <v>128.1</v>
      </c>
      <c r="X877">
        <v>1012.1</v>
      </c>
      <c r="Y877">
        <v>71.5</v>
      </c>
      <c r="Z877">
        <v>6.5</v>
      </c>
      <c r="AA877">
        <v>0</v>
      </c>
      <c r="AB877">
        <v>0</v>
      </c>
      <c r="AC877">
        <v>0</v>
      </c>
      <c r="AD877">
        <v>0</v>
      </c>
      <c r="AE877" t="s">
        <v>2694</v>
      </c>
      <c r="AF877" t="s">
        <v>2695</v>
      </c>
      <c r="AG877">
        <v>0.82</v>
      </c>
      <c r="AH877" t="s">
        <v>36</v>
      </c>
      <c r="AI877" t="s">
        <v>37</v>
      </c>
      <c r="AJ877" t="s">
        <v>38</v>
      </c>
    </row>
    <row r="878" spans="1:36" x14ac:dyDescent="0.25">
      <c r="A878" t="s">
        <v>32</v>
      </c>
      <c r="B878" t="s">
        <v>2696</v>
      </c>
      <c r="C878">
        <f>YEAR(B878)</f>
        <v>2002</v>
      </c>
      <c r="D878">
        <v>77.099999999999994</v>
      </c>
      <c r="E878">
        <v>64.5</v>
      </c>
      <c r="F878">
        <v>72.400000000000006</v>
      </c>
      <c r="H878" s="2">
        <f>IF(F878-79.11&lt;=0,0,IF(F878-79.11&lt;=1,1,2))</f>
        <v>0</v>
      </c>
      <c r="I878">
        <v>77.099999999999994</v>
      </c>
      <c r="J878">
        <v>64.5</v>
      </c>
      <c r="K878">
        <v>72.400000000000006</v>
      </c>
      <c r="L878">
        <v>60.2</v>
      </c>
      <c r="M878">
        <v>66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9.1999999999999993</v>
      </c>
      <c r="W878">
        <v>106</v>
      </c>
      <c r="X878">
        <v>1014</v>
      </c>
      <c r="Y878">
        <v>61.4</v>
      </c>
      <c r="Z878">
        <v>6.4</v>
      </c>
      <c r="AA878">
        <v>0</v>
      </c>
      <c r="AB878">
        <v>0</v>
      </c>
      <c r="AC878">
        <v>0</v>
      </c>
      <c r="AD878">
        <v>0</v>
      </c>
      <c r="AE878" t="s">
        <v>2697</v>
      </c>
      <c r="AF878" t="s">
        <v>2698</v>
      </c>
      <c r="AG878">
        <v>0.85</v>
      </c>
      <c r="AH878" t="s">
        <v>36</v>
      </c>
      <c r="AI878" t="s">
        <v>37</v>
      </c>
      <c r="AJ878" t="s">
        <v>38</v>
      </c>
    </row>
    <row r="879" spans="1:36" x14ac:dyDescent="0.25">
      <c r="A879" t="s">
        <v>32</v>
      </c>
      <c r="B879" t="s">
        <v>2699</v>
      </c>
      <c r="C879">
        <f>YEAR(B879)</f>
        <v>2002</v>
      </c>
      <c r="D879">
        <v>91.5</v>
      </c>
      <c r="E879">
        <v>68.099999999999994</v>
      </c>
      <c r="F879">
        <v>79.099999999999994</v>
      </c>
      <c r="H879" s="2">
        <f>IF(F879-79.11&lt;=0,0,IF(F879-79.11&lt;=1,1,2))</f>
        <v>0</v>
      </c>
      <c r="I879">
        <v>87.3</v>
      </c>
      <c r="J879">
        <v>68.099999999999994</v>
      </c>
      <c r="K879">
        <v>78</v>
      </c>
      <c r="L879">
        <v>52.1</v>
      </c>
      <c r="M879">
        <v>43.8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20.8</v>
      </c>
      <c r="W879">
        <v>161.9</v>
      </c>
      <c r="X879">
        <v>1013.9</v>
      </c>
      <c r="Y879">
        <v>0</v>
      </c>
      <c r="Z879">
        <v>6.2</v>
      </c>
      <c r="AA879">
        <v>0</v>
      </c>
      <c r="AB879">
        <v>0</v>
      </c>
      <c r="AC879">
        <v>0</v>
      </c>
      <c r="AD879">
        <v>0</v>
      </c>
      <c r="AE879" t="s">
        <v>2700</v>
      </c>
      <c r="AF879" t="s">
        <v>2701</v>
      </c>
      <c r="AG879">
        <v>0.88</v>
      </c>
      <c r="AH879" t="s">
        <v>330</v>
      </c>
      <c r="AI879" t="s">
        <v>37</v>
      </c>
      <c r="AJ879" t="s">
        <v>331</v>
      </c>
    </row>
    <row r="880" spans="1:36" x14ac:dyDescent="0.25">
      <c r="A880" t="s">
        <v>32</v>
      </c>
      <c r="B880" t="s">
        <v>2702</v>
      </c>
      <c r="C880">
        <f>YEAR(B880)</f>
        <v>2002</v>
      </c>
      <c r="D880">
        <v>86.1</v>
      </c>
      <c r="E880">
        <v>64.5</v>
      </c>
      <c r="F880">
        <v>73.400000000000006</v>
      </c>
      <c r="H880" s="2">
        <f>IF(F880-79.11&lt;=0,0,IF(F880-79.11&lt;=1,1,2))</f>
        <v>0</v>
      </c>
      <c r="I880">
        <v>85.2</v>
      </c>
      <c r="J880">
        <v>64.5</v>
      </c>
      <c r="K880">
        <v>73.400000000000006</v>
      </c>
      <c r="L880">
        <v>59.9</v>
      </c>
      <c r="M880">
        <v>63.8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13.9</v>
      </c>
      <c r="W880">
        <v>264.39999999999998</v>
      </c>
      <c r="X880">
        <v>1011.7</v>
      </c>
      <c r="Y880">
        <v>63.3</v>
      </c>
      <c r="Z880">
        <v>6.4</v>
      </c>
      <c r="AA880">
        <v>0</v>
      </c>
      <c r="AB880">
        <v>0</v>
      </c>
      <c r="AC880">
        <v>0</v>
      </c>
      <c r="AD880">
        <v>0</v>
      </c>
      <c r="AE880" t="s">
        <v>2703</v>
      </c>
      <c r="AF880" t="s">
        <v>2704</v>
      </c>
      <c r="AG880">
        <v>0.92</v>
      </c>
      <c r="AH880" t="s">
        <v>36</v>
      </c>
      <c r="AI880" t="s">
        <v>37</v>
      </c>
      <c r="AJ880" t="s">
        <v>38</v>
      </c>
    </row>
    <row r="881" spans="1:36" x14ac:dyDescent="0.25">
      <c r="A881" t="s">
        <v>32</v>
      </c>
      <c r="B881" t="s">
        <v>2705</v>
      </c>
      <c r="C881">
        <f>YEAR(B881)</f>
        <v>2002</v>
      </c>
      <c r="D881">
        <v>86.1</v>
      </c>
      <c r="E881">
        <v>69.900000000000006</v>
      </c>
      <c r="F881">
        <v>78.7</v>
      </c>
      <c r="H881" s="2">
        <f>IF(F881-79.11&lt;=0,0,IF(F881-79.11&lt;=1,1,2))</f>
        <v>0</v>
      </c>
      <c r="I881">
        <v>85.8</v>
      </c>
      <c r="J881">
        <v>69.900000000000006</v>
      </c>
      <c r="K881">
        <v>78.599999999999994</v>
      </c>
      <c r="L881">
        <v>55.5</v>
      </c>
      <c r="M881">
        <v>46.5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12.8</v>
      </c>
      <c r="W881">
        <v>104.7</v>
      </c>
      <c r="X881">
        <v>1008.3</v>
      </c>
      <c r="Y881">
        <v>30</v>
      </c>
      <c r="Z881">
        <v>6.2</v>
      </c>
      <c r="AA881">
        <v>0</v>
      </c>
      <c r="AB881">
        <v>0</v>
      </c>
      <c r="AC881">
        <v>0</v>
      </c>
      <c r="AD881">
        <v>0</v>
      </c>
      <c r="AE881" t="s">
        <v>2706</v>
      </c>
      <c r="AF881" t="s">
        <v>2707</v>
      </c>
      <c r="AG881">
        <v>0.95</v>
      </c>
      <c r="AH881" t="s">
        <v>36</v>
      </c>
      <c r="AI881" t="s">
        <v>37</v>
      </c>
      <c r="AJ881" t="s">
        <v>38</v>
      </c>
    </row>
    <row r="882" spans="1:36" x14ac:dyDescent="0.25">
      <c r="A882" t="s">
        <v>32</v>
      </c>
      <c r="B882" t="s">
        <v>2708</v>
      </c>
      <c r="C882">
        <f>YEAR(B882)</f>
        <v>2002</v>
      </c>
      <c r="D882">
        <v>87.9</v>
      </c>
      <c r="E882">
        <v>68.099999999999994</v>
      </c>
      <c r="F882">
        <v>75.099999999999994</v>
      </c>
      <c r="H882" s="2">
        <f>IF(F882-79.11&lt;=0,0,IF(F882-79.11&lt;=1,1,2))</f>
        <v>0</v>
      </c>
      <c r="I882">
        <v>90.5</v>
      </c>
      <c r="J882">
        <v>68.099999999999994</v>
      </c>
      <c r="K882">
        <v>75.3</v>
      </c>
      <c r="L882">
        <v>60.6</v>
      </c>
      <c r="M882">
        <v>62.7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21.9</v>
      </c>
      <c r="W882">
        <v>295.10000000000002</v>
      </c>
      <c r="X882">
        <v>1007.4</v>
      </c>
      <c r="Y882">
        <v>38</v>
      </c>
      <c r="Z882">
        <v>6.6</v>
      </c>
      <c r="AA882">
        <v>0</v>
      </c>
      <c r="AB882">
        <v>0</v>
      </c>
      <c r="AC882">
        <v>0</v>
      </c>
      <c r="AD882">
        <v>0</v>
      </c>
      <c r="AE882" t="s">
        <v>2709</v>
      </c>
      <c r="AF882" t="s">
        <v>2710</v>
      </c>
      <c r="AG882">
        <v>0.98</v>
      </c>
      <c r="AH882" t="s">
        <v>36</v>
      </c>
      <c r="AI882" t="s">
        <v>37</v>
      </c>
      <c r="AJ882" t="s">
        <v>38</v>
      </c>
    </row>
    <row r="883" spans="1:36" x14ac:dyDescent="0.25">
      <c r="A883" t="s">
        <v>32</v>
      </c>
      <c r="B883" t="s">
        <v>2711</v>
      </c>
      <c r="C883">
        <f>YEAR(B883)</f>
        <v>2002</v>
      </c>
      <c r="D883">
        <v>75.3</v>
      </c>
      <c r="E883">
        <v>69.900000000000006</v>
      </c>
      <c r="F883">
        <v>72.8</v>
      </c>
      <c r="H883" s="2">
        <f>IF(F883-79.11&lt;=0,0,IF(F883-79.11&lt;=1,1,2))</f>
        <v>0</v>
      </c>
      <c r="I883">
        <v>75.3</v>
      </c>
      <c r="J883">
        <v>69.900000000000006</v>
      </c>
      <c r="K883">
        <v>72.8</v>
      </c>
      <c r="L883">
        <v>57</v>
      </c>
      <c r="M883">
        <v>57.9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23</v>
      </c>
      <c r="W883">
        <v>285</v>
      </c>
      <c r="X883">
        <v>1008.4</v>
      </c>
      <c r="Y883">
        <v>30.9</v>
      </c>
      <c r="Z883">
        <v>6.8</v>
      </c>
      <c r="AA883">
        <v>0</v>
      </c>
      <c r="AB883">
        <v>0</v>
      </c>
      <c r="AC883">
        <v>0</v>
      </c>
      <c r="AD883">
        <v>0</v>
      </c>
      <c r="AE883" t="s">
        <v>2712</v>
      </c>
      <c r="AF883" t="s">
        <v>2713</v>
      </c>
      <c r="AG883">
        <v>0</v>
      </c>
      <c r="AH883" t="s">
        <v>36</v>
      </c>
      <c r="AI883" t="s">
        <v>37</v>
      </c>
      <c r="AJ883" t="s">
        <v>38</v>
      </c>
    </row>
    <row r="884" spans="1:36" x14ac:dyDescent="0.25">
      <c r="A884" t="s">
        <v>32</v>
      </c>
      <c r="B884" t="s">
        <v>2714</v>
      </c>
      <c r="C884">
        <f>YEAR(B884)</f>
        <v>2002</v>
      </c>
      <c r="D884">
        <v>77.099999999999994</v>
      </c>
      <c r="E884">
        <v>64.5</v>
      </c>
      <c r="F884">
        <v>71.400000000000006</v>
      </c>
      <c r="H884" s="2">
        <f>IF(F884-79.11&lt;=0,0,IF(F884-79.11&lt;=1,1,2))</f>
        <v>0</v>
      </c>
      <c r="I884">
        <v>77.099999999999994</v>
      </c>
      <c r="J884">
        <v>64.5</v>
      </c>
      <c r="K884">
        <v>71.400000000000006</v>
      </c>
      <c r="L884">
        <v>59.4</v>
      </c>
      <c r="M884">
        <v>66.3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13.9</v>
      </c>
      <c r="W884">
        <v>292.8</v>
      </c>
      <c r="X884">
        <v>1011.8</v>
      </c>
      <c r="Y884">
        <v>30</v>
      </c>
      <c r="Z884">
        <v>6.7</v>
      </c>
      <c r="AA884">
        <v>0</v>
      </c>
      <c r="AB884">
        <v>0</v>
      </c>
      <c r="AC884">
        <v>0</v>
      </c>
      <c r="AD884">
        <v>0</v>
      </c>
      <c r="AE884" t="s">
        <v>2715</v>
      </c>
      <c r="AF884" t="s">
        <v>2716</v>
      </c>
      <c r="AG884">
        <v>0.05</v>
      </c>
      <c r="AH884" t="s">
        <v>36</v>
      </c>
      <c r="AI884" t="s">
        <v>37</v>
      </c>
      <c r="AJ884" t="s">
        <v>38</v>
      </c>
    </row>
    <row r="885" spans="1:36" x14ac:dyDescent="0.25">
      <c r="A885" t="s">
        <v>32</v>
      </c>
      <c r="B885" t="s">
        <v>2717</v>
      </c>
      <c r="C885">
        <f>YEAR(B885)</f>
        <v>2002</v>
      </c>
      <c r="D885">
        <v>77.099999999999994</v>
      </c>
      <c r="E885">
        <v>69.900000000000006</v>
      </c>
      <c r="F885">
        <v>74</v>
      </c>
      <c r="H885" s="2">
        <f>IF(F885-79.11&lt;=0,0,IF(F885-79.11&lt;=1,1,2))</f>
        <v>0</v>
      </c>
      <c r="I885">
        <v>77.099999999999994</v>
      </c>
      <c r="J885">
        <v>69.900000000000006</v>
      </c>
      <c r="K885">
        <v>74</v>
      </c>
      <c r="L885">
        <v>60.1</v>
      </c>
      <c r="M885">
        <v>62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20.8</v>
      </c>
      <c r="W885">
        <v>289.89999999999998</v>
      </c>
      <c r="X885">
        <v>1013.5</v>
      </c>
      <c r="Y885">
        <v>30</v>
      </c>
      <c r="Z885">
        <v>6.7</v>
      </c>
      <c r="AA885">
        <v>0</v>
      </c>
      <c r="AB885">
        <v>0</v>
      </c>
      <c r="AC885">
        <v>0</v>
      </c>
      <c r="AD885">
        <v>0</v>
      </c>
      <c r="AE885" t="s">
        <v>2718</v>
      </c>
      <c r="AF885" t="s">
        <v>2719</v>
      </c>
      <c r="AG885">
        <v>0.09</v>
      </c>
      <c r="AH885" t="s">
        <v>36</v>
      </c>
      <c r="AI885" t="s">
        <v>37</v>
      </c>
      <c r="AJ885" t="s">
        <v>38</v>
      </c>
    </row>
    <row r="886" spans="1:36" x14ac:dyDescent="0.25">
      <c r="A886" t="s">
        <v>32</v>
      </c>
      <c r="B886" t="s">
        <v>2720</v>
      </c>
      <c r="C886">
        <f>YEAR(B886)</f>
        <v>2002</v>
      </c>
      <c r="D886">
        <v>77.099999999999994</v>
      </c>
      <c r="E886">
        <v>71.7</v>
      </c>
      <c r="F886">
        <v>74.2</v>
      </c>
      <c r="H886" s="2">
        <f>IF(F886-79.11&lt;=0,0,IF(F886-79.11&lt;=1,1,2))</f>
        <v>0</v>
      </c>
      <c r="I886">
        <v>77.099999999999994</v>
      </c>
      <c r="J886">
        <v>71.7</v>
      </c>
      <c r="K886">
        <v>74.2</v>
      </c>
      <c r="L886">
        <v>60.8</v>
      </c>
      <c r="M886">
        <v>63.1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18.3</v>
      </c>
      <c r="W886">
        <v>296.89999999999998</v>
      </c>
      <c r="X886">
        <v>1011.8</v>
      </c>
      <c r="Y886">
        <v>30</v>
      </c>
      <c r="Z886">
        <v>6.6</v>
      </c>
      <c r="AA886">
        <v>0</v>
      </c>
      <c r="AB886">
        <v>0</v>
      </c>
      <c r="AC886">
        <v>0</v>
      </c>
      <c r="AD886">
        <v>0</v>
      </c>
      <c r="AE886" t="s">
        <v>2721</v>
      </c>
      <c r="AF886" t="s">
        <v>2722</v>
      </c>
      <c r="AG886">
        <v>0.12</v>
      </c>
      <c r="AH886" t="s">
        <v>36</v>
      </c>
      <c r="AI886" t="s">
        <v>37</v>
      </c>
      <c r="AJ886" t="s">
        <v>38</v>
      </c>
    </row>
    <row r="887" spans="1:36" x14ac:dyDescent="0.25">
      <c r="A887" t="s">
        <v>32</v>
      </c>
      <c r="B887" t="s">
        <v>2723</v>
      </c>
      <c r="C887">
        <f>YEAR(B887)</f>
        <v>2002</v>
      </c>
      <c r="D887">
        <v>78.900000000000006</v>
      </c>
      <c r="E887">
        <v>66.3</v>
      </c>
      <c r="F887">
        <v>73.599999999999994</v>
      </c>
      <c r="H887" s="2">
        <f>IF(F887-79.11&lt;=0,0,IF(F887-79.11&lt;=1,1,2))</f>
        <v>0</v>
      </c>
      <c r="I887">
        <v>78.900000000000006</v>
      </c>
      <c r="J887">
        <v>66.3</v>
      </c>
      <c r="K887">
        <v>73.599999999999994</v>
      </c>
      <c r="L887">
        <v>58.5</v>
      </c>
      <c r="M887">
        <v>59.9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17.2</v>
      </c>
      <c r="W887">
        <v>293.89999999999998</v>
      </c>
      <c r="X887">
        <v>1011.9</v>
      </c>
      <c r="Y887">
        <v>30</v>
      </c>
      <c r="Z887">
        <v>6.5</v>
      </c>
      <c r="AA887">
        <v>0</v>
      </c>
      <c r="AB887">
        <v>0</v>
      </c>
      <c r="AC887">
        <v>0</v>
      </c>
      <c r="AD887">
        <v>0</v>
      </c>
      <c r="AE887" t="s">
        <v>2724</v>
      </c>
      <c r="AF887" t="s">
        <v>2725</v>
      </c>
      <c r="AG887">
        <v>0.16</v>
      </c>
      <c r="AH887" t="s">
        <v>36</v>
      </c>
      <c r="AI887" t="s">
        <v>37</v>
      </c>
      <c r="AJ887" t="s">
        <v>38</v>
      </c>
    </row>
    <row r="888" spans="1:36" x14ac:dyDescent="0.25">
      <c r="A888" t="s">
        <v>32</v>
      </c>
      <c r="B888" t="s">
        <v>2726</v>
      </c>
      <c r="C888">
        <f>YEAR(B888)</f>
        <v>2002</v>
      </c>
      <c r="D888">
        <v>78.900000000000006</v>
      </c>
      <c r="E888">
        <v>71.7</v>
      </c>
      <c r="F888">
        <v>75.900000000000006</v>
      </c>
      <c r="H888" s="2">
        <f>IF(F888-79.11&lt;=0,0,IF(F888-79.11&lt;=1,1,2))</f>
        <v>0</v>
      </c>
      <c r="I888">
        <v>78.900000000000006</v>
      </c>
      <c r="J888">
        <v>71.7</v>
      </c>
      <c r="K888">
        <v>75.900000000000006</v>
      </c>
      <c r="L888">
        <v>57.4</v>
      </c>
      <c r="M888">
        <v>52.9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19.5</v>
      </c>
      <c r="W888">
        <v>287.7</v>
      </c>
      <c r="X888">
        <v>1012</v>
      </c>
      <c r="Y888">
        <v>0</v>
      </c>
      <c r="Z888">
        <v>6.2</v>
      </c>
      <c r="AA888">
        <v>0</v>
      </c>
      <c r="AB888">
        <v>0</v>
      </c>
      <c r="AC888">
        <v>0</v>
      </c>
      <c r="AD888">
        <v>0</v>
      </c>
      <c r="AE888" t="s">
        <v>2727</v>
      </c>
      <c r="AF888" t="s">
        <v>2728</v>
      </c>
      <c r="AG888">
        <v>0.19</v>
      </c>
      <c r="AH888" t="s">
        <v>330</v>
      </c>
      <c r="AI888" t="s">
        <v>37</v>
      </c>
      <c r="AJ888" t="s">
        <v>331</v>
      </c>
    </row>
    <row r="889" spans="1:36" x14ac:dyDescent="0.25">
      <c r="A889" t="s">
        <v>32</v>
      </c>
      <c r="B889" t="s">
        <v>2729</v>
      </c>
      <c r="C889">
        <f>YEAR(B889)</f>
        <v>2002</v>
      </c>
      <c r="D889">
        <v>80.7</v>
      </c>
      <c r="E889">
        <v>77.099999999999994</v>
      </c>
      <c r="F889">
        <v>78.7</v>
      </c>
      <c r="H889" s="2">
        <f>IF(F889-79.11&lt;=0,0,IF(F889-79.11&lt;=1,1,2))</f>
        <v>0</v>
      </c>
      <c r="I889">
        <v>81.5</v>
      </c>
      <c r="J889">
        <v>77.099999999999994</v>
      </c>
      <c r="K889">
        <v>78.7</v>
      </c>
      <c r="L889">
        <v>59</v>
      </c>
      <c r="M889">
        <v>51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18.3</v>
      </c>
      <c r="W889">
        <v>297.8</v>
      </c>
      <c r="X889">
        <v>1011.4</v>
      </c>
      <c r="Y889">
        <v>0</v>
      </c>
      <c r="Z889">
        <v>6.2</v>
      </c>
      <c r="AA889">
        <v>0</v>
      </c>
      <c r="AB889">
        <v>0</v>
      </c>
      <c r="AC889">
        <v>0</v>
      </c>
      <c r="AD889">
        <v>0</v>
      </c>
      <c r="AE889" t="s">
        <v>2730</v>
      </c>
      <c r="AF889" t="s">
        <v>2731</v>
      </c>
      <c r="AG889">
        <v>0.23</v>
      </c>
      <c r="AH889" t="s">
        <v>330</v>
      </c>
      <c r="AI889" t="s">
        <v>37</v>
      </c>
      <c r="AJ889" t="s">
        <v>331</v>
      </c>
    </row>
    <row r="890" spans="1:36" x14ac:dyDescent="0.25">
      <c r="A890" t="s">
        <v>32</v>
      </c>
      <c r="B890" t="s">
        <v>2732</v>
      </c>
      <c r="C890">
        <f>YEAR(B890)</f>
        <v>2002</v>
      </c>
      <c r="D890">
        <v>84.3</v>
      </c>
      <c r="E890">
        <v>73.5</v>
      </c>
      <c r="F890">
        <v>78.599999999999994</v>
      </c>
      <c r="H890" s="2">
        <f>IF(F890-79.11&lt;=0,0,IF(F890-79.11&lt;=1,1,2))</f>
        <v>0</v>
      </c>
      <c r="I890">
        <v>85.2</v>
      </c>
      <c r="J890">
        <v>73.5</v>
      </c>
      <c r="K890">
        <v>79</v>
      </c>
      <c r="L890">
        <v>61.4</v>
      </c>
      <c r="M890">
        <v>55.8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19.5</v>
      </c>
      <c r="W890">
        <v>293.5</v>
      </c>
      <c r="X890">
        <v>1012.3</v>
      </c>
      <c r="Y890">
        <v>0</v>
      </c>
      <c r="Z890">
        <v>6.2</v>
      </c>
      <c r="AA890">
        <v>0</v>
      </c>
      <c r="AB890">
        <v>0</v>
      </c>
      <c r="AC890">
        <v>0</v>
      </c>
      <c r="AD890">
        <v>0</v>
      </c>
      <c r="AE890" t="s">
        <v>2733</v>
      </c>
      <c r="AF890" t="s">
        <v>2734</v>
      </c>
      <c r="AG890">
        <v>0.25</v>
      </c>
      <c r="AH890" t="s">
        <v>330</v>
      </c>
      <c r="AI890" t="s">
        <v>37</v>
      </c>
      <c r="AJ890" t="s">
        <v>331</v>
      </c>
    </row>
    <row r="891" spans="1:36" x14ac:dyDescent="0.25">
      <c r="A891" t="s">
        <v>32</v>
      </c>
      <c r="B891" t="s">
        <v>2735</v>
      </c>
      <c r="C891">
        <f>YEAR(B891)</f>
        <v>2002</v>
      </c>
      <c r="D891">
        <v>77.099999999999994</v>
      </c>
      <c r="E891">
        <v>73.5</v>
      </c>
      <c r="F891">
        <v>75.3</v>
      </c>
      <c r="H891" s="2">
        <f>IF(F891-79.11&lt;=0,0,IF(F891-79.11&lt;=1,1,2))</f>
        <v>0</v>
      </c>
      <c r="I891">
        <v>77.099999999999994</v>
      </c>
      <c r="J891">
        <v>73.5</v>
      </c>
      <c r="K891">
        <v>75.3</v>
      </c>
      <c r="L891">
        <v>62.1</v>
      </c>
      <c r="M891">
        <v>63.6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20.8</v>
      </c>
      <c r="W891">
        <v>300</v>
      </c>
      <c r="X891">
        <v>1013.6</v>
      </c>
      <c r="Y891">
        <v>30</v>
      </c>
      <c r="Z891">
        <v>6.5</v>
      </c>
      <c r="AA891">
        <v>0</v>
      </c>
      <c r="AB891">
        <v>0</v>
      </c>
      <c r="AC891">
        <v>0</v>
      </c>
      <c r="AD891">
        <v>0</v>
      </c>
      <c r="AE891" t="s">
        <v>2736</v>
      </c>
      <c r="AF891" t="s">
        <v>2737</v>
      </c>
      <c r="AG891">
        <v>0.3</v>
      </c>
      <c r="AH891" t="s">
        <v>36</v>
      </c>
      <c r="AI891" t="s">
        <v>37</v>
      </c>
      <c r="AJ891" t="s">
        <v>38</v>
      </c>
    </row>
    <row r="892" spans="1:36" x14ac:dyDescent="0.25">
      <c r="A892" t="s">
        <v>32</v>
      </c>
      <c r="B892" t="s">
        <v>2738</v>
      </c>
      <c r="C892">
        <f>YEAR(B892)</f>
        <v>2002</v>
      </c>
      <c r="D892">
        <v>77.099999999999994</v>
      </c>
      <c r="E892">
        <v>71.7</v>
      </c>
      <c r="F892">
        <v>74.5</v>
      </c>
      <c r="H892" s="2">
        <f>IF(F892-79.11&lt;=0,0,IF(F892-79.11&lt;=1,1,2))</f>
        <v>0</v>
      </c>
      <c r="I892">
        <v>77.099999999999994</v>
      </c>
      <c r="J892">
        <v>71.7</v>
      </c>
      <c r="K892">
        <v>74.5</v>
      </c>
      <c r="L892">
        <v>59.8</v>
      </c>
      <c r="M892">
        <v>60.7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20.8</v>
      </c>
      <c r="W892">
        <v>303.5</v>
      </c>
      <c r="X892">
        <v>1015.4</v>
      </c>
      <c r="Y892">
        <v>31.1</v>
      </c>
      <c r="Z892">
        <v>6.8</v>
      </c>
      <c r="AA892">
        <v>0</v>
      </c>
      <c r="AB892">
        <v>0</v>
      </c>
      <c r="AC892">
        <v>0</v>
      </c>
      <c r="AD892">
        <v>0</v>
      </c>
      <c r="AE892" t="s">
        <v>2739</v>
      </c>
      <c r="AF892" t="s">
        <v>2740</v>
      </c>
      <c r="AG892">
        <v>0.34</v>
      </c>
      <c r="AH892" t="s">
        <v>36</v>
      </c>
      <c r="AI892" t="s">
        <v>37</v>
      </c>
      <c r="AJ892" t="s">
        <v>38</v>
      </c>
    </row>
    <row r="893" spans="1:36" x14ac:dyDescent="0.25">
      <c r="A893" t="s">
        <v>32</v>
      </c>
      <c r="B893" t="s">
        <v>2741</v>
      </c>
      <c r="C893">
        <f>YEAR(B893)</f>
        <v>2002</v>
      </c>
      <c r="D893">
        <v>77.099999999999994</v>
      </c>
      <c r="E893">
        <v>71.7</v>
      </c>
      <c r="F893">
        <v>74.400000000000006</v>
      </c>
      <c r="H893" s="2">
        <f>IF(F893-79.11&lt;=0,0,IF(F893-79.11&lt;=1,1,2))</f>
        <v>0</v>
      </c>
      <c r="I893">
        <v>77.099999999999994</v>
      </c>
      <c r="J893">
        <v>71.7</v>
      </c>
      <c r="K893">
        <v>74.400000000000006</v>
      </c>
      <c r="L893">
        <v>60</v>
      </c>
      <c r="M893">
        <v>60.9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19.5</v>
      </c>
      <c r="W893">
        <v>294.60000000000002</v>
      </c>
      <c r="X893">
        <v>1012.9</v>
      </c>
      <c r="Y893">
        <v>30</v>
      </c>
      <c r="Z893">
        <v>6.8</v>
      </c>
      <c r="AA893">
        <v>0</v>
      </c>
      <c r="AB893">
        <v>0</v>
      </c>
      <c r="AC893">
        <v>0</v>
      </c>
      <c r="AD893">
        <v>0</v>
      </c>
      <c r="AE893" t="s">
        <v>2742</v>
      </c>
      <c r="AF893" t="s">
        <v>2743</v>
      </c>
      <c r="AG893">
        <v>0.37</v>
      </c>
      <c r="AH893" t="s">
        <v>36</v>
      </c>
      <c r="AI893" t="s">
        <v>37</v>
      </c>
      <c r="AJ893" t="s">
        <v>38</v>
      </c>
    </row>
    <row r="894" spans="1:36" x14ac:dyDescent="0.25">
      <c r="A894" t="s">
        <v>32</v>
      </c>
      <c r="B894" t="s">
        <v>2744</v>
      </c>
      <c r="C894">
        <f>YEAR(B894)</f>
        <v>2002</v>
      </c>
      <c r="D894">
        <v>78.900000000000006</v>
      </c>
      <c r="E894">
        <v>73.5</v>
      </c>
      <c r="F894">
        <v>76</v>
      </c>
      <c r="H894" s="2">
        <f>IF(F894-79.11&lt;=0,0,IF(F894-79.11&lt;=1,1,2))</f>
        <v>0</v>
      </c>
      <c r="I894">
        <v>78.900000000000006</v>
      </c>
      <c r="J894">
        <v>73.5</v>
      </c>
      <c r="K894">
        <v>76</v>
      </c>
      <c r="L894">
        <v>62.5</v>
      </c>
      <c r="M894">
        <v>63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19.5</v>
      </c>
      <c r="W894">
        <v>293.10000000000002</v>
      </c>
      <c r="X894">
        <v>1011.2</v>
      </c>
      <c r="Y894">
        <v>31</v>
      </c>
      <c r="Z894">
        <v>6.7</v>
      </c>
      <c r="AA894">
        <v>0</v>
      </c>
      <c r="AB894">
        <v>0</v>
      </c>
      <c r="AC894">
        <v>0</v>
      </c>
      <c r="AD894">
        <v>0</v>
      </c>
      <c r="AE894" t="s">
        <v>2745</v>
      </c>
      <c r="AF894" t="s">
        <v>2746</v>
      </c>
      <c r="AG894">
        <v>0.41</v>
      </c>
      <c r="AH894" t="s">
        <v>36</v>
      </c>
      <c r="AI894" t="s">
        <v>37</v>
      </c>
      <c r="AJ894" t="s">
        <v>38</v>
      </c>
    </row>
    <row r="895" spans="1:36" x14ac:dyDescent="0.25">
      <c r="A895" t="s">
        <v>32</v>
      </c>
      <c r="B895" t="s">
        <v>2747</v>
      </c>
      <c r="C895">
        <f>YEAR(B895)</f>
        <v>2002</v>
      </c>
      <c r="D895">
        <v>80.7</v>
      </c>
      <c r="E895">
        <v>68.099999999999994</v>
      </c>
      <c r="F895">
        <v>75.099999999999994</v>
      </c>
      <c r="H895" s="2">
        <f>IF(F895-79.11&lt;=0,0,IF(F895-79.11&lt;=1,1,2))</f>
        <v>0</v>
      </c>
      <c r="I895">
        <v>84.1</v>
      </c>
      <c r="J895">
        <v>68.099999999999994</v>
      </c>
      <c r="K895">
        <v>75.599999999999994</v>
      </c>
      <c r="L895">
        <v>63.7</v>
      </c>
      <c r="M895">
        <v>67.900000000000006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17.2</v>
      </c>
      <c r="W895">
        <v>287.10000000000002</v>
      </c>
      <c r="X895">
        <v>1012.6</v>
      </c>
      <c r="Y895">
        <v>30</v>
      </c>
      <c r="Z895">
        <v>6.4</v>
      </c>
      <c r="AA895">
        <v>0</v>
      </c>
      <c r="AB895">
        <v>0</v>
      </c>
      <c r="AC895">
        <v>0</v>
      </c>
      <c r="AD895">
        <v>0</v>
      </c>
      <c r="AE895" t="s">
        <v>2748</v>
      </c>
      <c r="AF895" t="s">
        <v>2749</v>
      </c>
      <c r="AG895">
        <v>0.45</v>
      </c>
      <c r="AH895" t="s">
        <v>36</v>
      </c>
      <c r="AI895" t="s">
        <v>37</v>
      </c>
      <c r="AJ895" t="s">
        <v>38</v>
      </c>
    </row>
    <row r="896" spans="1:36" x14ac:dyDescent="0.25">
      <c r="A896" t="s">
        <v>32</v>
      </c>
      <c r="B896" t="s">
        <v>2750</v>
      </c>
      <c r="C896">
        <f>YEAR(B896)</f>
        <v>2002</v>
      </c>
      <c r="D896">
        <v>82.5</v>
      </c>
      <c r="E896">
        <v>69.900000000000006</v>
      </c>
      <c r="F896">
        <v>76.3</v>
      </c>
      <c r="H896" s="2">
        <f>IF(F896-79.11&lt;=0,0,IF(F896-79.11&lt;=1,1,2))</f>
        <v>0</v>
      </c>
      <c r="I896">
        <v>85.5</v>
      </c>
      <c r="J896">
        <v>69.900000000000006</v>
      </c>
      <c r="K896">
        <v>77.099999999999994</v>
      </c>
      <c r="L896">
        <v>63.5</v>
      </c>
      <c r="M896">
        <v>65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17.2</v>
      </c>
      <c r="W896">
        <v>227.2</v>
      </c>
      <c r="X896">
        <v>1013.1</v>
      </c>
      <c r="Y896">
        <v>30</v>
      </c>
      <c r="Z896">
        <v>6.3</v>
      </c>
      <c r="AA896">
        <v>0</v>
      </c>
      <c r="AB896">
        <v>0</v>
      </c>
      <c r="AC896">
        <v>0</v>
      </c>
      <c r="AD896">
        <v>0</v>
      </c>
      <c r="AE896" t="s">
        <v>2751</v>
      </c>
      <c r="AF896" t="s">
        <v>2752</v>
      </c>
      <c r="AG896">
        <v>0.48</v>
      </c>
      <c r="AH896" t="s">
        <v>36</v>
      </c>
      <c r="AI896" t="s">
        <v>37</v>
      </c>
      <c r="AJ896" t="s">
        <v>38</v>
      </c>
    </row>
    <row r="897" spans="1:36" x14ac:dyDescent="0.25">
      <c r="A897" t="s">
        <v>32</v>
      </c>
      <c r="B897" t="s">
        <v>2753</v>
      </c>
      <c r="C897">
        <f>YEAR(B897)</f>
        <v>2002</v>
      </c>
      <c r="D897">
        <v>84.3</v>
      </c>
      <c r="E897">
        <v>71.7</v>
      </c>
      <c r="F897">
        <v>78</v>
      </c>
      <c r="H897" s="2">
        <f>IF(F897-79.11&lt;=0,0,IF(F897-79.11&lt;=1,1,2))</f>
        <v>0</v>
      </c>
      <c r="I897">
        <v>86.4</v>
      </c>
      <c r="J897">
        <v>71.7</v>
      </c>
      <c r="K897">
        <v>79.400000000000006</v>
      </c>
      <c r="L897">
        <v>64.5</v>
      </c>
      <c r="M897">
        <v>63.9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9.1999999999999993</v>
      </c>
      <c r="W897">
        <v>120.7</v>
      </c>
      <c r="X897">
        <v>1012.7</v>
      </c>
      <c r="Y897">
        <v>30</v>
      </c>
      <c r="Z897">
        <v>6.4</v>
      </c>
      <c r="AA897">
        <v>0</v>
      </c>
      <c r="AB897">
        <v>0</v>
      </c>
      <c r="AC897">
        <v>0</v>
      </c>
      <c r="AD897">
        <v>0</v>
      </c>
      <c r="AE897" t="s">
        <v>2754</v>
      </c>
      <c r="AF897" t="s">
        <v>2755</v>
      </c>
      <c r="AG897">
        <v>0.5</v>
      </c>
      <c r="AH897" t="s">
        <v>36</v>
      </c>
      <c r="AI897" t="s">
        <v>37</v>
      </c>
      <c r="AJ897" t="s">
        <v>38</v>
      </c>
    </row>
    <row r="898" spans="1:36" x14ac:dyDescent="0.25">
      <c r="A898" t="s">
        <v>32</v>
      </c>
      <c r="B898" t="s">
        <v>2756</v>
      </c>
      <c r="C898">
        <f>YEAR(B898)</f>
        <v>2002</v>
      </c>
      <c r="D898">
        <v>84.3</v>
      </c>
      <c r="E898">
        <v>69.900000000000006</v>
      </c>
      <c r="F898">
        <v>77</v>
      </c>
      <c r="H898" s="2">
        <f>IF(F898-79.11&lt;=0,0,IF(F898-79.11&lt;=1,1,2))</f>
        <v>0</v>
      </c>
      <c r="I898">
        <v>86.6</v>
      </c>
      <c r="J898">
        <v>69.900000000000006</v>
      </c>
      <c r="K898">
        <v>77.900000000000006</v>
      </c>
      <c r="L898">
        <v>62.8</v>
      </c>
      <c r="M898">
        <v>61.8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15</v>
      </c>
      <c r="W898">
        <v>295.7</v>
      </c>
      <c r="X898">
        <v>1012.3</v>
      </c>
      <c r="Y898">
        <v>0</v>
      </c>
      <c r="Z898">
        <v>6.2</v>
      </c>
      <c r="AA898">
        <v>0</v>
      </c>
      <c r="AB898">
        <v>0</v>
      </c>
      <c r="AC898">
        <v>0</v>
      </c>
      <c r="AD898">
        <v>0</v>
      </c>
      <c r="AE898" t="s">
        <v>2757</v>
      </c>
      <c r="AF898" t="s">
        <v>2758</v>
      </c>
      <c r="AG898">
        <v>0.55000000000000004</v>
      </c>
      <c r="AH898" t="s">
        <v>330</v>
      </c>
      <c r="AI898" t="s">
        <v>37</v>
      </c>
      <c r="AJ898" t="s">
        <v>331</v>
      </c>
    </row>
    <row r="899" spans="1:36" x14ac:dyDescent="0.25">
      <c r="A899" t="s">
        <v>32</v>
      </c>
      <c r="B899" t="s">
        <v>2759</v>
      </c>
      <c r="C899">
        <f>YEAR(B899)</f>
        <v>2002</v>
      </c>
      <c r="D899">
        <v>78.900000000000006</v>
      </c>
      <c r="E899">
        <v>73.5</v>
      </c>
      <c r="F899">
        <v>76.5</v>
      </c>
      <c r="H899" s="2">
        <f>IF(F899-79.11&lt;=0,0,IF(F899-79.11&lt;=1,1,2))</f>
        <v>0</v>
      </c>
      <c r="I899">
        <v>78.900000000000006</v>
      </c>
      <c r="J899">
        <v>73.5</v>
      </c>
      <c r="K899">
        <v>76.5</v>
      </c>
      <c r="L899">
        <v>64.400000000000006</v>
      </c>
      <c r="M899">
        <v>66.400000000000006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19.5</v>
      </c>
      <c r="W899">
        <v>295.10000000000002</v>
      </c>
      <c r="X899">
        <v>1012.3</v>
      </c>
      <c r="Y899">
        <v>39.4</v>
      </c>
      <c r="Z899">
        <v>6.6</v>
      </c>
      <c r="AA899">
        <v>0</v>
      </c>
      <c r="AB899">
        <v>0</v>
      </c>
      <c r="AC899">
        <v>0</v>
      </c>
      <c r="AD899">
        <v>0</v>
      </c>
      <c r="AE899" t="s">
        <v>2760</v>
      </c>
      <c r="AF899" t="s">
        <v>2761</v>
      </c>
      <c r="AG899">
        <v>0.57999999999999996</v>
      </c>
      <c r="AH899" t="s">
        <v>36</v>
      </c>
      <c r="AI899" t="s">
        <v>37</v>
      </c>
      <c r="AJ899" t="s">
        <v>38</v>
      </c>
    </row>
    <row r="900" spans="1:36" x14ac:dyDescent="0.25">
      <c r="A900" t="s">
        <v>32</v>
      </c>
      <c r="B900" t="s">
        <v>2762</v>
      </c>
      <c r="C900">
        <f>YEAR(B900)</f>
        <v>2002</v>
      </c>
      <c r="D900">
        <v>80.7</v>
      </c>
      <c r="E900">
        <v>73.5</v>
      </c>
      <c r="F900">
        <v>76.599999999999994</v>
      </c>
      <c r="H900" s="2">
        <f>IF(F900-79.11&lt;=0,0,IF(F900-79.11&lt;=1,1,2))</f>
        <v>0</v>
      </c>
      <c r="I900">
        <v>81.2</v>
      </c>
      <c r="J900">
        <v>73.5</v>
      </c>
      <c r="K900">
        <v>76.599999999999994</v>
      </c>
      <c r="L900">
        <v>61.1</v>
      </c>
      <c r="M900">
        <v>59.5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21.9</v>
      </c>
      <c r="W900">
        <v>293.89999999999998</v>
      </c>
      <c r="X900">
        <v>1013.2</v>
      </c>
      <c r="Y900">
        <v>30</v>
      </c>
      <c r="Z900">
        <v>6.6</v>
      </c>
      <c r="AA900">
        <v>0</v>
      </c>
      <c r="AB900">
        <v>0</v>
      </c>
      <c r="AC900">
        <v>0</v>
      </c>
      <c r="AD900">
        <v>0</v>
      </c>
      <c r="AE900" t="s">
        <v>2763</v>
      </c>
      <c r="AF900" t="s">
        <v>2764</v>
      </c>
      <c r="AG900">
        <v>0.61</v>
      </c>
      <c r="AH900" t="s">
        <v>36</v>
      </c>
      <c r="AI900" t="s">
        <v>37</v>
      </c>
      <c r="AJ900" t="s">
        <v>38</v>
      </c>
    </row>
    <row r="901" spans="1:36" x14ac:dyDescent="0.25">
      <c r="A901" t="s">
        <v>32</v>
      </c>
      <c r="B901" t="s">
        <v>2765</v>
      </c>
      <c r="C901">
        <f>YEAR(B901)</f>
        <v>2002</v>
      </c>
      <c r="D901">
        <v>82.5</v>
      </c>
      <c r="E901">
        <v>66.3</v>
      </c>
      <c r="F901">
        <v>75.5</v>
      </c>
      <c r="H901" s="2">
        <f>IF(F901-79.11&lt;=0,0,IF(F901-79.11&lt;=1,1,2))</f>
        <v>0</v>
      </c>
      <c r="I901">
        <v>86.4</v>
      </c>
      <c r="J901">
        <v>66.3</v>
      </c>
      <c r="K901">
        <v>76.3</v>
      </c>
      <c r="L901">
        <v>64.099999999999994</v>
      </c>
      <c r="M901">
        <v>67.8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9.1999999999999993</v>
      </c>
      <c r="W901">
        <v>28.7</v>
      </c>
      <c r="X901">
        <v>1013.4</v>
      </c>
      <c r="Y901">
        <v>0</v>
      </c>
      <c r="Z901">
        <v>6.2</v>
      </c>
      <c r="AA901">
        <v>0</v>
      </c>
      <c r="AB901">
        <v>0</v>
      </c>
      <c r="AC901">
        <v>0</v>
      </c>
      <c r="AD901">
        <v>0</v>
      </c>
      <c r="AE901" t="s">
        <v>2766</v>
      </c>
      <c r="AF901" t="s">
        <v>2767</v>
      </c>
      <c r="AG901">
        <v>0.64</v>
      </c>
      <c r="AH901" t="s">
        <v>330</v>
      </c>
      <c r="AI901" t="s">
        <v>37</v>
      </c>
      <c r="AJ901" t="s">
        <v>331</v>
      </c>
    </row>
    <row r="902" spans="1:36" x14ac:dyDescent="0.25">
      <c r="A902" t="s">
        <v>32</v>
      </c>
      <c r="B902" t="s">
        <v>2768</v>
      </c>
      <c r="C902">
        <f>YEAR(B902)</f>
        <v>2002</v>
      </c>
      <c r="D902">
        <v>86.1</v>
      </c>
      <c r="E902">
        <v>69.900000000000006</v>
      </c>
      <c r="F902">
        <v>78</v>
      </c>
      <c r="H902" s="2">
        <f>IF(F902-79.11&lt;=0,0,IF(F902-79.11&lt;=1,1,2))</f>
        <v>0</v>
      </c>
      <c r="I902">
        <v>89.8</v>
      </c>
      <c r="J902">
        <v>69.900000000000006</v>
      </c>
      <c r="K902">
        <v>79.400000000000006</v>
      </c>
      <c r="L902">
        <v>64.400000000000006</v>
      </c>
      <c r="M902">
        <v>64.7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11.4</v>
      </c>
      <c r="W902">
        <v>267.2</v>
      </c>
      <c r="X902">
        <v>1012.1</v>
      </c>
      <c r="Y902">
        <v>30</v>
      </c>
      <c r="Z902">
        <v>6.4</v>
      </c>
      <c r="AA902">
        <v>0</v>
      </c>
      <c r="AB902">
        <v>0</v>
      </c>
      <c r="AC902">
        <v>0</v>
      </c>
      <c r="AD902">
        <v>0</v>
      </c>
      <c r="AE902" t="s">
        <v>2769</v>
      </c>
      <c r="AF902" t="s">
        <v>2770</v>
      </c>
      <c r="AG902">
        <v>0.68</v>
      </c>
      <c r="AH902" t="s">
        <v>36</v>
      </c>
      <c r="AI902" t="s">
        <v>37</v>
      </c>
      <c r="AJ902" t="s">
        <v>38</v>
      </c>
    </row>
    <row r="903" spans="1:36" x14ac:dyDescent="0.25">
      <c r="A903" t="s">
        <v>32</v>
      </c>
      <c r="B903" t="s">
        <v>2771</v>
      </c>
      <c r="C903">
        <f>YEAR(B903)</f>
        <v>2002</v>
      </c>
      <c r="D903">
        <v>86.1</v>
      </c>
      <c r="E903">
        <v>69.900000000000006</v>
      </c>
      <c r="F903">
        <v>78.599999999999994</v>
      </c>
      <c r="H903" s="2">
        <f>IF(F903-79.11&lt;=0,0,IF(F903-79.11&lt;=1,1,2))</f>
        <v>0</v>
      </c>
      <c r="I903">
        <v>87.4</v>
      </c>
      <c r="J903">
        <v>69.900000000000006</v>
      </c>
      <c r="K903">
        <v>79.900000000000006</v>
      </c>
      <c r="L903">
        <v>67.2</v>
      </c>
      <c r="M903">
        <v>69.7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9.1999999999999993</v>
      </c>
      <c r="W903">
        <v>73.099999999999994</v>
      </c>
      <c r="X903">
        <v>1012.6</v>
      </c>
      <c r="Y903">
        <v>30</v>
      </c>
      <c r="Z903">
        <v>6.3</v>
      </c>
      <c r="AA903">
        <v>0</v>
      </c>
      <c r="AB903">
        <v>0</v>
      </c>
      <c r="AC903">
        <v>0</v>
      </c>
      <c r="AD903">
        <v>0</v>
      </c>
      <c r="AE903" t="s">
        <v>2772</v>
      </c>
      <c r="AF903" t="s">
        <v>2773</v>
      </c>
      <c r="AG903">
        <v>0.71</v>
      </c>
      <c r="AH903" t="s">
        <v>36</v>
      </c>
      <c r="AI903" t="s">
        <v>37</v>
      </c>
      <c r="AJ903" t="s">
        <v>38</v>
      </c>
    </row>
    <row r="904" spans="1:36" x14ac:dyDescent="0.25">
      <c r="A904" t="s">
        <v>32</v>
      </c>
      <c r="B904" t="s">
        <v>2774</v>
      </c>
      <c r="C904">
        <f>YEAR(B904)</f>
        <v>2002</v>
      </c>
      <c r="D904">
        <v>82.5</v>
      </c>
      <c r="E904">
        <v>73.5</v>
      </c>
      <c r="F904">
        <v>77.900000000000006</v>
      </c>
      <c r="H904" s="2">
        <f>IF(F904-79.11&lt;=0,0,IF(F904-79.11&lt;=1,1,2))</f>
        <v>0</v>
      </c>
      <c r="I904">
        <v>84.8</v>
      </c>
      <c r="J904">
        <v>73.5</v>
      </c>
      <c r="K904">
        <v>78.400000000000006</v>
      </c>
      <c r="L904">
        <v>65</v>
      </c>
      <c r="M904">
        <v>65.099999999999994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19.5</v>
      </c>
      <c r="W904">
        <v>300.7</v>
      </c>
      <c r="X904">
        <v>1013.2</v>
      </c>
      <c r="Y904">
        <v>33.299999999999997</v>
      </c>
      <c r="Z904">
        <v>6.6</v>
      </c>
      <c r="AA904">
        <v>0</v>
      </c>
      <c r="AB904">
        <v>0</v>
      </c>
      <c r="AC904">
        <v>0</v>
      </c>
      <c r="AD904">
        <v>0</v>
      </c>
      <c r="AE904" t="s">
        <v>2775</v>
      </c>
      <c r="AF904" t="s">
        <v>2776</v>
      </c>
      <c r="AG904">
        <v>0.75</v>
      </c>
      <c r="AH904" t="s">
        <v>36</v>
      </c>
      <c r="AI904" t="s">
        <v>37</v>
      </c>
      <c r="AJ904" t="s">
        <v>38</v>
      </c>
    </row>
    <row r="905" spans="1:36" x14ac:dyDescent="0.25">
      <c r="A905" t="s">
        <v>32</v>
      </c>
      <c r="B905" t="s">
        <v>2777</v>
      </c>
      <c r="C905">
        <f>YEAR(B905)</f>
        <v>2002</v>
      </c>
      <c r="D905">
        <v>84.3</v>
      </c>
      <c r="E905">
        <v>75.3</v>
      </c>
      <c r="F905">
        <v>79.400000000000006</v>
      </c>
      <c r="H905" s="2">
        <f>IF(F905-79.11&lt;=0,0,IF(F905-79.11&lt;=1,1,2))</f>
        <v>1</v>
      </c>
      <c r="I905">
        <v>84.1</v>
      </c>
      <c r="J905">
        <v>75.3</v>
      </c>
      <c r="K905">
        <v>79.7</v>
      </c>
      <c r="L905">
        <v>62.3</v>
      </c>
      <c r="M905">
        <v>56.5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23</v>
      </c>
      <c r="W905">
        <v>295.2</v>
      </c>
      <c r="X905">
        <v>1014.8</v>
      </c>
      <c r="Y905">
        <v>30</v>
      </c>
      <c r="Z905">
        <v>6.5</v>
      </c>
      <c r="AA905">
        <v>0</v>
      </c>
      <c r="AB905">
        <v>0</v>
      </c>
      <c r="AC905">
        <v>0</v>
      </c>
      <c r="AD905">
        <v>0</v>
      </c>
      <c r="AE905" t="s">
        <v>2778</v>
      </c>
      <c r="AF905" t="s">
        <v>2779</v>
      </c>
      <c r="AG905">
        <v>0.77</v>
      </c>
      <c r="AH905" t="s">
        <v>36</v>
      </c>
      <c r="AI905" t="s">
        <v>37</v>
      </c>
      <c r="AJ905" t="s">
        <v>38</v>
      </c>
    </row>
    <row r="906" spans="1:36" x14ac:dyDescent="0.25">
      <c r="A906" t="s">
        <v>32</v>
      </c>
      <c r="B906" t="s">
        <v>2780</v>
      </c>
      <c r="C906">
        <f>YEAR(B906)</f>
        <v>2002</v>
      </c>
      <c r="D906">
        <v>89.7</v>
      </c>
      <c r="E906">
        <v>71.7</v>
      </c>
      <c r="F906">
        <v>81</v>
      </c>
      <c r="H906" s="2">
        <f>IF(F906-79.11&lt;=0,0,IF(F906-79.11&lt;=1,1,2))</f>
        <v>2</v>
      </c>
      <c r="I906">
        <v>89.7</v>
      </c>
      <c r="J906">
        <v>71.7</v>
      </c>
      <c r="K906">
        <v>80.900000000000006</v>
      </c>
      <c r="L906">
        <v>58.2</v>
      </c>
      <c r="M906">
        <v>46.7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10.3</v>
      </c>
      <c r="W906">
        <v>145.4</v>
      </c>
      <c r="X906">
        <v>1012.5</v>
      </c>
      <c r="Y906">
        <v>0</v>
      </c>
      <c r="Z906">
        <v>6.2</v>
      </c>
      <c r="AA906">
        <v>0</v>
      </c>
      <c r="AB906">
        <v>0</v>
      </c>
      <c r="AC906">
        <v>0</v>
      </c>
      <c r="AD906">
        <v>0</v>
      </c>
      <c r="AE906" t="s">
        <v>2781</v>
      </c>
      <c r="AF906" t="s">
        <v>2782</v>
      </c>
      <c r="AG906">
        <v>0.8</v>
      </c>
      <c r="AH906" t="s">
        <v>330</v>
      </c>
      <c r="AI906" t="s">
        <v>37</v>
      </c>
      <c r="AJ906" t="s">
        <v>331</v>
      </c>
    </row>
    <row r="907" spans="1:36" x14ac:dyDescent="0.25">
      <c r="A907" t="s">
        <v>32</v>
      </c>
      <c r="B907" t="s">
        <v>2783</v>
      </c>
      <c r="C907">
        <f>YEAR(B907)</f>
        <v>2002</v>
      </c>
      <c r="D907">
        <v>84.3</v>
      </c>
      <c r="E907">
        <v>71.7</v>
      </c>
      <c r="F907">
        <v>79.400000000000006</v>
      </c>
      <c r="H907" s="2">
        <f>IF(F907-79.11&lt;=0,0,IF(F907-79.11&lt;=1,1,2))</f>
        <v>1</v>
      </c>
      <c r="I907">
        <v>88.5</v>
      </c>
      <c r="J907">
        <v>71.7</v>
      </c>
      <c r="K907">
        <v>81.099999999999994</v>
      </c>
      <c r="L907">
        <v>63.8</v>
      </c>
      <c r="M907">
        <v>60.3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19.5</v>
      </c>
      <c r="W907">
        <v>299.2</v>
      </c>
      <c r="X907">
        <v>1009.7</v>
      </c>
      <c r="Y907">
        <v>30</v>
      </c>
      <c r="Z907">
        <v>6.2</v>
      </c>
      <c r="AA907">
        <v>0</v>
      </c>
      <c r="AB907">
        <v>0</v>
      </c>
      <c r="AC907">
        <v>0</v>
      </c>
      <c r="AD907">
        <v>0</v>
      </c>
      <c r="AE907" t="s">
        <v>2784</v>
      </c>
      <c r="AF907" t="s">
        <v>2785</v>
      </c>
      <c r="AG907">
        <v>0.84</v>
      </c>
      <c r="AH907" t="s">
        <v>36</v>
      </c>
      <c r="AI907" t="s">
        <v>37</v>
      </c>
      <c r="AJ907" t="s">
        <v>38</v>
      </c>
    </row>
    <row r="908" spans="1:36" x14ac:dyDescent="0.25">
      <c r="A908" t="s">
        <v>32</v>
      </c>
      <c r="B908" t="s">
        <v>2786</v>
      </c>
      <c r="C908">
        <f>YEAR(B908)</f>
        <v>2002</v>
      </c>
      <c r="D908">
        <v>84.3</v>
      </c>
      <c r="E908">
        <v>69.900000000000006</v>
      </c>
      <c r="F908">
        <v>78.900000000000006</v>
      </c>
      <c r="H908" s="2">
        <f>IF(F908-79.11&lt;=0,0,IF(F908-79.11&lt;=1,1,2))</f>
        <v>0</v>
      </c>
      <c r="I908">
        <v>87.6</v>
      </c>
      <c r="J908">
        <v>69.900000000000006</v>
      </c>
      <c r="K908">
        <v>80.2</v>
      </c>
      <c r="L908">
        <v>64.599999999999994</v>
      </c>
      <c r="M908">
        <v>62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19.5</v>
      </c>
      <c r="W908">
        <v>291.5</v>
      </c>
      <c r="X908">
        <v>1010.7</v>
      </c>
      <c r="Y908">
        <v>0</v>
      </c>
      <c r="Z908">
        <v>6.2</v>
      </c>
      <c r="AA908">
        <v>0</v>
      </c>
      <c r="AB908">
        <v>0</v>
      </c>
      <c r="AC908">
        <v>0</v>
      </c>
      <c r="AD908">
        <v>0</v>
      </c>
      <c r="AE908" t="s">
        <v>2787</v>
      </c>
      <c r="AF908" t="s">
        <v>2788</v>
      </c>
      <c r="AG908">
        <v>0.87</v>
      </c>
      <c r="AH908" t="s">
        <v>330</v>
      </c>
      <c r="AI908" t="s">
        <v>37</v>
      </c>
      <c r="AJ908" t="s">
        <v>331</v>
      </c>
    </row>
    <row r="909" spans="1:36" x14ac:dyDescent="0.25">
      <c r="A909" t="s">
        <v>32</v>
      </c>
      <c r="B909" t="s">
        <v>2789</v>
      </c>
      <c r="C909">
        <f>YEAR(B909)</f>
        <v>2002</v>
      </c>
      <c r="D909">
        <v>86.1</v>
      </c>
      <c r="E909">
        <v>69.900000000000006</v>
      </c>
      <c r="F909">
        <v>79.7</v>
      </c>
      <c r="H909" s="2">
        <f>IF(F909-79.11&lt;=0,0,IF(F909-79.11&lt;=1,1,2))</f>
        <v>1</v>
      </c>
      <c r="I909">
        <v>89.6</v>
      </c>
      <c r="J909">
        <v>69.900000000000006</v>
      </c>
      <c r="K909">
        <v>80.900000000000006</v>
      </c>
      <c r="L909">
        <v>64.900000000000006</v>
      </c>
      <c r="M909">
        <v>61.5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17.2</v>
      </c>
      <c r="W909">
        <v>286.5</v>
      </c>
      <c r="X909">
        <v>1010.5</v>
      </c>
      <c r="Y909">
        <v>0</v>
      </c>
      <c r="Z909">
        <v>6.2</v>
      </c>
      <c r="AA909">
        <v>0</v>
      </c>
      <c r="AB909">
        <v>0</v>
      </c>
      <c r="AC909">
        <v>0</v>
      </c>
      <c r="AD909">
        <v>0</v>
      </c>
      <c r="AE909" t="s">
        <v>2790</v>
      </c>
      <c r="AF909" t="s">
        <v>2791</v>
      </c>
      <c r="AG909">
        <v>0.9</v>
      </c>
      <c r="AH909" t="s">
        <v>330</v>
      </c>
      <c r="AI909" t="s">
        <v>37</v>
      </c>
      <c r="AJ909" t="s">
        <v>331</v>
      </c>
    </row>
    <row r="910" spans="1:36" x14ac:dyDescent="0.25">
      <c r="A910" t="s">
        <v>32</v>
      </c>
      <c r="B910" t="s">
        <v>2792</v>
      </c>
      <c r="C910">
        <f>YEAR(B910)</f>
        <v>2002</v>
      </c>
      <c r="D910">
        <v>84.3</v>
      </c>
      <c r="E910">
        <v>73.5</v>
      </c>
      <c r="F910">
        <v>80</v>
      </c>
      <c r="H910" s="2">
        <f>IF(F910-79.11&lt;=0,0,IF(F910-79.11&lt;=1,1,2))</f>
        <v>1</v>
      </c>
      <c r="I910">
        <v>91.1</v>
      </c>
      <c r="J910">
        <v>73.5</v>
      </c>
      <c r="K910">
        <v>82.3</v>
      </c>
      <c r="L910">
        <v>65</v>
      </c>
      <c r="M910">
        <v>61.3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18.3</v>
      </c>
      <c r="W910">
        <v>295.10000000000002</v>
      </c>
      <c r="X910">
        <v>1007.5</v>
      </c>
      <c r="Y910">
        <v>30</v>
      </c>
      <c r="Z910">
        <v>6.3</v>
      </c>
      <c r="AA910">
        <v>0</v>
      </c>
      <c r="AB910">
        <v>0</v>
      </c>
      <c r="AC910">
        <v>0</v>
      </c>
      <c r="AD910">
        <v>0</v>
      </c>
      <c r="AE910" t="s">
        <v>2793</v>
      </c>
      <c r="AF910" t="s">
        <v>2794</v>
      </c>
      <c r="AG910">
        <v>0.93</v>
      </c>
      <c r="AH910" t="s">
        <v>36</v>
      </c>
      <c r="AI910" t="s">
        <v>37</v>
      </c>
      <c r="AJ910" t="s">
        <v>38</v>
      </c>
    </row>
    <row r="911" spans="1:36" x14ac:dyDescent="0.25">
      <c r="A911" t="s">
        <v>32</v>
      </c>
      <c r="B911" t="s">
        <v>2795</v>
      </c>
      <c r="C911">
        <f>YEAR(B911)</f>
        <v>2002</v>
      </c>
      <c r="D911">
        <v>84.3</v>
      </c>
      <c r="E911">
        <v>75.3</v>
      </c>
      <c r="F911">
        <v>80.3</v>
      </c>
      <c r="H911" s="2">
        <f>IF(F911-79.11&lt;=0,0,IF(F911-79.11&lt;=1,1,2))</f>
        <v>2</v>
      </c>
      <c r="I911">
        <v>86.6</v>
      </c>
      <c r="J911">
        <v>75.3</v>
      </c>
      <c r="K911">
        <v>81.599999999999994</v>
      </c>
      <c r="L911">
        <v>66</v>
      </c>
      <c r="M911">
        <v>62.3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19.5</v>
      </c>
      <c r="W911">
        <v>289.60000000000002</v>
      </c>
      <c r="X911">
        <v>1007.6</v>
      </c>
      <c r="Y911">
        <v>36.299999999999997</v>
      </c>
      <c r="Z911">
        <v>6.6</v>
      </c>
      <c r="AA911">
        <v>0</v>
      </c>
      <c r="AB911">
        <v>0</v>
      </c>
      <c r="AC911">
        <v>0</v>
      </c>
      <c r="AD911">
        <v>0</v>
      </c>
      <c r="AE911" t="s">
        <v>2796</v>
      </c>
      <c r="AF911" t="s">
        <v>2797</v>
      </c>
      <c r="AG911">
        <v>0.97</v>
      </c>
      <c r="AH911" t="s">
        <v>36</v>
      </c>
      <c r="AI911" t="s">
        <v>37</v>
      </c>
      <c r="AJ911" t="s">
        <v>38</v>
      </c>
    </row>
    <row r="912" spans="1:36" x14ac:dyDescent="0.25">
      <c r="A912" t="s">
        <v>32</v>
      </c>
      <c r="B912" t="s">
        <v>2798</v>
      </c>
      <c r="C912">
        <f>YEAR(B912)</f>
        <v>2002</v>
      </c>
      <c r="D912">
        <v>86.1</v>
      </c>
      <c r="E912">
        <v>77.099999999999994</v>
      </c>
      <c r="F912">
        <v>82.4</v>
      </c>
      <c r="H912" s="2">
        <f>IF(F912-79.11&lt;=0,0,IF(F912-79.11&lt;=1,1,2))</f>
        <v>2</v>
      </c>
      <c r="I912">
        <v>90.8</v>
      </c>
      <c r="J912">
        <v>77.099999999999994</v>
      </c>
      <c r="K912">
        <v>83.2</v>
      </c>
      <c r="L912">
        <v>63.8</v>
      </c>
      <c r="M912">
        <v>54.3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17.2</v>
      </c>
      <c r="W912">
        <v>290</v>
      </c>
      <c r="X912">
        <v>1008.1</v>
      </c>
      <c r="Y912">
        <v>30</v>
      </c>
      <c r="Z912">
        <v>6.8</v>
      </c>
      <c r="AA912">
        <v>0</v>
      </c>
      <c r="AB912">
        <v>0</v>
      </c>
      <c r="AC912">
        <v>0</v>
      </c>
      <c r="AD912">
        <v>0</v>
      </c>
      <c r="AE912" t="s">
        <v>2799</v>
      </c>
      <c r="AF912" t="s">
        <v>2800</v>
      </c>
      <c r="AG912">
        <v>0</v>
      </c>
      <c r="AH912" t="s">
        <v>36</v>
      </c>
      <c r="AI912" t="s">
        <v>37</v>
      </c>
      <c r="AJ912" t="s">
        <v>38</v>
      </c>
    </row>
    <row r="913" spans="1:36" x14ac:dyDescent="0.25">
      <c r="A913" t="s">
        <v>32</v>
      </c>
      <c r="B913" t="s">
        <v>2801</v>
      </c>
      <c r="C913">
        <f>YEAR(B913)</f>
        <v>2002</v>
      </c>
      <c r="D913">
        <v>84.3</v>
      </c>
      <c r="E913">
        <v>73.5</v>
      </c>
      <c r="F913">
        <v>79.599999999999994</v>
      </c>
      <c r="H913" s="2">
        <f>IF(F913-79.11&lt;=0,0,IF(F913-79.11&lt;=1,1,2))</f>
        <v>1</v>
      </c>
      <c r="I913">
        <v>89.7</v>
      </c>
      <c r="J913">
        <v>73.5</v>
      </c>
      <c r="K913">
        <v>81.900000000000006</v>
      </c>
      <c r="L913">
        <v>66.400000000000006</v>
      </c>
      <c r="M913">
        <v>64.599999999999994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16.100000000000001</v>
      </c>
      <c r="W913">
        <v>293.60000000000002</v>
      </c>
      <c r="X913">
        <v>1008</v>
      </c>
      <c r="Y913">
        <v>30</v>
      </c>
      <c r="Z913">
        <v>6.5</v>
      </c>
      <c r="AA913">
        <v>0</v>
      </c>
      <c r="AB913">
        <v>0</v>
      </c>
      <c r="AC913">
        <v>0</v>
      </c>
      <c r="AD913">
        <v>0</v>
      </c>
      <c r="AE913" t="s">
        <v>2802</v>
      </c>
      <c r="AF913" t="s">
        <v>2803</v>
      </c>
      <c r="AG913">
        <v>0.03</v>
      </c>
      <c r="AH913" t="s">
        <v>36</v>
      </c>
      <c r="AI913" t="s">
        <v>37</v>
      </c>
      <c r="AJ913" t="s">
        <v>38</v>
      </c>
    </row>
    <row r="914" spans="1:36" x14ac:dyDescent="0.25">
      <c r="A914" t="s">
        <v>32</v>
      </c>
      <c r="B914" t="s">
        <v>2804</v>
      </c>
      <c r="C914">
        <f>YEAR(B914)</f>
        <v>2002</v>
      </c>
      <c r="D914">
        <v>86.1</v>
      </c>
      <c r="E914">
        <v>77.099999999999994</v>
      </c>
      <c r="F914">
        <v>82.6</v>
      </c>
      <c r="H914" s="2">
        <f>IF(F914-79.11&lt;=0,0,IF(F914-79.11&lt;=1,1,2))</f>
        <v>2</v>
      </c>
      <c r="I914">
        <v>89.6</v>
      </c>
      <c r="J914">
        <v>77.099999999999994</v>
      </c>
      <c r="K914">
        <v>84.6</v>
      </c>
      <c r="L914">
        <v>66.8</v>
      </c>
      <c r="M914">
        <v>59.3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18.3</v>
      </c>
      <c r="W914">
        <v>291.89999999999998</v>
      </c>
      <c r="X914">
        <v>1008.3</v>
      </c>
      <c r="Y914">
        <v>32.200000000000003</v>
      </c>
      <c r="Z914">
        <v>6.7</v>
      </c>
      <c r="AA914">
        <v>0</v>
      </c>
      <c r="AB914">
        <v>0</v>
      </c>
      <c r="AC914">
        <v>0</v>
      </c>
      <c r="AD914">
        <v>0</v>
      </c>
      <c r="AE914" t="s">
        <v>2805</v>
      </c>
      <c r="AF914" t="s">
        <v>2806</v>
      </c>
      <c r="AG914">
        <v>7.0000000000000007E-2</v>
      </c>
      <c r="AH914" t="s">
        <v>36</v>
      </c>
      <c r="AI914" t="s">
        <v>37</v>
      </c>
      <c r="AJ914" t="s">
        <v>38</v>
      </c>
    </row>
    <row r="915" spans="1:36" x14ac:dyDescent="0.25">
      <c r="A915" t="s">
        <v>32</v>
      </c>
      <c r="B915" t="s">
        <v>2807</v>
      </c>
      <c r="C915">
        <f>YEAR(B915)</f>
        <v>2002</v>
      </c>
      <c r="D915">
        <v>84.3</v>
      </c>
      <c r="E915">
        <v>78.900000000000006</v>
      </c>
      <c r="F915">
        <v>81.7</v>
      </c>
      <c r="H915" s="2">
        <f>IF(F915-79.11&lt;=0,0,IF(F915-79.11&lt;=1,1,2))</f>
        <v>2</v>
      </c>
      <c r="I915">
        <v>88.6</v>
      </c>
      <c r="J915">
        <v>78.900000000000006</v>
      </c>
      <c r="K915">
        <v>85</v>
      </c>
      <c r="L915">
        <v>69.2</v>
      </c>
      <c r="M915">
        <v>66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21.9</v>
      </c>
      <c r="W915">
        <v>297.7</v>
      </c>
      <c r="X915">
        <v>1009.1</v>
      </c>
      <c r="Y915">
        <v>30</v>
      </c>
      <c r="Z915">
        <v>6.5</v>
      </c>
      <c r="AA915">
        <v>0</v>
      </c>
      <c r="AB915">
        <v>0</v>
      </c>
      <c r="AC915">
        <v>0</v>
      </c>
      <c r="AD915">
        <v>0</v>
      </c>
      <c r="AE915" t="s">
        <v>2808</v>
      </c>
      <c r="AF915" t="s">
        <v>2809</v>
      </c>
      <c r="AG915">
        <v>0.11</v>
      </c>
      <c r="AH915" t="s">
        <v>36</v>
      </c>
      <c r="AI915" t="s">
        <v>37</v>
      </c>
      <c r="AJ915" t="s">
        <v>38</v>
      </c>
    </row>
    <row r="916" spans="1:36" x14ac:dyDescent="0.25">
      <c r="A916" t="s">
        <v>32</v>
      </c>
      <c r="B916" t="s">
        <v>2810</v>
      </c>
      <c r="C916">
        <f>YEAR(B916)</f>
        <v>2002</v>
      </c>
      <c r="D916">
        <v>87.9</v>
      </c>
      <c r="E916">
        <v>75.3</v>
      </c>
      <c r="F916">
        <v>81.900000000000006</v>
      </c>
      <c r="H916" s="2">
        <f>IF(F916-79.11&lt;=0,0,IF(F916-79.11&lt;=1,1,2))</f>
        <v>2</v>
      </c>
      <c r="I916">
        <v>91.6</v>
      </c>
      <c r="J916">
        <v>75.3</v>
      </c>
      <c r="K916">
        <v>83.7</v>
      </c>
      <c r="L916">
        <v>66.8</v>
      </c>
      <c r="M916">
        <v>60.9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13.9</v>
      </c>
      <c r="W916">
        <v>298.60000000000002</v>
      </c>
      <c r="X916">
        <v>1011.2</v>
      </c>
      <c r="Y916">
        <v>30</v>
      </c>
      <c r="Z916">
        <v>6.4</v>
      </c>
      <c r="AA916">
        <v>0</v>
      </c>
      <c r="AB916">
        <v>0</v>
      </c>
      <c r="AC916">
        <v>0</v>
      </c>
      <c r="AD916">
        <v>0</v>
      </c>
      <c r="AE916" t="s">
        <v>2811</v>
      </c>
      <c r="AF916" t="s">
        <v>2812</v>
      </c>
      <c r="AG916">
        <v>0.14000000000000001</v>
      </c>
      <c r="AH916" t="s">
        <v>36</v>
      </c>
      <c r="AI916" t="s">
        <v>37</v>
      </c>
      <c r="AJ916" t="s">
        <v>38</v>
      </c>
    </row>
    <row r="917" spans="1:36" x14ac:dyDescent="0.25">
      <c r="A917" t="s">
        <v>32</v>
      </c>
      <c r="B917" t="s">
        <v>2813</v>
      </c>
      <c r="C917">
        <f>YEAR(B917)</f>
        <v>2002</v>
      </c>
      <c r="D917">
        <v>87.9</v>
      </c>
      <c r="E917">
        <v>73.5</v>
      </c>
      <c r="F917">
        <v>81.3</v>
      </c>
      <c r="H917" s="2">
        <f>IF(F917-79.11&lt;=0,0,IF(F917-79.11&lt;=1,1,2))</f>
        <v>2</v>
      </c>
      <c r="I917">
        <v>92.9</v>
      </c>
      <c r="J917">
        <v>73.5</v>
      </c>
      <c r="K917">
        <v>83.4</v>
      </c>
      <c r="L917">
        <v>64.599999999999994</v>
      </c>
      <c r="M917">
        <v>57.6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13.9</v>
      </c>
      <c r="W917">
        <v>285.10000000000002</v>
      </c>
      <c r="X917">
        <v>1011.3</v>
      </c>
      <c r="Y917">
        <v>0</v>
      </c>
      <c r="Z917">
        <v>6.2</v>
      </c>
      <c r="AA917">
        <v>0</v>
      </c>
      <c r="AB917">
        <v>0</v>
      </c>
      <c r="AC917">
        <v>0</v>
      </c>
      <c r="AD917">
        <v>0</v>
      </c>
      <c r="AE917" t="s">
        <v>2814</v>
      </c>
      <c r="AF917" t="s">
        <v>2815</v>
      </c>
      <c r="AG917">
        <v>0.18</v>
      </c>
      <c r="AH917" t="s">
        <v>330</v>
      </c>
      <c r="AI917" t="s">
        <v>37</v>
      </c>
      <c r="AJ917" t="s">
        <v>331</v>
      </c>
    </row>
    <row r="918" spans="1:36" x14ac:dyDescent="0.25">
      <c r="A918" t="s">
        <v>32</v>
      </c>
      <c r="B918" t="s">
        <v>2816</v>
      </c>
      <c r="C918">
        <f>YEAR(B918)</f>
        <v>2002</v>
      </c>
      <c r="D918">
        <v>93.3</v>
      </c>
      <c r="E918">
        <v>78.900000000000006</v>
      </c>
      <c r="F918">
        <v>85.4</v>
      </c>
      <c r="H918" s="2">
        <f>IF(F918-79.11&lt;=0,0,IF(F918-79.11&lt;=1,1,2))</f>
        <v>2</v>
      </c>
      <c r="I918">
        <v>95</v>
      </c>
      <c r="J918">
        <v>78.900000000000006</v>
      </c>
      <c r="K918">
        <v>87</v>
      </c>
      <c r="L918">
        <v>64.400000000000006</v>
      </c>
      <c r="M918">
        <v>50.8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11.4</v>
      </c>
      <c r="W918">
        <v>295.5</v>
      </c>
      <c r="X918">
        <v>1010.6</v>
      </c>
      <c r="Y918">
        <v>0</v>
      </c>
      <c r="Z918">
        <v>6.2</v>
      </c>
      <c r="AA918">
        <v>0</v>
      </c>
      <c r="AB918">
        <v>0</v>
      </c>
      <c r="AC918">
        <v>0</v>
      </c>
      <c r="AD918">
        <v>0</v>
      </c>
      <c r="AE918" t="s">
        <v>2817</v>
      </c>
      <c r="AF918" t="s">
        <v>2818</v>
      </c>
      <c r="AG918">
        <v>0.21</v>
      </c>
      <c r="AH918" t="s">
        <v>330</v>
      </c>
      <c r="AI918" t="s">
        <v>37</v>
      </c>
      <c r="AJ918" t="s">
        <v>331</v>
      </c>
    </row>
    <row r="919" spans="1:36" x14ac:dyDescent="0.25">
      <c r="A919" t="s">
        <v>32</v>
      </c>
      <c r="B919" t="s">
        <v>2819</v>
      </c>
      <c r="C919">
        <f>YEAR(B919)</f>
        <v>2002</v>
      </c>
      <c r="D919">
        <v>91.5</v>
      </c>
      <c r="E919">
        <v>77.099999999999994</v>
      </c>
      <c r="F919">
        <v>84.8</v>
      </c>
      <c r="H919" s="2">
        <f>IF(F919-79.11&lt;=0,0,IF(F919-79.11&lt;=1,1,2))</f>
        <v>2</v>
      </c>
      <c r="I919">
        <v>98</v>
      </c>
      <c r="J919">
        <v>77.099999999999994</v>
      </c>
      <c r="K919">
        <v>86.7</v>
      </c>
      <c r="L919">
        <v>59.7</v>
      </c>
      <c r="M919">
        <v>43.8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17.2</v>
      </c>
      <c r="W919">
        <v>227.7</v>
      </c>
      <c r="X919">
        <v>1008.8</v>
      </c>
      <c r="Y919">
        <v>0</v>
      </c>
      <c r="Z919">
        <v>6.2</v>
      </c>
      <c r="AA919">
        <v>0</v>
      </c>
      <c r="AB919">
        <v>0</v>
      </c>
      <c r="AC919">
        <v>0</v>
      </c>
      <c r="AD919">
        <v>0</v>
      </c>
      <c r="AE919" t="s">
        <v>2820</v>
      </c>
      <c r="AF919" t="s">
        <v>2821</v>
      </c>
      <c r="AG919">
        <v>0.25</v>
      </c>
      <c r="AH919" t="s">
        <v>330</v>
      </c>
      <c r="AI919" t="s">
        <v>37</v>
      </c>
      <c r="AJ919" t="s">
        <v>331</v>
      </c>
    </row>
    <row r="920" spans="1:36" x14ac:dyDescent="0.25">
      <c r="A920" t="s">
        <v>32</v>
      </c>
      <c r="B920" t="s">
        <v>2822</v>
      </c>
      <c r="C920">
        <f>YEAR(B920)</f>
        <v>2002</v>
      </c>
      <c r="D920">
        <v>89.7</v>
      </c>
      <c r="E920">
        <v>80.7</v>
      </c>
      <c r="F920">
        <v>84.7</v>
      </c>
      <c r="H920" s="2">
        <f>IF(F920-79.11&lt;=0,0,IF(F920-79.11&lt;=1,1,2))</f>
        <v>2</v>
      </c>
      <c r="I920">
        <v>90.5</v>
      </c>
      <c r="J920">
        <v>80.400000000000006</v>
      </c>
      <c r="K920">
        <v>85.2</v>
      </c>
      <c r="L920">
        <v>59.7</v>
      </c>
      <c r="M920">
        <v>43.9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18.3</v>
      </c>
      <c r="W920">
        <v>295.2</v>
      </c>
      <c r="X920">
        <v>1008.3</v>
      </c>
      <c r="Y920">
        <v>0</v>
      </c>
      <c r="Z920">
        <v>6.2</v>
      </c>
      <c r="AA920">
        <v>0</v>
      </c>
      <c r="AB920">
        <v>0</v>
      </c>
      <c r="AC920">
        <v>0</v>
      </c>
      <c r="AD920">
        <v>0</v>
      </c>
      <c r="AE920" t="s">
        <v>2823</v>
      </c>
      <c r="AF920" t="s">
        <v>2824</v>
      </c>
      <c r="AG920">
        <v>0.28000000000000003</v>
      </c>
      <c r="AH920" t="s">
        <v>330</v>
      </c>
      <c r="AI920" t="s">
        <v>37</v>
      </c>
      <c r="AJ920" t="s">
        <v>331</v>
      </c>
    </row>
    <row r="921" spans="1:36" x14ac:dyDescent="0.25">
      <c r="A921" t="s">
        <v>32</v>
      </c>
      <c r="B921" t="s">
        <v>2825</v>
      </c>
      <c r="C921">
        <f>YEAR(B921)</f>
        <v>2002</v>
      </c>
      <c r="D921">
        <v>86.1</v>
      </c>
      <c r="E921">
        <v>71.7</v>
      </c>
      <c r="F921">
        <v>79.400000000000006</v>
      </c>
      <c r="H921" s="2">
        <f>IF(F921-79.11&lt;=0,0,IF(F921-79.11&lt;=1,1,2))</f>
        <v>1</v>
      </c>
      <c r="I921">
        <v>88.6</v>
      </c>
      <c r="J921">
        <v>71.7</v>
      </c>
      <c r="K921">
        <v>80.900000000000006</v>
      </c>
      <c r="L921">
        <v>65.099999999999994</v>
      </c>
      <c r="M921">
        <v>62.6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26.4</v>
      </c>
      <c r="W921">
        <v>295</v>
      </c>
      <c r="X921">
        <v>1009.8</v>
      </c>
      <c r="Y921">
        <v>30</v>
      </c>
      <c r="Z921">
        <v>6.5</v>
      </c>
      <c r="AA921">
        <v>0</v>
      </c>
      <c r="AB921">
        <v>0</v>
      </c>
      <c r="AC921">
        <v>0</v>
      </c>
      <c r="AD921">
        <v>0</v>
      </c>
      <c r="AE921" t="s">
        <v>2826</v>
      </c>
      <c r="AF921" t="s">
        <v>2827</v>
      </c>
      <c r="AG921">
        <v>0.32</v>
      </c>
      <c r="AH921" t="s">
        <v>36</v>
      </c>
      <c r="AI921" t="s">
        <v>37</v>
      </c>
      <c r="AJ921" t="s">
        <v>38</v>
      </c>
    </row>
    <row r="922" spans="1:36" x14ac:dyDescent="0.25">
      <c r="A922" t="s">
        <v>32</v>
      </c>
      <c r="B922" t="s">
        <v>2828</v>
      </c>
      <c r="C922">
        <f>YEAR(B922)</f>
        <v>2002</v>
      </c>
      <c r="D922">
        <v>84.3</v>
      </c>
      <c r="E922">
        <v>69.900000000000006</v>
      </c>
      <c r="F922">
        <v>78.5</v>
      </c>
      <c r="H922" s="2">
        <f>IF(F922-79.11&lt;=0,0,IF(F922-79.11&lt;=1,1,2))</f>
        <v>0</v>
      </c>
      <c r="I922">
        <v>89.8</v>
      </c>
      <c r="J922">
        <v>69.900000000000006</v>
      </c>
      <c r="K922">
        <v>80.400000000000006</v>
      </c>
      <c r="L922">
        <v>66.599999999999994</v>
      </c>
      <c r="M922">
        <v>67.7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19.5</v>
      </c>
      <c r="W922">
        <v>281.7</v>
      </c>
      <c r="X922">
        <v>1010.6</v>
      </c>
      <c r="Y922">
        <v>30</v>
      </c>
      <c r="Z922">
        <v>6.4</v>
      </c>
      <c r="AA922">
        <v>0</v>
      </c>
      <c r="AB922">
        <v>0</v>
      </c>
      <c r="AC922">
        <v>0</v>
      </c>
      <c r="AD922">
        <v>0</v>
      </c>
      <c r="AE922" t="s">
        <v>2829</v>
      </c>
      <c r="AF922" t="s">
        <v>2830</v>
      </c>
      <c r="AG922">
        <v>0.36</v>
      </c>
      <c r="AH922" t="s">
        <v>36</v>
      </c>
      <c r="AI922" t="s">
        <v>37</v>
      </c>
      <c r="AJ922" t="s">
        <v>38</v>
      </c>
    </row>
    <row r="923" spans="1:36" x14ac:dyDescent="0.25">
      <c r="A923" t="s">
        <v>32</v>
      </c>
      <c r="B923" t="s">
        <v>2831</v>
      </c>
      <c r="C923">
        <f>YEAR(B923)</f>
        <v>2002</v>
      </c>
      <c r="D923">
        <v>84.3</v>
      </c>
      <c r="E923">
        <v>69.900000000000006</v>
      </c>
      <c r="F923">
        <v>78.5</v>
      </c>
      <c r="H923" s="2">
        <f>IF(F923-79.11&lt;=0,0,IF(F923-79.11&lt;=1,1,2))</f>
        <v>0</v>
      </c>
      <c r="I923">
        <v>89.8</v>
      </c>
      <c r="J923">
        <v>69.900000000000006</v>
      </c>
      <c r="K923">
        <v>80.7</v>
      </c>
      <c r="L923">
        <v>68.5</v>
      </c>
      <c r="M923">
        <v>71.900000000000006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16.100000000000001</v>
      </c>
      <c r="W923">
        <v>297.10000000000002</v>
      </c>
      <c r="X923">
        <v>1009.4</v>
      </c>
      <c r="Y923">
        <v>30</v>
      </c>
      <c r="Z923">
        <v>6.6</v>
      </c>
      <c r="AA923">
        <v>0</v>
      </c>
      <c r="AB923">
        <v>0</v>
      </c>
      <c r="AC923">
        <v>0</v>
      </c>
      <c r="AD923">
        <v>0</v>
      </c>
      <c r="AE923" t="s">
        <v>2832</v>
      </c>
      <c r="AF923" t="s">
        <v>2833</v>
      </c>
      <c r="AG923">
        <v>0.39</v>
      </c>
      <c r="AH923" t="s">
        <v>36</v>
      </c>
      <c r="AI923" t="s">
        <v>37</v>
      </c>
      <c r="AJ923" t="s">
        <v>38</v>
      </c>
    </row>
    <row r="924" spans="1:36" x14ac:dyDescent="0.25">
      <c r="A924" t="s">
        <v>32</v>
      </c>
      <c r="B924" t="s">
        <v>2834</v>
      </c>
      <c r="C924">
        <f>YEAR(B924)</f>
        <v>2002</v>
      </c>
      <c r="D924">
        <v>87.9</v>
      </c>
      <c r="E924">
        <v>77.099999999999994</v>
      </c>
      <c r="F924">
        <v>82.4</v>
      </c>
      <c r="H924" s="2">
        <f>IF(F924-79.11&lt;=0,0,IF(F924-79.11&lt;=1,1,2))</f>
        <v>2</v>
      </c>
      <c r="I924">
        <v>90.5</v>
      </c>
      <c r="J924">
        <v>77.099999999999994</v>
      </c>
      <c r="K924">
        <v>84.4</v>
      </c>
      <c r="L924">
        <v>67.5</v>
      </c>
      <c r="M924">
        <v>61.3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23</v>
      </c>
      <c r="W924">
        <v>323.10000000000002</v>
      </c>
      <c r="X924">
        <v>1008.6</v>
      </c>
      <c r="Y924">
        <v>30</v>
      </c>
      <c r="Z924">
        <v>6.7</v>
      </c>
      <c r="AA924">
        <v>0</v>
      </c>
      <c r="AB924">
        <v>0</v>
      </c>
      <c r="AC924">
        <v>0</v>
      </c>
      <c r="AD924">
        <v>0</v>
      </c>
      <c r="AE924" t="s">
        <v>2835</v>
      </c>
      <c r="AF924" t="s">
        <v>2836</v>
      </c>
      <c r="AG924">
        <v>0.43</v>
      </c>
      <c r="AH924" t="s">
        <v>36</v>
      </c>
      <c r="AI924" t="s">
        <v>37</v>
      </c>
      <c r="AJ924" t="s">
        <v>38</v>
      </c>
    </row>
    <row r="925" spans="1:36" x14ac:dyDescent="0.25">
      <c r="A925" t="s">
        <v>32</v>
      </c>
      <c r="B925" t="s">
        <v>2837</v>
      </c>
      <c r="C925">
        <f>YEAR(B925)</f>
        <v>2002</v>
      </c>
      <c r="D925">
        <v>86.1</v>
      </c>
      <c r="E925">
        <v>77.099999999999994</v>
      </c>
      <c r="F925">
        <v>82.7</v>
      </c>
      <c r="H925" s="2">
        <f>IF(F925-79.11&lt;=0,0,IF(F925-79.11&lt;=1,1,2))</f>
        <v>2</v>
      </c>
      <c r="I925">
        <v>95.4</v>
      </c>
      <c r="J925">
        <v>77.099999999999994</v>
      </c>
      <c r="K925">
        <v>85.9</v>
      </c>
      <c r="L925">
        <v>67.7</v>
      </c>
      <c r="M925">
        <v>61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18.3</v>
      </c>
      <c r="W925">
        <v>337.6</v>
      </c>
      <c r="X925">
        <v>1009.2</v>
      </c>
      <c r="Y925">
        <v>0</v>
      </c>
      <c r="Z925">
        <v>6.2</v>
      </c>
      <c r="AA925">
        <v>0</v>
      </c>
      <c r="AB925">
        <v>0</v>
      </c>
      <c r="AC925">
        <v>0</v>
      </c>
      <c r="AD925">
        <v>0</v>
      </c>
      <c r="AE925" t="s">
        <v>2838</v>
      </c>
      <c r="AF925" t="s">
        <v>2839</v>
      </c>
      <c r="AG925">
        <v>0.46</v>
      </c>
      <c r="AH925" t="s">
        <v>330</v>
      </c>
      <c r="AI925" t="s">
        <v>37</v>
      </c>
      <c r="AJ925" t="s">
        <v>331</v>
      </c>
    </row>
    <row r="926" spans="1:36" x14ac:dyDescent="0.25">
      <c r="A926" t="s">
        <v>32</v>
      </c>
      <c r="B926" t="s">
        <v>2840</v>
      </c>
      <c r="C926">
        <f>YEAR(B926)</f>
        <v>2002</v>
      </c>
      <c r="D926">
        <v>86.1</v>
      </c>
      <c r="E926">
        <v>73.5</v>
      </c>
      <c r="F926">
        <v>80.900000000000006</v>
      </c>
      <c r="H926" s="2">
        <f>IF(F926-79.11&lt;=0,0,IF(F926-79.11&lt;=1,1,2))</f>
        <v>2</v>
      </c>
      <c r="I926">
        <v>93.7</v>
      </c>
      <c r="J926">
        <v>73.5</v>
      </c>
      <c r="K926">
        <v>83.4</v>
      </c>
      <c r="L926">
        <v>65.599999999999994</v>
      </c>
      <c r="M926">
        <v>60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16.100000000000001</v>
      </c>
      <c r="W926">
        <v>334.7</v>
      </c>
      <c r="X926">
        <v>1010.5</v>
      </c>
      <c r="Y926">
        <v>30</v>
      </c>
      <c r="Z926">
        <v>6.3</v>
      </c>
      <c r="AA926">
        <v>0</v>
      </c>
      <c r="AB926">
        <v>0</v>
      </c>
      <c r="AC926">
        <v>0</v>
      </c>
      <c r="AD926">
        <v>0</v>
      </c>
      <c r="AE926" t="s">
        <v>2841</v>
      </c>
      <c r="AF926" t="s">
        <v>2842</v>
      </c>
      <c r="AG926">
        <v>0.5</v>
      </c>
      <c r="AH926" t="s">
        <v>36</v>
      </c>
      <c r="AI926" t="s">
        <v>37</v>
      </c>
      <c r="AJ926" t="s">
        <v>38</v>
      </c>
    </row>
    <row r="927" spans="1:36" x14ac:dyDescent="0.25">
      <c r="A927" t="s">
        <v>32</v>
      </c>
      <c r="B927" t="s">
        <v>2843</v>
      </c>
      <c r="C927">
        <f>YEAR(B927)</f>
        <v>2002</v>
      </c>
      <c r="D927">
        <v>91.5</v>
      </c>
      <c r="E927">
        <v>68.099999999999994</v>
      </c>
      <c r="F927">
        <v>81.7</v>
      </c>
      <c r="H927" s="2">
        <f>IF(F927-79.11&lt;=0,0,IF(F927-79.11&lt;=1,1,2))</f>
        <v>2</v>
      </c>
      <c r="I927">
        <v>94.4</v>
      </c>
      <c r="J927">
        <v>68.099999999999994</v>
      </c>
      <c r="K927">
        <v>83.3</v>
      </c>
      <c r="L927">
        <v>60.4</v>
      </c>
      <c r="M927">
        <v>50.3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11.4</v>
      </c>
      <c r="W927">
        <v>119.4</v>
      </c>
      <c r="X927">
        <v>1007.7</v>
      </c>
      <c r="Y927">
        <v>0</v>
      </c>
      <c r="Z927">
        <v>6.2</v>
      </c>
      <c r="AA927">
        <v>0</v>
      </c>
      <c r="AB927">
        <v>0</v>
      </c>
      <c r="AC927">
        <v>0</v>
      </c>
      <c r="AD927">
        <v>0</v>
      </c>
      <c r="AE927" t="s">
        <v>2844</v>
      </c>
      <c r="AF927" t="s">
        <v>2845</v>
      </c>
      <c r="AG927">
        <v>0.53</v>
      </c>
      <c r="AH927" t="s">
        <v>330</v>
      </c>
      <c r="AI927" t="s">
        <v>37</v>
      </c>
      <c r="AJ927" t="s">
        <v>331</v>
      </c>
    </row>
    <row r="928" spans="1:36" x14ac:dyDescent="0.25">
      <c r="A928" t="s">
        <v>32</v>
      </c>
      <c r="B928" t="s">
        <v>2846</v>
      </c>
      <c r="C928">
        <f>YEAR(B928)</f>
        <v>2002</v>
      </c>
      <c r="D928">
        <v>84.3</v>
      </c>
      <c r="E928">
        <v>75.3</v>
      </c>
      <c r="F928">
        <v>80.5</v>
      </c>
      <c r="H928" s="2">
        <f>IF(F928-79.11&lt;=0,0,IF(F928-79.11&lt;=1,1,2))</f>
        <v>2</v>
      </c>
      <c r="I928">
        <v>91.1</v>
      </c>
      <c r="J928">
        <v>75.3</v>
      </c>
      <c r="K928">
        <v>83.3</v>
      </c>
      <c r="L928">
        <v>66.900000000000006</v>
      </c>
      <c r="M928">
        <v>64.099999999999994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17.2</v>
      </c>
      <c r="W928">
        <v>346</v>
      </c>
      <c r="X928">
        <v>1006.6</v>
      </c>
      <c r="Y928">
        <v>30</v>
      </c>
      <c r="Z928">
        <v>6.4</v>
      </c>
      <c r="AA928">
        <v>0</v>
      </c>
      <c r="AB928">
        <v>0</v>
      </c>
      <c r="AC928">
        <v>0</v>
      </c>
      <c r="AD928">
        <v>0</v>
      </c>
      <c r="AE928" t="s">
        <v>2847</v>
      </c>
      <c r="AF928" t="s">
        <v>2848</v>
      </c>
      <c r="AG928">
        <v>0.56000000000000005</v>
      </c>
      <c r="AH928" t="s">
        <v>36</v>
      </c>
      <c r="AI928" t="s">
        <v>37</v>
      </c>
      <c r="AJ928" t="s">
        <v>38</v>
      </c>
    </row>
    <row r="929" spans="1:36" x14ac:dyDescent="0.25">
      <c r="A929" t="s">
        <v>32</v>
      </c>
      <c r="B929" t="s">
        <v>2849</v>
      </c>
      <c r="C929">
        <f>YEAR(B929)</f>
        <v>2002</v>
      </c>
      <c r="D929">
        <v>84.3</v>
      </c>
      <c r="E929">
        <v>73.5</v>
      </c>
      <c r="F929">
        <v>80.599999999999994</v>
      </c>
      <c r="H929" s="2">
        <f>IF(F929-79.11&lt;=0,0,IF(F929-79.11&lt;=1,1,2))</f>
        <v>2</v>
      </c>
      <c r="I929">
        <v>92.7</v>
      </c>
      <c r="J929">
        <v>73.5</v>
      </c>
      <c r="K929">
        <v>83.8</v>
      </c>
      <c r="L929">
        <v>68.900000000000006</v>
      </c>
      <c r="M929">
        <v>68.599999999999994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13.9</v>
      </c>
      <c r="W929">
        <v>61.6</v>
      </c>
      <c r="X929">
        <v>1008.8</v>
      </c>
      <c r="Y929">
        <v>56.2</v>
      </c>
      <c r="Z929">
        <v>6.7</v>
      </c>
      <c r="AA929">
        <v>0</v>
      </c>
      <c r="AB929">
        <v>0</v>
      </c>
      <c r="AC929">
        <v>0</v>
      </c>
      <c r="AD929">
        <v>0</v>
      </c>
      <c r="AE929" t="s">
        <v>2850</v>
      </c>
      <c r="AF929" t="s">
        <v>2851</v>
      </c>
      <c r="AG929">
        <v>0.6</v>
      </c>
      <c r="AH929" t="s">
        <v>36</v>
      </c>
      <c r="AI929" t="s">
        <v>37</v>
      </c>
      <c r="AJ929" t="s">
        <v>38</v>
      </c>
    </row>
    <row r="930" spans="1:36" x14ac:dyDescent="0.25">
      <c r="A930" t="s">
        <v>32</v>
      </c>
      <c r="B930" t="s">
        <v>2852</v>
      </c>
      <c r="C930">
        <f>YEAR(B930)</f>
        <v>2002</v>
      </c>
      <c r="D930">
        <v>86.1</v>
      </c>
      <c r="E930">
        <v>71.7</v>
      </c>
      <c r="F930">
        <v>80.7</v>
      </c>
      <c r="H930" s="2">
        <f>IF(F930-79.11&lt;=0,0,IF(F930-79.11&lt;=1,1,2))</f>
        <v>2</v>
      </c>
      <c r="I930">
        <v>92.1</v>
      </c>
      <c r="J930">
        <v>71.7</v>
      </c>
      <c r="K930">
        <v>82.8</v>
      </c>
      <c r="L930">
        <v>66.7</v>
      </c>
      <c r="M930">
        <v>64</v>
      </c>
      <c r="O930">
        <v>0.20100000000000001</v>
      </c>
      <c r="P930">
        <v>100</v>
      </c>
      <c r="Q930">
        <v>4.17</v>
      </c>
      <c r="R930" t="s">
        <v>40</v>
      </c>
      <c r="S930">
        <v>0</v>
      </c>
      <c r="T930">
        <v>0</v>
      </c>
      <c r="U930">
        <v>0</v>
      </c>
      <c r="V930">
        <v>21.9</v>
      </c>
      <c r="W930">
        <v>92</v>
      </c>
      <c r="X930">
        <v>1010.9</v>
      </c>
      <c r="Y930">
        <v>65.2</v>
      </c>
      <c r="Z930">
        <v>6.8</v>
      </c>
      <c r="AA930">
        <v>0</v>
      </c>
      <c r="AB930">
        <v>0</v>
      </c>
      <c r="AC930">
        <v>0</v>
      </c>
      <c r="AD930">
        <v>0</v>
      </c>
      <c r="AE930" t="s">
        <v>2853</v>
      </c>
      <c r="AF930" t="s">
        <v>2854</v>
      </c>
      <c r="AG930">
        <v>0.63</v>
      </c>
      <c r="AH930" t="s">
        <v>56</v>
      </c>
      <c r="AI930" t="s">
        <v>78</v>
      </c>
      <c r="AJ930" t="s">
        <v>40</v>
      </c>
    </row>
    <row r="931" spans="1:36" x14ac:dyDescent="0.25">
      <c r="A931" t="s">
        <v>32</v>
      </c>
      <c r="B931" t="s">
        <v>2855</v>
      </c>
      <c r="C931">
        <f>YEAR(B931)</f>
        <v>2002</v>
      </c>
      <c r="D931">
        <v>84.3</v>
      </c>
      <c r="E931">
        <v>71.7</v>
      </c>
      <c r="F931">
        <v>78.900000000000006</v>
      </c>
      <c r="H931" s="2">
        <f>IF(F931-79.11&lt;=0,0,IF(F931-79.11&lt;=1,1,2))</f>
        <v>0</v>
      </c>
      <c r="I931">
        <v>87.6</v>
      </c>
      <c r="J931">
        <v>71.7</v>
      </c>
      <c r="K931">
        <v>80.400000000000006</v>
      </c>
      <c r="L931">
        <v>68.7</v>
      </c>
      <c r="M931">
        <v>71.599999999999994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8.1</v>
      </c>
      <c r="W931">
        <v>332.9</v>
      </c>
      <c r="X931">
        <v>1011.3</v>
      </c>
      <c r="Y931">
        <v>40.4</v>
      </c>
      <c r="Z931">
        <v>6.8</v>
      </c>
      <c r="AA931">
        <v>0</v>
      </c>
      <c r="AB931">
        <v>0</v>
      </c>
      <c r="AC931">
        <v>0</v>
      </c>
      <c r="AD931">
        <v>0</v>
      </c>
      <c r="AE931" t="s">
        <v>2856</v>
      </c>
      <c r="AF931" t="s">
        <v>2857</v>
      </c>
      <c r="AG931">
        <v>0.66</v>
      </c>
      <c r="AH931" t="s">
        <v>36</v>
      </c>
      <c r="AI931" t="s">
        <v>702</v>
      </c>
      <c r="AJ931" t="s">
        <v>38</v>
      </c>
    </row>
    <row r="932" spans="1:36" x14ac:dyDescent="0.25">
      <c r="A932" t="s">
        <v>32</v>
      </c>
      <c r="B932" t="s">
        <v>2858</v>
      </c>
      <c r="C932">
        <f>YEAR(B932)</f>
        <v>2002</v>
      </c>
      <c r="D932">
        <v>84.3</v>
      </c>
      <c r="E932">
        <v>71.7</v>
      </c>
      <c r="F932">
        <v>78.900000000000006</v>
      </c>
      <c r="H932" s="2">
        <f>IF(F932-79.11&lt;=0,0,IF(F932-79.11&lt;=1,1,2))</f>
        <v>0</v>
      </c>
      <c r="I932">
        <v>87.6</v>
      </c>
      <c r="J932">
        <v>71.7</v>
      </c>
      <c r="K932">
        <v>80.2</v>
      </c>
      <c r="L932">
        <v>67.599999999999994</v>
      </c>
      <c r="M932">
        <v>69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9.1999999999999993</v>
      </c>
      <c r="W932">
        <v>19.2</v>
      </c>
      <c r="X932">
        <v>1010.9</v>
      </c>
      <c r="Y932">
        <v>34.799999999999997</v>
      </c>
      <c r="Z932">
        <v>6.8</v>
      </c>
      <c r="AA932">
        <v>0</v>
      </c>
      <c r="AB932">
        <v>0</v>
      </c>
      <c r="AC932">
        <v>0</v>
      </c>
      <c r="AD932">
        <v>0</v>
      </c>
      <c r="AE932" t="s">
        <v>2859</v>
      </c>
      <c r="AF932" t="s">
        <v>2860</v>
      </c>
      <c r="AG932">
        <v>0.69</v>
      </c>
      <c r="AH932" t="s">
        <v>36</v>
      </c>
      <c r="AI932" t="s">
        <v>37</v>
      </c>
      <c r="AJ932" t="s">
        <v>38</v>
      </c>
    </row>
    <row r="933" spans="1:36" x14ac:dyDescent="0.25">
      <c r="A933" t="s">
        <v>32</v>
      </c>
      <c r="B933" t="s">
        <v>2861</v>
      </c>
      <c r="C933">
        <f>YEAR(B933)</f>
        <v>2002</v>
      </c>
      <c r="D933">
        <v>82.5</v>
      </c>
      <c r="E933">
        <v>71.7</v>
      </c>
      <c r="F933">
        <v>78</v>
      </c>
      <c r="H933" s="2">
        <f>IF(F933-79.11&lt;=0,0,IF(F933-79.11&lt;=1,1,2))</f>
        <v>0</v>
      </c>
      <c r="I933">
        <v>86.4</v>
      </c>
      <c r="J933">
        <v>71.7</v>
      </c>
      <c r="K933">
        <v>79.3</v>
      </c>
      <c r="L933">
        <v>68.099999999999994</v>
      </c>
      <c r="M933">
        <v>72.3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13.9</v>
      </c>
      <c r="W933">
        <v>322.3</v>
      </c>
      <c r="X933">
        <v>1010.5</v>
      </c>
      <c r="Y933">
        <v>39.200000000000003</v>
      </c>
      <c r="Z933">
        <v>6.8</v>
      </c>
      <c r="AA933">
        <v>0</v>
      </c>
      <c r="AB933">
        <v>0</v>
      </c>
      <c r="AC933">
        <v>0</v>
      </c>
      <c r="AD933">
        <v>0</v>
      </c>
      <c r="AE933" t="s">
        <v>2862</v>
      </c>
      <c r="AF933" t="s">
        <v>2863</v>
      </c>
      <c r="AG933">
        <v>0.73</v>
      </c>
      <c r="AH933" t="s">
        <v>36</v>
      </c>
      <c r="AI933" t="s">
        <v>37</v>
      </c>
      <c r="AJ933" t="s">
        <v>38</v>
      </c>
    </row>
    <row r="934" spans="1:36" x14ac:dyDescent="0.25">
      <c r="A934" t="s">
        <v>32</v>
      </c>
      <c r="B934" t="s">
        <v>2864</v>
      </c>
      <c r="C934">
        <f>YEAR(B934)</f>
        <v>2002</v>
      </c>
      <c r="D934">
        <v>84.3</v>
      </c>
      <c r="E934">
        <v>69.900000000000006</v>
      </c>
      <c r="F934">
        <v>78.2</v>
      </c>
      <c r="H934" s="2">
        <f>IF(F934-79.11&lt;=0,0,IF(F934-79.11&lt;=1,1,2))</f>
        <v>0</v>
      </c>
      <c r="I934">
        <v>88.6</v>
      </c>
      <c r="J934">
        <v>69.900000000000006</v>
      </c>
      <c r="K934">
        <v>79.900000000000006</v>
      </c>
      <c r="L934">
        <v>68.8</v>
      </c>
      <c r="M934">
        <v>73.7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19.5</v>
      </c>
      <c r="W934">
        <v>290</v>
      </c>
      <c r="X934">
        <v>1011.5</v>
      </c>
      <c r="Y934">
        <v>30</v>
      </c>
      <c r="Z934">
        <v>6.6</v>
      </c>
      <c r="AA934">
        <v>0</v>
      </c>
      <c r="AB934">
        <v>0</v>
      </c>
      <c r="AC934">
        <v>0</v>
      </c>
      <c r="AD934">
        <v>0</v>
      </c>
      <c r="AE934" t="s">
        <v>2865</v>
      </c>
      <c r="AF934" t="s">
        <v>2866</v>
      </c>
      <c r="AG934">
        <v>0.75</v>
      </c>
      <c r="AH934" t="s">
        <v>36</v>
      </c>
      <c r="AI934" t="s">
        <v>37</v>
      </c>
      <c r="AJ934" t="s">
        <v>38</v>
      </c>
    </row>
    <row r="935" spans="1:36" x14ac:dyDescent="0.25">
      <c r="A935" t="s">
        <v>32</v>
      </c>
      <c r="B935" t="s">
        <v>2867</v>
      </c>
      <c r="C935">
        <f>YEAR(B935)</f>
        <v>2002</v>
      </c>
      <c r="D935">
        <v>84.3</v>
      </c>
      <c r="E935">
        <v>71.7</v>
      </c>
      <c r="F935">
        <v>79.400000000000006</v>
      </c>
      <c r="H935" s="2">
        <f>IF(F935-79.11&lt;=0,0,IF(F935-79.11&lt;=1,1,2))</f>
        <v>1</v>
      </c>
      <c r="I935">
        <v>89.8</v>
      </c>
      <c r="J935">
        <v>71.7</v>
      </c>
      <c r="K935">
        <v>81.8</v>
      </c>
      <c r="L935">
        <v>67.2</v>
      </c>
      <c r="M935">
        <v>67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17.2</v>
      </c>
      <c r="W935">
        <v>288</v>
      </c>
      <c r="X935">
        <v>1011</v>
      </c>
      <c r="Y935">
        <v>30</v>
      </c>
      <c r="Z935">
        <v>6.5</v>
      </c>
      <c r="AA935">
        <v>0</v>
      </c>
      <c r="AB935">
        <v>0</v>
      </c>
      <c r="AC935">
        <v>0</v>
      </c>
      <c r="AD935">
        <v>0</v>
      </c>
      <c r="AE935" t="s">
        <v>2868</v>
      </c>
      <c r="AF935" t="s">
        <v>2869</v>
      </c>
      <c r="AG935">
        <v>0.79</v>
      </c>
      <c r="AH935" t="s">
        <v>36</v>
      </c>
      <c r="AI935" t="s">
        <v>37</v>
      </c>
      <c r="AJ935" t="s">
        <v>38</v>
      </c>
    </row>
    <row r="936" spans="1:36" x14ac:dyDescent="0.25">
      <c r="A936" t="s">
        <v>32</v>
      </c>
      <c r="B936" t="s">
        <v>2870</v>
      </c>
      <c r="C936">
        <f>YEAR(B936)</f>
        <v>2002</v>
      </c>
      <c r="D936">
        <v>86.1</v>
      </c>
      <c r="E936">
        <v>77.099999999999994</v>
      </c>
      <c r="F936">
        <v>82.7</v>
      </c>
      <c r="H936" s="2">
        <f>IF(F936-79.11&lt;=0,0,IF(F936-79.11&lt;=1,1,2))</f>
        <v>2</v>
      </c>
      <c r="I936">
        <v>92.1</v>
      </c>
      <c r="J936">
        <v>77.099999999999994</v>
      </c>
      <c r="K936">
        <v>84.6</v>
      </c>
      <c r="L936">
        <v>68.3</v>
      </c>
      <c r="M936">
        <v>63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18.3</v>
      </c>
      <c r="W936">
        <v>294.5</v>
      </c>
      <c r="X936">
        <v>1010.5</v>
      </c>
      <c r="Y936">
        <v>30</v>
      </c>
      <c r="Z936">
        <v>6.5</v>
      </c>
      <c r="AA936">
        <v>0</v>
      </c>
      <c r="AB936">
        <v>0</v>
      </c>
      <c r="AC936">
        <v>0</v>
      </c>
      <c r="AD936">
        <v>0</v>
      </c>
      <c r="AE936" t="s">
        <v>2871</v>
      </c>
      <c r="AF936" t="s">
        <v>2872</v>
      </c>
      <c r="AG936">
        <v>0.82</v>
      </c>
      <c r="AH936" t="s">
        <v>36</v>
      </c>
      <c r="AI936" t="s">
        <v>37</v>
      </c>
      <c r="AJ936" t="s">
        <v>38</v>
      </c>
    </row>
    <row r="937" spans="1:36" x14ac:dyDescent="0.25">
      <c r="A937" t="s">
        <v>32</v>
      </c>
      <c r="B937" t="s">
        <v>2873</v>
      </c>
      <c r="C937">
        <f>YEAR(B937)</f>
        <v>2002</v>
      </c>
      <c r="D937">
        <v>87.9</v>
      </c>
      <c r="E937">
        <v>80.7</v>
      </c>
      <c r="F937">
        <v>84.5</v>
      </c>
      <c r="H937" s="2">
        <f>IF(F937-79.11&lt;=0,0,IF(F937-79.11&lt;=1,1,2))</f>
        <v>2</v>
      </c>
      <c r="I937">
        <v>92.9</v>
      </c>
      <c r="J937">
        <v>82.9</v>
      </c>
      <c r="K937">
        <v>86.7</v>
      </c>
      <c r="L937">
        <v>66.099999999999994</v>
      </c>
      <c r="M937">
        <v>54.7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16.100000000000001</v>
      </c>
      <c r="W937">
        <v>296.3</v>
      </c>
      <c r="X937">
        <v>1009.8</v>
      </c>
      <c r="Y937">
        <v>30</v>
      </c>
      <c r="Z937">
        <v>6.3</v>
      </c>
      <c r="AA937">
        <v>0</v>
      </c>
      <c r="AB937">
        <v>0</v>
      </c>
      <c r="AC937">
        <v>0</v>
      </c>
      <c r="AD937">
        <v>0</v>
      </c>
      <c r="AE937" t="s">
        <v>2874</v>
      </c>
      <c r="AF937" t="s">
        <v>2875</v>
      </c>
      <c r="AG937">
        <v>0.86</v>
      </c>
      <c r="AH937" t="s">
        <v>36</v>
      </c>
      <c r="AI937" t="s">
        <v>37</v>
      </c>
      <c r="AJ937" t="s">
        <v>38</v>
      </c>
    </row>
    <row r="938" spans="1:36" x14ac:dyDescent="0.25">
      <c r="A938" t="s">
        <v>32</v>
      </c>
      <c r="B938" t="s">
        <v>2876</v>
      </c>
      <c r="C938">
        <f>YEAR(B938)</f>
        <v>2002</v>
      </c>
      <c r="D938">
        <v>89.7</v>
      </c>
      <c r="E938">
        <v>75.3</v>
      </c>
      <c r="F938">
        <v>83.1</v>
      </c>
      <c r="H938" s="2">
        <f>IF(F938-79.11&lt;=0,0,IF(F938-79.11&lt;=1,1,2))</f>
        <v>2</v>
      </c>
      <c r="I938">
        <v>94.4</v>
      </c>
      <c r="J938">
        <v>75.3</v>
      </c>
      <c r="K938">
        <v>85.8</v>
      </c>
      <c r="L938">
        <v>66.099999999999994</v>
      </c>
      <c r="M938">
        <v>57.3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9.1999999999999993</v>
      </c>
      <c r="W938">
        <v>306.10000000000002</v>
      </c>
      <c r="X938">
        <v>1010.1</v>
      </c>
      <c r="Y938">
        <v>0</v>
      </c>
      <c r="Z938">
        <v>6.2</v>
      </c>
      <c r="AA938">
        <v>0</v>
      </c>
      <c r="AB938">
        <v>0</v>
      </c>
      <c r="AC938">
        <v>0</v>
      </c>
      <c r="AD938">
        <v>0</v>
      </c>
      <c r="AE938" t="s">
        <v>2877</v>
      </c>
      <c r="AF938" t="s">
        <v>2878</v>
      </c>
      <c r="AG938">
        <v>0.89</v>
      </c>
      <c r="AH938" t="s">
        <v>330</v>
      </c>
      <c r="AI938" t="s">
        <v>37</v>
      </c>
      <c r="AJ938" t="s">
        <v>331</v>
      </c>
    </row>
    <row r="939" spans="1:36" x14ac:dyDescent="0.25">
      <c r="A939" t="s">
        <v>32</v>
      </c>
      <c r="B939" t="s">
        <v>2879</v>
      </c>
      <c r="C939">
        <f>YEAR(B939)</f>
        <v>2002</v>
      </c>
      <c r="D939">
        <v>91.5</v>
      </c>
      <c r="E939">
        <v>78.900000000000006</v>
      </c>
      <c r="F939">
        <v>84.8</v>
      </c>
      <c r="H939" s="2">
        <f>IF(F939-79.11&lt;=0,0,IF(F939-79.11&lt;=1,1,2))</f>
        <v>2</v>
      </c>
      <c r="I939">
        <v>96.1</v>
      </c>
      <c r="J939">
        <v>78.900000000000006</v>
      </c>
      <c r="K939">
        <v>86.6</v>
      </c>
      <c r="L939">
        <v>62.7</v>
      </c>
      <c r="M939">
        <v>48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16.100000000000001</v>
      </c>
      <c r="W939">
        <v>276.8</v>
      </c>
      <c r="X939">
        <v>1009.4</v>
      </c>
      <c r="Y939">
        <v>0</v>
      </c>
      <c r="Z939">
        <v>6.2</v>
      </c>
      <c r="AA939">
        <v>0</v>
      </c>
      <c r="AB939">
        <v>0</v>
      </c>
      <c r="AC939">
        <v>0</v>
      </c>
      <c r="AD939">
        <v>0</v>
      </c>
      <c r="AE939" t="s">
        <v>2880</v>
      </c>
      <c r="AF939" t="s">
        <v>2881</v>
      </c>
      <c r="AG939">
        <v>0.92</v>
      </c>
      <c r="AH939" t="s">
        <v>330</v>
      </c>
      <c r="AI939" t="s">
        <v>37</v>
      </c>
      <c r="AJ939" t="s">
        <v>331</v>
      </c>
    </row>
    <row r="940" spans="1:36" x14ac:dyDescent="0.25">
      <c r="A940" t="s">
        <v>32</v>
      </c>
      <c r="B940" t="s">
        <v>2882</v>
      </c>
      <c r="C940">
        <f>YEAR(B940)</f>
        <v>2002</v>
      </c>
      <c r="D940">
        <v>96.9</v>
      </c>
      <c r="E940">
        <v>75.3</v>
      </c>
      <c r="F940">
        <v>85.5</v>
      </c>
      <c r="H940" s="2">
        <f>IF(F940-79.11&lt;=0,0,IF(F940-79.11&lt;=1,1,2))</f>
        <v>2</v>
      </c>
      <c r="I940">
        <v>96.5</v>
      </c>
      <c r="J940">
        <v>75.3</v>
      </c>
      <c r="K940">
        <v>86.2</v>
      </c>
      <c r="L940">
        <v>60.2</v>
      </c>
      <c r="M940">
        <v>43.4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15</v>
      </c>
      <c r="W940">
        <v>162.19999999999999</v>
      </c>
      <c r="X940">
        <v>1006.8</v>
      </c>
      <c r="Y940">
        <v>0</v>
      </c>
      <c r="Z940">
        <v>6.2</v>
      </c>
      <c r="AA940">
        <v>0</v>
      </c>
      <c r="AB940">
        <v>0</v>
      </c>
      <c r="AC940">
        <v>0</v>
      </c>
      <c r="AD940">
        <v>0</v>
      </c>
      <c r="AE940" t="s">
        <v>2883</v>
      </c>
      <c r="AF940" t="s">
        <v>2884</v>
      </c>
      <c r="AG940">
        <v>0.95</v>
      </c>
      <c r="AH940" t="s">
        <v>330</v>
      </c>
      <c r="AI940" t="s">
        <v>37</v>
      </c>
      <c r="AJ940" t="s">
        <v>331</v>
      </c>
    </row>
    <row r="941" spans="1:36" x14ac:dyDescent="0.25">
      <c r="A941" t="s">
        <v>32</v>
      </c>
      <c r="B941" t="s">
        <v>2885</v>
      </c>
      <c r="C941">
        <f>YEAR(B941)</f>
        <v>2002</v>
      </c>
      <c r="D941">
        <v>84.3</v>
      </c>
      <c r="E941">
        <v>80.7</v>
      </c>
      <c r="F941">
        <v>82.8</v>
      </c>
      <c r="H941" s="2">
        <f>IF(F941-79.11&lt;=0,0,IF(F941-79.11&lt;=1,1,2))</f>
        <v>2</v>
      </c>
      <c r="I941">
        <v>87.6</v>
      </c>
      <c r="J941">
        <v>81.2</v>
      </c>
      <c r="K941">
        <v>84.6</v>
      </c>
      <c r="L941">
        <v>64.2</v>
      </c>
      <c r="M941">
        <v>54.1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28.9</v>
      </c>
      <c r="W941">
        <v>287.89999999999998</v>
      </c>
      <c r="X941">
        <v>1005.8</v>
      </c>
      <c r="Y941">
        <v>30</v>
      </c>
      <c r="Z941">
        <v>6.4</v>
      </c>
      <c r="AA941">
        <v>0</v>
      </c>
      <c r="AB941">
        <v>0</v>
      </c>
      <c r="AC941">
        <v>0</v>
      </c>
      <c r="AD941">
        <v>0</v>
      </c>
      <c r="AE941" t="s">
        <v>2886</v>
      </c>
      <c r="AF941" t="s">
        <v>2887</v>
      </c>
      <c r="AG941">
        <v>0</v>
      </c>
      <c r="AH941" t="s">
        <v>36</v>
      </c>
      <c r="AI941" t="s">
        <v>37</v>
      </c>
      <c r="AJ941" t="s">
        <v>38</v>
      </c>
    </row>
    <row r="942" spans="1:36" x14ac:dyDescent="0.25">
      <c r="A942" t="s">
        <v>32</v>
      </c>
      <c r="B942" t="s">
        <v>2888</v>
      </c>
      <c r="C942">
        <f>YEAR(B942)</f>
        <v>2002</v>
      </c>
      <c r="D942">
        <v>84.3</v>
      </c>
      <c r="E942">
        <v>71.7</v>
      </c>
      <c r="F942">
        <v>79.400000000000006</v>
      </c>
      <c r="H942" s="2">
        <f>IF(F942-79.11&lt;=0,0,IF(F942-79.11&lt;=1,1,2))</f>
        <v>1</v>
      </c>
      <c r="I942">
        <v>87.6</v>
      </c>
      <c r="J942">
        <v>71.7</v>
      </c>
      <c r="K942">
        <v>80.7</v>
      </c>
      <c r="L942">
        <v>62.5</v>
      </c>
      <c r="M942">
        <v>57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15</v>
      </c>
      <c r="W942">
        <v>298.3</v>
      </c>
      <c r="X942">
        <v>1008.6</v>
      </c>
      <c r="Y942">
        <v>30</v>
      </c>
      <c r="Z942">
        <v>6.4</v>
      </c>
      <c r="AA942">
        <v>0</v>
      </c>
      <c r="AB942">
        <v>0</v>
      </c>
      <c r="AC942">
        <v>0</v>
      </c>
      <c r="AD942">
        <v>0</v>
      </c>
      <c r="AE942" t="s">
        <v>2889</v>
      </c>
      <c r="AF942" t="s">
        <v>2890</v>
      </c>
      <c r="AG942">
        <v>0.02</v>
      </c>
      <c r="AH942" t="s">
        <v>36</v>
      </c>
      <c r="AI942" t="s">
        <v>37</v>
      </c>
      <c r="AJ942" t="s">
        <v>38</v>
      </c>
    </row>
    <row r="943" spans="1:36" x14ac:dyDescent="0.25">
      <c r="A943" t="s">
        <v>32</v>
      </c>
      <c r="B943" t="s">
        <v>2891</v>
      </c>
      <c r="C943">
        <f>YEAR(B943)</f>
        <v>2002</v>
      </c>
      <c r="D943">
        <v>84.3</v>
      </c>
      <c r="E943">
        <v>69.900000000000006</v>
      </c>
      <c r="F943">
        <v>79.099999999999994</v>
      </c>
      <c r="H943" s="2">
        <f>IF(F943-79.11&lt;=0,0,IF(F943-79.11&lt;=1,1,2))</f>
        <v>0</v>
      </c>
      <c r="I943">
        <v>89.8</v>
      </c>
      <c r="J943">
        <v>69.900000000000006</v>
      </c>
      <c r="K943">
        <v>81</v>
      </c>
      <c r="L943">
        <v>65.5</v>
      </c>
      <c r="M943">
        <v>64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9.1999999999999993</v>
      </c>
      <c r="W943">
        <v>105.7</v>
      </c>
      <c r="X943">
        <v>1010.7</v>
      </c>
      <c r="Y943">
        <v>0</v>
      </c>
      <c r="Z943">
        <v>6.2</v>
      </c>
      <c r="AA943">
        <v>0</v>
      </c>
      <c r="AB943">
        <v>0</v>
      </c>
      <c r="AC943">
        <v>0</v>
      </c>
      <c r="AD943">
        <v>0</v>
      </c>
      <c r="AE943" t="s">
        <v>2892</v>
      </c>
      <c r="AF943" t="s">
        <v>2893</v>
      </c>
      <c r="AG943">
        <v>0.06</v>
      </c>
      <c r="AH943" t="s">
        <v>330</v>
      </c>
      <c r="AI943" t="s">
        <v>37</v>
      </c>
      <c r="AJ943" t="s">
        <v>331</v>
      </c>
    </row>
    <row r="944" spans="1:36" x14ac:dyDescent="0.25">
      <c r="A944" t="s">
        <v>32</v>
      </c>
      <c r="B944" t="s">
        <v>2894</v>
      </c>
      <c r="C944">
        <f>YEAR(B944)</f>
        <v>2002</v>
      </c>
      <c r="D944">
        <v>107.7</v>
      </c>
      <c r="E944">
        <v>80.7</v>
      </c>
      <c r="F944">
        <v>92</v>
      </c>
      <c r="H944" s="2">
        <f>IF(F944-79.11&lt;=0,0,IF(F944-79.11&lt;=1,1,2))</f>
        <v>2</v>
      </c>
      <c r="I944">
        <v>107.7</v>
      </c>
      <c r="J944">
        <v>80.099999999999994</v>
      </c>
      <c r="K944">
        <v>92.2</v>
      </c>
      <c r="L944">
        <v>55</v>
      </c>
      <c r="M944">
        <v>31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17.2</v>
      </c>
      <c r="W944">
        <v>147.19999999999999</v>
      </c>
      <c r="X944">
        <v>1008.7</v>
      </c>
      <c r="Y944">
        <v>0</v>
      </c>
      <c r="Z944">
        <v>6.2</v>
      </c>
      <c r="AA944">
        <v>0</v>
      </c>
      <c r="AB944">
        <v>0</v>
      </c>
      <c r="AC944">
        <v>0</v>
      </c>
      <c r="AD944">
        <v>0</v>
      </c>
      <c r="AE944" t="s">
        <v>2895</v>
      </c>
      <c r="AF944" t="s">
        <v>2896</v>
      </c>
      <c r="AG944">
        <v>0.09</v>
      </c>
      <c r="AH944" t="s">
        <v>330</v>
      </c>
      <c r="AI944" t="s">
        <v>37</v>
      </c>
      <c r="AJ944" t="s">
        <v>331</v>
      </c>
    </row>
    <row r="945" spans="1:36" x14ac:dyDescent="0.25">
      <c r="A945" t="s">
        <v>32</v>
      </c>
      <c r="B945" t="s">
        <v>2897</v>
      </c>
      <c r="C945">
        <f>YEAR(B945)</f>
        <v>2002</v>
      </c>
      <c r="D945">
        <v>111.3</v>
      </c>
      <c r="E945">
        <v>82.5</v>
      </c>
      <c r="F945">
        <v>96.1</v>
      </c>
      <c r="H945" s="2">
        <f>IF(F945-79.11&lt;=0,0,IF(F945-79.11&lt;=1,1,2))</f>
        <v>2</v>
      </c>
      <c r="I945">
        <v>111.3</v>
      </c>
      <c r="J945">
        <v>85.5</v>
      </c>
      <c r="K945">
        <v>95.3</v>
      </c>
      <c r="L945">
        <v>54</v>
      </c>
      <c r="M945">
        <v>28.7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27.5</v>
      </c>
      <c r="W945">
        <v>165.6</v>
      </c>
      <c r="X945">
        <v>1007.1</v>
      </c>
      <c r="Y945">
        <v>53.5</v>
      </c>
      <c r="Z945">
        <v>6.6</v>
      </c>
      <c r="AA945">
        <v>0</v>
      </c>
      <c r="AB945">
        <v>0</v>
      </c>
      <c r="AC945">
        <v>0</v>
      </c>
      <c r="AD945">
        <v>0</v>
      </c>
      <c r="AE945" t="s">
        <v>2898</v>
      </c>
      <c r="AF945" t="s">
        <v>2899</v>
      </c>
      <c r="AG945">
        <v>0.13</v>
      </c>
      <c r="AH945" t="s">
        <v>36</v>
      </c>
      <c r="AI945" t="s">
        <v>37</v>
      </c>
      <c r="AJ945" t="s">
        <v>38</v>
      </c>
    </row>
    <row r="946" spans="1:36" x14ac:dyDescent="0.25">
      <c r="A946" t="s">
        <v>32</v>
      </c>
      <c r="B946" t="s">
        <v>2900</v>
      </c>
      <c r="C946">
        <f>YEAR(B946)</f>
        <v>2002</v>
      </c>
      <c r="D946">
        <v>84.3</v>
      </c>
      <c r="E946">
        <v>77.099999999999994</v>
      </c>
      <c r="F946">
        <v>81.099999999999994</v>
      </c>
      <c r="H946" s="2">
        <f>IF(F946-79.11&lt;=0,0,IF(F946-79.11&lt;=1,1,2))</f>
        <v>2</v>
      </c>
      <c r="I946">
        <v>87.4</v>
      </c>
      <c r="J946">
        <v>77.099999999999994</v>
      </c>
      <c r="K946">
        <v>82.1</v>
      </c>
      <c r="L946">
        <v>64.400000000000006</v>
      </c>
      <c r="M946">
        <v>57.2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27.5</v>
      </c>
      <c r="W946">
        <v>293.39999999999998</v>
      </c>
      <c r="X946">
        <v>1008.6</v>
      </c>
      <c r="Y946">
        <v>31.1</v>
      </c>
      <c r="Z946">
        <v>6.7</v>
      </c>
      <c r="AA946">
        <v>0</v>
      </c>
      <c r="AB946">
        <v>0</v>
      </c>
      <c r="AC946">
        <v>0</v>
      </c>
      <c r="AD946">
        <v>0</v>
      </c>
      <c r="AE946" t="s">
        <v>2901</v>
      </c>
      <c r="AF946" t="s">
        <v>2902</v>
      </c>
      <c r="AG946">
        <v>0.16</v>
      </c>
      <c r="AH946" t="s">
        <v>36</v>
      </c>
      <c r="AI946" t="s">
        <v>37</v>
      </c>
      <c r="AJ946" t="s">
        <v>38</v>
      </c>
    </row>
    <row r="947" spans="1:36" x14ac:dyDescent="0.25">
      <c r="A947" t="s">
        <v>32</v>
      </c>
      <c r="B947" t="s">
        <v>2903</v>
      </c>
      <c r="C947">
        <f>YEAR(B947)</f>
        <v>2002</v>
      </c>
      <c r="D947">
        <v>84.3</v>
      </c>
      <c r="E947">
        <v>71.7</v>
      </c>
      <c r="F947">
        <v>79.099999999999994</v>
      </c>
      <c r="H947" s="2">
        <f>IF(F947-79.11&lt;=0,0,IF(F947-79.11&lt;=1,1,2))</f>
        <v>0</v>
      </c>
      <c r="I947">
        <v>87.6</v>
      </c>
      <c r="J947">
        <v>71.7</v>
      </c>
      <c r="K947">
        <v>80.7</v>
      </c>
      <c r="L947">
        <v>65.8</v>
      </c>
      <c r="M947">
        <v>64.2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21.9</v>
      </c>
      <c r="W947">
        <v>284.7</v>
      </c>
      <c r="X947">
        <v>1008.3</v>
      </c>
      <c r="Y947">
        <v>30</v>
      </c>
      <c r="Z947">
        <v>6.8</v>
      </c>
      <c r="AA947">
        <v>0</v>
      </c>
      <c r="AB947">
        <v>0</v>
      </c>
      <c r="AC947">
        <v>0</v>
      </c>
      <c r="AD947">
        <v>0</v>
      </c>
      <c r="AE947" t="s">
        <v>2904</v>
      </c>
      <c r="AF947" t="s">
        <v>2905</v>
      </c>
      <c r="AG947">
        <v>0.2</v>
      </c>
      <c r="AH947" t="s">
        <v>36</v>
      </c>
      <c r="AI947" t="s">
        <v>37</v>
      </c>
      <c r="AJ947" t="s">
        <v>38</v>
      </c>
    </row>
    <row r="948" spans="1:36" x14ac:dyDescent="0.25">
      <c r="A948" t="s">
        <v>32</v>
      </c>
      <c r="B948" t="s">
        <v>2906</v>
      </c>
      <c r="C948">
        <f>YEAR(B948)</f>
        <v>2002</v>
      </c>
      <c r="D948">
        <v>82.5</v>
      </c>
      <c r="E948">
        <v>69.900000000000006</v>
      </c>
      <c r="F948">
        <v>77.400000000000006</v>
      </c>
      <c r="H948" s="2">
        <f>IF(F948-79.11&lt;=0,0,IF(F948-79.11&lt;=1,1,2))</f>
        <v>0</v>
      </c>
      <c r="I948">
        <v>86.4</v>
      </c>
      <c r="J948">
        <v>69.900000000000006</v>
      </c>
      <c r="K948">
        <v>78.599999999999994</v>
      </c>
      <c r="L948">
        <v>67.3</v>
      </c>
      <c r="M948">
        <v>71.599999999999994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19.5</v>
      </c>
      <c r="W948">
        <v>283.89999999999998</v>
      </c>
      <c r="X948">
        <v>1008.1</v>
      </c>
      <c r="Y948">
        <v>34.700000000000003</v>
      </c>
      <c r="Z948">
        <v>6.7</v>
      </c>
      <c r="AA948">
        <v>0</v>
      </c>
      <c r="AB948">
        <v>0</v>
      </c>
      <c r="AC948">
        <v>0</v>
      </c>
      <c r="AD948">
        <v>0</v>
      </c>
      <c r="AE948" t="s">
        <v>2907</v>
      </c>
      <c r="AF948" t="s">
        <v>2908</v>
      </c>
      <c r="AG948">
        <v>0.25</v>
      </c>
      <c r="AH948" t="s">
        <v>36</v>
      </c>
      <c r="AI948" t="s">
        <v>37</v>
      </c>
      <c r="AJ948" t="s">
        <v>38</v>
      </c>
    </row>
    <row r="949" spans="1:36" x14ac:dyDescent="0.25">
      <c r="A949" t="s">
        <v>32</v>
      </c>
      <c r="B949" t="s">
        <v>2909</v>
      </c>
      <c r="C949">
        <f>YEAR(B949)</f>
        <v>2002</v>
      </c>
      <c r="D949">
        <v>82.5</v>
      </c>
      <c r="E949">
        <v>69.900000000000006</v>
      </c>
      <c r="F949">
        <v>78.2</v>
      </c>
      <c r="H949" s="2">
        <f>IF(F949-79.11&lt;=0,0,IF(F949-79.11&lt;=1,1,2))</f>
        <v>0</v>
      </c>
      <c r="I949">
        <v>86.4</v>
      </c>
      <c r="J949">
        <v>69.900000000000006</v>
      </c>
      <c r="K949">
        <v>79.5</v>
      </c>
      <c r="L949">
        <v>66.599999999999994</v>
      </c>
      <c r="M949">
        <v>68.099999999999994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19.5</v>
      </c>
      <c r="W949">
        <v>293.89999999999998</v>
      </c>
      <c r="X949">
        <v>1006.8</v>
      </c>
      <c r="Y949">
        <v>32.200000000000003</v>
      </c>
      <c r="Z949">
        <v>6.7</v>
      </c>
      <c r="AA949">
        <v>0</v>
      </c>
      <c r="AB949">
        <v>0</v>
      </c>
      <c r="AC949">
        <v>0</v>
      </c>
      <c r="AD949">
        <v>0</v>
      </c>
      <c r="AE949" t="s">
        <v>2910</v>
      </c>
      <c r="AF949" t="s">
        <v>2911</v>
      </c>
      <c r="AG949">
        <v>0.27</v>
      </c>
      <c r="AH949" t="s">
        <v>36</v>
      </c>
      <c r="AI949" t="s">
        <v>37</v>
      </c>
      <c r="AJ949" t="s">
        <v>38</v>
      </c>
    </row>
    <row r="950" spans="1:36" x14ac:dyDescent="0.25">
      <c r="A950" t="s">
        <v>32</v>
      </c>
      <c r="B950" t="s">
        <v>2912</v>
      </c>
      <c r="C950">
        <f>YEAR(B950)</f>
        <v>2002</v>
      </c>
      <c r="D950">
        <v>84.3</v>
      </c>
      <c r="E950">
        <v>71.7</v>
      </c>
      <c r="F950">
        <v>78.099999999999994</v>
      </c>
      <c r="H950" s="2">
        <f>IF(F950-79.11&lt;=0,0,IF(F950-79.11&lt;=1,1,2))</f>
        <v>0</v>
      </c>
      <c r="I950">
        <v>88.6</v>
      </c>
      <c r="J950">
        <v>71.7</v>
      </c>
      <c r="K950">
        <v>79.400000000000006</v>
      </c>
      <c r="L950">
        <v>66.3</v>
      </c>
      <c r="M950">
        <v>67.400000000000006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16.100000000000001</v>
      </c>
      <c r="W950">
        <v>303.10000000000002</v>
      </c>
      <c r="X950">
        <v>1006.1</v>
      </c>
      <c r="Y950">
        <v>30</v>
      </c>
      <c r="Z950">
        <v>6.8</v>
      </c>
      <c r="AA950">
        <v>0</v>
      </c>
      <c r="AB950">
        <v>0</v>
      </c>
      <c r="AC950">
        <v>0</v>
      </c>
      <c r="AD950">
        <v>0</v>
      </c>
      <c r="AE950" t="s">
        <v>2913</v>
      </c>
      <c r="AF950" t="s">
        <v>2914</v>
      </c>
      <c r="AG950">
        <v>0.3</v>
      </c>
      <c r="AH950" t="s">
        <v>36</v>
      </c>
      <c r="AI950" t="s">
        <v>37</v>
      </c>
      <c r="AJ950" t="s">
        <v>38</v>
      </c>
    </row>
    <row r="951" spans="1:36" x14ac:dyDescent="0.25">
      <c r="A951" t="s">
        <v>32</v>
      </c>
      <c r="B951" t="s">
        <v>2915</v>
      </c>
      <c r="C951">
        <f>YEAR(B951)</f>
        <v>2002</v>
      </c>
      <c r="D951">
        <v>82.5</v>
      </c>
      <c r="E951">
        <v>69.900000000000006</v>
      </c>
      <c r="F951">
        <v>77.3</v>
      </c>
      <c r="H951" s="2">
        <f>IF(F951-79.11&lt;=0,0,IF(F951-79.11&lt;=1,1,2))</f>
        <v>0</v>
      </c>
      <c r="I951">
        <v>87.4</v>
      </c>
      <c r="J951">
        <v>69.900000000000006</v>
      </c>
      <c r="K951">
        <v>78.900000000000006</v>
      </c>
      <c r="L951">
        <v>67.7</v>
      </c>
      <c r="M951">
        <v>72.599999999999994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11.4</v>
      </c>
      <c r="W951">
        <v>296.60000000000002</v>
      </c>
      <c r="X951">
        <v>1007.8</v>
      </c>
      <c r="Y951">
        <v>39.1</v>
      </c>
      <c r="Z951">
        <v>6.8</v>
      </c>
      <c r="AA951">
        <v>0</v>
      </c>
      <c r="AB951">
        <v>0</v>
      </c>
      <c r="AC951">
        <v>0</v>
      </c>
      <c r="AD951">
        <v>0</v>
      </c>
      <c r="AE951" t="s">
        <v>2916</v>
      </c>
      <c r="AF951" t="s">
        <v>2917</v>
      </c>
      <c r="AG951">
        <v>0.34</v>
      </c>
      <c r="AH951" t="s">
        <v>36</v>
      </c>
      <c r="AI951" t="s">
        <v>37</v>
      </c>
      <c r="AJ951" t="s">
        <v>38</v>
      </c>
    </row>
    <row r="952" spans="1:36" x14ac:dyDescent="0.25">
      <c r="A952" t="s">
        <v>32</v>
      </c>
      <c r="B952" t="s">
        <v>2918</v>
      </c>
      <c r="C952">
        <f>YEAR(B952)</f>
        <v>2002</v>
      </c>
      <c r="D952">
        <v>82.5</v>
      </c>
      <c r="E952">
        <v>66.3</v>
      </c>
      <c r="F952">
        <v>77.599999999999994</v>
      </c>
      <c r="H952" s="2">
        <f>IF(F952-79.11&lt;=0,0,IF(F952-79.11&lt;=1,1,2))</f>
        <v>0</v>
      </c>
      <c r="I952">
        <v>86.4</v>
      </c>
      <c r="J952">
        <v>66.3</v>
      </c>
      <c r="K952">
        <v>78.5</v>
      </c>
      <c r="L952">
        <v>66.8</v>
      </c>
      <c r="M952">
        <v>70.099999999999994</v>
      </c>
      <c r="O952">
        <v>0.161</v>
      </c>
      <c r="P952">
        <v>100</v>
      </c>
      <c r="Q952">
        <v>8.33</v>
      </c>
      <c r="R952" t="s">
        <v>40</v>
      </c>
      <c r="S952">
        <v>0</v>
      </c>
      <c r="T952">
        <v>0</v>
      </c>
      <c r="U952">
        <v>0</v>
      </c>
      <c r="V952">
        <v>19.5</v>
      </c>
      <c r="W952">
        <v>299</v>
      </c>
      <c r="X952">
        <v>1010.2</v>
      </c>
      <c r="Y952">
        <v>47.4</v>
      </c>
      <c r="Z952">
        <v>6.7</v>
      </c>
      <c r="AA952">
        <v>0</v>
      </c>
      <c r="AB952">
        <v>0</v>
      </c>
      <c r="AC952">
        <v>0</v>
      </c>
      <c r="AD952">
        <v>0</v>
      </c>
      <c r="AE952" t="s">
        <v>2919</v>
      </c>
      <c r="AF952" t="s">
        <v>2920</v>
      </c>
      <c r="AG952">
        <v>0.37</v>
      </c>
      <c r="AH952" t="s">
        <v>56</v>
      </c>
      <c r="AI952" t="s">
        <v>1166</v>
      </c>
      <c r="AJ952" t="s">
        <v>40</v>
      </c>
    </row>
    <row r="953" spans="1:36" x14ac:dyDescent="0.25">
      <c r="A953" t="s">
        <v>32</v>
      </c>
      <c r="B953" t="s">
        <v>2921</v>
      </c>
      <c r="C953">
        <f>YEAR(B953)</f>
        <v>2002</v>
      </c>
      <c r="D953">
        <v>80.7</v>
      </c>
      <c r="E953">
        <v>71.7</v>
      </c>
      <c r="F953">
        <v>77.900000000000006</v>
      </c>
      <c r="H953" s="2">
        <f>IF(F953-79.11&lt;=0,0,IF(F953-79.11&lt;=1,1,2))</f>
        <v>0</v>
      </c>
      <c r="I953">
        <v>83.4</v>
      </c>
      <c r="J953">
        <v>71.7</v>
      </c>
      <c r="K953">
        <v>78.5</v>
      </c>
      <c r="L953">
        <v>66.599999999999994</v>
      </c>
      <c r="M953">
        <v>68.7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18.3</v>
      </c>
      <c r="W953">
        <v>303</v>
      </c>
      <c r="X953">
        <v>1011.3</v>
      </c>
      <c r="Y953">
        <v>50.9</v>
      </c>
      <c r="Z953">
        <v>6.7</v>
      </c>
      <c r="AA953">
        <v>0</v>
      </c>
      <c r="AB953">
        <v>0</v>
      </c>
      <c r="AC953">
        <v>0</v>
      </c>
      <c r="AD953">
        <v>0</v>
      </c>
      <c r="AE953" t="s">
        <v>2922</v>
      </c>
      <c r="AF953" t="s">
        <v>2923</v>
      </c>
      <c r="AG953">
        <v>0.41</v>
      </c>
      <c r="AH953" t="s">
        <v>36</v>
      </c>
      <c r="AI953" t="s">
        <v>37</v>
      </c>
      <c r="AJ953" t="s">
        <v>38</v>
      </c>
    </row>
    <row r="954" spans="1:36" x14ac:dyDescent="0.25">
      <c r="A954" t="s">
        <v>32</v>
      </c>
      <c r="B954" t="s">
        <v>2924</v>
      </c>
      <c r="C954">
        <f>YEAR(B954)</f>
        <v>2002</v>
      </c>
      <c r="D954">
        <v>80.7</v>
      </c>
      <c r="E954">
        <v>75.3</v>
      </c>
      <c r="F954">
        <v>77.599999999999994</v>
      </c>
      <c r="H954" s="2">
        <f>IF(F954-79.11&lt;=0,0,IF(F954-79.11&lt;=1,1,2))</f>
        <v>0</v>
      </c>
      <c r="I954">
        <v>82.9</v>
      </c>
      <c r="J954">
        <v>75.3</v>
      </c>
      <c r="K954">
        <v>78</v>
      </c>
      <c r="L954">
        <v>66.3</v>
      </c>
      <c r="M954">
        <v>68.599999999999994</v>
      </c>
      <c r="O954">
        <v>0.24</v>
      </c>
      <c r="P954">
        <v>100</v>
      </c>
      <c r="Q954">
        <v>4.17</v>
      </c>
      <c r="R954" t="s">
        <v>40</v>
      </c>
      <c r="S954">
        <v>0</v>
      </c>
      <c r="T954">
        <v>0</v>
      </c>
      <c r="U954">
        <v>0</v>
      </c>
      <c r="V954">
        <v>18.3</v>
      </c>
      <c r="W954">
        <v>306.60000000000002</v>
      </c>
      <c r="X954">
        <v>1011.7</v>
      </c>
      <c r="Y954">
        <v>47.1</v>
      </c>
      <c r="Z954">
        <v>6.8</v>
      </c>
      <c r="AA954">
        <v>0</v>
      </c>
      <c r="AB954">
        <v>0</v>
      </c>
      <c r="AC954">
        <v>0</v>
      </c>
      <c r="AD954">
        <v>0</v>
      </c>
      <c r="AE954" t="s">
        <v>2925</v>
      </c>
      <c r="AF954" t="s">
        <v>2926</v>
      </c>
      <c r="AG954">
        <v>0.44</v>
      </c>
      <c r="AH954" t="s">
        <v>56</v>
      </c>
      <c r="AI954" t="s">
        <v>137</v>
      </c>
      <c r="AJ954" t="s">
        <v>40</v>
      </c>
    </row>
    <row r="955" spans="1:36" x14ac:dyDescent="0.25">
      <c r="A955" t="s">
        <v>32</v>
      </c>
      <c r="B955" t="s">
        <v>2927</v>
      </c>
      <c r="C955">
        <f>YEAR(B955)</f>
        <v>2002</v>
      </c>
      <c r="D955">
        <v>82.5</v>
      </c>
      <c r="E955">
        <v>73.5</v>
      </c>
      <c r="F955">
        <v>77.5</v>
      </c>
      <c r="H955" s="2">
        <f>IF(F955-79.11&lt;=0,0,IF(F955-79.11&lt;=1,1,2))</f>
        <v>0</v>
      </c>
      <c r="I955">
        <v>83.5</v>
      </c>
      <c r="J955">
        <v>73.5</v>
      </c>
      <c r="K955">
        <v>78</v>
      </c>
      <c r="L955">
        <v>64.3</v>
      </c>
      <c r="M955">
        <v>64.7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15</v>
      </c>
      <c r="W955">
        <v>290.8</v>
      </c>
      <c r="X955">
        <v>1012.5</v>
      </c>
      <c r="Y955">
        <v>34.200000000000003</v>
      </c>
      <c r="Z955">
        <v>6.7</v>
      </c>
      <c r="AA955">
        <v>0</v>
      </c>
      <c r="AB955">
        <v>0</v>
      </c>
      <c r="AC955">
        <v>0</v>
      </c>
      <c r="AD955">
        <v>0</v>
      </c>
      <c r="AE955" t="s">
        <v>2928</v>
      </c>
      <c r="AF955" t="s">
        <v>2929</v>
      </c>
      <c r="AG955">
        <v>0.48</v>
      </c>
      <c r="AH955" t="s">
        <v>36</v>
      </c>
      <c r="AI955" t="s">
        <v>37</v>
      </c>
      <c r="AJ955" t="s">
        <v>38</v>
      </c>
    </row>
    <row r="956" spans="1:36" x14ac:dyDescent="0.25">
      <c r="A956" t="s">
        <v>32</v>
      </c>
      <c r="B956" t="s">
        <v>2930</v>
      </c>
      <c r="C956">
        <f>YEAR(B956)</f>
        <v>2002</v>
      </c>
      <c r="D956">
        <v>82.5</v>
      </c>
      <c r="E956">
        <v>71.7</v>
      </c>
      <c r="F956">
        <v>78.2</v>
      </c>
      <c r="H956" s="2">
        <f>IF(F956-79.11&lt;=0,0,IF(F956-79.11&lt;=1,1,2))</f>
        <v>0</v>
      </c>
      <c r="I956">
        <v>84.8</v>
      </c>
      <c r="J956">
        <v>71.7</v>
      </c>
      <c r="K956">
        <v>78.900000000000006</v>
      </c>
      <c r="L956">
        <v>64.400000000000006</v>
      </c>
      <c r="M956">
        <v>62.7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15</v>
      </c>
      <c r="W956">
        <v>291.89999999999998</v>
      </c>
      <c r="X956">
        <v>1013.6</v>
      </c>
      <c r="Y956">
        <v>30</v>
      </c>
      <c r="Z956">
        <v>6.6</v>
      </c>
      <c r="AA956">
        <v>0</v>
      </c>
      <c r="AB956">
        <v>0</v>
      </c>
      <c r="AC956">
        <v>0</v>
      </c>
      <c r="AD956">
        <v>0</v>
      </c>
      <c r="AE956" t="s">
        <v>2931</v>
      </c>
      <c r="AF956" t="s">
        <v>2932</v>
      </c>
      <c r="AG956">
        <v>0.5</v>
      </c>
      <c r="AH956" t="s">
        <v>36</v>
      </c>
      <c r="AI956" t="s">
        <v>37</v>
      </c>
      <c r="AJ956" t="s">
        <v>38</v>
      </c>
    </row>
    <row r="957" spans="1:36" x14ac:dyDescent="0.25">
      <c r="A957" t="s">
        <v>32</v>
      </c>
      <c r="B957" t="s">
        <v>2933</v>
      </c>
      <c r="C957">
        <f>YEAR(B957)</f>
        <v>2002</v>
      </c>
      <c r="D957">
        <v>84.3</v>
      </c>
      <c r="E957">
        <v>75.3</v>
      </c>
      <c r="F957">
        <v>79.400000000000006</v>
      </c>
      <c r="H957" s="2">
        <f>IF(F957-79.11&lt;=0,0,IF(F957-79.11&lt;=1,1,2))</f>
        <v>1</v>
      </c>
      <c r="I957">
        <v>86.6</v>
      </c>
      <c r="J957">
        <v>75.3</v>
      </c>
      <c r="K957">
        <v>80.400000000000006</v>
      </c>
      <c r="L957">
        <v>65.099999999999994</v>
      </c>
      <c r="M957">
        <v>61.7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16.100000000000001</v>
      </c>
      <c r="W957">
        <v>290.60000000000002</v>
      </c>
      <c r="X957">
        <v>1014.8</v>
      </c>
      <c r="Y957">
        <v>30</v>
      </c>
      <c r="Z957">
        <v>6.8</v>
      </c>
      <c r="AA957">
        <v>0</v>
      </c>
      <c r="AB957">
        <v>0</v>
      </c>
      <c r="AC957">
        <v>0</v>
      </c>
      <c r="AD957">
        <v>0</v>
      </c>
      <c r="AE957" t="s">
        <v>2934</v>
      </c>
      <c r="AF957" t="s">
        <v>2935</v>
      </c>
      <c r="AG957">
        <v>0.55000000000000004</v>
      </c>
      <c r="AH957" t="s">
        <v>36</v>
      </c>
      <c r="AI957" t="s">
        <v>37</v>
      </c>
      <c r="AJ957" t="s">
        <v>38</v>
      </c>
    </row>
    <row r="958" spans="1:36" x14ac:dyDescent="0.25">
      <c r="A958" t="s">
        <v>32</v>
      </c>
      <c r="B958" t="s">
        <v>2936</v>
      </c>
      <c r="C958">
        <f>YEAR(B958)</f>
        <v>2002</v>
      </c>
      <c r="D958">
        <v>84.3</v>
      </c>
      <c r="E958">
        <v>77.099999999999994</v>
      </c>
      <c r="F958">
        <v>79.599999999999994</v>
      </c>
      <c r="H958" s="2">
        <f>IF(F958-79.11&lt;=0,0,IF(F958-79.11&lt;=1,1,2))</f>
        <v>1</v>
      </c>
      <c r="I958">
        <v>85.8</v>
      </c>
      <c r="J958">
        <v>77.099999999999994</v>
      </c>
      <c r="K958">
        <v>80.599999999999994</v>
      </c>
      <c r="L958">
        <v>65.400000000000006</v>
      </c>
      <c r="M958">
        <v>62.1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21.9</v>
      </c>
      <c r="W958">
        <v>297.10000000000002</v>
      </c>
      <c r="X958">
        <v>1014.5</v>
      </c>
      <c r="Y958">
        <v>34.200000000000003</v>
      </c>
      <c r="Z958">
        <v>6.7</v>
      </c>
      <c r="AA958">
        <v>0</v>
      </c>
      <c r="AB958">
        <v>0</v>
      </c>
      <c r="AC958">
        <v>0</v>
      </c>
      <c r="AD958">
        <v>0</v>
      </c>
      <c r="AE958" t="s">
        <v>2937</v>
      </c>
      <c r="AF958" t="s">
        <v>2938</v>
      </c>
      <c r="AG958">
        <v>0.57999999999999996</v>
      </c>
      <c r="AH958" t="s">
        <v>36</v>
      </c>
      <c r="AI958" t="s">
        <v>37</v>
      </c>
      <c r="AJ958" t="s">
        <v>38</v>
      </c>
    </row>
    <row r="959" spans="1:36" x14ac:dyDescent="0.25">
      <c r="A959" t="s">
        <v>32</v>
      </c>
      <c r="B959" t="s">
        <v>2939</v>
      </c>
      <c r="C959">
        <f>YEAR(B959)</f>
        <v>2002</v>
      </c>
      <c r="D959">
        <v>82.5</v>
      </c>
      <c r="E959">
        <v>77.099999999999994</v>
      </c>
      <c r="F959">
        <v>78.7</v>
      </c>
      <c r="H959" s="2">
        <f>IF(F959-79.11&lt;=0,0,IF(F959-79.11&lt;=1,1,2))</f>
        <v>0</v>
      </c>
      <c r="I959">
        <v>84.1</v>
      </c>
      <c r="J959">
        <v>77.099999999999994</v>
      </c>
      <c r="K959">
        <v>79.2</v>
      </c>
      <c r="L959">
        <v>64.400000000000006</v>
      </c>
      <c r="M959">
        <v>61.7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19.5</v>
      </c>
      <c r="W959">
        <v>293.8</v>
      </c>
      <c r="X959">
        <v>1014</v>
      </c>
      <c r="Y959">
        <v>33.6</v>
      </c>
      <c r="Z959">
        <v>6.8</v>
      </c>
      <c r="AA959">
        <v>0</v>
      </c>
      <c r="AB959">
        <v>0</v>
      </c>
      <c r="AC959">
        <v>0</v>
      </c>
      <c r="AD959">
        <v>0</v>
      </c>
      <c r="AE959" t="s">
        <v>2940</v>
      </c>
      <c r="AF959" t="s">
        <v>2941</v>
      </c>
      <c r="AG959">
        <v>0.61</v>
      </c>
      <c r="AH959" t="s">
        <v>36</v>
      </c>
      <c r="AI959" t="s">
        <v>37</v>
      </c>
      <c r="AJ959" t="s">
        <v>38</v>
      </c>
    </row>
    <row r="960" spans="1:36" x14ac:dyDescent="0.25">
      <c r="A960" t="s">
        <v>32</v>
      </c>
      <c r="B960" t="s">
        <v>2942</v>
      </c>
      <c r="C960">
        <f>YEAR(B960)</f>
        <v>2002</v>
      </c>
      <c r="D960">
        <v>80.7</v>
      </c>
      <c r="E960">
        <v>75.3</v>
      </c>
      <c r="F960">
        <v>77.7</v>
      </c>
      <c r="H960" s="2">
        <f>IF(F960-79.11&lt;=0,0,IF(F960-79.11&lt;=1,1,2))</f>
        <v>0</v>
      </c>
      <c r="I960">
        <v>82.4</v>
      </c>
      <c r="J960">
        <v>75.3</v>
      </c>
      <c r="K960">
        <v>78</v>
      </c>
      <c r="L960">
        <v>63.8</v>
      </c>
      <c r="M960">
        <v>62.4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19.5</v>
      </c>
      <c r="W960">
        <v>297.2</v>
      </c>
      <c r="X960">
        <v>1013</v>
      </c>
      <c r="Y960">
        <v>40</v>
      </c>
      <c r="Z960">
        <v>6.8</v>
      </c>
      <c r="AA960">
        <v>0</v>
      </c>
      <c r="AB960">
        <v>0</v>
      </c>
      <c r="AC960">
        <v>0</v>
      </c>
      <c r="AD960">
        <v>0</v>
      </c>
      <c r="AE960" t="s">
        <v>2943</v>
      </c>
      <c r="AF960" t="s">
        <v>2944</v>
      </c>
      <c r="AG960">
        <v>0.65</v>
      </c>
      <c r="AH960" t="s">
        <v>36</v>
      </c>
      <c r="AI960" t="s">
        <v>37</v>
      </c>
      <c r="AJ960" t="s">
        <v>38</v>
      </c>
    </row>
    <row r="961" spans="1:36" x14ac:dyDescent="0.25">
      <c r="A961" t="s">
        <v>32</v>
      </c>
      <c r="B961" t="s">
        <v>2945</v>
      </c>
      <c r="C961">
        <f>YEAR(B961)</f>
        <v>2002</v>
      </c>
      <c r="D961">
        <v>80.7</v>
      </c>
      <c r="E961">
        <v>75.3</v>
      </c>
      <c r="F961">
        <v>77.400000000000006</v>
      </c>
      <c r="H961" s="2">
        <f>IF(F961-79.11&lt;=0,0,IF(F961-79.11&lt;=1,1,2))</f>
        <v>0</v>
      </c>
      <c r="I961">
        <v>81.5</v>
      </c>
      <c r="J961">
        <v>75.3</v>
      </c>
      <c r="K961">
        <v>77.599999999999994</v>
      </c>
      <c r="L961">
        <v>62.3</v>
      </c>
      <c r="M961">
        <v>60.3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20.8</v>
      </c>
      <c r="W961">
        <v>298.8</v>
      </c>
      <c r="X961">
        <v>1012.5</v>
      </c>
      <c r="Y961">
        <v>34.200000000000003</v>
      </c>
      <c r="Z961">
        <v>6.8</v>
      </c>
      <c r="AA961">
        <v>0</v>
      </c>
      <c r="AB961">
        <v>0</v>
      </c>
      <c r="AC961">
        <v>0</v>
      </c>
      <c r="AD961">
        <v>0</v>
      </c>
      <c r="AE961" t="s">
        <v>2946</v>
      </c>
      <c r="AF961" t="s">
        <v>2947</v>
      </c>
      <c r="AG961">
        <v>0.68</v>
      </c>
      <c r="AH961" t="s">
        <v>36</v>
      </c>
      <c r="AI961" t="s">
        <v>37</v>
      </c>
      <c r="AJ961" t="s">
        <v>38</v>
      </c>
    </row>
    <row r="962" spans="1:36" x14ac:dyDescent="0.25">
      <c r="A962" t="s">
        <v>32</v>
      </c>
      <c r="B962" t="s">
        <v>2948</v>
      </c>
      <c r="C962">
        <f>YEAR(B962)</f>
        <v>2002</v>
      </c>
      <c r="D962">
        <v>80.7</v>
      </c>
      <c r="E962">
        <v>68.099999999999994</v>
      </c>
      <c r="F962">
        <v>75.5</v>
      </c>
      <c r="H962" s="2">
        <f>IF(F962-79.11&lt;=0,0,IF(F962-79.11&lt;=1,1,2))</f>
        <v>0</v>
      </c>
      <c r="I962">
        <v>83.4</v>
      </c>
      <c r="J962">
        <v>68.099999999999994</v>
      </c>
      <c r="K962">
        <v>76.2</v>
      </c>
      <c r="L962">
        <v>64.900000000000006</v>
      </c>
      <c r="M962">
        <v>70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9.1999999999999993</v>
      </c>
      <c r="W962">
        <v>313.39999999999998</v>
      </c>
      <c r="X962">
        <v>1012.5</v>
      </c>
      <c r="Y962">
        <v>30</v>
      </c>
      <c r="Z962">
        <v>6.4</v>
      </c>
      <c r="AA962">
        <v>0</v>
      </c>
      <c r="AB962">
        <v>0</v>
      </c>
      <c r="AC962">
        <v>0</v>
      </c>
      <c r="AD962">
        <v>0</v>
      </c>
      <c r="AE962" t="s">
        <v>2949</v>
      </c>
      <c r="AF962" t="s">
        <v>2950</v>
      </c>
      <c r="AG962">
        <v>0.71</v>
      </c>
      <c r="AH962" t="s">
        <v>36</v>
      </c>
      <c r="AI962" t="s">
        <v>37</v>
      </c>
      <c r="AJ962" t="s">
        <v>38</v>
      </c>
    </row>
    <row r="963" spans="1:36" x14ac:dyDescent="0.25">
      <c r="A963" t="s">
        <v>32</v>
      </c>
      <c r="B963" t="s">
        <v>2951</v>
      </c>
      <c r="C963">
        <f>YEAR(B963)</f>
        <v>2002</v>
      </c>
      <c r="D963">
        <v>84.3</v>
      </c>
      <c r="E963">
        <v>69.900000000000006</v>
      </c>
      <c r="F963">
        <v>76.099999999999994</v>
      </c>
      <c r="H963" s="2">
        <f>IF(F963-79.11&lt;=0,0,IF(F963-79.11&lt;=1,1,2))</f>
        <v>0</v>
      </c>
      <c r="I963">
        <v>86.4</v>
      </c>
      <c r="J963">
        <v>69.900000000000006</v>
      </c>
      <c r="K963">
        <v>76.599999999999994</v>
      </c>
      <c r="L963">
        <v>63.7</v>
      </c>
      <c r="M963">
        <v>67.099999999999994</v>
      </c>
      <c r="O963">
        <v>0.20100000000000001</v>
      </c>
      <c r="P963">
        <v>100</v>
      </c>
      <c r="Q963">
        <v>4.17</v>
      </c>
      <c r="R963" t="s">
        <v>40</v>
      </c>
      <c r="S963">
        <v>0</v>
      </c>
      <c r="T963">
        <v>0</v>
      </c>
      <c r="U963">
        <v>0</v>
      </c>
      <c r="V963">
        <v>10.3</v>
      </c>
      <c r="W963">
        <v>166</v>
      </c>
      <c r="X963">
        <v>1011.6</v>
      </c>
      <c r="Y963">
        <v>63.8</v>
      </c>
      <c r="Z963">
        <v>6.5</v>
      </c>
      <c r="AA963">
        <v>0</v>
      </c>
      <c r="AB963">
        <v>0</v>
      </c>
      <c r="AC963">
        <v>0</v>
      </c>
      <c r="AD963">
        <v>0</v>
      </c>
      <c r="AE963" t="s">
        <v>2952</v>
      </c>
      <c r="AF963" t="s">
        <v>2953</v>
      </c>
      <c r="AG963">
        <v>0.74</v>
      </c>
      <c r="AH963" t="s">
        <v>56</v>
      </c>
      <c r="AI963" t="s">
        <v>65</v>
      </c>
      <c r="AJ963" t="s">
        <v>40</v>
      </c>
    </row>
    <row r="964" spans="1:36" x14ac:dyDescent="0.25">
      <c r="A964" t="s">
        <v>32</v>
      </c>
      <c r="B964" t="s">
        <v>2954</v>
      </c>
      <c r="C964">
        <f>YEAR(B964)</f>
        <v>2002</v>
      </c>
      <c r="D964">
        <v>78.900000000000006</v>
      </c>
      <c r="E964">
        <v>69.900000000000006</v>
      </c>
      <c r="F964">
        <v>74.3</v>
      </c>
      <c r="H964" s="2">
        <f>IF(F964-79.11&lt;=0,0,IF(F964-79.11&lt;=1,1,2))</f>
        <v>0</v>
      </c>
      <c r="I964">
        <v>78.900000000000006</v>
      </c>
      <c r="J964">
        <v>69.900000000000006</v>
      </c>
      <c r="K964">
        <v>74.3</v>
      </c>
      <c r="L964">
        <v>66.8</v>
      </c>
      <c r="M964">
        <v>77.8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12.8</v>
      </c>
      <c r="W964">
        <v>223.4</v>
      </c>
      <c r="X964">
        <v>1009.9</v>
      </c>
      <c r="Y964">
        <v>56.1</v>
      </c>
      <c r="Z964">
        <v>6.8</v>
      </c>
      <c r="AA964">
        <v>0</v>
      </c>
      <c r="AB964">
        <v>0</v>
      </c>
      <c r="AC964">
        <v>0</v>
      </c>
      <c r="AD964">
        <v>0</v>
      </c>
      <c r="AE964" t="s">
        <v>2955</v>
      </c>
      <c r="AF964" t="s">
        <v>2956</v>
      </c>
      <c r="AG964">
        <v>0.75</v>
      </c>
      <c r="AH964" t="s">
        <v>36</v>
      </c>
      <c r="AI964" t="s">
        <v>37</v>
      </c>
      <c r="AJ964" t="s">
        <v>38</v>
      </c>
    </row>
    <row r="965" spans="1:36" x14ac:dyDescent="0.25">
      <c r="A965" t="s">
        <v>32</v>
      </c>
      <c r="B965" t="s">
        <v>2957</v>
      </c>
      <c r="C965">
        <f>YEAR(B965)</f>
        <v>2002</v>
      </c>
      <c r="D965">
        <v>80.7</v>
      </c>
      <c r="E965">
        <v>68.099999999999994</v>
      </c>
      <c r="F965">
        <v>74.099999999999994</v>
      </c>
      <c r="G965" s="2">
        <f>AVERAGE(F965:F1055)</f>
        <v>68.808791208791206</v>
      </c>
      <c r="H965" s="2">
        <f>IF(F965-68.81&lt;=0,0,IF(F965-68.81&lt;=1,1,2))</f>
        <v>2</v>
      </c>
      <c r="I965">
        <v>83.4</v>
      </c>
      <c r="J965">
        <v>68.099999999999994</v>
      </c>
      <c r="K965">
        <v>74.2</v>
      </c>
      <c r="L965">
        <v>66.5</v>
      </c>
      <c r="M965">
        <v>77.900000000000006</v>
      </c>
      <c r="O965">
        <v>3.1E-2</v>
      </c>
      <c r="P965">
        <v>100</v>
      </c>
      <c r="Q965">
        <v>4.17</v>
      </c>
      <c r="R965" t="s">
        <v>40</v>
      </c>
      <c r="S965">
        <v>0</v>
      </c>
      <c r="T965">
        <v>0</v>
      </c>
      <c r="U965">
        <v>0</v>
      </c>
      <c r="V965">
        <v>10.3</v>
      </c>
      <c r="W965">
        <v>282.8</v>
      </c>
      <c r="X965">
        <v>1010.7</v>
      </c>
      <c r="Y965">
        <v>48.2</v>
      </c>
      <c r="Z965">
        <v>6.6</v>
      </c>
      <c r="AA965">
        <v>0</v>
      </c>
      <c r="AB965">
        <v>0</v>
      </c>
      <c r="AC965">
        <v>0</v>
      </c>
      <c r="AD965">
        <v>0</v>
      </c>
      <c r="AE965" t="s">
        <v>2958</v>
      </c>
      <c r="AF965" t="s">
        <v>2959</v>
      </c>
      <c r="AG965">
        <v>0.81</v>
      </c>
      <c r="AH965" t="s">
        <v>56</v>
      </c>
      <c r="AI965" t="s">
        <v>65</v>
      </c>
      <c r="AJ965" t="s">
        <v>40</v>
      </c>
    </row>
    <row r="966" spans="1:36" x14ac:dyDescent="0.25">
      <c r="A966" t="s">
        <v>32</v>
      </c>
      <c r="B966" t="s">
        <v>2960</v>
      </c>
      <c r="C966">
        <f>YEAR(B966)</f>
        <v>2002</v>
      </c>
      <c r="D966">
        <v>80.7</v>
      </c>
      <c r="E966">
        <v>68.099999999999994</v>
      </c>
      <c r="F966">
        <v>74</v>
      </c>
      <c r="H966" s="2">
        <f>IF(F966-68.81&lt;=0,0,IF(F966-68.81&lt;=1,1,2))</f>
        <v>2</v>
      </c>
      <c r="I966">
        <v>83.4</v>
      </c>
      <c r="J966">
        <v>68.099999999999994</v>
      </c>
      <c r="K966">
        <v>74.099999999999994</v>
      </c>
      <c r="L966">
        <v>67.7</v>
      </c>
      <c r="M966">
        <v>81.400000000000006</v>
      </c>
      <c r="O966">
        <v>7.9000000000000001E-2</v>
      </c>
      <c r="P966">
        <v>100</v>
      </c>
      <c r="Q966">
        <v>4.17</v>
      </c>
      <c r="R966" t="s">
        <v>40</v>
      </c>
      <c r="S966">
        <v>0</v>
      </c>
      <c r="T966">
        <v>0</v>
      </c>
      <c r="U966">
        <v>0</v>
      </c>
      <c r="V966">
        <v>10.3</v>
      </c>
      <c r="W966">
        <v>109.4</v>
      </c>
      <c r="X966">
        <v>1014.3</v>
      </c>
      <c r="Y966">
        <v>43.6</v>
      </c>
      <c r="Z966">
        <v>6.8</v>
      </c>
      <c r="AA966">
        <v>0</v>
      </c>
      <c r="AB966">
        <v>0</v>
      </c>
      <c r="AC966">
        <v>0</v>
      </c>
      <c r="AD966">
        <v>0</v>
      </c>
      <c r="AE966" t="s">
        <v>2961</v>
      </c>
      <c r="AF966" t="s">
        <v>2962</v>
      </c>
      <c r="AG966">
        <v>0.84</v>
      </c>
      <c r="AH966" t="s">
        <v>56</v>
      </c>
      <c r="AI966" t="s">
        <v>2394</v>
      </c>
      <c r="AJ966" t="s">
        <v>40</v>
      </c>
    </row>
    <row r="967" spans="1:36" x14ac:dyDescent="0.25">
      <c r="A967" t="s">
        <v>32</v>
      </c>
      <c r="B967" t="s">
        <v>2963</v>
      </c>
      <c r="C967">
        <f>YEAR(B967)</f>
        <v>2002</v>
      </c>
      <c r="D967">
        <v>80.7</v>
      </c>
      <c r="E967">
        <v>68.099999999999994</v>
      </c>
      <c r="F967">
        <v>75</v>
      </c>
      <c r="H967" s="2">
        <f>IF(F967-68.81&lt;=0,0,IF(F967-68.81&lt;=1,1,2))</f>
        <v>2</v>
      </c>
      <c r="I967">
        <v>83.4</v>
      </c>
      <c r="J967">
        <v>68.099999999999994</v>
      </c>
      <c r="K967">
        <v>75.400000000000006</v>
      </c>
      <c r="L967">
        <v>65.2</v>
      </c>
      <c r="M967">
        <v>72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11.4</v>
      </c>
      <c r="W967">
        <v>263.39999999999998</v>
      </c>
      <c r="X967">
        <v>1016</v>
      </c>
      <c r="Y967">
        <v>43.3</v>
      </c>
      <c r="Z967">
        <v>6.8</v>
      </c>
      <c r="AA967">
        <v>0</v>
      </c>
      <c r="AB967">
        <v>0</v>
      </c>
      <c r="AC967">
        <v>0</v>
      </c>
      <c r="AD967">
        <v>0</v>
      </c>
      <c r="AE967" t="s">
        <v>2964</v>
      </c>
      <c r="AF967" t="s">
        <v>2965</v>
      </c>
      <c r="AG967">
        <v>0.88</v>
      </c>
      <c r="AH967" t="s">
        <v>36</v>
      </c>
      <c r="AI967" t="s">
        <v>37</v>
      </c>
      <c r="AJ967" t="s">
        <v>38</v>
      </c>
    </row>
    <row r="968" spans="1:36" x14ac:dyDescent="0.25">
      <c r="A968" t="s">
        <v>32</v>
      </c>
      <c r="B968" t="s">
        <v>2966</v>
      </c>
      <c r="C968">
        <f>YEAR(B968)</f>
        <v>2002</v>
      </c>
      <c r="D968">
        <v>78.900000000000006</v>
      </c>
      <c r="E968">
        <v>68.099999999999994</v>
      </c>
      <c r="F968">
        <v>74.900000000000006</v>
      </c>
      <c r="H968" s="2">
        <f>IF(F968-68.81&lt;=0,0,IF(F968-68.81&lt;=1,1,2))</f>
        <v>2</v>
      </c>
      <c r="I968">
        <v>78.900000000000006</v>
      </c>
      <c r="J968">
        <v>68.099999999999994</v>
      </c>
      <c r="K968">
        <v>74.900000000000006</v>
      </c>
      <c r="L968">
        <v>64.5</v>
      </c>
      <c r="M968">
        <v>70.400000000000006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18.3</v>
      </c>
      <c r="W968">
        <v>281.10000000000002</v>
      </c>
      <c r="X968">
        <v>1014.6</v>
      </c>
      <c r="Y968">
        <v>43.7</v>
      </c>
      <c r="Z968">
        <v>6.8</v>
      </c>
      <c r="AA968">
        <v>0</v>
      </c>
      <c r="AB968">
        <v>0</v>
      </c>
      <c r="AC968">
        <v>0</v>
      </c>
      <c r="AD968">
        <v>0</v>
      </c>
      <c r="AE968" t="s">
        <v>2967</v>
      </c>
      <c r="AF968" t="s">
        <v>2968</v>
      </c>
      <c r="AG968">
        <v>0.91</v>
      </c>
      <c r="AH968" t="s">
        <v>36</v>
      </c>
      <c r="AI968" t="s">
        <v>37</v>
      </c>
      <c r="AJ968" t="s">
        <v>38</v>
      </c>
    </row>
    <row r="969" spans="1:36" x14ac:dyDescent="0.25">
      <c r="A969" t="s">
        <v>32</v>
      </c>
      <c r="B969" t="s">
        <v>2969</v>
      </c>
      <c r="C969">
        <f>YEAR(B969)</f>
        <v>2002</v>
      </c>
      <c r="D969">
        <v>80.7</v>
      </c>
      <c r="E969">
        <v>68.099999999999994</v>
      </c>
      <c r="F969">
        <v>75.2</v>
      </c>
      <c r="H969" s="2">
        <f>IF(F969-68.81&lt;=0,0,IF(F969-68.81&lt;=1,1,2))</f>
        <v>2</v>
      </c>
      <c r="I969">
        <v>83.4</v>
      </c>
      <c r="J969">
        <v>68.099999999999994</v>
      </c>
      <c r="K969">
        <v>75.5</v>
      </c>
      <c r="L969">
        <v>63.9</v>
      </c>
      <c r="M969">
        <v>68.3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13.9</v>
      </c>
      <c r="W969">
        <v>270.60000000000002</v>
      </c>
      <c r="X969">
        <v>1012.9</v>
      </c>
      <c r="Y969">
        <v>42.4</v>
      </c>
      <c r="Z969">
        <v>6.8</v>
      </c>
      <c r="AA969">
        <v>0</v>
      </c>
      <c r="AB969">
        <v>0</v>
      </c>
      <c r="AC969">
        <v>0</v>
      </c>
      <c r="AD969">
        <v>0</v>
      </c>
      <c r="AE969" t="s">
        <v>2970</v>
      </c>
      <c r="AF969" t="s">
        <v>2971</v>
      </c>
      <c r="AG969">
        <v>0.94</v>
      </c>
      <c r="AH969" t="s">
        <v>36</v>
      </c>
      <c r="AI969" t="s">
        <v>37</v>
      </c>
      <c r="AJ969" t="s">
        <v>38</v>
      </c>
    </row>
    <row r="970" spans="1:36" x14ac:dyDescent="0.25">
      <c r="A970" t="s">
        <v>32</v>
      </c>
      <c r="B970" t="s">
        <v>2972</v>
      </c>
      <c r="C970">
        <f>YEAR(B970)</f>
        <v>2002</v>
      </c>
      <c r="D970">
        <v>80.7</v>
      </c>
      <c r="E970">
        <v>69.900000000000006</v>
      </c>
      <c r="F970">
        <v>75.2</v>
      </c>
      <c r="H970" s="2">
        <f>IF(F970-68.81&lt;=0,0,IF(F970-68.81&lt;=1,1,2))</f>
        <v>2</v>
      </c>
      <c r="I970">
        <v>83.4</v>
      </c>
      <c r="J970">
        <v>69.900000000000006</v>
      </c>
      <c r="K970">
        <v>75.599999999999994</v>
      </c>
      <c r="L970">
        <v>65.2</v>
      </c>
      <c r="M970">
        <v>71.400000000000006</v>
      </c>
      <c r="O970">
        <v>0.161</v>
      </c>
      <c r="P970">
        <v>100</v>
      </c>
      <c r="Q970">
        <v>4.17</v>
      </c>
      <c r="R970" t="s">
        <v>40</v>
      </c>
      <c r="S970">
        <v>0</v>
      </c>
      <c r="T970">
        <v>0</v>
      </c>
      <c r="U970">
        <v>0</v>
      </c>
      <c r="V970">
        <v>11.4</v>
      </c>
      <c r="W970">
        <v>280.39999999999998</v>
      </c>
      <c r="X970">
        <v>1012.5</v>
      </c>
      <c r="Y970">
        <v>42.4</v>
      </c>
      <c r="Z970">
        <v>6.7</v>
      </c>
      <c r="AA970">
        <v>0</v>
      </c>
      <c r="AB970">
        <v>0</v>
      </c>
      <c r="AC970">
        <v>0</v>
      </c>
      <c r="AD970">
        <v>0</v>
      </c>
      <c r="AE970" t="s">
        <v>2973</v>
      </c>
      <c r="AF970" t="s">
        <v>2974</v>
      </c>
      <c r="AG970">
        <v>0.98</v>
      </c>
      <c r="AH970" t="s">
        <v>56</v>
      </c>
      <c r="AI970" t="s">
        <v>61</v>
      </c>
      <c r="AJ970" t="s">
        <v>40</v>
      </c>
    </row>
    <row r="971" spans="1:36" x14ac:dyDescent="0.25">
      <c r="A971" t="s">
        <v>32</v>
      </c>
      <c r="B971" t="s">
        <v>2975</v>
      </c>
      <c r="C971">
        <f>YEAR(B971)</f>
        <v>2002</v>
      </c>
      <c r="D971">
        <v>80.7</v>
      </c>
      <c r="E971">
        <v>68.099999999999994</v>
      </c>
      <c r="F971">
        <v>75.8</v>
      </c>
      <c r="H971" s="2">
        <f>IF(F971-68.81&lt;=0,0,IF(F971-68.81&lt;=1,1,2))</f>
        <v>2</v>
      </c>
      <c r="I971">
        <v>83.4</v>
      </c>
      <c r="J971">
        <v>68.099999999999994</v>
      </c>
      <c r="K971">
        <v>76.599999999999994</v>
      </c>
      <c r="L971">
        <v>65.7</v>
      </c>
      <c r="M971">
        <v>71.3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10.3</v>
      </c>
      <c r="W971">
        <v>297.7</v>
      </c>
      <c r="X971">
        <v>1013.5</v>
      </c>
      <c r="Y971">
        <v>33.5</v>
      </c>
      <c r="Z971">
        <v>6.8</v>
      </c>
      <c r="AA971">
        <v>0</v>
      </c>
      <c r="AB971">
        <v>0</v>
      </c>
      <c r="AC971">
        <v>0</v>
      </c>
      <c r="AD971">
        <v>0</v>
      </c>
      <c r="AE971" t="s">
        <v>2976</v>
      </c>
      <c r="AF971" t="s">
        <v>2977</v>
      </c>
      <c r="AG971">
        <v>0</v>
      </c>
      <c r="AH971" t="s">
        <v>36</v>
      </c>
      <c r="AI971" t="s">
        <v>37</v>
      </c>
      <c r="AJ971" t="s">
        <v>38</v>
      </c>
    </row>
    <row r="972" spans="1:36" x14ac:dyDescent="0.25">
      <c r="A972" t="s">
        <v>32</v>
      </c>
      <c r="B972" t="s">
        <v>2978</v>
      </c>
      <c r="C972">
        <f>YEAR(B972)</f>
        <v>2002</v>
      </c>
      <c r="D972">
        <v>82.5</v>
      </c>
      <c r="E972">
        <v>68.099999999999994</v>
      </c>
      <c r="F972">
        <v>75.5</v>
      </c>
      <c r="H972" s="2">
        <f>IF(F972-68.81&lt;=0,0,IF(F972-68.81&lt;=1,1,2))</f>
        <v>2</v>
      </c>
      <c r="I972">
        <v>84.8</v>
      </c>
      <c r="J972">
        <v>68.099999999999994</v>
      </c>
      <c r="K972">
        <v>76.2</v>
      </c>
      <c r="L972">
        <v>66</v>
      </c>
      <c r="M972">
        <v>73.2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10.3</v>
      </c>
      <c r="W972">
        <v>125.1</v>
      </c>
      <c r="X972">
        <v>1012.9</v>
      </c>
      <c r="Y972">
        <v>30</v>
      </c>
      <c r="Z972">
        <v>6.7</v>
      </c>
      <c r="AA972">
        <v>0</v>
      </c>
      <c r="AB972">
        <v>0</v>
      </c>
      <c r="AC972">
        <v>0</v>
      </c>
      <c r="AD972">
        <v>0</v>
      </c>
      <c r="AE972" t="s">
        <v>2979</v>
      </c>
      <c r="AF972" t="s">
        <v>2980</v>
      </c>
      <c r="AG972">
        <v>0.04</v>
      </c>
      <c r="AH972" t="s">
        <v>36</v>
      </c>
      <c r="AI972" t="s">
        <v>37</v>
      </c>
      <c r="AJ972" t="s">
        <v>38</v>
      </c>
    </row>
    <row r="973" spans="1:36" x14ac:dyDescent="0.25">
      <c r="A973" t="s">
        <v>32</v>
      </c>
      <c r="B973" t="s">
        <v>2981</v>
      </c>
      <c r="C973">
        <f>YEAR(B973)</f>
        <v>2002</v>
      </c>
      <c r="D973">
        <v>80.7</v>
      </c>
      <c r="E973">
        <v>69.900000000000006</v>
      </c>
      <c r="F973">
        <v>73.599999999999994</v>
      </c>
      <c r="H973" s="2">
        <f>IF(F973-68.81&lt;=0,0,IF(F973-68.81&lt;=1,1,2))</f>
        <v>2</v>
      </c>
      <c r="I973">
        <v>82.4</v>
      </c>
      <c r="J973">
        <v>69.900000000000006</v>
      </c>
      <c r="K973">
        <v>73.8</v>
      </c>
      <c r="L973">
        <v>66</v>
      </c>
      <c r="M973">
        <v>78.099999999999994</v>
      </c>
      <c r="O973">
        <v>1.02</v>
      </c>
      <c r="P973">
        <v>100</v>
      </c>
      <c r="Q973">
        <v>4.17</v>
      </c>
      <c r="R973" t="s">
        <v>40</v>
      </c>
      <c r="S973">
        <v>0</v>
      </c>
      <c r="T973">
        <v>0</v>
      </c>
      <c r="U973">
        <v>0</v>
      </c>
      <c r="V973">
        <v>12.8</v>
      </c>
      <c r="W973">
        <v>233.1</v>
      </c>
      <c r="X973">
        <v>1012.9</v>
      </c>
      <c r="Y973">
        <v>47.9</v>
      </c>
      <c r="Z973">
        <v>6.5</v>
      </c>
      <c r="AA973">
        <v>0</v>
      </c>
      <c r="AB973">
        <v>0</v>
      </c>
      <c r="AC973">
        <v>0</v>
      </c>
      <c r="AD973">
        <v>0</v>
      </c>
      <c r="AE973" t="s">
        <v>2982</v>
      </c>
      <c r="AF973" t="s">
        <v>2983</v>
      </c>
      <c r="AG973">
        <v>0.08</v>
      </c>
      <c r="AH973" t="s">
        <v>56</v>
      </c>
      <c r="AI973" t="s">
        <v>2394</v>
      </c>
      <c r="AJ973" t="s">
        <v>40</v>
      </c>
    </row>
    <row r="974" spans="1:36" x14ac:dyDescent="0.25">
      <c r="A974" t="s">
        <v>32</v>
      </c>
      <c r="B974" t="s">
        <v>2984</v>
      </c>
      <c r="C974">
        <f>YEAR(B974)</f>
        <v>2002</v>
      </c>
      <c r="D974">
        <v>78.900000000000006</v>
      </c>
      <c r="E974">
        <v>68.099999999999994</v>
      </c>
      <c r="F974">
        <v>73.8</v>
      </c>
      <c r="H974" s="2">
        <f>IF(F974-68.81&lt;=0,0,IF(F974-68.81&lt;=1,1,2))</f>
        <v>2</v>
      </c>
      <c r="I974">
        <v>78.900000000000006</v>
      </c>
      <c r="J974">
        <v>68.099999999999994</v>
      </c>
      <c r="K974">
        <v>73.8</v>
      </c>
      <c r="L974">
        <v>65.099999999999994</v>
      </c>
      <c r="M974">
        <v>75.3</v>
      </c>
      <c r="O974">
        <v>3.9E-2</v>
      </c>
      <c r="P974">
        <v>100</v>
      </c>
      <c r="Q974">
        <v>4.17</v>
      </c>
      <c r="R974" t="s">
        <v>40</v>
      </c>
      <c r="S974">
        <v>0</v>
      </c>
      <c r="T974">
        <v>0</v>
      </c>
      <c r="U974">
        <v>0</v>
      </c>
      <c r="V974">
        <v>19.5</v>
      </c>
      <c r="W974">
        <v>282.60000000000002</v>
      </c>
      <c r="X974">
        <v>1011</v>
      </c>
      <c r="Y974">
        <v>39.200000000000003</v>
      </c>
      <c r="Z974">
        <v>6.6</v>
      </c>
      <c r="AA974">
        <v>0</v>
      </c>
      <c r="AB974">
        <v>0</v>
      </c>
      <c r="AC974">
        <v>0</v>
      </c>
      <c r="AD974">
        <v>0</v>
      </c>
      <c r="AE974" t="s">
        <v>2985</v>
      </c>
      <c r="AF974" t="s">
        <v>2986</v>
      </c>
      <c r="AG974">
        <v>0.11</v>
      </c>
      <c r="AH974" t="s">
        <v>56</v>
      </c>
      <c r="AI974" t="s">
        <v>137</v>
      </c>
      <c r="AJ974" t="s">
        <v>40</v>
      </c>
    </row>
    <row r="975" spans="1:36" x14ac:dyDescent="0.25">
      <c r="A975" t="s">
        <v>32</v>
      </c>
      <c r="B975" t="s">
        <v>2987</v>
      </c>
      <c r="C975">
        <f>YEAR(B975)</f>
        <v>2002</v>
      </c>
      <c r="D975">
        <v>82.5</v>
      </c>
      <c r="E975">
        <v>66.3</v>
      </c>
      <c r="F975">
        <v>74</v>
      </c>
      <c r="H975" s="2">
        <f>IF(F975-68.81&lt;=0,0,IF(F975-68.81&lt;=1,1,2))</f>
        <v>2</v>
      </c>
      <c r="I975">
        <v>84.8</v>
      </c>
      <c r="J975">
        <v>66.3</v>
      </c>
      <c r="K975">
        <v>74.099999999999994</v>
      </c>
      <c r="L975">
        <v>64.7</v>
      </c>
      <c r="M975">
        <v>73.400000000000006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6.9</v>
      </c>
      <c r="W975">
        <v>222.9</v>
      </c>
      <c r="X975">
        <v>1010</v>
      </c>
      <c r="Y975">
        <v>37</v>
      </c>
      <c r="Z975">
        <v>6.3</v>
      </c>
      <c r="AA975">
        <v>0</v>
      </c>
      <c r="AB975">
        <v>0</v>
      </c>
      <c r="AC975">
        <v>0</v>
      </c>
      <c r="AD975">
        <v>0</v>
      </c>
      <c r="AE975" t="s">
        <v>2988</v>
      </c>
      <c r="AF975" t="s">
        <v>2989</v>
      </c>
      <c r="AG975">
        <v>0.15</v>
      </c>
      <c r="AH975" t="s">
        <v>36</v>
      </c>
      <c r="AI975" t="s">
        <v>37</v>
      </c>
      <c r="AJ975" t="s">
        <v>38</v>
      </c>
    </row>
    <row r="976" spans="1:36" x14ac:dyDescent="0.25">
      <c r="A976" t="s">
        <v>32</v>
      </c>
      <c r="B976" t="s">
        <v>2990</v>
      </c>
      <c r="C976">
        <f>YEAR(B976)</f>
        <v>2002</v>
      </c>
      <c r="D976">
        <v>80.7</v>
      </c>
      <c r="E976">
        <v>68.099999999999994</v>
      </c>
      <c r="F976">
        <v>75.099999999999994</v>
      </c>
      <c r="H976" s="2">
        <f>IF(F976-68.81&lt;=0,0,IF(F976-68.81&lt;=1,1,2))</f>
        <v>2</v>
      </c>
      <c r="I976">
        <v>82.9</v>
      </c>
      <c r="J976">
        <v>68.099999999999994</v>
      </c>
      <c r="K976">
        <v>75.599999999999994</v>
      </c>
      <c r="L976">
        <v>63.5</v>
      </c>
      <c r="M976">
        <v>68.099999999999994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11.4</v>
      </c>
      <c r="W976">
        <v>141.4</v>
      </c>
      <c r="X976">
        <v>1011.4</v>
      </c>
      <c r="Y976">
        <v>44.3</v>
      </c>
      <c r="Z976">
        <v>6.6</v>
      </c>
      <c r="AA976">
        <v>0</v>
      </c>
      <c r="AB976">
        <v>0</v>
      </c>
      <c r="AC976">
        <v>0</v>
      </c>
      <c r="AD976">
        <v>0</v>
      </c>
      <c r="AE976" t="s">
        <v>2991</v>
      </c>
      <c r="AF976" t="s">
        <v>2992</v>
      </c>
      <c r="AG976">
        <v>0.18</v>
      </c>
      <c r="AH976" t="s">
        <v>36</v>
      </c>
      <c r="AI976" t="s">
        <v>37</v>
      </c>
      <c r="AJ976" t="s">
        <v>38</v>
      </c>
    </row>
    <row r="977" spans="1:36" x14ac:dyDescent="0.25">
      <c r="A977" t="s">
        <v>32</v>
      </c>
      <c r="B977" t="s">
        <v>2993</v>
      </c>
      <c r="C977">
        <f>YEAR(B977)</f>
        <v>2002</v>
      </c>
      <c r="D977">
        <v>82.5</v>
      </c>
      <c r="E977">
        <v>68.099999999999994</v>
      </c>
      <c r="F977">
        <v>74.599999999999994</v>
      </c>
      <c r="H977" s="2">
        <f>IF(F977-68.81&lt;=0,0,IF(F977-68.81&lt;=1,1,2))</f>
        <v>2</v>
      </c>
      <c r="I977">
        <v>85.5</v>
      </c>
      <c r="J977">
        <v>68.099999999999994</v>
      </c>
      <c r="K977">
        <v>75.3</v>
      </c>
      <c r="L977">
        <v>65.900000000000006</v>
      </c>
      <c r="M977">
        <v>74.900000000000006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9.1999999999999993</v>
      </c>
      <c r="W977">
        <v>115.4</v>
      </c>
      <c r="X977">
        <v>1014.9</v>
      </c>
      <c r="Y977">
        <v>30</v>
      </c>
      <c r="Z977">
        <v>6.8</v>
      </c>
      <c r="AA977">
        <v>0</v>
      </c>
      <c r="AB977">
        <v>0</v>
      </c>
      <c r="AC977">
        <v>0</v>
      </c>
      <c r="AD977">
        <v>0</v>
      </c>
      <c r="AE977" t="s">
        <v>2994</v>
      </c>
      <c r="AF977" t="s">
        <v>2995</v>
      </c>
      <c r="AG977">
        <v>0.25</v>
      </c>
      <c r="AH977" t="s">
        <v>36</v>
      </c>
      <c r="AI977" t="s">
        <v>37</v>
      </c>
      <c r="AJ977" t="s">
        <v>38</v>
      </c>
    </row>
    <row r="978" spans="1:36" x14ac:dyDescent="0.25">
      <c r="A978" t="s">
        <v>32</v>
      </c>
      <c r="B978" t="s">
        <v>2996</v>
      </c>
      <c r="C978">
        <f>YEAR(B978)</f>
        <v>2002</v>
      </c>
      <c r="D978">
        <v>84.3</v>
      </c>
      <c r="E978">
        <v>68.099999999999994</v>
      </c>
      <c r="F978">
        <v>74.2</v>
      </c>
      <c r="H978" s="2">
        <f>IF(F978-68.81&lt;=0,0,IF(F978-68.81&lt;=1,1,2))</f>
        <v>2</v>
      </c>
      <c r="I978">
        <v>84</v>
      </c>
      <c r="J978">
        <v>68.099999999999994</v>
      </c>
      <c r="K978">
        <v>74.3</v>
      </c>
      <c r="L978">
        <v>64.5</v>
      </c>
      <c r="M978">
        <v>73</v>
      </c>
      <c r="O978">
        <v>0.24</v>
      </c>
      <c r="P978">
        <v>100</v>
      </c>
      <c r="Q978">
        <v>8.33</v>
      </c>
      <c r="R978" t="s">
        <v>40</v>
      </c>
      <c r="S978">
        <v>0</v>
      </c>
      <c r="T978">
        <v>0</v>
      </c>
      <c r="U978">
        <v>0</v>
      </c>
      <c r="V978">
        <v>17.2</v>
      </c>
      <c r="W978">
        <v>181.3</v>
      </c>
      <c r="X978">
        <v>1013.5</v>
      </c>
      <c r="Y978">
        <v>60.5</v>
      </c>
      <c r="Z978">
        <v>6.7</v>
      </c>
      <c r="AA978">
        <v>0</v>
      </c>
      <c r="AB978">
        <v>0</v>
      </c>
      <c r="AC978">
        <v>0</v>
      </c>
      <c r="AD978">
        <v>0</v>
      </c>
      <c r="AE978" t="s">
        <v>2997</v>
      </c>
      <c r="AF978" t="s">
        <v>2998</v>
      </c>
      <c r="AG978">
        <v>0.25</v>
      </c>
      <c r="AH978" t="s">
        <v>56</v>
      </c>
      <c r="AI978" t="s">
        <v>57</v>
      </c>
      <c r="AJ978" t="s">
        <v>40</v>
      </c>
    </row>
    <row r="979" spans="1:36" x14ac:dyDescent="0.25">
      <c r="A979" t="s">
        <v>32</v>
      </c>
      <c r="B979" t="s">
        <v>2999</v>
      </c>
      <c r="C979">
        <f>YEAR(B979)</f>
        <v>2002</v>
      </c>
      <c r="D979">
        <v>91.5</v>
      </c>
      <c r="E979">
        <v>68.099999999999994</v>
      </c>
      <c r="F979">
        <v>76.2</v>
      </c>
      <c r="H979" s="2">
        <f>IF(F979-68.81&lt;=0,0,IF(F979-68.81&lt;=1,1,2))</f>
        <v>2</v>
      </c>
      <c r="I979">
        <v>91.5</v>
      </c>
      <c r="J979">
        <v>68.099999999999994</v>
      </c>
      <c r="K979">
        <v>76.900000000000006</v>
      </c>
      <c r="L979">
        <v>65.8</v>
      </c>
      <c r="M979">
        <v>71.7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26.4</v>
      </c>
      <c r="W979">
        <v>165.3</v>
      </c>
      <c r="X979">
        <v>1009.8</v>
      </c>
      <c r="Y979">
        <v>60.4</v>
      </c>
      <c r="Z979">
        <v>6.8</v>
      </c>
      <c r="AA979">
        <v>0</v>
      </c>
      <c r="AB979">
        <v>0</v>
      </c>
      <c r="AC979">
        <v>0</v>
      </c>
      <c r="AD979">
        <v>0</v>
      </c>
      <c r="AE979" t="s">
        <v>3000</v>
      </c>
      <c r="AF979" t="s">
        <v>3001</v>
      </c>
      <c r="AG979">
        <v>0.28999999999999998</v>
      </c>
      <c r="AH979" t="s">
        <v>36</v>
      </c>
      <c r="AI979" t="s">
        <v>37</v>
      </c>
      <c r="AJ979" t="s">
        <v>38</v>
      </c>
    </row>
    <row r="980" spans="1:36" x14ac:dyDescent="0.25">
      <c r="A980" t="s">
        <v>32</v>
      </c>
      <c r="B980" t="s">
        <v>3002</v>
      </c>
      <c r="C980">
        <f>YEAR(B980)</f>
        <v>2002</v>
      </c>
      <c r="D980">
        <v>80.7</v>
      </c>
      <c r="E980">
        <v>75.3</v>
      </c>
      <c r="F980">
        <v>79.099999999999994</v>
      </c>
      <c r="H980" s="2">
        <f>IF(F980-68.81&lt;=0,0,IF(F980-68.81&lt;=1,1,2))</f>
        <v>2</v>
      </c>
      <c r="I980">
        <v>84.1</v>
      </c>
      <c r="J980">
        <v>75.3</v>
      </c>
      <c r="K980">
        <v>80</v>
      </c>
      <c r="L980">
        <v>65.900000000000006</v>
      </c>
      <c r="M980">
        <v>64.2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20.8</v>
      </c>
      <c r="W980">
        <v>278.3</v>
      </c>
      <c r="X980">
        <v>1009.2</v>
      </c>
      <c r="Y980">
        <v>57.5</v>
      </c>
      <c r="Z980">
        <v>6.8</v>
      </c>
      <c r="AA980">
        <v>0</v>
      </c>
      <c r="AB980">
        <v>0</v>
      </c>
      <c r="AC980">
        <v>0</v>
      </c>
      <c r="AD980">
        <v>0</v>
      </c>
      <c r="AE980" t="s">
        <v>3003</v>
      </c>
      <c r="AF980" t="s">
        <v>3004</v>
      </c>
      <c r="AG980">
        <v>0.32</v>
      </c>
      <c r="AH980" t="s">
        <v>36</v>
      </c>
      <c r="AI980" t="s">
        <v>37</v>
      </c>
      <c r="AJ980" t="s">
        <v>38</v>
      </c>
    </row>
    <row r="981" spans="1:36" x14ac:dyDescent="0.25">
      <c r="A981" t="s">
        <v>32</v>
      </c>
      <c r="B981" t="s">
        <v>3005</v>
      </c>
      <c r="C981">
        <f>YEAR(B981)</f>
        <v>2002</v>
      </c>
      <c r="D981">
        <v>80.7</v>
      </c>
      <c r="E981">
        <v>66.3</v>
      </c>
      <c r="F981">
        <v>73.7</v>
      </c>
      <c r="H981" s="2">
        <f>IF(F981-68.81&lt;=0,0,IF(F981-68.81&lt;=1,1,2))</f>
        <v>2</v>
      </c>
      <c r="I981">
        <v>82.4</v>
      </c>
      <c r="J981">
        <v>66.3</v>
      </c>
      <c r="K981">
        <v>73.8</v>
      </c>
      <c r="L981">
        <v>61.7</v>
      </c>
      <c r="M981">
        <v>66.400000000000006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9.1999999999999993</v>
      </c>
      <c r="W981">
        <v>48.2</v>
      </c>
      <c r="X981">
        <v>1013.7</v>
      </c>
      <c r="Y981">
        <v>35.799999999999997</v>
      </c>
      <c r="Z981">
        <v>6.8</v>
      </c>
      <c r="AA981">
        <v>0</v>
      </c>
      <c r="AB981">
        <v>0</v>
      </c>
      <c r="AC981">
        <v>0</v>
      </c>
      <c r="AD981">
        <v>0</v>
      </c>
      <c r="AE981" t="s">
        <v>3006</v>
      </c>
      <c r="AF981" t="s">
        <v>3007</v>
      </c>
      <c r="AG981">
        <v>0.35</v>
      </c>
      <c r="AH981" t="s">
        <v>36</v>
      </c>
      <c r="AI981" t="s">
        <v>37</v>
      </c>
      <c r="AJ981" t="s">
        <v>38</v>
      </c>
    </row>
    <row r="982" spans="1:36" x14ac:dyDescent="0.25">
      <c r="A982" t="s">
        <v>32</v>
      </c>
      <c r="B982" t="s">
        <v>3008</v>
      </c>
      <c r="C982">
        <f>YEAR(B982)</f>
        <v>2002</v>
      </c>
      <c r="D982">
        <v>78.900000000000006</v>
      </c>
      <c r="E982">
        <v>66.3</v>
      </c>
      <c r="F982">
        <v>72.8</v>
      </c>
      <c r="H982" s="2">
        <f>IF(F982-68.81&lt;=0,0,IF(F982-68.81&lt;=1,1,2))</f>
        <v>2</v>
      </c>
      <c r="I982">
        <v>78.900000000000006</v>
      </c>
      <c r="J982">
        <v>66.3</v>
      </c>
      <c r="K982">
        <v>72.8</v>
      </c>
      <c r="L982">
        <v>62.7</v>
      </c>
      <c r="M982">
        <v>71.400000000000006</v>
      </c>
      <c r="O982">
        <v>0.04</v>
      </c>
      <c r="P982">
        <v>100</v>
      </c>
      <c r="Q982">
        <v>8.33</v>
      </c>
      <c r="R982" t="s">
        <v>40</v>
      </c>
      <c r="S982">
        <v>0</v>
      </c>
      <c r="T982">
        <v>0</v>
      </c>
      <c r="U982">
        <v>0</v>
      </c>
      <c r="V982">
        <v>9.1999999999999993</v>
      </c>
      <c r="W982">
        <v>341.5</v>
      </c>
      <c r="X982">
        <v>1014.6</v>
      </c>
      <c r="Y982">
        <v>43</v>
      </c>
      <c r="Z982">
        <v>6.8</v>
      </c>
      <c r="AA982">
        <v>0</v>
      </c>
      <c r="AB982">
        <v>0</v>
      </c>
      <c r="AC982">
        <v>0</v>
      </c>
      <c r="AD982">
        <v>0</v>
      </c>
      <c r="AE982" t="s">
        <v>3009</v>
      </c>
      <c r="AF982" t="s">
        <v>3010</v>
      </c>
      <c r="AG982">
        <v>0.39</v>
      </c>
      <c r="AH982" t="s">
        <v>56</v>
      </c>
      <c r="AI982" t="s">
        <v>101</v>
      </c>
      <c r="AJ982" t="s">
        <v>40</v>
      </c>
    </row>
    <row r="983" spans="1:36" x14ac:dyDescent="0.25">
      <c r="A983" t="s">
        <v>32</v>
      </c>
      <c r="B983" t="s">
        <v>3011</v>
      </c>
      <c r="C983">
        <f>YEAR(B983)</f>
        <v>2002</v>
      </c>
      <c r="D983">
        <v>78.900000000000006</v>
      </c>
      <c r="E983">
        <v>66.3</v>
      </c>
      <c r="F983">
        <v>72.900000000000006</v>
      </c>
      <c r="H983" s="2">
        <f>IF(F983-68.81&lt;=0,0,IF(F983-68.81&lt;=1,1,2))</f>
        <v>2</v>
      </c>
      <c r="I983">
        <v>78.900000000000006</v>
      </c>
      <c r="J983">
        <v>66.3</v>
      </c>
      <c r="K983">
        <v>72.900000000000006</v>
      </c>
      <c r="L983">
        <v>59.8</v>
      </c>
      <c r="M983">
        <v>64.7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8.1</v>
      </c>
      <c r="W983">
        <v>338.7</v>
      </c>
      <c r="X983">
        <v>1016.8</v>
      </c>
      <c r="Y983">
        <v>40.799999999999997</v>
      </c>
      <c r="Z983">
        <v>6.8</v>
      </c>
      <c r="AA983">
        <v>0</v>
      </c>
      <c r="AB983">
        <v>0</v>
      </c>
      <c r="AC983">
        <v>0</v>
      </c>
      <c r="AD983">
        <v>0</v>
      </c>
      <c r="AE983" t="s">
        <v>3012</v>
      </c>
      <c r="AF983" t="s">
        <v>3013</v>
      </c>
      <c r="AG983">
        <v>0.42</v>
      </c>
      <c r="AH983" t="s">
        <v>36</v>
      </c>
      <c r="AI983" t="s">
        <v>37</v>
      </c>
      <c r="AJ983" t="s">
        <v>38</v>
      </c>
    </row>
    <row r="984" spans="1:36" x14ac:dyDescent="0.25">
      <c r="A984" t="s">
        <v>32</v>
      </c>
      <c r="B984" t="s">
        <v>3014</v>
      </c>
      <c r="C984">
        <f>YEAR(B984)</f>
        <v>2002</v>
      </c>
      <c r="D984">
        <v>78.900000000000006</v>
      </c>
      <c r="E984">
        <v>62.7</v>
      </c>
      <c r="F984">
        <v>71.900000000000006</v>
      </c>
      <c r="H984" s="2">
        <f>IF(F984-68.81&lt;=0,0,IF(F984-68.81&lt;=1,1,2))</f>
        <v>2</v>
      </c>
      <c r="I984">
        <v>78.900000000000006</v>
      </c>
      <c r="J984">
        <v>62.7</v>
      </c>
      <c r="K984">
        <v>71.900000000000006</v>
      </c>
      <c r="L984">
        <v>57.2</v>
      </c>
      <c r="M984">
        <v>61.3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13.9</v>
      </c>
      <c r="W984">
        <v>300.3</v>
      </c>
      <c r="X984">
        <v>1017</v>
      </c>
      <c r="Y984">
        <v>30</v>
      </c>
      <c r="Z984">
        <v>6.8</v>
      </c>
      <c r="AA984">
        <v>0</v>
      </c>
      <c r="AB984">
        <v>0</v>
      </c>
      <c r="AC984">
        <v>0</v>
      </c>
      <c r="AD984">
        <v>0</v>
      </c>
      <c r="AE984" t="s">
        <v>3015</v>
      </c>
      <c r="AF984" t="s">
        <v>3016</v>
      </c>
      <c r="AG984">
        <v>0.46</v>
      </c>
      <c r="AH984" t="s">
        <v>36</v>
      </c>
      <c r="AI984" t="s">
        <v>37</v>
      </c>
      <c r="AJ984" t="s">
        <v>38</v>
      </c>
    </row>
    <row r="985" spans="1:36" x14ac:dyDescent="0.25">
      <c r="A985" t="s">
        <v>32</v>
      </c>
      <c r="B985" t="s">
        <v>3017</v>
      </c>
      <c r="C985">
        <f>YEAR(B985)</f>
        <v>2002</v>
      </c>
      <c r="D985">
        <v>78.900000000000006</v>
      </c>
      <c r="E985">
        <v>66.3</v>
      </c>
      <c r="F985">
        <v>73.099999999999994</v>
      </c>
      <c r="H985" s="2">
        <f>IF(F985-68.81&lt;=0,0,IF(F985-68.81&lt;=1,1,2))</f>
        <v>2</v>
      </c>
      <c r="I985">
        <v>78.900000000000006</v>
      </c>
      <c r="J985">
        <v>66.3</v>
      </c>
      <c r="K985">
        <v>73.099999999999994</v>
      </c>
      <c r="L985">
        <v>57.8</v>
      </c>
      <c r="M985">
        <v>59.3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10.3</v>
      </c>
      <c r="W985">
        <v>311.3</v>
      </c>
      <c r="X985">
        <v>1016</v>
      </c>
      <c r="Y985">
        <v>55</v>
      </c>
      <c r="Z985">
        <v>6.8</v>
      </c>
      <c r="AA985">
        <v>0</v>
      </c>
      <c r="AB985">
        <v>0</v>
      </c>
      <c r="AC985">
        <v>0</v>
      </c>
      <c r="AD985">
        <v>0</v>
      </c>
      <c r="AE985" t="s">
        <v>3018</v>
      </c>
      <c r="AF985" t="s">
        <v>3019</v>
      </c>
      <c r="AG985">
        <v>0.5</v>
      </c>
      <c r="AH985" t="s">
        <v>36</v>
      </c>
      <c r="AI985" t="s">
        <v>174</v>
      </c>
      <c r="AJ985" t="s">
        <v>38</v>
      </c>
    </row>
    <row r="986" spans="1:36" x14ac:dyDescent="0.25">
      <c r="A986" t="s">
        <v>32</v>
      </c>
      <c r="B986" t="s">
        <v>3020</v>
      </c>
      <c r="C986">
        <f>YEAR(B986)</f>
        <v>2002</v>
      </c>
      <c r="D986">
        <v>80.7</v>
      </c>
      <c r="E986">
        <v>64.5</v>
      </c>
      <c r="F986">
        <v>72.7</v>
      </c>
      <c r="H986" s="2">
        <f>IF(F986-68.81&lt;=0,0,IF(F986-68.81&lt;=1,1,2))</f>
        <v>2</v>
      </c>
      <c r="I986">
        <v>82.9</v>
      </c>
      <c r="J986">
        <v>64.5</v>
      </c>
      <c r="K986">
        <v>73</v>
      </c>
      <c r="L986">
        <v>59.6</v>
      </c>
      <c r="M986">
        <v>64.099999999999994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11.4</v>
      </c>
      <c r="W986">
        <v>130.4</v>
      </c>
      <c r="X986">
        <v>1013.1</v>
      </c>
      <c r="Y986">
        <v>32.5</v>
      </c>
      <c r="Z986">
        <v>6.4</v>
      </c>
      <c r="AA986">
        <v>0</v>
      </c>
      <c r="AB986">
        <v>0</v>
      </c>
      <c r="AC986">
        <v>0</v>
      </c>
      <c r="AD986">
        <v>0</v>
      </c>
      <c r="AE986" t="s">
        <v>3021</v>
      </c>
      <c r="AF986" t="s">
        <v>3022</v>
      </c>
      <c r="AG986">
        <v>0.53</v>
      </c>
      <c r="AH986" t="s">
        <v>36</v>
      </c>
      <c r="AI986" t="s">
        <v>37</v>
      </c>
      <c r="AJ986" t="s">
        <v>38</v>
      </c>
    </row>
    <row r="987" spans="1:36" x14ac:dyDescent="0.25">
      <c r="A987" t="s">
        <v>32</v>
      </c>
      <c r="B987" t="s">
        <v>3023</v>
      </c>
      <c r="C987">
        <f>YEAR(B987)</f>
        <v>2002</v>
      </c>
      <c r="D987">
        <v>93.3</v>
      </c>
      <c r="E987">
        <v>68.099999999999994</v>
      </c>
      <c r="F987">
        <v>80.400000000000006</v>
      </c>
      <c r="H987" s="2">
        <f>IF(F987-68.81&lt;=0,0,IF(F987-68.81&lt;=1,1,2))</f>
        <v>2</v>
      </c>
      <c r="I987">
        <v>92.4</v>
      </c>
      <c r="J987">
        <v>68.099999999999994</v>
      </c>
      <c r="K987">
        <v>79.7</v>
      </c>
      <c r="L987">
        <v>58.4</v>
      </c>
      <c r="M987">
        <v>51.6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23</v>
      </c>
      <c r="W987">
        <v>152.9</v>
      </c>
      <c r="X987">
        <v>1010.1</v>
      </c>
      <c r="Y987">
        <v>0</v>
      </c>
      <c r="Z987">
        <v>6.2</v>
      </c>
      <c r="AA987">
        <v>0</v>
      </c>
      <c r="AB987">
        <v>0</v>
      </c>
      <c r="AC987">
        <v>0</v>
      </c>
      <c r="AD987">
        <v>0</v>
      </c>
      <c r="AE987" t="s">
        <v>3024</v>
      </c>
      <c r="AF987" t="s">
        <v>3025</v>
      </c>
      <c r="AG987">
        <v>0.56000000000000005</v>
      </c>
      <c r="AH987" t="s">
        <v>330</v>
      </c>
      <c r="AI987" t="s">
        <v>37</v>
      </c>
      <c r="AJ987" t="s">
        <v>331</v>
      </c>
    </row>
    <row r="988" spans="1:36" x14ac:dyDescent="0.25">
      <c r="A988" t="s">
        <v>32</v>
      </c>
      <c r="B988" t="s">
        <v>3026</v>
      </c>
      <c r="C988">
        <f>YEAR(B988)</f>
        <v>2002</v>
      </c>
      <c r="D988">
        <v>89.7</v>
      </c>
      <c r="E988">
        <v>78.900000000000006</v>
      </c>
      <c r="F988">
        <v>82.4</v>
      </c>
      <c r="H988" s="2">
        <f>IF(F988-68.81&lt;=0,0,IF(F988-68.81&lt;=1,1,2))</f>
        <v>2</v>
      </c>
      <c r="I988">
        <v>88.4</v>
      </c>
      <c r="J988">
        <v>78.900000000000006</v>
      </c>
      <c r="K988">
        <v>83</v>
      </c>
      <c r="L988">
        <v>60.5</v>
      </c>
      <c r="M988">
        <v>48.5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28.9</v>
      </c>
      <c r="W988">
        <v>167.4</v>
      </c>
      <c r="X988">
        <v>1010.9</v>
      </c>
      <c r="Y988">
        <v>85.3</v>
      </c>
      <c r="Z988">
        <v>6.6</v>
      </c>
      <c r="AA988">
        <v>0</v>
      </c>
      <c r="AB988">
        <v>0</v>
      </c>
      <c r="AC988">
        <v>0</v>
      </c>
      <c r="AD988">
        <v>0</v>
      </c>
      <c r="AE988" t="s">
        <v>3027</v>
      </c>
      <c r="AF988" t="s">
        <v>3028</v>
      </c>
      <c r="AG988">
        <v>0.59</v>
      </c>
      <c r="AH988" t="s">
        <v>36</v>
      </c>
      <c r="AI988" t="s">
        <v>37</v>
      </c>
      <c r="AJ988" t="s">
        <v>38</v>
      </c>
    </row>
    <row r="989" spans="1:36" x14ac:dyDescent="0.25">
      <c r="A989" t="s">
        <v>32</v>
      </c>
      <c r="B989" t="s">
        <v>3029</v>
      </c>
      <c r="C989">
        <f>YEAR(B989)</f>
        <v>2002</v>
      </c>
      <c r="D989">
        <v>89.7</v>
      </c>
      <c r="E989">
        <v>77.099999999999994</v>
      </c>
      <c r="F989">
        <v>84.2</v>
      </c>
      <c r="H989" s="2">
        <f>IF(F989-68.81&lt;=0,0,IF(F989-68.81&lt;=1,1,2))</f>
        <v>2</v>
      </c>
      <c r="I989">
        <v>89.7</v>
      </c>
      <c r="J989">
        <v>77.099999999999994</v>
      </c>
      <c r="K989">
        <v>83.3</v>
      </c>
      <c r="L989">
        <v>54</v>
      </c>
      <c r="M989">
        <v>36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24.2</v>
      </c>
      <c r="W989">
        <v>170.1</v>
      </c>
      <c r="X989">
        <v>1011.3</v>
      </c>
      <c r="Y989">
        <v>65</v>
      </c>
      <c r="Z989">
        <v>6.7</v>
      </c>
      <c r="AA989">
        <v>0</v>
      </c>
      <c r="AB989">
        <v>0</v>
      </c>
      <c r="AC989">
        <v>0</v>
      </c>
      <c r="AD989">
        <v>0</v>
      </c>
      <c r="AE989" t="s">
        <v>3030</v>
      </c>
      <c r="AF989" t="s">
        <v>3031</v>
      </c>
      <c r="AG989">
        <v>0.63</v>
      </c>
      <c r="AH989" t="s">
        <v>36</v>
      </c>
      <c r="AI989" t="s">
        <v>37</v>
      </c>
      <c r="AJ989" t="s">
        <v>38</v>
      </c>
    </row>
    <row r="990" spans="1:36" x14ac:dyDescent="0.25">
      <c r="A990" t="s">
        <v>32</v>
      </c>
      <c r="B990" t="s">
        <v>3032</v>
      </c>
      <c r="C990">
        <f>YEAR(B990)</f>
        <v>2002</v>
      </c>
      <c r="D990">
        <v>82.5</v>
      </c>
      <c r="E990">
        <v>73.5</v>
      </c>
      <c r="F990">
        <v>78.599999999999994</v>
      </c>
      <c r="H990" s="2">
        <f>IF(F990-68.81&lt;=0,0,IF(F990-68.81&lt;=1,1,2))</f>
        <v>2</v>
      </c>
      <c r="I990">
        <v>86.4</v>
      </c>
      <c r="J990">
        <v>73.5</v>
      </c>
      <c r="K990">
        <v>79.2</v>
      </c>
      <c r="L990">
        <v>62.6</v>
      </c>
      <c r="M990">
        <v>60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11.4</v>
      </c>
      <c r="W990">
        <v>289</v>
      </c>
      <c r="X990">
        <v>1009.8</v>
      </c>
      <c r="Y990">
        <v>51</v>
      </c>
      <c r="Z990">
        <v>6.7</v>
      </c>
      <c r="AA990">
        <v>0</v>
      </c>
      <c r="AB990">
        <v>0</v>
      </c>
      <c r="AC990">
        <v>0</v>
      </c>
      <c r="AD990">
        <v>0</v>
      </c>
      <c r="AE990" t="s">
        <v>3033</v>
      </c>
      <c r="AF990" t="s">
        <v>3034</v>
      </c>
      <c r="AG990">
        <v>0.66</v>
      </c>
      <c r="AH990" t="s">
        <v>36</v>
      </c>
      <c r="AI990" t="s">
        <v>37</v>
      </c>
      <c r="AJ990" t="s">
        <v>38</v>
      </c>
    </row>
    <row r="991" spans="1:36" x14ac:dyDescent="0.25">
      <c r="A991" t="s">
        <v>32</v>
      </c>
      <c r="B991" t="s">
        <v>3035</v>
      </c>
      <c r="C991">
        <f>YEAR(B991)</f>
        <v>2002</v>
      </c>
      <c r="D991">
        <v>80.7</v>
      </c>
      <c r="E991">
        <v>68.099999999999994</v>
      </c>
      <c r="F991">
        <v>74.599999999999994</v>
      </c>
      <c r="H991" s="2">
        <f>IF(F991-68.81&lt;=0,0,IF(F991-68.81&lt;=1,1,2))</f>
        <v>2</v>
      </c>
      <c r="I991">
        <v>81.5</v>
      </c>
      <c r="J991">
        <v>68.099999999999994</v>
      </c>
      <c r="K991">
        <v>74.7</v>
      </c>
      <c r="L991">
        <v>61.7</v>
      </c>
      <c r="M991">
        <v>64.900000000000006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17.2</v>
      </c>
      <c r="W991">
        <v>285.2</v>
      </c>
      <c r="X991">
        <v>1012.6</v>
      </c>
      <c r="Y991">
        <v>46.7</v>
      </c>
      <c r="Z991">
        <v>6.8</v>
      </c>
      <c r="AA991">
        <v>0</v>
      </c>
      <c r="AB991">
        <v>0</v>
      </c>
      <c r="AC991">
        <v>0</v>
      </c>
      <c r="AD991">
        <v>0</v>
      </c>
      <c r="AE991" t="s">
        <v>3036</v>
      </c>
      <c r="AF991" t="s">
        <v>3037</v>
      </c>
      <c r="AG991">
        <v>0.69</v>
      </c>
      <c r="AH991" t="s">
        <v>36</v>
      </c>
      <c r="AI991" t="s">
        <v>37</v>
      </c>
      <c r="AJ991" t="s">
        <v>38</v>
      </c>
    </row>
    <row r="992" spans="1:36" x14ac:dyDescent="0.25">
      <c r="A992" t="s">
        <v>32</v>
      </c>
      <c r="B992" t="s">
        <v>3038</v>
      </c>
      <c r="C992">
        <f>YEAR(B992)</f>
        <v>2002</v>
      </c>
      <c r="D992">
        <v>80.7</v>
      </c>
      <c r="E992">
        <v>66.3</v>
      </c>
      <c r="F992">
        <v>70.099999999999994</v>
      </c>
      <c r="H992" s="2">
        <f>IF(F992-68.81&lt;=0,0,IF(F992-68.81&lt;=1,1,2))</f>
        <v>2</v>
      </c>
      <c r="I992">
        <v>81.2</v>
      </c>
      <c r="J992">
        <v>66.3</v>
      </c>
      <c r="K992">
        <v>70.2</v>
      </c>
      <c r="L992">
        <v>61.1</v>
      </c>
      <c r="M992">
        <v>74.599999999999994</v>
      </c>
      <c r="O992">
        <v>0.63</v>
      </c>
      <c r="P992">
        <v>100</v>
      </c>
      <c r="Q992">
        <v>8.33</v>
      </c>
      <c r="R992" t="s">
        <v>40</v>
      </c>
      <c r="S992">
        <v>0</v>
      </c>
      <c r="T992">
        <v>0</v>
      </c>
      <c r="U992">
        <v>0</v>
      </c>
      <c r="V992">
        <v>11.4</v>
      </c>
      <c r="W992">
        <v>158.69999999999999</v>
      </c>
      <c r="X992">
        <v>1015.4</v>
      </c>
      <c r="Y992">
        <v>63.7</v>
      </c>
      <c r="Z992">
        <v>6.5</v>
      </c>
      <c r="AA992">
        <v>0</v>
      </c>
      <c r="AB992">
        <v>0</v>
      </c>
      <c r="AC992">
        <v>0</v>
      </c>
      <c r="AD992">
        <v>0</v>
      </c>
      <c r="AE992" t="s">
        <v>3039</v>
      </c>
      <c r="AF992" t="s">
        <v>3040</v>
      </c>
      <c r="AG992">
        <v>0.73</v>
      </c>
      <c r="AH992" t="s">
        <v>56</v>
      </c>
      <c r="AI992" t="s">
        <v>101</v>
      </c>
      <c r="AJ992" t="s">
        <v>40</v>
      </c>
    </row>
    <row r="993" spans="1:36" x14ac:dyDescent="0.25">
      <c r="A993" t="s">
        <v>32</v>
      </c>
      <c r="B993" t="s">
        <v>3041</v>
      </c>
      <c r="C993">
        <f>YEAR(B993)</f>
        <v>2002</v>
      </c>
      <c r="D993">
        <v>77.099999999999994</v>
      </c>
      <c r="E993">
        <v>66.3</v>
      </c>
      <c r="F993">
        <v>70.5</v>
      </c>
      <c r="H993" s="2">
        <f>IF(F993-68.81&lt;=0,0,IF(F993-68.81&lt;=1,1,2))</f>
        <v>2</v>
      </c>
      <c r="I993">
        <v>77.099999999999994</v>
      </c>
      <c r="J993">
        <v>66.3</v>
      </c>
      <c r="K993">
        <v>70.5</v>
      </c>
      <c r="L993">
        <v>63.4</v>
      </c>
      <c r="M993">
        <v>79.099999999999994</v>
      </c>
      <c r="O993">
        <v>0.66100000000000003</v>
      </c>
      <c r="P993">
        <v>100</v>
      </c>
      <c r="Q993">
        <v>8.33</v>
      </c>
      <c r="R993" t="s">
        <v>40</v>
      </c>
      <c r="S993">
        <v>0</v>
      </c>
      <c r="T993">
        <v>0</v>
      </c>
      <c r="U993">
        <v>0</v>
      </c>
      <c r="V993">
        <v>11.4</v>
      </c>
      <c r="W993">
        <v>172.8</v>
      </c>
      <c r="X993">
        <v>1015</v>
      </c>
      <c r="Y993">
        <v>85.8</v>
      </c>
      <c r="Z993">
        <v>6.2</v>
      </c>
      <c r="AA993">
        <v>0</v>
      </c>
      <c r="AB993">
        <v>0</v>
      </c>
      <c r="AC993">
        <v>0</v>
      </c>
      <c r="AD993">
        <v>0</v>
      </c>
      <c r="AE993" t="s">
        <v>3042</v>
      </c>
      <c r="AF993" t="s">
        <v>3043</v>
      </c>
      <c r="AG993">
        <v>0.75</v>
      </c>
      <c r="AH993" t="s">
        <v>56</v>
      </c>
      <c r="AI993" t="s">
        <v>101</v>
      </c>
      <c r="AJ993" t="s">
        <v>40</v>
      </c>
    </row>
    <row r="994" spans="1:36" x14ac:dyDescent="0.25">
      <c r="A994" t="s">
        <v>32</v>
      </c>
      <c r="B994" t="s">
        <v>3044</v>
      </c>
      <c r="C994">
        <f>YEAR(B994)</f>
        <v>2002</v>
      </c>
      <c r="D994">
        <v>75.3</v>
      </c>
      <c r="E994">
        <v>66.3</v>
      </c>
      <c r="F994">
        <v>70.099999999999994</v>
      </c>
      <c r="H994" s="2">
        <f>IF(F994-68.81&lt;=0,0,IF(F994-68.81&lt;=1,1,2))</f>
        <v>2</v>
      </c>
      <c r="I994">
        <v>75.3</v>
      </c>
      <c r="J994">
        <v>66.3</v>
      </c>
      <c r="K994">
        <v>70.099999999999994</v>
      </c>
      <c r="L994">
        <v>62.2</v>
      </c>
      <c r="M994">
        <v>77.2</v>
      </c>
      <c r="O994">
        <v>1.2E-2</v>
      </c>
      <c r="P994">
        <v>100</v>
      </c>
      <c r="Q994">
        <v>4.17</v>
      </c>
      <c r="R994" t="s">
        <v>40</v>
      </c>
      <c r="S994">
        <v>0</v>
      </c>
      <c r="T994">
        <v>0</v>
      </c>
      <c r="U994">
        <v>0</v>
      </c>
      <c r="V994">
        <v>15</v>
      </c>
      <c r="W994">
        <v>260.2</v>
      </c>
      <c r="X994">
        <v>1015.3</v>
      </c>
      <c r="Y994">
        <v>69.099999999999994</v>
      </c>
      <c r="Z994">
        <v>6.8</v>
      </c>
      <c r="AA994">
        <v>0</v>
      </c>
      <c r="AB994">
        <v>0</v>
      </c>
      <c r="AC994">
        <v>0</v>
      </c>
      <c r="AD994">
        <v>0</v>
      </c>
      <c r="AE994" t="s">
        <v>3045</v>
      </c>
      <c r="AF994" t="s">
        <v>3046</v>
      </c>
      <c r="AG994">
        <v>0.8</v>
      </c>
      <c r="AH994" t="s">
        <v>56</v>
      </c>
      <c r="AI994" t="s">
        <v>137</v>
      </c>
      <c r="AJ994" t="s">
        <v>40</v>
      </c>
    </row>
    <row r="995" spans="1:36" x14ac:dyDescent="0.25">
      <c r="A995" t="s">
        <v>32</v>
      </c>
      <c r="B995" t="s">
        <v>3047</v>
      </c>
      <c r="C995">
        <f>YEAR(B995)</f>
        <v>2002</v>
      </c>
      <c r="D995">
        <v>77.099999999999994</v>
      </c>
      <c r="E995">
        <v>62.7</v>
      </c>
      <c r="F995">
        <v>70.599999999999994</v>
      </c>
      <c r="H995" s="2">
        <f>IF(F995-68.81&lt;=0,0,IF(F995-68.81&lt;=1,1,2))</f>
        <v>2</v>
      </c>
      <c r="I995">
        <v>77.099999999999994</v>
      </c>
      <c r="J995">
        <v>62.7</v>
      </c>
      <c r="K995">
        <v>70.599999999999994</v>
      </c>
      <c r="L995">
        <v>54.2</v>
      </c>
      <c r="M995">
        <v>57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40.299999999999997</v>
      </c>
      <c r="W995">
        <v>256.60000000000002</v>
      </c>
      <c r="X995">
        <v>1015.3</v>
      </c>
      <c r="Y995">
        <v>34.299999999999997</v>
      </c>
      <c r="Z995">
        <v>6.8</v>
      </c>
      <c r="AA995">
        <v>0</v>
      </c>
      <c r="AB995">
        <v>0</v>
      </c>
      <c r="AC995">
        <v>0</v>
      </c>
      <c r="AD995">
        <v>0</v>
      </c>
      <c r="AE995" t="s">
        <v>3048</v>
      </c>
      <c r="AF995" t="s">
        <v>3049</v>
      </c>
      <c r="AG995">
        <v>0.83</v>
      </c>
      <c r="AH995" t="s">
        <v>36</v>
      </c>
      <c r="AI995" t="s">
        <v>37</v>
      </c>
      <c r="AJ995" t="s">
        <v>344</v>
      </c>
    </row>
    <row r="996" spans="1:36" x14ac:dyDescent="0.25">
      <c r="A996" t="s">
        <v>32</v>
      </c>
      <c r="B996" t="s">
        <v>3050</v>
      </c>
      <c r="C996">
        <f>YEAR(B996)</f>
        <v>2002</v>
      </c>
      <c r="D996">
        <v>73.5</v>
      </c>
      <c r="E996">
        <v>64.5</v>
      </c>
      <c r="F996">
        <v>67.5</v>
      </c>
      <c r="H996" s="2">
        <f>IF(F996-68.81&lt;=0,0,IF(F996-68.81&lt;=1,1,2))</f>
        <v>0</v>
      </c>
      <c r="I996">
        <v>73.5</v>
      </c>
      <c r="J996">
        <v>64.5</v>
      </c>
      <c r="K996">
        <v>67.5</v>
      </c>
      <c r="L996">
        <v>57.8</v>
      </c>
      <c r="M996">
        <v>71.599999999999994</v>
      </c>
      <c r="O996">
        <v>0.16200000000000001</v>
      </c>
      <c r="P996">
        <v>100</v>
      </c>
      <c r="Q996">
        <v>8.33</v>
      </c>
      <c r="R996" t="s">
        <v>40</v>
      </c>
      <c r="S996">
        <v>0</v>
      </c>
      <c r="T996">
        <v>0</v>
      </c>
      <c r="U996">
        <v>0</v>
      </c>
      <c r="V996">
        <v>13.9</v>
      </c>
      <c r="W996">
        <v>254</v>
      </c>
      <c r="X996">
        <v>1017.8</v>
      </c>
      <c r="Y996">
        <v>59.2</v>
      </c>
      <c r="Z996">
        <v>6.6</v>
      </c>
      <c r="AA996">
        <v>0</v>
      </c>
      <c r="AB996">
        <v>0</v>
      </c>
      <c r="AC996">
        <v>0</v>
      </c>
      <c r="AD996">
        <v>0</v>
      </c>
      <c r="AE996" t="s">
        <v>3051</v>
      </c>
      <c r="AF996" t="s">
        <v>3052</v>
      </c>
      <c r="AG996">
        <v>0.86</v>
      </c>
      <c r="AH996" t="s">
        <v>56</v>
      </c>
      <c r="AI996" t="s">
        <v>101</v>
      </c>
      <c r="AJ996" t="s">
        <v>40</v>
      </c>
    </row>
    <row r="997" spans="1:36" x14ac:dyDescent="0.25">
      <c r="A997" t="s">
        <v>32</v>
      </c>
      <c r="B997" t="s">
        <v>3053</v>
      </c>
      <c r="C997">
        <f>YEAR(B997)</f>
        <v>2002</v>
      </c>
      <c r="D997">
        <v>69.900000000000006</v>
      </c>
      <c r="E997">
        <v>64.5</v>
      </c>
      <c r="F997">
        <v>67.7</v>
      </c>
      <c r="H997" s="2">
        <f>IF(F997-68.81&lt;=0,0,IF(F997-68.81&lt;=1,1,2))</f>
        <v>0</v>
      </c>
      <c r="I997">
        <v>69.900000000000006</v>
      </c>
      <c r="J997">
        <v>64.5</v>
      </c>
      <c r="K997">
        <v>67.7</v>
      </c>
      <c r="L997">
        <v>52</v>
      </c>
      <c r="M997">
        <v>57.6</v>
      </c>
      <c r="O997">
        <v>0.02</v>
      </c>
      <c r="P997">
        <v>100</v>
      </c>
      <c r="Q997">
        <v>4.17</v>
      </c>
      <c r="R997" t="s">
        <v>40</v>
      </c>
      <c r="S997">
        <v>0</v>
      </c>
      <c r="T997">
        <v>0</v>
      </c>
      <c r="U997">
        <v>0</v>
      </c>
      <c r="V997">
        <v>20.8</v>
      </c>
      <c r="W997">
        <v>330.8</v>
      </c>
      <c r="X997">
        <v>1020.9</v>
      </c>
      <c r="Y997">
        <v>81.8</v>
      </c>
      <c r="Z997">
        <v>6.8</v>
      </c>
      <c r="AA997">
        <v>0</v>
      </c>
      <c r="AB997">
        <v>0</v>
      </c>
      <c r="AC997">
        <v>0</v>
      </c>
      <c r="AD997">
        <v>0</v>
      </c>
      <c r="AE997" t="s">
        <v>3054</v>
      </c>
      <c r="AF997" t="s">
        <v>3055</v>
      </c>
      <c r="AG997">
        <v>0.9</v>
      </c>
      <c r="AH997" t="s">
        <v>56</v>
      </c>
      <c r="AI997" t="s">
        <v>137</v>
      </c>
      <c r="AJ997" t="s">
        <v>40</v>
      </c>
    </row>
    <row r="998" spans="1:36" x14ac:dyDescent="0.25">
      <c r="A998" t="s">
        <v>32</v>
      </c>
      <c r="B998" t="s">
        <v>3056</v>
      </c>
      <c r="C998">
        <f>YEAR(B998)</f>
        <v>2002</v>
      </c>
      <c r="D998">
        <v>73.5</v>
      </c>
      <c r="E998">
        <v>60.9</v>
      </c>
      <c r="F998">
        <v>69</v>
      </c>
      <c r="H998" s="2">
        <f>IF(F998-68.81&lt;=0,0,IF(F998-68.81&lt;=1,1,2))</f>
        <v>1</v>
      </c>
      <c r="I998">
        <v>73.5</v>
      </c>
      <c r="J998">
        <v>60.9</v>
      </c>
      <c r="K998">
        <v>69</v>
      </c>
      <c r="L998">
        <v>52.6</v>
      </c>
      <c r="M998">
        <v>56.3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17.2</v>
      </c>
      <c r="W998">
        <v>309</v>
      </c>
      <c r="X998">
        <v>1019</v>
      </c>
      <c r="Y998">
        <v>66.5</v>
      </c>
      <c r="Z998">
        <v>6.8</v>
      </c>
      <c r="AA998">
        <v>0</v>
      </c>
      <c r="AB998">
        <v>0</v>
      </c>
      <c r="AC998">
        <v>0</v>
      </c>
      <c r="AD998">
        <v>0</v>
      </c>
      <c r="AE998" t="s">
        <v>3057</v>
      </c>
      <c r="AF998" t="s">
        <v>3058</v>
      </c>
      <c r="AG998">
        <v>0.93</v>
      </c>
      <c r="AH998" t="s">
        <v>36</v>
      </c>
      <c r="AI998" t="s">
        <v>37</v>
      </c>
      <c r="AJ998" t="s">
        <v>38</v>
      </c>
    </row>
    <row r="999" spans="1:36" x14ac:dyDescent="0.25">
      <c r="A999" t="s">
        <v>32</v>
      </c>
      <c r="B999" t="s">
        <v>3059</v>
      </c>
      <c r="C999">
        <f>YEAR(B999)</f>
        <v>2002</v>
      </c>
      <c r="D999">
        <v>73.5</v>
      </c>
      <c r="E999">
        <v>59.1</v>
      </c>
      <c r="F999">
        <v>66.8</v>
      </c>
      <c r="H999" s="2">
        <f>IF(F999-68.81&lt;=0,0,IF(F999-68.81&lt;=1,1,2))</f>
        <v>0</v>
      </c>
      <c r="I999">
        <v>73.5</v>
      </c>
      <c r="J999">
        <v>59.1</v>
      </c>
      <c r="K999">
        <v>66.8</v>
      </c>
      <c r="L999">
        <v>55.7</v>
      </c>
      <c r="M999">
        <v>68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8.1</v>
      </c>
      <c r="W999">
        <v>136.9</v>
      </c>
      <c r="X999">
        <v>1017.9</v>
      </c>
      <c r="Y999">
        <v>39.200000000000003</v>
      </c>
      <c r="Z999">
        <v>6.8</v>
      </c>
      <c r="AA999">
        <v>0</v>
      </c>
      <c r="AB999">
        <v>0</v>
      </c>
      <c r="AC999">
        <v>0</v>
      </c>
      <c r="AD999">
        <v>0</v>
      </c>
      <c r="AE999" t="s">
        <v>3060</v>
      </c>
      <c r="AF999" t="s">
        <v>3061</v>
      </c>
      <c r="AG999">
        <v>0.96</v>
      </c>
      <c r="AH999" t="s">
        <v>36</v>
      </c>
      <c r="AI999" t="s">
        <v>37</v>
      </c>
      <c r="AJ999" t="s">
        <v>38</v>
      </c>
    </row>
    <row r="1000" spans="1:36" x14ac:dyDescent="0.25">
      <c r="A1000" t="s">
        <v>32</v>
      </c>
      <c r="B1000" t="s">
        <v>3062</v>
      </c>
      <c r="C1000">
        <f>YEAR(B1000)</f>
        <v>2002</v>
      </c>
      <c r="D1000">
        <v>78.900000000000006</v>
      </c>
      <c r="E1000">
        <v>62.7</v>
      </c>
      <c r="F1000">
        <v>70.099999999999994</v>
      </c>
      <c r="H1000" s="2">
        <f>IF(F1000-68.81&lt;=0,0,IF(F1000-68.81&lt;=1,1,2))</f>
        <v>2</v>
      </c>
      <c r="I1000">
        <v>78.900000000000006</v>
      </c>
      <c r="J1000">
        <v>62.7</v>
      </c>
      <c r="K1000">
        <v>70.099999999999994</v>
      </c>
      <c r="L1000">
        <v>58.1</v>
      </c>
      <c r="M1000">
        <v>67.3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172.2</v>
      </c>
      <c r="X1000">
        <v>1012.8</v>
      </c>
      <c r="Y1000">
        <v>57.4</v>
      </c>
      <c r="Z1000">
        <v>6.7</v>
      </c>
      <c r="AA1000">
        <v>0</v>
      </c>
      <c r="AB1000">
        <v>0</v>
      </c>
      <c r="AC1000">
        <v>0</v>
      </c>
      <c r="AD1000">
        <v>0</v>
      </c>
      <c r="AE1000" t="s">
        <v>3063</v>
      </c>
      <c r="AF1000" t="s">
        <v>3064</v>
      </c>
      <c r="AG1000">
        <v>0</v>
      </c>
      <c r="AH1000" t="s">
        <v>36</v>
      </c>
      <c r="AI1000" t="s">
        <v>174</v>
      </c>
      <c r="AJ1000" t="s">
        <v>38</v>
      </c>
    </row>
    <row r="1001" spans="1:36" x14ac:dyDescent="0.25">
      <c r="A1001" t="s">
        <v>32</v>
      </c>
      <c r="B1001" t="s">
        <v>3065</v>
      </c>
      <c r="C1001">
        <f>YEAR(B1001)</f>
        <v>2002</v>
      </c>
      <c r="D1001">
        <v>78.900000000000006</v>
      </c>
      <c r="E1001">
        <v>66.3</v>
      </c>
      <c r="F1001">
        <v>72.099999999999994</v>
      </c>
      <c r="H1001" s="2">
        <f>IF(F1001-68.81&lt;=0,0,IF(F1001-68.81&lt;=1,1,2))</f>
        <v>2</v>
      </c>
      <c r="I1001">
        <v>78.900000000000006</v>
      </c>
      <c r="J1001">
        <v>66.3</v>
      </c>
      <c r="K1001">
        <v>72.099999999999994</v>
      </c>
      <c r="L1001">
        <v>60.7</v>
      </c>
      <c r="M1001">
        <v>68.3</v>
      </c>
      <c r="O1001">
        <v>0.11799999999999999</v>
      </c>
      <c r="P1001">
        <v>100</v>
      </c>
      <c r="Q1001">
        <v>4.17</v>
      </c>
      <c r="R1001" t="s">
        <v>40</v>
      </c>
      <c r="S1001">
        <v>0</v>
      </c>
      <c r="T1001">
        <v>0</v>
      </c>
      <c r="U1001">
        <v>0</v>
      </c>
      <c r="V1001">
        <v>15</v>
      </c>
      <c r="W1001">
        <v>205.4</v>
      </c>
      <c r="X1001">
        <v>1011</v>
      </c>
      <c r="Y1001">
        <v>62.7</v>
      </c>
      <c r="Z1001">
        <v>6.8</v>
      </c>
      <c r="AA1001">
        <v>0</v>
      </c>
      <c r="AB1001">
        <v>0</v>
      </c>
      <c r="AC1001">
        <v>0</v>
      </c>
      <c r="AD1001">
        <v>0</v>
      </c>
      <c r="AE1001" t="s">
        <v>3066</v>
      </c>
      <c r="AF1001" t="s">
        <v>3067</v>
      </c>
      <c r="AG1001">
        <v>0.03</v>
      </c>
      <c r="AH1001" t="s">
        <v>56</v>
      </c>
      <c r="AI1001" t="s">
        <v>78</v>
      </c>
      <c r="AJ1001" t="s">
        <v>40</v>
      </c>
    </row>
    <row r="1002" spans="1:36" x14ac:dyDescent="0.25">
      <c r="A1002" t="s">
        <v>32</v>
      </c>
      <c r="B1002" t="s">
        <v>3068</v>
      </c>
      <c r="C1002">
        <f>YEAR(B1002)</f>
        <v>2002</v>
      </c>
      <c r="D1002">
        <v>78.900000000000006</v>
      </c>
      <c r="E1002">
        <v>66.3</v>
      </c>
      <c r="F1002">
        <v>72</v>
      </c>
      <c r="H1002" s="2">
        <f>IF(F1002-68.81&lt;=0,0,IF(F1002-68.81&lt;=1,1,2))</f>
        <v>2</v>
      </c>
      <c r="I1002">
        <v>78.900000000000006</v>
      </c>
      <c r="J1002">
        <v>66.3</v>
      </c>
      <c r="K1002">
        <v>72</v>
      </c>
      <c r="L1002">
        <v>58.8</v>
      </c>
      <c r="M1002">
        <v>64.2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11.4</v>
      </c>
      <c r="W1002">
        <v>152.4</v>
      </c>
      <c r="X1002">
        <v>1015</v>
      </c>
      <c r="Y1002">
        <v>42.5</v>
      </c>
      <c r="Z1002">
        <v>6.8</v>
      </c>
      <c r="AA1002">
        <v>0</v>
      </c>
      <c r="AB1002">
        <v>0</v>
      </c>
      <c r="AC1002">
        <v>0</v>
      </c>
      <c r="AD1002">
        <v>0</v>
      </c>
      <c r="AE1002" t="s">
        <v>3069</v>
      </c>
      <c r="AF1002" t="s">
        <v>3070</v>
      </c>
      <c r="AG1002">
        <v>0.06</v>
      </c>
      <c r="AH1002" t="s">
        <v>36</v>
      </c>
      <c r="AI1002" t="s">
        <v>37</v>
      </c>
      <c r="AJ1002" t="s">
        <v>38</v>
      </c>
    </row>
    <row r="1003" spans="1:36" x14ac:dyDescent="0.25">
      <c r="A1003" t="s">
        <v>32</v>
      </c>
      <c r="B1003" t="s">
        <v>3071</v>
      </c>
      <c r="C1003">
        <f>YEAR(B1003)</f>
        <v>2002</v>
      </c>
      <c r="D1003">
        <v>77.099999999999994</v>
      </c>
      <c r="E1003">
        <v>66.3</v>
      </c>
      <c r="F1003">
        <v>71.099999999999994</v>
      </c>
      <c r="H1003" s="2">
        <f>IF(F1003-68.81&lt;=0,0,IF(F1003-68.81&lt;=1,1,2))</f>
        <v>2</v>
      </c>
      <c r="I1003">
        <v>77.099999999999994</v>
      </c>
      <c r="J1003">
        <v>66.3</v>
      </c>
      <c r="K1003">
        <v>71.099999999999994</v>
      </c>
      <c r="L1003">
        <v>59</v>
      </c>
      <c r="M1003">
        <v>66.400000000000006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11.4</v>
      </c>
      <c r="W1003">
        <v>168.7</v>
      </c>
      <c r="X1003">
        <v>1017.2</v>
      </c>
      <c r="Y1003">
        <v>32.5</v>
      </c>
      <c r="Z1003">
        <v>6.8</v>
      </c>
      <c r="AA1003">
        <v>0</v>
      </c>
      <c r="AB1003">
        <v>0</v>
      </c>
      <c r="AC1003">
        <v>0</v>
      </c>
      <c r="AD1003">
        <v>0</v>
      </c>
      <c r="AE1003" t="s">
        <v>3072</v>
      </c>
      <c r="AF1003" t="s">
        <v>3073</v>
      </c>
      <c r="AG1003">
        <v>0.1</v>
      </c>
      <c r="AH1003" t="s">
        <v>36</v>
      </c>
      <c r="AI1003" t="s">
        <v>37</v>
      </c>
      <c r="AJ1003" t="s">
        <v>38</v>
      </c>
    </row>
    <row r="1004" spans="1:36" x14ac:dyDescent="0.25">
      <c r="A1004" t="s">
        <v>32</v>
      </c>
      <c r="B1004" t="s">
        <v>3074</v>
      </c>
      <c r="C1004">
        <f>YEAR(B1004)</f>
        <v>2002</v>
      </c>
      <c r="D1004">
        <v>78.900000000000006</v>
      </c>
      <c r="E1004">
        <v>62.7</v>
      </c>
      <c r="F1004">
        <v>71.099999999999994</v>
      </c>
      <c r="H1004" s="2">
        <f>IF(F1004-68.81&lt;=0,0,IF(F1004-68.81&lt;=1,1,2))</f>
        <v>2</v>
      </c>
      <c r="I1004">
        <v>78.900000000000006</v>
      </c>
      <c r="J1004">
        <v>62.7</v>
      </c>
      <c r="K1004">
        <v>71.099999999999994</v>
      </c>
      <c r="L1004">
        <v>61.4</v>
      </c>
      <c r="M1004">
        <v>72.400000000000006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12.8</v>
      </c>
      <c r="W1004">
        <v>109.7</v>
      </c>
      <c r="X1004">
        <v>1019.3</v>
      </c>
      <c r="Y1004">
        <v>40.5</v>
      </c>
      <c r="Z1004">
        <v>6.7</v>
      </c>
      <c r="AA1004">
        <v>0</v>
      </c>
      <c r="AB1004">
        <v>0</v>
      </c>
      <c r="AC1004">
        <v>0</v>
      </c>
      <c r="AD1004">
        <v>0</v>
      </c>
      <c r="AE1004" t="s">
        <v>3075</v>
      </c>
      <c r="AF1004" t="s">
        <v>3076</v>
      </c>
      <c r="AG1004">
        <v>0.13</v>
      </c>
      <c r="AH1004" t="s">
        <v>36</v>
      </c>
      <c r="AI1004" t="s">
        <v>37</v>
      </c>
      <c r="AJ1004" t="s">
        <v>38</v>
      </c>
    </row>
    <row r="1005" spans="1:36" x14ac:dyDescent="0.25">
      <c r="A1005" t="s">
        <v>32</v>
      </c>
      <c r="B1005" t="s">
        <v>3077</v>
      </c>
      <c r="C1005">
        <f>YEAR(B1005)</f>
        <v>2002</v>
      </c>
      <c r="D1005">
        <v>89.7</v>
      </c>
      <c r="E1005">
        <v>66.3</v>
      </c>
      <c r="F1005">
        <v>76</v>
      </c>
      <c r="H1005" s="2">
        <f>IF(F1005-68.81&lt;=0,0,IF(F1005-68.81&lt;=1,1,2))</f>
        <v>2</v>
      </c>
      <c r="I1005">
        <v>87.5</v>
      </c>
      <c r="J1005">
        <v>66.3</v>
      </c>
      <c r="K1005">
        <v>75.7</v>
      </c>
      <c r="L1005">
        <v>55</v>
      </c>
      <c r="M1005">
        <v>49.6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16.100000000000001</v>
      </c>
      <c r="W1005">
        <v>148</v>
      </c>
      <c r="X1005">
        <v>1016.4</v>
      </c>
      <c r="Y1005">
        <v>52.5</v>
      </c>
      <c r="Z1005">
        <v>6.4</v>
      </c>
      <c r="AA1005">
        <v>0</v>
      </c>
      <c r="AB1005">
        <v>0</v>
      </c>
      <c r="AC1005">
        <v>0</v>
      </c>
      <c r="AD1005">
        <v>0</v>
      </c>
      <c r="AE1005" t="s">
        <v>3078</v>
      </c>
      <c r="AF1005" t="s">
        <v>3079</v>
      </c>
      <c r="AG1005">
        <v>0.17</v>
      </c>
      <c r="AH1005" t="s">
        <v>36</v>
      </c>
      <c r="AI1005" t="s">
        <v>37</v>
      </c>
      <c r="AJ1005" t="s">
        <v>38</v>
      </c>
    </row>
    <row r="1006" spans="1:36" x14ac:dyDescent="0.25">
      <c r="A1006" t="s">
        <v>32</v>
      </c>
      <c r="B1006" t="s">
        <v>3080</v>
      </c>
      <c r="C1006">
        <f>YEAR(B1006)</f>
        <v>2002</v>
      </c>
      <c r="D1006">
        <v>82.5</v>
      </c>
      <c r="E1006">
        <v>69.900000000000006</v>
      </c>
      <c r="F1006">
        <v>76.3</v>
      </c>
      <c r="H1006" s="2">
        <f>IF(F1006-68.81&lt;=0,0,IF(F1006-68.81&lt;=1,1,2))</f>
        <v>2</v>
      </c>
      <c r="I1006">
        <v>83.5</v>
      </c>
      <c r="J1006">
        <v>69.900000000000006</v>
      </c>
      <c r="K1006">
        <v>76.5</v>
      </c>
      <c r="L1006">
        <v>60.9</v>
      </c>
      <c r="M1006">
        <v>59.8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28.9</v>
      </c>
      <c r="W1006">
        <v>164.3</v>
      </c>
      <c r="X1006">
        <v>1010.1</v>
      </c>
      <c r="Y1006">
        <v>78.599999999999994</v>
      </c>
      <c r="Z1006">
        <v>6.7</v>
      </c>
      <c r="AA1006">
        <v>0</v>
      </c>
      <c r="AB1006">
        <v>0</v>
      </c>
      <c r="AC1006">
        <v>0</v>
      </c>
      <c r="AD1006">
        <v>0</v>
      </c>
      <c r="AE1006" t="s">
        <v>3081</v>
      </c>
      <c r="AF1006" t="s">
        <v>3082</v>
      </c>
      <c r="AG1006">
        <v>0.2</v>
      </c>
      <c r="AH1006" t="s">
        <v>36</v>
      </c>
      <c r="AI1006" t="s">
        <v>37</v>
      </c>
      <c r="AJ1006" t="s">
        <v>38</v>
      </c>
    </row>
    <row r="1007" spans="1:36" x14ac:dyDescent="0.25">
      <c r="A1007" t="s">
        <v>32</v>
      </c>
      <c r="B1007" t="s">
        <v>3083</v>
      </c>
      <c r="C1007">
        <f>YEAR(B1007)</f>
        <v>2002</v>
      </c>
      <c r="D1007">
        <v>77.099999999999994</v>
      </c>
      <c r="E1007">
        <v>64.5</v>
      </c>
      <c r="F1007">
        <v>71.099999999999994</v>
      </c>
      <c r="H1007" s="2">
        <f>IF(F1007-68.81&lt;=0,0,IF(F1007-68.81&lt;=1,1,2))</f>
        <v>2</v>
      </c>
      <c r="I1007">
        <v>77.099999999999994</v>
      </c>
      <c r="J1007">
        <v>64.5</v>
      </c>
      <c r="K1007">
        <v>71.099999999999994</v>
      </c>
      <c r="L1007">
        <v>60.8</v>
      </c>
      <c r="M1007">
        <v>70.5</v>
      </c>
      <c r="O1007">
        <v>0.83099999999999996</v>
      </c>
      <c r="P1007">
        <v>100</v>
      </c>
      <c r="Q1007">
        <v>8.33</v>
      </c>
      <c r="R1007" t="s">
        <v>40</v>
      </c>
      <c r="S1007">
        <v>0</v>
      </c>
      <c r="T1007">
        <v>0</v>
      </c>
      <c r="U1007">
        <v>0</v>
      </c>
      <c r="V1007">
        <v>18.3</v>
      </c>
      <c r="W1007">
        <v>170.9</v>
      </c>
      <c r="X1007">
        <v>1008.3</v>
      </c>
      <c r="Y1007">
        <v>67.900000000000006</v>
      </c>
      <c r="Z1007">
        <v>6.4</v>
      </c>
      <c r="AA1007">
        <v>0</v>
      </c>
      <c r="AB1007">
        <v>0</v>
      </c>
      <c r="AC1007">
        <v>0</v>
      </c>
      <c r="AD1007">
        <v>0</v>
      </c>
      <c r="AE1007" t="s">
        <v>3084</v>
      </c>
      <c r="AF1007" t="s">
        <v>3085</v>
      </c>
      <c r="AG1007">
        <v>0.25</v>
      </c>
      <c r="AH1007" t="s">
        <v>56</v>
      </c>
      <c r="AI1007" t="s">
        <v>101</v>
      </c>
      <c r="AJ1007" t="s">
        <v>40</v>
      </c>
    </row>
    <row r="1008" spans="1:36" x14ac:dyDescent="0.25">
      <c r="A1008" t="s">
        <v>32</v>
      </c>
      <c r="B1008" t="s">
        <v>3086</v>
      </c>
      <c r="C1008">
        <f>YEAR(B1008)</f>
        <v>2002</v>
      </c>
      <c r="D1008">
        <v>71.7</v>
      </c>
      <c r="E1008">
        <v>62.7</v>
      </c>
      <c r="F1008">
        <v>66.099999999999994</v>
      </c>
      <c r="H1008" s="2">
        <f>IF(F1008-68.81&lt;=0,0,IF(F1008-68.81&lt;=1,1,2))</f>
        <v>0</v>
      </c>
      <c r="I1008">
        <v>71.7</v>
      </c>
      <c r="J1008">
        <v>62.7</v>
      </c>
      <c r="K1008">
        <v>66.099999999999994</v>
      </c>
      <c r="L1008">
        <v>58.9</v>
      </c>
      <c r="M1008">
        <v>78</v>
      </c>
      <c r="O1008">
        <v>0.252</v>
      </c>
      <c r="P1008">
        <v>100</v>
      </c>
      <c r="Q1008">
        <v>8.33</v>
      </c>
      <c r="R1008" t="s">
        <v>40</v>
      </c>
      <c r="S1008">
        <v>0</v>
      </c>
      <c r="T1008">
        <v>0</v>
      </c>
      <c r="U1008">
        <v>0</v>
      </c>
      <c r="V1008">
        <v>23</v>
      </c>
      <c r="W1008">
        <v>215.2</v>
      </c>
      <c r="X1008">
        <v>1008.5</v>
      </c>
      <c r="Y1008">
        <v>85.7</v>
      </c>
      <c r="Z1008">
        <v>6.5</v>
      </c>
      <c r="AA1008">
        <v>0</v>
      </c>
      <c r="AB1008">
        <v>0</v>
      </c>
      <c r="AC1008">
        <v>0</v>
      </c>
      <c r="AD1008">
        <v>0</v>
      </c>
      <c r="AE1008" t="s">
        <v>3087</v>
      </c>
      <c r="AF1008" t="s">
        <v>3088</v>
      </c>
      <c r="AG1008">
        <v>0.27</v>
      </c>
      <c r="AH1008" t="s">
        <v>56</v>
      </c>
      <c r="AI1008" t="s">
        <v>57</v>
      </c>
      <c r="AJ1008" t="s">
        <v>40</v>
      </c>
    </row>
    <row r="1009" spans="1:36" x14ac:dyDescent="0.25">
      <c r="A1009" t="s">
        <v>32</v>
      </c>
      <c r="B1009" t="s">
        <v>3089</v>
      </c>
      <c r="C1009">
        <f>YEAR(B1009)</f>
        <v>2002</v>
      </c>
      <c r="D1009">
        <v>71.7</v>
      </c>
      <c r="E1009">
        <v>62.7</v>
      </c>
      <c r="F1009">
        <v>68</v>
      </c>
      <c r="H1009" s="2">
        <f>IF(F1009-68.81&lt;=0,0,IF(F1009-68.81&lt;=1,1,2))</f>
        <v>0</v>
      </c>
      <c r="I1009">
        <v>71.7</v>
      </c>
      <c r="J1009">
        <v>62.7</v>
      </c>
      <c r="K1009">
        <v>68</v>
      </c>
      <c r="L1009">
        <v>61.4</v>
      </c>
      <c r="M1009">
        <v>79.8</v>
      </c>
      <c r="O1009">
        <v>0.59099999999999997</v>
      </c>
      <c r="P1009">
        <v>100</v>
      </c>
      <c r="Q1009">
        <v>8.33</v>
      </c>
      <c r="R1009" t="s">
        <v>40</v>
      </c>
      <c r="S1009">
        <v>0</v>
      </c>
      <c r="T1009">
        <v>0</v>
      </c>
      <c r="U1009">
        <v>0</v>
      </c>
      <c r="V1009">
        <v>24.2</v>
      </c>
      <c r="W1009">
        <v>320.3</v>
      </c>
      <c r="X1009">
        <v>1011.7</v>
      </c>
      <c r="Y1009">
        <v>89.2</v>
      </c>
      <c r="Z1009">
        <v>6.3</v>
      </c>
      <c r="AA1009">
        <v>0</v>
      </c>
      <c r="AB1009">
        <v>0</v>
      </c>
      <c r="AC1009">
        <v>0</v>
      </c>
      <c r="AD1009">
        <v>0</v>
      </c>
      <c r="AE1009" t="s">
        <v>3090</v>
      </c>
      <c r="AF1009" t="s">
        <v>3091</v>
      </c>
      <c r="AG1009">
        <v>0.3</v>
      </c>
      <c r="AH1009" t="s">
        <v>56</v>
      </c>
      <c r="AI1009" t="s">
        <v>101</v>
      </c>
      <c r="AJ1009" t="s">
        <v>40</v>
      </c>
    </row>
    <row r="1010" spans="1:36" x14ac:dyDescent="0.25">
      <c r="A1010" t="s">
        <v>32</v>
      </c>
      <c r="B1010" t="s">
        <v>3092</v>
      </c>
      <c r="C1010">
        <f>YEAR(B1010)</f>
        <v>2002</v>
      </c>
      <c r="D1010">
        <v>73.5</v>
      </c>
      <c r="E1010">
        <v>68.099999999999994</v>
      </c>
      <c r="F1010">
        <v>70.400000000000006</v>
      </c>
      <c r="H1010" s="2">
        <f>IF(F1010-68.81&lt;=0,0,IF(F1010-68.81&lt;=1,1,2))</f>
        <v>2</v>
      </c>
      <c r="I1010">
        <v>73.5</v>
      </c>
      <c r="J1010">
        <v>68.099999999999994</v>
      </c>
      <c r="K1010">
        <v>70.400000000000006</v>
      </c>
      <c r="L1010">
        <v>59</v>
      </c>
      <c r="M1010">
        <v>67.3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18.3</v>
      </c>
      <c r="W1010">
        <v>307.7</v>
      </c>
      <c r="X1010">
        <v>1015.3</v>
      </c>
      <c r="Y1010">
        <v>69.2</v>
      </c>
      <c r="Z1010">
        <v>6.8</v>
      </c>
      <c r="AA1010">
        <v>0</v>
      </c>
      <c r="AB1010">
        <v>0</v>
      </c>
      <c r="AC1010">
        <v>0</v>
      </c>
      <c r="AD1010">
        <v>0</v>
      </c>
      <c r="AE1010" t="s">
        <v>3093</v>
      </c>
      <c r="AF1010" t="s">
        <v>3094</v>
      </c>
      <c r="AG1010">
        <v>0.33</v>
      </c>
      <c r="AH1010" t="s">
        <v>36</v>
      </c>
      <c r="AI1010" t="s">
        <v>37</v>
      </c>
      <c r="AJ1010" t="s">
        <v>38</v>
      </c>
    </row>
    <row r="1011" spans="1:36" x14ac:dyDescent="0.25">
      <c r="A1011" t="s">
        <v>32</v>
      </c>
      <c r="B1011" t="s">
        <v>3095</v>
      </c>
      <c r="C1011">
        <f>YEAR(B1011)</f>
        <v>2002</v>
      </c>
      <c r="D1011">
        <v>73.5</v>
      </c>
      <c r="E1011">
        <v>62.7</v>
      </c>
      <c r="F1011">
        <v>68.400000000000006</v>
      </c>
      <c r="H1011" s="2">
        <f>IF(F1011-68.81&lt;=0,0,IF(F1011-68.81&lt;=1,1,2))</f>
        <v>0</v>
      </c>
      <c r="I1011">
        <v>73.5</v>
      </c>
      <c r="J1011">
        <v>62.7</v>
      </c>
      <c r="K1011">
        <v>68.400000000000006</v>
      </c>
      <c r="L1011">
        <v>60.2</v>
      </c>
      <c r="M1011">
        <v>75.400000000000006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11.4</v>
      </c>
      <c r="W1011">
        <v>277.3</v>
      </c>
      <c r="X1011">
        <v>1015.2</v>
      </c>
      <c r="Y1011">
        <v>41.7</v>
      </c>
      <c r="Z1011">
        <v>6.8</v>
      </c>
      <c r="AA1011">
        <v>0</v>
      </c>
      <c r="AB1011">
        <v>0</v>
      </c>
      <c r="AC1011">
        <v>0</v>
      </c>
      <c r="AD1011">
        <v>0</v>
      </c>
      <c r="AE1011" t="s">
        <v>3096</v>
      </c>
      <c r="AF1011" t="s">
        <v>3097</v>
      </c>
      <c r="AG1011">
        <v>0.37</v>
      </c>
      <c r="AH1011" t="s">
        <v>36</v>
      </c>
      <c r="AI1011" t="s">
        <v>37</v>
      </c>
      <c r="AJ1011" t="s">
        <v>38</v>
      </c>
    </row>
    <row r="1012" spans="1:36" x14ac:dyDescent="0.25">
      <c r="A1012" t="s">
        <v>32</v>
      </c>
      <c r="B1012" t="s">
        <v>3098</v>
      </c>
      <c r="C1012">
        <f>YEAR(B1012)</f>
        <v>2002</v>
      </c>
      <c r="D1012">
        <v>73.5</v>
      </c>
      <c r="E1012">
        <v>60.9</v>
      </c>
      <c r="F1012">
        <v>66.8</v>
      </c>
      <c r="H1012" s="2">
        <f>IF(F1012-68.81&lt;=0,0,IF(F1012-68.81&lt;=1,1,2))</f>
        <v>0</v>
      </c>
      <c r="I1012">
        <v>73.5</v>
      </c>
      <c r="J1012">
        <v>60.9</v>
      </c>
      <c r="K1012">
        <v>66.8</v>
      </c>
      <c r="L1012">
        <v>60.7</v>
      </c>
      <c r="M1012">
        <v>81.5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8.1</v>
      </c>
      <c r="W1012">
        <v>149.19999999999999</v>
      </c>
      <c r="X1012">
        <v>1015.3</v>
      </c>
      <c r="Y1012">
        <v>30</v>
      </c>
      <c r="Z1012">
        <v>6.7</v>
      </c>
      <c r="AA1012">
        <v>0</v>
      </c>
      <c r="AB1012">
        <v>0</v>
      </c>
      <c r="AC1012">
        <v>0</v>
      </c>
      <c r="AD1012">
        <v>0</v>
      </c>
      <c r="AE1012" t="s">
        <v>3099</v>
      </c>
      <c r="AF1012" t="s">
        <v>3100</v>
      </c>
      <c r="AG1012">
        <v>0.4</v>
      </c>
      <c r="AH1012" t="s">
        <v>36</v>
      </c>
      <c r="AI1012" t="s">
        <v>37</v>
      </c>
      <c r="AJ1012" t="s">
        <v>38</v>
      </c>
    </row>
    <row r="1013" spans="1:36" x14ac:dyDescent="0.25">
      <c r="A1013" t="s">
        <v>32</v>
      </c>
      <c r="B1013" t="s">
        <v>3101</v>
      </c>
      <c r="C1013">
        <f>YEAR(B1013)</f>
        <v>2002</v>
      </c>
      <c r="D1013">
        <v>75.3</v>
      </c>
      <c r="E1013">
        <v>60.9</v>
      </c>
      <c r="F1013">
        <v>67.900000000000006</v>
      </c>
      <c r="H1013" s="2">
        <f>IF(F1013-68.81&lt;=0,0,IF(F1013-68.81&lt;=1,1,2))</f>
        <v>0</v>
      </c>
      <c r="I1013">
        <v>75.3</v>
      </c>
      <c r="J1013">
        <v>60.9</v>
      </c>
      <c r="K1013">
        <v>67.900000000000006</v>
      </c>
      <c r="L1013">
        <v>61.7</v>
      </c>
      <c r="M1013">
        <v>81.7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11.4</v>
      </c>
      <c r="W1013">
        <v>159.19999999999999</v>
      </c>
      <c r="X1013">
        <v>1015</v>
      </c>
      <c r="Y1013">
        <v>30</v>
      </c>
      <c r="Z1013">
        <v>6.7</v>
      </c>
      <c r="AA1013">
        <v>0</v>
      </c>
      <c r="AB1013">
        <v>0</v>
      </c>
      <c r="AC1013">
        <v>0</v>
      </c>
      <c r="AD1013">
        <v>0</v>
      </c>
      <c r="AE1013" t="s">
        <v>3102</v>
      </c>
      <c r="AF1013" t="s">
        <v>3103</v>
      </c>
      <c r="AG1013">
        <v>0.43</v>
      </c>
      <c r="AH1013" t="s">
        <v>36</v>
      </c>
      <c r="AI1013" t="s">
        <v>37</v>
      </c>
      <c r="AJ1013" t="s">
        <v>38</v>
      </c>
    </row>
    <row r="1014" spans="1:36" x14ac:dyDescent="0.25">
      <c r="A1014" t="s">
        <v>32</v>
      </c>
      <c r="B1014" t="s">
        <v>3104</v>
      </c>
      <c r="C1014">
        <f>YEAR(B1014)</f>
        <v>2002</v>
      </c>
      <c r="D1014">
        <v>75.3</v>
      </c>
      <c r="E1014">
        <v>64.5</v>
      </c>
      <c r="F1014">
        <v>70.099999999999994</v>
      </c>
      <c r="H1014" s="2">
        <f>IF(F1014-68.81&lt;=0,0,IF(F1014-68.81&lt;=1,1,2))</f>
        <v>2</v>
      </c>
      <c r="I1014">
        <v>75.3</v>
      </c>
      <c r="J1014">
        <v>64.5</v>
      </c>
      <c r="K1014">
        <v>70.099999999999994</v>
      </c>
      <c r="L1014">
        <v>59</v>
      </c>
      <c r="M1014">
        <v>68.099999999999994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18.3</v>
      </c>
      <c r="W1014">
        <v>294.5</v>
      </c>
      <c r="X1014">
        <v>1014.9</v>
      </c>
      <c r="Y1014">
        <v>59.6</v>
      </c>
      <c r="Z1014">
        <v>6.8</v>
      </c>
      <c r="AA1014">
        <v>0</v>
      </c>
      <c r="AB1014">
        <v>0</v>
      </c>
      <c r="AC1014">
        <v>0</v>
      </c>
      <c r="AD1014">
        <v>0</v>
      </c>
      <c r="AE1014" t="s">
        <v>3105</v>
      </c>
      <c r="AF1014" t="s">
        <v>3106</v>
      </c>
      <c r="AG1014">
        <v>0.47</v>
      </c>
      <c r="AH1014" t="s">
        <v>36</v>
      </c>
      <c r="AI1014" t="s">
        <v>37</v>
      </c>
      <c r="AJ1014" t="s">
        <v>38</v>
      </c>
    </row>
    <row r="1015" spans="1:36" x14ac:dyDescent="0.25">
      <c r="A1015" t="s">
        <v>32</v>
      </c>
      <c r="B1015" t="s">
        <v>3107</v>
      </c>
      <c r="C1015">
        <f>YEAR(B1015)</f>
        <v>2002</v>
      </c>
      <c r="D1015">
        <v>71.7</v>
      </c>
      <c r="E1015">
        <v>66.3</v>
      </c>
      <c r="F1015">
        <v>69.099999999999994</v>
      </c>
      <c r="H1015" s="2">
        <f>IF(F1015-68.81&lt;=0,0,IF(F1015-68.81&lt;=1,1,2))</f>
        <v>1</v>
      </c>
      <c r="I1015">
        <v>71.7</v>
      </c>
      <c r="J1015">
        <v>66.3</v>
      </c>
      <c r="K1015">
        <v>69.099999999999994</v>
      </c>
      <c r="L1015">
        <v>50.9</v>
      </c>
      <c r="M1015">
        <v>52.7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13.9</v>
      </c>
      <c r="W1015">
        <v>337</v>
      </c>
      <c r="X1015">
        <v>1019.7</v>
      </c>
      <c r="Y1015">
        <v>34.200000000000003</v>
      </c>
      <c r="Z1015">
        <v>6.8</v>
      </c>
      <c r="AA1015">
        <v>0</v>
      </c>
      <c r="AB1015">
        <v>0</v>
      </c>
      <c r="AC1015">
        <v>0</v>
      </c>
      <c r="AD1015">
        <v>0</v>
      </c>
      <c r="AE1015" t="s">
        <v>3108</v>
      </c>
      <c r="AF1015" t="s">
        <v>3109</v>
      </c>
      <c r="AG1015">
        <v>0.5</v>
      </c>
      <c r="AH1015" t="s">
        <v>36</v>
      </c>
      <c r="AI1015" t="s">
        <v>37</v>
      </c>
      <c r="AJ1015" t="s">
        <v>38</v>
      </c>
    </row>
    <row r="1016" spans="1:36" x14ac:dyDescent="0.25">
      <c r="A1016" t="s">
        <v>32</v>
      </c>
      <c r="B1016" t="s">
        <v>3110</v>
      </c>
      <c r="C1016">
        <f>YEAR(B1016)</f>
        <v>2002</v>
      </c>
      <c r="D1016">
        <v>71.7</v>
      </c>
      <c r="E1016">
        <v>57.3</v>
      </c>
      <c r="F1016">
        <v>65.7</v>
      </c>
      <c r="H1016" s="2">
        <f>IF(F1016-68.81&lt;=0,0,IF(F1016-68.81&lt;=1,1,2))</f>
        <v>0</v>
      </c>
      <c r="I1016">
        <v>71.7</v>
      </c>
      <c r="J1016">
        <v>57.3</v>
      </c>
      <c r="K1016">
        <v>65.7</v>
      </c>
      <c r="L1016">
        <v>54.9</v>
      </c>
      <c r="M1016">
        <v>68.900000000000006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11.4</v>
      </c>
      <c r="W1016">
        <v>284.2</v>
      </c>
      <c r="X1016">
        <v>1017.9</v>
      </c>
      <c r="Y1016">
        <v>30</v>
      </c>
      <c r="Z1016">
        <v>6.4</v>
      </c>
      <c r="AA1016">
        <v>0</v>
      </c>
      <c r="AB1016">
        <v>0</v>
      </c>
      <c r="AC1016">
        <v>0</v>
      </c>
      <c r="AD1016">
        <v>0</v>
      </c>
      <c r="AE1016" t="s">
        <v>3111</v>
      </c>
      <c r="AF1016" t="s">
        <v>3112</v>
      </c>
      <c r="AG1016">
        <v>0.54</v>
      </c>
      <c r="AH1016" t="s">
        <v>36</v>
      </c>
      <c r="AI1016" t="s">
        <v>37</v>
      </c>
      <c r="AJ1016" t="s">
        <v>38</v>
      </c>
    </row>
    <row r="1017" spans="1:36" x14ac:dyDescent="0.25">
      <c r="A1017" t="s">
        <v>32</v>
      </c>
      <c r="B1017" t="s">
        <v>3113</v>
      </c>
      <c r="C1017">
        <f>YEAR(B1017)</f>
        <v>2002</v>
      </c>
      <c r="D1017">
        <v>77.099999999999994</v>
      </c>
      <c r="E1017">
        <v>59.1</v>
      </c>
      <c r="F1017">
        <v>67.099999999999994</v>
      </c>
      <c r="H1017" s="2">
        <f>IF(F1017-68.81&lt;=0,0,IF(F1017-68.81&lt;=1,1,2))</f>
        <v>0</v>
      </c>
      <c r="I1017">
        <v>77.099999999999994</v>
      </c>
      <c r="J1017">
        <v>59.1</v>
      </c>
      <c r="K1017">
        <v>67.099999999999994</v>
      </c>
      <c r="L1017">
        <v>57.8</v>
      </c>
      <c r="M1017">
        <v>73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11.4</v>
      </c>
      <c r="W1017">
        <v>148.30000000000001</v>
      </c>
      <c r="X1017">
        <v>1015.8</v>
      </c>
      <c r="Y1017">
        <v>0</v>
      </c>
      <c r="Z1017">
        <v>6.2</v>
      </c>
      <c r="AA1017">
        <v>0</v>
      </c>
      <c r="AB1017">
        <v>0</v>
      </c>
      <c r="AC1017">
        <v>0</v>
      </c>
      <c r="AD1017">
        <v>0</v>
      </c>
      <c r="AE1017" t="s">
        <v>3114</v>
      </c>
      <c r="AF1017" t="s">
        <v>3115</v>
      </c>
      <c r="AG1017">
        <v>0.56999999999999995</v>
      </c>
      <c r="AH1017" t="s">
        <v>330</v>
      </c>
      <c r="AI1017" t="s">
        <v>37</v>
      </c>
      <c r="AJ1017" t="s">
        <v>331</v>
      </c>
    </row>
    <row r="1018" spans="1:36" x14ac:dyDescent="0.25">
      <c r="A1018" t="s">
        <v>32</v>
      </c>
      <c r="B1018" t="s">
        <v>3116</v>
      </c>
      <c r="C1018">
        <f>YEAR(B1018)</f>
        <v>2002</v>
      </c>
      <c r="D1018">
        <v>77.099999999999994</v>
      </c>
      <c r="E1018">
        <v>62.7</v>
      </c>
      <c r="F1018">
        <v>70.099999999999994</v>
      </c>
      <c r="H1018" s="2">
        <f>IF(F1018-68.81&lt;=0,0,IF(F1018-68.81&lt;=1,1,2))</f>
        <v>2</v>
      </c>
      <c r="I1018">
        <v>77.099999999999994</v>
      </c>
      <c r="J1018">
        <v>62.7</v>
      </c>
      <c r="K1018">
        <v>70.099999999999994</v>
      </c>
      <c r="L1018">
        <v>62</v>
      </c>
      <c r="M1018">
        <v>76.599999999999994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10.3</v>
      </c>
      <c r="W1018">
        <v>144.4</v>
      </c>
      <c r="X1018">
        <v>1014.7</v>
      </c>
      <c r="Y1018">
        <v>43.3</v>
      </c>
      <c r="Z1018">
        <v>6.3</v>
      </c>
      <c r="AA1018">
        <v>0</v>
      </c>
      <c r="AB1018">
        <v>0</v>
      </c>
      <c r="AC1018">
        <v>0</v>
      </c>
      <c r="AD1018">
        <v>0</v>
      </c>
      <c r="AE1018" t="s">
        <v>3117</v>
      </c>
      <c r="AF1018" t="s">
        <v>3118</v>
      </c>
      <c r="AG1018">
        <v>0.61</v>
      </c>
      <c r="AH1018" t="s">
        <v>36</v>
      </c>
      <c r="AI1018" t="s">
        <v>37</v>
      </c>
      <c r="AJ1018" t="s">
        <v>38</v>
      </c>
    </row>
    <row r="1019" spans="1:36" x14ac:dyDescent="0.25">
      <c r="A1019" t="s">
        <v>32</v>
      </c>
      <c r="B1019" t="s">
        <v>3119</v>
      </c>
      <c r="C1019">
        <f>YEAR(B1019)</f>
        <v>2002</v>
      </c>
      <c r="D1019">
        <v>75.3</v>
      </c>
      <c r="E1019">
        <v>64.5</v>
      </c>
      <c r="F1019">
        <v>71.3</v>
      </c>
      <c r="H1019" s="2">
        <f>IF(F1019-68.81&lt;=0,0,IF(F1019-68.81&lt;=1,1,2))</f>
        <v>2</v>
      </c>
      <c r="I1019">
        <v>75.3</v>
      </c>
      <c r="J1019">
        <v>64.5</v>
      </c>
      <c r="K1019">
        <v>71.3</v>
      </c>
      <c r="L1019">
        <v>59.9</v>
      </c>
      <c r="M1019">
        <v>68.3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15</v>
      </c>
      <c r="W1019">
        <v>286.5</v>
      </c>
      <c r="X1019">
        <v>1016.3</v>
      </c>
      <c r="Y1019">
        <v>33.5</v>
      </c>
      <c r="Z1019">
        <v>6.6</v>
      </c>
      <c r="AA1019">
        <v>0</v>
      </c>
      <c r="AB1019">
        <v>0</v>
      </c>
      <c r="AC1019">
        <v>0</v>
      </c>
      <c r="AD1019">
        <v>0</v>
      </c>
      <c r="AE1019" t="s">
        <v>3120</v>
      </c>
      <c r="AF1019" t="s">
        <v>3121</v>
      </c>
      <c r="AG1019">
        <v>0.64</v>
      </c>
      <c r="AH1019" t="s">
        <v>36</v>
      </c>
      <c r="AI1019" t="s">
        <v>37</v>
      </c>
      <c r="AJ1019" t="s">
        <v>38</v>
      </c>
    </row>
    <row r="1020" spans="1:36" x14ac:dyDescent="0.25">
      <c r="A1020" t="s">
        <v>32</v>
      </c>
      <c r="B1020" t="s">
        <v>3122</v>
      </c>
      <c r="C1020">
        <f>YEAR(B1020)</f>
        <v>2002</v>
      </c>
      <c r="D1020">
        <v>66.3</v>
      </c>
      <c r="E1020">
        <v>60.9</v>
      </c>
      <c r="F1020">
        <v>62.9</v>
      </c>
      <c r="H1020" s="2">
        <f>IF(F1020-68.81&lt;=0,0,IF(F1020-68.81&lt;=1,1,2))</f>
        <v>0</v>
      </c>
      <c r="I1020">
        <v>66.3</v>
      </c>
      <c r="J1020">
        <v>60.9</v>
      </c>
      <c r="K1020">
        <v>62.9</v>
      </c>
      <c r="L1020">
        <v>58.9</v>
      </c>
      <c r="M1020">
        <v>86.8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6.9</v>
      </c>
      <c r="W1020">
        <v>176.7</v>
      </c>
      <c r="X1020">
        <v>1018</v>
      </c>
      <c r="Y1020">
        <v>37.5</v>
      </c>
      <c r="Z1020">
        <v>6.8</v>
      </c>
      <c r="AA1020">
        <v>0</v>
      </c>
      <c r="AB1020">
        <v>0</v>
      </c>
      <c r="AC1020">
        <v>0</v>
      </c>
      <c r="AD1020">
        <v>0</v>
      </c>
      <c r="AE1020" t="s">
        <v>3123</v>
      </c>
      <c r="AF1020" t="s">
        <v>3124</v>
      </c>
      <c r="AG1020">
        <v>0.67</v>
      </c>
      <c r="AH1020" t="s">
        <v>36</v>
      </c>
      <c r="AI1020" t="s">
        <v>37</v>
      </c>
      <c r="AJ1020" t="s">
        <v>38</v>
      </c>
    </row>
    <row r="1021" spans="1:36" x14ac:dyDescent="0.25">
      <c r="A1021" t="s">
        <v>32</v>
      </c>
      <c r="B1021" t="s">
        <v>3125</v>
      </c>
      <c r="C1021">
        <f>YEAR(B1021)</f>
        <v>2002</v>
      </c>
      <c r="D1021">
        <v>71.7</v>
      </c>
      <c r="E1021">
        <v>59.1</v>
      </c>
      <c r="F1021">
        <v>66.400000000000006</v>
      </c>
      <c r="H1021" s="2">
        <f>IF(F1021-68.81&lt;=0,0,IF(F1021-68.81&lt;=1,1,2))</f>
        <v>0</v>
      </c>
      <c r="I1021">
        <v>71.7</v>
      </c>
      <c r="J1021">
        <v>59.1</v>
      </c>
      <c r="K1021">
        <v>66.400000000000006</v>
      </c>
      <c r="L1021">
        <v>56.9</v>
      </c>
      <c r="M1021">
        <v>72.5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16.100000000000001</v>
      </c>
      <c r="W1021">
        <v>325.60000000000002</v>
      </c>
      <c r="X1021">
        <v>1018.4</v>
      </c>
      <c r="Y1021">
        <v>50.8</v>
      </c>
      <c r="Z1021">
        <v>6.8</v>
      </c>
      <c r="AA1021">
        <v>0</v>
      </c>
      <c r="AB1021">
        <v>0</v>
      </c>
      <c r="AC1021">
        <v>0</v>
      </c>
      <c r="AD1021">
        <v>0</v>
      </c>
      <c r="AE1021" t="s">
        <v>3126</v>
      </c>
      <c r="AF1021" t="s">
        <v>3127</v>
      </c>
      <c r="AG1021">
        <v>0.71</v>
      </c>
      <c r="AH1021" t="s">
        <v>36</v>
      </c>
      <c r="AI1021" t="s">
        <v>37</v>
      </c>
      <c r="AJ1021" t="s">
        <v>38</v>
      </c>
    </row>
    <row r="1022" spans="1:36" x14ac:dyDescent="0.25">
      <c r="A1022" t="s">
        <v>32</v>
      </c>
      <c r="B1022" t="s">
        <v>3128</v>
      </c>
      <c r="C1022">
        <f>YEAR(B1022)</f>
        <v>2002</v>
      </c>
      <c r="D1022">
        <v>73.5</v>
      </c>
      <c r="E1022">
        <v>59.1</v>
      </c>
      <c r="F1022">
        <v>66.8</v>
      </c>
      <c r="H1022" s="2">
        <f>IF(F1022-68.81&lt;=0,0,IF(F1022-68.81&lt;=1,1,2))</f>
        <v>0</v>
      </c>
      <c r="I1022">
        <v>73.5</v>
      </c>
      <c r="J1022">
        <v>59.1</v>
      </c>
      <c r="K1022">
        <v>66.8</v>
      </c>
      <c r="L1022">
        <v>55.9</v>
      </c>
      <c r="M1022">
        <v>68.400000000000006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11.4</v>
      </c>
      <c r="W1022">
        <v>288.39999999999998</v>
      </c>
      <c r="X1022">
        <v>1017</v>
      </c>
      <c r="Y1022">
        <v>38.299999999999997</v>
      </c>
      <c r="Z1022">
        <v>6.8</v>
      </c>
      <c r="AA1022">
        <v>0</v>
      </c>
      <c r="AB1022">
        <v>0</v>
      </c>
      <c r="AC1022">
        <v>0</v>
      </c>
      <c r="AD1022">
        <v>0</v>
      </c>
      <c r="AE1022" t="s">
        <v>3129</v>
      </c>
      <c r="AF1022" t="s">
        <v>3130</v>
      </c>
      <c r="AG1022">
        <v>0.74</v>
      </c>
      <c r="AH1022" t="s">
        <v>36</v>
      </c>
      <c r="AI1022" t="s">
        <v>37</v>
      </c>
      <c r="AJ1022" t="s">
        <v>38</v>
      </c>
    </row>
    <row r="1023" spans="1:36" x14ac:dyDescent="0.25">
      <c r="A1023" t="s">
        <v>32</v>
      </c>
      <c r="B1023" t="s">
        <v>3131</v>
      </c>
      <c r="C1023">
        <f>YEAR(B1023)</f>
        <v>2002</v>
      </c>
      <c r="D1023">
        <v>71.7</v>
      </c>
      <c r="E1023">
        <v>57.3</v>
      </c>
      <c r="F1023">
        <v>65.099999999999994</v>
      </c>
      <c r="H1023" s="2">
        <f>IF(F1023-68.81&lt;=0,0,IF(F1023-68.81&lt;=1,1,2))</f>
        <v>0</v>
      </c>
      <c r="I1023">
        <v>71.7</v>
      </c>
      <c r="J1023">
        <v>57.3</v>
      </c>
      <c r="K1023">
        <v>65.099999999999994</v>
      </c>
      <c r="L1023">
        <v>50</v>
      </c>
      <c r="M1023">
        <v>59.3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20.8</v>
      </c>
      <c r="W1023">
        <v>337.6</v>
      </c>
      <c r="X1023">
        <v>1017.3</v>
      </c>
      <c r="Y1023">
        <v>43</v>
      </c>
      <c r="Z1023">
        <v>6.8</v>
      </c>
      <c r="AA1023">
        <v>0</v>
      </c>
      <c r="AB1023">
        <v>0</v>
      </c>
      <c r="AC1023">
        <v>0</v>
      </c>
      <c r="AD1023">
        <v>0</v>
      </c>
      <c r="AE1023" t="s">
        <v>3132</v>
      </c>
      <c r="AF1023" t="s">
        <v>3133</v>
      </c>
      <c r="AG1023">
        <v>0.75</v>
      </c>
      <c r="AH1023" t="s">
        <v>36</v>
      </c>
      <c r="AI1023" t="s">
        <v>37</v>
      </c>
      <c r="AJ1023" t="s">
        <v>38</v>
      </c>
    </row>
    <row r="1024" spans="1:36" x14ac:dyDescent="0.25">
      <c r="A1024" t="s">
        <v>32</v>
      </c>
      <c r="B1024" t="s">
        <v>3134</v>
      </c>
      <c r="C1024">
        <f>YEAR(B1024)</f>
        <v>2002</v>
      </c>
      <c r="D1024">
        <v>66.3</v>
      </c>
      <c r="E1024">
        <v>60.9</v>
      </c>
      <c r="F1024">
        <v>63.8</v>
      </c>
      <c r="H1024" s="2">
        <f>IF(F1024-68.81&lt;=0,0,IF(F1024-68.81&lt;=1,1,2))</f>
        <v>0</v>
      </c>
      <c r="I1024">
        <v>66.3</v>
      </c>
      <c r="J1024">
        <v>60.9</v>
      </c>
      <c r="K1024">
        <v>63.8</v>
      </c>
      <c r="L1024">
        <v>41.3</v>
      </c>
      <c r="M1024">
        <v>44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23</v>
      </c>
      <c r="W1024">
        <v>329.2</v>
      </c>
      <c r="X1024">
        <v>1019.4</v>
      </c>
      <c r="Y1024">
        <v>35.799999999999997</v>
      </c>
      <c r="Z1024">
        <v>6.8</v>
      </c>
      <c r="AA1024">
        <v>0</v>
      </c>
      <c r="AB1024">
        <v>0</v>
      </c>
      <c r="AC1024">
        <v>0</v>
      </c>
      <c r="AD1024">
        <v>0</v>
      </c>
      <c r="AE1024" t="s">
        <v>3135</v>
      </c>
      <c r="AF1024" t="s">
        <v>3136</v>
      </c>
      <c r="AG1024">
        <v>0.81</v>
      </c>
      <c r="AH1024" t="s">
        <v>36</v>
      </c>
      <c r="AI1024" t="s">
        <v>37</v>
      </c>
      <c r="AJ1024" t="s">
        <v>38</v>
      </c>
    </row>
    <row r="1025" spans="1:36" x14ac:dyDescent="0.25">
      <c r="A1025" t="s">
        <v>32</v>
      </c>
      <c r="B1025" t="s">
        <v>3137</v>
      </c>
      <c r="C1025">
        <f>YEAR(B1025)</f>
        <v>2002</v>
      </c>
      <c r="D1025">
        <v>69.900000000000006</v>
      </c>
      <c r="E1025">
        <v>57.3</v>
      </c>
      <c r="F1025">
        <v>62.2</v>
      </c>
      <c r="H1025" s="2">
        <f>IF(F1025-68.81&lt;=0,0,IF(F1025-68.81&lt;=1,1,2))</f>
        <v>0</v>
      </c>
      <c r="I1025">
        <v>69.900000000000006</v>
      </c>
      <c r="J1025">
        <v>57.3</v>
      </c>
      <c r="K1025">
        <v>62.2</v>
      </c>
      <c r="L1025">
        <v>49.7</v>
      </c>
      <c r="M1025">
        <v>64.3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8.1</v>
      </c>
      <c r="W1025">
        <v>223.7</v>
      </c>
      <c r="X1025">
        <v>1018.4</v>
      </c>
      <c r="Y1025">
        <v>31.3</v>
      </c>
      <c r="Z1025">
        <v>6.6</v>
      </c>
      <c r="AA1025">
        <v>0</v>
      </c>
      <c r="AB1025">
        <v>0</v>
      </c>
      <c r="AC1025">
        <v>0</v>
      </c>
      <c r="AD1025">
        <v>0</v>
      </c>
      <c r="AE1025" t="s">
        <v>3138</v>
      </c>
      <c r="AF1025" t="s">
        <v>3139</v>
      </c>
      <c r="AG1025">
        <v>0.85</v>
      </c>
      <c r="AH1025" t="s">
        <v>36</v>
      </c>
      <c r="AI1025" t="s">
        <v>37</v>
      </c>
      <c r="AJ1025" t="s">
        <v>38</v>
      </c>
    </row>
    <row r="1026" spans="1:36" x14ac:dyDescent="0.25">
      <c r="A1026" t="s">
        <v>32</v>
      </c>
      <c r="B1026" t="s">
        <v>3140</v>
      </c>
      <c r="C1026">
        <f>YEAR(B1026)</f>
        <v>2002</v>
      </c>
      <c r="D1026">
        <v>69.900000000000006</v>
      </c>
      <c r="E1026">
        <v>55.5</v>
      </c>
      <c r="F1026">
        <v>62.3</v>
      </c>
      <c r="H1026" s="2">
        <f>IF(F1026-68.81&lt;=0,0,IF(F1026-68.81&lt;=1,1,2))</f>
        <v>0</v>
      </c>
      <c r="I1026">
        <v>69.900000000000006</v>
      </c>
      <c r="J1026">
        <v>55.5</v>
      </c>
      <c r="K1026">
        <v>62.3</v>
      </c>
      <c r="L1026">
        <v>54.8</v>
      </c>
      <c r="M1026">
        <v>77.099999999999994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9.1999999999999993</v>
      </c>
      <c r="W1026">
        <v>183.7</v>
      </c>
      <c r="X1026">
        <v>1019.3</v>
      </c>
      <c r="Y1026">
        <v>68.5</v>
      </c>
      <c r="Z1026">
        <v>6.5</v>
      </c>
      <c r="AA1026">
        <v>0</v>
      </c>
      <c r="AB1026">
        <v>0</v>
      </c>
      <c r="AC1026">
        <v>0</v>
      </c>
      <c r="AD1026">
        <v>0</v>
      </c>
      <c r="AE1026" t="s">
        <v>3141</v>
      </c>
      <c r="AF1026" t="s">
        <v>3142</v>
      </c>
      <c r="AG1026">
        <v>0.88</v>
      </c>
      <c r="AH1026" t="s">
        <v>36</v>
      </c>
      <c r="AI1026" t="s">
        <v>37</v>
      </c>
      <c r="AJ1026" t="s">
        <v>38</v>
      </c>
    </row>
    <row r="1027" spans="1:36" x14ac:dyDescent="0.25">
      <c r="A1027" t="s">
        <v>32</v>
      </c>
      <c r="B1027" t="s">
        <v>3143</v>
      </c>
      <c r="C1027">
        <f>YEAR(B1027)</f>
        <v>2002</v>
      </c>
      <c r="D1027">
        <v>69.900000000000006</v>
      </c>
      <c r="E1027">
        <v>57.3</v>
      </c>
      <c r="F1027">
        <v>63.3</v>
      </c>
      <c r="H1027" s="2">
        <f>IF(F1027-68.81&lt;=0,0,IF(F1027-68.81&lt;=1,1,2))</f>
        <v>0</v>
      </c>
      <c r="I1027">
        <v>69.900000000000006</v>
      </c>
      <c r="J1027">
        <v>57.3</v>
      </c>
      <c r="K1027">
        <v>63.3</v>
      </c>
      <c r="L1027">
        <v>54.6</v>
      </c>
      <c r="M1027">
        <v>74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6.9</v>
      </c>
      <c r="W1027">
        <v>206.6</v>
      </c>
      <c r="X1027">
        <v>1019.8</v>
      </c>
      <c r="Y1027">
        <v>71.7</v>
      </c>
      <c r="Z1027">
        <v>6.8</v>
      </c>
      <c r="AA1027">
        <v>0</v>
      </c>
      <c r="AB1027">
        <v>0</v>
      </c>
      <c r="AC1027">
        <v>0</v>
      </c>
      <c r="AD1027">
        <v>0</v>
      </c>
      <c r="AE1027" t="s">
        <v>3144</v>
      </c>
      <c r="AF1027" t="s">
        <v>3145</v>
      </c>
      <c r="AG1027">
        <v>0.92</v>
      </c>
      <c r="AH1027" t="s">
        <v>36</v>
      </c>
      <c r="AI1027" t="s">
        <v>37</v>
      </c>
      <c r="AJ1027" t="s">
        <v>38</v>
      </c>
    </row>
    <row r="1028" spans="1:36" x14ac:dyDescent="0.25">
      <c r="A1028" t="s">
        <v>32</v>
      </c>
      <c r="B1028" t="s">
        <v>3146</v>
      </c>
      <c r="C1028">
        <f>YEAR(B1028)</f>
        <v>2002</v>
      </c>
      <c r="D1028">
        <v>69.900000000000006</v>
      </c>
      <c r="E1028">
        <v>55.5</v>
      </c>
      <c r="F1028">
        <v>62.8</v>
      </c>
      <c r="H1028" s="2">
        <f>IF(F1028-68.81&lt;=0,0,IF(F1028-68.81&lt;=1,1,2))</f>
        <v>0</v>
      </c>
      <c r="I1028">
        <v>69.900000000000006</v>
      </c>
      <c r="J1028">
        <v>55.5</v>
      </c>
      <c r="K1028">
        <v>62.8</v>
      </c>
      <c r="L1028">
        <v>55.3</v>
      </c>
      <c r="M1028">
        <v>77.2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10.3</v>
      </c>
      <c r="W1028">
        <v>147.4</v>
      </c>
      <c r="X1028">
        <v>1016</v>
      </c>
      <c r="Y1028">
        <v>57.8</v>
      </c>
      <c r="Z1028">
        <v>6.8</v>
      </c>
      <c r="AA1028">
        <v>0</v>
      </c>
      <c r="AB1028">
        <v>0</v>
      </c>
      <c r="AC1028">
        <v>0</v>
      </c>
      <c r="AD1028">
        <v>0</v>
      </c>
      <c r="AE1028" t="s">
        <v>3147</v>
      </c>
      <c r="AF1028" t="s">
        <v>3148</v>
      </c>
      <c r="AG1028">
        <v>0.95</v>
      </c>
      <c r="AH1028" t="s">
        <v>36</v>
      </c>
      <c r="AI1028" t="s">
        <v>37</v>
      </c>
      <c r="AJ1028" t="s">
        <v>38</v>
      </c>
    </row>
    <row r="1029" spans="1:36" x14ac:dyDescent="0.25">
      <c r="A1029" t="s">
        <v>32</v>
      </c>
      <c r="B1029" t="s">
        <v>3149</v>
      </c>
      <c r="C1029">
        <f>YEAR(B1029)</f>
        <v>2002</v>
      </c>
      <c r="D1029">
        <v>75.3</v>
      </c>
      <c r="E1029">
        <v>57.3</v>
      </c>
      <c r="F1029">
        <v>65.7</v>
      </c>
      <c r="H1029" s="2">
        <f>IF(F1029-68.81&lt;=0,0,IF(F1029-68.81&lt;=1,1,2))</f>
        <v>0</v>
      </c>
      <c r="I1029">
        <v>75.3</v>
      </c>
      <c r="J1029">
        <v>57.3</v>
      </c>
      <c r="K1029">
        <v>65.7</v>
      </c>
      <c r="L1029">
        <v>55.1</v>
      </c>
      <c r="M1029">
        <v>70.099999999999994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16.100000000000001</v>
      </c>
      <c r="W1029">
        <v>159.69999999999999</v>
      </c>
      <c r="X1029">
        <v>1014.1</v>
      </c>
      <c r="Y1029">
        <v>30.9</v>
      </c>
      <c r="Z1029">
        <v>6.8</v>
      </c>
      <c r="AA1029">
        <v>0</v>
      </c>
      <c r="AB1029">
        <v>0</v>
      </c>
      <c r="AC1029">
        <v>0</v>
      </c>
      <c r="AD1029">
        <v>0</v>
      </c>
      <c r="AE1029" t="s">
        <v>3150</v>
      </c>
      <c r="AF1029" t="s">
        <v>3151</v>
      </c>
      <c r="AG1029">
        <v>0</v>
      </c>
      <c r="AH1029" t="s">
        <v>36</v>
      </c>
      <c r="AI1029" t="s">
        <v>37</v>
      </c>
      <c r="AJ1029" t="s">
        <v>38</v>
      </c>
    </row>
    <row r="1030" spans="1:36" x14ac:dyDescent="0.25">
      <c r="A1030" t="s">
        <v>32</v>
      </c>
      <c r="B1030" t="s">
        <v>3152</v>
      </c>
      <c r="C1030">
        <f>YEAR(B1030)</f>
        <v>2002</v>
      </c>
      <c r="D1030">
        <v>77.099999999999994</v>
      </c>
      <c r="E1030">
        <v>64.5</v>
      </c>
      <c r="F1030">
        <v>69.2</v>
      </c>
      <c r="H1030" s="2">
        <f>IF(F1030-68.81&lt;=0,0,IF(F1030-68.81&lt;=1,1,2))</f>
        <v>1</v>
      </c>
      <c r="I1030">
        <v>77.099999999999994</v>
      </c>
      <c r="J1030">
        <v>64.5</v>
      </c>
      <c r="K1030">
        <v>69.2</v>
      </c>
      <c r="L1030">
        <v>55.6</v>
      </c>
      <c r="M1030">
        <v>63.4</v>
      </c>
      <c r="O1030">
        <v>1.2E-2</v>
      </c>
      <c r="P1030">
        <v>100</v>
      </c>
      <c r="Q1030">
        <v>4.17</v>
      </c>
      <c r="R1030" t="s">
        <v>40</v>
      </c>
      <c r="S1030">
        <v>0</v>
      </c>
      <c r="T1030">
        <v>0</v>
      </c>
      <c r="U1030">
        <v>0</v>
      </c>
      <c r="V1030">
        <v>57.5</v>
      </c>
      <c r="W1030">
        <v>170.7</v>
      </c>
      <c r="X1030">
        <v>1011.5</v>
      </c>
      <c r="Y1030">
        <v>63.2</v>
      </c>
      <c r="Z1030">
        <v>6.8</v>
      </c>
      <c r="AA1030">
        <v>0</v>
      </c>
      <c r="AB1030">
        <v>0</v>
      </c>
      <c r="AC1030">
        <v>0</v>
      </c>
      <c r="AD1030">
        <v>0</v>
      </c>
      <c r="AE1030" t="s">
        <v>3153</v>
      </c>
      <c r="AF1030" t="s">
        <v>3154</v>
      </c>
      <c r="AG1030">
        <v>0.02</v>
      </c>
      <c r="AH1030" t="s">
        <v>56</v>
      </c>
      <c r="AI1030" t="s">
        <v>65</v>
      </c>
      <c r="AJ1030" t="s">
        <v>40</v>
      </c>
    </row>
    <row r="1031" spans="1:36" x14ac:dyDescent="0.25">
      <c r="A1031" t="s">
        <v>32</v>
      </c>
      <c r="B1031" t="s">
        <v>3155</v>
      </c>
      <c r="C1031">
        <f>YEAR(B1031)</f>
        <v>2002</v>
      </c>
      <c r="D1031">
        <v>75.3</v>
      </c>
      <c r="E1031">
        <v>66.3</v>
      </c>
      <c r="F1031">
        <v>70</v>
      </c>
      <c r="H1031" s="2">
        <f>IF(F1031-68.81&lt;=0,0,IF(F1031-68.81&lt;=1,1,2))</f>
        <v>2</v>
      </c>
      <c r="I1031">
        <v>75.3</v>
      </c>
      <c r="J1031">
        <v>66.3</v>
      </c>
      <c r="K1031">
        <v>70</v>
      </c>
      <c r="L1031">
        <v>56.6</v>
      </c>
      <c r="M1031">
        <v>63.1</v>
      </c>
      <c r="O1031">
        <v>3.9E-2</v>
      </c>
      <c r="P1031">
        <v>100</v>
      </c>
      <c r="Q1031">
        <v>4.17</v>
      </c>
      <c r="R1031" t="s">
        <v>40</v>
      </c>
      <c r="S1031">
        <v>0</v>
      </c>
      <c r="T1031">
        <v>0</v>
      </c>
      <c r="U1031">
        <v>0</v>
      </c>
      <c r="V1031">
        <v>24.2</v>
      </c>
      <c r="W1031">
        <v>175.2</v>
      </c>
      <c r="X1031">
        <v>1013.6</v>
      </c>
      <c r="Y1031">
        <v>66.5</v>
      </c>
      <c r="Z1031">
        <v>6.8</v>
      </c>
      <c r="AA1031">
        <v>0</v>
      </c>
      <c r="AB1031">
        <v>0</v>
      </c>
      <c r="AC1031">
        <v>0</v>
      </c>
      <c r="AD1031">
        <v>0</v>
      </c>
      <c r="AE1031" t="s">
        <v>3156</v>
      </c>
      <c r="AF1031" t="s">
        <v>3157</v>
      </c>
      <c r="AG1031">
        <v>0.05</v>
      </c>
      <c r="AH1031" t="s">
        <v>56</v>
      </c>
      <c r="AI1031" t="s">
        <v>137</v>
      </c>
      <c r="AJ1031" t="s">
        <v>40</v>
      </c>
    </row>
    <row r="1032" spans="1:36" x14ac:dyDescent="0.25">
      <c r="A1032" t="s">
        <v>32</v>
      </c>
      <c r="B1032" t="s">
        <v>3158</v>
      </c>
      <c r="C1032">
        <f>YEAR(B1032)</f>
        <v>2002</v>
      </c>
      <c r="D1032">
        <v>75.3</v>
      </c>
      <c r="E1032">
        <v>69.900000000000006</v>
      </c>
      <c r="F1032">
        <v>73</v>
      </c>
      <c r="H1032" s="2">
        <f>IF(F1032-68.81&lt;=0,0,IF(F1032-68.81&lt;=1,1,2))</f>
        <v>2</v>
      </c>
      <c r="I1032">
        <v>75.3</v>
      </c>
      <c r="J1032">
        <v>69.900000000000006</v>
      </c>
      <c r="K1032">
        <v>73</v>
      </c>
      <c r="L1032">
        <v>56.8</v>
      </c>
      <c r="M1032">
        <v>57.2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35.6</v>
      </c>
      <c r="W1032">
        <v>146.6</v>
      </c>
      <c r="X1032">
        <v>1009.6</v>
      </c>
      <c r="Y1032">
        <v>70</v>
      </c>
      <c r="Z1032">
        <v>6.8</v>
      </c>
      <c r="AA1032">
        <v>0</v>
      </c>
      <c r="AB1032">
        <v>0</v>
      </c>
      <c r="AC1032">
        <v>0</v>
      </c>
      <c r="AD1032">
        <v>0</v>
      </c>
      <c r="AE1032" t="s">
        <v>3159</v>
      </c>
      <c r="AF1032" t="s">
        <v>3160</v>
      </c>
      <c r="AG1032">
        <v>0.08</v>
      </c>
      <c r="AH1032" t="s">
        <v>36</v>
      </c>
      <c r="AI1032" t="s">
        <v>37</v>
      </c>
      <c r="AJ1032" t="s">
        <v>344</v>
      </c>
    </row>
    <row r="1033" spans="1:36" x14ac:dyDescent="0.25">
      <c r="A1033" t="s">
        <v>32</v>
      </c>
      <c r="B1033" t="s">
        <v>3161</v>
      </c>
      <c r="C1033">
        <f>YEAR(B1033)</f>
        <v>2002</v>
      </c>
      <c r="D1033">
        <v>71.7</v>
      </c>
      <c r="E1033">
        <v>59.1</v>
      </c>
      <c r="F1033">
        <v>65.7</v>
      </c>
      <c r="H1033" s="2">
        <f>IF(F1033-68.81&lt;=0,0,IF(F1033-68.81&lt;=1,1,2))</f>
        <v>0</v>
      </c>
      <c r="I1033">
        <v>71.7</v>
      </c>
      <c r="J1033">
        <v>59.1</v>
      </c>
      <c r="K1033">
        <v>65.7</v>
      </c>
      <c r="L1033">
        <v>50.6</v>
      </c>
      <c r="M1033">
        <v>58.9</v>
      </c>
      <c r="O1033">
        <v>0.20100000000000001</v>
      </c>
      <c r="P1033">
        <v>100</v>
      </c>
      <c r="Q1033">
        <v>4.17</v>
      </c>
      <c r="R1033" t="s">
        <v>40</v>
      </c>
      <c r="S1033">
        <v>0</v>
      </c>
      <c r="T1033">
        <v>0</v>
      </c>
      <c r="U1033">
        <v>0</v>
      </c>
      <c r="V1033">
        <v>19.5</v>
      </c>
      <c r="W1033">
        <v>187.3</v>
      </c>
      <c r="X1033">
        <v>1007.7</v>
      </c>
      <c r="Y1033">
        <v>42.2</v>
      </c>
      <c r="Z1033">
        <v>6.7</v>
      </c>
      <c r="AA1033">
        <v>0</v>
      </c>
      <c r="AB1033">
        <v>0</v>
      </c>
      <c r="AC1033">
        <v>0</v>
      </c>
      <c r="AD1033">
        <v>0</v>
      </c>
      <c r="AE1033" t="s">
        <v>3162</v>
      </c>
      <c r="AF1033" t="s">
        <v>3163</v>
      </c>
      <c r="AG1033">
        <v>0.12</v>
      </c>
      <c r="AH1033" t="s">
        <v>56</v>
      </c>
      <c r="AI1033" t="s">
        <v>137</v>
      </c>
      <c r="AJ1033" t="s">
        <v>40</v>
      </c>
    </row>
    <row r="1034" spans="1:36" x14ac:dyDescent="0.25">
      <c r="A1034" t="s">
        <v>32</v>
      </c>
      <c r="B1034" t="s">
        <v>3164</v>
      </c>
      <c r="C1034">
        <f>YEAR(B1034)</f>
        <v>2002</v>
      </c>
      <c r="D1034">
        <v>66.3</v>
      </c>
      <c r="E1034">
        <v>57.3</v>
      </c>
      <c r="F1034">
        <v>60.7</v>
      </c>
      <c r="H1034" s="2">
        <f>IF(F1034-68.81&lt;=0,0,IF(F1034-68.81&lt;=1,1,2))</f>
        <v>0</v>
      </c>
      <c r="I1034">
        <v>66.3</v>
      </c>
      <c r="J1034">
        <v>57.3</v>
      </c>
      <c r="K1034">
        <v>60.7</v>
      </c>
      <c r="L1034">
        <v>50.8</v>
      </c>
      <c r="M1034">
        <v>71.3</v>
      </c>
      <c r="O1034">
        <v>0.63</v>
      </c>
      <c r="P1034">
        <v>100</v>
      </c>
      <c r="Q1034">
        <v>4.17</v>
      </c>
      <c r="R1034" t="s">
        <v>40</v>
      </c>
      <c r="S1034">
        <v>0</v>
      </c>
      <c r="T1034">
        <v>0</v>
      </c>
      <c r="U1034">
        <v>0</v>
      </c>
      <c r="V1034">
        <v>19.5</v>
      </c>
      <c r="W1034">
        <v>184.7</v>
      </c>
      <c r="X1034">
        <v>1005.3</v>
      </c>
      <c r="Y1034">
        <v>71.599999999999994</v>
      </c>
      <c r="Z1034">
        <v>5.7</v>
      </c>
      <c r="AA1034">
        <v>0</v>
      </c>
      <c r="AB1034">
        <v>0</v>
      </c>
      <c r="AC1034">
        <v>0</v>
      </c>
      <c r="AD1034">
        <v>0</v>
      </c>
      <c r="AE1034" t="s">
        <v>3165</v>
      </c>
      <c r="AF1034" t="s">
        <v>3166</v>
      </c>
      <c r="AG1034">
        <v>0.15</v>
      </c>
      <c r="AH1034" t="s">
        <v>56</v>
      </c>
      <c r="AI1034" t="s">
        <v>137</v>
      </c>
      <c r="AJ1034" t="s">
        <v>40</v>
      </c>
    </row>
    <row r="1035" spans="1:36" x14ac:dyDescent="0.25">
      <c r="A1035" t="s">
        <v>32</v>
      </c>
      <c r="B1035" t="s">
        <v>3167</v>
      </c>
      <c r="C1035">
        <f>YEAR(B1035)</f>
        <v>2002</v>
      </c>
      <c r="D1035">
        <v>69.900000000000006</v>
      </c>
      <c r="E1035">
        <v>57.3</v>
      </c>
      <c r="F1035">
        <v>62.2</v>
      </c>
      <c r="H1035" s="2">
        <f>IF(F1035-68.81&lt;=0,0,IF(F1035-68.81&lt;=1,1,2))</f>
        <v>0</v>
      </c>
      <c r="I1035">
        <v>69.900000000000006</v>
      </c>
      <c r="J1035">
        <v>57.3</v>
      </c>
      <c r="K1035">
        <v>62.2</v>
      </c>
      <c r="L1035">
        <v>52.8</v>
      </c>
      <c r="M1035">
        <v>72</v>
      </c>
      <c r="O1035">
        <v>0.02</v>
      </c>
      <c r="P1035">
        <v>100</v>
      </c>
      <c r="Q1035">
        <v>4.17</v>
      </c>
      <c r="R1035" t="s">
        <v>40</v>
      </c>
      <c r="S1035">
        <v>0</v>
      </c>
      <c r="T1035">
        <v>0</v>
      </c>
      <c r="U1035">
        <v>0</v>
      </c>
      <c r="V1035">
        <v>23</v>
      </c>
      <c r="W1035">
        <v>192.2</v>
      </c>
      <c r="X1035">
        <v>1006.7</v>
      </c>
      <c r="Y1035">
        <v>60.7</v>
      </c>
      <c r="Z1035">
        <v>6.7</v>
      </c>
      <c r="AA1035">
        <v>0</v>
      </c>
      <c r="AB1035">
        <v>0</v>
      </c>
      <c r="AC1035">
        <v>0</v>
      </c>
      <c r="AD1035">
        <v>0</v>
      </c>
      <c r="AE1035" t="s">
        <v>3168</v>
      </c>
      <c r="AF1035" t="s">
        <v>3169</v>
      </c>
      <c r="AG1035">
        <v>0.18</v>
      </c>
      <c r="AH1035" t="s">
        <v>56</v>
      </c>
      <c r="AI1035" t="s">
        <v>3170</v>
      </c>
      <c r="AJ1035" t="s">
        <v>40</v>
      </c>
    </row>
    <row r="1036" spans="1:36" x14ac:dyDescent="0.25">
      <c r="A1036" t="s">
        <v>32</v>
      </c>
      <c r="B1036" t="s">
        <v>3171</v>
      </c>
      <c r="C1036">
        <f>YEAR(B1036)</f>
        <v>2002</v>
      </c>
      <c r="D1036">
        <v>68.099999999999994</v>
      </c>
      <c r="E1036">
        <v>59.1</v>
      </c>
      <c r="F1036">
        <v>62.7</v>
      </c>
      <c r="H1036" s="2">
        <f>IF(F1036-68.81&lt;=0,0,IF(F1036-68.81&lt;=1,1,2))</f>
        <v>0</v>
      </c>
      <c r="I1036">
        <v>68.099999999999994</v>
      </c>
      <c r="J1036">
        <v>59.1</v>
      </c>
      <c r="K1036">
        <v>62.7</v>
      </c>
      <c r="L1036">
        <v>53.9</v>
      </c>
      <c r="M1036">
        <v>73.400000000000006</v>
      </c>
      <c r="O1036">
        <v>0.28000000000000003</v>
      </c>
      <c r="P1036">
        <v>100</v>
      </c>
      <c r="Q1036">
        <v>8.33</v>
      </c>
      <c r="R1036" t="s">
        <v>40</v>
      </c>
      <c r="S1036">
        <v>0</v>
      </c>
      <c r="T1036">
        <v>0</v>
      </c>
      <c r="U1036">
        <v>0</v>
      </c>
      <c r="V1036">
        <v>21.9</v>
      </c>
      <c r="W1036">
        <v>345.8</v>
      </c>
      <c r="X1036">
        <v>1010.1</v>
      </c>
      <c r="Y1036">
        <v>90.9</v>
      </c>
      <c r="Z1036">
        <v>6.5</v>
      </c>
      <c r="AA1036">
        <v>0</v>
      </c>
      <c r="AB1036">
        <v>0</v>
      </c>
      <c r="AC1036">
        <v>0</v>
      </c>
      <c r="AD1036">
        <v>0</v>
      </c>
      <c r="AE1036" t="s">
        <v>3172</v>
      </c>
      <c r="AF1036" t="s">
        <v>3173</v>
      </c>
      <c r="AG1036">
        <v>0.25</v>
      </c>
      <c r="AH1036" t="s">
        <v>43</v>
      </c>
      <c r="AI1036" t="s">
        <v>52</v>
      </c>
      <c r="AJ1036" t="s">
        <v>40</v>
      </c>
    </row>
    <row r="1037" spans="1:36" x14ac:dyDescent="0.25">
      <c r="A1037" t="s">
        <v>32</v>
      </c>
      <c r="B1037" t="s">
        <v>3174</v>
      </c>
      <c r="C1037">
        <f>YEAR(B1037)</f>
        <v>2002</v>
      </c>
      <c r="D1037">
        <v>68.099999999999994</v>
      </c>
      <c r="E1037">
        <v>57.3</v>
      </c>
      <c r="F1037">
        <v>62</v>
      </c>
      <c r="H1037" s="2">
        <f>IF(F1037-68.81&lt;=0,0,IF(F1037-68.81&lt;=1,1,2))</f>
        <v>0</v>
      </c>
      <c r="I1037">
        <v>68.099999999999994</v>
      </c>
      <c r="J1037">
        <v>57.3</v>
      </c>
      <c r="K1037">
        <v>62</v>
      </c>
      <c r="L1037">
        <v>51</v>
      </c>
      <c r="M1037">
        <v>67.400000000000006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15</v>
      </c>
      <c r="W1037">
        <v>291.39999999999998</v>
      </c>
      <c r="X1037">
        <v>1017.1</v>
      </c>
      <c r="Y1037">
        <v>40.9</v>
      </c>
      <c r="Z1037">
        <v>6.8</v>
      </c>
      <c r="AA1037">
        <v>0</v>
      </c>
      <c r="AB1037">
        <v>0</v>
      </c>
      <c r="AC1037">
        <v>0</v>
      </c>
      <c r="AD1037">
        <v>0</v>
      </c>
      <c r="AE1037" t="s">
        <v>3175</v>
      </c>
      <c r="AF1037" t="s">
        <v>3176</v>
      </c>
      <c r="AG1037">
        <v>0.25</v>
      </c>
      <c r="AH1037" t="s">
        <v>36</v>
      </c>
      <c r="AI1037" t="s">
        <v>37</v>
      </c>
      <c r="AJ1037" t="s">
        <v>38</v>
      </c>
    </row>
    <row r="1038" spans="1:36" x14ac:dyDescent="0.25">
      <c r="A1038" t="s">
        <v>32</v>
      </c>
      <c r="B1038" t="s">
        <v>3177</v>
      </c>
      <c r="C1038">
        <f>YEAR(B1038)</f>
        <v>2002</v>
      </c>
      <c r="D1038">
        <v>68.099999999999994</v>
      </c>
      <c r="E1038">
        <v>55.5</v>
      </c>
      <c r="F1038">
        <v>62.6</v>
      </c>
      <c r="H1038" s="2">
        <f>IF(F1038-68.81&lt;=0,0,IF(F1038-68.81&lt;=1,1,2))</f>
        <v>0</v>
      </c>
      <c r="I1038">
        <v>68.099999999999994</v>
      </c>
      <c r="J1038">
        <v>55.5</v>
      </c>
      <c r="K1038">
        <v>62.6</v>
      </c>
      <c r="L1038">
        <v>52</v>
      </c>
      <c r="M1038">
        <v>68.8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11.4</v>
      </c>
      <c r="W1038">
        <v>323.39999999999998</v>
      </c>
      <c r="X1038">
        <v>1019.6</v>
      </c>
      <c r="Y1038">
        <v>35.6</v>
      </c>
      <c r="Z1038">
        <v>6.7</v>
      </c>
      <c r="AA1038">
        <v>0</v>
      </c>
      <c r="AB1038">
        <v>0</v>
      </c>
      <c r="AC1038">
        <v>0</v>
      </c>
      <c r="AD1038">
        <v>0</v>
      </c>
      <c r="AE1038" t="s">
        <v>3178</v>
      </c>
      <c r="AF1038" t="s">
        <v>3179</v>
      </c>
      <c r="AG1038">
        <v>0.28000000000000003</v>
      </c>
      <c r="AH1038" t="s">
        <v>36</v>
      </c>
      <c r="AI1038" t="s">
        <v>37</v>
      </c>
      <c r="AJ1038" t="s">
        <v>38</v>
      </c>
    </row>
    <row r="1039" spans="1:36" x14ac:dyDescent="0.25">
      <c r="A1039" t="s">
        <v>32</v>
      </c>
      <c r="B1039" t="s">
        <v>3180</v>
      </c>
      <c r="C1039">
        <f>YEAR(B1039)</f>
        <v>2002</v>
      </c>
      <c r="D1039">
        <v>68.099999999999994</v>
      </c>
      <c r="E1039">
        <v>53.7</v>
      </c>
      <c r="F1039">
        <v>60.5</v>
      </c>
      <c r="H1039" s="2">
        <f>IF(F1039-68.81&lt;=0,0,IF(F1039-68.81&lt;=1,1,2))</f>
        <v>0</v>
      </c>
      <c r="I1039">
        <v>68.099999999999994</v>
      </c>
      <c r="J1039">
        <v>53.7</v>
      </c>
      <c r="K1039">
        <v>60.5</v>
      </c>
      <c r="L1039">
        <v>52.9</v>
      </c>
      <c r="M1039">
        <v>76.8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9.1999999999999993</v>
      </c>
      <c r="W1039">
        <v>151.30000000000001</v>
      </c>
      <c r="X1039">
        <v>1020.5</v>
      </c>
      <c r="Y1039">
        <v>70</v>
      </c>
      <c r="Z1039">
        <v>6.4</v>
      </c>
      <c r="AA1039">
        <v>0</v>
      </c>
      <c r="AB1039">
        <v>0</v>
      </c>
      <c r="AC1039">
        <v>0</v>
      </c>
      <c r="AD1039">
        <v>0</v>
      </c>
      <c r="AE1039" t="s">
        <v>3181</v>
      </c>
      <c r="AF1039" t="s">
        <v>3182</v>
      </c>
      <c r="AG1039">
        <v>0.31</v>
      </c>
      <c r="AH1039" t="s">
        <v>36</v>
      </c>
      <c r="AI1039" t="s">
        <v>37</v>
      </c>
      <c r="AJ1039" t="s">
        <v>38</v>
      </c>
    </row>
    <row r="1040" spans="1:36" x14ac:dyDescent="0.25">
      <c r="A1040" t="s">
        <v>32</v>
      </c>
      <c r="B1040" t="s">
        <v>3183</v>
      </c>
      <c r="C1040">
        <f>YEAR(B1040)</f>
        <v>2002</v>
      </c>
      <c r="D1040">
        <v>75.3</v>
      </c>
      <c r="E1040">
        <v>55.5</v>
      </c>
      <c r="F1040">
        <v>62.8</v>
      </c>
      <c r="H1040" s="2">
        <f>IF(F1040-68.81&lt;=0,0,IF(F1040-68.81&lt;=1,1,2))</f>
        <v>0</v>
      </c>
      <c r="I1040">
        <v>75.3</v>
      </c>
      <c r="J1040">
        <v>55.5</v>
      </c>
      <c r="K1040">
        <v>62.8</v>
      </c>
      <c r="L1040">
        <v>51.1</v>
      </c>
      <c r="M1040">
        <v>67.2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13.9</v>
      </c>
      <c r="W1040">
        <v>153.4</v>
      </c>
      <c r="X1040">
        <v>1021.8</v>
      </c>
      <c r="Y1040">
        <v>0</v>
      </c>
      <c r="Z1040">
        <v>6.2</v>
      </c>
      <c r="AA1040">
        <v>0</v>
      </c>
      <c r="AB1040">
        <v>0</v>
      </c>
      <c r="AC1040">
        <v>0</v>
      </c>
      <c r="AD1040">
        <v>0</v>
      </c>
      <c r="AE1040" t="s">
        <v>3184</v>
      </c>
      <c r="AF1040" t="s">
        <v>3185</v>
      </c>
      <c r="AG1040">
        <v>0.35</v>
      </c>
      <c r="AH1040" t="s">
        <v>330</v>
      </c>
      <c r="AI1040" t="s">
        <v>37</v>
      </c>
      <c r="AJ1040" t="s">
        <v>331</v>
      </c>
    </row>
    <row r="1041" spans="1:36" x14ac:dyDescent="0.25">
      <c r="A1041" t="s">
        <v>32</v>
      </c>
      <c r="B1041" t="s">
        <v>3186</v>
      </c>
      <c r="C1041">
        <f>YEAR(B1041)</f>
        <v>2002</v>
      </c>
      <c r="D1041">
        <v>69.900000000000006</v>
      </c>
      <c r="E1041">
        <v>55.5</v>
      </c>
      <c r="F1041">
        <v>61.6</v>
      </c>
      <c r="H1041" s="2">
        <f>IF(F1041-68.81&lt;=0,0,IF(F1041-68.81&lt;=1,1,2))</f>
        <v>0</v>
      </c>
      <c r="I1041">
        <v>69.900000000000006</v>
      </c>
      <c r="J1041">
        <v>55.5</v>
      </c>
      <c r="K1041">
        <v>61.6</v>
      </c>
      <c r="L1041">
        <v>55.3</v>
      </c>
      <c r="M1041">
        <v>80.099999999999994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10.3</v>
      </c>
      <c r="W1041">
        <v>157.30000000000001</v>
      </c>
      <c r="X1041">
        <v>1023.1</v>
      </c>
      <c r="Y1041">
        <v>35</v>
      </c>
      <c r="Z1041">
        <v>6.4</v>
      </c>
      <c r="AA1041">
        <v>0</v>
      </c>
      <c r="AB1041">
        <v>0</v>
      </c>
      <c r="AC1041">
        <v>0</v>
      </c>
      <c r="AD1041">
        <v>0</v>
      </c>
      <c r="AE1041" t="s">
        <v>3187</v>
      </c>
      <c r="AF1041" t="s">
        <v>3188</v>
      </c>
      <c r="AG1041">
        <v>0.38</v>
      </c>
      <c r="AH1041" t="s">
        <v>36</v>
      </c>
      <c r="AI1041" t="s">
        <v>37</v>
      </c>
      <c r="AJ1041" t="s">
        <v>38</v>
      </c>
    </row>
    <row r="1042" spans="1:36" x14ac:dyDescent="0.25">
      <c r="A1042" t="s">
        <v>32</v>
      </c>
      <c r="B1042" t="s">
        <v>3189</v>
      </c>
      <c r="C1042">
        <f>YEAR(B1042)</f>
        <v>2002</v>
      </c>
      <c r="D1042">
        <v>68.099999999999994</v>
      </c>
      <c r="E1042">
        <v>53.7</v>
      </c>
      <c r="F1042">
        <v>60</v>
      </c>
      <c r="H1042" s="2">
        <f>IF(F1042-68.81&lt;=0,0,IF(F1042-68.81&lt;=1,1,2))</f>
        <v>0</v>
      </c>
      <c r="I1042">
        <v>68.099999999999994</v>
      </c>
      <c r="J1042">
        <v>53.7</v>
      </c>
      <c r="K1042">
        <v>60</v>
      </c>
      <c r="L1042">
        <v>55.5</v>
      </c>
      <c r="M1042">
        <v>85.2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8.1</v>
      </c>
      <c r="W1042">
        <v>155.6</v>
      </c>
      <c r="X1042">
        <v>1024.4000000000001</v>
      </c>
      <c r="Y1042">
        <v>37.700000000000003</v>
      </c>
      <c r="Z1042">
        <v>6.5</v>
      </c>
      <c r="AA1042">
        <v>0</v>
      </c>
      <c r="AB1042">
        <v>0</v>
      </c>
      <c r="AC1042">
        <v>0</v>
      </c>
      <c r="AD1042">
        <v>0</v>
      </c>
      <c r="AE1042" t="s">
        <v>3190</v>
      </c>
      <c r="AF1042" t="s">
        <v>3191</v>
      </c>
      <c r="AG1042">
        <v>0.41</v>
      </c>
      <c r="AH1042" t="s">
        <v>36</v>
      </c>
      <c r="AI1042" t="s">
        <v>37</v>
      </c>
      <c r="AJ1042" t="s">
        <v>38</v>
      </c>
    </row>
    <row r="1043" spans="1:36" x14ac:dyDescent="0.25">
      <c r="A1043" t="s">
        <v>32</v>
      </c>
      <c r="B1043" t="s">
        <v>3192</v>
      </c>
      <c r="C1043">
        <f>YEAR(B1043)</f>
        <v>2002</v>
      </c>
      <c r="D1043">
        <v>69.900000000000006</v>
      </c>
      <c r="E1043">
        <v>53.7</v>
      </c>
      <c r="F1043">
        <v>60.4</v>
      </c>
      <c r="H1043" s="2">
        <f>IF(F1043-68.81&lt;=0,0,IF(F1043-68.81&lt;=1,1,2))</f>
        <v>0</v>
      </c>
      <c r="I1043">
        <v>69.900000000000006</v>
      </c>
      <c r="J1043">
        <v>53.7</v>
      </c>
      <c r="K1043">
        <v>60.4</v>
      </c>
      <c r="L1043">
        <v>54.7</v>
      </c>
      <c r="M1043">
        <v>82.5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13.9</v>
      </c>
      <c r="W1043">
        <v>148.19999999999999</v>
      </c>
      <c r="X1043">
        <v>1022.4</v>
      </c>
      <c r="Y1043">
        <v>34.6</v>
      </c>
      <c r="Z1043">
        <v>5.7</v>
      </c>
      <c r="AA1043">
        <v>0</v>
      </c>
      <c r="AB1043">
        <v>0</v>
      </c>
      <c r="AC1043">
        <v>0</v>
      </c>
      <c r="AD1043">
        <v>0</v>
      </c>
      <c r="AE1043" t="s">
        <v>3193</v>
      </c>
      <c r="AF1043" t="s">
        <v>3194</v>
      </c>
      <c r="AG1043">
        <v>0.45</v>
      </c>
      <c r="AH1043" t="s">
        <v>36</v>
      </c>
      <c r="AI1043" t="s">
        <v>37</v>
      </c>
      <c r="AJ1043" t="s">
        <v>38</v>
      </c>
    </row>
    <row r="1044" spans="1:36" x14ac:dyDescent="0.25">
      <c r="A1044" t="s">
        <v>32</v>
      </c>
      <c r="B1044" t="s">
        <v>3195</v>
      </c>
      <c r="C1044">
        <f>YEAR(B1044)</f>
        <v>2002</v>
      </c>
      <c r="D1044">
        <v>68.099999999999994</v>
      </c>
      <c r="E1044">
        <v>55.5</v>
      </c>
      <c r="F1044">
        <v>61.8</v>
      </c>
      <c r="H1044" s="2">
        <f>IF(F1044-68.81&lt;=0,0,IF(F1044-68.81&lt;=1,1,2))</f>
        <v>0</v>
      </c>
      <c r="I1044">
        <v>68.099999999999994</v>
      </c>
      <c r="J1044">
        <v>55.5</v>
      </c>
      <c r="K1044">
        <v>61.8</v>
      </c>
      <c r="L1044">
        <v>52</v>
      </c>
      <c r="M1044">
        <v>71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13.9</v>
      </c>
      <c r="W1044">
        <v>163.80000000000001</v>
      </c>
      <c r="X1044">
        <v>1020.7</v>
      </c>
      <c r="Y1044">
        <v>44.7</v>
      </c>
      <c r="Z1044">
        <v>6.7</v>
      </c>
      <c r="AA1044">
        <v>0</v>
      </c>
      <c r="AB1044">
        <v>0</v>
      </c>
      <c r="AC1044">
        <v>0</v>
      </c>
      <c r="AD1044">
        <v>0</v>
      </c>
      <c r="AE1044" t="s">
        <v>3196</v>
      </c>
      <c r="AF1044" t="s">
        <v>3197</v>
      </c>
      <c r="AG1044">
        <v>0.48</v>
      </c>
      <c r="AH1044" t="s">
        <v>36</v>
      </c>
      <c r="AI1044" t="s">
        <v>37</v>
      </c>
      <c r="AJ1044" t="s">
        <v>38</v>
      </c>
    </row>
    <row r="1045" spans="1:36" x14ac:dyDescent="0.25">
      <c r="A1045" t="s">
        <v>32</v>
      </c>
      <c r="B1045" t="s">
        <v>3198</v>
      </c>
      <c r="C1045">
        <f>YEAR(B1045)</f>
        <v>2002</v>
      </c>
      <c r="D1045">
        <v>68.099999999999994</v>
      </c>
      <c r="E1045">
        <v>55.5</v>
      </c>
      <c r="F1045">
        <v>61.7</v>
      </c>
      <c r="H1045" s="2">
        <f>IF(F1045-68.81&lt;=0,0,IF(F1045-68.81&lt;=1,1,2))</f>
        <v>0</v>
      </c>
      <c r="I1045">
        <v>68.099999999999994</v>
      </c>
      <c r="J1045">
        <v>55.5</v>
      </c>
      <c r="K1045">
        <v>61.7</v>
      </c>
      <c r="L1045">
        <v>53.3</v>
      </c>
      <c r="M1045">
        <v>74.599999999999994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11.4</v>
      </c>
      <c r="W1045">
        <v>154.30000000000001</v>
      </c>
      <c r="X1045">
        <v>1020.7</v>
      </c>
      <c r="Y1045">
        <v>51.2</v>
      </c>
      <c r="Z1045">
        <v>6.6</v>
      </c>
      <c r="AA1045">
        <v>0</v>
      </c>
      <c r="AB1045">
        <v>0</v>
      </c>
      <c r="AC1045">
        <v>0</v>
      </c>
      <c r="AD1045">
        <v>0</v>
      </c>
      <c r="AE1045" t="s">
        <v>3199</v>
      </c>
      <c r="AF1045" t="s">
        <v>3200</v>
      </c>
      <c r="AG1045">
        <v>0.5</v>
      </c>
      <c r="AH1045" t="s">
        <v>36</v>
      </c>
      <c r="AI1045" t="s">
        <v>37</v>
      </c>
      <c r="AJ1045" t="s">
        <v>38</v>
      </c>
    </row>
    <row r="1046" spans="1:36" x14ac:dyDescent="0.25">
      <c r="A1046" t="s">
        <v>32</v>
      </c>
      <c r="B1046" t="s">
        <v>3201</v>
      </c>
      <c r="C1046">
        <f>YEAR(B1046)</f>
        <v>2002</v>
      </c>
      <c r="D1046">
        <v>68.099999999999994</v>
      </c>
      <c r="E1046">
        <v>55.5</v>
      </c>
      <c r="F1046">
        <v>61.8</v>
      </c>
      <c r="H1046" s="2">
        <f>IF(F1046-68.81&lt;=0,0,IF(F1046-68.81&lt;=1,1,2))</f>
        <v>0</v>
      </c>
      <c r="I1046">
        <v>68.099999999999994</v>
      </c>
      <c r="J1046">
        <v>55.5</v>
      </c>
      <c r="K1046">
        <v>61.8</v>
      </c>
      <c r="L1046">
        <v>53.4</v>
      </c>
      <c r="M1046">
        <v>74.400000000000006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21.9</v>
      </c>
      <c r="W1046">
        <v>157.80000000000001</v>
      </c>
      <c r="X1046">
        <v>1017.2</v>
      </c>
      <c r="Y1046">
        <v>89.3</v>
      </c>
      <c r="Z1046">
        <v>6.6</v>
      </c>
      <c r="AA1046">
        <v>0</v>
      </c>
      <c r="AB1046">
        <v>0</v>
      </c>
      <c r="AC1046">
        <v>0</v>
      </c>
      <c r="AD1046">
        <v>0</v>
      </c>
      <c r="AE1046" t="s">
        <v>3202</v>
      </c>
      <c r="AF1046" t="s">
        <v>3203</v>
      </c>
      <c r="AG1046">
        <v>0.55000000000000004</v>
      </c>
      <c r="AH1046" t="s">
        <v>36</v>
      </c>
      <c r="AI1046" t="s">
        <v>37</v>
      </c>
      <c r="AJ1046" t="s">
        <v>38</v>
      </c>
    </row>
    <row r="1047" spans="1:36" x14ac:dyDescent="0.25">
      <c r="A1047" t="s">
        <v>32</v>
      </c>
      <c r="B1047" t="s">
        <v>3204</v>
      </c>
      <c r="C1047">
        <f>YEAR(B1047)</f>
        <v>2002</v>
      </c>
      <c r="D1047">
        <v>71.7</v>
      </c>
      <c r="E1047">
        <v>57.3</v>
      </c>
      <c r="F1047">
        <v>63.8</v>
      </c>
      <c r="H1047" s="2">
        <f>IF(F1047-68.81&lt;=0,0,IF(F1047-68.81&lt;=1,1,2))</f>
        <v>0</v>
      </c>
      <c r="I1047">
        <v>71.7</v>
      </c>
      <c r="J1047">
        <v>57.3</v>
      </c>
      <c r="K1047">
        <v>63.8</v>
      </c>
      <c r="L1047">
        <v>54.7</v>
      </c>
      <c r="M1047">
        <v>73.3</v>
      </c>
      <c r="O1047">
        <v>3.9E-2</v>
      </c>
      <c r="P1047">
        <v>100</v>
      </c>
      <c r="Q1047">
        <v>4.17</v>
      </c>
      <c r="R1047" t="s">
        <v>40</v>
      </c>
      <c r="S1047">
        <v>0</v>
      </c>
      <c r="T1047">
        <v>0</v>
      </c>
      <c r="U1047">
        <v>0</v>
      </c>
      <c r="V1047">
        <v>23</v>
      </c>
      <c r="W1047">
        <v>183.2</v>
      </c>
      <c r="X1047">
        <v>1012.5</v>
      </c>
      <c r="Y1047">
        <v>73.599999999999994</v>
      </c>
      <c r="Z1047">
        <v>6.6</v>
      </c>
      <c r="AA1047">
        <v>0</v>
      </c>
      <c r="AB1047">
        <v>0</v>
      </c>
      <c r="AC1047">
        <v>0</v>
      </c>
      <c r="AD1047">
        <v>0</v>
      </c>
      <c r="AE1047" t="s">
        <v>3205</v>
      </c>
      <c r="AF1047" t="s">
        <v>3206</v>
      </c>
      <c r="AG1047">
        <v>0.57999999999999996</v>
      </c>
      <c r="AH1047" t="s">
        <v>56</v>
      </c>
      <c r="AI1047" t="s">
        <v>61</v>
      </c>
      <c r="AJ1047" t="s">
        <v>40</v>
      </c>
    </row>
    <row r="1048" spans="1:36" x14ac:dyDescent="0.25">
      <c r="A1048" t="s">
        <v>32</v>
      </c>
      <c r="B1048" t="s">
        <v>3207</v>
      </c>
      <c r="C1048">
        <f>YEAR(B1048)</f>
        <v>2002</v>
      </c>
      <c r="D1048">
        <v>71.7</v>
      </c>
      <c r="E1048">
        <v>57.3</v>
      </c>
      <c r="F1048">
        <v>64.7</v>
      </c>
      <c r="H1048" s="2">
        <f>IF(F1048-68.81&lt;=0,0,IF(F1048-68.81&lt;=1,1,2))</f>
        <v>0</v>
      </c>
      <c r="I1048">
        <v>71.7</v>
      </c>
      <c r="J1048">
        <v>57.3</v>
      </c>
      <c r="K1048">
        <v>64.7</v>
      </c>
      <c r="L1048">
        <v>51.5</v>
      </c>
      <c r="M1048">
        <v>63.2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17.2</v>
      </c>
      <c r="W1048">
        <v>251.7</v>
      </c>
      <c r="X1048">
        <v>1016</v>
      </c>
      <c r="Y1048">
        <v>35.200000000000003</v>
      </c>
      <c r="Z1048">
        <v>6.8</v>
      </c>
      <c r="AA1048">
        <v>0</v>
      </c>
      <c r="AB1048">
        <v>0</v>
      </c>
      <c r="AC1048">
        <v>0</v>
      </c>
      <c r="AD1048">
        <v>0</v>
      </c>
      <c r="AE1048" t="s">
        <v>3208</v>
      </c>
      <c r="AF1048" t="s">
        <v>3209</v>
      </c>
      <c r="AG1048">
        <v>0.62</v>
      </c>
      <c r="AH1048" t="s">
        <v>36</v>
      </c>
      <c r="AI1048" t="s">
        <v>174</v>
      </c>
      <c r="AJ1048" t="s">
        <v>38</v>
      </c>
    </row>
    <row r="1049" spans="1:36" x14ac:dyDescent="0.25">
      <c r="A1049" t="s">
        <v>32</v>
      </c>
      <c r="B1049" t="s">
        <v>3210</v>
      </c>
      <c r="C1049">
        <f>YEAR(B1049)</f>
        <v>2002</v>
      </c>
      <c r="D1049">
        <v>68.099999999999994</v>
      </c>
      <c r="E1049">
        <v>53.7</v>
      </c>
      <c r="F1049">
        <v>63</v>
      </c>
      <c r="H1049" s="2">
        <f>IF(F1049-68.81&lt;=0,0,IF(F1049-68.81&lt;=1,1,2))</f>
        <v>0</v>
      </c>
      <c r="I1049">
        <v>68.099999999999994</v>
      </c>
      <c r="J1049">
        <v>53.7</v>
      </c>
      <c r="K1049">
        <v>63</v>
      </c>
      <c r="L1049">
        <v>52.1</v>
      </c>
      <c r="M1049">
        <v>68.3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12.8</v>
      </c>
      <c r="W1049">
        <v>279.89999999999998</v>
      </c>
      <c r="X1049">
        <v>1021.2</v>
      </c>
      <c r="Y1049">
        <v>40</v>
      </c>
      <c r="Z1049">
        <v>6.8</v>
      </c>
      <c r="AA1049">
        <v>0</v>
      </c>
      <c r="AB1049">
        <v>0</v>
      </c>
      <c r="AC1049">
        <v>0</v>
      </c>
      <c r="AD1049">
        <v>0</v>
      </c>
      <c r="AE1049" t="s">
        <v>3211</v>
      </c>
      <c r="AF1049" t="s">
        <v>3212</v>
      </c>
      <c r="AG1049">
        <v>0.65</v>
      </c>
      <c r="AH1049" t="s">
        <v>36</v>
      </c>
      <c r="AI1049" t="s">
        <v>37</v>
      </c>
      <c r="AJ1049" t="s">
        <v>38</v>
      </c>
    </row>
    <row r="1050" spans="1:36" x14ac:dyDescent="0.25">
      <c r="A1050" t="s">
        <v>32</v>
      </c>
      <c r="B1050" t="s">
        <v>3213</v>
      </c>
      <c r="C1050">
        <f>YEAR(B1050)</f>
        <v>2002</v>
      </c>
      <c r="D1050">
        <v>68.099999999999994</v>
      </c>
      <c r="E1050">
        <v>51.9</v>
      </c>
      <c r="F1050">
        <v>57.4</v>
      </c>
      <c r="H1050" s="2">
        <f>IF(F1050-68.81&lt;=0,0,IF(F1050-68.81&lt;=1,1,2))</f>
        <v>0</v>
      </c>
      <c r="I1050">
        <v>68.099999999999994</v>
      </c>
      <c r="J1050">
        <v>51.9</v>
      </c>
      <c r="K1050">
        <v>57.4</v>
      </c>
      <c r="L1050">
        <v>48.6</v>
      </c>
      <c r="M1050">
        <v>73.5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8.1</v>
      </c>
      <c r="W1050">
        <v>168.6</v>
      </c>
      <c r="X1050">
        <v>1022.1</v>
      </c>
      <c r="Y1050">
        <v>62.5</v>
      </c>
      <c r="Z1050">
        <v>6.8</v>
      </c>
      <c r="AA1050">
        <v>0</v>
      </c>
      <c r="AB1050">
        <v>0</v>
      </c>
      <c r="AC1050">
        <v>0</v>
      </c>
      <c r="AD1050">
        <v>0</v>
      </c>
      <c r="AE1050" t="s">
        <v>3214</v>
      </c>
      <c r="AF1050" t="s">
        <v>3215</v>
      </c>
      <c r="AG1050">
        <v>0.69</v>
      </c>
      <c r="AH1050" t="s">
        <v>36</v>
      </c>
      <c r="AI1050" t="s">
        <v>37</v>
      </c>
      <c r="AJ1050" t="s">
        <v>38</v>
      </c>
    </row>
    <row r="1051" spans="1:36" x14ac:dyDescent="0.25">
      <c r="A1051" t="s">
        <v>32</v>
      </c>
      <c r="B1051" t="s">
        <v>3216</v>
      </c>
      <c r="C1051">
        <f>YEAR(B1051)</f>
        <v>2002</v>
      </c>
      <c r="D1051">
        <v>66.3</v>
      </c>
      <c r="E1051">
        <v>51.9</v>
      </c>
      <c r="F1051">
        <v>57.8</v>
      </c>
      <c r="H1051" s="2">
        <f>IF(F1051-68.81&lt;=0,0,IF(F1051-68.81&lt;=1,1,2))</f>
        <v>0</v>
      </c>
      <c r="I1051">
        <v>66.3</v>
      </c>
      <c r="J1051">
        <v>51.9</v>
      </c>
      <c r="K1051">
        <v>57.8</v>
      </c>
      <c r="L1051">
        <v>50.5</v>
      </c>
      <c r="M1051">
        <v>77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11.4</v>
      </c>
      <c r="W1051">
        <v>140.6</v>
      </c>
      <c r="X1051">
        <v>1019.5</v>
      </c>
      <c r="Y1051">
        <v>57.4</v>
      </c>
      <c r="Z1051">
        <v>6.7</v>
      </c>
      <c r="AA1051">
        <v>0</v>
      </c>
      <c r="AB1051">
        <v>0</v>
      </c>
      <c r="AC1051">
        <v>0</v>
      </c>
      <c r="AD1051">
        <v>0</v>
      </c>
      <c r="AE1051" t="s">
        <v>3217</v>
      </c>
      <c r="AF1051" t="s">
        <v>3218</v>
      </c>
      <c r="AG1051">
        <v>0.72</v>
      </c>
      <c r="AH1051" t="s">
        <v>36</v>
      </c>
      <c r="AI1051" t="s">
        <v>37</v>
      </c>
      <c r="AJ1051" t="s">
        <v>38</v>
      </c>
    </row>
    <row r="1052" spans="1:36" x14ac:dyDescent="0.25">
      <c r="A1052" t="s">
        <v>32</v>
      </c>
      <c r="B1052" t="s">
        <v>3219</v>
      </c>
      <c r="C1052">
        <f>YEAR(B1052)</f>
        <v>2002</v>
      </c>
      <c r="D1052">
        <v>68.099999999999994</v>
      </c>
      <c r="E1052">
        <v>55.5</v>
      </c>
      <c r="F1052">
        <v>60.1</v>
      </c>
      <c r="H1052" s="2">
        <f>IF(F1052-68.81&lt;=0,0,IF(F1052-68.81&lt;=1,1,2))</f>
        <v>0</v>
      </c>
      <c r="I1052">
        <v>68.099999999999994</v>
      </c>
      <c r="J1052">
        <v>55.5</v>
      </c>
      <c r="K1052">
        <v>60.1</v>
      </c>
      <c r="L1052">
        <v>51.9</v>
      </c>
      <c r="M1052">
        <v>75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10.3</v>
      </c>
      <c r="W1052">
        <v>151.9</v>
      </c>
      <c r="X1052">
        <v>1015.6</v>
      </c>
      <c r="Y1052">
        <v>81.3</v>
      </c>
      <c r="Z1052">
        <v>6.8</v>
      </c>
      <c r="AA1052">
        <v>0</v>
      </c>
      <c r="AB1052">
        <v>0</v>
      </c>
      <c r="AC1052">
        <v>0</v>
      </c>
      <c r="AD1052">
        <v>0</v>
      </c>
      <c r="AE1052" t="s">
        <v>3220</v>
      </c>
      <c r="AF1052" t="s">
        <v>3221</v>
      </c>
      <c r="AG1052">
        <v>0.75</v>
      </c>
      <c r="AH1052" t="s">
        <v>36</v>
      </c>
      <c r="AI1052" t="s">
        <v>37</v>
      </c>
      <c r="AJ1052" t="s">
        <v>38</v>
      </c>
    </row>
    <row r="1053" spans="1:36" x14ac:dyDescent="0.25">
      <c r="A1053" t="s">
        <v>32</v>
      </c>
      <c r="B1053" t="s">
        <v>3222</v>
      </c>
      <c r="C1053">
        <f>YEAR(B1053)</f>
        <v>2002</v>
      </c>
      <c r="D1053">
        <v>62.7</v>
      </c>
      <c r="E1053">
        <v>57.3</v>
      </c>
      <c r="F1053">
        <v>58.8</v>
      </c>
      <c r="H1053" s="2">
        <f>IF(F1053-68.81&lt;=0,0,IF(F1053-68.81&lt;=1,1,2))</f>
        <v>0</v>
      </c>
      <c r="I1053">
        <v>62.7</v>
      </c>
      <c r="J1053">
        <v>57.3</v>
      </c>
      <c r="K1053">
        <v>58.8</v>
      </c>
      <c r="L1053">
        <v>55</v>
      </c>
      <c r="M1053">
        <v>87.3</v>
      </c>
      <c r="O1053">
        <v>1.02</v>
      </c>
      <c r="P1053">
        <v>100</v>
      </c>
      <c r="Q1053">
        <v>8.33</v>
      </c>
      <c r="R1053" t="s">
        <v>40</v>
      </c>
      <c r="S1053">
        <v>0</v>
      </c>
      <c r="T1053">
        <v>0</v>
      </c>
      <c r="U1053">
        <v>0</v>
      </c>
      <c r="V1053">
        <v>10.3</v>
      </c>
      <c r="W1053">
        <v>204.1</v>
      </c>
      <c r="X1053">
        <v>1013.9</v>
      </c>
      <c r="Y1053">
        <v>85.2</v>
      </c>
      <c r="Z1053">
        <v>5.4</v>
      </c>
      <c r="AA1053">
        <v>0</v>
      </c>
      <c r="AB1053">
        <v>0</v>
      </c>
      <c r="AC1053">
        <v>0</v>
      </c>
      <c r="AD1053">
        <v>0</v>
      </c>
      <c r="AE1053" t="s">
        <v>3223</v>
      </c>
      <c r="AF1053" t="s">
        <v>3224</v>
      </c>
      <c r="AG1053">
        <v>0.79</v>
      </c>
      <c r="AH1053" t="s">
        <v>56</v>
      </c>
      <c r="AI1053" t="s">
        <v>101</v>
      </c>
      <c r="AJ1053" t="s">
        <v>40</v>
      </c>
    </row>
    <row r="1054" spans="1:36" x14ac:dyDescent="0.25">
      <c r="A1054" t="s">
        <v>32</v>
      </c>
      <c r="B1054" t="s">
        <v>3225</v>
      </c>
      <c r="C1054">
        <f>YEAR(B1054)</f>
        <v>2002</v>
      </c>
      <c r="D1054">
        <v>68.099999999999994</v>
      </c>
      <c r="E1054">
        <v>57.3</v>
      </c>
      <c r="F1054">
        <v>62.4</v>
      </c>
      <c r="H1054" s="2">
        <f>IF(F1054-68.81&lt;=0,0,IF(F1054-68.81&lt;=1,1,2))</f>
        <v>0</v>
      </c>
      <c r="I1054">
        <v>68.099999999999994</v>
      </c>
      <c r="J1054">
        <v>57.3</v>
      </c>
      <c r="K1054">
        <v>62.4</v>
      </c>
      <c r="L1054">
        <v>57.8</v>
      </c>
      <c r="M1054">
        <v>85.4</v>
      </c>
      <c r="O1054">
        <v>1.0900000000000001</v>
      </c>
      <c r="P1054">
        <v>100</v>
      </c>
      <c r="Q1054">
        <v>8.33</v>
      </c>
      <c r="R1054" t="s">
        <v>40</v>
      </c>
      <c r="S1054">
        <v>0</v>
      </c>
      <c r="T1054">
        <v>0</v>
      </c>
      <c r="U1054">
        <v>0</v>
      </c>
      <c r="V1054">
        <v>21.9</v>
      </c>
      <c r="W1054">
        <v>36.299999999999997</v>
      </c>
      <c r="X1054">
        <v>1016.4</v>
      </c>
      <c r="Y1054">
        <v>73.3</v>
      </c>
      <c r="Z1054">
        <v>6.5</v>
      </c>
      <c r="AA1054">
        <v>0</v>
      </c>
      <c r="AB1054">
        <v>0</v>
      </c>
      <c r="AC1054">
        <v>0</v>
      </c>
      <c r="AD1054">
        <v>0</v>
      </c>
      <c r="AE1054" t="s">
        <v>3226</v>
      </c>
      <c r="AF1054" t="s">
        <v>3227</v>
      </c>
      <c r="AG1054">
        <v>0.83</v>
      </c>
      <c r="AH1054" t="s">
        <v>56</v>
      </c>
      <c r="AI1054" t="s">
        <v>101</v>
      </c>
      <c r="AJ1054" t="s">
        <v>40</v>
      </c>
    </row>
    <row r="1055" spans="1:36" x14ac:dyDescent="0.25">
      <c r="A1055" t="s">
        <v>32</v>
      </c>
      <c r="B1055" t="s">
        <v>3228</v>
      </c>
      <c r="C1055">
        <f>YEAR(B1055)</f>
        <v>2002</v>
      </c>
      <c r="D1055">
        <v>68.099999999999994</v>
      </c>
      <c r="E1055">
        <v>57.3</v>
      </c>
      <c r="F1055">
        <v>62.9</v>
      </c>
      <c r="H1055" s="2">
        <f>IF(F1055-68.81&lt;=0,0,IF(F1055-68.81&lt;=1,1,2))</f>
        <v>0</v>
      </c>
      <c r="I1055">
        <v>68.099999999999994</v>
      </c>
      <c r="J1055">
        <v>57.3</v>
      </c>
      <c r="K1055">
        <v>62.9</v>
      </c>
      <c r="L1055">
        <v>57.3</v>
      </c>
      <c r="M1055">
        <v>82.3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11.4</v>
      </c>
      <c r="W1055">
        <v>86.6</v>
      </c>
      <c r="X1055">
        <v>1017.5</v>
      </c>
      <c r="Y1055">
        <v>47.4</v>
      </c>
      <c r="Z1055">
        <v>6.8</v>
      </c>
      <c r="AA1055">
        <v>0</v>
      </c>
      <c r="AB1055">
        <v>0</v>
      </c>
      <c r="AC1055">
        <v>0</v>
      </c>
      <c r="AD1055">
        <v>0</v>
      </c>
      <c r="AE1055" t="s">
        <v>3229</v>
      </c>
      <c r="AF1055" t="s">
        <v>3230</v>
      </c>
      <c r="AG1055">
        <v>0.86</v>
      </c>
      <c r="AH1055" t="s">
        <v>36</v>
      </c>
      <c r="AI1055" t="s">
        <v>37</v>
      </c>
      <c r="AJ1055" t="s">
        <v>38</v>
      </c>
    </row>
    <row r="1056" spans="1:36" x14ac:dyDescent="0.25">
      <c r="A1056" t="s">
        <v>32</v>
      </c>
      <c r="B1056" t="s">
        <v>3231</v>
      </c>
      <c r="C1056">
        <f>YEAR(B1056)</f>
        <v>2002</v>
      </c>
      <c r="D1056">
        <v>68.099999999999994</v>
      </c>
      <c r="E1056">
        <v>60.9</v>
      </c>
      <c r="F1056">
        <v>64.3</v>
      </c>
      <c r="G1056" s="2">
        <f>AVERAGE(F1056:F1145)</f>
        <v>54.526666666666692</v>
      </c>
      <c r="H1056" s="2">
        <f>IF(F1056-54.53&lt;=0,0,IF(F1056-54.53&lt;=1,1,2))</f>
        <v>2</v>
      </c>
      <c r="I1056">
        <v>68.099999999999994</v>
      </c>
      <c r="J1056">
        <v>60.9</v>
      </c>
      <c r="K1056">
        <v>64.3</v>
      </c>
      <c r="L1056">
        <v>56</v>
      </c>
      <c r="M1056">
        <v>74.599999999999994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18.3</v>
      </c>
      <c r="W1056">
        <v>148.80000000000001</v>
      </c>
      <c r="X1056">
        <v>1012.6</v>
      </c>
      <c r="Y1056">
        <v>70</v>
      </c>
      <c r="Z1056">
        <v>6.8</v>
      </c>
      <c r="AA1056">
        <v>0</v>
      </c>
      <c r="AB1056">
        <v>0</v>
      </c>
      <c r="AC1056">
        <v>0</v>
      </c>
      <c r="AD1056">
        <v>0</v>
      </c>
      <c r="AE1056" t="s">
        <v>3232</v>
      </c>
      <c r="AF1056" t="s">
        <v>3233</v>
      </c>
      <c r="AG1056">
        <v>0.9</v>
      </c>
      <c r="AH1056" t="s">
        <v>36</v>
      </c>
      <c r="AI1056" t="s">
        <v>37</v>
      </c>
      <c r="AJ1056" t="s">
        <v>38</v>
      </c>
    </row>
    <row r="1057" spans="1:36" x14ac:dyDescent="0.25">
      <c r="A1057" t="s">
        <v>32</v>
      </c>
      <c r="B1057" t="s">
        <v>3234</v>
      </c>
      <c r="C1057">
        <f>YEAR(B1057)</f>
        <v>2002</v>
      </c>
      <c r="D1057">
        <v>64.5</v>
      </c>
      <c r="E1057">
        <v>55.5</v>
      </c>
      <c r="F1057">
        <v>59.7</v>
      </c>
      <c r="H1057" s="2">
        <f>IF(F1057-54.53&lt;=0,0,IF(F1057-54.53&lt;=1,1,2))</f>
        <v>2</v>
      </c>
      <c r="I1057">
        <v>64.5</v>
      </c>
      <c r="J1057">
        <v>55.5</v>
      </c>
      <c r="K1057">
        <v>59.7</v>
      </c>
      <c r="L1057">
        <v>55.4</v>
      </c>
      <c r="M1057">
        <v>85.9</v>
      </c>
      <c r="O1057">
        <v>0.59099999999999997</v>
      </c>
      <c r="P1057">
        <v>100</v>
      </c>
      <c r="Q1057">
        <v>8.33</v>
      </c>
      <c r="R1057" t="s">
        <v>40</v>
      </c>
      <c r="S1057">
        <v>0</v>
      </c>
      <c r="T1057">
        <v>0</v>
      </c>
      <c r="U1057">
        <v>0</v>
      </c>
      <c r="V1057">
        <v>17.2</v>
      </c>
      <c r="W1057">
        <v>160.80000000000001</v>
      </c>
      <c r="X1057">
        <v>1006</v>
      </c>
      <c r="Y1057">
        <v>94.2</v>
      </c>
      <c r="Z1057">
        <v>6.4</v>
      </c>
      <c r="AA1057">
        <v>0</v>
      </c>
      <c r="AB1057">
        <v>0</v>
      </c>
      <c r="AC1057">
        <v>0</v>
      </c>
      <c r="AD1057">
        <v>0</v>
      </c>
      <c r="AE1057" t="s">
        <v>3235</v>
      </c>
      <c r="AF1057" t="s">
        <v>3236</v>
      </c>
      <c r="AG1057">
        <v>0.93</v>
      </c>
      <c r="AH1057" t="s">
        <v>43</v>
      </c>
      <c r="AI1057" t="s">
        <v>1063</v>
      </c>
      <c r="AJ1057" t="s">
        <v>40</v>
      </c>
    </row>
    <row r="1058" spans="1:36" x14ac:dyDescent="0.25">
      <c r="A1058" t="s">
        <v>32</v>
      </c>
      <c r="B1058" t="s">
        <v>3237</v>
      </c>
      <c r="C1058">
        <f>YEAR(B1058)</f>
        <v>2002</v>
      </c>
      <c r="D1058">
        <v>69.900000000000006</v>
      </c>
      <c r="E1058">
        <v>55.5</v>
      </c>
      <c r="F1058">
        <v>61.3</v>
      </c>
      <c r="H1058" s="2">
        <f>IF(F1058-54.53&lt;=0,0,IF(F1058-54.53&lt;=1,1,2))</f>
        <v>2</v>
      </c>
      <c r="I1058">
        <v>69.900000000000006</v>
      </c>
      <c r="J1058">
        <v>55.5</v>
      </c>
      <c r="K1058">
        <v>61.3</v>
      </c>
      <c r="L1058">
        <v>50.6</v>
      </c>
      <c r="M1058">
        <v>68.7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13.9</v>
      </c>
      <c r="W1058">
        <v>164.2</v>
      </c>
      <c r="X1058">
        <v>1008</v>
      </c>
      <c r="Y1058">
        <v>53</v>
      </c>
      <c r="Z1058">
        <v>6.8</v>
      </c>
      <c r="AA1058">
        <v>0</v>
      </c>
      <c r="AB1058">
        <v>0</v>
      </c>
      <c r="AC1058">
        <v>0</v>
      </c>
      <c r="AD1058">
        <v>0</v>
      </c>
      <c r="AE1058" t="s">
        <v>3238</v>
      </c>
      <c r="AF1058" t="s">
        <v>3239</v>
      </c>
      <c r="AG1058">
        <v>0.97</v>
      </c>
      <c r="AH1058" t="s">
        <v>36</v>
      </c>
      <c r="AI1058" t="s">
        <v>37</v>
      </c>
      <c r="AJ1058" t="s">
        <v>38</v>
      </c>
    </row>
    <row r="1059" spans="1:36" x14ac:dyDescent="0.25">
      <c r="A1059" t="s">
        <v>32</v>
      </c>
      <c r="B1059" t="s">
        <v>3240</v>
      </c>
      <c r="C1059">
        <f>YEAR(B1059)</f>
        <v>2002</v>
      </c>
      <c r="D1059">
        <v>66.3</v>
      </c>
      <c r="E1059">
        <v>59.1</v>
      </c>
      <c r="F1059">
        <v>63</v>
      </c>
      <c r="H1059" s="2">
        <f>IF(F1059-54.53&lt;=0,0,IF(F1059-54.53&lt;=1,1,2))</f>
        <v>2</v>
      </c>
      <c r="I1059">
        <v>66.3</v>
      </c>
      <c r="J1059">
        <v>59.1</v>
      </c>
      <c r="K1059">
        <v>63</v>
      </c>
      <c r="L1059">
        <v>49.2</v>
      </c>
      <c r="M1059">
        <v>61.7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23</v>
      </c>
      <c r="W1059">
        <v>158.6</v>
      </c>
      <c r="X1059">
        <v>1011.2</v>
      </c>
      <c r="Y1059">
        <v>74.3</v>
      </c>
      <c r="Z1059">
        <v>6.8</v>
      </c>
      <c r="AA1059">
        <v>0</v>
      </c>
      <c r="AB1059">
        <v>0</v>
      </c>
      <c r="AC1059">
        <v>0</v>
      </c>
      <c r="AD1059">
        <v>0</v>
      </c>
      <c r="AE1059" t="s">
        <v>3241</v>
      </c>
      <c r="AF1059" t="s">
        <v>3242</v>
      </c>
      <c r="AG1059">
        <v>0</v>
      </c>
      <c r="AH1059" t="s">
        <v>36</v>
      </c>
      <c r="AI1059" t="s">
        <v>37</v>
      </c>
      <c r="AJ1059" t="s">
        <v>38</v>
      </c>
    </row>
    <row r="1060" spans="1:36" x14ac:dyDescent="0.25">
      <c r="A1060" t="s">
        <v>32</v>
      </c>
      <c r="B1060" t="s">
        <v>3243</v>
      </c>
      <c r="C1060">
        <f>YEAR(B1060)</f>
        <v>2002</v>
      </c>
      <c r="D1060">
        <v>64.5</v>
      </c>
      <c r="E1060">
        <v>51.9</v>
      </c>
      <c r="F1060">
        <v>58</v>
      </c>
      <c r="H1060" s="2">
        <f>IF(F1060-54.53&lt;=0,0,IF(F1060-54.53&lt;=1,1,2))</f>
        <v>2</v>
      </c>
      <c r="I1060">
        <v>64.5</v>
      </c>
      <c r="J1060">
        <v>51.9</v>
      </c>
      <c r="K1060">
        <v>58</v>
      </c>
      <c r="L1060">
        <v>47.1</v>
      </c>
      <c r="M1060">
        <v>68</v>
      </c>
      <c r="O1060">
        <v>7.9000000000000001E-2</v>
      </c>
      <c r="P1060">
        <v>100</v>
      </c>
      <c r="Q1060">
        <v>4.17</v>
      </c>
      <c r="R1060" t="s">
        <v>40</v>
      </c>
      <c r="S1060">
        <v>0</v>
      </c>
      <c r="T1060">
        <v>0</v>
      </c>
      <c r="U1060">
        <v>0</v>
      </c>
      <c r="V1060">
        <v>17.2</v>
      </c>
      <c r="W1060">
        <v>175.5</v>
      </c>
      <c r="X1060">
        <v>1008.3</v>
      </c>
      <c r="Y1060">
        <v>76.7</v>
      </c>
      <c r="Z1060">
        <v>6.8</v>
      </c>
      <c r="AA1060">
        <v>0</v>
      </c>
      <c r="AB1060">
        <v>0</v>
      </c>
      <c r="AC1060">
        <v>0</v>
      </c>
      <c r="AD1060">
        <v>0</v>
      </c>
      <c r="AE1060" t="s">
        <v>3244</v>
      </c>
      <c r="AF1060" t="s">
        <v>3245</v>
      </c>
      <c r="AG1060">
        <v>0.04</v>
      </c>
      <c r="AH1060" t="s">
        <v>56</v>
      </c>
      <c r="AI1060" t="s">
        <v>61</v>
      </c>
      <c r="AJ1060" t="s">
        <v>40</v>
      </c>
    </row>
    <row r="1061" spans="1:36" x14ac:dyDescent="0.25">
      <c r="A1061" t="s">
        <v>32</v>
      </c>
      <c r="B1061" t="s">
        <v>3246</v>
      </c>
      <c r="C1061">
        <f>YEAR(B1061)</f>
        <v>2002</v>
      </c>
      <c r="D1061">
        <v>68.099999999999994</v>
      </c>
      <c r="E1061">
        <v>53.7</v>
      </c>
      <c r="F1061">
        <v>59.8</v>
      </c>
      <c r="H1061" s="2">
        <f>IF(F1061-54.53&lt;=0,0,IF(F1061-54.53&lt;=1,1,2))</f>
        <v>2</v>
      </c>
      <c r="I1061">
        <v>68.099999999999994</v>
      </c>
      <c r="J1061">
        <v>53.7</v>
      </c>
      <c r="K1061">
        <v>59.8</v>
      </c>
      <c r="L1061">
        <v>48.5</v>
      </c>
      <c r="M1061">
        <v>67.099999999999994</v>
      </c>
      <c r="O1061">
        <v>0.02</v>
      </c>
      <c r="P1061">
        <v>100</v>
      </c>
      <c r="Q1061">
        <v>4.17</v>
      </c>
      <c r="R1061" t="s">
        <v>40</v>
      </c>
      <c r="S1061">
        <v>0</v>
      </c>
      <c r="T1061">
        <v>0</v>
      </c>
      <c r="U1061">
        <v>0</v>
      </c>
      <c r="V1061">
        <v>17.2</v>
      </c>
      <c r="W1061">
        <v>163</v>
      </c>
      <c r="X1061">
        <v>1011.2</v>
      </c>
      <c r="Y1061">
        <v>64.8</v>
      </c>
      <c r="Z1061">
        <v>6.8</v>
      </c>
      <c r="AA1061">
        <v>0</v>
      </c>
      <c r="AB1061">
        <v>0</v>
      </c>
      <c r="AC1061">
        <v>0</v>
      </c>
      <c r="AD1061">
        <v>0</v>
      </c>
      <c r="AE1061" t="s">
        <v>3247</v>
      </c>
      <c r="AF1061" t="s">
        <v>3248</v>
      </c>
      <c r="AG1061">
        <v>7.0000000000000007E-2</v>
      </c>
      <c r="AH1061" t="s">
        <v>56</v>
      </c>
      <c r="AI1061" t="s">
        <v>78</v>
      </c>
      <c r="AJ1061" t="s">
        <v>40</v>
      </c>
    </row>
    <row r="1062" spans="1:36" x14ac:dyDescent="0.25">
      <c r="A1062" t="s">
        <v>32</v>
      </c>
      <c r="B1062" t="s">
        <v>3249</v>
      </c>
      <c r="C1062">
        <f>YEAR(B1062)</f>
        <v>2002</v>
      </c>
      <c r="D1062">
        <v>68.099999999999994</v>
      </c>
      <c r="E1062">
        <v>55.5</v>
      </c>
      <c r="F1062">
        <v>61.2</v>
      </c>
      <c r="H1062" s="2">
        <f>IF(F1062-54.53&lt;=0,0,IF(F1062-54.53&lt;=1,1,2))</f>
        <v>2</v>
      </c>
      <c r="I1062">
        <v>68.099999999999994</v>
      </c>
      <c r="J1062">
        <v>55.5</v>
      </c>
      <c r="K1062">
        <v>61.2</v>
      </c>
      <c r="L1062">
        <v>48.5</v>
      </c>
      <c r="M1062">
        <v>64</v>
      </c>
      <c r="O1062">
        <v>0.39</v>
      </c>
      <c r="P1062">
        <v>100</v>
      </c>
      <c r="Q1062">
        <v>4.17</v>
      </c>
      <c r="R1062" t="s">
        <v>40</v>
      </c>
      <c r="S1062">
        <v>0</v>
      </c>
      <c r="T1062">
        <v>0</v>
      </c>
      <c r="U1062">
        <v>0</v>
      </c>
      <c r="V1062">
        <v>23</v>
      </c>
      <c r="W1062">
        <v>162</v>
      </c>
      <c r="X1062">
        <v>1007.9</v>
      </c>
      <c r="Y1062">
        <v>87.8</v>
      </c>
      <c r="Z1062">
        <v>6.7</v>
      </c>
      <c r="AA1062">
        <v>0</v>
      </c>
      <c r="AB1062">
        <v>0</v>
      </c>
      <c r="AC1062">
        <v>0</v>
      </c>
      <c r="AD1062">
        <v>0</v>
      </c>
      <c r="AE1062" t="s">
        <v>3250</v>
      </c>
      <c r="AF1062" t="s">
        <v>3251</v>
      </c>
      <c r="AG1062">
        <v>0.1</v>
      </c>
      <c r="AH1062" t="s">
        <v>56</v>
      </c>
      <c r="AI1062" t="s">
        <v>65</v>
      </c>
      <c r="AJ1062" t="s">
        <v>40</v>
      </c>
    </row>
    <row r="1063" spans="1:36" x14ac:dyDescent="0.25">
      <c r="A1063" t="s">
        <v>32</v>
      </c>
      <c r="B1063" t="s">
        <v>3252</v>
      </c>
      <c r="C1063">
        <f>YEAR(B1063)</f>
        <v>2002</v>
      </c>
      <c r="D1063">
        <v>60.9</v>
      </c>
      <c r="E1063">
        <v>51.9</v>
      </c>
      <c r="F1063">
        <v>57.1</v>
      </c>
      <c r="H1063" s="2">
        <f>IF(F1063-54.53&lt;=0,0,IF(F1063-54.53&lt;=1,1,2))</f>
        <v>2</v>
      </c>
      <c r="I1063">
        <v>60.9</v>
      </c>
      <c r="J1063">
        <v>51.9</v>
      </c>
      <c r="K1063">
        <v>57.1</v>
      </c>
      <c r="L1063">
        <v>49.6</v>
      </c>
      <c r="M1063">
        <v>76.400000000000006</v>
      </c>
      <c r="O1063">
        <v>7.9000000000000001E-2</v>
      </c>
      <c r="P1063">
        <v>100</v>
      </c>
      <c r="Q1063">
        <v>4.17</v>
      </c>
      <c r="R1063" t="s">
        <v>40</v>
      </c>
      <c r="S1063">
        <v>0</v>
      </c>
      <c r="T1063">
        <v>0</v>
      </c>
      <c r="U1063">
        <v>0</v>
      </c>
      <c r="V1063">
        <v>15</v>
      </c>
      <c r="W1063">
        <v>171.5</v>
      </c>
      <c r="X1063">
        <v>1004.7</v>
      </c>
      <c r="Y1063">
        <v>78.3</v>
      </c>
      <c r="Z1063">
        <v>6.7</v>
      </c>
      <c r="AA1063">
        <v>0</v>
      </c>
      <c r="AB1063">
        <v>0</v>
      </c>
      <c r="AC1063">
        <v>0</v>
      </c>
      <c r="AD1063">
        <v>0</v>
      </c>
      <c r="AE1063" t="s">
        <v>3253</v>
      </c>
      <c r="AF1063" t="s">
        <v>3254</v>
      </c>
      <c r="AG1063">
        <v>0.13</v>
      </c>
      <c r="AH1063" t="s">
        <v>56</v>
      </c>
      <c r="AI1063" t="s">
        <v>78</v>
      </c>
      <c r="AJ1063" t="s">
        <v>40</v>
      </c>
    </row>
    <row r="1064" spans="1:36" x14ac:dyDescent="0.25">
      <c r="A1064" t="s">
        <v>32</v>
      </c>
      <c r="B1064" t="s">
        <v>3255</v>
      </c>
      <c r="C1064">
        <f>YEAR(B1064)</f>
        <v>2002</v>
      </c>
      <c r="D1064">
        <v>57.3</v>
      </c>
      <c r="E1064">
        <v>51.9</v>
      </c>
      <c r="F1064">
        <v>54.8</v>
      </c>
      <c r="H1064" s="2">
        <f>IF(F1064-54.53&lt;=0,0,IF(F1064-54.53&lt;=1,1,2))</f>
        <v>1</v>
      </c>
      <c r="I1064">
        <v>57.3</v>
      </c>
      <c r="J1064">
        <v>51.9</v>
      </c>
      <c r="K1064">
        <v>54.8</v>
      </c>
      <c r="L1064">
        <v>46.3</v>
      </c>
      <c r="M1064">
        <v>73.5</v>
      </c>
      <c r="O1064">
        <v>0.31900000000000001</v>
      </c>
      <c r="P1064">
        <v>100</v>
      </c>
      <c r="Q1064">
        <v>8.33</v>
      </c>
      <c r="R1064" t="s">
        <v>40</v>
      </c>
      <c r="S1064">
        <v>0</v>
      </c>
      <c r="T1064">
        <v>0</v>
      </c>
      <c r="U1064">
        <v>0</v>
      </c>
      <c r="V1064">
        <v>24.2</v>
      </c>
      <c r="W1064">
        <v>332.1</v>
      </c>
      <c r="X1064">
        <v>1011.2</v>
      </c>
      <c r="Y1064">
        <v>93.8</v>
      </c>
      <c r="Z1064">
        <v>6.8</v>
      </c>
      <c r="AA1064">
        <v>0</v>
      </c>
      <c r="AB1064">
        <v>0</v>
      </c>
      <c r="AC1064">
        <v>0</v>
      </c>
      <c r="AD1064">
        <v>0</v>
      </c>
      <c r="AE1064" t="s">
        <v>3256</v>
      </c>
      <c r="AF1064" t="s">
        <v>3257</v>
      </c>
      <c r="AG1064">
        <v>0.16</v>
      </c>
      <c r="AH1064" t="s">
        <v>43</v>
      </c>
      <c r="AI1064" t="s">
        <v>52</v>
      </c>
      <c r="AJ1064" t="s">
        <v>40</v>
      </c>
    </row>
    <row r="1065" spans="1:36" x14ac:dyDescent="0.25">
      <c r="A1065" t="s">
        <v>32</v>
      </c>
      <c r="B1065" t="s">
        <v>3258</v>
      </c>
      <c r="C1065">
        <f>YEAR(B1065)</f>
        <v>2002</v>
      </c>
      <c r="D1065">
        <v>51.9</v>
      </c>
      <c r="E1065">
        <v>51.9</v>
      </c>
      <c r="F1065">
        <v>51.9</v>
      </c>
      <c r="H1065" s="2">
        <f>IF(F1065-54.53&lt;=0,0,IF(F1065-54.53&lt;=1,1,2))</f>
        <v>0</v>
      </c>
      <c r="I1065">
        <v>51.9</v>
      </c>
      <c r="J1065">
        <v>51.9</v>
      </c>
      <c r="K1065">
        <v>51.9</v>
      </c>
      <c r="L1065">
        <v>39.6</v>
      </c>
      <c r="M1065">
        <v>62.8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23</v>
      </c>
      <c r="W1065">
        <v>328.1</v>
      </c>
      <c r="X1065">
        <v>1021.5</v>
      </c>
      <c r="Y1065">
        <v>96.7</v>
      </c>
      <c r="Z1065">
        <v>6.8</v>
      </c>
      <c r="AA1065">
        <v>0</v>
      </c>
      <c r="AB1065">
        <v>0</v>
      </c>
      <c r="AC1065">
        <v>0</v>
      </c>
      <c r="AD1065">
        <v>0</v>
      </c>
      <c r="AE1065" t="s">
        <v>3259</v>
      </c>
      <c r="AF1065" t="s">
        <v>3260</v>
      </c>
      <c r="AG1065">
        <v>0.2</v>
      </c>
      <c r="AH1065" t="s">
        <v>88</v>
      </c>
      <c r="AI1065" t="s">
        <v>89</v>
      </c>
      <c r="AJ1065" t="s">
        <v>90</v>
      </c>
    </row>
    <row r="1066" spans="1:36" x14ac:dyDescent="0.25">
      <c r="A1066" t="s">
        <v>32</v>
      </c>
      <c r="B1066" t="s">
        <v>3261</v>
      </c>
      <c r="C1066">
        <f>YEAR(B1066)</f>
        <v>2002</v>
      </c>
      <c r="D1066">
        <v>53.7</v>
      </c>
      <c r="E1066">
        <v>51.9</v>
      </c>
      <c r="F1066">
        <v>53.3</v>
      </c>
      <c r="H1066" s="2">
        <f>IF(F1066-54.53&lt;=0,0,IF(F1066-54.53&lt;=1,1,2))</f>
        <v>0</v>
      </c>
      <c r="I1066">
        <v>53.7</v>
      </c>
      <c r="J1066">
        <v>51.9</v>
      </c>
      <c r="K1066">
        <v>53.3</v>
      </c>
      <c r="L1066">
        <v>39.5</v>
      </c>
      <c r="M1066">
        <v>59.5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17.2</v>
      </c>
      <c r="W1066">
        <v>337.1</v>
      </c>
      <c r="X1066">
        <v>1025.2</v>
      </c>
      <c r="Y1066">
        <v>94.6</v>
      </c>
      <c r="Z1066">
        <v>6.8</v>
      </c>
      <c r="AA1066">
        <v>0</v>
      </c>
      <c r="AB1066">
        <v>0</v>
      </c>
      <c r="AC1066">
        <v>0</v>
      </c>
      <c r="AD1066">
        <v>0</v>
      </c>
      <c r="AE1066" t="s">
        <v>3262</v>
      </c>
      <c r="AF1066" t="s">
        <v>3263</v>
      </c>
      <c r="AG1066">
        <v>0.25</v>
      </c>
      <c r="AH1066" t="s">
        <v>88</v>
      </c>
      <c r="AI1066" t="s">
        <v>89</v>
      </c>
      <c r="AJ1066" t="s">
        <v>90</v>
      </c>
    </row>
    <row r="1067" spans="1:36" x14ac:dyDescent="0.25">
      <c r="A1067" t="s">
        <v>32</v>
      </c>
      <c r="B1067" t="s">
        <v>3264</v>
      </c>
      <c r="C1067">
        <f>YEAR(B1067)</f>
        <v>2002</v>
      </c>
      <c r="D1067">
        <v>55.5</v>
      </c>
      <c r="E1067">
        <v>50.1</v>
      </c>
      <c r="F1067">
        <v>53</v>
      </c>
      <c r="H1067" s="2">
        <f>IF(F1067-54.53&lt;=0,0,IF(F1067-54.53&lt;=1,1,2))</f>
        <v>0</v>
      </c>
      <c r="I1067">
        <v>55.5</v>
      </c>
      <c r="J1067">
        <v>50.1</v>
      </c>
      <c r="K1067">
        <v>53</v>
      </c>
      <c r="L1067">
        <v>44.1</v>
      </c>
      <c r="M1067">
        <v>71.8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9.1999999999999993</v>
      </c>
      <c r="W1067">
        <v>21.1</v>
      </c>
      <c r="X1067">
        <v>1027.9000000000001</v>
      </c>
      <c r="Y1067">
        <v>87.5</v>
      </c>
      <c r="Z1067">
        <v>6.8</v>
      </c>
      <c r="AA1067">
        <v>0</v>
      </c>
      <c r="AB1067">
        <v>0</v>
      </c>
      <c r="AC1067">
        <v>0</v>
      </c>
      <c r="AD1067">
        <v>0</v>
      </c>
      <c r="AE1067" t="s">
        <v>3265</v>
      </c>
      <c r="AF1067" t="s">
        <v>3266</v>
      </c>
      <c r="AG1067">
        <v>0.26</v>
      </c>
      <c r="AH1067" t="s">
        <v>36</v>
      </c>
      <c r="AI1067" t="s">
        <v>37</v>
      </c>
      <c r="AJ1067" t="s">
        <v>38</v>
      </c>
    </row>
    <row r="1068" spans="1:36" x14ac:dyDescent="0.25">
      <c r="A1068" t="s">
        <v>32</v>
      </c>
      <c r="B1068" t="s">
        <v>3267</v>
      </c>
      <c r="C1068">
        <f>YEAR(B1068)</f>
        <v>2002</v>
      </c>
      <c r="D1068">
        <v>57.3</v>
      </c>
      <c r="E1068">
        <v>53.7</v>
      </c>
      <c r="F1068">
        <v>54.6</v>
      </c>
      <c r="H1068" s="2">
        <f>IF(F1068-54.53&lt;=0,0,IF(F1068-54.53&lt;=1,1,2))</f>
        <v>1</v>
      </c>
      <c r="I1068">
        <v>57.3</v>
      </c>
      <c r="J1068">
        <v>53.7</v>
      </c>
      <c r="K1068">
        <v>54.6</v>
      </c>
      <c r="L1068">
        <v>44.9</v>
      </c>
      <c r="M1068">
        <v>70</v>
      </c>
      <c r="O1068">
        <v>1.2E-2</v>
      </c>
      <c r="P1068">
        <v>100</v>
      </c>
      <c r="Q1068">
        <v>4.17</v>
      </c>
      <c r="R1068" t="s">
        <v>40</v>
      </c>
      <c r="S1068">
        <v>0</v>
      </c>
      <c r="T1068">
        <v>0</v>
      </c>
      <c r="U1068">
        <v>0</v>
      </c>
      <c r="V1068">
        <v>26.4</v>
      </c>
      <c r="W1068">
        <v>119.1</v>
      </c>
      <c r="X1068">
        <v>1026.5</v>
      </c>
      <c r="Y1068">
        <v>90.4</v>
      </c>
      <c r="Z1068">
        <v>6.8</v>
      </c>
      <c r="AA1068">
        <v>0</v>
      </c>
      <c r="AB1068">
        <v>0</v>
      </c>
      <c r="AC1068">
        <v>0</v>
      </c>
      <c r="AD1068">
        <v>0</v>
      </c>
      <c r="AE1068" t="s">
        <v>3268</v>
      </c>
      <c r="AF1068" t="s">
        <v>3269</v>
      </c>
      <c r="AG1068">
        <v>0.28999999999999998</v>
      </c>
      <c r="AH1068" t="s">
        <v>43</v>
      </c>
      <c r="AI1068" t="s">
        <v>184</v>
      </c>
      <c r="AJ1068" t="s">
        <v>40</v>
      </c>
    </row>
    <row r="1069" spans="1:36" x14ac:dyDescent="0.25">
      <c r="A1069" t="s">
        <v>32</v>
      </c>
      <c r="B1069" t="s">
        <v>3270</v>
      </c>
      <c r="C1069">
        <f>YEAR(B1069)</f>
        <v>2002</v>
      </c>
      <c r="D1069">
        <v>59.1</v>
      </c>
      <c r="E1069">
        <v>53.7</v>
      </c>
      <c r="F1069">
        <v>57.5</v>
      </c>
      <c r="H1069" s="2">
        <f>IF(F1069-54.53&lt;=0,0,IF(F1069-54.53&lt;=1,1,2))</f>
        <v>2</v>
      </c>
      <c r="I1069">
        <v>59.1</v>
      </c>
      <c r="J1069">
        <v>53.7</v>
      </c>
      <c r="K1069">
        <v>57.5</v>
      </c>
      <c r="L1069">
        <v>50</v>
      </c>
      <c r="M1069">
        <v>76.2</v>
      </c>
      <c r="O1069">
        <v>0.629</v>
      </c>
      <c r="P1069">
        <v>100</v>
      </c>
      <c r="Q1069">
        <v>12.5</v>
      </c>
      <c r="R1069" t="s">
        <v>40</v>
      </c>
      <c r="S1069">
        <v>0</v>
      </c>
      <c r="T1069">
        <v>0</v>
      </c>
      <c r="U1069">
        <v>0</v>
      </c>
      <c r="V1069">
        <v>23</v>
      </c>
      <c r="W1069">
        <v>279.10000000000002</v>
      </c>
      <c r="X1069">
        <v>1018.4</v>
      </c>
      <c r="Y1069">
        <v>75.2</v>
      </c>
      <c r="Z1069">
        <v>6.7</v>
      </c>
      <c r="AA1069">
        <v>0</v>
      </c>
      <c r="AB1069">
        <v>0</v>
      </c>
      <c r="AC1069">
        <v>0</v>
      </c>
      <c r="AD1069">
        <v>0</v>
      </c>
      <c r="AE1069" t="s">
        <v>3271</v>
      </c>
      <c r="AF1069" t="s">
        <v>3272</v>
      </c>
      <c r="AG1069">
        <v>0.33</v>
      </c>
      <c r="AH1069" t="s">
        <v>56</v>
      </c>
      <c r="AI1069" t="s">
        <v>111</v>
      </c>
      <c r="AJ1069" t="s">
        <v>40</v>
      </c>
    </row>
    <row r="1070" spans="1:36" x14ac:dyDescent="0.25">
      <c r="A1070" t="s">
        <v>32</v>
      </c>
      <c r="B1070" t="s">
        <v>3273</v>
      </c>
      <c r="C1070">
        <f>YEAR(B1070)</f>
        <v>2002</v>
      </c>
      <c r="D1070">
        <v>59.1</v>
      </c>
      <c r="E1070">
        <v>55.5</v>
      </c>
      <c r="F1070">
        <v>57.4</v>
      </c>
      <c r="H1070" s="2">
        <f>IF(F1070-54.53&lt;=0,0,IF(F1070-54.53&lt;=1,1,2))</f>
        <v>2</v>
      </c>
      <c r="I1070">
        <v>59.1</v>
      </c>
      <c r="J1070">
        <v>55.5</v>
      </c>
      <c r="K1070">
        <v>57.4</v>
      </c>
      <c r="L1070">
        <v>46.5</v>
      </c>
      <c r="M1070">
        <v>67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13.9</v>
      </c>
      <c r="W1070">
        <v>332.1</v>
      </c>
      <c r="X1070">
        <v>1021.7</v>
      </c>
      <c r="Y1070">
        <v>75</v>
      </c>
      <c r="Z1070">
        <v>6.8</v>
      </c>
      <c r="AA1070">
        <v>0</v>
      </c>
      <c r="AB1070">
        <v>0</v>
      </c>
      <c r="AC1070">
        <v>0</v>
      </c>
      <c r="AD1070">
        <v>0</v>
      </c>
      <c r="AE1070" t="s">
        <v>3274</v>
      </c>
      <c r="AF1070" t="s">
        <v>3275</v>
      </c>
      <c r="AG1070">
        <v>0.36</v>
      </c>
      <c r="AH1070" t="s">
        <v>36</v>
      </c>
      <c r="AI1070" t="s">
        <v>37</v>
      </c>
      <c r="AJ1070" t="s">
        <v>38</v>
      </c>
    </row>
    <row r="1071" spans="1:36" x14ac:dyDescent="0.25">
      <c r="A1071" t="s">
        <v>32</v>
      </c>
      <c r="B1071" t="s">
        <v>3276</v>
      </c>
      <c r="C1071">
        <f>YEAR(B1071)</f>
        <v>2002</v>
      </c>
      <c r="D1071">
        <v>59.1</v>
      </c>
      <c r="E1071">
        <v>50.1</v>
      </c>
      <c r="F1071">
        <v>55.3</v>
      </c>
      <c r="H1071" s="2">
        <f>IF(F1071-54.53&lt;=0,0,IF(F1071-54.53&lt;=1,1,2))</f>
        <v>1</v>
      </c>
      <c r="I1071">
        <v>59.1</v>
      </c>
      <c r="J1071">
        <v>50.1</v>
      </c>
      <c r="K1071">
        <v>55.3</v>
      </c>
      <c r="L1071">
        <v>44.3</v>
      </c>
      <c r="M1071">
        <v>67.3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11.4</v>
      </c>
      <c r="W1071">
        <v>313.5</v>
      </c>
      <c r="X1071">
        <v>1022.3</v>
      </c>
      <c r="Y1071">
        <v>63.3</v>
      </c>
      <c r="Z1071">
        <v>6.8</v>
      </c>
      <c r="AA1071">
        <v>0</v>
      </c>
      <c r="AB1071">
        <v>0</v>
      </c>
      <c r="AC1071">
        <v>0</v>
      </c>
      <c r="AD1071">
        <v>0</v>
      </c>
      <c r="AE1071" t="s">
        <v>3277</v>
      </c>
      <c r="AF1071" t="s">
        <v>3278</v>
      </c>
      <c r="AG1071">
        <v>0.39</v>
      </c>
      <c r="AH1071" t="s">
        <v>36</v>
      </c>
      <c r="AI1071" t="s">
        <v>37</v>
      </c>
      <c r="AJ1071" t="s">
        <v>38</v>
      </c>
    </row>
    <row r="1072" spans="1:36" x14ac:dyDescent="0.25">
      <c r="A1072" t="s">
        <v>32</v>
      </c>
      <c r="B1072" t="s">
        <v>3279</v>
      </c>
      <c r="C1072">
        <f>YEAR(B1072)</f>
        <v>2002</v>
      </c>
      <c r="D1072">
        <v>59.1</v>
      </c>
      <c r="E1072">
        <v>51.9</v>
      </c>
      <c r="F1072">
        <v>55.7</v>
      </c>
      <c r="H1072" s="2">
        <f>IF(F1072-54.53&lt;=0,0,IF(F1072-54.53&lt;=1,1,2))</f>
        <v>2</v>
      </c>
      <c r="I1072">
        <v>59.1</v>
      </c>
      <c r="J1072">
        <v>51.9</v>
      </c>
      <c r="K1072">
        <v>55.7</v>
      </c>
      <c r="L1072">
        <v>48.1</v>
      </c>
      <c r="M1072">
        <v>76.400000000000006</v>
      </c>
      <c r="O1072">
        <v>0.20100000000000001</v>
      </c>
      <c r="P1072">
        <v>100</v>
      </c>
      <c r="Q1072">
        <v>4.17</v>
      </c>
      <c r="R1072" t="s">
        <v>40</v>
      </c>
      <c r="S1072">
        <v>0</v>
      </c>
      <c r="T1072">
        <v>0</v>
      </c>
      <c r="U1072">
        <v>0</v>
      </c>
      <c r="V1072">
        <v>17.2</v>
      </c>
      <c r="W1072">
        <v>325.10000000000002</v>
      </c>
      <c r="X1072">
        <v>1019</v>
      </c>
      <c r="Y1072">
        <v>76.8</v>
      </c>
      <c r="Z1072">
        <v>6.7</v>
      </c>
      <c r="AA1072">
        <v>0</v>
      </c>
      <c r="AB1072">
        <v>0</v>
      </c>
      <c r="AC1072">
        <v>0</v>
      </c>
      <c r="AD1072">
        <v>0</v>
      </c>
      <c r="AE1072" t="s">
        <v>3280</v>
      </c>
      <c r="AF1072" t="s">
        <v>3281</v>
      </c>
      <c r="AG1072">
        <v>0.42</v>
      </c>
      <c r="AH1072" t="s">
        <v>56</v>
      </c>
      <c r="AI1072" t="s">
        <v>65</v>
      </c>
      <c r="AJ1072" t="s">
        <v>40</v>
      </c>
    </row>
    <row r="1073" spans="1:36" x14ac:dyDescent="0.25">
      <c r="A1073" t="s">
        <v>32</v>
      </c>
      <c r="B1073" t="s">
        <v>3282</v>
      </c>
      <c r="C1073">
        <f>YEAR(B1073)</f>
        <v>2002</v>
      </c>
      <c r="D1073">
        <v>62.7</v>
      </c>
      <c r="E1073">
        <v>48.3</v>
      </c>
      <c r="F1073">
        <v>56.2</v>
      </c>
      <c r="H1073" s="2">
        <f>IF(F1073-54.53&lt;=0,0,IF(F1073-54.53&lt;=1,1,2))</f>
        <v>2</v>
      </c>
      <c r="I1073">
        <v>62.7</v>
      </c>
      <c r="J1073">
        <v>43.5</v>
      </c>
      <c r="K1073">
        <v>55.7</v>
      </c>
      <c r="L1073">
        <v>46.9</v>
      </c>
      <c r="M1073">
        <v>71.900000000000006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11.4</v>
      </c>
      <c r="W1073">
        <v>153.4</v>
      </c>
      <c r="X1073">
        <v>1017.7</v>
      </c>
      <c r="Y1073">
        <v>67.5</v>
      </c>
      <c r="Z1073">
        <v>6.8</v>
      </c>
      <c r="AA1073">
        <v>0</v>
      </c>
      <c r="AB1073">
        <v>0</v>
      </c>
      <c r="AC1073">
        <v>0</v>
      </c>
      <c r="AD1073">
        <v>0</v>
      </c>
      <c r="AE1073" t="s">
        <v>3283</v>
      </c>
      <c r="AF1073" t="s">
        <v>3284</v>
      </c>
      <c r="AG1073">
        <v>0.46</v>
      </c>
      <c r="AH1073" t="s">
        <v>36</v>
      </c>
      <c r="AI1073" t="s">
        <v>37</v>
      </c>
      <c r="AJ1073" t="s">
        <v>38</v>
      </c>
    </row>
    <row r="1074" spans="1:36" x14ac:dyDescent="0.25">
      <c r="A1074" t="s">
        <v>32</v>
      </c>
      <c r="B1074" t="s">
        <v>3285</v>
      </c>
      <c r="C1074">
        <f>YEAR(B1074)</f>
        <v>2002</v>
      </c>
      <c r="D1074">
        <v>66.3</v>
      </c>
      <c r="E1074">
        <v>53.7</v>
      </c>
      <c r="F1074">
        <v>59</v>
      </c>
      <c r="H1074" s="2">
        <f>IF(F1074-54.53&lt;=0,0,IF(F1074-54.53&lt;=1,1,2))</f>
        <v>2</v>
      </c>
      <c r="I1074">
        <v>66.3</v>
      </c>
      <c r="J1074">
        <v>53.7</v>
      </c>
      <c r="K1074">
        <v>59</v>
      </c>
      <c r="L1074">
        <v>49.9</v>
      </c>
      <c r="M1074">
        <v>72.2</v>
      </c>
      <c r="O1074">
        <v>0.24</v>
      </c>
      <c r="P1074">
        <v>100</v>
      </c>
      <c r="Q1074">
        <v>4.17</v>
      </c>
      <c r="R1074" t="s">
        <v>40</v>
      </c>
      <c r="S1074">
        <v>0</v>
      </c>
      <c r="T1074">
        <v>0</v>
      </c>
      <c r="U1074">
        <v>0</v>
      </c>
      <c r="V1074">
        <v>25.3</v>
      </c>
      <c r="W1074">
        <v>308.39999999999998</v>
      </c>
      <c r="X1074">
        <v>1008</v>
      </c>
      <c r="Y1074">
        <v>96.1</v>
      </c>
      <c r="Z1074">
        <v>6.2</v>
      </c>
      <c r="AA1074">
        <v>0</v>
      </c>
      <c r="AB1074">
        <v>0</v>
      </c>
      <c r="AC1074">
        <v>0</v>
      </c>
      <c r="AD1074">
        <v>0</v>
      </c>
      <c r="AE1074" t="s">
        <v>3286</v>
      </c>
      <c r="AF1074" t="s">
        <v>3287</v>
      </c>
      <c r="AG1074">
        <v>0.5</v>
      </c>
      <c r="AH1074" t="s">
        <v>43</v>
      </c>
      <c r="AI1074" t="s">
        <v>184</v>
      </c>
      <c r="AJ1074" t="s">
        <v>40</v>
      </c>
    </row>
    <row r="1075" spans="1:36" x14ac:dyDescent="0.25">
      <c r="A1075" t="s">
        <v>32</v>
      </c>
      <c r="B1075" t="s">
        <v>3288</v>
      </c>
      <c r="C1075">
        <f>YEAR(B1075)</f>
        <v>2002</v>
      </c>
      <c r="D1075">
        <v>53.7</v>
      </c>
      <c r="E1075">
        <v>46.5</v>
      </c>
      <c r="F1075">
        <v>49.4</v>
      </c>
      <c r="H1075" s="2">
        <f>IF(F1075-54.53&lt;=0,0,IF(F1075-54.53&lt;=1,1,2))</f>
        <v>0</v>
      </c>
      <c r="I1075">
        <v>53.7</v>
      </c>
      <c r="J1075">
        <v>37.299999999999997</v>
      </c>
      <c r="K1075">
        <v>45.7</v>
      </c>
      <c r="L1075">
        <v>33.200000000000003</v>
      </c>
      <c r="M1075">
        <v>54.1</v>
      </c>
      <c r="O1075">
        <v>0.20100000000000001</v>
      </c>
      <c r="P1075">
        <v>100</v>
      </c>
      <c r="Q1075">
        <v>4.17</v>
      </c>
      <c r="R1075" t="s">
        <v>40</v>
      </c>
      <c r="S1075">
        <v>0</v>
      </c>
      <c r="T1075">
        <v>0</v>
      </c>
      <c r="U1075">
        <v>0</v>
      </c>
      <c r="V1075">
        <v>30</v>
      </c>
      <c r="W1075">
        <v>338</v>
      </c>
      <c r="X1075">
        <v>1016.7</v>
      </c>
      <c r="Y1075">
        <v>94.8</v>
      </c>
      <c r="Z1075">
        <v>6.8</v>
      </c>
      <c r="AA1075">
        <v>0</v>
      </c>
      <c r="AB1075">
        <v>0</v>
      </c>
      <c r="AC1075">
        <v>0</v>
      </c>
      <c r="AD1075">
        <v>0</v>
      </c>
      <c r="AE1075" t="s">
        <v>3289</v>
      </c>
      <c r="AF1075" t="s">
        <v>3290</v>
      </c>
      <c r="AG1075">
        <v>0.52</v>
      </c>
      <c r="AH1075" t="s">
        <v>43</v>
      </c>
      <c r="AI1075" t="s">
        <v>3291</v>
      </c>
      <c r="AJ1075" t="s">
        <v>40</v>
      </c>
    </row>
    <row r="1076" spans="1:36" x14ac:dyDescent="0.25">
      <c r="A1076" t="s">
        <v>32</v>
      </c>
      <c r="B1076" t="s">
        <v>3292</v>
      </c>
      <c r="C1076">
        <f>YEAR(B1076)</f>
        <v>2002</v>
      </c>
      <c r="D1076">
        <v>50.1</v>
      </c>
      <c r="E1076">
        <v>44.7</v>
      </c>
      <c r="F1076">
        <v>47.4</v>
      </c>
      <c r="H1076" s="2">
        <f>IF(F1076-54.53&lt;=0,0,IF(F1076-54.53&lt;=1,1,2))</f>
        <v>0</v>
      </c>
      <c r="I1076">
        <v>50.1</v>
      </c>
      <c r="J1076">
        <v>35.4</v>
      </c>
      <c r="K1076">
        <v>42.4</v>
      </c>
      <c r="L1076">
        <v>32.299999999999997</v>
      </c>
      <c r="M1076">
        <v>55.9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28.9</v>
      </c>
      <c r="W1076">
        <v>336.1</v>
      </c>
      <c r="X1076">
        <v>1022.5</v>
      </c>
      <c r="Y1076">
        <v>76.7</v>
      </c>
      <c r="Z1076">
        <v>6.8</v>
      </c>
      <c r="AA1076">
        <v>0</v>
      </c>
      <c r="AB1076">
        <v>0</v>
      </c>
      <c r="AC1076">
        <v>0</v>
      </c>
      <c r="AD1076">
        <v>0</v>
      </c>
      <c r="AE1076" t="s">
        <v>3293</v>
      </c>
      <c r="AF1076" t="s">
        <v>3294</v>
      </c>
      <c r="AG1076">
        <v>0.56000000000000005</v>
      </c>
      <c r="AH1076" t="s">
        <v>36</v>
      </c>
      <c r="AI1076" t="s">
        <v>37</v>
      </c>
      <c r="AJ1076" t="s">
        <v>38</v>
      </c>
    </row>
    <row r="1077" spans="1:36" x14ac:dyDescent="0.25">
      <c r="A1077" t="s">
        <v>32</v>
      </c>
      <c r="B1077" t="s">
        <v>3295</v>
      </c>
      <c r="C1077">
        <f>YEAR(B1077)</f>
        <v>2002</v>
      </c>
      <c r="D1077">
        <v>59.1</v>
      </c>
      <c r="E1077">
        <v>39.299999999999997</v>
      </c>
      <c r="F1077">
        <v>50.4</v>
      </c>
      <c r="H1077" s="2">
        <f>IF(F1077-54.53&lt;=0,0,IF(F1077-54.53&lt;=1,1,2))</f>
        <v>0</v>
      </c>
      <c r="I1077">
        <v>59.1</v>
      </c>
      <c r="J1077">
        <v>33.1</v>
      </c>
      <c r="K1077">
        <v>48.3</v>
      </c>
      <c r="L1077">
        <v>38.6</v>
      </c>
      <c r="M1077">
        <v>65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12.8</v>
      </c>
      <c r="W1077">
        <v>218.5</v>
      </c>
      <c r="X1077">
        <v>1021</v>
      </c>
      <c r="Y1077">
        <v>54.3</v>
      </c>
      <c r="Z1077">
        <v>6.8</v>
      </c>
      <c r="AA1077">
        <v>0</v>
      </c>
      <c r="AB1077">
        <v>0</v>
      </c>
      <c r="AC1077">
        <v>0</v>
      </c>
      <c r="AD1077">
        <v>0</v>
      </c>
      <c r="AE1077" t="s">
        <v>3296</v>
      </c>
      <c r="AF1077" t="s">
        <v>3297</v>
      </c>
      <c r="AG1077">
        <v>0.59</v>
      </c>
      <c r="AH1077" t="s">
        <v>36</v>
      </c>
      <c r="AI1077" t="s">
        <v>174</v>
      </c>
      <c r="AJ1077" t="s">
        <v>38</v>
      </c>
    </row>
    <row r="1078" spans="1:36" x14ac:dyDescent="0.25">
      <c r="A1078" t="s">
        <v>32</v>
      </c>
      <c r="B1078" t="s">
        <v>3298</v>
      </c>
      <c r="C1078">
        <f>YEAR(B1078)</f>
        <v>2002</v>
      </c>
      <c r="D1078">
        <v>62.7</v>
      </c>
      <c r="E1078">
        <v>44.7</v>
      </c>
      <c r="F1078">
        <v>54.2</v>
      </c>
      <c r="H1078" s="2">
        <f>IF(F1078-54.53&lt;=0,0,IF(F1078-54.53&lt;=1,1,2))</f>
        <v>0</v>
      </c>
      <c r="I1078">
        <v>62.7</v>
      </c>
      <c r="J1078">
        <v>38.9</v>
      </c>
      <c r="K1078">
        <v>53.1</v>
      </c>
      <c r="L1078">
        <v>41.3</v>
      </c>
      <c r="M1078">
        <v>62.2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11.4</v>
      </c>
      <c r="W1078">
        <v>186.8</v>
      </c>
      <c r="X1078">
        <v>1018.8</v>
      </c>
      <c r="Y1078">
        <v>61.7</v>
      </c>
      <c r="Z1078">
        <v>6.8</v>
      </c>
      <c r="AA1078">
        <v>0</v>
      </c>
      <c r="AB1078">
        <v>0</v>
      </c>
      <c r="AC1078">
        <v>0</v>
      </c>
      <c r="AD1078">
        <v>0</v>
      </c>
      <c r="AE1078" t="s">
        <v>3299</v>
      </c>
      <c r="AF1078" t="s">
        <v>3300</v>
      </c>
      <c r="AG1078">
        <v>0.63</v>
      </c>
      <c r="AH1078" t="s">
        <v>36</v>
      </c>
      <c r="AI1078" t="s">
        <v>37</v>
      </c>
      <c r="AJ1078" t="s">
        <v>38</v>
      </c>
    </row>
    <row r="1079" spans="1:36" x14ac:dyDescent="0.25">
      <c r="A1079" t="s">
        <v>32</v>
      </c>
      <c r="B1079" t="s">
        <v>3301</v>
      </c>
      <c r="C1079">
        <f>YEAR(B1079)</f>
        <v>2002</v>
      </c>
      <c r="D1079">
        <v>62.7</v>
      </c>
      <c r="E1079">
        <v>51.9</v>
      </c>
      <c r="F1079">
        <v>57.2</v>
      </c>
      <c r="H1079" s="2">
        <f>IF(F1079-54.53&lt;=0,0,IF(F1079-54.53&lt;=1,1,2))</f>
        <v>2</v>
      </c>
      <c r="I1079">
        <v>62.7</v>
      </c>
      <c r="J1079">
        <v>51.9</v>
      </c>
      <c r="K1079">
        <v>57.2</v>
      </c>
      <c r="L1079">
        <v>47.7</v>
      </c>
      <c r="M1079">
        <v>71.099999999999994</v>
      </c>
      <c r="O1079">
        <v>0.24</v>
      </c>
      <c r="P1079">
        <v>100</v>
      </c>
      <c r="Q1079">
        <v>4.17</v>
      </c>
      <c r="R1079" t="s">
        <v>40</v>
      </c>
      <c r="S1079">
        <v>0</v>
      </c>
      <c r="T1079">
        <v>0</v>
      </c>
      <c r="U1079">
        <v>0</v>
      </c>
      <c r="V1079">
        <v>10.3</v>
      </c>
      <c r="W1079">
        <v>243</v>
      </c>
      <c r="X1079">
        <v>1016</v>
      </c>
      <c r="Y1079">
        <v>69.2</v>
      </c>
      <c r="Z1079">
        <v>6.7</v>
      </c>
      <c r="AA1079">
        <v>0</v>
      </c>
      <c r="AB1079">
        <v>0</v>
      </c>
      <c r="AC1079">
        <v>0</v>
      </c>
      <c r="AD1079">
        <v>0</v>
      </c>
      <c r="AE1079" t="s">
        <v>3302</v>
      </c>
      <c r="AF1079" t="s">
        <v>3303</v>
      </c>
      <c r="AG1079">
        <v>0.66</v>
      </c>
      <c r="AH1079" t="s">
        <v>56</v>
      </c>
      <c r="AI1079" t="s">
        <v>61</v>
      </c>
      <c r="AJ1079" t="s">
        <v>40</v>
      </c>
    </row>
    <row r="1080" spans="1:36" x14ac:dyDescent="0.25">
      <c r="A1080" t="s">
        <v>32</v>
      </c>
      <c r="B1080" t="s">
        <v>3304</v>
      </c>
      <c r="C1080">
        <f>YEAR(B1080)</f>
        <v>2002</v>
      </c>
      <c r="D1080">
        <v>60.9</v>
      </c>
      <c r="E1080">
        <v>48.3</v>
      </c>
      <c r="F1080">
        <v>54.4</v>
      </c>
      <c r="H1080" s="2">
        <f>IF(F1080-54.53&lt;=0,0,IF(F1080-54.53&lt;=1,1,2))</f>
        <v>0</v>
      </c>
      <c r="I1080">
        <v>60.9</v>
      </c>
      <c r="J1080">
        <v>44.2</v>
      </c>
      <c r="K1080">
        <v>54.1</v>
      </c>
      <c r="L1080">
        <v>48</v>
      </c>
      <c r="M1080">
        <v>79.3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18.3</v>
      </c>
      <c r="W1080">
        <v>106.9</v>
      </c>
      <c r="X1080">
        <v>1018</v>
      </c>
      <c r="Y1080">
        <v>73.599999999999994</v>
      </c>
      <c r="Z1080">
        <v>6.8</v>
      </c>
      <c r="AA1080">
        <v>0</v>
      </c>
      <c r="AB1080">
        <v>0</v>
      </c>
      <c r="AC1080">
        <v>0</v>
      </c>
      <c r="AD1080">
        <v>0</v>
      </c>
      <c r="AE1080" t="s">
        <v>3305</v>
      </c>
      <c r="AF1080" t="s">
        <v>3306</v>
      </c>
      <c r="AG1080">
        <v>0.7</v>
      </c>
      <c r="AH1080" t="s">
        <v>36</v>
      </c>
      <c r="AI1080" t="s">
        <v>37</v>
      </c>
      <c r="AJ1080" t="s">
        <v>38</v>
      </c>
    </row>
    <row r="1081" spans="1:36" x14ac:dyDescent="0.25">
      <c r="A1081" t="s">
        <v>32</v>
      </c>
      <c r="B1081" t="s">
        <v>3307</v>
      </c>
      <c r="C1081">
        <f>YEAR(B1081)</f>
        <v>2002</v>
      </c>
      <c r="D1081">
        <v>55.5</v>
      </c>
      <c r="E1081">
        <v>51.9</v>
      </c>
      <c r="F1081">
        <v>53.5</v>
      </c>
      <c r="H1081" s="2">
        <f>IF(F1081-54.53&lt;=0,0,IF(F1081-54.53&lt;=1,1,2))</f>
        <v>0</v>
      </c>
      <c r="I1081">
        <v>55.5</v>
      </c>
      <c r="J1081">
        <v>51.9</v>
      </c>
      <c r="K1081">
        <v>53.5</v>
      </c>
      <c r="L1081">
        <v>48.6</v>
      </c>
      <c r="M1081">
        <v>83.5</v>
      </c>
      <c r="O1081">
        <v>0.157</v>
      </c>
      <c r="P1081">
        <v>100</v>
      </c>
      <c r="Q1081">
        <v>8.33</v>
      </c>
      <c r="R1081" t="s">
        <v>40</v>
      </c>
      <c r="S1081">
        <v>0</v>
      </c>
      <c r="T1081">
        <v>0</v>
      </c>
      <c r="U1081">
        <v>0</v>
      </c>
      <c r="V1081">
        <v>23</v>
      </c>
      <c r="W1081">
        <v>42</v>
      </c>
      <c r="X1081">
        <v>1015.9</v>
      </c>
      <c r="Y1081">
        <v>100</v>
      </c>
      <c r="Z1081">
        <v>6.3</v>
      </c>
      <c r="AA1081">
        <v>0</v>
      </c>
      <c r="AB1081">
        <v>0</v>
      </c>
      <c r="AC1081">
        <v>0</v>
      </c>
      <c r="AD1081">
        <v>0</v>
      </c>
      <c r="AE1081" t="s">
        <v>3308</v>
      </c>
      <c r="AF1081" t="s">
        <v>3309</v>
      </c>
      <c r="AG1081">
        <v>0.74</v>
      </c>
      <c r="AH1081" t="s">
        <v>43</v>
      </c>
      <c r="AI1081" t="s">
        <v>1063</v>
      </c>
      <c r="AJ1081" t="s">
        <v>40</v>
      </c>
    </row>
    <row r="1082" spans="1:36" x14ac:dyDescent="0.25">
      <c r="A1082" t="s">
        <v>32</v>
      </c>
      <c r="B1082" t="s">
        <v>3310</v>
      </c>
      <c r="C1082">
        <f>YEAR(B1082)</f>
        <v>2002</v>
      </c>
      <c r="D1082">
        <v>53.7</v>
      </c>
      <c r="E1082">
        <v>51.9</v>
      </c>
      <c r="F1082">
        <v>53.4</v>
      </c>
      <c r="H1082" s="2">
        <f>IF(F1082-54.53&lt;=0,0,IF(F1082-54.53&lt;=1,1,2))</f>
        <v>0</v>
      </c>
      <c r="I1082">
        <v>53.7</v>
      </c>
      <c r="J1082">
        <v>51.9</v>
      </c>
      <c r="K1082">
        <v>53.4</v>
      </c>
      <c r="L1082">
        <v>46</v>
      </c>
      <c r="M1082">
        <v>76.400000000000006</v>
      </c>
      <c r="O1082">
        <v>3.9E-2</v>
      </c>
      <c r="P1082">
        <v>100</v>
      </c>
      <c r="Q1082">
        <v>4.17</v>
      </c>
      <c r="R1082" t="s">
        <v>40</v>
      </c>
      <c r="S1082">
        <v>0</v>
      </c>
      <c r="T1082">
        <v>0</v>
      </c>
      <c r="U1082">
        <v>0</v>
      </c>
      <c r="V1082">
        <v>17.2</v>
      </c>
      <c r="W1082">
        <v>340.2</v>
      </c>
      <c r="X1082">
        <v>1018.1</v>
      </c>
      <c r="Y1082">
        <v>99.6</v>
      </c>
      <c r="Z1082">
        <v>6.6</v>
      </c>
      <c r="AA1082">
        <v>0</v>
      </c>
      <c r="AB1082">
        <v>0</v>
      </c>
      <c r="AC1082">
        <v>0</v>
      </c>
      <c r="AD1082">
        <v>0</v>
      </c>
      <c r="AE1082" t="s">
        <v>3311</v>
      </c>
      <c r="AF1082" t="s">
        <v>3312</v>
      </c>
      <c r="AG1082">
        <v>0.75</v>
      </c>
      <c r="AH1082" t="s">
        <v>43</v>
      </c>
      <c r="AI1082" t="s">
        <v>97</v>
      </c>
      <c r="AJ1082" t="s">
        <v>40</v>
      </c>
    </row>
    <row r="1083" spans="1:36" x14ac:dyDescent="0.25">
      <c r="A1083" t="s">
        <v>32</v>
      </c>
      <c r="B1083" t="s">
        <v>3313</v>
      </c>
      <c r="C1083">
        <f>YEAR(B1083)</f>
        <v>2002</v>
      </c>
      <c r="D1083">
        <v>59.1</v>
      </c>
      <c r="E1083">
        <v>44.7</v>
      </c>
      <c r="F1083">
        <v>53</v>
      </c>
      <c r="H1083" s="2">
        <f>IF(F1083-54.53&lt;=0,0,IF(F1083-54.53&lt;=1,1,2))</f>
        <v>0</v>
      </c>
      <c r="I1083">
        <v>59.1</v>
      </c>
      <c r="J1083">
        <v>41.5</v>
      </c>
      <c r="K1083">
        <v>52.4</v>
      </c>
      <c r="L1083">
        <v>44.2</v>
      </c>
      <c r="M1083">
        <v>72.5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19.5</v>
      </c>
      <c r="W1083">
        <v>155.5</v>
      </c>
      <c r="X1083">
        <v>1020.5</v>
      </c>
      <c r="Y1083">
        <v>55</v>
      </c>
      <c r="Z1083">
        <v>6.5</v>
      </c>
      <c r="AA1083">
        <v>0</v>
      </c>
      <c r="AB1083">
        <v>0</v>
      </c>
      <c r="AC1083">
        <v>0</v>
      </c>
      <c r="AD1083">
        <v>0</v>
      </c>
      <c r="AE1083" t="s">
        <v>3314</v>
      </c>
      <c r="AF1083" t="s">
        <v>3315</v>
      </c>
      <c r="AG1083">
        <v>0.81</v>
      </c>
      <c r="AH1083" t="s">
        <v>36</v>
      </c>
      <c r="AI1083" t="s">
        <v>37</v>
      </c>
      <c r="AJ1083" t="s">
        <v>38</v>
      </c>
    </row>
    <row r="1084" spans="1:36" x14ac:dyDescent="0.25">
      <c r="A1084" t="s">
        <v>32</v>
      </c>
      <c r="B1084" t="s">
        <v>3316</v>
      </c>
      <c r="C1084">
        <f>YEAR(B1084)</f>
        <v>2002</v>
      </c>
      <c r="D1084">
        <v>66.3</v>
      </c>
      <c r="E1084">
        <v>53.7</v>
      </c>
      <c r="F1084">
        <v>59.7</v>
      </c>
      <c r="H1084" s="2">
        <f>IF(F1084-54.53&lt;=0,0,IF(F1084-54.53&lt;=1,1,2))</f>
        <v>2</v>
      </c>
      <c r="I1084">
        <v>66.3</v>
      </c>
      <c r="J1084">
        <v>53.7</v>
      </c>
      <c r="K1084">
        <v>59.7</v>
      </c>
      <c r="L1084">
        <v>48.6</v>
      </c>
      <c r="M1084">
        <v>67.099999999999994</v>
      </c>
      <c r="O1084">
        <v>0.02</v>
      </c>
      <c r="P1084">
        <v>100</v>
      </c>
      <c r="Q1084">
        <v>4.17</v>
      </c>
      <c r="R1084" t="s">
        <v>40</v>
      </c>
      <c r="S1084">
        <v>0</v>
      </c>
      <c r="T1084">
        <v>0</v>
      </c>
      <c r="U1084">
        <v>0</v>
      </c>
      <c r="V1084">
        <v>31.1</v>
      </c>
      <c r="W1084">
        <v>169.7</v>
      </c>
      <c r="X1084">
        <v>1015.1</v>
      </c>
      <c r="Y1084">
        <v>77.2</v>
      </c>
      <c r="Z1084">
        <v>6.6</v>
      </c>
      <c r="AA1084">
        <v>0</v>
      </c>
      <c r="AB1084">
        <v>0</v>
      </c>
      <c r="AC1084">
        <v>0</v>
      </c>
      <c r="AD1084">
        <v>0</v>
      </c>
      <c r="AE1084" t="s">
        <v>3317</v>
      </c>
      <c r="AF1084" t="s">
        <v>3318</v>
      </c>
      <c r="AG1084">
        <v>0.84</v>
      </c>
      <c r="AH1084" t="s">
        <v>56</v>
      </c>
      <c r="AI1084" t="s">
        <v>65</v>
      </c>
      <c r="AJ1084" t="s">
        <v>40</v>
      </c>
    </row>
    <row r="1085" spans="1:36" x14ac:dyDescent="0.25">
      <c r="A1085" t="s">
        <v>32</v>
      </c>
      <c r="B1085" t="s">
        <v>3319</v>
      </c>
      <c r="C1085">
        <f>YEAR(B1085)</f>
        <v>2002</v>
      </c>
      <c r="D1085">
        <v>64.5</v>
      </c>
      <c r="E1085">
        <v>51.9</v>
      </c>
      <c r="F1085">
        <v>57.6</v>
      </c>
      <c r="H1085" s="2">
        <f>IF(F1085-54.53&lt;=0,0,IF(F1085-54.53&lt;=1,1,2))</f>
        <v>2</v>
      </c>
      <c r="I1085">
        <v>64.5</v>
      </c>
      <c r="J1085">
        <v>51.9</v>
      </c>
      <c r="K1085">
        <v>57.6</v>
      </c>
      <c r="L1085">
        <v>49.3</v>
      </c>
      <c r="M1085">
        <v>74</v>
      </c>
      <c r="O1085">
        <v>0.20100000000000001</v>
      </c>
      <c r="P1085">
        <v>100</v>
      </c>
      <c r="Q1085">
        <v>4.17</v>
      </c>
      <c r="R1085" t="s">
        <v>40</v>
      </c>
      <c r="S1085">
        <v>0</v>
      </c>
      <c r="T1085">
        <v>0</v>
      </c>
      <c r="U1085">
        <v>0</v>
      </c>
      <c r="V1085">
        <v>18.3</v>
      </c>
      <c r="W1085">
        <v>210.3</v>
      </c>
      <c r="X1085">
        <v>1012.5</v>
      </c>
      <c r="Y1085">
        <v>58.7</v>
      </c>
      <c r="Z1085">
        <v>6.8</v>
      </c>
      <c r="AA1085">
        <v>0</v>
      </c>
      <c r="AB1085">
        <v>0</v>
      </c>
      <c r="AC1085">
        <v>0</v>
      </c>
      <c r="AD1085">
        <v>0</v>
      </c>
      <c r="AE1085" t="s">
        <v>3320</v>
      </c>
      <c r="AF1085" t="s">
        <v>3321</v>
      </c>
      <c r="AG1085">
        <v>0.88</v>
      </c>
      <c r="AH1085" t="s">
        <v>56</v>
      </c>
      <c r="AI1085" t="s">
        <v>137</v>
      </c>
      <c r="AJ1085" t="s">
        <v>40</v>
      </c>
    </row>
    <row r="1086" spans="1:36" x14ac:dyDescent="0.25">
      <c r="A1086" t="s">
        <v>32</v>
      </c>
      <c r="B1086" t="s">
        <v>3322</v>
      </c>
      <c r="C1086">
        <f>YEAR(B1086)</f>
        <v>2002</v>
      </c>
      <c r="D1086">
        <v>66.3</v>
      </c>
      <c r="E1086">
        <v>50.1</v>
      </c>
      <c r="F1086">
        <v>57.6</v>
      </c>
      <c r="H1086" s="2">
        <f>IF(F1086-54.53&lt;=0,0,IF(F1086-54.53&lt;=1,1,2))</f>
        <v>2</v>
      </c>
      <c r="I1086">
        <v>66.3</v>
      </c>
      <c r="J1086">
        <v>50.1</v>
      </c>
      <c r="K1086">
        <v>57.6</v>
      </c>
      <c r="L1086">
        <v>48.2</v>
      </c>
      <c r="M1086">
        <v>71.7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19.5</v>
      </c>
      <c r="W1086">
        <v>165.7</v>
      </c>
      <c r="X1086">
        <v>1015.2</v>
      </c>
      <c r="Y1086">
        <v>43.3</v>
      </c>
      <c r="Z1086">
        <v>6.8</v>
      </c>
      <c r="AA1086">
        <v>0</v>
      </c>
      <c r="AB1086">
        <v>0</v>
      </c>
      <c r="AC1086">
        <v>0</v>
      </c>
      <c r="AD1086">
        <v>0</v>
      </c>
      <c r="AE1086" t="s">
        <v>3323</v>
      </c>
      <c r="AF1086" t="s">
        <v>3324</v>
      </c>
      <c r="AG1086">
        <v>0.91</v>
      </c>
      <c r="AH1086" t="s">
        <v>36</v>
      </c>
      <c r="AI1086" t="s">
        <v>174</v>
      </c>
      <c r="AJ1086" t="s">
        <v>38</v>
      </c>
    </row>
    <row r="1087" spans="1:36" x14ac:dyDescent="0.25">
      <c r="A1087" t="s">
        <v>32</v>
      </c>
      <c r="B1087" t="s">
        <v>3325</v>
      </c>
      <c r="C1087">
        <f>YEAR(B1087)</f>
        <v>2003</v>
      </c>
      <c r="D1087">
        <v>66.3</v>
      </c>
      <c r="E1087">
        <v>53.7</v>
      </c>
      <c r="F1087">
        <v>60</v>
      </c>
      <c r="H1087" s="2">
        <f>IF(F1087-54.53&lt;=0,0,IF(F1087-54.53&lt;=1,1,2))</f>
        <v>2</v>
      </c>
      <c r="I1087">
        <v>66.3</v>
      </c>
      <c r="J1087">
        <v>53.7</v>
      </c>
      <c r="K1087">
        <v>60</v>
      </c>
      <c r="L1087">
        <v>48.9</v>
      </c>
      <c r="M1087">
        <v>67.2</v>
      </c>
      <c r="N1087">
        <f>AVERAGE(M1087:M1451)</f>
        <v>64.806849315068462</v>
      </c>
      <c r="O1087">
        <v>7.9000000000000001E-2</v>
      </c>
      <c r="P1087">
        <v>100</v>
      </c>
      <c r="Q1087">
        <v>4.17</v>
      </c>
      <c r="R1087" t="s">
        <v>40</v>
      </c>
      <c r="S1087">
        <v>0</v>
      </c>
      <c r="T1087">
        <v>0</v>
      </c>
      <c r="U1087">
        <v>0</v>
      </c>
      <c r="V1087">
        <v>28.9</v>
      </c>
      <c r="W1087">
        <v>180.9</v>
      </c>
      <c r="X1087">
        <v>1010.2</v>
      </c>
      <c r="Y1087">
        <v>63.7</v>
      </c>
      <c r="Z1087">
        <v>6.9</v>
      </c>
      <c r="AA1087">
        <v>0</v>
      </c>
      <c r="AB1087">
        <v>0</v>
      </c>
      <c r="AC1087">
        <v>0</v>
      </c>
      <c r="AD1087">
        <v>0</v>
      </c>
      <c r="AE1087" t="s">
        <v>3326</v>
      </c>
      <c r="AF1087" t="s">
        <v>3327</v>
      </c>
      <c r="AG1087">
        <v>0.95</v>
      </c>
      <c r="AH1087" t="s">
        <v>56</v>
      </c>
      <c r="AI1087" t="s">
        <v>61</v>
      </c>
      <c r="AJ1087" t="s">
        <v>40</v>
      </c>
    </row>
    <row r="1088" spans="1:36" x14ac:dyDescent="0.25">
      <c r="A1088" t="s">
        <v>32</v>
      </c>
      <c r="B1088" t="s">
        <v>3328</v>
      </c>
      <c r="C1088">
        <f>YEAR(B1088)</f>
        <v>2003</v>
      </c>
      <c r="D1088">
        <v>62.7</v>
      </c>
      <c r="E1088">
        <v>53.7</v>
      </c>
      <c r="F1088">
        <v>56.7</v>
      </c>
      <c r="H1088" s="2">
        <f>IF(F1088-54.53&lt;=0,0,IF(F1088-54.53&lt;=1,1,2))</f>
        <v>2</v>
      </c>
      <c r="I1088">
        <v>62.7</v>
      </c>
      <c r="J1088">
        <v>53.7</v>
      </c>
      <c r="K1088">
        <v>56.7</v>
      </c>
      <c r="L1088">
        <v>49.5</v>
      </c>
      <c r="M1088">
        <v>77.3</v>
      </c>
      <c r="O1088">
        <v>0.11799999999999999</v>
      </c>
      <c r="P1088">
        <v>100</v>
      </c>
      <c r="Q1088">
        <v>8.33</v>
      </c>
      <c r="R1088" t="s">
        <v>40</v>
      </c>
      <c r="S1088">
        <v>0</v>
      </c>
      <c r="T1088">
        <v>0</v>
      </c>
      <c r="U1088">
        <v>0</v>
      </c>
      <c r="V1088">
        <v>17.2</v>
      </c>
      <c r="W1088">
        <v>253.6</v>
      </c>
      <c r="X1088">
        <v>1011.2</v>
      </c>
      <c r="Y1088">
        <v>78.3</v>
      </c>
      <c r="Z1088">
        <v>6.8</v>
      </c>
      <c r="AA1088">
        <v>0</v>
      </c>
      <c r="AB1088">
        <v>0</v>
      </c>
      <c r="AC1088">
        <v>0</v>
      </c>
      <c r="AD1088">
        <v>0</v>
      </c>
      <c r="AE1088" t="s">
        <v>3329</v>
      </c>
      <c r="AF1088" t="s">
        <v>3330</v>
      </c>
      <c r="AG1088">
        <v>0</v>
      </c>
      <c r="AH1088" t="s">
        <v>56</v>
      </c>
      <c r="AI1088" t="s">
        <v>101</v>
      </c>
      <c r="AJ1088" t="s">
        <v>40</v>
      </c>
    </row>
    <row r="1089" spans="1:36" x14ac:dyDescent="0.25">
      <c r="A1089" t="s">
        <v>32</v>
      </c>
      <c r="B1089" t="s">
        <v>3331</v>
      </c>
      <c r="C1089">
        <f>YEAR(B1089)</f>
        <v>2003</v>
      </c>
      <c r="D1089">
        <v>64.5</v>
      </c>
      <c r="E1089">
        <v>50.1</v>
      </c>
      <c r="F1089">
        <v>56.7</v>
      </c>
      <c r="H1089" s="2">
        <f>IF(F1089-54.53&lt;=0,0,IF(F1089-54.53&lt;=1,1,2))</f>
        <v>2</v>
      </c>
      <c r="I1089">
        <v>64.5</v>
      </c>
      <c r="J1089">
        <v>50.1</v>
      </c>
      <c r="K1089">
        <v>56.7</v>
      </c>
      <c r="L1089">
        <v>48.7</v>
      </c>
      <c r="M1089">
        <v>75.099999999999994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11.4</v>
      </c>
      <c r="W1089">
        <v>160.30000000000001</v>
      </c>
      <c r="X1089">
        <v>1014.1</v>
      </c>
      <c r="Y1089">
        <v>59.6</v>
      </c>
      <c r="Z1089">
        <v>6.8</v>
      </c>
      <c r="AA1089">
        <v>0</v>
      </c>
      <c r="AB1089">
        <v>0</v>
      </c>
      <c r="AC1089">
        <v>0</v>
      </c>
      <c r="AD1089">
        <v>0</v>
      </c>
      <c r="AE1089" t="s">
        <v>3332</v>
      </c>
      <c r="AF1089" t="s">
        <v>3333</v>
      </c>
      <c r="AG1089">
        <v>0.02</v>
      </c>
      <c r="AH1089" t="s">
        <v>36</v>
      </c>
      <c r="AI1089" t="s">
        <v>37</v>
      </c>
      <c r="AJ1089" t="s">
        <v>38</v>
      </c>
    </row>
    <row r="1090" spans="1:36" x14ac:dyDescent="0.25">
      <c r="A1090" t="s">
        <v>32</v>
      </c>
      <c r="B1090" t="s">
        <v>3334</v>
      </c>
      <c r="C1090">
        <f>YEAR(B1090)</f>
        <v>2003</v>
      </c>
      <c r="D1090">
        <v>68.099999999999994</v>
      </c>
      <c r="E1090">
        <v>55.5</v>
      </c>
      <c r="F1090">
        <v>63.2</v>
      </c>
      <c r="H1090" s="2">
        <f>IF(F1090-54.53&lt;=0,0,IF(F1090-54.53&lt;=1,1,2))</f>
        <v>2</v>
      </c>
      <c r="I1090">
        <v>68.099999999999994</v>
      </c>
      <c r="J1090">
        <v>55.5</v>
      </c>
      <c r="K1090">
        <v>63.2</v>
      </c>
      <c r="L1090">
        <v>51.4</v>
      </c>
      <c r="M1090">
        <v>66.3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11.4</v>
      </c>
      <c r="W1090">
        <v>157.4</v>
      </c>
      <c r="X1090">
        <v>1010.6</v>
      </c>
      <c r="Y1090">
        <v>51.4</v>
      </c>
      <c r="Z1090">
        <v>6.6</v>
      </c>
      <c r="AA1090">
        <v>0</v>
      </c>
      <c r="AB1090">
        <v>0</v>
      </c>
      <c r="AC1090">
        <v>0</v>
      </c>
      <c r="AD1090">
        <v>0</v>
      </c>
      <c r="AE1090" t="s">
        <v>3335</v>
      </c>
      <c r="AF1090" t="s">
        <v>3336</v>
      </c>
      <c r="AG1090">
        <v>0.05</v>
      </c>
      <c r="AH1090" t="s">
        <v>36</v>
      </c>
      <c r="AI1090" t="s">
        <v>37</v>
      </c>
      <c r="AJ1090" t="s">
        <v>38</v>
      </c>
    </row>
    <row r="1091" spans="1:36" x14ac:dyDescent="0.25">
      <c r="A1091" t="s">
        <v>32</v>
      </c>
      <c r="B1091" t="s">
        <v>3337</v>
      </c>
      <c r="C1091">
        <f>YEAR(B1091)</f>
        <v>2003</v>
      </c>
      <c r="D1091">
        <v>71.7</v>
      </c>
      <c r="E1091">
        <v>57.3</v>
      </c>
      <c r="F1091">
        <v>62.1</v>
      </c>
      <c r="H1091" s="2">
        <f>IF(F1091-54.53&lt;=0,0,IF(F1091-54.53&lt;=1,1,2))</f>
        <v>2</v>
      </c>
      <c r="I1091">
        <v>71.7</v>
      </c>
      <c r="J1091">
        <v>57.3</v>
      </c>
      <c r="K1091">
        <v>62.1</v>
      </c>
      <c r="L1091">
        <v>48.3</v>
      </c>
      <c r="M1091">
        <v>62.9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20.8</v>
      </c>
      <c r="W1091">
        <v>165</v>
      </c>
      <c r="X1091">
        <v>1008.6</v>
      </c>
      <c r="Y1091">
        <v>63.3</v>
      </c>
      <c r="Z1091">
        <v>6.4</v>
      </c>
      <c r="AA1091">
        <v>0</v>
      </c>
      <c r="AB1091">
        <v>0</v>
      </c>
      <c r="AC1091">
        <v>0</v>
      </c>
      <c r="AD1091">
        <v>0</v>
      </c>
      <c r="AE1091" t="s">
        <v>3338</v>
      </c>
      <c r="AF1091" t="s">
        <v>3339</v>
      </c>
      <c r="AG1091">
        <v>0.08</v>
      </c>
      <c r="AH1091" t="s">
        <v>36</v>
      </c>
      <c r="AI1091" t="s">
        <v>37</v>
      </c>
      <c r="AJ1091" t="s">
        <v>38</v>
      </c>
    </row>
    <row r="1092" spans="1:36" x14ac:dyDescent="0.25">
      <c r="A1092" t="s">
        <v>32</v>
      </c>
      <c r="B1092" t="s">
        <v>3340</v>
      </c>
      <c r="C1092">
        <f>YEAR(B1092)</f>
        <v>2003</v>
      </c>
      <c r="D1092">
        <v>68.099999999999994</v>
      </c>
      <c r="E1092">
        <v>53.7</v>
      </c>
      <c r="F1092">
        <v>58</v>
      </c>
      <c r="H1092" s="2">
        <f>IF(F1092-54.53&lt;=0,0,IF(F1092-54.53&lt;=1,1,2))</f>
        <v>2</v>
      </c>
      <c r="I1092">
        <v>68.099999999999994</v>
      </c>
      <c r="J1092">
        <v>53.7</v>
      </c>
      <c r="K1092">
        <v>58</v>
      </c>
      <c r="L1092">
        <v>50.2</v>
      </c>
      <c r="M1092">
        <v>75.900000000000006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11.4</v>
      </c>
      <c r="W1092">
        <v>156.19999999999999</v>
      </c>
      <c r="X1092">
        <v>1013.9</v>
      </c>
      <c r="Y1092">
        <v>60.7</v>
      </c>
      <c r="Z1092">
        <v>6.6</v>
      </c>
      <c r="AA1092">
        <v>0</v>
      </c>
      <c r="AB1092">
        <v>0</v>
      </c>
      <c r="AC1092">
        <v>0</v>
      </c>
      <c r="AD1092">
        <v>0</v>
      </c>
      <c r="AE1092" t="s">
        <v>3341</v>
      </c>
      <c r="AF1092" t="s">
        <v>3342</v>
      </c>
      <c r="AG1092">
        <v>0.11</v>
      </c>
      <c r="AH1092" t="s">
        <v>36</v>
      </c>
      <c r="AI1092" t="s">
        <v>37</v>
      </c>
      <c r="AJ1092" t="s">
        <v>38</v>
      </c>
    </row>
    <row r="1093" spans="1:36" x14ac:dyDescent="0.25">
      <c r="A1093" t="s">
        <v>32</v>
      </c>
      <c r="B1093" t="s">
        <v>3343</v>
      </c>
      <c r="C1093">
        <f>YEAR(B1093)</f>
        <v>2003</v>
      </c>
      <c r="D1093">
        <v>66.3</v>
      </c>
      <c r="E1093">
        <v>51.9</v>
      </c>
      <c r="F1093">
        <v>60.5</v>
      </c>
      <c r="H1093" s="2">
        <f>IF(F1093-54.53&lt;=0,0,IF(F1093-54.53&lt;=1,1,2))</f>
        <v>2</v>
      </c>
      <c r="I1093">
        <v>66.3</v>
      </c>
      <c r="J1093">
        <v>51.9</v>
      </c>
      <c r="K1093">
        <v>60.5</v>
      </c>
      <c r="L1093">
        <v>48.7</v>
      </c>
      <c r="M1093">
        <v>65.900000000000006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28.9</v>
      </c>
      <c r="W1093">
        <v>164.3</v>
      </c>
      <c r="X1093">
        <v>1014.1</v>
      </c>
      <c r="Y1093">
        <v>40</v>
      </c>
      <c r="Z1093">
        <v>6.7</v>
      </c>
      <c r="AA1093">
        <v>0</v>
      </c>
      <c r="AB1093">
        <v>0</v>
      </c>
      <c r="AC1093">
        <v>0</v>
      </c>
      <c r="AD1093">
        <v>0</v>
      </c>
      <c r="AE1093" t="s">
        <v>3344</v>
      </c>
      <c r="AF1093" t="s">
        <v>3345</v>
      </c>
      <c r="AG1093">
        <v>0.15</v>
      </c>
      <c r="AH1093" t="s">
        <v>36</v>
      </c>
      <c r="AI1093" t="s">
        <v>37</v>
      </c>
      <c r="AJ1093" t="s">
        <v>38</v>
      </c>
    </row>
    <row r="1094" spans="1:36" x14ac:dyDescent="0.25">
      <c r="A1094" t="s">
        <v>32</v>
      </c>
      <c r="B1094" t="s">
        <v>3346</v>
      </c>
      <c r="C1094">
        <f>YEAR(B1094)</f>
        <v>2003</v>
      </c>
      <c r="D1094">
        <v>64.5</v>
      </c>
      <c r="E1094">
        <v>53.7</v>
      </c>
      <c r="F1094">
        <v>58.1</v>
      </c>
      <c r="H1094" s="2">
        <f>IF(F1094-54.53&lt;=0,0,IF(F1094-54.53&lt;=1,1,2))</f>
        <v>2</v>
      </c>
      <c r="I1094">
        <v>64.5</v>
      </c>
      <c r="J1094">
        <v>53.7</v>
      </c>
      <c r="K1094">
        <v>58.1</v>
      </c>
      <c r="L1094">
        <v>49.1</v>
      </c>
      <c r="M1094">
        <v>72.599999999999994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13.9</v>
      </c>
      <c r="W1094">
        <v>200.2</v>
      </c>
      <c r="X1094">
        <v>1016.2</v>
      </c>
      <c r="Y1094">
        <v>45.2</v>
      </c>
      <c r="Z1094">
        <v>6.8</v>
      </c>
      <c r="AA1094">
        <v>0</v>
      </c>
      <c r="AB1094">
        <v>0</v>
      </c>
      <c r="AC1094">
        <v>0</v>
      </c>
      <c r="AD1094">
        <v>0</v>
      </c>
      <c r="AE1094" t="s">
        <v>3347</v>
      </c>
      <c r="AF1094" t="s">
        <v>3348</v>
      </c>
      <c r="AG1094">
        <v>0.18</v>
      </c>
      <c r="AH1094" t="s">
        <v>36</v>
      </c>
      <c r="AI1094" t="s">
        <v>37</v>
      </c>
      <c r="AJ1094" t="s">
        <v>38</v>
      </c>
    </row>
    <row r="1095" spans="1:36" x14ac:dyDescent="0.25">
      <c r="A1095" t="s">
        <v>32</v>
      </c>
      <c r="B1095" t="s">
        <v>3349</v>
      </c>
      <c r="C1095">
        <f>YEAR(B1095)</f>
        <v>2003</v>
      </c>
      <c r="D1095">
        <v>66.3</v>
      </c>
      <c r="E1095">
        <v>51.9</v>
      </c>
      <c r="F1095">
        <v>58.4</v>
      </c>
      <c r="H1095" s="2">
        <f>IF(F1095-54.53&lt;=0,0,IF(F1095-54.53&lt;=1,1,2))</f>
        <v>2</v>
      </c>
      <c r="I1095">
        <v>66.3</v>
      </c>
      <c r="J1095">
        <v>51.9</v>
      </c>
      <c r="K1095">
        <v>58.4</v>
      </c>
      <c r="L1095">
        <v>48</v>
      </c>
      <c r="M1095">
        <v>69.400000000000006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23</v>
      </c>
      <c r="W1095">
        <v>162.4</v>
      </c>
      <c r="X1095">
        <v>1017.7</v>
      </c>
      <c r="Y1095">
        <v>35.9</v>
      </c>
      <c r="Z1095">
        <v>6.6</v>
      </c>
      <c r="AA1095">
        <v>0</v>
      </c>
      <c r="AB1095">
        <v>0</v>
      </c>
      <c r="AC1095">
        <v>0</v>
      </c>
      <c r="AD1095">
        <v>0</v>
      </c>
      <c r="AE1095" t="s">
        <v>3350</v>
      </c>
      <c r="AF1095" t="s">
        <v>3351</v>
      </c>
      <c r="AG1095">
        <v>0.21</v>
      </c>
      <c r="AH1095" t="s">
        <v>36</v>
      </c>
      <c r="AI1095" t="s">
        <v>37</v>
      </c>
      <c r="AJ1095" t="s">
        <v>38</v>
      </c>
    </row>
    <row r="1096" spans="1:36" x14ac:dyDescent="0.25">
      <c r="A1096" t="s">
        <v>32</v>
      </c>
      <c r="B1096" t="s">
        <v>3352</v>
      </c>
      <c r="C1096">
        <f>YEAR(B1096)</f>
        <v>2003</v>
      </c>
      <c r="D1096">
        <v>69.900000000000006</v>
      </c>
      <c r="E1096">
        <v>59.1</v>
      </c>
      <c r="F1096">
        <v>63.2</v>
      </c>
      <c r="H1096" s="2">
        <f>IF(F1096-54.53&lt;=0,0,IF(F1096-54.53&lt;=1,1,2))</f>
        <v>2</v>
      </c>
      <c r="I1096">
        <v>69.900000000000006</v>
      </c>
      <c r="J1096">
        <v>59.1</v>
      </c>
      <c r="K1096">
        <v>63.2</v>
      </c>
      <c r="L1096">
        <v>51.2</v>
      </c>
      <c r="M1096">
        <v>65.2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34.4</v>
      </c>
      <c r="W1096">
        <v>164.4</v>
      </c>
      <c r="X1096">
        <v>1015.2</v>
      </c>
      <c r="Y1096">
        <v>73</v>
      </c>
      <c r="Z1096">
        <v>6.7</v>
      </c>
      <c r="AA1096">
        <v>0</v>
      </c>
      <c r="AB1096">
        <v>0</v>
      </c>
      <c r="AC1096">
        <v>0</v>
      </c>
      <c r="AD1096">
        <v>0</v>
      </c>
      <c r="AE1096" t="s">
        <v>3353</v>
      </c>
      <c r="AF1096" t="s">
        <v>3354</v>
      </c>
      <c r="AG1096">
        <v>0.25</v>
      </c>
      <c r="AH1096" t="s">
        <v>36</v>
      </c>
      <c r="AI1096" t="s">
        <v>37</v>
      </c>
      <c r="AJ1096" t="s">
        <v>344</v>
      </c>
    </row>
    <row r="1097" spans="1:36" x14ac:dyDescent="0.25">
      <c r="A1097" t="s">
        <v>32</v>
      </c>
      <c r="B1097" t="s">
        <v>3355</v>
      </c>
      <c r="C1097">
        <f>YEAR(B1097)</f>
        <v>2003</v>
      </c>
      <c r="D1097">
        <v>69.900000000000006</v>
      </c>
      <c r="E1097">
        <v>60.9</v>
      </c>
      <c r="F1097">
        <v>65.599999999999994</v>
      </c>
      <c r="H1097" s="2">
        <f>IF(F1097-54.53&lt;=0,0,IF(F1097-54.53&lt;=1,1,2))</f>
        <v>2</v>
      </c>
      <c r="I1097">
        <v>69.900000000000006</v>
      </c>
      <c r="J1097">
        <v>60.9</v>
      </c>
      <c r="K1097">
        <v>65.599999999999994</v>
      </c>
      <c r="L1097">
        <v>50</v>
      </c>
      <c r="M1097">
        <v>57.3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33.299999999999997</v>
      </c>
      <c r="W1097">
        <v>159</v>
      </c>
      <c r="X1097">
        <v>1008.8</v>
      </c>
      <c r="Y1097">
        <v>89.6</v>
      </c>
      <c r="Z1097">
        <v>6.8</v>
      </c>
      <c r="AA1097">
        <v>0</v>
      </c>
      <c r="AB1097">
        <v>0</v>
      </c>
      <c r="AC1097">
        <v>0</v>
      </c>
      <c r="AD1097">
        <v>0</v>
      </c>
      <c r="AE1097" t="s">
        <v>3356</v>
      </c>
      <c r="AF1097" t="s">
        <v>3357</v>
      </c>
      <c r="AG1097">
        <v>0.27</v>
      </c>
      <c r="AH1097" t="s">
        <v>36</v>
      </c>
      <c r="AI1097" t="s">
        <v>37</v>
      </c>
      <c r="AJ1097" t="s">
        <v>344</v>
      </c>
    </row>
    <row r="1098" spans="1:36" x14ac:dyDescent="0.25">
      <c r="A1098" t="s">
        <v>32</v>
      </c>
      <c r="B1098" t="s">
        <v>3358</v>
      </c>
      <c r="C1098">
        <f>YEAR(B1098)</f>
        <v>2003</v>
      </c>
      <c r="D1098">
        <v>66.3</v>
      </c>
      <c r="E1098">
        <v>57.3</v>
      </c>
      <c r="F1098">
        <v>62.2</v>
      </c>
      <c r="H1098" s="2">
        <f>IF(F1098-54.53&lt;=0,0,IF(F1098-54.53&lt;=1,1,2))</f>
        <v>2</v>
      </c>
      <c r="I1098">
        <v>66.3</v>
      </c>
      <c r="J1098">
        <v>57.3</v>
      </c>
      <c r="K1098">
        <v>62.2</v>
      </c>
      <c r="L1098">
        <v>47.9</v>
      </c>
      <c r="M1098">
        <v>60.5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28.9</v>
      </c>
      <c r="W1098">
        <v>189.7</v>
      </c>
      <c r="X1098">
        <v>1010.7</v>
      </c>
      <c r="Y1098">
        <v>63.9</v>
      </c>
      <c r="Z1098">
        <v>6</v>
      </c>
      <c r="AA1098">
        <v>0</v>
      </c>
      <c r="AB1098">
        <v>0</v>
      </c>
      <c r="AC1098">
        <v>0</v>
      </c>
      <c r="AD1098">
        <v>0</v>
      </c>
      <c r="AE1098" t="s">
        <v>3359</v>
      </c>
      <c r="AF1098" t="s">
        <v>3360</v>
      </c>
      <c r="AG1098">
        <v>0.31</v>
      </c>
      <c r="AH1098" t="s">
        <v>36</v>
      </c>
      <c r="AI1098" t="s">
        <v>37</v>
      </c>
      <c r="AJ1098" t="s">
        <v>38</v>
      </c>
    </row>
    <row r="1099" spans="1:36" x14ac:dyDescent="0.25">
      <c r="A1099" t="s">
        <v>32</v>
      </c>
      <c r="B1099" t="s">
        <v>3361</v>
      </c>
      <c r="C1099">
        <f>YEAR(B1099)</f>
        <v>2003</v>
      </c>
      <c r="D1099">
        <v>57.3</v>
      </c>
      <c r="E1099">
        <v>57.3</v>
      </c>
      <c r="F1099">
        <v>57.3</v>
      </c>
      <c r="H1099" s="2">
        <f>IF(F1099-54.53&lt;=0,0,IF(F1099-54.53&lt;=1,1,2))</f>
        <v>2</v>
      </c>
      <c r="I1099">
        <v>57.3</v>
      </c>
      <c r="J1099">
        <v>57.3</v>
      </c>
      <c r="K1099">
        <v>57.3</v>
      </c>
      <c r="L1099">
        <v>52.5</v>
      </c>
      <c r="M1099">
        <v>84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8.1</v>
      </c>
      <c r="W1099">
        <v>60</v>
      </c>
      <c r="X1099">
        <v>1018</v>
      </c>
      <c r="Y1099">
        <v>63.3</v>
      </c>
      <c r="Z1099">
        <v>6.2</v>
      </c>
      <c r="AA1099">
        <v>0</v>
      </c>
      <c r="AB1099">
        <v>0</v>
      </c>
      <c r="AC1099">
        <v>0</v>
      </c>
      <c r="AD1099">
        <v>0</v>
      </c>
      <c r="AE1099" t="s">
        <v>3362</v>
      </c>
      <c r="AF1099" t="s">
        <v>3363</v>
      </c>
      <c r="AG1099">
        <v>0.34</v>
      </c>
      <c r="AH1099" t="s">
        <v>36</v>
      </c>
      <c r="AI1099" t="s">
        <v>37</v>
      </c>
      <c r="AJ1099" t="s">
        <v>38</v>
      </c>
    </row>
    <row r="1100" spans="1:36" x14ac:dyDescent="0.25">
      <c r="A1100" t="s">
        <v>32</v>
      </c>
      <c r="B1100" t="s">
        <v>3364</v>
      </c>
      <c r="C1100">
        <f>YEAR(B1100)</f>
        <v>2003</v>
      </c>
      <c r="D1100">
        <v>59.1</v>
      </c>
      <c r="E1100">
        <v>53.7</v>
      </c>
      <c r="F1100">
        <v>55.7</v>
      </c>
      <c r="H1100" s="2">
        <f>IF(F1100-54.53&lt;=0,0,IF(F1100-54.53&lt;=1,1,2))</f>
        <v>2</v>
      </c>
      <c r="I1100">
        <v>59.1</v>
      </c>
      <c r="J1100">
        <v>53.7</v>
      </c>
      <c r="K1100">
        <v>55.7</v>
      </c>
      <c r="L1100">
        <v>45.5</v>
      </c>
      <c r="M1100">
        <v>69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18.3</v>
      </c>
      <c r="W1100">
        <v>320.60000000000002</v>
      </c>
      <c r="X1100">
        <v>1023.5</v>
      </c>
      <c r="Y1100">
        <v>78.599999999999994</v>
      </c>
      <c r="Z1100">
        <v>6.8</v>
      </c>
      <c r="AA1100">
        <v>0</v>
      </c>
      <c r="AB1100">
        <v>0</v>
      </c>
      <c r="AC1100">
        <v>0</v>
      </c>
      <c r="AD1100">
        <v>0</v>
      </c>
      <c r="AE1100" t="s">
        <v>3365</v>
      </c>
      <c r="AF1100" t="s">
        <v>3366</v>
      </c>
      <c r="AG1100">
        <v>0.37</v>
      </c>
      <c r="AH1100" t="s">
        <v>36</v>
      </c>
      <c r="AI1100" t="s">
        <v>37</v>
      </c>
      <c r="AJ1100" t="s">
        <v>38</v>
      </c>
    </row>
    <row r="1101" spans="1:36" x14ac:dyDescent="0.25">
      <c r="A1101" t="s">
        <v>32</v>
      </c>
      <c r="B1101" t="s">
        <v>3367</v>
      </c>
      <c r="C1101">
        <f>YEAR(B1101)</f>
        <v>2003</v>
      </c>
      <c r="D1101">
        <v>55.5</v>
      </c>
      <c r="E1101">
        <v>48.3</v>
      </c>
      <c r="F1101">
        <v>52.8</v>
      </c>
      <c r="H1101" s="2">
        <f>IF(F1101-54.53&lt;=0,0,IF(F1101-54.53&lt;=1,1,2))</f>
        <v>0</v>
      </c>
      <c r="I1101">
        <v>55.5</v>
      </c>
      <c r="J1101">
        <v>45.7</v>
      </c>
      <c r="K1101">
        <v>52.7</v>
      </c>
      <c r="L1101">
        <v>38</v>
      </c>
      <c r="M1101">
        <v>57.3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21.9</v>
      </c>
      <c r="W1101">
        <v>334.4</v>
      </c>
      <c r="X1101">
        <v>1028.0999999999999</v>
      </c>
      <c r="Y1101">
        <v>79.599999999999994</v>
      </c>
      <c r="Z1101">
        <v>6.8</v>
      </c>
      <c r="AA1101">
        <v>0</v>
      </c>
      <c r="AB1101">
        <v>0</v>
      </c>
      <c r="AC1101">
        <v>0</v>
      </c>
      <c r="AD1101">
        <v>0</v>
      </c>
      <c r="AE1101" t="s">
        <v>3368</v>
      </c>
      <c r="AF1101" t="s">
        <v>3369</v>
      </c>
      <c r="AG1101">
        <v>0.4</v>
      </c>
      <c r="AH1101" t="s">
        <v>36</v>
      </c>
      <c r="AI1101" t="s">
        <v>37</v>
      </c>
      <c r="AJ1101" t="s">
        <v>38</v>
      </c>
    </row>
    <row r="1102" spans="1:36" x14ac:dyDescent="0.25">
      <c r="A1102" t="s">
        <v>32</v>
      </c>
      <c r="B1102" t="s">
        <v>3370</v>
      </c>
      <c r="C1102">
        <f>YEAR(B1102)</f>
        <v>2003</v>
      </c>
      <c r="D1102">
        <v>59.1</v>
      </c>
      <c r="E1102">
        <v>46.5</v>
      </c>
      <c r="F1102">
        <v>51.4</v>
      </c>
      <c r="H1102" s="2">
        <f>IF(F1102-54.53&lt;=0,0,IF(F1102-54.53&lt;=1,1,2))</f>
        <v>0</v>
      </c>
      <c r="I1102">
        <v>59.1</v>
      </c>
      <c r="J1102">
        <v>42.5</v>
      </c>
      <c r="K1102">
        <v>50.1</v>
      </c>
      <c r="L1102">
        <v>41.1</v>
      </c>
      <c r="M1102">
        <v>68.2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8.1</v>
      </c>
      <c r="W1102">
        <v>219.4</v>
      </c>
      <c r="X1102">
        <v>1026.4000000000001</v>
      </c>
      <c r="Y1102">
        <v>45.4</v>
      </c>
      <c r="Z1102">
        <v>6.5</v>
      </c>
      <c r="AA1102">
        <v>0</v>
      </c>
      <c r="AB1102">
        <v>0</v>
      </c>
      <c r="AC1102">
        <v>0</v>
      </c>
      <c r="AD1102">
        <v>0</v>
      </c>
      <c r="AE1102" t="s">
        <v>3371</v>
      </c>
      <c r="AF1102" t="s">
        <v>3372</v>
      </c>
      <c r="AG1102">
        <v>0.43</v>
      </c>
      <c r="AH1102" t="s">
        <v>36</v>
      </c>
      <c r="AI1102" t="s">
        <v>37</v>
      </c>
      <c r="AJ1102" t="s">
        <v>38</v>
      </c>
    </row>
    <row r="1103" spans="1:36" x14ac:dyDescent="0.25">
      <c r="A1103" t="s">
        <v>32</v>
      </c>
      <c r="B1103" t="s">
        <v>3373</v>
      </c>
      <c r="C1103">
        <f>YEAR(B1103)</f>
        <v>2003</v>
      </c>
      <c r="D1103">
        <v>62.7</v>
      </c>
      <c r="E1103">
        <v>46.5</v>
      </c>
      <c r="F1103">
        <v>54.4</v>
      </c>
      <c r="H1103" s="2">
        <f>IF(F1103-54.53&lt;=0,0,IF(F1103-54.53&lt;=1,1,2))</f>
        <v>0</v>
      </c>
      <c r="I1103">
        <v>62.7</v>
      </c>
      <c r="J1103">
        <v>41.6</v>
      </c>
      <c r="K1103">
        <v>53.3</v>
      </c>
      <c r="L1103">
        <v>46</v>
      </c>
      <c r="M1103">
        <v>73.8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13.9</v>
      </c>
      <c r="W1103">
        <v>282.39999999999998</v>
      </c>
      <c r="X1103">
        <v>1024</v>
      </c>
      <c r="Y1103">
        <v>62.4</v>
      </c>
      <c r="Z1103">
        <v>6.7</v>
      </c>
      <c r="AA1103">
        <v>0</v>
      </c>
      <c r="AB1103">
        <v>0</v>
      </c>
      <c r="AC1103">
        <v>0</v>
      </c>
      <c r="AD1103">
        <v>0</v>
      </c>
      <c r="AE1103" t="s">
        <v>3374</v>
      </c>
      <c r="AF1103" t="s">
        <v>3375</v>
      </c>
      <c r="AG1103">
        <v>0.47</v>
      </c>
      <c r="AH1103" t="s">
        <v>36</v>
      </c>
      <c r="AI1103" t="s">
        <v>37</v>
      </c>
      <c r="AJ1103" t="s">
        <v>38</v>
      </c>
    </row>
    <row r="1104" spans="1:36" x14ac:dyDescent="0.25">
      <c r="A1104" t="s">
        <v>32</v>
      </c>
      <c r="B1104" t="s">
        <v>3376</v>
      </c>
      <c r="C1104">
        <f>YEAR(B1104)</f>
        <v>2003</v>
      </c>
      <c r="D1104">
        <v>57.3</v>
      </c>
      <c r="E1104">
        <v>51.9</v>
      </c>
      <c r="F1104">
        <v>55.3</v>
      </c>
      <c r="H1104" s="2">
        <f>IF(F1104-54.53&lt;=0,0,IF(F1104-54.53&lt;=1,1,2))</f>
        <v>1</v>
      </c>
      <c r="I1104">
        <v>57.3</v>
      </c>
      <c r="J1104">
        <v>51.9</v>
      </c>
      <c r="K1104">
        <v>55.3</v>
      </c>
      <c r="L1104">
        <v>47.1</v>
      </c>
      <c r="M1104">
        <v>74.099999999999994</v>
      </c>
      <c r="O1104">
        <v>7.9000000000000001E-2</v>
      </c>
      <c r="P1104">
        <v>100</v>
      </c>
      <c r="Q1104">
        <v>4.17</v>
      </c>
      <c r="R1104" t="s">
        <v>40</v>
      </c>
      <c r="S1104">
        <v>0</v>
      </c>
      <c r="T1104">
        <v>0</v>
      </c>
      <c r="U1104">
        <v>0</v>
      </c>
      <c r="V1104">
        <v>26.4</v>
      </c>
      <c r="W1104">
        <v>146</v>
      </c>
      <c r="X1104">
        <v>1023.1</v>
      </c>
      <c r="Y1104">
        <v>84.3</v>
      </c>
      <c r="Z1104">
        <v>6.6</v>
      </c>
      <c r="AA1104">
        <v>0</v>
      </c>
      <c r="AB1104">
        <v>0</v>
      </c>
      <c r="AC1104">
        <v>0</v>
      </c>
      <c r="AD1104">
        <v>0</v>
      </c>
      <c r="AE1104" t="s">
        <v>3377</v>
      </c>
      <c r="AF1104" t="s">
        <v>3378</v>
      </c>
      <c r="AG1104">
        <v>0.5</v>
      </c>
      <c r="AH1104" t="s">
        <v>56</v>
      </c>
      <c r="AI1104" t="s">
        <v>65</v>
      </c>
      <c r="AJ1104" t="s">
        <v>40</v>
      </c>
    </row>
    <row r="1105" spans="1:36" x14ac:dyDescent="0.25">
      <c r="A1105" t="s">
        <v>32</v>
      </c>
      <c r="B1105" t="s">
        <v>3379</v>
      </c>
      <c r="C1105">
        <f>YEAR(B1105)</f>
        <v>2003</v>
      </c>
      <c r="D1105">
        <v>66.3</v>
      </c>
      <c r="E1105">
        <v>53.7</v>
      </c>
      <c r="F1105">
        <v>59.1</v>
      </c>
      <c r="H1105" s="2">
        <f>IF(F1105-54.53&lt;=0,0,IF(F1105-54.53&lt;=1,1,2))</f>
        <v>2</v>
      </c>
      <c r="I1105">
        <v>66.3</v>
      </c>
      <c r="J1105">
        <v>53.7</v>
      </c>
      <c r="K1105">
        <v>59.1</v>
      </c>
      <c r="L1105">
        <v>49.4</v>
      </c>
      <c r="M1105">
        <v>70.599999999999994</v>
      </c>
      <c r="O1105">
        <v>7.0000000000000007E-2</v>
      </c>
      <c r="P1105">
        <v>100</v>
      </c>
      <c r="Q1105">
        <v>8.33</v>
      </c>
      <c r="R1105" t="s">
        <v>40</v>
      </c>
      <c r="S1105">
        <v>0</v>
      </c>
      <c r="T1105">
        <v>0</v>
      </c>
      <c r="U1105">
        <v>0</v>
      </c>
      <c r="V1105">
        <v>24.2</v>
      </c>
      <c r="W1105">
        <v>181.8</v>
      </c>
      <c r="X1105">
        <v>1013.2</v>
      </c>
      <c r="Y1105">
        <v>75.8</v>
      </c>
      <c r="Z1105">
        <v>6.8</v>
      </c>
      <c r="AA1105">
        <v>0</v>
      </c>
      <c r="AB1105">
        <v>0</v>
      </c>
      <c r="AC1105">
        <v>0</v>
      </c>
      <c r="AD1105">
        <v>0</v>
      </c>
      <c r="AE1105" t="s">
        <v>3380</v>
      </c>
      <c r="AF1105" t="s">
        <v>3381</v>
      </c>
      <c r="AG1105">
        <v>0.53</v>
      </c>
      <c r="AH1105" t="s">
        <v>56</v>
      </c>
      <c r="AI1105" t="s">
        <v>57</v>
      </c>
      <c r="AJ1105" t="s">
        <v>40</v>
      </c>
    </row>
    <row r="1106" spans="1:36" x14ac:dyDescent="0.25">
      <c r="A1106" t="s">
        <v>32</v>
      </c>
      <c r="B1106" t="s">
        <v>3382</v>
      </c>
      <c r="C1106">
        <f>YEAR(B1106)</f>
        <v>2003</v>
      </c>
      <c r="D1106">
        <v>57.3</v>
      </c>
      <c r="E1106">
        <v>51.9</v>
      </c>
      <c r="F1106">
        <v>55</v>
      </c>
      <c r="H1106" s="2">
        <f>IF(F1106-54.53&lt;=0,0,IF(F1106-54.53&lt;=1,1,2))</f>
        <v>1</v>
      </c>
      <c r="I1106">
        <v>57.3</v>
      </c>
      <c r="J1106">
        <v>51.9</v>
      </c>
      <c r="K1106">
        <v>55</v>
      </c>
      <c r="L1106">
        <v>46.9</v>
      </c>
      <c r="M1106">
        <v>74.3</v>
      </c>
      <c r="O1106">
        <v>0.24</v>
      </c>
      <c r="P1106">
        <v>100</v>
      </c>
      <c r="Q1106">
        <v>4.17</v>
      </c>
      <c r="R1106" t="s">
        <v>40</v>
      </c>
      <c r="S1106">
        <v>0</v>
      </c>
      <c r="T1106">
        <v>0</v>
      </c>
      <c r="U1106">
        <v>0</v>
      </c>
      <c r="V1106">
        <v>15</v>
      </c>
      <c r="W1106">
        <v>303.3</v>
      </c>
      <c r="X1106">
        <v>1011.8</v>
      </c>
      <c r="Y1106">
        <v>70.400000000000006</v>
      </c>
      <c r="Z1106">
        <v>6.8</v>
      </c>
      <c r="AA1106">
        <v>0</v>
      </c>
      <c r="AB1106">
        <v>0</v>
      </c>
      <c r="AC1106">
        <v>0</v>
      </c>
      <c r="AD1106">
        <v>0</v>
      </c>
      <c r="AE1106" t="s">
        <v>3383</v>
      </c>
      <c r="AF1106" t="s">
        <v>3384</v>
      </c>
      <c r="AG1106">
        <v>0.56999999999999995</v>
      </c>
      <c r="AH1106" t="s">
        <v>56</v>
      </c>
      <c r="AI1106" t="s">
        <v>61</v>
      </c>
      <c r="AJ1106" t="s">
        <v>40</v>
      </c>
    </row>
    <row r="1107" spans="1:36" x14ac:dyDescent="0.25">
      <c r="A1107" t="s">
        <v>32</v>
      </c>
      <c r="B1107" t="s">
        <v>3385</v>
      </c>
      <c r="C1107">
        <f>YEAR(B1107)</f>
        <v>2003</v>
      </c>
      <c r="D1107">
        <v>57.3</v>
      </c>
      <c r="E1107">
        <v>46.5</v>
      </c>
      <c r="F1107">
        <v>53</v>
      </c>
      <c r="H1107" s="2">
        <f>IF(F1107-54.53&lt;=0,0,IF(F1107-54.53&lt;=1,1,2))</f>
        <v>0</v>
      </c>
      <c r="I1107">
        <v>57.3</v>
      </c>
      <c r="J1107">
        <v>42.5</v>
      </c>
      <c r="K1107">
        <v>52.3</v>
      </c>
      <c r="L1107">
        <v>44.8</v>
      </c>
      <c r="M1107">
        <v>74.099999999999994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11.4</v>
      </c>
      <c r="W1107">
        <v>176.7</v>
      </c>
      <c r="X1107">
        <v>1013.4</v>
      </c>
      <c r="Y1107">
        <v>65.7</v>
      </c>
      <c r="Z1107">
        <v>6.8</v>
      </c>
      <c r="AA1107">
        <v>0</v>
      </c>
      <c r="AB1107">
        <v>0</v>
      </c>
      <c r="AC1107">
        <v>0</v>
      </c>
      <c r="AD1107">
        <v>0</v>
      </c>
      <c r="AE1107" t="s">
        <v>3386</v>
      </c>
      <c r="AF1107" t="s">
        <v>3387</v>
      </c>
      <c r="AG1107">
        <v>0.61</v>
      </c>
      <c r="AH1107" t="s">
        <v>36</v>
      </c>
      <c r="AI1107" t="s">
        <v>37</v>
      </c>
      <c r="AJ1107" t="s">
        <v>38</v>
      </c>
    </row>
    <row r="1108" spans="1:36" x14ac:dyDescent="0.25">
      <c r="A1108" t="s">
        <v>32</v>
      </c>
      <c r="B1108" t="s">
        <v>3388</v>
      </c>
      <c r="C1108">
        <f>YEAR(B1108)</f>
        <v>2003</v>
      </c>
      <c r="D1108">
        <v>60.9</v>
      </c>
      <c r="E1108">
        <v>44.7</v>
      </c>
      <c r="F1108">
        <v>53.5</v>
      </c>
      <c r="H1108" s="2">
        <f>IF(F1108-54.53&lt;=0,0,IF(F1108-54.53&lt;=1,1,2))</f>
        <v>0</v>
      </c>
      <c r="I1108">
        <v>60.9</v>
      </c>
      <c r="J1108">
        <v>40.299999999999997</v>
      </c>
      <c r="K1108">
        <v>52</v>
      </c>
      <c r="L1108">
        <v>44.6</v>
      </c>
      <c r="M1108">
        <v>73.3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17.2</v>
      </c>
      <c r="W1108">
        <v>169.5</v>
      </c>
      <c r="X1108">
        <v>1013.8</v>
      </c>
      <c r="Y1108">
        <v>90</v>
      </c>
      <c r="Z1108">
        <v>6.5</v>
      </c>
      <c r="AA1108">
        <v>0</v>
      </c>
      <c r="AB1108">
        <v>0</v>
      </c>
      <c r="AC1108">
        <v>0</v>
      </c>
      <c r="AD1108">
        <v>0</v>
      </c>
      <c r="AE1108" t="s">
        <v>3389</v>
      </c>
      <c r="AF1108" t="s">
        <v>3390</v>
      </c>
      <c r="AG1108">
        <v>0.64</v>
      </c>
      <c r="AH1108" t="s">
        <v>36</v>
      </c>
      <c r="AI1108" t="s">
        <v>37</v>
      </c>
      <c r="AJ1108" t="s">
        <v>38</v>
      </c>
    </row>
    <row r="1109" spans="1:36" x14ac:dyDescent="0.25">
      <c r="A1109" t="s">
        <v>32</v>
      </c>
      <c r="B1109" t="s">
        <v>3391</v>
      </c>
      <c r="C1109">
        <f>YEAR(B1109)</f>
        <v>2003</v>
      </c>
      <c r="D1109">
        <v>64.5</v>
      </c>
      <c r="E1109">
        <v>51.9</v>
      </c>
      <c r="F1109">
        <v>57.8</v>
      </c>
      <c r="H1109" s="2">
        <f>IF(F1109-54.53&lt;=0,0,IF(F1109-54.53&lt;=1,1,2))</f>
        <v>2</v>
      </c>
      <c r="I1109">
        <v>64.5</v>
      </c>
      <c r="J1109">
        <v>51.9</v>
      </c>
      <c r="K1109">
        <v>57.8</v>
      </c>
      <c r="L1109">
        <v>48.1</v>
      </c>
      <c r="M1109">
        <v>70.5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16.100000000000001</v>
      </c>
      <c r="W1109">
        <v>179.8</v>
      </c>
      <c r="X1109">
        <v>1013.6</v>
      </c>
      <c r="Y1109">
        <v>61.3</v>
      </c>
      <c r="Z1109">
        <v>6.8</v>
      </c>
      <c r="AA1109">
        <v>0</v>
      </c>
      <c r="AB1109">
        <v>0</v>
      </c>
      <c r="AC1109">
        <v>0</v>
      </c>
      <c r="AD1109">
        <v>0</v>
      </c>
      <c r="AE1109" t="s">
        <v>3392</v>
      </c>
      <c r="AF1109" t="s">
        <v>3393</v>
      </c>
      <c r="AG1109">
        <v>0.68</v>
      </c>
      <c r="AH1109" t="s">
        <v>36</v>
      </c>
      <c r="AI1109" t="s">
        <v>37</v>
      </c>
      <c r="AJ1109" t="s">
        <v>38</v>
      </c>
    </row>
    <row r="1110" spans="1:36" x14ac:dyDescent="0.25">
      <c r="A1110" t="s">
        <v>32</v>
      </c>
      <c r="B1110" t="s">
        <v>3394</v>
      </c>
      <c r="C1110">
        <f>YEAR(B1110)</f>
        <v>2003</v>
      </c>
      <c r="D1110">
        <v>62.7</v>
      </c>
      <c r="E1110">
        <v>51.9</v>
      </c>
      <c r="F1110">
        <v>56.8</v>
      </c>
      <c r="H1110" s="2">
        <f>IF(F1110-54.53&lt;=0,0,IF(F1110-54.53&lt;=1,1,2))</f>
        <v>2</v>
      </c>
      <c r="I1110">
        <v>62.7</v>
      </c>
      <c r="J1110">
        <v>51.9</v>
      </c>
      <c r="K1110">
        <v>56.8</v>
      </c>
      <c r="L1110">
        <v>48.3</v>
      </c>
      <c r="M1110">
        <v>73.599999999999994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15</v>
      </c>
      <c r="W1110">
        <v>161</v>
      </c>
      <c r="X1110">
        <v>1014.8</v>
      </c>
      <c r="Y1110">
        <v>90</v>
      </c>
      <c r="Z1110">
        <v>6.8</v>
      </c>
      <c r="AA1110">
        <v>0</v>
      </c>
      <c r="AB1110">
        <v>0</v>
      </c>
      <c r="AC1110">
        <v>0</v>
      </c>
      <c r="AD1110">
        <v>0</v>
      </c>
      <c r="AE1110" t="s">
        <v>3395</v>
      </c>
      <c r="AF1110" t="s">
        <v>3396</v>
      </c>
      <c r="AG1110">
        <v>0.71</v>
      </c>
      <c r="AH1110" t="s">
        <v>36</v>
      </c>
      <c r="AI1110" t="s">
        <v>37</v>
      </c>
      <c r="AJ1110" t="s">
        <v>38</v>
      </c>
    </row>
    <row r="1111" spans="1:36" x14ac:dyDescent="0.25">
      <c r="A1111" t="s">
        <v>32</v>
      </c>
      <c r="B1111" t="s">
        <v>3397</v>
      </c>
      <c r="C1111">
        <f>YEAR(B1111)</f>
        <v>2003</v>
      </c>
      <c r="D1111">
        <v>66.3</v>
      </c>
      <c r="E1111">
        <v>51.9</v>
      </c>
      <c r="F1111">
        <v>57.8</v>
      </c>
      <c r="H1111" s="2">
        <f>IF(F1111-54.53&lt;=0,0,IF(F1111-54.53&lt;=1,1,2))</f>
        <v>2</v>
      </c>
      <c r="I1111">
        <v>66.3</v>
      </c>
      <c r="J1111">
        <v>51.9</v>
      </c>
      <c r="K1111">
        <v>57.8</v>
      </c>
      <c r="L1111">
        <v>48.3</v>
      </c>
      <c r="M1111">
        <v>71.599999999999994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15</v>
      </c>
      <c r="W1111">
        <v>149.4</v>
      </c>
      <c r="X1111">
        <v>1015.4</v>
      </c>
      <c r="Y1111">
        <v>69.099999999999994</v>
      </c>
      <c r="Z1111">
        <v>6.8</v>
      </c>
      <c r="AA1111">
        <v>0</v>
      </c>
      <c r="AB1111">
        <v>0</v>
      </c>
      <c r="AC1111">
        <v>0</v>
      </c>
      <c r="AD1111">
        <v>0</v>
      </c>
      <c r="AE1111" t="s">
        <v>3398</v>
      </c>
      <c r="AF1111" t="s">
        <v>3399</v>
      </c>
      <c r="AG1111">
        <v>0.75</v>
      </c>
      <c r="AH1111" t="s">
        <v>36</v>
      </c>
      <c r="AI1111" t="s">
        <v>37</v>
      </c>
      <c r="AJ1111" t="s">
        <v>38</v>
      </c>
    </row>
    <row r="1112" spans="1:36" x14ac:dyDescent="0.25">
      <c r="A1112" t="s">
        <v>32</v>
      </c>
      <c r="B1112" t="s">
        <v>3400</v>
      </c>
      <c r="C1112">
        <f>YEAR(B1112)</f>
        <v>2003</v>
      </c>
      <c r="D1112">
        <v>60.9</v>
      </c>
      <c r="E1112">
        <v>48.3</v>
      </c>
      <c r="F1112">
        <v>54.3</v>
      </c>
      <c r="H1112" s="2">
        <f>IF(F1112-54.53&lt;=0,0,IF(F1112-54.53&lt;=1,1,2))</f>
        <v>0</v>
      </c>
      <c r="I1112">
        <v>60.9</v>
      </c>
      <c r="J1112">
        <v>45.2</v>
      </c>
      <c r="K1112">
        <v>54.1</v>
      </c>
      <c r="L1112">
        <v>49.1</v>
      </c>
      <c r="M1112">
        <v>83.2</v>
      </c>
      <c r="O1112">
        <v>0.66800000000000004</v>
      </c>
      <c r="P1112">
        <v>100</v>
      </c>
      <c r="Q1112">
        <v>12.5</v>
      </c>
      <c r="R1112" t="s">
        <v>40</v>
      </c>
      <c r="S1112">
        <v>0</v>
      </c>
      <c r="T1112">
        <v>0</v>
      </c>
      <c r="U1112">
        <v>0</v>
      </c>
      <c r="V1112">
        <v>17.2</v>
      </c>
      <c r="W1112">
        <v>152.4</v>
      </c>
      <c r="X1112">
        <v>1008.1</v>
      </c>
      <c r="Y1112">
        <v>86.3</v>
      </c>
      <c r="Z1112">
        <v>6.2</v>
      </c>
      <c r="AA1112">
        <v>0</v>
      </c>
      <c r="AB1112">
        <v>0</v>
      </c>
      <c r="AC1112">
        <v>0</v>
      </c>
      <c r="AD1112">
        <v>0</v>
      </c>
      <c r="AE1112" t="s">
        <v>3401</v>
      </c>
      <c r="AF1112" t="s">
        <v>3402</v>
      </c>
      <c r="AG1112">
        <v>0.78</v>
      </c>
      <c r="AH1112" t="s">
        <v>56</v>
      </c>
      <c r="AI1112" t="s">
        <v>101</v>
      </c>
      <c r="AJ1112" t="s">
        <v>40</v>
      </c>
    </row>
    <row r="1113" spans="1:36" x14ac:dyDescent="0.25">
      <c r="A1113" t="s">
        <v>32</v>
      </c>
      <c r="B1113" t="s">
        <v>3403</v>
      </c>
      <c r="C1113">
        <f>YEAR(B1113)</f>
        <v>2003</v>
      </c>
      <c r="D1113">
        <v>53.7</v>
      </c>
      <c r="E1113">
        <v>46.5</v>
      </c>
      <c r="F1113">
        <v>50.2</v>
      </c>
      <c r="H1113" s="2">
        <f>IF(F1113-54.53&lt;=0,0,IF(F1113-54.53&lt;=1,1,2))</f>
        <v>0</v>
      </c>
      <c r="I1113">
        <v>53.7</v>
      </c>
      <c r="J1113">
        <v>43</v>
      </c>
      <c r="K1113">
        <v>49.4</v>
      </c>
      <c r="L1113">
        <v>45.8</v>
      </c>
      <c r="M1113">
        <v>84.9</v>
      </c>
      <c r="O1113">
        <v>0.31900000000000001</v>
      </c>
      <c r="P1113">
        <v>100</v>
      </c>
      <c r="Q1113">
        <v>8.33</v>
      </c>
      <c r="R1113" t="s">
        <v>40</v>
      </c>
      <c r="S1113">
        <v>0</v>
      </c>
      <c r="T1113">
        <v>0</v>
      </c>
      <c r="U1113">
        <v>0</v>
      </c>
      <c r="V1113">
        <v>21.9</v>
      </c>
      <c r="W1113">
        <v>350.4</v>
      </c>
      <c r="X1113">
        <v>1003.8</v>
      </c>
      <c r="Y1113">
        <v>92.5</v>
      </c>
      <c r="Z1113">
        <v>6.5</v>
      </c>
      <c r="AA1113">
        <v>0</v>
      </c>
      <c r="AB1113">
        <v>0</v>
      </c>
      <c r="AC1113">
        <v>0</v>
      </c>
      <c r="AD1113">
        <v>0</v>
      </c>
      <c r="AE1113" t="s">
        <v>3404</v>
      </c>
      <c r="AF1113" t="s">
        <v>3405</v>
      </c>
      <c r="AG1113">
        <v>0.82</v>
      </c>
      <c r="AH1113" t="s">
        <v>43</v>
      </c>
      <c r="AI1113" t="s">
        <v>1063</v>
      </c>
      <c r="AJ1113" t="s">
        <v>40</v>
      </c>
    </row>
    <row r="1114" spans="1:36" x14ac:dyDescent="0.25">
      <c r="A1114" t="s">
        <v>32</v>
      </c>
      <c r="B1114" t="s">
        <v>3406</v>
      </c>
      <c r="C1114">
        <f>YEAR(B1114)</f>
        <v>2003</v>
      </c>
      <c r="D1114">
        <v>53.7</v>
      </c>
      <c r="E1114">
        <v>50.1</v>
      </c>
      <c r="F1114">
        <v>52.8</v>
      </c>
      <c r="H1114" s="2">
        <f>IF(F1114-54.53&lt;=0,0,IF(F1114-54.53&lt;=1,1,2))</f>
        <v>0</v>
      </c>
      <c r="I1114">
        <v>53.7</v>
      </c>
      <c r="J1114">
        <v>50.1</v>
      </c>
      <c r="K1114">
        <v>52.8</v>
      </c>
      <c r="L1114">
        <v>44.5</v>
      </c>
      <c r="M1114">
        <v>73.8</v>
      </c>
      <c r="O1114">
        <v>0.31900000000000001</v>
      </c>
      <c r="P1114">
        <v>100</v>
      </c>
      <c r="Q1114">
        <v>8.33</v>
      </c>
      <c r="R1114" t="s">
        <v>40</v>
      </c>
      <c r="S1114">
        <v>0</v>
      </c>
      <c r="T1114">
        <v>0</v>
      </c>
      <c r="U1114">
        <v>0</v>
      </c>
      <c r="V1114">
        <v>23</v>
      </c>
      <c r="W1114">
        <v>352.1</v>
      </c>
      <c r="X1114">
        <v>1008.6</v>
      </c>
      <c r="Y1114">
        <v>95</v>
      </c>
      <c r="Z1114">
        <v>6.6</v>
      </c>
      <c r="AA1114">
        <v>0</v>
      </c>
      <c r="AB1114">
        <v>0</v>
      </c>
      <c r="AC1114">
        <v>0</v>
      </c>
      <c r="AD1114">
        <v>0</v>
      </c>
      <c r="AE1114" t="s">
        <v>3407</v>
      </c>
      <c r="AF1114" t="s">
        <v>3408</v>
      </c>
      <c r="AG1114">
        <v>0.86</v>
      </c>
      <c r="AH1114" t="s">
        <v>43</v>
      </c>
      <c r="AI1114" t="s">
        <v>1063</v>
      </c>
      <c r="AJ1114" t="s">
        <v>40</v>
      </c>
    </row>
    <row r="1115" spans="1:36" x14ac:dyDescent="0.25">
      <c r="A1115" t="s">
        <v>32</v>
      </c>
      <c r="B1115" t="s">
        <v>3409</v>
      </c>
      <c r="C1115">
        <f>YEAR(B1115)</f>
        <v>2003</v>
      </c>
      <c r="D1115">
        <v>62.7</v>
      </c>
      <c r="E1115">
        <v>44.7</v>
      </c>
      <c r="F1115">
        <v>54.2</v>
      </c>
      <c r="H1115" s="2">
        <f>IF(F1115-54.53&lt;=0,0,IF(F1115-54.53&lt;=1,1,2))</f>
        <v>0</v>
      </c>
      <c r="I1115">
        <v>62.7</v>
      </c>
      <c r="J1115">
        <v>40.299999999999997</v>
      </c>
      <c r="K1115">
        <v>53.7</v>
      </c>
      <c r="L1115">
        <v>41.7</v>
      </c>
      <c r="M1115">
        <v>63.8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17.2</v>
      </c>
      <c r="W1115">
        <v>189</v>
      </c>
      <c r="X1115">
        <v>1010.5</v>
      </c>
      <c r="Y1115">
        <v>46.5</v>
      </c>
      <c r="Z1115">
        <v>6.8</v>
      </c>
      <c r="AA1115">
        <v>0</v>
      </c>
      <c r="AB1115">
        <v>0</v>
      </c>
      <c r="AC1115">
        <v>0</v>
      </c>
      <c r="AD1115">
        <v>0</v>
      </c>
      <c r="AE1115" t="s">
        <v>3410</v>
      </c>
      <c r="AF1115" t="s">
        <v>3411</v>
      </c>
      <c r="AG1115">
        <v>0.89</v>
      </c>
      <c r="AH1115" t="s">
        <v>36</v>
      </c>
      <c r="AI1115" t="s">
        <v>37</v>
      </c>
      <c r="AJ1115" t="s">
        <v>38</v>
      </c>
    </row>
    <row r="1116" spans="1:36" x14ac:dyDescent="0.25">
      <c r="A1116" t="s">
        <v>32</v>
      </c>
      <c r="B1116" t="s">
        <v>3412</v>
      </c>
      <c r="C1116">
        <f>YEAR(B1116)</f>
        <v>2003</v>
      </c>
      <c r="D1116">
        <v>64.5</v>
      </c>
      <c r="E1116">
        <v>55.5</v>
      </c>
      <c r="F1116">
        <v>60.3</v>
      </c>
      <c r="H1116" s="2">
        <f>IF(F1116-54.53&lt;=0,0,IF(F1116-54.53&lt;=1,1,2))</f>
        <v>2</v>
      </c>
      <c r="I1116">
        <v>64.5</v>
      </c>
      <c r="J1116">
        <v>55.5</v>
      </c>
      <c r="K1116">
        <v>60.3</v>
      </c>
      <c r="L1116">
        <v>47</v>
      </c>
      <c r="M1116">
        <v>61.7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23</v>
      </c>
      <c r="W1116">
        <v>189.8</v>
      </c>
      <c r="X1116">
        <v>1012.4</v>
      </c>
      <c r="Y1116">
        <v>50.9</v>
      </c>
      <c r="Z1116">
        <v>6.8</v>
      </c>
      <c r="AA1116">
        <v>0</v>
      </c>
      <c r="AB1116">
        <v>0</v>
      </c>
      <c r="AC1116">
        <v>0</v>
      </c>
      <c r="AD1116">
        <v>0</v>
      </c>
      <c r="AE1116" t="s">
        <v>3413</v>
      </c>
      <c r="AF1116" t="s">
        <v>3414</v>
      </c>
      <c r="AG1116">
        <v>0.93</v>
      </c>
      <c r="AH1116" t="s">
        <v>36</v>
      </c>
      <c r="AI1116" t="s">
        <v>174</v>
      </c>
      <c r="AJ1116" t="s">
        <v>38</v>
      </c>
    </row>
    <row r="1117" spans="1:36" x14ac:dyDescent="0.25">
      <c r="A1117" t="s">
        <v>32</v>
      </c>
      <c r="B1117" t="s">
        <v>3415</v>
      </c>
      <c r="C1117">
        <f>YEAR(B1117)</f>
        <v>2003</v>
      </c>
      <c r="D1117">
        <v>66.3</v>
      </c>
      <c r="E1117">
        <v>55.5</v>
      </c>
      <c r="F1117">
        <v>60.2</v>
      </c>
      <c r="H1117" s="2">
        <f>IF(F1117-54.53&lt;=0,0,IF(F1117-54.53&lt;=1,1,2))</f>
        <v>2</v>
      </c>
      <c r="I1117">
        <v>66.3</v>
      </c>
      <c r="J1117">
        <v>55.5</v>
      </c>
      <c r="K1117">
        <v>60.2</v>
      </c>
      <c r="L1117">
        <v>43.1</v>
      </c>
      <c r="M1117">
        <v>53.9</v>
      </c>
      <c r="O1117">
        <v>3.9E-2</v>
      </c>
      <c r="P1117">
        <v>100</v>
      </c>
      <c r="Q1117">
        <v>4.17</v>
      </c>
      <c r="R1117" t="s">
        <v>40</v>
      </c>
      <c r="S1117">
        <v>0</v>
      </c>
      <c r="T1117">
        <v>0</v>
      </c>
      <c r="U1117">
        <v>0</v>
      </c>
      <c r="V1117">
        <v>36.9</v>
      </c>
      <c r="W1117">
        <v>179.2</v>
      </c>
      <c r="X1117">
        <v>1008.7</v>
      </c>
      <c r="Y1117">
        <v>52.7</v>
      </c>
      <c r="Z1117">
        <v>6.7</v>
      </c>
      <c r="AA1117">
        <v>0</v>
      </c>
      <c r="AB1117">
        <v>0</v>
      </c>
      <c r="AC1117">
        <v>0</v>
      </c>
      <c r="AD1117">
        <v>0</v>
      </c>
      <c r="AE1117" t="s">
        <v>3416</v>
      </c>
      <c r="AF1117" t="s">
        <v>3417</v>
      </c>
      <c r="AG1117">
        <v>0.96</v>
      </c>
      <c r="AH1117" t="s">
        <v>56</v>
      </c>
      <c r="AI1117" t="s">
        <v>61</v>
      </c>
      <c r="AJ1117" t="s">
        <v>40</v>
      </c>
    </row>
    <row r="1118" spans="1:36" x14ac:dyDescent="0.25">
      <c r="A1118" t="s">
        <v>32</v>
      </c>
      <c r="B1118" t="s">
        <v>3418</v>
      </c>
      <c r="C1118">
        <f>YEAR(B1118)</f>
        <v>2003</v>
      </c>
      <c r="D1118">
        <v>62.7</v>
      </c>
      <c r="E1118">
        <v>48.3</v>
      </c>
      <c r="F1118">
        <v>56.6</v>
      </c>
      <c r="H1118" s="2">
        <f>IF(F1118-54.53&lt;=0,0,IF(F1118-54.53&lt;=1,1,2))</f>
        <v>2</v>
      </c>
      <c r="I1118">
        <v>62.7</v>
      </c>
      <c r="J1118">
        <v>41.5</v>
      </c>
      <c r="K1118">
        <v>56.3</v>
      </c>
      <c r="L1118">
        <v>43.3</v>
      </c>
      <c r="M1118">
        <v>61.6</v>
      </c>
      <c r="O1118">
        <v>0.28000000000000003</v>
      </c>
      <c r="P1118">
        <v>100</v>
      </c>
      <c r="Q1118">
        <v>4.17</v>
      </c>
      <c r="R1118" t="s">
        <v>40</v>
      </c>
      <c r="S1118">
        <v>0</v>
      </c>
      <c r="T1118">
        <v>0</v>
      </c>
      <c r="U1118">
        <v>0</v>
      </c>
      <c r="V1118">
        <v>23</v>
      </c>
      <c r="W1118">
        <v>167.7</v>
      </c>
      <c r="X1118">
        <v>1007.6</v>
      </c>
      <c r="Y1118">
        <v>50</v>
      </c>
      <c r="Z1118">
        <v>6.7</v>
      </c>
      <c r="AA1118">
        <v>0</v>
      </c>
      <c r="AB1118">
        <v>0</v>
      </c>
      <c r="AC1118">
        <v>0</v>
      </c>
      <c r="AD1118">
        <v>0</v>
      </c>
      <c r="AE1118" t="s">
        <v>3419</v>
      </c>
      <c r="AF1118" t="s">
        <v>3420</v>
      </c>
      <c r="AG1118">
        <v>0</v>
      </c>
      <c r="AH1118" t="s">
        <v>56</v>
      </c>
      <c r="AI1118" t="s">
        <v>2394</v>
      </c>
      <c r="AJ1118" t="s">
        <v>40</v>
      </c>
    </row>
    <row r="1119" spans="1:36" x14ac:dyDescent="0.25">
      <c r="A1119" t="s">
        <v>32</v>
      </c>
      <c r="B1119" t="s">
        <v>3421</v>
      </c>
      <c r="C1119">
        <f>YEAR(B1119)</f>
        <v>2003</v>
      </c>
      <c r="D1119">
        <v>59.1</v>
      </c>
      <c r="E1119">
        <v>48.3</v>
      </c>
      <c r="F1119">
        <v>52.5</v>
      </c>
      <c r="H1119" s="2">
        <f>IF(F1119-54.53&lt;=0,0,IF(F1119-54.53&lt;=1,1,2))</f>
        <v>0</v>
      </c>
      <c r="I1119">
        <v>59.1</v>
      </c>
      <c r="J1119">
        <v>44.7</v>
      </c>
      <c r="K1119">
        <v>52.4</v>
      </c>
      <c r="L1119">
        <v>42.2</v>
      </c>
      <c r="M1119">
        <v>68.7</v>
      </c>
      <c r="O1119">
        <v>5.8999999999999997E-2</v>
      </c>
      <c r="P1119">
        <v>100</v>
      </c>
      <c r="Q1119">
        <v>8.33</v>
      </c>
      <c r="R1119" t="s">
        <v>40</v>
      </c>
      <c r="S1119">
        <v>0</v>
      </c>
      <c r="T1119">
        <v>0</v>
      </c>
      <c r="U1119">
        <v>0</v>
      </c>
      <c r="V1119">
        <v>23</v>
      </c>
      <c r="W1119">
        <v>240.7</v>
      </c>
      <c r="X1119">
        <v>1002.8</v>
      </c>
      <c r="Y1119">
        <v>73.3</v>
      </c>
      <c r="Z1119">
        <v>6.8</v>
      </c>
      <c r="AA1119">
        <v>0</v>
      </c>
      <c r="AB1119">
        <v>0</v>
      </c>
      <c r="AC1119">
        <v>0</v>
      </c>
      <c r="AD1119">
        <v>0</v>
      </c>
      <c r="AE1119" t="s">
        <v>3422</v>
      </c>
      <c r="AF1119" t="s">
        <v>3423</v>
      </c>
      <c r="AG1119">
        <v>0.03</v>
      </c>
      <c r="AH1119" t="s">
        <v>56</v>
      </c>
      <c r="AI1119" t="s">
        <v>57</v>
      </c>
      <c r="AJ1119" t="s">
        <v>40</v>
      </c>
    </row>
    <row r="1120" spans="1:36" x14ac:dyDescent="0.25">
      <c r="A1120" t="s">
        <v>32</v>
      </c>
      <c r="B1120" t="s">
        <v>3424</v>
      </c>
      <c r="C1120">
        <f>YEAR(B1120)</f>
        <v>2003</v>
      </c>
      <c r="D1120">
        <v>51.9</v>
      </c>
      <c r="E1120">
        <v>44.7</v>
      </c>
      <c r="F1120">
        <v>48.3</v>
      </c>
      <c r="H1120" s="2">
        <f>IF(F1120-54.53&lt;=0,0,IF(F1120-54.53&lt;=1,1,2))</f>
        <v>0</v>
      </c>
      <c r="I1120">
        <v>51.9</v>
      </c>
      <c r="J1120">
        <v>40.200000000000003</v>
      </c>
      <c r="K1120">
        <v>45.9</v>
      </c>
      <c r="L1120">
        <v>43.3</v>
      </c>
      <c r="M1120">
        <v>83.1</v>
      </c>
      <c r="O1120">
        <v>0.17299999999999999</v>
      </c>
      <c r="P1120">
        <v>100</v>
      </c>
      <c r="Q1120">
        <v>12.5</v>
      </c>
      <c r="R1120" t="s">
        <v>40</v>
      </c>
      <c r="S1120">
        <v>0</v>
      </c>
      <c r="T1120">
        <v>0</v>
      </c>
      <c r="U1120">
        <v>0</v>
      </c>
      <c r="V1120">
        <v>17.2</v>
      </c>
      <c r="W1120">
        <v>259.89999999999998</v>
      </c>
      <c r="X1120">
        <v>1010.1</v>
      </c>
      <c r="Y1120">
        <v>81.7</v>
      </c>
      <c r="Z1120">
        <v>6.6</v>
      </c>
      <c r="AA1120">
        <v>0</v>
      </c>
      <c r="AB1120">
        <v>0</v>
      </c>
      <c r="AC1120">
        <v>0</v>
      </c>
      <c r="AD1120">
        <v>0</v>
      </c>
      <c r="AE1120" t="s">
        <v>3425</v>
      </c>
      <c r="AF1120" t="s">
        <v>3426</v>
      </c>
      <c r="AG1120">
        <v>0.06</v>
      </c>
      <c r="AH1120" t="s">
        <v>56</v>
      </c>
      <c r="AI1120" t="s">
        <v>101</v>
      </c>
      <c r="AJ1120" t="s">
        <v>40</v>
      </c>
    </row>
    <row r="1121" spans="1:36" x14ac:dyDescent="0.25">
      <c r="A1121" t="s">
        <v>32</v>
      </c>
      <c r="B1121" t="s">
        <v>3427</v>
      </c>
      <c r="C1121">
        <f>YEAR(B1121)</f>
        <v>2003</v>
      </c>
      <c r="D1121">
        <v>59.1</v>
      </c>
      <c r="E1121">
        <v>44.7</v>
      </c>
      <c r="F1121">
        <v>52.5</v>
      </c>
      <c r="H1121" s="2">
        <f>IF(F1121-54.53&lt;=0,0,IF(F1121-54.53&lt;=1,1,2))</f>
        <v>0</v>
      </c>
      <c r="I1121">
        <v>59.1</v>
      </c>
      <c r="J1121">
        <v>41.9</v>
      </c>
      <c r="K1121">
        <v>51.2</v>
      </c>
      <c r="L1121">
        <v>40.4</v>
      </c>
      <c r="M1121">
        <v>64.3</v>
      </c>
      <c r="O1121">
        <v>0.11799999999999999</v>
      </c>
      <c r="P1121">
        <v>100</v>
      </c>
      <c r="Q1121">
        <v>4.17</v>
      </c>
      <c r="R1121" t="s">
        <v>40</v>
      </c>
      <c r="S1121">
        <v>0</v>
      </c>
      <c r="T1121">
        <v>0</v>
      </c>
      <c r="U1121">
        <v>0</v>
      </c>
      <c r="V1121">
        <v>21.9</v>
      </c>
      <c r="W1121">
        <v>221.5</v>
      </c>
      <c r="X1121">
        <v>1012.8</v>
      </c>
      <c r="Y1121">
        <v>73.3</v>
      </c>
      <c r="Z1121">
        <v>6.8</v>
      </c>
      <c r="AA1121">
        <v>0</v>
      </c>
      <c r="AB1121">
        <v>0</v>
      </c>
      <c r="AC1121">
        <v>0</v>
      </c>
      <c r="AD1121">
        <v>0</v>
      </c>
      <c r="AE1121" t="s">
        <v>3428</v>
      </c>
      <c r="AF1121" t="s">
        <v>3429</v>
      </c>
      <c r="AG1121">
        <v>0.1</v>
      </c>
      <c r="AH1121" t="s">
        <v>56</v>
      </c>
      <c r="AI1121" t="s">
        <v>137</v>
      </c>
      <c r="AJ1121" t="s">
        <v>40</v>
      </c>
    </row>
    <row r="1122" spans="1:36" x14ac:dyDescent="0.25">
      <c r="A1122" t="s">
        <v>32</v>
      </c>
      <c r="B1122" t="s">
        <v>3430</v>
      </c>
      <c r="C1122">
        <f>YEAR(B1122)</f>
        <v>2003</v>
      </c>
      <c r="D1122">
        <v>62.7</v>
      </c>
      <c r="E1122">
        <v>55.5</v>
      </c>
      <c r="F1122">
        <v>59.5</v>
      </c>
      <c r="H1122" s="2">
        <f>IF(F1122-54.53&lt;=0,0,IF(F1122-54.53&lt;=1,1,2))</f>
        <v>2</v>
      </c>
      <c r="I1122">
        <v>62.7</v>
      </c>
      <c r="J1122">
        <v>55.5</v>
      </c>
      <c r="K1122">
        <v>59.5</v>
      </c>
      <c r="L1122">
        <v>41.9</v>
      </c>
      <c r="M1122">
        <v>52.5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34.4</v>
      </c>
      <c r="W1122">
        <v>179.3</v>
      </c>
      <c r="X1122">
        <v>1006.4</v>
      </c>
      <c r="Y1122">
        <v>71.7</v>
      </c>
      <c r="Z1122">
        <v>5.9</v>
      </c>
      <c r="AA1122">
        <v>0</v>
      </c>
      <c r="AB1122">
        <v>0</v>
      </c>
      <c r="AC1122">
        <v>0</v>
      </c>
      <c r="AD1122">
        <v>0</v>
      </c>
      <c r="AE1122" t="s">
        <v>3431</v>
      </c>
      <c r="AF1122" t="s">
        <v>3432</v>
      </c>
      <c r="AG1122">
        <v>0.13</v>
      </c>
      <c r="AH1122" t="s">
        <v>36</v>
      </c>
      <c r="AI1122" t="s">
        <v>37</v>
      </c>
      <c r="AJ1122" t="s">
        <v>344</v>
      </c>
    </row>
    <row r="1123" spans="1:36" x14ac:dyDescent="0.25">
      <c r="A1123" t="s">
        <v>32</v>
      </c>
      <c r="B1123" t="s">
        <v>3433</v>
      </c>
      <c r="C1123">
        <f>YEAR(B1123)</f>
        <v>2003</v>
      </c>
      <c r="D1123">
        <v>60.9</v>
      </c>
      <c r="E1123">
        <v>51.9</v>
      </c>
      <c r="F1123">
        <v>55.3</v>
      </c>
      <c r="H1123" s="2">
        <f>IF(F1123-54.53&lt;=0,0,IF(F1123-54.53&lt;=1,1,2))</f>
        <v>1</v>
      </c>
      <c r="I1123">
        <v>60.9</v>
      </c>
      <c r="J1123">
        <v>51.9</v>
      </c>
      <c r="K1123">
        <v>55.3</v>
      </c>
      <c r="L1123">
        <v>40.799999999999997</v>
      </c>
      <c r="M1123">
        <v>58.7</v>
      </c>
      <c r="O1123">
        <v>7.9000000000000001E-2</v>
      </c>
      <c r="P1123">
        <v>100</v>
      </c>
      <c r="Q1123">
        <v>4.17</v>
      </c>
      <c r="R1123" t="s">
        <v>40</v>
      </c>
      <c r="S1123">
        <v>0</v>
      </c>
      <c r="T1123">
        <v>0</v>
      </c>
      <c r="U1123">
        <v>0</v>
      </c>
      <c r="V1123">
        <v>23</v>
      </c>
      <c r="W1123">
        <v>182.2</v>
      </c>
      <c r="X1123">
        <v>1008.1</v>
      </c>
      <c r="Y1123">
        <v>56.1</v>
      </c>
      <c r="Z1123">
        <v>6.7</v>
      </c>
      <c r="AA1123">
        <v>0</v>
      </c>
      <c r="AB1123">
        <v>0</v>
      </c>
      <c r="AC1123">
        <v>0</v>
      </c>
      <c r="AD1123">
        <v>0</v>
      </c>
      <c r="AE1123" t="s">
        <v>3434</v>
      </c>
      <c r="AF1123" t="s">
        <v>3435</v>
      </c>
      <c r="AG1123">
        <v>0.16</v>
      </c>
      <c r="AH1123" t="s">
        <v>56</v>
      </c>
      <c r="AI1123" t="s">
        <v>137</v>
      </c>
      <c r="AJ1123" t="s">
        <v>40</v>
      </c>
    </row>
    <row r="1124" spans="1:36" x14ac:dyDescent="0.25">
      <c r="A1124" t="s">
        <v>32</v>
      </c>
      <c r="B1124" t="s">
        <v>3436</v>
      </c>
      <c r="C1124">
        <f>YEAR(B1124)</f>
        <v>2003</v>
      </c>
      <c r="D1124">
        <v>53.7</v>
      </c>
      <c r="E1124">
        <v>42.9</v>
      </c>
      <c r="F1124">
        <v>48.5</v>
      </c>
      <c r="H1124" s="2">
        <f>IF(F1124-54.53&lt;=0,0,IF(F1124-54.53&lt;=1,1,2))</f>
        <v>0</v>
      </c>
      <c r="I1124">
        <v>53.7</v>
      </c>
      <c r="J1124">
        <v>33.6</v>
      </c>
      <c r="K1124">
        <v>44.3</v>
      </c>
      <c r="L1124">
        <v>41.7</v>
      </c>
      <c r="M1124">
        <v>78</v>
      </c>
      <c r="O1124">
        <v>0.71299999999999997</v>
      </c>
      <c r="P1124">
        <v>100</v>
      </c>
      <c r="Q1124">
        <v>12.5</v>
      </c>
      <c r="R1124" t="s">
        <v>40</v>
      </c>
      <c r="S1124">
        <v>0</v>
      </c>
      <c r="T1124">
        <v>0</v>
      </c>
      <c r="U1124">
        <v>0</v>
      </c>
      <c r="V1124">
        <v>33.299999999999997</v>
      </c>
      <c r="W1124">
        <v>269.8</v>
      </c>
      <c r="X1124">
        <v>1005.1</v>
      </c>
      <c r="Y1124">
        <v>90.4</v>
      </c>
      <c r="Z1124">
        <v>6.1</v>
      </c>
      <c r="AA1124">
        <v>0</v>
      </c>
      <c r="AB1124">
        <v>0</v>
      </c>
      <c r="AC1124">
        <v>0</v>
      </c>
      <c r="AD1124">
        <v>0</v>
      </c>
      <c r="AE1124" t="s">
        <v>3437</v>
      </c>
      <c r="AF1124" t="s">
        <v>3438</v>
      </c>
      <c r="AG1124">
        <v>0.19</v>
      </c>
      <c r="AH1124" t="s">
        <v>43</v>
      </c>
      <c r="AI1124" t="s">
        <v>1063</v>
      </c>
      <c r="AJ1124" t="s">
        <v>40</v>
      </c>
    </row>
    <row r="1125" spans="1:36" x14ac:dyDescent="0.25">
      <c r="A1125" t="s">
        <v>32</v>
      </c>
      <c r="B1125" t="s">
        <v>3439</v>
      </c>
      <c r="C1125">
        <f>YEAR(B1125)</f>
        <v>2003</v>
      </c>
      <c r="D1125">
        <v>50.1</v>
      </c>
      <c r="E1125">
        <v>41.1</v>
      </c>
      <c r="F1125">
        <v>45.8</v>
      </c>
      <c r="H1125" s="2">
        <f>IF(F1125-54.53&lt;=0,0,IF(F1125-54.53&lt;=1,1,2))</f>
        <v>0</v>
      </c>
      <c r="I1125">
        <v>50.1</v>
      </c>
      <c r="J1125">
        <v>34.4</v>
      </c>
      <c r="K1125">
        <v>41.2</v>
      </c>
      <c r="L1125">
        <v>36.200000000000003</v>
      </c>
      <c r="M1125">
        <v>70.8</v>
      </c>
      <c r="O1125">
        <v>0.46899999999999997</v>
      </c>
      <c r="P1125">
        <v>100</v>
      </c>
      <c r="Q1125">
        <v>16.670000000000002</v>
      </c>
      <c r="R1125" t="s">
        <v>40</v>
      </c>
      <c r="S1125">
        <v>0</v>
      </c>
      <c r="T1125">
        <v>0</v>
      </c>
      <c r="U1125">
        <v>0</v>
      </c>
      <c r="V1125">
        <v>20.8</v>
      </c>
      <c r="W1125">
        <v>274.7</v>
      </c>
      <c r="X1125">
        <v>1015.1</v>
      </c>
      <c r="Y1125">
        <v>82.5</v>
      </c>
      <c r="Z1125">
        <v>6.5</v>
      </c>
      <c r="AA1125">
        <v>0</v>
      </c>
      <c r="AB1125">
        <v>0</v>
      </c>
      <c r="AC1125">
        <v>0</v>
      </c>
      <c r="AD1125">
        <v>0</v>
      </c>
      <c r="AE1125" t="s">
        <v>3440</v>
      </c>
      <c r="AF1125" t="s">
        <v>3441</v>
      </c>
      <c r="AG1125">
        <v>0.22</v>
      </c>
      <c r="AH1125" t="s">
        <v>56</v>
      </c>
      <c r="AI1125" t="s">
        <v>111</v>
      </c>
      <c r="AJ1125" t="s">
        <v>40</v>
      </c>
    </row>
    <row r="1126" spans="1:36" x14ac:dyDescent="0.25">
      <c r="A1126" t="s">
        <v>32</v>
      </c>
      <c r="B1126" t="s">
        <v>3442</v>
      </c>
      <c r="C1126">
        <f>YEAR(B1126)</f>
        <v>2003</v>
      </c>
      <c r="D1126">
        <v>53.7</v>
      </c>
      <c r="E1126">
        <v>41.1</v>
      </c>
      <c r="F1126">
        <v>46.9</v>
      </c>
      <c r="H1126" s="2">
        <f>IF(F1126-54.53&lt;=0,0,IF(F1126-54.53&lt;=1,1,2))</f>
        <v>0</v>
      </c>
      <c r="I1126">
        <v>53.7</v>
      </c>
      <c r="J1126">
        <v>35.4</v>
      </c>
      <c r="K1126">
        <v>44.1</v>
      </c>
      <c r="L1126">
        <v>34.5</v>
      </c>
      <c r="M1126">
        <v>64.3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18.3</v>
      </c>
      <c r="W1126">
        <v>248.3</v>
      </c>
      <c r="X1126">
        <v>1017.3</v>
      </c>
      <c r="Y1126">
        <v>66.5</v>
      </c>
      <c r="Z1126">
        <v>6.8</v>
      </c>
      <c r="AA1126">
        <v>0</v>
      </c>
      <c r="AB1126">
        <v>0</v>
      </c>
      <c r="AC1126">
        <v>0</v>
      </c>
      <c r="AD1126">
        <v>0</v>
      </c>
      <c r="AE1126" t="s">
        <v>3443</v>
      </c>
      <c r="AF1126" t="s">
        <v>3444</v>
      </c>
      <c r="AG1126">
        <v>0.25</v>
      </c>
      <c r="AH1126" t="s">
        <v>36</v>
      </c>
      <c r="AI1126" t="s">
        <v>37</v>
      </c>
      <c r="AJ1126" t="s">
        <v>38</v>
      </c>
    </row>
    <row r="1127" spans="1:36" x14ac:dyDescent="0.25">
      <c r="A1127" t="s">
        <v>32</v>
      </c>
      <c r="B1127" t="s">
        <v>3445</v>
      </c>
      <c r="C1127">
        <f>YEAR(B1127)</f>
        <v>2003</v>
      </c>
      <c r="D1127">
        <v>55.5</v>
      </c>
      <c r="E1127">
        <v>42.9</v>
      </c>
      <c r="F1127">
        <v>48.3</v>
      </c>
      <c r="H1127" s="2">
        <f>IF(F1127-54.53&lt;=0,0,IF(F1127-54.53&lt;=1,1,2))</f>
        <v>0</v>
      </c>
      <c r="I1127">
        <v>55.5</v>
      </c>
      <c r="J1127">
        <v>36.700000000000003</v>
      </c>
      <c r="K1127">
        <v>46.1</v>
      </c>
      <c r="L1127">
        <v>39.700000000000003</v>
      </c>
      <c r="M1127">
        <v>72.400000000000006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16.100000000000001</v>
      </c>
      <c r="W1127">
        <v>115.5</v>
      </c>
      <c r="X1127">
        <v>1016.3</v>
      </c>
      <c r="Y1127">
        <v>77.8</v>
      </c>
      <c r="Z1127">
        <v>6.8</v>
      </c>
      <c r="AA1127">
        <v>0</v>
      </c>
      <c r="AB1127">
        <v>0</v>
      </c>
      <c r="AC1127">
        <v>0</v>
      </c>
      <c r="AD1127">
        <v>0</v>
      </c>
      <c r="AE1127" t="s">
        <v>3446</v>
      </c>
      <c r="AF1127" t="s">
        <v>3447</v>
      </c>
      <c r="AG1127">
        <v>0.28999999999999998</v>
      </c>
      <c r="AH1127" t="s">
        <v>36</v>
      </c>
      <c r="AI1127" t="s">
        <v>37</v>
      </c>
      <c r="AJ1127" t="s">
        <v>38</v>
      </c>
    </row>
    <row r="1128" spans="1:36" x14ac:dyDescent="0.25">
      <c r="A1128" t="s">
        <v>32</v>
      </c>
      <c r="B1128" t="s">
        <v>3448</v>
      </c>
      <c r="C1128">
        <f>YEAR(B1128)</f>
        <v>2003</v>
      </c>
      <c r="D1128">
        <v>60.9</v>
      </c>
      <c r="E1128">
        <v>48.3</v>
      </c>
      <c r="F1128">
        <v>52.8</v>
      </c>
      <c r="H1128" s="2">
        <f>IF(F1128-54.53&lt;=0,0,IF(F1128-54.53&lt;=1,1,2))</f>
        <v>0</v>
      </c>
      <c r="I1128">
        <v>60.9</v>
      </c>
      <c r="J1128">
        <v>43.1</v>
      </c>
      <c r="K1128">
        <v>52.4</v>
      </c>
      <c r="L1128">
        <v>45.4</v>
      </c>
      <c r="M1128">
        <v>76.900000000000006</v>
      </c>
      <c r="O1128">
        <v>7.8E-2</v>
      </c>
      <c r="P1128">
        <v>100</v>
      </c>
      <c r="Q1128">
        <v>8.33</v>
      </c>
      <c r="R1128" t="s">
        <v>40</v>
      </c>
      <c r="S1128">
        <v>0</v>
      </c>
      <c r="T1128">
        <v>0</v>
      </c>
      <c r="U1128">
        <v>0</v>
      </c>
      <c r="V1128">
        <v>16.100000000000001</v>
      </c>
      <c r="W1128">
        <v>187</v>
      </c>
      <c r="X1128">
        <v>1012.1</v>
      </c>
      <c r="Y1128">
        <v>92.1</v>
      </c>
      <c r="Z1128">
        <v>6.7</v>
      </c>
      <c r="AA1128">
        <v>0</v>
      </c>
      <c r="AB1128">
        <v>0</v>
      </c>
      <c r="AC1128">
        <v>0</v>
      </c>
      <c r="AD1128">
        <v>0</v>
      </c>
      <c r="AE1128" t="s">
        <v>3449</v>
      </c>
      <c r="AF1128" t="s">
        <v>3450</v>
      </c>
      <c r="AG1128">
        <v>0.32</v>
      </c>
      <c r="AH1128" t="s">
        <v>43</v>
      </c>
      <c r="AI1128" t="s">
        <v>1063</v>
      </c>
      <c r="AJ1128" t="s">
        <v>40</v>
      </c>
    </row>
    <row r="1129" spans="1:36" x14ac:dyDescent="0.25">
      <c r="A1129" t="s">
        <v>32</v>
      </c>
      <c r="B1129" t="s">
        <v>3451</v>
      </c>
      <c r="C1129">
        <f>YEAR(B1129)</f>
        <v>2003</v>
      </c>
      <c r="D1129">
        <v>53.7</v>
      </c>
      <c r="E1129">
        <v>48.3</v>
      </c>
      <c r="F1129">
        <v>51.1</v>
      </c>
      <c r="H1129" s="2">
        <f>IF(F1129-54.53&lt;=0,0,IF(F1129-54.53&lt;=1,1,2))</f>
        <v>0</v>
      </c>
      <c r="I1129">
        <v>53.7</v>
      </c>
      <c r="J1129">
        <v>45.7</v>
      </c>
      <c r="K1129">
        <v>50.9</v>
      </c>
      <c r="L1129">
        <v>47.4</v>
      </c>
      <c r="M1129">
        <v>87.3</v>
      </c>
      <c r="O1129">
        <v>0.752</v>
      </c>
      <c r="P1129">
        <v>100</v>
      </c>
      <c r="Q1129">
        <v>16.670000000000002</v>
      </c>
      <c r="R1129" t="s">
        <v>40</v>
      </c>
      <c r="S1129">
        <v>0</v>
      </c>
      <c r="T1129">
        <v>0</v>
      </c>
      <c r="U1129">
        <v>0</v>
      </c>
      <c r="V1129">
        <v>27.5</v>
      </c>
      <c r="W1129">
        <v>316.89999999999998</v>
      </c>
      <c r="X1129">
        <v>1008.7</v>
      </c>
      <c r="Y1129">
        <v>94.5</v>
      </c>
      <c r="Z1129">
        <v>5.4</v>
      </c>
      <c r="AA1129">
        <v>0</v>
      </c>
      <c r="AB1129">
        <v>0</v>
      </c>
      <c r="AC1129">
        <v>0</v>
      </c>
      <c r="AD1129">
        <v>0</v>
      </c>
      <c r="AE1129" t="s">
        <v>3452</v>
      </c>
      <c r="AF1129" t="s">
        <v>3453</v>
      </c>
      <c r="AG1129">
        <v>0.35</v>
      </c>
      <c r="AH1129" t="s">
        <v>43</v>
      </c>
      <c r="AI1129" t="s">
        <v>48</v>
      </c>
      <c r="AJ1129" t="s">
        <v>40</v>
      </c>
    </row>
    <row r="1130" spans="1:36" x14ac:dyDescent="0.25">
      <c r="A1130" t="s">
        <v>32</v>
      </c>
      <c r="B1130" t="s">
        <v>3454</v>
      </c>
      <c r="C1130">
        <f>YEAR(B1130)</f>
        <v>2003</v>
      </c>
      <c r="D1130">
        <v>51.9</v>
      </c>
      <c r="E1130">
        <v>48.3</v>
      </c>
      <c r="F1130">
        <v>50.2</v>
      </c>
      <c r="H1130" s="2">
        <f>IF(F1130-54.53&lt;=0,0,IF(F1130-54.53&lt;=1,1,2))</f>
        <v>0</v>
      </c>
      <c r="I1130">
        <v>51.9</v>
      </c>
      <c r="J1130">
        <v>40.799999999999997</v>
      </c>
      <c r="K1130">
        <v>49.9</v>
      </c>
      <c r="L1130">
        <v>38.200000000000003</v>
      </c>
      <c r="M1130">
        <v>63.9</v>
      </c>
      <c r="O1130">
        <v>0.11799999999999999</v>
      </c>
      <c r="P1130">
        <v>100</v>
      </c>
      <c r="Q1130">
        <v>4.17</v>
      </c>
      <c r="R1130" t="s">
        <v>40</v>
      </c>
      <c r="S1130">
        <v>0</v>
      </c>
      <c r="T1130">
        <v>0</v>
      </c>
      <c r="U1130">
        <v>0</v>
      </c>
      <c r="V1130">
        <v>26.4</v>
      </c>
      <c r="W1130">
        <v>312.2</v>
      </c>
      <c r="X1130">
        <v>1013</v>
      </c>
      <c r="Y1130">
        <v>90</v>
      </c>
      <c r="Z1130">
        <v>6.5</v>
      </c>
      <c r="AA1130">
        <v>0</v>
      </c>
      <c r="AB1130">
        <v>0</v>
      </c>
      <c r="AC1130">
        <v>0</v>
      </c>
      <c r="AD1130">
        <v>0</v>
      </c>
      <c r="AE1130" t="s">
        <v>3455</v>
      </c>
      <c r="AF1130" t="s">
        <v>3456</v>
      </c>
      <c r="AG1130">
        <v>0.38</v>
      </c>
      <c r="AH1130" t="s">
        <v>56</v>
      </c>
      <c r="AI1130" t="s">
        <v>137</v>
      </c>
      <c r="AJ1130" t="s">
        <v>40</v>
      </c>
    </row>
    <row r="1131" spans="1:36" x14ac:dyDescent="0.25">
      <c r="A1131" t="s">
        <v>32</v>
      </c>
      <c r="B1131" t="s">
        <v>3457</v>
      </c>
      <c r="C1131">
        <f>YEAR(B1131)</f>
        <v>2003</v>
      </c>
      <c r="D1131">
        <v>50.1</v>
      </c>
      <c r="E1131">
        <v>44.7</v>
      </c>
      <c r="F1131">
        <v>48.5</v>
      </c>
      <c r="H1131" s="2">
        <f>IF(F1131-54.53&lt;=0,0,IF(F1131-54.53&lt;=1,1,2))</f>
        <v>0</v>
      </c>
      <c r="I1131">
        <v>50.1</v>
      </c>
      <c r="J1131">
        <v>40.299999999999997</v>
      </c>
      <c r="K1131">
        <v>46.8</v>
      </c>
      <c r="L1131">
        <v>38.700000000000003</v>
      </c>
      <c r="M1131">
        <v>69.599999999999994</v>
      </c>
      <c r="O1131">
        <v>0.55100000000000005</v>
      </c>
      <c r="P1131">
        <v>100</v>
      </c>
      <c r="Q1131">
        <v>8.33</v>
      </c>
      <c r="R1131" t="s">
        <v>40</v>
      </c>
      <c r="S1131">
        <v>0</v>
      </c>
      <c r="T1131">
        <v>0</v>
      </c>
      <c r="U1131">
        <v>0</v>
      </c>
      <c r="V1131">
        <v>13.9</v>
      </c>
      <c r="W1131">
        <v>317.2</v>
      </c>
      <c r="X1131">
        <v>1016.7</v>
      </c>
      <c r="Y1131">
        <v>92.2</v>
      </c>
      <c r="Z1131">
        <v>6.5</v>
      </c>
      <c r="AA1131">
        <v>0</v>
      </c>
      <c r="AB1131">
        <v>0</v>
      </c>
      <c r="AC1131">
        <v>0</v>
      </c>
      <c r="AD1131">
        <v>0</v>
      </c>
      <c r="AE1131" t="s">
        <v>3458</v>
      </c>
      <c r="AF1131" t="s">
        <v>3459</v>
      </c>
      <c r="AG1131">
        <v>0.42</v>
      </c>
      <c r="AH1131" t="s">
        <v>43</v>
      </c>
      <c r="AI1131" t="s">
        <v>3460</v>
      </c>
      <c r="AJ1131" t="s">
        <v>40</v>
      </c>
    </row>
    <row r="1132" spans="1:36" x14ac:dyDescent="0.25">
      <c r="A1132" t="s">
        <v>32</v>
      </c>
      <c r="B1132" t="s">
        <v>3461</v>
      </c>
      <c r="C1132">
        <f>YEAR(B1132)</f>
        <v>2003</v>
      </c>
      <c r="D1132">
        <v>53.7</v>
      </c>
      <c r="E1132">
        <v>46.5</v>
      </c>
      <c r="F1132">
        <v>49.9</v>
      </c>
      <c r="H1132" s="2">
        <f>IF(F1132-54.53&lt;=0,0,IF(F1132-54.53&lt;=1,1,2))</f>
        <v>0</v>
      </c>
      <c r="I1132">
        <v>53.7</v>
      </c>
      <c r="J1132">
        <v>42.7</v>
      </c>
      <c r="K1132">
        <v>48.2</v>
      </c>
      <c r="L1132">
        <v>37</v>
      </c>
      <c r="M1132">
        <v>61.3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13.9</v>
      </c>
      <c r="W1132">
        <v>2.2999999999999998</v>
      </c>
      <c r="X1132">
        <v>1019.3</v>
      </c>
      <c r="Y1132">
        <v>88.3</v>
      </c>
      <c r="Z1132">
        <v>6.8</v>
      </c>
      <c r="AA1132">
        <v>0</v>
      </c>
      <c r="AB1132">
        <v>0</v>
      </c>
      <c r="AC1132">
        <v>0</v>
      </c>
      <c r="AD1132">
        <v>0</v>
      </c>
      <c r="AE1132" t="s">
        <v>3462</v>
      </c>
      <c r="AF1132" t="s">
        <v>3463</v>
      </c>
      <c r="AG1132">
        <v>0.45</v>
      </c>
      <c r="AH1132" t="s">
        <v>36</v>
      </c>
      <c r="AI1132" t="s">
        <v>37</v>
      </c>
      <c r="AJ1132" t="s">
        <v>38</v>
      </c>
    </row>
    <row r="1133" spans="1:36" x14ac:dyDescent="0.25">
      <c r="A1133" t="s">
        <v>32</v>
      </c>
      <c r="B1133" t="s">
        <v>3464</v>
      </c>
      <c r="C1133">
        <f>YEAR(B1133)</f>
        <v>2003</v>
      </c>
      <c r="D1133">
        <v>51.9</v>
      </c>
      <c r="E1133">
        <v>46.5</v>
      </c>
      <c r="F1133">
        <v>49.2</v>
      </c>
      <c r="H1133" s="2">
        <f>IF(F1133-54.53&lt;=0,0,IF(F1133-54.53&lt;=1,1,2))</f>
        <v>0</v>
      </c>
      <c r="I1133">
        <v>51.9</v>
      </c>
      <c r="J1133">
        <v>43</v>
      </c>
      <c r="K1133">
        <v>47.8</v>
      </c>
      <c r="L1133">
        <v>41.3</v>
      </c>
      <c r="M1133">
        <v>74.400000000000006</v>
      </c>
      <c r="O1133">
        <v>7.9000000000000001E-2</v>
      </c>
      <c r="P1133">
        <v>100</v>
      </c>
      <c r="Q1133">
        <v>4.17</v>
      </c>
      <c r="R1133" t="s">
        <v>40</v>
      </c>
      <c r="S1133">
        <v>0</v>
      </c>
      <c r="T1133">
        <v>0</v>
      </c>
      <c r="U1133">
        <v>0</v>
      </c>
      <c r="V1133">
        <v>19.5</v>
      </c>
      <c r="W1133">
        <v>96.1</v>
      </c>
      <c r="X1133">
        <v>1018.9</v>
      </c>
      <c r="Y1133">
        <v>97</v>
      </c>
      <c r="Z1133">
        <v>6.6</v>
      </c>
      <c r="AA1133">
        <v>0</v>
      </c>
      <c r="AB1133">
        <v>0</v>
      </c>
      <c r="AC1133">
        <v>0</v>
      </c>
      <c r="AD1133">
        <v>0</v>
      </c>
      <c r="AE1133" t="s">
        <v>3465</v>
      </c>
      <c r="AF1133" t="s">
        <v>3466</v>
      </c>
      <c r="AG1133">
        <v>0.48</v>
      </c>
      <c r="AH1133" t="s">
        <v>43</v>
      </c>
      <c r="AI1133" t="s">
        <v>44</v>
      </c>
      <c r="AJ1133" t="s">
        <v>40</v>
      </c>
    </row>
    <row r="1134" spans="1:36" x14ac:dyDescent="0.25">
      <c r="A1134" t="s">
        <v>32</v>
      </c>
      <c r="B1134" t="s">
        <v>3467</v>
      </c>
      <c r="C1134">
        <f>YEAR(B1134)</f>
        <v>2003</v>
      </c>
      <c r="D1134">
        <v>62.7</v>
      </c>
      <c r="E1134">
        <v>48.3</v>
      </c>
      <c r="F1134">
        <v>55.9</v>
      </c>
      <c r="H1134" s="2">
        <f>IF(F1134-54.53&lt;=0,0,IF(F1134-54.53&lt;=1,1,2))</f>
        <v>2</v>
      </c>
      <c r="I1134">
        <v>62.7</v>
      </c>
      <c r="J1134">
        <v>45.2</v>
      </c>
      <c r="K1134">
        <v>55.6</v>
      </c>
      <c r="L1134">
        <v>50.1</v>
      </c>
      <c r="M1134">
        <v>81.3</v>
      </c>
      <c r="O1134">
        <v>0.311</v>
      </c>
      <c r="P1134">
        <v>100</v>
      </c>
      <c r="Q1134">
        <v>4.17</v>
      </c>
      <c r="R1134" t="s">
        <v>40</v>
      </c>
      <c r="S1134">
        <v>0</v>
      </c>
      <c r="T1134">
        <v>0</v>
      </c>
      <c r="U1134">
        <v>0</v>
      </c>
      <c r="V1134">
        <v>15</v>
      </c>
      <c r="W1134">
        <v>309.10000000000002</v>
      </c>
      <c r="X1134">
        <v>1009.3</v>
      </c>
      <c r="Y1134">
        <v>87.1</v>
      </c>
      <c r="Z1134">
        <v>6.7</v>
      </c>
      <c r="AA1134">
        <v>0</v>
      </c>
      <c r="AB1134">
        <v>0</v>
      </c>
      <c r="AC1134">
        <v>0</v>
      </c>
      <c r="AD1134">
        <v>0</v>
      </c>
      <c r="AE1134" t="s">
        <v>3468</v>
      </c>
      <c r="AF1134" t="s">
        <v>3469</v>
      </c>
      <c r="AG1134">
        <v>0.5</v>
      </c>
      <c r="AH1134" t="s">
        <v>56</v>
      </c>
      <c r="AI1134" t="s">
        <v>78</v>
      </c>
      <c r="AJ1134" t="s">
        <v>40</v>
      </c>
    </row>
    <row r="1135" spans="1:36" x14ac:dyDescent="0.25">
      <c r="A1135" t="s">
        <v>32</v>
      </c>
      <c r="B1135" t="s">
        <v>3470</v>
      </c>
      <c r="C1135">
        <f>YEAR(B1135)</f>
        <v>2003</v>
      </c>
      <c r="D1135">
        <v>55.5</v>
      </c>
      <c r="E1135">
        <v>48.3</v>
      </c>
      <c r="F1135">
        <v>51.2</v>
      </c>
      <c r="H1135" s="2">
        <f>IF(F1135-54.53&lt;=0,0,IF(F1135-54.53&lt;=1,1,2))</f>
        <v>0</v>
      </c>
      <c r="I1135">
        <v>55.5</v>
      </c>
      <c r="J1135">
        <v>40.4</v>
      </c>
      <c r="K1135">
        <v>49</v>
      </c>
      <c r="L1135">
        <v>44.9</v>
      </c>
      <c r="M1135">
        <v>79.5</v>
      </c>
      <c r="O1135">
        <v>0.57099999999999995</v>
      </c>
      <c r="P1135">
        <v>100</v>
      </c>
      <c r="Q1135">
        <v>8.33</v>
      </c>
      <c r="R1135" t="s">
        <v>40</v>
      </c>
      <c r="S1135">
        <v>0</v>
      </c>
      <c r="T1135">
        <v>0</v>
      </c>
      <c r="U1135">
        <v>0</v>
      </c>
      <c r="V1135">
        <v>34.4</v>
      </c>
      <c r="W1135">
        <v>298.2</v>
      </c>
      <c r="X1135">
        <v>1005.1</v>
      </c>
      <c r="Y1135">
        <v>98.8</v>
      </c>
      <c r="Z1135">
        <v>6.3</v>
      </c>
      <c r="AA1135">
        <v>0</v>
      </c>
      <c r="AB1135">
        <v>0</v>
      </c>
      <c r="AC1135">
        <v>0</v>
      </c>
      <c r="AD1135">
        <v>0</v>
      </c>
      <c r="AE1135" t="s">
        <v>3471</v>
      </c>
      <c r="AF1135" t="s">
        <v>3472</v>
      </c>
      <c r="AG1135">
        <v>0.55000000000000004</v>
      </c>
      <c r="AH1135" t="s">
        <v>43</v>
      </c>
      <c r="AI1135" t="s">
        <v>52</v>
      </c>
      <c r="AJ1135" t="s">
        <v>40</v>
      </c>
    </row>
    <row r="1136" spans="1:36" x14ac:dyDescent="0.25">
      <c r="A1136" t="s">
        <v>32</v>
      </c>
      <c r="B1136" t="s">
        <v>3473</v>
      </c>
      <c r="C1136">
        <f>YEAR(B1136)</f>
        <v>2003</v>
      </c>
      <c r="D1136">
        <v>48.3</v>
      </c>
      <c r="E1136">
        <v>42.9</v>
      </c>
      <c r="F1136">
        <v>46.6</v>
      </c>
      <c r="H1136" s="2">
        <f>IF(F1136-54.53&lt;=0,0,IF(F1136-54.53&lt;=1,1,2))</f>
        <v>0</v>
      </c>
      <c r="I1136">
        <v>45.2</v>
      </c>
      <c r="J1136">
        <v>38</v>
      </c>
      <c r="K1136">
        <v>41.1</v>
      </c>
      <c r="L1136">
        <v>38</v>
      </c>
      <c r="M1136">
        <v>73</v>
      </c>
      <c r="O1136">
        <v>0.39</v>
      </c>
      <c r="P1136">
        <v>100</v>
      </c>
      <c r="Q1136">
        <v>8.33</v>
      </c>
      <c r="R1136" t="s">
        <v>40</v>
      </c>
      <c r="S1136">
        <v>0</v>
      </c>
      <c r="T1136">
        <v>0</v>
      </c>
      <c r="U1136">
        <v>0</v>
      </c>
      <c r="V1136">
        <v>25.3</v>
      </c>
      <c r="W1136">
        <v>313.60000000000002</v>
      </c>
      <c r="X1136">
        <v>1006.1</v>
      </c>
      <c r="Y1136">
        <v>96.3</v>
      </c>
      <c r="Z1136">
        <v>6.1</v>
      </c>
      <c r="AA1136">
        <v>0</v>
      </c>
      <c r="AB1136">
        <v>0</v>
      </c>
      <c r="AC1136">
        <v>0</v>
      </c>
      <c r="AD1136">
        <v>0</v>
      </c>
      <c r="AE1136" t="s">
        <v>3474</v>
      </c>
      <c r="AF1136" t="s">
        <v>3475</v>
      </c>
      <c r="AG1136">
        <v>0.59</v>
      </c>
      <c r="AH1136" t="s">
        <v>43</v>
      </c>
      <c r="AI1136" t="s">
        <v>52</v>
      </c>
      <c r="AJ1136" t="s">
        <v>40</v>
      </c>
    </row>
    <row r="1137" spans="1:36" x14ac:dyDescent="0.25">
      <c r="A1137" t="s">
        <v>32</v>
      </c>
      <c r="B1137" t="s">
        <v>3476</v>
      </c>
      <c r="C1137">
        <f>YEAR(B1137)</f>
        <v>2003</v>
      </c>
      <c r="D1137">
        <v>50.1</v>
      </c>
      <c r="E1137">
        <v>41.1</v>
      </c>
      <c r="F1137">
        <v>45.3</v>
      </c>
      <c r="H1137" s="2">
        <f>IF(F1137-54.53&lt;=0,0,IF(F1137-54.53&lt;=1,1,2))</f>
        <v>0</v>
      </c>
      <c r="I1137">
        <v>50.1</v>
      </c>
      <c r="J1137">
        <v>37.1</v>
      </c>
      <c r="K1137">
        <v>42.4</v>
      </c>
      <c r="L1137">
        <v>40.5</v>
      </c>
      <c r="M1137">
        <v>83.5</v>
      </c>
      <c r="O1137">
        <v>0.31900000000000001</v>
      </c>
      <c r="P1137">
        <v>100</v>
      </c>
      <c r="Q1137">
        <v>12.5</v>
      </c>
      <c r="R1137" t="s">
        <v>40</v>
      </c>
      <c r="S1137">
        <v>0</v>
      </c>
      <c r="T1137">
        <v>0</v>
      </c>
      <c r="U1137">
        <v>0</v>
      </c>
      <c r="V1137">
        <v>12.8</v>
      </c>
      <c r="W1137">
        <v>36</v>
      </c>
      <c r="X1137">
        <v>1009.2</v>
      </c>
      <c r="Y1137">
        <v>94.6</v>
      </c>
      <c r="Z1137">
        <v>6.1</v>
      </c>
      <c r="AA1137">
        <v>0</v>
      </c>
      <c r="AB1137">
        <v>0</v>
      </c>
      <c r="AC1137">
        <v>0</v>
      </c>
      <c r="AD1137">
        <v>0</v>
      </c>
      <c r="AE1137" t="s">
        <v>3477</v>
      </c>
      <c r="AF1137" t="s">
        <v>3478</v>
      </c>
      <c r="AG1137">
        <v>0.62</v>
      </c>
      <c r="AH1137" t="s">
        <v>43</v>
      </c>
      <c r="AI1137" t="s">
        <v>1063</v>
      </c>
      <c r="AJ1137" t="s">
        <v>40</v>
      </c>
    </row>
    <row r="1138" spans="1:36" x14ac:dyDescent="0.25">
      <c r="A1138" t="s">
        <v>32</v>
      </c>
      <c r="B1138" t="s">
        <v>3479</v>
      </c>
      <c r="C1138">
        <f>YEAR(B1138)</f>
        <v>2003</v>
      </c>
      <c r="D1138">
        <v>48.3</v>
      </c>
      <c r="E1138">
        <v>41.1</v>
      </c>
      <c r="F1138">
        <v>45.8</v>
      </c>
      <c r="H1138" s="2">
        <f>IF(F1138-54.53&lt;=0,0,IF(F1138-54.53&lt;=1,1,2))</f>
        <v>0</v>
      </c>
      <c r="I1138">
        <v>43.5</v>
      </c>
      <c r="J1138">
        <v>34.9</v>
      </c>
      <c r="K1138">
        <v>40.799999999999997</v>
      </c>
      <c r="L1138">
        <v>35.6</v>
      </c>
      <c r="M1138">
        <v>70.3</v>
      </c>
      <c r="O1138">
        <v>0.77200000000000002</v>
      </c>
      <c r="P1138">
        <v>100</v>
      </c>
      <c r="Q1138">
        <v>12.5</v>
      </c>
      <c r="R1138" t="s">
        <v>40</v>
      </c>
      <c r="S1138">
        <v>0</v>
      </c>
      <c r="T1138">
        <v>0</v>
      </c>
      <c r="U1138">
        <v>0</v>
      </c>
      <c r="V1138">
        <v>17.2</v>
      </c>
      <c r="W1138">
        <v>344.8</v>
      </c>
      <c r="X1138">
        <v>1017.1</v>
      </c>
      <c r="Y1138">
        <v>91.8</v>
      </c>
      <c r="Z1138">
        <v>6.1</v>
      </c>
      <c r="AA1138">
        <v>0</v>
      </c>
      <c r="AB1138">
        <v>0</v>
      </c>
      <c r="AC1138">
        <v>0</v>
      </c>
      <c r="AD1138">
        <v>0</v>
      </c>
      <c r="AE1138" t="s">
        <v>3480</v>
      </c>
      <c r="AF1138" t="s">
        <v>3481</v>
      </c>
      <c r="AG1138">
        <v>0.66</v>
      </c>
      <c r="AH1138" t="s">
        <v>43</v>
      </c>
      <c r="AI1138" t="s">
        <v>48</v>
      </c>
      <c r="AJ1138" t="s">
        <v>40</v>
      </c>
    </row>
    <row r="1139" spans="1:36" x14ac:dyDescent="0.25">
      <c r="A1139" t="s">
        <v>32</v>
      </c>
      <c r="B1139" t="s">
        <v>3482</v>
      </c>
      <c r="C1139">
        <f>YEAR(B1139)</f>
        <v>2003</v>
      </c>
      <c r="D1139">
        <v>50.1</v>
      </c>
      <c r="E1139">
        <v>46.5</v>
      </c>
      <c r="F1139">
        <v>48.5</v>
      </c>
      <c r="H1139" s="2">
        <f>IF(F1139-54.53&lt;=0,0,IF(F1139-54.53&lt;=1,1,2))</f>
        <v>0</v>
      </c>
      <c r="I1139">
        <v>50.1</v>
      </c>
      <c r="J1139">
        <v>39.6</v>
      </c>
      <c r="K1139">
        <v>43.7</v>
      </c>
      <c r="L1139">
        <v>30.4</v>
      </c>
      <c r="M1139">
        <v>49.6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19.5</v>
      </c>
      <c r="W1139">
        <v>1.7</v>
      </c>
      <c r="X1139">
        <v>1022.6</v>
      </c>
      <c r="Y1139">
        <v>90</v>
      </c>
      <c r="Z1139">
        <v>6.8</v>
      </c>
      <c r="AA1139">
        <v>0</v>
      </c>
      <c r="AB1139">
        <v>0</v>
      </c>
      <c r="AC1139">
        <v>0</v>
      </c>
      <c r="AD1139">
        <v>0</v>
      </c>
      <c r="AE1139" t="s">
        <v>3483</v>
      </c>
      <c r="AF1139" t="s">
        <v>3484</v>
      </c>
      <c r="AG1139">
        <v>0.69</v>
      </c>
      <c r="AH1139" t="s">
        <v>36</v>
      </c>
      <c r="AI1139" t="s">
        <v>37</v>
      </c>
      <c r="AJ1139" t="s">
        <v>38</v>
      </c>
    </row>
    <row r="1140" spans="1:36" x14ac:dyDescent="0.25">
      <c r="A1140" t="s">
        <v>32</v>
      </c>
      <c r="B1140" t="s">
        <v>3485</v>
      </c>
      <c r="C1140">
        <f>YEAR(B1140)</f>
        <v>2003</v>
      </c>
      <c r="D1140">
        <v>50.1</v>
      </c>
      <c r="E1140">
        <v>42.9</v>
      </c>
      <c r="F1140">
        <v>46.5</v>
      </c>
      <c r="H1140" s="2">
        <f>IF(F1140-54.53&lt;=0,0,IF(F1140-54.53&lt;=1,1,2))</f>
        <v>0</v>
      </c>
      <c r="I1140">
        <v>50.1</v>
      </c>
      <c r="J1140">
        <v>33.200000000000003</v>
      </c>
      <c r="K1140">
        <v>39.200000000000003</v>
      </c>
      <c r="L1140">
        <v>28.5</v>
      </c>
      <c r="M1140">
        <v>49.7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28.9</v>
      </c>
      <c r="W1140">
        <v>349.4</v>
      </c>
      <c r="X1140">
        <v>1023</v>
      </c>
      <c r="Y1140">
        <v>74.5</v>
      </c>
      <c r="Z1140">
        <v>6.7</v>
      </c>
      <c r="AA1140">
        <v>0</v>
      </c>
      <c r="AB1140">
        <v>0</v>
      </c>
      <c r="AC1140">
        <v>0</v>
      </c>
      <c r="AD1140">
        <v>0</v>
      </c>
      <c r="AE1140" t="s">
        <v>3486</v>
      </c>
      <c r="AF1140" t="s">
        <v>3487</v>
      </c>
      <c r="AG1140">
        <v>0.75</v>
      </c>
      <c r="AH1140" t="s">
        <v>36</v>
      </c>
      <c r="AI1140" t="s">
        <v>37</v>
      </c>
      <c r="AJ1140" t="s">
        <v>38</v>
      </c>
    </row>
    <row r="1141" spans="1:36" x14ac:dyDescent="0.25">
      <c r="A1141" t="s">
        <v>32</v>
      </c>
      <c r="B1141" t="s">
        <v>3488</v>
      </c>
      <c r="C1141">
        <f>YEAR(B1141)</f>
        <v>2003</v>
      </c>
      <c r="D1141">
        <v>46.5</v>
      </c>
      <c r="E1141">
        <v>39.299999999999997</v>
      </c>
      <c r="F1141">
        <v>42.7</v>
      </c>
      <c r="H1141" s="2">
        <f>IF(F1141-54.53&lt;=0,0,IF(F1141-54.53&lt;=1,1,2))</f>
        <v>0</v>
      </c>
      <c r="I1141">
        <v>38</v>
      </c>
      <c r="J1141">
        <v>26.9</v>
      </c>
      <c r="K1141">
        <v>32.299999999999997</v>
      </c>
      <c r="L1141">
        <v>31</v>
      </c>
      <c r="M1141">
        <v>64</v>
      </c>
      <c r="O1141">
        <v>0.11799999999999999</v>
      </c>
      <c r="P1141">
        <v>100</v>
      </c>
      <c r="Q1141">
        <v>8.33</v>
      </c>
      <c r="R1141" t="s">
        <v>40</v>
      </c>
      <c r="S1141">
        <v>0</v>
      </c>
      <c r="T1141">
        <v>0</v>
      </c>
      <c r="U1141">
        <v>0</v>
      </c>
      <c r="V1141">
        <v>35.6</v>
      </c>
      <c r="W1141">
        <v>334.9</v>
      </c>
      <c r="X1141">
        <v>1021.2</v>
      </c>
      <c r="Y1141">
        <v>88.1</v>
      </c>
      <c r="Z1141">
        <v>6.4</v>
      </c>
      <c r="AA1141">
        <v>0</v>
      </c>
      <c r="AB1141">
        <v>0</v>
      </c>
      <c r="AC1141">
        <v>0</v>
      </c>
      <c r="AD1141">
        <v>0</v>
      </c>
      <c r="AE1141" t="s">
        <v>3489</v>
      </c>
      <c r="AF1141" t="s">
        <v>3490</v>
      </c>
      <c r="AG1141">
        <v>0.76</v>
      </c>
      <c r="AH1141" t="s">
        <v>56</v>
      </c>
      <c r="AI1141" t="s">
        <v>101</v>
      </c>
      <c r="AJ1141" t="s">
        <v>40</v>
      </c>
    </row>
    <row r="1142" spans="1:36" x14ac:dyDescent="0.25">
      <c r="A1142" t="s">
        <v>32</v>
      </c>
      <c r="B1142" t="s">
        <v>3491</v>
      </c>
      <c r="C1142">
        <f>YEAR(B1142)</f>
        <v>2003</v>
      </c>
      <c r="D1142">
        <v>46.5</v>
      </c>
      <c r="E1142">
        <v>41.1</v>
      </c>
      <c r="F1142">
        <v>44.1</v>
      </c>
      <c r="H1142" s="2">
        <f>IF(F1142-54.53&lt;=0,0,IF(F1142-54.53&lt;=1,1,2))</f>
        <v>0</v>
      </c>
      <c r="I1142">
        <v>38.799999999999997</v>
      </c>
      <c r="J1142">
        <v>29.8</v>
      </c>
      <c r="K1142">
        <v>34.700000000000003</v>
      </c>
      <c r="L1142">
        <v>33.200000000000003</v>
      </c>
      <c r="M1142">
        <v>66.599999999999994</v>
      </c>
      <c r="O1142">
        <v>0.28000000000000003</v>
      </c>
      <c r="P1142">
        <v>100</v>
      </c>
      <c r="Q1142">
        <v>8.33</v>
      </c>
      <c r="R1142" t="s">
        <v>40</v>
      </c>
      <c r="S1142">
        <v>0</v>
      </c>
      <c r="T1142">
        <v>0</v>
      </c>
      <c r="U1142">
        <v>0</v>
      </c>
      <c r="V1142">
        <v>31.1</v>
      </c>
      <c r="W1142">
        <v>322.10000000000002</v>
      </c>
      <c r="X1142">
        <v>1022.3</v>
      </c>
      <c r="Y1142">
        <v>88.2</v>
      </c>
      <c r="Z1142">
        <v>6.4</v>
      </c>
      <c r="AA1142">
        <v>0</v>
      </c>
      <c r="AB1142">
        <v>0</v>
      </c>
      <c r="AC1142">
        <v>0</v>
      </c>
      <c r="AD1142">
        <v>0</v>
      </c>
      <c r="AE1142" t="s">
        <v>3492</v>
      </c>
      <c r="AF1142" t="s">
        <v>3493</v>
      </c>
      <c r="AG1142">
        <v>0.8</v>
      </c>
      <c r="AH1142" t="s">
        <v>56</v>
      </c>
      <c r="AI1142" t="s">
        <v>101</v>
      </c>
      <c r="AJ1142" t="s">
        <v>40</v>
      </c>
    </row>
    <row r="1143" spans="1:36" x14ac:dyDescent="0.25">
      <c r="A1143" t="s">
        <v>32</v>
      </c>
      <c r="B1143" t="s">
        <v>3494</v>
      </c>
      <c r="C1143">
        <f>YEAR(B1143)</f>
        <v>2003</v>
      </c>
      <c r="D1143">
        <v>50.1</v>
      </c>
      <c r="E1143">
        <v>44.7</v>
      </c>
      <c r="F1143">
        <v>47.3</v>
      </c>
      <c r="H1143" s="2">
        <f>IF(F1143-54.53&lt;=0,0,IF(F1143-54.53&lt;=1,1,2))</f>
        <v>0</v>
      </c>
      <c r="I1143">
        <v>50.1</v>
      </c>
      <c r="J1143">
        <v>36.799999999999997</v>
      </c>
      <c r="K1143">
        <v>40.799999999999997</v>
      </c>
      <c r="L1143">
        <v>30.5</v>
      </c>
      <c r="M1143">
        <v>52.2</v>
      </c>
      <c r="O1143">
        <v>3.9E-2</v>
      </c>
      <c r="P1143">
        <v>100</v>
      </c>
      <c r="Q1143">
        <v>4.17</v>
      </c>
      <c r="R1143" t="s">
        <v>40</v>
      </c>
      <c r="S1143">
        <v>0</v>
      </c>
      <c r="T1143">
        <v>0</v>
      </c>
      <c r="U1143">
        <v>0</v>
      </c>
      <c r="V1143">
        <v>33.299999999999997</v>
      </c>
      <c r="W1143">
        <v>328.4</v>
      </c>
      <c r="X1143">
        <v>1024.0999999999999</v>
      </c>
      <c r="Y1143">
        <v>85</v>
      </c>
      <c r="Z1143">
        <v>6.8</v>
      </c>
      <c r="AA1143">
        <v>0</v>
      </c>
      <c r="AB1143">
        <v>0</v>
      </c>
      <c r="AC1143">
        <v>0</v>
      </c>
      <c r="AD1143">
        <v>0</v>
      </c>
      <c r="AE1143" t="s">
        <v>3495</v>
      </c>
      <c r="AF1143" t="s">
        <v>3496</v>
      </c>
      <c r="AG1143">
        <v>0.83</v>
      </c>
      <c r="AH1143" t="s">
        <v>56</v>
      </c>
      <c r="AI1143" t="s">
        <v>137</v>
      </c>
      <c r="AJ1143" t="s">
        <v>40</v>
      </c>
    </row>
    <row r="1144" spans="1:36" x14ac:dyDescent="0.25">
      <c r="A1144" t="s">
        <v>32</v>
      </c>
      <c r="B1144" t="s">
        <v>3497</v>
      </c>
      <c r="C1144">
        <f>YEAR(B1144)</f>
        <v>2003</v>
      </c>
      <c r="D1144">
        <v>53.7</v>
      </c>
      <c r="E1144">
        <v>46.5</v>
      </c>
      <c r="F1144">
        <v>49.1</v>
      </c>
      <c r="H1144" s="2">
        <f>IF(F1144-54.53&lt;=0,0,IF(F1144-54.53&lt;=1,1,2))</f>
        <v>0</v>
      </c>
      <c r="I1144">
        <v>53.7</v>
      </c>
      <c r="J1144">
        <v>39.299999999999997</v>
      </c>
      <c r="K1144">
        <v>46.4</v>
      </c>
      <c r="L1144">
        <v>31.7</v>
      </c>
      <c r="M1144">
        <v>50.9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18.3</v>
      </c>
      <c r="W1144">
        <v>320.7</v>
      </c>
      <c r="X1144">
        <v>1024</v>
      </c>
      <c r="Y1144">
        <v>86.7</v>
      </c>
      <c r="Z1144">
        <v>6.8</v>
      </c>
      <c r="AA1144">
        <v>0</v>
      </c>
      <c r="AB1144">
        <v>0</v>
      </c>
      <c r="AC1144">
        <v>0</v>
      </c>
      <c r="AD1144">
        <v>0</v>
      </c>
      <c r="AE1144" t="s">
        <v>3498</v>
      </c>
      <c r="AF1144" t="s">
        <v>3499</v>
      </c>
      <c r="AG1144">
        <v>0.87</v>
      </c>
      <c r="AH1144" t="s">
        <v>36</v>
      </c>
      <c r="AI1144" t="s">
        <v>37</v>
      </c>
      <c r="AJ1144" t="s">
        <v>38</v>
      </c>
    </row>
    <row r="1145" spans="1:36" x14ac:dyDescent="0.25">
      <c r="A1145" t="s">
        <v>32</v>
      </c>
      <c r="B1145" t="s">
        <v>3500</v>
      </c>
      <c r="C1145">
        <f>YEAR(B1145)</f>
        <v>2003</v>
      </c>
      <c r="D1145">
        <v>55.5</v>
      </c>
      <c r="E1145">
        <v>44.7</v>
      </c>
      <c r="F1145">
        <v>51</v>
      </c>
      <c r="H1145" s="2">
        <f>IF(F1145-54.53&lt;=0,0,IF(F1145-54.53&lt;=1,1,2))</f>
        <v>0</v>
      </c>
      <c r="I1145">
        <v>55.5</v>
      </c>
      <c r="J1145">
        <v>38.9</v>
      </c>
      <c r="K1145">
        <v>50.3</v>
      </c>
      <c r="L1145">
        <v>36.4</v>
      </c>
      <c r="M1145">
        <v>57.9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11.4</v>
      </c>
      <c r="W1145">
        <v>22.3</v>
      </c>
      <c r="X1145">
        <v>1025.5</v>
      </c>
      <c r="Y1145">
        <v>59.2</v>
      </c>
      <c r="Z1145">
        <v>6.8</v>
      </c>
      <c r="AA1145">
        <v>0</v>
      </c>
      <c r="AB1145">
        <v>0</v>
      </c>
      <c r="AC1145">
        <v>0</v>
      </c>
      <c r="AD1145">
        <v>0</v>
      </c>
      <c r="AE1145" t="s">
        <v>3501</v>
      </c>
      <c r="AF1145" t="s">
        <v>3502</v>
      </c>
      <c r="AG1145">
        <v>0.9</v>
      </c>
      <c r="AH1145" t="s">
        <v>36</v>
      </c>
      <c r="AI1145" t="s">
        <v>37</v>
      </c>
      <c r="AJ1145" t="s">
        <v>38</v>
      </c>
    </row>
    <row r="1146" spans="1:36" x14ac:dyDescent="0.25">
      <c r="A1146" t="s">
        <v>32</v>
      </c>
      <c r="B1146" t="s">
        <v>3503</v>
      </c>
      <c r="C1146">
        <f>YEAR(B1146)</f>
        <v>2003</v>
      </c>
      <c r="D1146">
        <v>55.5</v>
      </c>
      <c r="E1146">
        <v>42.9</v>
      </c>
      <c r="F1146">
        <v>50</v>
      </c>
      <c r="G1146" s="2">
        <f>AVERAGE(F1146:F1237)</f>
        <v>59.830434782608698</v>
      </c>
      <c r="H1146" s="2">
        <f>IF(F1146-59.83&lt;=0,0,IF(F1146-59.83&lt;=1,1,2))</f>
        <v>0</v>
      </c>
      <c r="I1146">
        <v>55.5</v>
      </c>
      <c r="J1146">
        <v>37.6</v>
      </c>
      <c r="K1146">
        <v>48.3</v>
      </c>
      <c r="L1146">
        <v>42.2</v>
      </c>
      <c r="M1146">
        <v>74.599999999999994</v>
      </c>
      <c r="O1146">
        <v>1.2E-2</v>
      </c>
      <c r="P1146">
        <v>100</v>
      </c>
      <c r="Q1146">
        <v>4.17</v>
      </c>
      <c r="R1146" t="s">
        <v>40</v>
      </c>
      <c r="S1146">
        <v>0</v>
      </c>
      <c r="T1146">
        <v>0</v>
      </c>
      <c r="U1146">
        <v>0</v>
      </c>
      <c r="V1146">
        <v>12.8</v>
      </c>
      <c r="W1146">
        <v>161.6</v>
      </c>
      <c r="X1146">
        <v>1022.1</v>
      </c>
      <c r="Y1146">
        <v>78.3</v>
      </c>
      <c r="Z1146">
        <v>6.8</v>
      </c>
      <c r="AA1146">
        <v>0</v>
      </c>
      <c r="AB1146">
        <v>0</v>
      </c>
      <c r="AC1146">
        <v>0</v>
      </c>
      <c r="AD1146">
        <v>0</v>
      </c>
      <c r="AE1146" t="s">
        <v>3504</v>
      </c>
      <c r="AF1146" t="s">
        <v>3505</v>
      </c>
      <c r="AG1146">
        <v>0.94</v>
      </c>
      <c r="AH1146" t="s">
        <v>56</v>
      </c>
      <c r="AI1146" t="s">
        <v>65</v>
      </c>
      <c r="AJ1146" t="s">
        <v>40</v>
      </c>
    </row>
    <row r="1147" spans="1:36" x14ac:dyDescent="0.25">
      <c r="A1147" t="s">
        <v>32</v>
      </c>
      <c r="B1147" t="s">
        <v>3506</v>
      </c>
      <c r="C1147">
        <f>YEAR(B1147)</f>
        <v>2003</v>
      </c>
      <c r="D1147">
        <v>59.1</v>
      </c>
      <c r="E1147">
        <v>51.9</v>
      </c>
      <c r="F1147">
        <v>55.4</v>
      </c>
      <c r="H1147" s="2">
        <f>IF(F1147-59.83&lt;=0,0,IF(F1147-59.83&lt;=1,1,2))</f>
        <v>0</v>
      </c>
      <c r="I1147">
        <v>59.1</v>
      </c>
      <c r="J1147">
        <v>51.9</v>
      </c>
      <c r="K1147">
        <v>55.4</v>
      </c>
      <c r="L1147">
        <v>48.4</v>
      </c>
      <c r="M1147">
        <v>77.400000000000006</v>
      </c>
      <c r="O1147">
        <v>0.161</v>
      </c>
      <c r="P1147">
        <v>100</v>
      </c>
      <c r="Q1147">
        <v>4.17</v>
      </c>
      <c r="R1147" t="s">
        <v>40</v>
      </c>
      <c r="S1147">
        <v>0</v>
      </c>
      <c r="T1147">
        <v>0</v>
      </c>
      <c r="U1147">
        <v>0</v>
      </c>
      <c r="V1147">
        <v>20.8</v>
      </c>
      <c r="W1147">
        <v>28.9</v>
      </c>
      <c r="X1147">
        <v>1015.6</v>
      </c>
      <c r="Y1147">
        <v>91.4</v>
      </c>
      <c r="Z1147">
        <v>6.7</v>
      </c>
      <c r="AA1147">
        <v>0</v>
      </c>
      <c r="AB1147">
        <v>0</v>
      </c>
      <c r="AC1147">
        <v>0</v>
      </c>
      <c r="AD1147">
        <v>0</v>
      </c>
      <c r="AE1147" t="s">
        <v>3507</v>
      </c>
      <c r="AF1147" t="s">
        <v>3508</v>
      </c>
      <c r="AG1147">
        <v>0.98</v>
      </c>
      <c r="AH1147" t="s">
        <v>43</v>
      </c>
      <c r="AI1147" t="s">
        <v>184</v>
      </c>
      <c r="AJ1147" t="s">
        <v>40</v>
      </c>
    </row>
    <row r="1148" spans="1:36" x14ac:dyDescent="0.25">
      <c r="A1148" t="s">
        <v>32</v>
      </c>
      <c r="B1148" t="s">
        <v>3509</v>
      </c>
      <c r="C1148">
        <f>YEAR(B1148)</f>
        <v>2003</v>
      </c>
      <c r="D1148">
        <v>59.1</v>
      </c>
      <c r="E1148">
        <v>50.1</v>
      </c>
      <c r="F1148">
        <v>54.8</v>
      </c>
      <c r="H1148" s="2">
        <f>IF(F1148-59.83&lt;=0,0,IF(F1148-59.83&lt;=1,1,2))</f>
        <v>0</v>
      </c>
      <c r="I1148">
        <v>59.1</v>
      </c>
      <c r="J1148">
        <v>50.1</v>
      </c>
      <c r="K1148">
        <v>54.8</v>
      </c>
      <c r="L1148">
        <v>46.3</v>
      </c>
      <c r="M1148">
        <v>73.7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11.4</v>
      </c>
      <c r="W1148">
        <v>287.39999999999998</v>
      </c>
      <c r="X1148">
        <v>1014.6</v>
      </c>
      <c r="Y1148">
        <v>60.4</v>
      </c>
      <c r="Z1148">
        <v>6.8</v>
      </c>
      <c r="AA1148">
        <v>0</v>
      </c>
      <c r="AB1148">
        <v>0</v>
      </c>
      <c r="AC1148">
        <v>0</v>
      </c>
      <c r="AD1148">
        <v>0</v>
      </c>
      <c r="AE1148" t="s">
        <v>3510</v>
      </c>
      <c r="AF1148" t="s">
        <v>3511</v>
      </c>
      <c r="AG1148">
        <v>0</v>
      </c>
      <c r="AH1148" t="s">
        <v>36</v>
      </c>
      <c r="AI1148" t="s">
        <v>37</v>
      </c>
      <c r="AJ1148" t="s">
        <v>38</v>
      </c>
    </row>
    <row r="1149" spans="1:36" x14ac:dyDescent="0.25">
      <c r="A1149" t="s">
        <v>32</v>
      </c>
      <c r="B1149" t="s">
        <v>3512</v>
      </c>
      <c r="C1149">
        <f>YEAR(B1149)</f>
        <v>2003</v>
      </c>
      <c r="D1149">
        <v>59.1</v>
      </c>
      <c r="E1149">
        <v>50.1</v>
      </c>
      <c r="F1149">
        <v>54.5</v>
      </c>
      <c r="H1149" s="2">
        <f>IF(F1149-59.83&lt;=0,0,IF(F1149-59.83&lt;=1,1,2))</f>
        <v>0</v>
      </c>
      <c r="I1149">
        <v>59.1</v>
      </c>
      <c r="J1149">
        <v>50.1</v>
      </c>
      <c r="K1149">
        <v>54.5</v>
      </c>
      <c r="L1149">
        <v>46.2</v>
      </c>
      <c r="M1149">
        <v>74</v>
      </c>
      <c r="O1149">
        <v>0.24</v>
      </c>
      <c r="P1149">
        <v>100</v>
      </c>
      <c r="Q1149">
        <v>8.33</v>
      </c>
      <c r="R1149" t="s">
        <v>40</v>
      </c>
      <c r="S1149">
        <v>0</v>
      </c>
      <c r="T1149">
        <v>0</v>
      </c>
      <c r="U1149">
        <v>0</v>
      </c>
      <c r="V1149">
        <v>23</v>
      </c>
      <c r="W1149">
        <v>167.8</v>
      </c>
      <c r="X1149">
        <v>1007.9</v>
      </c>
      <c r="Y1149">
        <v>81.7</v>
      </c>
      <c r="Z1149">
        <v>6.7</v>
      </c>
      <c r="AA1149">
        <v>0</v>
      </c>
      <c r="AB1149">
        <v>0</v>
      </c>
      <c r="AC1149">
        <v>0</v>
      </c>
      <c r="AD1149">
        <v>0</v>
      </c>
      <c r="AE1149" t="s">
        <v>3513</v>
      </c>
      <c r="AF1149" t="s">
        <v>3514</v>
      </c>
      <c r="AG1149">
        <v>0.04</v>
      </c>
      <c r="AH1149" t="s">
        <v>56</v>
      </c>
      <c r="AI1149" t="s">
        <v>101</v>
      </c>
      <c r="AJ1149" t="s">
        <v>40</v>
      </c>
    </row>
    <row r="1150" spans="1:36" x14ac:dyDescent="0.25">
      <c r="A1150" t="s">
        <v>32</v>
      </c>
      <c r="B1150" t="s">
        <v>3515</v>
      </c>
      <c r="C1150">
        <f>YEAR(B1150)</f>
        <v>2003</v>
      </c>
      <c r="D1150">
        <v>55.5</v>
      </c>
      <c r="E1150">
        <v>48.3</v>
      </c>
      <c r="F1150">
        <v>51.5</v>
      </c>
      <c r="H1150" s="2">
        <f>IF(F1150-59.83&lt;=0,0,IF(F1150-59.83&lt;=1,1,2))</f>
        <v>0</v>
      </c>
      <c r="I1150">
        <v>55.5</v>
      </c>
      <c r="J1150">
        <v>44.2</v>
      </c>
      <c r="K1150">
        <v>51</v>
      </c>
      <c r="L1150">
        <v>45.7</v>
      </c>
      <c r="M1150">
        <v>80.7</v>
      </c>
      <c r="O1150">
        <v>0.46800000000000003</v>
      </c>
      <c r="P1150">
        <v>100</v>
      </c>
      <c r="Q1150">
        <v>12.5</v>
      </c>
      <c r="R1150" t="s">
        <v>40</v>
      </c>
      <c r="S1150">
        <v>0</v>
      </c>
      <c r="T1150">
        <v>0</v>
      </c>
      <c r="U1150">
        <v>0</v>
      </c>
      <c r="V1150">
        <v>34.4</v>
      </c>
      <c r="W1150">
        <v>297.10000000000002</v>
      </c>
      <c r="X1150">
        <v>1008.7</v>
      </c>
      <c r="Y1150">
        <v>92.6</v>
      </c>
      <c r="Z1150">
        <v>6.1</v>
      </c>
      <c r="AA1150">
        <v>0</v>
      </c>
      <c r="AB1150">
        <v>0</v>
      </c>
      <c r="AC1150">
        <v>0</v>
      </c>
      <c r="AD1150">
        <v>0</v>
      </c>
      <c r="AE1150" t="s">
        <v>3516</v>
      </c>
      <c r="AF1150" t="s">
        <v>3517</v>
      </c>
      <c r="AG1150">
        <v>0.08</v>
      </c>
      <c r="AH1150" t="s">
        <v>43</v>
      </c>
      <c r="AI1150" t="s">
        <v>1063</v>
      </c>
      <c r="AJ1150" t="s">
        <v>40</v>
      </c>
    </row>
    <row r="1151" spans="1:36" x14ac:dyDescent="0.25">
      <c r="A1151" t="s">
        <v>32</v>
      </c>
      <c r="B1151" t="s">
        <v>3518</v>
      </c>
      <c r="C1151">
        <f>YEAR(B1151)</f>
        <v>2003</v>
      </c>
      <c r="D1151">
        <v>53.7</v>
      </c>
      <c r="E1151">
        <v>48.3</v>
      </c>
      <c r="F1151">
        <v>51.2</v>
      </c>
      <c r="H1151" s="2">
        <f>IF(F1151-59.83&lt;=0,0,IF(F1151-59.83&lt;=1,1,2))</f>
        <v>0</v>
      </c>
      <c r="I1151">
        <v>53.7</v>
      </c>
      <c r="J1151">
        <v>45.2</v>
      </c>
      <c r="K1151">
        <v>51</v>
      </c>
      <c r="L1151">
        <v>43.1</v>
      </c>
      <c r="M1151">
        <v>74</v>
      </c>
      <c r="O1151">
        <v>9.9000000000000005E-2</v>
      </c>
      <c r="P1151">
        <v>100</v>
      </c>
      <c r="Q1151">
        <v>8.33</v>
      </c>
      <c r="R1151" t="s">
        <v>40</v>
      </c>
      <c r="S1151">
        <v>0</v>
      </c>
      <c r="T1151">
        <v>0</v>
      </c>
      <c r="U1151">
        <v>0</v>
      </c>
      <c r="V1151">
        <v>27.5</v>
      </c>
      <c r="W1151">
        <v>307</v>
      </c>
      <c r="X1151">
        <v>1015.6</v>
      </c>
      <c r="Y1151">
        <v>86.5</v>
      </c>
      <c r="Z1151">
        <v>6.5</v>
      </c>
      <c r="AA1151">
        <v>0</v>
      </c>
      <c r="AB1151">
        <v>0</v>
      </c>
      <c r="AC1151">
        <v>0</v>
      </c>
      <c r="AD1151">
        <v>0</v>
      </c>
      <c r="AE1151" t="s">
        <v>3519</v>
      </c>
      <c r="AF1151" t="s">
        <v>3520</v>
      </c>
      <c r="AG1151">
        <v>0.11</v>
      </c>
      <c r="AH1151" t="s">
        <v>56</v>
      </c>
      <c r="AI1151" t="s">
        <v>101</v>
      </c>
      <c r="AJ1151" t="s">
        <v>40</v>
      </c>
    </row>
    <row r="1152" spans="1:36" x14ac:dyDescent="0.25">
      <c r="A1152" t="s">
        <v>32</v>
      </c>
      <c r="B1152" t="s">
        <v>3521</v>
      </c>
      <c r="C1152">
        <f>YEAR(B1152)</f>
        <v>2003</v>
      </c>
      <c r="D1152">
        <v>60.9</v>
      </c>
      <c r="E1152">
        <v>42.9</v>
      </c>
      <c r="F1152">
        <v>53.1</v>
      </c>
      <c r="H1152" s="2">
        <f>IF(F1152-59.83&lt;=0,0,IF(F1152-59.83&lt;=1,1,2))</f>
        <v>0</v>
      </c>
      <c r="I1152">
        <v>60.9</v>
      </c>
      <c r="J1152">
        <v>37.1</v>
      </c>
      <c r="K1152">
        <v>51.4</v>
      </c>
      <c r="L1152">
        <v>43.3</v>
      </c>
      <c r="M1152">
        <v>70.2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16.100000000000001</v>
      </c>
      <c r="W1152">
        <v>244.2</v>
      </c>
      <c r="X1152">
        <v>1019</v>
      </c>
      <c r="Y1152">
        <v>50.8</v>
      </c>
      <c r="Z1152">
        <v>6.8</v>
      </c>
      <c r="AA1152">
        <v>0</v>
      </c>
      <c r="AB1152">
        <v>0</v>
      </c>
      <c r="AC1152">
        <v>0</v>
      </c>
      <c r="AD1152">
        <v>0</v>
      </c>
      <c r="AE1152" t="s">
        <v>3522</v>
      </c>
      <c r="AF1152" t="s">
        <v>3523</v>
      </c>
      <c r="AG1152">
        <v>0.14000000000000001</v>
      </c>
      <c r="AH1152" t="s">
        <v>36</v>
      </c>
      <c r="AI1152" t="s">
        <v>174</v>
      </c>
      <c r="AJ1152" t="s">
        <v>38</v>
      </c>
    </row>
    <row r="1153" spans="1:36" x14ac:dyDescent="0.25">
      <c r="A1153" t="s">
        <v>32</v>
      </c>
      <c r="B1153" t="s">
        <v>3524</v>
      </c>
      <c r="C1153">
        <f>YEAR(B1153)</f>
        <v>2003</v>
      </c>
      <c r="D1153">
        <v>62.7</v>
      </c>
      <c r="E1153">
        <v>48.3</v>
      </c>
      <c r="F1153">
        <v>54.8</v>
      </c>
      <c r="H1153" s="2">
        <f>IF(F1153-59.83&lt;=0,0,IF(F1153-59.83&lt;=1,1,2))</f>
        <v>0</v>
      </c>
      <c r="I1153">
        <v>62.7</v>
      </c>
      <c r="J1153">
        <v>47.4</v>
      </c>
      <c r="K1153">
        <v>54.7</v>
      </c>
      <c r="L1153">
        <v>46.3</v>
      </c>
      <c r="M1153">
        <v>73.7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15</v>
      </c>
      <c r="W1153">
        <v>176.1</v>
      </c>
      <c r="X1153">
        <v>1016.5</v>
      </c>
      <c r="Y1153">
        <v>87.1</v>
      </c>
      <c r="Z1153">
        <v>6.8</v>
      </c>
      <c r="AA1153">
        <v>0</v>
      </c>
      <c r="AB1153">
        <v>0</v>
      </c>
      <c r="AC1153">
        <v>0</v>
      </c>
      <c r="AD1153">
        <v>0</v>
      </c>
      <c r="AE1153" t="s">
        <v>3525</v>
      </c>
      <c r="AF1153" t="s">
        <v>3526</v>
      </c>
      <c r="AG1153">
        <v>0.17</v>
      </c>
      <c r="AH1153" t="s">
        <v>36</v>
      </c>
      <c r="AI1153" t="s">
        <v>37</v>
      </c>
      <c r="AJ1153" t="s">
        <v>38</v>
      </c>
    </row>
    <row r="1154" spans="1:36" x14ac:dyDescent="0.25">
      <c r="A1154" t="s">
        <v>32</v>
      </c>
      <c r="B1154" t="s">
        <v>3527</v>
      </c>
      <c r="C1154">
        <f>YEAR(B1154)</f>
        <v>2003</v>
      </c>
      <c r="D1154">
        <v>59.1</v>
      </c>
      <c r="E1154">
        <v>51.9</v>
      </c>
      <c r="F1154">
        <v>55.2</v>
      </c>
      <c r="H1154" s="2">
        <f>IF(F1154-59.83&lt;=0,0,IF(F1154-59.83&lt;=1,1,2))</f>
        <v>0</v>
      </c>
      <c r="I1154">
        <v>59.1</v>
      </c>
      <c r="J1154">
        <v>51.9</v>
      </c>
      <c r="K1154">
        <v>55.2</v>
      </c>
      <c r="L1154">
        <v>42.1</v>
      </c>
      <c r="M1154">
        <v>62.4</v>
      </c>
      <c r="O1154">
        <v>3.9E-2</v>
      </c>
      <c r="P1154">
        <v>100</v>
      </c>
      <c r="Q1154">
        <v>4.17</v>
      </c>
      <c r="R1154" t="s">
        <v>40</v>
      </c>
      <c r="S1154">
        <v>0</v>
      </c>
      <c r="T1154">
        <v>0</v>
      </c>
      <c r="U1154">
        <v>0</v>
      </c>
      <c r="V1154">
        <v>16.100000000000001</v>
      </c>
      <c r="W1154">
        <v>330.6</v>
      </c>
      <c r="X1154">
        <v>1020.2</v>
      </c>
      <c r="Y1154">
        <v>72.900000000000006</v>
      </c>
      <c r="Z1154">
        <v>6.7</v>
      </c>
      <c r="AA1154">
        <v>0</v>
      </c>
      <c r="AB1154">
        <v>0</v>
      </c>
      <c r="AC1154">
        <v>0</v>
      </c>
      <c r="AD1154">
        <v>0</v>
      </c>
      <c r="AE1154" t="s">
        <v>3528</v>
      </c>
      <c r="AF1154" t="s">
        <v>3529</v>
      </c>
      <c r="AG1154">
        <v>0.21</v>
      </c>
      <c r="AH1154" t="s">
        <v>56</v>
      </c>
      <c r="AI1154" t="s">
        <v>137</v>
      </c>
      <c r="AJ1154" t="s">
        <v>40</v>
      </c>
    </row>
    <row r="1155" spans="1:36" x14ac:dyDescent="0.25">
      <c r="A1155" t="s">
        <v>32</v>
      </c>
      <c r="B1155" t="s">
        <v>3530</v>
      </c>
      <c r="C1155">
        <f>YEAR(B1155)</f>
        <v>2003</v>
      </c>
      <c r="D1155">
        <v>57.3</v>
      </c>
      <c r="E1155">
        <v>51.9</v>
      </c>
      <c r="F1155">
        <v>54.6</v>
      </c>
      <c r="H1155" s="2">
        <f>IF(F1155-59.83&lt;=0,0,IF(F1155-59.83&lt;=1,1,2))</f>
        <v>0</v>
      </c>
      <c r="I1155">
        <v>57.3</v>
      </c>
      <c r="J1155">
        <v>51.9</v>
      </c>
      <c r="K1155">
        <v>54.6</v>
      </c>
      <c r="L1155">
        <v>39.200000000000003</v>
      </c>
      <c r="M1155">
        <v>56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15</v>
      </c>
      <c r="W1155">
        <v>317.5</v>
      </c>
      <c r="X1155">
        <v>1020.4</v>
      </c>
      <c r="Y1155">
        <v>57</v>
      </c>
      <c r="Z1155">
        <v>6.8</v>
      </c>
      <c r="AA1155">
        <v>0</v>
      </c>
      <c r="AB1155">
        <v>0</v>
      </c>
      <c r="AC1155">
        <v>0</v>
      </c>
      <c r="AD1155">
        <v>0</v>
      </c>
      <c r="AE1155" t="s">
        <v>3531</v>
      </c>
      <c r="AF1155" t="s">
        <v>3532</v>
      </c>
      <c r="AG1155">
        <v>0.24</v>
      </c>
      <c r="AH1155" t="s">
        <v>36</v>
      </c>
      <c r="AI1155" t="s">
        <v>37</v>
      </c>
      <c r="AJ1155" t="s">
        <v>38</v>
      </c>
    </row>
    <row r="1156" spans="1:36" x14ac:dyDescent="0.25">
      <c r="A1156" t="s">
        <v>32</v>
      </c>
      <c r="B1156" t="s">
        <v>3533</v>
      </c>
      <c r="C1156">
        <f>YEAR(B1156)</f>
        <v>2003</v>
      </c>
      <c r="D1156">
        <v>55.5</v>
      </c>
      <c r="E1156">
        <v>51.9</v>
      </c>
      <c r="F1156">
        <v>53.7</v>
      </c>
      <c r="H1156" s="2">
        <f>IF(F1156-59.83&lt;=0,0,IF(F1156-59.83&lt;=1,1,2))</f>
        <v>0</v>
      </c>
      <c r="I1156">
        <v>55.5</v>
      </c>
      <c r="J1156">
        <v>51.9</v>
      </c>
      <c r="K1156">
        <v>53.7</v>
      </c>
      <c r="L1156">
        <v>38</v>
      </c>
      <c r="M1156">
        <v>55.4</v>
      </c>
      <c r="O1156">
        <v>0.02</v>
      </c>
      <c r="P1156">
        <v>100</v>
      </c>
      <c r="Q1156">
        <v>4.17</v>
      </c>
      <c r="R1156" t="s">
        <v>40</v>
      </c>
      <c r="S1156">
        <v>0</v>
      </c>
      <c r="T1156">
        <v>0</v>
      </c>
      <c r="U1156">
        <v>0</v>
      </c>
      <c r="V1156">
        <v>24.2</v>
      </c>
      <c r="W1156">
        <v>319.8</v>
      </c>
      <c r="X1156">
        <v>1019.9</v>
      </c>
      <c r="Y1156">
        <v>74.599999999999994</v>
      </c>
      <c r="Z1156">
        <v>6.8</v>
      </c>
      <c r="AA1156">
        <v>0</v>
      </c>
      <c r="AB1156">
        <v>0</v>
      </c>
      <c r="AC1156">
        <v>0</v>
      </c>
      <c r="AD1156">
        <v>0</v>
      </c>
      <c r="AE1156" t="s">
        <v>3534</v>
      </c>
      <c r="AF1156" t="s">
        <v>3535</v>
      </c>
      <c r="AG1156">
        <v>0.25</v>
      </c>
      <c r="AH1156" t="s">
        <v>56</v>
      </c>
      <c r="AI1156" t="s">
        <v>78</v>
      </c>
      <c r="AJ1156" t="s">
        <v>40</v>
      </c>
    </row>
    <row r="1157" spans="1:36" x14ac:dyDescent="0.25">
      <c r="A1157" t="s">
        <v>32</v>
      </c>
      <c r="B1157" t="s">
        <v>3536</v>
      </c>
      <c r="C1157">
        <f>YEAR(B1157)</f>
        <v>2003</v>
      </c>
      <c r="D1157">
        <v>59.1</v>
      </c>
      <c r="E1157">
        <v>46.5</v>
      </c>
      <c r="F1157">
        <v>53.8</v>
      </c>
      <c r="H1157" s="2">
        <f>IF(F1157-59.83&lt;=0,0,IF(F1157-59.83&lt;=1,1,2))</f>
        <v>0</v>
      </c>
      <c r="I1157">
        <v>59.1</v>
      </c>
      <c r="J1157">
        <v>42</v>
      </c>
      <c r="K1157">
        <v>53.6</v>
      </c>
      <c r="L1157">
        <v>40.299999999999997</v>
      </c>
      <c r="M1157">
        <v>60.3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23</v>
      </c>
      <c r="W1157">
        <v>301.5</v>
      </c>
      <c r="X1157">
        <v>1020.8</v>
      </c>
      <c r="Y1157">
        <v>64.2</v>
      </c>
      <c r="Z1157">
        <v>6.8</v>
      </c>
      <c r="AA1157">
        <v>0</v>
      </c>
      <c r="AB1157">
        <v>0</v>
      </c>
      <c r="AC1157">
        <v>0</v>
      </c>
      <c r="AD1157">
        <v>0</v>
      </c>
      <c r="AE1157" t="s">
        <v>3537</v>
      </c>
      <c r="AF1157" t="s">
        <v>3538</v>
      </c>
      <c r="AG1157">
        <v>0.3</v>
      </c>
      <c r="AH1157" t="s">
        <v>36</v>
      </c>
      <c r="AI1157" t="s">
        <v>37</v>
      </c>
      <c r="AJ1157" t="s">
        <v>38</v>
      </c>
    </row>
    <row r="1158" spans="1:36" x14ac:dyDescent="0.25">
      <c r="A1158" t="s">
        <v>32</v>
      </c>
      <c r="B1158" t="s">
        <v>3539</v>
      </c>
      <c r="C1158">
        <f>YEAR(B1158)</f>
        <v>2003</v>
      </c>
      <c r="D1158">
        <v>69.900000000000006</v>
      </c>
      <c r="E1158">
        <v>46.5</v>
      </c>
      <c r="F1158">
        <v>56.8</v>
      </c>
      <c r="H1158" s="2">
        <f>IF(F1158-59.83&lt;=0,0,IF(F1158-59.83&lt;=1,1,2))</f>
        <v>0</v>
      </c>
      <c r="I1158">
        <v>69.900000000000006</v>
      </c>
      <c r="J1158">
        <v>40.799999999999997</v>
      </c>
      <c r="K1158">
        <v>55.3</v>
      </c>
      <c r="L1158">
        <v>41.1</v>
      </c>
      <c r="M1158">
        <v>56.8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18.3</v>
      </c>
      <c r="W1158">
        <v>157.1</v>
      </c>
      <c r="X1158">
        <v>1014.7</v>
      </c>
      <c r="Y1158">
        <v>30</v>
      </c>
      <c r="Z1158">
        <v>6.6</v>
      </c>
      <c r="AA1158">
        <v>0</v>
      </c>
      <c r="AB1158">
        <v>0</v>
      </c>
      <c r="AC1158">
        <v>0</v>
      </c>
      <c r="AD1158">
        <v>0</v>
      </c>
      <c r="AE1158" t="s">
        <v>3540</v>
      </c>
      <c r="AF1158" t="s">
        <v>3541</v>
      </c>
      <c r="AG1158">
        <v>0.34</v>
      </c>
      <c r="AH1158" t="s">
        <v>36</v>
      </c>
      <c r="AI1158" t="s">
        <v>37</v>
      </c>
      <c r="AJ1158" t="s">
        <v>38</v>
      </c>
    </row>
    <row r="1159" spans="1:36" x14ac:dyDescent="0.25">
      <c r="A1159" t="s">
        <v>32</v>
      </c>
      <c r="B1159" t="s">
        <v>3542</v>
      </c>
      <c r="C1159">
        <f>YEAR(B1159)</f>
        <v>2003</v>
      </c>
      <c r="D1159">
        <v>64.5</v>
      </c>
      <c r="E1159">
        <v>53.7</v>
      </c>
      <c r="F1159">
        <v>57.8</v>
      </c>
      <c r="H1159" s="2">
        <f>IF(F1159-59.83&lt;=0,0,IF(F1159-59.83&lt;=1,1,2))</f>
        <v>0</v>
      </c>
      <c r="I1159">
        <v>64.5</v>
      </c>
      <c r="J1159">
        <v>53.7</v>
      </c>
      <c r="K1159">
        <v>57.8</v>
      </c>
      <c r="L1159">
        <v>49.7</v>
      </c>
      <c r="M1159">
        <v>74.7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18.3</v>
      </c>
      <c r="W1159">
        <v>164.1</v>
      </c>
      <c r="X1159">
        <v>1014.1</v>
      </c>
      <c r="Y1159">
        <v>49.2</v>
      </c>
      <c r="Z1159">
        <v>6.8</v>
      </c>
      <c r="AA1159">
        <v>0</v>
      </c>
      <c r="AB1159">
        <v>0</v>
      </c>
      <c r="AC1159">
        <v>0</v>
      </c>
      <c r="AD1159">
        <v>0</v>
      </c>
      <c r="AE1159" t="s">
        <v>3543</v>
      </c>
      <c r="AF1159" t="s">
        <v>3544</v>
      </c>
      <c r="AG1159">
        <v>0.37</v>
      </c>
      <c r="AH1159" t="s">
        <v>36</v>
      </c>
      <c r="AI1159" t="s">
        <v>174</v>
      </c>
      <c r="AJ1159" t="s">
        <v>38</v>
      </c>
    </row>
    <row r="1160" spans="1:36" x14ac:dyDescent="0.25">
      <c r="A1160" t="s">
        <v>32</v>
      </c>
      <c r="B1160" t="s">
        <v>3545</v>
      </c>
      <c r="C1160">
        <f>YEAR(B1160)</f>
        <v>2003</v>
      </c>
      <c r="D1160">
        <v>60.9</v>
      </c>
      <c r="E1160">
        <v>50.1</v>
      </c>
      <c r="F1160">
        <v>55.1</v>
      </c>
      <c r="H1160" s="2">
        <f>IF(F1160-59.83&lt;=0,0,IF(F1160-59.83&lt;=1,1,2))</f>
        <v>0</v>
      </c>
      <c r="I1160">
        <v>60.9</v>
      </c>
      <c r="J1160">
        <v>50.1</v>
      </c>
      <c r="K1160">
        <v>55.1</v>
      </c>
      <c r="L1160">
        <v>50.3</v>
      </c>
      <c r="M1160">
        <v>84.3</v>
      </c>
      <c r="O1160">
        <v>0.55100000000000005</v>
      </c>
      <c r="P1160">
        <v>100</v>
      </c>
      <c r="Q1160">
        <v>4.17</v>
      </c>
      <c r="R1160" t="s">
        <v>40</v>
      </c>
      <c r="S1160">
        <v>0</v>
      </c>
      <c r="T1160">
        <v>0</v>
      </c>
      <c r="U1160">
        <v>0</v>
      </c>
      <c r="V1160">
        <v>20.8</v>
      </c>
      <c r="W1160">
        <v>56.4</v>
      </c>
      <c r="X1160">
        <v>1016.3</v>
      </c>
      <c r="Y1160">
        <v>68.599999999999994</v>
      </c>
      <c r="Z1160">
        <v>6.1</v>
      </c>
      <c r="AA1160">
        <v>0</v>
      </c>
      <c r="AB1160">
        <v>0</v>
      </c>
      <c r="AC1160">
        <v>0</v>
      </c>
      <c r="AD1160">
        <v>0</v>
      </c>
      <c r="AE1160" t="s">
        <v>3546</v>
      </c>
      <c r="AF1160" t="s">
        <v>3547</v>
      </c>
      <c r="AG1160">
        <v>0.4</v>
      </c>
      <c r="AH1160" t="s">
        <v>56</v>
      </c>
      <c r="AI1160" t="s">
        <v>65</v>
      </c>
      <c r="AJ1160" t="s">
        <v>40</v>
      </c>
    </row>
    <row r="1161" spans="1:36" x14ac:dyDescent="0.25">
      <c r="A1161" t="s">
        <v>32</v>
      </c>
      <c r="B1161" t="s">
        <v>3548</v>
      </c>
      <c r="C1161">
        <f>YEAR(B1161)</f>
        <v>2003</v>
      </c>
      <c r="D1161">
        <v>55.5</v>
      </c>
      <c r="E1161">
        <v>50.1</v>
      </c>
      <c r="F1161">
        <v>52</v>
      </c>
      <c r="H1161" s="2">
        <f>IF(F1161-59.83&lt;=0,0,IF(F1161-59.83&lt;=1,1,2))</f>
        <v>0</v>
      </c>
      <c r="I1161">
        <v>55.5</v>
      </c>
      <c r="J1161">
        <v>50.1</v>
      </c>
      <c r="K1161">
        <v>52</v>
      </c>
      <c r="L1161">
        <v>46.7</v>
      </c>
      <c r="M1161">
        <v>82.5</v>
      </c>
      <c r="O1161">
        <v>0.19700000000000001</v>
      </c>
      <c r="P1161">
        <v>100</v>
      </c>
      <c r="Q1161">
        <v>8.33</v>
      </c>
      <c r="R1161" t="s">
        <v>40</v>
      </c>
      <c r="S1161">
        <v>0</v>
      </c>
      <c r="T1161">
        <v>0</v>
      </c>
      <c r="U1161">
        <v>0</v>
      </c>
      <c r="V1161">
        <v>13.9</v>
      </c>
      <c r="W1161">
        <v>3.1</v>
      </c>
      <c r="X1161">
        <v>1017.2</v>
      </c>
      <c r="Y1161">
        <v>100</v>
      </c>
      <c r="Z1161">
        <v>6</v>
      </c>
      <c r="AA1161">
        <v>0</v>
      </c>
      <c r="AB1161">
        <v>0</v>
      </c>
      <c r="AC1161">
        <v>0</v>
      </c>
      <c r="AD1161">
        <v>0</v>
      </c>
      <c r="AE1161" t="s">
        <v>3549</v>
      </c>
      <c r="AF1161" t="s">
        <v>3550</v>
      </c>
      <c r="AG1161">
        <v>0.43</v>
      </c>
      <c r="AH1161" t="s">
        <v>43</v>
      </c>
      <c r="AI1161" t="s">
        <v>1063</v>
      </c>
      <c r="AJ1161" t="s">
        <v>40</v>
      </c>
    </row>
    <row r="1162" spans="1:36" x14ac:dyDescent="0.25">
      <c r="A1162" t="s">
        <v>32</v>
      </c>
      <c r="B1162" t="s">
        <v>3551</v>
      </c>
      <c r="C1162">
        <f>YEAR(B1162)</f>
        <v>2003</v>
      </c>
      <c r="D1162">
        <v>60.9</v>
      </c>
      <c r="E1162">
        <v>50.1</v>
      </c>
      <c r="F1162">
        <v>53.9</v>
      </c>
      <c r="H1162" s="2">
        <f>IF(F1162-59.83&lt;=0,0,IF(F1162-59.83&lt;=1,1,2))</f>
        <v>0</v>
      </c>
      <c r="I1162">
        <v>60.9</v>
      </c>
      <c r="J1162">
        <v>50.1</v>
      </c>
      <c r="K1162">
        <v>53.9</v>
      </c>
      <c r="L1162">
        <v>46.5</v>
      </c>
      <c r="M1162">
        <v>76.8</v>
      </c>
      <c r="O1162">
        <v>0.42799999999999999</v>
      </c>
      <c r="P1162">
        <v>100</v>
      </c>
      <c r="Q1162">
        <v>12.5</v>
      </c>
      <c r="R1162" t="s">
        <v>40</v>
      </c>
      <c r="S1162">
        <v>0</v>
      </c>
      <c r="T1162">
        <v>0</v>
      </c>
      <c r="U1162">
        <v>0</v>
      </c>
      <c r="V1162">
        <v>23</v>
      </c>
      <c r="W1162">
        <v>88</v>
      </c>
      <c r="X1162">
        <v>1003.1</v>
      </c>
      <c r="Y1162">
        <v>93.9</v>
      </c>
      <c r="Z1162">
        <v>6.4</v>
      </c>
      <c r="AA1162">
        <v>0</v>
      </c>
      <c r="AB1162">
        <v>0</v>
      </c>
      <c r="AC1162">
        <v>0</v>
      </c>
      <c r="AD1162">
        <v>0</v>
      </c>
      <c r="AE1162" t="s">
        <v>3552</v>
      </c>
      <c r="AF1162" t="s">
        <v>3553</v>
      </c>
      <c r="AG1162">
        <v>0.47</v>
      </c>
      <c r="AH1162" t="s">
        <v>43</v>
      </c>
      <c r="AI1162" t="s">
        <v>1063</v>
      </c>
      <c r="AJ1162" t="s">
        <v>40</v>
      </c>
    </row>
    <row r="1163" spans="1:36" x14ac:dyDescent="0.25">
      <c r="A1163" t="s">
        <v>32</v>
      </c>
      <c r="B1163" t="s">
        <v>3554</v>
      </c>
      <c r="C1163">
        <f>YEAR(B1163)</f>
        <v>2003</v>
      </c>
      <c r="D1163">
        <v>53.7</v>
      </c>
      <c r="E1163">
        <v>50.1</v>
      </c>
      <c r="F1163">
        <v>51.2</v>
      </c>
      <c r="H1163" s="2">
        <f>IF(F1163-59.83&lt;=0,0,IF(F1163-59.83&lt;=1,1,2))</f>
        <v>0</v>
      </c>
      <c r="I1163">
        <v>53.7</v>
      </c>
      <c r="J1163">
        <v>50.1</v>
      </c>
      <c r="K1163">
        <v>51.2</v>
      </c>
      <c r="L1163">
        <v>43.1</v>
      </c>
      <c r="M1163">
        <v>74.5</v>
      </c>
      <c r="O1163">
        <v>0.63</v>
      </c>
      <c r="P1163">
        <v>100</v>
      </c>
      <c r="Q1163">
        <v>8.33</v>
      </c>
      <c r="R1163" t="s">
        <v>40</v>
      </c>
      <c r="S1163">
        <v>0</v>
      </c>
      <c r="T1163">
        <v>0</v>
      </c>
      <c r="U1163">
        <v>0</v>
      </c>
      <c r="V1163">
        <v>36.9</v>
      </c>
      <c r="W1163">
        <v>307.7</v>
      </c>
      <c r="X1163">
        <v>1007.6</v>
      </c>
      <c r="Y1163">
        <v>98.2</v>
      </c>
      <c r="Z1163">
        <v>5.9</v>
      </c>
      <c r="AA1163">
        <v>0</v>
      </c>
      <c r="AB1163">
        <v>0</v>
      </c>
      <c r="AC1163">
        <v>0</v>
      </c>
      <c r="AD1163">
        <v>0</v>
      </c>
      <c r="AE1163" t="s">
        <v>3555</v>
      </c>
      <c r="AF1163" t="s">
        <v>3556</v>
      </c>
      <c r="AG1163">
        <v>0.5</v>
      </c>
      <c r="AH1163" t="s">
        <v>43</v>
      </c>
      <c r="AI1163" t="s">
        <v>1063</v>
      </c>
      <c r="AJ1163" t="s">
        <v>40</v>
      </c>
    </row>
    <row r="1164" spans="1:36" x14ac:dyDescent="0.25">
      <c r="A1164" t="s">
        <v>32</v>
      </c>
      <c r="B1164" t="s">
        <v>3557</v>
      </c>
      <c r="C1164">
        <f>YEAR(B1164)</f>
        <v>2003</v>
      </c>
      <c r="D1164">
        <v>55.5</v>
      </c>
      <c r="E1164">
        <v>50.1</v>
      </c>
      <c r="F1164">
        <v>52.5</v>
      </c>
      <c r="H1164" s="2">
        <f>IF(F1164-59.83&lt;=0,0,IF(F1164-59.83&lt;=1,1,2))</f>
        <v>0</v>
      </c>
      <c r="I1164">
        <v>55.5</v>
      </c>
      <c r="J1164">
        <v>50.1</v>
      </c>
      <c r="K1164">
        <v>52.5</v>
      </c>
      <c r="L1164">
        <v>34.700000000000003</v>
      </c>
      <c r="M1164">
        <v>51.1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28.9</v>
      </c>
      <c r="W1164">
        <v>322.89999999999998</v>
      </c>
      <c r="X1164">
        <v>1014.8</v>
      </c>
      <c r="Y1164">
        <v>62.3</v>
      </c>
      <c r="Z1164">
        <v>6.8</v>
      </c>
      <c r="AA1164">
        <v>0</v>
      </c>
      <c r="AB1164">
        <v>0</v>
      </c>
      <c r="AC1164">
        <v>0</v>
      </c>
      <c r="AD1164">
        <v>0</v>
      </c>
      <c r="AE1164" t="s">
        <v>3558</v>
      </c>
      <c r="AF1164" t="s">
        <v>3559</v>
      </c>
      <c r="AG1164">
        <v>0.53</v>
      </c>
      <c r="AH1164" t="s">
        <v>36</v>
      </c>
      <c r="AI1164" t="s">
        <v>37</v>
      </c>
      <c r="AJ1164" t="s">
        <v>38</v>
      </c>
    </row>
    <row r="1165" spans="1:36" x14ac:dyDescent="0.25">
      <c r="A1165" t="s">
        <v>32</v>
      </c>
      <c r="B1165" t="s">
        <v>3560</v>
      </c>
      <c r="C1165">
        <f>YEAR(B1165)</f>
        <v>2003</v>
      </c>
      <c r="D1165">
        <v>55.5</v>
      </c>
      <c r="E1165">
        <v>42.9</v>
      </c>
      <c r="F1165">
        <v>50.8</v>
      </c>
      <c r="H1165" s="2">
        <f>IF(F1165-59.83&lt;=0,0,IF(F1165-59.83&lt;=1,1,2))</f>
        <v>0</v>
      </c>
      <c r="I1165">
        <v>55.5</v>
      </c>
      <c r="J1165">
        <v>39.299999999999997</v>
      </c>
      <c r="K1165">
        <v>50.2</v>
      </c>
      <c r="L1165">
        <v>38.700000000000003</v>
      </c>
      <c r="M1165">
        <v>63.7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11.4</v>
      </c>
      <c r="W1165">
        <v>9.4</v>
      </c>
      <c r="X1165">
        <v>1016.9</v>
      </c>
      <c r="Y1165">
        <v>59.6</v>
      </c>
      <c r="Z1165">
        <v>6.8</v>
      </c>
      <c r="AA1165">
        <v>0</v>
      </c>
      <c r="AB1165">
        <v>0</v>
      </c>
      <c r="AC1165">
        <v>0</v>
      </c>
      <c r="AD1165">
        <v>0</v>
      </c>
      <c r="AE1165" t="s">
        <v>3561</v>
      </c>
      <c r="AF1165" t="s">
        <v>3562</v>
      </c>
      <c r="AG1165">
        <v>0.56999999999999995</v>
      </c>
      <c r="AH1165" t="s">
        <v>36</v>
      </c>
      <c r="AI1165" t="s">
        <v>37</v>
      </c>
      <c r="AJ1165" t="s">
        <v>38</v>
      </c>
    </row>
    <row r="1166" spans="1:36" x14ac:dyDescent="0.25">
      <c r="A1166" t="s">
        <v>32</v>
      </c>
      <c r="B1166" t="s">
        <v>3563</v>
      </c>
      <c r="C1166">
        <f>YEAR(B1166)</f>
        <v>2003</v>
      </c>
      <c r="D1166">
        <v>57.3</v>
      </c>
      <c r="E1166">
        <v>42.9</v>
      </c>
      <c r="F1166">
        <v>49.7</v>
      </c>
      <c r="H1166" s="2">
        <f>IF(F1166-59.83&lt;=0,0,IF(F1166-59.83&lt;=1,1,2))</f>
        <v>0</v>
      </c>
      <c r="I1166">
        <v>57.3</v>
      </c>
      <c r="J1166">
        <v>37.6</v>
      </c>
      <c r="K1166">
        <v>47.8</v>
      </c>
      <c r="L1166">
        <v>40.4</v>
      </c>
      <c r="M1166">
        <v>71.099999999999994</v>
      </c>
      <c r="O1166">
        <v>7.9000000000000001E-2</v>
      </c>
      <c r="P1166">
        <v>100</v>
      </c>
      <c r="Q1166">
        <v>4.17</v>
      </c>
      <c r="R1166" t="s">
        <v>40</v>
      </c>
      <c r="S1166">
        <v>0</v>
      </c>
      <c r="T1166">
        <v>0</v>
      </c>
      <c r="U1166">
        <v>0</v>
      </c>
      <c r="V1166">
        <v>11.4</v>
      </c>
      <c r="W1166">
        <v>181.7</v>
      </c>
      <c r="X1166">
        <v>1014.7</v>
      </c>
      <c r="Y1166">
        <v>55.5</v>
      </c>
      <c r="Z1166">
        <v>6.8</v>
      </c>
      <c r="AA1166">
        <v>0</v>
      </c>
      <c r="AB1166">
        <v>0</v>
      </c>
      <c r="AC1166">
        <v>0</v>
      </c>
      <c r="AD1166">
        <v>0</v>
      </c>
      <c r="AE1166" t="s">
        <v>3564</v>
      </c>
      <c r="AF1166" t="s">
        <v>3565</v>
      </c>
      <c r="AG1166">
        <v>0.6</v>
      </c>
      <c r="AH1166" t="s">
        <v>56</v>
      </c>
      <c r="AI1166" t="s">
        <v>61</v>
      </c>
      <c r="AJ1166" t="s">
        <v>40</v>
      </c>
    </row>
    <row r="1167" spans="1:36" x14ac:dyDescent="0.25">
      <c r="A1167" t="s">
        <v>32</v>
      </c>
      <c r="B1167" t="s">
        <v>3566</v>
      </c>
      <c r="C1167">
        <f>YEAR(B1167)</f>
        <v>2003</v>
      </c>
      <c r="D1167">
        <v>50.1</v>
      </c>
      <c r="E1167">
        <v>42.9</v>
      </c>
      <c r="F1167">
        <v>47.6</v>
      </c>
      <c r="H1167" s="2">
        <f>IF(F1167-59.83&lt;=0,0,IF(F1167-59.83&lt;=1,1,2))</f>
        <v>0</v>
      </c>
      <c r="I1167">
        <v>50.1</v>
      </c>
      <c r="J1167">
        <v>38.700000000000003</v>
      </c>
      <c r="K1167">
        <v>44.6</v>
      </c>
      <c r="L1167">
        <v>39.6</v>
      </c>
      <c r="M1167">
        <v>74.3</v>
      </c>
      <c r="O1167">
        <v>7.9000000000000001E-2</v>
      </c>
      <c r="P1167">
        <v>100</v>
      </c>
      <c r="Q1167">
        <v>4.17</v>
      </c>
      <c r="R1167" t="s">
        <v>40</v>
      </c>
      <c r="S1167">
        <v>0</v>
      </c>
      <c r="T1167">
        <v>0</v>
      </c>
      <c r="U1167">
        <v>0</v>
      </c>
      <c r="V1167">
        <v>13.9</v>
      </c>
      <c r="W1167">
        <v>80.099999999999994</v>
      </c>
      <c r="X1167">
        <v>1018.7</v>
      </c>
      <c r="Y1167">
        <v>78.8</v>
      </c>
      <c r="Z1167">
        <v>6.5</v>
      </c>
      <c r="AA1167">
        <v>0</v>
      </c>
      <c r="AB1167">
        <v>0</v>
      </c>
      <c r="AC1167">
        <v>0</v>
      </c>
      <c r="AD1167">
        <v>0</v>
      </c>
      <c r="AE1167" t="s">
        <v>3567</v>
      </c>
      <c r="AF1167" t="s">
        <v>3568</v>
      </c>
      <c r="AG1167">
        <v>0.64</v>
      </c>
      <c r="AH1167" t="s">
        <v>56</v>
      </c>
      <c r="AI1167" t="s">
        <v>61</v>
      </c>
      <c r="AJ1167" t="s">
        <v>40</v>
      </c>
    </row>
    <row r="1168" spans="1:36" x14ac:dyDescent="0.25">
      <c r="A1168" t="s">
        <v>32</v>
      </c>
      <c r="B1168" t="s">
        <v>3569</v>
      </c>
      <c r="C1168">
        <f>YEAR(B1168)</f>
        <v>2003</v>
      </c>
      <c r="D1168">
        <v>50.1</v>
      </c>
      <c r="E1168">
        <v>42.9</v>
      </c>
      <c r="F1168">
        <v>47.3</v>
      </c>
      <c r="H1168" s="2">
        <f>IF(F1168-59.83&lt;=0,0,IF(F1168-59.83&lt;=1,1,2))</f>
        <v>0</v>
      </c>
      <c r="I1168">
        <v>50.1</v>
      </c>
      <c r="J1168">
        <v>34.9</v>
      </c>
      <c r="K1168">
        <v>43.1</v>
      </c>
      <c r="L1168">
        <v>36.299999999999997</v>
      </c>
      <c r="M1168">
        <v>65.7</v>
      </c>
      <c r="O1168">
        <v>3.9E-2</v>
      </c>
      <c r="P1168">
        <v>100</v>
      </c>
      <c r="Q1168">
        <v>4.17</v>
      </c>
      <c r="R1168" t="s">
        <v>40</v>
      </c>
      <c r="S1168">
        <v>0</v>
      </c>
      <c r="T1168">
        <v>0</v>
      </c>
      <c r="U1168">
        <v>0</v>
      </c>
      <c r="V1168">
        <v>18.3</v>
      </c>
      <c r="W1168">
        <v>357.3</v>
      </c>
      <c r="X1168">
        <v>1019.2</v>
      </c>
      <c r="Y1168">
        <v>100</v>
      </c>
      <c r="Z1168">
        <v>6.6</v>
      </c>
      <c r="AA1168">
        <v>0</v>
      </c>
      <c r="AB1168">
        <v>0</v>
      </c>
      <c r="AC1168">
        <v>0</v>
      </c>
      <c r="AD1168">
        <v>0</v>
      </c>
      <c r="AE1168" t="s">
        <v>3570</v>
      </c>
      <c r="AF1168" t="s">
        <v>3571</v>
      </c>
      <c r="AG1168">
        <v>0.67</v>
      </c>
      <c r="AH1168" t="s">
        <v>43</v>
      </c>
      <c r="AI1168" t="s">
        <v>184</v>
      </c>
      <c r="AJ1168" t="s">
        <v>40</v>
      </c>
    </row>
    <row r="1169" spans="1:36" x14ac:dyDescent="0.25">
      <c r="A1169" t="s">
        <v>32</v>
      </c>
      <c r="B1169" t="s">
        <v>3572</v>
      </c>
      <c r="C1169">
        <f>YEAR(B1169)</f>
        <v>2003</v>
      </c>
      <c r="D1169">
        <v>46.5</v>
      </c>
      <c r="E1169">
        <v>39.299999999999997</v>
      </c>
      <c r="F1169">
        <v>44</v>
      </c>
      <c r="H1169" s="2">
        <f>IF(F1169-59.83&lt;=0,0,IF(F1169-59.83&lt;=1,1,2))</f>
        <v>0</v>
      </c>
      <c r="I1169">
        <v>38.4</v>
      </c>
      <c r="J1169">
        <v>28.9</v>
      </c>
      <c r="K1169">
        <v>34</v>
      </c>
      <c r="L1169">
        <v>27.4</v>
      </c>
      <c r="M1169">
        <v>52.7</v>
      </c>
      <c r="O1169">
        <v>5.8999999999999997E-2</v>
      </c>
      <c r="P1169">
        <v>100</v>
      </c>
      <c r="Q1169">
        <v>8.33</v>
      </c>
      <c r="R1169" t="s">
        <v>40</v>
      </c>
      <c r="S1169">
        <v>0</v>
      </c>
      <c r="T1169">
        <v>0</v>
      </c>
      <c r="U1169">
        <v>0</v>
      </c>
      <c r="V1169">
        <v>38</v>
      </c>
      <c r="W1169">
        <v>337.6</v>
      </c>
      <c r="X1169">
        <v>1015</v>
      </c>
      <c r="Y1169">
        <v>91.8</v>
      </c>
      <c r="Z1169">
        <v>6.7</v>
      </c>
      <c r="AA1169">
        <v>0</v>
      </c>
      <c r="AB1169">
        <v>0</v>
      </c>
      <c r="AC1169">
        <v>0</v>
      </c>
      <c r="AD1169">
        <v>0</v>
      </c>
      <c r="AE1169" t="s">
        <v>3573</v>
      </c>
      <c r="AF1169" t="s">
        <v>3574</v>
      </c>
      <c r="AG1169">
        <v>0.71</v>
      </c>
      <c r="AH1169" t="s">
        <v>43</v>
      </c>
      <c r="AI1169" t="s">
        <v>1063</v>
      </c>
      <c r="AJ1169" t="s">
        <v>40</v>
      </c>
    </row>
    <row r="1170" spans="1:36" x14ac:dyDescent="0.25">
      <c r="A1170" t="s">
        <v>32</v>
      </c>
      <c r="B1170" t="s">
        <v>3575</v>
      </c>
      <c r="C1170">
        <f>YEAR(B1170)</f>
        <v>2003</v>
      </c>
      <c r="D1170">
        <v>53.7</v>
      </c>
      <c r="E1170">
        <v>46.5</v>
      </c>
      <c r="F1170">
        <v>50.2</v>
      </c>
      <c r="H1170" s="2">
        <f>IF(F1170-59.83&lt;=0,0,IF(F1170-59.83&lt;=1,1,2))</f>
        <v>0</v>
      </c>
      <c r="I1170">
        <v>53.7</v>
      </c>
      <c r="J1170">
        <v>37.1</v>
      </c>
      <c r="K1170">
        <v>46.8</v>
      </c>
      <c r="L1170">
        <v>32.5</v>
      </c>
      <c r="M1170">
        <v>50.6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40.299999999999997</v>
      </c>
      <c r="W1170">
        <v>320</v>
      </c>
      <c r="X1170">
        <v>1015.6</v>
      </c>
      <c r="Y1170">
        <v>87.9</v>
      </c>
      <c r="Z1170">
        <v>6.8</v>
      </c>
      <c r="AA1170">
        <v>0</v>
      </c>
      <c r="AB1170">
        <v>0</v>
      </c>
      <c r="AC1170">
        <v>0</v>
      </c>
      <c r="AD1170">
        <v>0</v>
      </c>
      <c r="AE1170" t="s">
        <v>3576</v>
      </c>
      <c r="AF1170" t="s">
        <v>3577</v>
      </c>
      <c r="AG1170">
        <v>0.75</v>
      </c>
      <c r="AH1170" t="s">
        <v>36</v>
      </c>
      <c r="AI1170" t="s">
        <v>37</v>
      </c>
      <c r="AJ1170" t="s">
        <v>344</v>
      </c>
    </row>
    <row r="1171" spans="1:36" x14ac:dyDescent="0.25">
      <c r="A1171" t="s">
        <v>32</v>
      </c>
      <c r="B1171" t="s">
        <v>3578</v>
      </c>
      <c r="C1171">
        <f>YEAR(B1171)</f>
        <v>2003</v>
      </c>
      <c r="D1171">
        <v>60.9</v>
      </c>
      <c r="E1171">
        <v>51.9</v>
      </c>
      <c r="F1171">
        <v>56.7</v>
      </c>
      <c r="H1171" s="2">
        <f>IF(F1171-59.83&lt;=0,0,IF(F1171-59.83&lt;=1,1,2))</f>
        <v>0</v>
      </c>
      <c r="I1171">
        <v>60.9</v>
      </c>
      <c r="J1171">
        <v>51.9</v>
      </c>
      <c r="K1171">
        <v>56.7</v>
      </c>
      <c r="L1171">
        <v>39.200000000000003</v>
      </c>
      <c r="M1171">
        <v>52.3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23</v>
      </c>
      <c r="W1171">
        <v>311.60000000000002</v>
      </c>
      <c r="X1171">
        <v>1017.5</v>
      </c>
      <c r="Y1171">
        <v>36.700000000000003</v>
      </c>
      <c r="Z1171">
        <v>6.8</v>
      </c>
      <c r="AA1171">
        <v>0</v>
      </c>
      <c r="AB1171">
        <v>0</v>
      </c>
      <c r="AC1171">
        <v>0</v>
      </c>
      <c r="AD1171">
        <v>0</v>
      </c>
      <c r="AE1171" t="s">
        <v>3579</v>
      </c>
      <c r="AF1171" t="s">
        <v>3580</v>
      </c>
      <c r="AG1171">
        <v>0.78</v>
      </c>
      <c r="AH1171" t="s">
        <v>36</v>
      </c>
      <c r="AI1171" t="s">
        <v>37</v>
      </c>
      <c r="AJ1171" t="s">
        <v>38</v>
      </c>
    </row>
    <row r="1172" spans="1:36" x14ac:dyDescent="0.25">
      <c r="A1172" t="s">
        <v>32</v>
      </c>
      <c r="B1172" t="s">
        <v>3581</v>
      </c>
      <c r="C1172">
        <f>YEAR(B1172)</f>
        <v>2003</v>
      </c>
      <c r="D1172">
        <v>62.7</v>
      </c>
      <c r="E1172">
        <v>50.1</v>
      </c>
      <c r="F1172">
        <v>56.3</v>
      </c>
      <c r="H1172" s="2">
        <f>IF(F1172-59.83&lt;=0,0,IF(F1172-59.83&lt;=1,1,2))</f>
        <v>0</v>
      </c>
      <c r="I1172">
        <v>62.7</v>
      </c>
      <c r="J1172">
        <v>50.1</v>
      </c>
      <c r="K1172">
        <v>56.3</v>
      </c>
      <c r="L1172">
        <v>42.3</v>
      </c>
      <c r="M1172">
        <v>60.2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17.2</v>
      </c>
      <c r="W1172">
        <v>296.10000000000002</v>
      </c>
      <c r="X1172">
        <v>1020.1</v>
      </c>
      <c r="Y1172">
        <v>31.9</v>
      </c>
      <c r="Z1172">
        <v>6.8</v>
      </c>
      <c r="AA1172">
        <v>0</v>
      </c>
      <c r="AB1172">
        <v>0</v>
      </c>
      <c r="AC1172">
        <v>0</v>
      </c>
      <c r="AD1172">
        <v>0</v>
      </c>
      <c r="AE1172" t="s">
        <v>3582</v>
      </c>
      <c r="AF1172" t="s">
        <v>3583</v>
      </c>
      <c r="AG1172">
        <v>0.81</v>
      </c>
      <c r="AH1172" t="s">
        <v>36</v>
      </c>
      <c r="AI1172" t="s">
        <v>37</v>
      </c>
      <c r="AJ1172" t="s">
        <v>38</v>
      </c>
    </row>
    <row r="1173" spans="1:36" x14ac:dyDescent="0.25">
      <c r="A1173" t="s">
        <v>32</v>
      </c>
      <c r="B1173" t="s">
        <v>3584</v>
      </c>
      <c r="C1173">
        <f>YEAR(B1173)</f>
        <v>2003</v>
      </c>
      <c r="D1173">
        <v>60.9</v>
      </c>
      <c r="E1173">
        <v>48.3</v>
      </c>
      <c r="F1173">
        <v>55.6</v>
      </c>
      <c r="H1173" s="2">
        <f>IF(F1173-59.83&lt;=0,0,IF(F1173-59.83&lt;=1,1,2))</f>
        <v>0</v>
      </c>
      <c r="I1173">
        <v>60.9</v>
      </c>
      <c r="J1173">
        <v>45.7</v>
      </c>
      <c r="K1173">
        <v>55.5</v>
      </c>
      <c r="L1173">
        <v>43.8</v>
      </c>
      <c r="M1173">
        <v>65.5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17.2</v>
      </c>
      <c r="W1173">
        <v>292.8</v>
      </c>
      <c r="X1173">
        <v>1019.6</v>
      </c>
      <c r="Y1173">
        <v>32.9</v>
      </c>
      <c r="Z1173">
        <v>6.6</v>
      </c>
      <c r="AA1173">
        <v>0</v>
      </c>
      <c r="AB1173">
        <v>0</v>
      </c>
      <c r="AC1173">
        <v>0</v>
      </c>
      <c r="AD1173">
        <v>0</v>
      </c>
      <c r="AE1173" t="s">
        <v>3585</v>
      </c>
      <c r="AF1173" t="s">
        <v>3586</v>
      </c>
      <c r="AG1173">
        <v>0.85</v>
      </c>
      <c r="AH1173" t="s">
        <v>36</v>
      </c>
      <c r="AI1173" t="s">
        <v>37</v>
      </c>
      <c r="AJ1173" t="s">
        <v>38</v>
      </c>
    </row>
    <row r="1174" spans="1:36" x14ac:dyDescent="0.25">
      <c r="A1174" t="s">
        <v>32</v>
      </c>
      <c r="B1174" t="s">
        <v>3587</v>
      </c>
      <c r="C1174">
        <f>YEAR(B1174)</f>
        <v>2003</v>
      </c>
      <c r="D1174">
        <v>60.9</v>
      </c>
      <c r="E1174">
        <v>46.5</v>
      </c>
      <c r="F1174">
        <v>53.8</v>
      </c>
      <c r="H1174" s="2">
        <f>IF(F1174-59.83&lt;=0,0,IF(F1174-59.83&lt;=1,1,2))</f>
        <v>0</v>
      </c>
      <c r="I1174">
        <v>60.9</v>
      </c>
      <c r="J1174">
        <v>42.5</v>
      </c>
      <c r="K1174">
        <v>52.8</v>
      </c>
      <c r="L1174">
        <v>45.2</v>
      </c>
      <c r="M1174">
        <v>73.599999999999994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8.1</v>
      </c>
      <c r="W1174">
        <v>163.69999999999999</v>
      </c>
      <c r="X1174">
        <v>1016.9</v>
      </c>
      <c r="Y1174">
        <v>0</v>
      </c>
      <c r="Z1174">
        <v>6.2</v>
      </c>
      <c r="AA1174">
        <v>0</v>
      </c>
      <c r="AB1174">
        <v>0</v>
      </c>
      <c r="AC1174">
        <v>0</v>
      </c>
      <c r="AD1174">
        <v>0</v>
      </c>
      <c r="AE1174" t="s">
        <v>3588</v>
      </c>
      <c r="AF1174" t="s">
        <v>3589</v>
      </c>
      <c r="AG1174">
        <v>0.88</v>
      </c>
      <c r="AH1174" t="s">
        <v>330</v>
      </c>
      <c r="AI1174" t="s">
        <v>37</v>
      </c>
      <c r="AJ1174" t="s">
        <v>331</v>
      </c>
    </row>
    <row r="1175" spans="1:36" x14ac:dyDescent="0.25">
      <c r="A1175" t="s">
        <v>32</v>
      </c>
      <c r="B1175" t="s">
        <v>3590</v>
      </c>
      <c r="C1175">
        <f>YEAR(B1175)</f>
        <v>2003</v>
      </c>
      <c r="D1175">
        <v>62.7</v>
      </c>
      <c r="E1175">
        <v>48.3</v>
      </c>
      <c r="F1175">
        <v>53.9</v>
      </c>
      <c r="H1175" s="2">
        <f>IF(F1175-59.83&lt;=0,0,IF(F1175-59.83&lt;=1,1,2))</f>
        <v>0</v>
      </c>
      <c r="I1175">
        <v>62.7</v>
      </c>
      <c r="J1175">
        <v>44.7</v>
      </c>
      <c r="K1175">
        <v>52.9</v>
      </c>
      <c r="L1175">
        <v>46.7</v>
      </c>
      <c r="M1175">
        <v>77.099999999999994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8.1</v>
      </c>
      <c r="W1175">
        <v>155</v>
      </c>
      <c r="X1175">
        <v>1015.7</v>
      </c>
      <c r="Y1175">
        <v>0</v>
      </c>
      <c r="Z1175">
        <v>6.2</v>
      </c>
      <c r="AA1175">
        <v>0</v>
      </c>
      <c r="AB1175">
        <v>0</v>
      </c>
      <c r="AC1175">
        <v>0</v>
      </c>
      <c r="AD1175">
        <v>0</v>
      </c>
      <c r="AE1175" t="s">
        <v>3591</v>
      </c>
      <c r="AF1175" t="s">
        <v>3592</v>
      </c>
      <c r="AG1175">
        <v>0.92</v>
      </c>
      <c r="AH1175" t="s">
        <v>330</v>
      </c>
      <c r="AI1175" t="s">
        <v>37</v>
      </c>
      <c r="AJ1175" t="s">
        <v>331</v>
      </c>
    </row>
    <row r="1176" spans="1:36" x14ac:dyDescent="0.25">
      <c r="A1176" t="s">
        <v>32</v>
      </c>
      <c r="B1176" t="s">
        <v>3593</v>
      </c>
      <c r="C1176">
        <f>YEAR(B1176)</f>
        <v>2003</v>
      </c>
      <c r="D1176">
        <v>66.3</v>
      </c>
      <c r="E1176">
        <v>44.7</v>
      </c>
      <c r="F1176">
        <v>55.7</v>
      </c>
      <c r="H1176" s="2">
        <f>IF(F1176-59.83&lt;=0,0,IF(F1176-59.83&lt;=1,1,2))</f>
        <v>0</v>
      </c>
      <c r="I1176">
        <v>66.3</v>
      </c>
      <c r="J1176">
        <v>39.799999999999997</v>
      </c>
      <c r="K1176">
        <v>54.7</v>
      </c>
      <c r="L1176">
        <v>44.9</v>
      </c>
      <c r="M1176">
        <v>67.8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13.9</v>
      </c>
      <c r="W1176">
        <v>142.19999999999999</v>
      </c>
      <c r="X1176">
        <v>1016.7</v>
      </c>
      <c r="Y1176">
        <v>90</v>
      </c>
      <c r="Z1176">
        <v>6.3</v>
      </c>
      <c r="AA1176">
        <v>0</v>
      </c>
      <c r="AB1176">
        <v>0</v>
      </c>
      <c r="AC1176">
        <v>0</v>
      </c>
      <c r="AD1176">
        <v>0</v>
      </c>
      <c r="AE1176" t="s">
        <v>3594</v>
      </c>
      <c r="AF1176" t="s">
        <v>3595</v>
      </c>
      <c r="AG1176">
        <v>0.95</v>
      </c>
      <c r="AH1176" t="s">
        <v>36</v>
      </c>
      <c r="AI1176" t="s">
        <v>37</v>
      </c>
      <c r="AJ1176" t="s">
        <v>38</v>
      </c>
    </row>
    <row r="1177" spans="1:36" x14ac:dyDescent="0.25">
      <c r="A1177" t="s">
        <v>32</v>
      </c>
      <c r="B1177" t="s">
        <v>3596</v>
      </c>
      <c r="C1177">
        <f>YEAR(B1177)</f>
        <v>2003</v>
      </c>
      <c r="D1177">
        <v>62.7</v>
      </c>
      <c r="E1177">
        <v>53.7</v>
      </c>
      <c r="F1177">
        <v>57.1</v>
      </c>
      <c r="H1177" s="2">
        <f>IF(F1177-59.83&lt;=0,0,IF(F1177-59.83&lt;=1,1,2))</f>
        <v>0</v>
      </c>
      <c r="I1177">
        <v>62.7</v>
      </c>
      <c r="J1177">
        <v>53.7</v>
      </c>
      <c r="K1177">
        <v>57.1</v>
      </c>
      <c r="L1177">
        <v>49</v>
      </c>
      <c r="M1177">
        <v>75.2</v>
      </c>
      <c r="O1177">
        <v>0.39</v>
      </c>
      <c r="P1177">
        <v>100</v>
      </c>
      <c r="Q1177">
        <v>4.17</v>
      </c>
      <c r="R1177" t="s">
        <v>40</v>
      </c>
      <c r="S1177">
        <v>0</v>
      </c>
      <c r="T1177">
        <v>0</v>
      </c>
      <c r="U1177">
        <v>0</v>
      </c>
      <c r="V1177">
        <v>18.3</v>
      </c>
      <c r="W1177">
        <v>152.1</v>
      </c>
      <c r="X1177">
        <v>1014.8</v>
      </c>
      <c r="Y1177">
        <v>98.4</v>
      </c>
      <c r="Z1177">
        <v>5.7</v>
      </c>
      <c r="AA1177">
        <v>0</v>
      </c>
      <c r="AB1177">
        <v>0</v>
      </c>
      <c r="AC1177">
        <v>0</v>
      </c>
      <c r="AD1177">
        <v>0</v>
      </c>
      <c r="AE1177" t="s">
        <v>3597</v>
      </c>
      <c r="AF1177" t="s">
        <v>3598</v>
      </c>
      <c r="AG1177">
        <v>0</v>
      </c>
      <c r="AH1177" t="s">
        <v>43</v>
      </c>
      <c r="AI1177" t="s">
        <v>44</v>
      </c>
      <c r="AJ1177" t="s">
        <v>40</v>
      </c>
    </row>
    <row r="1178" spans="1:36" x14ac:dyDescent="0.25">
      <c r="A1178" t="s">
        <v>32</v>
      </c>
      <c r="B1178" t="s">
        <v>3599</v>
      </c>
      <c r="C1178">
        <f>YEAR(B1178)</f>
        <v>2003</v>
      </c>
      <c r="D1178">
        <v>57.3</v>
      </c>
      <c r="E1178">
        <v>53.7</v>
      </c>
      <c r="F1178">
        <v>56.1</v>
      </c>
      <c r="H1178" s="2">
        <f>IF(F1178-59.83&lt;=0,0,IF(F1178-59.83&lt;=1,1,2))</f>
        <v>0</v>
      </c>
      <c r="I1178">
        <v>57.3</v>
      </c>
      <c r="J1178">
        <v>53.7</v>
      </c>
      <c r="K1178">
        <v>56.1</v>
      </c>
      <c r="L1178">
        <v>51.5</v>
      </c>
      <c r="M1178">
        <v>84.4</v>
      </c>
      <c r="O1178">
        <v>9.0999999999999998E-2</v>
      </c>
      <c r="P1178">
        <v>100</v>
      </c>
      <c r="Q1178">
        <v>8.33</v>
      </c>
      <c r="R1178" t="s">
        <v>40</v>
      </c>
      <c r="S1178">
        <v>0</v>
      </c>
      <c r="T1178">
        <v>0</v>
      </c>
      <c r="U1178">
        <v>0</v>
      </c>
      <c r="V1178">
        <v>25.3</v>
      </c>
      <c r="W1178">
        <v>24.7</v>
      </c>
      <c r="X1178">
        <v>1007.9</v>
      </c>
      <c r="Y1178">
        <v>99.6</v>
      </c>
      <c r="Z1178">
        <v>6.1</v>
      </c>
      <c r="AA1178">
        <v>0</v>
      </c>
      <c r="AB1178">
        <v>0</v>
      </c>
      <c r="AC1178">
        <v>0</v>
      </c>
      <c r="AD1178">
        <v>0</v>
      </c>
      <c r="AE1178" t="s">
        <v>3600</v>
      </c>
      <c r="AF1178" t="s">
        <v>3601</v>
      </c>
      <c r="AG1178">
        <v>0.02</v>
      </c>
      <c r="AH1178" t="s">
        <v>43</v>
      </c>
      <c r="AI1178" t="s">
        <v>1063</v>
      </c>
      <c r="AJ1178" t="s">
        <v>40</v>
      </c>
    </row>
    <row r="1179" spans="1:36" x14ac:dyDescent="0.25">
      <c r="A1179" t="s">
        <v>32</v>
      </c>
      <c r="B1179" t="s">
        <v>3602</v>
      </c>
      <c r="C1179">
        <f>YEAR(B1179)</f>
        <v>2003</v>
      </c>
      <c r="D1179">
        <v>60.9</v>
      </c>
      <c r="E1179">
        <v>48.3</v>
      </c>
      <c r="F1179">
        <v>55.4</v>
      </c>
      <c r="H1179" s="2">
        <f>IF(F1179-59.83&lt;=0,0,IF(F1179-59.83&lt;=1,1,2))</f>
        <v>0</v>
      </c>
      <c r="I1179">
        <v>60.9</v>
      </c>
      <c r="J1179">
        <v>45.7</v>
      </c>
      <c r="K1179">
        <v>55.2</v>
      </c>
      <c r="L1179">
        <v>50.3</v>
      </c>
      <c r="M1179">
        <v>83.3</v>
      </c>
      <c r="O1179">
        <v>0.04</v>
      </c>
      <c r="P1179">
        <v>100</v>
      </c>
      <c r="Q1179">
        <v>8.33</v>
      </c>
      <c r="R1179" t="s">
        <v>40</v>
      </c>
      <c r="S1179">
        <v>0</v>
      </c>
      <c r="T1179">
        <v>0</v>
      </c>
      <c r="U1179">
        <v>0</v>
      </c>
      <c r="V1179">
        <v>11.4</v>
      </c>
      <c r="W1179">
        <v>108.2</v>
      </c>
      <c r="X1179">
        <v>1008.7</v>
      </c>
      <c r="Y1179">
        <v>86.3</v>
      </c>
      <c r="Z1179">
        <v>6.8</v>
      </c>
      <c r="AA1179">
        <v>0</v>
      </c>
      <c r="AB1179">
        <v>0</v>
      </c>
      <c r="AC1179">
        <v>0</v>
      </c>
      <c r="AD1179">
        <v>0</v>
      </c>
      <c r="AE1179" t="s">
        <v>3603</v>
      </c>
      <c r="AF1179" t="s">
        <v>3604</v>
      </c>
      <c r="AG1179">
        <v>0.05</v>
      </c>
      <c r="AH1179" t="s">
        <v>56</v>
      </c>
      <c r="AI1179" t="s">
        <v>101</v>
      </c>
      <c r="AJ1179" t="s">
        <v>40</v>
      </c>
    </row>
    <row r="1180" spans="1:36" x14ac:dyDescent="0.25">
      <c r="A1180" t="s">
        <v>32</v>
      </c>
      <c r="B1180" t="s">
        <v>3605</v>
      </c>
      <c r="C1180">
        <f>YEAR(B1180)</f>
        <v>2003</v>
      </c>
      <c r="D1180">
        <v>64.5</v>
      </c>
      <c r="E1180">
        <v>50.1</v>
      </c>
      <c r="F1180">
        <v>56.9</v>
      </c>
      <c r="H1180" s="2">
        <f>IF(F1180-59.83&lt;=0,0,IF(F1180-59.83&lt;=1,1,2))</f>
        <v>0</v>
      </c>
      <c r="I1180">
        <v>64.5</v>
      </c>
      <c r="J1180">
        <v>50.1</v>
      </c>
      <c r="K1180">
        <v>56.9</v>
      </c>
      <c r="L1180">
        <v>52.4</v>
      </c>
      <c r="M1180">
        <v>85.1</v>
      </c>
      <c r="O1180">
        <v>1.2E-2</v>
      </c>
      <c r="P1180">
        <v>100</v>
      </c>
      <c r="Q1180">
        <v>4.17</v>
      </c>
      <c r="R1180" t="s">
        <v>40</v>
      </c>
      <c r="S1180">
        <v>0</v>
      </c>
      <c r="T1180">
        <v>0</v>
      </c>
      <c r="U1180">
        <v>0</v>
      </c>
      <c r="V1180">
        <v>6.9</v>
      </c>
      <c r="W1180">
        <v>131.9</v>
      </c>
      <c r="X1180">
        <v>1006.7</v>
      </c>
      <c r="Y1180">
        <v>58.3</v>
      </c>
      <c r="Z1180">
        <v>6.8</v>
      </c>
      <c r="AA1180">
        <v>0</v>
      </c>
      <c r="AB1180">
        <v>0</v>
      </c>
      <c r="AC1180">
        <v>0</v>
      </c>
      <c r="AD1180">
        <v>0</v>
      </c>
      <c r="AE1180" t="s">
        <v>3606</v>
      </c>
      <c r="AF1180" t="s">
        <v>3607</v>
      </c>
      <c r="AG1180">
        <v>0.09</v>
      </c>
      <c r="AH1180" t="s">
        <v>56</v>
      </c>
      <c r="AI1180" t="s">
        <v>137</v>
      </c>
      <c r="AJ1180" t="s">
        <v>40</v>
      </c>
    </row>
    <row r="1181" spans="1:36" x14ac:dyDescent="0.25">
      <c r="A1181" t="s">
        <v>32</v>
      </c>
      <c r="B1181" t="s">
        <v>3608</v>
      </c>
      <c r="C1181">
        <f>YEAR(B1181)</f>
        <v>2003</v>
      </c>
      <c r="D1181">
        <v>71.7</v>
      </c>
      <c r="E1181">
        <v>53.7</v>
      </c>
      <c r="F1181">
        <v>60.3</v>
      </c>
      <c r="H1181" s="2">
        <f>IF(F1181-59.83&lt;=0,0,IF(F1181-59.83&lt;=1,1,2))</f>
        <v>1</v>
      </c>
      <c r="I1181">
        <v>71.7</v>
      </c>
      <c r="J1181">
        <v>53.7</v>
      </c>
      <c r="K1181">
        <v>60.3</v>
      </c>
      <c r="L1181">
        <v>49.8</v>
      </c>
      <c r="M1181">
        <v>70.8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23</v>
      </c>
      <c r="W1181">
        <v>267.10000000000002</v>
      </c>
      <c r="X1181">
        <v>1001.2</v>
      </c>
      <c r="Y1181">
        <v>33.6</v>
      </c>
      <c r="Z1181">
        <v>6.8</v>
      </c>
      <c r="AA1181">
        <v>0</v>
      </c>
      <c r="AB1181">
        <v>0</v>
      </c>
      <c r="AC1181">
        <v>0</v>
      </c>
      <c r="AD1181">
        <v>0</v>
      </c>
      <c r="AE1181" t="s">
        <v>3609</v>
      </c>
      <c r="AF1181" t="s">
        <v>3610</v>
      </c>
      <c r="AG1181">
        <v>0.12</v>
      </c>
      <c r="AH1181" t="s">
        <v>36</v>
      </c>
      <c r="AI1181" t="s">
        <v>37</v>
      </c>
      <c r="AJ1181" t="s">
        <v>38</v>
      </c>
    </row>
    <row r="1182" spans="1:36" x14ac:dyDescent="0.25">
      <c r="A1182" t="s">
        <v>32</v>
      </c>
      <c r="B1182" t="s">
        <v>3611</v>
      </c>
      <c r="C1182">
        <f>YEAR(B1182)</f>
        <v>2003</v>
      </c>
      <c r="D1182">
        <v>64.5</v>
      </c>
      <c r="E1182">
        <v>50.1</v>
      </c>
      <c r="F1182">
        <v>57.8</v>
      </c>
      <c r="H1182" s="2">
        <f>IF(F1182-59.83&lt;=0,0,IF(F1182-59.83&lt;=1,1,2))</f>
        <v>0</v>
      </c>
      <c r="I1182">
        <v>64.5</v>
      </c>
      <c r="J1182">
        <v>50.1</v>
      </c>
      <c r="K1182">
        <v>57.8</v>
      </c>
      <c r="L1182">
        <v>46.1</v>
      </c>
      <c r="M1182">
        <v>65.8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23</v>
      </c>
      <c r="W1182">
        <v>268.7</v>
      </c>
      <c r="X1182">
        <v>1005.5</v>
      </c>
      <c r="Y1182">
        <v>42.5</v>
      </c>
      <c r="Z1182">
        <v>6.8</v>
      </c>
      <c r="AA1182">
        <v>0</v>
      </c>
      <c r="AB1182">
        <v>0</v>
      </c>
      <c r="AC1182">
        <v>0</v>
      </c>
      <c r="AD1182">
        <v>0</v>
      </c>
      <c r="AE1182" t="s">
        <v>3612</v>
      </c>
      <c r="AF1182" t="s">
        <v>3613</v>
      </c>
      <c r="AG1182">
        <v>0.15</v>
      </c>
      <c r="AH1182" t="s">
        <v>36</v>
      </c>
      <c r="AI1182" t="s">
        <v>702</v>
      </c>
      <c r="AJ1182" t="s">
        <v>38</v>
      </c>
    </row>
    <row r="1183" spans="1:36" x14ac:dyDescent="0.25">
      <c r="A1183" t="s">
        <v>32</v>
      </c>
      <c r="B1183" t="s">
        <v>3614</v>
      </c>
      <c r="C1183">
        <f>YEAR(B1183)</f>
        <v>2003</v>
      </c>
      <c r="D1183">
        <v>68.099999999999994</v>
      </c>
      <c r="E1183">
        <v>50.1</v>
      </c>
      <c r="F1183">
        <v>59.4</v>
      </c>
      <c r="H1183" s="2">
        <f>IF(F1183-59.83&lt;=0,0,IF(F1183-59.83&lt;=1,1,2))</f>
        <v>0</v>
      </c>
      <c r="I1183">
        <v>68.099999999999994</v>
      </c>
      <c r="J1183">
        <v>50.1</v>
      </c>
      <c r="K1183">
        <v>59.4</v>
      </c>
      <c r="L1183">
        <v>44.1</v>
      </c>
      <c r="M1183">
        <v>58.2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24.2</v>
      </c>
      <c r="W1183">
        <v>176.2</v>
      </c>
      <c r="X1183">
        <v>1006.2</v>
      </c>
      <c r="Y1183">
        <v>31.7</v>
      </c>
      <c r="Z1183">
        <v>6.8</v>
      </c>
      <c r="AA1183">
        <v>0</v>
      </c>
      <c r="AB1183">
        <v>0</v>
      </c>
      <c r="AC1183">
        <v>0</v>
      </c>
      <c r="AD1183">
        <v>0</v>
      </c>
      <c r="AE1183" t="s">
        <v>3615</v>
      </c>
      <c r="AF1183" t="s">
        <v>3616</v>
      </c>
      <c r="AG1183">
        <v>0.19</v>
      </c>
      <c r="AH1183" t="s">
        <v>36</v>
      </c>
      <c r="AI1183" t="s">
        <v>37</v>
      </c>
      <c r="AJ1183" t="s">
        <v>38</v>
      </c>
    </row>
    <row r="1184" spans="1:36" x14ac:dyDescent="0.25">
      <c r="A1184" t="s">
        <v>32</v>
      </c>
      <c r="B1184" t="s">
        <v>3617</v>
      </c>
      <c r="C1184">
        <f>YEAR(B1184)</f>
        <v>2003</v>
      </c>
      <c r="D1184">
        <v>62.7</v>
      </c>
      <c r="E1184">
        <v>53.7</v>
      </c>
      <c r="F1184">
        <v>57.8</v>
      </c>
      <c r="H1184" s="2">
        <f>IF(F1184-59.83&lt;=0,0,IF(F1184-59.83&lt;=1,1,2))</f>
        <v>0</v>
      </c>
      <c r="I1184">
        <v>62.7</v>
      </c>
      <c r="J1184">
        <v>53.7</v>
      </c>
      <c r="K1184">
        <v>57.8</v>
      </c>
      <c r="L1184">
        <v>48.2</v>
      </c>
      <c r="M1184">
        <v>71.2</v>
      </c>
      <c r="O1184">
        <v>1.2E-2</v>
      </c>
      <c r="P1184">
        <v>100</v>
      </c>
      <c r="Q1184">
        <v>4.17</v>
      </c>
      <c r="R1184" t="s">
        <v>40</v>
      </c>
      <c r="S1184">
        <v>0</v>
      </c>
      <c r="T1184">
        <v>0</v>
      </c>
      <c r="U1184">
        <v>0</v>
      </c>
      <c r="V1184">
        <v>19.5</v>
      </c>
      <c r="W1184">
        <v>261.3</v>
      </c>
      <c r="X1184">
        <v>1012.6</v>
      </c>
      <c r="Y1184">
        <v>70.8</v>
      </c>
      <c r="Z1184">
        <v>6.8</v>
      </c>
      <c r="AA1184">
        <v>0</v>
      </c>
      <c r="AB1184">
        <v>0</v>
      </c>
      <c r="AC1184">
        <v>0</v>
      </c>
      <c r="AD1184">
        <v>0</v>
      </c>
      <c r="AE1184" t="s">
        <v>3618</v>
      </c>
      <c r="AF1184" t="s">
        <v>3619</v>
      </c>
      <c r="AG1184">
        <v>0.22</v>
      </c>
      <c r="AH1184" t="s">
        <v>56</v>
      </c>
      <c r="AI1184" t="s">
        <v>61</v>
      </c>
      <c r="AJ1184" t="s">
        <v>40</v>
      </c>
    </row>
    <row r="1185" spans="1:36" x14ac:dyDescent="0.25">
      <c r="A1185" t="s">
        <v>32</v>
      </c>
      <c r="B1185" t="s">
        <v>3620</v>
      </c>
      <c r="C1185">
        <f>YEAR(B1185)</f>
        <v>2003</v>
      </c>
      <c r="D1185">
        <v>57.3</v>
      </c>
      <c r="E1185">
        <v>46.5</v>
      </c>
      <c r="F1185">
        <v>52.5</v>
      </c>
      <c r="H1185" s="2">
        <f>IF(F1185-59.83&lt;=0,0,IF(F1185-59.83&lt;=1,1,2))</f>
        <v>0</v>
      </c>
      <c r="I1185">
        <v>57.3</v>
      </c>
      <c r="J1185">
        <v>44.3</v>
      </c>
      <c r="K1185">
        <v>52.3</v>
      </c>
      <c r="L1185">
        <v>38.9</v>
      </c>
      <c r="M1185">
        <v>60.5</v>
      </c>
      <c r="O1185">
        <v>0.02</v>
      </c>
      <c r="P1185">
        <v>100</v>
      </c>
      <c r="Q1185">
        <v>4.17</v>
      </c>
      <c r="R1185" t="s">
        <v>40</v>
      </c>
      <c r="S1185">
        <v>0</v>
      </c>
      <c r="T1185">
        <v>0</v>
      </c>
      <c r="U1185">
        <v>0</v>
      </c>
      <c r="V1185">
        <v>15</v>
      </c>
      <c r="W1185">
        <v>26.4</v>
      </c>
      <c r="X1185">
        <v>1020.7</v>
      </c>
      <c r="Y1185">
        <v>76</v>
      </c>
      <c r="Z1185">
        <v>6.7</v>
      </c>
      <c r="AA1185">
        <v>0</v>
      </c>
      <c r="AB1185">
        <v>0</v>
      </c>
      <c r="AC1185">
        <v>0</v>
      </c>
      <c r="AD1185">
        <v>0</v>
      </c>
      <c r="AE1185" t="s">
        <v>3621</v>
      </c>
      <c r="AF1185" t="s">
        <v>3622</v>
      </c>
      <c r="AG1185">
        <v>0.25</v>
      </c>
      <c r="AH1185" t="s">
        <v>56</v>
      </c>
      <c r="AI1185" t="s">
        <v>137</v>
      </c>
      <c r="AJ1185" t="s">
        <v>40</v>
      </c>
    </row>
    <row r="1186" spans="1:36" x14ac:dyDescent="0.25">
      <c r="A1186" t="s">
        <v>32</v>
      </c>
      <c r="B1186" t="s">
        <v>3623</v>
      </c>
      <c r="C1186">
        <f>YEAR(B1186)</f>
        <v>2003</v>
      </c>
      <c r="D1186">
        <v>62.7</v>
      </c>
      <c r="E1186">
        <v>44.7</v>
      </c>
      <c r="F1186">
        <v>55.6</v>
      </c>
      <c r="H1186" s="2">
        <f>IF(F1186-59.83&lt;=0,0,IF(F1186-59.83&lt;=1,1,2))</f>
        <v>0</v>
      </c>
      <c r="I1186">
        <v>62.7</v>
      </c>
      <c r="J1186">
        <v>39.299999999999997</v>
      </c>
      <c r="K1186">
        <v>54.4</v>
      </c>
      <c r="L1186">
        <v>46</v>
      </c>
      <c r="M1186">
        <v>70.5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15</v>
      </c>
      <c r="W1186">
        <v>108.2</v>
      </c>
      <c r="X1186">
        <v>1020.4</v>
      </c>
      <c r="Y1186">
        <v>0</v>
      </c>
      <c r="Z1186">
        <v>6.2</v>
      </c>
      <c r="AA1186">
        <v>0</v>
      </c>
      <c r="AB1186">
        <v>0</v>
      </c>
      <c r="AC1186">
        <v>0</v>
      </c>
      <c r="AD1186">
        <v>0</v>
      </c>
      <c r="AE1186" t="s">
        <v>3624</v>
      </c>
      <c r="AF1186" t="s">
        <v>3625</v>
      </c>
      <c r="AG1186">
        <v>0.25</v>
      </c>
      <c r="AH1186" t="s">
        <v>330</v>
      </c>
      <c r="AI1186" t="s">
        <v>37</v>
      </c>
      <c r="AJ1186" t="s">
        <v>331</v>
      </c>
    </row>
    <row r="1187" spans="1:36" x14ac:dyDescent="0.25">
      <c r="A1187" t="s">
        <v>32</v>
      </c>
      <c r="B1187" t="s">
        <v>3626</v>
      </c>
      <c r="C1187">
        <f>YEAR(B1187)</f>
        <v>2003</v>
      </c>
      <c r="D1187">
        <v>75.3</v>
      </c>
      <c r="E1187">
        <v>57.3</v>
      </c>
      <c r="F1187">
        <v>66.099999999999994</v>
      </c>
      <c r="H1187" s="2">
        <f>IF(F1187-59.83&lt;=0,0,IF(F1187-59.83&lt;=1,1,2))</f>
        <v>2</v>
      </c>
      <c r="I1187">
        <v>75.3</v>
      </c>
      <c r="J1187">
        <v>57.3</v>
      </c>
      <c r="K1187">
        <v>66.099999999999994</v>
      </c>
      <c r="L1187">
        <v>45</v>
      </c>
      <c r="M1187">
        <v>47.8</v>
      </c>
      <c r="O1187">
        <v>0.13800000000000001</v>
      </c>
      <c r="P1187">
        <v>100</v>
      </c>
      <c r="Q1187">
        <v>12.5</v>
      </c>
      <c r="R1187" t="s">
        <v>40</v>
      </c>
      <c r="S1187">
        <v>0</v>
      </c>
      <c r="T1187">
        <v>0</v>
      </c>
      <c r="U1187">
        <v>0</v>
      </c>
      <c r="V1187">
        <v>28.9</v>
      </c>
      <c r="W1187">
        <v>162.6</v>
      </c>
      <c r="X1187">
        <v>1016.6</v>
      </c>
      <c r="Y1187">
        <v>81.400000000000006</v>
      </c>
      <c r="Z1187">
        <v>6.3</v>
      </c>
      <c r="AA1187">
        <v>0</v>
      </c>
      <c r="AB1187">
        <v>0</v>
      </c>
      <c r="AC1187">
        <v>0</v>
      </c>
      <c r="AD1187">
        <v>0</v>
      </c>
      <c r="AE1187" t="s">
        <v>3627</v>
      </c>
      <c r="AF1187" t="s">
        <v>3628</v>
      </c>
      <c r="AG1187">
        <v>0.32</v>
      </c>
      <c r="AH1187" t="s">
        <v>56</v>
      </c>
      <c r="AI1187" t="s">
        <v>111</v>
      </c>
      <c r="AJ1187" t="s">
        <v>40</v>
      </c>
    </row>
    <row r="1188" spans="1:36" x14ac:dyDescent="0.25">
      <c r="A1188" t="s">
        <v>32</v>
      </c>
      <c r="B1188" t="s">
        <v>3629</v>
      </c>
      <c r="C1188">
        <f>YEAR(B1188)</f>
        <v>2003</v>
      </c>
      <c r="D1188">
        <v>64.5</v>
      </c>
      <c r="E1188">
        <v>53.7</v>
      </c>
      <c r="F1188">
        <v>59.9</v>
      </c>
      <c r="H1188" s="2">
        <f>IF(F1188-59.83&lt;=0,0,IF(F1188-59.83&lt;=1,1,2))</f>
        <v>1</v>
      </c>
      <c r="I1188">
        <v>64.5</v>
      </c>
      <c r="J1188">
        <v>53.7</v>
      </c>
      <c r="K1188">
        <v>59.9</v>
      </c>
      <c r="L1188">
        <v>53.5</v>
      </c>
      <c r="M1188">
        <v>80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15</v>
      </c>
      <c r="W1188">
        <v>290.39999999999998</v>
      </c>
      <c r="X1188">
        <v>1016.2</v>
      </c>
      <c r="Y1188">
        <v>51.5</v>
      </c>
      <c r="Z1188">
        <v>6.5</v>
      </c>
      <c r="AA1188">
        <v>0</v>
      </c>
      <c r="AB1188">
        <v>0</v>
      </c>
      <c r="AC1188">
        <v>0</v>
      </c>
      <c r="AD1188">
        <v>0</v>
      </c>
      <c r="AE1188" t="s">
        <v>3630</v>
      </c>
      <c r="AF1188" t="s">
        <v>3631</v>
      </c>
      <c r="AG1188">
        <v>0.35</v>
      </c>
      <c r="AH1188" t="s">
        <v>36</v>
      </c>
      <c r="AI1188" t="s">
        <v>37</v>
      </c>
      <c r="AJ1188" t="s">
        <v>38</v>
      </c>
    </row>
    <row r="1189" spans="1:36" x14ac:dyDescent="0.25">
      <c r="A1189" t="s">
        <v>32</v>
      </c>
      <c r="B1189" t="s">
        <v>3632</v>
      </c>
      <c r="C1189">
        <f>YEAR(B1189)</f>
        <v>2003</v>
      </c>
      <c r="D1189">
        <v>69.900000000000006</v>
      </c>
      <c r="E1189">
        <v>51.9</v>
      </c>
      <c r="F1189">
        <v>62.1</v>
      </c>
      <c r="H1189" s="2">
        <f>IF(F1189-59.83&lt;=0,0,IF(F1189-59.83&lt;=1,1,2))</f>
        <v>2</v>
      </c>
      <c r="I1189">
        <v>69.900000000000006</v>
      </c>
      <c r="J1189">
        <v>51.9</v>
      </c>
      <c r="K1189">
        <v>62.1</v>
      </c>
      <c r="L1189">
        <v>49.9</v>
      </c>
      <c r="M1189">
        <v>67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20.8</v>
      </c>
      <c r="W1189">
        <v>276.8</v>
      </c>
      <c r="X1189">
        <v>1011.7</v>
      </c>
      <c r="Y1189">
        <v>88</v>
      </c>
      <c r="Z1189">
        <v>6.7</v>
      </c>
      <c r="AA1189">
        <v>0</v>
      </c>
      <c r="AB1189">
        <v>0</v>
      </c>
      <c r="AC1189">
        <v>0</v>
      </c>
      <c r="AD1189">
        <v>0</v>
      </c>
      <c r="AE1189" t="s">
        <v>3633</v>
      </c>
      <c r="AF1189" t="s">
        <v>3634</v>
      </c>
      <c r="AG1189">
        <v>0.39</v>
      </c>
      <c r="AH1189" t="s">
        <v>36</v>
      </c>
      <c r="AI1189" t="s">
        <v>37</v>
      </c>
      <c r="AJ1189" t="s">
        <v>38</v>
      </c>
    </row>
    <row r="1190" spans="1:36" x14ac:dyDescent="0.25">
      <c r="A1190" t="s">
        <v>32</v>
      </c>
      <c r="B1190" t="s">
        <v>3635</v>
      </c>
      <c r="C1190">
        <f>YEAR(B1190)</f>
        <v>2003</v>
      </c>
      <c r="D1190">
        <v>62.7</v>
      </c>
      <c r="E1190">
        <v>55.5</v>
      </c>
      <c r="F1190">
        <v>58.8</v>
      </c>
      <c r="H1190" s="2">
        <f>IF(F1190-59.83&lt;=0,0,IF(F1190-59.83&lt;=1,1,2))</f>
        <v>0</v>
      </c>
      <c r="I1190">
        <v>62.7</v>
      </c>
      <c r="J1190">
        <v>55.5</v>
      </c>
      <c r="K1190">
        <v>58.8</v>
      </c>
      <c r="L1190">
        <v>47.4</v>
      </c>
      <c r="M1190">
        <v>66.599999999999994</v>
      </c>
      <c r="O1190">
        <v>0.11799999999999999</v>
      </c>
      <c r="P1190">
        <v>100</v>
      </c>
      <c r="Q1190">
        <v>8.33</v>
      </c>
      <c r="R1190" t="s">
        <v>40</v>
      </c>
      <c r="S1190">
        <v>0</v>
      </c>
      <c r="T1190">
        <v>0</v>
      </c>
      <c r="U1190">
        <v>0</v>
      </c>
      <c r="V1190">
        <v>25.3</v>
      </c>
      <c r="W1190">
        <v>304.89999999999998</v>
      </c>
      <c r="X1190">
        <v>1009.1</v>
      </c>
      <c r="Y1190">
        <v>77.599999999999994</v>
      </c>
      <c r="Z1190">
        <v>6.7</v>
      </c>
      <c r="AA1190">
        <v>0</v>
      </c>
      <c r="AB1190">
        <v>0</v>
      </c>
      <c r="AC1190">
        <v>0</v>
      </c>
      <c r="AD1190">
        <v>0</v>
      </c>
      <c r="AE1190" t="s">
        <v>3636</v>
      </c>
      <c r="AF1190" t="s">
        <v>3637</v>
      </c>
      <c r="AG1190">
        <v>0.42</v>
      </c>
      <c r="AH1190" t="s">
        <v>56</v>
      </c>
      <c r="AI1190" t="s">
        <v>101</v>
      </c>
      <c r="AJ1190" t="s">
        <v>40</v>
      </c>
    </row>
    <row r="1191" spans="1:36" x14ac:dyDescent="0.25">
      <c r="A1191" t="s">
        <v>32</v>
      </c>
      <c r="B1191" t="s">
        <v>3638</v>
      </c>
      <c r="C1191">
        <f>YEAR(B1191)</f>
        <v>2003</v>
      </c>
      <c r="D1191">
        <v>60.9</v>
      </c>
      <c r="E1191">
        <v>53.7</v>
      </c>
      <c r="F1191">
        <v>57.4</v>
      </c>
      <c r="H1191" s="2">
        <f>IF(F1191-59.83&lt;=0,0,IF(F1191-59.83&lt;=1,1,2))</f>
        <v>0</v>
      </c>
      <c r="I1191">
        <v>60.9</v>
      </c>
      <c r="J1191">
        <v>53.7</v>
      </c>
      <c r="K1191">
        <v>57.4</v>
      </c>
      <c r="L1191">
        <v>47.8</v>
      </c>
      <c r="M1191">
        <v>70.599999999999994</v>
      </c>
      <c r="O1191">
        <v>1.2E-2</v>
      </c>
      <c r="P1191">
        <v>100</v>
      </c>
      <c r="Q1191">
        <v>4.17</v>
      </c>
      <c r="R1191" t="s">
        <v>40</v>
      </c>
      <c r="S1191">
        <v>0</v>
      </c>
      <c r="T1191">
        <v>0</v>
      </c>
      <c r="U1191">
        <v>0</v>
      </c>
      <c r="V1191">
        <v>26.4</v>
      </c>
      <c r="W1191">
        <v>314.39999999999998</v>
      </c>
      <c r="X1191">
        <v>1013.7</v>
      </c>
      <c r="Y1191">
        <v>90</v>
      </c>
      <c r="Z1191">
        <v>6.7</v>
      </c>
      <c r="AA1191">
        <v>0</v>
      </c>
      <c r="AB1191">
        <v>0</v>
      </c>
      <c r="AC1191">
        <v>0</v>
      </c>
      <c r="AD1191">
        <v>0</v>
      </c>
      <c r="AE1191" t="s">
        <v>3639</v>
      </c>
      <c r="AF1191" t="s">
        <v>3640</v>
      </c>
      <c r="AG1191">
        <v>0.45</v>
      </c>
      <c r="AH1191" t="s">
        <v>56</v>
      </c>
      <c r="AI1191" t="s">
        <v>78</v>
      </c>
      <c r="AJ1191" t="s">
        <v>40</v>
      </c>
    </row>
    <row r="1192" spans="1:36" x14ac:dyDescent="0.25">
      <c r="A1192" t="s">
        <v>32</v>
      </c>
      <c r="B1192" t="s">
        <v>3641</v>
      </c>
      <c r="C1192">
        <f>YEAR(B1192)</f>
        <v>2003</v>
      </c>
      <c r="D1192">
        <v>64.5</v>
      </c>
      <c r="E1192">
        <v>57.3</v>
      </c>
      <c r="F1192">
        <v>60</v>
      </c>
      <c r="H1192" s="2">
        <f>IF(F1192-59.83&lt;=0,0,IF(F1192-59.83&lt;=1,1,2))</f>
        <v>1</v>
      </c>
      <c r="I1192">
        <v>64.5</v>
      </c>
      <c r="J1192">
        <v>57.3</v>
      </c>
      <c r="K1192">
        <v>60</v>
      </c>
      <c r="L1192">
        <v>50.7</v>
      </c>
      <c r="M1192">
        <v>71.5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15</v>
      </c>
      <c r="W1192">
        <v>304.60000000000002</v>
      </c>
      <c r="X1192">
        <v>1016.6</v>
      </c>
      <c r="Y1192">
        <v>67.400000000000006</v>
      </c>
      <c r="Z1192">
        <v>6.8</v>
      </c>
      <c r="AA1192">
        <v>0</v>
      </c>
      <c r="AB1192">
        <v>0</v>
      </c>
      <c r="AC1192">
        <v>0</v>
      </c>
      <c r="AD1192">
        <v>0</v>
      </c>
      <c r="AE1192" t="s">
        <v>3642</v>
      </c>
      <c r="AF1192" t="s">
        <v>3643</v>
      </c>
      <c r="AG1192">
        <v>0.5</v>
      </c>
      <c r="AH1192" t="s">
        <v>36</v>
      </c>
      <c r="AI1192" t="s">
        <v>37</v>
      </c>
      <c r="AJ1192" t="s">
        <v>38</v>
      </c>
    </row>
    <row r="1193" spans="1:36" x14ac:dyDescent="0.25">
      <c r="A1193" t="s">
        <v>32</v>
      </c>
      <c r="B1193" t="s">
        <v>3644</v>
      </c>
      <c r="C1193">
        <f>YEAR(B1193)</f>
        <v>2003</v>
      </c>
      <c r="D1193">
        <v>59.1</v>
      </c>
      <c r="E1193">
        <v>53.7</v>
      </c>
      <c r="F1193">
        <v>57.5</v>
      </c>
      <c r="H1193" s="2">
        <f>IF(F1193-59.83&lt;=0,0,IF(F1193-59.83&lt;=1,1,2))</f>
        <v>0</v>
      </c>
      <c r="I1193">
        <v>59.1</v>
      </c>
      <c r="J1193">
        <v>53.7</v>
      </c>
      <c r="K1193">
        <v>57.5</v>
      </c>
      <c r="L1193">
        <v>51.5</v>
      </c>
      <c r="M1193">
        <v>80.7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17.2</v>
      </c>
      <c r="W1193">
        <v>345.1</v>
      </c>
      <c r="X1193">
        <v>1016.1</v>
      </c>
      <c r="Y1193">
        <v>95.5</v>
      </c>
      <c r="Z1193">
        <v>6.6</v>
      </c>
      <c r="AA1193">
        <v>0</v>
      </c>
      <c r="AB1193">
        <v>0</v>
      </c>
      <c r="AC1193">
        <v>0</v>
      </c>
      <c r="AD1193">
        <v>0</v>
      </c>
      <c r="AE1193" t="s">
        <v>3645</v>
      </c>
      <c r="AF1193" t="s">
        <v>3646</v>
      </c>
      <c r="AG1193">
        <v>0.52</v>
      </c>
      <c r="AH1193" t="s">
        <v>88</v>
      </c>
      <c r="AI1193" t="s">
        <v>89</v>
      </c>
      <c r="AJ1193" t="s">
        <v>90</v>
      </c>
    </row>
    <row r="1194" spans="1:36" x14ac:dyDescent="0.25">
      <c r="A1194" t="s">
        <v>32</v>
      </c>
      <c r="B1194" t="s">
        <v>3647</v>
      </c>
      <c r="C1194">
        <f>YEAR(B1194)</f>
        <v>2003</v>
      </c>
      <c r="D1194">
        <v>57.3</v>
      </c>
      <c r="E1194">
        <v>53.7</v>
      </c>
      <c r="F1194">
        <v>55.4</v>
      </c>
      <c r="H1194" s="2">
        <f>IF(F1194-59.83&lt;=0,0,IF(F1194-59.83&lt;=1,1,2))</f>
        <v>0</v>
      </c>
      <c r="I1194">
        <v>57.3</v>
      </c>
      <c r="J1194">
        <v>53.7</v>
      </c>
      <c r="K1194">
        <v>55.4</v>
      </c>
      <c r="L1194">
        <v>49.7</v>
      </c>
      <c r="M1194">
        <v>81.5</v>
      </c>
      <c r="O1194">
        <v>0.35799999999999998</v>
      </c>
      <c r="P1194">
        <v>100</v>
      </c>
      <c r="Q1194">
        <v>8.33</v>
      </c>
      <c r="R1194" t="s">
        <v>40</v>
      </c>
      <c r="S1194">
        <v>0</v>
      </c>
      <c r="T1194">
        <v>0</v>
      </c>
      <c r="U1194">
        <v>0</v>
      </c>
      <c r="V1194">
        <v>28.9</v>
      </c>
      <c r="W1194">
        <v>319.60000000000002</v>
      </c>
      <c r="X1194">
        <v>1004.6</v>
      </c>
      <c r="Y1194">
        <v>96.9</v>
      </c>
      <c r="Z1194">
        <v>6</v>
      </c>
      <c r="AA1194">
        <v>0</v>
      </c>
      <c r="AB1194">
        <v>0</v>
      </c>
      <c r="AC1194">
        <v>0</v>
      </c>
      <c r="AD1194">
        <v>0</v>
      </c>
      <c r="AE1194" t="s">
        <v>3648</v>
      </c>
      <c r="AF1194" t="s">
        <v>3649</v>
      </c>
      <c r="AG1194">
        <v>0.55000000000000004</v>
      </c>
      <c r="AH1194" t="s">
        <v>43</v>
      </c>
      <c r="AI1194" t="s">
        <v>1063</v>
      </c>
      <c r="AJ1194" t="s">
        <v>40</v>
      </c>
    </row>
    <row r="1195" spans="1:36" x14ac:dyDescent="0.25">
      <c r="A1195" t="s">
        <v>32</v>
      </c>
      <c r="B1195" t="s">
        <v>3650</v>
      </c>
      <c r="C1195">
        <f>YEAR(B1195)</f>
        <v>2003</v>
      </c>
      <c r="D1195">
        <v>60.9</v>
      </c>
      <c r="E1195">
        <v>50.1</v>
      </c>
      <c r="F1195">
        <v>55.9</v>
      </c>
      <c r="H1195" s="2">
        <f>IF(F1195-59.83&lt;=0,0,IF(F1195-59.83&lt;=1,1,2))</f>
        <v>0</v>
      </c>
      <c r="I1195">
        <v>60.9</v>
      </c>
      <c r="J1195">
        <v>50.1</v>
      </c>
      <c r="K1195">
        <v>55.9</v>
      </c>
      <c r="L1195">
        <v>46.9</v>
      </c>
      <c r="M1195">
        <v>72.8</v>
      </c>
      <c r="O1195">
        <v>0.192</v>
      </c>
      <c r="P1195">
        <v>100</v>
      </c>
      <c r="Q1195">
        <v>8.33</v>
      </c>
      <c r="R1195" t="s">
        <v>40</v>
      </c>
      <c r="S1195">
        <v>0</v>
      </c>
      <c r="T1195">
        <v>0</v>
      </c>
      <c r="U1195">
        <v>0</v>
      </c>
      <c r="V1195">
        <v>19.5</v>
      </c>
      <c r="W1195">
        <v>287.10000000000002</v>
      </c>
      <c r="X1195">
        <v>1009</v>
      </c>
      <c r="Y1195">
        <v>72.900000000000006</v>
      </c>
      <c r="Z1195">
        <v>6.5</v>
      </c>
      <c r="AA1195">
        <v>0</v>
      </c>
      <c r="AB1195">
        <v>0</v>
      </c>
      <c r="AC1195">
        <v>0</v>
      </c>
      <c r="AD1195">
        <v>0</v>
      </c>
      <c r="AE1195" t="s">
        <v>3651</v>
      </c>
      <c r="AF1195" t="s">
        <v>3652</v>
      </c>
      <c r="AG1195">
        <v>0.59</v>
      </c>
      <c r="AH1195" t="s">
        <v>56</v>
      </c>
      <c r="AI1195" t="s">
        <v>101</v>
      </c>
      <c r="AJ1195" t="s">
        <v>40</v>
      </c>
    </row>
    <row r="1196" spans="1:36" x14ac:dyDescent="0.25">
      <c r="A1196" t="s">
        <v>32</v>
      </c>
      <c r="B1196" t="s">
        <v>3653</v>
      </c>
      <c r="C1196">
        <f>YEAR(B1196)</f>
        <v>2003</v>
      </c>
      <c r="D1196">
        <v>59.1</v>
      </c>
      <c r="E1196">
        <v>53.7</v>
      </c>
      <c r="F1196">
        <v>56.1</v>
      </c>
      <c r="H1196" s="2">
        <f>IF(F1196-59.83&lt;=0,0,IF(F1196-59.83&lt;=1,1,2))</f>
        <v>0</v>
      </c>
      <c r="I1196">
        <v>59.1</v>
      </c>
      <c r="J1196">
        <v>53.7</v>
      </c>
      <c r="K1196">
        <v>56.1</v>
      </c>
      <c r="L1196">
        <v>45.7</v>
      </c>
      <c r="M1196">
        <v>68.3</v>
      </c>
      <c r="O1196">
        <v>0.02</v>
      </c>
      <c r="P1196">
        <v>100</v>
      </c>
      <c r="Q1196">
        <v>4.17</v>
      </c>
      <c r="R1196" t="s">
        <v>40</v>
      </c>
      <c r="S1196">
        <v>0</v>
      </c>
      <c r="T1196">
        <v>0</v>
      </c>
      <c r="U1196">
        <v>0</v>
      </c>
      <c r="V1196">
        <v>21.9</v>
      </c>
      <c r="W1196">
        <v>312</v>
      </c>
      <c r="X1196">
        <v>1015.8</v>
      </c>
      <c r="Y1196">
        <v>76.7</v>
      </c>
      <c r="Z1196">
        <v>6.8</v>
      </c>
      <c r="AA1196">
        <v>0</v>
      </c>
      <c r="AB1196">
        <v>0</v>
      </c>
      <c r="AC1196">
        <v>0</v>
      </c>
      <c r="AD1196">
        <v>0</v>
      </c>
      <c r="AE1196" t="s">
        <v>3654</v>
      </c>
      <c r="AF1196" t="s">
        <v>3655</v>
      </c>
      <c r="AG1196">
        <v>0.62</v>
      </c>
      <c r="AH1196" t="s">
        <v>56</v>
      </c>
      <c r="AI1196" t="s">
        <v>137</v>
      </c>
      <c r="AJ1196" t="s">
        <v>40</v>
      </c>
    </row>
    <row r="1197" spans="1:36" x14ac:dyDescent="0.25">
      <c r="A1197" t="s">
        <v>32</v>
      </c>
      <c r="B1197" t="s">
        <v>3656</v>
      </c>
      <c r="C1197">
        <f>YEAR(B1197)</f>
        <v>2003</v>
      </c>
      <c r="D1197">
        <v>60.9</v>
      </c>
      <c r="E1197">
        <v>51.9</v>
      </c>
      <c r="F1197">
        <v>57.1</v>
      </c>
      <c r="H1197" s="2">
        <f>IF(F1197-59.83&lt;=0,0,IF(F1197-59.83&lt;=1,1,2))</f>
        <v>0</v>
      </c>
      <c r="I1197">
        <v>60.9</v>
      </c>
      <c r="J1197">
        <v>51.9</v>
      </c>
      <c r="K1197">
        <v>57.1</v>
      </c>
      <c r="L1197">
        <v>41</v>
      </c>
      <c r="M1197">
        <v>55.4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19.5</v>
      </c>
      <c r="W1197">
        <v>312.7</v>
      </c>
      <c r="X1197">
        <v>1017.6</v>
      </c>
      <c r="Y1197">
        <v>37</v>
      </c>
      <c r="Z1197">
        <v>6.4</v>
      </c>
      <c r="AA1197">
        <v>0</v>
      </c>
      <c r="AB1197">
        <v>0</v>
      </c>
      <c r="AC1197">
        <v>0</v>
      </c>
      <c r="AD1197">
        <v>0</v>
      </c>
      <c r="AE1197" t="s">
        <v>3657</v>
      </c>
      <c r="AF1197" t="s">
        <v>3658</v>
      </c>
      <c r="AG1197">
        <v>0.66</v>
      </c>
      <c r="AH1197" t="s">
        <v>36</v>
      </c>
      <c r="AI1197" t="s">
        <v>37</v>
      </c>
      <c r="AJ1197" t="s">
        <v>38</v>
      </c>
    </row>
    <row r="1198" spans="1:36" x14ac:dyDescent="0.25">
      <c r="A1198" t="s">
        <v>32</v>
      </c>
      <c r="B1198" t="s">
        <v>3659</v>
      </c>
      <c r="C1198">
        <f>YEAR(B1198)</f>
        <v>2003</v>
      </c>
      <c r="D1198">
        <v>68.099999999999994</v>
      </c>
      <c r="E1198">
        <v>50.1</v>
      </c>
      <c r="F1198">
        <v>58.2</v>
      </c>
      <c r="H1198" s="2">
        <f>IF(F1198-59.83&lt;=0,0,IF(F1198-59.83&lt;=1,1,2))</f>
        <v>0</v>
      </c>
      <c r="I1198">
        <v>68.099999999999994</v>
      </c>
      <c r="J1198">
        <v>50.1</v>
      </c>
      <c r="K1198">
        <v>58.2</v>
      </c>
      <c r="L1198">
        <v>43.9</v>
      </c>
      <c r="M1198">
        <v>61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27.5</v>
      </c>
      <c r="W1198">
        <v>160.1</v>
      </c>
      <c r="X1198">
        <v>1012.6</v>
      </c>
      <c r="Y1198">
        <v>82.1</v>
      </c>
      <c r="Z1198">
        <v>6.8</v>
      </c>
      <c r="AA1198">
        <v>0</v>
      </c>
      <c r="AB1198">
        <v>0</v>
      </c>
      <c r="AC1198">
        <v>0</v>
      </c>
      <c r="AD1198">
        <v>0</v>
      </c>
      <c r="AE1198" t="s">
        <v>3660</v>
      </c>
      <c r="AF1198" t="s">
        <v>3661</v>
      </c>
      <c r="AG1198">
        <v>0.69</v>
      </c>
      <c r="AH1198" t="s">
        <v>36</v>
      </c>
      <c r="AI1198" t="s">
        <v>37</v>
      </c>
      <c r="AJ1198" t="s">
        <v>38</v>
      </c>
    </row>
    <row r="1199" spans="1:36" x14ac:dyDescent="0.25">
      <c r="A1199" t="s">
        <v>32</v>
      </c>
      <c r="B1199" t="s">
        <v>3662</v>
      </c>
      <c r="C1199">
        <f>YEAR(B1199)</f>
        <v>2003</v>
      </c>
      <c r="D1199">
        <v>68.099999999999994</v>
      </c>
      <c r="E1199">
        <v>57.3</v>
      </c>
      <c r="F1199">
        <v>63.3</v>
      </c>
      <c r="H1199" s="2">
        <f>IF(F1199-59.83&lt;=0,0,IF(F1199-59.83&lt;=1,1,2))</f>
        <v>2</v>
      </c>
      <c r="I1199">
        <v>68.099999999999994</v>
      </c>
      <c r="J1199">
        <v>57.3</v>
      </c>
      <c r="K1199">
        <v>63.3</v>
      </c>
      <c r="L1199">
        <v>52.8</v>
      </c>
      <c r="M1199">
        <v>70.099999999999994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24.2</v>
      </c>
      <c r="W1199">
        <v>276.60000000000002</v>
      </c>
      <c r="X1199">
        <v>1007.2</v>
      </c>
      <c r="Y1199">
        <v>57</v>
      </c>
      <c r="Z1199">
        <v>6.8</v>
      </c>
      <c r="AA1199">
        <v>0</v>
      </c>
      <c r="AB1199">
        <v>0</v>
      </c>
      <c r="AC1199">
        <v>0</v>
      </c>
      <c r="AD1199">
        <v>0</v>
      </c>
      <c r="AE1199" t="s">
        <v>3663</v>
      </c>
      <c r="AF1199" t="s">
        <v>3664</v>
      </c>
      <c r="AG1199">
        <v>0.75</v>
      </c>
      <c r="AH1199" t="s">
        <v>36</v>
      </c>
      <c r="AI1199" t="s">
        <v>37</v>
      </c>
      <c r="AJ1199" t="s">
        <v>38</v>
      </c>
    </row>
    <row r="1200" spans="1:36" x14ac:dyDescent="0.25">
      <c r="A1200" t="s">
        <v>32</v>
      </c>
      <c r="B1200" t="s">
        <v>3665</v>
      </c>
      <c r="C1200">
        <f>YEAR(B1200)</f>
        <v>2003</v>
      </c>
      <c r="D1200">
        <v>60.9</v>
      </c>
      <c r="E1200">
        <v>53.7</v>
      </c>
      <c r="F1200">
        <v>58.7</v>
      </c>
      <c r="H1200" s="2">
        <f>IF(F1200-59.83&lt;=0,0,IF(F1200-59.83&lt;=1,1,2))</f>
        <v>0</v>
      </c>
      <c r="I1200">
        <v>60.9</v>
      </c>
      <c r="J1200">
        <v>53.7</v>
      </c>
      <c r="K1200">
        <v>58.7</v>
      </c>
      <c r="L1200">
        <v>54.9</v>
      </c>
      <c r="M1200">
        <v>87.3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11.4</v>
      </c>
      <c r="W1200">
        <v>305.7</v>
      </c>
      <c r="X1200">
        <v>1009.4</v>
      </c>
      <c r="Y1200">
        <v>84.3</v>
      </c>
      <c r="Z1200">
        <v>5.9</v>
      </c>
      <c r="AA1200">
        <v>0</v>
      </c>
      <c r="AB1200">
        <v>0</v>
      </c>
      <c r="AC1200">
        <v>0</v>
      </c>
      <c r="AD1200">
        <v>0</v>
      </c>
      <c r="AE1200" t="s">
        <v>3666</v>
      </c>
      <c r="AF1200" t="s">
        <v>3667</v>
      </c>
      <c r="AG1200">
        <v>0.76</v>
      </c>
      <c r="AH1200" t="s">
        <v>36</v>
      </c>
      <c r="AI1200" t="s">
        <v>37</v>
      </c>
      <c r="AJ1200" t="s">
        <v>38</v>
      </c>
    </row>
    <row r="1201" spans="1:36" x14ac:dyDescent="0.25">
      <c r="A1201" t="s">
        <v>32</v>
      </c>
      <c r="B1201" t="s">
        <v>3668</v>
      </c>
      <c r="C1201">
        <f>YEAR(B1201)</f>
        <v>2003</v>
      </c>
      <c r="D1201">
        <v>64.5</v>
      </c>
      <c r="E1201">
        <v>53.7</v>
      </c>
      <c r="F1201">
        <v>59.6</v>
      </c>
      <c r="H1201" s="2">
        <f>IF(F1201-59.83&lt;=0,0,IF(F1201-59.83&lt;=1,1,2))</f>
        <v>0</v>
      </c>
      <c r="I1201">
        <v>64.5</v>
      </c>
      <c r="J1201">
        <v>53.7</v>
      </c>
      <c r="K1201">
        <v>59.6</v>
      </c>
      <c r="L1201">
        <v>50.6</v>
      </c>
      <c r="M1201">
        <v>72.400000000000006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19.5</v>
      </c>
      <c r="W1201">
        <v>301.39999999999998</v>
      </c>
      <c r="X1201">
        <v>1011.8</v>
      </c>
      <c r="Y1201">
        <v>60</v>
      </c>
      <c r="Z1201">
        <v>6.7</v>
      </c>
      <c r="AA1201">
        <v>0</v>
      </c>
      <c r="AB1201">
        <v>0</v>
      </c>
      <c r="AC1201">
        <v>0</v>
      </c>
      <c r="AD1201">
        <v>0</v>
      </c>
      <c r="AE1201" t="s">
        <v>3669</v>
      </c>
      <c r="AF1201" t="s">
        <v>3670</v>
      </c>
      <c r="AG1201">
        <v>0.79</v>
      </c>
      <c r="AH1201" t="s">
        <v>36</v>
      </c>
      <c r="AI1201" t="s">
        <v>37</v>
      </c>
      <c r="AJ1201" t="s">
        <v>38</v>
      </c>
    </row>
    <row r="1202" spans="1:36" x14ac:dyDescent="0.25">
      <c r="A1202" t="s">
        <v>32</v>
      </c>
      <c r="B1202" t="s">
        <v>3671</v>
      </c>
      <c r="C1202">
        <f>YEAR(B1202)</f>
        <v>2003</v>
      </c>
      <c r="D1202">
        <v>64.5</v>
      </c>
      <c r="E1202">
        <v>57.3</v>
      </c>
      <c r="F1202">
        <v>60.7</v>
      </c>
      <c r="H1202" s="2">
        <f>IF(F1202-59.83&lt;=0,0,IF(F1202-59.83&lt;=1,1,2))</f>
        <v>1</v>
      </c>
      <c r="I1202">
        <v>64.5</v>
      </c>
      <c r="J1202">
        <v>57.3</v>
      </c>
      <c r="K1202">
        <v>60.7</v>
      </c>
      <c r="L1202">
        <v>46.5</v>
      </c>
      <c r="M1202">
        <v>59.7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25.3</v>
      </c>
      <c r="W1202">
        <v>303.39999999999998</v>
      </c>
      <c r="X1202">
        <v>1016.9</v>
      </c>
      <c r="Y1202">
        <v>40.4</v>
      </c>
      <c r="Z1202">
        <v>6.8</v>
      </c>
      <c r="AA1202">
        <v>0</v>
      </c>
      <c r="AB1202">
        <v>0</v>
      </c>
      <c r="AC1202">
        <v>0</v>
      </c>
      <c r="AD1202">
        <v>0</v>
      </c>
      <c r="AE1202" t="s">
        <v>3672</v>
      </c>
      <c r="AF1202" t="s">
        <v>3673</v>
      </c>
      <c r="AG1202">
        <v>0.83</v>
      </c>
      <c r="AH1202" t="s">
        <v>36</v>
      </c>
      <c r="AI1202" t="s">
        <v>702</v>
      </c>
      <c r="AJ1202" t="s">
        <v>38</v>
      </c>
    </row>
    <row r="1203" spans="1:36" x14ac:dyDescent="0.25">
      <c r="A1203" t="s">
        <v>32</v>
      </c>
      <c r="B1203" t="s">
        <v>3674</v>
      </c>
      <c r="C1203">
        <f>YEAR(B1203)</f>
        <v>2003</v>
      </c>
      <c r="D1203">
        <v>64.5</v>
      </c>
      <c r="E1203">
        <v>53.7</v>
      </c>
      <c r="F1203">
        <v>60.9</v>
      </c>
      <c r="H1203" s="2">
        <f>IF(F1203-59.83&lt;=0,0,IF(F1203-59.83&lt;=1,1,2))</f>
        <v>2</v>
      </c>
      <c r="I1203">
        <v>64.5</v>
      </c>
      <c r="J1203">
        <v>53.7</v>
      </c>
      <c r="K1203">
        <v>60.9</v>
      </c>
      <c r="L1203">
        <v>46.8</v>
      </c>
      <c r="M1203">
        <v>60.4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20.8</v>
      </c>
      <c r="W1203">
        <v>294.3</v>
      </c>
      <c r="X1203">
        <v>1019.5</v>
      </c>
      <c r="Y1203">
        <v>30</v>
      </c>
      <c r="Z1203">
        <v>6.7</v>
      </c>
      <c r="AA1203">
        <v>0</v>
      </c>
      <c r="AB1203">
        <v>0</v>
      </c>
      <c r="AC1203">
        <v>0</v>
      </c>
      <c r="AD1203">
        <v>0</v>
      </c>
      <c r="AE1203" t="s">
        <v>3675</v>
      </c>
      <c r="AF1203" t="s">
        <v>3676</v>
      </c>
      <c r="AG1203">
        <v>0.86</v>
      </c>
      <c r="AH1203" t="s">
        <v>36</v>
      </c>
      <c r="AI1203" t="s">
        <v>37</v>
      </c>
      <c r="AJ1203" t="s">
        <v>38</v>
      </c>
    </row>
    <row r="1204" spans="1:36" x14ac:dyDescent="0.25">
      <c r="A1204" t="s">
        <v>32</v>
      </c>
      <c r="B1204" t="s">
        <v>3677</v>
      </c>
      <c r="C1204">
        <f>YEAR(B1204)</f>
        <v>2003</v>
      </c>
      <c r="D1204">
        <v>66.3</v>
      </c>
      <c r="E1204">
        <v>50.1</v>
      </c>
      <c r="F1204">
        <v>59.3</v>
      </c>
      <c r="H1204" s="2">
        <f>IF(F1204-59.83&lt;=0,0,IF(F1204-59.83&lt;=1,1,2))</f>
        <v>0</v>
      </c>
      <c r="I1204">
        <v>66.3</v>
      </c>
      <c r="J1204">
        <v>50.1</v>
      </c>
      <c r="K1204">
        <v>59.3</v>
      </c>
      <c r="L1204">
        <v>44.5</v>
      </c>
      <c r="M1204">
        <v>58.5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9.1999999999999993</v>
      </c>
      <c r="W1204">
        <v>182.3</v>
      </c>
      <c r="X1204">
        <v>1018.5</v>
      </c>
      <c r="Y1204">
        <v>30</v>
      </c>
      <c r="Z1204">
        <v>6.3</v>
      </c>
      <c r="AA1204">
        <v>0</v>
      </c>
      <c r="AB1204">
        <v>0</v>
      </c>
      <c r="AC1204">
        <v>0</v>
      </c>
      <c r="AD1204">
        <v>0</v>
      </c>
      <c r="AE1204" t="s">
        <v>3678</v>
      </c>
      <c r="AF1204" t="s">
        <v>3679</v>
      </c>
      <c r="AG1204">
        <v>0.89</v>
      </c>
      <c r="AH1204" t="s">
        <v>36</v>
      </c>
      <c r="AI1204" t="s">
        <v>37</v>
      </c>
      <c r="AJ1204" t="s">
        <v>38</v>
      </c>
    </row>
    <row r="1205" spans="1:36" x14ac:dyDescent="0.25">
      <c r="A1205" t="s">
        <v>32</v>
      </c>
      <c r="B1205" t="s">
        <v>3680</v>
      </c>
      <c r="C1205">
        <f>YEAR(B1205)</f>
        <v>2003</v>
      </c>
      <c r="D1205">
        <v>68.099999999999994</v>
      </c>
      <c r="E1205">
        <v>53.7</v>
      </c>
      <c r="F1205">
        <v>61.3</v>
      </c>
      <c r="H1205" s="2">
        <f>IF(F1205-59.83&lt;=0,0,IF(F1205-59.83&lt;=1,1,2))</f>
        <v>2</v>
      </c>
      <c r="I1205">
        <v>68.099999999999994</v>
      </c>
      <c r="J1205">
        <v>53.7</v>
      </c>
      <c r="K1205">
        <v>61.3</v>
      </c>
      <c r="L1205">
        <v>51.9</v>
      </c>
      <c r="M1205">
        <v>72.099999999999994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8.1</v>
      </c>
      <c r="W1205">
        <v>180.3</v>
      </c>
      <c r="X1205">
        <v>1021.4</v>
      </c>
      <c r="Y1205">
        <v>41.4</v>
      </c>
      <c r="Z1205">
        <v>6.4</v>
      </c>
      <c r="AA1205">
        <v>0</v>
      </c>
      <c r="AB1205">
        <v>0</v>
      </c>
      <c r="AC1205">
        <v>0</v>
      </c>
      <c r="AD1205">
        <v>0</v>
      </c>
      <c r="AE1205" t="s">
        <v>3681</v>
      </c>
      <c r="AF1205" t="s">
        <v>3682</v>
      </c>
      <c r="AG1205">
        <v>0.93</v>
      </c>
      <c r="AH1205" t="s">
        <v>36</v>
      </c>
      <c r="AI1205" t="s">
        <v>37</v>
      </c>
      <c r="AJ1205" t="s">
        <v>38</v>
      </c>
    </row>
    <row r="1206" spans="1:36" x14ac:dyDescent="0.25">
      <c r="A1206" t="s">
        <v>32</v>
      </c>
      <c r="B1206" t="s">
        <v>3683</v>
      </c>
      <c r="C1206">
        <f>YEAR(B1206)</f>
        <v>2003</v>
      </c>
      <c r="D1206">
        <v>71.7</v>
      </c>
      <c r="E1206">
        <v>53.7</v>
      </c>
      <c r="F1206">
        <v>62.2</v>
      </c>
      <c r="H1206" s="2">
        <f>IF(F1206-59.83&lt;=0,0,IF(F1206-59.83&lt;=1,1,2))</f>
        <v>2</v>
      </c>
      <c r="I1206">
        <v>71.7</v>
      </c>
      <c r="J1206">
        <v>53.7</v>
      </c>
      <c r="K1206">
        <v>62.2</v>
      </c>
      <c r="L1206">
        <v>48.7</v>
      </c>
      <c r="M1206">
        <v>63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6.9</v>
      </c>
      <c r="W1206">
        <v>139.6</v>
      </c>
      <c r="X1206">
        <v>1023.7</v>
      </c>
      <c r="Y1206">
        <v>0</v>
      </c>
      <c r="Z1206">
        <v>6.2</v>
      </c>
      <c r="AA1206">
        <v>0</v>
      </c>
      <c r="AB1206">
        <v>0</v>
      </c>
      <c r="AC1206">
        <v>0</v>
      </c>
      <c r="AD1206">
        <v>0</v>
      </c>
      <c r="AE1206" t="s">
        <v>3684</v>
      </c>
      <c r="AF1206" t="s">
        <v>3685</v>
      </c>
      <c r="AG1206">
        <v>0.96</v>
      </c>
      <c r="AH1206" t="s">
        <v>330</v>
      </c>
      <c r="AI1206" t="s">
        <v>37</v>
      </c>
      <c r="AJ1206" t="s">
        <v>331</v>
      </c>
    </row>
    <row r="1207" spans="1:36" x14ac:dyDescent="0.25">
      <c r="A1207" t="s">
        <v>32</v>
      </c>
      <c r="B1207" t="s">
        <v>3686</v>
      </c>
      <c r="C1207">
        <f>YEAR(B1207)</f>
        <v>2003</v>
      </c>
      <c r="D1207">
        <v>73.5</v>
      </c>
      <c r="E1207">
        <v>53.7</v>
      </c>
      <c r="F1207">
        <v>62.3</v>
      </c>
      <c r="H1207" s="2">
        <f>IF(F1207-59.83&lt;=0,0,IF(F1207-59.83&lt;=1,1,2))</f>
        <v>2</v>
      </c>
      <c r="I1207">
        <v>73.5</v>
      </c>
      <c r="J1207">
        <v>53.7</v>
      </c>
      <c r="K1207">
        <v>62.3</v>
      </c>
      <c r="L1207">
        <v>49</v>
      </c>
      <c r="M1207">
        <v>62.8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8.1</v>
      </c>
      <c r="W1207">
        <v>171.4</v>
      </c>
      <c r="X1207">
        <v>1022.2</v>
      </c>
      <c r="Y1207">
        <v>0</v>
      </c>
      <c r="Z1207">
        <v>6.2</v>
      </c>
      <c r="AA1207">
        <v>0</v>
      </c>
      <c r="AB1207">
        <v>0</v>
      </c>
      <c r="AC1207">
        <v>0</v>
      </c>
      <c r="AD1207">
        <v>0</v>
      </c>
      <c r="AE1207" t="s">
        <v>3687</v>
      </c>
      <c r="AF1207" t="s">
        <v>3688</v>
      </c>
      <c r="AG1207">
        <v>0</v>
      </c>
      <c r="AH1207" t="s">
        <v>330</v>
      </c>
      <c r="AI1207" t="s">
        <v>37</v>
      </c>
      <c r="AJ1207" t="s">
        <v>331</v>
      </c>
    </row>
    <row r="1208" spans="1:36" x14ac:dyDescent="0.25">
      <c r="A1208" t="s">
        <v>32</v>
      </c>
      <c r="B1208" t="s">
        <v>3689</v>
      </c>
      <c r="C1208">
        <f>YEAR(B1208)</f>
        <v>2003</v>
      </c>
      <c r="D1208">
        <v>75.3</v>
      </c>
      <c r="E1208">
        <v>55.5</v>
      </c>
      <c r="F1208">
        <v>66.5</v>
      </c>
      <c r="H1208" s="2">
        <f>IF(F1208-59.83&lt;=0,0,IF(F1208-59.83&lt;=1,1,2))</f>
        <v>2</v>
      </c>
      <c r="I1208">
        <v>75.3</v>
      </c>
      <c r="J1208">
        <v>55.5</v>
      </c>
      <c r="K1208">
        <v>66.5</v>
      </c>
      <c r="L1208">
        <v>49.9</v>
      </c>
      <c r="M1208">
        <v>56.2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8.1</v>
      </c>
      <c r="W1208">
        <v>181.7</v>
      </c>
      <c r="X1208">
        <v>1019.1</v>
      </c>
      <c r="Y1208">
        <v>0</v>
      </c>
      <c r="Z1208">
        <v>6.2</v>
      </c>
      <c r="AA1208">
        <v>0</v>
      </c>
      <c r="AB1208">
        <v>0</v>
      </c>
      <c r="AC1208">
        <v>0</v>
      </c>
      <c r="AD1208">
        <v>0</v>
      </c>
      <c r="AE1208" t="s">
        <v>3690</v>
      </c>
      <c r="AF1208" t="s">
        <v>3691</v>
      </c>
      <c r="AG1208">
        <v>0.03</v>
      </c>
      <c r="AH1208" t="s">
        <v>330</v>
      </c>
      <c r="AI1208" t="s">
        <v>37</v>
      </c>
      <c r="AJ1208" t="s">
        <v>331</v>
      </c>
    </row>
    <row r="1209" spans="1:36" x14ac:dyDescent="0.25">
      <c r="A1209" t="s">
        <v>32</v>
      </c>
      <c r="B1209" t="s">
        <v>3692</v>
      </c>
      <c r="C1209">
        <f>YEAR(B1209)</f>
        <v>2003</v>
      </c>
      <c r="D1209">
        <v>75.3</v>
      </c>
      <c r="E1209">
        <v>55.5</v>
      </c>
      <c r="F1209">
        <v>66.5</v>
      </c>
      <c r="H1209" s="2">
        <f>IF(F1209-59.83&lt;=0,0,IF(F1209-59.83&lt;=1,1,2))</f>
        <v>2</v>
      </c>
      <c r="I1209">
        <v>75.3</v>
      </c>
      <c r="J1209">
        <v>55.5</v>
      </c>
      <c r="K1209">
        <v>66.5</v>
      </c>
      <c r="L1209">
        <v>53</v>
      </c>
      <c r="M1209">
        <v>62.9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9.1999999999999993</v>
      </c>
      <c r="W1209">
        <v>169.6</v>
      </c>
      <c r="X1209">
        <v>1017.8</v>
      </c>
      <c r="Y1209">
        <v>30</v>
      </c>
      <c r="Z1209">
        <v>6.3</v>
      </c>
      <c r="AA1209">
        <v>0</v>
      </c>
      <c r="AB1209">
        <v>0</v>
      </c>
      <c r="AC1209">
        <v>0</v>
      </c>
      <c r="AD1209">
        <v>0</v>
      </c>
      <c r="AE1209" t="s">
        <v>3693</v>
      </c>
      <c r="AF1209" t="s">
        <v>3694</v>
      </c>
      <c r="AG1209">
        <v>0.06</v>
      </c>
      <c r="AH1209" t="s">
        <v>36</v>
      </c>
      <c r="AI1209" t="s">
        <v>37</v>
      </c>
      <c r="AJ1209" t="s">
        <v>38</v>
      </c>
    </row>
    <row r="1210" spans="1:36" x14ac:dyDescent="0.25">
      <c r="A1210" t="s">
        <v>32</v>
      </c>
      <c r="B1210" t="s">
        <v>3695</v>
      </c>
      <c r="C1210">
        <f>YEAR(B1210)</f>
        <v>2003</v>
      </c>
      <c r="D1210">
        <v>78.900000000000006</v>
      </c>
      <c r="E1210">
        <v>57.3</v>
      </c>
      <c r="F1210">
        <v>68.8</v>
      </c>
      <c r="H1210" s="2">
        <f>IF(F1210-59.83&lt;=0,0,IF(F1210-59.83&lt;=1,1,2))</f>
        <v>2</v>
      </c>
      <c r="I1210">
        <v>78.900000000000006</v>
      </c>
      <c r="J1210">
        <v>57.3</v>
      </c>
      <c r="K1210">
        <v>68.8</v>
      </c>
      <c r="L1210">
        <v>51.1</v>
      </c>
      <c r="M1210">
        <v>55.4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8.1</v>
      </c>
      <c r="W1210">
        <v>160.6</v>
      </c>
      <c r="X1210">
        <v>1016.8</v>
      </c>
      <c r="Y1210">
        <v>0</v>
      </c>
      <c r="Z1210">
        <v>6.2</v>
      </c>
      <c r="AA1210">
        <v>0</v>
      </c>
      <c r="AB1210">
        <v>0</v>
      </c>
      <c r="AC1210">
        <v>0</v>
      </c>
      <c r="AD1210">
        <v>0</v>
      </c>
      <c r="AE1210" t="s">
        <v>3696</v>
      </c>
      <c r="AF1210" t="s">
        <v>3697</v>
      </c>
      <c r="AG1210">
        <v>0.1</v>
      </c>
      <c r="AH1210" t="s">
        <v>330</v>
      </c>
      <c r="AI1210" t="s">
        <v>37</v>
      </c>
      <c r="AJ1210" t="s">
        <v>331</v>
      </c>
    </row>
    <row r="1211" spans="1:36" x14ac:dyDescent="0.25">
      <c r="A1211" t="s">
        <v>32</v>
      </c>
      <c r="B1211" t="s">
        <v>3698</v>
      </c>
      <c r="C1211">
        <f>YEAR(B1211)</f>
        <v>2003</v>
      </c>
      <c r="D1211">
        <v>73.5</v>
      </c>
      <c r="E1211">
        <v>57.3</v>
      </c>
      <c r="F1211">
        <v>67</v>
      </c>
      <c r="H1211" s="2">
        <f>IF(F1211-59.83&lt;=0,0,IF(F1211-59.83&lt;=1,1,2))</f>
        <v>2</v>
      </c>
      <c r="I1211">
        <v>73.5</v>
      </c>
      <c r="J1211">
        <v>57.3</v>
      </c>
      <c r="K1211">
        <v>67</v>
      </c>
      <c r="L1211">
        <v>53.8</v>
      </c>
      <c r="M1211">
        <v>63.4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9.1999999999999993</v>
      </c>
      <c r="W1211">
        <v>187.9</v>
      </c>
      <c r="X1211">
        <v>1015.4</v>
      </c>
      <c r="Y1211">
        <v>0</v>
      </c>
      <c r="Z1211">
        <v>6.2</v>
      </c>
      <c r="AA1211">
        <v>0</v>
      </c>
      <c r="AB1211">
        <v>0</v>
      </c>
      <c r="AC1211">
        <v>0</v>
      </c>
      <c r="AD1211">
        <v>0</v>
      </c>
      <c r="AE1211" t="s">
        <v>3699</v>
      </c>
      <c r="AF1211" t="s">
        <v>3700</v>
      </c>
      <c r="AG1211">
        <v>0.13</v>
      </c>
      <c r="AH1211" t="s">
        <v>330</v>
      </c>
      <c r="AI1211" t="s">
        <v>37</v>
      </c>
      <c r="AJ1211" t="s">
        <v>331</v>
      </c>
    </row>
    <row r="1212" spans="1:36" x14ac:dyDescent="0.25">
      <c r="A1212" t="s">
        <v>32</v>
      </c>
      <c r="B1212" t="s">
        <v>3701</v>
      </c>
      <c r="C1212">
        <f>YEAR(B1212)</f>
        <v>2003</v>
      </c>
      <c r="D1212">
        <v>71.7</v>
      </c>
      <c r="E1212">
        <v>59.1</v>
      </c>
      <c r="F1212">
        <v>67.400000000000006</v>
      </c>
      <c r="H1212" s="2">
        <f>IF(F1212-59.83&lt;=0,0,IF(F1212-59.83&lt;=1,1,2))</f>
        <v>2</v>
      </c>
      <c r="I1212">
        <v>71.7</v>
      </c>
      <c r="J1212">
        <v>59.1</v>
      </c>
      <c r="K1212">
        <v>67.400000000000006</v>
      </c>
      <c r="L1212">
        <v>54.9</v>
      </c>
      <c r="M1212">
        <v>64.900000000000006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23</v>
      </c>
      <c r="W1212">
        <v>297.5</v>
      </c>
      <c r="X1212">
        <v>1015.2</v>
      </c>
      <c r="Y1212">
        <v>43.3</v>
      </c>
      <c r="Z1212">
        <v>6.4</v>
      </c>
      <c r="AA1212">
        <v>0</v>
      </c>
      <c r="AB1212">
        <v>0</v>
      </c>
      <c r="AC1212">
        <v>0</v>
      </c>
      <c r="AD1212">
        <v>0</v>
      </c>
      <c r="AE1212" t="s">
        <v>3702</v>
      </c>
      <c r="AF1212" t="s">
        <v>3703</v>
      </c>
      <c r="AG1212">
        <v>0.17</v>
      </c>
      <c r="AH1212" t="s">
        <v>36</v>
      </c>
      <c r="AI1212" t="s">
        <v>37</v>
      </c>
      <c r="AJ1212" t="s">
        <v>38</v>
      </c>
    </row>
    <row r="1213" spans="1:36" x14ac:dyDescent="0.25">
      <c r="A1213" t="s">
        <v>32</v>
      </c>
      <c r="B1213" t="s">
        <v>3704</v>
      </c>
      <c r="C1213">
        <f>YEAR(B1213)</f>
        <v>2003</v>
      </c>
      <c r="D1213">
        <v>69.900000000000006</v>
      </c>
      <c r="E1213">
        <v>60.9</v>
      </c>
      <c r="F1213">
        <v>66.5</v>
      </c>
      <c r="H1213" s="2">
        <f>IF(F1213-59.83&lt;=0,0,IF(F1213-59.83&lt;=1,1,2))</f>
        <v>2</v>
      </c>
      <c r="I1213">
        <v>69.900000000000006</v>
      </c>
      <c r="J1213">
        <v>60.9</v>
      </c>
      <c r="K1213">
        <v>66.5</v>
      </c>
      <c r="L1213">
        <v>52.9</v>
      </c>
      <c r="M1213">
        <v>61.7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21.9</v>
      </c>
      <c r="W1213">
        <v>299.8</v>
      </c>
      <c r="X1213">
        <v>1016.4</v>
      </c>
      <c r="Y1213">
        <v>0</v>
      </c>
      <c r="Z1213">
        <v>6.2</v>
      </c>
      <c r="AA1213">
        <v>0</v>
      </c>
      <c r="AB1213">
        <v>0</v>
      </c>
      <c r="AC1213">
        <v>0</v>
      </c>
      <c r="AD1213">
        <v>0</v>
      </c>
      <c r="AE1213" t="s">
        <v>3705</v>
      </c>
      <c r="AF1213" t="s">
        <v>3706</v>
      </c>
      <c r="AG1213">
        <v>0.2</v>
      </c>
      <c r="AH1213" t="s">
        <v>330</v>
      </c>
      <c r="AI1213" t="s">
        <v>37</v>
      </c>
      <c r="AJ1213" t="s">
        <v>331</v>
      </c>
    </row>
    <row r="1214" spans="1:36" x14ac:dyDescent="0.25">
      <c r="A1214" t="s">
        <v>32</v>
      </c>
      <c r="B1214" t="s">
        <v>3707</v>
      </c>
      <c r="C1214">
        <f>YEAR(B1214)</f>
        <v>2003</v>
      </c>
      <c r="D1214">
        <v>69.900000000000006</v>
      </c>
      <c r="E1214">
        <v>57.3</v>
      </c>
      <c r="F1214">
        <v>65.400000000000006</v>
      </c>
      <c r="H1214" s="2">
        <f>IF(F1214-59.83&lt;=0,0,IF(F1214-59.83&lt;=1,1,2))</f>
        <v>2</v>
      </c>
      <c r="I1214">
        <v>69.900000000000006</v>
      </c>
      <c r="J1214">
        <v>57.3</v>
      </c>
      <c r="K1214">
        <v>65.400000000000006</v>
      </c>
      <c r="L1214">
        <v>52.5</v>
      </c>
      <c r="M1214">
        <v>63.7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18.3</v>
      </c>
      <c r="W1214">
        <v>304</v>
      </c>
      <c r="X1214">
        <v>1016.9</v>
      </c>
      <c r="Y1214">
        <v>0</v>
      </c>
      <c r="Z1214">
        <v>6.2</v>
      </c>
      <c r="AA1214">
        <v>0</v>
      </c>
      <c r="AB1214">
        <v>0</v>
      </c>
      <c r="AC1214">
        <v>0</v>
      </c>
      <c r="AD1214">
        <v>0</v>
      </c>
      <c r="AE1214" t="s">
        <v>3708</v>
      </c>
      <c r="AF1214" t="s">
        <v>3709</v>
      </c>
      <c r="AG1214">
        <v>0.23</v>
      </c>
      <c r="AH1214" t="s">
        <v>330</v>
      </c>
      <c r="AI1214" t="s">
        <v>37</v>
      </c>
      <c r="AJ1214" t="s">
        <v>331</v>
      </c>
    </row>
    <row r="1215" spans="1:36" x14ac:dyDescent="0.25">
      <c r="A1215" t="s">
        <v>32</v>
      </c>
      <c r="B1215" t="s">
        <v>3710</v>
      </c>
      <c r="C1215">
        <f>YEAR(B1215)</f>
        <v>2003</v>
      </c>
      <c r="D1215">
        <v>71.7</v>
      </c>
      <c r="E1215">
        <v>55.5</v>
      </c>
      <c r="F1215">
        <v>64</v>
      </c>
      <c r="H1215" s="2">
        <f>IF(F1215-59.83&lt;=0,0,IF(F1215-59.83&lt;=1,1,2))</f>
        <v>2</v>
      </c>
      <c r="I1215">
        <v>71.7</v>
      </c>
      <c r="J1215">
        <v>55.5</v>
      </c>
      <c r="K1215">
        <v>64</v>
      </c>
      <c r="L1215">
        <v>46.3</v>
      </c>
      <c r="M1215">
        <v>53.4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10.3</v>
      </c>
      <c r="W1215">
        <v>201.6</v>
      </c>
      <c r="X1215">
        <v>1015.5</v>
      </c>
      <c r="Y1215">
        <v>0</v>
      </c>
      <c r="Z1215">
        <v>6.2</v>
      </c>
      <c r="AA1215">
        <v>0</v>
      </c>
      <c r="AB1215">
        <v>0</v>
      </c>
      <c r="AC1215">
        <v>0</v>
      </c>
      <c r="AD1215">
        <v>0</v>
      </c>
      <c r="AE1215" t="s">
        <v>3711</v>
      </c>
      <c r="AF1215" t="s">
        <v>3712</v>
      </c>
      <c r="AG1215">
        <v>0.25</v>
      </c>
      <c r="AH1215" t="s">
        <v>330</v>
      </c>
      <c r="AI1215" t="s">
        <v>37</v>
      </c>
      <c r="AJ1215" t="s">
        <v>331</v>
      </c>
    </row>
    <row r="1216" spans="1:36" x14ac:dyDescent="0.25">
      <c r="A1216" t="s">
        <v>32</v>
      </c>
      <c r="B1216" t="s">
        <v>3713</v>
      </c>
      <c r="C1216">
        <f>YEAR(B1216)</f>
        <v>2003</v>
      </c>
      <c r="D1216">
        <v>73.5</v>
      </c>
      <c r="E1216">
        <v>55.5</v>
      </c>
      <c r="F1216">
        <v>64.599999999999994</v>
      </c>
      <c r="H1216" s="2">
        <f>IF(F1216-59.83&lt;=0,0,IF(F1216-59.83&lt;=1,1,2))</f>
        <v>2</v>
      </c>
      <c r="I1216">
        <v>73.5</v>
      </c>
      <c r="J1216">
        <v>55.5</v>
      </c>
      <c r="K1216">
        <v>64.599999999999994</v>
      </c>
      <c r="L1216">
        <v>43.8</v>
      </c>
      <c r="M1216">
        <v>47.3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8.1</v>
      </c>
      <c r="W1216">
        <v>172.7</v>
      </c>
      <c r="X1216">
        <v>1015.4</v>
      </c>
      <c r="Y1216">
        <v>0</v>
      </c>
      <c r="Z1216">
        <v>6.2</v>
      </c>
      <c r="AA1216">
        <v>0</v>
      </c>
      <c r="AB1216">
        <v>0</v>
      </c>
      <c r="AC1216">
        <v>0</v>
      </c>
      <c r="AD1216">
        <v>0</v>
      </c>
      <c r="AE1216" t="s">
        <v>3714</v>
      </c>
      <c r="AF1216" t="s">
        <v>3715</v>
      </c>
      <c r="AG1216">
        <v>0.3</v>
      </c>
      <c r="AH1216" t="s">
        <v>330</v>
      </c>
      <c r="AI1216" t="s">
        <v>37</v>
      </c>
      <c r="AJ1216" t="s">
        <v>331</v>
      </c>
    </row>
    <row r="1217" spans="1:36" x14ac:dyDescent="0.25">
      <c r="A1217" t="s">
        <v>32</v>
      </c>
      <c r="B1217" t="s">
        <v>3716</v>
      </c>
      <c r="C1217">
        <f>YEAR(B1217)</f>
        <v>2003</v>
      </c>
      <c r="D1217">
        <v>75.3</v>
      </c>
      <c r="E1217">
        <v>57.3</v>
      </c>
      <c r="F1217">
        <v>67.099999999999994</v>
      </c>
      <c r="H1217" s="2">
        <f>IF(F1217-59.83&lt;=0,0,IF(F1217-59.83&lt;=1,1,2))</f>
        <v>2</v>
      </c>
      <c r="I1217">
        <v>75.3</v>
      </c>
      <c r="J1217">
        <v>57.3</v>
      </c>
      <c r="K1217">
        <v>67.099999999999994</v>
      </c>
      <c r="L1217">
        <v>49.3</v>
      </c>
      <c r="M1217">
        <v>53.1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8.1</v>
      </c>
      <c r="W1217">
        <v>188.5</v>
      </c>
      <c r="X1217">
        <v>1015.2</v>
      </c>
      <c r="Y1217">
        <v>0</v>
      </c>
      <c r="Z1217">
        <v>6.2</v>
      </c>
      <c r="AA1217">
        <v>0</v>
      </c>
      <c r="AB1217">
        <v>0</v>
      </c>
      <c r="AC1217">
        <v>0</v>
      </c>
      <c r="AD1217">
        <v>0</v>
      </c>
      <c r="AE1217" t="s">
        <v>3717</v>
      </c>
      <c r="AF1217" t="s">
        <v>3718</v>
      </c>
      <c r="AG1217">
        <v>0.34</v>
      </c>
      <c r="AH1217" t="s">
        <v>330</v>
      </c>
      <c r="AI1217" t="s">
        <v>37</v>
      </c>
      <c r="AJ1217" t="s">
        <v>331</v>
      </c>
    </row>
    <row r="1218" spans="1:36" x14ac:dyDescent="0.25">
      <c r="A1218" t="s">
        <v>32</v>
      </c>
      <c r="B1218" t="s">
        <v>3719</v>
      </c>
      <c r="C1218">
        <f>YEAR(B1218)</f>
        <v>2003</v>
      </c>
      <c r="D1218">
        <v>77.099999999999994</v>
      </c>
      <c r="E1218">
        <v>59.1</v>
      </c>
      <c r="F1218">
        <v>69.099999999999994</v>
      </c>
      <c r="H1218" s="2">
        <f>IF(F1218-59.83&lt;=0,0,IF(F1218-59.83&lt;=1,1,2))</f>
        <v>2</v>
      </c>
      <c r="I1218">
        <v>77.099999999999994</v>
      </c>
      <c r="J1218">
        <v>59.1</v>
      </c>
      <c r="K1218">
        <v>69.099999999999994</v>
      </c>
      <c r="L1218">
        <v>51.2</v>
      </c>
      <c r="M1218">
        <v>53.9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6.9</v>
      </c>
      <c r="W1218">
        <v>157.9</v>
      </c>
      <c r="X1218">
        <v>1014.2</v>
      </c>
      <c r="Y1218">
        <v>30</v>
      </c>
      <c r="Z1218">
        <v>6.4</v>
      </c>
      <c r="AA1218">
        <v>0</v>
      </c>
      <c r="AB1218">
        <v>0</v>
      </c>
      <c r="AC1218">
        <v>0</v>
      </c>
      <c r="AD1218">
        <v>0</v>
      </c>
      <c r="AE1218" t="s">
        <v>3720</v>
      </c>
      <c r="AF1218" t="s">
        <v>3721</v>
      </c>
      <c r="AG1218">
        <v>0.37</v>
      </c>
      <c r="AH1218" t="s">
        <v>36</v>
      </c>
      <c r="AI1218" t="s">
        <v>37</v>
      </c>
      <c r="AJ1218" t="s">
        <v>38</v>
      </c>
    </row>
    <row r="1219" spans="1:36" x14ac:dyDescent="0.25">
      <c r="A1219" t="s">
        <v>32</v>
      </c>
      <c r="B1219" t="s">
        <v>3722</v>
      </c>
      <c r="C1219">
        <f>YEAR(B1219)</f>
        <v>2003</v>
      </c>
      <c r="D1219">
        <v>77.099999999999994</v>
      </c>
      <c r="E1219">
        <v>59.1</v>
      </c>
      <c r="F1219">
        <v>69.5</v>
      </c>
      <c r="H1219" s="2">
        <f>IF(F1219-59.83&lt;=0,0,IF(F1219-59.83&lt;=1,1,2))</f>
        <v>2</v>
      </c>
      <c r="I1219">
        <v>77.099999999999994</v>
      </c>
      <c r="J1219">
        <v>59.1</v>
      </c>
      <c r="K1219">
        <v>69.5</v>
      </c>
      <c r="L1219">
        <v>53</v>
      </c>
      <c r="M1219">
        <v>57.3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5.8</v>
      </c>
      <c r="W1219">
        <v>162.4</v>
      </c>
      <c r="X1219">
        <v>1012.9</v>
      </c>
      <c r="Y1219">
        <v>0</v>
      </c>
      <c r="Z1219">
        <v>6.2</v>
      </c>
      <c r="AA1219">
        <v>0</v>
      </c>
      <c r="AB1219">
        <v>0</v>
      </c>
      <c r="AC1219">
        <v>0</v>
      </c>
      <c r="AD1219">
        <v>0</v>
      </c>
      <c r="AE1219" t="s">
        <v>3723</v>
      </c>
      <c r="AF1219" t="s">
        <v>3724</v>
      </c>
      <c r="AG1219">
        <v>0.41</v>
      </c>
      <c r="AH1219" t="s">
        <v>330</v>
      </c>
      <c r="AI1219" t="s">
        <v>37</v>
      </c>
      <c r="AJ1219" t="s">
        <v>331</v>
      </c>
    </row>
    <row r="1220" spans="1:36" x14ac:dyDescent="0.25">
      <c r="A1220" t="s">
        <v>32</v>
      </c>
      <c r="B1220" t="s">
        <v>3725</v>
      </c>
      <c r="C1220">
        <f>YEAR(B1220)</f>
        <v>2003</v>
      </c>
      <c r="D1220">
        <v>75.3</v>
      </c>
      <c r="E1220">
        <v>62.7</v>
      </c>
      <c r="F1220">
        <v>69.8</v>
      </c>
      <c r="H1220" s="2">
        <f>IF(F1220-59.83&lt;=0,0,IF(F1220-59.83&lt;=1,1,2))</f>
        <v>2</v>
      </c>
      <c r="I1220">
        <v>75.3</v>
      </c>
      <c r="J1220">
        <v>62.7</v>
      </c>
      <c r="K1220">
        <v>69.8</v>
      </c>
      <c r="L1220">
        <v>52.2</v>
      </c>
      <c r="M1220">
        <v>54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10.3</v>
      </c>
      <c r="W1220">
        <v>135.9</v>
      </c>
      <c r="X1220">
        <v>1010</v>
      </c>
      <c r="Y1220">
        <v>75</v>
      </c>
      <c r="Z1220">
        <v>6.4</v>
      </c>
      <c r="AA1220">
        <v>0</v>
      </c>
      <c r="AB1220">
        <v>0</v>
      </c>
      <c r="AC1220">
        <v>0</v>
      </c>
      <c r="AD1220">
        <v>0</v>
      </c>
      <c r="AE1220" t="s">
        <v>3726</v>
      </c>
      <c r="AF1220" t="s">
        <v>3727</v>
      </c>
      <c r="AG1220">
        <v>0.44</v>
      </c>
      <c r="AH1220" t="s">
        <v>36</v>
      </c>
      <c r="AI1220" t="s">
        <v>37</v>
      </c>
      <c r="AJ1220" t="s">
        <v>38</v>
      </c>
    </row>
    <row r="1221" spans="1:36" x14ac:dyDescent="0.25">
      <c r="A1221" t="s">
        <v>32</v>
      </c>
      <c r="B1221" t="s">
        <v>3728</v>
      </c>
      <c r="C1221">
        <f>YEAR(B1221)</f>
        <v>2003</v>
      </c>
      <c r="D1221">
        <v>73.5</v>
      </c>
      <c r="E1221">
        <v>66.3</v>
      </c>
      <c r="F1221">
        <v>70.5</v>
      </c>
      <c r="H1221" s="2">
        <f>IF(F1221-59.83&lt;=0,0,IF(F1221-59.83&lt;=1,1,2))</f>
        <v>2</v>
      </c>
      <c r="I1221">
        <v>73.5</v>
      </c>
      <c r="J1221">
        <v>66.3</v>
      </c>
      <c r="K1221">
        <v>70.5</v>
      </c>
      <c r="L1221">
        <v>62.9</v>
      </c>
      <c r="M1221">
        <v>77.2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10.3</v>
      </c>
      <c r="W1221">
        <v>316.39999999999998</v>
      </c>
      <c r="X1221">
        <v>1008.6</v>
      </c>
      <c r="Y1221">
        <v>70</v>
      </c>
      <c r="Z1221">
        <v>6.8</v>
      </c>
      <c r="AA1221">
        <v>0</v>
      </c>
      <c r="AB1221">
        <v>0</v>
      </c>
      <c r="AC1221">
        <v>0</v>
      </c>
      <c r="AD1221">
        <v>0</v>
      </c>
      <c r="AE1221" t="s">
        <v>3729</v>
      </c>
      <c r="AF1221" t="s">
        <v>3730</v>
      </c>
      <c r="AG1221">
        <v>0.47</v>
      </c>
      <c r="AH1221" t="s">
        <v>36</v>
      </c>
      <c r="AI1221" t="s">
        <v>37</v>
      </c>
      <c r="AJ1221" t="s">
        <v>38</v>
      </c>
    </row>
    <row r="1222" spans="1:36" x14ac:dyDescent="0.25">
      <c r="A1222" t="s">
        <v>32</v>
      </c>
      <c r="B1222" t="s">
        <v>3731</v>
      </c>
      <c r="C1222">
        <f>YEAR(B1222)</f>
        <v>2003</v>
      </c>
      <c r="D1222">
        <v>77.099999999999994</v>
      </c>
      <c r="E1222">
        <v>60.9</v>
      </c>
      <c r="F1222">
        <v>69.5</v>
      </c>
      <c r="H1222" s="2">
        <f>IF(F1222-59.83&lt;=0,0,IF(F1222-59.83&lt;=1,1,2))</f>
        <v>2</v>
      </c>
      <c r="I1222">
        <v>77.099999999999994</v>
      </c>
      <c r="J1222">
        <v>60.9</v>
      </c>
      <c r="K1222">
        <v>69.5</v>
      </c>
      <c r="L1222">
        <v>60.7</v>
      </c>
      <c r="M1222">
        <v>75.2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6.9</v>
      </c>
      <c r="W1222">
        <v>319.10000000000002</v>
      </c>
      <c r="X1222">
        <v>1010.6</v>
      </c>
      <c r="Y1222">
        <v>30</v>
      </c>
      <c r="Z1222">
        <v>6.3</v>
      </c>
      <c r="AA1222">
        <v>0</v>
      </c>
      <c r="AB1222">
        <v>0</v>
      </c>
      <c r="AC1222">
        <v>0</v>
      </c>
      <c r="AD1222">
        <v>0</v>
      </c>
      <c r="AE1222" t="s">
        <v>3732</v>
      </c>
      <c r="AF1222" t="s">
        <v>3733</v>
      </c>
      <c r="AG1222">
        <v>0.5</v>
      </c>
      <c r="AH1222" t="s">
        <v>36</v>
      </c>
      <c r="AI1222" t="s">
        <v>37</v>
      </c>
      <c r="AJ1222" t="s">
        <v>38</v>
      </c>
    </row>
    <row r="1223" spans="1:36" x14ac:dyDescent="0.25">
      <c r="A1223" t="s">
        <v>32</v>
      </c>
      <c r="B1223" t="s">
        <v>3734</v>
      </c>
      <c r="C1223">
        <f>YEAR(B1223)</f>
        <v>2003</v>
      </c>
      <c r="D1223">
        <v>77.099999999999994</v>
      </c>
      <c r="E1223">
        <v>60.9</v>
      </c>
      <c r="F1223">
        <v>69.7</v>
      </c>
      <c r="H1223" s="2">
        <f>IF(F1223-59.83&lt;=0,0,IF(F1223-59.83&lt;=1,1,2))</f>
        <v>2</v>
      </c>
      <c r="I1223">
        <v>77.099999999999994</v>
      </c>
      <c r="J1223">
        <v>60.9</v>
      </c>
      <c r="K1223">
        <v>69.7</v>
      </c>
      <c r="L1223">
        <v>59.6</v>
      </c>
      <c r="M1223">
        <v>71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8.1</v>
      </c>
      <c r="W1223">
        <v>152.1</v>
      </c>
      <c r="X1223">
        <v>1013.2</v>
      </c>
      <c r="Y1223">
        <v>30</v>
      </c>
      <c r="Z1223">
        <v>6.3</v>
      </c>
      <c r="AA1223">
        <v>0</v>
      </c>
      <c r="AB1223">
        <v>0</v>
      </c>
      <c r="AC1223">
        <v>0</v>
      </c>
      <c r="AD1223">
        <v>0</v>
      </c>
      <c r="AE1223" t="s">
        <v>3735</v>
      </c>
      <c r="AF1223" t="s">
        <v>3736</v>
      </c>
      <c r="AG1223">
        <v>0.54</v>
      </c>
      <c r="AH1223" t="s">
        <v>36</v>
      </c>
      <c r="AI1223" t="s">
        <v>37</v>
      </c>
      <c r="AJ1223" t="s">
        <v>38</v>
      </c>
    </row>
    <row r="1224" spans="1:36" x14ac:dyDescent="0.25">
      <c r="A1224" t="s">
        <v>32</v>
      </c>
      <c r="B1224" t="s">
        <v>3737</v>
      </c>
      <c r="C1224">
        <f>YEAR(B1224)</f>
        <v>2003</v>
      </c>
      <c r="D1224">
        <v>75.3</v>
      </c>
      <c r="E1224">
        <v>60.9</v>
      </c>
      <c r="F1224">
        <v>68.900000000000006</v>
      </c>
      <c r="H1224" s="2">
        <f>IF(F1224-59.83&lt;=0,0,IF(F1224-59.83&lt;=1,1,2))</f>
        <v>2</v>
      </c>
      <c r="I1224">
        <v>75.3</v>
      </c>
      <c r="J1224">
        <v>60.9</v>
      </c>
      <c r="K1224">
        <v>68.900000000000006</v>
      </c>
      <c r="L1224">
        <v>62.1</v>
      </c>
      <c r="M1224">
        <v>79.5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10.3</v>
      </c>
      <c r="W1224">
        <v>311.89999999999998</v>
      </c>
      <c r="X1224">
        <v>1013.5</v>
      </c>
      <c r="Y1224">
        <v>34.700000000000003</v>
      </c>
      <c r="Z1224">
        <v>6.6</v>
      </c>
      <c r="AA1224">
        <v>0</v>
      </c>
      <c r="AB1224">
        <v>0</v>
      </c>
      <c r="AC1224">
        <v>0</v>
      </c>
      <c r="AD1224">
        <v>0</v>
      </c>
      <c r="AE1224" t="s">
        <v>3738</v>
      </c>
      <c r="AF1224" t="s">
        <v>3739</v>
      </c>
      <c r="AG1224">
        <v>0.56999999999999995</v>
      </c>
      <c r="AH1224" t="s">
        <v>36</v>
      </c>
      <c r="AI1224" t="s">
        <v>37</v>
      </c>
      <c r="AJ1224" t="s">
        <v>38</v>
      </c>
    </row>
    <row r="1225" spans="1:36" x14ac:dyDescent="0.25">
      <c r="A1225" t="s">
        <v>32</v>
      </c>
      <c r="B1225" t="s">
        <v>3740</v>
      </c>
      <c r="C1225">
        <f>YEAR(B1225)</f>
        <v>2003</v>
      </c>
      <c r="D1225">
        <v>75.3</v>
      </c>
      <c r="E1225">
        <v>62.7</v>
      </c>
      <c r="F1225">
        <v>69.599999999999994</v>
      </c>
      <c r="H1225" s="2">
        <f>IF(F1225-59.83&lt;=0,0,IF(F1225-59.83&lt;=1,1,2))</f>
        <v>2</v>
      </c>
      <c r="I1225">
        <v>75.3</v>
      </c>
      <c r="J1225">
        <v>62.7</v>
      </c>
      <c r="K1225">
        <v>69.599999999999994</v>
      </c>
      <c r="L1225">
        <v>59.4</v>
      </c>
      <c r="M1225">
        <v>70.900000000000006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11.4</v>
      </c>
      <c r="W1225">
        <v>309.5</v>
      </c>
      <c r="X1225">
        <v>1013.6</v>
      </c>
      <c r="Y1225">
        <v>56.7</v>
      </c>
      <c r="Z1225">
        <v>6.6</v>
      </c>
      <c r="AA1225">
        <v>0</v>
      </c>
      <c r="AB1225">
        <v>0</v>
      </c>
      <c r="AC1225">
        <v>0</v>
      </c>
      <c r="AD1225">
        <v>0</v>
      </c>
      <c r="AE1225" t="s">
        <v>3741</v>
      </c>
      <c r="AF1225" t="s">
        <v>3742</v>
      </c>
      <c r="AG1225">
        <v>0.61</v>
      </c>
      <c r="AH1225" t="s">
        <v>36</v>
      </c>
      <c r="AI1225" t="s">
        <v>37</v>
      </c>
      <c r="AJ1225" t="s">
        <v>38</v>
      </c>
    </row>
    <row r="1226" spans="1:36" x14ac:dyDescent="0.25">
      <c r="A1226" t="s">
        <v>32</v>
      </c>
      <c r="B1226" t="s">
        <v>3743</v>
      </c>
      <c r="C1226">
        <f>YEAR(B1226)</f>
        <v>2003</v>
      </c>
      <c r="D1226">
        <v>73.5</v>
      </c>
      <c r="E1226">
        <v>60.9</v>
      </c>
      <c r="F1226">
        <v>69.599999999999994</v>
      </c>
      <c r="H1226" s="2">
        <f>IF(F1226-59.83&lt;=0,0,IF(F1226-59.83&lt;=1,1,2))</f>
        <v>2</v>
      </c>
      <c r="I1226">
        <v>73.5</v>
      </c>
      <c r="J1226">
        <v>60.9</v>
      </c>
      <c r="K1226">
        <v>69.599999999999994</v>
      </c>
      <c r="L1226">
        <v>56.7</v>
      </c>
      <c r="M1226">
        <v>64.3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20.8</v>
      </c>
      <c r="W1226">
        <v>308.2</v>
      </c>
      <c r="X1226">
        <v>1013.8</v>
      </c>
      <c r="Y1226">
        <v>34.700000000000003</v>
      </c>
      <c r="Z1226">
        <v>6.6</v>
      </c>
      <c r="AA1226">
        <v>0</v>
      </c>
      <c r="AB1226">
        <v>0</v>
      </c>
      <c r="AC1226">
        <v>0</v>
      </c>
      <c r="AD1226">
        <v>0</v>
      </c>
      <c r="AE1226" t="s">
        <v>3744</v>
      </c>
      <c r="AF1226" t="s">
        <v>3745</v>
      </c>
      <c r="AG1226">
        <v>0.64</v>
      </c>
      <c r="AH1226" t="s">
        <v>36</v>
      </c>
      <c r="AI1226" t="s">
        <v>37</v>
      </c>
      <c r="AJ1226" t="s">
        <v>38</v>
      </c>
    </row>
    <row r="1227" spans="1:36" x14ac:dyDescent="0.25">
      <c r="A1227" t="s">
        <v>32</v>
      </c>
      <c r="B1227" t="s">
        <v>3746</v>
      </c>
      <c r="C1227">
        <f>YEAR(B1227)</f>
        <v>2003</v>
      </c>
      <c r="D1227">
        <v>77.099999999999994</v>
      </c>
      <c r="E1227">
        <v>59.1</v>
      </c>
      <c r="F1227">
        <v>69.7</v>
      </c>
      <c r="H1227" s="2">
        <f>IF(F1227-59.83&lt;=0,0,IF(F1227-59.83&lt;=1,1,2))</f>
        <v>2</v>
      </c>
      <c r="I1227">
        <v>77.099999999999994</v>
      </c>
      <c r="J1227">
        <v>59.1</v>
      </c>
      <c r="K1227">
        <v>69.7</v>
      </c>
      <c r="L1227">
        <v>53.9</v>
      </c>
      <c r="M1227">
        <v>59.7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11.4</v>
      </c>
      <c r="W1227">
        <v>282.10000000000002</v>
      </c>
      <c r="X1227">
        <v>1013.5</v>
      </c>
      <c r="Y1227">
        <v>30</v>
      </c>
      <c r="Z1227">
        <v>6.4</v>
      </c>
      <c r="AA1227">
        <v>0</v>
      </c>
      <c r="AB1227">
        <v>0</v>
      </c>
      <c r="AC1227">
        <v>0</v>
      </c>
      <c r="AD1227">
        <v>0</v>
      </c>
      <c r="AE1227" t="s">
        <v>3747</v>
      </c>
      <c r="AF1227" t="s">
        <v>3748</v>
      </c>
      <c r="AG1227">
        <v>0.67</v>
      </c>
      <c r="AH1227" t="s">
        <v>36</v>
      </c>
      <c r="AI1227" t="s">
        <v>37</v>
      </c>
      <c r="AJ1227" t="s">
        <v>38</v>
      </c>
    </row>
    <row r="1228" spans="1:36" x14ac:dyDescent="0.25">
      <c r="A1228" t="s">
        <v>32</v>
      </c>
      <c r="B1228" t="s">
        <v>3749</v>
      </c>
      <c r="C1228">
        <f>YEAR(B1228)</f>
        <v>2003</v>
      </c>
      <c r="D1228">
        <v>77.099999999999994</v>
      </c>
      <c r="E1228">
        <v>64.5</v>
      </c>
      <c r="F1228">
        <v>70.099999999999994</v>
      </c>
      <c r="H1228" s="2">
        <f>IF(F1228-59.83&lt;=0,0,IF(F1228-59.83&lt;=1,1,2))</f>
        <v>2</v>
      </c>
      <c r="I1228">
        <v>77.099999999999994</v>
      </c>
      <c r="J1228">
        <v>64.5</v>
      </c>
      <c r="K1228">
        <v>70.099999999999994</v>
      </c>
      <c r="L1228">
        <v>57.5</v>
      </c>
      <c r="M1228">
        <v>64.7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15</v>
      </c>
      <c r="W1228">
        <v>288.2</v>
      </c>
      <c r="X1228">
        <v>1010.8</v>
      </c>
      <c r="Y1228">
        <v>70</v>
      </c>
      <c r="Z1228">
        <v>6.5</v>
      </c>
      <c r="AA1228">
        <v>0</v>
      </c>
      <c r="AB1228">
        <v>0</v>
      </c>
      <c r="AC1228">
        <v>0</v>
      </c>
      <c r="AD1228">
        <v>0</v>
      </c>
      <c r="AE1228" t="s">
        <v>3750</v>
      </c>
      <c r="AF1228" t="s">
        <v>3751</v>
      </c>
      <c r="AG1228">
        <v>0.71</v>
      </c>
      <c r="AH1228" t="s">
        <v>36</v>
      </c>
      <c r="AI1228" t="s">
        <v>37</v>
      </c>
      <c r="AJ1228" t="s">
        <v>38</v>
      </c>
    </row>
    <row r="1229" spans="1:36" x14ac:dyDescent="0.25">
      <c r="A1229" t="s">
        <v>32</v>
      </c>
      <c r="B1229" t="s">
        <v>3752</v>
      </c>
      <c r="C1229">
        <f>YEAR(B1229)</f>
        <v>2003</v>
      </c>
      <c r="D1229">
        <v>75.3</v>
      </c>
      <c r="E1229">
        <v>60.9</v>
      </c>
      <c r="F1229">
        <v>66.5</v>
      </c>
      <c r="H1229" s="2">
        <f>IF(F1229-59.83&lt;=0,0,IF(F1229-59.83&lt;=1,1,2))</f>
        <v>2</v>
      </c>
      <c r="I1229">
        <v>75.3</v>
      </c>
      <c r="J1229">
        <v>60.9</v>
      </c>
      <c r="K1229">
        <v>66.5</v>
      </c>
      <c r="L1229">
        <v>54.3</v>
      </c>
      <c r="M1229">
        <v>66.400000000000006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16.100000000000001</v>
      </c>
      <c r="W1229">
        <v>183</v>
      </c>
      <c r="X1229">
        <v>1009.6</v>
      </c>
      <c r="Y1229">
        <v>64.2</v>
      </c>
      <c r="Z1229">
        <v>6.8</v>
      </c>
      <c r="AA1229">
        <v>0</v>
      </c>
      <c r="AB1229">
        <v>0</v>
      </c>
      <c r="AC1229">
        <v>0</v>
      </c>
      <c r="AD1229">
        <v>0</v>
      </c>
      <c r="AE1229" t="s">
        <v>3753</v>
      </c>
      <c r="AF1229" t="s">
        <v>3754</v>
      </c>
      <c r="AG1229">
        <v>0.75</v>
      </c>
      <c r="AH1229" t="s">
        <v>36</v>
      </c>
      <c r="AI1229" t="s">
        <v>37</v>
      </c>
      <c r="AJ1229" t="s">
        <v>38</v>
      </c>
    </row>
    <row r="1230" spans="1:36" x14ac:dyDescent="0.25">
      <c r="A1230" t="s">
        <v>32</v>
      </c>
      <c r="B1230" t="s">
        <v>3755</v>
      </c>
      <c r="C1230">
        <f>YEAR(B1230)</f>
        <v>2003</v>
      </c>
      <c r="D1230">
        <v>71.7</v>
      </c>
      <c r="E1230">
        <v>55.5</v>
      </c>
      <c r="F1230">
        <v>63.4</v>
      </c>
      <c r="H1230" s="2">
        <f>IF(F1230-59.83&lt;=0,0,IF(F1230-59.83&lt;=1,1,2))</f>
        <v>2</v>
      </c>
      <c r="I1230">
        <v>71.7</v>
      </c>
      <c r="J1230">
        <v>55.5</v>
      </c>
      <c r="K1230">
        <v>63.4</v>
      </c>
      <c r="L1230">
        <v>52.6</v>
      </c>
      <c r="M1230">
        <v>69.599999999999994</v>
      </c>
      <c r="O1230">
        <v>7.9000000000000001E-2</v>
      </c>
      <c r="P1230">
        <v>100</v>
      </c>
      <c r="Q1230">
        <v>4.17</v>
      </c>
      <c r="R1230" t="s">
        <v>40</v>
      </c>
      <c r="S1230">
        <v>0</v>
      </c>
      <c r="T1230">
        <v>0</v>
      </c>
      <c r="U1230">
        <v>0</v>
      </c>
      <c r="V1230">
        <v>12.8</v>
      </c>
      <c r="W1230">
        <v>159.69999999999999</v>
      </c>
      <c r="X1230">
        <v>1009.7</v>
      </c>
      <c r="Y1230">
        <v>49</v>
      </c>
      <c r="Z1230">
        <v>6.8</v>
      </c>
      <c r="AA1230">
        <v>0</v>
      </c>
      <c r="AB1230">
        <v>0</v>
      </c>
      <c r="AC1230">
        <v>0</v>
      </c>
      <c r="AD1230">
        <v>0</v>
      </c>
      <c r="AE1230" t="s">
        <v>3756</v>
      </c>
      <c r="AF1230" t="s">
        <v>3757</v>
      </c>
      <c r="AG1230">
        <v>0.77</v>
      </c>
      <c r="AH1230" t="s">
        <v>56</v>
      </c>
      <c r="AI1230" t="s">
        <v>61</v>
      </c>
      <c r="AJ1230" t="s">
        <v>40</v>
      </c>
    </row>
    <row r="1231" spans="1:36" x14ac:dyDescent="0.25">
      <c r="A1231" t="s">
        <v>32</v>
      </c>
      <c r="B1231" t="s">
        <v>3758</v>
      </c>
      <c r="C1231">
        <f>YEAR(B1231)</f>
        <v>2003</v>
      </c>
      <c r="D1231">
        <v>71.7</v>
      </c>
      <c r="E1231">
        <v>57.3</v>
      </c>
      <c r="F1231">
        <v>64.5</v>
      </c>
      <c r="H1231" s="2">
        <f>IF(F1231-59.83&lt;=0,0,IF(F1231-59.83&lt;=1,1,2))</f>
        <v>2</v>
      </c>
      <c r="I1231">
        <v>71.7</v>
      </c>
      <c r="J1231">
        <v>57.3</v>
      </c>
      <c r="K1231">
        <v>64.5</v>
      </c>
      <c r="L1231">
        <v>55</v>
      </c>
      <c r="M1231">
        <v>72.599999999999994</v>
      </c>
      <c r="O1231">
        <v>0.11799999999999999</v>
      </c>
      <c r="P1231">
        <v>100</v>
      </c>
      <c r="Q1231">
        <v>4.17</v>
      </c>
      <c r="R1231" t="s">
        <v>40</v>
      </c>
      <c r="S1231">
        <v>0</v>
      </c>
      <c r="T1231">
        <v>0</v>
      </c>
      <c r="U1231">
        <v>0</v>
      </c>
      <c r="V1231">
        <v>11.4</v>
      </c>
      <c r="W1231">
        <v>177.5</v>
      </c>
      <c r="X1231">
        <v>1012</v>
      </c>
      <c r="Y1231">
        <v>56.7</v>
      </c>
      <c r="Z1231">
        <v>6.8</v>
      </c>
      <c r="AA1231">
        <v>0</v>
      </c>
      <c r="AB1231">
        <v>0</v>
      </c>
      <c r="AC1231">
        <v>0</v>
      </c>
      <c r="AD1231">
        <v>0</v>
      </c>
      <c r="AE1231" t="s">
        <v>3759</v>
      </c>
      <c r="AF1231" t="s">
        <v>3760</v>
      </c>
      <c r="AG1231">
        <v>0.81</v>
      </c>
      <c r="AH1231" t="s">
        <v>56</v>
      </c>
      <c r="AI1231" t="s">
        <v>65</v>
      </c>
      <c r="AJ1231" t="s">
        <v>40</v>
      </c>
    </row>
    <row r="1232" spans="1:36" x14ac:dyDescent="0.25">
      <c r="A1232" t="s">
        <v>32</v>
      </c>
      <c r="B1232" t="s">
        <v>3761</v>
      </c>
      <c r="C1232">
        <f>YEAR(B1232)</f>
        <v>2003</v>
      </c>
      <c r="D1232">
        <v>73.5</v>
      </c>
      <c r="E1232">
        <v>59.1</v>
      </c>
      <c r="F1232">
        <v>66.400000000000006</v>
      </c>
      <c r="H1232" s="2">
        <f>IF(F1232-59.83&lt;=0,0,IF(F1232-59.83&lt;=1,1,2))</f>
        <v>2</v>
      </c>
      <c r="I1232">
        <v>73.5</v>
      </c>
      <c r="J1232">
        <v>59.1</v>
      </c>
      <c r="K1232">
        <v>66.400000000000006</v>
      </c>
      <c r="L1232">
        <v>58</v>
      </c>
      <c r="M1232">
        <v>75.400000000000006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15</v>
      </c>
      <c r="W1232">
        <v>292.89999999999998</v>
      </c>
      <c r="X1232">
        <v>1013.8</v>
      </c>
      <c r="Y1232">
        <v>43</v>
      </c>
      <c r="Z1232">
        <v>6.8</v>
      </c>
      <c r="AA1232">
        <v>0</v>
      </c>
      <c r="AB1232">
        <v>0</v>
      </c>
      <c r="AC1232">
        <v>0</v>
      </c>
      <c r="AD1232">
        <v>0</v>
      </c>
      <c r="AE1232" t="s">
        <v>3762</v>
      </c>
      <c r="AF1232" t="s">
        <v>3763</v>
      </c>
      <c r="AG1232">
        <v>0.84</v>
      </c>
      <c r="AH1232" t="s">
        <v>36</v>
      </c>
      <c r="AI1232" t="s">
        <v>37</v>
      </c>
      <c r="AJ1232" t="s">
        <v>38</v>
      </c>
    </row>
    <row r="1233" spans="1:36" x14ac:dyDescent="0.25">
      <c r="A1233" t="s">
        <v>32</v>
      </c>
      <c r="B1233" t="s">
        <v>3764</v>
      </c>
      <c r="C1233">
        <f>YEAR(B1233)</f>
        <v>2003</v>
      </c>
      <c r="D1233">
        <v>75.3</v>
      </c>
      <c r="E1233">
        <v>59.1</v>
      </c>
      <c r="F1233">
        <v>68.400000000000006</v>
      </c>
      <c r="H1233" s="2">
        <f>IF(F1233-59.83&lt;=0,0,IF(F1233-59.83&lt;=1,1,2))</f>
        <v>2</v>
      </c>
      <c r="I1233">
        <v>75.3</v>
      </c>
      <c r="J1233">
        <v>59.1</v>
      </c>
      <c r="K1233">
        <v>68.400000000000006</v>
      </c>
      <c r="L1233">
        <v>59</v>
      </c>
      <c r="M1233">
        <v>72.7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11.4</v>
      </c>
      <c r="W1233">
        <v>101.5</v>
      </c>
      <c r="X1233">
        <v>1011.7</v>
      </c>
      <c r="Y1233">
        <v>71.2</v>
      </c>
      <c r="Z1233">
        <v>6.6</v>
      </c>
      <c r="AA1233">
        <v>0</v>
      </c>
      <c r="AB1233">
        <v>0</v>
      </c>
      <c r="AC1233">
        <v>0</v>
      </c>
      <c r="AD1233">
        <v>0</v>
      </c>
      <c r="AE1233" t="s">
        <v>3765</v>
      </c>
      <c r="AF1233" t="s">
        <v>3766</v>
      </c>
      <c r="AG1233">
        <v>0.87</v>
      </c>
      <c r="AH1233" t="s">
        <v>36</v>
      </c>
      <c r="AI1233" t="s">
        <v>37</v>
      </c>
      <c r="AJ1233" t="s">
        <v>38</v>
      </c>
    </row>
    <row r="1234" spans="1:36" x14ac:dyDescent="0.25">
      <c r="A1234" t="s">
        <v>32</v>
      </c>
      <c r="B1234" t="s">
        <v>3767</v>
      </c>
      <c r="C1234">
        <f>YEAR(B1234)</f>
        <v>2003</v>
      </c>
      <c r="D1234">
        <v>75.3</v>
      </c>
      <c r="E1234">
        <v>66.3</v>
      </c>
      <c r="F1234">
        <v>70.8</v>
      </c>
      <c r="H1234" s="2">
        <f>IF(F1234-59.83&lt;=0,0,IF(F1234-59.83&lt;=1,1,2))</f>
        <v>2</v>
      </c>
      <c r="I1234">
        <v>75.3</v>
      </c>
      <c r="J1234">
        <v>66.3</v>
      </c>
      <c r="K1234">
        <v>70.8</v>
      </c>
      <c r="L1234">
        <v>63</v>
      </c>
      <c r="M1234">
        <v>77</v>
      </c>
      <c r="O1234">
        <v>0.02</v>
      </c>
      <c r="P1234">
        <v>100</v>
      </c>
      <c r="Q1234">
        <v>4.17</v>
      </c>
      <c r="R1234" t="s">
        <v>40</v>
      </c>
      <c r="S1234">
        <v>0</v>
      </c>
      <c r="T1234">
        <v>0</v>
      </c>
      <c r="U1234">
        <v>0</v>
      </c>
      <c r="V1234">
        <v>13.9</v>
      </c>
      <c r="W1234">
        <v>62.4</v>
      </c>
      <c r="X1234">
        <v>1008.5</v>
      </c>
      <c r="Y1234">
        <v>70.5</v>
      </c>
      <c r="Z1234">
        <v>6.8</v>
      </c>
      <c r="AA1234">
        <v>0</v>
      </c>
      <c r="AB1234">
        <v>0</v>
      </c>
      <c r="AC1234">
        <v>0</v>
      </c>
      <c r="AD1234">
        <v>0</v>
      </c>
      <c r="AE1234" t="s">
        <v>3768</v>
      </c>
      <c r="AF1234" t="s">
        <v>3769</v>
      </c>
      <c r="AG1234">
        <v>0.91</v>
      </c>
      <c r="AH1234" t="s">
        <v>56</v>
      </c>
      <c r="AI1234" t="s">
        <v>78</v>
      </c>
      <c r="AJ1234" t="s">
        <v>40</v>
      </c>
    </row>
    <row r="1235" spans="1:36" x14ac:dyDescent="0.25">
      <c r="A1235" t="s">
        <v>32</v>
      </c>
      <c r="B1235" t="s">
        <v>3770</v>
      </c>
      <c r="C1235">
        <f>YEAR(B1235)</f>
        <v>2003</v>
      </c>
      <c r="D1235">
        <v>71.7</v>
      </c>
      <c r="E1235">
        <v>68.099999999999994</v>
      </c>
      <c r="F1235">
        <v>68.900000000000006</v>
      </c>
      <c r="H1235" s="2">
        <f>IF(F1235-59.83&lt;=0,0,IF(F1235-59.83&lt;=1,1,2))</f>
        <v>2</v>
      </c>
      <c r="I1235">
        <v>71.7</v>
      </c>
      <c r="J1235">
        <v>68.099999999999994</v>
      </c>
      <c r="K1235">
        <v>68.900000000000006</v>
      </c>
      <c r="L1235">
        <v>61.9</v>
      </c>
      <c r="M1235">
        <v>78.400000000000006</v>
      </c>
      <c r="O1235">
        <v>1.2E-2</v>
      </c>
      <c r="P1235">
        <v>100</v>
      </c>
      <c r="Q1235">
        <v>4.17</v>
      </c>
      <c r="R1235" t="s">
        <v>40</v>
      </c>
      <c r="S1235">
        <v>0</v>
      </c>
      <c r="T1235">
        <v>0</v>
      </c>
      <c r="U1235">
        <v>0</v>
      </c>
      <c r="V1235">
        <v>33.299999999999997</v>
      </c>
      <c r="W1235">
        <v>355.5</v>
      </c>
      <c r="X1235">
        <v>1001</v>
      </c>
      <c r="Y1235">
        <v>94.6</v>
      </c>
      <c r="Z1235">
        <v>6.8</v>
      </c>
      <c r="AA1235">
        <v>0</v>
      </c>
      <c r="AB1235">
        <v>0</v>
      </c>
      <c r="AC1235">
        <v>0</v>
      </c>
      <c r="AD1235">
        <v>0</v>
      </c>
      <c r="AE1235" t="s">
        <v>3771</v>
      </c>
      <c r="AF1235" t="s">
        <v>3772</v>
      </c>
      <c r="AG1235">
        <v>0.94</v>
      </c>
      <c r="AH1235" t="s">
        <v>43</v>
      </c>
      <c r="AI1235" t="s">
        <v>44</v>
      </c>
      <c r="AJ1235" t="s">
        <v>40</v>
      </c>
    </row>
    <row r="1236" spans="1:36" x14ac:dyDescent="0.25">
      <c r="A1236" t="s">
        <v>32</v>
      </c>
      <c r="B1236" t="s">
        <v>3773</v>
      </c>
      <c r="C1236">
        <f>YEAR(B1236)</f>
        <v>2003</v>
      </c>
      <c r="D1236">
        <v>75.3</v>
      </c>
      <c r="E1236">
        <v>68.099999999999994</v>
      </c>
      <c r="F1236">
        <v>70.5</v>
      </c>
      <c r="H1236" s="2">
        <f>IF(F1236-59.83&lt;=0,0,IF(F1236-59.83&lt;=1,1,2))</f>
        <v>2</v>
      </c>
      <c r="I1236">
        <v>75.3</v>
      </c>
      <c r="J1236">
        <v>68.099999999999994</v>
      </c>
      <c r="K1236">
        <v>70.5</v>
      </c>
      <c r="L1236">
        <v>59</v>
      </c>
      <c r="M1236">
        <v>67.3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24.2</v>
      </c>
      <c r="W1236">
        <v>283.89999999999998</v>
      </c>
      <c r="X1236">
        <v>1006.3</v>
      </c>
      <c r="Y1236">
        <v>73.3</v>
      </c>
      <c r="Z1236">
        <v>6.8</v>
      </c>
      <c r="AA1236">
        <v>0</v>
      </c>
      <c r="AB1236">
        <v>0</v>
      </c>
      <c r="AC1236">
        <v>0</v>
      </c>
      <c r="AD1236">
        <v>0</v>
      </c>
      <c r="AE1236" t="s">
        <v>3774</v>
      </c>
      <c r="AF1236" t="s">
        <v>3775</v>
      </c>
      <c r="AG1236">
        <v>0.97</v>
      </c>
      <c r="AH1236" t="s">
        <v>36</v>
      </c>
      <c r="AI1236" t="s">
        <v>37</v>
      </c>
      <c r="AJ1236" t="s">
        <v>38</v>
      </c>
    </row>
    <row r="1237" spans="1:36" x14ac:dyDescent="0.25">
      <c r="A1237" t="s">
        <v>32</v>
      </c>
      <c r="B1237" t="s">
        <v>3776</v>
      </c>
      <c r="C1237">
        <f>YEAR(B1237)</f>
        <v>2003</v>
      </c>
      <c r="D1237">
        <v>73.5</v>
      </c>
      <c r="E1237">
        <v>68.099999999999994</v>
      </c>
      <c r="F1237">
        <v>70</v>
      </c>
      <c r="H1237" s="2">
        <f>IF(F1237-59.83&lt;=0,0,IF(F1237-59.83&lt;=1,1,2))</f>
        <v>2</v>
      </c>
      <c r="I1237">
        <v>73.5</v>
      </c>
      <c r="J1237">
        <v>68.099999999999994</v>
      </c>
      <c r="K1237">
        <v>70</v>
      </c>
      <c r="L1237">
        <v>59.5</v>
      </c>
      <c r="M1237">
        <v>69.5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23</v>
      </c>
      <c r="W1237">
        <v>291.8</v>
      </c>
      <c r="X1237">
        <v>1010.8</v>
      </c>
      <c r="Y1237">
        <v>59.6</v>
      </c>
      <c r="Z1237">
        <v>6.8</v>
      </c>
      <c r="AA1237">
        <v>0</v>
      </c>
      <c r="AB1237">
        <v>0</v>
      </c>
      <c r="AC1237">
        <v>0</v>
      </c>
      <c r="AD1237">
        <v>0</v>
      </c>
      <c r="AE1237" t="s">
        <v>3777</v>
      </c>
      <c r="AF1237" t="s">
        <v>3778</v>
      </c>
      <c r="AG1237">
        <v>0</v>
      </c>
      <c r="AH1237" t="s">
        <v>36</v>
      </c>
      <c r="AI1237" t="s">
        <v>37</v>
      </c>
      <c r="AJ1237" t="s">
        <v>38</v>
      </c>
    </row>
    <row r="1238" spans="1:36" x14ac:dyDescent="0.25">
      <c r="A1238" t="s">
        <v>32</v>
      </c>
      <c r="B1238" t="s">
        <v>3779</v>
      </c>
      <c r="C1238">
        <f>YEAR(B1238)</f>
        <v>2003</v>
      </c>
      <c r="D1238">
        <v>75.3</v>
      </c>
      <c r="E1238">
        <v>60.9</v>
      </c>
      <c r="F1238">
        <v>68.8</v>
      </c>
      <c r="G1238" s="2">
        <f>AVERAGE(F1238:F1329)</f>
        <v>78.402173913043498</v>
      </c>
      <c r="H1238" s="2">
        <f>IF(F1238-78.4&lt;=0,0,IF(F1238-78.4&lt;=1,1,2))</f>
        <v>0</v>
      </c>
      <c r="I1238">
        <v>75.3</v>
      </c>
      <c r="J1238">
        <v>60.9</v>
      </c>
      <c r="K1238">
        <v>68.8</v>
      </c>
      <c r="L1238">
        <v>54.7</v>
      </c>
      <c r="M1238">
        <v>61.7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17.2</v>
      </c>
      <c r="W1238">
        <v>291.60000000000002</v>
      </c>
      <c r="X1238">
        <v>1012.6</v>
      </c>
      <c r="Y1238">
        <v>33</v>
      </c>
      <c r="Z1238">
        <v>6.7</v>
      </c>
      <c r="AA1238">
        <v>0</v>
      </c>
      <c r="AB1238">
        <v>0</v>
      </c>
      <c r="AC1238">
        <v>0</v>
      </c>
      <c r="AD1238">
        <v>0</v>
      </c>
      <c r="AE1238" t="s">
        <v>3780</v>
      </c>
      <c r="AF1238" t="s">
        <v>3781</v>
      </c>
      <c r="AG1238">
        <v>0.04</v>
      </c>
      <c r="AH1238" t="s">
        <v>36</v>
      </c>
      <c r="AI1238" t="s">
        <v>37</v>
      </c>
      <c r="AJ1238" t="s">
        <v>38</v>
      </c>
    </row>
    <row r="1239" spans="1:36" x14ac:dyDescent="0.25">
      <c r="A1239" t="s">
        <v>32</v>
      </c>
      <c r="B1239" t="s">
        <v>3782</v>
      </c>
      <c r="C1239">
        <f>YEAR(B1239)</f>
        <v>2003</v>
      </c>
      <c r="D1239">
        <v>77.099999999999994</v>
      </c>
      <c r="E1239">
        <v>57.3</v>
      </c>
      <c r="F1239">
        <v>67.599999999999994</v>
      </c>
      <c r="H1239" s="2">
        <f>IF(F1239-78.4&lt;=0,0,IF(F1239-78.4&lt;=1,1,2))</f>
        <v>0</v>
      </c>
      <c r="I1239">
        <v>77.099999999999994</v>
      </c>
      <c r="J1239">
        <v>57.3</v>
      </c>
      <c r="K1239">
        <v>67.599999999999994</v>
      </c>
      <c r="L1239">
        <v>48</v>
      </c>
      <c r="M1239">
        <v>50.4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9.1999999999999993</v>
      </c>
      <c r="W1239">
        <v>136</v>
      </c>
      <c r="X1239">
        <v>1012.7</v>
      </c>
      <c r="Y1239">
        <v>0</v>
      </c>
      <c r="Z1239">
        <v>6.2</v>
      </c>
      <c r="AA1239">
        <v>0</v>
      </c>
      <c r="AB1239">
        <v>0</v>
      </c>
      <c r="AC1239">
        <v>0</v>
      </c>
      <c r="AD1239">
        <v>0</v>
      </c>
      <c r="AE1239" t="s">
        <v>3783</v>
      </c>
      <c r="AF1239" t="s">
        <v>3784</v>
      </c>
      <c r="AG1239">
        <v>0.08</v>
      </c>
      <c r="AH1239" t="s">
        <v>330</v>
      </c>
      <c r="AI1239" t="s">
        <v>37</v>
      </c>
      <c r="AJ1239" t="s">
        <v>331</v>
      </c>
    </row>
    <row r="1240" spans="1:36" x14ac:dyDescent="0.25">
      <c r="A1240" t="s">
        <v>32</v>
      </c>
      <c r="B1240" t="s">
        <v>3785</v>
      </c>
      <c r="C1240">
        <f>YEAR(B1240)</f>
        <v>2003</v>
      </c>
      <c r="D1240">
        <v>77.099999999999994</v>
      </c>
      <c r="E1240">
        <v>57.3</v>
      </c>
      <c r="F1240">
        <v>68.400000000000006</v>
      </c>
      <c r="H1240" s="2">
        <f>IF(F1240-78.4&lt;=0,0,IF(F1240-78.4&lt;=1,1,2))</f>
        <v>0</v>
      </c>
      <c r="I1240">
        <v>77.099999999999994</v>
      </c>
      <c r="J1240">
        <v>57.3</v>
      </c>
      <c r="K1240">
        <v>68.400000000000006</v>
      </c>
      <c r="L1240">
        <v>53.2</v>
      </c>
      <c r="M1240">
        <v>59.4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8.1</v>
      </c>
      <c r="W1240">
        <v>110.3</v>
      </c>
      <c r="X1240">
        <v>1014.1</v>
      </c>
      <c r="Y1240">
        <v>36.700000000000003</v>
      </c>
      <c r="Z1240">
        <v>6.3</v>
      </c>
      <c r="AA1240">
        <v>0</v>
      </c>
      <c r="AB1240">
        <v>0</v>
      </c>
      <c r="AC1240">
        <v>0</v>
      </c>
      <c r="AD1240">
        <v>0</v>
      </c>
      <c r="AE1240" t="s">
        <v>3786</v>
      </c>
      <c r="AF1240" t="s">
        <v>3787</v>
      </c>
      <c r="AG1240">
        <v>0.11</v>
      </c>
      <c r="AH1240" t="s">
        <v>36</v>
      </c>
      <c r="AI1240" t="s">
        <v>37</v>
      </c>
      <c r="AJ1240" t="s">
        <v>38</v>
      </c>
    </row>
    <row r="1241" spans="1:36" x14ac:dyDescent="0.25">
      <c r="A1241" t="s">
        <v>32</v>
      </c>
      <c r="B1241" t="s">
        <v>3788</v>
      </c>
      <c r="C1241">
        <f>YEAR(B1241)</f>
        <v>2003</v>
      </c>
      <c r="D1241">
        <v>77.099999999999994</v>
      </c>
      <c r="E1241">
        <v>59.1</v>
      </c>
      <c r="F1241">
        <v>68.3</v>
      </c>
      <c r="H1241" s="2">
        <f>IF(F1241-78.4&lt;=0,0,IF(F1241-78.4&lt;=1,1,2))</f>
        <v>0</v>
      </c>
      <c r="I1241">
        <v>77.099999999999994</v>
      </c>
      <c r="J1241">
        <v>59.1</v>
      </c>
      <c r="K1241">
        <v>68.3</v>
      </c>
      <c r="L1241">
        <v>55.9</v>
      </c>
      <c r="M1241">
        <v>65.099999999999994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9.1999999999999993</v>
      </c>
      <c r="W1241">
        <v>293.10000000000002</v>
      </c>
      <c r="X1241">
        <v>1015.8</v>
      </c>
      <c r="Y1241">
        <v>74</v>
      </c>
      <c r="Z1241">
        <v>6.6</v>
      </c>
      <c r="AA1241">
        <v>0</v>
      </c>
      <c r="AB1241">
        <v>0</v>
      </c>
      <c r="AC1241">
        <v>0</v>
      </c>
      <c r="AD1241">
        <v>0</v>
      </c>
      <c r="AE1241" t="s">
        <v>3789</v>
      </c>
      <c r="AF1241" t="s">
        <v>3790</v>
      </c>
      <c r="AG1241">
        <v>0.15</v>
      </c>
      <c r="AH1241" t="s">
        <v>36</v>
      </c>
      <c r="AI1241" t="s">
        <v>37</v>
      </c>
      <c r="AJ1241" t="s">
        <v>38</v>
      </c>
    </row>
    <row r="1242" spans="1:36" x14ac:dyDescent="0.25">
      <c r="A1242" t="s">
        <v>32</v>
      </c>
      <c r="B1242" t="s">
        <v>3791</v>
      </c>
      <c r="C1242">
        <f>YEAR(B1242)</f>
        <v>2003</v>
      </c>
      <c r="D1242">
        <v>75.3</v>
      </c>
      <c r="E1242">
        <v>64.5</v>
      </c>
      <c r="F1242">
        <v>69.8</v>
      </c>
      <c r="H1242" s="2">
        <f>IF(F1242-78.4&lt;=0,0,IF(F1242-78.4&lt;=1,1,2))</f>
        <v>0</v>
      </c>
      <c r="I1242">
        <v>75.3</v>
      </c>
      <c r="J1242">
        <v>64.5</v>
      </c>
      <c r="K1242">
        <v>69.8</v>
      </c>
      <c r="L1242">
        <v>55</v>
      </c>
      <c r="M1242">
        <v>60.2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6.9</v>
      </c>
      <c r="W1242">
        <v>224.5</v>
      </c>
      <c r="X1242">
        <v>1016.5</v>
      </c>
      <c r="Y1242">
        <v>87.9</v>
      </c>
      <c r="Z1242">
        <v>6.8</v>
      </c>
      <c r="AA1242">
        <v>0</v>
      </c>
      <c r="AB1242">
        <v>0</v>
      </c>
      <c r="AC1242">
        <v>0</v>
      </c>
      <c r="AD1242">
        <v>0</v>
      </c>
      <c r="AE1242" t="s">
        <v>3792</v>
      </c>
      <c r="AF1242" t="s">
        <v>3793</v>
      </c>
      <c r="AG1242">
        <v>0.18</v>
      </c>
      <c r="AH1242" t="s">
        <v>36</v>
      </c>
      <c r="AI1242" t="s">
        <v>37</v>
      </c>
      <c r="AJ1242" t="s">
        <v>38</v>
      </c>
    </row>
    <row r="1243" spans="1:36" x14ac:dyDescent="0.25">
      <c r="A1243" t="s">
        <v>32</v>
      </c>
      <c r="B1243" t="s">
        <v>3794</v>
      </c>
      <c r="C1243">
        <f>YEAR(B1243)</f>
        <v>2003</v>
      </c>
      <c r="D1243">
        <v>77.099999999999994</v>
      </c>
      <c r="E1243">
        <v>64.5</v>
      </c>
      <c r="F1243">
        <v>70.400000000000006</v>
      </c>
      <c r="H1243" s="2">
        <f>IF(F1243-78.4&lt;=0,0,IF(F1243-78.4&lt;=1,1,2))</f>
        <v>0</v>
      </c>
      <c r="I1243">
        <v>77.099999999999994</v>
      </c>
      <c r="J1243">
        <v>64.5</v>
      </c>
      <c r="K1243">
        <v>70.400000000000006</v>
      </c>
      <c r="L1243">
        <v>60.2</v>
      </c>
      <c r="M1243">
        <v>70.599999999999994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13.9</v>
      </c>
      <c r="W1243">
        <v>316.3</v>
      </c>
      <c r="X1243">
        <v>1014.9</v>
      </c>
      <c r="Y1243">
        <v>59.2</v>
      </c>
      <c r="Z1243">
        <v>6.8</v>
      </c>
      <c r="AA1243">
        <v>0</v>
      </c>
      <c r="AB1243">
        <v>0</v>
      </c>
      <c r="AC1243">
        <v>0</v>
      </c>
      <c r="AD1243">
        <v>0</v>
      </c>
      <c r="AE1243" t="s">
        <v>3795</v>
      </c>
      <c r="AF1243" t="s">
        <v>3796</v>
      </c>
      <c r="AG1243">
        <v>0.22</v>
      </c>
      <c r="AH1243" t="s">
        <v>36</v>
      </c>
      <c r="AI1243" t="s">
        <v>37</v>
      </c>
      <c r="AJ1243" t="s">
        <v>38</v>
      </c>
    </row>
    <row r="1244" spans="1:36" x14ac:dyDescent="0.25">
      <c r="A1244" t="s">
        <v>32</v>
      </c>
      <c r="B1244" t="s">
        <v>3797</v>
      </c>
      <c r="C1244">
        <f>YEAR(B1244)</f>
        <v>2003</v>
      </c>
      <c r="D1244">
        <v>75.3</v>
      </c>
      <c r="E1244">
        <v>60.9</v>
      </c>
      <c r="F1244">
        <v>70.099999999999994</v>
      </c>
      <c r="H1244" s="2">
        <f>IF(F1244-78.4&lt;=0,0,IF(F1244-78.4&lt;=1,1,2))</f>
        <v>0</v>
      </c>
      <c r="I1244">
        <v>75.3</v>
      </c>
      <c r="J1244">
        <v>60.9</v>
      </c>
      <c r="K1244">
        <v>70.099999999999994</v>
      </c>
      <c r="L1244">
        <v>57.2</v>
      </c>
      <c r="M1244">
        <v>64.400000000000006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17.2</v>
      </c>
      <c r="W1244">
        <v>301.10000000000002</v>
      </c>
      <c r="X1244">
        <v>1012.6</v>
      </c>
      <c r="Y1244">
        <v>31.9</v>
      </c>
      <c r="Z1244">
        <v>6.7</v>
      </c>
      <c r="AA1244">
        <v>0</v>
      </c>
      <c r="AB1244">
        <v>0</v>
      </c>
      <c r="AC1244">
        <v>0</v>
      </c>
      <c r="AD1244">
        <v>0</v>
      </c>
      <c r="AE1244" t="s">
        <v>3798</v>
      </c>
      <c r="AF1244" t="s">
        <v>3799</v>
      </c>
      <c r="AG1244">
        <v>0.25</v>
      </c>
      <c r="AH1244" t="s">
        <v>36</v>
      </c>
      <c r="AI1244" t="s">
        <v>37</v>
      </c>
      <c r="AJ1244" t="s">
        <v>38</v>
      </c>
    </row>
    <row r="1245" spans="1:36" x14ac:dyDescent="0.25">
      <c r="A1245" t="s">
        <v>32</v>
      </c>
      <c r="B1245" t="s">
        <v>3800</v>
      </c>
      <c r="C1245">
        <f>YEAR(B1245)</f>
        <v>2003</v>
      </c>
      <c r="D1245">
        <v>80.7</v>
      </c>
      <c r="E1245">
        <v>62.7</v>
      </c>
      <c r="F1245">
        <v>72.400000000000006</v>
      </c>
      <c r="H1245" s="2">
        <f>IF(F1245-78.4&lt;=0,0,IF(F1245-78.4&lt;=1,1,2))</f>
        <v>0</v>
      </c>
      <c r="I1245">
        <v>81.2</v>
      </c>
      <c r="J1245">
        <v>62.7</v>
      </c>
      <c r="K1245">
        <v>72.400000000000006</v>
      </c>
      <c r="L1245">
        <v>54.2</v>
      </c>
      <c r="M1245">
        <v>53.3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17.2</v>
      </c>
      <c r="W1245">
        <v>282.5</v>
      </c>
      <c r="X1245">
        <v>1011.5</v>
      </c>
      <c r="Y1245">
        <v>0</v>
      </c>
      <c r="Z1245">
        <v>6.2</v>
      </c>
      <c r="AA1245">
        <v>0</v>
      </c>
      <c r="AB1245">
        <v>0</v>
      </c>
      <c r="AC1245">
        <v>0</v>
      </c>
      <c r="AD1245">
        <v>0</v>
      </c>
      <c r="AE1245" t="s">
        <v>3801</v>
      </c>
      <c r="AF1245" t="s">
        <v>3802</v>
      </c>
      <c r="AG1245">
        <v>0.28999999999999998</v>
      </c>
      <c r="AH1245" t="s">
        <v>330</v>
      </c>
      <c r="AI1245" t="s">
        <v>37</v>
      </c>
      <c r="AJ1245" t="s">
        <v>331</v>
      </c>
    </row>
    <row r="1246" spans="1:36" x14ac:dyDescent="0.25">
      <c r="A1246" t="s">
        <v>32</v>
      </c>
      <c r="B1246" t="s">
        <v>3803</v>
      </c>
      <c r="C1246">
        <f>YEAR(B1246)</f>
        <v>2003</v>
      </c>
      <c r="D1246">
        <v>78.900000000000006</v>
      </c>
      <c r="E1246">
        <v>64.5</v>
      </c>
      <c r="F1246">
        <v>72.599999999999994</v>
      </c>
      <c r="H1246" s="2">
        <f>IF(F1246-78.4&lt;=0,0,IF(F1246-78.4&lt;=1,1,2))</f>
        <v>0</v>
      </c>
      <c r="I1246">
        <v>78.900000000000006</v>
      </c>
      <c r="J1246">
        <v>64.5</v>
      </c>
      <c r="K1246">
        <v>72.599999999999994</v>
      </c>
      <c r="L1246">
        <v>58.9</v>
      </c>
      <c r="M1246">
        <v>62.9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20.8</v>
      </c>
      <c r="W1246">
        <v>284.2</v>
      </c>
      <c r="X1246">
        <v>1011.8</v>
      </c>
      <c r="Y1246">
        <v>0</v>
      </c>
      <c r="Z1246">
        <v>6.2</v>
      </c>
      <c r="AA1246">
        <v>0</v>
      </c>
      <c r="AB1246">
        <v>0</v>
      </c>
      <c r="AC1246">
        <v>0</v>
      </c>
      <c r="AD1246">
        <v>0</v>
      </c>
      <c r="AE1246" t="s">
        <v>3804</v>
      </c>
      <c r="AF1246" t="s">
        <v>3805</v>
      </c>
      <c r="AG1246">
        <v>0.32</v>
      </c>
      <c r="AH1246" t="s">
        <v>330</v>
      </c>
      <c r="AI1246" t="s">
        <v>37</v>
      </c>
      <c r="AJ1246" t="s">
        <v>331</v>
      </c>
    </row>
    <row r="1247" spans="1:36" x14ac:dyDescent="0.25">
      <c r="A1247" t="s">
        <v>32</v>
      </c>
      <c r="B1247" t="s">
        <v>3806</v>
      </c>
      <c r="C1247">
        <f>YEAR(B1247)</f>
        <v>2003</v>
      </c>
      <c r="D1247">
        <v>78.900000000000006</v>
      </c>
      <c r="E1247">
        <v>66.3</v>
      </c>
      <c r="F1247">
        <v>72.900000000000006</v>
      </c>
      <c r="H1247" s="2">
        <f>IF(F1247-78.4&lt;=0,0,IF(F1247-78.4&lt;=1,1,2))</f>
        <v>0</v>
      </c>
      <c r="I1247">
        <v>78.900000000000006</v>
      </c>
      <c r="J1247">
        <v>66.3</v>
      </c>
      <c r="K1247">
        <v>72.900000000000006</v>
      </c>
      <c r="L1247">
        <v>62.9</v>
      </c>
      <c r="M1247">
        <v>71.5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18.3</v>
      </c>
      <c r="W1247">
        <v>307.5</v>
      </c>
      <c r="X1247">
        <v>1012.5</v>
      </c>
      <c r="Y1247">
        <v>30</v>
      </c>
      <c r="Z1247">
        <v>6.4</v>
      </c>
      <c r="AA1247">
        <v>0</v>
      </c>
      <c r="AB1247">
        <v>0</v>
      </c>
      <c r="AC1247">
        <v>0</v>
      </c>
      <c r="AD1247">
        <v>0</v>
      </c>
      <c r="AE1247" t="s">
        <v>3807</v>
      </c>
      <c r="AF1247" t="s">
        <v>3808</v>
      </c>
      <c r="AG1247">
        <v>0.36</v>
      </c>
      <c r="AH1247" t="s">
        <v>36</v>
      </c>
      <c r="AI1247" t="s">
        <v>37</v>
      </c>
      <c r="AJ1247" t="s">
        <v>38</v>
      </c>
    </row>
    <row r="1248" spans="1:36" x14ac:dyDescent="0.25">
      <c r="A1248" t="s">
        <v>32</v>
      </c>
      <c r="B1248" t="s">
        <v>3809</v>
      </c>
      <c r="C1248">
        <f>YEAR(B1248)</f>
        <v>2003</v>
      </c>
      <c r="D1248">
        <v>78.900000000000006</v>
      </c>
      <c r="E1248">
        <v>66.3</v>
      </c>
      <c r="F1248">
        <v>74</v>
      </c>
      <c r="H1248" s="2">
        <f>IF(F1248-78.4&lt;=0,0,IF(F1248-78.4&lt;=1,1,2))</f>
        <v>0</v>
      </c>
      <c r="I1248">
        <v>78.900000000000006</v>
      </c>
      <c r="J1248">
        <v>66.3</v>
      </c>
      <c r="K1248">
        <v>74</v>
      </c>
      <c r="L1248">
        <v>58.1</v>
      </c>
      <c r="M1248">
        <v>58.5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20.8</v>
      </c>
      <c r="W1248">
        <v>294.89999999999998</v>
      </c>
      <c r="X1248">
        <v>1012.1</v>
      </c>
      <c r="Y1248">
        <v>0</v>
      </c>
      <c r="Z1248">
        <v>6.2</v>
      </c>
      <c r="AA1248">
        <v>0</v>
      </c>
      <c r="AB1248">
        <v>0</v>
      </c>
      <c r="AC1248">
        <v>0</v>
      </c>
      <c r="AD1248">
        <v>0</v>
      </c>
      <c r="AE1248" t="s">
        <v>3810</v>
      </c>
      <c r="AF1248" t="s">
        <v>3811</v>
      </c>
      <c r="AG1248">
        <v>0.39</v>
      </c>
      <c r="AH1248" t="s">
        <v>330</v>
      </c>
      <c r="AI1248" t="s">
        <v>37</v>
      </c>
      <c r="AJ1248" t="s">
        <v>331</v>
      </c>
    </row>
    <row r="1249" spans="1:36" x14ac:dyDescent="0.25">
      <c r="A1249" t="s">
        <v>32</v>
      </c>
      <c r="B1249" t="s">
        <v>3812</v>
      </c>
      <c r="C1249">
        <f>YEAR(B1249)</f>
        <v>2003</v>
      </c>
      <c r="D1249">
        <v>80.7</v>
      </c>
      <c r="E1249">
        <v>68.099999999999994</v>
      </c>
      <c r="F1249">
        <v>76.099999999999994</v>
      </c>
      <c r="H1249" s="2">
        <f>IF(F1249-78.4&lt;=0,0,IF(F1249-78.4&lt;=1,1,2))</f>
        <v>0</v>
      </c>
      <c r="I1249">
        <v>81.2</v>
      </c>
      <c r="J1249">
        <v>68.099999999999994</v>
      </c>
      <c r="K1249">
        <v>76.099999999999994</v>
      </c>
      <c r="L1249">
        <v>58.4</v>
      </c>
      <c r="M1249">
        <v>54.5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20.8</v>
      </c>
      <c r="W1249">
        <v>294</v>
      </c>
      <c r="X1249">
        <v>1011</v>
      </c>
      <c r="Y1249">
        <v>0</v>
      </c>
      <c r="Z1249">
        <v>6.2</v>
      </c>
      <c r="AA1249">
        <v>0</v>
      </c>
      <c r="AB1249">
        <v>0</v>
      </c>
      <c r="AC1249">
        <v>0</v>
      </c>
      <c r="AD1249">
        <v>0</v>
      </c>
      <c r="AE1249" t="s">
        <v>3813</v>
      </c>
      <c r="AF1249" t="s">
        <v>3814</v>
      </c>
      <c r="AG1249">
        <v>0.43</v>
      </c>
      <c r="AH1249" t="s">
        <v>330</v>
      </c>
      <c r="AI1249" t="s">
        <v>37</v>
      </c>
      <c r="AJ1249" t="s">
        <v>331</v>
      </c>
    </row>
    <row r="1250" spans="1:36" x14ac:dyDescent="0.25">
      <c r="A1250" t="s">
        <v>32</v>
      </c>
      <c r="B1250" t="s">
        <v>3815</v>
      </c>
      <c r="C1250">
        <f>YEAR(B1250)</f>
        <v>2003</v>
      </c>
      <c r="D1250">
        <v>80.7</v>
      </c>
      <c r="E1250">
        <v>68.099999999999994</v>
      </c>
      <c r="F1250">
        <v>76.599999999999994</v>
      </c>
      <c r="H1250" s="2">
        <f>IF(F1250-78.4&lt;=0,0,IF(F1250-78.4&lt;=1,1,2))</f>
        <v>0</v>
      </c>
      <c r="I1250">
        <v>82.4</v>
      </c>
      <c r="J1250">
        <v>68.099999999999994</v>
      </c>
      <c r="K1250">
        <v>76.7</v>
      </c>
      <c r="L1250">
        <v>61.6</v>
      </c>
      <c r="M1250">
        <v>60.3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16.100000000000001</v>
      </c>
      <c r="W1250">
        <v>301.3</v>
      </c>
      <c r="X1250">
        <v>1011.1</v>
      </c>
      <c r="Y1250">
        <v>0</v>
      </c>
      <c r="Z1250">
        <v>6.2</v>
      </c>
      <c r="AA1250">
        <v>0</v>
      </c>
      <c r="AB1250">
        <v>0</v>
      </c>
      <c r="AC1250">
        <v>0</v>
      </c>
      <c r="AD1250">
        <v>0</v>
      </c>
      <c r="AE1250" t="s">
        <v>3816</v>
      </c>
      <c r="AF1250" t="s">
        <v>3817</v>
      </c>
      <c r="AG1250">
        <v>0.46</v>
      </c>
      <c r="AH1250" t="s">
        <v>330</v>
      </c>
      <c r="AI1250" t="s">
        <v>37</v>
      </c>
      <c r="AJ1250" t="s">
        <v>331</v>
      </c>
    </row>
    <row r="1251" spans="1:36" x14ac:dyDescent="0.25">
      <c r="A1251" t="s">
        <v>32</v>
      </c>
      <c r="B1251" t="s">
        <v>3818</v>
      </c>
      <c r="C1251">
        <f>YEAR(B1251)</f>
        <v>2003</v>
      </c>
      <c r="D1251">
        <v>80.7</v>
      </c>
      <c r="E1251">
        <v>68.099999999999994</v>
      </c>
      <c r="F1251">
        <v>74.8</v>
      </c>
      <c r="H1251" s="2">
        <f>IF(F1251-78.4&lt;=0,0,IF(F1251-78.4&lt;=1,1,2))</f>
        <v>0</v>
      </c>
      <c r="I1251">
        <v>82.4</v>
      </c>
      <c r="J1251">
        <v>68.099999999999994</v>
      </c>
      <c r="K1251">
        <v>74.900000000000006</v>
      </c>
      <c r="L1251">
        <v>59.2</v>
      </c>
      <c r="M1251">
        <v>58.4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21.9</v>
      </c>
      <c r="W1251">
        <v>296.7</v>
      </c>
      <c r="X1251">
        <v>1010.1</v>
      </c>
      <c r="Y1251">
        <v>30</v>
      </c>
      <c r="Z1251">
        <v>6.3</v>
      </c>
      <c r="AA1251">
        <v>0</v>
      </c>
      <c r="AB1251">
        <v>0</v>
      </c>
      <c r="AC1251">
        <v>0</v>
      </c>
      <c r="AD1251">
        <v>0</v>
      </c>
      <c r="AE1251" t="s">
        <v>3819</v>
      </c>
      <c r="AF1251" t="s">
        <v>3820</v>
      </c>
      <c r="AG1251">
        <v>0.5</v>
      </c>
      <c r="AH1251" t="s">
        <v>36</v>
      </c>
      <c r="AI1251" t="s">
        <v>37</v>
      </c>
      <c r="AJ1251" t="s">
        <v>38</v>
      </c>
    </row>
    <row r="1252" spans="1:36" x14ac:dyDescent="0.25">
      <c r="A1252" t="s">
        <v>32</v>
      </c>
      <c r="B1252" t="s">
        <v>3821</v>
      </c>
      <c r="C1252">
        <f>YEAR(B1252)</f>
        <v>2003</v>
      </c>
      <c r="D1252">
        <v>82.5</v>
      </c>
      <c r="E1252">
        <v>66.3</v>
      </c>
      <c r="F1252">
        <v>74.7</v>
      </c>
      <c r="H1252" s="2">
        <f>IF(F1252-78.4&lt;=0,0,IF(F1252-78.4&lt;=1,1,2))</f>
        <v>0</v>
      </c>
      <c r="I1252">
        <v>83.5</v>
      </c>
      <c r="J1252">
        <v>66.3</v>
      </c>
      <c r="K1252">
        <v>75.099999999999994</v>
      </c>
      <c r="L1252">
        <v>55.7</v>
      </c>
      <c r="M1252">
        <v>52.3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9.1999999999999993</v>
      </c>
      <c r="W1252">
        <v>169.3</v>
      </c>
      <c r="X1252">
        <v>1007.7</v>
      </c>
      <c r="Y1252">
        <v>30</v>
      </c>
      <c r="Z1252">
        <v>6.3</v>
      </c>
      <c r="AA1252">
        <v>0</v>
      </c>
      <c r="AB1252">
        <v>0</v>
      </c>
      <c r="AC1252">
        <v>0</v>
      </c>
      <c r="AD1252">
        <v>0</v>
      </c>
      <c r="AE1252" t="s">
        <v>3822</v>
      </c>
      <c r="AF1252" t="s">
        <v>3823</v>
      </c>
      <c r="AG1252">
        <v>0.53</v>
      </c>
      <c r="AH1252" t="s">
        <v>36</v>
      </c>
      <c r="AI1252" t="s">
        <v>37</v>
      </c>
      <c r="AJ1252" t="s">
        <v>38</v>
      </c>
    </row>
    <row r="1253" spans="1:36" x14ac:dyDescent="0.25">
      <c r="A1253" t="s">
        <v>32</v>
      </c>
      <c r="B1253" t="s">
        <v>3824</v>
      </c>
      <c r="C1253">
        <f>YEAR(B1253)</f>
        <v>2003</v>
      </c>
      <c r="D1253">
        <v>82.5</v>
      </c>
      <c r="E1253">
        <v>66.3</v>
      </c>
      <c r="F1253">
        <v>75.099999999999994</v>
      </c>
      <c r="H1253" s="2">
        <f>IF(F1253-78.4&lt;=0,0,IF(F1253-78.4&lt;=1,1,2))</f>
        <v>0</v>
      </c>
      <c r="I1253">
        <v>83</v>
      </c>
      <c r="J1253">
        <v>66.3</v>
      </c>
      <c r="K1253">
        <v>75.599999999999994</v>
      </c>
      <c r="L1253">
        <v>58.7</v>
      </c>
      <c r="M1253">
        <v>57.4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8.1</v>
      </c>
      <c r="W1253">
        <v>125.9</v>
      </c>
      <c r="X1253">
        <v>1005.2</v>
      </c>
      <c r="Y1253">
        <v>30</v>
      </c>
      <c r="Z1253">
        <v>6.5</v>
      </c>
      <c r="AA1253">
        <v>0</v>
      </c>
      <c r="AB1253">
        <v>0</v>
      </c>
      <c r="AC1253">
        <v>0</v>
      </c>
      <c r="AD1253">
        <v>0</v>
      </c>
      <c r="AE1253" t="s">
        <v>3825</v>
      </c>
      <c r="AF1253" t="s">
        <v>3826</v>
      </c>
      <c r="AG1253">
        <v>0.56000000000000005</v>
      </c>
      <c r="AH1253" t="s">
        <v>36</v>
      </c>
      <c r="AI1253" t="s">
        <v>37</v>
      </c>
      <c r="AJ1253" t="s">
        <v>38</v>
      </c>
    </row>
    <row r="1254" spans="1:36" x14ac:dyDescent="0.25">
      <c r="A1254" t="s">
        <v>32</v>
      </c>
      <c r="B1254" t="s">
        <v>3827</v>
      </c>
      <c r="C1254">
        <f>YEAR(B1254)</f>
        <v>2003</v>
      </c>
      <c r="D1254">
        <v>82.5</v>
      </c>
      <c r="E1254">
        <v>68.099999999999994</v>
      </c>
      <c r="F1254">
        <v>75.5</v>
      </c>
      <c r="H1254" s="2">
        <f>IF(F1254-78.4&lt;=0,0,IF(F1254-78.4&lt;=1,1,2))</f>
        <v>0</v>
      </c>
      <c r="I1254">
        <v>84.8</v>
      </c>
      <c r="J1254">
        <v>68.099999999999994</v>
      </c>
      <c r="K1254">
        <v>76.3</v>
      </c>
      <c r="L1254">
        <v>65.599999999999994</v>
      </c>
      <c r="M1254">
        <v>72.099999999999994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17.2</v>
      </c>
      <c r="W1254">
        <v>303.39999999999998</v>
      </c>
      <c r="X1254">
        <v>1007.6</v>
      </c>
      <c r="Y1254">
        <v>31.7</v>
      </c>
      <c r="Z1254">
        <v>6.5</v>
      </c>
      <c r="AA1254">
        <v>0</v>
      </c>
      <c r="AB1254">
        <v>0</v>
      </c>
      <c r="AC1254">
        <v>0</v>
      </c>
      <c r="AD1254">
        <v>0</v>
      </c>
      <c r="AE1254" t="s">
        <v>3828</v>
      </c>
      <c r="AF1254" t="s">
        <v>3829</v>
      </c>
      <c r="AG1254">
        <v>0.59</v>
      </c>
      <c r="AH1254" t="s">
        <v>36</v>
      </c>
      <c r="AI1254" t="s">
        <v>37</v>
      </c>
      <c r="AJ1254" t="s">
        <v>38</v>
      </c>
    </row>
    <row r="1255" spans="1:36" x14ac:dyDescent="0.25">
      <c r="A1255" t="s">
        <v>32</v>
      </c>
      <c r="B1255" t="s">
        <v>3830</v>
      </c>
      <c r="C1255">
        <f>YEAR(B1255)</f>
        <v>2003</v>
      </c>
      <c r="D1255">
        <v>80.7</v>
      </c>
      <c r="E1255">
        <v>69.900000000000006</v>
      </c>
      <c r="F1255">
        <v>72.599999999999994</v>
      </c>
      <c r="H1255" s="2">
        <f>IF(F1255-78.4&lt;=0,0,IF(F1255-78.4&lt;=1,1,2))</f>
        <v>0</v>
      </c>
      <c r="I1255">
        <v>81.5</v>
      </c>
      <c r="J1255">
        <v>69.900000000000006</v>
      </c>
      <c r="K1255">
        <v>72.7</v>
      </c>
      <c r="L1255">
        <v>63.6</v>
      </c>
      <c r="M1255">
        <v>74.099999999999994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6.9</v>
      </c>
      <c r="W1255">
        <v>170.3</v>
      </c>
      <c r="X1255">
        <v>1011</v>
      </c>
      <c r="Y1255">
        <v>0</v>
      </c>
      <c r="Z1255">
        <v>6.2</v>
      </c>
      <c r="AA1255">
        <v>0</v>
      </c>
      <c r="AB1255">
        <v>0</v>
      </c>
      <c r="AC1255">
        <v>0</v>
      </c>
      <c r="AD1255">
        <v>0</v>
      </c>
      <c r="AE1255" t="s">
        <v>3831</v>
      </c>
      <c r="AF1255" t="s">
        <v>3832</v>
      </c>
      <c r="AG1255">
        <v>0.63</v>
      </c>
      <c r="AH1255" t="s">
        <v>330</v>
      </c>
      <c r="AI1255" t="s">
        <v>37</v>
      </c>
      <c r="AJ1255" t="s">
        <v>331</v>
      </c>
    </row>
    <row r="1256" spans="1:36" x14ac:dyDescent="0.25">
      <c r="A1256" t="s">
        <v>32</v>
      </c>
      <c r="B1256" t="s">
        <v>3833</v>
      </c>
      <c r="C1256">
        <f>YEAR(B1256)</f>
        <v>2003</v>
      </c>
      <c r="D1256">
        <v>80.7</v>
      </c>
      <c r="E1256">
        <v>71.7</v>
      </c>
      <c r="F1256">
        <v>78.099999999999994</v>
      </c>
      <c r="H1256" s="2">
        <f>IF(F1256-78.4&lt;=0,0,IF(F1256-78.4&lt;=1,1,2))</f>
        <v>0</v>
      </c>
      <c r="I1256">
        <v>82.9</v>
      </c>
      <c r="J1256">
        <v>71.7</v>
      </c>
      <c r="K1256">
        <v>78.7</v>
      </c>
      <c r="L1256">
        <v>62.7</v>
      </c>
      <c r="M1256">
        <v>59.5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11.4</v>
      </c>
      <c r="W1256">
        <v>311</v>
      </c>
      <c r="X1256">
        <v>1010.5</v>
      </c>
      <c r="Y1256">
        <v>0</v>
      </c>
      <c r="Z1256">
        <v>6.2</v>
      </c>
      <c r="AA1256">
        <v>0</v>
      </c>
      <c r="AB1256">
        <v>0</v>
      </c>
      <c r="AC1256">
        <v>0</v>
      </c>
      <c r="AD1256">
        <v>0</v>
      </c>
      <c r="AE1256" t="s">
        <v>3834</v>
      </c>
      <c r="AF1256" t="s">
        <v>3835</v>
      </c>
      <c r="AG1256">
        <v>0.66</v>
      </c>
      <c r="AH1256" t="s">
        <v>330</v>
      </c>
      <c r="AI1256" t="s">
        <v>37</v>
      </c>
      <c r="AJ1256" t="s">
        <v>331</v>
      </c>
    </row>
    <row r="1257" spans="1:36" x14ac:dyDescent="0.25">
      <c r="A1257" t="s">
        <v>32</v>
      </c>
      <c r="B1257" t="s">
        <v>3836</v>
      </c>
      <c r="C1257">
        <f>YEAR(B1257)</f>
        <v>2003</v>
      </c>
      <c r="D1257">
        <v>80.7</v>
      </c>
      <c r="E1257">
        <v>68.099999999999994</v>
      </c>
      <c r="F1257">
        <v>75.2</v>
      </c>
      <c r="H1257" s="2">
        <f>IF(F1257-78.4&lt;=0,0,IF(F1257-78.4&lt;=1,1,2))</f>
        <v>0</v>
      </c>
      <c r="I1257">
        <v>81.900000000000006</v>
      </c>
      <c r="J1257">
        <v>68.099999999999994</v>
      </c>
      <c r="K1257">
        <v>75.3</v>
      </c>
      <c r="L1257">
        <v>61.1</v>
      </c>
      <c r="M1257">
        <v>62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11.4</v>
      </c>
      <c r="W1257">
        <v>323.2</v>
      </c>
      <c r="X1257">
        <v>1009.7</v>
      </c>
      <c r="Y1257">
        <v>30</v>
      </c>
      <c r="Z1257">
        <v>6.4</v>
      </c>
      <c r="AA1257">
        <v>0</v>
      </c>
      <c r="AB1257">
        <v>0</v>
      </c>
      <c r="AC1257">
        <v>0</v>
      </c>
      <c r="AD1257">
        <v>0</v>
      </c>
      <c r="AE1257" t="s">
        <v>3837</v>
      </c>
      <c r="AF1257" t="s">
        <v>3838</v>
      </c>
      <c r="AG1257">
        <v>0.69</v>
      </c>
      <c r="AH1257" t="s">
        <v>36</v>
      </c>
      <c r="AI1257" t="s">
        <v>37</v>
      </c>
      <c r="AJ1257" t="s">
        <v>38</v>
      </c>
    </row>
    <row r="1258" spans="1:36" x14ac:dyDescent="0.25">
      <c r="A1258" t="s">
        <v>32</v>
      </c>
      <c r="B1258" t="s">
        <v>3839</v>
      </c>
      <c r="C1258">
        <f>YEAR(B1258)</f>
        <v>2003</v>
      </c>
      <c r="D1258">
        <v>80.7</v>
      </c>
      <c r="E1258">
        <v>66.3</v>
      </c>
      <c r="F1258">
        <v>74.3</v>
      </c>
      <c r="H1258" s="2">
        <f>IF(F1258-78.4&lt;=0,0,IF(F1258-78.4&lt;=1,1,2))</f>
        <v>0</v>
      </c>
      <c r="I1258">
        <v>81.5</v>
      </c>
      <c r="J1258">
        <v>66.3</v>
      </c>
      <c r="K1258">
        <v>74.400000000000006</v>
      </c>
      <c r="L1258">
        <v>59.3</v>
      </c>
      <c r="M1258">
        <v>60.2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17.2</v>
      </c>
      <c r="W1258">
        <v>294.7</v>
      </c>
      <c r="X1258">
        <v>1008.6</v>
      </c>
      <c r="Y1258">
        <v>30</v>
      </c>
      <c r="Z1258">
        <v>6.6</v>
      </c>
      <c r="AA1258">
        <v>0</v>
      </c>
      <c r="AB1258">
        <v>0</v>
      </c>
      <c r="AC1258">
        <v>0</v>
      </c>
      <c r="AD1258">
        <v>0</v>
      </c>
      <c r="AE1258" t="s">
        <v>3840</v>
      </c>
      <c r="AF1258" t="s">
        <v>3841</v>
      </c>
      <c r="AG1258">
        <v>0.75</v>
      </c>
      <c r="AH1258" t="s">
        <v>36</v>
      </c>
      <c r="AI1258" t="s">
        <v>37</v>
      </c>
      <c r="AJ1258" t="s">
        <v>38</v>
      </c>
    </row>
    <row r="1259" spans="1:36" x14ac:dyDescent="0.25">
      <c r="A1259" t="s">
        <v>32</v>
      </c>
      <c r="B1259" t="s">
        <v>3842</v>
      </c>
      <c r="C1259">
        <f>YEAR(B1259)</f>
        <v>2003</v>
      </c>
      <c r="D1259">
        <v>82.5</v>
      </c>
      <c r="E1259">
        <v>68.099999999999994</v>
      </c>
      <c r="F1259">
        <v>77.8</v>
      </c>
      <c r="H1259" s="2">
        <f>IF(F1259-78.4&lt;=0,0,IF(F1259-78.4&lt;=1,1,2))</f>
        <v>0</v>
      </c>
      <c r="I1259">
        <v>83</v>
      </c>
      <c r="J1259">
        <v>68.099999999999994</v>
      </c>
      <c r="K1259">
        <v>78.3</v>
      </c>
      <c r="L1259">
        <v>61.4</v>
      </c>
      <c r="M1259">
        <v>57.7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18.3</v>
      </c>
      <c r="W1259">
        <v>296.60000000000002</v>
      </c>
      <c r="X1259">
        <v>1011</v>
      </c>
      <c r="Y1259">
        <v>30</v>
      </c>
      <c r="Z1259">
        <v>6.5</v>
      </c>
      <c r="AA1259">
        <v>0</v>
      </c>
      <c r="AB1259">
        <v>0</v>
      </c>
      <c r="AC1259">
        <v>0</v>
      </c>
      <c r="AD1259">
        <v>0</v>
      </c>
      <c r="AE1259" t="s">
        <v>3843</v>
      </c>
      <c r="AF1259" t="s">
        <v>3844</v>
      </c>
      <c r="AG1259">
        <v>0.76</v>
      </c>
      <c r="AH1259" t="s">
        <v>36</v>
      </c>
      <c r="AI1259" t="s">
        <v>37</v>
      </c>
      <c r="AJ1259" t="s">
        <v>38</v>
      </c>
    </row>
    <row r="1260" spans="1:36" x14ac:dyDescent="0.25">
      <c r="A1260" t="s">
        <v>32</v>
      </c>
      <c r="B1260" t="s">
        <v>3845</v>
      </c>
      <c r="C1260">
        <f>YEAR(B1260)</f>
        <v>2003</v>
      </c>
      <c r="D1260">
        <v>82.5</v>
      </c>
      <c r="E1260">
        <v>66.3</v>
      </c>
      <c r="F1260">
        <v>76.400000000000006</v>
      </c>
      <c r="H1260" s="2">
        <f>IF(F1260-78.4&lt;=0,0,IF(F1260-78.4&lt;=1,1,2))</f>
        <v>0</v>
      </c>
      <c r="I1260">
        <v>82.2</v>
      </c>
      <c r="J1260">
        <v>66.3</v>
      </c>
      <c r="K1260">
        <v>76.3</v>
      </c>
      <c r="L1260">
        <v>54.7</v>
      </c>
      <c r="M1260">
        <v>48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17.2</v>
      </c>
      <c r="W1260">
        <v>299.10000000000002</v>
      </c>
      <c r="X1260">
        <v>1015.2</v>
      </c>
      <c r="Y1260">
        <v>0</v>
      </c>
      <c r="Z1260">
        <v>6.2</v>
      </c>
      <c r="AA1260">
        <v>0</v>
      </c>
      <c r="AB1260">
        <v>0</v>
      </c>
      <c r="AC1260">
        <v>0</v>
      </c>
      <c r="AD1260">
        <v>0</v>
      </c>
      <c r="AE1260" t="s">
        <v>3846</v>
      </c>
      <c r="AF1260" t="s">
        <v>3847</v>
      </c>
      <c r="AG1260">
        <v>0.79</v>
      </c>
      <c r="AH1260" t="s">
        <v>330</v>
      </c>
      <c r="AI1260" t="s">
        <v>37</v>
      </c>
      <c r="AJ1260" t="s">
        <v>331</v>
      </c>
    </row>
    <row r="1261" spans="1:36" x14ac:dyDescent="0.25">
      <c r="A1261" t="s">
        <v>32</v>
      </c>
      <c r="B1261" t="s">
        <v>3848</v>
      </c>
      <c r="C1261">
        <f>YEAR(B1261)</f>
        <v>2003</v>
      </c>
      <c r="D1261">
        <v>86.1</v>
      </c>
      <c r="E1261">
        <v>69.900000000000006</v>
      </c>
      <c r="F1261">
        <v>79.2</v>
      </c>
      <c r="H1261" s="2">
        <f>IF(F1261-78.4&lt;=0,0,IF(F1261-78.4&lt;=1,1,2))</f>
        <v>1</v>
      </c>
      <c r="I1261">
        <v>85.2</v>
      </c>
      <c r="J1261">
        <v>69.900000000000006</v>
      </c>
      <c r="K1261">
        <v>79.099999999999994</v>
      </c>
      <c r="L1261">
        <v>56.4</v>
      </c>
      <c r="M1261">
        <v>46.3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16.100000000000001</v>
      </c>
      <c r="W1261">
        <v>303.10000000000002</v>
      </c>
      <c r="X1261">
        <v>1014.7</v>
      </c>
      <c r="Y1261">
        <v>0</v>
      </c>
      <c r="Z1261">
        <v>6.2</v>
      </c>
      <c r="AA1261">
        <v>0</v>
      </c>
      <c r="AB1261">
        <v>0</v>
      </c>
      <c r="AC1261">
        <v>0</v>
      </c>
      <c r="AD1261">
        <v>0</v>
      </c>
      <c r="AE1261" t="s">
        <v>3849</v>
      </c>
      <c r="AF1261" t="s">
        <v>3850</v>
      </c>
      <c r="AG1261">
        <v>0.82</v>
      </c>
      <c r="AH1261" t="s">
        <v>330</v>
      </c>
      <c r="AI1261" t="s">
        <v>37</v>
      </c>
      <c r="AJ1261" t="s">
        <v>331</v>
      </c>
    </row>
    <row r="1262" spans="1:36" x14ac:dyDescent="0.25">
      <c r="A1262" t="s">
        <v>32</v>
      </c>
      <c r="B1262" t="s">
        <v>3851</v>
      </c>
      <c r="C1262">
        <f>YEAR(B1262)</f>
        <v>2003</v>
      </c>
      <c r="D1262">
        <v>87.9</v>
      </c>
      <c r="E1262">
        <v>69.900000000000006</v>
      </c>
      <c r="F1262">
        <v>79</v>
      </c>
      <c r="H1262" s="2">
        <f>IF(F1262-78.4&lt;=0,0,IF(F1262-78.4&lt;=1,1,2))</f>
        <v>1</v>
      </c>
      <c r="I1262">
        <v>87.9</v>
      </c>
      <c r="J1262">
        <v>69.900000000000006</v>
      </c>
      <c r="K1262">
        <v>79.5</v>
      </c>
      <c r="L1262">
        <v>59.7</v>
      </c>
      <c r="M1262">
        <v>53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11.4</v>
      </c>
      <c r="W1262">
        <v>297.3</v>
      </c>
      <c r="X1262">
        <v>1011.4</v>
      </c>
      <c r="Y1262">
        <v>0</v>
      </c>
      <c r="Z1262">
        <v>6.2</v>
      </c>
      <c r="AA1262">
        <v>0</v>
      </c>
      <c r="AB1262">
        <v>0</v>
      </c>
      <c r="AC1262">
        <v>0</v>
      </c>
      <c r="AD1262">
        <v>0</v>
      </c>
      <c r="AE1262" t="s">
        <v>3852</v>
      </c>
      <c r="AF1262" t="s">
        <v>3853</v>
      </c>
      <c r="AG1262">
        <v>0.86</v>
      </c>
      <c r="AH1262" t="s">
        <v>330</v>
      </c>
      <c r="AI1262" t="s">
        <v>37</v>
      </c>
      <c r="AJ1262" t="s">
        <v>331</v>
      </c>
    </row>
    <row r="1263" spans="1:36" x14ac:dyDescent="0.25">
      <c r="A1263" t="s">
        <v>32</v>
      </c>
      <c r="B1263" t="s">
        <v>3854</v>
      </c>
      <c r="C1263">
        <f>YEAR(B1263)</f>
        <v>2003</v>
      </c>
      <c r="D1263">
        <v>86.1</v>
      </c>
      <c r="E1263">
        <v>69.900000000000006</v>
      </c>
      <c r="F1263">
        <v>78.400000000000006</v>
      </c>
      <c r="H1263" s="2">
        <f>IF(F1263-78.4&lt;=0,0,IF(F1263-78.4&lt;=1,1,2))</f>
        <v>0</v>
      </c>
      <c r="I1263">
        <v>89.8</v>
      </c>
      <c r="J1263">
        <v>69.900000000000006</v>
      </c>
      <c r="K1263">
        <v>79.7</v>
      </c>
      <c r="L1263">
        <v>62.9</v>
      </c>
      <c r="M1263">
        <v>59.4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11.4</v>
      </c>
      <c r="W1263">
        <v>281.60000000000002</v>
      </c>
      <c r="X1263">
        <v>1009</v>
      </c>
      <c r="Y1263">
        <v>30</v>
      </c>
      <c r="Z1263">
        <v>6.3</v>
      </c>
      <c r="AA1263">
        <v>0</v>
      </c>
      <c r="AB1263">
        <v>0</v>
      </c>
      <c r="AC1263">
        <v>0</v>
      </c>
      <c r="AD1263">
        <v>0</v>
      </c>
      <c r="AE1263" t="s">
        <v>3855</v>
      </c>
      <c r="AF1263" t="s">
        <v>3856</v>
      </c>
      <c r="AG1263">
        <v>0.89</v>
      </c>
      <c r="AH1263" t="s">
        <v>36</v>
      </c>
      <c r="AI1263" t="s">
        <v>37</v>
      </c>
      <c r="AJ1263" t="s">
        <v>38</v>
      </c>
    </row>
    <row r="1264" spans="1:36" x14ac:dyDescent="0.25">
      <c r="A1264" t="s">
        <v>32</v>
      </c>
      <c r="B1264" t="s">
        <v>3857</v>
      </c>
      <c r="C1264">
        <f>YEAR(B1264)</f>
        <v>2003</v>
      </c>
      <c r="D1264">
        <v>87.9</v>
      </c>
      <c r="E1264">
        <v>73.5</v>
      </c>
      <c r="F1264">
        <v>81.8</v>
      </c>
      <c r="H1264" s="2">
        <f>IF(F1264-78.4&lt;=0,0,IF(F1264-78.4&lt;=1,1,2))</f>
        <v>2</v>
      </c>
      <c r="I1264">
        <v>88.5</v>
      </c>
      <c r="J1264">
        <v>73.5</v>
      </c>
      <c r="K1264">
        <v>82</v>
      </c>
      <c r="L1264">
        <v>61.6</v>
      </c>
      <c r="M1264">
        <v>52.1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13.9</v>
      </c>
      <c r="W1264">
        <v>312.3</v>
      </c>
      <c r="X1264">
        <v>1008.9</v>
      </c>
      <c r="Y1264">
        <v>0</v>
      </c>
      <c r="Z1264">
        <v>6.2</v>
      </c>
      <c r="AA1264">
        <v>0</v>
      </c>
      <c r="AB1264">
        <v>0</v>
      </c>
      <c r="AC1264">
        <v>0</v>
      </c>
      <c r="AD1264">
        <v>0</v>
      </c>
      <c r="AE1264" t="s">
        <v>3858</v>
      </c>
      <c r="AF1264" t="s">
        <v>3859</v>
      </c>
      <c r="AG1264">
        <v>0.92</v>
      </c>
      <c r="AH1264" t="s">
        <v>330</v>
      </c>
      <c r="AI1264" t="s">
        <v>37</v>
      </c>
      <c r="AJ1264" t="s">
        <v>331</v>
      </c>
    </row>
    <row r="1265" spans="1:36" x14ac:dyDescent="0.25">
      <c r="A1265" t="s">
        <v>32</v>
      </c>
      <c r="B1265" t="s">
        <v>3860</v>
      </c>
      <c r="C1265">
        <f>YEAR(B1265)</f>
        <v>2003</v>
      </c>
      <c r="D1265">
        <v>84.3</v>
      </c>
      <c r="E1265">
        <v>73.5</v>
      </c>
      <c r="F1265">
        <v>79.5</v>
      </c>
      <c r="H1265" s="2">
        <f>IF(F1265-78.4&lt;=0,0,IF(F1265-78.4&lt;=1,1,2))</f>
        <v>2</v>
      </c>
      <c r="I1265">
        <v>89.7</v>
      </c>
      <c r="J1265">
        <v>73.5</v>
      </c>
      <c r="K1265">
        <v>81.3</v>
      </c>
      <c r="L1265">
        <v>64.900000000000006</v>
      </c>
      <c r="M1265">
        <v>61.7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11.4</v>
      </c>
      <c r="W1265">
        <v>321.3</v>
      </c>
      <c r="X1265">
        <v>1010.7</v>
      </c>
      <c r="Y1265">
        <v>30</v>
      </c>
      <c r="Z1265">
        <v>6.3</v>
      </c>
      <c r="AA1265">
        <v>0</v>
      </c>
      <c r="AB1265">
        <v>0</v>
      </c>
      <c r="AC1265">
        <v>0</v>
      </c>
      <c r="AD1265">
        <v>0</v>
      </c>
      <c r="AE1265" t="s">
        <v>3861</v>
      </c>
      <c r="AF1265" t="s">
        <v>3862</v>
      </c>
      <c r="AG1265">
        <v>0.95</v>
      </c>
      <c r="AH1265" t="s">
        <v>36</v>
      </c>
      <c r="AI1265" t="s">
        <v>37</v>
      </c>
      <c r="AJ1265" t="s">
        <v>38</v>
      </c>
    </row>
    <row r="1266" spans="1:36" x14ac:dyDescent="0.25">
      <c r="A1266" t="s">
        <v>32</v>
      </c>
      <c r="B1266" t="s">
        <v>3863</v>
      </c>
      <c r="C1266">
        <f>YEAR(B1266)</f>
        <v>2003</v>
      </c>
      <c r="D1266">
        <v>87.9</v>
      </c>
      <c r="E1266">
        <v>71.7</v>
      </c>
      <c r="F1266">
        <v>81.400000000000006</v>
      </c>
      <c r="H1266" s="2">
        <f>IF(F1266-78.4&lt;=0,0,IF(F1266-78.4&lt;=1,1,2))</f>
        <v>2</v>
      </c>
      <c r="I1266">
        <v>90.8</v>
      </c>
      <c r="J1266">
        <v>71.7</v>
      </c>
      <c r="K1266">
        <v>81.8</v>
      </c>
      <c r="L1266">
        <v>60.8</v>
      </c>
      <c r="M1266">
        <v>50.5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8.1</v>
      </c>
      <c r="W1266">
        <v>307.60000000000002</v>
      </c>
      <c r="X1266">
        <v>1011.2</v>
      </c>
      <c r="Y1266">
        <v>0</v>
      </c>
      <c r="Z1266">
        <v>6.2</v>
      </c>
      <c r="AA1266">
        <v>0</v>
      </c>
      <c r="AB1266">
        <v>0</v>
      </c>
      <c r="AC1266">
        <v>0</v>
      </c>
      <c r="AD1266">
        <v>0</v>
      </c>
      <c r="AE1266" t="s">
        <v>3864</v>
      </c>
      <c r="AF1266" t="s">
        <v>3865</v>
      </c>
      <c r="AG1266">
        <v>0</v>
      </c>
      <c r="AH1266" t="s">
        <v>330</v>
      </c>
      <c r="AI1266" t="s">
        <v>37</v>
      </c>
      <c r="AJ1266" t="s">
        <v>331</v>
      </c>
    </row>
    <row r="1267" spans="1:36" x14ac:dyDescent="0.25">
      <c r="A1267" t="s">
        <v>32</v>
      </c>
      <c r="B1267" t="s">
        <v>3866</v>
      </c>
      <c r="C1267">
        <f>YEAR(B1267)</f>
        <v>2003</v>
      </c>
      <c r="D1267">
        <v>87.9</v>
      </c>
      <c r="E1267">
        <v>71.7</v>
      </c>
      <c r="F1267">
        <v>79.900000000000006</v>
      </c>
      <c r="H1267" s="2">
        <f>IF(F1267-78.4&lt;=0,0,IF(F1267-78.4&lt;=1,1,2))</f>
        <v>2</v>
      </c>
      <c r="I1267">
        <v>92.7</v>
      </c>
      <c r="J1267">
        <v>71.7</v>
      </c>
      <c r="K1267">
        <v>82.4</v>
      </c>
      <c r="L1267">
        <v>64.900000000000006</v>
      </c>
      <c r="M1267">
        <v>61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18.3</v>
      </c>
      <c r="W1267">
        <v>301.89999999999998</v>
      </c>
      <c r="X1267">
        <v>1007.2</v>
      </c>
      <c r="Y1267">
        <v>35</v>
      </c>
      <c r="Z1267">
        <v>6.4</v>
      </c>
      <c r="AA1267">
        <v>0</v>
      </c>
      <c r="AB1267">
        <v>0</v>
      </c>
      <c r="AC1267">
        <v>0</v>
      </c>
      <c r="AD1267">
        <v>0</v>
      </c>
      <c r="AE1267" t="s">
        <v>3867</v>
      </c>
      <c r="AF1267" t="s">
        <v>3868</v>
      </c>
      <c r="AG1267">
        <v>0.02</v>
      </c>
      <c r="AH1267" t="s">
        <v>36</v>
      </c>
      <c r="AI1267" t="s">
        <v>37</v>
      </c>
      <c r="AJ1267" t="s">
        <v>38</v>
      </c>
    </row>
    <row r="1268" spans="1:36" x14ac:dyDescent="0.25">
      <c r="A1268" t="s">
        <v>32</v>
      </c>
      <c r="B1268" t="s">
        <v>3869</v>
      </c>
      <c r="C1268">
        <f>YEAR(B1268)</f>
        <v>2003</v>
      </c>
      <c r="D1268">
        <v>84.3</v>
      </c>
      <c r="E1268">
        <v>77.099999999999994</v>
      </c>
      <c r="F1268">
        <v>80.8</v>
      </c>
      <c r="H1268" s="2">
        <f>IF(F1268-78.4&lt;=0,0,IF(F1268-78.4&lt;=1,1,2))</f>
        <v>2</v>
      </c>
      <c r="I1268">
        <v>86.6</v>
      </c>
      <c r="J1268">
        <v>77.099999999999994</v>
      </c>
      <c r="K1268">
        <v>81.599999999999994</v>
      </c>
      <c r="L1268">
        <v>64.599999999999994</v>
      </c>
      <c r="M1268">
        <v>58.6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21.9</v>
      </c>
      <c r="W1268">
        <v>298.89999999999998</v>
      </c>
      <c r="X1268">
        <v>1006.1</v>
      </c>
      <c r="Y1268">
        <v>30</v>
      </c>
      <c r="Z1268">
        <v>6.7</v>
      </c>
      <c r="AA1268">
        <v>0</v>
      </c>
      <c r="AB1268">
        <v>0</v>
      </c>
      <c r="AC1268">
        <v>0</v>
      </c>
      <c r="AD1268">
        <v>0</v>
      </c>
      <c r="AE1268" t="s">
        <v>3870</v>
      </c>
      <c r="AF1268" t="s">
        <v>3871</v>
      </c>
      <c r="AG1268">
        <v>0.06</v>
      </c>
      <c r="AH1268" t="s">
        <v>36</v>
      </c>
      <c r="AI1268" t="s">
        <v>37</v>
      </c>
      <c r="AJ1268" t="s">
        <v>38</v>
      </c>
    </row>
    <row r="1269" spans="1:36" x14ac:dyDescent="0.25">
      <c r="A1269" t="s">
        <v>32</v>
      </c>
      <c r="B1269" t="s">
        <v>3872</v>
      </c>
      <c r="C1269">
        <f>YEAR(B1269)</f>
        <v>2003</v>
      </c>
      <c r="D1269">
        <v>87.9</v>
      </c>
      <c r="E1269">
        <v>71.7</v>
      </c>
      <c r="F1269">
        <v>80.900000000000006</v>
      </c>
      <c r="H1269" s="2">
        <f>IF(F1269-78.4&lt;=0,0,IF(F1269-78.4&lt;=1,1,2))</f>
        <v>2</v>
      </c>
      <c r="I1269">
        <v>92.9</v>
      </c>
      <c r="J1269">
        <v>71.7</v>
      </c>
      <c r="K1269">
        <v>82.5</v>
      </c>
      <c r="L1269">
        <v>65.3</v>
      </c>
      <c r="M1269">
        <v>60.2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11.4</v>
      </c>
      <c r="W1269">
        <v>112.9</v>
      </c>
      <c r="X1269">
        <v>1006.5</v>
      </c>
      <c r="Y1269">
        <v>0</v>
      </c>
      <c r="Z1269">
        <v>6.2</v>
      </c>
      <c r="AA1269">
        <v>0</v>
      </c>
      <c r="AB1269">
        <v>0</v>
      </c>
      <c r="AC1269">
        <v>0</v>
      </c>
      <c r="AD1269">
        <v>0</v>
      </c>
      <c r="AE1269" t="s">
        <v>3873</v>
      </c>
      <c r="AF1269" t="s">
        <v>3874</v>
      </c>
      <c r="AG1269">
        <v>0.09</v>
      </c>
      <c r="AH1269" t="s">
        <v>330</v>
      </c>
      <c r="AI1269" t="s">
        <v>37</v>
      </c>
      <c r="AJ1269" t="s">
        <v>331</v>
      </c>
    </row>
    <row r="1270" spans="1:36" x14ac:dyDescent="0.25">
      <c r="A1270" t="s">
        <v>32</v>
      </c>
      <c r="B1270" t="s">
        <v>3875</v>
      </c>
      <c r="C1270">
        <f>YEAR(B1270)</f>
        <v>2003</v>
      </c>
      <c r="D1270">
        <v>87.9</v>
      </c>
      <c r="E1270">
        <v>71.7</v>
      </c>
      <c r="F1270">
        <v>81.5</v>
      </c>
      <c r="H1270" s="2">
        <f>IF(F1270-78.4&lt;=0,0,IF(F1270-78.4&lt;=1,1,2))</f>
        <v>2</v>
      </c>
      <c r="I1270">
        <v>96.1</v>
      </c>
      <c r="J1270">
        <v>71.7</v>
      </c>
      <c r="K1270">
        <v>83.9</v>
      </c>
      <c r="L1270">
        <v>64.8</v>
      </c>
      <c r="M1270">
        <v>57.7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8.1</v>
      </c>
      <c r="W1270">
        <v>102.6</v>
      </c>
      <c r="X1270">
        <v>1008.4</v>
      </c>
      <c r="Y1270">
        <v>0</v>
      </c>
      <c r="Z1270">
        <v>6.2</v>
      </c>
      <c r="AA1270">
        <v>0</v>
      </c>
      <c r="AB1270">
        <v>0</v>
      </c>
      <c r="AC1270">
        <v>0</v>
      </c>
      <c r="AD1270">
        <v>0</v>
      </c>
      <c r="AE1270" t="s">
        <v>3876</v>
      </c>
      <c r="AF1270" t="s">
        <v>3877</v>
      </c>
      <c r="AG1270">
        <v>0.13</v>
      </c>
      <c r="AH1270" t="s">
        <v>330</v>
      </c>
      <c r="AI1270" t="s">
        <v>37</v>
      </c>
      <c r="AJ1270" t="s">
        <v>331</v>
      </c>
    </row>
    <row r="1271" spans="1:36" x14ac:dyDescent="0.25">
      <c r="A1271" t="s">
        <v>32</v>
      </c>
      <c r="B1271" t="s">
        <v>3878</v>
      </c>
      <c r="C1271">
        <f>YEAR(B1271)</f>
        <v>2003</v>
      </c>
      <c r="D1271">
        <v>87.9</v>
      </c>
      <c r="E1271">
        <v>71.7</v>
      </c>
      <c r="F1271">
        <v>80.7</v>
      </c>
      <c r="H1271" s="2">
        <f>IF(F1271-78.4&lt;=0,0,IF(F1271-78.4&lt;=1,1,2))</f>
        <v>2</v>
      </c>
      <c r="I1271">
        <v>96.1</v>
      </c>
      <c r="J1271">
        <v>71.7</v>
      </c>
      <c r="K1271">
        <v>83.8</v>
      </c>
      <c r="L1271">
        <v>69.599999999999994</v>
      </c>
      <c r="M1271">
        <v>70.099999999999994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9.1999999999999993</v>
      </c>
      <c r="W1271">
        <v>164.4</v>
      </c>
      <c r="X1271">
        <v>1010.5</v>
      </c>
      <c r="Y1271">
        <v>0</v>
      </c>
      <c r="Z1271">
        <v>6.2</v>
      </c>
      <c r="AA1271">
        <v>0</v>
      </c>
      <c r="AB1271">
        <v>0</v>
      </c>
      <c r="AC1271">
        <v>0</v>
      </c>
      <c r="AD1271">
        <v>0</v>
      </c>
      <c r="AE1271" t="s">
        <v>3879</v>
      </c>
      <c r="AF1271" t="s">
        <v>3880</v>
      </c>
      <c r="AG1271">
        <v>0.16</v>
      </c>
      <c r="AH1271" t="s">
        <v>330</v>
      </c>
      <c r="AI1271" t="s">
        <v>37</v>
      </c>
      <c r="AJ1271" t="s">
        <v>331</v>
      </c>
    </row>
    <row r="1272" spans="1:36" x14ac:dyDescent="0.25">
      <c r="A1272" t="s">
        <v>32</v>
      </c>
      <c r="B1272" t="s">
        <v>3881</v>
      </c>
      <c r="C1272">
        <f>YEAR(B1272)</f>
        <v>2003</v>
      </c>
      <c r="D1272">
        <v>98.7</v>
      </c>
      <c r="E1272">
        <v>77.099999999999994</v>
      </c>
      <c r="F1272">
        <v>87.5</v>
      </c>
      <c r="H1272" s="2">
        <f>IF(F1272-78.4&lt;=0,0,IF(F1272-78.4&lt;=1,1,2))</f>
        <v>2</v>
      </c>
      <c r="I1272">
        <v>96.6</v>
      </c>
      <c r="J1272">
        <v>77.099999999999994</v>
      </c>
      <c r="K1272">
        <v>86.9</v>
      </c>
      <c r="L1272">
        <v>56.6</v>
      </c>
      <c r="M1272">
        <v>37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10.3</v>
      </c>
      <c r="W1272">
        <v>156.80000000000001</v>
      </c>
      <c r="X1272">
        <v>1006.8</v>
      </c>
      <c r="Y1272">
        <v>0</v>
      </c>
      <c r="Z1272">
        <v>6.2</v>
      </c>
      <c r="AA1272">
        <v>0</v>
      </c>
      <c r="AB1272">
        <v>0</v>
      </c>
      <c r="AC1272">
        <v>0</v>
      </c>
      <c r="AD1272">
        <v>0</v>
      </c>
      <c r="AE1272" t="s">
        <v>3882</v>
      </c>
      <c r="AF1272" t="s">
        <v>3883</v>
      </c>
      <c r="AG1272">
        <v>0.2</v>
      </c>
      <c r="AH1272" t="s">
        <v>330</v>
      </c>
      <c r="AI1272" t="s">
        <v>37</v>
      </c>
      <c r="AJ1272" t="s">
        <v>331</v>
      </c>
    </row>
    <row r="1273" spans="1:36" x14ac:dyDescent="0.25">
      <c r="A1273" t="s">
        <v>32</v>
      </c>
      <c r="B1273" t="s">
        <v>3884</v>
      </c>
      <c r="C1273">
        <f>YEAR(B1273)</f>
        <v>2003</v>
      </c>
      <c r="D1273">
        <v>86.1</v>
      </c>
      <c r="E1273">
        <v>77.099999999999994</v>
      </c>
      <c r="F1273">
        <v>82.6</v>
      </c>
      <c r="H1273" s="2">
        <f>IF(F1273-78.4&lt;=0,0,IF(F1273-78.4&lt;=1,1,2))</f>
        <v>2</v>
      </c>
      <c r="I1273">
        <v>88.5</v>
      </c>
      <c r="J1273">
        <v>77.099999999999994</v>
      </c>
      <c r="K1273">
        <v>84</v>
      </c>
      <c r="L1273">
        <v>64.2</v>
      </c>
      <c r="M1273">
        <v>55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19.5</v>
      </c>
      <c r="W1273">
        <v>297</v>
      </c>
      <c r="X1273">
        <v>1008.3</v>
      </c>
      <c r="Y1273">
        <v>30</v>
      </c>
      <c r="Z1273">
        <v>6.5</v>
      </c>
      <c r="AA1273">
        <v>0</v>
      </c>
      <c r="AB1273">
        <v>0</v>
      </c>
      <c r="AC1273">
        <v>0</v>
      </c>
      <c r="AD1273">
        <v>0</v>
      </c>
      <c r="AE1273" t="s">
        <v>3885</v>
      </c>
      <c r="AF1273" t="s">
        <v>3886</v>
      </c>
      <c r="AG1273">
        <v>0.24</v>
      </c>
      <c r="AH1273" t="s">
        <v>36</v>
      </c>
      <c r="AI1273" t="s">
        <v>37</v>
      </c>
      <c r="AJ1273" t="s">
        <v>38</v>
      </c>
    </row>
    <row r="1274" spans="1:36" x14ac:dyDescent="0.25">
      <c r="A1274" t="s">
        <v>32</v>
      </c>
      <c r="B1274" t="s">
        <v>3887</v>
      </c>
      <c r="C1274">
        <f>YEAR(B1274)</f>
        <v>2003</v>
      </c>
      <c r="D1274">
        <v>82.5</v>
      </c>
      <c r="E1274">
        <v>71.7</v>
      </c>
      <c r="F1274">
        <v>79.5</v>
      </c>
      <c r="H1274" s="2">
        <f>IF(F1274-78.4&lt;=0,0,IF(F1274-78.4&lt;=1,1,2))</f>
        <v>2</v>
      </c>
      <c r="I1274">
        <v>84.8</v>
      </c>
      <c r="J1274">
        <v>71.7</v>
      </c>
      <c r="K1274">
        <v>80.400000000000006</v>
      </c>
      <c r="L1274">
        <v>65.5</v>
      </c>
      <c r="M1274">
        <v>62.9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19.5</v>
      </c>
      <c r="W1274">
        <v>300.5</v>
      </c>
      <c r="X1274">
        <v>1011.1</v>
      </c>
      <c r="Y1274">
        <v>30</v>
      </c>
      <c r="Z1274">
        <v>6.8</v>
      </c>
      <c r="AA1274">
        <v>0</v>
      </c>
      <c r="AB1274">
        <v>0</v>
      </c>
      <c r="AC1274">
        <v>0</v>
      </c>
      <c r="AD1274">
        <v>0</v>
      </c>
      <c r="AE1274" t="s">
        <v>3888</v>
      </c>
      <c r="AF1274" t="s">
        <v>3889</v>
      </c>
      <c r="AG1274">
        <v>0.25</v>
      </c>
      <c r="AH1274" t="s">
        <v>36</v>
      </c>
      <c r="AI1274" t="s">
        <v>37</v>
      </c>
      <c r="AJ1274" t="s">
        <v>38</v>
      </c>
    </row>
    <row r="1275" spans="1:36" x14ac:dyDescent="0.25">
      <c r="A1275" t="s">
        <v>32</v>
      </c>
      <c r="B1275" t="s">
        <v>3890</v>
      </c>
      <c r="C1275">
        <f>YEAR(B1275)</f>
        <v>2003</v>
      </c>
      <c r="D1275">
        <v>82.5</v>
      </c>
      <c r="E1275">
        <v>77.099999999999994</v>
      </c>
      <c r="F1275">
        <v>79.900000000000006</v>
      </c>
      <c r="H1275" s="2">
        <f>IF(F1275-78.4&lt;=0,0,IF(F1275-78.4&lt;=1,1,2))</f>
        <v>2</v>
      </c>
      <c r="I1275">
        <v>85.5</v>
      </c>
      <c r="J1275">
        <v>77.099999999999994</v>
      </c>
      <c r="K1275">
        <v>80.900000000000006</v>
      </c>
      <c r="L1275">
        <v>64.7</v>
      </c>
      <c r="M1275">
        <v>60.2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19.5</v>
      </c>
      <c r="W1275">
        <v>301.3</v>
      </c>
      <c r="X1275">
        <v>1009.5</v>
      </c>
      <c r="Y1275">
        <v>30</v>
      </c>
      <c r="Z1275">
        <v>6.8</v>
      </c>
      <c r="AA1275">
        <v>0</v>
      </c>
      <c r="AB1275">
        <v>0</v>
      </c>
      <c r="AC1275">
        <v>0</v>
      </c>
      <c r="AD1275">
        <v>0</v>
      </c>
      <c r="AE1275" t="s">
        <v>3891</v>
      </c>
      <c r="AF1275" t="s">
        <v>3892</v>
      </c>
      <c r="AG1275">
        <v>0.31</v>
      </c>
      <c r="AH1275" t="s">
        <v>36</v>
      </c>
      <c r="AI1275" t="s">
        <v>37</v>
      </c>
      <c r="AJ1275" t="s">
        <v>38</v>
      </c>
    </row>
    <row r="1276" spans="1:36" x14ac:dyDescent="0.25">
      <c r="A1276" t="s">
        <v>32</v>
      </c>
      <c r="B1276" t="s">
        <v>3893</v>
      </c>
      <c r="C1276">
        <f>YEAR(B1276)</f>
        <v>2003</v>
      </c>
      <c r="D1276">
        <v>82.5</v>
      </c>
      <c r="E1276">
        <v>69.900000000000006</v>
      </c>
      <c r="F1276">
        <v>78.5</v>
      </c>
      <c r="H1276" s="2">
        <f>IF(F1276-78.4&lt;=0,0,IF(F1276-78.4&lt;=1,1,2))</f>
        <v>1</v>
      </c>
      <c r="I1276">
        <v>83</v>
      </c>
      <c r="J1276">
        <v>69.900000000000006</v>
      </c>
      <c r="K1276">
        <v>78.5</v>
      </c>
      <c r="L1276">
        <v>60</v>
      </c>
      <c r="M1276">
        <v>53.9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13.9</v>
      </c>
      <c r="W1276">
        <v>308.3</v>
      </c>
      <c r="X1276">
        <v>1010.3</v>
      </c>
      <c r="Y1276">
        <v>30</v>
      </c>
      <c r="Z1276">
        <v>6.8</v>
      </c>
      <c r="AA1276">
        <v>0</v>
      </c>
      <c r="AB1276">
        <v>0</v>
      </c>
      <c r="AC1276">
        <v>0</v>
      </c>
      <c r="AD1276">
        <v>0</v>
      </c>
      <c r="AE1276" t="s">
        <v>3894</v>
      </c>
      <c r="AF1276" t="s">
        <v>3895</v>
      </c>
      <c r="AG1276">
        <v>0.34</v>
      </c>
      <c r="AH1276" t="s">
        <v>36</v>
      </c>
      <c r="AI1276" t="s">
        <v>37</v>
      </c>
      <c r="AJ1276" t="s">
        <v>38</v>
      </c>
    </row>
    <row r="1277" spans="1:36" x14ac:dyDescent="0.25">
      <c r="A1277" t="s">
        <v>32</v>
      </c>
      <c r="B1277" t="s">
        <v>3896</v>
      </c>
      <c r="C1277">
        <f>YEAR(B1277)</f>
        <v>2003</v>
      </c>
      <c r="D1277">
        <v>84.3</v>
      </c>
      <c r="E1277">
        <v>68.099999999999994</v>
      </c>
      <c r="F1277">
        <v>76</v>
      </c>
      <c r="H1277" s="2">
        <f>IF(F1277-78.4&lt;=0,0,IF(F1277-78.4&lt;=1,1,2))</f>
        <v>0</v>
      </c>
      <c r="I1277">
        <v>86.6</v>
      </c>
      <c r="J1277">
        <v>68.099999999999994</v>
      </c>
      <c r="K1277">
        <v>76.5</v>
      </c>
      <c r="L1277">
        <v>60.7</v>
      </c>
      <c r="M1277">
        <v>59.7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10.3</v>
      </c>
      <c r="W1277">
        <v>302.8</v>
      </c>
      <c r="X1277">
        <v>1012.1</v>
      </c>
      <c r="Y1277">
        <v>30</v>
      </c>
      <c r="Z1277">
        <v>6.5</v>
      </c>
      <c r="AA1277">
        <v>0</v>
      </c>
      <c r="AB1277">
        <v>0</v>
      </c>
      <c r="AC1277">
        <v>0</v>
      </c>
      <c r="AD1277">
        <v>0</v>
      </c>
      <c r="AE1277" t="s">
        <v>3897</v>
      </c>
      <c r="AF1277" t="s">
        <v>3898</v>
      </c>
      <c r="AG1277">
        <v>0.38</v>
      </c>
      <c r="AH1277" t="s">
        <v>36</v>
      </c>
      <c r="AI1277" t="s">
        <v>37</v>
      </c>
      <c r="AJ1277" t="s">
        <v>38</v>
      </c>
    </row>
    <row r="1278" spans="1:36" x14ac:dyDescent="0.25">
      <c r="A1278" t="s">
        <v>32</v>
      </c>
      <c r="B1278" t="s">
        <v>3899</v>
      </c>
      <c r="C1278">
        <f>YEAR(B1278)</f>
        <v>2003</v>
      </c>
      <c r="D1278">
        <v>84.3</v>
      </c>
      <c r="E1278">
        <v>68.099999999999994</v>
      </c>
      <c r="F1278">
        <v>76.7</v>
      </c>
      <c r="H1278" s="2">
        <f>IF(F1278-78.4&lt;=0,0,IF(F1278-78.4&lt;=1,1,2))</f>
        <v>0</v>
      </c>
      <c r="I1278">
        <v>88.6</v>
      </c>
      <c r="J1278">
        <v>68.099999999999994</v>
      </c>
      <c r="K1278">
        <v>77.599999999999994</v>
      </c>
      <c r="L1278">
        <v>61.2</v>
      </c>
      <c r="M1278">
        <v>59.2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15</v>
      </c>
      <c r="W1278">
        <v>293.7</v>
      </c>
      <c r="X1278">
        <v>1011.4</v>
      </c>
      <c r="Y1278">
        <v>0</v>
      </c>
      <c r="Z1278">
        <v>6.2</v>
      </c>
      <c r="AA1278">
        <v>0</v>
      </c>
      <c r="AB1278">
        <v>0</v>
      </c>
      <c r="AC1278">
        <v>0</v>
      </c>
      <c r="AD1278">
        <v>0</v>
      </c>
      <c r="AE1278" t="s">
        <v>3900</v>
      </c>
      <c r="AF1278" t="s">
        <v>3901</v>
      </c>
      <c r="AG1278">
        <v>0.41</v>
      </c>
      <c r="AH1278" t="s">
        <v>330</v>
      </c>
      <c r="AI1278" t="s">
        <v>37</v>
      </c>
      <c r="AJ1278" t="s">
        <v>331</v>
      </c>
    </row>
    <row r="1279" spans="1:36" x14ac:dyDescent="0.25">
      <c r="A1279" t="s">
        <v>32</v>
      </c>
      <c r="B1279" t="s">
        <v>3902</v>
      </c>
      <c r="C1279">
        <f>YEAR(B1279)</f>
        <v>2003</v>
      </c>
      <c r="D1279">
        <v>84.3</v>
      </c>
      <c r="E1279">
        <v>71.7</v>
      </c>
      <c r="F1279">
        <v>78.8</v>
      </c>
      <c r="H1279" s="2">
        <f>IF(F1279-78.4&lt;=0,0,IF(F1279-78.4&lt;=1,1,2))</f>
        <v>1</v>
      </c>
      <c r="I1279">
        <v>86.6</v>
      </c>
      <c r="J1279">
        <v>71.7</v>
      </c>
      <c r="K1279">
        <v>79.7</v>
      </c>
      <c r="L1279">
        <v>63</v>
      </c>
      <c r="M1279">
        <v>58.9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15</v>
      </c>
      <c r="W1279">
        <v>310.89999999999998</v>
      </c>
      <c r="X1279">
        <v>1011.5</v>
      </c>
      <c r="Y1279">
        <v>30</v>
      </c>
      <c r="Z1279">
        <v>6.4</v>
      </c>
      <c r="AA1279">
        <v>0</v>
      </c>
      <c r="AB1279">
        <v>0</v>
      </c>
      <c r="AC1279">
        <v>0</v>
      </c>
      <c r="AD1279">
        <v>0</v>
      </c>
      <c r="AE1279" t="s">
        <v>3903</v>
      </c>
      <c r="AF1279" t="s">
        <v>3904</v>
      </c>
      <c r="AG1279">
        <v>0.45</v>
      </c>
      <c r="AH1279" t="s">
        <v>36</v>
      </c>
      <c r="AI1279" t="s">
        <v>37</v>
      </c>
      <c r="AJ1279" t="s">
        <v>38</v>
      </c>
    </row>
    <row r="1280" spans="1:36" x14ac:dyDescent="0.25">
      <c r="A1280" t="s">
        <v>32</v>
      </c>
      <c r="B1280" t="s">
        <v>3905</v>
      </c>
      <c r="C1280">
        <f>YEAR(B1280)</f>
        <v>2003</v>
      </c>
      <c r="D1280">
        <v>82.5</v>
      </c>
      <c r="E1280">
        <v>75.3</v>
      </c>
      <c r="F1280">
        <v>79.099999999999994</v>
      </c>
      <c r="H1280" s="2">
        <f>IF(F1280-78.4&lt;=0,0,IF(F1280-78.4&lt;=1,1,2))</f>
        <v>1</v>
      </c>
      <c r="I1280">
        <v>83</v>
      </c>
      <c r="J1280">
        <v>75.3</v>
      </c>
      <c r="K1280">
        <v>79.099999999999994</v>
      </c>
      <c r="L1280">
        <v>60.2</v>
      </c>
      <c r="M1280">
        <v>53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19.5</v>
      </c>
      <c r="W1280">
        <v>305.10000000000002</v>
      </c>
      <c r="X1280">
        <v>1012.3</v>
      </c>
      <c r="Y1280">
        <v>30</v>
      </c>
      <c r="Z1280">
        <v>6.7</v>
      </c>
      <c r="AA1280">
        <v>0</v>
      </c>
      <c r="AB1280">
        <v>0</v>
      </c>
      <c r="AC1280">
        <v>0</v>
      </c>
      <c r="AD1280">
        <v>0</v>
      </c>
      <c r="AE1280" t="s">
        <v>3906</v>
      </c>
      <c r="AF1280" t="s">
        <v>3907</v>
      </c>
      <c r="AG1280">
        <v>0.5</v>
      </c>
      <c r="AH1280" t="s">
        <v>36</v>
      </c>
      <c r="AI1280" t="s">
        <v>37</v>
      </c>
      <c r="AJ1280" t="s">
        <v>38</v>
      </c>
    </row>
    <row r="1281" spans="1:36" x14ac:dyDescent="0.25">
      <c r="A1281" t="s">
        <v>32</v>
      </c>
      <c r="B1281" t="s">
        <v>3908</v>
      </c>
      <c r="C1281">
        <f>YEAR(B1281)</f>
        <v>2003</v>
      </c>
      <c r="D1281">
        <v>84.3</v>
      </c>
      <c r="E1281">
        <v>68.099999999999994</v>
      </c>
      <c r="F1281">
        <v>78.400000000000006</v>
      </c>
      <c r="H1281" s="2">
        <f>IF(F1281-78.4&lt;=0,0,IF(F1281-78.4&lt;=1,1,2))</f>
        <v>0</v>
      </c>
      <c r="I1281">
        <v>89.8</v>
      </c>
      <c r="J1281">
        <v>68.099999999999994</v>
      </c>
      <c r="K1281">
        <v>79.599999999999994</v>
      </c>
      <c r="L1281">
        <v>63.2</v>
      </c>
      <c r="M1281">
        <v>60.6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12.8</v>
      </c>
      <c r="W1281">
        <v>314.39999999999998</v>
      </c>
      <c r="X1281">
        <v>1010</v>
      </c>
      <c r="Y1281">
        <v>30</v>
      </c>
      <c r="Z1281">
        <v>6.3</v>
      </c>
      <c r="AA1281">
        <v>0</v>
      </c>
      <c r="AB1281">
        <v>0</v>
      </c>
      <c r="AC1281">
        <v>0</v>
      </c>
      <c r="AD1281">
        <v>0</v>
      </c>
      <c r="AE1281" t="s">
        <v>3909</v>
      </c>
      <c r="AF1281" t="s">
        <v>3910</v>
      </c>
      <c r="AG1281">
        <v>0.52</v>
      </c>
      <c r="AH1281" t="s">
        <v>36</v>
      </c>
      <c r="AI1281" t="s">
        <v>37</v>
      </c>
      <c r="AJ1281" t="s">
        <v>38</v>
      </c>
    </row>
    <row r="1282" spans="1:36" x14ac:dyDescent="0.25">
      <c r="A1282" t="s">
        <v>32</v>
      </c>
      <c r="B1282" t="s">
        <v>3911</v>
      </c>
      <c r="C1282">
        <f>YEAR(B1282)</f>
        <v>2003</v>
      </c>
      <c r="D1282">
        <v>84.3</v>
      </c>
      <c r="E1282">
        <v>71.7</v>
      </c>
      <c r="F1282">
        <v>78.7</v>
      </c>
      <c r="H1282" s="2">
        <f>IF(F1282-78.4&lt;=0,0,IF(F1282-78.4&lt;=1,1,2))</f>
        <v>1</v>
      </c>
      <c r="I1282">
        <v>87.6</v>
      </c>
      <c r="J1282">
        <v>71.7</v>
      </c>
      <c r="K1282">
        <v>80.2</v>
      </c>
      <c r="L1282">
        <v>67.8</v>
      </c>
      <c r="M1282">
        <v>70.7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8.1</v>
      </c>
      <c r="W1282">
        <v>325.7</v>
      </c>
      <c r="X1282">
        <v>1010.5</v>
      </c>
      <c r="Y1282">
        <v>0</v>
      </c>
      <c r="Z1282">
        <v>6.2</v>
      </c>
      <c r="AA1282">
        <v>0</v>
      </c>
      <c r="AB1282">
        <v>0</v>
      </c>
      <c r="AC1282">
        <v>0</v>
      </c>
      <c r="AD1282">
        <v>0</v>
      </c>
      <c r="AE1282" t="s">
        <v>3912</v>
      </c>
      <c r="AF1282" t="s">
        <v>3913</v>
      </c>
      <c r="AG1282">
        <v>0.55000000000000004</v>
      </c>
      <c r="AH1282" t="s">
        <v>330</v>
      </c>
      <c r="AI1282" t="s">
        <v>37</v>
      </c>
      <c r="AJ1282" t="s">
        <v>331</v>
      </c>
    </row>
    <row r="1283" spans="1:36" x14ac:dyDescent="0.25">
      <c r="A1283" t="s">
        <v>32</v>
      </c>
      <c r="B1283" t="s">
        <v>3914</v>
      </c>
      <c r="C1283">
        <f>YEAR(B1283)</f>
        <v>2003</v>
      </c>
      <c r="D1283">
        <v>84.3</v>
      </c>
      <c r="E1283">
        <v>71.7</v>
      </c>
      <c r="F1283">
        <v>78.5</v>
      </c>
      <c r="H1283" s="2">
        <f>IF(F1283-78.4&lt;=0,0,IF(F1283-78.4&lt;=1,1,2))</f>
        <v>1</v>
      </c>
      <c r="I1283">
        <v>86.6</v>
      </c>
      <c r="J1283">
        <v>71.7</v>
      </c>
      <c r="K1283">
        <v>79.900000000000006</v>
      </c>
      <c r="L1283">
        <v>66.599999999999994</v>
      </c>
      <c r="M1283">
        <v>67.7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18.3</v>
      </c>
      <c r="W1283">
        <v>299.60000000000002</v>
      </c>
      <c r="X1283">
        <v>1012</v>
      </c>
      <c r="Y1283">
        <v>30</v>
      </c>
      <c r="Z1283">
        <v>6.4</v>
      </c>
      <c r="AA1283">
        <v>0</v>
      </c>
      <c r="AB1283">
        <v>0</v>
      </c>
      <c r="AC1283">
        <v>0</v>
      </c>
      <c r="AD1283">
        <v>0</v>
      </c>
      <c r="AE1283" t="s">
        <v>3915</v>
      </c>
      <c r="AF1283" t="s">
        <v>3916</v>
      </c>
      <c r="AG1283">
        <v>0.57999999999999996</v>
      </c>
      <c r="AH1283" t="s">
        <v>36</v>
      </c>
      <c r="AI1283" t="s">
        <v>37</v>
      </c>
      <c r="AJ1283" t="s">
        <v>38</v>
      </c>
    </row>
    <row r="1284" spans="1:36" x14ac:dyDescent="0.25">
      <c r="A1284" t="s">
        <v>32</v>
      </c>
      <c r="B1284" t="s">
        <v>3917</v>
      </c>
      <c r="C1284">
        <f>YEAR(B1284)</f>
        <v>2003</v>
      </c>
      <c r="D1284">
        <v>86.1</v>
      </c>
      <c r="E1284">
        <v>73.5</v>
      </c>
      <c r="F1284">
        <v>82.3</v>
      </c>
      <c r="H1284" s="2">
        <f>IF(F1284-78.4&lt;=0,0,IF(F1284-78.4&lt;=1,1,2))</f>
        <v>2</v>
      </c>
      <c r="I1284">
        <v>87.6</v>
      </c>
      <c r="J1284">
        <v>73.5</v>
      </c>
      <c r="K1284">
        <v>83.1</v>
      </c>
      <c r="L1284">
        <v>62.3</v>
      </c>
      <c r="M1284">
        <v>51.5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20.8</v>
      </c>
      <c r="W1284">
        <v>300.8</v>
      </c>
      <c r="X1284">
        <v>1011.7</v>
      </c>
      <c r="Y1284">
        <v>30</v>
      </c>
      <c r="Z1284">
        <v>6.3</v>
      </c>
      <c r="AA1284">
        <v>0</v>
      </c>
      <c r="AB1284">
        <v>0</v>
      </c>
      <c r="AC1284">
        <v>0</v>
      </c>
      <c r="AD1284">
        <v>0</v>
      </c>
      <c r="AE1284" t="s">
        <v>3918</v>
      </c>
      <c r="AF1284" t="s">
        <v>3919</v>
      </c>
      <c r="AG1284">
        <v>0.62</v>
      </c>
      <c r="AH1284" t="s">
        <v>36</v>
      </c>
      <c r="AI1284" t="s">
        <v>37</v>
      </c>
      <c r="AJ1284" t="s">
        <v>38</v>
      </c>
    </row>
    <row r="1285" spans="1:36" x14ac:dyDescent="0.25">
      <c r="A1285" t="s">
        <v>32</v>
      </c>
      <c r="B1285" t="s">
        <v>3920</v>
      </c>
      <c r="C1285">
        <f>YEAR(B1285)</f>
        <v>2003</v>
      </c>
      <c r="D1285">
        <v>89.7</v>
      </c>
      <c r="E1285">
        <v>73.5</v>
      </c>
      <c r="F1285">
        <v>83.4</v>
      </c>
      <c r="H1285" s="2">
        <f>IF(F1285-78.4&lt;=0,0,IF(F1285-78.4&lt;=1,1,2))</f>
        <v>2</v>
      </c>
      <c r="I1285">
        <v>93.7</v>
      </c>
      <c r="J1285">
        <v>73.5</v>
      </c>
      <c r="K1285">
        <v>85.2</v>
      </c>
      <c r="L1285">
        <v>65.400000000000006</v>
      </c>
      <c r="M1285">
        <v>55.9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16.100000000000001</v>
      </c>
      <c r="W1285">
        <v>345.7</v>
      </c>
      <c r="X1285">
        <v>1009.8</v>
      </c>
      <c r="Y1285">
        <v>0</v>
      </c>
      <c r="Z1285">
        <v>6.2</v>
      </c>
      <c r="AA1285">
        <v>0</v>
      </c>
      <c r="AB1285">
        <v>0</v>
      </c>
      <c r="AC1285">
        <v>0</v>
      </c>
      <c r="AD1285">
        <v>0</v>
      </c>
      <c r="AE1285" t="s">
        <v>3921</v>
      </c>
      <c r="AF1285" t="s">
        <v>3922</v>
      </c>
      <c r="AG1285">
        <v>0.65</v>
      </c>
      <c r="AH1285" t="s">
        <v>330</v>
      </c>
      <c r="AI1285" t="s">
        <v>37</v>
      </c>
      <c r="AJ1285" t="s">
        <v>331</v>
      </c>
    </row>
    <row r="1286" spans="1:36" x14ac:dyDescent="0.25">
      <c r="A1286" t="s">
        <v>32</v>
      </c>
      <c r="B1286" t="s">
        <v>3923</v>
      </c>
      <c r="C1286">
        <f>YEAR(B1286)</f>
        <v>2003</v>
      </c>
      <c r="D1286">
        <v>87.9</v>
      </c>
      <c r="E1286">
        <v>73.5</v>
      </c>
      <c r="F1286">
        <v>81</v>
      </c>
      <c r="H1286" s="2">
        <f>IF(F1286-78.4&lt;=0,0,IF(F1286-78.4&lt;=1,1,2))</f>
        <v>2</v>
      </c>
      <c r="I1286">
        <v>89.6</v>
      </c>
      <c r="J1286">
        <v>73.5</v>
      </c>
      <c r="K1286">
        <v>82.8</v>
      </c>
      <c r="L1286">
        <v>64</v>
      </c>
      <c r="M1286">
        <v>56.9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16.100000000000001</v>
      </c>
      <c r="W1286">
        <v>305.5</v>
      </c>
      <c r="X1286">
        <v>1008.9</v>
      </c>
      <c r="Y1286">
        <v>30</v>
      </c>
      <c r="Z1286">
        <v>6.3</v>
      </c>
      <c r="AA1286">
        <v>0</v>
      </c>
      <c r="AB1286">
        <v>0</v>
      </c>
      <c r="AC1286">
        <v>0</v>
      </c>
      <c r="AD1286">
        <v>0</v>
      </c>
      <c r="AE1286" t="s">
        <v>3924</v>
      </c>
      <c r="AF1286" t="s">
        <v>3925</v>
      </c>
      <c r="AG1286">
        <v>0.68</v>
      </c>
      <c r="AH1286" t="s">
        <v>36</v>
      </c>
      <c r="AI1286" t="s">
        <v>37</v>
      </c>
      <c r="AJ1286" t="s">
        <v>38</v>
      </c>
    </row>
    <row r="1287" spans="1:36" x14ac:dyDescent="0.25">
      <c r="A1287" t="s">
        <v>32</v>
      </c>
      <c r="B1287" t="s">
        <v>3926</v>
      </c>
      <c r="C1287">
        <f>YEAR(B1287)</f>
        <v>2003</v>
      </c>
      <c r="D1287">
        <v>82.5</v>
      </c>
      <c r="E1287">
        <v>77.099999999999994</v>
      </c>
      <c r="F1287">
        <v>80</v>
      </c>
      <c r="H1287" s="2">
        <f>IF(F1287-78.4&lt;=0,0,IF(F1287-78.4&lt;=1,1,2))</f>
        <v>2</v>
      </c>
      <c r="I1287">
        <v>84.8</v>
      </c>
      <c r="J1287">
        <v>77.099999999999994</v>
      </c>
      <c r="K1287">
        <v>80.900000000000006</v>
      </c>
      <c r="L1287">
        <v>66</v>
      </c>
      <c r="M1287">
        <v>62.4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25.3</v>
      </c>
      <c r="W1287">
        <v>302.3</v>
      </c>
      <c r="X1287">
        <v>1010.1</v>
      </c>
      <c r="Y1287">
        <v>33.799999999999997</v>
      </c>
      <c r="Z1287">
        <v>6.6</v>
      </c>
      <c r="AA1287">
        <v>0</v>
      </c>
      <c r="AB1287">
        <v>0</v>
      </c>
      <c r="AC1287">
        <v>0</v>
      </c>
      <c r="AD1287">
        <v>0</v>
      </c>
      <c r="AE1287" t="s">
        <v>3927</v>
      </c>
      <c r="AF1287" t="s">
        <v>3928</v>
      </c>
      <c r="AG1287">
        <v>0.71</v>
      </c>
      <c r="AH1287" t="s">
        <v>36</v>
      </c>
      <c r="AI1287" t="s">
        <v>37</v>
      </c>
      <c r="AJ1287" t="s">
        <v>38</v>
      </c>
    </row>
    <row r="1288" spans="1:36" x14ac:dyDescent="0.25">
      <c r="A1288" t="s">
        <v>32</v>
      </c>
      <c r="B1288" t="s">
        <v>3929</v>
      </c>
      <c r="C1288">
        <f>YEAR(B1288)</f>
        <v>2003</v>
      </c>
      <c r="D1288">
        <v>82.5</v>
      </c>
      <c r="E1288">
        <v>77.099999999999994</v>
      </c>
      <c r="F1288">
        <v>78.8</v>
      </c>
      <c r="H1288" s="2">
        <f>IF(F1288-78.4&lt;=0,0,IF(F1288-78.4&lt;=1,1,2))</f>
        <v>1</v>
      </c>
      <c r="I1288">
        <v>84.8</v>
      </c>
      <c r="J1288">
        <v>77.099999999999994</v>
      </c>
      <c r="K1288">
        <v>79.599999999999994</v>
      </c>
      <c r="L1288">
        <v>65.400000000000006</v>
      </c>
      <c r="M1288">
        <v>63.5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19.5</v>
      </c>
      <c r="W1288">
        <v>297.8</v>
      </c>
      <c r="X1288">
        <v>1012</v>
      </c>
      <c r="Y1288">
        <v>30.9</v>
      </c>
      <c r="Z1288">
        <v>6.8</v>
      </c>
      <c r="AA1288">
        <v>0</v>
      </c>
      <c r="AB1288">
        <v>0</v>
      </c>
      <c r="AC1288">
        <v>0</v>
      </c>
      <c r="AD1288">
        <v>0</v>
      </c>
      <c r="AE1288" t="s">
        <v>3930</v>
      </c>
      <c r="AF1288" t="s">
        <v>3931</v>
      </c>
      <c r="AG1288">
        <v>0.75</v>
      </c>
      <c r="AH1288" t="s">
        <v>36</v>
      </c>
      <c r="AI1288" t="s">
        <v>37</v>
      </c>
      <c r="AJ1288" t="s">
        <v>38</v>
      </c>
    </row>
    <row r="1289" spans="1:36" x14ac:dyDescent="0.25">
      <c r="A1289" t="s">
        <v>32</v>
      </c>
      <c r="B1289" t="s">
        <v>3932</v>
      </c>
      <c r="C1289">
        <f>YEAR(B1289)</f>
        <v>2003</v>
      </c>
      <c r="D1289">
        <v>84.3</v>
      </c>
      <c r="E1289">
        <v>77.099999999999994</v>
      </c>
      <c r="F1289">
        <v>80.400000000000006</v>
      </c>
      <c r="H1289" s="2">
        <f>IF(F1289-78.4&lt;=0,0,IF(F1289-78.4&lt;=1,1,2))</f>
        <v>2</v>
      </c>
      <c r="I1289">
        <v>85.2</v>
      </c>
      <c r="J1289">
        <v>77.099999999999994</v>
      </c>
      <c r="K1289">
        <v>81</v>
      </c>
      <c r="L1289">
        <v>63.2</v>
      </c>
      <c r="M1289">
        <v>56.4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25.3</v>
      </c>
      <c r="W1289">
        <v>296.60000000000002</v>
      </c>
      <c r="X1289">
        <v>1012.8</v>
      </c>
      <c r="Y1289">
        <v>30</v>
      </c>
      <c r="Z1289">
        <v>6.8</v>
      </c>
      <c r="AA1289">
        <v>0</v>
      </c>
      <c r="AB1289">
        <v>0</v>
      </c>
      <c r="AC1289">
        <v>0</v>
      </c>
      <c r="AD1289">
        <v>0</v>
      </c>
      <c r="AE1289" t="s">
        <v>3933</v>
      </c>
      <c r="AF1289" t="s">
        <v>3934</v>
      </c>
      <c r="AG1289">
        <v>0.78</v>
      </c>
      <c r="AH1289" t="s">
        <v>36</v>
      </c>
      <c r="AI1289" t="s">
        <v>37</v>
      </c>
      <c r="AJ1289" t="s">
        <v>38</v>
      </c>
    </row>
    <row r="1290" spans="1:36" x14ac:dyDescent="0.25">
      <c r="A1290" t="s">
        <v>32</v>
      </c>
      <c r="B1290" t="s">
        <v>3935</v>
      </c>
      <c r="C1290">
        <f>YEAR(B1290)</f>
        <v>2003</v>
      </c>
      <c r="D1290">
        <v>84.3</v>
      </c>
      <c r="E1290">
        <v>78.900000000000006</v>
      </c>
      <c r="F1290">
        <v>81.099999999999994</v>
      </c>
      <c r="H1290" s="2">
        <f>IF(F1290-78.4&lt;=0,0,IF(F1290-78.4&lt;=1,1,2))</f>
        <v>2</v>
      </c>
      <c r="I1290">
        <v>85.8</v>
      </c>
      <c r="J1290">
        <v>78.900000000000006</v>
      </c>
      <c r="K1290">
        <v>81.599999999999994</v>
      </c>
      <c r="L1290">
        <v>62.6</v>
      </c>
      <c r="M1290">
        <v>53.6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23</v>
      </c>
      <c r="W1290">
        <v>296.7</v>
      </c>
      <c r="X1290">
        <v>1012</v>
      </c>
      <c r="Y1290">
        <v>30</v>
      </c>
      <c r="Z1290">
        <v>6.8</v>
      </c>
      <c r="AA1290">
        <v>0</v>
      </c>
      <c r="AB1290">
        <v>0</v>
      </c>
      <c r="AC1290">
        <v>0</v>
      </c>
      <c r="AD1290">
        <v>0</v>
      </c>
      <c r="AE1290" t="s">
        <v>3936</v>
      </c>
      <c r="AF1290" t="s">
        <v>3937</v>
      </c>
      <c r="AG1290">
        <v>0.81</v>
      </c>
      <c r="AH1290" t="s">
        <v>36</v>
      </c>
      <c r="AI1290" t="s">
        <v>37</v>
      </c>
      <c r="AJ1290" t="s">
        <v>38</v>
      </c>
    </row>
    <row r="1291" spans="1:36" x14ac:dyDescent="0.25">
      <c r="A1291" t="s">
        <v>32</v>
      </c>
      <c r="B1291" t="s">
        <v>3938</v>
      </c>
      <c r="C1291">
        <f>YEAR(B1291)</f>
        <v>2003</v>
      </c>
      <c r="D1291">
        <v>87.9</v>
      </c>
      <c r="E1291">
        <v>75.3</v>
      </c>
      <c r="F1291">
        <v>81.599999999999994</v>
      </c>
      <c r="H1291" s="2">
        <f>IF(F1291-78.4&lt;=0,0,IF(F1291-78.4&lt;=1,1,2))</f>
        <v>2</v>
      </c>
      <c r="I1291">
        <v>87.6</v>
      </c>
      <c r="J1291">
        <v>75.3</v>
      </c>
      <c r="K1291">
        <v>81.900000000000006</v>
      </c>
      <c r="L1291">
        <v>60.8</v>
      </c>
      <c r="M1291">
        <v>49.9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18.3</v>
      </c>
      <c r="W1291">
        <v>295.60000000000002</v>
      </c>
      <c r="X1291">
        <v>1010.6</v>
      </c>
      <c r="Y1291">
        <v>30</v>
      </c>
      <c r="Z1291">
        <v>6.4</v>
      </c>
      <c r="AA1291">
        <v>0</v>
      </c>
      <c r="AB1291">
        <v>0</v>
      </c>
      <c r="AC1291">
        <v>0</v>
      </c>
      <c r="AD1291">
        <v>0</v>
      </c>
      <c r="AE1291" t="s">
        <v>3939</v>
      </c>
      <c r="AF1291" t="s">
        <v>3940</v>
      </c>
      <c r="AG1291">
        <v>0.84</v>
      </c>
      <c r="AH1291" t="s">
        <v>36</v>
      </c>
      <c r="AI1291" t="s">
        <v>37</v>
      </c>
      <c r="AJ1291" t="s">
        <v>38</v>
      </c>
    </row>
    <row r="1292" spans="1:36" x14ac:dyDescent="0.25">
      <c r="A1292" t="s">
        <v>32</v>
      </c>
      <c r="B1292" t="s">
        <v>3941</v>
      </c>
      <c r="C1292">
        <f>YEAR(B1292)</f>
        <v>2003</v>
      </c>
      <c r="D1292">
        <v>87.9</v>
      </c>
      <c r="E1292">
        <v>73.5</v>
      </c>
      <c r="F1292">
        <v>80.599999999999994</v>
      </c>
      <c r="H1292" s="2">
        <f>IF(F1292-78.4&lt;=0,0,IF(F1292-78.4&lt;=1,1,2))</f>
        <v>2</v>
      </c>
      <c r="I1292">
        <v>97.4</v>
      </c>
      <c r="J1292">
        <v>73.5</v>
      </c>
      <c r="K1292">
        <v>82.9</v>
      </c>
      <c r="L1292">
        <v>59.3</v>
      </c>
      <c r="M1292">
        <v>50.6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9.1999999999999993</v>
      </c>
      <c r="W1292">
        <v>296.5</v>
      </c>
      <c r="X1292">
        <v>1009.5</v>
      </c>
      <c r="Y1292">
        <v>0</v>
      </c>
      <c r="Z1292">
        <v>6.2</v>
      </c>
      <c r="AA1292">
        <v>0</v>
      </c>
      <c r="AB1292">
        <v>0</v>
      </c>
      <c r="AC1292">
        <v>0</v>
      </c>
      <c r="AD1292">
        <v>0</v>
      </c>
      <c r="AE1292" t="s">
        <v>3942</v>
      </c>
      <c r="AF1292" t="s">
        <v>3943</v>
      </c>
      <c r="AG1292">
        <v>0.87</v>
      </c>
      <c r="AH1292" t="s">
        <v>330</v>
      </c>
      <c r="AI1292" t="s">
        <v>37</v>
      </c>
      <c r="AJ1292" t="s">
        <v>331</v>
      </c>
    </row>
    <row r="1293" spans="1:36" x14ac:dyDescent="0.25">
      <c r="A1293" t="s">
        <v>32</v>
      </c>
      <c r="B1293" t="s">
        <v>3944</v>
      </c>
      <c r="C1293">
        <f>YEAR(B1293)</f>
        <v>2003</v>
      </c>
      <c r="D1293">
        <v>86.1</v>
      </c>
      <c r="E1293">
        <v>73.5</v>
      </c>
      <c r="F1293">
        <v>80.5</v>
      </c>
      <c r="H1293" s="2">
        <f>IF(F1293-78.4&lt;=0,0,IF(F1293-78.4&lt;=1,1,2))</f>
        <v>2</v>
      </c>
      <c r="I1293">
        <v>88.5</v>
      </c>
      <c r="J1293">
        <v>73.5</v>
      </c>
      <c r="K1293">
        <v>81.900000000000006</v>
      </c>
      <c r="L1293">
        <v>66.2</v>
      </c>
      <c r="M1293">
        <v>62.4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21.9</v>
      </c>
      <c r="W1293">
        <v>306.89999999999998</v>
      </c>
      <c r="X1293">
        <v>1008.8</v>
      </c>
      <c r="Y1293">
        <v>30</v>
      </c>
      <c r="Z1293">
        <v>6.2</v>
      </c>
      <c r="AA1293">
        <v>0</v>
      </c>
      <c r="AB1293">
        <v>0</v>
      </c>
      <c r="AC1293">
        <v>0</v>
      </c>
      <c r="AD1293">
        <v>0</v>
      </c>
      <c r="AE1293" t="s">
        <v>3945</v>
      </c>
      <c r="AF1293" t="s">
        <v>3946</v>
      </c>
      <c r="AG1293">
        <v>0.91</v>
      </c>
      <c r="AH1293" t="s">
        <v>36</v>
      </c>
      <c r="AI1293" t="s">
        <v>37</v>
      </c>
      <c r="AJ1293" t="s">
        <v>38</v>
      </c>
    </row>
    <row r="1294" spans="1:36" x14ac:dyDescent="0.25">
      <c r="A1294" t="s">
        <v>32</v>
      </c>
      <c r="B1294" t="s">
        <v>3947</v>
      </c>
      <c r="C1294">
        <f>YEAR(B1294)</f>
        <v>2003</v>
      </c>
      <c r="D1294">
        <v>82.5</v>
      </c>
      <c r="E1294">
        <v>77.099999999999994</v>
      </c>
      <c r="F1294">
        <v>79.099999999999994</v>
      </c>
      <c r="H1294" s="2">
        <f>IF(F1294-78.4&lt;=0,0,IF(F1294-78.4&lt;=1,1,2))</f>
        <v>1</v>
      </c>
      <c r="I1294">
        <v>84.8</v>
      </c>
      <c r="J1294">
        <v>77.099999999999994</v>
      </c>
      <c r="K1294">
        <v>79.900000000000006</v>
      </c>
      <c r="L1294">
        <v>65.3</v>
      </c>
      <c r="M1294">
        <v>63.1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25.3</v>
      </c>
      <c r="W1294">
        <v>304.60000000000002</v>
      </c>
      <c r="X1294">
        <v>1010.2</v>
      </c>
      <c r="Y1294">
        <v>30</v>
      </c>
      <c r="Z1294">
        <v>6.7</v>
      </c>
      <c r="AA1294">
        <v>0</v>
      </c>
      <c r="AB1294">
        <v>0</v>
      </c>
      <c r="AC1294">
        <v>0</v>
      </c>
      <c r="AD1294">
        <v>0</v>
      </c>
      <c r="AE1294" t="s">
        <v>3948</v>
      </c>
      <c r="AF1294" t="s">
        <v>3949</v>
      </c>
      <c r="AG1294">
        <v>0.94</v>
      </c>
      <c r="AH1294" t="s">
        <v>36</v>
      </c>
      <c r="AI1294" t="s">
        <v>37</v>
      </c>
      <c r="AJ1294" t="s">
        <v>38</v>
      </c>
    </row>
    <row r="1295" spans="1:36" x14ac:dyDescent="0.25">
      <c r="A1295" t="s">
        <v>32</v>
      </c>
      <c r="B1295" t="s">
        <v>3950</v>
      </c>
      <c r="C1295">
        <f>YEAR(B1295)</f>
        <v>2003</v>
      </c>
      <c r="D1295">
        <v>82.5</v>
      </c>
      <c r="E1295">
        <v>77.099999999999994</v>
      </c>
      <c r="F1295">
        <v>79.400000000000006</v>
      </c>
      <c r="H1295" s="2">
        <f>IF(F1295-78.4&lt;=0,0,IF(F1295-78.4&lt;=1,1,2))</f>
        <v>1</v>
      </c>
      <c r="I1295">
        <v>84.1</v>
      </c>
      <c r="J1295">
        <v>77.099999999999994</v>
      </c>
      <c r="K1295">
        <v>80</v>
      </c>
      <c r="L1295">
        <v>63.7</v>
      </c>
      <c r="M1295">
        <v>58.9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25.3</v>
      </c>
      <c r="W1295">
        <v>299.5</v>
      </c>
      <c r="X1295">
        <v>1011.4</v>
      </c>
      <c r="Y1295">
        <v>30</v>
      </c>
      <c r="Z1295">
        <v>6.8</v>
      </c>
      <c r="AA1295">
        <v>0</v>
      </c>
      <c r="AB1295">
        <v>0</v>
      </c>
      <c r="AC1295">
        <v>0</v>
      </c>
      <c r="AD1295">
        <v>0</v>
      </c>
      <c r="AE1295" t="s">
        <v>3951</v>
      </c>
      <c r="AF1295" t="s">
        <v>3952</v>
      </c>
      <c r="AG1295">
        <v>0.97</v>
      </c>
      <c r="AH1295" t="s">
        <v>36</v>
      </c>
      <c r="AI1295" t="s">
        <v>37</v>
      </c>
      <c r="AJ1295" t="s">
        <v>38</v>
      </c>
    </row>
    <row r="1296" spans="1:36" x14ac:dyDescent="0.25">
      <c r="A1296" t="s">
        <v>32</v>
      </c>
      <c r="B1296" t="s">
        <v>3953</v>
      </c>
      <c r="C1296">
        <f>YEAR(B1296)</f>
        <v>2003</v>
      </c>
      <c r="D1296">
        <v>84.3</v>
      </c>
      <c r="E1296">
        <v>77.099999999999994</v>
      </c>
      <c r="F1296">
        <v>81.099999999999994</v>
      </c>
      <c r="H1296" s="2">
        <f>IF(F1296-78.4&lt;=0,0,IF(F1296-78.4&lt;=1,1,2))</f>
        <v>2</v>
      </c>
      <c r="I1296">
        <v>86.6</v>
      </c>
      <c r="J1296">
        <v>77.099999999999994</v>
      </c>
      <c r="K1296">
        <v>81.7</v>
      </c>
      <c r="L1296">
        <v>62.5</v>
      </c>
      <c r="M1296">
        <v>53.6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20.8</v>
      </c>
      <c r="W1296">
        <v>297</v>
      </c>
      <c r="X1296">
        <v>1010.9</v>
      </c>
      <c r="Y1296">
        <v>30</v>
      </c>
      <c r="Z1296">
        <v>6.6</v>
      </c>
      <c r="AA1296">
        <v>0</v>
      </c>
      <c r="AB1296">
        <v>0</v>
      </c>
      <c r="AC1296">
        <v>0</v>
      </c>
      <c r="AD1296">
        <v>0</v>
      </c>
      <c r="AE1296" t="s">
        <v>3954</v>
      </c>
      <c r="AF1296" t="s">
        <v>3955</v>
      </c>
      <c r="AG1296">
        <v>0</v>
      </c>
      <c r="AH1296" t="s">
        <v>36</v>
      </c>
      <c r="AI1296" t="s">
        <v>37</v>
      </c>
      <c r="AJ1296" t="s">
        <v>38</v>
      </c>
    </row>
    <row r="1297" spans="1:36" x14ac:dyDescent="0.25">
      <c r="A1297" t="s">
        <v>32</v>
      </c>
      <c r="B1297" t="s">
        <v>3956</v>
      </c>
      <c r="C1297">
        <f>YEAR(B1297)</f>
        <v>2003</v>
      </c>
      <c r="D1297">
        <v>87.9</v>
      </c>
      <c r="E1297">
        <v>75.3</v>
      </c>
      <c r="F1297">
        <v>82.4</v>
      </c>
      <c r="H1297" s="2">
        <f>IF(F1297-78.4&lt;=0,0,IF(F1297-78.4&lt;=1,1,2))</f>
        <v>2</v>
      </c>
      <c r="I1297">
        <v>89.6</v>
      </c>
      <c r="J1297">
        <v>75.3</v>
      </c>
      <c r="K1297">
        <v>83.4</v>
      </c>
      <c r="L1297">
        <v>62.6</v>
      </c>
      <c r="M1297">
        <v>51.6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20.8</v>
      </c>
      <c r="W1297">
        <v>299.60000000000002</v>
      </c>
      <c r="X1297">
        <v>1008.9</v>
      </c>
      <c r="Y1297">
        <v>0</v>
      </c>
      <c r="Z1297">
        <v>6.2</v>
      </c>
      <c r="AA1297">
        <v>0</v>
      </c>
      <c r="AB1297">
        <v>0</v>
      </c>
      <c r="AC1297">
        <v>0</v>
      </c>
      <c r="AD1297">
        <v>0</v>
      </c>
      <c r="AE1297" t="s">
        <v>3957</v>
      </c>
      <c r="AF1297" t="s">
        <v>3958</v>
      </c>
      <c r="AG1297">
        <v>0.04</v>
      </c>
      <c r="AH1297" t="s">
        <v>330</v>
      </c>
      <c r="AI1297" t="s">
        <v>37</v>
      </c>
      <c r="AJ1297" t="s">
        <v>331</v>
      </c>
    </row>
    <row r="1298" spans="1:36" x14ac:dyDescent="0.25">
      <c r="A1298" t="s">
        <v>32</v>
      </c>
      <c r="B1298" t="s">
        <v>3959</v>
      </c>
      <c r="C1298">
        <f>YEAR(B1298)</f>
        <v>2003</v>
      </c>
      <c r="D1298">
        <v>86.1</v>
      </c>
      <c r="E1298">
        <v>71.7</v>
      </c>
      <c r="F1298">
        <v>79.8</v>
      </c>
      <c r="H1298" s="2">
        <f>IF(F1298-78.4&lt;=0,0,IF(F1298-78.4&lt;=1,1,2))</f>
        <v>2</v>
      </c>
      <c r="I1298">
        <v>93.7</v>
      </c>
      <c r="J1298">
        <v>71.7</v>
      </c>
      <c r="K1298">
        <v>83.2</v>
      </c>
      <c r="L1298">
        <v>66.099999999999994</v>
      </c>
      <c r="M1298">
        <v>63.6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10.3</v>
      </c>
      <c r="W1298">
        <v>53.4</v>
      </c>
      <c r="X1298">
        <v>1007.1</v>
      </c>
      <c r="Y1298">
        <v>34</v>
      </c>
      <c r="Z1298">
        <v>6.5</v>
      </c>
      <c r="AA1298">
        <v>0</v>
      </c>
      <c r="AB1298">
        <v>0</v>
      </c>
      <c r="AC1298">
        <v>0</v>
      </c>
      <c r="AD1298">
        <v>0</v>
      </c>
      <c r="AE1298" t="s">
        <v>3960</v>
      </c>
      <c r="AF1298" t="s">
        <v>3961</v>
      </c>
      <c r="AG1298">
        <v>0.08</v>
      </c>
      <c r="AH1298" t="s">
        <v>36</v>
      </c>
      <c r="AI1298" t="s">
        <v>37</v>
      </c>
      <c r="AJ1298" t="s">
        <v>38</v>
      </c>
    </row>
    <row r="1299" spans="1:36" x14ac:dyDescent="0.25">
      <c r="A1299" t="s">
        <v>32</v>
      </c>
      <c r="B1299" t="s">
        <v>3962</v>
      </c>
      <c r="C1299">
        <f>YEAR(B1299)</f>
        <v>2003</v>
      </c>
      <c r="D1299">
        <v>86.1</v>
      </c>
      <c r="E1299">
        <v>69.900000000000006</v>
      </c>
      <c r="F1299">
        <v>78.8</v>
      </c>
      <c r="H1299" s="2">
        <f>IF(F1299-78.4&lt;=0,0,IF(F1299-78.4&lt;=1,1,2))</f>
        <v>1</v>
      </c>
      <c r="I1299">
        <v>92.1</v>
      </c>
      <c r="J1299">
        <v>69.900000000000006</v>
      </c>
      <c r="K1299">
        <v>81.3</v>
      </c>
      <c r="L1299">
        <v>70.7</v>
      </c>
      <c r="M1299">
        <v>76.900000000000006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9.1999999999999993</v>
      </c>
      <c r="W1299">
        <v>96</v>
      </c>
      <c r="X1299">
        <v>1007.4</v>
      </c>
      <c r="Y1299">
        <v>30</v>
      </c>
      <c r="Z1299">
        <v>6.7</v>
      </c>
      <c r="AA1299">
        <v>0</v>
      </c>
      <c r="AB1299">
        <v>0</v>
      </c>
      <c r="AC1299">
        <v>0</v>
      </c>
      <c r="AD1299">
        <v>0</v>
      </c>
      <c r="AE1299" t="s">
        <v>3963</v>
      </c>
      <c r="AF1299" t="s">
        <v>3964</v>
      </c>
      <c r="AG1299">
        <v>0.11</v>
      </c>
      <c r="AH1299" t="s">
        <v>36</v>
      </c>
      <c r="AI1299" t="s">
        <v>37</v>
      </c>
      <c r="AJ1299" t="s">
        <v>38</v>
      </c>
    </row>
    <row r="1300" spans="1:36" x14ac:dyDescent="0.25">
      <c r="A1300" t="s">
        <v>32</v>
      </c>
      <c r="B1300" t="s">
        <v>3965</v>
      </c>
      <c r="C1300">
        <f>YEAR(B1300)</f>
        <v>2003</v>
      </c>
      <c r="D1300">
        <v>84.3</v>
      </c>
      <c r="E1300">
        <v>71.7</v>
      </c>
      <c r="F1300">
        <v>79.099999999999994</v>
      </c>
      <c r="H1300" s="2">
        <f>IF(F1300-78.4&lt;=0,0,IF(F1300-78.4&lt;=1,1,2))</f>
        <v>1</v>
      </c>
      <c r="I1300">
        <v>91.1</v>
      </c>
      <c r="J1300">
        <v>71.7</v>
      </c>
      <c r="K1300">
        <v>81.400000000000006</v>
      </c>
      <c r="L1300">
        <v>68.5</v>
      </c>
      <c r="M1300">
        <v>70.5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8.1</v>
      </c>
      <c r="W1300">
        <v>73</v>
      </c>
      <c r="X1300">
        <v>1010.6</v>
      </c>
      <c r="Y1300">
        <v>30</v>
      </c>
      <c r="Z1300">
        <v>6.6</v>
      </c>
      <c r="AA1300">
        <v>0</v>
      </c>
      <c r="AB1300">
        <v>0</v>
      </c>
      <c r="AC1300">
        <v>0</v>
      </c>
      <c r="AD1300">
        <v>0</v>
      </c>
      <c r="AE1300" t="s">
        <v>3966</v>
      </c>
      <c r="AF1300" t="s">
        <v>3967</v>
      </c>
      <c r="AG1300">
        <v>0.15</v>
      </c>
      <c r="AH1300" t="s">
        <v>36</v>
      </c>
      <c r="AI1300" t="s">
        <v>37</v>
      </c>
      <c r="AJ1300" t="s">
        <v>38</v>
      </c>
    </row>
    <row r="1301" spans="1:36" x14ac:dyDescent="0.25">
      <c r="A1301" t="s">
        <v>32</v>
      </c>
      <c r="B1301" t="s">
        <v>3968</v>
      </c>
      <c r="C1301">
        <f>YEAR(B1301)</f>
        <v>2003</v>
      </c>
      <c r="D1301">
        <v>84.3</v>
      </c>
      <c r="E1301">
        <v>71.7</v>
      </c>
      <c r="F1301">
        <v>79.099999999999994</v>
      </c>
      <c r="H1301" s="2">
        <f>IF(F1301-78.4&lt;=0,0,IF(F1301-78.4&lt;=1,1,2))</f>
        <v>1</v>
      </c>
      <c r="I1301">
        <v>91.1</v>
      </c>
      <c r="J1301">
        <v>71.7</v>
      </c>
      <c r="K1301">
        <v>82.1</v>
      </c>
      <c r="L1301">
        <v>70.7</v>
      </c>
      <c r="M1301">
        <v>75.8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11.4</v>
      </c>
      <c r="W1301">
        <v>316.8</v>
      </c>
      <c r="X1301">
        <v>1012.5</v>
      </c>
      <c r="Y1301">
        <v>30</v>
      </c>
      <c r="Z1301">
        <v>6.6</v>
      </c>
      <c r="AA1301">
        <v>0</v>
      </c>
      <c r="AB1301">
        <v>0</v>
      </c>
      <c r="AC1301">
        <v>0</v>
      </c>
      <c r="AD1301">
        <v>0</v>
      </c>
      <c r="AE1301" t="s">
        <v>3969</v>
      </c>
      <c r="AF1301" t="s">
        <v>3970</v>
      </c>
      <c r="AG1301">
        <v>0.18</v>
      </c>
      <c r="AH1301" t="s">
        <v>36</v>
      </c>
      <c r="AI1301" t="s">
        <v>37</v>
      </c>
      <c r="AJ1301" t="s">
        <v>38</v>
      </c>
    </row>
    <row r="1302" spans="1:36" x14ac:dyDescent="0.25">
      <c r="A1302" t="s">
        <v>32</v>
      </c>
      <c r="B1302" t="s">
        <v>3971</v>
      </c>
      <c r="C1302">
        <f>YEAR(B1302)</f>
        <v>2003</v>
      </c>
      <c r="D1302">
        <v>84.3</v>
      </c>
      <c r="E1302">
        <v>78.900000000000006</v>
      </c>
      <c r="F1302">
        <v>81.400000000000006</v>
      </c>
      <c r="H1302" s="2">
        <f>IF(F1302-78.4&lt;=0,0,IF(F1302-78.4&lt;=1,1,2))</f>
        <v>2</v>
      </c>
      <c r="I1302">
        <v>88.6</v>
      </c>
      <c r="J1302">
        <v>78.900000000000006</v>
      </c>
      <c r="K1302">
        <v>83</v>
      </c>
      <c r="L1302">
        <v>68.599999999999994</v>
      </c>
      <c r="M1302">
        <v>65.8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25.3</v>
      </c>
      <c r="W1302">
        <v>296</v>
      </c>
      <c r="X1302">
        <v>1012.5</v>
      </c>
      <c r="Y1302">
        <v>30</v>
      </c>
      <c r="Z1302">
        <v>6.8</v>
      </c>
      <c r="AA1302">
        <v>0</v>
      </c>
      <c r="AB1302">
        <v>0</v>
      </c>
      <c r="AC1302">
        <v>0</v>
      </c>
      <c r="AD1302">
        <v>0</v>
      </c>
      <c r="AE1302" t="s">
        <v>3972</v>
      </c>
      <c r="AF1302" t="s">
        <v>3973</v>
      </c>
      <c r="AG1302">
        <v>0.22</v>
      </c>
      <c r="AH1302" t="s">
        <v>36</v>
      </c>
      <c r="AI1302" t="s">
        <v>37</v>
      </c>
      <c r="AJ1302" t="s">
        <v>38</v>
      </c>
    </row>
    <row r="1303" spans="1:36" x14ac:dyDescent="0.25">
      <c r="A1303" t="s">
        <v>32</v>
      </c>
      <c r="B1303" t="s">
        <v>3974</v>
      </c>
      <c r="C1303">
        <f>YEAR(B1303)</f>
        <v>2003</v>
      </c>
      <c r="D1303">
        <v>86.1</v>
      </c>
      <c r="E1303">
        <v>78.900000000000006</v>
      </c>
      <c r="F1303">
        <v>82.4</v>
      </c>
      <c r="H1303" s="2">
        <f>IF(F1303-78.4&lt;=0,0,IF(F1303-78.4&lt;=1,1,2))</f>
        <v>2</v>
      </c>
      <c r="I1303">
        <v>87.6</v>
      </c>
      <c r="J1303">
        <v>78.900000000000006</v>
      </c>
      <c r="K1303">
        <v>84.1</v>
      </c>
      <c r="L1303">
        <v>64.900000000000006</v>
      </c>
      <c r="M1303">
        <v>55.8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21.9</v>
      </c>
      <c r="W1303">
        <v>292.8</v>
      </c>
      <c r="X1303">
        <v>1011.5</v>
      </c>
      <c r="Y1303">
        <v>30</v>
      </c>
      <c r="Z1303">
        <v>6.6</v>
      </c>
      <c r="AA1303">
        <v>0</v>
      </c>
      <c r="AB1303">
        <v>0</v>
      </c>
      <c r="AC1303">
        <v>0</v>
      </c>
      <c r="AD1303">
        <v>0</v>
      </c>
      <c r="AE1303" t="s">
        <v>3975</v>
      </c>
      <c r="AF1303" t="s">
        <v>3976</v>
      </c>
      <c r="AG1303">
        <v>0.25</v>
      </c>
      <c r="AH1303" t="s">
        <v>36</v>
      </c>
      <c r="AI1303" t="s">
        <v>37</v>
      </c>
      <c r="AJ1303" t="s">
        <v>38</v>
      </c>
    </row>
    <row r="1304" spans="1:36" x14ac:dyDescent="0.25">
      <c r="A1304" t="s">
        <v>32</v>
      </c>
      <c r="B1304" t="s">
        <v>3977</v>
      </c>
      <c r="C1304">
        <f>YEAR(B1304)</f>
        <v>2003</v>
      </c>
      <c r="D1304">
        <v>82.5</v>
      </c>
      <c r="E1304">
        <v>77.099999999999994</v>
      </c>
      <c r="F1304">
        <v>80.3</v>
      </c>
      <c r="H1304" s="2">
        <f>IF(F1304-78.4&lt;=0,0,IF(F1304-78.4&lt;=1,1,2))</f>
        <v>2</v>
      </c>
      <c r="I1304">
        <v>84.1</v>
      </c>
      <c r="J1304">
        <v>77.099999999999994</v>
      </c>
      <c r="K1304">
        <v>81.099999999999994</v>
      </c>
      <c r="L1304">
        <v>64.599999999999994</v>
      </c>
      <c r="M1304">
        <v>59.2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21.9</v>
      </c>
      <c r="W1304">
        <v>301.39999999999998</v>
      </c>
      <c r="X1304">
        <v>1011.1</v>
      </c>
      <c r="Y1304">
        <v>32.9</v>
      </c>
      <c r="Z1304">
        <v>6.7</v>
      </c>
      <c r="AA1304">
        <v>0</v>
      </c>
      <c r="AB1304">
        <v>0</v>
      </c>
      <c r="AC1304">
        <v>0</v>
      </c>
      <c r="AD1304">
        <v>0</v>
      </c>
      <c r="AE1304" t="s">
        <v>3978</v>
      </c>
      <c r="AF1304" t="s">
        <v>3979</v>
      </c>
      <c r="AG1304">
        <v>0.28999999999999998</v>
      </c>
      <c r="AH1304" t="s">
        <v>36</v>
      </c>
      <c r="AI1304" t="s">
        <v>37</v>
      </c>
      <c r="AJ1304" t="s">
        <v>38</v>
      </c>
    </row>
    <row r="1305" spans="1:36" x14ac:dyDescent="0.25">
      <c r="A1305" t="s">
        <v>32</v>
      </c>
      <c r="B1305" t="s">
        <v>3980</v>
      </c>
      <c r="C1305">
        <f>YEAR(B1305)</f>
        <v>2003</v>
      </c>
      <c r="D1305">
        <v>82.5</v>
      </c>
      <c r="E1305">
        <v>77.099999999999994</v>
      </c>
      <c r="F1305">
        <v>79.5</v>
      </c>
      <c r="H1305" s="2">
        <f>IF(F1305-78.4&lt;=0,0,IF(F1305-78.4&lt;=1,1,2))</f>
        <v>2</v>
      </c>
      <c r="I1305">
        <v>85.5</v>
      </c>
      <c r="J1305">
        <v>77.099999999999994</v>
      </c>
      <c r="K1305">
        <v>80.7</v>
      </c>
      <c r="L1305">
        <v>66.7</v>
      </c>
      <c r="M1305">
        <v>65.2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18.3</v>
      </c>
      <c r="W1305">
        <v>298.39999999999998</v>
      </c>
      <c r="X1305">
        <v>1009.5</v>
      </c>
      <c r="Y1305">
        <v>30</v>
      </c>
      <c r="Z1305">
        <v>6.8</v>
      </c>
      <c r="AA1305">
        <v>0</v>
      </c>
      <c r="AB1305">
        <v>0</v>
      </c>
      <c r="AC1305">
        <v>0</v>
      </c>
      <c r="AD1305">
        <v>0</v>
      </c>
      <c r="AE1305" t="s">
        <v>3981</v>
      </c>
      <c r="AF1305" t="s">
        <v>3982</v>
      </c>
      <c r="AG1305">
        <v>0.33</v>
      </c>
      <c r="AH1305" t="s">
        <v>36</v>
      </c>
      <c r="AI1305" t="s">
        <v>37</v>
      </c>
      <c r="AJ1305" t="s">
        <v>38</v>
      </c>
    </row>
    <row r="1306" spans="1:36" x14ac:dyDescent="0.25">
      <c r="A1306" t="s">
        <v>32</v>
      </c>
      <c r="B1306" t="s">
        <v>3983</v>
      </c>
      <c r="C1306">
        <f>YEAR(B1306)</f>
        <v>2003</v>
      </c>
      <c r="D1306">
        <v>80.7</v>
      </c>
      <c r="E1306">
        <v>77.099999999999994</v>
      </c>
      <c r="F1306">
        <v>79.099999999999994</v>
      </c>
      <c r="H1306" s="2">
        <f>IF(F1306-78.4&lt;=0,0,IF(F1306-78.4&lt;=1,1,2))</f>
        <v>1</v>
      </c>
      <c r="I1306">
        <v>83.4</v>
      </c>
      <c r="J1306">
        <v>77.099999999999994</v>
      </c>
      <c r="K1306">
        <v>79.900000000000006</v>
      </c>
      <c r="L1306">
        <v>64.8</v>
      </c>
      <c r="M1306">
        <v>61.9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20.8</v>
      </c>
      <c r="W1306">
        <v>299.5</v>
      </c>
      <c r="X1306">
        <v>1010.3</v>
      </c>
      <c r="Y1306">
        <v>30</v>
      </c>
      <c r="Z1306">
        <v>6.8</v>
      </c>
      <c r="AA1306">
        <v>0</v>
      </c>
      <c r="AB1306">
        <v>0</v>
      </c>
      <c r="AC1306">
        <v>0</v>
      </c>
      <c r="AD1306">
        <v>0</v>
      </c>
      <c r="AE1306" t="s">
        <v>3984</v>
      </c>
      <c r="AF1306" t="s">
        <v>3985</v>
      </c>
      <c r="AG1306">
        <v>0.36</v>
      </c>
      <c r="AH1306" t="s">
        <v>36</v>
      </c>
      <c r="AI1306" t="s">
        <v>37</v>
      </c>
      <c r="AJ1306" t="s">
        <v>38</v>
      </c>
    </row>
    <row r="1307" spans="1:36" x14ac:dyDescent="0.25">
      <c r="A1307" t="s">
        <v>32</v>
      </c>
      <c r="B1307" t="s">
        <v>3986</v>
      </c>
      <c r="C1307">
        <f>YEAR(B1307)</f>
        <v>2003</v>
      </c>
      <c r="D1307">
        <v>80.7</v>
      </c>
      <c r="E1307">
        <v>75.3</v>
      </c>
      <c r="F1307">
        <v>78.5</v>
      </c>
      <c r="H1307" s="2">
        <f>IF(F1307-78.4&lt;=0,0,IF(F1307-78.4&lt;=1,1,2))</f>
        <v>1</v>
      </c>
      <c r="I1307">
        <v>82.9</v>
      </c>
      <c r="J1307">
        <v>75.3</v>
      </c>
      <c r="K1307">
        <v>79</v>
      </c>
      <c r="L1307">
        <v>62.3</v>
      </c>
      <c r="M1307">
        <v>57.7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24.2</v>
      </c>
      <c r="W1307">
        <v>301.60000000000002</v>
      </c>
      <c r="X1307">
        <v>1010.7</v>
      </c>
      <c r="Y1307">
        <v>40</v>
      </c>
      <c r="Z1307">
        <v>6.6</v>
      </c>
      <c r="AA1307">
        <v>0</v>
      </c>
      <c r="AB1307">
        <v>0</v>
      </c>
      <c r="AC1307">
        <v>0</v>
      </c>
      <c r="AD1307">
        <v>0</v>
      </c>
      <c r="AE1307" t="s">
        <v>3987</v>
      </c>
      <c r="AF1307" t="s">
        <v>3988</v>
      </c>
      <c r="AG1307">
        <v>0.4</v>
      </c>
      <c r="AH1307" t="s">
        <v>36</v>
      </c>
      <c r="AI1307" t="s">
        <v>37</v>
      </c>
      <c r="AJ1307" t="s">
        <v>38</v>
      </c>
    </row>
    <row r="1308" spans="1:36" x14ac:dyDescent="0.25">
      <c r="A1308" t="s">
        <v>32</v>
      </c>
      <c r="B1308" t="s">
        <v>3989</v>
      </c>
      <c r="C1308">
        <f>YEAR(B1308)</f>
        <v>2003</v>
      </c>
      <c r="D1308">
        <v>82.5</v>
      </c>
      <c r="E1308">
        <v>77.099999999999994</v>
      </c>
      <c r="F1308">
        <v>79.7</v>
      </c>
      <c r="H1308" s="2">
        <f>IF(F1308-78.4&lt;=0,0,IF(F1308-78.4&lt;=1,1,2))</f>
        <v>2</v>
      </c>
      <c r="I1308">
        <v>83.5</v>
      </c>
      <c r="J1308">
        <v>77.099999999999994</v>
      </c>
      <c r="K1308">
        <v>80</v>
      </c>
      <c r="L1308">
        <v>59.6</v>
      </c>
      <c r="M1308">
        <v>50.4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25.3</v>
      </c>
      <c r="W1308">
        <v>292</v>
      </c>
      <c r="X1308">
        <v>1009.5</v>
      </c>
      <c r="Y1308">
        <v>30</v>
      </c>
      <c r="Z1308">
        <v>6.7</v>
      </c>
      <c r="AA1308">
        <v>0</v>
      </c>
      <c r="AB1308">
        <v>0</v>
      </c>
      <c r="AC1308">
        <v>0</v>
      </c>
      <c r="AD1308">
        <v>0</v>
      </c>
      <c r="AE1308" t="s">
        <v>3990</v>
      </c>
      <c r="AF1308" t="s">
        <v>3991</v>
      </c>
      <c r="AG1308">
        <v>0.43</v>
      </c>
      <c r="AH1308" t="s">
        <v>36</v>
      </c>
      <c r="AI1308" t="s">
        <v>37</v>
      </c>
      <c r="AJ1308" t="s">
        <v>38</v>
      </c>
    </row>
    <row r="1309" spans="1:36" x14ac:dyDescent="0.25">
      <c r="A1309" t="s">
        <v>32</v>
      </c>
      <c r="B1309" t="s">
        <v>3992</v>
      </c>
      <c r="C1309">
        <f>YEAR(B1309)</f>
        <v>2003</v>
      </c>
      <c r="D1309">
        <v>80.7</v>
      </c>
      <c r="E1309">
        <v>71.7</v>
      </c>
      <c r="F1309">
        <v>78.5</v>
      </c>
      <c r="H1309" s="2">
        <f>IF(F1309-78.4&lt;=0,0,IF(F1309-78.4&lt;=1,1,2))</f>
        <v>1</v>
      </c>
      <c r="I1309">
        <v>82.4</v>
      </c>
      <c r="J1309">
        <v>71.7</v>
      </c>
      <c r="K1309">
        <v>78.900000000000006</v>
      </c>
      <c r="L1309">
        <v>62.6</v>
      </c>
      <c r="M1309">
        <v>58.7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17.2</v>
      </c>
      <c r="W1309">
        <v>302.2</v>
      </c>
      <c r="X1309">
        <v>1012.7</v>
      </c>
      <c r="Y1309">
        <v>30</v>
      </c>
      <c r="Z1309">
        <v>6.6</v>
      </c>
      <c r="AA1309">
        <v>0</v>
      </c>
      <c r="AB1309">
        <v>0</v>
      </c>
      <c r="AC1309">
        <v>0</v>
      </c>
      <c r="AD1309">
        <v>0</v>
      </c>
      <c r="AE1309" t="s">
        <v>3993</v>
      </c>
      <c r="AF1309" t="s">
        <v>3994</v>
      </c>
      <c r="AG1309">
        <v>0.47</v>
      </c>
      <c r="AH1309" t="s">
        <v>36</v>
      </c>
      <c r="AI1309" t="s">
        <v>37</v>
      </c>
      <c r="AJ1309" t="s">
        <v>38</v>
      </c>
    </row>
    <row r="1310" spans="1:36" x14ac:dyDescent="0.25">
      <c r="A1310" t="s">
        <v>32</v>
      </c>
      <c r="B1310" t="s">
        <v>3995</v>
      </c>
      <c r="C1310">
        <f>YEAR(B1310)</f>
        <v>2003</v>
      </c>
      <c r="D1310">
        <v>84.3</v>
      </c>
      <c r="E1310">
        <v>68.099999999999994</v>
      </c>
      <c r="F1310">
        <v>77.3</v>
      </c>
      <c r="H1310" s="2">
        <f>IF(F1310-78.4&lt;=0,0,IF(F1310-78.4&lt;=1,1,2))</f>
        <v>0</v>
      </c>
      <c r="I1310">
        <v>86.6</v>
      </c>
      <c r="J1310">
        <v>68.099999999999994</v>
      </c>
      <c r="K1310">
        <v>78.8</v>
      </c>
      <c r="L1310">
        <v>63.8</v>
      </c>
      <c r="M1310">
        <v>63.4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17.2</v>
      </c>
      <c r="W1310">
        <v>293.3</v>
      </c>
      <c r="X1310">
        <v>1015.9</v>
      </c>
      <c r="Y1310">
        <v>30</v>
      </c>
      <c r="Z1310">
        <v>6.4</v>
      </c>
      <c r="AA1310">
        <v>0</v>
      </c>
      <c r="AB1310">
        <v>0</v>
      </c>
      <c r="AC1310">
        <v>0</v>
      </c>
      <c r="AD1310">
        <v>0</v>
      </c>
      <c r="AE1310" t="s">
        <v>3996</v>
      </c>
      <c r="AF1310" t="s">
        <v>3997</v>
      </c>
      <c r="AG1310">
        <v>0.5</v>
      </c>
      <c r="AH1310" t="s">
        <v>36</v>
      </c>
      <c r="AI1310" t="s">
        <v>37</v>
      </c>
      <c r="AJ1310" t="s">
        <v>38</v>
      </c>
    </row>
    <row r="1311" spans="1:36" x14ac:dyDescent="0.25">
      <c r="A1311" t="s">
        <v>32</v>
      </c>
      <c r="B1311" t="s">
        <v>3998</v>
      </c>
      <c r="C1311">
        <f>YEAR(B1311)</f>
        <v>2003</v>
      </c>
      <c r="D1311">
        <v>82.5</v>
      </c>
      <c r="E1311">
        <v>75.3</v>
      </c>
      <c r="F1311">
        <v>79.099999999999994</v>
      </c>
      <c r="H1311" s="2">
        <f>IF(F1311-78.4&lt;=0,0,IF(F1311-78.4&lt;=1,1,2))</f>
        <v>1</v>
      </c>
      <c r="I1311">
        <v>83</v>
      </c>
      <c r="J1311">
        <v>75.3</v>
      </c>
      <c r="K1311">
        <v>79.099999999999994</v>
      </c>
      <c r="L1311">
        <v>58.6</v>
      </c>
      <c r="M1311">
        <v>50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24.2</v>
      </c>
      <c r="W1311">
        <v>299.39999999999998</v>
      </c>
      <c r="X1311">
        <v>1015.8</v>
      </c>
      <c r="Y1311">
        <v>30</v>
      </c>
      <c r="Z1311">
        <v>6.3</v>
      </c>
      <c r="AA1311">
        <v>0</v>
      </c>
      <c r="AB1311">
        <v>0</v>
      </c>
      <c r="AC1311">
        <v>0</v>
      </c>
      <c r="AD1311">
        <v>0</v>
      </c>
      <c r="AE1311" t="s">
        <v>3999</v>
      </c>
      <c r="AF1311" t="s">
        <v>4000</v>
      </c>
      <c r="AG1311">
        <v>0.54</v>
      </c>
      <c r="AH1311" t="s">
        <v>36</v>
      </c>
      <c r="AI1311" t="s">
        <v>37</v>
      </c>
      <c r="AJ1311" t="s">
        <v>38</v>
      </c>
    </row>
    <row r="1312" spans="1:36" x14ac:dyDescent="0.25">
      <c r="A1312" t="s">
        <v>32</v>
      </c>
      <c r="B1312" t="s">
        <v>4001</v>
      </c>
      <c r="C1312">
        <f>YEAR(B1312)</f>
        <v>2003</v>
      </c>
      <c r="D1312">
        <v>84.3</v>
      </c>
      <c r="E1312">
        <v>75.3</v>
      </c>
      <c r="F1312">
        <v>80.099999999999994</v>
      </c>
      <c r="H1312" s="2">
        <f>IF(F1312-78.4&lt;=0,0,IF(F1312-78.4&lt;=1,1,2))</f>
        <v>2</v>
      </c>
      <c r="I1312">
        <v>84</v>
      </c>
      <c r="J1312">
        <v>75.3</v>
      </c>
      <c r="K1312">
        <v>80.099999999999994</v>
      </c>
      <c r="L1312">
        <v>58</v>
      </c>
      <c r="M1312">
        <v>47.1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21.9</v>
      </c>
      <c r="W1312">
        <v>290.89999999999998</v>
      </c>
      <c r="X1312">
        <v>1012.9</v>
      </c>
      <c r="Y1312">
        <v>30</v>
      </c>
      <c r="Z1312">
        <v>6.4</v>
      </c>
      <c r="AA1312">
        <v>0</v>
      </c>
      <c r="AB1312">
        <v>0</v>
      </c>
      <c r="AC1312">
        <v>0</v>
      </c>
      <c r="AD1312">
        <v>0</v>
      </c>
      <c r="AE1312" t="s">
        <v>4002</v>
      </c>
      <c r="AF1312" t="s">
        <v>4003</v>
      </c>
      <c r="AG1312">
        <v>0.56999999999999995</v>
      </c>
      <c r="AH1312" t="s">
        <v>36</v>
      </c>
      <c r="AI1312" t="s">
        <v>37</v>
      </c>
      <c r="AJ1312" t="s">
        <v>38</v>
      </c>
    </row>
    <row r="1313" spans="1:36" x14ac:dyDescent="0.25">
      <c r="A1313" t="s">
        <v>32</v>
      </c>
      <c r="B1313" t="s">
        <v>4004</v>
      </c>
      <c r="C1313">
        <f>YEAR(B1313)</f>
        <v>2003</v>
      </c>
      <c r="D1313">
        <v>82.5</v>
      </c>
      <c r="E1313">
        <v>73.5</v>
      </c>
      <c r="F1313">
        <v>80</v>
      </c>
      <c r="H1313" s="2">
        <f>IF(F1313-78.4&lt;=0,0,IF(F1313-78.4&lt;=1,1,2))</f>
        <v>2</v>
      </c>
      <c r="I1313">
        <v>86.4</v>
      </c>
      <c r="J1313">
        <v>73.5</v>
      </c>
      <c r="K1313">
        <v>81</v>
      </c>
      <c r="L1313">
        <v>61.6</v>
      </c>
      <c r="M1313">
        <v>54.2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15</v>
      </c>
      <c r="W1313">
        <v>300.7</v>
      </c>
      <c r="X1313">
        <v>1010.4</v>
      </c>
      <c r="Y1313">
        <v>0</v>
      </c>
      <c r="Z1313">
        <v>6.2</v>
      </c>
      <c r="AA1313">
        <v>0</v>
      </c>
      <c r="AB1313">
        <v>0</v>
      </c>
      <c r="AC1313">
        <v>0</v>
      </c>
      <c r="AD1313">
        <v>0</v>
      </c>
      <c r="AE1313" t="s">
        <v>4005</v>
      </c>
      <c r="AF1313" t="s">
        <v>4006</v>
      </c>
      <c r="AG1313">
        <v>0.6</v>
      </c>
      <c r="AH1313" t="s">
        <v>330</v>
      </c>
      <c r="AI1313" t="s">
        <v>37</v>
      </c>
      <c r="AJ1313" t="s">
        <v>331</v>
      </c>
    </row>
    <row r="1314" spans="1:36" x14ac:dyDescent="0.25">
      <c r="A1314" t="s">
        <v>32</v>
      </c>
      <c r="B1314" t="s">
        <v>4007</v>
      </c>
      <c r="C1314">
        <f>YEAR(B1314)</f>
        <v>2003</v>
      </c>
      <c r="D1314">
        <v>87.9</v>
      </c>
      <c r="E1314">
        <v>68.099999999999994</v>
      </c>
      <c r="F1314">
        <v>78.7</v>
      </c>
      <c r="H1314" s="2">
        <f>IF(F1314-78.4&lt;=0,0,IF(F1314-78.4&lt;=1,1,2))</f>
        <v>1</v>
      </c>
      <c r="I1314">
        <v>89.6</v>
      </c>
      <c r="J1314">
        <v>68.099999999999994</v>
      </c>
      <c r="K1314">
        <v>79.400000000000006</v>
      </c>
      <c r="L1314">
        <v>58.9</v>
      </c>
      <c r="M1314">
        <v>52.4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10.3</v>
      </c>
      <c r="W1314">
        <v>199.6</v>
      </c>
      <c r="X1314">
        <v>1010.6</v>
      </c>
      <c r="Y1314">
        <v>0</v>
      </c>
      <c r="Z1314">
        <v>6.2</v>
      </c>
      <c r="AA1314">
        <v>0</v>
      </c>
      <c r="AB1314">
        <v>0</v>
      </c>
      <c r="AC1314">
        <v>0</v>
      </c>
      <c r="AD1314">
        <v>0</v>
      </c>
      <c r="AE1314" t="s">
        <v>4008</v>
      </c>
      <c r="AF1314" t="s">
        <v>4009</v>
      </c>
      <c r="AG1314">
        <v>0.63</v>
      </c>
      <c r="AH1314" t="s">
        <v>330</v>
      </c>
      <c r="AI1314" t="s">
        <v>37</v>
      </c>
      <c r="AJ1314" t="s">
        <v>331</v>
      </c>
    </row>
    <row r="1315" spans="1:36" x14ac:dyDescent="0.25">
      <c r="A1315" t="s">
        <v>32</v>
      </c>
      <c r="B1315" t="s">
        <v>4010</v>
      </c>
      <c r="C1315">
        <f>YEAR(B1315)</f>
        <v>2003</v>
      </c>
      <c r="D1315">
        <v>87.9</v>
      </c>
      <c r="E1315">
        <v>68.099999999999994</v>
      </c>
      <c r="F1315">
        <v>79.3</v>
      </c>
      <c r="H1315" s="2">
        <f>IF(F1315-78.4&lt;=0,0,IF(F1315-78.4&lt;=1,1,2))</f>
        <v>1</v>
      </c>
      <c r="I1315">
        <v>91.1</v>
      </c>
      <c r="J1315">
        <v>68.099999999999994</v>
      </c>
      <c r="K1315">
        <v>80.5</v>
      </c>
      <c r="L1315">
        <v>60.8</v>
      </c>
      <c r="M1315">
        <v>54.4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18.3</v>
      </c>
      <c r="W1315">
        <v>265.3</v>
      </c>
      <c r="X1315">
        <v>1012.4</v>
      </c>
      <c r="Y1315">
        <v>0</v>
      </c>
      <c r="Z1315">
        <v>6.2</v>
      </c>
      <c r="AA1315">
        <v>0</v>
      </c>
      <c r="AB1315">
        <v>0</v>
      </c>
      <c r="AC1315">
        <v>0</v>
      </c>
      <c r="AD1315">
        <v>0</v>
      </c>
      <c r="AE1315" t="s">
        <v>4011</v>
      </c>
      <c r="AF1315" t="s">
        <v>4012</v>
      </c>
      <c r="AG1315">
        <v>0.67</v>
      </c>
      <c r="AH1315" t="s">
        <v>330</v>
      </c>
      <c r="AI1315" t="s">
        <v>37</v>
      </c>
      <c r="AJ1315" t="s">
        <v>331</v>
      </c>
    </row>
    <row r="1316" spans="1:36" x14ac:dyDescent="0.25">
      <c r="A1316" t="s">
        <v>32</v>
      </c>
      <c r="B1316" t="s">
        <v>4013</v>
      </c>
      <c r="C1316">
        <f>YEAR(B1316)</f>
        <v>2003</v>
      </c>
      <c r="D1316">
        <v>87.9</v>
      </c>
      <c r="E1316">
        <v>75.3</v>
      </c>
      <c r="F1316">
        <v>82.4</v>
      </c>
      <c r="H1316" s="2">
        <f>IF(F1316-78.4&lt;=0,0,IF(F1316-78.4&lt;=1,1,2))</f>
        <v>2</v>
      </c>
      <c r="I1316">
        <v>90.5</v>
      </c>
      <c r="J1316">
        <v>75.3</v>
      </c>
      <c r="K1316">
        <v>83.7</v>
      </c>
      <c r="L1316">
        <v>63.7</v>
      </c>
      <c r="M1316">
        <v>53.7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25.3</v>
      </c>
      <c r="W1316">
        <v>291.8</v>
      </c>
      <c r="X1316">
        <v>1013.7</v>
      </c>
      <c r="Y1316">
        <v>0</v>
      </c>
      <c r="Z1316">
        <v>6.2</v>
      </c>
      <c r="AA1316">
        <v>0</v>
      </c>
      <c r="AB1316">
        <v>0</v>
      </c>
      <c r="AC1316">
        <v>0</v>
      </c>
      <c r="AD1316">
        <v>0</v>
      </c>
      <c r="AE1316" t="s">
        <v>4014</v>
      </c>
      <c r="AF1316" t="s">
        <v>4015</v>
      </c>
      <c r="AG1316">
        <v>0.7</v>
      </c>
      <c r="AH1316" t="s">
        <v>330</v>
      </c>
      <c r="AI1316" t="s">
        <v>37</v>
      </c>
      <c r="AJ1316" t="s">
        <v>331</v>
      </c>
    </row>
    <row r="1317" spans="1:36" x14ac:dyDescent="0.25">
      <c r="A1317" t="s">
        <v>32</v>
      </c>
      <c r="B1317" t="s">
        <v>4016</v>
      </c>
      <c r="C1317">
        <f>YEAR(B1317)</f>
        <v>2003</v>
      </c>
      <c r="D1317">
        <v>86.1</v>
      </c>
      <c r="E1317">
        <v>78.900000000000006</v>
      </c>
      <c r="F1317">
        <v>81.900000000000006</v>
      </c>
      <c r="H1317" s="2">
        <f>IF(F1317-78.4&lt;=0,0,IF(F1317-78.4&lt;=1,1,2))</f>
        <v>2</v>
      </c>
      <c r="I1317">
        <v>89.6</v>
      </c>
      <c r="J1317">
        <v>78.900000000000006</v>
      </c>
      <c r="K1317">
        <v>84</v>
      </c>
      <c r="L1317">
        <v>65.900000000000006</v>
      </c>
      <c r="M1317">
        <v>58.5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26.4</v>
      </c>
      <c r="W1317">
        <v>296.2</v>
      </c>
      <c r="X1317">
        <v>1011.5</v>
      </c>
      <c r="Y1317">
        <v>30</v>
      </c>
      <c r="Z1317">
        <v>6.4</v>
      </c>
      <c r="AA1317">
        <v>0</v>
      </c>
      <c r="AB1317">
        <v>0</v>
      </c>
      <c r="AC1317">
        <v>0</v>
      </c>
      <c r="AD1317">
        <v>0</v>
      </c>
      <c r="AE1317" t="s">
        <v>4017</v>
      </c>
      <c r="AF1317" t="s">
        <v>4018</v>
      </c>
      <c r="AG1317">
        <v>0.73</v>
      </c>
      <c r="AH1317" t="s">
        <v>36</v>
      </c>
      <c r="AI1317" t="s">
        <v>37</v>
      </c>
      <c r="AJ1317" t="s">
        <v>38</v>
      </c>
    </row>
    <row r="1318" spans="1:36" x14ac:dyDescent="0.25">
      <c r="A1318" t="s">
        <v>32</v>
      </c>
      <c r="B1318" t="s">
        <v>4019</v>
      </c>
      <c r="C1318">
        <f>YEAR(B1318)</f>
        <v>2003</v>
      </c>
      <c r="D1318">
        <v>84.3</v>
      </c>
      <c r="E1318">
        <v>78.900000000000006</v>
      </c>
      <c r="F1318">
        <v>81.2</v>
      </c>
      <c r="H1318" s="2">
        <f>IF(F1318-78.4&lt;=0,0,IF(F1318-78.4&lt;=1,1,2))</f>
        <v>2</v>
      </c>
      <c r="I1318">
        <v>85.8</v>
      </c>
      <c r="J1318">
        <v>78.900000000000006</v>
      </c>
      <c r="K1318">
        <v>81.900000000000006</v>
      </c>
      <c r="L1318">
        <v>63.2</v>
      </c>
      <c r="M1318">
        <v>54.7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26.4</v>
      </c>
      <c r="W1318">
        <v>296.10000000000002</v>
      </c>
      <c r="X1318">
        <v>1009.5</v>
      </c>
      <c r="Y1318">
        <v>30</v>
      </c>
      <c r="Z1318">
        <v>6.4</v>
      </c>
      <c r="AA1318">
        <v>0</v>
      </c>
      <c r="AB1318">
        <v>0</v>
      </c>
      <c r="AC1318">
        <v>0</v>
      </c>
      <c r="AD1318">
        <v>0</v>
      </c>
      <c r="AE1318" t="s">
        <v>4020</v>
      </c>
      <c r="AF1318" t="s">
        <v>4021</v>
      </c>
      <c r="AG1318">
        <v>0.75</v>
      </c>
      <c r="AH1318" t="s">
        <v>36</v>
      </c>
      <c r="AI1318" t="s">
        <v>37</v>
      </c>
      <c r="AJ1318" t="s">
        <v>38</v>
      </c>
    </row>
    <row r="1319" spans="1:36" x14ac:dyDescent="0.25">
      <c r="A1319" t="s">
        <v>32</v>
      </c>
      <c r="B1319" t="s">
        <v>4022</v>
      </c>
      <c r="C1319">
        <f>YEAR(B1319)</f>
        <v>2003</v>
      </c>
      <c r="D1319">
        <v>84.3</v>
      </c>
      <c r="E1319">
        <v>78.900000000000006</v>
      </c>
      <c r="F1319">
        <v>81.7</v>
      </c>
      <c r="H1319" s="2">
        <f>IF(F1319-78.4&lt;=0,0,IF(F1319-78.4&lt;=1,1,2))</f>
        <v>2</v>
      </c>
      <c r="I1319">
        <v>86.6</v>
      </c>
      <c r="J1319">
        <v>78.900000000000006</v>
      </c>
      <c r="K1319">
        <v>82.8</v>
      </c>
      <c r="L1319">
        <v>63.4</v>
      </c>
      <c r="M1319">
        <v>54.2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23</v>
      </c>
      <c r="W1319">
        <v>299.7</v>
      </c>
      <c r="X1319">
        <v>1009.4</v>
      </c>
      <c r="Y1319">
        <v>0</v>
      </c>
      <c r="Z1319">
        <v>6.2</v>
      </c>
      <c r="AA1319">
        <v>0</v>
      </c>
      <c r="AB1319">
        <v>0</v>
      </c>
      <c r="AC1319">
        <v>0</v>
      </c>
      <c r="AD1319">
        <v>0</v>
      </c>
      <c r="AE1319" t="s">
        <v>4023</v>
      </c>
      <c r="AF1319" t="s">
        <v>4024</v>
      </c>
      <c r="AG1319">
        <v>0.8</v>
      </c>
      <c r="AH1319" t="s">
        <v>330</v>
      </c>
      <c r="AI1319" t="s">
        <v>37</v>
      </c>
      <c r="AJ1319" t="s">
        <v>331</v>
      </c>
    </row>
    <row r="1320" spans="1:36" x14ac:dyDescent="0.25">
      <c r="A1320" t="s">
        <v>32</v>
      </c>
      <c r="B1320" t="s">
        <v>4025</v>
      </c>
      <c r="C1320">
        <f>YEAR(B1320)</f>
        <v>2003</v>
      </c>
      <c r="D1320">
        <v>84.3</v>
      </c>
      <c r="E1320">
        <v>78.900000000000006</v>
      </c>
      <c r="F1320">
        <v>80.900000000000006</v>
      </c>
      <c r="H1320" s="2">
        <f>IF(F1320-78.4&lt;=0,0,IF(F1320-78.4&lt;=1,1,2))</f>
        <v>2</v>
      </c>
      <c r="I1320">
        <v>86.6</v>
      </c>
      <c r="J1320">
        <v>78.900000000000006</v>
      </c>
      <c r="K1320">
        <v>82</v>
      </c>
      <c r="L1320">
        <v>65.3</v>
      </c>
      <c r="M1320">
        <v>59.3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23</v>
      </c>
      <c r="W1320">
        <v>295.7</v>
      </c>
      <c r="X1320">
        <v>1010.9</v>
      </c>
      <c r="Y1320">
        <v>30</v>
      </c>
      <c r="Z1320">
        <v>6.6</v>
      </c>
      <c r="AA1320">
        <v>0</v>
      </c>
      <c r="AB1320">
        <v>0</v>
      </c>
      <c r="AC1320">
        <v>0</v>
      </c>
      <c r="AD1320">
        <v>0</v>
      </c>
      <c r="AE1320" t="s">
        <v>4026</v>
      </c>
      <c r="AF1320" t="s">
        <v>4027</v>
      </c>
      <c r="AG1320">
        <v>0.83</v>
      </c>
      <c r="AH1320" t="s">
        <v>36</v>
      </c>
      <c r="AI1320" t="s">
        <v>37</v>
      </c>
      <c r="AJ1320" t="s">
        <v>38</v>
      </c>
    </row>
    <row r="1321" spans="1:36" x14ac:dyDescent="0.25">
      <c r="A1321" t="s">
        <v>32</v>
      </c>
      <c r="B1321" t="s">
        <v>4028</v>
      </c>
      <c r="C1321">
        <f>YEAR(B1321)</f>
        <v>2003</v>
      </c>
      <c r="D1321">
        <v>82.5</v>
      </c>
      <c r="E1321">
        <v>78.900000000000006</v>
      </c>
      <c r="F1321">
        <v>80.400000000000006</v>
      </c>
      <c r="H1321" s="2">
        <f>IF(F1321-78.4&lt;=0,0,IF(F1321-78.4&lt;=1,1,2))</f>
        <v>2</v>
      </c>
      <c r="I1321">
        <v>84.8</v>
      </c>
      <c r="J1321">
        <v>78.900000000000006</v>
      </c>
      <c r="K1321">
        <v>81.2</v>
      </c>
      <c r="L1321">
        <v>63.9</v>
      </c>
      <c r="M1321">
        <v>57.4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21.9</v>
      </c>
      <c r="W1321">
        <v>299.2</v>
      </c>
      <c r="X1321">
        <v>1011.7</v>
      </c>
      <c r="Y1321">
        <v>30</v>
      </c>
      <c r="Z1321">
        <v>6.8</v>
      </c>
      <c r="AA1321">
        <v>0</v>
      </c>
      <c r="AB1321">
        <v>0</v>
      </c>
      <c r="AC1321">
        <v>0</v>
      </c>
      <c r="AD1321">
        <v>0</v>
      </c>
      <c r="AE1321" t="s">
        <v>4029</v>
      </c>
      <c r="AF1321" t="s">
        <v>4030</v>
      </c>
      <c r="AG1321">
        <v>0.86</v>
      </c>
      <c r="AH1321" t="s">
        <v>36</v>
      </c>
      <c r="AI1321" t="s">
        <v>37</v>
      </c>
      <c r="AJ1321" t="s">
        <v>38</v>
      </c>
    </row>
    <row r="1322" spans="1:36" x14ac:dyDescent="0.25">
      <c r="A1322" t="s">
        <v>32</v>
      </c>
      <c r="B1322" t="s">
        <v>4031</v>
      </c>
      <c r="C1322">
        <f>YEAR(B1322)</f>
        <v>2003</v>
      </c>
      <c r="D1322">
        <v>84.3</v>
      </c>
      <c r="E1322">
        <v>73.5</v>
      </c>
      <c r="F1322">
        <v>80.3</v>
      </c>
      <c r="H1322" s="2">
        <f>IF(F1322-78.4&lt;=0,0,IF(F1322-78.4&lt;=1,1,2))</f>
        <v>2</v>
      </c>
      <c r="I1322">
        <v>87.6</v>
      </c>
      <c r="J1322">
        <v>73.5</v>
      </c>
      <c r="K1322">
        <v>81.2</v>
      </c>
      <c r="L1322">
        <v>61.7</v>
      </c>
      <c r="M1322">
        <v>53.3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20.8</v>
      </c>
      <c r="W1322">
        <v>293.2</v>
      </c>
      <c r="X1322">
        <v>1009.7</v>
      </c>
      <c r="Y1322">
        <v>30</v>
      </c>
      <c r="Z1322">
        <v>6.5</v>
      </c>
      <c r="AA1322">
        <v>0</v>
      </c>
      <c r="AB1322">
        <v>0</v>
      </c>
      <c r="AC1322">
        <v>0</v>
      </c>
      <c r="AD1322">
        <v>0</v>
      </c>
      <c r="AE1322" t="s">
        <v>4032</v>
      </c>
      <c r="AF1322" t="s">
        <v>4033</v>
      </c>
      <c r="AG1322">
        <v>0.89</v>
      </c>
      <c r="AH1322" t="s">
        <v>36</v>
      </c>
      <c r="AI1322" t="s">
        <v>37</v>
      </c>
      <c r="AJ1322" t="s">
        <v>38</v>
      </c>
    </row>
    <row r="1323" spans="1:36" x14ac:dyDescent="0.25">
      <c r="A1323" t="s">
        <v>32</v>
      </c>
      <c r="B1323" t="s">
        <v>4034</v>
      </c>
      <c r="C1323">
        <f>YEAR(B1323)</f>
        <v>2003</v>
      </c>
      <c r="D1323">
        <v>86.1</v>
      </c>
      <c r="E1323">
        <v>69.900000000000006</v>
      </c>
      <c r="F1323">
        <v>78.099999999999994</v>
      </c>
      <c r="H1323" s="2">
        <f>IF(F1323-78.4&lt;=0,0,IF(F1323-78.4&lt;=1,1,2))</f>
        <v>0</v>
      </c>
      <c r="I1323">
        <v>92.7</v>
      </c>
      <c r="J1323">
        <v>69.900000000000006</v>
      </c>
      <c r="K1323">
        <v>80.099999999999994</v>
      </c>
      <c r="L1323">
        <v>61.8</v>
      </c>
      <c r="M1323">
        <v>57.8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9.1999999999999993</v>
      </c>
      <c r="W1323">
        <v>159.6</v>
      </c>
      <c r="X1323">
        <v>1007.3</v>
      </c>
      <c r="Y1323">
        <v>0</v>
      </c>
      <c r="Z1323">
        <v>6.2</v>
      </c>
      <c r="AA1323">
        <v>0</v>
      </c>
      <c r="AB1323">
        <v>0</v>
      </c>
      <c r="AC1323">
        <v>0</v>
      </c>
      <c r="AD1323">
        <v>0</v>
      </c>
      <c r="AE1323" t="s">
        <v>4035</v>
      </c>
      <c r="AF1323" t="s">
        <v>4036</v>
      </c>
      <c r="AG1323">
        <v>0.92</v>
      </c>
      <c r="AH1323" t="s">
        <v>330</v>
      </c>
      <c r="AI1323" t="s">
        <v>37</v>
      </c>
      <c r="AJ1323" t="s">
        <v>331</v>
      </c>
    </row>
    <row r="1324" spans="1:36" x14ac:dyDescent="0.25">
      <c r="A1324" t="s">
        <v>32</v>
      </c>
      <c r="B1324" t="s">
        <v>4037</v>
      </c>
      <c r="C1324">
        <f>YEAR(B1324)</f>
        <v>2003</v>
      </c>
      <c r="D1324">
        <v>86.1</v>
      </c>
      <c r="E1324">
        <v>71.7</v>
      </c>
      <c r="F1324">
        <v>79.599999999999994</v>
      </c>
      <c r="H1324" s="2">
        <f>IF(F1324-78.4&lt;=0,0,IF(F1324-78.4&lt;=1,1,2))</f>
        <v>2</v>
      </c>
      <c r="I1324">
        <v>91.1</v>
      </c>
      <c r="J1324">
        <v>71.7</v>
      </c>
      <c r="K1324">
        <v>81.8</v>
      </c>
      <c r="L1324">
        <v>62.9</v>
      </c>
      <c r="M1324">
        <v>57.6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17.2</v>
      </c>
      <c r="W1324">
        <v>271.7</v>
      </c>
      <c r="X1324">
        <v>1008.3</v>
      </c>
      <c r="Y1324">
        <v>30</v>
      </c>
      <c r="Z1324">
        <v>6.3</v>
      </c>
      <c r="AA1324">
        <v>0</v>
      </c>
      <c r="AB1324">
        <v>0</v>
      </c>
      <c r="AC1324">
        <v>0</v>
      </c>
      <c r="AD1324">
        <v>0</v>
      </c>
      <c r="AE1324" t="s">
        <v>4038</v>
      </c>
      <c r="AF1324" t="s">
        <v>4039</v>
      </c>
      <c r="AG1324">
        <v>0.96</v>
      </c>
      <c r="AH1324" t="s">
        <v>36</v>
      </c>
      <c r="AI1324" t="s">
        <v>37</v>
      </c>
      <c r="AJ1324" t="s">
        <v>38</v>
      </c>
    </row>
    <row r="1325" spans="1:36" x14ac:dyDescent="0.25">
      <c r="A1325" t="s">
        <v>32</v>
      </c>
      <c r="B1325" t="s">
        <v>4040</v>
      </c>
      <c r="C1325">
        <f>YEAR(B1325)</f>
        <v>2003</v>
      </c>
      <c r="D1325">
        <v>86.1</v>
      </c>
      <c r="E1325">
        <v>73.5</v>
      </c>
      <c r="F1325">
        <v>79.8</v>
      </c>
      <c r="H1325" s="2">
        <f>IF(F1325-78.4&lt;=0,0,IF(F1325-78.4&lt;=1,1,2))</f>
        <v>2</v>
      </c>
      <c r="I1325">
        <v>92.7</v>
      </c>
      <c r="J1325">
        <v>73.5</v>
      </c>
      <c r="K1325">
        <v>82.4</v>
      </c>
      <c r="L1325">
        <v>64</v>
      </c>
      <c r="M1325">
        <v>60.4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10.3</v>
      </c>
      <c r="W1325">
        <v>117.7</v>
      </c>
      <c r="X1325">
        <v>1007.9</v>
      </c>
      <c r="Y1325">
        <v>30</v>
      </c>
      <c r="Z1325">
        <v>6.4</v>
      </c>
      <c r="AA1325">
        <v>0</v>
      </c>
      <c r="AB1325">
        <v>0</v>
      </c>
      <c r="AC1325">
        <v>0</v>
      </c>
      <c r="AD1325">
        <v>0</v>
      </c>
      <c r="AE1325" t="s">
        <v>4041</v>
      </c>
      <c r="AF1325" t="s">
        <v>4042</v>
      </c>
      <c r="AG1325">
        <v>0</v>
      </c>
      <c r="AH1325" t="s">
        <v>36</v>
      </c>
      <c r="AI1325" t="s">
        <v>37</v>
      </c>
      <c r="AJ1325" t="s">
        <v>38</v>
      </c>
    </row>
    <row r="1326" spans="1:36" x14ac:dyDescent="0.25">
      <c r="A1326" t="s">
        <v>32</v>
      </c>
      <c r="B1326" t="s">
        <v>4043</v>
      </c>
      <c r="C1326">
        <f>YEAR(B1326)</f>
        <v>2003</v>
      </c>
      <c r="D1326">
        <v>84.3</v>
      </c>
      <c r="E1326">
        <v>73.5</v>
      </c>
      <c r="F1326">
        <v>80</v>
      </c>
      <c r="H1326" s="2">
        <f>IF(F1326-78.4&lt;=0,0,IF(F1326-78.4&lt;=1,1,2))</f>
        <v>2</v>
      </c>
      <c r="I1326">
        <v>92.7</v>
      </c>
      <c r="J1326">
        <v>73.5</v>
      </c>
      <c r="K1326">
        <v>82.4</v>
      </c>
      <c r="L1326">
        <v>70.2</v>
      </c>
      <c r="M1326">
        <v>72.5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20.8</v>
      </c>
      <c r="W1326">
        <v>298.39999999999998</v>
      </c>
      <c r="X1326">
        <v>1008.1</v>
      </c>
      <c r="Y1326">
        <v>31.1</v>
      </c>
      <c r="Z1326">
        <v>6.7</v>
      </c>
      <c r="AA1326">
        <v>0</v>
      </c>
      <c r="AB1326">
        <v>0</v>
      </c>
      <c r="AC1326">
        <v>0</v>
      </c>
      <c r="AD1326">
        <v>0</v>
      </c>
      <c r="AE1326" t="s">
        <v>4044</v>
      </c>
      <c r="AF1326" t="s">
        <v>4045</v>
      </c>
      <c r="AG1326">
        <v>0.02</v>
      </c>
      <c r="AH1326" t="s">
        <v>36</v>
      </c>
      <c r="AI1326" t="s">
        <v>37</v>
      </c>
      <c r="AJ1326" t="s">
        <v>38</v>
      </c>
    </row>
    <row r="1327" spans="1:36" x14ac:dyDescent="0.25">
      <c r="A1327" t="s">
        <v>32</v>
      </c>
      <c r="B1327" t="s">
        <v>4046</v>
      </c>
      <c r="C1327">
        <f>YEAR(B1327)</f>
        <v>2003</v>
      </c>
      <c r="D1327">
        <v>86.1</v>
      </c>
      <c r="E1327">
        <v>73.5</v>
      </c>
      <c r="F1327">
        <v>80.2</v>
      </c>
      <c r="H1327" s="2">
        <f>IF(F1327-78.4&lt;=0,0,IF(F1327-78.4&lt;=1,1,2))</f>
        <v>2</v>
      </c>
      <c r="I1327">
        <v>89.6</v>
      </c>
      <c r="J1327">
        <v>73.5</v>
      </c>
      <c r="K1327">
        <v>82.1</v>
      </c>
      <c r="L1327">
        <v>68</v>
      </c>
      <c r="M1327">
        <v>67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19.5</v>
      </c>
      <c r="W1327">
        <v>297.3</v>
      </c>
      <c r="X1327">
        <v>1011.9</v>
      </c>
      <c r="Y1327">
        <v>0</v>
      </c>
      <c r="Z1327">
        <v>6.2</v>
      </c>
      <c r="AA1327">
        <v>0</v>
      </c>
      <c r="AB1327">
        <v>0</v>
      </c>
      <c r="AC1327">
        <v>0</v>
      </c>
      <c r="AD1327">
        <v>0</v>
      </c>
      <c r="AE1327" t="s">
        <v>4047</v>
      </c>
      <c r="AF1327" t="s">
        <v>4048</v>
      </c>
      <c r="AG1327">
        <v>0.06</v>
      </c>
      <c r="AH1327" t="s">
        <v>330</v>
      </c>
      <c r="AI1327" t="s">
        <v>37</v>
      </c>
      <c r="AJ1327" t="s">
        <v>331</v>
      </c>
    </row>
    <row r="1328" spans="1:36" x14ac:dyDescent="0.25">
      <c r="A1328" t="s">
        <v>32</v>
      </c>
      <c r="B1328" t="s">
        <v>4049</v>
      </c>
      <c r="C1328">
        <f>YEAR(B1328)</f>
        <v>2003</v>
      </c>
      <c r="D1328">
        <v>87.9</v>
      </c>
      <c r="E1328">
        <v>73.5</v>
      </c>
      <c r="F1328">
        <v>81.7</v>
      </c>
      <c r="H1328" s="2">
        <f>IF(F1328-78.4&lt;=0,0,IF(F1328-78.4&lt;=1,1,2))</f>
        <v>2</v>
      </c>
      <c r="I1328">
        <v>90.8</v>
      </c>
      <c r="J1328">
        <v>73.5</v>
      </c>
      <c r="K1328">
        <v>82.9</v>
      </c>
      <c r="L1328">
        <v>64.599999999999994</v>
      </c>
      <c r="M1328">
        <v>57.1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18.3</v>
      </c>
      <c r="W1328">
        <v>292.60000000000002</v>
      </c>
      <c r="X1328">
        <v>1012.7</v>
      </c>
      <c r="Y1328">
        <v>0</v>
      </c>
      <c r="Z1328">
        <v>6.2</v>
      </c>
      <c r="AA1328">
        <v>0</v>
      </c>
      <c r="AB1328">
        <v>0</v>
      </c>
      <c r="AC1328">
        <v>0</v>
      </c>
      <c r="AD1328">
        <v>0</v>
      </c>
      <c r="AE1328" t="s">
        <v>4050</v>
      </c>
      <c r="AF1328" t="s">
        <v>4051</v>
      </c>
      <c r="AG1328">
        <v>0.09</v>
      </c>
      <c r="AH1328" t="s">
        <v>330</v>
      </c>
      <c r="AI1328" t="s">
        <v>37</v>
      </c>
      <c r="AJ1328" t="s">
        <v>331</v>
      </c>
    </row>
    <row r="1329" spans="1:36" x14ac:dyDescent="0.25">
      <c r="A1329" t="s">
        <v>32</v>
      </c>
      <c r="B1329" t="s">
        <v>4052</v>
      </c>
      <c r="C1329">
        <f>YEAR(B1329)</f>
        <v>2003</v>
      </c>
      <c r="D1329">
        <v>93.3</v>
      </c>
      <c r="E1329">
        <v>71.7</v>
      </c>
      <c r="F1329">
        <v>82.6</v>
      </c>
      <c r="H1329" s="2">
        <f>IF(F1329-78.4&lt;=0,0,IF(F1329-78.4&lt;=1,1,2))</f>
        <v>2</v>
      </c>
      <c r="I1329">
        <v>94.4</v>
      </c>
      <c r="J1329">
        <v>71.7</v>
      </c>
      <c r="K1329">
        <v>83.1</v>
      </c>
      <c r="L1329">
        <v>57.5</v>
      </c>
      <c r="M1329">
        <v>44.6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11.4</v>
      </c>
      <c r="W1329">
        <v>158</v>
      </c>
      <c r="X1329">
        <v>1009.8</v>
      </c>
      <c r="Y1329">
        <v>0</v>
      </c>
      <c r="Z1329">
        <v>6.2</v>
      </c>
      <c r="AA1329">
        <v>0</v>
      </c>
      <c r="AB1329">
        <v>0</v>
      </c>
      <c r="AC1329">
        <v>0</v>
      </c>
      <c r="AD1329">
        <v>0</v>
      </c>
      <c r="AE1329" t="s">
        <v>4053</v>
      </c>
      <c r="AF1329" t="s">
        <v>4054</v>
      </c>
      <c r="AG1329">
        <v>0.13</v>
      </c>
      <c r="AH1329" t="s">
        <v>330</v>
      </c>
      <c r="AI1329" t="s">
        <v>37</v>
      </c>
      <c r="AJ1329" t="s">
        <v>331</v>
      </c>
    </row>
    <row r="1330" spans="1:36" x14ac:dyDescent="0.25">
      <c r="A1330" t="s">
        <v>32</v>
      </c>
      <c r="B1330" t="s">
        <v>4055</v>
      </c>
      <c r="C1330">
        <f>YEAR(B1330)</f>
        <v>2003</v>
      </c>
      <c r="D1330">
        <v>91.5</v>
      </c>
      <c r="E1330">
        <v>75.3</v>
      </c>
      <c r="F1330">
        <v>83.6</v>
      </c>
      <c r="G1330" s="2">
        <f>AVERAGE(F1330:F1420)</f>
        <v>70.293406593406615</v>
      </c>
      <c r="H1330" s="2">
        <f>IF(F1330-70.29&lt;=0,0,IF(F1330-70.29&lt;=1,1,2))</f>
        <v>2</v>
      </c>
      <c r="I1330">
        <v>98.4</v>
      </c>
      <c r="J1330">
        <v>75.3</v>
      </c>
      <c r="K1330">
        <v>86.5</v>
      </c>
      <c r="L1330">
        <v>63.6</v>
      </c>
      <c r="M1330">
        <v>52.8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16.100000000000001</v>
      </c>
      <c r="W1330">
        <v>214.1</v>
      </c>
      <c r="X1330">
        <v>1006.8</v>
      </c>
      <c r="Y1330">
        <v>0</v>
      </c>
      <c r="Z1330">
        <v>6.2</v>
      </c>
      <c r="AA1330">
        <v>0</v>
      </c>
      <c r="AB1330">
        <v>0</v>
      </c>
      <c r="AC1330">
        <v>0</v>
      </c>
      <c r="AD1330">
        <v>0</v>
      </c>
      <c r="AE1330" t="s">
        <v>4056</v>
      </c>
      <c r="AF1330" t="s">
        <v>4057</v>
      </c>
      <c r="AG1330">
        <v>0.17</v>
      </c>
      <c r="AH1330" t="s">
        <v>330</v>
      </c>
      <c r="AI1330" t="s">
        <v>37</v>
      </c>
      <c r="AJ1330" t="s">
        <v>331</v>
      </c>
    </row>
    <row r="1331" spans="1:36" x14ac:dyDescent="0.25">
      <c r="A1331" t="s">
        <v>32</v>
      </c>
      <c r="B1331" t="s">
        <v>4058</v>
      </c>
      <c r="C1331">
        <f>YEAR(B1331)</f>
        <v>2003</v>
      </c>
      <c r="D1331">
        <v>86.1</v>
      </c>
      <c r="E1331">
        <v>71.7</v>
      </c>
      <c r="F1331">
        <v>79.599999999999994</v>
      </c>
      <c r="H1331" s="2">
        <f>IF(F1331-70.29&lt;=0,0,IF(F1331-70.29&lt;=1,1,2))</f>
        <v>2</v>
      </c>
      <c r="I1331">
        <v>95.4</v>
      </c>
      <c r="J1331">
        <v>71.7</v>
      </c>
      <c r="K1331">
        <v>82.5</v>
      </c>
      <c r="L1331">
        <v>67.7</v>
      </c>
      <c r="M1331">
        <v>67.599999999999994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10.3</v>
      </c>
      <c r="W1331">
        <v>264</v>
      </c>
      <c r="X1331">
        <v>1010</v>
      </c>
      <c r="Y1331">
        <v>30</v>
      </c>
      <c r="Z1331">
        <v>6.3</v>
      </c>
      <c r="AA1331">
        <v>0</v>
      </c>
      <c r="AB1331">
        <v>0</v>
      </c>
      <c r="AC1331">
        <v>0</v>
      </c>
      <c r="AD1331">
        <v>0</v>
      </c>
      <c r="AE1331" t="s">
        <v>4059</v>
      </c>
      <c r="AF1331" t="s">
        <v>4060</v>
      </c>
      <c r="AG1331">
        <v>0.2</v>
      </c>
      <c r="AH1331" t="s">
        <v>36</v>
      </c>
      <c r="AI1331" t="s">
        <v>37</v>
      </c>
      <c r="AJ1331" t="s">
        <v>38</v>
      </c>
    </row>
    <row r="1332" spans="1:36" x14ac:dyDescent="0.25">
      <c r="A1332" t="s">
        <v>32</v>
      </c>
      <c r="B1332" t="s">
        <v>4061</v>
      </c>
      <c r="C1332">
        <f>YEAR(B1332)</f>
        <v>2003</v>
      </c>
      <c r="D1332">
        <v>86.1</v>
      </c>
      <c r="E1332">
        <v>71.7</v>
      </c>
      <c r="F1332">
        <v>79.599999999999994</v>
      </c>
      <c r="H1332" s="2">
        <f>IF(F1332-70.29&lt;=0,0,IF(F1332-70.29&lt;=1,1,2))</f>
        <v>2</v>
      </c>
      <c r="I1332">
        <v>95.4</v>
      </c>
      <c r="J1332">
        <v>71.7</v>
      </c>
      <c r="K1332">
        <v>82.9</v>
      </c>
      <c r="L1332">
        <v>66.8</v>
      </c>
      <c r="M1332">
        <v>65.8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23</v>
      </c>
      <c r="W1332">
        <v>287</v>
      </c>
      <c r="X1332">
        <v>1012.1</v>
      </c>
      <c r="Y1332">
        <v>31.5</v>
      </c>
      <c r="Z1332">
        <v>6.5</v>
      </c>
      <c r="AA1332">
        <v>0</v>
      </c>
      <c r="AB1332">
        <v>0</v>
      </c>
      <c r="AC1332">
        <v>0</v>
      </c>
      <c r="AD1332">
        <v>0</v>
      </c>
      <c r="AE1332" t="s">
        <v>4062</v>
      </c>
      <c r="AF1332" t="s">
        <v>4063</v>
      </c>
      <c r="AG1332">
        <v>0.25</v>
      </c>
      <c r="AH1332" t="s">
        <v>36</v>
      </c>
      <c r="AI1332" t="s">
        <v>37</v>
      </c>
      <c r="AJ1332" t="s">
        <v>38</v>
      </c>
    </row>
    <row r="1333" spans="1:36" x14ac:dyDescent="0.25">
      <c r="A1333" t="s">
        <v>32</v>
      </c>
      <c r="B1333" t="s">
        <v>4064</v>
      </c>
      <c r="C1333">
        <f>YEAR(B1333)</f>
        <v>2003</v>
      </c>
      <c r="D1333">
        <v>82.5</v>
      </c>
      <c r="E1333">
        <v>71.7</v>
      </c>
      <c r="F1333">
        <v>76.900000000000006</v>
      </c>
      <c r="H1333" s="2">
        <f>IF(F1333-70.29&lt;=0,0,IF(F1333-70.29&lt;=1,1,2))</f>
        <v>2</v>
      </c>
      <c r="I1333">
        <v>84.8</v>
      </c>
      <c r="J1333">
        <v>71.7</v>
      </c>
      <c r="K1333">
        <v>77.3</v>
      </c>
      <c r="L1333">
        <v>66.599999999999994</v>
      </c>
      <c r="M1333">
        <v>71.2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23</v>
      </c>
      <c r="W1333">
        <v>324.7</v>
      </c>
      <c r="X1333">
        <v>1013.9</v>
      </c>
      <c r="Y1333">
        <v>53.9</v>
      </c>
      <c r="Z1333">
        <v>6.8</v>
      </c>
      <c r="AA1333">
        <v>0</v>
      </c>
      <c r="AB1333">
        <v>0</v>
      </c>
      <c r="AC1333">
        <v>0</v>
      </c>
      <c r="AD1333">
        <v>0</v>
      </c>
      <c r="AE1333" t="s">
        <v>4065</v>
      </c>
      <c r="AF1333" t="s">
        <v>4066</v>
      </c>
      <c r="AG1333">
        <v>0.27</v>
      </c>
      <c r="AH1333" t="s">
        <v>36</v>
      </c>
      <c r="AI1333" t="s">
        <v>37</v>
      </c>
      <c r="AJ1333" t="s">
        <v>38</v>
      </c>
    </row>
    <row r="1334" spans="1:36" x14ac:dyDescent="0.25">
      <c r="A1334" t="s">
        <v>32</v>
      </c>
      <c r="B1334" t="s">
        <v>4067</v>
      </c>
      <c r="C1334">
        <f>YEAR(B1334)</f>
        <v>2003</v>
      </c>
      <c r="D1334">
        <v>73.5</v>
      </c>
      <c r="E1334">
        <v>69.900000000000006</v>
      </c>
      <c r="F1334">
        <v>71.7</v>
      </c>
      <c r="H1334" s="2">
        <f>IF(F1334-70.29&lt;=0,0,IF(F1334-70.29&lt;=1,1,2))</f>
        <v>2</v>
      </c>
      <c r="I1334">
        <v>73.5</v>
      </c>
      <c r="J1334">
        <v>69.900000000000006</v>
      </c>
      <c r="K1334">
        <v>71.7</v>
      </c>
      <c r="L1334">
        <v>50</v>
      </c>
      <c r="M1334">
        <v>46.8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28.9</v>
      </c>
      <c r="W1334">
        <v>330.4</v>
      </c>
      <c r="X1334">
        <v>1017.8</v>
      </c>
      <c r="Y1334">
        <v>55.8</v>
      </c>
      <c r="Z1334">
        <v>6.8</v>
      </c>
      <c r="AA1334">
        <v>0</v>
      </c>
      <c r="AB1334">
        <v>0</v>
      </c>
      <c r="AC1334">
        <v>0</v>
      </c>
      <c r="AD1334">
        <v>0</v>
      </c>
      <c r="AE1334" t="s">
        <v>4068</v>
      </c>
      <c r="AF1334" t="s">
        <v>4069</v>
      </c>
      <c r="AG1334">
        <v>0.31</v>
      </c>
      <c r="AH1334" t="s">
        <v>36</v>
      </c>
      <c r="AI1334" t="s">
        <v>37</v>
      </c>
      <c r="AJ1334" t="s">
        <v>38</v>
      </c>
    </row>
    <row r="1335" spans="1:36" x14ac:dyDescent="0.25">
      <c r="A1335" t="s">
        <v>32</v>
      </c>
      <c r="B1335" t="s">
        <v>4070</v>
      </c>
      <c r="C1335">
        <f>YEAR(B1335)</f>
        <v>2003</v>
      </c>
      <c r="D1335">
        <v>77.099999999999994</v>
      </c>
      <c r="E1335">
        <v>68.099999999999994</v>
      </c>
      <c r="F1335">
        <v>72.3</v>
      </c>
      <c r="H1335" s="2">
        <f>IF(F1335-70.29&lt;=0,0,IF(F1335-70.29&lt;=1,1,2))</f>
        <v>2</v>
      </c>
      <c r="I1335">
        <v>77.099999999999994</v>
      </c>
      <c r="J1335">
        <v>68.099999999999994</v>
      </c>
      <c r="K1335">
        <v>72.3</v>
      </c>
      <c r="L1335">
        <v>49.5</v>
      </c>
      <c r="M1335">
        <v>44.8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19.5</v>
      </c>
      <c r="W1335">
        <v>324.10000000000002</v>
      </c>
      <c r="X1335">
        <v>1019</v>
      </c>
      <c r="Y1335">
        <v>30</v>
      </c>
      <c r="Z1335">
        <v>6.6</v>
      </c>
      <c r="AA1335">
        <v>0</v>
      </c>
      <c r="AB1335">
        <v>0</v>
      </c>
      <c r="AC1335">
        <v>0</v>
      </c>
      <c r="AD1335">
        <v>0</v>
      </c>
      <c r="AE1335" t="s">
        <v>4071</v>
      </c>
      <c r="AF1335" t="s">
        <v>4072</v>
      </c>
      <c r="AG1335">
        <v>0.35</v>
      </c>
      <c r="AH1335" t="s">
        <v>36</v>
      </c>
      <c r="AI1335" t="s">
        <v>37</v>
      </c>
      <c r="AJ1335" t="s">
        <v>38</v>
      </c>
    </row>
    <row r="1336" spans="1:36" x14ac:dyDescent="0.25">
      <c r="A1336" t="s">
        <v>32</v>
      </c>
      <c r="B1336" t="s">
        <v>4073</v>
      </c>
      <c r="C1336">
        <f>YEAR(B1336)</f>
        <v>2003</v>
      </c>
      <c r="D1336">
        <v>78.900000000000006</v>
      </c>
      <c r="E1336">
        <v>66.3</v>
      </c>
      <c r="F1336">
        <v>73.400000000000006</v>
      </c>
      <c r="H1336" s="2">
        <f>IF(F1336-70.29&lt;=0,0,IF(F1336-70.29&lt;=1,1,2))</f>
        <v>2</v>
      </c>
      <c r="I1336">
        <v>78.900000000000006</v>
      </c>
      <c r="J1336">
        <v>66.3</v>
      </c>
      <c r="K1336">
        <v>73.400000000000006</v>
      </c>
      <c r="L1336">
        <v>52.7</v>
      </c>
      <c r="M1336">
        <v>48.6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11.4</v>
      </c>
      <c r="W1336">
        <v>330.6</v>
      </c>
      <c r="X1336">
        <v>1018.8</v>
      </c>
      <c r="Y1336">
        <v>30</v>
      </c>
      <c r="Z1336">
        <v>6.4</v>
      </c>
      <c r="AA1336">
        <v>0</v>
      </c>
      <c r="AB1336">
        <v>0</v>
      </c>
      <c r="AC1336">
        <v>0</v>
      </c>
      <c r="AD1336">
        <v>0</v>
      </c>
      <c r="AE1336" t="s">
        <v>4074</v>
      </c>
      <c r="AF1336" t="s">
        <v>4075</v>
      </c>
      <c r="AG1336">
        <v>0.38</v>
      </c>
      <c r="AH1336" t="s">
        <v>36</v>
      </c>
      <c r="AI1336" t="s">
        <v>37</v>
      </c>
      <c r="AJ1336" t="s">
        <v>38</v>
      </c>
    </row>
    <row r="1337" spans="1:36" x14ac:dyDescent="0.25">
      <c r="A1337" t="s">
        <v>32</v>
      </c>
      <c r="B1337" t="s">
        <v>4076</v>
      </c>
      <c r="C1337">
        <f>YEAR(B1337)</f>
        <v>2003</v>
      </c>
      <c r="D1337">
        <v>78.900000000000006</v>
      </c>
      <c r="E1337">
        <v>64.5</v>
      </c>
      <c r="F1337">
        <v>73.3</v>
      </c>
      <c r="H1337" s="2">
        <f>IF(F1337-70.29&lt;=0,0,IF(F1337-70.29&lt;=1,1,2))</f>
        <v>2</v>
      </c>
      <c r="I1337">
        <v>78.900000000000006</v>
      </c>
      <c r="J1337">
        <v>64.5</v>
      </c>
      <c r="K1337">
        <v>73.3</v>
      </c>
      <c r="L1337">
        <v>55</v>
      </c>
      <c r="M1337">
        <v>53.3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11.4</v>
      </c>
      <c r="W1337">
        <v>324.60000000000002</v>
      </c>
      <c r="X1337">
        <v>1015</v>
      </c>
      <c r="Y1337">
        <v>0</v>
      </c>
      <c r="Z1337">
        <v>6.2</v>
      </c>
      <c r="AA1337">
        <v>0</v>
      </c>
      <c r="AB1337">
        <v>0</v>
      </c>
      <c r="AC1337">
        <v>0</v>
      </c>
      <c r="AD1337">
        <v>0</v>
      </c>
      <c r="AE1337" t="s">
        <v>4077</v>
      </c>
      <c r="AF1337" t="s">
        <v>4078</v>
      </c>
      <c r="AG1337">
        <v>0.42</v>
      </c>
      <c r="AH1337" t="s">
        <v>330</v>
      </c>
      <c r="AI1337" t="s">
        <v>37</v>
      </c>
      <c r="AJ1337" t="s">
        <v>331</v>
      </c>
    </row>
    <row r="1338" spans="1:36" x14ac:dyDescent="0.25">
      <c r="A1338" t="s">
        <v>32</v>
      </c>
      <c r="B1338" t="s">
        <v>4079</v>
      </c>
      <c r="C1338">
        <f>YEAR(B1338)</f>
        <v>2003</v>
      </c>
      <c r="D1338">
        <v>95.1</v>
      </c>
      <c r="E1338">
        <v>69.900000000000006</v>
      </c>
      <c r="F1338">
        <v>80.900000000000006</v>
      </c>
      <c r="H1338" s="2">
        <f>IF(F1338-70.29&lt;=0,0,IF(F1338-70.29&lt;=1,1,2))</f>
        <v>2</v>
      </c>
      <c r="I1338">
        <v>94.7</v>
      </c>
      <c r="J1338">
        <v>69.900000000000006</v>
      </c>
      <c r="K1338">
        <v>80.7</v>
      </c>
      <c r="L1338">
        <v>55.4</v>
      </c>
      <c r="M1338">
        <v>43.8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26.4</v>
      </c>
      <c r="W1338">
        <v>161.80000000000001</v>
      </c>
      <c r="X1338">
        <v>1009.2</v>
      </c>
      <c r="Y1338">
        <v>0</v>
      </c>
      <c r="Z1338">
        <v>6.2</v>
      </c>
      <c r="AA1338">
        <v>0</v>
      </c>
      <c r="AB1338">
        <v>0</v>
      </c>
      <c r="AC1338">
        <v>0</v>
      </c>
      <c r="AD1338">
        <v>0</v>
      </c>
      <c r="AE1338" t="s">
        <v>4080</v>
      </c>
      <c r="AF1338" t="s">
        <v>4081</v>
      </c>
      <c r="AG1338">
        <v>0.45</v>
      </c>
      <c r="AH1338" t="s">
        <v>330</v>
      </c>
      <c r="AI1338" t="s">
        <v>37</v>
      </c>
      <c r="AJ1338" t="s">
        <v>331</v>
      </c>
    </row>
    <row r="1339" spans="1:36" x14ac:dyDescent="0.25">
      <c r="A1339" t="s">
        <v>32</v>
      </c>
      <c r="B1339" t="s">
        <v>4082</v>
      </c>
      <c r="C1339">
        <f>YEAR(B1339)</f>
        <v>2003</v>
      </c>
      <c r="D1339">
        <v>82.5</v>
      </c>
      <c r="E1339">
        <v>71.7</v>
      </c>
      <c r="F1339">
        <v>78</v>
      </c>
      <c r="H1339" s="2">
        <f>IF(F1339-70.29&lt;=0,0,IF(F1339-70.29&lt;=1,1,2))</f>
        <v>2</v>
      </c>
      <c r="I1339">
        <v>88.5</v>
      </c>
      <c r="J1339">
        <v>71.7</v>
      </c>
      <c r="K1339">
        <v>80</v>
      </c>
      <c r="L1339">
        <v>68.7</v>
      </c>
      <c r="M1339">
        <v>73.400000000000006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8.1</v>
      </c>
      <c r="W1339">
        <v>80.900000000000006</v>
      </c>
      <c r="X1339">
        <v>1010.2</v>
      </c>
      <c r="Y1339">
        <v>39.1</v>
      </c>
      <c r="Z1339">
        <v>6.5</v>
      </c>
      <c r="AA1339">
        <v>0</v>
      </c>
      <c r="AB1339">
        <v>0</v>
      </c>
      <c r="AC1339">
        <v>0</v>
      </c>
      <c r="AD1339">
        <v>0</v>
      </c>
      <c r="AE1339" t="s">
        <v>4083</v>
      </c>
      <c r="AF1339" t="s">
        <v>4084</v>
      </c>
      <c r="AG1339">
        <v>0.5</v>
      </c>
      <c r="AH1339" t="s">
        <v>36</v>
      </c>
      <c r="AI1339" t="s">
        <v>37</v>
      </c>
      <c r="AJ1339" t="s">
        <v>38</v>
      </c>
    </row>
    <row r="1340" spans="1:36" x14ac:dyDescent="0.25">
      <c r="A1340" t="s">
        <v>32</v>
      </c>
      <c r="B1340" t="s">
        <v>4085</v>
      </c>
      <c r="C1340">
        <f>YEAR(B1340)</f>
        <v>2003</v>
      </c>
      <c r="D1340">
        <v>86.1</v>
      </c>
      <c r="E1340">
        <v>77.099999999999994</v>
      </c>
      <c r="F1340">
        <v>82.7</v>
      </c>
      <c r="H1340" s="2">
        <f>IF(F1340-70.29&lt;=0,0,IF(F1340-70.29&lt;=1,1,2))</f>
        <v>2</v>
      </c>
      <c r="I1340">
        <v>87.6</v>
      </c>
      <c r="J1340">
        <v>77.099999999999994</v>
      </c>
      <c r="K1340">
        <v>83.7</v>
      </c>
      <c r="L1340">
        <v>62.5</v>
      </c>
      <c r="M1340">
        <v>52.4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28.9</v>
      </c>
      <c r="W1340">
        <v>272</v>
      </c>
      <c r="X1340">
        <v>1008.3</v>
      </c>
      <c r="Y1340">
        <v>32.9</v>
      </c>
      <c r="Z1340">
        <v>6.6</v>
      </c>
      <c r="AA1340">
        <v>0</v>
      </c>
      <c r="AB1340">
        <v>0</v>
      </c>
      <c r="AC1340">
        <v>0</v>
      </c>
      <c r="AD1340">
        <v>0</v>
      </c>
      <c r="AE1340" t="s">
        <v>4086</v>
      </c>
      <c r="AF1340" t="s">
        <v>4087</v>
      </c>
      <c r="AG1340">
        <v>0.52</v>
      </c>
      <c r="AH1340" t="s">
        <v>36</v>
      </c>
      <c r="AI1340" t="s">
        <v>37</v>
      </c>
      <c r="AJ1340" t="s">
        <v>38</v>
      </c>
    </row>
    <row r="1341" spans="1:36" x14ac:dyDescent="0.25">
      <c r="A1341" t="s">
        <v>32</v>
      </c>
      <c r="B1341" t="s">
        <v>4088</v>
      </c>
      <c r="C1341">
        <f>YEAR(B1341)</f>
        <v>2003</v>
      </c>
      <c r="D1341">
        <v>82.5</v>
      </c>
      <c r="E1341">
        <v>73.5</v>
      </c>
      <c r="F1341">
        <v>77.7</v>
      </c>
      <c r="H1341" s="2">
        <f>IF(F1341-70.29&lt;=0,0,IF(F1341-70.29&lt;=1,1,2))</f>
        <v>2</v>
      </c>
      <c r="I1341">
        <v>84.8</v>
      </c>
      <c r="J1341">
        <v>73.5</v>
      </c>
      <c r="K1341">
        <v>78.3</v>
      </c>
      <c r="L1341">
        <v>61.6</v>
      </c>
      <c r="M1341">
        <v>57.9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23</v>
      </c>
      <c r="W1341">
        <v>290.5</v>
      </c>
      <c r="X1341">
        <v>1010.9</v>
      </c>
      <c r="Y1341">
        <v>30</v>
      </c>
      <c r="Z1341">
        <v>6.4</v>
      </c>
      <c r="AA1341">
        <v>0</v>
      </c>
      <c r="AB1341">
        <v>0</v>
      </c>
      <c r="AC1341">
        <v>0</v>
      </c>
      <c r="AD1341">
        <v>0</v>
      </c>
      <c r="AE1341" t="s">
        <v>4089</v>
      </c>
      <c r="AF1341" t="s">
        <v>4090</v>
      </c>
      <c r="AG1341">
        <v>0.55000000000000004</v>
      </c>
      <c r="AH1341" t="s">
        <v>36</v>
      </c>
      <c r="AI1341" t="s">
        <v>37</v>
      </c>
      <c r="AJ1341" t="s">
        <v>38</v>
      </c>
    </row>
    <row r="1342" spans="1:36" x14ac:dyDescent="0.25">
      <c r="A1342" t="s">
        <v>32</v>
      </c>
      <c r="B1342" t="s">
        <v>4091</v>
      </c>
      <c r="C1342">
        <f>YEAR(B1342)</f>
        <v>2003</v>
      </c>
      <c r="D1342">
        <v>82.5</v>
      </c>
      <c r="E1342">
        <v>68.099999999999994</v>
      </c>
      <c r="F1342">
        <v>75.8</v>
      </c>
      <c r="H1342" s="2">
        <f>IF(F1342-70.29&lt;=0,0,IF(F1342-70.29&lt;=1,1,2))</f>
        <v>2</v>
      </c>
      <c r="I1342">
        <v>84.8</v>
      </c>
      <c r="J1342">
        <v>68.099999999999994</v>
      </c>
      <c r="K1342">
        <v>76.3</v>
      </c>
      <c r="L1342">
        <v>62.3</v>
      </c>
      <c r="M1342">
        <v>63.2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51.7</v>
      </c>
      <c r="W1342">
        <v>268.89999999999998</v>
      </c>
      <c r="X1342">
        <v>1010.8</v>
      </c>
      <c r="Y1342">
        <v>30</v>
      </c>
      <c r="Z1342">
        <v>6.7</v>
      </c>
      <c r="AA1342">
        <v>0</v>
      </c>
      <c r="AB1342">
        <v>0</v>
      </c>
      <c r="AC1342">
        <v>0</v>
      </c>
      <c r="AD1342">
        <v>0</v>
      </c>
      <c r="AE1342" t="s">
        <v>4092</v>
      </c>
      <c r="AF1342" t="s">
        <v>4093</v>
      </c>
      <c r="AG1342">
        <v>0.59</v>
      </c>
      <c r="AH1342" t="s">
        <v>36</v>
      </c>
      <c r="AI1342" t="s">
        <v>37</v>
      </c>
      <c r="AJ1342" t="s">
        <v>344</v>
      </c>
    </row>
    <row r="1343" spans="1:36" x14ac:dyDescent="0.25">
      <c r="A1343" t="s">
        <v>32</v>
      </c>
      <c r="B1343" t="s">
        <v>4094</v>
      </c>
      <c r="C1343">
        <f>YEAR(B1343)</f>
        <v>2003</v>
      </c>
      <c r="D1343">
        <v>80.7</v>
      </c>
      <c r="E1343">
        <v>68.099999999999994</v>
      </c>
      <c r="F1343">
        <v>74.3</v>
      </c>
      <c r="H1343" s="2">
        <f>IF(F1343-70.29&lt;=0,0,IF(F1343-70.29&lt;=1,1,2))</f>
        <v>2</v>
      </c>
      <c r="I1343">
        <v>81.5</v>
      </c>
      <c r="J1343">
        <v>68.099999999999994</v>
      </c>
      <c r="K1343">
        <v>74.3</v>
      </c>
      <c r="L1343">
        <v>60.6</v>
      </c>
      <c r="M1343">
        <v>63.4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12.8</v>
      </c>
      <c r="W1343">
        <v>24.7</v>
      </c>
      <c r="X1343">
        <v>1012.3</v>
      </c>
      <c r="Y1343">
        <v>49.2</v>
      </c>
      <c r="Z1343">
        <v>6.8</v>
      </c>
      <c r="AA1343">
        <v>0</v>
      </c>
      <c r="AB1343">
        <v>0</v>
      </c>
      <c r="AC1343">
        <v>0</v>
      </c>
      <c r="AD1343">
        <v>0</v>
      </c>
      <c r="AE1343" t="s">
        <v>4095</v>
      </c>
      <c r="AF1343" t="s">
        <v>4096</v>
      </c>
      <c r="AG1343">
        <v>0.62</v>
      </c>
      <c r="AH1343" t="s">
        <v>36</v>
      </c>
      <c r="AI1343" t="s">
        <v>174</v>
      </c>
      <c r="AJ1343" t="s">
        <v>38</v>
      </c>
    </row>
    <row r="1344" spans="1:36" x14ac:dyDescent="0.25">
      <c r="A1344" t="s">
        <v>32</v>
      </c>
      <c r="B1344" t="s">
        <v>4097</v>
      </c>
      <c r="C1344">
        <f>YEAR(B1344)</f>
        <v>2003</v>
      </c>
      <c r="D1344">
        <v>77.099999999999994</v>
      </c>
      <c r="E1344">
        <v>66.3</v>
      </c>
      <c r="F1344">
        <v>73.5</v>
      </c>
      <c r="H1344" s="2">
        <f>IF(F1344-70.29&lt;=0,0,IF(F1344-70.29&lt;=1,1,2))</f>
        <v>2</v>
      </c>
      <c r="I1344">
        <v>77.099999999999994</v>
      </c>
      <c r="J1344">
        <v>66.3</v>
      </c>
      <c r="K1344">
        <v>73.5</v>
      </c>
      <c r="L1344">
        <v>60.1</v>
      </c>
      <c r="M1344">
        <v>63.7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11.4</v>
      </c>
      <c r="W1344">
        <v>345.9</v>
      </c>
      <c r="X1344">
        <v>1017.1</v>
      </c>
      <c r="Y1344">
        <v>35.200000000000003</v>
      </c>
      <c r="Z1344">
        <v>6.8</v>
      </c>
      <c r="AA1344">
        <v>0</v>
      </c>
      <c r="AB1344">
        <v>0</v>
      </c>
      <c r="AC1344">
        <v>0</v>
      </c>
      <c r="AD1344">
        <v>0</v>
      </c>
      <c r="AE1344" t="s">
        <v>4098</v>
      </c>
      <c r="AF1344" t="s">
        <v>4099</v>
      </c>
      <c r="AG1344">
        <v>0.65</v>
      </c>
      <c r="AH1344" t="s">
        <v>36</v>
      </c>
      <c r="AI1344" t="s">
        <v>37</v>
      </c>
      <c r="AJ1344" t="s">
        <v>38</v>
      </c>
    </row>
    <row r="1345" spans="1:36" x14ac:dyDescent="0.25">
      <c r="A1345" t="s">
        <v>32</v>
      </c>
      <c r="B1345" t="s">
        <v>4100</v>
      </c>
      <c r="C1345">
        <f>YEAR(B1345)</f>
        <v>2003</v>
      </c>
      <c r="D1345">
        <v>77.099999999999994</v>
      </c>
      <c r="E1345">
        <v>68.099999999999994</v>
      </c>
      <c r="F1345">
        <v>73</v>
      </c>
      <c r="H1345" s="2">
        <f>IF(F1345-70.29&lt;=0,0,IF(F1345-70.29&lt;=1,1,2))</f>
        <v>2</v>
      </c>
      <c r="I1345">
        <v>77.099999999999994</v>
      </c>
      <c r="J1345">
        <v>68.099999999999994</v>
      </c>
      <c r="K1345">
        <v>73</v>
      </c>
      <c r="L1345">
        <v>58.3</v>
      </c>
      <c r="M1345">
        <v>60.6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13.9</v>
      </c>
      <c r="W1345">
        <v>24.6</v>
      </c>
      <c r="X1345">
        <v>1016.8</v>
      </c>
      <c r="Y1345">
        <v>43.9</v>
      </c>
      <c r="Z1345">
        <v>6.8</v>
      </c>
      <c r="AA1345">
        <v>0</v>
      </c>
      <c r="AB1345">
        <v>0</v>
      </c>
      <c r="AC1345">
        <v>0</v>
      </c>
      <c r="AD1345">
        <v>0</v>
      </c>
      <c r="AE1345" t="s">
        <v>4101</v>
      </c>
      <c r="AF1345" t="s">
        <v>4102</v>
      </c>
      <c r="AG1345">
        <v>0.68</v>
      </c>
      <c r="AH1345" t="s">
        <v>36</v>
      </c>
      <c r="AI1345" t="s">
        <v>37</v>
      </c>
      <c r="AJ1345" t="s">
        <v>38</v>
      </c>
    </row>
    <row r="1346" spans="1:36" x14ac:dyDescent="0.25">
      <c r="A1346" t="s">
        <v>32</v>
      </c>
      <c r="B1346" t="s">
        <v>4103</v>
      </c>
      <c r="C1346">
        <f>YEAR(B1346)</f>
        <v>2003</v>
      </c>
      <c r="D1346">
        <v>77.099999999999994</v>
      </c>
      <c r="E1346">
        <v>66.3</v>
      </c>
      <c r="F1346">
        <v>73</v>
      </c>
      <c r="H1346" s="2">
        <f>IF(F1346-70.29&lt;=0,0,IF(F1346-70.29&lt;=1,1,2))</f>
        <v>2</v>
      </c>
      <c r="I1346">
        <v>77.099999999999994</v>
      </c>
      <c r="J1346">
        <v>66.3</v>
      </c>
      <c r="K1346">
        <v>73</v>
      </c>
      <c r="L1346">
        <v>56.7</v>
      </c>
      <c r="M1346">
        <v>57.3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16.100000000000001</v>
      </c>
      <c r="W1346">
        <v>325.60000000000002</v>
      </c>
      <c r="X1346">
        <v>1017.7</v>
      </c>
      <c r="Y1346">
        <v>38.700000000000003</v>
      </c>
      <c r="Z1346">
        <v>6.8</v>
      </c>
      <c r="AA1346">
        <v>0</v>
      </c>
      <c r="AB1346">
        <v>0</v>
      </c>
      <c r="AC1346">
        <v>0</v>
      </c>
      <c r="AD1346">
        <v>0</v>
      </c>
      <c r="AE1346" t="s">
        <v>4104</v>
      </c>
      <c r="AF1346" t="s">
        <v>4105</v>
      </c>
      <c r="AG1346">
        <v>0.72</v>
      </c>
      <c r="AH1346" t="s">
        <v>36</v>
      </c>
      <c r="AI1346" t="s">
        <v>702</v>
      </c>
      <c r="AJ1346" t="s">
        <v>38</v>
      </c>
    </row>
    <row r="1347" spans="1:36" x14ac:dyDescent="0.25">
      <c r="A1347" t="s">
        <v>32</v>
      </c>
      <c r="B1347" t="s">
        <v>4106</v>
      </c>
      <c r="C1347">
        <f>YEAR(B1347)</f>
        <v>2003</v>
      </c>
      <c r="D1347">
        <v>77.099999999999994</v>
      </c>
      <c r="E1347">
        <v>69.900000000000006</v>
      </c>
      <c r="F1347">
        <v>74</v>
      </c>
      <c r="H1347" s="2">
        <f>IF(F1347-70.29&lt;=0,0,IF(F1347-70.29&lt;=1,1,2))</f>
        <v>2</v>
      </c>
      <c r="I1347">
        <v>77.099999999999994</v>
      </c>
      <c r="J1347">
        <v>69.900000000000006</v>
      </c>
      <c r="K1347">
        <v>74</v>
      </c>
      <c r="L1347">
        <v>55.1</v>
      </c>
      <c r="M1347">
        <v>52.1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17.2</v>
      </c>
      <c r="W1347">
        <v>319.2</v>
      </c>
      <c r="X1347">
        <v>1018.4</v>
      </c>
      <c r="Y1347">
        <v>32.5</v>
      </c>
      <c r="Z1347">
        <v>6.8</v>
      </c>
      <c r="AA1347">
        <v>0</v>
      </c>
      <c r="AB1347">
        <v>0</v>
      </c>
      <c r="AC1347">
        <v>0</v>
      </c>
      <c r="AD1347">
        <v>0</v>
      </c>
      <c r="AE1347" t="s">
        <v>4107</v>
      </c>
      <c r="AF1347" t="s">
        <v>4108</v>
      </c>
      <c r="AG1347">
        <v>0.75</v>
      </c>
      <c r="AH1347" t="s">
        <v>36</v>
      </c>
      <c r="AI1347" t="s">
        <v>37</v>
      </c>
      <c r="AJ1347" t="s">
        <v>38</v>
      </c>
    </row>
    <row r="1348" spans="1:36" x14ac:dyDescent="0.25">
      <c r="A1348" t="s">
        <v>32</v>
      </c>
      <c r="B1348" t="s">
        <v>4109</v>
      </c>
      <c r="C1348">
        <f>YEAR(B1348)</f>
        <v>2003</v>
      </c>
      <c r="D1348">
        <v>78.900000000000006</v>
      </c>
      <c r="E1348">
        <v>71.7</v>
      </c>
      <c r="F1348">
        <v>74.7</v>
      </c>
      <c r="H1348" s="2">
        <f>IF(F1348-70.29&lt;=0,0,IF(F1348-70.29&lt;=1,1,2))</f>
        <v>2</v>
      </c>
      <c r="I1348">
        <v>78.900000000000006</v>
      </c>
      <c r="J1348">
        <v>71.7</v>
      </c>
      <c r="K1348">
        <v>74.7</v>
      </c>
      <c r="L1348">
        <v>56.8</v>
      </c>
      <c r="M1348">
        <v>54.1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17.2</v>
      </c>
      <c r="W1348">
        <v>307.8</v>
      </c>
      <c r="X1348">
        <v>1019.1</v>
      </c>
      <c r="Y1348">
        <v>35.200000000000003</v>
      </c>
      <c r="Z1348">
        <v>6.8</v>
      </c>
      <c r="AA1348">
        <v>0</v>
      </c>
      <c r="AB1348">
        <v>0</v>
      </c>
      <c r="AC1348">
        <v>0</v>
      </c>
      <c r="AD1348">
        <v>0</v>
      </c>
      <c r="AE1348" t="s">
        <v>4110</v>
      </c>
      <c r="AF1348" t="s">
        <v>4111</v>
      </c>
      <c r="AG1348">
        <v>0.78</v>
      </c>
      <c r="AH1348" t="s">
        <v>36</v>
      </c>
      <c r="AI1348" t="s">
        <v>37</v>
      </c>
      <c r="AJ1348" t="s">
        <v>38</v>
      </c>
    </row>
    <row r="1349" spans="1:36" x14ac:dyDescent="0.25">
      <c r="A1349" t="s">
        <v>32</v>
      </c>
      <c r="B1349" t="s">
        <v>4112</v>
      </c>
      <c r="C1349">
        <f>YEAR(B1349)</f>
        <v>2003</v>
      </c>
      <c r="D1349">
        <v>77.099999999999994</v>
      </c>
      <c r="E1349">
        <v>69.900000000000006</v>
      </c>
      <c r="F1349">
        <v>73.400000000000006</v>
      </c>
      <c r="H1349" s="2">
        <f>IF(F1349-70.29&lt;=0,0,IF(F1349-70.29&lt;=1,1,2))</f>
        <v>2</v>
      </c>
      <c r="I1349">
        <v>77.099999999999994</v>
      </c>
      <c r="J1349">
        <v>69.900000000000006</v>
      </c>
      <c r="K1349">
        <v>73.400000000000006</v>
      </c>
      <c r="L1349">
        <v>56.3</v>
      </c>
      <c r="M1349">
        <v>55.4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20.8</v>
      </c>
      <c r="W1349">
        <v>312.89999999999998</v>
      </c>
      <c r="X1349">
        <v>1019.6</v>
      </c>
      <c r="Y1349">
        <v>44.8</v>
      </c>
      <c r="Z1349">
        <v>6.8</v>
      </c>
      <c r="AA1349">
        <v>0</v>
      </c>
      <c r="AB1349">
        <v>0</v>
      </c>
      <c r="AC1349">
        <v>0</v>
      </c>
      <c r="AD1349">
        <v>0</v>
      </c>
      <c r="AE1349" t="s">
        <v>4113</v>
      </c>
      <c r="AF1349" t="s">
        <v>4114</v>
      </c>
      <c r="AG1349">
        <v>0.81</v>
      </c>
      <c r="AH1349" t="s">
        <v>36</v>
      </c>
      <c r="AI1349" t="s">
        <v>37</v>
      </c>
      <c r="AJ1349" t="s">
        <v>38</v>
      </c>
    </row>
    <row r="1350" spans="1:36" x14ac:dyDescent="0.25">
      <c r="A1350" t="s">
        <v>32</v>
      </c>
      <c r="B1350" t="s">
        <v>4115</v>
      </c>
      <c r="C1350">
        <f>YEAR(B1350)</f>
        <v>2003</v>
      </c>
      <c r="D1350">
        <v>77.099999999999994</v>
      </c>
      <c r="E1350">
        <v>71.7</v>
      </c>
      <c r="F1350">
        <v>73.900000000000006</v>
      </c>
      <c r="H1350" s="2">
        <f>IF(F1350-70.29&lt;=0,0,IF(F1350-70.29&lt;=1,1,2))</f>
        <v>2</v>
      </c>
      <c r="I1350">
        <v>77.099999999999994</v>
      </c>
      <c r="J1350">
        <v>71.7</v>
      </c>
      <c r="K1350">
        <v>73.900000000000006</v>
      </c>
      <c r="L1350">
        <v>58.8</v>
      </c>
      <c r="M1350">
        <v>59.6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18.3</v>
      </c>
      <c r="W1350">
        <v>316.5</v>
      </c>
      <c r="X1350">
        <v>1018.6</v>
      </c>
      <c r="Y1350">
        <v>38.9</v>
      </c>
      <c r="Z1350">
        <v>6.8</v>
      </c>
      <c r="AA1350">
        <v>0</v>
      </c>
      <c r="AB1350">
        <v>0</v>
      </c>
      <c r="AC1350">
        <v>0</v>
      </c>
      <c r="AD1350">
        <v>0</v>
      </c>
      <c r="AE1350" t="s">
        <v>4116</v>
      </c>
      <c r="AF1350" t="s">
        <v>4117</v>
      </c>
      <c r="AG1350">
        <v>0.85</v>
      </c>
      <c r="AH1350" t="s">
        <v>36</v>
      </c>
      <c r="AI1350" t="s">
        <v>37</v>
      </c>
      <c r="AJ1350" t="s">
        <v>38</v>
      </c>
    </row>
    <row r="1351" spans="1:36" x14ac:dyDescent="0.25">
      <c r="A1351" t="s">
        <v>32</v>
      </c>
      <c r="B1351" t="s">
        <v>4118</v>
      </c>
      <c r="C1351">
        <f>YEAR(B1351)</f>
        <v>2003</v>
      </c>
      <c r="D1351">
        <v>77.099999999999994</v>
      </c>
      <c r="E1351">
        <v>64.5</v>
      </c>
      <c r="F1351">
        <v>72.5</v>
      </c>
      <c r="H1351" s="2">
        <f>IF(F1351-70.29&lt;=0,0,IF(F1351-70.29&lt;=1,1,2))</f>
        <v>2</v>
      </c>
      <c r="I1351">
        <v>77.099999999999994</v>
      </c>
      <c r="J1351">
        <v>64.5</v>
      </c>
      <c r="K1351">
        <v>72.5</v>
      </c>
      <c r="L1351">
        <v>60.4</v>
      </c>
      <c r="M1351">
        <v>66.2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15</v>
      </c>
      <c r="W1351">
        <v>307</v>
      </c>
      <c r="X1351">
        <v>1016.8</v>
      </c>
      <c r="Y1351">
        <v>37.5</v>
      </c>
      <c r="Z1351">
        <v>6.8</v>
      </c>
      <c r="AA1351">
        <v>0</v>
      </c>
      <c r="AB1351">
        <v>0</v>
      </c>
      <c r="AC1351">
        <v>0</v>
      </c>
      <c r="AD1351">
        <v>0</v>
      </c>
      <c r="AE1351" t="s">
        <v>4119</v>
      </c>
      <c r="AF1351" t="s">
        <v>4120</v>
      </c>
      <c r="AG1351">
        <v>0.88</v>
      </c>
      <c r="AH1351" t="s">
        <v>36</v>
      </c>
      <c r="AI1351" t="s">
        <v>37</v>
      </c>
      <c r="AJ1351" t="s">
        <v>38</v>
      </c>
    </row>
    <row r="1352" spans="1:36" x14ac:dyDescent="0.25">
      <c r="A1352" t="s">
        <v>32</v>
      </c>
      <c r="B1352" t="s">
        <v>4121</v>
      </c>
      <c r="C1352">
        <f>YEAR(B1352)</f>
        <v>2003</v>
      </c>
      <c r="D1352">
        <v>77.099999999999994</v>
      </c>
      <c r="E1352">
        <v>62.7</v>
      </c>
      <c r="F1352">
        <v>70.7</v>
      </c>
      <c r="H1352" s="2">
        <f>IF(F1352-70.29&lt;=0,0,IF(F1352-70.29&lt;=1,1,2))</f>
        <v>1</v>
      </c>
      <c r="I1352">
        <v>77.099999999999994</v>
      </c>
      <c r="J1352">
        <v>62.7</v>
      </c>
      <c r="K1352">
        <v>70.7</v>
      </c>
      <c r="L1352">
        <v>59.8</v>
      </c>
      <c r="M1352">
        <v>69.3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13.9</v>
      </c>
      <c r="W1352">
        <v>287.60000000000002</v>
      </c>
      <c r="X1352">
        <v>1015.4</v>
      </c>
      <c r="Y1352">
        <v>38.200000000000003</v>
      </c>
      <c r="Z1352">
        <v>6.6</v>
      </c>
      <c r="AA1352">
        <v>0</v>
      </c>
      <c r="AB1352">
        <v>0</v>
      </c>
      <c r="AC1352">
        <v>0</v>
      </c>
      <c r="AD1352">
        <v>0</v>
      </c>
      <c r="AE1352" t="s">
        <v>4122</v>
      </c>
      <c r="AF1352" t="s">
        <v>4123</v>
      </c>
      <c r="AG1352">
        <v>0.91</v>
      </c>
      <c r="AH1352" t="s">
        <v>36</v>
      </c>
      <c r="AI1352" t="s">
        <v>37</v>
      </c>
      <c r="AJ1352" t="s">
        <v>38</v>
      </c>
    </row>
    <row r="1353" spans="1:36" x14ac:dyDescent="0.25">
      <c r="A1353" t="s">
        <v>32</v>
      </c>
      <c r="B1353" t="s">
        <v>4124</v>
      </c>
      <c r="C1353">
        <f>YEAR(B1353)</f>
        <v>2003</v>
      </c>
      <c r="D1353">
        <v>78.900000000000006</v>
      </c>
      <c r="E1353">
        <v>60.9</v>
      </c>
      <c r="F1353">
        <v>71</v>
      </c>
      <c r="H1353" s="2">
        <f>IF(F1353-70.29&lt;=0,0,IF(F1353-70.29&lt;=1,1,2))</f>
        <v>1</v>
      </c>
      <c r="I1353">
        <v>78.900000000000006</v>
      </c>
      <c r="J1353">
        <v>60.9</v>
      </c>
      <c r="K1353">
        <v>71</v>
      </c>
      <c r="L1353">
        <v>59.7</v>
      </c>
      <c r="M1353">
        <v>68.2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13.9</v>
      </c>
      <c r="W1353">
        <v>292.89999999999998</v>
      </c>
      <c r="X1353">
        <v>1015.3</v>
      </c>
      <c r="Y1353">
        <v>30</v>
      </c>
      <c r="Z1353">
        <v>6.6</v>
      </c>
      <c r="AA1353">
        <v>0</v>
      </c>
      <c r="AB1353">
        <v>0</v>
      </c>
      <c r="AC1353">
        <v>0</v>
      </c>
      <c r="AD1353">
        <v>0</v>
      </c>
      <c r="AE1353" t="s">
        <v>4125</v>
      </c>
      <c r="AF1353" t="s">
        <v>4126</v>
      </c>
      <c r="AG1353">
        <v>0.94</v>
      </c>
      <c r="AH1353" t="s">
        <v>36</v>
      </c>
      <c r="AI1353" t="s">
        <v>37</v>
      </c>
      <c r="AJ1353" t="s">
        <v>38</v>
      </c>
    </row>
    <row r="1354" spans="1:36" x14ac:dyDescent="0.25">
      <c r="A1354" t="s">
        <v>32</v>
      </c>
      <c r="B1354" t="s">
        <v>4127</v>
      </c>
      <c r="C1354">
        <f>YEAR(B1354)</f>
        <v>2003</v>
      </c>
      <c r="D1354">
        <v>77.099999999999994</v>
      </c>
      <c r="E1354">
        <v>64.5</v>
      </c>
      <c r="F1354">
        <v>71</v>
      </c>
      <c r="H1354" s="2">
        <f>IF(F1354-70.29&lt;=0,0,IF(F1354-70.29&lt;=1,1,2))</f>
        <v>1</v>
      </c>
      <c r="I1354">
        <v>77.099999999999994</v>
      </c>
      <c r="J1354">
        <v>64.5</v>
      </c>
      <c r="K1354">
        <v>71</v>
      </c>
      <c r="L1354">
        <v>60.2</v>
      </c>
      <c r="M1354">
        <v>69.8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17.2</v>
      </c>
      <c r="W1354">
        <v>306.2</v>
      </c>
      <c r="X1354">
        <v>1015.8</v>
      </c>
      <c r="Y1354">
        <v>38.4</v>
      </c>
      <c r="Z1354">
        <v>6.7</v>
      </c>
      <c r="AA1354">
        <v>0</v>
      </c>
      <c r="AB1354">
        <v>0</v>
      </c>
      <c r="AC1354">
        <v>0</v>
      </c>
      <c r="AD1354">
        <v>0</v>
      </c>
      <c r="AE1354" t="s">
        <v>4128</v>
      </c>
      <c r="AF1354" t="s">
        <v>4129</v>
      </c>
      <c r="AG1354">
        <v>0.98</v>
      </c>
      <c r="AH1354" t="s">
        <v>36</v>
      </c>
      <c r="AI1354" t="s">
        <v>37</v>
      </c>
      <c r="AJ1354" t="s">
        <v>38</v>
      </c>
    </row>
    <row r="1355" spans="1:36" x14ac:dyDescent="0.25">
      <c r="A1355" t="s">
        <v>32</v>
      </c>
      <c r="B1355" t="s">
        <v>4130</v>
      </c>
      <c r="C1355">
        <f>YEAR(B1355)</f>
        <v>2003</v>
      </c>
      <c r="D1355">
        <v>75.3</v>
      </c>
      <c r="E1355">
        <v>69.900000000000006</v>
      </c>
      <c r="F1355">
        <v>72.599999999999994</v>
      </c>
      <c r="H1355" s="2">
        <f>IF(F1355-70.29&lt;=0,0,IF(F1355-70.29&lt;=1,1,2))</f>
        <v>2</v>
      </c>
      <c r="I1355">
        <v>75.3</v>
      </c>
      <c r="J1355">
        <v>69.900000000000006</v>
      </c>
      <c r="K1355">
        <v>72.599999999999994</v>
      </c>
      <c r="L1355">
        <v>59.7</v>
      </c>
      <c r="M1355">
        <v>64.099999999999994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17.2</v>
      </c>
      <c r="W1355">
        <v>305.7</v>
      </c>
      <c r="X1355">
        <v>1016.6</v>
      </c>
      <c r="Y1355">
        <v>50.8</v>
      </c>
      <c r="Z1355">
        <v>6.8</v>
      </c>
      <c r="AA1355">
        <v>0</v>
      </c>
      <c r="AB1355">
        <v>0</v>
      </c>
      <c r="AC1355">
        <v>0</v>
      </c>
      <c r="AD1355">
        <v>0</v>
      </c>
      <c r="AE1355" t="s">
        <v>4131</v>
      </c>
      <c r="AF1355" t="s">
        <v>4132</v>
      </c>
      <c r="AG1355">
        <v>0</v>
      </c>
      <c r="AH1355" t="s">
        <v>36</v>
      </c>
      <c r="AI1355" t="s">
        <v>37</v>
      </c>
      <c r="AJ1355" t="s">
        <v>38</v>
      </c>
    </row>
    <row r="1356" spans="1:36" x14ac:dyDescent="0.25">
      <c r="A1356" t="s">
        <v>32</v>
      </c>
      <c r="B1356" t="s">
        <v>4133</v>
      </c>
      <c r="C1356">
        <f>YEAR(B1356)</f>
        <v>2003</v>
      </c>
      <c r="D1356">
        <v>75.3</v>
      </c>
      <c r="E1356">
        <v>69.900000000000006</v>
      </c>
      <c r="F1356">
        <v>72.599999999999994</v>
      </c>
      <c r="H1356" s="2">
        <f>IF(F1356-70.29&lt;=0,0,IF(F1356-70.29&lt;=1,1,2))</f>
        <v>2</v>
      </c>
      <c r="I1356">
        <v>75.3</v>
      </c>
      <c r="J1356">
        <v>69.900000000000006</v>
      </c>
      <c r="K1356">
        <v>72.599999999999994</v>
      </c>
      <c r="L1356">
        <v>57.2</v>
      </c>
      <c r="M1356">
        <v>58.7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19.5</v>
      </c>
      <c r="W1356">
        <v>306.10000000000002</v>
      </c>
      <c r="X1356">
        <v>1017.7</v>
      </c>
      <c r="Y1356">
        <v>46.7</v>
      </c>
      <c r="Z1356">
        <v>6.8</v>
      </c>
      <c r="AA1356">
        <v>0</v>
      </c>
      <c r="AB1356">
        <v>0</v>
      </c>
      <c r="AC1356">
        <v>0</v>
      </c>
      <c r="AD1356">
        <v>0</v>
      </c>
      <c r="AE1356" t="s">
        <v>4134</v>
      </c>
      <c r="AF1356" t="s">
        <v>4135</v>
      </c>
      <c r="AG1356">
        <v>0.04</v>
      </c>
      <c r="AH1356" t="s">
        <v>36</v>
      </c>
      <c r="AI1356" t="s">
        <v>37</v>
      </c>
      <c r="AJ1356" t="s">
        <v>38</v>
      </c>
    </row>
    <row r="1357" spans="1:36" x14ac:dyDescent="0.25">
      <c r="A1357" t="s">
        <v>32</v>
      </c>
      <c r="B1357" t="s">
        <v>4136</v>
      </c>
      <c r="C1357">
        <f>YEAR(B1357)</f>
        <v>2003</v>
      </c>
      <c r="D1357">
        <v>75.3</v>
      </c>
      <c r="E1357">
        <v>66.3</v>
      </c>
      <c r="F1357">
        <v>71.900000000000006</v>
      </c>
      <c r="H1357" s="2">
        <f>IF(F1357-70.29&lt;=0,0,IF(F1357-70.29&lt;=1,1,2))</f>
        <v>2</v>
      </c>
      <c r="I1357">
        <v>75.3</v>
      </c>
      <c r="J1357">
        <v>66.3</v>
      </c>
      <c r="K1357">
        <v>71.900000000000006</v>
      </c>
      <c r="L1357">
        <v>58.4</v>
      </c>
      <c r="M1357">
        <v>62.9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17.2</v>
      </c>
      <c r="W1357">
        <v>296.60000000000002</v>
      </c>
      <c r="X1357">
        <v>1017.7</v>
      </c>
      <c r="Y1357">
        <v>38.200000000000003</v>
      </c>
      <c r="Z1357">
        <v>6.6</v>
      </c>
      <c r="AA1357">
        <v>0</v>
      </c>
      <c r="AB1357">
        <v>0</v>
      </c>
      <c r="AC1357">
        <v>0</v>
      </c>
      <c r="AD1357">
        <v>0</v>
      </c>
      <c r="AE1357" t="s">
        <v>4137</v>
      </c>
      <c r="AF1357" t="s">
        <v>4138</v>
      </c>
      <c r="AG1357">
        <v>0.08</v>
      </c>
      <c r="AH1357" t="s">
        <v>36</v>
      </c>
      <c r="AI1357" t="s">
        <v>37</v>
      </c>
      <c r="AJ1357" t="s">
        <v>38</v>
      </c>
    </row>
    <row r="1358" spans="1:36" x14ac:dyDescent="0.25">
      <c r="A1358" t="s">
        <v>32</v>
      </c>
      <c r="B1358" t="s">
        <v>4139</v>
      </c>
      <c r="C1358">
        <f>YEAR(B1358)</f>
        <v>2003</v>
      </c>
      <c r="D1358">
        <v>77.099999999999994</v>
      </c>
      <c r="E1358">
        <v>60.9</v>
      </c>
      <c r="F1358">
        <v>69.5</v>
      </c>
      <c r="H1358" s="2">
        <f>IF(F1358-70.29&lt;=0,0,IF(F1358-70.29&lt;=1,1,2))</f>
        <v>0</v>
      </c>
      <c r="I1358">
        <v>77.099999999999994</v>
      </c>
      <c r="J1358">
        <v>60.9</v>
      </c>
      <c r="K1358">
        <v>69.5</v>
      </c>
      <c r="L1358">
        <v>59.3</v>
      </c>
      <c r="M1358">
        <v>70.7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8.1</v>
      </c>
      <c r="W1358">
        <v>142.1</v>
      </c>
      <c r="X1358">
        <v>1014.6</v>
      </c>
      <c r="Y1358">
        <v>30</v>
      </c>
      <c r="Z1358">
        <v>6.3</v>
      </c>
      <c r="AA1358">
        <v>0</v>
      </c>
      <c r="AB1358">
        <v>0</v>
      </c>
      <c r="AC1358">
        <v>0</v>
      </c>
      <c r="AD1358">
        <v>0</v>
      </c>
      <c r="AE1358" t="s">
        <v>4140</v>
      </c>
      <c r="AF1358" t="s">
        <v>4141</v>
      </c>
      <c r="AG1358">
        <v>0.11</v>
      </c>
      <c r="AH1358" t="s">
        <v>36</v>
      </c>
      <c r="AI1358" t="s">
        <v>37</v>
      </c>
      <c r="AJ1358" t="s">
        <v>38</v>
      </c>
    </row>
    <row r="1359" spans="1:36" x14ac:dyDescent="0.25">
      <c r="A1359" t="s">
        <v>32</v>
      </c>
      <c r="B1359" t="s">
        <v>4142</v>
      </c>
      <c r="C1359">
        <f>YEAR(B1359)</f>
        <v>2003</v>
      </c>
      <c r="D1359">
        <v>78.900000000000006</v>
      </c>
      <c r="E1359">
        <v>62.7</v>
      </c>
      <c r="F1359">
        <v>71.2</v>
      </c>
      <c r="H1359" s="2">
        <f>IF(F1359-70.29&lt;=0,0,IF(F1359-70.29&lt;=1,1,2))</f>
        <v>1</v>
      </c>
      <c r="I1359">
        <v>78.900000000000006</v>
      </c>
      <c r="J1359">
        <v>62.7</v>
      </c>
      <c r="K1359">
        <v>71.2</v>
      </c>
      <c r="L1359">
        <v>60.7</v>
      </c>
      <c r="M1359">
        <v>70.2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10.3</v>
      </c>
      <c r="W1359">
        <v>208.8</v>
      </c>
      <c r="X1359">
        <v>1013</v>
      </c>
      <c r="Y1359">
        <v>30</v>
      </c>
      <c r="Z1359">
        <v>6.4</v>
      </c>
      <c r="AA1359">
        <v>0</v>
      </c>
      <c r="AB1359">
        <v>0</v>
      </c>
      <c r="AC1359">
        <v>0</v>
      </c>
      <c r="AD1359">
        <v>0</v>
      </c>
      <c r="AE1359" t="s">
        <v>4143</v>
      </c>
      <c r="AF1359" t="s">
        <v>4144</v>
      </c>
      <c r="AG1359">
        <v>0.15</v>
      </c>
      <c r="AH1359" t="s">
        <v>36</v>
      </c>
      <c r="AI1359" t="s">
        <v>37</v>
      </c>
      <c r="AJ1359" t="s">
        <v>38</v>
      </c>
    </row>
    <row r="1360" spans="1:36" x14ac:dyDescent="0.25">
      <c r="A1360" t="s">
        <v>32</v>
      </c>
      <c r="B1360" t="s">
        <v>4145</v>
      </c>
      <c r="C1360">
        <f>YEAR(B1360)</f>
        <v>2003</v>
      </c>
      <c r="D1360">
        <v>77.099999999999994</v>
      </c>
      <c r="E1360">
        <v>68.099999999999994</v>
      </c>
      <c r="F1360">
        <v>72.599999999999994</v>
      </c>
      <c r="H1360" s="2">
        <f>IF(F1360-70.29&lt;=0,0,IF(F1360-70.29&lt;=1,1,2))</f>
        <v>2</v>
      </c>
      <c r="I1360">
        <v>77.099999999999994</v>
      </c>
      <c r="J1360">
        <v>68.099999999999994</v>
      </c>
      <c r="K1360">
        <v>72.599999999999994</v>
      </c>
      <c r="L1360">
        <v>63.4</v>
      </c>
      <c r="M1360">
        <v>73.5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12.8</v>
      </c>
      <c r="W1360">
        <v>306.60000000000002</v>
      </c>
      <c r="X1360">
        <v>1013.2</v>
      </c>
      <c r="Y1360">
        <v>39.5</v>
      </c>
      <c r="Z1360">
        <v>6.7</v>
      </c>
      <c r="AA1360">
        <v>0</v>
      </c>
      <c r="AB1360">
        <v>0</v>
      </c>
      <c r="AC1360">
        <v>0</v>
      </c>
      <c r="AD1360">
        <v>0</v>
      </c>
      <c r="AE1360" t="s">
        <v>4146</v>
      </c>
      <c r="AF1360" t="s">
        <v>4147</v>
      </c>
      <c r="AG1360">
        <v>0.18</v>
      </c>
      <c r="AH1360" t="s">
        <v>36</v>
      </c>
      <c r="AI1360" t="s">
        <v>37</v>
      </c>
      <c r="AJ1360" t="s">
        <v>38</v>
      </c>
    </row>
    <row r="1361" spans="1:36" x14ac:dyDescent="0.25">
      <c r="A1361" t="s">
        <v>32</v>
      </c>
      <c r="B1361" t="s">
        <v>4148</v>
      </c>
      <c r="C1361">
        <f>YEAR(B1361)</f>
        <v>2003</v>
      </c>
      <c r="D1361">
        <v>77.099999999999994</v>
      </c>
      <c r="E1361">
        <v>71.7</v>
      </c>
      <c r="F1361">
        <v>73.5</v>
      </c>
      <c r="H1361" s="2">
        <f>IF(F1361-70.29&lt;=0,0,IF(F1361-70.29&lt;=1,1,2))</f>
        <v>2</v>
      </c>
      <c r="I1361">
        <v>77.099999999999994</v>
      </c>
      <c r="J1361">
        <v>71.7</v>
      </c>
      <c r="K1361">
        <v>73.5</v>
      </c>
      <c r="L1361">
        <v>56.8</v>
      </c>
      <c r="M1361">
        <v>56.5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24.2</v>
      </c>
      <c r="W1361">
        <v>312.89999999999998</v>
      </c>
      <c r="X1361">
        <v>1014.4</v>
      </c>
      <c r="Y1361">
        <v>34.5</v>
      </c>
      <c r="Z1361">
        <v>6.8</v>
      </c>
      <c r="AA1361">
        <v>0</v>
      </c>
      <c r="AB1361">
        <v>0</v>
      </c>
      <c r="AC1361">
        <v>0</v>
      </c>
      <c r="AD1361">
        <v>0</v>
      </c>
      <c r="AE1361" t="s">
        <v>4149</v>
      </c>
      <c r="AF1361" t="s">
        <v>4150</v>
      </c>
      <c r="AG1361">
        <v>0.25</v>
      </c>
      <c r="AH1361" t="s">
        <v>36</v>
      </c>
      <c r="AI1361" t="s">
        <v>37</v>
      </c>
      <c r="AJ1361" t="s">
        <v>38</v>
      </c>
    </row>
    <row r="1362" spans="1:36" x14ac:dyDescent="0.25">
      <c r="A1362" t="s">
        <v>32</v>
      </c>
      <c r="B1362" t="s">
        <v>4151</v>
      </c>
      <c r="C1362">
        <f>YEAR(B1362)</f>
        <v>2003</v>
      </c>
      <c r="D1362">
        <v>78.900000000000006</v>
      </c>
      <c r="E1362">
        <v>66.3</v>
      </c>
      <c r="F1362">
        <v>72.8</v>
      </c>
      <c r="H1362" s="2">
        <f>IF(F1362-70.29&lt;=0,0,IF(F1362-70.29&lt;=1,1,2))</f>
        <v>2</v>
      </c>
      <c r="I1362">
        <v>78.900000000000006</v>
      </c>
      <c r="J1362">
        <v>66.3</v>
      </c>
      <c r="K1362">
        <v>72.8</v>
      </c>
      <c r="L1362">
        <v>58.7</v>
      </c>
      <c r="M1362">
        <v>61.8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16.100000000000001</v>
      </c>
      <c r="W1362">
        <v>301.89999999999998</v>
      </c>
      <c r="X1362">
        <v>1014.5</v>
      </c>
      <c r="Y1362">
        <v>32.200000000000003</v>
      </c>
      <c r="Z1362">
        <v>6.7</v>
      </c>
      <c r="AA1362">
        <v>0</v>
      </c>
      <c r="AB1362">
        <v>0</v>
      </c>
      <c r="AC1362">
        <v>0</v>
      </c>
      <c r="AD1362">
        <v>0</v>
      </c>
      <c r="AE1362" t="s">
        <v>4152</v>
      </c>
      <c r="AF1362" t="s">
        <v>4153</v>
      </c>
      <c r="AG1362">
        <v>0.26</v>
      </c>
      <c r="AH1362" t="s">
        <v>36</v>
      </c>
      <c r="AI1362" t="s">
        <v>37</v>
      </c>
      <c r="AJ1362" t="s">
        <v>38</v>
      </c>
    </row>
    <row r="1363" spans="1:36" x14ac:dyDescent="0.25">
      <c r="A1363" t="s">
        <v>32</v>
      </c>
      <c r="B1363" t="s">
        <v>4154</v>
      </c>
      <c r="C1363">
        <f>YEAR(B1363)</f>
        <v>2003</v>
      </c>
      <c r="D1363">
        <v>80.7</v>
      </c>
      <c r="E1363">
        <v>64.5</v>
      </c>
      <c r="F1363">
        <v>72</v>
      </c>
      <c r="H1363" s="2">
        <f>IF(F1363-70.29&lt;=0,0,IF(F1363-70.29&lt;=1,1,2))</f>
        <v>2</v>
      </c>
      <c r="I1363">
        <v>82.4</v>
      </c>
      <c r="J1363">
        <v>64.5</v>
      </c>
      <c r="K1363">
        <v>72.099999999999994</v>
      </c>
      <c r="L1363">
        <v>56.8</v>
      </c>
      <c r="M1363">
        <v>59.9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10.3</v>
      </c>
      <c r="W1363">
        <v>116.2</v>
      </c>
      <c r="X1363">
        <v>1013.6</v>
      </c>
      <c r="Y1363">
        <v>0</v>
      </c>
      <c r="Z1363">
        <v>6.2</v>
      </c>
      <c r="AA1363">
        <v>0</v>
      </c>
      <c r="AB1363">
        <v>0</v>
      </c>
      <c r="AC1363">
        <v>0</v>
      </c>
      <c r="AD1363">
        <v>0</v>
      </c>
      <c r="AE1363" t="s">
        <v>4155</v>
      </c>
      <c r="AF1363" t="s">
        <v>4156</v>
      </c>
      <c r="AG1363">
        <v>0.28999999999999998</v>
      </c>
      <c r="AH1363" t="s">
        <v>330</v>
      </c>
      <c r="AI1363" t="s">
        <v>37</v>
      </c>
      <c r="AJ1363" t="s">
        <v>331</v>
      </c>
    </row>
    <row r="1364" spans="1:36" x14ac:dyDescent="0.25">
      <c r="A1364" t="s">
        <v>32</v>
      </c>
      <c r="B1364" t="s">
        <v>4157</v>
      </c>
      <c r="C1364">
        <f>YEAR(B1364)</f>
        <v>2003</v>
      </c>
      <c r="D1364">
        <v>89.7</v>
      </c>
      <c r="E1364">
        <v>68.099999999999994</v>
      </c>
      <c r="F1364">
        <v>76.400000000000006</v>
      </c>
      <c r="H1364" s="2">
        <f>IF(F1364-70.29&lt;=0,0,IF(F1364-70.29&lt;=1,1,2))</f>
        <v>2</v>
      </c>
      <c r="I1364">
        <v>91.4</v>
      </c>
      <c r="J1364">
        <v>68.099999999999994</v>
      </c>
      <c r="K1364">
        <v>77</v>
      </c>
      <c r="L1364">
        <v>64.2</v>
      </c>
      <c r="M1364">
        <v>66.8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15</v>
      </c>
      <c r="W1364">
        <v>159</v>
      </c>
      <c r="X1364">
        <v>1014.5</v>
      </c>
      <c r="Y1364">
        <v>0</v>
      </c>
      <c r="Z1364">
        <v>6.2</v>
      </c>
      <c r="AA1364">
        <v>0</v>
      </c>
      <c r="AB1364">
        <v>0</v>
      </c>
      <c r="AC1364">
        <v>0</v>
      </c>
      <c r="AD1364">
        <v>0</v>
      </c>
      <c r="AE1364" t="s">
        <v>4158</v>
      </c>
      <c r="AF1364" t="s">
        <v>4159</v>
      </c>
      <c r="AG1364">
        <v>0.33</v>
      </c>
      <c r="AH1364" t="s">
        <v>330</v>
      </c>
      <c r="AI1364" t="s">
        <v>37</v>
      </c>
      <c r="AJ1364" t="s">
        <v>331</v>
      </c>
    </row>
    <row r="1365" spans="1:36" x14ac:dyDescent="0.25">
      <c r="A1365" t="s">
        <v>32</v>
      </c>
      <c r="B1365" t="s">
        <v>4160</v>
      </c>
      <c r="C1365">
        <f>YEAR(B1365)</f>
        <v>2003</v>
      </c>
      <c r="D1365">
        <v>80.7</v>
      </c>
      <c r="E1365">
        <v>69.900000000000006</v>
      </c>
      <c r="F1365">
        <v>75.400000000000006</v>
      </c>
      <c r="H1365" s="2">
        <f>IF(F1365-70.29&lt;=0,0,IF(F1365-70.29&lt;=1,1,2))</f>
        <v>2</v>
      </c>
      <c r="I1365">
        <v>84.1</v>
      </c>
      <c r="J1365">
        <v>69.900000000000006</v>
      </c>
      <c r="K1365">
        <v>75.7</v>
      </c>
      <c r="L1365">
        <v>65.7</v>
      </c>
      <c r="M1365">
        <v>72.5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12.8</v>
      </c>
      <c r="W1365">
        <v>122.9</v>
      </c>
      <c r="X1365">
        <v>1014.8</v>
      </c>
      <c r="Y1365">
        <v>30</v>
      </c>
      <c r="Z1365">
        <v>6.3</v>
      </c>
      <c r="AA1365">
        <v>0</v>
      </c>
      <c r="AB1365">
        <v>0</v>
      </c>
      <c r="AC1365">
        <v>0</v>
      </c>
      <c r="AD1365">
        <v>0</v>
      </c>
      <c r="AE1365" t="s">
        <v>4161</v>
      </c>
      <c r="AF1365" t="s">
        <v>4162</v>
      </c>
      <c r="AG1365">
        <v>0.36</v>
      </c>
      <c r="AH1365" t="s">
        <v>36</v>
      </c>
      <c r="AI1365" t="s">
        <v>37</v>
      </c>
      <c r="AJ1365" t="s">
        <v>38</v>
      </c>
    </row>
    <row r="1366" spans="1:36" x14ac:dyDescent="0.25">
      <c r="A1366" t="s">
        <v>32</v>
      </c>
      <c r="B1366" t="s">
        <v>4163</v>
      </c>
      <c r="C1366">
        <f>YEAR(B1366)</f>
        <v>2003</v>
      </c>
      <c r="D1366">
        <v>82.5</v>
      </c>
      <c r="E1366">
        <v>69.900000000000006</v>
      </c>
      <c r="F1366">
        <v>75.599999999999994</v>
      </c>
      <c r="H1366" s="2">
        <f>IF(F1366-70.29&lt;=0,0,IF(F1366-70.29&lt;=1,1,2))</f>
        <v>2</v>
      </c>
      <c r="I1366">
        <v>83.4</v>
      </c>
      <c r="J1366">
        <v>69.900000000000006</v>
      </c>
      <c r="K1366">
        <v>75.900000000000006</v>
      </c>
      <c r="L1366">
        <v>62.6</v>
      </c>
      <c r="M1366">
        <v>65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25.3</v>
      </c>
      <c r="W1366">
        <v>276.10000000000002</v>
      </c>
      <c r="X1366">
        <v>1015</v>
      </c>
      <c r="Y1366">
        <v>0</v>
      </c>
      <c r="Z1366">
        <v>6.2</v>
      </c>
      <c r="AA1366">
        <v>0</v>
      </c>
      <c r="AB1366">
        <v>0</v>
      </c>
      <c r="AC1366">
        <v>0</v>
      </c>
      <c r="AD1366">
        <v>0</v>
      </c>
      <c r="AE1366" t="s">
        <v>4164</v>
      </c>
      <c r="AF1366" t="s">
        <v>4165</v>
      </c>
      <c r="AG1366">
        <v>0.4</v>
      </c>
      <c r="AH1366" t="s">
        <v>330</v>
      </c>
      <c r="AI1366" t="s">
        <v>37</v>
      </c>
      <c r="AJ1366" t="s">
        <v>331</v>
      </c>
    </row>
    <row r="1367" spans="1:36" x14ac:dyDescent="0.25">
      <c r="A1367" t="s">
        <v>32</v>
      </c>
      <c r="B1367" t="s">
        <v>4166</v>
      </c>
      <c r="C1367">
        <f>YEAR(B1367)</f>
        <v>2003</v>
      </c>
      <c r="D1367">
        <v>82.5</v>
      </c>
      <c r="E1367">
        <v>68.099999999999994</v>
      </c>
      <c r="F1367">
        <v>74.900000000000006</v>
      </c>
      <c r="H1367" s="2">
        <f>IF(F1367-70.29&lt;=0,0,IF(F1367-70.29&lt;=1,1,2))</f>
        <v>2</v>
      </c>
      <c r="I1367">
        <v>82.2</v>
      </c>
      <c r="J1367">
        <v>68.099999999999994</v>
      </c>
      <c r="K1367">
        <v>74.8</v>
      </c>
      <c r="L1367">
        <v>59.5</v>
      </c>
      <c r="M1367">
        <v>59.4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15</v>
      </c>
      <c r="W1367">
        <v>171.9</v>
      </c>
      <c r="X1367">
        <v>1011.6</v>
      </c>
      <c r="Y1367">
        <v>92.5</v>
      </c>
      <c r="Z1367">
        <v>6.3</v>
      </c>
      <c r="AA1367">
        <v>0</v>
      </c>
      <c r="AB1367">
        <v>0</v>
      </c>
      <c r="AC1367">
        <v>0</v>
      </c>
      <c r="AD1367">
        <v>0</v>
      </c>
      <c r="AE1367" t="s">
        <v>4167</v>
      </c>
      <c r="AF1367" t="s">
        <v>4168</v>
      </c>
      <c r="AG1367">
        <v>0.43</v>
      </c>
      <c r="AH1367" t="s">
        <v>88</v>
      </c>
      <c r="AI1367" t="s">
        <v>89</v>
      </c>
      <c r="AJ1367" t="s">
        <v>90</v>
      </c>
    </row>
    <row r="1368" spans="1:36" x14ac:dyDescent="0.25">
      <c r="A1368" t="s">
        <v>32</v>
      </c>
      <c r="B1368" t="s">
        <v>4169</v>
      </c>
      <c r="C1368">
        <f>YEAR(B1368)</f>
        <v>2003</v>
      </c>
      <c r="D1368">
        <v>80.7</v>
      </c>
      <c r="E1368">
        <v>62.7</v>
      </c>
      <c r="F1368">
        <v>74</v>
      </c>
      <c r="H1368" s="2">
        <f>IF(F1368-70.29&lt;=0,0,IF(F1368-70.29&lt;=1,1,2))</f>
        <v>2</v>
      </c>
      <c r="I1368">
        <v>81.900000000000006</v>
      </c>
      <c r="J1368">
        <v>62.7</v>
      </c>
      <c r="K1368">
        <v>74</v>
      </c>
      <c r="L1368">
        <v>55.2</v>
      </c>
      <c r="M1368">
        <v>52.7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30</v>
      </c>
      <c r="W1368">
        <v>270.3</v>
      </c>
      <c r="X1368">
        <v>1010.3</v>
      </c>
      <c r="Y1368">
        <v>70</v>
      </c>
      <c r="Z1368">
        <v>6.8</v>
      </c>
      <c r="AA1368">
        <v>0</v>
      </c>
      <c r="AB1368">
        <v>0</v>
      </c>
      <c r="AC1368">
        <v>0</v>
      </c>
      <c r="AD1368">
        <v>0</v>
      </c>
      <c r="AE1368" t="s">
        <v>4170</v>
      </c>
      <c r="AF1368" t="s">
        <v>4171</v>
      </c>
      <c r="AG1368">
        <v>0.47</v>
      </c>
      <c r="AH1368" t="s">
        <v>36</v>
      </c>
      <c r="AI1368" t="s">
        <v>37</v>
      </c>
      <c r="AJ1368" t="s">
        <v>38</v>
      </c>
    </row>
    <row r="1369" spans="1:36" x14ac:dyDescent="0.25">
      <c r="A1369" t="s">
        <v>32</v>
      </c>
      <c r="B1369" t="s">
        <v>4172</v>
      </c>
      <c r="C1369">
        <f>YEAR(B1369)</f>
        <v>2003</v>
      </c>
      <c r="D1369">
        <v>77.099999999999994</v>
      </c>
      <c r="E1369">
        <v>57.3</v>
      </c>
      <c r="F1369">
        <v>67.099999999999994</v>
      </c>
      <c r="H1369" s="2">
        <f>IF(F1369-70.29&lt;=0,0,IF(F1369-70.29&lt;=1,1,2))</f>
        <v>0</v>
      </c>
      <c r="I1369">
        <v>77.099999999999994</v>
      </c>
      <c r="J1369">
        <v>57.3</v>
      </c>
      <c r="K1369">
        <v>67.099999999999994</v>
      </c>
      <c r="L1369">
        <v>52</v>
      </c>
      <c r="M1369">
        <v>59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16.100000000000001</v>
      </c>
      <c r="W1369">
        <v>338.6</v>
      </c>
      <c r="X1369">
        <v>1016.2</v>
      </c>
      <c r="Y1369">
        <v>47</v>
      </c>
      <c r="Z1369">
        <v>6.7</v>
      </c>
      <c r="AA1369">
        <v>0</v>
      </c>
      <c r="AB1369">
        <v>0</v>
      </c>
      <c r="AC1369">
        <v>0</v>
      </c>
      <c r="AD1369">
        <v>0</v>
      </c>
      <c r="AE1369" t="s">
        <v>4173</v>
      </c>
      <c r="AF1369" t="s">
        <v>4174</v>
      </c>
      <c r="AG1369">
        <v>0.5</v>
      </c>
      <c r="AH1369" t="s">
        <v>36</v>
      </c>
      <c r="AI1369" t="s">
        <v>37</v>
      </c>
      <c r="AJ1369" t="s">
        <v>38</v>
      </c>
    </row>
    <row r="1370" spans="1:36" x14ac:dyDescent="0.25">
      <c r="A1370" t="s">
        <v>32</v>
      </c>
      <c r="B1370" t="s">
        <v>4175</v>
      </c>
      <c r="C1370">
        <f>YEAR(B1370)</f>
        <v>2003</v>
      </c>
      <c r="D1370">
        <v>69.900000000000006</v>
      </c>
      <c r="E1370">
        <v>64.5</v>
      </c>
      <c r="F1370">
        <v>66.8</v>
      </c>
      <c r="H1370" s="2">
        <f>IF(F1370-70.29&lt;=0,0,IF(F1370-70.29&lt;=1,1,2))</f>
        <v>0</v>
      </c>
      <c r="I1370">
        <v>69.900000000000006</v>
      </c>
      <c r="J1370">
        <v>64.5</v>
      </c>
      <c r="K1370">
        <v>66.8</v>
      </c>
      <c r="L1370">
        <v>45.8</v>
      </c>
      <c r="M1370">
        <v>47.2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18.3</v>
      </c>
      <c r="W1370">
        <v>335.5</v>
      </c>
      <c r="X1370">
        <v>1020.4</v>
      </c>
      <c r="Y1370">
        <v>52.5</v>
      </c>
      <c r="Z1370">
        <v>6.8</v>
      </c>
      <c r="AA1370">
        <v>0</v>
      </c>
      <c r="AB1370">
        <v>0</v>
      </c>
      <c r="AC1370">
        <v>0</v>
      </c>
      <c r="AD1370">
        <v>0</v>
      </c>
      <c r="AE1370" t="s">
        <v>4176</v>
      </c>
      <c r="AF1370" t="s">
        <v>4177</v>
      </c>
      <c r="AG1370">
        <v>0.53</v>
      </c>
      <c r="AH1370" t="s">
        <v>36</v>
      </c>
      <c r="AI1370" t="s">
        <v>37</v>
      </c>
      <c r="AJ1370" t="s">
        <v>38</v>
      </c>
    </row>
    <row r="1371" spans="1:36" x14ac:dyDescent="0.25">
      <c r="A1371" t="s">
        <v>32</v>
      </c>
      <c r="B1371" t="s">
        <v>4178</v>
      </c>
      <c r="C1371">
        <f>YEAR(B1371)</f>
        <v>2003</v>
      </c>
      <c r="D1371">
        <v>71.7</v>
      </c>
      <c r="E1371">
        <v>66.3</v>
      </c>
      <c r="F1371">
        <v>68.7</v>
      </c>
      <c r="H1371" s="2">
        <f>IF(F1371-70.29&lt;=0,0,IF(F1371-70.29&lt;=1,1,2))</f>
        <v>0</v>
      </c>
      <c r="I1371">
        <v>71.7</v>
      </c>
      <c r="J1371">
        <v>66.3</v>
      </c>
      <c r="K1371">
        <v>68.7</v>
      </c>
      <c r="L1371">
        <v>51.7</v>
      </c>
      <c r="M1371">
        <v>54.6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17.2</v>
      </c>
      <c r="W1371">
        <v>312.8</v>
      </c>
      <c r="X1371">
        <v>1018.4</v>
      </c>
      <c r="Y1371">
        <v>46.7</v>
      </c>
      <c r="Z1371">
        <v>6.8</v>
      </c>
      <c r="AA1371">
        <v>0</v>
      </c>
      <c r="AB1371">
        <v>0</v>
      </c>
      <c r="AC1371">
        <v>0</v>
      </c>
      <c r="AD1371">
        <v>0</v>
      </c>
      <c r="AE1371" t="s">
        <v>4179</v>
      </c>
      <c r="AF1371" t="s">
        <v>4180</v>
      </c>
      <c r="AG1371">
        <v>0.56999999999999995</v>
      </c>
      <c r="AH1371" t="s">
        <v>36</v>
      </c>
      <c r="AI1371" t="s">
        <v>37</v>
      </c>
      <c r="AJ1371" t="s">
        <v>38</v>
      </c>
    </row>
    <row r="1372" spans="1:36" x14ac:dyDescent="0.25">
      <c r="A1372" t="s">
        <v>32</v>
      </c>
      <c r="B1372" t="s">
        <v>4181</v>
      </c>
      <c r="C1372">
        <f>YEAR(B1372)</f>
        <v>2003</v>
      </c>
      <c r="D1372">
        <v>73.5</v>
      </c>
      <c r="E1372">
        <v>68.099999999999994</v>
      </c>
      <c r="F1372">
        <v>70.7</v>
      </c>
      <c r="H1372" s="2">
        <f>IF(F1372-70.29&lt;=0,0,IF(F1372-70.29&lt;=1,1,2))</f>
        <v>1</v>
      </c>
      <c r="I1372">
        <v>73.5</v>
      </c>
      <c r="J1372">
        <v>68.099999999999994</v>
      </c>
      <c r="K1372">
        <v>70.7</v>
      </c>
      <c r="L1372">
        <v>52.2</v>
      </c>
      <c r="M1372">
        <v>52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16.100000000000001</v>
      </c>
      <c r="W1372">
        <v>318.10000000000002</v>
      </c>
      <c r="X1372">
        <v>1016.3</v>
      </c>
      <c r="Y1372">
        <v>43</v>
      </c>
      <c r="Z1372">
        <v>6.8</v>
      </c>
      <c r="AA1372">
        <v>0</v>
      </c>
      <c r="AB1372">
        <v>0</v>
      </c>
      <c r="AC1372">
        <v>0</v>
      </c>
      <c r="AD1372">
        <v>0</v>
      </c>
      <c r="AE1372" t="s">
        <v>4182</v>
      </c>
      <c r="AF1372" t="s">
        <v>4183</v>
      </c>
      <c r="AG1372">
        <v>0.6</v>
      </c>
      <c r="AH1372" t="s">
        <v>36</v>
      </c>
      <c r="AI1372" t="s">
        <v>37</v>
      </c>
      <c r="AJ1372" t="s">
        <v>38</v>
      </c>
    </row>
    <row r="1373" spans="1:36" x14ac:dyDescent="0.25">
      <c r="A1373" t="s">
        <v>32</v>
      </c>
      <c r="B1373" t="s">
        <v>4184</v>
      </c>
      <c r="C1373">
        <f>YEAR(B1373)</f>
        <v>2003</v>
      </c>
      <c r="D1373">
        <v>73.5</v>
      </c>
      <c r="E1373">
        <v>66.3</v>
      </c>
      <c r="F1373">
        <v>70.400000000000006</v>
      </c>
      <c r="H1373" s="2">
        <f>IF(F1373-70.29&lt;=0,0,IF(F1373-70.29&lt;=1,1,2))</f>
        <v>1</v>
      </c>
      <c r="I1373">
        <v>73.5</v>
      </c>
      <c r="J1373">
        <v>66.3</v>
      </c>
      <c r="K1373">
        <v>70.400000000000006</v>
      </c>
      <c r="L1373">
        <v>55.1</v>
      </c>
      <c r="M1373">
        <v>58.7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13.9</v>
      </c>
      <c r="W1373">
        <v>313.5</v>
      </c>
      <c r="X1373">
        <v>1016.6</v>
      </c>
      <c r="Y1373">
        <v>40.799999999999997</v>
      </c>
      <c r="Z1373">
        <v>6.8</v>
      </c>
      <c r="AA1373">
        <v>0</v>
      </c>
      <c r="AB1373">
        <v>0</v>
      </c>
      <c r="AC1373">
        <v>0</v>
      </c>
      <c r="AD1373">
        <v>0</v>
      </c>
      <c r="AE1373" t="s">
        <v>4185</v>
      </c>
      <c r="AF1373" t="s">
        <v>4186</v>
      </c>
      <c r="AG1373">
        <v>0.63</v>
      </c>
      <c r="AH1373" t="s">
        <v>36</v>
      </c>
      <c r="AI1373" t="s">
        <v>37</v>
      </c>
      <c r="AJ1373" t="s">
        <v>38</v>
      </c>
    </row>
    <row r="1374" spans="1:36" x14ac:dyDescent="0.25">
      <c r="A1374" t="s">
        <v>32</v>
      </c>
      <c r="B1374" t="s">
        <v>4187</v>
      </c>
      <c r="C1374">
        <f>YEAR(B1374)</f>
        <v>2003</v>
      </c>
      <c r="D1374">
        <v>73.5</v>
      </c>
      <c r="E1374">
        <v>60.9</v>
      </c>
      <c r="F1374">
        <v>67.900000000000006</v>
      </c>
      <c r="H1374" s="2">
        <f>IF(F1374-70.29&lt;=0,0,IF(F1374-70.29&lt;=1,1,2))</f>
        <v>0</v>
      </c>
      <c r="I1374">
        <v>73.5</v>
      </c>
      <c r="J1374">
        <v>60.9</v>
      </c>
      <c r="K1374">
        <v>67.900000000000006</v>
      </c>
      <c r="L1374">
        <v>55.4</v>
      </c>
      <c r="M1374">
        <v>65.2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16.100000000000001</v>
      </c>
      <c r="W1374">
        <v>288.2</v>
      </c>
      <c r="X1374">
        <v>1017.2</v>
      </c>
      <c r="Y1374">
        <v>34.5</v>
      </c>
      <c r="Z1374">
        <v>6.8</v>
      </c>
      <c r="AA1374">
        <v>0</v>
      </c>
      <c r="AB1374">
        <v>0</v>
      </c>
      <c r="AC1374">
        <v>0</v>
      </c>
      <c r="AD1374">
        <v>0</v>
      </c>
      <c r="AE1374" t="s">
        <v>4188</v>
      </c>
      <c r="AF1374" t="s">
        <v>4189</v>
      </c>
      <c r="AG1374">
        <v>0.67</v>
      </c>
      <c r="AH1374" t="s">
        <v>36</v>
      </c>
      <c r="AI1374" t="s">
        <v>37</v>
      </c>
      <c r="AJ1374" t="s">
        <v>38</v>
      </c>
    </row>
    <row r="1375" spans="1:36" x14ac:dyDescent="0.25">
      <c r="A1375" t="s">
        <v>32</v>
      </c>
      <c r="B1375" t="s">
        <v>4190</v>
      </c>
      <c r="C1375">
        <f>YEAR(B1375)</f>
        <v>2003</v>
      </c>
      <c r="D1375">
        <v>73.5</v>
      </c>
      <c r="E1375">
        <v>57.3</v>
      </c>
      <c r="F1375">
        <v>65.599999999999994</v>
      </c>
      <c r="H1375" s="2">
        <f>IF(F1375-70.29&lt;=0,0,IF(F1375-70.29&lt;=1,1,2))</f>
        <v>0</v>
      </c>
      <c r="I1375">
        <v>73.5</v>
      </c>
      <c r="J1375">
        <v>57.3</v>
      </c>
      <c r="K1375">
        <v>65.599999999999994</v>
      </c>
      <c r="L1375">
        <v>54.5</v>
      </c>
      <c r="M1375">
        <v>68.2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11.4</v>
      </c>
      <c r="W1375">
        <v>130.1</v>
      </c>
      <c r="X1375">
        <v>1015.9</v>
      </c>
      <c r="Y1375">
        <v>45.3</v>
      </c>
      <c r="Z1375">
        <v>6.6</v>
      </c>
      <c r="AA1375">
        <v>0</v>
      </c>
      <c r="AB1375">
        <v>0</v>
      </c>
      <c r="AC1375">
        <v>0</v>
      </c>
      <c r="AD1375">
        <v>0</v>
      </c>
      <c r="AE1375" t="s">
        <v>4191</v>
      </c>
      <c r="AF1375" t="s">
        <v>4192</v>
      </c>
      <c r="AG1375">
        <v>0.7</v>
      </c>
      <c r="AH1375" t="s">
        <v>36</v>
      </c>
      <c r="AI1375" t="s">
        <v>37</v>
      </c>
      <c r="AJ1375" t="s">
        <v>38</v>
      </c>
    </row>
    <row r="1376" spans="1:36" x14ac:dyDescent="0.25">
      <c r="A1376" t="s">
        <v>32</v>
      </c>
      <c r="B1376" t="s">
        <v>4193</v>
      </c>
      <c r="C1376">
        <f>YEAR(B1376)</f>
        <v>2003</v>
      </c>
      <c r="D1376">
        <v>77.099999999999994</v>
      </c>
      <c r="E1376">
        <v>62.7</v>
      </c>
      <c r="F1376">
        <v>69.599999999999994</v>
      </c>
      <c r="H1376" s="2">
        <f>IF(F1376-70.29&lt;=0,0,IF(F1376-70.29&lt;=1,1,2))</f>
        <v>0</v>
      </c>
      <c r="I1376">
        <v>77.099999999999994</v>
      </c>
      <c r="J1376">
        <v>62.7</v>
      </c>
      <c r="K1376">
        <v>69.599999999999994</v>
      </c>
      <c r="L1376">
        <v>58.6</v>
      </c>
      <c r="M1376">
        <v>68.5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10.3</v>
      </c>
      <c r="W1376">
        <v>98.9</v>
      </c>
      <c r="X1376">
        <v>1014.5</v>
      </c>
      <c r="Y1376">
        <v>41</v>
      </c>
      <c r="Z1376">
        <v>6.7</v>
      </c>
      <c r="AA1376">
        <v>0</v>
      </c>
      <c r="AB1376">
        <v>0</v>
      </c>
      <c r="AC1376">
        <v>0</v>
      </c>
      <c r="AD1376">
        <v>0</v>
      </c>
      <c r="AE1376" t="s">
        <v>4194</v>
      </c>
      <c r="AF1376" t="s">
        <v>4195</v>
      </c>
      <c r="AG1376">
        <v>0.73</v>
      </c>
      <c r="AH1376" t="s">
        <v>36</v>
      </c>
      <c r="AI1376" t="s">
        <v>37</v>
      </c>
      <c r="AJ1376" t="s">
        <v>38</v>
      </c>
    </row>
    <row r="1377" spans="1:36" x14ac:dyDescent="0.25">
      <c r="A1377" t="s">
        <v>32</v>
      </c>
      <c r="B1377" t="s">
        <v>4196</v>
      </c>
      <c r="C1377">
        <f>YEAR(B1377)</f>
        <v>2003</v>
      </c>
      <c r="D1377">
        <v>75.3</v>
      </c>
      <c r="E1377">
        <v>64.5</v>
      </c>
      <c r="F1377">
        <v>69.3</v>
      </c>
      <c r="H1377" s="2">
        <f>IF(F1377-70.29&lt;=0,0,IF(F1377-70.29&lt;=1,1,2))</f>
        <v>0</v>
      </c>
      <c r="I1377">
        <v>75.3</v>
      </c>
      <c r="J1377">
        <v>64.5</v>
      </c>
      <c r="K1377">
        <v>69.3</v>
      </c>
      <c r="L1377">
        <v>61.9</v>
      </c>
      <c r="M1377">
        <v>77.7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11.4</v>
      </c>
      <c r="W1377">
        <v>80.7</v>
      </c>
      <c r="X1377">
        <v>1017</v>
      </c>
      <c r="Y1377">
        <v>45</v>
      </c>
      <c r="Z1377">
        <v>6.8</v>
      </c>
      <c r="AA1377">
        <v>0</v>
      </c>
      <c r="AB1377">
        <v>0</v>
      </c>
      <c r="AC1377">
        <v>0</v>
      </c>
      <c r="AD1377">
        <v>0</v>
      </c>
      <c r="AE1377" t="s">
        <v>4197</v>
      </c>
      <c r="AF1377" t="s">
        <v>4198</v>
      </c>
      <c r="AG1377">
        <v>0.75</v>
      </c>
      <c r="AH1377" t="s">
        <v>36</v>
      </c>
      <c r="AI1377" t="s">
        <v>37</v>
      </c>
      <c r="AJ1377" t="s">
        <v>38</v>
      </c>
    </row>
    <row r="1378" spans="1:36" x14ac:dyDescent="0.25">
      <c r="A1378" t="s">
        <v>32</v>
      </c>
      <c r="B1378" t="s">
        <v>4199</v>
      </c>
      <c r="C1378">
        <f>YEAR(B1378)</f>
        <v>2003</v>
      </c>
      <c r="D1378">
        <v>84.3</v>
      </c>
      <c r="E1378">
        <v>64.5</v>
      </c>
      <c r="F1378">
        <v>75.599999999999994</v>
      </c>
      <c r="H1378" s="2">
        <f>IF(F1378-70.29&lt;=0,0,IF(F1378-70.29&lt;=1,1,2))</f>
        <v>2</v>
      </c>
      <c r="I1378">
        <v>84</v>
      </c>
      <c r="J1378">
        <v>64.5</v>
      </c>
      <c r="K1378">
        <v>75.599999999999994</v>
      </c>
      <c r="L1378">
        <v>60.9</v>
      </c>
      <c r="M1378">
        <v>62.6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27.5</v>
      </c>
      <c r="W1378">
        <v>155</v>
      </c>
      <c r="X1378">
        <v>1014.1</v>
      </c>
      <c r="Y1378">
        <v>70.8</v>
      </c>
      <c r="Z1378">
        <v>6.8</v>
      </c>
      <c r="AA1378">
        <v>0</v>
      </c>
      <c r="AB1378">
        <v>0</v>
      </c>
      <c r="AC1378">
        <v>0</v>
      </c>
      <c r="AD1378">
        <v>0</v>
      </c>
      <c r="AE1378" t="s">
        <v>4200</v>
      </c>
      <c r="AF1378" t="s">
        <v>4201</v>
      </c>
      <c r="AG1378">
        <v>0.8</v>
      </c>
      <c r="AH1378" t="s">
        <v>36</v>
      </c>
      <c r="AI1378" t="s">
        <v>37</v>
      </c>
      <c r="AJ1378" t="s">
        <v>38</v>
      </c>
    </row>
    <row r="1379" spans="1:36" x14ac:dyDescent="0.25">
      <c r="A1379" t="s">
        <v>32</v>
      </c>
      <c r="B1379" t="s">
        <v>4202</v>
      </c>
      <c r="C1379">
        <f>YEAR(B1379)</f>
        <v>2003</v>
      </c>
      <c r="D1379">
        <v>93.3</v>
      </c>
      <c r="E1379">
        <v>80.7</v>
      </c>
      <c r="F1379">
        <v>86.2</v>
      </c>
      <c r="H1379" s="2">
        <f>IF(F1379-70.29&lt;=0,0,IF(F1379-70.29&lt;=1,1,2))</f>
        <v>2</v>
      </c>
      <c r="I1379">
        <v>89.7</v>
      </c>
      <c r="J1379">
        <v>79.5</v>
      </c>
      <c r="K1379">
        <v>83.6</v>
      </c>
      <c r="L1379">
        <v>46.9</v>
      </c>
      <c r="M1379">
        <v>26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20.8</v>
      </c>
      <c r="W1379">
        <v>173</v>
      </c>
      <c r="X1379">
        <v>1012.7</v>
      </c>
      <c r="Y1379">
        <v>76.7</v>
      </c>
      <c r="Z1379">
        <v>6.8</v>
      </c>
      <c r="AA1379">
        <v>0</v>
      </c>
      <c r="AB1379">
        <v>0</v>
      </c>
      <c r="AC1379">
        <v>0</v>
      </c>
      <c r="AD1379">
        <v>0</v>
      </c>
      <c r="AE1379" t="s">
        <v>4203</v>
      </c>
      <c r="AF1379" t="s">
        <v>4204</v>
      </c>
      <c r="AG1379">
        <v>0.83</v>
      </c>
      <c r="AH1379" t="s">
        <v>36</v>
      </c>
      <c r="AI1379" t="s">
        <v>37</v>
      </c>
      <c r="AJ1379" t="s">
        <v>38</v>
      </c>
    </row>
    <row r="1380" spans="1:36" x14ac:dyDescent="0.25">
      <c r="A1380" t="s">
        <v>32</v>
      </c>
      <c r="B1380" t="s">
        <v>4205</v>
      </c>
      <c r="C1380">
        <f>YEAR(B1380)</f>
        <v>2003</v>
      </c>
      <c r="D1380">
        <v>82.5</v>
      </c>
      <c r="E1380">
        <v>68.099999999999994</v>
      </c>
      <c r="F1380">
        <v>76.400000000000006</v>
      </c>
      <c r="H1380" s="2">
        <f>IF(F1380-70.29&lt;=0,0,IF(F1380-70.29&lt;=1,1,2))</f>
        <v>2</v>
      </c>
      <c r="I1380">
        <v>81.3</v>
      </c>
      <c r="J1380">
        <v>68.099999999999994</v>
      </c>
      <c r="K1380">
        <v>76.2</v>
      </c>
      <c r="L1380">
        <v>62.7</v>
      </c>
      <c r="M1380">
        <v>66.7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15</v>
      </c>
      <c r="W1380">
        <v>239.9</v>
      </c>
      <c r="X1380">
        <v>1015.1</v>
      </c>
      <c r="Y1380">
        <v>44.3</v>
      </c>
      <c r="Z1380">
        <v>6.6</v>
      </c>
      <c r="AA1380">
        <v>0</v>
      </c>
      <c r="AB1380">
        <v>0</v>
      </c>
      <c r="AC1380">
        <v>0</v>
      </c>
      <c r="AD1380">
        <v>0</v>
      </c>
      <c r="AE1380" t="s">
        <v>4206</v>
      </c>
      <c r="AF1380" t="s">
        <v>4207</v>
      </c>
      <c r="AG1380">
        <v>0.86</v>
      </c>
      <c r="AH1380" t="s">
        <v>36</v>
      </c>
      <c r="AI1380" t="s">
        <v>37</v>
      </c>
      <c r="AJ1380" t="s">
        <v>38</v>
      </c>
    </row>
    <row r="1381" spans="1:36" x14ac:dyDescent="0.25">
      <c r="A1381" t="s">
        <v>32</v>
      </c>
      <c r="B1381" t="s">
        <v>4208</v>
      </c>
      <c r="C1381">
        <f>YEAR(B1381)</f>
        <v>2003</v>
      </c>
      <c r="D1381">
        <v>96.9</v>
      </c>
      <c r="E1381">
        <v>66.3</v>
      </c>
      <c r="F1381">
        <v>80.400000000000006</v>
      </c>
      <c r="H1381" s="2">
        <f>IF(F1381-70.29&lt;=0,0,IF(F1381-70.29&lt;=1,1,2))</f>
        <v>2</v>
      </c>
      <c r="I1381">
        <v>93.5</v>
      </c>
      <c r="J1381">
        <v>66.3</v>
      </c>
      <c r="K1381">
        <v>79.599999999999994</v>
      </c>
      <c r="L1381">
        <v>51.8</v>
      </c>
      <c r="M1381">
        <v>39.9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19.5</v>
      </c>
      <c r="W1381">
        <v>160.19999999999999</v>
      </c>
      <c r="X1381">
        <v>1017</v>
      </c>
      <c r="Y1381">
        <v>39.200000000000003</v>
      </c>
      <c r="Z1381">
        <v>6.8</v>
      </c>
      <c r="AA1381">
        <v>0</v>
      </c>
      <c r="AB1381">
        <v>0</v>
      </c>
      <c r="AC1381">
        <v>0</v>
      </c>
      <c r="AD1381">
        <v>0</v>
      </c>
      <c r="AE1381" t="s">
        <v>4209</v>
      </c>
      <c r="AF1381" t="s">
        <v>4210</v>
      </c>
      <c r="AG1381">
        <v>0.9</v>
      </c>
      <c r="AH1381" t="s">
        <v>36</v>
      </c>
      <c r="AI1381" t="s">
        <v>37</v>
      </c>
      <c r="AJ1381" t="s">
        <v>38</v>
      </c>
    </row>
    <row r="1382" spans="1:36" x14ac:dyDescent="0.25">
      <c r="A1382" t="s">
        <v>32</v>
      </c>
      <c r="B1382" t="s">
        <v>4211</v>
      </c>
      <c r="C1382">
        <f>YEAR(B1382)</f>
        <v>2003</v>
      </c>
      <c r="D1382">
        <v>91.5</v>
      </c>
      <c r="E1382">
        <v>78.900000000000006</v>
      </c>
      <c r="F1382">
        <v>84.9</v>
      </c>
      <c r="H1382" s="2">
        <f>IF(F1382-70.29&lt;=0,0,IF(F1382-70.29&lt;=1,1,2))</f>
        <v>2</v>
      </c>
      <c r="I1382">
        <v>88</v>
      </c>
      <c r="J1382">
        <v>78.900000000000006</v>
      </c>
      <c r="K1382">
        <v>82.6</v>
      </c>
      <c r="L1382">
        <v>44.2</v>
      </c>
      <c r="M1382">
        <v>24.2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28.9</v>
      </c>
      <c r="W1382">
        <v>170.6</v>
      </c>
      <c r="X1382">
        <v>1014.1</v>
      </c>
      <c r="Y1382">
        <v>30</v>
      </c>
      <c r="Z1382">
        <v>6.2</v>
      </c>
      <c r="AA1382">
        <v>0</v>
      </c>
      <c r="AB1382">
        <v>0</v>
      </c>
      <c r="AC1382">
        <v>0</v>
      </c>
      <c r="AD1382">
        <v>0</v>
      </c>
      <c r="AE1382" t="s">
        <v>4212</v>
      </c>
      <c r="AF1382" t="s">
        <v>4213</v>
      </c>
      <c r="AG1382">
        <v>0.93</v>
      </c>
      <c r="AH1382" t="s">
        <v>36</v>
      </c>
      <c r="AI1382" t="s">
        <v>37</v>
      </c>
      <c r="AJ1382" t="s">
        <v>38</v>
      </c>
    </row>
    <row r="1383" spans="1:36" x14ac:dyDescent="0.25">
      <c r="A1383" t="s">
        <v>32</v>
      </c>
      <c r="B1383" t="s">
        <v>4214</v>
      </c>
      <c r="C1383">
        <f>YEAR(B1383)</f>
        <v>2003</v>
      </c>
      <c r="D1383">
        <v>91.5</v>
      </c>
      <c r="E1383">
        <v>68.099999999999994</v>
      </c>
      <c r="F1383">
        <v>84.8</v>
      </c>
      <c r="H1383" s="2">
        <f>IF(F1383-70.29&lt;=0,0,IF(F1383-70.29&lt;=1,1,2))</f>
        <v>2</v>
      </c>
      <c r="I1383">
        <v>87.6</v>
      </c>
      <c r="J1383">
        <v>68.099999999999994</v>
      </c>
      <c r="K1383">
        <v>82.2</v>
      </c>
      <c r="L1383">
        <v>45.6</v>
      </c>
      <c r="M1383">
        <v>26.4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23</v>
      </c>
      <c r="W1383">
        <v>166.4</v>
      </c>
      <c r="X1383">
        <v>1012.3</v>
      </c>
      <c r="Y1383">
        <v>92.5</v>
      </c>
      <c r="Z1383">
        <v>6.5</v>
      </c>
      <c r="AA1383">
        <v>0</v>
      </c>
      <c r="AB1383">
        <v>0</v>
      </c>
      <c r="AC1383">
        <v>0</v>
      </c>
      <c r="AD1383">
        <v>0</v>
      </c>
      <c r="AE1383" t="s">
        <v>4215</v>
      </c>
      <c r="AF1383" t="s">
        <v>4216</v>
      </c>
      <c r="AG1383">
        <v>0.96</v>
      </c>
      <c r="AH1383" t="s">
        <v>88</v>
      </c>
      <c r="AI1383" t="s">
        <v>89</v>
      </c>
      <c r="AJ1383" t="s">
        <v>90</v>
      </c>
    </row>
    <row r="1384" spans="1:36" x14ac:dyDescent="0.25">
      <c r="A1384" t="s">
        <v>32</v>
      </c>
      <c r="B1384" t="s">
        <v>4217</v>
      </c>
      <c r="C1384">
        <f>YEAR(B1384)</f>
        <v>2003</v>
      </c>
      <c r="D1384">
        <v>93.3</v>
      </c>
      <c r="E1384">
        <v>69.900000000000006</v>
      </c>
      <c r="F1384">
        <v>80.8</v>
      </c>
      <c r="H1384" s="2">
        <f>IF(F1384-70.29&lt;=0,0,IF(F1384-70.29&lt;=1,1,2))</f>
        <v>2</v>
      </c>
      <c r="I1384">
        <v>89.9</v>
      </c>
      <c r="J1384">
        <v>69.900000000000006</v>
      </c>
      <c r="K1384">
        <v>79.900000000000006</v>
      </c>
      <c r="L1384">
        <v>54.5</v>
      </c>
      <c r="M1384">
        <v>44.4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18.3</v>
      </c>
      <c r="W1384">
        <v>165.4</v>
      </c>
      <c r="X1384">
        <v>1011.9</v>
      </c>
      <c r="Y1384">
        <v>36.700000000000003</v>
      </c>
      <c r="Z1384">
        <v>6.5</v>
      </c>
      <c r="AA1384">
        <v>0</v>
      </c>
      <c r="AB1384">
        <v>0</v>
      </c>
      <c r="AC1384">
        <v>0</v>
      </c>
      <c r="AD1384">
        <v>0</v>
      </c>
      <c r="AE1384" t="s">
        <v>4218</v>
      </c>
      <c r="AF1384" t="s">
        <v>4219</v>
      </c>
      <c r="AG1384">
        <v>0</v>
      </c>
      <c r="AH1384" t="s">
        <v>36</v>
      </c>
      <c r="AI1384" t="s">
        <v>37</v>
      </c>
      <c r="AJ1384" t="s">
        <v>38</v>
      </c>
    </row>
    <row r="1385" spans="1:36" x14ac:dyDescent="0.25">
      <c r="A1385" t="s">
        <v>32</v>
      </c>
      <c r="B1385" t="s">
        <v>4220</v>
      </c>
      <c r="C1385">
        <f>YEAR(B1385)</f>
        <v>2003</v>
      </c>
      <c r="D1385">
        <v>77.099999999999994</v>
      </c>
      <c r="E1385">
        <v>66.3</v>
      </c>
      <c r="F1385">
        <v>71.2</v>
      </c>
      <c r="H1385" s="2">
        <f>IF(F1385-70.29&lt;=0,0,IF(F1385-70.29&lt;=1,1,2))</f>
        <v>1</v>
      </c>
      <c r="I1385">
        <v>77.099999999999994</v>
      </c>
      <c r="J1385">
        <v>66.3</v>
      </c>
      <c r="K1385">
        <v>71.2</v>
      </c>
      <c r="L1385">
        <v>54.9</v>
      </c>
      <c r="M1385">
        <v>57.7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28.9</v>
      </c>
      <c r="W1385">
        <v>280.89999999999998</v>
      </c>
      <c r="X1385">
        <v>1013.7</v>
      </c>
      <c r="Y1385">
        <v>80</v>
      </c>
      <c r="Z1385">
        <v>6.6</v>
      </c>
      <c r="AA1385">
        <v>0</v>
      </c>
      <c r="AB1385">
        <v>0</v>
      </c>
      <c r="AC1385">
        <v>0</v>
      </c>
      <c r="AD1385">
        <v>0</v>
      </c>
      <c r="AE1385" t="s">
        <v>4221</v>
      </c>
      <c r="AF1385" t="s">
        <v>4222</v>
      </c>
      <c r="AG1385">
        <v>0.03</v>
      </c>
      <c r="AH1385" t="s">
        <v>36</v>
      </c>
      <c r="AI1385" t="s">
        <v>37</v>
      </c>
      <c r="AJ1385" t="s">
        <v>38</v>
      </c>
    </row>
    <row r="1386" spans="1:36" x14ac:dyDescent="0.25">
      <c r="A1386" t="s">
        <v>32</v>
      </c>
      <c r="B1386" t="s">
        <v>4223</v>
      </c>
      <c r="C1386">
        <f>YEAR(B1386)</f>
        <v>2003</v>
      </c>
      <c r="D1386">
        <v>75.3</v>
      </c>
      <c r="E1386">
        <v>60.9</v>
      </c>
      <c r="F1386">
        <v>69.900000000000006</v>
      </c>
      <c r="H1386" s="2">
        <f>IF(F1386-70.29&lt;=0,0,IF(F1386-70.29&lt;=1,1,2))</f>
        <v>0</v>
      </c>
      <c r="I1386">
        <v>75.3</v>
      </c>
      <c r="J1386">
        <v>60.9</v>
      </c>
      <c r="K1386">
        <v>69.900000000000006</v>
      </c>
      <c r="L1386">
        <v>56.6</v>
      </c>
      <c r="M1386">
        <v>63.2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15</v>
      </c>
      <c r="W1386">
        <v>192.1</v>
      </c>
      <c r="X1386">
        <v>1014.6</v>
      </c>
      <c r="Y1386">
        <v>63.3</v>
      </c>
      <c r="Z1386">
        <v>6.8</v>
      </c>
      <c r="AA1386">
        <v>0</v>
      </c>
      <c r="AB1386">
        <v>0</v>
      </c>
      <c r="AC1386">
        <v>0</v>
      </c>
      <c r="AD1386">
        <v>0</v>
      </c>
      <c r="AE1386" t="s">
        <v>4224</v>
      </c>
      <c r="AF1386" t="s">
        <v>4225</v>
      </c>
      <c r="AG1386">
        <v>0.06</v>
      </c>
      <c r="AH1386" t="s">
        <v>36</v>
      </c>
      <c r="AI1386" t="s">
        <v>37</v>
      </c>
      <c r="AJ1386" t="s">
        <v>38</v>
      </c>
    </row>
    <row r="1387" spans="1:36" x14ac:dyDescent="0.25">
      <c r="A1387" t="s">
        <v>32</v>
      </c>
      <c r="B1387" t="s">
        <v>4226</v>
      </c>
      <c r="C1387">
        <f>YEAR(B1387)</f>
        <v>2003</v>
      </c>
      <c r="D1387">
        <v>77.099999999999994</v>
      </c>
      <c r="E1387">
        <v>62.7</v>
      </c>
      <c r="F1387">
        <v>70.2</v>
      </c>
      <c r="H1387" s="2">
        <f>IF(F1387-70.29&lt;=0,0,IF(F1387-70.29&lt;=1,1,2))</f>
        <v>0</v>
      </c>
      <c r="I1387">
        <v>77.099999999999994</v>
      </c>
      <c r="J1387">
        <v>62.7</v>
      </c>
      <c r="K1387">
        <v>70.2</v>
      </c>
      <c r="L1387">
        <v>55.7</v>
      </c>
      <c r="M1387">
        <v>60.5</v>
      </c>
      <c r="O1387">
        <v>0.02</v>
      </c>
      <c r="P1387">
        <v>100</v>
      </c>
      <c r="Q1387">
        <v>4.17</v>
      </c>
      <c r="R1387" t="s">
        <v>40</v>
      </c>
      <c r="S1387">
        <v>0</v>
      </c>
      <c r="T1387">
        <v>0</v>
      </c>
      <c r="U1387">
        <v>0</v>
      </c>
      <c r="V1387">
        <v>21.9</v>
      </c>
      <c r="W1387">
        <v>318.5</v>
      </c>
      <c r="X1387">
        <v>1014.5</v>
      </c>
      <c r="Y1387">
        <v>70.900000000000006</v>
      </c>
      <c r="Z1387">
        <v>6.8</v>
      </c>
      <c r="AA1387">
        <v>0</v>
      </c>
      <c r="AB1387">
        <v>0</v>
      </c>
      <c r="AC1387">
        <v>0</v>
      </c>
      <c r="AD1387">
        <v>0</v>
      </c>
      <c r="AE1387" t="s">
        <v>4227</v>
      </c>
      <c r="AF1387" t="s">
        <v>4228</v>
      </c>
      <c r="AG1387">
        <v>0.1</v>
      </c>
      <c r="AH1387" t="s">
        <v>56</v>
      </c>
      <c r="AI1387" t="s">
        <v>61</v>
      </c>
      <c r="AJ1387" t="s">
        <v>40</v>
      </c>
    </row>
    <row r="1388" spans="1:36" x14ac:dyDescent="0.25">
      <c r="A1388" t="s">
        <v>32</v>
      </c>
      <c r="B1388" t="s">
        <v>4229</v>
      </c>
      <c r="C1388">
        <f>YEAR(B1388)</f>
        <v>2003</v>
      </c>
      <c r="D1388">
        <v>62.7</v>
      </c>
      <c r="E1388">
        <v>53.7</v>
      </c>
      <c r="F1388">
        <v>58.4</v>
      </c>
      <c r="H1388" s="2">
        <f>IF(F1388-70.29&lt;=0,0,IF(F1388-70.29&lt;=1,1,2))</f>
        <v>0</v>
      </c>
      <c r="I1388">
        <v>62.7</v>
      </c>
      <c r="J1388">
        <v>53.7</v>
      </c>
      <c r="K1388">
        <v>58.4</v>
      </c>
      <c r="L1388">
        <v>43.4</v>
      </c>
      <c r="M1388">
        <v>57.8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20.8</v>
      </c>
      <c r="W1388">
        <v>1.2</v>
      </c>
      <c r="X1388">
        <v>1020.1</v>
      </c>
      <c r="Y1388">
        <v>70</v>
      </c>
      <c r="Z1388">
        <v>6.8</v>
      </c>
      <c r="AA1388">
        <v>0</v>
      </c>
      <c r="AB1388">
        <v>0</v>
      </c>
      <c r="AC1388">
        <v>0</v>
      </c>
      <c r="AD1388">
        <v>0</v>
      </c>
      <c r="AE1388" t="s">
        <v>4230</v>
      </c>
      <c r="AF1388" t="s">
        <v>4231</v>
      </c>
      <c r="AG1388">
        <v>0.13</v>
      </c>
      <c r="AH1388" t="s">
        <v>36</v>
      </c>
      <c r="AI1388" t="s">
        <v>37</v>
      </c>
      <c r="AJ1388" t="s">
        <v>38</v>
      </c>
    </row>
    <row r="1389" spans="1:36" x14ac:dyDescent="0.25">
      <c r="A1389" t="s">
        <v>32</v>
      </c>
      <c r="B1389" t="s">
        <v>4232</v>
      </c>
      <c r="C1389">
        <f>YEAR(B1389)</f>
        <v>2003</v>
      </c>
      <c r="D1389">
        <v>75.3</v>
      </c>
      <c r="E1389">
        <v>53.7</v>
      </c>
      <c r="F1389">
        <v>69.8</v>
      </c>
      <c r="H1389" s="2">
        <f>IF(F1389-70.29&lt;=0,0,IF(F1389-70.29&lt;=1,1,2))</f>
        <v>0</v>
      </c>
      <c r="I1389">
        <v>75.3</v>
      </c>
      <c r="J1389">
        <v>53.7</v>
      </c>
      <c r="K1389">
        <v>69.8</v>
      </c>
      <c r="L1389">
        <v>57.6</v>
      </c>
      <c r="M1389">
        <v>65.599999999999994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28.9</v>
      </c>
      <c r="W1389">
        <v>167.1</v>
      </c>
      <c r="X1389">
        <v>1010.2</v>
      </c>
      <c r="Y1389">
        <v>95.6</v>
      </c>
      <c r="Z1389">
        <v>6.8</v>
      </c>
      <c r="AA1389">
        <v>0</v>
      </c>
      <c r="AB1389">
        <v>0</v>
      </c>
      <c r="AC1389">
        <v>0</v>
      </c>
      <c r="AD1389">
        <v>0</v>
      </c>
      <c r="AE1389" t="s">
        <v>4233</v>
      </c>
      <c r="AF1389" t="s">
        <v>4234</v>
      </c>
      <c r="AG1389">
        <v>0.17</v>
      </c>
      <c r="AH1389" t="s">
        <v>88</v>
      </c>
      <c r="AI1389" t="s">
        <v>89</v>
      </c>
      <c r="AJ1389" t="s">
        <v>90</v>
      </c>
    </row>
    <row r="1390" spans="1:36" x14ac:dyDescent="0.25">
      <c r="A1390" t="s">
        <v>32</v>
      </c>
      <c r="B1390" t="s">
        <v>4235</v>
      </c>
      <c r="C1390">
        <f>YEAR(B1390)</f>
        <v>2003</v>
      </c>
      <c r="D1390">
        <v>77.099999999999994</v>
      </c>
      <c r="E1390">
        <v>64.5</v>
      </c>
      <c r="F1390">
        <v>73.2</v>
      </c>
      <c r="H1390" s="2">
        <f>IF(F1390-70.29&lt;=0,0,IF(F1390-70.29&lt;=1,1,2))</f>
        <v>2</v>
      </c>
      <c r="I1390">
        <v>77.099999999999994</v>
      </c>
      <c r="J1390">
        <v>64.5</v>
      </c>
      <c r="K1390">
        <v>73.2</v>
      </c>
      <c r="L1390">
        <v>62</v>
      </c>
      <c r="M1390">
        <v>69.099999999999994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15</v>
      </c>
      <c r="W1390">
        <v>189.9</v>
      </c>
      <c r="X1390">
        <v>1009.9</v>
      </c>
      <c r="Y1390">
        <v>55.8</v>
      </c>
      <c r="Z1390">
        <v>6.8</v>
      </c>
      <c r="AA1390">
        <v>0</v>
      </c>
      <c r="AB1390">
        <v>0</v>
      </c>
      <c r="AC1390">
        <v>0</v>
      </c>
      <c r="AD1390">
        <v>0</v>
      </c>
      <c r="AE1390" t="s">
        <v>4236</v>
      </c>
      <c r="AF1390" t="s">
        <v>4237</v>
      </c>
      <c r="AG1390">
        <v>0.2</v>
      </c>
      <c r="AH1390" t="s">
        <v>36</v>
      </c>
      <c r="AI1390" t="s">
        <v>37</v>
      </c>
      <c r="AJ1390" t="s">
        <v>38</v>
      </c>
    </row>
    <row r="1391" spans="1:36" x14ac:dyDescent="0.25">
      <c r="A1391" t="s">
        <v>32</v>
      </c>
      <c r="B1391" t="s">
        <v>4238</v>
      </c>
      <c r="C1391">
        <f>YEAR(B1391)</f>
        <v>2003</v>
      </c>
      <c r="D1391">
        <v>75.3</v>
      </c>
      <c r="E1391">
        <v>60.9</v>
      </c>
      <c r="F1391">
        <v>67.900000000000006</v>
      </c>
      <c r="H1391" s="2">
        <f>IF(F1391-70.29&lt;=0,0,IF(F1391-70.29&lt;=1,1,2))</f>
        <v>0</v>
      </c>
      <c r="I1391">
        <v>75.3</v>
      </c>
      <c r="J1391">
        <v>60.9</v>
      </c>
      <c r="K1391">
        <v>67.900000000000006</v>
      </c>
      <c r="L1391">
        <v>61.1</v>
      </c>
      <c r="M1391">
        <v>79.3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11.4</v>
      </c>
      <c r="W1391">
        <v>121.7</v>
      </c>
      <c r="X1391">
        <v>1015</v>
      </c>
      <c r="Y1391">
        <v>33.200000000000003</v>
      </c>
      <c r="Z1391">
        <v>6.7</v>
      </c>
      <c r="AA1391">
        <v>0</v>
      </c>
      <c r="AB1391">
        <v>0</v>
      </c>
      <c r="AC1391">
        <v>0</v>
      </c>
      <c r="AD1391">
        <v>0</v>
      </c>
      <c r="AE1391" t="s">
        <v>4239</v>
      </c>
      <c r="AF1391" t="s">
        <v>4240</v>
      </c>
      <c r="AG1391">
        <v>0.25</v>
      </c>
      <c r="AH1391" t="s">
        <v>36</v>
      </c>
      <c r="AI1391" t="s">
        <v>37</v>
      </c>
      <c r="AJ1391" t="s">
        <v>38</v>
      </c>
    </row>
    <row r="1392" spans="1:36" x14ac:dyDescent="0.25">
      <c r="A1392" t="s">
        <v>32</v>
      </c>
      <c r="B1392" t="s">
        <v>4241</v>
      </c>
      <c r="C1392">
        <f>YEAR(B1392)</f>
        <v>2003</v>
      </c>
      <c r="D1392">
        <v>89.7</v>
      </c>
      <c r="E1392">
        <v>64.5</v>
      </c>
      <c r="F1392">
        <v>77.8</v>
      </c>
      <c r="H1392" s="2">
        <f>IF(F1392-70.29&lt;=0,0,IF(F1392-70.29&lt;=1,1,2))</f>
        <v>2</v>
      </c>
      <c r="I1392">
        <v>87.1</v>
      </c>
      <c r="J1392">
        <v>64.5</v>
      </c>
      <c r="K1392">
        <v>76.599999999999994</v>
      </c>
      <c r="L1392">
        <v>49.1</v>
      </c>
      <c r="M1392">
        <v>40.5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21.9</v>
      </c>
      <c r="W1392">
        <v>152.19999999999999</v>
      </c>
      <c r="X1392">
        <v>1014.9</v>
      </c>
      <c r="Y1392">
        <v>30</v>
      </c>
      <c r="Z1392">
        <v>6.4</v>
      </c>
      <c r="AA1392">
        <v>0</v>
      </c>
      <c r="AB1392">
        <v>0</v>
      </c>
      <c r="AC1392">
        <v>0</v>
      </c>
      <c r="AD1392">
        <v>0</v>
      </c>
      <c r="AE1392" t="s">
        <v>4242</v>
      </c>
      <c r="AF1392" t="s">
        <v>4243</v>
      </c>
      <c r="AG1392">
        <v>0.27</v>
      </c>
      <c r="AH1392" t="s">
        <v>36</v>
      </c>
      <c r="AI1392" t="s">
        <v>37</v>
      </c>
      <c r="AJ1392" t="s">
        <v>38</v>
      </c>
    </row>
    <row r="1393" spans="1:36" x14ac:dyDescent="0.25">
      <c r="A1393" t="s">
        <v>32</v>
      </c>
      <c r="B1393" t="s">
        <v>4244</v>
      </c>
      <c r="C1393">
        <f>YEAR(B1393)</f>
        <v>2003</v>
      </c>
      <c r="D1393">
        <v>87.9</v>
      </c>
      <c r="E1393">
        <v>69.900000000000006</v>
      </c>
      <c r="F1393">
        <v>79</v>
      </c>
      <c r="H1393" s="2">
        <f>IF(F1393-70.29&lt;=0,0,IF(F1393-70.29&lt;=1,1,2))</f>
        <v>2</v>
      </c>
      <c r="I1393">
        <v>85.2</v>
      </c>
      <c r="J1393">
        <v>69.900000000000006</v>
      </c>
      <c r="K1393">
        <v>78</v>
      </c>
      <c r="L1393">
        <v>50.4</v>
      </c>
      <c r="M1393">
        <v>41.4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21.9</v>
      </c>
      <c r="W1393">
        <v>179.7</v>
      </c>
      <c r="X1393">
        <v>1013.4</v>
      </c>
      <c r="Y1393">
        <v>65</v>
      </c>
      <c r="Z1393">
        <v>6.3</v>
      </c>
      <c r="AA1393">
        <v>0</v>
      </c>
      <c r="AB1393">
        <v>0</v>
      </c>
      <c r="AC1393">
        <v>0</v>
      </c>
      <c r="AD1393">
        <v>0</v>
      </c>
      <c r="AE1393" t="s">
        <v>4245</v>
      </c>
      <c r="AF1393" t="s">
        <v>4246</v>
      </c>
      <c r="AG1393">
        <v>0.31</v>
      </c>
      <c r="AH1393" t="s">
        <v>36</v>
      </c>
      <c r="AI1393" t="s">
        <v>37</v>
      </c>
      <c r="AJ1393" t="s">
        <v>38</v>
      </c>
    </row>
    <row r="1394" spans="1:36" x14ac:dyDescent="0.25">
      <c r="A1394" t="s">
        <v>32</v>
      </c>
      <c r="B1394" t="s">
        <v>4247</v>
      </c>
      <c r="C1394">
        <f>YEAR(B1394)</f>
        <v>2003</v>
      </c>
      <c r="D1394">
        <v>78.900000000000006</v>
      </c>
      <c r="E1394">
        <v>64.5</v>
      </c>
      <c r="F1394">
        <v>69.8</v>
      </c>
      <c r="H1394" s="2">
        <f>IF(F1394-70.29&lt;=0,0,IF(F1394-70.29&lt;=1,1,2))</f>
        <v>0</v>
      </c>
      <c r="I1394">
        <v>78.900000000000006</v>
      </c>
      <c r="J1394">
        <v>64.5</v>
      </c>
      <c r="K1394">
        <v>69.8</v>
      </c>
      <c r="L1394">
        <v>59.4</v>
      </c>
      <c r="M1394">
        <v>70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11.4</v>
      </c>
      <c r="W1394">
        <v>170.5</v>
      </c>
      <c r="X1394">
        <v>1012.1</v>
      </c>
      <c r="Y1394">
        <v>58.3</v>
      </c>
      <c r="Z1394">
        <v>6.8</v>
      </c>
      <c r="AA1394">
        <v>0</v>
      </c>
      <c r="AB1394">
        <v>0</v>
      </c>
      <c r="AC1394">
        <v>0</v>
      </c>
      <c r="AD1394">
        <v>0</v>
      </c>
      <c r="AE1394" t="s">
        <v>4248</v>
      </c>
      <c r="AF1394" t="s">
        <v>4249</v>
      </c>
      <c r="AG1394">
        <v>0.34</v>
      </c>
      <c r="AH1394" t="s">
        <v>36</v>
      </c>
      <c r="AI1394" t="s">
        <v>37</v>
      </c>
      <c r="AJ1394" t="s">
        <v>38</v>
      </c>
    </row>
    <row r="1395" spans="1:36" x14ac:dyDescent="0.25">
      <c r="A1395" t="s">
        <v>32</v>
      </c>
      <c r="B1395" t="s">
        <v>4250</v>
      </c>
      <c r="C1395">
        <f>YEAR(B1395)</f>
        <v>2003</v>
      </c>
      <c r="D1395">
        <v>71.7</v>
      </c>
      <c r="E1395">
        <v>62.7</v>
      </c>
      <c r="F1395">
        <v>66.099999999999994</v>
      </c>
      <c r="H1395" s="2">
        <f>IF(F1395-70.29&lt;=0,0,IF(F1395-70.29&lt;=1,1,2))</f>
        <v>0</v>
      </c>
      <c r="I1395">
        <v>71.7</v>
      </c>
      <c r="J1395">
        <v>62.7</v>
      </c>
      <c r="K1395">
        <v>66.099999999999994</v>
      </c>
      <c r="L1395">
        <v>60.1</v>
      </c>
      <c r="M1395">
        <v>81.400000000000006</v>
      </c>
      <c r="O1395">
        <v>0.79100000000000004</v>
      </c>
      <c r="P1395">
        <v>100</v>
      </c>
      <c r="Q1395">
        <v>8.33</v>
      </c>
      <c r="R1395" t="s">
        <v>40</v>
      </c>
      <c r="S1395">
        <v>0</v>
      </c>
      <c r="T1395">
        <v>0</v>
      </c>
      <c r="U1395">
        <v>0</v>
      </c>
      <c r="V1395">
        <v>9.1999999999999993</v>
      </c>
      <c r="W1395">
        <v>269.3</v>
      </c>
      <c r="X1395">
        <v>1010.7</v>
      </c>
      <c r="Y1395">
        <v>85.7</v>
      </c>
      <c r="Z1395">
        <v>6.2</v>
      </c>
      <c r="AA1395">
        <v>0</v>
      </c>
      <c r="AB1395">
        <v>0</v>
      </c>
      <c r="AC1395">
        <v>0</v>
      </c>
      <c r="AD1395">
        <v>0</v>
      </c>
      <c r="AE1395" t="s">
        <v>4251</v>
      </c>
      <c r="AF1395" t="s">
        <v>4252</v>
      </c>
      <c r="AG1395">
        <v>0.37</v>
      </c>
      <c r="AH1395" t="s">
        <v>56</v>
      </c>
      <c r="AI1395" t="s">
        <v>101</v>
      </c>
      <c r="AJ1395" t="s">
        <v>40</v>
      </c>
    </row>
    <row r="1396" spans="1:36" x14ac:dyDescent="0.25">
      <c r="A1396" t="s">
        <v>32</v>
      </c>
      <c r="B1396" t="s">
        <v>4253</v>
      </c>
      <c r="C1396">
        <f>YEAR(B1396)</f>
        <v>2003</v>
      </c>
      <c r="D1396">
        <v>66.3</v>
      </c>
      <c r="E1396">
        <v>62.7</v>
      </c>
      <c r="F1396">
        <v>64.400000000000006</v>
      </c>
      <c r="H1396" s="2">
        <f>IF(F1396-70.29&lt;=0,0,IF(F1396-70.29&lt;=1,1,2))</f>
        <v>0</v>
      </c>
      <c r="I1396">
        <v>66.3</v>
      </c>
      <c r="J1396">
        <v>62.7</v>
      </c>
      <c r="K1396">
        <v>64.400000000000006</v>
      </c>
      <c r="L1396">
        <v>57.4</v>
      </c>
      <c r="M1396">
        <v>78.3</v>
      </c>
      <c r="O1396">
        <v>9.9000000000000005E-2</v>
      </c>
      <c r="P1396">
        <v>100</v>
      </c>
      <c r="Q1396">
        <v>8.33</v>
      </c>
      <c r="R1396" t="s">
        <v>40</v>
      </c>
      <c r="S1396">
        <v>0</v>
      </c>
      <c r="T1396">
        <v>0</v>
      </c>
      <c r="U1396">
        <v>0</v>
      </c>
      <c r="V1396">
        <v>25.3</v>
      </c>
      <c r="W1396">
        <v>333.6</v>
      </c>
      <c r="X1396">
        <v>1013.2</v>
      </c>
      <c r="Y1396">
        <v>92.7</v>
      </c>
      <c r="Z1396">
        <v>6.6</v>
      </c>
      <c r="AA1396">
        <v>0</v>
      </c>
      <c r="AB1396">
        <v>0</v>
      </c>
      <c r="AC1396">
        <v>0</v>
      </c>
      <c r="AD1396">
        <v>0</v>
      </c>
      <c r="AE1396" t="s">
        <v>4254</v>
      </c>
      <c r="AF1396" t="s">
        <v>4255</v>
      </c>
      <c r="AG1396">
        <v>0.41</v>
      </c>
      <c r="AH1396" t="s">
        <v>43</v>
      </c>
      <c r="AI1396" t="s">
        <v>1063</v>
      </c>
      <c r="AJ1396" t="s">
        <v>40</v>
      </c>
    </row>
    <row r="1397" spans="1:36" x14ac:dyDescent="0.25">
      <c r="A1397" t="s">
        <v>32</v>
      </c>
      <c r="B1397" t="s">
        <v>4256</v>
      </c>
      <c r="C1397">
        <f>YEAR(B1397)</f>
        <v>2003</v>
      </c>
      <c r="D1397">
        <v>66.3</v>
      </c>
      <c r="E1397">
        <v>62.7</v>
      </c>
      <c r="F1397">
        <v>64.5</v>
      </c>
      <c r="H1397" s="2">
        <f>IF(F1397-70.29&lt;=0,0,IF(F1397-70.29&lt;=1,1,2))</f>
        <v>0</v>
      </c>
      <c r="I1397">
        <v>66.3</v>
      </c>
      <c r="J1397">
        <v>62.7</v>
      </c>
      <c r="K1397">
        <v>64.5</v>
      </c>
      <c r="L1397">
        <v>50.5</v>
      </c>
      <c r="M1397">
        <v>60.6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19.5</v>
      </c>
      <c r="W1397">
        <v>329.1</v>
      </c>
      <c r="X1397">
        <v>1020.9</v>
      </c>
      <c r="Y1397">
        <v>77.5</v>
      </c>
      <c r="Z1397">
        <v>6.8</v>
      </c>
      <c r="AA1397">
        <v>0</v>
      </c>
      <c r="AB1397">
        <v>0</v>
      </c>
      <c r="AC1397">
        <v>0</v>
      </c>
      <c r="AD1397">
        <v>0</v>
      </c>
      <c r="AE1397" t="s">
        <v>4257</v>
      </c>
      <c r="AF1397" t="s">
        <v>4258</v>
      </c>
      <c r="AG1397">
        <v>0.44</v>
      </c>
      <c r="AH1397" t="s">
        <v>36</v>
      </c>
      <c r="AI1397" t="s">
        <v>37</v>
      </c>
      <c r="AJ1397" t="s">
        <v>38</v>
      </c>
    </row>
    <row r="1398" spans="1:36" x14ac:dyDescent="0.25">
      <c r="A1398" t="s">
        <v>32</v>
      </c>
      <c r="B1398" t="s">
        <v>4259</v>
      </c>
      <c r="C1398">
        <f>YEAR(B1398)</f>
        <v>2003</v>
      </c>
      <c r="D1398">
        <v>66.3</v>
      </c>
      <c r="E1398">
        <v>62.7</v>
      </c>
      <c r="F1398">
        <v>64.5</v>
      </c>
      <c r="H1398" s="2">
        <f>IF(F1398-70.29&lt;=0,0,IF(F1398-70.29&lt;=1,1,2))</f>
        <v>0</v>
      </c>
      <c r="I1398">
        <v>66.3</v>
      </c>
      <c r="J1398">
        <v>62.7</v>
      </c>
      <c r="K1398">
        <v>64.5</v>
      </c>
      <c r="L1398">
        <v>51.2</v>
      </c>
      <c r="M1398">
        <v>62.1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27.5</v>
      </c>
      <c r="W1398">
        <v>322.5</v>
      </c>
      <c r="X1398">
        <v>1021.8</v>
      </c>
      <c r="Y1398">
        <v>90</v>
      </c>
      <c r="Z1398">
        <v>6.8</v>
      </c>
      <c r="AA1398">
        <v>0</v>
      </c>
      <c r="AB1398">
        <v>0</v>
      </c>
      <c r="AC1398">
        <v>0</v>
      </c>
      <c r="AD1398">
        <v>0</v>
      </c>
      <c r="AE1398" t="s">
        <v>4260</v>
      </c>
      <c r="AF1398" t="s">
        <v>4261</v>
      </c>
      <c r="AG1398">
        <v>0.48</v>
      </c>
      <c r="AH1398" t="s">
        <v>36</v>
      </c>
      <c r="AI1398" t="s">
        <v>37</v>
      </c>
      <c r="AJ1398" t="s">
        <v>38</v>
      </c>
    </row>
    <row r="1399" spans="1:36" x14ac:dyDescent="0.25">
      <c r="A1399" t="s">
        <v>32</v>
      </c>
      <c r="B1399" t="s">
        <v>4262</v>
      </c>
      <c r="C1399">
        <f>YEAR(B1399)</f>
        <v>2003</v>
      </c>
      <c r="D1399">
        <v>62.7</v>
      </c>
      <c r="E1399">
        <v>59.1</v>
      </c>
      <c r="F1399">
        <v>61.1</v>
      </c>
      <c r="H1399" s="2">
        <f>IF(F1399-70.29&lt;=0,0,IF(F1399-70.29&lt;=1,1,2))</f>
        <v>0</v>
      </c>
      <c r="I1399">
        <v>62.7</v>
      </c>
      <c r="J1399">
        <v>59.1</v>
      </c>
      <c r="K1399">
        <v>61.1</v>
      </c>
      <c r="L1399">
        <v>48</v>
      </c>
      <c r="M1399">
        <v>62.4</v>
      </c>
      <c r="O1399">
        <v>0.02</v>
      </c>
      <c r="P1399">
        <v>100</v>
      </c>
      <c r="Q1399">
        <v>4.17</v>
      </c>
      <c r="R1399" t="s">
        <v>40</v>
      </c>
      <c r="S1399">
        <v>0</v>
      </c>
      <c r="T1399">
        <v>0</v>
      </c>
      <c r="U1399">
        <v>0</v>
      </c>
      <c r="V1399">
        <v>28.9</v>
      </c>
      <c r="W1399">
        <v>319.8</v>
      </c>
      <c r="X1399">
        <v>1015.3</v>
      </c>
      <c r="Y1399">
        <v>92.9</v>
      </c>
      <c r="Z1399">
        <v>6.8</v>
      </c>
      <c r="AA1399">
        <v>0</v>
      </c>
      <c r="AB1399">
        <v>0</v>
      </c>
      <c r="AC1399">
        <v>0</v>
      </c>
      <c r="AD1399">
        <v>0</v>
      </c>
      <c r="AE1399" t="s">
        <v>4263</v>
      </c>
      <c r="AF1399" t="s">
        <v>4264</v>
      </c>
      <c r="AG1399">
        <v>0.5</v>
      </c>
      <c r="AH1399" t="s">
        <v>43</v>
      </c>
      <c r="AI1399" t="s">
        <v>184</v>
      </c>
      <c r="AJ1399" t="s">
        <v>40</v>
      </c>
    </row>
    <row r="1400" spans="1:36" x14ac:dyDescent="0.25">
      <c r="A1400" t="s">
        <v>32</v>
      </c>
      <c r="B1400" t="s">
        <v>4265</v>
      </c>
      <c r="C1400">
        <f>YEAR(B1400)</f>
        <v>2003</v>
      </c>
      <c r="D1400">
        <v>60.9</v>
      </c>
      <c r="E1400">
        <v>57.3</v>
      </c>
      <c r="F1400">
        <v>58.6</v>
      </c>
      <c r="H1400" s="2">
        <f>IF(F1400-70.29&lt;=0,0,IF(F1400-70.29&lt;=1,1,2))</f>
        <v>0</v>
      </c>
      <c r="I1400">
        <v>60.9</v>
      </c>
      <c r="J1400">
        <v>57.3</v>
      </c>
      <c r="K1400">
        <v>58.6</v>
      </c>
      <c r="L1400">
        <v>42.4</v>
      </c>
      <c r="M1400">
        <v>55.1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30</v>
      </c>
      <c r="W1400">
        <v>333.8</v>
      </c>
      <c r="X1400">
        <v>1013.6</v>
      </c>
      <c r="Y1400">
        <v>85</v>
      </c>
      <c r="Z1400">
        <v>6.8</v>
      </c>
      <c r="AA1400">
        <v>0</v>
      </c>
      <c r="AB1400">
        <v>0</v>
      </c>
      <c r="AC1400">
        <v>0</v>
      </c>
      <c r="AD1400">
        <v>0</v>
      </c>
      <c r="AE1400" t="s">
        <v>4266</v>
      </c>
      <c r="AF1400" t="s">
        <v>4267</v>
      </c>
      <c r="AG1400">
        <v>0.55000000000000004</v>
      </c>
      <c r="AH1400" t="s">
        <v>36</v>
      </c>
      <c r="AI1400" t="s">
        <v>37</v>
      </c>
      <c r="AJ1400" t="s">
        <v>38</v>
      </c>
    </row>
    <row r="1401" spans="1:36" x14ac:dyDescent="0.25">
      <c r="A1401" t="s">
        <v>32</v>
      </c>
      <c r="B1401" t="s">
        <v>4268</v>
      </c>
      <c r="C1401">
        <f>YEAR(B1401)</f>
        <v>2003</v>
      </c>
      <c r="D1401">
        <v>57.3</v>
      </c>
      <c r="E1401">
        <v>53.7</v>
      </c>
      <c r="F1401">
        <v>55.9</v>
      </c>
      <c r="H1401" s="2">
        <f>IF(F1401-70.29&lt;=0,0,IF(F1401-70.29&lt;=1,1,2))</f>
        <v>0</v>
      </c>
      <c r="I1401">
        <v>57.3</v>
      </c>
      <c r="J1401">
        <v>53.7</v>
      </c>
      <c r="K1401">
        <v>55.9</v>
      </c>
      <c r="L1401">
        <v>37.799999999999997</v>
      </c>
      <c r="M1401">
        <v>50.8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24.2</v>
      </c>
      <c r="W1401">
        <v>344.4</v>
      </c>
      <c r="X1401">
        <v>1020</v>
      </c>
      <c r="Y1401">
        <v>90</v>
      </c>
      <c r="Z1401">
        <v>6.8</v>
      </c>
      <c r="AA1401">
        <v>0</v>
      </c>
      <c r="AB1401">
        <v>0</v>
      </c>
      <c r="AC1401">
        <v>0</v>
      </c>
      <c r="AD1401">
        <v>0</v>
      </c>
      <c r="AE1401" t="s">
        <v>4269</v>
      </c>
      <c r="AF1401" t="s">
        <v>4270</v>
      </c>
      <c r="AG1401">
        <v>0.57999999999999996</v>
      </c>
      <c r="AH1401" t="s">
        <v>36</v>
      </c>
      <c r="AI1401" t="s">
        <v>37</v>
      </c>
      <c r="AJ1401" t="s">
        <v>38</v>
      </c>
    </row>
    <row r="1402" spans="1:36" x14ac:dyDescent="0.25">
      <c r="A1402" t="s">
        <v>32</v>
      </c>
      <c r="B1402" t="s">
        <v>4271</v>
      </c>
      <c r="C1402">
        <f>YEAR(B1402)</f>
        <v>2003</v>
      </c>
      <c r="D1402">
        <v>62.7</v>
      </c>
      <c r="E1402">
        <v>53.7</v>
      </c>
      <c r="F1402">
        <v>57.1</v>
      </c>
      <c r="H1402" s="2">
        <f>IF(F1402-70.29&lt;=0,0,IF(F1402-70.29&lt;=1,1,2))</f>
        <v>0</v>
      </c>
      <c r="I1402">
        <v>62.7</v>
      </c>
      <c r="J1402">
        <v>53.7</v>
      </c>
      <c r="K1402">
        <v>57.1</v>
      </c>
      <c r="L1402">
        <v>44.8</v>
      </c>
      <c r="M1402">
        <v>64.5</v>
      </c>
      <c r="O1402">
        <v>1.2E-2</v>
      </c>
      <c r="P1402">
        <v>100</v>
      </c>
      <c r="Q1402">
        <v>4.17</v>
      </c>
      <c r="R1402" t="s">
        <v>40</v>
      </c>
      <c r="S1402">
        <v>0</v>
      </c>
      <c r="T1402">
        <v>0</v>
      </c>
      <c r="U1402">
        <v>0</v>
      </c>
      <c r="V1402">
        <v>11.4</v>
      </c>
      <c r="W1402">
        <v>45.7</v>
      </c>
      <c r="X1402">
        <v>1024.7</v>
      </c>
      <c r="Y1402">
        <v>92.6</v>
      </c>
      <c r="Z1402">
        <v>6.8</v>
      </c>
      <c r="AA1402">
        <v>0</v>
      </c>
      <c r="AB1402">
        <v>0</v>
      </c>
      <c r="AC1402">
        <v>0</v>
      </c>
      <c r="AD1402">
        <v>0</v>
      </c>
      <c r="AE1402" t="s">
        <v>4272</v>
      </c>
      <c r="AF1402" t="s">
        <v>4273</v>
      </c>
      <c r="AG1402">
        <v>0.61</v>
      </c>
      <c r="AH1402" t="s">
        <v>43</v>
      </c>
      <c r="AI1402" t="s">
        <v>44</v>
      </c>
      <c r="AJ1402" t="s">
        <v>40</v>
      </c>
    </row>
    <row r="1403" spans="1:36" x14ac:dyDescent="0.25">
      <c r="A1403" t="s">
        <v>32</v>
      </c>
      <c r="B1403" t="s">
        <v>4274</v>
      </c>
      <c r="C1403">
        <f>YEAR(B1403)</f>
        <v>2003</v>
      </c>
      <c r="D1403">
        <v>62.7</v>
      </c>
      <c r="E1403">
        <v>55.5</v>
      </c>
      <c r="F1403">
        <v>59.6</v>
      </c>
      <c r="H1403" s="2">
        <f>IF(F1403-70.29&lt;=0,0,IF(F1403-70.29&lt;=1,1,2))</f>
        <v>0</v>
      </c>
      <c r="I1403">
        <v>62.7</v>
      </c>
      <c r="J1403">
        <v>55.5</v>
      </c>
      <c r="K1403">
        <v>59.6</v>
      </c>
      <c r="L1403">
        <v>53.9</v>
      </c>
      <c r="M1403">
        <v>81.5</v>
      </c>
      <c r="O1403">
        <v>0.02</v>
      </c>
      <c r="P1403">
        <v>100</v>
      </c>
      <c r="Q1403">
        <v>4.17</v>
      </c>
      <c r="R1403" t="s">
        <v>40</v>
      </c>
      <c r="S1403">
        <v>0</v>
      </c>
      <c r="T1403">
        <v>0</v>
      </c>
      <c r="U1403">
        <v>0</v>
      </c>
      <c r="V1403">
        <v>17.2</v>
      </c>
      <c r="W1403">
        <v>48.5</v>
      </c>
      <c r="X1403">
        <v>1023.9</v>
      </c>
      <c r="Y1403">
        <v>94.6</v>
      </c>
      <c r="Z1403">
        <v>6.8</v>
      </c>
      <c r="AA1403">
        <v>0</v>
      </c>
      <c r="AB1403">
        <v>0</v>
      </c>
      <c r="AC1403">
        <v>0</v>
      </c>
      <c r="AD1403">
        <v>0</v>
      </c>
      <c r="AE1403" t="s">
        <v>4275</v>
      </c>
      <c r="AF1403" t="s">
        <v>4276</v>
      </c>
      <c r="AG1403">
        <v>0.65</v>
      </c>
      <c r="AH1403" t="s">
        <v>43</v>
      </c>
      <c r="AI1403" t="s">
        <v>97</v>
      </c>
      <c r="AJ1403" t="s">
        <v>40</v>
      </c>
    </row>
    <row r="1404" spans="1:36" x14ac:dyDescent="0.25">
      <c r="A1404" t="s">
        <v>32</v>
      </c>
      <c r="B1404" t="s">
        <v>4277</v>
      </c>
      <c r="C1404">
        <f>YEAR(B1404)</f>
        <v>2003</v>
      </c>
      <c r="D1404">
        <v>64.5</v>
      </c>
      <c r="E1404">
        <v>55.5</v>
      </c>
      <c r="F1404">
        <v>59.6</v>
      </c>
      <c r="H1404" s="2">
        <f>IF(F1404-70.29&lt;=0,0,IF(F1404-70.29&lt;=1,1,2))</f>
        <v>0</v>
      </c>
      <c r="I1404">
        <v>64.5</v>
      </c>
      <c r="J1404">
        <v>55.5</v>
      </c>
      <c r="K1404">
        <v>59.6</v>
      </c>
      <c r="L1404">
        <v>54.3</v>
      </c>
      <c r="M1404">
        <v>83.2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9.1999999999999993</v>
      </c>
      <c r="W1404">
        <v>140.69999999999999</v>
      </c>
      <c r="X1404">
        <v>1023.6</v>
      </c>
      <c r="Y1404">
        <v>93.8</v>
      </c>
      <c r="Z1404">
        <v>6.6</v>
      </c>
      <c r="AA1404">
        <v>0</v>
      </c>
      <c r="AB1404">
        <v>0</v>
      </c>
      <c r="AC1404">
        <v>0</v>
      </c>
      <c r="AD1404">
        <v>0</v>
      </c>
      <c r="AE1404" t="s">
        <v>4278</v>
      </c>
      <c r="AF1404" t="s">
        <v>4279</v>
      </c>
      <c r="AG1404">
        <v>0.68</v>
      </c>
      <c r="AH1404" t="s">
        <v>88</v>
      </c>
      <c r="AI1404" t="s">
        <v>89</v>
      </c>
      <c r="AJ1404" t="s">
        <v>90</v>
      </c>
    </row>
    <row r="1405" spans="1:36" x14ac:dyDescent="0.25">
      <c r="A1405" t="s">
        <v>32</v>
      </c>
      <c r="B1405" t="s">
        <v>4280</v>
      </c>
      <c r="C1405">
        <f>YEAR(B1405)</f>
        <v>2003</v>
      </c>
      <c r="D1405">
        <v>64.5</v>
      </c>
      <c r="E1405">
        <v>55.5</v>
      </c>
      <c r="F1405">
        <v>60.1</v>
      </c>
      <c r="H1405" s="2">
        <f>IF(F1405-70.29&lt;=0,0,IF(F1405-70.29&lt;=1,1,2))</f>
        <v>0</v>
      </c>
      <c r="I1405">
        <v>64.5</v>
      </c>
      <c r="J1405">
        <v>55.5</v>
      </c>
      <c r="K1405">
        <v>60.1</v>
      </c>
      <c r="L1405">
        <v>56.9</v>
      </c>
      <c r="M1405">
        <v>89.3</v>
      </c>
      <c r="O1405">
        <v>0.91</v>
      </c>
      <c r="P1405">
        <v>100</v>
      </c>
      <c r="Q1405">
        <v>8.33</v>
      </c>
      <c r="R1405" t="s">
        <v>40</v>
      </c>
      <c r="S1405">
        <v>0</v>
      </c>
      <c r="T1405">
        <v>0</v>
      </c>
      <c r="U1405">
        <v>0</v>
      </c>
      <c r="V1405">
        <v>5.8</v>
      </c>
      <c r="W1405">
        <v>143.6</v>
      </c>
      <c r="X1405">
        <v>1021.8</v>
      </c>
      <c r="Y1405">
        <v>80.400000000000006</v>
      </c>
      <c r="Z1405">
        <v>6.2</v>
      </c>
      <c r="AA1405">
        <v>0</v>
      </c>
      <c r="AB1405">
        <v>0</v>
      </c>
      <c r="AC1405">
        <v>0</v>
      </c>
      <c r="AD1405">
        <v>0</v>
      </c>
      <c r="AE1405" t="s">
        <v>4281</v>
      </c>
      <c r="AF1405" t="s">
        <v>4282</v>
      </c>
      <c r="AG1405">
        <v>0.71</v>
      </c>
      <c r="AH1405" t="s">
        <v>56</v>
      </c>
      <c r="AI1405" t="s">
        <v>57</v>
      </c>
      <c r="AJ1405" t="s">
        <v>40</v>
      </c>
    </row>
    <row r="1406" spans="1:36" x14ac:dyDescent="0.25">
      <c r="A1406" t="s">
        <v>32</v>
      </c>
      <c r="B1406" t="s">
        <v>4283</v>
      </c>
      <c r="C1406">
        <f>YEAR(B1406)</f>
        <v>2003</v>
      </c>
      <c r="D1406">
        <v>68.099999999999994</v>
      </c>
      <c r="E1406">
        <v>55.5</v>
      </c>
      <c r="F1406">
        <v>61.3</v>
      </c>
      <c r="H1406" s="2">
        <f>IF(F1406-70.29&lt;=0,0,IF(F1406-70.29&lt;=1,1,2))</f>
        <v>0</v>
      </c>
      <c r="I1406">
        <v>68.099999999999994</v>
      </c>
      <c r="J1406">
        <v>55.5</v>
      </c>
      <c r="K1406">
        <v>61.3</v>
      </c>
      <c r="L1406">
        <v>55.9</v>
      </c>
      <c r="M1406">
        <v>83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8.1</v>
      </c>
      <c r="W1406">
        <v>132.80000000000001</v>
      </c>
      <c r="X1406">
        <v>1023.1</v>
      </c>
      <c r="Y1406">
        <v>68.3</v>
      </c>
      <c r="Z1406">
        <v>6.8</v>
      </c>
      <c r="AA1406">
        <v>0</v>
      </c>
      <c r="AB1406">
        <v>0</v>
      </c>
      <c r="AC1406">
        <v>0</v>
      </c>
      <c r="AD1406">
        <v>0</v>
      </c>
      <c r="AE1406" t="s">
        <v>4284</v>
      </c>
      <c r="AF1406" t="s">
        <v>4285</v>
      </c>
      <c r="AG1406">
        <v>0.75</v>
      </c>
      <c r="AH1406" t="s">
        <v>36</v>
      </c>
      <c r="AI1406" t="s">
        <v>37</v>
      </c>
      <c r="AJ1406" t="s">
        <v>38</v>
      </c>
    </row>
    <row r="1407" spans="1:36" x14ac:dyDescent="0.25">
      <c r="A1407" t="s">
        <v>32</v>
      </c>
      <c r="B1407" t="s">
        <v>4286</v>
      </c>
      <c r="C1407">
        <f>YEAR(B1407)</f>
        <v>2003</v>
      </c>
      <c r="D1407">
        <v>68.099999999999994</v>
      </c>
      <c r="E1407">
        <v>55.5</v>
      </c>
      <c r="F1407">
        <v>61.1</v>
      </c>
      <c r="H1407" s="2">
        <f>IF(F1407-70.29&lt;=0,0,IF(F1407-70.29&lt;=1,1,2))</f>
        <v>0</v>
      </c>
      <c r="I1407">
        <v>68.099999999999994</v>
      </c>
      <c r="J1407">
        <v>55.5</v>
      </c>
      <c r="K1407">
        <v>61.1</v>
      </c>
      <c r="L1407">
        <v>55.5</v>
      </c>
      <c r="M1407">
        <v>82.6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8.1</v>
      </c>
      <c r="W1407">
        <v>142.69999999999999</v>
      </c>
      <c r="X1407">
        <v>1025.9000000000001</v>
      </c>
      <c r="Y1407">
        <v>33.299999999999997</v>
      </c>
      <c r="Z1407">
        <v>6.8</v>
      </c>
      <c r="AA1407">
        <v>0</v>
      </c>
      <c r="AB1407">
        <v>0</v>
      </c>
      <c r="AC1407">
        <v>0</v>
      </c>
      <c r="AD1407">
        <v>0</v>
      </c>
      <c r="AE1407" t="s">
        <v>4287</v>
      </c>
      <c r="AF1407" t="s">
        <v>4288</v>
      </c>
      <c r="AG1407">
        <v>0.75</v>
      </c>
      <c r="AH1407" t="s">
        <v>36</v>
      </c>
      <c r="AI1407" t="s">
        <v>37</v>
      </c>
      <c r="AJ1407" t="s">
        <v>38</v>
      </c>
    </row>
    <row r="1408" spans="1:36" x14ac:dyDescent="0.25">
      <c r="A1408" t="s">
        <v>32</v>
      </c>
      <c r="B1408" t="s">
        <v>4289</v>
      </c>
      <c r="C1408">
        <f>YEAR(B1408)</f>
        <v>2003</v>
      </c>
      <c r="D1408">
        <v>71.7</v>
      </c>
      <c r="E1408">
        <v>55.5</v>
      </c>
      <c r="F1408">
        <v>62.9</v>
      </c>
      <c r="H1408" s="2">
        <f>IF(F1408-70.29&lt;=0,0,IF(F1408-70.29&lt;=1,1,2))</f>
        <v>0</v>
      </c>
      <c r="I1408">
        <v>71.7</v>
      </c>
      <c r="J1408">
        <v>55.5</v>
      </c>
      <c r="K1408">
        <v>62.9</v>
      </c>
      <c r="L1408">
        <v>54</v>
      </c>
      <c r="M1408">
        <v>74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11.4</v>
      </c>
      <c r="W1408">
        <v>173.6</v>
      </c>
      <c r="X1408">
        <v>1023.5</v>
      </c>
      <c r="Y1408">
        <v>43.3</v>
      </c>
      <c r="Z1408">
        <v>6.7</v>
      </c>
      <c r="AA1408">
        <v>0</v>
      </c>
      <c r="AB1408">
        <v>0</v>
      </c>
      <c r="AC1408">
        <v>0</v>
      </c>
      <c r="AD1408">
        <v>0</v>
      </c>
      <c r="AE1408" t="s">
        <v>4290</v>
      </c>
      <c r="AF1408" t="s">
        <v>4291</v>
      </c>
      <c r="AG1408">
        <v>0.81</v>
      </c>
      <c r="AH1408" t="s">
        <v>36</v>
      </c>
      <c r="AI1408" t="s">
        <v>37</v>
      </c>
      <c r="AJ1408" t="s">
        <v>38</v>
      </c>
    </row>
    <row r="1409" spans="1:36" x14ac:dyDescent="0.25">
      <c r="A1409" t="s">
        <v>32</v>
      </c>
      <c r="B1409" t="s">
        <v>4292</v>
      </c>
      <c r="C1409">
        <f>YEAR(B1409)</f>
        <v>2003</v>
      </c>
      <c r="D1409">
        <v>69.900000000000006</v>
      </c>
      <c r="E1409">
        <v>55.5</v>
      </c>
      <c r="F1409">
        <v>64.8</v>
      </c>
      <c r="H1409" s="2">
        <f>IF(F1409-70.29&lt;=0,0,IF(F1409-70.29&lt;=1,1,2))</f>
        <v>0</v>
      </c>
      <c r="I1409">
        <v>69.900000000000006</v>
      </c>
      <c r="J1409">
        <v>55.5</v>
      </c>
      <c r="K1409">
        <v>64.8</v>
      </c>
      <c r="L1409">
        <v>57.3</v>
      </c>
      <c r="M1409">
        <v>77.3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12.8</v>
      </c>
      <c r="W1409">
        <v>318.8</v>
      </c>
      <c r="X1409">
        <v>1021.7</v>
      </c>
      <c r="Y1409">
        <v>37.799999999999997</v>
      </c>
      <c r="Z1409">
        <v>6.8</v>
      </c>
      <c r="AA1409">
        <v>0</v>
      </c>
      <c r="AB1409">
        <v>0</v>
      </c>
      <c r="AC1409">
        <v>0</v>
      </c>
      <c r="AD1409">
        <v>0</v>
      </c>
      <c r="AE1409" t="s">
        <v>4293</v>
      </c>
      <c r="AF1409" t="s">
        <v>4294</v>
      </c>
      <c r="AG1409">
        <v>0.85</v>
      </c>
      <c r="AH1409" t="s">
        <v>36</v>
      </c>
      <c r="AI1409" t="s">
        <v>702</v>
      </c>
      <c r="AJ1409" t="s">
        <v>38</v>
      </c>
    </row>
    <row r="1410" spans="1:36" x14ac:dyDescent="0.25">
      <c r="A1410" t="s">
        <v>32</v>
      </c>
      <c r="B1410" t="s">
        <v>4295</v>
      </c>
      <c r="C1410">
        <f>YEAR(B1410)</f>
        <v>2003</v>
      </c>
      <c r="D1410">
        <v>69.900000000000006</v>
      </c>
      <c r="E1410">
        <v>53.7</v>
      </c>
      <c r="F1410">
        <v>60.4</v>
      </c>
      <c r="H1410" s="2">
        <f>IF(F1410-70.29&lt;=0,0,IF(F1410-70.29&lt;=1,1,2))</f>
        <v>0</v>
      </c>
      <c r="I1410">
        <v>69.900000000000006</v>
      </c>
      <c r="J1410">
        <v>53.7</v>
      </c>
      <c r="K1410">
        <v>60.4</v>
      </c>
      <c r="L1410">
        <v>53.9</v>
      </c>
      <c r="M1410">
        <v>79.8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6.9</v>
      </c>
      <c r="W1410">
        <v>162</v>
      </c>
      <c r="X1410">
        <v>1021.2</v>
      </c>
      <c r="Y1410">
        <v>30</v>
      </c>
      <c r="Z1410">
        <v>6.7</v>
      </c>
      <c r="AA1410">
        <v>0</v>
      </c>
      <c r="AB1410">
        <v>0</v>
      </c>
      <c r="AC1410">
        <v>0</v>
      </c>
      <c r="AD1410">
        <v>0</v>
      </c>
      <c r="AE1410" t="s">
        <v>4296</v>
      </c>
      <c r="AF1410" t="s">
        <v>4297</v>
      </c>
      <c r="AG1410">
        <v>0.88</v>
      </c>
      <c r="AH1410" t="s">
        <v>36</v>
      </c>
      <c r="AI1410" t="s">
        <v>37</v>
      </c>
      <c r="AJ1410" t="s">
        <v>38</v>
      </c>
    </row>
    <row r="1411" spans="1:36" x14ac:dyDescent="0.25">
      <c r="A1411" t="s">
        <v>32</v>
      </c>
      <c r="B1411" t="s">
        <v>4298</v>
      </c>
      <c r="C1411">
        <f>YEAR(B1411)</f>
        <v>2003</v>
      </c>
      <c r="D1411">
        <v>68.099999999999994</v>
      </c>
      <c r="E1411">
        <v>53.7</v>
      </c>
      <c r="F1411">
        <v>60</v>
      </c>
      <c r="H1411" s="2">
        <f>IF(F1411-70.29&lt;=0,0,IF(F1411-70.29&lt;=1,1,2))</f>
        <v>0</v>
      </c>
      <c r="I1411">
        <v>68.099999999999994</v>
      </c>
      <c r="J1411">
        <v>53.7</v>
      </c>
      <c r="K1411">
        <v>60</v>
      </c>
      <c r="L1411">
        <v>53</v>
      </c>
      <c r="M1411">
        <v>78.2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11.4</v>
      </c>
      <c r="W1411">
        <v>143.80000000000001</v>
      </c>
      <c r="X1411">
        <v>1021.1</v>
      </c>
      <c r="Y1411">
        <v>30</v>
      </c>
      <c r="Z1411">
        <v>6.7</v>
      </c>
      <c r="AA1411">
        <v>0</v>
      </c>
      <c r="AB1411">
        <v>0</v>
      </c>
      <c r="AC1411">
        <v>0</v>
      </c>
      <c r="AD1411">
        <v>0</v>
      </c>
      <c r="AE1411" t="s">
        <v>4299</v>
      </c>
      <c r="AF1411" t="s">
        <v>4300</v>
      </c>
      <c r="AG1411">
        <v>0.91</v>
      </c>
      <c r="AH1411" t="s">
        <v>36</v>
      </c>
      <c r="AI1411" t="s">
        <v>37</v>
      </c>
      <c r="AJ1411" t="s">
        <v>38</v>
      </c>
    </row>
    <row r="1412" spans="1:36" x14ac:dyDescent="0.25">
      <c r="A1412" t="s">
        <v>32</v>
      </c>
      <c r="B1412" t="s">
        <v>4301</v>
      </c>
      <c r="C1412">
        <f>YEAR(B1412)</f>
        <v>2003</v>
      </c>
      <c r="D1412">
        <v>68.099999999999994</v>
      </c>
      <c r="E1412">
        <v>53.7</v>
      </c>
      <c r="F1412">
        <v>61.3</v>
      </c>
      <c r="H1412" s="2">
        <f>IF(F1412-70.29&lt;=0,0,IF(F1412-70.29&lt;=1,1,2))</f>
        <v>0</v>
      </c>
      <c r="I1412">
        <v>68.099999999999994</v>
      </c>
      <c r="J1412">
        <v>53.7</v>
      </c>
      <c r="K1412">
        <v>61.3</v>
      </c>
      <c r="L1412">
        <v>54.8</v>
      </c>
      <c r="M1412">
        <v>80.099999999999994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10.3</v>
      </c>
      <c r="W1412">
        <v>137.1</v>
      </c>
      <c r="X1412">
        <v>1021.3</v>
      </c>
      <c r="Y1412">
        <v>35</v>
      </c>
      <c r="Z1412">
        <v>6.8</v>
      </c>
      <c r="AA1412">
        <v>0</v>
      </c>
      <c r="AB1412">
        <v>0</v>
      </c>
      <c r="AC1412">
        <v>0</v>
      </c>
      <c r="AD1412">
        <v>0</v>
      </c>
      <c r="AE1412" t="s">
        <v>4302</v>
      </c>
      <c r="AF1412" t="s">
        <v>4303</v>
      </c>
      <c r="AG1412">
        <v>0.95</v>
      </c>
      <c r="AH1412" t="s">
        <v>36</v>
      </c>
      <c r="AI1412" t="s">
        <v>37</v>
      </c>
      <c r="AJ1412" t="s">
        <v>38</v>
      </c>
    </row>
    <row r="1413" spans="1:36" x14ac:dyDescent="0.25">
      <c r="A1413" t="s">
        <v>32</v>
      </c>
      <c r="B1413" t="s">
        <v>4304</v>
      </c>
      <c r="C1413">
        <f>YEAR(B1413)</f>
        <v>2003</v>
      </c>
      <c r="D1413">
        <v>69.900000000000006</v>
      </c>
      <c r="E1413">
        <v>55.5</v>
      </c>
      <c r="F1413">
        <v>60.8</v>
      </c>
      <c r="H1413" s="2">
        <f>IF(F1413-70.29&lt;=0,0,IF(F1413-70.29&lt;=1,1,2))</f>
        <v>0</v>
      </c>
      <c r="I1413">
        <v>69.900000000000006</v>
      </c>
      <c r="J1413">
        <v>55.5</v>
      </c>
      <c r="K1413">
        <v>60.8</v>
      </c>
      <c r="L1413">
        <v>55.2</v>
      </c>
      <c r="M1413">
        <v>82.3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10.3</v>
      </c>
      <c r="W1413">
        <v>158.9</v>
      </c>
      <c r="X1413">
        <v>1019.9</v>
      </c>
      <c r="Y1413">
        <v>38.700000000000003</v>
      </c>
      <c r="Z1413">
        <v>6.8</v>
      </c>
      <c r="AA1413">
        <v>0</v>
      </c>
      <c r="AB1413">
        <v>0</v>
      </c>
      <c r="AC1413">
        <v>0</v>
      </c>
      <c r="AD1413">
        <v>0</v>
      </c>
      <c r="AE1413" t="s">
        <v>4305</v>
      </c>
      <c r="AF1413" t="s">
        <v>4306</v>
      </c>
      <c r="AG1413">
        <v>0.98</v>
      </c>
      <c r="AH1413" t="s">
        <v>36</v>
      </c>
      <c r="AI1413" t="s">
        <v>37</v>
      </c>
      <c r="AJ1413" t="s">
        <v>38</v>
      </c>
    </row>
    <row r="1414" spans="1:36" x14ac:dyDescent="0.25">
      <c r="A1414" t="s">
        <v>32</v>
      </c>
      <c r="B1414" t="s">
        <v>4307</v>
      </c>
      <c r="C1414">
        <f>YEAR(B1414)</f>
        <v>2003</v>
      </c>
      <c r="D1414">
        <v>68.099999999999994</v>
      </c>
      <c r="E1414">
        <v>55.5</v>
      </c>
      <c r="F1414">
        <v>61.1</v>
      </c>
      <c r="H1414" s="2">
        <f>IF(F1414-70.29&lt;=0,0,IF(F1414-70.29&lt;=1,1,2))</f>
        <v>0</v>
      </c>
      <c r="I1414">
        <v>68.099999999999994</v>
      </c>
      <c r="J1414">
        <v>55.5</v>
      </c>
      <c r="K1414">
        <v>61.1</v>
      </c>
      <c r="L1414">
        <v>54.8</v>
      </c>
      <c r="M1414">
        <v>80.3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6.9</v>
      </c>
      <c r="W1414">
        <v>189.3</v>
      </c>
      <c r="X1414">
        <v>1019.4</v>
      </c>
      <c r="Y1414">
        <v>50.8</v>
      </c>
      <c r="Z1414">
        <v>6.8</v>
      </c>
      <c r="AA1414">
        <v>0</v>
      </c>
      <c r="AB1414">
        <v>0</v>
      </c>
      <c r="AC1414">
        <v>0</v>
      </c>
      <c r="AD1414">
        <v>0</v>
      </c>
      <c r="AE1414" t="s">
        <v>4308</v>
      </c>
      <c r="AF1414" t="s">
        <v>4309</v>
      </c>
      <c r="AG1414">
        <v>0</v>
      </c>
      <c r="AH1414" t="s">
        <v>36</v>
      </c>
      <c r="AI1414" t="s">
        <v>37</v>
      </c>
      <c r="AJ1414" t="s">
        <v>38</v>
      </c>
    </row>
    <row r="1415" spans="1:36" x14ac:dyDescent="0.25">
      <c r="A1415" t="s">
        <v>32</v>
      </c>
      <c r="B1415" t="s">
        <v>4310</v>
      </c>
      <c r="C1415">
        <f>YEAR(B1415)</f>
        <v>2003</v>
      </c>
      <c r="D1415">
        <v>68.099999999999994</v>
      </c>
      <c r="E1415">
        <v>57.3</v>
      </c>
      <c r="F1415">
        <v>61.5</v>
      </c>
      <c r="H1415" s="2">
        <f>IF(F1415-70.29&lt;=0,0,IF(F1415-70.29&lt;=1,1,2))</f>
        <v>0</v>
      </c>
      <c r="I1415">
        <v>68.099999999999994</v>
      </c>
      <c r="J1415">
        <v>57.3</v>
      </c>
      <c r="K1415">
        <v>61.5</v>
      </c>
      <c r="L1415">
        <v>53.8</v>
      </c>
      <c r="M1415">
        <v>76.2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9.1999999999999993</v>
      </c>
      <c r="W1415">
        <v>135.69999999999999</v>
      </c>
      <c r="X1415">
        <v>1020.2</v>
      </c>
      <c r="Y1415">
        <v>76.7</v>
      </c>
      <c r="Z1415">
        <v>6.8</v>
      </c>
      <c r="AA1415">
        <v>0</v>
      </c>
      <c r="AB1415">
        <v>0</v>
      </c>
      <c r="AC1415">
        <v>0</v>
      </c>
      <c r="AD1415">
        <v>0</v>
      </c>
      <c r="AE1415" t="s">
        <v>4311</v>
      </c>
      <c r="AF1415" t="s">
        <v>4312</v>
      </c>
      <c r="AG1415">
        <v>0.05</v>
      </c>
      <c r="AH1415" t="s">
        <v>36</v>
      </c>
      <c r="AI1415" t="s">
        <v>37</v>
      </c>
      <c r="AJ1415" t="s">
        <v>38</v>
      </c>
    </row>
    <row r="1416" spans="1:36" x14ac:dyDescent="0.25">
      <c r="A1416" t="s">
        <v>32</v>
      </c>
      <c r="B1416" t="s">
        <v>4313</v>
      </c>
      <c r="C1416">
        <f>YEAR(B1416)</f>
        <v>2003</v>
      </c>
      <c r="D1416">
        <v>66.3</v>
      </c>
      <c r="E1416">
        <v>53.7</v>
      </c>
      <c r="F1416">
        <v>59.6</v>
      </c>
      <c r="H1416" s="2">
        <f>IF(F1416-70.29&lt;=0,0,IF(F1416-70.29&lt;=1,1,2))</f>
        <v>0</v>
      </c>
      <c r="I1416">
        <v>66.3</v>
      </c>
      <c r="J1416">
        <v>53.7</v>
      </c>
      <c r="K1416">
        <v>59.6</v>
      </c>
      <c r="L1416">
        <v>54.1</v>
      </c>
      <c r="M1416">
        <v>82.6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13.9</v>
      </c>
      <c r="W1416">
        <v>126.8</v>
      </c>
      <c r="X1416">
        <v>1021.6</v>
      </c>
      <c r="Y1416">
        <v>50</v>
      </c>
      <c r="Z1416">
        <v>6.3</v>
      </c>
      <c r="AA1416">
        <v>0</v>
      </c>
      <c r="AB1416">
        <v>0</v>
      </c>
      <c r="AC1416">
        <v>0</v>
      </c>
      <c r="AD1416">
        <v>0</v>
      </c>
      <c r="AE1416" t="s">
        <v>4314</v>
      </c>
      <c r="AF1416" t="s">
        <v>4315</v>
      </c>
      <c r="AG1416">
        <v>0.08</v>
      </c>
      <c r="AH1416" t="s">
        <v>36</v>
      </c>
      <c r="AI1416" t="s">
        <v>37</v>
      </c>
      <c r="AJ1416" t="s">
        <v>38</v>
      </c>
    </row>
    <row r="1417" spans="1:36" x14ac:dyDescent="0.25">
      <c r="A1417" t="s">
        <v>32</v>
      </c>
      <c r="B1417" t="s">
        <v>4316</v>
      </c>
      <c r="C1417">
        <f>YEAR(B1417)</f>
        <v>2003</v>
      </c>
      <c r="D1417">
        <v>69.900000000000006</v>
      </c>
      <c r="E1417">
        <v>55.5</v>
      </c>
      <c r="F1417">
        <v>62.3</v>
      </c>
      <c r="H1417" s="2">
        <f>IF(F1417-70.29&lt;=0,0,IF(F1417-70.29&lt;=1,1,2))</f>
        <v>0</v>
      </c>
      <c r="I1417">
        <v>69.900000000000006</v>
      </c>
      <c r="J1417">
        <v>55.5</v>
      </c>
      <c r="K1417">
        <v>62.3</v>
      </c>
      <c r="L1417">
        <v>55.2</v>
      </c>
      <c r="M1417">
        <v>78.099999999999994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11.4</v>
      </c>
      <c r="W1417">
        <v>152.69999999999999</v>
      </c>
      <c r="X1417">
        <v>1017.3</v>
      </c>
      <c r="Y1417">
        <v>54.3</v>
      </c>
      <c r="Z1417">
        <v>6.8</v>
      </c>
      <c r="AA1417">
        <v>0</v>
      </c>
      <c r="AB1417">
        <v>0</v>
      </c>
      <c r="AC1417">
        <v>0</v>
      </c>
      <c r="AD1417">
        <v>0</v>
      </c>
      <c r="AE1417" t="s">
        <v>4317</v>
      </c>
      <c r="AF1417" t="s">
        <v>4318</v>
      </c>
      <c r="AG1417">
        <v>0.12</v>
      </c>
      <c r="AH1417" t="s">
        <v>36</v>
      </c>
      <c r="AI1417" t="s">
        <v>37</v>
      </c>
      <c r="AJ1417" t="s">
        <v>38</v>
      </c>
    </row>
    <row r="1418" spans="1:36" x14ac:dyDescent="0.25">
      <c r="A1418" t="s">
        <v>32</v>
      </c>
      <c r="B1418" t="s">
        <v>4319</v>
      </c>
      <c r="C1418">
        <f>YEAR(B1418)</f>
        <v>2003</v>
      </c>
      <c r="D1418">
        <v>69.900000000000006</v>
      </c>
      <c r="E1418">
        <v>55.5</v>
      </c>
      <c r="F1418">
        <v>62.9</v>
      </c>
      <c r="H1418" s="2">
        <f>IF(F1418-70.29&lt;=0,0,IF(F1418-70.29&lt;=1,1,2))</f>
        <v>0</v>
      </c>
      <c r="I1418">
        <v>69.900000000000006</v>
      </c>
      <c r="J1418">
        <v>55.5</v>
      </c>
      <c r="K1418">
        <v>62.9</v>
      </c>
      <c r="L1418">
        <v>53</v>
      </c>
      <c r="M1418">
        <v>70.599999999999994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12.8</v>
      </c>
      <c r="W1418">
        <v>135.5</v>
      </c>
      <c r="X1418">
        <v>1014.6</v>
      </c>
      <c r="Y1418">
        <v>30</v>
      </c>
      <c r="Z1418">
        <v>6.8</v>
      </c>
      <c r="AA1418">
        <v>0</v>
      </c>
      <c r="AB1418">
        <v>0</v>
      </c>
      <c r="AC1418">
        <v>0</v>
      </c>
      <c r="AD1418">
        <v>0</v>
      </c>
      <c r="AE1418" t="s">
        <v>4320</v>
      </c>
      <c r="AF1418" t="s">
        <v>4321</v>
      </c>
      <c r="AG1418">
        <v>0.15</v>
      </c>
      <c r="AH1418" t="s">
        <v>36</v>
      </c>
      <c r="AI1418" t="s">
        <v>37</v>
      </c>
      <c r="AJ1418" t="s">
        <v>38</v>
      </c>
    </row>
    <row r="1419" spans="1:36" x14ac:dyDescent="0.25">
      <c r="A1419" t="s">
        <v>32</v>
      </c>
      <c r="B1419" t="s">
        <v>4322</v>
      </c>
      <c r="C1419">
        <f>YEAR(B1419)</f>
        <v>2003</v>
      </c>
      <c r="D1419">
        <v>73.5</v>
      </c>
      <c r="E1419">
        <v>57.3</v>
      </c>
      <c r="F1419">
        <v>64.400000000000006</v>
      </c>
      <c r="H1419" s="2">
        <f>IF(F1419-70.29&lt;=0,0,IF(F1419-70.29&lt;=1,1,2))</f>
        <v>0</v>
      </c>
      <c r="I1419">
        <v>73.5</v>
      </c>
      <c r="J1419">
        <v>57.3</v>
      </c>
      <c r="K1419">
        <v>64.400000000000006</v>
      </c>
      <c r="L1419">
        <v>53.2</v>
      </c>
      <c r="M1419">
        <v>67.900000000000006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12.8</v>
      </c>
      <c r="W1419">
        <v>163.6</v>
      </c>
      <c r="X1419">
        <v>1015</v>
      </c>
      <c r="Y1419">
        <v>30</v>
      </c>
      <c r="Z1419">
        <v>6.7</v>
      </c>
      <c r="AA1419">
        <v>0</v>
      </c>
      <c r="AB1419">
        <v>0</v>
      </c>
      <c r="AC1419">
        <v>0</v>
      </c>
      <c r="AD1419">
        <v>0</v>
      </c>
      <c r="AE1419" t="s">
        <v>4323</v>
      </c>
      <c r="AF1419" t="s">
        <v>4324</v>
      </c>
      <c r="AG1419">
        <v>0.18</v>
      </c>
      <c r="AH1419" t="s">
        <v>36</v>
      </c>
      <c r="AI1419" t="s">
        <v>37</v>
      </c>
      <c r="AJ1419" t="s">
        <v>38</v>
      </c>
    </row>
    <row r="1420" spans="1:36" x14ac:dyDescent="0.25">
      <c r="A1420" t="s">
        <v>32</v>
      </c>
      <c r="B1420" t="s">
        <v>4325</v>
      </c>
      <c r="C1420">
        <f>YEAR(B1420)</f>
        <v>2003</v>
      </c>
      <c r="D1420">
        <v>73.5</v>
      </c>
      <c r="E1420">
        <v>55.5</v>
      </c>
      <c r="F1420">
        <v>62.9</v>
      </c>
      <c r="H1420" s="2">
        <f>IF(F1420-70.29&lt;=0,0,IF(F1420-70.29&lt;=1,1,2))</f>
        <v>0</v>
      </c>
      <c r="I1420">
        <v>73.5</v>
      </c>
      <c r="J1420">
        <v>55.5</v>
      </c>
      <c r="K1420">
        <v>62.9</v>
      </c>
      <c r="L1420">
        <v>54.3</v>
      </c>
      <c r="M1420">
        <v>74.599999999999994</v>
      </c>
      <c r="O1420">
        <v>0.161</v>
      </c>
      <c r="P1420">
        <v>100</v>
      </c>
      <c r="Q1420">
        <v>4.17</v>
      </c>
      <c r="R1420" t="s">
        <v>40</v>
      </c>
      <c r="S1420">
        <v>0</v>
      </c>
      <c r="T1420">
        <v>0</v>
      </c>
      <c r="U1420">
        <v>0</v>
      </c>
      <c r="V1420">
        <v>11.4</v>
      </c>
      <c r="W1420">
        <v>171.2</v>
      </c>
      <c r="X1420">
        <v>1014.7</v>
      </c>
      <c r="Y1420">
        <v>68.099999999999994</v>
      </c>
      <c r="Z1420">
        <v>6.6</v>
      </c>
      <c r="AA1420">
        <v>0</v>
      </c>
      <c r="AB1420">
        <v>0</v>
      </c>
      <c r="AC1420">
        <v>0</v>
      </c>
      <c r="AD1420">
        <v>0</v>
      </c>
      <c r="AE1420" t="s">
        <v>4326</v>
      </c>
      <c r="AF1420" t="s">
        <v>4327</v>
      </c>
      <c r="AG1420">
        <v>0.25</v>
      </c>
      <c r="AH1420" t="s">
        <v>56</v>
      </c>
      <c r="AI1420" t="s">
        <v>65</v>
      </c>
      <c r="AJ1420" t="s">
        <v>40</v>
      </c>
    </row>
    <row r="1421" spans="1:36" x14ac:dyDescent="0.25">
      <c r="A1421" t="s">
        <v>32</v>
      </c>
      <c r="B1421" t="s">
        <v>4328</v>
      </c>
      <c r="C1421">
        <f>YEAR(B1421)</f>
        <v>2003</v>
      </c>
      <c r="D1421">
        <v>66.3</v>
      </c>
      <c r="E1421">
        <v>53.7</v>
      </c>
      <c r="F1421">
        <v>58.6</v>
      </c>
      <c r="G1421" s="2">
        <f>AVERAGE(F1421:F1511)</f>
        <v>54.108791208791203</v>
      </c>
      <c r="H1421" s="2">
        <f>IF(F1421-54.11&lt;=0,0,IF(F1421-54.11&lt;=1,1,2))</f>
        <v>2</v>
      </c>
      <c r="I1421">
        <v>66.3</v>
      </c>
      <c r="J1421">
        <v>53.7</v>
      </c>
      <c r="K1421">
        <v>58.6</v>
      </c>
      <c r="L1421">
        <v>50.8</v>
      </c>
      <c r="M1421">
        <v>76.400000000000006</v>
      </c>
      <c r="O1421">
        <v>0.24</v>
      </c>
      <c r="P1421">
        <v>100</v>
      </c>
      <c r="Q1421">
        <v>8.33</v>
      </c>
      <c r="R1421" t="s">
        <v>40</v>
      </c>
      <c r="S1421">
        <v>0</v>
      </c>
      <c r="T1421">
        <v>0</v>
      </c>
      <c r="U1421">
        <v>0</v>
      </c>
      <c r="V1421">
        <v>19.5</v>
      </c>
      <c r="W1421">
        <v>227.4</v>
      </c>
      <c r="X1421">
        <v>1014.2</v>
      </c>
      <c r="Y1421">
        <v>56.1</v>
      </c>
      <c r="Z1421">
        <v>6.8</v>
      </c>
      <c r="AA1421">
        <v>0</v>
      </c>
      <c r="AB1421">
        <v>0</v>
      </c>
      <c r="AC1421">
        <v>0</v>
      </c>
      <c r="AD1421">
        <v>0</v>
      </c>
      <c r="AE1421" t="s">
        <v>4329</v>
      </c>
      <c r="AF1421" t="s">
        <v>4330</v>
      </c>
      <c r="AG1421">
        <v>0.25</v>
      </c>
      <c r="AH1421" t="s">
        <v>56</v>
      </c>
      <c r="AI1421" t="s">
        <v>101</v>
      </c>
      <c r="AJ1421" t="s">
        <v>40</v>
      </c>
    </row>
    <row r="1422" spans="1:36" x14ac:dyDescent="0.25">
      <c r="A1422" t="s">
        <v>32</v>
      </c>
      <c r="B1422" t="s">
        <v>4331</v>
      </c>
      <c r="C1422">
        <f>YEAR(B1422)</f>
        <v>2003</v>
      </c>
      <c r="D1422">
        <v>62.7</v>
      </c>
      <c r="E1422">
        <v>59.1</v>
      </c>
      <c r="F1422">
        <v>61.3</v>
      </c>
      <c r="H1422" s="2">
        <f>IF(F1422-54.11&lt;=0,0,IF(F1422-54.11&lt;=1,1,2))</f>
        <v>2</v>
      </c>
      <c r="I1422">
        <v>62.7</v>
      </c>
      <c r="J1422">
        <v>59.1</v>
      </c>
      <c r="K1422">
        <v>61.3</v>
      </c>
      <c r="L1422">
        <v>52.7</v>
      </c>
      <c r="M1422">
        <v>73.5</v>
      </c>
      <c r="O1422">
        <v>0.14899999999999999</v>
      </c>
      <c r="P1422">
        <v>100</v>
      </c>
      <c r="Q1422">
        <v>8.33</v>
      </c>
      <c r="R1422" t="s">
        <v>40</v>
      </c>
      <c r="S1422">
        <v>0</v>
      </c>
      <c r="T1422">
        <v>0</v>
      </c>
      <c r="U1422">
        <v>0</v>
      </c>
      <c r="V1422">
        <v>17.2</v>
      </c>
      <c r="W1422">
        <v>349.2</v>
      </c>
      <c r="X1422">
        <v>1020.4</v>
      </c>
      <c r="Y1422">
        <v>80.400000000000006</v>
      </c>
      <c r="Z1422">
        <v>6.7</v>
      </c>
      <c r="AA1422">
        <v>0</v>
      </c>
      <c r="AB1422">
        <v>0</v>
      </c>
      <c r="AC1422">
        <v>0</v>
      </c>
      <c r="AD1422">
        <v>0</v>
      </c>
      <c r="AE1422" t="s">
        <v>4332</v>
      </c>
      <c r="AF1422" t="s">
        <v>4333</v>
      </c>
      <c r="AG1422">
        <v>0.28000000000000003</v>
      </c>
      <c r="AH1422" t="s">
        <v>56</v>
      </c>
      <c r="AI1422" t="s">
        <v>57</v>
      </c>
      <c r="AJ1422" t="s">
        <v>40</v>
      </c>
    </row>
    <row r="1423" spans="1:36" x14ac:dyDescent="0.25">
      <c r="A1423" t="s">
        <v>32</v>
      </c>
      <c r="B1423" t="s">
        <v>4334</v>
      </c>
      <c r="C1423">
        <f>YEAR(B1423)</f>
        <v>2003</v>
      </c>
      <c r="D1423">
        <v>60.9</v>
      </c>
      <c r="E1423">
        <v>57.3</v>
      </c>
      <c r="F1423">
        <v>59.1</v>
      </c>
      <c r="H1423" s="2">
        <f>IF(F1423-54.11&lt;=0,0,IF(F1423-54.11&lt;=1,1,2))</f>
        <v>2</v>
      </c>
      <c r="I1423">
        <v>60.9</v>
      </c>
      <c r="J1423">
        <v>57.3</v>
      </c>
      <c r="K1423">
        <v>59.1</v>
      </c>
      <c r="L1423">
        <v>43.8</v>
      </c>
      <c r="M1423">
        <v>57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23</v>
      </c>
      <c r="W1423">
        <v>326.8</v>
      </c>
      <c r="X1423">
        <v>1021.1</v>
      </c>
      <c r="Y1423">
        <v>90</v>
      </c>
      <c r="Z1423">
        <v>6.8</v>
      </c>
      <c r="AA1423">
        <v>0</v>
      </c>
      <c r="AB1423">
        <v>0</v>
      </c>
      <c r="AC1423">
        <v>0</v>
      </c>
      <c r="AD1423">
        <v>0</v>
      </c>
      <c r="AE1423" t="s">
        <v>4335</v>
      </c>
      <c r="AF1423" t="s">
        <v>4336</v>
      </c>
      <c r="AG1423">
        <v>0.32</v>
      </c>
      <c r="AH1423" t="s">
        <v>36</v>
      </c>
      <c r="AI1423" t="s">
        <v>37</v>
      </c>
      <c r="AJ1423" t="s">
        <v>38</v>
      </c>
    </row>
    <row r="1424" spans="1:36" x14ac:dyDescent="0.25">
      <c r="A1424" t="s">
        <v>32</v>
      </c>
      <c r="B1424" t="s">
        <v>4337</v>
      </c>
      <c r="C1424">
        <f>YEAR(B1424)</f>
        <v>2003</v>
      </c>
      <c r="D1424">
        <v>59.1</v>
      </c>
      <c r="E1424">
        <v>57.3</v>
      </c>
      <c r="F1424">
        <v>58.3</v>
      </c>
      <c r="H1424" s="2">
        <f>IF(F1424-54.11&lt;=0,0,IF(F1424-54.11&lt;=1,1,2))</f>
        <v>2</v>
      </c>
      <c r="I1424">
        <v>59.1</v>
      </c>
      <c r="J1424">
        <v>57.3</v>
      </c>
      <c r="K1424">
        <v>58.3</v>
      </c>
      <c r="L1424">
        <v>43.7</v>
      </c>
      <c r="M1424">
        <v>58.5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31.1</v>
      </c>
      <c r="W1424">
        <v>328.2</v>
      </c>
      <c r="X1424">
        <v>1021.3</v>
      </c>
      <c r="Y1424">
        <v>88.3</v>
      </c>
      <c r="Z1424">
        <v>6.8</v>
      </c>
      <c r="AA1424">
        <v>0</v>
      </c>
      <c r="AB1424">
        <v>0</v>
      </c>
      <c r="AC1424">
        <v>0</v>
      </c>
      <c r="AD1424">
        <v>0</v>
      </c>
      <c r="AE1424" t="s">
        <v>4338</v>
      </c>
      <c r="AF1424" t="s">
        <v>4339</v>
      </c>
      <c r="AG1424">
        <v>0.35</v>
      </c>
      <c r="AH1424" t="s">
        <v>36</v>
      </c>
      <c r="AI1424" t="s">
        <v>37</v>
      </c>
      <c r="AJ1424" t="s">
        <v>344</v>
      </c>
    </row>
    <row r="1425" spans="1:36" x14ac:dyDescent="0.25">
      <c r="A1425" t="s">
        <v>32</v>
      </c>
      <c r="B1425" t="s">
        <v>4340</v>
      </c>
      <c r="C1425">
        <f>YEAR(B1425)</f>
        <v>2003</v>
      </c>
      <c r="D1425">
        <v>62.7</v>
      </c>
      <c r="E1425">
        <v>57.3</v>
      </c>
      <c r="F1425">
        <v>58.6</v>
      </c>
      <c r="H1425" s="2">
        <f>IF(F1425-54.11&lt;=0,0,IF(F1425-54.11&lt;=1,1,2))</f>
        <v>2</v>
      </c>
      <c r="I1425">
        <v>62.7</v>
      </c>
      <c r="J1425">
        <v>57.3</v>
      </c>
      <c r="K1425">
        <v>58.6</v>
      </c>
      <c r="L1425">
        <v>42.9</v>
      </c>
      <c r="M1425">
        <v>56.2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21.9</v>
      </c>
      <c r="W1425">
        <v>307.5</v>
      </c>
      <c r="X1425">
        <v>1020.9</v>
      </c>
      <c r="Y1425">
        <v>67.400000000000006</v>
      </c>
      <c r="Z1425">
        <v>6.8</v>
      </c>
      <c r="AA1425">
        <v>0</v>
      </c>
      <c r="AB1425">
        <v>0</v>
      </c>
      <c r="AC1425">
        <v>0</v>
      </c>
      <c r="AD1425">
        <v>0</v>
      </c>
      <c r="AE1425" t="s">
        <v>4341</v>
      </c>
      <c r="AF1425" t="s">
        <v>4342</v>
      </c>
      <c r="AG1425">
        <v>0.38</v>
      </c>
      <c r="AH1425" t="s">
        <v>36</v>
      </c>
      <c r="AI1425" t="s">
        <v>37</v>
      </c>
      <c r="AJ1425" t="s">
        <v>38</v>
      </c>
    </row>
    <row r="1426" spans="1:36" x14ac:dyDescent="0.25">
      <c r="A1426" t="s">
        <v>32</v>
      </c>
      <c r="B1426" t="s">
        <v>4343</v>
      </c>
      <c r="C1426">
        <f>YEAR(B1426)</f>
        <v>2003</v>
      </c>
      <c r="D1426">
        <v>68.099999999999994</v>
      </c>
      <c r="E1426">
        <v>48.3</v>
      </c>
      <c r="F1426">
        <v>57.2</v>
      </c>
      <c r="H1426" s="2">
        <f>IF(F1426-54.11&lt;=0,0,IF(F1426-54.11&lt;=1,1,2))</f>
        <v>2</v>
      </c>
      <c r="I1426">
        <v>68.099999999999994</v>
      </c>
      <c r="J1426">
        <v>43.8</v>
      </c>
      <c r="K1426">
        <v>56.3</v>
      </c>
      <c r="L1426">
        <v>44.2</v>
      </c>
      <c r="M1426">
        <v>62.6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16.100000000000001</v>
      </c>
      <c r="W1426">
        <v>197.1</v>
      </c>
      <c r="X1426">
        <v>1015.1</v>
      </c>
      <c r="Y1426">
        <v>31.8</v>
      </c>
      <c r="Z1426">
        <v>6.8</v>
      </c>
      <c r="AA1426">
        <v>0</v>
      </c>
      <c r="AB1426">
        <v>0</v>
      </c>
      <c r="AC1426">
        <v>0</v>
      </c>
      <c r="AD1426">
        <v>0</v>
      </c>
      <c r="AE1426" t="s">
        <v>4344</v>
      </c>
      <c r="AF1426" t="s">
        <v>4345</v>
      </c>
      <c r="AG1426">
        <v>0.42</v>
      </c>
      <c r="AH1426" t="s">
        <v>36</v>
      </c>
      <c r="AI1426" t="s">
        <v>37</v>
      </c>
      <c r="AJ1426" t="s">
        <v>38</v>
      </c>
    </row>
    <row r="1427" spans="1:36" x14ac:dyDescent="0.25">
      <c r="A1427" t="s">
        <v>32</v>
      </c>
      <c r="B1427" t="s">
        <v>4346</v>
      </c>
      <c r="C1427">
        <f>YEAR(B1427)</f>
        <v>2003</v>
      </c>
      <c r="D1427">
        <v>71.7</v>
      </c>
      <c r="E1427">
        <v>53.7</v>
      </c>
      <c r="F1427">
        <v>61.7</v>
      </c>
      <c r="H1427" s="2">
        <f>IF(F1427-54.11&lt;=0,0,IF(F1427-54.11&lt;=1,1,2))</f>
        <v>2</v>
      </c>
      <c r="I1427">
        <v>71.7</v>
      </c>
      <c r="J1427">
        <v>53.7</v>
      </c>
      <c r="K1427">
        <v>61.7</v>
      </c>
      <c r="L1427">
        <v>52.9</v>
      </c>
      <c r="M1427">
        <v>73.7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23</v>
      </c>
      <c r="W1427">
        <v>165.3</v>
      </c>
      <c r="X1427">
        <v>1008.9</v>
      </c>
      <c r="Y1427">
        <v>55.8</v>
      </c>
      <c r="Z1427">
        <v>6.8</v>
      </c>
      <c r="AA1427">
        <v>0</v>
      </c>
      <c r="AB1427">
        <v>0</v>
      </c>
      <c r="AC1427">
        <v>0</v>
      </c>
      <c r="AD1427">
        <v>0</v>
      </c>
      <c r="AE1427" t="s">
        <v>4347</v>
      </c>
      <c r="AF1427" t="s">
        <v>4348</v>
      </c>
      <c r="AG1427">
        <v>0.45</v>
      </c>
      <c r="AH1427" t="s">
        <v>36</v>
      </c>
      <c r="AI1427" t="s">
        <v>37</v>
      </c>
      <c r="AJ1427" t="s">
        <v>38</v>
      </c>
    </row>
    <row r="1428" spans="1:36" x14ac:dyDescent="0.25">
      <c r="A1428" t="s">
        <v>32</v>
      </c>
      <c r="B1428" t="s">
        <v>4349</v>
      </c>
      <c r="C1428">
        <f>YEAR(B1428)</f>
        <v>2003</v>
      </c>
      <c r="D1428">
        <v>60.9</v>
      </c>
      <c r="E1428">
        <v>55.5</v>
      </c>
      <c r="F1428">
        <v>57.5</v>
      </c>
      <c r="H1428" s="2">
        <f>IF(F1428-54.11&lt;=0,0,IF(F1428-54.11&lt;=1,1,2))</f>
        <v>2</v>
      </c>
      <c r="I1428">
        <v>60.9</v>
      </c>
      <c r="J1428">
        <v>55.5</v>
      </c>
      <c r="K1428">
        <v>57.5</v>
      </c>
      <c r="L1428">
        <v>53.5</v>
      </c>
      <c r="M1428">
        <v>86.4</v>
      </c>
      <c r="O1428">
        <v>0.94899999999999995</v>
      </c>
      <c r="P1428">
        <v>100</v>
      </c>
      <c r="Q1428">
        <v>12.5</v>
      </c>
      <c r="R1428" t="s">
        <v>40</v>
      </c>
      <c r="S1428">
        <v>0</v>
      </c>
      <c r="T1428">
        <v>0</v>
      </c>
      <c r="U1428">
        <v>0</v>
      </c>
      <c r="V1428">
        <v>27.5</v>
      </c>
      <c r="W1428">
        <v>349.9</v>
      </c>
      <c r="X1428">
        <v>1011.7</v>
      </c>
      <c r="Y1428">
        <v>92.6</v>
      </c>
      <c r="Z1428">
        <v>5.7</v>
      </c>
      <c r="AA1428">
        <v>0</v>
      </c>
      <c r="AB1428">
        <v>0</v>
      </c>
      <c r="AC1428">
        <v>0</v>
      </c>
      <c r="AD1428">
        <v>0</v>
      </c>
      <c r="AE1428" t="s">
        <v>4350</v>
      </c>
      <c r="AF1428" t="s">
        <v>4351</v>
      </c>
      <c r="AG1428">
        <v>0.5</v>
      </c>
      <c r="AH1428" t="s">
        <v>43</v>
      </c>
      <c r="AI1428" t="s">
        <v>1063</v>
      </c>
      <c r="AJ1428" t="s">
        <v>40</v>
      </c>
    </row>
    <row r="1429" spans="1:36" x14ac:dyDescent="0.25">
      <c r="A1429" t="s">
        <v>32</v>
      </c>
      <c r="B1429" t="s">
        <v>4352</v>
      </c>
      <c r="C1429">
        <f>YEAR(B1429)</f>
        <v>2003</v>
      </c>
      <c r="D1429">
        <v>57.3</v>
      </c>
      <c r="E1429">
        <v>53.7</v>
      </c>
      <c r="F1429">
        <v>56</v>
      </c>
      <c r="H1429" s="2">
        <f>IF(F1429-54.11&lt;=0,0,IF(F1429-54.11&lt;=1,1,2))</f>
        <v>2</v>
      </c>
      <c r="I1429">
        <v>57.3</v>
      </c>
      <c r="J1429">
        <v>53.7</v>
      </c>
      <c r="K1429">
        <v>56</v>
      </c>
      <c r="L1429">
        <v>51.2</v>
      </c>
      <c r="M1429">
        <v>84.3</v>
      </c>
      <c r="O1429">
        <v>0.11799999999999999</v>
      </c>
      <c r="P1429">
        <v>100</v>
      </c>
      <c r="Q1429">
        <v>4.17</v>
      </c>
      <c r="R1429" t="s">
        <v>40</v>
      </c>
      <c r="S1429">
        <v>0</v>
      </c>
      <c r="T1429">
        <v>0</v>
      </c>
      <c r="U1429">
        <v>0</v>
      </c>
      <c r="V1429">
        <v>12.8</v>
      </c>
      <c r="W1429">
        <v>15.1</v>
      </c>
      <c r="X1429">
        <v>1018.6</v>
      </c>
      <c r="Y1429">
        <v>100</v>
      </c>
      <c r="Z1429">
        <v>6.4</v>
      </c>
      <c r="AA1429">
        <v>0</v>
      </c>
      <c r="AB1429">
        <v>0</v>
      </c>
      <c r="AC1429">
        <v>0</v>
      </c>
      <c r="AD1429">
        <v>0</v>
      </c>
      <c r="AE1429" t="s">
        <v>4353</v>
      </c>
      <c r="AF1429" t="s">
        <v>4354</v>
      </c>
      <c r="AG1429">
        <v>0.52</v>
      </c>
      <c r="AH1429" t="s">
        <v>43</v>
      </c>
      <c r="AI1429" t="s">
        <v>3291</v>
      </c>
      <c r="AJ1429" t="s">
        <v>40</v>
      </c>
    </row>
    <row r="1430" spans="1:36" x14ac:dyDescent="0.25">
      <c r="A1430" t="s">
        <v>32</v>
      </c>
      <c r="B1430" t="s">
        <v>4355</v>
      </c>
      <c r="C1430">
        <f>YEAR(B1430)</f>
        <v>2003</v>
      </c>
      <c r="D1430">
        <v>62.7</v>
      </c>
      <c r="E1430">
        <v>55.5</v>
      </c>
      <c r="F1430">
        <v>58.8</v>
      </c>
      <c r="H1430" s="2">
        <f>IF(F1430-54.11&lt;=0,0,IF(F1430-54.11&lt;=1,1,2))</f>
        <v>2</v>
      </c>
      <c r="I1430">
        <v>62.7</v>
      </c>
      <c r="J1430">
        <v>55.5</v>
      </c>
      <c r="K1430">
        <v>58.8</v>
      </c>
      <c r="L1430">
        <v>49.7</v>
      </c>
      <c r="M1430">
        <v>72.099999999999994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15</v>
      </c>
      <c r="W1430">
        <v>46.4</v>
      </c>
      <c r="X1430">
        <v>1022.5</v>
      </c>
      <c r="Y1430">
        <v>97.5</v>
      </c>
      <c r="Z1430">
        <v>6.8</v>
      </c>
      <c r="AA1430">
        <v>0</v>
      </c>
      <c r="AB1430">
        <v>0</v>
      </c>
      <c r="AC1430">
        <v>0</v>
      </c>
      <c r="AD1430">
        <v>0</v>
      </c>
      <c r="AE1430" t="s">
        <v>4356</v>
      </c>
      <c r="AF1430" t="s">
        <v>4357</v>
      </c>
      <c r="AG1430">
        <v>0.55000000000000004</v>
      </c>
      <c r="AH1430" t="s">
        <v>88</v>
      </c>
      <c r="AI1430" t="s">
        <v>89</v>
      </c>
      <c r="AJ1430" t="s">
        <v>90</v>
      </c>
    </row>
    <row r="1431" spans="1:36" x14ac:dyDescent="0.25">
      <c r="A1431" t="s">
        <v>32</v>
      </c>
      <c r="B1431" t="s">
        <v>4358</v>
      </c>
      <c r="C1431">
        <f>YEAR(B1431)</f>
        <v>2003</v>
      </c>
      <c r="D1431">
        <v>62.7</v>
      </c>
      <c r="E1431">
        <v>51.9</v>
      </c>
      <c r="F1431">
        <v>58.8</v>
      </c>
      <c r="H1431" s="2">
        <f>IF(F1431-54.11&lt;=0,0,IF(F1431-54.11&lt;=1,1,2))</f>
        <v>2</v>
      </c>
      <c r="I1431">
        <v>62.7</v>
      </c>
      <c r="J1431">
        <v>51.9</v>
      </c>
      <c r="K1431">
        <v>58.8</v>
      </c>
      <c r="L1431">
        <v>53.3</v>
      </c>
      <c r="M1431">
        <v>82.2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19.5</v>
      </c>
      <c r="W1431">
        <v>80.400000000000006</v>
      </c>
      <c r="X1431">
        <v>1024.3</v>
      </c>
      <c r="Y1431">
        <v>81.3</v>
      </c>
      <c r="Z1431">
        <v>6.8</v>
      </c>
      <c r="AA1431">
        <v>0</v>
      </c>
      <c r="AB1431">
        <v>0</v>
      </c>
      <c r="AC1431">
        <v>0</v>
      </c>
      <c r="AD1431">
        <v>0</v>
      </c>
      <c r="AE1431" t="s">
        <v>4359</v>
      </c>
      <c r="AF1431" t="s">
        <v>4360</v>
      </c>
      <c r="AG1431">
        <v>0.59</v>
      </c>
      <c r="AH1431" t="s">
        <v>36</v>
      </c>
      <c r="AI1431" t="s">
        <v>37</v>
      </c>
      <c r="AJ1431" t="s">
        <v>38</v>
      </c>
    </row>
    <row r="1432" spans="1:36" x14ac:dyDescent="0.25">
      <c r="A1432" t="s">
        <v>32</v>
      </c>
      <c r="B1432" t="s">
        <v>4361</v>
      </c>
      <c r="C1432">
        <f>YEAR(B1432)</f>
        <v>2003</v>
      </c>
      <c r="D1432">
        <v>64.5</v>
      </c>
      <c r="E1432">
        <v>55.5</v>
      </c>
      <c r="F1432">
        <v>60</v>
      </c>
      <c r="H1432" s="2">
        <f>IF(F1432-54.11&lt;=0,0,IF(F1432-54.11&lt;=1,1,2))</f>
        <v>2</v>
      </c>
      <c r="I1432">
        <v>64.5</v>
      </c>
      <c r="J1432">
        <v>55.5</v>
      </c>
      <c r="K1432">
        <v>60</v>
      </c>
      <c r="L1432">
        <v>55.3</v>
      </c>
      <c r="M1432">
        <v>85.1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8.1</v>
      </c>
      <c r="W1432">
        <v>164.4</v>
      </c>
      <c r="X1432">
        <v>1019.5</v>
      </c>
      <c r="Y1432">
        <v>95.7</v>
      </c>
      <c r="Z1432">
        <v>6.8</v>
      </c>
      <c r="AA1432">
        <v>0</v>
      </c>
      <c r="AB1432">
        <v>0</v>
      </c>
      <c r="AC1432">
        <v>0</v>
      </c>
      <c r="AD1432">
        <v>0</v>
      </c>
      <c r="AE1432" t="s">
        <v>4362</v>
      </c>
      <c r="AF1432" t="s">
        <v>4363</v>
      </c>
      <c r="AG1432">
        <v>0.62</v>
      </c>
      <c r="AH1432" t="s">
        <v>88</v>
      </c>
      <c r="AI1432" t="s">
        <v>89</v>
      </c>
      <c r="AJ1432" t="s">
        <v>90</v>
      </c>
    </row>
    <row r="1433" spans="1:36" x14ac:dyDescent="0.25">
      <c r="A1433" t="s">
        <v>32</v>
      </c>
      <c r="B1433" t="s">
        <v>4364</v>
      </c>
      <c r="C1433">
        <f>YEAR(B1433)</f>
        <v>2003</v>
      </c>
      <c r="D1433">
        <v>69.900000000000006</v>
      </c>
      <c r="E1433">
        <v>55.5</v>
      </c>
      <c r="F1433">
        <v>61.5</v>
      </c>
      <c r="H1433" s="2">
        <f>IF(F1433-54.11&lt;=0,0,IF(F1433-54.11&lt;=1,1,2))</f>
        <v>2</v>
      </c>
      <c r="I1433">
        <v>69.900000000000006</v>
      </c>
      <c r="J1433">
        <v>55.5</v>
      </c>
      <c r="K1433">
        <v>61.5</v>
      </c>
      <c r="L1433">
        <v>51.7</v>
      </c>
      <c r="M1433">
        <v>70.8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15</v>
      </c>
      <c r="W1433">
        <v>193</v>
      </c>
      <c r="X1433">
        <v>1012.9</v>
      </c>
      <c r="Y1433">
        <v>82.5</v>
      </c>
      <c r="Z1433">
        <v>6.8</v>
      </c>
      <c r="AA1433">
        <v>0</v>
      </c>
      <c r="AB1433">
        <v>0</v>
      </c>
      <c r="AC1433">
        <v>0</v>
      </c>
      <c r="AD1433">
        <v>0</v>
      </c>
      <c r="AE1433" t="s">
        <v>4365</v>
      </c>
      <c r="AF1433" t="s">
        <v>4366</v>
      </c>
      <c r="AG1433">
        <v>0.66</v>
      </c>
      <c r="AH1433" t="s">
        <v>36</v>
      </c>
      <c r="AI1433" t="s">
        <v>37</v>
      </c>
      <c r="AJ1433" t="s">
        <v>38</v>
      </c>
    </row>
    <row r="1434" spans="1:36" x14ac:dyDescent="0.25">
      <c r="A1434" t="s">
        <v>32</v>
      </c>
      <c r="B1434" t="s">
        <v>4367</v>
      </c>
      <c r="C1434">
        <f>YEAR(B1434)</f>
        <v>2003</v>
      </c>
      <c r="D1434">
        <v>66.3</v>
      </c>
      <c r="E1434">
        <v>50.1</v>
      </c>
      <c r="F1434">
        <v>57.8</v>
      </c>
      <c r="H1434" s="2">
        <f>IF(F1434-54.11&lt;=0,0,IF(F1434-54.11&lt;=1,1,2))</f>
        <v>2</v>
      </c>
      <c r="I1434">
        <v>66.3</v>
      </c>
      <c r="J1434">
        <v>50.1</v>
      </c>
      <c r="K1434">
        <v>57.8</v>
      </c>
      <c r="L1434">
        <v>49.9</v>
      </c>
      <c r="M1434">
        <v>75.8</v>
      </c>
      <c r="O1434">
        <v>0.24</v>
      </c>
      <c r="P1434">
        <v>100</v>
      </c>
      <c r="Q1434">
        <v>4.17</v>
      </c>
      <c r="R1434" t="s">
        <v>40</v>
      </c>
      <c r="S1434">
        <v>0</v>
      </c>
      <c r="T1434">
        <v>0</v>
      </c>
      <c r="U1434">
        <v>0</v>
      </c>
      <c r="V1434">
        <v>25.3</v>
      </c>
      <c r="W1434">
        <v>158.5</v>
      </c>
      <c r="X1434">
        <v>1007</v>
      </c>
      <c r="Y1434">
        <v>82.1</v>
      </c>
      <c r="Z1434">
        <v>6.6</v>
      </c>
      <c r="AA1434">
        <v>0</v>
      </c>
      <c r="AB1434">
        <v>0</v>
      </c>
      <c r="AC1434">
        <v>0</v>
      </c>
      <c r="AD1434">
        <v>0</v>
      </c>
      <c r="AE1434" t="s">
        <v>4368</v>
      </c>
      <c r="AF1434" t="s">
        <v>4369</v>
      </c>
      <c r="AG1434">
        <v>0.69</v>
      </c>
      <c r="AH1434" t="s">
        <v>56</v>
      </c>
      <c r="AI1434" t="s">
        <v>78</v>
      </c>
      <c r="AJ1434" t="s">
        <v>40</v>
      </c>
    </row>
    <row r="1435" spans="1:36" x14ac:dyDescent="0.25">
      <c r="A1435" t="s">
        <v>32</v>
      </c>
      <c r="B1435" t="s">
        <v>4370</v>
      </c>
      <c r="C1435">
        <f>YEAR(B1435)</f>
        <v>2003</v>
      </c>
      <c r="D1435">
        <v>69.900000000000006</v>
      </c>
      <c r="E1435">
        <v>50.1</v>
      </c>
      <c r="F1435">
        <v>59.6</v>
      </c>
      <c r="H1435" s="2">
        <f>IF(F1435-54.11&lt;=0,0,IF(F1435-54.11&lt;=1,1,2))</f>
        <v>2</v>
      </c>
      <c r="I1435">
        <v>69.900000000000006</v>
      </c>
      <c r="J1435">
        <v>50.1</v>
      </c>
      <c r="K1435">
        <v>59.6</v>
      </c>
      <c r="L1435">
        <v>50.8</v>
      </c>
      <c r="M1435">
        <v>73.8</v>
      </c>
      <c r="O1435">
        <v>0.11799999999999999</v>
      </c>
      <c r="P1435">
        <v>100</v>
      </c>
      <c r="Q1435">
        <v>4.17</v>
      </c>
      <c r="R1435" t="s">
        <v>40</v>
      </c>
      <c r="S1435">
        <v>0</v>
      </c>
      <c r="T1435">
        <v>0</v>
      </c>
      <c r="U1435">
        <v>0</v>
      </c>
      <c r="V1435">
        <v>17.2</v>
      </c>
      <c r="W1435">
        <v>171.8</v>
      </c>
      <c r="X1435">
        <v>1003.3</v>
      </c>
      <c r="Y1435">
        <v>67.099999999999994</v>
      </c>
      <c r="Z1435">
        <v>6.8</v>
      </c>
      <c r="AA1435">
        <v>0</v>
      </c>
      <c r="AB1435">
        <v>0</v>
      </c>
      <c r="AC1435">
        <v>0</v>
      </c>
      <c r="AD1435">
        <v>0</v>
      </c>
      <c r="AE1435" t="s">
        <v>4371</v>
      </c>
      <c r="AF1435" t="s">
        <v>4372</v>
      </c>
      <c r="AG1435">
        <v>0.73</v>
      </c>
      <c r="AH1435" t="s">
        <v>56</v>
      </c>
      <c r="AI1435" t="s">
        <v>65</v>
      </c>
      <c r="AJ1435" t="s">
        <v>40</v>
      </c>
    </row>
    <row r="1436" spans="1:36" x14ac:dyDescent="0.25">
      <c r="A1436" t="s">
        <v>32</v>
      </c>
      <c r="B1436" t="s">
        <v>4373</v>
      </c>
      <c r="C1436">
        <f>YEAR(B1436)</f>
        <v>2003</v>
      </c>
      <c r="D1436">
        <v>64.5</v>
      </c>
      <c r="E1436">
        <v>48.3</v>
      </c>
      <c r="F1436">
        <v>58.9</v>
      </c>
      <c r="H1436" s="2">
        <f>IF(F1436-54.11&lt;=0,0,IF(F1436-54.11&lt;=1,1,2))</f>
        <v>2</v>
      </c>
      <c r="I1436">
        <v>64.5</v>
      </c>
      <c r="J1436">
        <v>38.799999999999997</v>
      </c>
      <c r="K1436">
        <v>58.3</v>
      </c>
      <c r="L1436">
        <v>50.3</v>
      </c>
      <c r="M1436">
        <v>73.5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36.9</v>
      </c>
      <c r="W1436">
        <v>262.39999999999998</v>
      </c>
      <c r="X1436">
        <v>1003.2</v>
      </c>
      <c r="Y1436">
        <v>70.8</v>
      </c>
      <c r="Z1436">
        <v>6.6</v>
      </c>
      <c r="AA1436">
        <v>0</v>
      </c>
      <c r="AB1436">
        <v>0</v>
      </c>
      <c r="AC1436">
        <v>0</v>
      </c>
      <c r="AD1436">
        <v>0</v>
      </c>
      <c r="AE1436" t="s">
        <v>4374</v>
      </c>
      <c r="AF1436" t="s">
        <v>4375</v>
      </c>
      <c r="AG1436">
        <v>0.75</v>
      </c>
      <c r="AH1436" t="s">
        <v>36</v>
      </c>
      <c r="AI1436" t="s">
        <v>37</v>
      </c>
      <c r="AJ1436" t="s">
        <v>344</v>
      </c>
    </row>
    <row r="1437" spans="1:36" x14ac:dyDescent="0.25">
      <c r="A1437" t="s">
        <v>32</v>
      </c>
      <c r="B1437" t="s">
        <v>4376</v>
      </c>
      <c r="C1437">
        <f>YEAR(B1437)</f>
        <v>2003</v>
      </c>
      <c r="D1437">
        <v>48.3</v>
      </c>
      <c r="E1437">
        <v>39.299999999999997</v>
      </c>
      <c r="F1437">
        <v>45</v>
      </c>
      <c r="H1437" s="2">
        <f>IF(F1437-54.11&lt;=0,0,IF(F1437-54.11&lt;=1,1,2))</f>
        <v>0</v>
      </c>
      <c r="I1437">
        <v>46.4</v>
      </c>
      <c r="J1437">
        <v>27.9</v>
      </c>
      <c r="K1437">
        <v>36.5</v>
      </c>
      <c r="L1437">
        <v>40.700000000000003</v>
      </c>
      <c r="M1437">
        <v>85.2</v>
      </c>
      <c r="O1437">
        <v>1.889</v>
      </c>
      <c r="P1437">
        <v>100</v>
      </c>
      <c r="Q1437">
        <v>12.5</v>
      </c>
      <c r="R1437" t="s">
        <v>40</v>
      </c>
      <c r="S1437">
        <v>0</v>
      </c>
      <c r="T1437">
        <v>0</v>
      </c>
      <c r="U1437">
        <v>0</v>
      </c>
      <c r="V1437">
        <v>40.299999999999997</v>
      </c>
      <c r="W1437">
        <v>285</v>
      </c>
      <c r="X1437">
        <v>1007.3</v>
      </c>
      <c r="Y1437">
        <v>91.8</v>
      </c>
      <c r="Z1437">
        <v>4.4000000000000004</v>
      </c>
      <c r="AA1437">
        <v>0</v>
      </c>
      <c r="AB1437">
        <v>0</v>
      </c>
      <c r="AC1437">
        <v>0</v>
      </c>
      <c r="AD1437">
        <v>0</v>
      </c>
      <c r="AE1437" t="s">
        <v>4377</v>
      </c>
      <c r="AF1437" t="s">
        <v>4378</v>
      </c>
      <c r="AG1437">
        <v>0.79</v>
      </c>
      <c r="AH1437" t="s">
        <v>43</v>
      </c>
      <c r="AI1437" t="s">
        <v>1063</v>
      </c>
      <c r="AJ1437" t="s">
        <v>40</v>
      </c>
    </row>
    <row r="1438" spans="1:36" x14ac:dyDescent="0.25">
      <c r="A1438" t="s">
        <v>32</v>
      </c>
      <c r="B1438" t="s">
        <v>4379</v>
      </c>
      <c r="C1438">
        <f>YEAR(B1438)</f>
        <v>2003</v>
      </c>
      <c r="D1438">
        <v>50.1</v>
      </c>
      <c r="E1438">
        <v>39.299999999999997</v>
      </c>
      <c r="F1438">
        <v>48.5</v>
      </c>
      <c r="H1438" s="2">
        <f>IF(F1438-54.11&lt;=0,0,IF(F1438-54.11&lt;=1,1,2))</f>
        <v>0</v>
      </c>
      <c r="I1438">
        <v>50.1</v>
      </c>
      <c r="J1438">
        <v>26.4</v>
      </c>
      <c r="K1438">
        <v>44.6</v>
      </c>
      <c r="L1438">
        <v>33.4</v>
      </c>
      <c r="M1438">
        <v>57.2</v>
      </c>
      <c r="O1438">
        <v>1.2989999999999999</v>
      </c>
      <c r="P1438">
        <v>100</v>
      </c>
      <c r="Q1438">
        <v>8.33</v>
      </c>
      <c r="R1438" t="s">
        <v>40</v>
      </c>
      <c r="S1438">
        <v>0</v>
      </c>
      <c r="T1438">
        <v>0</v>
      </c>
      <c r="U1438">
        <v>0</v>
      </c>
      <c r="V1438">
        <v>36.9</v>
      </c>
      <c r="W1438">
        <v>332.6</v>
      </c>
      <c r="X1438">
        <v>1020.9</v>
      </c>
      <c r="Y1438">
        <v>85.2</v>
      </c>
      <c r="Z1438">
        <v>6.3</v>
      </c>
      <c r="AA1438">
        <v>0</v>
      </c>
      <c r="AB1438">
        <v>0</v>
      </c>
      <c r="AC1438">
        <v>0</v>
      </c>
      <c r="AD1438">
        <v>0</v>
      </c>
      <c r="AE1438" t="s">
        <v>4380</v>
      </c>
      <c r="AF1438" t="s">
        <v>4381</v>
      </c>
      <c r="AG1438">
        <v>0.83</v>
      </c>
      <c r="AH1438" t="s">
        <v>56</v>
      </c>
      <c r="AI1438" t="s">
        <v>101</v>
      </c>
      <c r="AJ1438" t="s">
        <v>40</v>
      </c>
    </row>
    <row r="1439" spans="1:36" x14ac:dyDescent="0.25">
      <c r="A1439" t="s">
        <v>32</v>
      </c>
      <c r="B1439" t="s">
        <v>4382</v>
      </c>
      <c r="C1439">
        <f>YEAR(B1439)</f>
        <v>2003</v>
      </c>
      <c r="D1439">
        <v>53.7</v>
      </c>
      <c r="E1439">
        <v>48.3</v>
      </c>
      <c r="F1439">
        <v>51</v>
      </c>
      <c r="H1439" s="2">
        <f>IF(F1439-54.11&lt;=0,0,IF(F1439-54.11&lt;=1,1,2))</f>
        <v>0</v>
      </c>
      <c r="I1439">
        <v>53.7</v>
      </c>
      <c r="J1439">
        <v>41.7</v>
      </c>
      <c r="K1439">
        <v>50</v>
      </c>
      <c r="L1439">
        <v>34.799999999999997</v>
      </c>
      <c r="M1439">
        <v>54.2</v>
      </c>
      <c r="O1439">
        <v>3.9E-2</v>
      </c>
      <c r="P1439">
        <v>100</v>
      </c>
      <c r="Q1439">
        <v>4.17</v>
      </c>
      <c r="R1439" t="s">
        <v>40</v>
      </c>
      <c r="S1439">
        <v>0</v>
      </c>
      <c r="T1439">
        <v>0</v>
      </c>
      <c r="U1439">
        <v>0</v>
      </c>
      <c r="V1439">
        <v>23</v>
      </c>
      <c r="W1439">
        <v>327.2</v>
      </c>
      <c r="X1439">
        <v>1025.5</v>
      </c>
      <c r="Y1439">
        <v>71.900000000000006</v>
      </c>
      <c r="Z1439">
        <v>6.8</v>
      </c>
      <c r="AA1439">
        <v>0</v>
      </c>
      <c r="AB1439">
        <v>0</v>
      </c>
      <c r="AC1439">
        <v>0</v>
      </c>
      <c r="AD1439">
        <v>0</v>
      </c>
      <c r="AE1439" t="s">
        <v>4383</v>
      </c>
      <c r="AF1439" t="s">
        <v>4384</v>
      </c>
      <c r="AG1439">
        <v>0.86</v>
      </c>
      <c r="AH1439" t="s">
        <v>56</v>
      </c>
      <c r="AI1439" t="s">
        <v>78</v>
      </c>
      <c r="AJ1439" t="s">
        <v>40</v>
      </c>
    </row>
    <row r="1440" spans="1:36" x14ac:dyDescent="0.25">
      <c r="A1440" t="s">
        <v>32</v>
      </c>
      <c r="B1440" t="s">
        <v>4385</v>
      </c>
      <c r="C1440">
        <f>YEAR(B1440)</f>
        <v>2003</v>
      </c>
      <c r="D1440">
        <v>59.1</v>
      </c>
      <c r="E1440">
        <v>48.3</v>
      </c>
      <c r="F1440">
        <v>51.9</v>
      </c>
      <c r="H1440" s="2">
        <f>IF(F1440-54.11&lt;=0,0,IF(F1440-54.11&lt;=1,1,2))</f>
        <v>0</v>
      </c>
      <c r="I1440">
        <v>59.1</v>
      </c>
      <c r="J1440">
        <v>45.2</v>
      </c>
      <c r="K1440">
        <v>51.4</v>
      </c>
      <c r="L1440">
        <v>40.799999999999997</v>
      </c>
      <c r="M1440">
        <v>66.3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6.9</v>
      </c>
      <c r="W1440">
        <v>186.4</v>
      </c>
      <c r="X1440">
        <v>1025.4000000000001</v>
      </c>
      <c r="Y1440">
        <v>55.8</v>
      </c>
      <c r="Z1440">
        <v>6.8</v>
      </c>
      <c r="AA1440">
        <v>0</v>
      </c>
      <c r="AB1440">
        <v>0</v>
      </c>
      <c r="AC1440">
        <v>0</v>
      </c>
      <c r="AD1440">
        <v>0</v>
      </c>
      <c r="AE1440" t="s">
        <v>4386</v>
      </c>
      <c r="AF1440" t="s">
        <v>4387</v>
      </c>
      <c r="AG1440">
        <v>0.9</v>
      </c>
      <c r="AH1440" t="s">
        <v>36</v>
      </c>
      <c r="AI1440" t="s">
        <v>37</v>
      </c>
      <c r="AJ1440" t="s">
        <v>38</v>
      </c>
    </row>
    <row r="1441" spans="1:36" x14ac:dyDescent="0.25">
      <c r="A1441" t="s">
        <v>32</v>
      </c>
      <c r="B1441" t="s">
        <v>4388</v>
      </c>
      <c r="C1441">
        <f>YEAR(B1441)</f>
        <v>2003</v>
      </c>
      <c r="D1441">
        <v>59.1</v>
      </c>
      <c r="E1441">
        <v>44.7</v>
      </c>
      <c r="F1441">
        <v>51.2</v>
      </c>
      <c r="H1441" s="2">
        <f>IF(F1441-54.11&lt;=0,0,IF(F1441-54.11&lt;=1,1,2))</f>
        <v>0</v>
      </c>
      <c r="I1441">
        <v>59.1</v>
      </c>
      <c r="J1441">
        <v>38.9</v>
      </c>
      <c r="K1441">
        <v>49.5</v>
      </c>
      <c r="L1441">
        <v>44</v>
      </c>
      <c r="M1441">
        <v>77.2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11.4</v>
      </c>
      <c r="W1441">
        <v>168.2</v>
      </c>
      <c r="X1441">
        <v>1023.5</v>
      </c>
      <c r="Y1441">
        <v>70</v>
      </c>
      <c r="Z1441">
        <v>6.8</v>
      </c>
      <c r="AA1441">
        <v>0</v>
      </c>
      <c r="AB1441">
        <v>0</v>
      </c>
      <c r="AC1441">
        <v>0</v>
      </c>
      <c r="AD1441">
        <v>0</v>
      </c>
      <c r="AE1441" t="s">
        <v>4389</v>
      </c>
      <c r="AF1441" t="s">
        <v>4390</v>
      </c>
      <c r="AG1441">
        <v>0.93</v>
      </c>
      <c r="AH1441" t="s">
        <v>36</v>
      </c>
      <c r="AI1441" t="s">
        <v>37</v>
      </c>
      <c r="AJ1441" t="s">
        <v>38</v>
      </c>
    </row>
    <row r="1442" spans="1:36" x14ac:dyDescent="0.25">
      <c r="A1442" t="s">
        <v>32</v>
      </c>
      <c r="B1442" t="s">
        <v>4391</v>
      </c>
      <c r="C1442">
        <f>YEAR(B1442)</f>
        <v>2003</v>
      </c>
      <c r="D1442">
        <v>62.7</v>
      </c>
      <c r="E1442">
        <v>48.3</v>
      </c>
      <c r="F1442">
        <v>55.7</v>
      </c>
      <c r="H1442" s="2">
        <f>IF(F1442-54.11&lt;=0,0,IF(F1442-54.11&lt;=1,1,2))</f>
        <v>2</v>
      </c>
      <c r="I1442">
        <v>62.7</v>
      </c>
      <c r="J1442">
        <v>46.4</v>
      </c>
      <c r="K1442">
        <v>55.6</v>
      </c>
      <c r="L1442">
        <v>47</v>
      </c>
      <c r="M1442">
        <v>73.3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16.100000000000001</v>
      </c>
      <c r="W1442">
        <v>165.7</v>
      </c>
      <c r="X1442">
        <v>1017.8</v>
      </c>
      <c r="Y1442">
        <v>48.7</v>
      </c>
      <c r="Z1442">
        <v>6.8</v>
      </c>
      <c r="AA1442">
        <v>0</v>
      </c>
      <c r="AB1442">
        <v>0</v>
      </c>
      <c r="AC1442">
        <v>0</v>
      </c>
      <c r="AD1442">
        <v>0</v>
      </c>
      <c r="AE1442" t="s">
        <v>4392</v>
      </c>
      <c r="AF1442" t="s">
        <v>4393</v>
      </c>
      <c r="AG1442">
        <v>0.97</v>
      </c>
      <c r="AH1442" t="s">
        <v>36</v>
      </c>
      <c r="AI1442" t="s">
        <v>702</v>
      </c>
      <c r="AJ1442" t="s">
        <v>38</v>
      </c>
    </row>
    <row r="1443" spans="1:36" x14ac:dyDescent="0.25">
      <c r="A1443" t="s">
        <v>32</v>
      </c>
      <c r="B1443" t="s">
        <v>4394</v>
      </c>
      <c r="C1443">
        <f>YEAR(B1443)</f>
        <v>2003</v>
      </c>
      <c r="D1443">
        <v>64.5</v>
      </c>
      <c r="E1443">
        <v>55.5</v>
      </c>
      <c r="F1443">
        <v>58.9</v>
      </c>
      <c r="H1443" s="2">
        <f>IF(F1443-54.11&lt;=0,0,IF(F1443-54.11&lt;=1,1,2))</f>
        <v>2</v>
      </c>
      <c r="I1443">
        <v>64.5</v>
      </c>
      <c r="J1443">
        <v>55.5</v>
      </c>
      <c r="K1443">
        <v>58.9</v>
      </c>
      <c r="L1443">
        <v>46.8</v>
      </c>
      <c r="M1443">
        <v>64.599999999999994</v>
      </c>
      <c r="O1443">
        <v>3.9E-2</v>
      </c>
      <c r="P1443">
        <v>100</v>
      </c>
      <c r="Q1443">
        <v>4.17</v>
      </c>
      <c r="R1443" t="s">
        <v>40</v>
      </c>
      <c r="S1443">
        <v>0</v>
      </c>
      <c r="T1443">
        <v>0</v>
      </c>
      <c r="U1443">
        <v>0</v>
      </c>
      <c r="V1443">
        <v>27.5</v>
      </c>
      <c r="W1443">
        <v>165.5</v>
      </c>
      <c r="X1443">
        <v>1010.1</v>
      </c>
      <c r="Y1443">
        <v>69.099999999999994</v>
      </c>
      <c r="Z1443">
        <v>6.8</v>
      </c>
      <c r="AA1443">
        <v>0</v>
      </c>
      <c r="AB1443">
        <v>0</v>
      </c>
      <c r="AC1443">
        <v>0</v>
      </c>
      <c r="AD1443">
        <v>0</v>
      </c>
      <c r="AE1443" t="s">
        <v>4395</v>
      </c>
      <c r="AF1443" t="s">
        <v>4396</v>
      </c>
      <c r="AG1443">
        <v>0</v>
      </c>
      <c r="AH1443" t="s">
        <v>56</v>
      </c>
      <c r="AI1443" t="s">
        <v>65</v>
      </c>
      <c r="AJ1443" t="s">
        <v>40</v>
      </c>
    </row>
    <row r="1444" spans="1:36" x14ac:dyDescent="0.25">
      <c r="A1444" t="s">
        <v>32</v>
      </c>
      <c r="B1444" t="s">
        <v>4397</v>
      </c>
      <c r="C1444">
        <f>YEAR(B1444)</f>
        <v>2003</v>
      </c>
      <c r="D1444">
        <v>64.5</v>
      </c>
      <c r="E1444">
        <v>51.9</v>
      </c>
      <c r="F1444">
        <v>59.3</v>
      </c>
      <c r="H1444" s="2">
        <f>IF(F1444-54.11&lt;=0,0,IF(F1444-54.11&lt;=1,1,2))</f>
        <v>2</v>
      </c>
      <c r="I1444">
        <v>64.5</v>
      </c>
      <c r="J1444">
        <v>51.9</v>
      </c>
      <c r="K1444">
        <v>59.3</v>
      </c>
      <c r="L1444">
        <v>46.9</v>
      </c>
      <c r="M1444">
        <v>64.599999999999994</v>
      </c>
      <c r="O1444">
        <v>0.55100000000000005</v>
      </c>
      <c r="P1444">
        <v>100</v>
      </c>
      <c r="Q1444">
        <v>8.33</v>
      </c>
      <c r="R1444" t="s">
        <v>40</v>
      </c>
      <c r="S1444">
        <v>0</v>
      </c>
      <c r="T1444">
        <v>0</v>
      </c>
      <c r="U1444">
        <v>0</v>
      </c>
      <c r="V1444">
        <v>27.5</v>
      </c>
      <c r="W1444">
        <v>159.5</v>
      </c>
      <c r="X1444">
        <v>1007.2</v>
      </c>
      <c r="Y1444">
        <v>81.3</v>
      </c>
      <c r="Z1444">
        <v>6.5</v>
      </c>
      <c r="AA1444">
        <v>0</v>
      </c>
      <c r="AB1444">
        <v>0</v>
      </c>
      <c r="AC1444">
        <v>0</v>
      </c>
      <c r="AD1444">
        <v>0</v>
      </c>
      <c r="AE1444" t="s">
        <v>4398</v>
      </c>
      <c r="AF1444" t="s">
        <v>4399</v>
      </c>
      <c r="AG1444">
        <v>0.03</v>
      </c>
      <c r="AH1444" t="s">
        <v>56</v>
      </c>
      <c r="AI1444" t="s">
        <v>101</v>
      </c>
      <c r="AJ1444" t="s">
        <v>40</v>
      </c>
    </row>
    <row r="1445" spans="1:36" x14ac:dyDescent="0.25">
      <c r="A1445" t="s">
        <v>32</v>
      </c>
      <c r="B1445" t="s">
        <v>4400</v>
      </c>
      <c r="C1445">
        <f>YEAR(B1445)</f>
        <v>2003</v>
      </c>
      <c r="D1445">
        <v>59.1</v>
      </c>
      <c r="E1445">
        <v>48.3</v>
      </c>
      <c r="F1445">
        <v>51.2</v>
      </c>
      <c r="H1445" s="2">
        <f>IF(F1445-54.11&lt;=0,0,IF(F1445-54.11&lt;=1,1,2))</f>
        <v>0</v>
      </c>
      <c r="I1445">
        <v>59.1</v>
      </c>
      <c r="J1445">
        <v>42.2</v>
      </c>
      <c r="K1445">
        <v>50</v>
      </c>
      <c r="L1445">
        <v>44.4</v>
      </c>
      <c r="M1445">
        <v>78</v>
      </c>
      <c r="O1445">
        <v>0.11799999999999999</v>
      </c>
      <c r="P1445">
        <v>100</v>
      </c>
      <c r="Q1445">
        <v>8.33</v>
      </c>
      <c r="R1445" t="s">
        <v>40</v>
      </c>
      <c r="S1445">
        <v>0</v>
      </c>
      <c r="T1445">
        <v>0</v>
      </c>
      <c r="U1445">
        <v>0</v>
      </c>
      <c r="V1445">
        <v>19.5</v>
      </c>
      <c r="W1445">
        <v>167.5</v>
      </c>
      <c r="X1445">
        <v>1007.4</v>
      </c>
      <c r="Y1445">
        <v>75</v>
      </c>
      <c r="Z1445">
        <v>6.8</v>
      </c>
      <c r="AA1445">
        <v>0</v>
      </c>
      <c r="AB1445">
        <v>0</v>
      </c>
      <c r="AC1445">
        <v>0</v>
      </c>
      <c r="AD1445">
        <v>0</v>
      </c>
      <c r="AE1445" t="s">
        <v>4401</v>
      </c>
      <c r="AF1445" t="s">
        <v>4402</v>
      </c>
      <c r="AG1445">
        <v>7.0000000000000007E-2</v>
      </c>
      <c r="AH1445" t="s">
        <v>56</v>
      </c>
      <c r="AI1445" t="s">
        <v>101</v>
      </c>
      <c r="AJ1445" t="s">
        <v>40</v>
      </c>
    </row>
    <row r="1446" spans="1:36" x14ac:dyDescent="0.25">
      <c r="A1446" t="s">
        <v>32</v>
      </c>
      <c r="B1446" t="s">
        <v>4403</v>
      </c>
      <c r="C1446">
        <f>YEAR(B1446)</f>
        <v>2003</v>
      </c>
      <c r="D1446">
        <v>57.3</v>
      </c>
      <c r="E1446">
        <v>48.3</v>
      </c>
      <c r="F1446">
        <v>53.5</v>
      </c>
      <c r="H1446" s="2">
        <f>IF(F1446-54.11&lt;=0,0,IF(F1446-54.11&lt;=1,1,2))</f>
        <v>0</v>
      </c>
      <c r="I1446">
        <v>57.3</v>
      </c>
      <c r="J1446">
        <v>37.200000000000003</v>
      </c>
      <c r="K1446">
        <v>53</v>
      </c>
      <c r="L1446">
        <v>47.2</v>
      </c>
      <c r="M1446">
        <v>79.5</v>
      </c>
      <c r="O1446">
        <v>0.55200000000000005</v>
      </c>
      <c r="P1446">
        <v>100</v>
      </c>
      <c r="Q1446">
        <v>16.670000000000002</v>
      </c>
      <c r="R1446" t="s">
        <v>40</v>
      </c>
      <c r="S1446">
        <v>0</v>
      </c>
      <c r="T1446">
        <v>0</v>
      </c>
      <c r="U1446">
        <v>0</v>
      </c>
      <c r="V1446">
        <v>53</v>
      </c>
      <c r="W1446">
        <v>296.2</v>
      </c>
      <c r="X1446">
        <v>1010.4</v>
      </c>
      <c r="Y1446">
        <v>90.8</v>
      </c>
      <c r="Z1446">
        <v>6.5</v>
      </c>
      <c r="AA1446">
        <v>0</v>
      </c>
      <c r="AB1446">
        <v>0</v>
      </c>
      <c r="AC1446">
        <v>0</v>
      </c>
      <c r="AD1446">
        <v>0</v>
      </c>
      <c r="AE1446" t="s">
        <v>4404</v>
      </c>
      <c r="AF1446" t="s">
        <v>4405</v>
      </c>
      <c r="AG1446">
        <v>0.1</v>
      </c>
      <c r="AH1446" t="s">
        <v>43</v>
      </c>
      <c r="AI1446" t="s">
        <v>48</v>
      </c>
      <c r="AJ1446" t="s">
        <v>40</v>
      </c>
    </row>
    <row r="1447" spans="1:36" x14ac:dyDescent="0.25">
      <c r="A1447" t="s">
        <v>32</v>
      </c>
      <c r="B1447" t="s">
        <v>4406</v>
      </c>
      <c r="C1447">
        <f>YEAR(B1447)</f>
        <v>2003</v>
      </c>
      <c r="D1447">
        <v>64.5</v>
      </c>
      <c r="E1447">
        <v>51.9</v>
      </c>
      <c r="F1447">
        <v>55.7</v>
      </c>
      <c r="H1447" s="2">
        <f>IF(F1447-54.11&lt;=0,0,IF(F1447-54.11&lt;=1,1,2))</f>
        <v>2</v>
      </c>
      <c r="I1447">
        <v>64.5</v>
      </c>
      <c r="J1447">
        <v>51.9</v>
      </c>
      <c r="K1447">
        <v>55.7</v>
      </c>
      <c r="L1447">
        <v>42.4</v>
      </c>
      <c r="M1447">
        <v>61.1</v>
      </c>
      <c r="O1447">
        <v>0.24</v>
      </c>
      <c r="P1447">
        <v>100</v>
      </c>
      <c r="Q1447">
        <v>4.17</v>
      </c>
      <c r="R1447" t="s">
        <v>40</v>
      </c>
      <c r="S1447">
        <v>0</v>
      </c>
      <c r="T1447">
        <v>0</v>
      </c>
      <c r="U1447">
        <v>0</v>
      </c>
      <c r="V1447">
        <v>20.8</v>
      </c>
      <c r="W1447">
        <v>326.8</v>
      </c>
      <c r="X1447">
        <v>1017.5</v>
      </c>
      <c r="Y1447">
        <v>90.8</v>
      </c>
      <c r="Z1447">
        <v>6.8</v>
      </c>
      <c r="AA1447">
        <v>0</v>
      </c>
      <c r="AB1447">
        <v>0</v>
      </c>
      <c r="AC1447">
        <v>0</v>
      </c>
      <c r="AD1447">
        <v>0</v>
      </c>
      <c r="AE1447" t="s">
        <v>4407</v>
      </c>
      <c r="AF1447" t="s">
        <v>4408</v>
      </c>
      <c r="AG1447">
        <v>0.13</v>
      </c>
      <c r="AH1447" t="s">
        <v>43</v>
      </c>
      <c r="AI1447" t="s">
        <v>97</v>
      </c>
      <c r="AJ1447" t="s">
        <v>40</v>
      </c>
    </row>
    <row r="1448" spans="1:36" x14ac:dyDescent="0.25">
      <c r="A1448" t="s">
        <v>32</v>
      </c>
      <c r="B1448" t="s">
        <v>4409</v>
      </c>
      <c r="C1448">
        <f>YEAR(B1448)</f>
        <v>2003</v>
      </c>
      <c r="D1448">
        <v>59.1</v>
      </c>
      <c r="E1448">
        <v>46.5</v>
      </c>
      <c r="F1448">
        <v>53.3</v>
      </c>
      <c r="H1448" s="2">
        <f>IF(F1448-54.11&lt;=0,0,IF(F1448-54.11&lt;=1,1,2))</f>
        <v>0</v>
      </c>
      <c r="I1448">
        <v>59.1</v>
      </c>
      <c r="J1448">
        <v>40.799999999999997</v>
      </c>
      <c r="K1448">
        <v>52.7</v>
      </c>
      <c r="L1448">
        <v>42.7</v>
      </c>
      <c r="M1448">
        <v>67.8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12.8</v>
      </c>
      <c r="W1448">
        <v>224.3</v>
      </c>
      <c r="X1448">
        <v>1020.1</v>
      </c>
      <c r="Y1448">
        <v>62.2</v>
      </c>
      <c r="Z1448">
        <v>6.8</v>
      </c>
      <c r="AA1448">
        <v>0</v>
      </c>
      <c r="AB1448">
        <v>0</v>
      </c>
      <c r="AC1448">
        <v>0</v>
      </c>
      <c r="AD1448">
        <v>0</v>
      </c>
      <c r="AE1448" t="s">
        <v>4410</v>
      </c>
      <c r="AF1448" t="s">
        <v>4411</v>
      </c>
      <c r="AG1448">
        <v>0.16</v>
      </c>
      <c r="AH1448" t="s">
        <v>36</v>
      </c>
      <c r="AI1448" t="s">
        <v>37</v>
      </c>
      <c r="AJ1448" t="s">
        <v>38</v>
      </c>
    </row>
    <row r="1449" spans="1:36" x14ac:dyDescent="0.25">
      <c r="A1449" t="s">
        <v>32</v>
      </c>
      <c r="B1449" t="s">
        <v>4412</v>
      </c>
      <c r="C1449">
        <f>YEAR(B1449)</f>
        <v>2003</v>
      </c>
      <c r="D1449">
        <v>64.5</v>
      </c>
      <c r="E1449">
        <v>44.7</v>
      </c>
      <c r="F1449">
        <v>54.8</v>
      </c>
      <c r="H1449" s="2">
        <f>IF(F1449-54.11&lt;=0,0,IF(F1449-54.11&lt;=1,1,2))</f>
        <v>1</v>
      </c>
      <c r="I1449">
        <v>64.5</v>
      </c>
      <c r="J1449">
        <v>40.799999999999997</v>
      </c>
      <c r="K1449">
        <v>53.8</v>
      </c>
      <c r="L1449">
        <v>44.6</v>
      </c>
      <c r="M1449">
        <v>69.400000000000006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15</v>
      </c>
      <c r="W1449">
        <v>146.69999999999999</v>
      </c>
      <c r="X1449">
        <v>1022.7</v>
      </c>
      <c r="Y1449">
        <v>60</v>
      </c>
      <c r="Z1449">
        <v>6.8</v>
      </c>
      <c r="AA1449">
        <v>0</v>
      </c>
      <c r="AB1449">
        <v>0</v>
      </c>
      <c r="AC1449">
        <v>0</v>
      </c>
      <c r="AD1449">
        <v>0</v>
      </c>
      <c r="AE1449" t="s">
        <v>4413</v>
      </c>
      <c r="AF1449" t="s">
        <v>4414</v>
      </c>
      <c r="AG1449">
        <v>0.2</v>
      </c>
      <c r="AH1449" t="s">
        <v>36</v>
      </c>
      <c r="AI1449" t="s">
        <v>37</v>
      </c>
      <c r="AJ1449" t="s">
        <v>38</v>
      </c>
    </row>
    <row r="1450" spans="1:36" x14ac:dyDescent="0.25">
      <c r="A1450" t="s">
        <v>32</v>
      </c>
      <c r="B1450" t="s">
        <v>4415</v>
      </c>
      <c r="C1450">
        <f>YEAR(B1450)</f>
        <v>2003</v>
      </c>
      <c r="D1450">
        <v>57.3</v>
      </c>
      <c r="E1450">
        <v>51.9</v>
      </c>
      <c r="F1450">
        <v>55.2</v>
      </c>
      <c r="H1450" s="2">
        <f>IF(F1450-54.11&lt;=0,0,IF(F1450-54.11&lt;=1,1,2))</f>
        <v>2</v>
      </c>
      <c r="I1450">
        <v>57.3</v>
      </c>
      <c r="J1450">
        <v>51.9</v>
      </c>
      <c r="K1450">
        <v>55.2</v>
      </c>
      <c r="L1450">
        <v>48.5</v>
      </c>
      <c r="M1450">
        <v>78.5</v>
      </c>
      <c r="O1450">
        <v>0.13800000000000001</v>
      </c>
      <c r="P1450">
        <v>100</v>
      </c>
      <c r="Q1450">
        <v>8.33</v>
      </c>
      <c r="R1450" t="s">
        <v>40</v>
      </c>
      <c r="S1450">
        <v>0</v>
      </c>
      <c r="T1450">
        <v>0</v>
      </c>
      <c r="U1450">
        <v>0</v>
      </c>
      <c r="V1450">
        <v>13.9</v>
      </c>
      <c r="W1450">
        <v>150.9</v>
      </c>
      <c r="X1450">
        <v>1019.9</v>
      </c>
      <c r="Y1450">
        <v>80.400000000000006</v>
      </c>
      <c r="Z1450">
        <v>6.7</v>
      </c>
      <c r="AA1450">
        <v>0</v>
      </c>
      <c r="AB1450">
        <v>0</v>
      </c>
      <c r="AC1450">
        <v>0</v>
      </c>
      <c r="AD1450">
        <v>0</v>
      </c>
      <c r="AE1450" t="s">
        <v>4416</v>
      </c>
      <c r="AF1450" t="s">
        <v>4417</v>
      </c>
      <c r="AG1450">
        <v>0.25</v>
      </c>
      <c r="AH1450" t="s">
        <v>56</v>
      </c>
      <c r="AI1450" t="s">
        <v>57</v>
      </c>
      <c r="AJ1450" t="s">
        <v>40</v>
      </c>
    </row>
    <row r="1451" spans="1:36" x14ac:dyDescent="0.25">
      <c r="A1451" t="s">
        <v>32</v>
      </c>
      <c r="B1451" t="s">
        <v>4418</v>
      </c>
      <c r="C1451">
        <f>YEAR(B1451)</f>
        <v>2003</v>
      </c>
      <c r="D1451">
        <v>64.5</v>
      </c>
      <c r="E1451">
        <v>50.1</v>
      </c>
      <c r="F1451">
        <v>55.4</v>
      </c>
      <c r="H1451" s="2">
        <f>IF(F1451-54.11&lt;=0,0,IF(F1451-54.11&lt;=1,1,2))</f>
        <v>2</v>
      </c>
      <c r="I1451">
        <v>64.5</v>
      </c>
      <c r="J1451">
        <v>50.1</v>
      </c>
      <c r="K1451">
        <v>55.4</v>
      </c>
      <c r="L1451">
        <v>46.7</v>
      </c>
      <c r="M1451">
        <v>72.8</v>
      </c>
      <c r="O1451">
        <v>0.14899999999999999</v>
      </c>
      <c r="P1451">
        <v>100</v>
      </c>
      <c r="Q1451">
        <v>8.33</v>
      </c>
      <c r="R1451" t="s">
        <v>40</v>
      </c>
      <c r="S1451">
        <v>0</v>
      </c>
      <c r="T1451">
        <v>0</v>
      </c>
      <c r="U1451">
        <v>0</v>
      </c>
      <c r="V1451">
        <v>19.5</v>
      </c>
      <c r="W1451">
        <v>167.2</v>
      </c>
      <c r="X1451">
        <v>1014.9</v>
      </c>
      <c r="Y1451">
        <v>63.8</v>
      </c>
      <c r="Z1451">
        <v>6.8</v>
      </c>
      <c r="AA1451">
        <v>0</v>
      </c>
      <c r="AB1451">
        <v>0</v>
      </c>
      <c r="AC1451">
        <v>0</v>
      </c>
      <c r="AD1451">
        <v>0</v>
      </c>
      <c r="AE1451" t="s">
        <v>4419</v>
      </c>
      <c r="AF1451" t="s">
        <v>4420</v>
      </c>
      <c r="AG1451">
        <v>0.26</v>
      </c>
      <c r="AH1451" t="s">
        <v>56</v>
      </c>
      <c r="AI1451" t="s">
        <v>57</v>
      </c>
      <c r="AJ1451" t="s">
        <v>40</v>
      </c>
    </row>
    <row r="1452" spans="1:36" x14ac:dyDescent="0.25">
      <c r="A1452" t="s">
        <v>32</v>
      </c>
      <c r="B1452" t="s">
        <v>4421</v>
      </c>
      <c r="C1452">
        <f>YEAR(B1452)</f>
        <v>2004</v>
      </c>
      <c r="D1452">
        <v>62.7</v>
      </c>
      <c r="E1452">
        <v>51.9</v>
      </c>
      <c r="F1452">
        <v>56.5</v>
      </c>
      <c r="H1452" s="2">
        <f>IF(F1452-54.11&lt;=0,0,IF(F1452-54.11&lt;=1,1,2))</f>
        <v>2</v>
      </c>
      <c r="I1452">
        <v>62.7</v>
      </c>
      <c r="J1452">
        <v>51.9</v>
      </c>
      <c r="K1452">
        <v>56.5</v>
      </c>
      <c r="L1452">
        <v>45.6</v>
      </c>
      <c r="M1452">
        <v>67.5</v>
      </c>
      <c r="N1452">
        <f>AVERAGE(M1452:M1817)</f>
        <v>64.601639344262324</v>
      </c>
      <c r="O1452">
        <v>0.11799999999999999</v>
      </c>
      <c r="P1452">
        <v>100</v>
      </c>
      <c r="Q1452">
        <v>4.17</v>
      </c>
      <c r="R1452" t="s">
        <v>40</v>
      </c>
      <c r="S1452">
        <v>0</v>
      </c>
      <c r="T1452">
        <v>0</v>
      </c>
      <c r="U1452">
        <v>0</v>
      </c>
      <c r="V1452">
        <v>17.2</v>
      </c>
      <c r="W1452">
        <v>163.19999999999999</v>
      </c>
      <c r="X1452">
        <v>1008.6</v>
      </c>
      <c r="Y1452">
        <v>62.1</v>
      </c>
      <c r="Z1452">
        <v>6.8</v>
      </c>
      <c r="AA1452">
        <v>0</v>
      </c>
      <c r="AB1452">
        <v>0</v>
      </c>
      <c r="AC1452">
        <v>0</v>
      </c>
      <c r="AD1452">
        <v>0</v>
      </c>
      <c r="AE1452" t="s">
        <v>4422</v>
      </c>
      <c r="AF1452" t="s">
        <v>4423</v>
      </c>
      <c r="AG1452">
        <v>0.3</v>
      </c>
      <c r="AH1452" t="s">
        <v>56</v>
      </c>
      <c r="AI1452" t="s">
        <v>65</v>
      </c>
      <c r="AJ1452" t="s">
        <v>40</v>
      </c>
    </row>
    <row r="1453" spans="1:36" x14ac:dyDescent="0.25">
      <c r="A1453" t="s">
        <v>32</v>
      </c>
      <c r="B1453" t="s">
        <v>4424</v>
      </c>
      <c r="C1453">
        <f>YEAR(B1453)</f>
        <v>2004</v>
      </c>
      <c r="D1453">
        <v>60.9</v>
      </c>
      <c r="E1453">
        <v>50.1</v>
      </c>
      <c r="F1453">
        <v>54.7</v>
      </c>
      <c r="H1453" s="2">
        <f>IF(F1453-54.11&lt;=0,0,IF(F1453-54.11&lt;=1,1,2))</f>
        <v>1</v>
      </c>
      <c r="I1453">
        <v>60.9</v>
      </c>
      <c r="J1453">
        <v>50.1</v>
      </c>
      <c r="K1453">
        <v>54.7</v>
      </c>
      <c r="L1453">
        <v>45.8</v>
      </c>
      <c r="M1453">
        <v>73</v>
      </c>
      <c r="O1453">
        <v>7.9000000000000001E-2</v>
      </c>
      <c r="P1453">
        <v>100</v>
      </c>
      <c r="Q1453">
        <v>4.17</v>
      </c>
      <c r="R1453" t="s">
        <v>40</v>
      </c>
      <c r="S1453">
        <v>0</v>
      </c>
      <c r="T1453">
        <v>0</v>
      </c>
      <c r="U1453">
        <v>0</v>
      </c>
      <c r="V1453">
        <v>18.3</v>
      </c>
      <c r="W1453">
        <v>212.8</v>
      </c>
      <c r="X1453">
        <v>999.5</v>
      </c>
      <c r="Y1453">
        <v>79.599999999999994</v>
      </c>
      <c r="Z1453">
        <v>6.8</v>
      </c>
      <c r="AA1453">
        <v>0</v>
      </c>
      <c r="AB1453">
        <v>0</v>
      </c>
      <c r="AC1453">
        <v>0</v>
      </c>
      <c r="AD1453">
        <v>0</v>
      </c>
      <c r="AE1453" t="s">
        <v>4425</v>
      </c>
      <c r="AF1453" t="s">
        <v>4426</v>
      </c>
      <c r="AG1453">
        <v>0.33</v>
      </c>
      <c r="AH1453" t="s">
        <v>56</v>
      </c>
      <c r="AI1453" t="s">
        <v>61</v>
      </c>
      <c r="AJ1453" t="s">
        <v>40</v>
      </c>
    </row>
    <row r="1454" spans="1:36" x14ac:dyDescent="0.25">
      <c r="A1454" t="s">
        <v>32</v>
      </c>
      <c r="B1454" t="s">
        <v>4427</v>
      </c>
      <c r="C1454">
        <f>YEAR(B1454)</f>
        <v>2004</v>
      </c>
      <c r="D1454">
        <v>62.7</v>
      </c>
      <c r="E1454">
        <v>50.1</v>
      </c>
      <c r="F1454">
        <v>54.9</v>
      </c>
      <c r="H1454" s="2">
        <f>IF(F1454-54.11&lt;=0,0,IF(F1454-54.11&lt;=1,1,2))</f>
        <v>1</v>
      </c>
      <c r="I1454">
        <v>62.7</v>
      </c>
      <c r="J1454">
        <v>50.1</v>
      </c>
      <c r="K1454">
        <v>54.9</v>
      </c>
      <c r="L1454">
        <v>46.1</v>
      </c>
      <c r="M1454">
        <v>72.7</v>
      </c>
      <c r="O1454">
        <v>3.9E-2</v>
      </c>
      <c r="P1454">
        <v>100</v>
      </c>
      <c r="Q1454">
        <v>4.17</v>
      </c>
      <c r="R1454" t="s">
        <v>40</v>
      </c>
      <c r="S1454">
        <v>0</v>
      </c>
      <c r="T1454">
        <v>0</v>
      </c>
      <c r="U1454">
        <v>0</v>
      </c>
      <c r="V1454">
        <v>20.8</v>
      </c>
      <c r="W1454">
        <v>170.3</v>
      </c>
      <c r="X1454">
        <v>1002.9</v>
      </c>
      <c r="Y1454">
        <v>89.1</v>
      </c>
      <c r="Z1454">
        <v>6.7</v>
      </c>
      <c r="AA1454">
        <v>0</v>
      </c>
      <c r="AB1454">
        <v>0</v>
      </c>
      <c r="AC1454">
        <v>0</v>
      </c>
      <c r="AD1454">
        <v>0</v>
      </c>
      <c r="AE1454" t="s">
        <v>4428</v>
      </c>
      <c r="AF1454" t="s">
        <v>4429</v>
      </c>
      <c r="AG1454">
        <v>0.36</v>
      </c>
      <c r="AH1454" t="s">
        <v>56</v>
      </c>
      <c r="AI1454" t="s">
        <v>61</v>
      </c>
      <c r="AJ1454" t="s">
        <v>40</v>
      </c>
    </row>
    <row r="1455" spans="1:36" x14ac:dyDescent="0.25">
      <c r="A1455" t="s">
        <v>32</v>
      </c>
      <c r="B1455" t="s">
        <v>4430</v>
      </c>
      <c r="C1455">
        <f>YEAR(B1455)</f>
        <v>2004</v>
      </c>
      <c r="D1455">
        <v>62.7</v>
      </c>
      <c r="E1455">
        <v>50.1</v>
      </c>
      <c r="F1455">
        <v>54.3</v>
      </c>
      <c r="H1455" s="2">
        <f>IF(F1455-54.11&lt;=0,0,IF(F1455-54.11&lt;=1,1,2))</f>
        <v>1</v>
      </c>
      <c r="I1455">
        <v>62.7</v>
      </c>
      <c r="J1455">
        <v>50.1</v>
      </c>
      <c r="K1455">
        <v>54.3</v>
      </c>
      <c r="L1455">
        <v>45.3</v>
      </c>
      <c r="M1455">
        <v>72.2</v>
      </c>
      <c r="O1455">
        <v>9.9000000000000005E-2</v>
      </c>
      <c r="P1455">
        <v>100</v>
      </c>
      <c r="Q1455">
        <v>8.33</v>
      </c>
      <c r="R1455" t="s">
        <v>40</v>
      </c>
      <c r="S1455">
        <v>0</v>
      </c>
      <c r="T1455">
        <v>0</v>
      </c>
      <c r="U1455">
        <v>0</v>
      </c>
      <c r="V1455">
        <v>17.2</v>
      </c>
      <c r="W1455">
        <v>179.3</v>
      </c>
      <c r="X1455">
        <v>1003.6</v>
      </c>
      <c r="Y1455">
        <v>82.2</v>
      </c>
      <c r="Z1455">
        <v>6.6</v>
      </c>
      <c r="AA1455">
        <v>0</v>
      </c>
      <c r="AB1455">
        <v>0</v>
      </c>
      <c r="AC1455">
        <v>0</v>
      </c>
      <c r="AD1455">
        <v>0</v>
      </c>
      <c r="AE1455" t="s">
        <v>4431</v>
      </c>
      <c r="AF1455" t="s">
        <v>4432</v>
      </c>
      <c r="AG1455">
        <v>0.39</v>
      </c>
      <c r="AH1455" t="s">
        <v>56</v>
      </c>
      <c r="AI1455" t="s">
        <v>101</v>
      </c>
      <c r="AJ1455" t="s">
        <v>40</v>
      </c>
    </row>
    <row r="1456" spans="1:36" x14ac:dyDescent="0.25">
      <c r="A1456" t="s">
        <v>32</v>
      </c>
      <c r="B1456" t="s">
        <v>4433</v>
      </c>
      <c r="C1456">
        <f>YEAR(B1456)</f>
        <v>2004</v>
      </c>
      <c r="D1456">
        <v>60.9</v>
      </c>
      <c r="E1456">
        <v>46.5</v>
      </c>
      <c r="F1456">
        <v>52.1</v>
      </c>
      <c r="H1456" s="2">
        <f>IF(F1456-54.11&lt;=0,0,IF(F1456-54.11&lt;=1,1,2))</f>
        <v>0</v>
      </c>
      <c r="I1456">
        <v>60.9</v>
      </c>
      <c r="J1456">
        <v>41.2</v>
      </c>
      <c r="K1456">
        <v>51.4</v>
      </c>
      <c r="L1456">
        <v>45.3</v>
      </c>
      <c r="M1456">
        <v>77.900000000000006</v>
      </c>
      <c r="O1456">
        <v>7.9000000000000001E-2</v>
      </c>
      <c r="P1456">
        <v>100</v>
      </c>
      <c r="Q1456">
        <v>4.17</v>
      </c>
      <c r="R1456" t="s">
        <v>40</v>
      </c>
      <c r="S1456">
        <v>0</v>
      </c>
      <c r="T1456">
        <v>0</v>
      </c>
      <c r="U1456">
        <v>0</v>
      </c>
      <c r="V1456">
        <v>11.4</v>
      </c>
      <c r="W1456">
        <v>165.5</v>
      </c>
      <c r="X1456">
        <v>1011.3</v>
      </c>
      <c r="Y1456">
        <v>59.1</v>
      </c>
      <c r="Z1456">
        <v>6.8</v>
      </c>
      <c r="AA1456">
        <v>0</v>
      </c>
      <c r="AB1456">
        <v>0</v>
      </c>
      <c r="AC1456">
        <v>0</v>
      </c>
      <c r="AD1456">
        <v>0</v>
      </c>
      <c r="AE1456" t="s">
        <v>4434</v>
      </c>
      <c r="AF1456" t="s">
        <v>4435</v>
      </c>
      <c r="AG1456">
        <v>0.43</v>
      </c>
      <c r="AH1456" t="s">
        <v>56</v>
      </c>
      <c r="AI1456" t="s">
        <v>137</v>
      </c>
      <c r="AJ1456" t="s">
        <v>40</v>
      </c>
    </row>
    <row r="1457" spans="1:36" x14ac:dyDescent="0.25">
      <c r="A1457" t="s">
        <v>32</v>
      </c>
      <c r="B1457" t="s">
        <v>4436</v>
      </c>
      <c r="C1457">
        <f>YEAR(B1457)</f>
        <v>2004</v>
      </c>
      <c r="D1457">
        <v>55.5</v>
      </c>
      <c r="E1457">
        <v>48.3</v>
      </c>
      <c r="F1457">
        <v>51.9</v>
      </c>
      <c r="H1457" s="2">
        <f>IF(F1457-54.11&lt;=0,0,IF(F1457-54.11&lt;=1,1,2))</f>
        <v>0</v>
      </c>
      <c r="I1457">
        <v>55.5</v>
      </c>
      <c r="J1457">
        <v>40.799999999999997</v>
      </c>
      <c r="K1457">
        <v>51.2</v>
      </c>
      <c r="L1457">
        <v>38.4</v>
      </c>
      <c r="M1457">
        <v>60.6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23</v>
      </c>
      <c r="W1457">
        <v>268</v>
      </c>
      <c r="X1457">
        <v>1012.1</v>
      </c>
      <c r="Y1457">
        <v>65</v>
      </c>
      <c r="Z1457">
        <v>6.8</v>
      </c>
      <c r="AA1457">
        <v>0</v>
      </c>
      <c r="AB1457">
        <v>0</v>
      </c>
      <c r="AC1457">
        <v>0</v>
      </c>
      <c r="AD1457">
        <v>0</v>
      </c>
      <c r="AE1457" t="s">
        <v>4437</v>
      </c>
      <c r="AF1457" t="s">
        <v>4438</v>
      </c>
      <c r="AG1457">
        <v>0.46</v>
      </c>
      <c r="AH1457" t="s">
        <v>36</v>
      </c>
      <c r="AI1457" t="s">
        <v>37</v>
      </c>
      <c r="AJ1457" t="s">
        <v>38</v>
      </c>
    </row>
    <row r="1458" spans="1:36" x14ac:dyDescent="0.25">
      <c r="A1458" t="s">
        <v>32</v>
      </c>
      <c r="B1458" t="s">
        <v>4439</v>
      </c>
      <c r="C1458">
        <f>YEAR(B1458)</f>
        <v>2004</v>
      </c>
      <c r="D1458">
        <v>48.3</v>
      </c>
      <c r="E1458">
        <v>44.7</v>
      </c>
      <c r="F1458">
        <v>46.7</v>
      </c>
      <c r="H1458" s="2">
        <f>IF(F1458-54.11&lt;=0,0,IF(F1458-54.11&lt;=1,1,2))</f>
        <v>0</v>
      </c>
      <c r="I1458">
        <v>40.799999999999997</v>
      </c>
      <c r="J1458">
        <v>37</v>
      </c>
      <c r="K1458">
        <v>39.1</v>
      </c>
      <c r="L1458">
        <v>29.4</v>
      </c>
      <c r="M1458">
        <v>51.4</v>
      </c>
      <c r="O1458">
        <v>0.46899999999999997</v>
      </c>
      <c r="P1458">
        <v>100</v>
      </c>
      <c r="Q1458">
        <v>4.17</v>
      </c>
      <c r="R1458" t="s">
        <v>40</v>
      </c>
      <c r="S1458">
        <v>0</v>
      </c>
      <c r="T1458">
        <v>0</v>
      </c>
      <c r="U1458">
        <v>0</v>
      </c>
      <c r="V1458">
        <v>28.9</v>
      </c>
      <c r="W1458">
        <v>330.7</v>
      </c>
      <c r="X1458">
        <v>1015.6</v>
      </c>
      <c r="Y1458">
        <v>90</v>
      </c>
      <c r="Z1458">
        <v>6.7</v>
      </c>
      <c r="AA1458">
        <v>0</v>
      </c>
      <c r="AB1458">
        <v>0</v>
      </c>
      <c r="AC1458">
        <v>0</v>
      </c>
      <c r="AD1458">
        <v>0</v>
      </c>
      <c r="AE1458" t="s">
        <v>4440</v>
      </c>
      <c r="AF1458" t="s">
        <v>4441</v>
      </c>
      <c r="AG1458">
        <v>0.5</v>
      </c>
      <c r="AH1458" t="s">
        <v>56</v>
      </c>
      <c r="AI1458" t="s">
        <v>137</v>
      </c>
      <c r="AJ1458" t="s">
        <v>40</v>
      </c>
    </row>
    <row r="1459" spans="1:36" x14ac:dyDescent="0.25">
      <c r="A1459" t="s">
        <v>32</v>
      </c>
      <c r="B1459" t="s">
        <v>4442</v>
      </c>
      <c r="C1459">
        <f>YEAR(B1459)</f>
        <v>2004</v>
      </c>
      <c r="D1459">
        <v>50.1</v>
      </c>
      <c r="E1459">
        <v>41.1</v>
      </c>
      <c r="F1459">
        <v>44.9</v>
      </c>
      <c r="H1459" s="2">
        <f>IF(F1459-54.11&lt;=0,0,IF(F1459-54.11&lt;=1,1,2))</f>
        <v>0</v>
      </c>
      <c r="I1459">
        <v>50.1</v>
      </c>
      <c r="J1459">
        <v>36.700000000000003</v>
      </c>
      <c r="K1459">
        <v>40.799999999999997</v>
      </c>
      <c r="L1459">
        <v>33.1</v>
      </c>
      <c r="M1459">
        <v>64.400000000000006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32.200000000000003</v>
      </c>
      <c r="W1459">
        <v>218.8</v>
      </c>
      <c r="X1459">
        <v>1017.2</v>
      </c>
      <c r="Y1459">
        <v>87.8</v>
      </c>
      <c r="Z1459">
        <v>6.8</v>
      </c>
      <c r="AA1459">
        <v>0</v>
      </c>
      <c r="AB1459">
        <v>0</v>
      </c>
      <c r="AC1459">
        <v>0</v>
      </c>
      <c r="AD1459">
        <v>0</v>
      </c>
      <c r="AE1459" t="s">
        <v>4443</v>
      </c>
      <c r="AF1459" t="s">
        <v>4444</v>
      </c>
      <c r="AG1459">
        <v>0.53</v>
      </c>
      <c r="AH1459" t="s">
        <v>36</v>
      </c>
      <c r="AI1459" t="s">
        <v>37</v>
      </c>
      <c r="AJ1459" t="s">
        <v>344</v>
      </c>
    </row>
    <row r="1460" spans="1:36" x14ac:dyDescent="0.25">
      <c r="A1460" t="s">
        <v>32</v>
      </c>
      <c r="B1460" t="s">
        <v>4445</v>
      </c>
      <c r="C1460">
        <f>YEAR(B1460)</f>
        <v>2004</v>
      </c>
      <c r="D1460">
        <v>55.5</v>
      </c>
      <c r="E1460">
        <v>41.1</v>
      </c>
      <c r="F1460">
        <v>48.2</v>
      </c>
      <c r="H1460" s="2">
        <f>IF(F1460-54.11&lt;=0,0,IF(F1460-54.11&lt;=1,1,2))</f>
        <v>0</v>
      </c>
      <c r="I1460">
        <v>55.5</v>
      </c>
      <c r="J1460">
        <v>36.5</v>
      </c>
      <c r="K1460">
        <v>46.7</v>
      </c>
      <c r="L1460">
        <v>40.4</v>
      </c>
      <c r="M1460">
        <v>75.900000000000006</v>
      </c>
      <c r="O1460">
        <v>0.11799999999999999</v>
      </c>
      <c r="P1460">
        <v>100</v>
      </c>
      <c r="Q1460">
        <v>4.17</v>
      </c>
      <c r="R1460" t="s">
        <v>40</v>
      </c>
      <c r="S1460">
        <v>0</v>
      </c>
      <c r="T1460">
        <v>0</v>
      </c>
      <c r="U1460">
        <v>0</v>
      </c>
      <c r="V1460">
        <v>9.1999999999999993</v>
      </c>
      <c r="W1460">
        <v>151.6</v>
      </c>
      <c r="X1460">
        <v>1017</v>
      </c>
      <c r="Y1460">
        <v>72.900000000000006</v>
      </c>
      <c r="Z1460">
        <v>6.8</v>
      </c>
      <c r="AA1460">
        <v>0</v>
      </c>
      <c r="AB1460">
        <v>0</v>
      </c>
      <c r="AC1460">
        <v>0</v>
      </c>
      <c r="AD1460">
        <v>0</v>
      </c>
      <c r="AE1460" t="s">
        <v>4446</v>
      </c>
      <c r="AF1460" t="s">
        <v>4447</v>
      </c>
      <c r="AG1460">
        <v>0.56000000000000005</v>
      </c>
      <c r="AH1460" t="s">
        <v>56</v>
      </c>
      <c r="AI1460" t="s">
        <v>78</v>
      </c>
      <c r="AJ1460" t="s">
        <v>40</v>
      </c>
    </row>
    <row r="1461" spans="1:36" x14ac:dyDescent="0.25">
      <c r="A1461" t="s">
        <v>32</v>
      </c>
      <c r="B1461" t="s">
        <v>4448</v>
      </c>
      <c r="C1461">
        <f>YEAR(B1461)</f>
        <v>2004</v>
      </c>
      <c r="D1461">
        <v>53.7</v>
      </c>
      <c r="E1461">
        <v>46.5</v>
      </c>
      <c r="F1461">
        <v>50.1</v>
      </c>
      <c r="H1461" s="2">
        <f>IF(F1461-54.11&lt;=0,0,IF(F1461-54.11&lt;=1,1,2))</f>
        <v>0</v>
      </c>
      <c r="I1461">
        <v>53.7</v>
      </c>
      <c r="J1461">
        <v>44.2</v>
      </c>
      <c r="K1461">
        <v>49.6</v>
      </c>
      <c r="L1461">
        <v>46.3</v>
      </c>
      <c r="M1461">
        <v>86.9</v>
      </c>
      <c r="O1461">
        <v>5.0999999999999997E-2</v>
      </c>
      <c r="P1461">
        <v>100</v>
      </c>
      <c r="Q1461">
        <v>8.33</v>
      </c>
      <c r="R1461" t="s">
        <v>40</v>
      </c>
      <c r="S1461">
        <v>0</v>
      </c>
      <c r="T1461">
        <v>0</v>
      </c>
      <c r="U1461">
        <v>0</v>
      </c>
      <c r="V1461">
        <v>19.5</v>
      </c>
      <c r="W1461">
        <v>169.1</v>
      </c>
      <c r="X1461">
        <v>1007.1</v>
      </c>
      <c r="Y1461">
        <v>94.8</v>
      </c>
      <c r="Z1461">
        <v>6.5</v>
      </c>
      <c r="AA1461">
        <v>0</v>
      </c>
      <c r="AB1461">
        <v>0</v>
      </c>
      <c r="AC1461">
        <v>0</v>
      </c>
      <c r="AD1461">
        <v>0</v>
      </c>
      <c r="AE1461" t="s">
        <v>4449</v>
      </c>
      <c r="AF1461" t="s">
        <v>4450</v>
      </c>
      <c r="AG1461">
        <v>0.6</v>
      </c>
      <c r="AH1461" t="s">
        <v>43</v>
      </c>
      <c r="AI1461" t="s">
        <v>1063</v>
      </c>
      <c r="AJ1461" t="s">
        <v>40</v>
      </c>
    </row>
    <row r="1462" spans="1:36" x14ac:dyDescent="0.25">
      <c r="A1462" t="s">
        <v>32</v>
      </c>
      <c r="B1462" t="s">
        <v>4451</v>
      </c>
      <c r="C1462">
        <f>YEAR(B1462)</f>
        <v>2004</v>
      </c>
      <c r="D1462">
        <v>53.7</v>
      </c>
      <c r="E1462">
        <v>50.1</v>
      </c>
      <c r="F1462">
        <v>52</v>
      </c>
      <c r="H1462" s="2">
        <f>IF(F1462-54.11&lt;=0,0,IF(F1462-54.11&lt;=1,1,2))</f>
        <v>0</v>
      </c>
      <c r="I1462">
        <v>53.7</v>
      </c>
      <c r="J1462">
        <v>50.1</v>
      </c>
      <c r="K1462">
        <v>52</v>
      </c>
      <c r="L1462">
        <v>46.4</v>
      </c>
      <c r="M1462">
        <v>81.099999999999994</v>
      </c>
      <c r="O1462">
        <v>0.59</v>
      </c>
      <c r="P1462">
        <v>100</v>
      </c>
      <c r="Q1462">
        <v>12.5</v>
      </c>
      <c r="R1462" t="s">
        <v>40</v>
      </c>
      <c r="S1462">
        <v>0</v>
      </c>
      <c r="T1462">
        <v>0</v>
      </c>
      <c r="U1462">
        <v>0</v>
      </c>
      <c r="V1462">
        <v>38</v>
      </c>
      <c r="W1462">
        <v>302.5</v>
      </c>
      <c r="X1462">
        <v>1002.6</v>
      </c>
      <c r="Y1462">
        <v>94.6</v>
      </c>
      <c r="Z1462">
        <v>5.9</v>
      </c>
      <c r="AA1462">
        <v>0</v>
      </c>
      <c r="AB1462">
        <v>0</v>
      </c>
      <c r="AC1462">
        <v>0</v>
      </c>
      <c r="AD1462">
        <v>0</v>
      </c>
      <c r="AE1462" t="s">
        <v>4452</v>
      </c>
      <c r="AF1462" t="s">
        <v>4453</v>
      </c>
      <c r="AG1462">
        <v>0.63</v>
      </c>
      <c r="AH1462" t="s">
        <v>43</v>
      </c>
      <c r="AI1462" t="s">
        <v>1063</v>
      </c>
      <c r="AJ1462" t="s">
        <v>40</v>
      </c>
    </row>
    <row r="1463" spans="1:36" x14ac:dyDescent="0.25">
      <c r="A1463" t="s">
        <v>32</v>
      </c>
      <c r="B1463" t="s">
        <v>4454</v>
      </c>
      <c r="C1463">
        <f>YEAR(B1463)</f>
        <v>2004</v>
      </c>
      <c r="D1463">
        <v>55.5</v>
      </c>
      <c r="E1463">
        <v>48.3</v>
      </c>
      <c r="F1463">
        <v>52.9</v>
      </c>
      <c r="H1463" s="2">
        <f>IF(F1463-54.11&lt;=0,0,IF(F1463-54.11&lt;=1,1,2))</f>
        <v>0</v>
      </c>
      <c r="I1463">
        <v>55.5</v>
      </c>
      <c r="J1463">
        <v>47.4</v>
      </c>
      <c r="K1463">
        <v>52.9</v>
      </c>
      <c r="L1463">
        <v>43.9</v>
      </c>
      <c r="M1463">
        <v>71.8</v>
      </c>
      <c r="O1463">
        <v>0.02</v>
      </c>
      <c r="P1463">
        <v>100</v>
      </c>
      <c r="Q1463">
        <v>4.17</v>
      </c>
      <c r="R1463" t="s">
        <v>40</v>
      </c>
      <c r="S1463">
        <v>0</v>
      </c>
      <c r="T1463">
        <v>0</v>
      </c>
      <c r="U1463">
        <v>0</v>
      </c>
      <c r="V1463">
        <v>43.6</v>
      </c>
      <c r="W1463">
        <v>314.60000000000002</v>
      </c>
      <c r="X1463">
        <v>1012.4</v>
      </c>
      <c r="Y1463">
        <v>83.2</v>
      </c>
      <c r="Z1463">
        <v>6</v>
      </c>
      <c r="AA1463">
        <v>0</v>
      </c>
      <c r="AB1463">
        <v>0</v>
      </c>
      <c r="AC1463">
        <v>0</v>
      </c>
      <c r="AD1463">
        <v>0</v>
      </c>
      <c r="AE1463" t="s">
        <v>4455</v>
      </c>
      <c r="AF1463" t="s">
        <v>4456</v>
      </c>
      <c r="AG1463">
        <v>0.67</v>
      </c>
      <c r="AH1463" t="s">
        <v>56</v>
      </c>
      <c r="AI1463" t="s">
        <v>137</v>
      </c>
      <c r="AJ1463" t="s">
        <v>40</v>
      </c>
    </row>
    <row r="1464" spans="1:36" x14ac:dyDescent="0.25">
      <c r="A1464" t="s">
        <v>32</v>
      </c>
      <c r="B1464" t="s">
        <v>4457</v>
      </c>
      <c r="C1464">
        <f>YEAR(B1464)</f>
        <v>2004</v>
      </c>
      <c r="D1464">
        <v>59.1</v>
      </c>
      <c r="E1464">
        <v>42.9</v>
      </c>
      <c r="F1464">
        <v>53.7</v>
      </c>
      <c r="H1464" s="2">
        <f>IF(F1464-54.11&lt;=0,0,IF(F1464-54.11&lt;=1,1,2))</f>
        <v>0</v>
      </c>
      <c r="I1464">
        <v>59.1</v>
      </c>
      <c r="J1464">
        <v>39.299999999999997</v>
      </c>
      <c r="K1464">
        <v>53.1</v>
      </c>
      <c r="L1464">
        <v>44.9</v>
      </c>
      <c r="M1464">
        <v>72.400000000000006</v>
      </c>
      <c r="O1464">
        <v>3.9E-2</v>
      </c>
      <c r="P1464">
        <v>100</v>
      </c>
      <c r="Q1464">
        <v>4.17</v>
      </c>
      <c r="R1464" t="s">
        <v>40</v>
      </c>
      <c r="S1464">
        <v>0</v>
      </c>
      <c r="T1464">
        <v>0</v>
      </c>
      <c r="U1464">
        <v>0</v>
      </c>
      <c r="V1464">
        <v>15</v>
      </c>
      <c r="W1464">
        <v>235.9</v>
      </c>
      <c r="X1464">
        <v>1012</v>
      </c>
      <c r="Y1464">
        <v>67.3</v>
      </c>
      <c r="Z1464">
        <v>6.8</v>
      </c>
      <c r="AA1464">
        <v>0</v>
      </c>
      <c r="AB1464">
        <v>0</v>
      </c>
      <c r="AC1464">
        <v>0</v>
      </c>
      <c r="AD1464">
        <v>0</v>
      </c>
      <c r="AE1464" t="s">
        <v>4458</v>
      </c>
      <c r="AF1464" t="s">
        <v>4459</v>
      </c>
      <c r="AG1464">
        <v>0.7</v>
      </c>
      <c r="AH1464" t="s">
        <v>56</v>
      </c>
      <c r="AI1464" t="s">
        <v>65</v>
      </c>
      <c r="AJ1464" t="s">
        <v>40</v>
      </c>
    </row>
    <row r="1465" spans="1:36" x14ac:dyDescent="0.25">
      <c r="A1465" t="s">
        <v>32</v>
      </c>
      <c r="B1465" t="s">
        <v>4460</v>
      </c>
      <c r="C1465">
        <f>YEAR(B1465)</f>
        <v>2004</v>
      </c>
      <c r="D1465">
        <v>66.3</v>
      </c>
      <c r="E1465">
        <v>50.1</v>
      </c>
      <c r="F1465">
        <v>57</v>
      </c>
      <c r="H1465" s="2">
        <f>IF(F1465-54.11&lt;=0,0,IF(F1465-54.11&lt;=1,1,2))</f>
        <v>2</v>
      </c>
      <c r="I1465">
        <v>66.3</v>
      </c>
      <c r="J1465">
        <v>50.1</v>
      </c>
      <c r="K1465">
        <v>57</v>
      </c>
      <c r="L1465">
        <v>50.6</v>
      </c>
      <c r="M1465">
        <v>79.900000000000006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10.3</v>
      </c>
      <c r="W1465">
        <v>166.1</v>
      </c>
      <c r="X1465">
        <v>1007.2</v>
      </c>
      <c r="Y1465">
        <v>63.6</v>
      </c>
      <c r="Z1465">
        <v>6.8</v>
      </c>
      <c r="AA1465">
        <v>0</v>
      </c>
      <c r="AB1465">
        <v>0</v>
      </c>
      <c r="AC1465">
        <v>0</v>
      </c>
      <c r="AD1465">
        <v>0</v>
      </c>
      <c r="AE1465" t="s">
        <v>4461</v>
      </c>
      <c r="AF1465" t="s">
        <v>4462</v>
      </c>
      <c r="AG1465">
        <v>0.74</v>
      </c>
      <c r="AH1465" t="s">
        <v>36</v>
      </c>
      <c r="AI1465" t="s">
        <v>37</v>
      </c>
      <c r="AJ1465" t="s">
        <v>38</v>
      </c>
    </row>
    <row r="1466" spans="1:36" x14ac:dyDescent="0.25">
      <c r="A1466" t="s">
        <v>32</v>
      </c>
      <c r="B1466" t="s">
        <v>4463</v>
      </c>
      <c r="C1466">
        <f>YEAR(B1466)</f>
        <v>2004</v>
      </c>
      <c r="D1466">
        <v>68.099999999999994</v>
      </c>
      <c r="E1466">
        <v>53.7</v>
      </c>
      <c r="F1466">
        <v>59.4</v>
      </c>
      <c r="H1466" s="2">
        <f>IF(F1466-54.11&lt;=0,0,IF(F1466-54.11&lt;=1,1,2))</f>
        <v>2</v>
      </c>
      <c r="I1466">
        <v>68.099999999999994</v>
      </c>
      <c r="J1466">
        <v>53.7</v>
      </c>
      <c r="K1466">
        <v>59.4</v>
      </c>
      <c r="L1466">
        <v>52.1</v>
      </c>
      <c r="M1466">
        <v>77.2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15</v>
      </c>
      <c r="W1466">
        <v>163.19999999999999</v>
      </c>
      <c r="X1466">
        <v>1005.8</v>
      </c>
      <c r="Y1466">
        <v>67.900000000000006</v>
      </c>
      <c r="Z1466">
        <v>6.8</v>
      </c>
      <c r="AA1466">
        <v>0</v>
      </c>
      <c r="AB1466">
        <v>0</v>
      </c>
      <c r="AC1466">
        <v>0</v>
      </c>
      <c r="AD1466">
        <v>0</v>
      </c>
      <c r="AE1466" t="s">
        <v>4464</v>
      </c>
      <c r="AF1466" t="s">
        <v>4465</v>
      </c>
      <c r="AG1466">
        <v>0.75</v>
      </c>
      <c r="AH1466" t="s">
        <v>36</v>
      </c>
      <c r="AI1466" t="s">
        <v>37</v>
      </c>
      <c r="AJ1466" t="s">
        <v>38</v>
      </c>
    </row>
    <row r="1467" spans="1:36" x14ac:dyDescent="0.25">
      <c r="A1467" t="s">
        <v>32</v>
      </c>
      <c r="B1467" t="s">
        <v>4466</v>
      </c>
      <c r="C1467">
        <f>YEAR(B1467)</f>
        <v>2004</v>
      </c>
      <c r="D1467">
        <v>60.9</v>
      </c>
      <c r="E1467">
        <v>53.7</v>
      </c>
      <c r="F1467">
        <v>57.3</v>
      </c>
      <c r="H1467" s="2">
        <f>IF(F1467-54.11&lt;=0,0,IF(F1467-54.11&lt;=1,1,2))</f>
        <v>2</v>
      </c>
      <c r="I1467">
        <v>60.9</v>
      </c>
      <c r="J1467">
        <v>53.7</v>
      </c>
      <c r="K1467">
        <v>57.3</v>
      </c>
      <c r="L1467">
        <v>45</v>
      </c>
      <c r="M1467">
        <v>64.7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23</v>
      </c>
      <c r="W1467">
        <v>308.60000000000002</v>
      </c>
      <c r="X1467">
        <v>1011.3</v>
      </c>
      <c r="Y1467">
        <v>61.3</v>
      </c>
      <c r="Z1467">
        <v>6.8</v>
      </c>
      <c r="AA1467">
        <v>0</v>
      </c>
      <c r="AB1467">
        <v>0</v>
      </c>
      <c r="AC1467">
        <v>0</v>
      </c>
      <c r="AD1467">
        <v>0</v>
      </c>
      <c r="AE1467" t="s">
        <v>4467</v>
      </c>
      <c r="AF1467" t="s">
        <v>4468</v>
      </c>
      <c r="AG1467">
        <v>0.81</v>
      </c>
      <c r="AH1467" t="s">
        <v>36</v>
      </c>
      <c r="AI1467" t="s">
        <v>37</v>
      </c>
      <c r="AJ1467" t="s">
        <v>38</v>
      </c>
    </row>
    <row r="1468" spans="1:36" x14ac:dyDescent="0.25">
      <c r="A1468" t="s">
        <v>32</v>
      </c>
      <c r="B1468" t="s">
        <v>4469</v>
      </c>
      <c r="C1468">
        <f>YEAR(B1468)</f>
        <v>2004</v>
      </c>
      <c r="D1468">
        <v>59.1</v>
      </c>
      <c r="E1468">
        <v>42.9</v>
      </c>
      <c r="F1468">
        <v>51.2</v>
      </c>
      <c r="H1468" s="2">
        <f>IF(F1468-54.11&lt;=0,0,IF(F1468-54.11&lt;=1,1,2))</f>
        <v>0</v>
      </c>
      <c r="I1468">
        <v>59.1</v>
      </c>
      <c r="J1468">
        <v>39.799999999999997</v>
      </c>
      <c r="K1468">
        <v>50.3</v>
      </c>
      <c r="L1468">
        <v>38.6</v>
      </c>
      <c r="M1468">
        <v>63.4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11.4</v>
      </c>
      <c r="W1468">
        <v>101.1</v>
      </c>
      <c r="X1468">
        <v>1019.3</v>
      </c>
      <c r="Y1468">
        <v>44</v>
      </c>
      <c r="Z1468">
        <v>6.5</v>
      </c>
      <c r="AA1468">
        <v>0</v>
      </c>
      <c r="AB1468">
        <v>0</v>
      </c>
      <c r="AC1468">
        <v>0</v>
      </c>
      <c r="AD1468">
        <v>0</v>
      </c>
      <c r="AE1468" t="s">
        <v>4470</v>
      </c>
      <c r="AF1468" t="s">
        <v>4471</v>
      </c>
      <c r="AG1468">
        <v>0.84</v>
      </c>
      <c r="AH1468" t="s">
        <v>36</v>
      </c>
      <c r="AI1468" t="s">
        <v>37</v>
      </c>
      <c r="AJ1468" t="s">
        <v>38</v>
      </c>
    </row>
    <row r="1469" spans="1:36" x14ac:dyDescent="0.25">
      <c r="A1469" t="s">
        <v>32</v>
      </c>
      <c r="B1469" t="s">
        <v>4472</v>
      </c>
      <c r="C1469">
        <f>YEAR(B1469)</f>
        <v>2004</v>
      </c>
      <c r="D1469">
        <v>62.7</v>
      </c>
      <c r="E1469">
        <v>44.7</v>
      </c>
      <c r="F1469">
        <v>52.2</v>
      </c>
      <c r="H1469" s="2">
        <f>IF(F1469-54.11&lt;=0,0,IF(F1469-54.11&lt;=1,1,2))</f>
        <v>0</v>
      </c>
      <c r="I1469">
        <v>62.7</v>
      </c>
      <c r="J1469">
        <v>40.299999999999997</v>
      </c>
      <c r="K1469">
        <v>51.1</v>
      </c>
      <c r="L1469">
        <v>40.9</v>
      </c>
      <c r="M1469">
        <v>66.8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12.8</v>
      </c>
      <c r="W1469">
        <v>145.4</v>
      </c>
      <c r="X1469">
        <v>1018.4</v>
      </c>
      <c r="Y1469">
        <v>30</v>
      </c>
      <c r="Z1469">
        <v>6.5</v>
      </c>
      <c r="AA1469">
        <v>0</v>
      </c>
      <c r="AB1469">
        <v>0</v>
      </c>
      <c r="AC1469">
        <v>0</v>
      </c>
      <c r="AD1469">
        <v>0</v>
      </c>
      <c r="AE1469" t="s">
        <v>4473</v>
      </c>
      <c r="AF1469" t="s">
        <v>4474</v>
      </c>
      <c r="AG1469">
        <v>0.88</v>
      </c>
      <c r="AH1469" t="s">
        <v>36</v>
      </c>
      <c r="AI1469" t="s">
        <v>37</v>
      </c>
      <c r="AJ1469" t="s">
        <v>38</v>
      </c>
    </row>
    <row r="1470" spans="1:36" x14ac:dyDescent="0.25">
      <c r="A1470" t="s">
        <v>32</v>
      </c>
      <c r="B1470" t="s">
        <v>4475</v>
      </c>
      <c r="C1470">
        <f>YEAR(B1470)</f>
        <v>2004</v>
      </c>
      <c r="D1470">
        <v>66.3</v>
      </c>
      <c r="E1470">
        <v>51.9</v>
      </c>
      <c r="F1470">
        <v>57.2</v>
      </c>
      <c r="H1470" s="2">
        <f>IF(F1470-54.11&lt;=0,0,IF(F1470-54.11&lt;=1,1,2))</f>
        <v>2</v>
      </c>
      <c r="I1470">
        <v>66.3</v>
      </c>
      <c r="J1470">
        <v>51.9</v>
      </c>
      <c r="K1470">
        <v>57.2</v>
      </c>
      <c r="L1470">
        <v>45.4</v>
      </c>
      <c r="M1470">
        <v>65.5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17.2</v>
      </c>
      <c r="W1470">
        <v>155.9</v>
      </c>
      <c r="X1470">
        <v>1018.9</v>
      </c>
      <c r="Y1470">
        <v>38.299999999999997</v>
      </c>
      <c r="Z1470">
        <v>6.5</v>
      </c>
      <c r="AA1470">
        <v>0</v>
      </c>
      <c r="AB1470">
        <v>0</v>
      </c>
      <c r="AC1470">
        <v>0</v>
      </c>
      <c r="AD1470">
        <v>0</v>
      </c>
      <c r="AE1470" t="s">
        <v>4476</v>
      </c>
      <c r="AF1470" t="s">
        <v>4477</v>
      </c>
      <c r="AG1470">
        <v>0.91</v>
      </c>
      <c r="AH1470" t="s">
        <v>36</v>
      </c>
      <c r="AI1470" t="s">
        <v>37</v>
      </c>
      <c r="AJ1470" t="s">
        <v>38</v>
      </c>
    </row>
    <row r="1471" spans="1:36" x14ac:dyDescent="0.25">
      <c r="A1471" t="s">
        <v>32</v>
      </c>
      <c r="B1471" t="s">
        <v>4478</v>
      </c>
      <c r="C1471">
        <f>YEAR(B1471)</f>
        <v>2004</v>
      </c>
      <c r="D1471">
        <v>64.5</v>
      </c>
      <c r="E1471">
        <v>53.7</v>
      </c>
      <c r="F1471">
        <v>58</v>
      </c>
      <c r="H1471" s="2">
        <f>IF(F1471-54.11&lt;=0,0,IF(F1471-54.11&lt;=1,1,2))</f>
        <v>2</v>
      </c>
      <c r="I1471">
        <v>64.5</v>
      </c>
      <c r="J1471">
        <v>53.7</v>
      </c>
      <c r="K1471">
        <v>58</v>
      </c>
      <c r="L1471">
        <v>46.4</v>
      </c>
      <c r="M1471">
        <v>65.7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25.3</v>
      </c>
      <c r="W1471">
        <v>169.9</v>
      </c>
      <c r="X1471">
        <v>1014.6</v>
      </c>
      <c r="Y1471">
        <v>62.3</v>
      </c>
      <c r="Z1471">
        <v>6.8</v>
      </c>
      <c r="AA1471">
        <v>0</v>
      </c>
      <c r="AB1471">
        <v>0</v>
      </c>
      <c r="AC1471">
        <v>0</v>
      </c>
      <c r="AD1471">
        <v>0</v>
      </c>
      <c r="AE1471" t="s">
        <v>4479</v>
      </c>
      <c r="AF1471" t="s">
        <v>4480</v>
      </c>
      <c r="AG1471">
        <v>0.95</v>
      </c>
      <c r="AH1471" t="s">
        <v>36</v>
      </c>
      <c r="AI1471" t="s">
        <v>37</v>
      </c>
      <c r="AJ1471" t="s">
        <v>38</v>
      </c>
    </row>
    <row r="1472" spans="1:36" x14ac:dyDescent="0.25">
      <c r="A1472" t="s">
        <v>32</v>
      </c>
      <c r="B1472" t="s">
        <v>4481</v>
      </c>
      <c r="C1472">
        <f>YEAR(B1472)</f>
        <v>2004</v>
      </c>
      <c r="D1472">
        <v>62.7</v>
      </c>
      <c r="E1472">
        <v>57.3</v>
      </c>
      <c r="F1472">
        <v>59.9</v>
      </c>
      <c r="H1472" s="2">
        <f>IF(F1472-54.11&lt;=0,0,IF(F1472-54.11&lt;=1,1,2))</f>
        <v>2</v>
      </c>
      <c r="I1472">
        <v>62.7</v>
      </c>
      <c r="J1472">
        <v>57.3</v>
      </c>
      <c r="K1472">
        <v>59.9</v>
      </c>
      <c r="L1472">
        <v>49.1</v>
      </c>
      <c r="M1472">
        <v>68.099999999999994</v>
      </c>
      <c r="O1472">
        <v>7.9000000000000001E-2</v>
      </c>
      <c r="P1472">
        <v>100</v>
      </c>
      <c r="Q1472">
        <v>4.17</v>
      </c>
      <c r="R1472" t="s">
        <v>40</v>
      </c>
      <c r="S1472">
        <v>0</v>
      </c>
      <c r="T1472">
        <v>0</v>
      </c>
      <c r="U1472">
        <v>0</v>
      </c>
      <c r="V1472">
        <v>26.4</v>
      </c>
      <c r="W1472">
        <v>172.7</v>
      </c>
      <c r="X1472">
        <v>1004.3</v>
      </c>
      <c r="Y1472">
        <v>77.900000000000006</v>
      </c>
      <c r="Z1472">
        <v>6.8</v>
      </c>
      <c r="AA1472">
        <v>0</v>
      </c>
      <c r="AB1472">
        <v>0</v>
      </c>
      <c r="AC1472">
        <v>0</v>
      </c>
      <c r="AD1472">
        <v>0</v>
      </c>
      <c r="AE1472" t="s">
        <v>4482</v>
      </c>
      <c r="AF1472" t="s">
        <v>4483</v>
      </c>
      <c r="AG1472">
        <v>0</v>
      </c>
      <c r="AH1472" t="s">
        <v>56</v>
      </c>
      <c r="AI1472" t="s">
        <v>65</v>
      </c>
      <c r="AJ1472" t="s">
        <v>40</v>
      </c>
    </row>
    <row r="1473" spans="1:36" x14ac:dyDescent="0.25">
      <c r="A1473" t="s">
        <v>32</v>
      </c>
      <c r="B1473" t="s">
        <v>4484</v>
      </c>
      <c r="C1473">
        <f>YEAR(B1473)</f>
        <v>2004</v>
      </c>
      <c r="D1473">
        <v>62.7</v>
      </c>
      <c r="E1473">
        <v>42.9</v>
      </c>
      <c r="F1473">
        <v>53.3</v>
      </c>
      <c r="H1473" s="2">
        <f>IF(F1473-54.11&lt;=0,0,IF(F1473-54.11&lt;=1,1,2))</f>
        <v>0</v>
      </c>
      <c r="I1473">
        <v>62.7</v>
      </c>
      <c r="J1473">
        <v>33.6</v>
      </c>
      <c r="K1473">
        <v>49.2</v>
      </c>
      <c r="L1473">
        <v>44.4</v>
      </c>
      <c r="M1473">
        <v>73.099999999999994</v>
      </c>
      <c r="O1473">
        <v>0.51200000000000001</v>
      </c>
      <c r="P1473">
        <v>100</v>
      </c>
      <c r="Q1473">
        <v>4.17</v>
      </c>
      <c r="R1473" t="s">
        <v>40</v>
      </c>
      <c r="S1473">
        <v>0</v>
      </c>
      <c r="T1473">
        <v>0</v>
      </c>
      <c r="U1473">
        <v>0</v>
      </c>
      <c r="V1473">
        <v>42.5</v>
      </c>
      <c r="W1473">
        <v>259.89999999999998</v>
      </c>
      <c r="X1473">
        <v>987.5</v>
      </c>
      <c r="Y1473">
        <v>82.5</v>
      </c>
      <c r="Z1473">
        <v>5.4</v>
      </c>
      <c r="AA1473">
        <v>0</v>
      </c>
      <c r="AB1473">
        <v>0</v>
      </c>
      <c r="AC1473">
        <v>0</v>
      </c>
      <c r="AD1473">
        <v>0</v>
      </c>
      <c r="AE1473" t="s">
        <v>4485</v>
      </c>
      <c r="AF1473" t="s">
        <v>4486</v>
      </c>
      <c r="AG1473">
        <v>0.02</v>
      </c>
      <c r="AH1473" t="s">
        <v>56</v>
      </c>
      <c r="AI1473" t="s">
        <v>61</v>
      </c>
      <c r="AJ1473" t="s">
        <v>40</v>
      </c>
    </row>
    <row r="1474" spans="1:36" x14ac:dyDescent="0.25">
      <c r="A1474" t="s">
        <v>32</v>
      </c>
      <c r="B1474" t="s">
        <v>4487</v>
      </c>
      <c r="C1474">
        <f>YEAR(B1474)</f>
        <v>2004</v>
      </c>
      <c r="D1474">
        <v>46.5</v>
      </c>
      <c r="E1474">
        <v>39.299999999999997</v>
      </c>
      <c r="F1474">
        <v>41.9</v>
      </c>
      <c r="H1474" s="2">
        <f>IF(F1474-54.11&lt;=0,0,IF(F1474-54.11&lt;=1,1,2))</f>
        <v>0</v>
      </c>
      <c r="I1474">
        <v>38.4</v>
      </c>
      <c r="J1474">
        <v>31.7</v>
      </c>
      <c r="K1474">
        <v>34.4</v>
      </c>
      <c r="L1474">
        <v>36.1</v>
      </c>
      <c r="M1474">
        <v>81</v>
      </c>
      <c r="O1474">
        <v>0.46899999999999997</v>
      </c>
      <c r="P1474">
        <v>100</v>
      </c>
      <c r="Q1474">
        <v>8.33</v>
      </c>
      <c r="R1474" t="s">
        <v>40</v>
      </c>
      <c r="S1474">
        <v>0</v>
      </c>
      <c r="T1474">
        <v>0</v>
      </c>
      <c r="U1474">
        <v>0</v>
      </c>
      <c r="V1474">
        <v>26.4</v>
      </c>
      <c r="W1474">
        <v>304.7</v>
      </c>
      <c r="X1474">
        <v>1000.9</v>
      </c>
      <c r="Y1474">
        <v>92.2</v>
      </c>
      <c r="Z1474">
        <v>6.3</v>
      </c>
      <c r="AA1474">
        <v>0</v>
      </c>
      <c r="AB1474">
        <v>0</v>
      </c>
      <c r="AC1474">
        <v>0</v>
      </c>
      <c r="AD1474">
        <v>0</v>
      </c>
      <c r="AE1474" t="s">
        <v>4488</v>
      </c>
      <c r="AF1474" t="s">
        <v>4489</v>
      </c>
      <c r="AG1474">
        <v>0.05</v>
      </c>
      <c r="AH1474" t="s">
        <v>43</v>
      </c>
      <c r="AI1474" t="s">
        <v>3460</v>
      </c>
      <c r="AJ1474" t="s">
        <v>40</v>
      </c>
    </row>
    <row r="1475" spans="1:36" x14ac:dyDescent="0.25">
      <c r="A1475" t="s">
        <v>32</v>
      </c>
      <c r="B1475" t="s">
        <v>4490</v>
      </c>
      <c r="C1475">
        <f>YEAR(B1475)</f>
        <v>2004</v>
      </c>
      <c r="D1475">
        <v>48.3</v>
      </c>
      <c r="E1475">
        <v>37.5</v>
      </c>
      <c r="F1475">
        <v>44.1</v>
      </c>
      <c r="H1475" s="2">
        <f>IF(F1475-54.11&lt;=0,0,IF(F1475-54.11&lt;=1,1,2))</f>
        <v>0</v>
      </c>
      <c r="I1475">
        <v>45.7</v>
      </c>
      <c r="J1475">
        <v>33.799999999999997</v>
      </c>
      <c r="K1475">
        <v>41.1</v>
      </c>
      <c r="L1475">
        <v>32.200000000000003</v>
      </c>
      <c r="M1475">
        <v>65.099999999999994</v>
      </c>
      <c r="O1475">
        <v>3.9E-2</v>
      </c>
      <c r="P1475">
        <v>100</v>
      </c>
      <c r="Q1475">
        <v>4.17</v>
      </c>
      <c r="R1475" t="s">
        <v>40</v>
      </c>
      <c r="S1475">
        <v>0</v>
      </c>
      <c r="T1475">
        <v>0</v>
      </c>
      <c r="U1475">
        <v>0</v>
      </c>
      <c r="V1475">
        <v>11.4</v>
      </c>
      <c r="W1475">
        <v>215.6</v>
      </c>
      <c r="X1475">
        <v>1007.2</v>
      </c>
      <c r="Y1475">
        <v>83.1</v>
      </c>
      <c r="Z1475">
        <v>5.9</v>
      </c>
      <c r="AA1475">
        <v>0</v>
      </c>
      <c r="AB1475">
        <v>0</v>
      </c>
      <c r="AC1475">
        <v>0</v>
      </c>
      <c r="AD1475">
        <v>0</v>
      </c>
      <c r="AE1475" t="s">
        <v>4491</v>
      </c>
      <c r="AF1475" t="s">
        <v>4492</v>
      </c>
      <c r="AG1475">
        <v>0.08</v>
      </c>
      <c r="AH1475" t="s">
        <v>56</v>
      </c>
      <c r="AI1475" t="s">
        <v>65</v>
      </c>
      <c r="AJ1475" t="s">
        <v>40</v>
      </c>
    </row>
    <row r="1476" spans="1:36" x14ac:dyDescent="0.25">
      <c r="A1476" t="s">
        <v>32</v>
      </c>
      <c r="B1476" t="s">
        <v>4493</v>
      </c>
      <c r="C1476">
        <f>YEAR(B1476)</f>
        <v>2004</v>
      </c>
      <c r="D1476">
        <v>46.5</v>
      </c>
      <c r="E1476">
        <v>37.5</v>
      </c>
      <c r="F1476">
        <v>43.5</v>
      </c>
      <c r="H1476" s="2">
        <f>IF(F1476-54.11&lt;=0,0,IF(F1476-54.11&lt;=1,1,2))</f>
        <v>0</v>
      </c>
      <c r="I1476">
        <v>39.299999999999997</v>
      </c>
      <c r="J1476">
        <v>28.3</v>
      </c>
      <c r="K1476">
        <v>35.6</v>
      </c>
      <c r="L1476">
        <v>32.799999999999997</v>
      </c>
      <c r="M1476">
        <v>67.599999999999994</v>
      </c>
      <c r="O1476">
        <v>1.929</v>
      </c>
      <c r="P1476">
        <v>100</v>
      </c>
      <c r="Q1476">
        <v>8.33</v>
      </c>
      <c r="R1476" t="s">
        <v>40</v>
      </c>
      <c r="S1476">
        <v>0</v>
      </c>
      <c r="T1476">
        <v>0</v>
      </c>
      <c r="U1476">
        <v>0</v>
      </c>
      <c r="V1476">
        <v>32.200000000000003</v>
      </c>
      <c r="W1476">
        <v>314.5</v>
      </c>
      <c r="X1476">
        <v>1005.7</v>
      </c>
      <c r="Y1476">
        <v>89</v>
      </c>
      <c r="Z1476">
        <v>5.5</v>
      </c>
      <c r="AA1476">
        <v>0</v>
      </c>
      <c r="AB1476">
        <v>0</v>
      </c>
      <c r="AC1476">
        <v>0</v>
      </c>
      <c r="AD1476">
        <v>0</v>
      </c>
      <c r="AE1476" t="s">
        <v>4494</v>
      </c>
      <c r="AF1476" t="s">
        <v>4495</v>
      </c>
      <c r="AG1476">
        <v>0.11</v>
      </c>
      <c r="AH1476" t="s">
        <v>56</v>
      </c>
      <c r="AI1476" t="s">
        <v>1166</v>
      </c>
      <c r="AJ1476" t="s">
        <v>40</v>
      </c>
    </row>
    <row r="1477" spans="1:36" x14ac:dyDescent="0.25">
      <c r="A1477" t="s">
        <v>32</v>
      </c>
      <c r="B1477" t="s">
        <v>4496</v>
      </c>
      <c r="C1477">
        <f>YEAR(B1477)</f>
        <v>2004</v>
      </c>
      <c r="D1477">
        <v>48.3</v>
      </c>
      <c r="E1477">
        <v>41.1</v>
      </c>
      <c r="F1477">
        <v>44.3</v>
      </c>
      <c r="H1477" s="2">
        <f>IF(F1477-54.11&lt;=0,0,IF(F1477-54.11&lt;=1,1,2))</f>
        <v>0</v>
      </c>
      <c r="I1477">
        <v>48.3</v>
      </c>
      <c r="J1477">
        <v>34.4</v>
      </c>
      <c r="K1477">
        <v>41.3</v>
      </c>
      <c r="L1477">
        <v>35.700000000000003</v>
      </c>
      <c r="M1477">
        <v>72.900000000000006</v>
      </c>
      <c r="O1477">
        <v>0.24</v>
      </c>
      <c r="P1477">
        <v>100</v>
      </c>
      <c r="Q1477">
        <v>8.33</v>
      </c>
      <c r="R1477" t="s">
        <v>40</v>
      </c>
      <c r="S1477">
        <v>0</v>
      </c>
      <c r="T1477">
        <v>0</v>
      </c>
      <c r="U1477">
        <v>0</v>
      </c>
      <c r="V1477">
        <v>11.4</v>
      </c>
      <c r="W1477">
        <v>180.3</v>
      </c>
      <c r="X1477">
        <v>1010.7</v>
      </c>
      <c r="Y1477">
        <v>74.599999999999994</v>
      </c>
      <c r="Z1477">
        <v>6.3</v>
      </c>
      <c r="AA1477">
        <v>0</v>
      </c>
      <c r="AB1477">
        <v>0</v>
      </c>
      <c r="AC1477">
        <v>0</v>
      </c>
      <c r="AD1477">
        <v>0</v>
      </c>
      <c r="AE1477" t="s">
        <v>4497</v>
      </c>
      <c r="AF1477" t="s">
        <v>4498</v>
      </c>
      <c r="AG1477">
        <v>0.15</v>
      </c>
      <c r="AH1477" t="s">
        <v>56</v>
      </c>
      <c r="AI1477" t="s">
        <v>101</v>
      </c>
      <c r="AJ1477" t="s">
        <v>40</v>
      </c>
    </row>
    <row r="1478" spans="1:36" x14ac:dyDescent="0.25">
      <c r="A1478" t="s">
        <v>32</v>
      </c>
      <c r="B1478" t="s">
        <v>4499</v>
      </c>
      <c r="C1478">
        <f>YEAR(B1478)</f>
        <v>2004</v>
      </c>
      <c r="D1478">
        <v>62.7</v>
      </c>
      <c r="E1478">
        <v>41.1</v>
      </c>
      <c r="F1478">
        <v>50.6</v>
      </c>
      <c r="H1478" s="2">
        <f>IF(F1478-54.11&lt;=0,0,IF(F1478-54.11&lt;=1,1,2))</f>
        <v>0</v>
      </c>
      <c r="I1478">
        <v>62.7</v>
      </c>
      <c r="J1478">
        <v>35.4</v>
      </c>
      <c r="K1478">
        <v>48.5</v>
      </c>
      <c r="L1478">
        <v>40.4</v>
      </c>
      <c r="M1478">
        <v>70.7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20.8</v>
      </c>
      <c r="W1478">
        <v>153.9</v>
      </c>
      <c r="X1478">
        <v>1014</v>
      </c>
      <c r="Y1478">
        <v>35</v>
      </c>
      <c r="Z1478">
        <v>6.8</v>
      </c>
      <c r="AA1478">
        <v>0</v>
      </c>
      <c r="AB1478">
        <v>0</v>
      </c>
      <c r="AC1478">
        <v>0</v>
      </c>
      <c r="AD1478">
        <v>0</v>
      </c>
      <c r="AE1478" t="s">
        <v>4500</v>
      </c>
      <c r="AF1478" t="s">
        <v>4501</v>
      </c>
      <c r="AG1478">
        <v>0.18</v>
      </c>
      <c r="AH1478" t="s">
        <v>36</v>
      </c>
      <c r="AI1478" t="s">
        <v>37</v>
      </c>
      <c r="AJ1478" t="s">
        <v>38</v>
      </c>
    </row>
    <row r="1479" spans="1:36" x14ac:dyDescent="0.25">
      <c r="A1479" t="s">
        <v>32</v>
      </c>
      <c r="B1479" t="s">
        <v>4502</v>
      </c>
      <c r="C1479">
        <f>YEAR(B1479)</f>
        <v>2004</v>
      </c>
      <c r="D1479">
        <v>66.3</v>
      </c>
      <c r="E1479">
        <v>55.5</v>
      </c>
      <c r="F1479">
        <v>59.9</v>
      </c>
      <c r="H1479" s="2">
        <f>IF(F1479-54.11&lt;=0,0,IF(F1479-54.11&lt;=1,1,2))</f>
        <v>2</v>
      </c>
      <c r="I1479">
        <v>66.3</v>
      </c>
      <c r="J1479">
        <v>55.5</v>
      </c>
      <c r="K1479">
        <v>59.9</v>
      </c>
      <c r="L1479">
        <v>45.1</v>
      </c>
      <c r="M1479">
        <v>59.2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28.9</v>
      </c>
      <c r="W1479">
        <v>163.1</v>
      </c>
      <c r="X1479">
        <v>1010.9</v>
      </c>
      <c r="Y1479">
        <v>48.3</v>
      </c>
      <c r="Z1479">
        <v>6.8</v>
      </c>
      <c r="AA1479">
        <v>0</v>
      </c>
      <c r="AB1479">
        <v>0</v>
      </c>
      <c r="AC1479">
        <v>0</v>
      </c>
      <c r="AD1479">
        <v>0</v>
      </c>
      <c r="AE1479" t="s">
        <v>4503</v>
      </c>
      <c r="AF1479" t="s">
        <v>4504</v>
      </c>
      <c r="AG1479">
        <v>0.21</v>
      </c>
      <c r="AH1479" t="s">
        <v>36</v>
      </c>
      <c r="AI1479" t="s">
        <v>37</v>
      </c>
      <c r="AJ1479" t="s">
        <v>38</v>
      </c>
    </row>
    <row r="1480" spans="1:36" x14ac:dyDescent="0.25">
      <c r="A1480" t="s">
        <v>32</v>
      </c>
      <c r="B1480" t="s">
        <v>4505</v>
      </c>
      <c r="C1480">
        <f>YEAR(B1480)</f>
        <v>2004</v>
      </c>
      <c r="D1480">
        <v>66.3</v>
      </c>
      <c r="E1480">
        <v>55.5</v>
      </c>
      <c r="F1480">
        <v>59.3</v>
      </c>
      <c r="H1480" s="2">
        <f>IF(F1480-54.11&lt;=0,0,IF(F1480-54.11&lt;=1,1,2))</f>
        <v>2</v>
      </c>
      <c r="I1480">
        <v>66.3</v>
      </c>
      <c r="J1480">
        <v>55.5</v>
      </c>
      <c r="K1480">
        <v>59.3</v>
      </c>
      <c r="L1480">
        <v>47.5</v>
      </c>
      <c r="M1480">
        <v>65.900000000000006</v>
      </c>
      <c r="O1480">
        <v>3.9E-2</v>
      </c>
      <c r="P1480">
        <v>100</v>
      </c>
      <c r="Q1480">
        <v>4.17</v>
      </c>
      <c r="R1480" t="s">
        <v>40</v>
      </c>
      <c r="S1480">
        <v>0</v>
      </c>
      <c r="T1480">
        <v>0</v>
      </c>
      <c r="U1480">
        <v>0</v>
      </c>
      <c r="V1480">
        <v>35.6</v>
      </c>
      <c r="W1480">
        <v>165.1</v>
      </c>
      <c r="X1480">
        <v>1007.4</v>
      </c>
      <c r="Y1480">
        <v>83.3</v>
      </c>
      <c r="Z1480">
        <v>6.8</v>
      </c>
      <c r="AA1480">
        <v>0</v>
      </c>
      <c r="AB1480">
        <v>0</v>
      </c>
      <c r="AC1480">
        <v>0</v>
      </c>
      <c r="AD1480">
        <v>0</v>
      </c>
      <c r="AE1480" t="s">
        <v>4506</v>
      </c>
      <c r="AF1480" t="s">
        <v>4507</v>
      </c>
      <c r="AG1480">
        <v>0.25</v>
      </c>
      <c r="AH1480" t="s">
        <v>56</v>
      </c>
      <c r="AI1480" t="s">
        <v>65</v>
      </c>
      <c r="AJ1480" t="s">
        <v>40</v>
      </c>
    </row>
    <row r="1481" spans="1:36" x14ac:dyDescent="0.25">
      <c r="A1481" t="s">
        <v>32</v>
      </c>
      <c r="B1481" t="s">
        <v>4508</v>
      </c>
      <c r="C1481">
        <f>YEAR(B1481)</f>
        <v>2004</v>
      </c>
      <c r="D1481">
        <v>62.7</v>
      </c>
      <c r="E1481">
        <v>46.5</v>
      </c>
      <c r="F1481">
        <v>53.9</v>
      </c>
      <c r="H1481" s="2">
        <f>IF(F1481-54.11&lt;=0,0,IF(F1481-54.11&lt;=1,1,2))</f>
        <v>0</v>
      </c>
      <c r="I1481">
        <v>62.7</v>
      </c>
      <c r="J1481">
        <v>41.6</v>
      </c>
      <c r="K1481">
        <v>53.4</v>
      </c>
      <c r="L1481">
        <v>41.6</v>
      </c>
      <c r="M1481">
        <v>64.599999999999994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20.8</v>
      </c>
      <c r="W1481">
        <v>191.1</v>
      </c>
      <c r="X1481">
        <v>1010.9</v>
      </c>
      <c r="Y1481">
        <v>50</v>
      </c>
      <c r="Z1481">
        <v>6.8</v>
      </c>
      <c r="AA1481">
        <v>0</v>
      </c>
      <c r="AB1481">
        <v>0</v>
      </c>
      <c r="AC1481">
        <v>0</v>
      </c>
      <c r="AD1481">
        <v>0</v>
      </c>
      <c r="AE1481" t="s">
        <v>4509</v>
      </c>
      <c r="AF1481" t="s">
        <v>4510</v>
      </c>
      <c r="AG1481">
        <v>0.28000000000000003</v>
      </c>
      <c r="AH1481" t="s">
        <v>36</v>
      </c>
      <c r="AI1481" t="s">
        <v>174</v>
      </c>
      <c r="AJ1481" t="s">
        <v>38</v>
      </c>
    </row>
    <row r="1482" spans="1:36" x14ac:dyDescent="0.25">
      <c r="A1482" t="s">
        <v>32</v>
      </c>
      <c r="B1482" t="s">
        <v>4511</v>
      </c>
      <c r="C1482">
        <f>YEAR(B1482)</f>
        <v>2004</v>
      </c>
      <c r="D1482">
        <v>53.7</v>
      </c>
      <c r="E1482">
        <v>44.7</v>
      </c>
      <c r="F1482">
        <v>50.3</v>
      </c>
      <c r="H1482" s="2">
        <f>IF(F1482-54.11&lt;=0,0,IF(F1482-54.11&lt;=1,1,2))</f>
        <v>0</v>
      </c>
      <c r="I1482">
        <v>53.7</v>
      </c>
      <c r="J1482">
        <v>39.799999999999997</v>
      </c>
      <c r="K1482">
        <v>48.8</v>
      </c>
      <c r="L1482">
        <v>42.5</v>
      </c>
      <c r="M1482">
        <v>74.900000000000006</v>
      </c>
      <c r="O1482">
        <v>0.90200000000000002</v>
      </c>
      <c r="P1482">
        <v>100</v>
      </c>
      <c r="Q1482">
        <v>12.5</v>
      </c>
      <c r="R1482" t="s">
        <v>40</v>
      </c>
      <c r="S1482">
        <v>0</v>
      </c>
      <c r="T1482">
        <v>0</v>
      </c>
      <c r="U1482">
        <v>0</v>
      </c>
      <c r="V1482">
        <v>35.6</v>
      </c>
      <c r="W1482">
        <v>303.39999999999998</v>
      </c>
      <c r="X1482">
        <v>1016.9</v>
      </c>
      <c r="Y1482">
        <v>85.7</v>
      </c>
      <c r="Z1482">
        <v>6.3</v>
      </c>
      <c r="AA1482">
        <v>0</v>
      </c>
      <c r="AB1482">
        <v>0</v>
      </c>
      <c r="AC1482">
        <v>0</v>
      </c>
      <c r="AD1482">
        <v>0</v>
      </c>
      <c r="AE1482" t="s">
        <v>4512</v>
      </c>
      <c r="AF1482" t="s">
        <v>4513</v>
      </c>
      <c r="AG1482">
        <v>0.31</v>
      </c>
      <c r="AH1482" t="s">
        <v>56</v>
      </c>
      <c r="AI1482" t="s">
        <v>101</v>
      </c>
      <c r="AJ1482" t="s">
        <v>40</v>
      </c>
    </row>
    <row r="1483" spans="1:36" x14ac:dyDescent="0.25">
      <c r="A1483" t="s">
        <v>32</v>
      </c>
      <c r="B1483" t="s">
        <v>4514</v>
      </c>
      <c r="C1483">
        <f>YEAR(B1483)</f>
        <v>2004</v>
      </c>
      <c r="D1483">
        <v>55.5</v>
      </c>
      <c r="E1483">
        <v>50.1</v>
      </c>
      <c r="F1483">
        <v>52.3</v>
      </c>
      <c r="H1483" s="2">
        <f>IF(F1483-54.11&lt;=0,0,IF(F1483-54.11&lt;=1,1,2))</f>
        <v>0</v>
      </c>
      <c r="I1483">
        <v>55.5</v>
      </c>
      <c r="J1483">
        <v>50.1</v>
      </c>
      <c r="K1483">
        <v>52.3</v>
      </c>
      <c r="L1483">
        <v>38.700000000000003</v>
      </c>
      <c r="M1483">
        <v>59.8</v>
      </c>
      <c r="O1483">
        <v>0.02</v>
      </c>
      <c r="P1483">
        <v>100</v>
      </c>
      <c r="Q1483">
        <v>4.17</v>
      </c>
      <c r="R1483" t="s">
        <v>40</v>
      </c>
      <c r="S1483">
        <v>0</v>
      </c>
      <c r="T1483">
        <v>0</v>
      </c>
      <c r="U1483">
        <v>0</v>
      </c>
      <c r="V1483">
        <v>28.9</v>
      </c>
      <c r="W1483">
        <v>309.39999999999998</v>
      </c>
      <c r="X1483">
        <v>1023.8</v>
      </c>
      <c r="Y1483">
        <v>57.4</v>
      </c>
      <c r="Z1483">
        <v>6.8</v>
      </c>
      <c r="AA1483">
        <v>0</v>
      </c>
      <c r="AB1483">
        <v>0</v>
      </c>
      <c r="AC1483">
        <v>0</v>
      </c>
      <c r="AD1483">
        <v>0</v>
      </c>
      <c r="AE1483" t="s">
        <v>4515</v>
      </c>
      <c r="AF1483" t="s">
        <v>4516</v>
      </c>
      <c r="AG1483">
        <v>0.34</v>
      </c>
      <c r="AH1483" t="s">
        <v>56</v>
      </c>
      <c r="AI1483" t="s">
        <v>137</v>
      </c>
      <c r="AJ1483" t="s">
        <v>40</v>
      </c>
    </row>
    <row r="1484" spans="1:36" x14ac:dyDescent="0.25">
      <c r="A1484" t="s">
        <v>32</v>
      </c>
      <c r="B1484" t="s">
        <v>4517</v>
      </c>
      <c r="C1484">
        <f>YEAR(B1484)</f>
        <v>2004</v>
      </c>
      <c r="D1484">
        <v>59.1</v>
      </c>
      <c r="E1484">
        <v>42.9</v>
      </c>
      <c r="F1484">
        <v>50.9</v>
      </c>
      <c r="H1484" s="2">
        <f>IF(F1484-54.11&lt;=0,0,IF(F1484-54.11&lt;=1,1,2))</f>
        <v>0</v>
      </c>
      <c r="I1484">
        <v>59.1</v>
      </c>
      <c r="J1484">
        <v>37.6</v>
      </c>
      <c r="K1484">
        <v>49.3</v>
      </c>
      <c r="L1484">
        <v>40.9</v>
      </c>
      <c r="M1484">
        <v>69.5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15</v>
      </c>
      <c r="W1484">
        <v>279.60000000000002</v>
      </c>
      <c r="X1484">
        <v>1022.6</v>
      </c>
      <c r="Y1484">
        <v>36.1</v>
      </c>
      <c r="Z1484">
        <v>6.8</v>
      </c>
      <c r="AA1484">
        <v>0</v>
      </c>
      <c r="AB1484">
        <v>0</v>
      </c>
      <c r="AC1484">
        <v>0</v>
      </c>
      <c r="AD1484">
        <v>0</v>
      </c>
      <c r="AE1484" t="s">
        <v>4518</v>
      </c>
      <c r="AF1484" t="s">
        <v>4519</v>
      </c>
      <c r="AG1484">
        <v>0.37</v>
      </c>
      <c r="AH1484" t="s">
        <v>36</v>
      </c>
      <c r="AI1484" t="s">
        <v>37</v>
      </c>
      <c r="AJ1484" t="s">
        <v>38</v>
      </c>
    </row>
    <row r="1485" spans="1:36" x14ac:dyDescent="0.25">
      <c r="A1485" t="s">
        <v>32</v>
      </c>
      <c r="B1485" t="s">
        <v>4520</v>
      </c>
      <c r="C1485">
        <f>YEAR(B1485)</f>
        <v>2004</v>
      </c>
      <c r="D1485">
        <v>60.9</v>
      </c>
      <c r="E1485">
        <v>44.7</v>
      </c>
      <c r="F1485">
        <v>53</v>
      </c>
      <c r="H1485" s="2">
        <f>IF(F1485-54.11&lt;=0,0,IF(F1485-54.11&lt;=1,1,2))</f>
        <v>0</v>
      </c>
      <c r="I1485">
        <v>60.9</v>
      </c>
      <c r="J1485">
        <v>38.5</v>
      </c>
      <c r="K1485">
        <v>51.3</v>
      </c>
      <c r="L1485">
        <v>41.8</v>
      </c>
      <c r="M1485">
        <v>66.400000000000006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34.4</v>
      </c>
      <c r="W1485">
        <v>288.5</v>
      </c>
      <c r="X1485">
        <v>1019.1</v>
      </c>
      <c r="Y1485">
        <v>70.400000000000006</v>
      </c>
      <c r="Z1485">
        <v>6.8</v>
      </c>
      <c r="AA1485">
        <v>0</v>
      </c>
      <c r="AB1485">
        <v>0</v>
      </c>
      <c r="AC1485">
        <v>0</v>
      </c>
      <c r="AD1485">
        <v>0</v>
      </c>
      <c r="AE1485" t="s">
        <v>4521</v>
      </c>
      <c r="AF1485" t="s">
        <v>4522</v>
      </c>
      <c r="AG1485">
        <v>0.4</v>
      </c>
      <c r="AH1485" t="s">
        <v>36</v>
      </c>
      <c r="AI1485" t="s">
        <v>37</v>
      </c>
      <c r="AJ1485" t="s">
        <v>344</v>
      </c>
    </row>
    <row r="1486" spans="1:36" x14ac:dyDescent="0.25">
      <c r="A1486" t="s">
        <v>32</v>
      </c>
      <c r="B1486" t="s">
        <v>4523</v>
      </c>
      <c r="C1486">
        <f>YEAR(B1486)</f>
        <v>2004</v>
      </c>
      <c r="D1486">
        <v>55.5</v>
      </c>
      <c r="E1486">
        <v>50.1</v>
      </c>
      <c r="F1486">
        <v>53.6</v>
      </c>
      <c r="H1486" s="2">
        <f>IF(F1486-54.11&lt;=0,0,IF(F1486-54.11&lt;=1,1,2))</f>
        <v>0</v>
      </c>
      <c r="I1486">
        <v>55.5</v>
      </c>
      <c r="J1486">
        <v>50.1</v>
      </c>
      <c r="K1486">
        <v>53.6</v>
      </c>
      <c r="L1486">
        <v>41.6</v>
      </c>
      <c r="M1486">
        <v>64.5</v>
      </c>
      <c r="O1486">
        <v>7.9000000000000001E-2</v>
      </c>
      <c r="P1486">
        <v>100</v>
      </c>
      <c r="Q1486">
        <v>4.17</v>
      </c>
      <c r="R1486" t="s">
        <v>40</v>
      </c>
      <c r="S1486">
        <v>0</v>
      </c>
      <c r="T1486">
        <v>0</v>
      </c>
      <c r="U1486">
        <v>0</v>
      </c>
      <c r="V1486">
        <v>32.200000000000003</v>
      </c>
      <c r="W1486">
        <v>337</v>
      </c>
      <c r="X1486">
        <v>1020.9</v>
      </c>
      <c r="Y1486">
        <v>87</v>
      </c>
      <c r="Z1486">
        <v>6.8</v>
      </c>
      <c r="AA1486">
        <v>0</v>
      </c>
      <c r="AB1486">
        <v>0</v>
      </c>
      <c r="AC1486">
        <v>0</v>
      </c>
      <c r="AD1486">
        <v>0</v>
      </c>
      <c r="AE1486" t="s">
        <v>4524</v>
      </c>
      <c r="AF1486" t="s">
        <v>4525</v>
      </c>
      <c r="AG1486">
        <v>0.44</v>
      </c>
      <c r="AH1486" t="s">
        <v>56</v>
      </c>
      <c r="AI1486" t="s">
        <v>137</v>
      </c>
      <c r="AJ1486" t="s">
        <v>40</v>
      </c>
    </row>
    <row r="1487" spans="1:36" x14ac:dyDescent="0.25">
      <c r="A1487" t="s">
        <v>32</v>
      </c>
      <c r="B1487" t="s">
        <v>4526</v>
      </c>
      <c r="C1487">
        <f>YEAR(B1487)</f>
        <v>2004</v>
      </c>
      <c r="D1487">
        <v>57.3</v>
      </c>
      <c r="E1487">
        <v>50.1</v>
      </c>
      <c r="F1487">
        <v>54.5</v>
      </c>
      <c r="H1487" s="2">
        <f>IF(F1487-54.11&lt;=0,0,IF(F1487-54.11&lt;=1,1,2))</f>
        <v>1</v>
      </c>
      <c r="I1487">
        <v>57.3</v>
      </c>
      <c r="J1487">
        <v>50.1</v>
      </c>
      <c r="K1487">
        <v>54.5</v>
      </c>
      <c r="L1487">
        <v>40.5</v>
      </c>
      <c r="M1487">
        <v>59.4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31.1</v>
      </c>
      <c r="W1487">
        <v>317</v>
      </c>
      <c r="X1487">
        <v>1024.4000000000001</v>
      </c>
      <c r="Y1487">
        <v>60</v>
      </c>
      <c r="Z1487">
        <v>6.8</v>
      </c>
      <c r="AA1487">
        <v>0</v>
      </c>
      <c r="AB1487">
        <v>0</v>
      </c>
      <c r="AC1487">
        <v>0</v>
      </c>
      <c r="AD1487">
        <v>0</v>
      </c>
      <c r="AE1487" t="s">
        <v>4527</v>
      </c>
      <c r="AF1487" t="s">
        <v>4528</v>
      </c>
      <c r="AG1487">
        <v>0.47</v>
      </c>
      <c r="AH1487" t="s">
        <v>36</v>
      </c>
      <c r="AI1487" t="s">
        <v>37</v>
      </c>
      <c r="AJ1487" t="s">
        <v>344</v>
      </c>
    </row>
    <row r="1488" spans="1:36" x14ac:dyDescent="0.25">
      <c r="A1488" t="s">
        <v>32</v>
      </c>
      <c r="B1488" t="s">
        <v>4529</v>
      </c>
      <c r="C1488">
        <f>YEAR(B1488)</f>
        <v>2004</v>
      </c>
      <c r="D1488">
        <v>66.3</v>
      </c>
      <c r="E1488">
        <v>48.3</v>
      </c>
      <c r="F1488">
        <v>55.7</v>
      </c>
      <c r="H1488" s="2">
        <f>IF(F1488-54.11&lt;=0,0,IF(F1488-54.11&lt;=1,1,2))</f>
        <v>2</v>
      </c>
      <c r="I1488">
        <v>66.3</v>
      </c>
      <c r="J1488">
        <v>44.2</v>
      </c>
      <c r="K1488">
        <v>55.4</v>
      </c>
      <c r="L1488">
        <v>46</v>
      </c>
      <c r="M1488">
        <v>70.900000000000006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12.8</v>
      </c>
      <c r="W1488">
        <v>158.9</v>
      </c>
      <c r="X1488">
        <v>1025.4000000000001</v>
      </c>
      <c r="Y1488">
        <v>30</v>
      </c>
      <c r="Z1488">
        <v>6.5</v>
      </c>
      <c r="AA1488">
        <v>0</v>
      </c>
      <c r="AB1488">
        <v>0</v>
      </c>
      <c r="AC1488">
        <v>0</v>
      </c>
      <c r="AD1488">
        <v>0</v>
      </c>
      <c r="AE1488" t="s">
        <v>4530</v>
      </c>
      <c r="AF1488" t="s">
        <v>4531</v>
      </c>
      <c r="AG1488">
        <v>0.5</v>
      </c>
      <c r="AH1488" t="s">
        <v>36</v>
      </c>
      <c r="AI1488" t="s">
        <v>37</v>
      </c>
      <c r="AJ1488" t="s">
        <v>38</v>
      </c>
    </row>
    <row r="1489" spans="1:36" x14ac:dyDescent="0.25">
      <c r="A1489" t="s">
        <v>32</v>
      </c>
      <c r="B1489" t="s">
        <v>4532</v>
      </c>
      <c r="C1489">
        <f>YEAR(B1489)</f>
        <v>2004</v>
      </c>
      <c r="D1489">
        <v>62.7</v>
      </c>
      <c r="E1489">
        <v>50.1</v>
      </c>
      <c r="F1489">
        <v>57.2</v>
      </c>
      <c r="H1489" s="2">
        <f>IF(F1489-54.11&lt;=0,0,IF(F1489-54.11&lt;=1,1,2))</f>
        <v>2</v>
      </c>
      <c r="I1489">
        <v>62.7</v>
      </c>
      <c r="J1489">
        <v>50.1</v>
      </c>
      <c r="K1489">
        <v>57.2</v>
      </c>
      <c r="L1489">
        <v>48.4</v>
      </c>
      <c r="M1489">
        <v>72.900000000000006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20.8</v>
      </c>
      <c r="W1489">
        <v>155.80000000000001</v>
      </c>
      <c r="X1489">
        <v>1024.4000000000001</v>
      </c>
      <c r="Y1489">
        <v>0</v>
      </c>
      <c r="Z1489">
        <v>6.2</v>
      </c>
      <c r="AA1489">
        <v>0</v>
      </c>
      <c r="AB1489">
        <v>0</v>
      </c>
      <c r="AC1489">
        <v>0</v>
      </c>
      <c r="AD1489">
        <v>0</v>
      </c>
      <c r="AE1489" t="s">
        <v>4533</v>
      </c>
      <c r="AF1489" t="s">
        <v>4534</v>
      </c>
      <c r="AG1489">
        <v>0.54</v>
      </c>
      <c r="AH1489" t="s">
        <v>330</v>
      </c>
      <c r="AI1489" t="s">
        <v>37</v>
      </c>
      <c r="AJ1489" t="s">
        <v>331</v>
      </c>
    </row>
    <row r="1490" spans="1:36" x14ac:dyDescent="0.25">
      <c r="A1490" t="s">
        <v>32</v>
      </c>
      <c r="B1490" t="s">
        <v>4535</v>
      </c>
      <c r="C1490">
        <f>YEAR(B1490)</f>
        <v>2004</v>
      </c>
      <c r="D1490">
        <v>62.7</v>
      </c>
      <c r="E1490">
        <v>50.1</v>
      </c>
      <c r="F1490">
        <v>56.5</v>
      </c>
      <c r="H1490" s="2">
        <f>IF(F1490-54.11&lt;=0,0,IF(F1490-54.11&lt;=1,1,2))</f>
        <v>2</v>
      </c>
      <c r="I1490">
        <v>62.7</v>
      </c>
      <c r="J1490">
        <v>50.1</v>
      </c>
      <c r="K1490">
        <v>56.5</v>
      </c>
      <c r="L1490">
        <v>48.4</v>
      </c>
      <c r="M1490">
        <v>74.599999999999994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17.2</v>
      </c>
      <c r="W1490">
        <v>156.9</v>
      </c>
      <c r="X1490">
        <v>1021.7</v>
      </c>
      <c r="Y1490">
        <v>50</v>
      </c>
      <c r="Z1490">
        <v>6.3</v>
      </c>
      <c r="AA1490">
        <v>0</v>
      </c>
      <c r="AB1490">
        <v>0</v>
      </c>
      <c r="AC1490">
        <v>0</v>
      </c>
      <c r="AD1490">
        <v>0</v>
      </c>
      <c r="AE1490" t="s">
        <v>4536</v>
      </c>
      <c r="AF1490" t="s">
        <v>4537</v>
      </c>
      <c r="AG1490">
        <v>0.56999999999999995</v>
      </c>
      <c r="AH1490" t="s">
        <v>36</v>
      </c>
      <c r="AI1490" t="s">
        <v>37</v>
      </c>
      <c r="AJ1490" t="s">
        <v>38</v>
      </c>
    </row>
    <row r="1491" spans="1:36" x14ac:dyDescent="0.25">
      <c r="A1491" t="s">
        <v>32</v>
      </c>
      <c r="B1491" t="s">
        <v>4538</v>
      </c>
      <c r="C1491">
        <f>YEAR(B1491)</f>
        <v>2004</v>
      </c>
      <c r="D1491">
        <v>60.9</v>
      </c>
      <c r="E1491">
        <v>48.3</v>
      </c>
      <c r="F1491">
        <v>54.2</v>
      </c>
      <c r="H1491" s="2">
        <f>IF(F1491-54.11&lt;=0,0,IF(F1491-54.11&lt;=1,1,2))</f>
        <v>1</v>
      </c>
      <c r="I1491">
        <v>60.9</v>
      </c>
      <c r="J1491">
        <v>46.4</v>
      </c>
      <c r="K1491">
        <v>54.1</v>
      </c>
      <c r="L1491">
        <v>46.9</v>
      </c>
      <c r="M1491">
        <v>76.900000000000006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12.8</v>
      </c>
      <c r="W1491">
        <v>156.1</v>
      </c>
      <c r="X1491">
        <v>1018.4</v>
      </c>
      <c r="Y1491">
        <v>78.8</v>
      </c>
      <c r="Z1491">
        <v>6.6</v>
      </c>
      <c r="AA1491">
        <v>0</v>
      </c>
      <c r="AB1491">
        <v>0</v>
      </c>
      <c r="AC1491">
        <v>0</v>
      </c>
      <c r="AD1491">
        <v>0</v>
      </c>
      <c r="AE1491" t="s">
        <v>4539</v>
      </c>
      <c r="AF1491" t="s">
        <v>4540</v>
      </c>
      <c r="AG1491">
        <v>0.61</v>
      </c>
      <c r="AH1491" t="s">
        <v>36</v>
      </c>
      <c r="AI1491" t="s">
        <v>37</v>
      </c>
      <c r="AJ1491" t="s">
        <v>38</v>
      </c>
    </row>
    <row r="1492" spans="1:36" x14ac:dyDescent="0.25">
      <c r="A1492" t="s">
        <v>32</v>
      </c>
      <c r="B1492" t="s">
        <v>4541</v>
      </c>
      <c r="C1492">
        <f>YEAR(B1492)</f>
        <v>2004</v>
      </c>
      <c r="D1492">
        <v>59.1</v>
      </c>
      <c r="E1492">
        <v>51.9</v>
      </c>
      <c r="F1492">
        <v>54.7</v>
      </c>
      <c r="H1492" s="2">
        <f>IF(F1492-54.11&lt;=0,0,IF(F1492-54.11&lt;=1,1,2))</f>
        <v>1</v>
      </c>
      <c r="I1492">
        <v>59.1</v>
      </c>
      <c r="J1492">
        <v>51.9</v>
      </c>
      <c r="K1492">
        <v>54.7</v>
      </c>
      <c r="L1492">
        <v>45.3</v>
      </c>
      <c r="M1492">
        <v>71.3</v>
      </c>
      <c r="O1492">
        <v>0.02</v>
      </c>
      <c r="P1492">
        <v>100</v>
      </c>
      <c r="Q1492">
        <v>4.17</v>
      </c>
      <c r="R1492" t="s">
        <v>40</v>
      </c>
      <c r="S1492">
        <v>0</v>
      </c>
      <c r="T1492">
        <v>0</v>
      </c>
      <c r="U1492">
        <v>0</v>
      </c>
      <c r="V1492">
        <v>19.5</v>
      </c>
      <c r="W1492">
        <v>2.8</v>
      </c>
      <c r="X1492">
        <v>1020</v>
      </c>
      <c r="Y1492">
        <v>93.5</v>
      </c>
      <c r="Z1492">
        <v>6.8</v>
      </c>
      <c r="AA1492">
        <v>0</v>
      </c>
      <c r="AB1492">
        <v>0</v>
      </c>
      <c r="AC1492">
        <v>0</v>
      </c>
      <c r="AD1492">
        <v>0</v>
      </c>
      <c r="AE1492" t="s">
        <v>4542</v>
      </c>
      <c r="AF1492" t="s">
        <v>4543</v>
      </c>
      <c r="AG1492">
        <v>0.64</v>
      </c>
      <c r="AH1492" t="s">
        <v>43</v>
      </c>
      <c r="AI1492" t="s">
        <v>184</v>
      </c>
      <c r="AJ1492" t="s">
        <v>40</v>
      </c>
    </row>
    <row r="1493" spans="1:36" x14ac:dyDescent="0.25">
      <c r="A1493" t="s">
        <v>32</v>
      </c>
      <c r="B1493" t="s">
        <v>4544</v>
      </c>
      <c r="C1493">
        <f>YEAR(B1493)</f>
        <v>2004</v>
      </c>
      <c r="D1493">
        <v>53.7</v>
      </c>
      <c r="E1493">
        <v>44.7</v>
      </c>
      <c r="F1493">
        <v>51.1</v>
      </c>
      <c r="H1493" s="2">
        <f>IF(F1493-54.11&lt;=0,0,IF(F1493-54.11&lt;=1,1,2))</f>
        <v>0</v>
      </c>
      <c r="I1493">
        <v>53.7</v>
      </c>
      <c r="J1493">
        <v>41.5</v>
      </c>
      <c r="K1493">
        <v>50.6</v>
      </c>
      <c r="L1493">
        <v>37.1</v>
      </c>
      <c r="M1493">
        <v>59.4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15</v>
      </c>
      <c r="W1493">
        <v>341.2</v>
      </c>
      <c r="X1493">
        <v>1020.7</v>
      </c>
      <c r="Y1493">
        <v>73.8</v>
      </c>
      <c r="Z1493">
        <v>6.8</v>
      </c>
      <c r="AA1493">
        <v>0</v>
      </c>
      <c r="AB1493">
        <v>0</v>
      </c>
      <c r="AC1493">
        <v>0</v>
      </c>
      <c r="AD1493">
        <v>0</v>
      </c>
      <c r="AE1493" t="s">
        <v>4545</v>
      </c>
      <c r="AF1493" t="s">
        <v>4546</v>
      </c>
      <c r="AG1493">
        <v>0.68</v>
      </c>
      <c r="AH1493" t="s">
        <v>36</v>
      </c>
      <c r="AI1493" t="s">
        <v>37</v>
      </c>
      <c r="AJ1493" t="s">
        <v>38</v>
      </c>
    </row>
    <row r="1494" spans="1:36" x14ac:dyDescent="0.25">
      <c r="A1494" t="s">
        <v>32</v>
      </c>
      <c r="B1494" t="s">
        <v>4547</v>
      </c>
      <c r="C1494">
        <f>YEAR(B1494)</f>
        <v>2004</v>
      </c>
      <c r="D1494">
        <v>60.9</v>
      </c>
      <c r="E1494">
        <v>46.5</v>
      </c>
      <c r="F1494">
        <v>53.2</v>
      </c>
      <c r="H1494" s="2">
        <f>IF(F1494-54.11&lt;=0,0,IF(F1494-54.11&lt;=1,1,2))</f>
        <v>0</v>
      </c>
      <c r="I1494">
        <v>60.9</v>
      </c>
      <c r="J1494">
        <v>41.6</v>
      </c>
      <c r="K1494">
        <v>52.4</v>
      </c>
      <c r="L1494">
        <v>42.4</v>
      </c>
      <c r="M1494">
        <v>67.7</v>
      </c>
      <c r="O1494">
        <v>0.02</v>
      </c>
      <c r="P1494">
        <v>100</v>
      </c>
      <c r="Q1494">
        <v>4.17</v>
      </c>
      <c r="R1494" t="s">
        <v>40</v>
      </c>
      <c r="S1494">
        <v>0</v>
      </c>
      <c r="T1494">
        <v>0</v>
      </c>
      <c r="U1494">
        <v>0</v>
      </c>
      <c r="V1494">
        <v>23</v>
      </c>
      <c r="W1494">
        <v>198.2</v>
      </c>
      <c r="X1494">
        <v>1009.9</v>
      </c>
      <c r="Y1494">
        <v>57</v>
      </c>
      <c r="Z1494">
        <v>6.8</v>
      </c>
      <c r="AA1494">
        <v>0</v>
      </c>
      <c r="AB1494">
        <v>0</v>
      </c>
      <c r="AC1494">
        <v>0</v>
      </c>
      <c r="AD1494">
        <v>0</v>
      </c>
      <c r="AE1494" t="s">
        <v>4548</v>
      </c>
      <c r="AF1494" t="s">
        <v>4549</v>
      </c>
      <c r="AG1494">
        <v>0.72</v>
      </c>
      <c r="AH1494" t="s">
        <v>56</v>
      </c>
      <c r="AI1494" t="s">
        <v>65</v>
      </c>
      <c r="AJ1494" t="s">
        <v>40</v>
      </c>
    </row>
    <row r="1495" spans="1:36" x14ac:dyDescent="0.25">
      <c r="A1495" t="s">
        <v>32</v>
      </c>
      <c r="B1495" t="s">
        <v>4550</v>
      </c>
      <c r="C1495">
        <f>YEAR(B1495)</f>
        <v>2004</v>
      </c>
      <c r="D1495">
        <v>50.1</v>
      </c>
      <c r="E1495">
        <v>33.9</v>
      </c>
      <c r="F1495">
        <v>39.4</v>
      </c>
      <c r="H1495" s="2">
        <f>IF(F1495-54.11&lt;=0,0,IF(F1495-54.11&lt;=1,1,2))</f>
        <v>0</v>
      </c>
      <c r="I1495">
        <v>50.1</v>
      </c>
      <c r="J1495">
        <v>22</v>
      </c>
      <c r="K1495">
        <v>29.4</v>
      </c>
      <c r="L1495">
        <v>30.6</v>
      </c>
      <c r="M1495">
        <v>72.3</v>
      </c>
      <c r="O1495">
        <v>0.78700000000000003</v>
      </c>
      <c r="P1495">
        <v>100</v>
      </c>
      <c r="Q1495">
        <v>12.5</v>
      </c>
      <c r="R1495" t="s">
        <v>4551</v>
      </c>
      <c r="S1495">
        <v>0</v>
      </c>
      <c r="T1495">
        <v>0</v>
      </c>
      <c r="U1495">
        <v>0</v>
      </c>
      <c r="V1495">
        <v>38</v>
      </c>
      <c r="W1495">
        <v>297.3</v>
      </c>
      <c r="X1495">
        <v>1009.8</v>
      </c>
      <c r="Y1495">
        <v>94.5</v>
      </c>
      <c r="Z1495">
        <v>4.8</v>
      </c>
      <c r="AA1495">
        <v>0</v>
      </c>
      <c r="AB1495">
        <v>0</v>
      </c>
      <c r="AC1495">
        <v>0</v>
      </c>
      <c r="AD1495">
        <v>0</v>
      </c>
      <c r="AE1495" t="s">
        <v>4552</v>
      </c>
      <c r="AF1495" t="s">
        <v>4553</v>
      </c>
      <c r="AG1495">
        <v>0.75</v>
      </c>
      <c r="AH1495" t="s">
        <v>4554</v>
      </c>
      <c r="AI1495" t="s">
        <v>4555</v>
      </c>
      <c r="AJ1495" t="s">
        <v>40</v>
      </c>
    </row>
    <row r="1496" spans="1:36" x14ac:dyDescent="0.25">
      <c r="A1496" t="s">
        <v>32</v>
      </c>
      <c r="B1496" t="s">
        <v>4556</v>
      </c>
      <c r="C1496">
        <f>YEAR(B1496)</f>
        <v>2004</v>
      </c>
      <c r="D1496">
        <v>42.9</v>
      </c>
      <c r="E1496">
        <v>33.9</v>
      </c>
      <c r="F1496">
        <v>38.700000000000003</v>
      </c>
      <c r="H1496" s="2">
        <f>IF(F1496-54.11&lt;=0,0,IF(F1496-54.11&lt;=1,1,2))</f>
        <v>0</v>
      </c>
      <c r="I1496">
        <v>34.700000000000003</v>
      </c>
      <c r="J1496">
        <v>20.7</v>
      </c>
      <c r="K1496">
        <v>28.6</v>
      </c>
      <c r="L1496">
        <v>23.7</v>
      </c>
      <c r="M1496">
        <v>56</v>
      </c>
      <c r="O1496">
        <v>0.36299999999999999</v>
      </c>
      <c r="P1496">
        <v>100</v>
      </c>
      <c r="Q1496">
        <v>12.5</v>
      </c>
      <c r="R1496" t="s">
        <v>4551</v>
      </c>
      <c r="S1496">
        <v>0</v>
      </c>
      <c r="T1496">
        <v>0</v>
      </c>
      <c r="U1496">
        <v>0</v>
      </c>
      <c r="V1496">
        <v>32.200000000000003</v>
      </c>
      <c r="W1496">
        <v>297.60000000000002</v>
      </c>
      <c r="X1496">
        <v>1016.4</v>
      </c>
      <c r="Y1496">
        <v>77.099999999999994</v>
      </c>
      <c r="Z1496">
        <v>5.6</v>
      </c>
      <c r="AA1496">
        <v>0</v>
      </c>
      <c r="AB1496">
        <v>0</v>
      </c>
      <c r="AC1496">
        <v>0</v>
      </c>
      <c r="AD1496">
        <v>0</v>
      </c>
      <c r="AE1496" t="s">
        <v>4557</v>
      </c>
      <c r="AF1496" t="s">
        <v>4558</v>
      </c>
      <c r="AG1496">
        <v>0.79</v>
      </c>
      <c r="AH1496" t="s">
        <v>4559</v>
      </c>
      <c r="AI1496" t="s">
        <v>4560</v>
      </c>
      <c r="AJ1496" t="s">
        <v>40</v>
      </c>
    </row>
    <row r="1497" spans="1:36" x14ac:dyDescent="0.25">
      <c r="A1497" t="s">
        <v>32</v>
      </c>
      <c r="B1497" t="s">
        <v>4561</v>
      </c>
      <c r="C1497">
        <f>YEAR(B1497)</f>
        <v>2004</v>
      </c>
      <c r="D1497">
        <v>59.1</v>
      </c>
      <c r="E1497">
        <v>32.1</v>
      </c>
      <c r="F1497">
        <v>45.2</v>
      </c>
      <c r="H1497" s="2">
        <f>IF(F1497-54.11&lt;=0,0,IF(F1497-54.11&lt;=1,1,2))</f>
        <v>0</v>
      </c>
      <c r="I1497">
        <v>59.1</v>
      </c>
      <c r="J1497">
        <v>23.2</v>
      </c>
      <c r="K1497">
        <v>41.5</v>
      </c>
      <c r="L1497">
        <v>31.7</v>
      </c>
      <c r="M1497">
        <v>59.5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13.9</v>
      </c>
      <c r="W1497">
        <v>184.9</v>
      </c>
      <c r="X1497">
        <v>1016.9</v>
      </c>
      <c r="Y1497">
        <v>64.3</v>
      </c>
      <c r="Z1497">
        <v>6.7</v>
      </c>
      <c r="AA1497">
        <v>0</v>
      </c>
      <c r="AB1497">
        <v>0</v>
      </c>
      <c r="AC1497">
        <v>0</v>
      </c>
      <c r="AD1497">
        <v>0</v>
      </c>
      <c r="AE1497" t="s">
        <v>4562</v>
      </c>
      <c r="AF1497" t="s">
        <v>4563</v>
      </c>
      <c r="AG1497">
        <v>0.82</v>
      </c>
      <c r="AH1497" t="s">
        <v>36</v>
      </c>
      <c r="AI1497" t="s">
        <v>37</v>
      </c>
      <c r="AJ1497" t="s">
        <v>38</v>
      </c>
    </row>
    <row r="1498" spans="1:36" x14ac:dyDescent="0.25">
      <c r="A1498" t="s">
        <v>32</v>
      </c>
      <c r="B1498" t="s">
        <v>4564</v>
      </c>
      <c r="C1498">
        <f>YEAR(B1498)</f>
        <v>2004</v>
      </c>
      <c r="D1498">
        <v>59.1</v>
      </c>
      <c r="E1498">
        <v>46.5</v>
      </c>
      <c r="F1498">
        <v>51.9</v>
      </c>
      <c r="H1498" s="2">
        <f>IF(F1498-54.11&lt;=0,0,IF(F1498-54.11&lt;=1,1,2))</f>
        <v>0</v>
      </c>
      <c r="I1498">
        <v>59.1</v>
      </c>
      <c r="J1498">
        <v>42</v>
      </c>
      <c r="K1498">
        <v>51.2</v>
      </c>
      <c r="L1498">
        <v>45.3</v>
      </c>
      <c r="M1498">
        <v>78.599999999999994</v>
      </c>
      <c r="O1498">
        <v>9.9000000000000005E-2</v>
      </c>
      <c r="P1498">
        <v>100</v>
      </c>
      <c r="Q1498">
        <v>8.33</v>
      </c>
      <c r="R1498" t="s">
        <v>40</v>
      </c>
      <c r="S1498">
        <v>0</v>
      </c>
      <c r="T1498">
        <v>0</v>
      </c>
      <c r="U1498">
        <v>0</v>
      </c>
      <c r="V1498">
        <v>11.4</v>
      </c>
      <c r="W1498">
        <v>192.5</v>
      </c>
      <c r="X1498">
        <v>1015.9</v>
      </c>
      <c r="Y1498">
        <v>83.8</v>
      </c>
      <c r="Z1498">
        <v>6.8</v>
      </c>
      <c r="AA1498">
        <v>0</v>
      </c>
      <c r="AB1498">
        <v>0</v>
      </c>
      <c r="AC1498">
        <v>0</v>
      </c>
      <c r="AD1498">
        <v>0</v>
      </c>
      <c r="AE1498" t="s">
        <v>4565</v>
      </c>
      <c r="AF1498" t="s">
        <v>4566</v>
      </c>
      <c r="AG1498">
        <v>0.86</v>
      </c>
      <c r="AH1498" t="s">
        <v>56</v>
      </c>
      <c r="AI1498" t="s">
        <v>101</v>
      </c>
      <c r="AJ1498" t="s">
        <v>40</v>
      </c>
    </row>
    <row r="1499" spans="1:36" x14ac:dyDescent="0.25">
      <c r="A1499" t="s">
        <v>32</v>
      </c>
      <c r="B1499" t="s">
        <v>4567</v>
      </c>
      <c r="C1499">
        <f>YEAR(B1499)</f>
        <v>2004</v>
      </c>
      <c r="D1499">
        <v>50.1</v>
      </c>
      <c r="E1499">
        <v>44.7</v>
      </c>
      <c r="F1499">
        <v>47.2</v>
      </c>
      <c r="H1499" s="2">
        <f>IF(F1499-54.11&lt;=0,0,IF(F1499-54.11&lt;=1,1,2))</f>
        <v>0</v>
      </c>
      <c r="I1499">
        <v>50.1</v>
      </c>
      <c r="J1499">
        <v>40.299999999999997</v>
      </c>
      <c r="K1499">
        <v>44.7</v>
      </c>
      <c r="L1499">
        <v>43.7</v>
      </c>
      <c r="M1499">
        <v>87.7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11.4</v>
      </c>
      <c r="W1499">
        <v>183.1</v>
      </c>
      <c r="X1499">
        <v>1014.9</v>
      </c>
      <c r="Y1499">
        <v>65</v>
      </c>
      <c r="Z1499">
        <v>6.8</v>
      </c>
      <c r="AA1499">
        <v>0</v>
      </c>
      <c r="AB1499">
        <v>0</v>
      </c>
      <c r="AC1499">
        <v>0</v>
      </c>
      <c r="AD1499">
        <v>0</v>
      </c>
      <c r="AE1499" t="s">
        <v>4568</v>
      </c>
      <c r="AF1499" t="s">
        <v>4569</v>
      </c>
      <c r="AG1499">
        <v>0.89</v>
      </c>
      <c r="AH1499" t="s">
        <v>36</v>
      </c>
      <c r="AI1499" t="s">
        <v>702</v>
      </c>
      <c r="AJ1499" t="s">
        <v>38</v>
      </c>
    </row>
    <row r="1500" spans="1:36" x14ac:dyDescent="0.25">
      <c r="A1500" t="s">
        <v>32</v>
      </c>
      <c r="B1500" t="s">
        <v>4570</v>
      </c>
      <c r="C1500">
        <f>YEAR(B1500)</f>
        <v>2004</v>
      </c>
      <c r="D1500">
        <v>50.1</v>
      </c>
      <c r="E1500">
        <v>44.7</v>
      </c>
      <c r="F1500">
        <v>49.2</v>
      </c>
      <c r="H1500" s="2">
        <f>IF(F1500-54.11&lt;=0,0,IF(F1500-54.11&lt;=1,1,2))</f>
        <v>0</v>
      </c>
      <c r="I1500">
        <v>50.1</v>
      </c>
      <c r="J1500">
        <v>39.4</v>
      </c>
      <c r="K1500">
        <v>46.7</v>
      </c>
      <c r="L1500">
        <v>37</v>
      </c>
      <c r="M1500">
        <v>63.5</v>
      </c>
      <c r="O1500">
        <v>0.79200000000000004</v>
      </c>
      <c r="P1500">
        <v>100</v>
      </c>
      <c r="Q1500">
        <v>8.33</v>
      </c>
      <c r="R1500" t="s">
        <v>40</v>
      </c>
      <c r="S1500">
        <v>0</v>
      </c>
      <c r="T1500">
        <v>0</v>
      </c>
      <c r="U1500">
        <v>0</v>
      </c>
      <c r="V1500">
        <v>32.200000000000003</v>
      </c>
      <c r="W1500">
        <v>318.3</v>
      </c>
      <c r="X1500">
        <v>1014.8</v>
      </c>
      <c r="Y1500">
        <v>94.3</v>
      </c>
      <c r="Z1500">
        <v>6.5</v>
      </c>
      <c r="AA1500">
        <v>0</v>
      </c>
      <c r="AB1500">
        <v>0</v>
      </c>
      <c r="AC1500">
        <v>0</v>
      </c>
      <c r="AD1500">
        <v>0</v>
      </c>
      <c r="AE1500" t="s">
        <v>4571</v>
      </c>
      <c r="AF1500" t="s">
        <v>4572</v>
      </c>
      <c r="AG1500">
        <v>0.93</v>
      </c>
      <c r="AH1500" t="s">
        <v>43</v>
      </c>
      <c r="AI1500" t="s">
        <v>3460</v>
      </c>
      <c r="AJ1500" t="s">
        <v>40</v>
      </c>
    </row>
    <row r="1501" spans="1:36" x14ac:dyDescent="0.25">
      <c r="A1501" t="s">
        <v>32</v>
      </c>
      <c r="B1501" t="s">
        <v>4573</v>
      </c>
      <c r="C1501">
        <f>YEAR(B1501)</f>
        <v>2004</v>
      </c>
      <c r="D1501">
        <v>59.1</v>
      </c>
      <c r="E1501">
        <v>39.299999999999997</v>
      </c>
      <c r="F1501">
        <v>50.3</v>
      </c>
      <c r="H1501" s="2">
        <f>IF(F1501-54.11&lt;=0,0,IF(F1501-54.11&lt;=1,1,2))</f>
        <v>0</v>
      </c>
      <c r="I1501">
        <v>59.1</v>
      </c>
      <c r="J1501">
        <v>33.1</v>
      </c>
      <c r="K1501">
        <v>48</v>
      </c>
      <c r="L1501">
        <v>37.200000000000003</v>
      </c>
      <c r="M1501">
        <v>61.6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17.2</v>
      </c>
      <c r="W1501">
        <v>241.9</v>
      </c>
      <c r="X1501">
        <v>1018.8</v>
      </c>
      <c r="Y1501">
        <v>56.1</v>
      </c>
      <c r="Z1501">
        <v>6.8</v>
      </c>
      <c r="AA1501">
        <v>0</v>
      </c>
      <c r="AB1501">
        <v>0</v>
      </c>
      <c r="AC1501">
        <v>0</v>
      </c>
      <c r="AD1501">
        <v>0</v>
      </c>
      <c r="AE1501" t="s">
        <v>4574</v>
      </c>
      <c r="AF1501" t="s">
        <v>4575</v>
      </c>
      <c r="AG1501">
        <v>0.97</v>
      </c>
      <c r="AH1501" t="s">
        <v>36</v>
      </c>
      <c r="AI1501" t="s">
        <v>37</v>
      </c>
      <c r="AJ1501" t="s">
        <v>38</v>
      </c>
    </row>
    <row r="1502" spans="1:36" x14ac:dyDescent="0.25">
      <c r="A1502" t="s">
        <v>32</v>
      </c>
      <c r="B1502" t="s">
        <v>4576</v>
      </c>
      <c r="C1502">
        <f>YEAR(B1502)</f>
        <v>2004</v>
      </c>
      <c r="D1502">
        <v>64.5</v>
      </c>
      <c r="E1502">
        <v>46.5</v>
      </c>
      <c r="F1502">
        <v>55.3</v>
      </c>
      <c r="H1502" s="2">
        <f>IF(F1502-54.11&lt;=0,0,IF(F1502-54.11&lt;=1,1,2))</f>
        <v>2</v>
      </c>
      <c r="I1502">
        <v>64.5</v>
      </c>
      <c r="J1502">
        <v>40.799999999999997</v>
      </c>
      <c r="K1502">
        <v>54.2</v>
      </c>
      <c r="L1502">
        <v>41.3</v>
      </c>
      <c r="M1502">
        <v>60.9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13.9</v>
      </c>
      <c r="W1502">
        <v>156.4</v>
      </c>
      <c r="X1502">
        <v>1022.9</v>
      </c>
      <c r="Y1502">
        <v>65</v>
      </c>
      <c r="Z1502">
        <v>6.8</v>
      </c>
      <c r="AA1502">
        <v>0</v>
      </c>
      <c r="AB1502">
        <v>0</v>
      </c>
      <c r="AC1502">
        <v>0</v>
      </c>
      <c r="AD1502">
        <v>0</v>
      </c>
      <c r="AE1502" t="s">
        <v>4577</v>
      </c>
      <c r="AF1502" t="s">
        <v>4578</v>
      </c>
      <c r="AG1502">
        <v>0</v>
      </c>
      <c r="AH1502" t="s">
        <v>36</v>
      </c>
      <c r="AI1502" t="s">
        <v>37</v>
      </c>
      <c r="AJ1502" t="s">
        <v>38</v>
      </c>
    </row>
    <row r="1503" spans="1:36" x14ac:dyDescent="0.25">
      <c r="A1503" t="s">
        <v>32</v>
      </c>
      <c r="B1503" t="s">
        <v>4579</v>
      </c>
      <c r="C1503">
        <f>YEAR(B1503)</f>
        <v>2004</v>
      </c>
      <c r="D1503">
        <v>57.3</v>
      </c>
      <c r="E1503">
        <v>48.3</v>
      </c>
      <c r="F1503">
        <v>52.5</v>
      </c>
      <c r="H1503" s="2">
        <f>IF(F1503-54.11&lt;=0,0,IF(F1503-54.11&lt;=1,1,2))</f>
        <v>0</v>
      </c>
      <c r="I1503">
        <v>57.3</v>
      </c>
      <c r="J1503">
        <v>40.6</v>
      </c>
      <c r="K1503">
        <v>51.2</v>
      </c>
      <c r="L1503">
        <v>40.299999999999997</v>
      </c>
      <c r="M1503">
        <v>63.6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24.2</v>
      </c>
      <c r="W1503">
        <v>8.6</v>
      </c>
      <c r="X1503">
        <v>1024.5999999999999</v>
      </c>
      <c r="Y1503">
        <v>81.2</v>
      </c>
      <c r="Z1503">
        <v>6.8</v>
      </c>
      <c r="AA1503">
        <v>0</v>
      </c>
      <c r="AB1503">
        <v>0</v>
      </c>
      <c r="AC1503">
        <v>0</v>
      </c>
      <c r="AD1503">
        <v>0</v>
      </c>
      <c r="AE1503" t="s">
        <v>4580</v>
      </c>
      <c r="AF1503" t="s">
        <v>4581</v>
      </c>
      <c r="AG1503">
        <v>0.03</v>
      </c>
      <c r="AH1503" t="s">
        <v>36</v>
      </c>
      <c r="AI1503" t="s">
        <v>37</v>
      </c>
      <c r="AJ1503" t="s">
        <v>38</v>
      </c>
    </row>
    <row r="1504" spans="1:36" x14ac:dyDescent="0.25">
      <c r="A1504" t="s">
        <v>32</v>
      </c>
      <c r="B1504" t="s">
        <v>4582</v>
      </c>
      <c r="C1504">
        <f>YEAR(B1504)</f>
        <v>2004</v>
      </c>
      <c r="D1504">
        <v>51.9</v>
      </c>
      <c r="E1504">
        <v>44.7</v>
      </c>
      <c r="F1504">
        <v>47.9</v>
      </c>
      <c r="H1504" s="2">
        <f>IF(F1504-54.11&lt;=0,0,IF(F1504-54.11&lt;=1,1,2))</f>
        <v>0</v>
      </c>
      <c r="I1504">
        <v>51.9</v>
      </c>
      <c r="J1504">
        <v>39.6</v>
      </c>
      <c r="K1504">
        <v>45</v>
      </c>
      <c r="L1504">
        <v>32.9</v>
      </c>
      <c r="M1504">
        <v>56.4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17.2</v>
      </c>
      <c r="W1504">
        <v>17.7</v>
      </c>
      <c r="X1504">
        <v>1025.5</v>
      </c>
      <c r="Y1504">
        <v>72.099999999999994</v>
      </c>
      <c r="Z1504">
        <v>6.8</v>
      </c>
      <c r="AA1504">
        <v>0</v>
      </c>
      <c r="AB1504">
        <v>0</v>
      </c>
      <c r="AC1504">
        <v>0</v>
      </c>
      <c r="AD1504">
        <v>0</v>
      </c>
      <c r="AE1504" t="s">
        <v>4583</v>
      </c>
      <c r="AF1504" t="s">
        <v>4584</v>
      </c>
      <c r="AG1504">
        <v>7.0000000000000007E-2</v>
      </c>
      <c r="AH1504" t="s">
        <v>36</v>
      </c>
      <c r="AI1504" t="s">
        <v>37</v>
      </c>
      <c r="AJ1504" t="s">
        <v>38</v>
      </c>
    </row>
    <row r="1505" spans="1:36" x14ac:dyDescent="0.25">
      <c r="A1505" t="s">
        <v>32</v>
      </c>
      <c r="B1505" t="s">
        <v>4585</v>
      </c>
      <c r="C1505">
        <f>YEAR(B1505)</f>
        <v>2004</v>
      </c>
      <c r="D1505">
        <v>66.3</v>
      </c>
      <c r="E1505">
        <v>51.9</v>
      </c>
      <c r="F1505">
        <v>58.1</v>
      </c>
      <c r="H1505" s="2">
        <f>IF(F1505-54.11&lt;=0,0,IF(F1505-54.11&lt;=1,1,2))</f>
        <v>2</v>
      </c>
      <c r="I1505">
        <v>66.3</v>
      </c>
      <c r="J1505">
        <v>51.9</v>
      </c>
      <c r="K1505">
        <v>58.1</v>
      </c>
      <c r="L1505">
        <v>44.6</v>
      </c>
      <c r="M1505">
        <v>60.9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32.200000000000003</v>
      </c>
      <c r="W1505">
        <v>165.8</v>
      </c>
      <c r="X1505">
        <v>1014.1</v>
      </c>
      <c r="Y1505">
        <v>64.7</v>
      </c>
      <c r="Z1505">
        <v>6.6</v>
      </c>
      <c r="AA1505">
        <v>0</v>
      </c>
      <c r="AB1505">
        <v>0</v>
      </c>
      <c r="AC1505">
        <v>0</v>
      </c>
      <c r="AD1505">
        <v>0</v>
      </c>
      <c r="AE1505" t="s">
        <v>4586</v>
      </c>
      <c r="AF1505" t="s">
        <v>4587</v>
      </c>
      <c r="AG1505">
        <v>0.1</v>
      </c>
      <c r="AH1505" t="s">
        <v>36</v>
      </c>
      <c r="AI1505" t="s">
        <v>37</v>
      </c>
      <c r="AJ1505" t="s">
        <v>344</v>
      </c>
    </row>
    <row r="1506" spans="1:36" x14ac:dyDescent="0.25">
      <c r="A1506" t="s">
        <v>32</v>
      </c>
      <c r="B1506" t="s">
        <v>4588</v>
      </c>
      <c r="C1506">
        <f>YEAR(B1506)</f>
        <v>2004</v>
      </c>
      <c r="D1506">
        <v>64.5</v>
      </c>
      <c r="E1506">
        <v>50.1</v>
      </c>
      <c r="F1506">
        <v>58</v>
      </c>
      <c r="H1506" s="2">
        <f>IF(F1506-54.11&lt;=0,0,IF(F1506-54.11&lt;=1,1,2))</f>
        <v>2</v>
      </c>
      <c r="I1506">
        <v>64.5</v>
      </c>
      <c r="J1506">
        <v>50.1</v>
      </c>
      <c r="K1506">
        <v>58</v>
      </c>
      <c r="L1506">
        <v>49.9</v>
      </c>
      <c r="M1506">
        <v>75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10.3</v>
      </c>
      <c r="W1506">
        <v>229.9</v>
      </c>
      <c r="X1506">
        <v>1014.7</v>
      </c>
      <c r="Y1506">
        <v>41.7</v>
      </c>
      <c r="Z1506">
        <v>6.4</v>
      </c>
      <c r="AA1506">
        <v>0</v>
      </c>
      <c r="AB1506">
        <v>0</v>
      </c>
      <c r="AC1506">
        <v>0</v>
      </c>
      <c r="AD1506">
        <v>0</v>
      </c>
      <c r="AE1506" t="s">
        <v>4589</v>
      </c>
      <c r="AF1506" t="s">
        <v>4590</v>
      </c>
      <c r="AG1506">
        <v>0.13</v>
      </c>
      <c r="AH1506" t="s">
        <v>36</v>
      </c>
      <c r="AI1506" t="s">
        <v>37</v>
      </c>
      <c r="AJ1506" t="s">
        <v>38</v>
      </c>
    </row>
    <row r="1507" spans="1:36" x14ac:dyDescent="0.25">
      <c r="A1507" t="s">
        <v>32</v>
      </c>
      <c r="B1507" t="s">
        <v>4591</v>
      </c>
      <c r="C1507">
        <f>YEAR(B1507)</f>
        <v>2004</v>
      </c>
      <c r="D1507">
        <v>64.5</v>
      </c>
      <c r="E1507">
        <v>48.3</v>
      </c>
      <c r="F1507">
        <v>55.8</v>
      </c>
      <c r="H1507" s="2">
        <f>IF(F1507-54.11&lt;=0,0,IF(F1507-54.11&lt;=1,1,2))</f>
        <v>2</v>
      </c>
      <c r="I1507">
        <v>64.5</v>
      </c>
      <c r="J1507">
        <v>44.2</v>
      </c>
      <c r="K1507">
        <v>55.3</v>
      </c>
      <c r="L1507">
        <v>47.4</v>
      </c>
      <c r="M1507">
        <v>74.400000000000006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12.8</v>
      </c>
      <c r="W1507">
        <v>143.1</v>
      </c>
      <c r="X1507">
        <v>1018.1</v>
      </c>
      <c r="Y1507">
        <v>33.6</v>
      </c>
      <c r="Z1507">
        <v>6.5</v>
      </c>
      <c r="AA1507">
        <v>0</v>
      </c>
      <c r="AB1507">
        <v>0</v>
      </c>
      <c r="AC1507">
        <v>0</v>
      </c>
      <c r="AD1507">
        <v>0</v>
      </c>
      <c r="AE1507" t="s">
        <v>4592</v>
      </c>
      <c r="AF1507" t="s">
        <v>4593</v>
      </c>
      <c r="AG1507">
        <v>0.16</v>
      </c>
      <c r="AH1507" t="s">
        <v>36</v>
      </c>
      <c r="AI1507" t="s">
        <v>37</v>
      </c>
      <c r="AJ1507" t="s">
        <v>38</v>
      </c>
    </row>
    <row r="1508" spans="1:36" x14ac:dyDescent="0.25">
      <c r="A1508" t="s">
        <v>32</v>
      </c>
      <c r="B1508" t="s">
        <v>4594</v>
      </c>
      <c r="C1508">
        <f>YEAR(B1508)</f>
        <v>2004</v>
      </c>
      <c r="D1508">
        <v>68.099999999999994</v>
      </c>
      <c r="E1508">
        <v>57.3</v>
      </c>
      <c r="F1508">
        <v>62.8</v>
      </c>
      <c r="H1508" s="2">
        <f>IF(F1508-54.11&lt;=0,0,IF(F1508-54.11&lt;=1,1,2))</f>
        <v>2</v>
      </c>
      <c r="I1508">
        <v>68.099999999999994</v>
      </c>
      <c r="J1508">
        <v>57.3</v>
      </c>
      <c r="K1508">
        <v>62.8</v>
      </c>
      <c r="L1508">
        <v>40.200000000000003</v>
      </c>
      <c r="M1508">
        <v>45.2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35.6</v>
      </c>
      <c r="W1508">
        <v>161.4</v>
      </c>
      <c r="X1508">
        <v>1014.9</v>
      </c>
      <c r="Y1508">
        <v>85.6</v>
      </c>
      <c r="Z1508">
        <v>6.4</v>
      </c>
      <c r="AA1508">
        <v>0</v>
      </c>
      <c r="AB1508">
        <v>0</v>
      </c>
      <c r="AC1508">
        <v>0</v>
      </c>
      <c r="AD1508">
        <v>0</v>
      </c>
      <c r="AE1508" t="s">
        <v>4595</v>
      </c>
      <c r="AF1508" t="s">
        <v>4596</v>
      </c>
      <c r="AG1508">
        <v>0.19</v>
      </c>
      <c r="AH1508" t="s">
        <v>36</v>
      </c>
      <c r="AI1508" t="s">
        <v>37</v>
      </c>
      <c r="AJ1508" t="s">
        <v>344</v>
      </c>
    </row>
    <row r="1509" spans="1:36" x14ac:dyDescent="0.25">
      <c r="A1509" t="s">
        <v>32</v>
      </c>
      <c r="B1509" t="s">
        <v>4597</v>
      </c>
      <c r="C1509">
        <f>YEAR(B1509)</f>
        <v>2004</v>
      </c>
      <c r="D1509">
        <v>73.5</v>
      </c>
      <c r="E1509">
        <v>62.7</v>
      </c>
      <c r="F1509">
        <v>69.7</v>
      </c>
      <c r="H1509" s="2">
        <f>IF(F1509-54.11&lt;=0,0,IF(F1509-54.11&lt;=1,1,2))</f>
        <v>2</v>
      </c>
      <c r="I1509">
        <v>73.5</v>
      </c>
      <c r="J1509">
        <v>62.7</v>
      </c>
      <c r="K1509">
        <v>69.7</v>
      </c>
      <c r="L1509">
        <v>47.4</v>
      </c>
      <c r="M1509">
        <v>45.8</v>
      </c>
      <c r="O1509">
        <v>3.1E-2</v>
      </c>
      <c r="P1509">
        <v>100</v>
      </c>
      <c r="Q1509">
        <v>4.17</v>
      </c>
      <c r="R1509" t="s">
        <v>40</v>
      </c>
      <c r="S1509">
        <v>0</v>
      </c>
      <c r="T1509">
        <v>0</v>
      </c>
      <c r="U1509">
        <v>0</v>
      </c>
      <c r="V1509">
        <v>38</v>
      </c>
      <c r="W1509">
        <v>167.4</v>
      </c>
      <c r="X1509">
        <v>1007.4</v>
      </c>
      <c r="Y1509">
        <v>99.1</v>
      </c>
      <c r="Z1509">
        <v>5.9</v>
      </c>
      <c r="AA1509">
        <v>0</v>
      </c>
      <c r="AB1509">
        <v>0</v>
      </c>
      <c r="AC1509">
        <v>0</v>
      </c>
      <c r="AD1509">
        <v>0</v>
      </c>
      <c r="AE1509" t="s">
        <v>4598</v>
      </c>
      <c r="AF1509" t="s">
        <v>4599</v>
      </c>
      <c r="AG1509">
        <v>0.23</v>
      </c>
      <c r="AH1509" t="s">
        <v>43</v>
      </c>
      <c r="AI1509" t="s">
        <v>97</v>
      </c>
      <c r="AJ1509" t="s">
        <v>40</v>
      </c>
    </row>
    <row r="1510" spans="1:36" x14ac:dyDescent="0.25">
      <c r="A1510" t="s">
        <v>32</v>
      </c>
      <c r="B1510" t="s">
        <v>4600</v>
      </c>
      <c r="C1510">
        <f>YEAR(B1510)</f>
        <v>2004</v>
      </c>
      <c r="D1510">
        <v>73.5</v>
      </c>
      <c r="E1510">
        <v>59.1</v>
      </c>
      <c r="F1510">
        <v>64.3</v>
      </c>
      <c r="H1510" s="2">
        <f>IF(F1510-54.11&lt;=0,0,IF(F1510-54.11&lt;=1,1,2))</f>
        <v>2</v>
      </c>
      <c r="I1510">
        <v>73.5</v>
      </c>
      <c r="J1510">
        <v>59.1</v>
      </c>
      <c r="K1510">
        <v>64.3</v>
      </c>
      <c r="L1510">
        <v>53</v>
      </c>
      <c r="M1510">
        <v>68.599999999999994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21.9</v>
      </c>
      <c r="W1510">
        <v>164</v>
      </c>
      <c r="X1510">
        <v>1010.4</v>
      </c>
      <c r="Y1510">
        <v>91.2</v>
      </c>
      <c r="Z1510">
        <v>5.3</v>
      </c>
      <c r="AA1510">
        <v>0</v>
      </c>
      <c r="AB1510">
        <v>0</v>
      </c>
      <c r="AC1510">
        <v>0</v>
      </c>
      <c r="AD1510">
        <v>0</v>
      </c>
      <c r="AE1510" t="s">
        <v>4601</v>
      </c>
      <c r="AF1510" t="s">
        <v>4602</v>
      </c>
      <c r="AG1510">
        <v>0.25</v>
      </c>
      <c r="AH1510" t="s">
        <v>88</v>
      </c>
      <c r="AI1510" t="s">
        <v>89</v>
      </c>
      <c r="AJ1510" t="s">
        <v>90</v>
      </c>
    </row>
    <row r="1511" spans="1:36" x14ac:dyDescent="0.25">
      <c r="A1511" t="s">
        <v>32</v>
      </c>
      <c r="B1511" t="s">
        <v>4603</v>
      </c>
      <c r="C1511">
        <f>YEAR(B1511)</f>
        <v>2004</v>
      </c>
      <c r="D1511">
        <v>68.099999999999994</v>
      </c>
      <c r="E1511">
        <v>51.9</v>
      </c>
      <c r="F1511">
        <v>60.2</v>
      </c>
      <c r="H1511" s="2">
        <f>IF(F1511-54.11&lt;=0,0,IF(F1511-54.11&lt;=1,1,2))</f>
        <v>2</v>
      </c>
      <c r="I1511">
        <v>68.099999999999994</v>
      </c>
      <c r="J1511">
        <v>51.9</v>
      </c>
      <c r="K1511">
        <v>60.2</v>
      </c>
      <c r="L1511">
        <v>47.3</v>
      </c>
      <c r="M1511">
        <v>64.400000000000006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13.9</v>
      </c>
      <c r="W1511">
        <v>217.7</v>
      </c>
      <c r="X1511">
        <v>1014</v>
      </c>
      <c r="Y1511">
        <v>70</v>
      </c>
      <c r="Z1511">
        <v>6.2</v>
      </c>
      <c r="AA1511">
        <v>0</v>
      </c>
      <c r="AB1511">
        <v>0</v>
      </c>
      <c r="AC1511">
        <v>0</v>
      </c>
      <c r="AD1511">
        <v>0</v>
      </c>
      <c r="AE1511" t="s">
        <v>4604</v>
      </c>
      <c r="AF1511" t="s">
        <v>4605</v>
      </c>
      <c r="AG1511">
        <v>0.28999999999999998</v>
      </c>
      <c r="AH1511" t="s">
        <v>36</v>
      </c>
      <c r="AI1511" t="s">
        <v>37</v>
      </c>
      <c r="AJ1511" t="s">
        <v>38</v>
      </c>
    </row>
    <row r="1512" spans="1:36" x14ac:dyDescent="0.25">
      <c r="A1512" t="s">
        <v>32</v>
      </c>
      <c r="B1512" t="s">
        <v>4606</v>
      </c>
      <c r="C1512">
        <f>YEAR(B1512)</f>
        <v>2004</v>
      </c>
      <c r="D1512">
        <v>62.7</v>
      </c>
      <c r="E1512">
        <v>48.3</v>
      </c>
      <c r="F1512">
        <v>55.2</v>
      </c>
      <c r="G1512" s="2">
        <f>AVERAGE(F1512:F1603)</f>
        <v>61.534782608695693</v>
      </c>
      <c r="H1512" s="2">
        <f>IF(F1512-61.53&lt;=0,0,IF(F1512-61.53&lt;=1,1,2))</f>
        <v>0</v>
      </c>
      <c r="I1512">
        <v>62.7</v>
      </c>
      <c r="J1512">
        <v>44.7</v>
      </c>
      <c r="K1512">
        <v>54.6</v>
      </c>
      <c r="L1512">
        <v>39.9</v>
      </c>
      <c r="M1512">
        <v>58.4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8.1</v>
      </c>
      <c r="W1512">
        <v>178.3</v>
      </c>
      <c r="X1512">
        <v>1018.3</v>
      </c>
      <c r="Y1512">
        <v>52.5</v>
      </c>
      <c r="Z1512">
        <v>6.5</v>
      </c>
      <c r="AA1512">
        <v>0</v>
      </c>
      <c r="AB1512">
        <v>0</v>
      </c>
      <c r="AC1512">
        <v>0</v>
      </c>
      <c r="AD1512">
        <v>0</v>
      </c>
      <c r="AE1512" t="s">
        <v>4607</v>
      </c>
      <c r="AF1512" t="s">
        <v>4608</v>
      </c>
      <c r="AG1512">
        <v>0.32</v>
      </c>
      <c r="AH1512" t="s">
        <v>36</v>
      </c>
      <c r="AI1512" t="s">
        <v>37</v>
      </c>
      <c r="AJ1512" t="s">
        <v>38</v>
      </c>
    </row>
    <row r="1513" spans="1:36" x14ac:dyDescent="0.25">
      <c r="A1513" t="s">
        <v>32</v>
      </c>
      <c r="B1513" t="s">
        <v>4609</v>
      </c>
      <c r="C1513">
        <f>YEAR(B1513)</f>
        <v>2004</v>
      </c>
      <c r="D1513">
        <v>62.7</v>
      </c>
      <c r="E1513">
        <v>51.9</v>
      </c>
      <c r="F1513">
        <v>57.2</v>
      </c>
      <c r="H1513" s="2">
        <f>IF(F1513-61.53&lt;=0,0,IF(F1513-61.53&lt;=1,1,2))</f>
        <v>0</v>
      </c>
      <c r="I1513">
        <v>62.7</v>
      </c>
      <c r="J1513">
        <v>51.9</v>
      </c>
      <c r="K1513">
        <v>57.2</v>
      </c>
      <c r="L1513">
        <v>50.7</v>
      </c>
      <c r="M1513">
        <v>79.3</v>
      </c>
      <c r="O1513">
        <v>1.2E-2</v>
      </c>
      <c r="P1513">
        <v>100</v>
      </c>
      <c r="Q1513">
        <v>4.17</v>
      </c>
      <c r="R1513" t="s">
        <v>40</v>
      </c>
      <c r="S1513">
        <v>0</v>
      </c>
      <c r="T1513">
        <v>0</v>
      </c>
      <c r="U1513">
        <v>0</v>
      </c>
      <c r="V1513">
        <v>18.3</v>
      </c>
      <c r="W1513">
        <v>175.7</v>
      </c>
      <c r="X1513">
        <v>1016.3</v>
      </c>
      <c r="Y1513">
        <v>95.2</v>
      </c>
      <c r="Z1513">
        <v>6.8</v>
      </c>
      <c r="AA1513">
        <v>0</v>
      </c>
      <c r="AB1513">
        <v>0</v>
      </c>
      <c r="AC1513">
        <v>0</v>
      </c>
      <c r="AD1513">
        <v>0</v>
      </c>
      <c r="AE1513" t="s">
        <v>4610</v>
      </c>
      <c r="AF1513" t="s">
        <v>4611</v>
      </c>
      <c r="AG1513">
        <v>0.35</v>
      </c>
      <c r="AH1513" t="s">
        <v>43</v>
      </c>
      <c r="AI1513" t="s">
        <v>3291</v>
      </c>
      <c r="AJ1513" t="s">
        <v>40</v>
      </c>
    </row>
    <row r="1514" spans="1:36" x14ac:dyDescent="0.25">
      <c r="A1514" t="s">
        <v>32</v>
      </c>
      <c r="B1514" t="s">
        <v>4612</v>
      </c>
      <c r="C1514">
        <f>YEAR(B1514)</f>
        <v>2004</v>
      </c>
      <c r="D1514">
        <v>62.7</v>
      </c>
      <c r="E1514">
        <v>53.7</v>
      </c>
      <c r="F1514">
        <v>58.5</v>
      </c>
      <c r="H1514" s="2">
        <f>IF(F1514-61.53&lt;=0,0,IF(F1514-61.53&lt;=1,1,2))</f>
        <v>0</v>
      </c>
      <c r="I1514">
        <v>62.7</v>
      </c>
      <c r="J1514">
        <v>53.7</v>
      </c>
      <c r="K1514">
        <v>58.5</v>
      </c>
      <c r="L1514">
        <v>53.7</v>
      </c>
      <c r="M1514">
        <v>84.2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13.9</v>
      </c>
      <c r="W1514">
        <v>37</v>
      </c>
      <c r="X1514">
        <v>1012.5</v>
      </c>
      <c r="Y1514">
        <v>91.7</v>
      </c>
      <c r="Z1514">
        <v>6.8</v>
      </c>
      <c r="AA1514">
        <v>0</v>
      </c>
      <c r="AB1514">
        <v>0</v>
      </c>
      <c r="AC1514">
        <v>0</v>
      </c>
      <c r="AD1514">
        <v>0</v>
      </c>
      <c r="AE1514" t="s">
        <v>4613</v>
      </c>
      <c r="AF1514" t="s">
        <v>4614</v>
      </c>
      <c r="AG1514">
        <v>0.39</v>
      </c>
      <c r="AH1514" t="s">
        <v>88</v>
      </c>
      <c r="AI1514" t="s">
        <v>89</v>
      </c>
      <c r="AJ1514" t="s">
        <v>90</v>
      </c>
    </row>
    <row r="1515" spans="1:36" x14ac:dyDescent="0.25">
      <c r="A1515" t="s">
        <v>32</v>
      </c>
      <c r="B1515" t="s">
        <v>4615</v>
      </c>
      <c r="C1515">
        <f>YEAR(B1515)</f>
        <v>2004</v>
      </c>
      <c r="D1515">
        <v>60.9</v>
      </c>
      <c r="E1515">
        <v>53.7</v>
      </c>
      <c r="F1515">
        <v>58</v>
      </c>
      <c r="H1515" s="2">
        <f>IF(F1515-61.53&lt;=0,0,IF(F1515-61.53&lt;=1,1,2))</f>
        <v>0</v>
      </c>
      <c r="I1515">
        <v>60.9</v>
      </c>
      <c r="J1515">
        <v>53.7</v>
      </c>
      <c r="K1515">
        <v>58</v>
      </c>
      <c r="L1515">
        <v>53.6</v>
      </c>
      <c r="M1515">
        <v>85.4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19.5</v>
      </c>
      <c r="W1515">
        <v>335.2</v>
      </c>
      <c r="X1515">
        <v>1003.9</v>
      </c>
      <c r="Y1515">
        <v>97</v>
      </c>
      <c r="Z1515">
        <v>6.2</v>
      </c>
      <c r="AA1515">
        <v>0</v>
      </c>
      <c r="AB1515">
        <v>0</v>
      </c>
      <c r="AC1515">
        <v>0</v>
      </c>
      <c r="AD1515">
        <v>0</v>
      </c>
      <c r="AE1515" t="s">
        <v>4616</v>
      </c>
      <c r="AF1515" t="s">
        <v>4617</v>
      </c>
      <c r="AG1515">
        <v>0.42</v>
      </c>
      <c r="AH1515" t="s">
        <v>88</v>
      </c>
      <c r="AI1515" t="s">
        <v>89</v>
      </c>
      <c r="AJ1515" t="s">
        <v>90</v>
      </c>
    </row>
    <row r="1516" spans="1:36" x14ac:dyDescent="0.25">
      <c r="A1516" t="s">
        <v>32</v>
      </c>
      <c r="B1516" t="s">
        <v>4618</v>
      </c>
      <c r="C1516">
        <f>YEAR(B1516)</f>
        <v>2004</v>
      </c>
      <c r="D1516">
        <v>51.9</v>
      </c>
      <c r="E1516">
        <v>50.1</v>
      </c>
      <c r="F1516">
        <v>51.5</v>
      </c>
      <c r="H1516" s="2">
        <f>IF(F1516-61.53&lt;=0,0,IF(F1516-61.53&lt;=1,1,2))</f>
        <v>0</v>
      </c>
      <c r="I1516">
        <v>51.9</v>
      </c>
      <c r="J1516">
        <v>50.1</v>
      </c>
      <c r="K1516">
        <v>51.5</v>
      </c>
      <c r="L1516">
        <v>39.700000000000003</v>
      </c>
      <c r="M1516">
        <v>64.8</v>
      </c>
      <c r="O1516">
        <v>0.39</v>
      </c>
      <c r="P1516">
        <v>100</v>
      </c>
      <c r="Q1516">
        <v>8.33</v>
      </c>
      <c r="R1516" t="s">
        <v>40</v>
      </c>
      <c r="S1516">
        <v>0</v>
      </c>
      <c r="T1516">
        <v>0</v>
      </c>
      <c r="U1516">
        <v>0</v>
      </c>
      <c r="V1516">
        <v>26.4</v>
      </c>
      <c r="W1516">
        <v>330.1</v>
      </c>
      <c r="X1516">
        <v>1010.9</v>
      </c>
      <c r="Y1516">
        <v>93.8</v>
      </c>
      <c r="Z1516">
        <v>6.2</v>
      </c>
      <c r="AA1516">
        <v>0</v>
      </c>
      <c r="AB1516">
        <v>0</v>
      </c>
      <c r="AC1516">
        <v>0</v>
      </c>
      <c r="AD1516">
        <v>0</v>
      </c>
      <c r="AE1516" t="s">
        <v>4619</v>
      </c>
      <c r="AF1516" t="s">
        <v>4620</v>
      </c>
      <c r="AG1516">
        <v>0.45</v>
      </c>
      <c r="AH1516" t="s">
        <v>43</v>
      </c>
      <c r="AI1516" t="s">
        <v>3460</v>
      </c>
      <c r="AJ1516" t="s">
        <v>40</v>
      </c>
    </row>
    <row r="1517" spans="1:36" x14ac:dyDescent="0.25">
      <c r="A1517" t="s">
        <v>32</v>
      </c>
      <c r="B1517" t="s">
        <v>4621</v>
      </c>
      <c r="C1517">
        <f>YEAR(B1517)</f>
        <v>2004</v>
      </c>
      <c r="D1517">
        <v>51.9</v>
      </c>
      <c r="E1517">
        <v>44.7</v>
      </c>
      <c r="F1517">
        <v>48.4</v>
      </c>
      <c r="H1517" s="2">
        <f>IF(F1517-61.53&lt;=0,0,IF(F1517-61.53&lt;=1,1,2))</f>
        <v>0</v>
      </c>
      <c r="I1517">
        <v>51.9</v>
      </c>
      <c r="J1517">
        <v>40.299999999999997</v>
      </c>
      <c r="K1517">
        <v>46.7</v>
      </c>
      <c r="L1517">
        <v>40.1</v>
      </c>
      <c r="M1517">
        <v>73.900000000000006</v>
      </c>
      <c r="O1517">
        <v>0.2</v>
      </c>
      <c r="P1517">
        <v>100</v>
      </c>
      <c r="Q1517">
        <v>12.5</v>
      </c>
      <c r="R1517" t="s">
        <v>40</v>
      </c>
      <c r="S1517">
        <v>0</v>
      </c>
      <c r="T1517">
        <v>0</v>
      </c>
      <c r="U1517">
        <v>0</v>
      </c>
      <c r="V1517">
        <v>12.8</v>
      </c>
      <c r="W1517">
        <v>271.89999999999998</v>
      </c>
      <c r="X1517">
        <v>1021.4</v>
      </c>
      <c r="Y1517">
        <v>85.2</v>
      </c>
      <c r="Z1517">
        <v>6.7</v>
      </c>
      <c r="AA1517">
        <v>0</v>
      </c>
      <c r="AB1517">
        <v>0</v>
      </c>
      <c r="AC1517">
        <v>0</v>
      </c>
      <c r="AD1517">
        <v>0</v>
      </c>
      <c r="AE1517" t="s">
        <v>4622</v>
      </c>
      <c r="AF1517" t="s">
        <v>4623</v>
      </c>
      <c r="AG1517">
        <v>0.48</v>
      </c>
      <c r="AH1517" t="s">
        <v>56</v>
      </c>
      <c r="AI1517" t="s">
        <v>111</v>
      </c>
      <c r="AJ1517" t="s">
        <v>40</v>
      </c>
    </row>
    <row r="1518" spans="1:36" x14ac:dyDescent="0.25">
      <c r="A1518" t="s">
        <v>32</v>
      </c>
      <c r="B1518" t="s">
        <v>4624</v>
      </c>
      <c r="C1518">
        <f>YEAR(B1518)</f>
        <v>2004</v>
      </c>
      <c r="D1518">
        <v>53.7</v>
      </c>
      <c r="E1518">
        <v>41.1</v>
      </c>
      <c r="F1518">
        <v>48</v>
      </c>
      <c r="H1518" s="2">
        <f>IF(F1518-61.53&lt;=0,0,IF(F1518-61.53&lt;=1,1,2))</f>
        <v>0</v>
      </c>
      <c r="I1518">
        <v>53.7</v>
      </c>
      <c r="J1518">
        <v>37.200000000000003</v>
      </c>
      <c r="K1518">
        <v>46.7</v>
      </c>
      <c r="L1518">
        <v>36.6</v>
      </c>
      <c r="M1518">
        <v>65.400000000000006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13.9</v>
      </c>
      <c r="W1518">
        <v>21.3</v>
      </c>
      <c r="X1518">
        <v>1029.4000000000001</v>
      </c>
      <c r="Y1518">
        <v>80.400000000000006</v>
      </c>
      <c r="Z1518">
        <v>6.8</v>
      </c>
      <c r="AA1518">
        <v>0</v>
      </c>
      <c r="AB1518">
        <v>0</v>
      </c>
      <c r="AC1518">
        <v>0</v>
      </c>
      <c r="AD1518">
        <v>0</v>
      </c>
      <c r="AE1518" t="s">
        <v>4625</v>
      </c>
      <c r="AF1518" t="s">
        <v>4626</v>
      </c>
      <c r="AG1518">
        <v>0.5</v>
      </c>
      <c r="AH1518" t="s">
        <v>36</v>
      </c>
      <c r="AI1518" t="s">
        <v>37</v>
      </c>
      <c r="AJ1518" t="s">
        <v>38</v>
      </c>
    </row>
    <row r="1519" spans="1:36" x14ac:dyDescent="0.25">
      <c r="A1519" t="s">
        <v>32</v>
      </c>
      <c r="B1519" t="s">
        <v>4627</v>
      </c>
      <c r="C1519">
        <f>YEAR(B1519)</f>
        <v>2004</v>
      </c>
      <c r="D1519">
        <v>59.1</v>
      </c>
      <c r="E1519">
        <v>39.299999999999997</v>
      </c>
      <c r="F1519">
        <v>50.3</v>
      </c>
      <c r="H1519" s="2">
        <f>IF(F1519-61.53&lt;=0,0,IF(F1519-61.53&lt;=1,1,2))</f>
        <v>0</v>
      </c>
      <c r="I1519">
        <v>59.1</v>
      </c>
      <c r="J1519">
        <v>32.200000000000003</v>
      </c>
      <c r="K1519">
        <v>48.2</v>
      </c>
      <c r="L1519">
        <v>39.1</v>
      </c>
      <c r="M1519">
        <v>66.400000000000006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27.5</v>
      </c>
      <c r="W1519">
        <v>157.1</v>
      </c>
      <c r="X1519">
        <v>1025.7</v>
      </c>
      <c r="Y1519">
        <v>56</v>
      </c>
      <c r="Z1519">
        <v>6.7</v>
      </c>
      <c r="AA1519">
        <v>0</v>
      </c>
      <c r="AB1519">
        <v>0</v>
      </c>
      <c r="AC1519">
        <v>0</v>
      </c>
      <c r="AD1519">
        <v>0</v>
      </c>
      <c r="AE1519" t="s">
        <v>4628</v>
      </c>
      <c r="AF1519" t="s">
        <v>4629</v>
      </c>
      <c r="AG1519">
        <v>0.55000000000000004</v>
      </c>
      <c r="AH1519" t="s">
        <v>36</v>
      </c>
      <c r="AI1519" t="s">
        <v>37</v>
      </c>
      <c r="AJ1519" t="s">
        <v>38</v>
      </c>
    </row>
    <row r="1520" spans="1:36" x14ac:dyDescent="0.25">
      <c r="A1520" t="s">
        <v>32</v>
      </c>
      <c r="B1520" t="s">
        <v>4630</v>
      </c>
      <c r="C1520">
        <f>YEAR(B1520)</f>
        <v>2004</v>
      </c>
      <c r="D1520">
        <v>66.3</v>
      </c>
      <c r="E1520">
        <v>53.7</v>
      </c>
      <c r="F1520">
        <v>58.9</v>
      </c>
      <c r="H1520" s="2">
        <f>IF(F1520-61.53&lt;=0,0,IF(F1520-61.53&lt;=1,1,2))</f>
        <v>0</v>
      </c>
      <c r="I1520">
        <v>66.3</v>
      </c>
      <c r="J1520">
        <v>53.7</v>
      </c>
      <c r="K1520">
        <v>58.9</v>
      </c>
      <c r="L1520">
        <v>44.6</v>
      </c>
      <c r="M1520">
        <v>60.2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28.9</v>
      </c>
      <c r="W1520">
        <v>171.7</v>
      </c>
      <c r="X1520">
        <v>1019.7</v>
      </c>
      <c r="Y1520">
        <v>51.7</v>
      </c>
      <c r="Z1520">
        <v>6.8</v>
      </c>
      <c r="AA1520">
        <v>0</v>
      </c>
      <c r="AB1520">
        <v>0</v>
      </c>
      <c r="AC1520">
        <v>0</v>
      </c>
      <c r="AD1520">
        <v>0</v>
      </c>
      <c r="AE1520" t="s">
        <v>4631</v>
      </c>
      <c r="AF1520" t="s">
        <v>4632</v>
      </c>
      <c r="AG1520">
        <v>0.59</v>
      </c>
      <c r="AH1520" t="s">
        <v>36</v>
      </c>
      <c r="AI1520" t="s">
        <v>702</v>
      </c>
      <c r="AJ1520" t="s">
        <v>38</v>
      </c>
    </row>
    <row r="1521" spans="1:36" x14ac:dyDescent="0.25">
      <c r="A1521" t="s">
        <v>32</v>
      </c>
      <c r="B1521" t="s">
        <v>4633</v>
      </c>
      <c r="C1521">
        <f>YEAR(B1521)</f>
        <v>2004</v>
      </c>
      <c r="D1521">
        <v>60.9</v>
      </c>
      <c r="E1521">
        <v>51.9</v>
      </c>
      <c r="F1521">
        <v>57.5</v>
      </c>
      <c r="H1521" s="2">
        <f>IF(F1521-61.53&lt;=0,0,IF(F1521-61.53&lt;=1,1,2))</f>
        <v>0</v>
      </c>
      <c r="I1521">
        <v>60.9</v>
      </c>
      <c r="J1521">
        <v>51.9</v>
      </c>
      <c r="K1521">
        <v>57.5</v>
      </c>
      <c r="L1521">
        <v>44</v>
      </c>
      <c r="M1521">
        <v>61.3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21.9</v>
      </c>
      <c r="W1521">
        <v>282.39999999999998</v>
      </c>
      <c r="X1521">
        <v>1020.1</v>
      </c>
      <c r="Y1521">
        <v>43.3</v>
      </c>
      <c r="Z1521">
        <v>6.8</v>
      </c>
      <c r="AA1521">
        <v>0</v>
      </c>
      <c r="AB1521">
        <v>0</v>
      </c>
      <c r="AC1521">
        <v>0</v>
      </c>
      <c r="AD1521">
        <v>0</v>
      </c>
      <c r="AE1521" t="s">
        <v>4634</v>
      </c>
      <c r="AF1521" t="s">
        <v>4635</v>
      </c>
      <c r="AG1521">
        <v>0.62</v>
      </c>
      <c r="AH1521" t="s">
        <v>36</v>
      </c>
      <c r="AI1521" t="s">
        <v>37</v>
      </c>
      <c r="AJ1521" t="s">
        <v>38</v>
      </c>
    </row>
    <row r="1522" spans="1:36" x14ac:dyDescent="0.25">
      <c r="A1522" t="s">
        <v>32</v>
      </c>
      <c r="B1522" t="s">
        <v>4636</v>
      </c>
      <c r="C1522">
        <f>YEAR(B1522)</f>
        <v>2004</v>
      </c>
      <c r="D1522">
        <v>60.9</v>
      </c>
      <c r="E1522">
        <v>44.7</v>
      </c>
      <c r="F1522">
        <v>53.4</v>
      </c>
      <c r="H1522" s="2">
        <f>IF(F1522-61.53&lt;=0,0,IF(F1522-61.53&lt;=1,1,2))</f>
        <v>0</v>
      </c>
      <c r="I1522">
        <v>60.9</v>
      </c>
      <c r="J1522">
        <v>39.799999999999997</v>
      </c>
      <c r="K1522">
        <v>52.3</v>
      </c>
      <c r="L1522">
        <v>42.4</v>
      </c>
      <c r="M1522">
        <v>67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9.1999999999999993</v>
      </c>
      <c r="W1522">
        <v>123.9</v>
      </c>
      <c r="X1522">
        <v>1021.2</v>
      </c>
      <c r="Y1522">
        <v>52.5</v>
      </c>
      <c r="Z1522">
        <v>6.8</v>
      </c>
      <c r="AA1522">
        <v>0</v>
      </c>
      <c r="AB1522">
        <v>0</v>
      </c>
      <c r="AC1522">
        <v>0</v>
      </c>
      <c r="AD1522">
        <v>0</v>
      </c>
      <c r="AE1522" t="s">
        <v>4637</v>
      </c>
      <c r="AF1522" t="s">
        <v>4638</v>
      </c>
      <c r="AG1522">
        <v>0.66</v>
      </c>
      <c r="AH1522" t="s">
        <v>36</v>
      </c>
      <c r="AI1522" t="s">
        <v>174</v>
      </c>
      <c r="AJ1522" t="s">
        <v>38</v>
      </c>
    </row>
    <row r="1523" spans="1:36" x14ac:dyDescent="0.25">
      <c r="A1523" t="s">
        <v>32</v>
      </c>
      <c r="B1523" t="s">
        <v>4639</v>
      </c>
      <c r="C1523">
        <f>YEAR(B1523)</f>
        <v>2004</v>
      </c>
      <c r="D1523">
        <v>60.9</v>
      </c>
      <c r="E1523">
        <v>51.9</v>
      </c>
      <c r="F1523">
        <v>55.7</v>
      </c>
      <c r="H1523" s="2">
        <f>IF(F1523-61.53&lt;=0,0,IF(F1523-61.53&lt;=1,1,2))</f>
        <v>0</v>
      </c>
      <c r="I1523">
        <v>60.9</v>
      </c>
      <c r="J1523">
        <v>51.9</v>
      </c>
      <c r="K1523">
        <v>55.7</v>
      </c>
      <c r="L1523">
        <v>44.4</v>
      </c>
      <c r="M1523">
        <v>66.5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15</v>
      </c>
      <c r="W1523">
        <v>10.7</v>
      </c>
      <c r="X1523">
        <v>1020.3</v>
      </c>
      <c r="Y1523">
        <v>72.599999999999994</v>
      </c>
      <c r="Z1523">
        <v>6.8</v>
      </c>
      <c r="AA1523">
        <v>0</v>
      </c>
      <c r="AB1523">
        <v>0</v>
      </c>
      <c r="AC1523">
        <v>0</v>
      </c>
      <c r="AD1523">
        <v>0</v>
      </c>
      <c r="AE1523" t="s">
        <v>4640</v>
      </c>
      <c r="AF1523" t="s">
        <v>4641</v>
      </c>
      <c r="AG1523">
        <v>0.69</v>
      </c>
      <c r="AH1523" t="s">
        <v>36</v>
      </c>
      <c r="AI1523" t="s">
        <v>37</v>
      </c>
      <c r="AJ1523" t="s">
        <v>38</v>
      </c>
    </row>
    <row r="1524" spans="1:36" x14ac:dyDescent="0.25">
      <c r="A1524" t="s">
        <v>32</v>
      </c>
      <c r="B1524" t="s">
        <v>4642</v>
      </c>
      <c r="C1524">
        <f>YEAR(B1524)</f>
        <v>2004</v>
      </c>
      <c r="D1524">
        <v>55.5</v>
      </c>
      <c r="E1524">
        <v>53.7</v>
      </c>
      <c r="F1524">
        <v>54.2</v>
      </c>
      <c r="H1524" s="2">
        <f>IF(F1524-61.53&lt;=0,0,IF(F1524-61.53&lt;=1,1,2))</f>
        <v>0</v>
      </c>
      <c r="I1524">
        <v>55.5</v>
      </c>
      <c r="J1524">
        <v>53.7</v>
      </c>
      <c r="K1524">
        <v>54.2</v>
      </c>
      <c r="L1524">
        <v>39.5</v>
      </c>
      <c r="M1524">
        <v>57.5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25.3</v>
      </c>
      <c r="W1524">
        <v>324.7</v>
      </c>
      <c r="X1524">
        <v>1026.5</v>
      </c>
      <c r="Y1524">
        <v>93.9</v>
      </c>
      <c r="Z1524">
        <v>6.8</v>
      </c>
      <c r="AA1524">
        <v>0</v>
      </c>
      <c r="AB1524">
        <v>0</v>
      </c>
      <c r="AC1524">
        <v>0</v>
      </c>
      <c r="AD1524">
        <v>0</v>
      </c>
      <c r="AE1524" t="s">
        <v>4643</v>
      </c>
      <c r="AF1524" t="s">
        <v>4644</v>
      </c>
      <c r="AG1524">
        <v>0.75</v>
      </c>
      <c r="AH1524" t="s">
        <v>88</v>
      </c>
      <c r="AI1524" t="s">
        <v>89</v>
      </c>
      <c r="AJ1524" t="s">
        <v>90</v>
      </c>
    </row>
    <row r="1525" spans="1:36" x14ac:dyDescent="0.25">
      <c r="A1525" t="s">
        <v>32</v>
      </c>
      <c r="B1525" t="s">
        <v>4645</v>
      </c>
      <c r="C1525">
        <f>YEAR(B1525)</f>
        <v>2004</v>
      </c>
      <c r="D1525">
        <v>57.3</v>
      </c>
      <c r="E1525">
        <v>53.7</v>
      </c>
      <c r="F1525">
        <v>54.5</v>
      </c>
      <c r="H1525" s="2">
        <f>IF(F1525-61.53&lt;=0,0,IF(F1525-61.53&lt;=1,1,2))</f>
        <v>0</v>
      </c>
      <c r="I1525">
        <v>57.3</v>
      </c>
      <c r="J1525">
        <v>53.7</v>
      </c>
      <c r="K1525">
        <v>54.5</v>
      </c>
      <c r="L1525">
        <v>39.700000000000003</v>
      </c>
      <c r="M1525">
        <v>57.3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21.9</v>
      </c>
      <c r="W1525">
        <v>318.60000000000002</v>
      </c>
      <c r="X1525">
        <v>1030.4000000000001</v>
      </c>
      <c r="Y1525">
        <v>87.5</v>
      </c>
      <c r="Z1525">
        <v>6.8</v>
      </c>
      <c r="AA1525">
        <v>0</v>
      </c>
      <c r="AB1525">
        <v>0</v>
      </c>
      <c r="AC1525">
        <v>0</v>
      </c>
      <c r="AD1525">
        <v>0</v>
      </c>
      <c r="AE1525" t="s">
        <v>4646</v>
      </c>
      <c r="AF1525" t="s">
        <v>4647</v>
      </c>
      <c r="AG1525">
        <v>0.77</v>
      </c>
      <c r="AH1525" t="s">
        <v>36</v>
      </c>
      <c r="AI1525" t="s">
        <v>37</v>
      </c>
      <c r="AJ1525" t="s">
        <v>38</v>
      </c>
    </row>
    <row r="1526" spans="1:36" x14ac:dyDescent="0.25">
      <c r="A1526" t="s">
        <v>32</v>
      </c>
      <c r="B1526" t="s">
        <v>4648</v>
      </c>
      <c r="C1526">
        <f>YEAR(B1526)</f>
        <v>2004</v>
      </c>
      <c r="D1526">
        <v>59.1</v>
      </c>
      <c r="E1526">
        <v>51.9</v>
      </c>
      <c r="F1526">
        <v>55.6</v>
      </c>
      <c r="H1526" s="2">
        <f>IF(F1526-61.53&lt;=0,0,IF(F1526-61.53&lt;=1,1,2))</f>
        <v>0</v>
      </c>
      <c r="I1526">
        <v>59.1</v>
      </c>
      <c r="J1526">
        <v>51.9</v>
      </c>
      <c r="K1526">
        <v>55.6</v>
      </c>
      <c r="L1526">
        <v>43.3</v>
      </c>
      <c r="M1526">
        <v>63.5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16.100000000000001</v>
      </c>
      <c r="W1526">
        <v>310</v>
      </c>
      <c r="X1526">
        <v>1030.0999999999999</v>
      </c>
      <c r="Y1526">
        <v>66.7</v>
      </c>
      <c r="Z1526">
        <v>6.8</v>
      </c>
      <c r="AA1526">
        <v>0</v>
      </c>
      <c r="AB1526">
        <v>0</v>
      </c>
      <c r="AC1526">
        <v>0</v>
      </c>
      <c r="AD1526">
        <v>0</v>
      </c>
      <c r="AE1526" t="s">
        <v>4649</v>
      </c>
      <c r="AF1526" t="s">
        <v>4650</v>
      </c>
      <c r="AG1526">
        <v>0.8</v>
      </c>
      <c r="AH1526" t="s">
        <v>36</v>
      </c>
      <c r="AI1526" t="s">
        <v>37</v>
      </c>
      <c r="AJ1526" t="s">
        <v>38</v>
      </c>
    </row>
    <row r="1527" spans="1:36" x14ac:dyDescent="0.25">
      <c r="A1527" t="s">
        <v>32</v>
      </c>
      <c r="B1527" t="s">
        <v>4651</v>
      </c>
      <c r="C1527">
        <f>YEAR(B1527)</f>
        <v>2004</v>
      </c>
      <c r="D1527">
        <v>60.9</v>
      </c>
      <c r="E1527">
        <v>46.5</v>
      </c>
      <c r="F1527">
        <v>54.9</v>
      </c>
      <c r="H1527" s="2">
        <f>IF(F1527-61.53&lt;=0,0,IF(F1527-61.53&lt;=1,1,2))</f>
        <v>0</v>
      </c>
      <c r="I1527">
        <v>60.9</v>
      </c>
      <c r="J1527">
        <v>43</v>
      </c>
      <c r="K1527">
        <v>54.3</v>
      </c>
      <c r="L1527">
        <v>46.4</v>
      </c>
      <c r="M1527">
        <v>74.099999999999994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18.3</v>
      </c>
      <c r="W1527">
        <v>299.89999999999998</v>
      </c>
      <c r="X1527">
        <v>1027.5999999999999</v>
      </c>
      <c r="Y1527">
        <v>40.799999999999997</v>
      </c>
      <c r="Z1527">
        <v>6.8</v>
      </c>
      <c r="AA1527">
        <v>0</v>
      </c>
      <c r="AB1527">
        <v>0</v>
      </c>
      <c r="AC1527">
        <v>0</v>
      </c>
      <c r="AD1527">
        <v>0</v>
      </c>
      <c r="AE1527" t="s">
        <v>4652</v>
      </c>
      <c r="AF1527" t="s">
        <v>4653</v>
      </c>
      <c r="AG1527">
        <v>0.84</v>
      </c>
      <c r="AH1527" t="s">
        <v>36</v>
      </c>
      <c r="AI1527" t="s">
        <v>702</v>
      </c>
      <c r="AJ1527" t="s">
        <v>38</v>
      </c>
    </row>
    <row r="1528" spans="1:36" x14ac:dyDescent="0.25">
      <c r="A1528" t="s">
        <v>32</v>
      </c>
      <c r="B1528" t="s">
        <v>4654</v>
      </c>
      <c r="C1528">
        <f>YEAR(B1528)</f>
        <v>2004</v>
      </c>
      <c r="D1528">
        <v>60.9</v>
      </c>
      <c r="E1528">
        <v>57.3</v>
      </c>
      <c r="F1528">
        <v>58.3</v>
      </c>
      <c r="H1528" s="2">
        <f>IF(F1528-61.53&lt;=0,0,IF(F1528-61.53&lt;=1,1,2))</f>
        <v>0</v>
      </c>
      <c r="I1528">
        <v>60.9</v>
      </c>
      <c r="J1528">
        <v>57.3</v>
      </c>
      <c r="K1528">
        <v>58.3</v>
      </c>
      <c r="L1528">
        <v>42.9</v>
      </c>
      <c r="M1528">
        <v>56.9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21.9</v>
      </c>
      <c r="W1528">
        <v>310.5</v>
      </c>
      <c r="X1528">
        <v>1024.5</v>
      </c>
      <c r="Y1528">
        <v>40</v>
      </c>
      <c r="Z1528">
        <v>6.8</v>
      </c>
      <c r="AA1528">
        <v>0</v>
      </c>
      <c r="AB1528">
        <v>0</v>
      </c>
      <c r="AC1528">
        <v>0</v>
      </c>
      <c r="AD1528">
        <v>0</v>
      </c>
      <c r="AE1528" t="s">
        <v>4655</v>
      </c>
      <c r="AF1528" t="s">
        <v>4656</v>
      </c>
      <c r="AG1528">
        <v>0.87</v>
      </c>
      <c r="AH1528" t="s">
        <v>36</v>
      </c>
      <c r="AI1528" t="s">
        <v>37</v>
      </c>
      <c r="AJ1528" t="s">
        <v>38</v>
      </c>
    </row>
    <row r="1529" spans="1:36" x14ac:dyDescent="0.25">
      <c r="A1529" t="s">
        <v>32</v>
      </c>
      <c r="B1529" t="s">
        <v>4657</v>
      </c>
      <c r="C1529">
        <f>YEAR(B1529)</f>
        <v>2004</v>
      </c>
      <c r="D1529">
        <v>62.7</v>
      </c>
      <c r="E1529">
        <v>55.5</v>
      </c>
      <c r="F1529">
        <v>59.7</v>
      </c>
      <c r="H1529" s="2">
        <f>IF(F1529-61.53&lt;=0,0,IF(F1529-61.53&lt;=1,1,2))</f>
        <v>0</v>
      </c>
      <c r="I1529">
        <v>62.7</v>
      </c>
      <c r="J1529">
        <v>55.5</v>
      </c>
      <c r="K1529">
        <v>59.7</v>
      </c>
      <c r="L1529">
        <v>47</v>
      </c>
      <c r="M1529">
        <v>62.9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19.5</v>
      </c>
      <c r="W1529">
        <v>300.2</v>
      </c>
      <c r="X1529">
        <v>1024.5</v>
      </c>
      <c r="Y1529">
        <v>30</v>
      </c>
      <c r="Z1529">
        <v>6.7</v>
      </c>
      <c r="AA1529">
        <v>0</v>
      </c>
      <c r="AB1529">
        <v>0</v>
      </c>
      <c r="AC1529">
        <v>0</v>
      </c>
      <c r="AD1529">
        <v>0</v>
      </c>
      <c r="AE1529" t="s">
        <v>4658</v>
      </c>
      <c r="AF1529" t="s">
        <v>4659</v>
      </c>
      <c r="AG1529">
        <v>0.91</v>
      </c>
      <c r="AH1529" t="s">
        <v>36</v>
      </c>
      <c r="AI1529" t="s">
        <v>37</v>
      </c>
      <c r="AJ1529" t="s">
        <v>38</v>
      </c>
    </row>
    <row r="1530" spans="1:36" x14ac:dyDescent="0.25">
      <c r="A1530" t="s">
        <v>32</v>
      </c>
      <c r="B1530" t="s">
        <v>4660</v>
      </c>
      <c r="C1530">
        <f>YEAR(B1530)</f>
        <v>2004</v>
      </c>
      <c r="D1530">
        <v>62.7</v>
      </c>
      <c r="E1530">
        <v>57.3</v>
      </c>
      <c r="F1530">
        <v>59.8</v>
      </c>
      <c r="H1530" s="2">
        <f>IF(F1530-61.53&lt;=0,0,IF(F1530-61.53&lt;=1,1,2))</f>
        <v>0</v>
      </c>
      <c r="I1530">
        <v>62.7</v>
      </c>
      <c r="J1530">
        <v>57.3</v>
      </c>
      <c r="K1530">
        <v>59.8</v>
      </c>
      <c r="L1530">
        <v>48.8</v>
      </c>
      <c r="M1530">
        <v>67.3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19.5</v>
      </c>
      <c r="W1530">
        <v>307.3</v>
      </c>
      <c r="X1530">
        <v>1026</v>
      </c>
      <c r="Y1530">
        <v>30</v>
      </c>
      <c r="Z1530">
        <v>6.8</v>
      </c>
      <c r="AA1530">
        <v>0</v>
      </c>
      <c r="AB1530">
        <v>0</v>
      </c>
      <c r="AC1530">
        <v>0</v>
      </c>
      <c r="AD1530">
        <v>0</v>
      </c>
      <c r="AE1530" t="s">
        <v>4661</v>
      </c>
      <c r="AF1530" t="s">
        <v>4662</v>
      </c>
      <c r="AG1530">
        <v>0.95</v>
      </c>
      <c r="AH1530" t="s">
        <v>36</v>
      </c>
      <c r="AI1530" t="s">
        <v>37</v>
      </c>
      <c r="AJ1530" t="s">
        <v>38</v>
      </c>
    </row>
    <row r="1531" spans="1:36" x14ac:dyDescent="0.25">
      <c r="A1531" t="s">
        <v>32</v>
      </c>
      <c r="B1531" t="s">
        <v>4663</v>
      </c>
      <c r="C1531">
        <f>YEAR(B1531)</f>
        <v>2004</v>
      </c>
      <c r="D1531">
        <v>64.5</v>
      </c>
      <c r="E1531">
        <v>50.1</v>
      </c>
      <c r="F1531">
        <v>57.2</v>
      </c>
      <c r="H1531" s="2">
        <f>IF(F1531-61.53&lt;=0,0,IF(F1531-61.53&lt;=1,1,2))</f>
        <v>0</v>
      </c>
      <c r="I1531">
        <v>64.5</v>
      </c>
      <c r="J1531">
        <v>50.1</v>
      </c>
      <c r="K1531">
        <v>57.2</v>
      </c>
      <c r="L1531">
        <v>46.2</v>
      </c>
      <c r="M1531">
        <v>68.400000000000006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9.1999999999999993</v>
      </c>
      <c r="W1531">
        <v>132.1</v>
      </c>
      <c r="X1531">
        <v>1024.7</v>
      </c>
      <c r="Y1531">
        <v>30</v>
      </c>
      <c r="Z1531">
        <v>6.5</v>
      </c>
      <c r="AA1531">
        <v>0</v>
      </c>
      <c r="AB1531">
        <v>0</v>
      </c>
      <c r="AC1531">
        <v>0</v>
      </c>
      <c r="AD1531">
        <v>0</v>
      </c>
      <c r="AE1531" t="s">
        <v>4664</v>
      </c>
      <c r="AF1531" t="s">
        <v>4665</v>
      </c>
      <c r="AG1531">
        <v>0.98</v>
      </c>
      <c r="AH1531" t="s">
        <v>36</v>
      </c>
      <c r="AI1531" t="s">
        <v>37</v>
      </c>
      <c r="AJ1531" t="s">
        <v>38</v>
      </c>
    </row>
    <row r="1532" spans="1:36" x14ac:dyDescent="0.25">
      <c r="A1532" t="s">
        <v>32</v>
      </c>
      <c r="B1532" t="s">
        <v>4666</v>
      </c>
      <c r="C1532">
        <f>YEAR(B1532)</f>
        <v>2004</v>
      </c>
      <c r="D1532">
        <v>62.7</v>
      </c>
      <c r="E1532">
        <v>50.1</v>
      </c>
      <c r="F1532">
        <v>56.8</v>
      </c>
      <c r="H1532" s="2">
        <f>IF(F1532-61.53&lt;=0,0,IF(F1532-61.53&lt;=1,1,2))</f>
        <v>0</v>
      </c>
      <c r="I1532">
        <v>62.7</v>
      </c>
      <c r="J1532">
        <v>50.1</v>
      </c>
      <c r="K1532">
        <v>56.8</v>
      </c>
      <c r="L1532">
        <v>48.8</v>
      </c>
      <c r="M1532">
        <v>75.099999999999994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10.3</v>
      </c>
      <c r="W1532">
        <v>149.19999999999999</v>
      </c>
      <c r="X1532">
        <v>1023.9</v>
      </c>
      <c r="Y1532">
        <v>40</v>
      </c>
      <c r="Z1532">
        <v>6.6</v>
      </c>
      <c r="AA1532">
        <v>0</v>
      </c>
      <c r="AB1532">
        <v>0</v>
      </c>
      <c r="AC1532">
        <v>0</v>
      </c>
      <c r="AD1532">
        <v>0</v>
      </c>
      <c r="AE1532" t="s">
        <v>4667</v>
      </c>
      <c r="AF1532" t="s">
        <v>4668</v>
      </c>
      <c r="AG1532">
        <v>0</v>
      </c>
      <c r="AH1532" t="s">
        <v>36</v>
      </c>
      <c r="AI1532" t="s">
        <v>37</v>
      </c>
      <c r="AJ1532" t="s">
        <v>38</v>
      </c>
    </row>
    <row r="1533" spans="1:36" x14ac:dyDescent="0.25">
      <c r="A1533" t="s">
        <v>32</v>
      </c>
      <c r="B1533" t="s">
        <v>4669</v>
      </c>
      <c r="C1533">
        <f>YEAR(B1533)</f>
        <v>2004</v>
      </c>
      <c r="D1533">
        <v>62.7</v>
      </c>
      <c r="E1533">
        <v>50.1</v>
      </c>
      <c r="F1533">
        <v>55.7</v>
      </c>
      <c r="H1533" s="2">
        <f>IF(F1533-61.53&lt;=0,0,IF(F1533-61.53&lt;=1,1,2))</f>
        <v>0</v>
      </c>
      <c r="I1533">
        <v>62.7</v>
      </c>
      <c r="J1533">
        <v>50.1</v>
      </c>
      <c r="K1533">
        <v>55.7</v>
      </c>
      <c r="L1533">
        <v>48.2</v>
      </c>
      <c r="M1533">
        <v>76.599999999999994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11.4</v>
      </c>
      <c r="W1533">
        <v>127.6</v>
      </c>
      <c r="X1533">
        <v>1021.3</v>
      </c>
      <c r="Y1533">
        <v>41</v>
      </c>
      <c r="Z1533">
        <v>6.7</v>
      </c>
      <c r="AA1533">
        <v>0</v>
      </c>
      <c r="AB1533">
        <v>0</v>
      </c>
      <c r="AC1533">
        <v>0</v>
      </c>
      <c r="AD1533">
        <v>0</v>
      </c>
      <c r="AE1533" t="s">
        <v>4670</v>
      </c>
      <c r="AF1533" t="s">
        <v>4671</v>
      </c>
      <c r="AG1533">
        <v>0.05</v>
      </c>
      <c r="AH1533" t="s">
        <v>36</v>
      </c>
      <c r="AI1533" t="s">
        <v>37</v>
      </c>
      <c r="AJ1533" t="s">
        <v>38</v>
      </c>
    </row>
    <row r="1534" spans="1:36" x14ac:dyDescent="0.25">
      <c r="A1534" t="s">
        <v>32</v>
      </c>
      <c r="B1534" t="s">
        <v>4672</v>
      </c>
      <c r="C1534">
        <f>YEAR(B1534)</f>
        <v>2004</v>
      </c>
      <c r="D1534">
        <v>64.5</v>
      </c>
      <c r="E1534">
        <v>51.9</v>
      </c>
      <c r="F1534">
        <v>57.8</v>
      </c>
      <c r="H1534" s="2">
        <f>IF(F1534-61.53&lt;=0,0,IF(F1534-61.53&lt;=1,1,2))</f>
        <v>0</v>
      </c>
      <c r="I1534">
        <v>64.5</v>
      </c>
      <c r="J1534">
        <v>51.9</v>
      </c>
      <c r="K1534">
        <v>57.8</v>
      </c>
      <c r="L1534">
        <v>48.1</v>
      </c>
      <c r="M1534">
        <v>70.900000000000006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11.4</v>
      </c>
      <c r="W1534">
        <v>140.69999999999999</v>
      </c>
      <c r="X1534">
        <v>1017</v>
      </c>
      <c r="Y1534">
        <v>59.2</v>
      </c>
      <c r="Z1534">
        <v>6.5</v>
      </c>
      <c r="AA1534">
        <v>0</v>
      </c>
      <c r="AB1534">
        <v>0</v>
      </c>
      <c r="AC1534">
        <v>0</v>
      </c>
      <c r="AD1534">
        <v>0</v>
      </c>
      <c r="AE1534" t="s">
        <v>4673</v>
      </c>
      <c r="AF1534" t="s">
        <v>4674</v>
      </c>
      <c r="AG1534">
        <v>0.08</v>
      </c>
      <c r="AH1534" t="s">
        <v>36</v>
      </c>
      <c r="AI1534" t="s">
        <v>37</v>
      </c>
      <c r="AJ1534" t="s">
        <v>38</v>
      </c>
    </row>
    <row r="1535" spans="1:36" x14ac:dyDescent="0.25">
      <c r="A1535" t="s">
        <v>32</v>
      </c>
      <c r="B1535" t="s">
        <v>4675</v>
      </c>
      <c r="C1535">
        <f>YEAR(B1535)</f>
        <v>2004</v>
      </c>
      <c r="D1535">
        <v>71.7</v>
      </c>
      <c r="E1535">
        <v>53.7</v>
      </c>
      <c r="F1535">
        <v>60.2</v>
      </c>
      <c r="H1535" s="2">
        <f>IF(F1535-61.53&lt;=0,0,IF(F1535-61.53&lt;=1,1,2))</f>
        <v>0</v>
      </c>
      <c r="I1535">
        <v>71.7</v>
      </c>
      <c r="J1535">
        <v>53.7</v>
      </c>
      <c r="K1535">
        <v>60.2</v>
      </c>
      <c r="L1535">
        <v>43.5</v>
      </c>
      <c r="M1535">
        <v>55.9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28.9</v>
      </c>
      <c r="W1535">
        <v>197.1</v>
      </c>
      <c r="X1535">
        <v>1013.8</v>
      </c>
      <c r="Y1535">
        <v>32.9</v>
      </c>
      <c r="Z1535">
        <v>6.6</v>
      </c>
      <c r="AA1535">
        <v>0</v>
      </c>
      <c r="AB1535">
        <v>0</v>
      </c>
      <c r="AC1535">
        <v>0</v>
      </c>
      <c r="AD1535">
        <v>0</v>
      </c>
      <c r="AE1535" t="s">
        <v>4676</v>
      </c>
      <c r="AF1535" t="s">
        <v>4677</v>
      </c>
      <c r="AG1535">
        <v>0.11</v>
      </c>
      <c r="AH1535" t="s">
        <v>36</v>
      </c>
      <c r="AI1535" t="s">
        <v>37</v>
      </c>
      <c r="AJ1535" t="s">
        <v>38</v>
      </c>
    </row>
    <row r="1536" spans="1:36" x14ac:dyDescent="0.25">
      <c r="A1536" t="s">
        <v>32</v>
      </c>
      <c r="B1536" t="s">
        <v>4678</v>
      </c>
      <c r="C1536">
        <f>YEAR(B1536)</f>
        <v>2004</v>
      </c>
      <c r="D1536">
        <v>64.5</v>
      </c>
      <c r="E1536">
        <v>48.3</v>
      </c>
      <c r="F1536">
        <v>56</v>
      </c>
      <c r="H1536" s="2">
        <f>IF(F1536-61.53&lt;=0,0,IF(F1536-61.53&lt;=1,1,2))</f>
        <v>0</v>
      </c>
      <c r="I1536">
        <v>64.5</v>
      </c>
      <c r="J1536">
        <v>43.5</v>
      </c>
      <c r="K1536">
        <v>55.3</v>
      </c>
      <c r="L1536">
        <v>44.3</v>
      </c>
      <c r="M1536">
        <v>65.900000000000006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12.8</v>
      </c>
      <c r="W1536">
        <v>174.2</v>
      </c>
      <c r="X1536">
        <v>1018.6</v>
      </c>
      <c r="Y1536">
        <v>57</v>
      </c>
      <c r="Z1536">
        <v>6.8</v>
      </c>
      <c r="AA1536">
        <v>0</v>
      </c>
      <c r="AB1536">
        <v>0</v>
      </c>
      <c r="AC1536">
        <v>0</v>
      </c>
      <c r="AD1536">
        <v>0</v>
      </c>
      <c r="AE1536" t="s">
        <v>4679</v>
      </c>
      <c r="AF1536" t="s">
        <v>4680</v>
      </c>
      <c r="AG1536">
        <v>0.14000000000000001</v>
      </c>
      <c r="AH1536" t="s">
        <v>36</v>
      </c>
      <c r="AI1536" t="s">
        <v>37</v>
      </c>
      <c r="AJ1536" t="s">
        <v>38</v>
      </c>
    </row>
    <row r="1537" spans="1:36" x14ac:dyDescent="0.25">
      <c r="A1537" t="s">
        <v>32</v>
      </c>
      <c r="B1537" t="s">
        <v>4681</v>
      </c>
      <c r="C1537">
        <f>YEAR(B1537)</f>
        <v>2004</v>
      </c>
      <c r="D1537">
        <v>75.3</v>
      </c>
      <c r="E1537">
        <v>51.9</v>
      </c>
      <c r="F1537">
        <v>61.4</v>
      </c>
      <c r="H1537" s="2">
        <f>IF(F1537-61.53&lt;=0,0,IF(F1537-61.53&lt;=1,1,2))</f>
        <v>0</v>
      </c>
      <c r="I1537">
        <v>75.3</v>
      </c>
      <c r="J1537">
        <v>51.9</v>
      </c>
      <c r="K1537">
        <v>61.4</v>
      </c>
      <c r="L1537">
        <v>37.700000000000003</v>
      </c>
      <c r="M1537">
        <v>48.6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36.9</v>
      </c>
      <c r="W1537">
        <v>162.9</v>
      </c>
      <c r="X1537">
        <v>1014.1</v>
      </c>
      <c r="Y1537">
        <v>90</v>
      </c>
      <c r="Z1537">
        <v>6.4</v>
      </c>
      <c r="AA1537">
        <v>0</v>
      </c>
      <c r="AB1537">
        <v>0</v>
      </c>
      <c r="AC1537">
        <v>0</v>
      </c>
      <c r="AD1537">
        <v>0</v>
      </c>
      <c r="AE1537" t="s">
        <v>4682</v>
      </c>
      <c r="AF1537" t="s">
        <v>4683</v>
      </c>
      <c r="AG1537">
        <v>0.18</v>
      </c>
      <c r="AH1537" t="s">
        <v>36</v>
      </c>
      <c r="AI1537" t="s">
        <v>37</v>
      </c>
      <c r="AJ1537" t="s">
        <v>344</v>
      </c>
    </row>
    <row r="1538" spans="1:36" x14ac:dyDescent="0.25">
      <c r="A1538" t="s">
        <v>32</v>
      </c>
      <c r="B1538" t="s">
        <v>4684</v>
      </c>
      <c r="C1538">
        <f>YEAR(B1538)</f>
        <v>2004</v>
      </c>
      <c r="D1538">
        <v>77.099999999999994</v>
      </c>
      <c r="E1538">
        <v>64.5</v>
      </c>
      <c r="F1538">
        <v>70.099999999999994</v>
      </c>
      <c r="H1538" s="2">
        <f>IF(F1538-61.53&lt;=0,0,IF(F1538-61.53&lt;=1,1,2))</f>
        <v>2</v>
      </c>
      <c r="I1538">
        <v>77.099999999999994</v>
      </c>
      <c r="J1538">
        <v>64.5</v>
      </c>
      <c r="K1538">
        <v>70.099999999999994</v>
      </c>
      <c r="L1538">
        <v>35.299999999999997</v>
      </c>
      <c r="M1538">
        <v>29.1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34.4</v>
      </c>
      <c r="W1538">
        <v>157</v>
      </c>
      <c r="X1538">
        <v>1010.2</v>
      </c>
      <c r="Y1538">
        <v>92</v>
      </c>
      <c r="Z1538">
        <v>6.3</v>
      </c>
      <c r="AA1538">
        <v>0</v>
      </c>
      <c r="AB1538">
        <v>0</v>
      </c>
      <c r="AC1538">
        <v>0</v>
      </c>
      <c r="AD1538">
        <v>0</v>
      </c>
      <c r="AE1538" t="s">
        <v>4685</v>
      </c>
      <c r="AF1538" t="s">
        <v>4686</v>
      </c>
      <c r="AG1538">
        <v>0.21</v>
      </c>
      <c r="AH1538" t="s">
        <v>88</v>
      </c>
      <c r="AI1538" t="s">
        <v>89</v>
      </c>
      <c r="AJ1538" t="s">
        <v>344</v>
      </c>
    </row>
    <row r="1539" spans="1:36" x14ac:dyDescent="0.25">
      <c r="A1539" t="s">
        <v>32</v>
      </c>
      <c r="B1539" t="s">
        <v>4687</v>
      </c>
      <c r="C1539">
        <f>YEAR(B1539)</f>
        <v>2004</v>
      </c>
      <c r="D1539">
        <v>78.900000000000006</v>
      </c>
      <c r="E1539">
        <v>62.7</v>
      </c>
      <c r="F1539">
        <v>69.2</v>
      </c>
      <c r="H1539" s="2">
        <f>IF(F1539-61.53&lt;=0,0,IF(F1539-61.53&lt;=1,1,2))</f>
        <v>2</v>
      </c>
      <c r="I1539">
        <v>78.900000000000006</v>
      </c>
      <c r="J1539">
        <v>62.7</v>
      </c>
      <c r="K1539">
        <v>69.2</v>
      </c>
      <c r="L1539">
        <v>43.6</v>
      </c>
      <c r="M1539">
        <v>41.6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18.3</v>
      </c>
      <c r="W1539">
        <v>159.30000000000001</v>
      </c>
      <c r="X1539">
        <v>1011.4</v>
      </c>
      <c r="Y1539">
        <v>0</v>
      </c>
      <c r="Z1539">
        <v>6.2</v>
      </c>
      <c r="AA1539">
        <v>0</v>
      </c>
      <c r="AB1539">
        <v>0</v>
      </c>
      <c r="AC1539">
        <v>0</v>
      </c>
      <c r="AD1539">
        <v>0</v>
      </c>
      <c r="AE1539" t="s">
        <v>4688</v>
      </c>
      <c r="AF1539" t="s">
        <v>4689</v>
      </c>
      <c r="AG1539">
        <v>0.24</v>
      </c>
      <c r="AH1539" t="s">
        <v>330</v>
      </c>
      <c r="AI1539" t="s">
        <v>37</v>
      </c>
      <c r="AJ1539" t="s">
        <v>331</v>
      </c>
    </row>
    <row r="1540" spans="1:36" x14ac:dyDescent="0.25">
      <c r="A1540" t="s">
        <v>32</v>
      </c>
      <c r="B1540" t="s">
        <v>4690</v>
      </c>
      <c r="C1540">
        <f>YEAR(B1540)</f>
        <v>2004</v>
      </c>
      <c r="D1540">
        <v>64.5</v>
      </c>
      <c r="E1540">
        <v>57.3</v>
      </c>
      <c r="F1540">
        <v>61.2</v>
      </c>
      <c r="H1540" s="2">
        <f>IF(F1540-61.53&lt;=0,0,IF(F1540-61.53&lt;=1,1,2))</f>
        <v>0</v>
      </c>
      <c r="I1540">
        <v>64.5</v>
      </c>
      <c r="J1540">
        <v>57.3</v>
      </c>
      <c r="K1540">
        <v>61.2</v>
      </c>
      <c r="L1540">
        <v>55.7</v>
      </c>
      <c r="M1540">
        <v>82.2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17.2</v>
      </c>
      <c r="W1540">
        <v>310.7</v>
      </c>
      <c r="X1540">
        <v>1014.1</v>
      </c>
      <c r="Y1540">
        <v>88</v>
      </c>
      <c r="Z1540">
        <v>6.5</v>
      </c>
      <c r="AA1540">
        <v>0</v>
      </c>
      <c r="AB1540">
        <v>0</v>
      </c>
      <c r="AC1540">
        <v>0</v>
      </c>
      <c r="AD1540">
        <v>0</v>
      </c>
      <c r="AE1540" t="s">
        <v>4691</v>
      </c>
      <c r="AF1540" t="s">
        <v>4692</v>
      </c>
      <c r="AG1540">
        <v>0.25</v>
      </c>
      <c r="AH1540" t="s">
        <v>36</v>
      </c>
      <c r="AI1540" t="s">
        <v>37</v>
      </c>
      <c r="AJ1540" t="s">
        <v>38</v>
      </c>
    </row>
    <row r="1541" spans="1:36" x14ac:dyDescent="0.25">
      <c r="A1541" t="s">
        <v>32</v>
      </c>
      <c r="B1541" t="s">
        <v>4693</v>
      </c>
      <c r="C1541">
        <f>YEAR(B1541)</f>
        <v>2004</v>
      </c>
      <c r="D1541">
        <v>59.1</v>
      </c>
      <c r="E1541">
        <v>55.5</v>
      </c>
      <c r="F1541">
        <v>58</v>
      </c>
      <c r="H1541" s="2">
        <f>IF(F1541-61.53&lt;=0,0,IF(F1541-61.53&lt;=1,1,2))</f>
        <v>0</v>
      </c>
      <c r="I1541">
        <v>59.1</v>
      </c>
      <c r="J1541">
        <v>55.5</v>
      </c>
      <c r="K1541">
        <v>58</v>
      </c>
      <c r="L1541">
        <v>48.2</v>
      </c>
      <c r="M1541">
        <v>70.3</v>
      </c>
      <c r="O1541">
        <v>0.11799999999999999</v>
      </c>
      <c r="P1541">
        <v>100</v>
      </c>
      <c r="Q1541">
        <v>8.33</v>
      </c>
      <c r="R1541" t="s">
        <v>40</v>
      </c>
      <c r="S1541">
        <v>0</v>
      </c>
      <c r="T1541">
        <v>0</v>
      </c>
      <c r="U1541">
        <v>0</v>
      </c>
      <c r="V1541">
        <v>17.2</v>
      </c>
      <c r="W1541">
        <v>310.39999999999998</v>
      </c>
      <c r="X1541">
        <v>1017.8</v>
      </c>
      <c r="Y1541">
        <v>92.9</v>
      </c>
      <c r="Z1541">
        <v>6.8</v>
      </c>
      <c r="AA1541">
        <v>0</v>
      </c>
      <c r="AB1541">
        <v>0</v>
      </c>
      <c r="AC1541">
        <v>0</v>
      </c>
      <c r="AD1541">
        <v>0</v>
      </c>
      <c r="AE1541" t="s">
        <v>4694</v>
      </c>
      <c r="AF1541" t="s">
        <v>4695</v>
      </c>
      <c r="AG1541">
        <v>0.3</v>
      </c>
      <c r="AH1541" t="s">
        <v>43</v>
      </c>
      <c r="AI1541" t="s">
        <v>52</v>
      </c>
      <c r="AJ1541" t="s">
        <v>40</v>
      </c>
    </row>
    <row r="1542" spans="1:36" x14ac:dyDescent="0.25">
      <c r="A1542" t="s">
        <v>32</v>
      </c>
      <c r="B1542" t="s">
        <v>4696</v>
      </c>
      <c r="C1542">
        <f>YEAR(B1542)</f>
        <v>2004</v>
      </c>
      <c r="D1542">
        <v>60.9</v>
      </c>
      <c r="E1542">
        <v>57.3</v>
      </c>
      <c r="F1542">
        <v>58.3</v>
      </c>
      <c r="H1542" s="2">
        <f>IF(F1542-61.53&lt;=0,0,IF(F1542-61.53&lt;=1,1,2))</f>
        <v>0</v>
      </c>
      <c r="I1542">
        <v>60.9</v>
      </c>
      <c r="J1542">
        <v>57.3</v>
      </c>
      <c r="K1542">
        <v>58.3</v>
      </c>
      <c r="L1542">
        <v>46.7</v>
      </c>
      <c r="M1542">
        <v>65.3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15</v>
      </c>
      <c r="W1542">
        <v>319.2</v>
      </c>
      <c r="X1542">
        <v>1017.9</v>
      </c>
      <c r="Y1542">
        <v>90</v>
      </c>
      <c r="Z1542">
        <v>6.8</v>
      </c>
      <c r="AA1542">
        <v>0</v>
      </c>
      <c r="AB1542">
        <v>0</v>
      </c>
      <c r="AC1542">
        <v>0</v>
      </c>
      <c r="AD1542">
        <v>0</v>
      </c>
      <c r="AE1542" t="s">
        <v>4697</v>
      </c>
      <c r="AF1542" t="s">
        <v>4698</v>
      </c>
      <c r="AG1542">
        <v>0.34</v>
      </c>
      <c r="AH1542" t="s">
        <v>36</v>
      </c>
      <c r="AI1542" t="s">
        <v>37</v>
      </c>
      <c r="AJ1542" t="s">
        <v>38</v>
      </c>
    </row>
    <row r="1543" spans="1:36" x14ac:dyDescent="0.25">
      <c r="A1543" t="s">
        <v>32</v>
      </c>
      <c r="B1543" t="s">
        <v>4699</v>
      </c>
      <c r="C1543">
        <f>YEAR(B1543)</f>
        <v>2004</v>
      </c>
      <c r="D1543">
        <v>64.5</v>
      </c>
      <c r="E1543">
        <v>51.9</v>
      </c>
      <c r="F1543">
        <v>57.1</v>
      </c>
      <c r="H1543" s="2">
        <f>IF(F1543-61.53&lt;=0,0,IF(F1543-61.53&lt;=1,1,2))</f>
        <v>0</v>
      </c>
      <c r="I1543">
        <v>64.5</v>
      </c>
      <c r="J1543">
        <v>51.9</v>
      </c>
      <c r="K1543">
        <v>57.1</v>
      </c>
      <c r="L1543">
        <v>50.3</v>
      </c>
      <c r="M1543">
        <v>78.3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20.8</v>
      </c>
      <c r="W1543">
        <v>310.2</v>
      </c>
      <c r="X1543">
        <v>1011.2</v>
      </c>
      <c r="Y1543">
        <v>91.1</v>
      </c>
      <c r="Z1543">
        <v>6.8</v>
      </c>
      <c r="AA1543">
        <v>0</v>
      </c>
      <c r="AB1543">
        <v>0</v>
      </c>
      <c r="AC1543">
        <v>0</v>
      </c>
      <c r="AD1543">
        <v>0</v>
      </c>
      <c r="AE1543" t="s">
        <v>4700</v>
      </c>
      <c r="AF1543" t="s">
        <v>4701</v>
      </c>
      <c r="AG1543">
        <v>0.37</v>
      </c>
      <c r="AH1543" t="s">
        <v>88</v>
      </c>
      <c r="AI1543" t="s">
        <v>89</v>
      </c>
      <c r="AJ1543" t="s">
        <v>90</v>
      </c>
    </row>
    <row r="1544" spans="1:36" x14ac:dyDescent="0.25">
      <c r="A1544" t="s">
        <v>32</v>
      </c>
      <c r="B1544" t="s">
        <v>4702</v>
      </c>
      <c r="C1544">
        <f>YEAR(B1544)</f>
        <v>2004</v>
      </c>
      <c r="D1544">
        <v>59.1</v>
      </c>
      <c r="E1544">
        <v>55.5</v>
      </c>
      <c r="F1544">
        <v>57.1</v>
      </c>
      <c r="H1544" s="2">
        <f>IF(F1544-61.53&lt;=0,0,IF(F1544-61.53&lt;=1,1,2))</f>
        <v>0</v>
      </c>
      <c r="I1544">
        <v>59.1</v>
      </c>
      <c r="J1544">
        <v>55.5</v>
      </c>
      <c r="K1544">
        <v>57.1</v>
      </c>
      <c r="L1544">
        <v>47.6</v>
      </c>
      <c r="M1544">
        <v>70.7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20.8</v>
      </c>
      <c r="W1544">
        <v>317.60000000000002</v>
      </c>
      <c r="X1544">
        <v>1013.3</v>
      </c>
      <c r="Y1544">
        <v>93.5</v>
      </c>
      <c r="Z1544">
        <v>6.8</v>
      </c>
      <c r="AA1544">
        <v>0</v>
      </c>
      <c r="AB1544">
        <v>0</v>
      </c>
      <c r="AC1544">
        <v>0</v>
      </c>
      <c r="AD1544">
        <v>0</v>
      </c>
      <c r="AE1544" t="s">
        <v>4703</v>
      </c>
      <c r="AF1544" t="s">
        <v>4704</v>
      </c>
      <c r="AG1544">
        <v>0.4</v>
      </c>
      <c r="AH1544" t="s">
        <v>88</v>
      </c>
      <c r="AI1544" t="s">
        <v>89</v>
      </c>
      <c r="AJ1544" t="s">
        <v>90</v>
      </c>
    </row>
    <row r="1545" spans="1:36" x14ac:dyDescent="0.25">
      <c r="A1545" t="s">
        <v>32</v>
      </c>
      <c r="B1545" t="s">
        <v>4705</v>
      </c>
      <c r="C1545">
        <f>YEAR(B1545)</f>
        <v>2004</v>
      </c>
      <c r="D1545">
        <v>59.1</v>
      </c>
      <c r="E1545">
        <v>53.7</v>
      </c>
      <c r="F1545">
        <v>56.4</v>
      </c>
      <c r="H1545" s="2">
        <f>IF(F1545-61.53&lt;=0,0,IF(F1545-61.53&lt;=1,1,2))</f>
        <v>0</v>
      </c>
      <c r="I1545">
        <v>59.1</v>
      </c>
      <c r="J1545">
        <v>53.7</v>
      </c>
      <c r="K1545">
        <v>56.4</v>
      </c>
      <c r="L1545">
        <v>42.3</v>
      </c>
      <c r="M1545">
        <v>59.3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25.3</v>
      </c>
      <c r="W1545">
        <v>314.2</v>
      </c>
      <c r="X1545">
        <v>1018.4</v>
      </c>
      <c r="Y1545">
        <v>73.900000000000006</v>
      </c>
      <c r="Z1545">
        <v>6.8</v>
      </c>
      <c r="AA1545">
        <v>0</v>
      </c>
      <c r="AB1545">
        <v>0</v>
      </c>
      <c r="AC1545">
        <v>0</v>
      </c>
      <c r="AD1545">
        <v>0</v>
      </c>
      <c r="AE1545" t="s">
        <v>4706</v>
      </c>
      <c r="AF1545" t="s">
        <v>4707</v>
      </c>
      <c r="AG1545">
        <v>0.43</v>
      </c>
      <c r="AH1545" t="s">
        <v>36</v>
      </c>
      <c r="AI1545" t="s">
        <v>37</v>
      </c>
      <c r="AJ1545" t="s">
        <v>38</v>
      </c>
    </row>
    <row r="1546" spans="1:36" x14ac:dyDescent="0.25">
      <c r="A1546" t="s">
        <v>32</v>
      </c>
      <c r="B1546" t="s">
        <v>4708</v>
      </c>
      <c r="C1546">
        <f>YEAR(B1546)</f>
        <v>2004</v>
      </c>
      <c r="D1546">
        <v>60.9</v>
      </c>
      <c r="E1546">
        <v>53.7</v>
      </c>
      <c r="F1546">
        <v>56.8</v>
      </c>
      <c r="H1546" s="2">
        <f>IF(F1546-61.53&lt;=0,0,IF(F1546-61.53&lt;=1,1,2))</f>
        <v>0</v>
      </c>
      <c r="I1546">
        <v>60.9</v>
      </c>
      <c r="J1546">
        <v>53.7</v>
      </c>
      <c r="K1546">
        <v>56.8</v>
      </c>
      <c r="L1546">
        <v>40.299999999999997</v>
      </c>
      <c r="M1546">
        <v>54.4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20.8</v>
      </c>
      <c r="W1546">
        <v>308.60000000000002</v>
      </c>
      <c r="X1546">
        <v>1023.2</v>
      </c>
      <c r="Y1546">
        <v>44.2</v>
      </c>
      <c r="Z1546">
        <v>6.8</v>
      </c>
      <c r="AA1546">
        <v>0</v>
      </c>
      <c r="AB1546">
        <v>0</v>
      </c>
      <c r="AC1546">
        <v>0</v>
      </c>
      <c r="AD1546">
        <v>0</v>
      </c>
      <c r="AE1546" t="s">
        <v>4709</v>
      </c>
      <c r="AF1546" t="s">
        <v>4710</v>
      </c>
      <c r="AG1546">
        <v>0.47</v>
      </c>
      <c r="AH1546" t="s">
        <v>36</v>
      </c>
      <c r="AI1546" t="s">
        <v>37</v>
      </c>
      <c r="AJ1546" t="s">
        <v>38</v>
      </c>
    </row>
    <row r="1547" spans="1:36" x14ac:dyDescent="0.25">
      <c r="A1547" t="s">
        <v>32</v>
      </c>
      <c r="B1547" t="s">
        <v>4711</v>
      </c>
      <c r="C1547">
        <f>YEAR(B1547)</f>
        <v>2004</v>
      </c>
      <c r="D1547">
        <v>60.9</v>
      </c>
      <c r="E1547">
        <v>44.7</v>
      </c>
      <c r="F1547">
        <v>54.7</v>
      </c>
      <c r="H1547" s="2">
        <f>IF(F1547-61.53&lt;=0,0,IF(F1547-61.53&lt;=1,1,2))</f>
        <v>0</v>
      </c>
      <c r="I1547">
        <v>60.9</v>
      </c>
      <c r="J1547">
        <v>42.2</v>
      </c>
      <c r="K1547">
        <v>54.3</v>
      </c>
      <c r="L1547">
        <v>42.5</v>
      </c>
      <c r="M1547">
        <v>64.2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10.3</v>
      </c>
      <c r="W1547">
        <v>280.39999999999998</v>
      </c>
      <c r="X1547">
        <v>1021.4</v>
      </c>
      <c r="Y1547">
        <v>56.1</v>
      </c>
      <c r="Z1547">
        <v>6.8</v>
      </c>
      <c r="AA1547">
        <v>0</v>
      </c>
      <c r="AB1547">
        <v>0</v>
      </c>
      <c r="AC1547">
        <v>0</v>
      </c>
      <c r="AD1547">
        <v>0</v>
      </c>
      <c r="AE1547" t="s">
        <v>4712</v>
      </c>
      <c r="AF1547" t="s">
        <v>4713</v>
      </c>
      <c r="AG1547">
        <v>0.5</v>
      </c>
      <c r="AH1547" t="s">
        <v>36</v>
      </c>
      <c r="AI1547" t="s">
        <v>174</v>
      </c>
      <c r="AJ1547" t="s">
        <v>38</v>
      </c>
    </row>
    <row r="1548" spans="1:36" x14ac:dyDescent="0.25">
      <c r="A1548" t="s">
        <v>32</v>
      </c>
      <c r="B1548" t="s">
        <v>4714</v>
      </c>
      <c r="C1548">
        <f>YEAR(B1548)</f>
        <v>2004</v>
      </c>
      <c r="D1548">
        <v>64.5</v>
      </c>
      <c r="E1548">
        <v>46.5</v>
      </c>
      <c r="F1548">
        <v>55.8</v>
      </c>
      <c r="H1548" s="2">
        <f>IF(F1548-61.53&lt;=0,0,IF(F1548-61.53&lt;=1,1,2))</f>
        <v>0</v>
      </c>
      <c r="I1548">
        <v>64.5</v>
      </c>
      <c r="J1548">
        <v>41.6</v>
      </c>
      <c r="K1548">
        <v>54.4</v>
      </c>
      <c r="L1548">
        <v>45.6</v>
      </c>
      <c r="M1548">
        <v>70.5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10.3</v>
      </c>
      <c r="W1548">
        <v>149.80000000000001</v>
      </c>
      <c r="X1548">
        <v>1018</v>
      </c>
      <c r="Y1548">
        <v>46</v>
      </c>
      <c r="Z1548">
        <v>6.5</v>
      </c>
      <c r="AA1548">
        <v>0</v>
      </c>
      <c r="AB1548">
        <v>0</v>
      </c>
      <c r="AC1548">
        <v>0</v>
      </c>
      <c r="AD1548">
        <v>0</v>
      </c>
      <c r="AE1548" t="s">
        <v>4715</v>
      </c>
      <c r="AF1548" t="s">
        <v>4716</v>
      </c>
      <c r="AG1548">
        <v>0.53</v>
      </c>
      <c r="AH1548" t="s">
        <v>36</v>
      </c>
      <c r="AI1548" t="s">
        <v>37</v>
      </c>
      <c r="AJ1548" t="s">
        <v>38</v>
      </c>
    </row>
    <row r="1549" spans="1:36" x14ac:dyDescent="0.25">
      <c r="A1549" t="s">
        <v>32</v>
      </c>
      <c r="B1549" t="s">
        <v>4717</v>
      </c>
      <c r="C1549">
        <f>YEAR(B1549)</f>
        <v>2004</v>
      </c>
      <c r="D1549">
        <v>68.099999999999994</v>
      </c>
      <c r="E1549">
        <v>51.9</v>
      </c>
      <c r="F1549">
        <v>59.6</v>
      </c>
      <c r="H1549" s="2">
        <f>IF(F1549-61.53&lt;=0,0,IF(F1549-61.53&lt;=1,1,2))</f>
        <v>0</v>
      </c>
      <c r="I1549">
        <v>68.099999999999994</v>
      </c>
      <c r="J1549">
        <v>51.9</v>
      </c>
      <c r="K1549">
        <v>59.6</v>
      </c>
      <c r="L1549">
        <v>48.4</v>
      </c>
      <c r="M1549">
        <v>67.8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12.8</v>
      </c>
      <c r="W1549">
        <v>126</v>
      </c>
      <c r="X1549">
        <v>1017.8</v>
      </c>
      <c r="Y1549">
        <v>48.2</v>
      </c>
      <c r="Z1549">
        <v>6.8</v>
      </c>
      <c r="AA1549">
        <v>0</v>
      </c>
      <c r="AB1549">
        <v>0</v>
      </c>
      <c r="AC1549">
        <v>0</v>
      </c>
      <c r="AD1549">
        <v>0</v>
      </c>
      <c r="AE1549" t="s">
        <v>4718</v>
      </c>
      <c r="AF1549" t="s">
        <v>4719</v>
      </c>
      <c r="AG1549">
        <v>0.56999999999999995</v>
      </c>
      <c r="AH1549" t="s">
        <v>36</v>
      </c>
      <c r="AI1549" t="s">
        <v>37</v>
      </c>
      <c r="AJ1549" t="s">
        <v>38</v>
      </c>
    </row>
    <row r="1550" spans="1:36" x14ac:dyDescent="0.25">
      <c r="A1550" t="s">
        <v>32</v>
      </c>
      <c r="B1550" t="s">
        <v>4720</v>
      </c>
      <c r="C1550">
        <f>YEAR(B1550)</f>
        <v>2004</v>
      </c>
      <c r="D1550">
        <v>75.3</v>
      </c>
      <c r="E1550">
        <v>53.7</v>
      </c>
      <c r="F1550">
        <v>62.3</v>
      </c>
      <c r="H1550" s="2">
        <f>IF(F1550-61.53&lt;=0,0,IF(F1550-61.53&lt;=1,1,2))</f>
        <v>1</v>
      </c>
      <c r="I1550">
        <v>75.3</v>
      </c>
      <c r="J1550">
        <v>53.7</v>
      </c>
      <c r="K1550">
        <v>62.3</v>
      </c>
      <c r="L1550">
        <v>46.4</v>
      </c>
      <c r="M1550">
        <v>58.4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18.3</v>
      </c>
      <c r="W1550">
        <v>144.19999999999999</v>
      </c>
      <c r="X1550">
        <v>1018.6</v>
      </c>
      <c r="Y1550">
        <v>30</v>
      </c>
      <c r="Z1550">
        <v>6.6</v>
      </c>
      <c r="AA1550">
        <v>0</v>
      </c>
      <c r="AB1550">
        <v>0</v>
      </c>
      <c r="AC1550">
        <v>0</v>
      </c>
      <c r="AD1550">
        <v>0</v>
      </c>
      <c r="AE1550" t="s">
        <v>4721</v>
      </c>
      <c r="AF1550" t="s">
        <v>4722</v>
      </c>
      <c r="AG1550">
        <v>0.6</v>
      </c>
      <c r="AH1550" t="s">
        <v>36</v>
      </c>
      <c r="AI1550" t="s">
        <v>37</v>
      </c>
      <c r="AJ1550" t="s">
        <v>38</v>
      </c>
    </row>
    <row r="1551" spans="1:36" x14ac:dyDescent="0.25">
      <c r="A1551" t="s">
        <v>32</v>
      </c>
      <c r="B1551" t="s">
        <v>4723</v>
      </c>
      <c r="C1551">
        <f>YEAR(B1551)</f>
        <v>2004</v>
      </c>
      <c r="D1551">
        <v>75.3</v>
      </c>
      <c r="E1551">
        <v>57.3</v>
      </c>
      <c r="F1551">
        <v>64.599999999999994</v>
      </c>
      <c r="H1551" s="2">
        <f>IF(F1551-61.53&lt;=0,0,IF(F1551-61.53&lt;=1,1,2))</f>
        <v>2</v>
      </c>
      <c r="I1551">
        <v>75.3</v>
      </c>
      <c r="J1551">
        <v>57.3</v>
      </c>
      <c r="K1551">
        <v>64.599999999999994</v>
      </c>
      <c r="L1551">
        <v>42.2</v>
      </c>
      <c r="M1551">
        <v>45.9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15</v>
      </c>
      <c r="W1551">
        <v>149.80000000000001</v>
      </c>
      <c r="X1551">
        <v>1017.4</v>
      </c>
      <c r="Y1551">
        <v>0</v>
      </c>
      <c r="Z1551">
        <v>6.2</v>
      </c>
      <c r="AA1551">
        <v>0</v>
      </c>
      <c r="AB1551">
        <v>0</v>
      </c>
      <c r="AC1551">
        <v>0</v>
      </c>
      <c r="AD1551">
        <v>0</v>
      </c>
      <c r="AE1551" t="s">
        <v>4724</v>
      </c>
      <c r="AF1551" t="s">
        <v>4725</v>
      </c>
      <c r="AG1551">
        <v>0.64</v>
      </c>
      <c r="AH1551" t="s">
        <v>330</v>
      </c>
      <c r="AI1551" t="s">
        <v>37</v>
      </c>
      <c r="AJ1551" t="s">
        <v>331</v>
      </c>
    </row>
    <row r="1552" spans="1:36" x14ac:dyDescent="0.25">
      <c r="A1552" t="s">
        <v>32</v>
      </c>
      <c r="B1552" t="s">
        <v>4726</v>
      </c>
      <c r="C1552">
        <f>YEAR(B1552)</f>
        <v>2004</v>
      </c>
      <c r="D1552">
        <v>82.5</v>
      </c>
      <c r="E1552">
        <v>59.1</v>
      </c>
      <c r="F1552">
        <v>68.5</v>
      </c>
      <c r="H1552" s="2">
        <f>IF(F1552-61.53&lt;=0,0,IF(F1552-61.53&lt;=1,1,2))</f>
        <v>2</v>
      </c>
      <c r="I1552">
        <v>80.400000000000006</v>
      </c>
      <c r="J1552">
        <v>59.1</v>
      </c>
      <c r="K1552">
        <v>68.2</v>
      </c>
      <c r="L1552">
        <v>39.200000000000003</v>
      </c>
      <c r="M1552">
        <v>36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12.8</v>
      </c>
      <c r="W1552">
        <v>134.4</v>
      </c>
      <c r="X1552">
        <v>1015.9</v>
      </c>
      <c r="Y1552">
        <v>0</v>
      </c>
      <c r="Z1552">
        <v>6.2</v>
      </c>
      <c r="AA1552">
        <v>0</v>
      </c>
      <c r="AB1552">
        <v>0</v>
      </c>
      <c r="AC1552">
        <v>0</v>
      </c>
      <c r="AD1552">
        <v>0</v>
      </c>
      <c r="AE1552" t="s">
        <v>4727</v>
      </c>
      <c r="AF1552" t="s">
        <v>4728</v>
      </c>
      <c r="AG1552">
        <v>0.67</v>
      </c>
      <c r="AH1552" t="s">
        <v>330</v>
      </c>
      <c r="AI1552" t="s">
        <v>37</v>
      </c>
      <c r="AJ1552" t="s">
        <v>331</v>
      </c>
    </row>
    <row r="1553" spans="1:36" x14ac:dyDescent="0.25">
      <c r="A1553" t="s">
        <v>32</v>
      </c>
      <c r="B1553" t="s">
        <v>4729</v>
      </c>
      <c r="C1553">
        <f>YEAR(B1553)</f>
        <v>2004</v>
      </c>
      <c r="D1553">
        <v>82.5</v>
      </c>
      <c r="E1553">
        <v>62.7</v>
      </c>
      <c r="F1553">
        <v>73</v>
      </c>
      <c r="H1553" s="2">
        <f>IF(F1553-61.53&lt;=0,0,IF(F1553-61.53&lt;=1,1,2))</f>
        <v>2</v>
      </c>
      <c r="I1553">
        <v>80</v>
      </c>
      <c r="J1553">
        <v>62.7</v>
      </c>
      <c r="K1553">
        <v>72.3</v>
      </c>
      <c r="L1553">
        <v>19.8</v>
      </c>
      <c r="M1553">
        <v>14.4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25.3</v>
      </c>
      <c r="W1553">
        <v>159.6</v>
      </c>
      <c r="X1553">
        <v>1015.7</v>
      </c>
      <c r="Y1553">
        <v>0</v>
      </c>
      <c r="Z1553">
        <v>6.2</v>
      </c>
      <c r="AA1553">
        <v>0</v>
      </c>
      <c r="AB1553">
        <v>0</v>
      </c>
      <c r="AC1553">
        <v>0</v>
      </c>
      <c r="AD1553">
        <v>0</v>
      </c>
      <c r="AE1553" t="s">
        <v>4730</v>
      </c>
      <c r="AF1553" t="s">
        <v>4731</v>
      </c>
      <c r="AG1553">
        <v>0.71</v>
      </c>
      <c r="AH1553" t="s">
        <v>330</v>
      </c>
      <c r="AI1553" t="s">
        <v>37</v>
      </c>
      <c r="AJ1553" t="s">
        <v>331</v>
      </c>
    </row>
    <row r="1554" spans="1:36" x14ac:dyDescent="0.25">
      <c r="A1554" t="s">
        <v>32</v>
      </c>
      <c r="B1554" t="s">
        <v>4732</v>
      </c>
      <c r="C1554">
        <f>YEAR(B1554)</f>
        <v>2004</v>
      </c>
      <c r="D1554">
        <v>84.3</v>
      </c>
      <c r="E1554">
        <v>68.099999999999994</v>
      </c>
      <c r="F1554">
        <v>74.2</v>
      </c>
      <c r="H1554" s="2">
        <f>IF(F1554-61.53&lt;=0,0,IF(F1554-61.53&lt;=1,1,2))</f>
        <v>2</v>
      </c>
      <c r="I1554">
        <v>81.3</v>
      </c>
      <c r="J1554">
        <v>68.099999999999994</v>
      </c>
      <c r="K1554">
        <v>73.900000000000006</v>
      </c>
      <c r="L1554">
        <v>24.6</v>
      </c>
      <c r="M1554">
        <v>19.5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23</v>
      </c>
      <c r="W1554">
        <v>152.80000000000001</v>
      </c>
      <c r="X1554">
        <v>1015.4</v>
      </c>
      <c r="Y1554">
        <v>0</v>
      </c>
      <c r="Z1554">
        <v>6.2</v>
      </c>
      <c r="AA1554">
        <v>0</v>
      </c>
      <c r="AB1554">
        <v>0</v>
      </c>
      <c r="AC1554">
        <v>0</v>
      </c>
      <c r="AD1554">
        <v>0</v>
      </c>
      <c r="AE1554" t="s">
        <v>4733</v>
      </c>
      <c r="AF1554" t="s">
        <v>4734</v>
      </c>
      <c r="AG1554">
        <v>0.75</v>
      </c>
      <c r="AH1554" t="s">
        <v>330</v>
      </c>
      <c r="AI1554" t="s">
        <v>37</v>
      </c>
      <c r="AJ1554" t="s">
        <v>331</v>
      </c>
    </row>
    <row r="1555" spans="1:36" x14ac:dyDescent="0.25">
      <c r="A1555" t="s">
        <v>32</v>
      </c>
      <c r="B1555" t="s">
        <v>4735</v>
      </c>
      <c r="C1555">
        <f>YEAR(B1555)</f>
        <v>2004</v>
      </c>
      <c r="D1555">
        <v>84.3</v>
      </c>
      <c r="E1555">
        <v>62.7</v>
      </c>
      <c r="F1555">
        <v>74.5</v>
      </c>
      <c r="H1555" s="2">
        <f>IF(F1555-61.53&lt;=0,0,IF(F1555-61.53&lt;=1,1,2))</f>
        <v>2</v>
      </c>
      <c r="I1555">
        <v>81.3</v>
      </c>
      <c r="J1555">
        <v>62.7</v>
      </c>
      <c r="K1555">
        <v>74</v>
      </c>
      <c r="L1555">
        <v>32.6</v>
      </c>
      <c r="M1555">
        <v>31.4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31.1</v>
      </c>
      <c r="W1555">
        <v>159.1</v>
      </c>
      <c r="X1555">
        <v>1012</v>
      </c>
      <c r="Y1555">
        <v>90</v>
      </c>
      <c r="Z1555">
        <v>6.3</v>
      </c>
      <c r="AA1555">
        <v>0</v>
      </c>
      <c r="AB1555">
        <v>0</v>
      </c>
      <c r="AC1555">
        <v>0</v>
      </c>
      <c r="AD1555">
        <v>0</v>
      </c>
      <c r="AE1555" t="s">
        <v>4736</v>
      </c>
      <c r="AF1555" t="s">
        <v>4737</v>
      </c>
      <c r="AG1555">
        <v>0.78</v>
      </c>
      <c r="AH1555" t="s">
        <v>36</v>
      </c>
      <c r="AI1555" t="s">
        <v>37</v>
      </c>
      <c r="AJ1555" t="s">
        <v>344</v>
      </c>
    </row>
    <row r="1556" spans="1:36" x14ac:dyDescent="0.25">
      <c r="A1556" t="s">
        <v>32</v>
      </c>
      <c r="B1556" t="s">
        <v>4738</v>
      </c>
      <c r="C1556">
        <f>YEAR(B1556)</f>
        <v>2004</v>
      </c>
      <c r="D1556">
        <v>68.099999999999994</v>
      </c>
      <c r="E1556">
        <v>59.1</v>
      </c>
      <c r="F1556">
        <v>63.1</v>
      </c>
      <c r="H1556" s="2">
        <f>IF(F1556-61.53&lt;=0,0,IF(F1556-61.53&lt;=1,1,2))</f>
        <v>2</v>
      </c>
      <c r="I1556">
        <v>68.099999999999994</v>
      </c>
      <c r="J1556">
        <v>59.1</v>
      </c>
      <c r="K1556">
        <v>63.1</v>
      </c>
      <c r="L1556">
        <v>48.4</v>
      </c>
      <c r="M1556">
        <v>60.2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21.9</v>
      </c>
      <c r="W1556">
        <v>285.5</v>
      </c>
      <c r="X1556">
        <v>1015.2</v>
      </c>
      <c r="Y1556">
        <v>75.2</v>
      </c>
      <c r="Z1556">
        <v>6.8</v>
      </c>
      <c r="AA1556">
        <v>0</v>
      </c>
      <c r="AB1556">
        <v>0</v>
      </c>
      <c r="AC1556">
        <v>0</v>
      </c>
      <c r="AD1556">
        <v>0</v>
      </c>
      <c r="AE1556" t="s">
        <v>4739</v>
      </c>
      <c r="AF1556" t="s">
        <v>4740</v>
      </c>
      <c r="AG1556">
        <v>0.82</v>
      </c>
      <c r="AH1556" t="s">
        <v>36</v>
      </c>
      <c r="AI1556" t="s">
        <v>37</v>
      </c>
      <c r="AJ1556" t="s">
        <v>38</v>
      </c>
    </row>
    <row r="1557" spans="1:36" x14ac:dyDescent="0.25">
      <c r="A1557" t="s">
        <v>32</v>
      </c>
      <c r="B1557" t="s">
        <v>4741</v>
      </c>
      <c r="C1557">
        <f>YEAR(B1557)</f>
        <v>2004</v>
      </c>
      <c r="D1557">
        <v>66.3</v>
      </c>
      <c r="E1557">
        <v>55.5</v>
      </c>
      <c r="F1557">
        <v>61.8</v>
      </c>
      <c r="H1557" s="2">
        <f>IF(F1557-61.53&lt;=0,0,IF(F1557-61.53&lt;=1,1,2))</f>
        <v>1</v>
      </c>
      <c r="I1557">
        <v>66.3</v>
      </c>
      <c r="J1557">
        <v>55.5</v>
      </c>
      <c r="K1557">
        <v>61.8</v>
      </c>
      <c r="L1557">
        <v>44.4</v>
      </c>
      <c r="M1557">
        <v>53.8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20.8</v>
      </c>
      <c r="W1557">
        <v>295.60000000000002</v>
      </c>
      <c r="X1557">
        <v>1019.1</v>
      </c>
      <c r="Y1557">
        <v>42</v>
      </c>
      <c r="Z1557">
        <v>6.7</v>
      </c>
      <c r="AA1557">
        <v>0</v>
      </c>
      <c r="AB1557">
        <v>0</v>
      </c>
      <c r="AC1557">
        <v>0</v>
      </c>
      <c r="AD1557">
        <v>0</v>
      </c>
      <c r="AE1557" t="s">
        <v>4742</v>
      </c>
      <c r="AF1557" t="s">
        <v>4743</v>
      </c>
      <c r="AG1557">
        <v>0.85</v>
      </c>
      <c r="AH1557" t="s">
        <v>36</v>
      </c>
      <c r="AI1557" t="s">
        <v>37</v>
      </c>
      <c r="AJ1557" t="s">
        <v>38</v>
      </c>
    </row>
    <row r="1558" spans="1:36" x14ac:dyDescent="0.25">
      <c r="A1558" t="s">
        <v>32</v>
      </c>
      <c r="B1558" t="s">
        <v>4744</v>
      </c>
      <c r="C1558">
        <f>YEAR(B1558)</f>
        <v>2004</v>
      </c>
      <c r="D1558">
        <v>60.9</v>
      </c>
      <c r="E1558">
        <v>55.5</v>
      </c>
      <c r="F1558">
        <v>57.5</v>
      </c>
      <c r="H1558" s="2">
        <f>IF(F1558-61.53&lt;=0,0,IF(F1558-61.53&lt;=1,1,2))</f>
        <v>0</v>
      </c>
      <c r="I1558">
        <v>60.9</v>
      </c>
      <c r="J1558">
        <v>55.5</v>
      </c>
      <c r="K1558">
        <v>57.5</v>
      </c>
      <c r="L1558">
        <v>38.799999999999997</v>
      </c>
      <c r="M1558">
        <v>50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24.2</v>
      </c>
      <c r="W1558">
        <v>322</v>
      </c>
      <c r="X1558">
        <v>1024.5</v>
      </c>
      <c r="Y1558">
        <v>54.4</v>
      </c>
      <c r="Z1558">
        <v>6.7</v>
      </c>
      <c r="AA1558">
        <v>0</v>
      </c>
      <c r="AB1558">
        <v>0</v>
      </c>
      <c r="AC1558">
        <v>0</v>
      </c>
      <c r="AD1558">
        <v>0</v>
      </c>
      <c r="AE1558" t="s">
        <v>4745</v>
      </c>
      <c r="AF1558" t="s">
        <v>4746</v>
      </c>
      <c r="AG1558">
        <v>0.89</v>
      </c>
      <c r="AH1558" t="s">
        <v>36</v>
      </c>
      <c r="AI1558" t="s">
        <v>37</v>
      </c>
      <c r="AJ1558" t="s">
        <v>38</v>
      </c>
    </row>
    <row r="1559" spans="1:36" x14ac:dyDescent="0.25">
      <c r="A1559" t="s">
        <v>32</v>
      </c>
      <c r="B1559" t="s">
        <v>4747</v>
      </c>
      <c r="C1559">
        <f>YEAR(B1559)</f>
        <v>2004</v>
      </c>
      <c r="D1559">
        <v>73.5</v>
      </c>
      <c r="E1559">
        <v>51.9</v>
      </c>
      <c r="F1559">
        <v>60.5</v>
      </c>
      <c r="H1559" s="2">
        <f>IF(F1559-61.53&lt;=0,0,IF(F1559-61.53&lt;=1,1,2))</f>
        <v>0</v>
      </c>
      <c r="I1559">
        <v>73.5</v>
      </c>
      <c r="J1559">
        <v>51.9</v>
      </c>
      <c r="K1559">
        <v>60.5</v>
      </c>
      <c r="L1559">
        <v>42.1</v>
      </c>
      <c r="M1559">
        <v>53.4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28.9</v>
      </c>
      <c r="W1559">
        <v>143.5</v>
      </c>
      <c r="X1559">
        <v>1014.4</v>
      </c>
      <c r="Y1559">
        <v>76.3</v>
      </c>
      <c r="Z1559">
        <v>6.5</v>
      </c>
      <c r="AA1559">
        <v>0</v>
      </c>
      <c r="AB1559">
        <v>0</v>
      </c>
      <c r="AC1559">
        <v>0</v>
      </c>
      <c r="AD1559">
        <v>0</v>
      </c>
      <c r="AE1559" t="s">
        <v>4748</v>
      </c>
      <c r="AF1559" t="s">
        <v>4749</v>
      </c>
      <c r="AG1559">
        <v>0.92</v>
      </c>
      <c r="AH1559" t="s">
        <v>36</v>
      </c>
      <c r="AI1559" t="s">
        <v>37</v>
      </c>
      <c r="AJ1559" t="s">
        <v>38</v>
      </c>
    </row>
    <row r="1560" spans="1:36" x14ac:dyDescent="0.25">
      <c r="A1560" t="s">
        <v>32</v>
      </c>
      <c r="B1560" t="s">
        <v>4750</v>
      </c>
      <c r="C1560">
        <f>YEAR(B1560)</f>
        <v>2004</v>
      </c>
      <c r="D1560">
        <v>69.900000000000006</v>
      </c>
      <c r="E1560">
        <v>59.1</v>
      </c>
      <c r="F1560">
        <v>64.099999999999994</v>
      </c>
      <c r="H1560" s="2">
        <f>IF(F1560-61.53&lt;=0,0,IF(F1560-61.53&lt;=1,1,2))</f>
        <v>2</v>
      </c>
      <c r="I1560">
        <v>69.900000000000006</v>
      </c>
      <c r="J1560">
        <v>59.1</v>
      </c>
      <c r="K1560">
        <v>64.099999999999994</v>
      </c>
      <c r="L1560">
        <v>51</v>
      </c>
      <c r="M1560">
        <v>63.4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26.4</v>
      </c>
      <c r="W1560">
        <v>218.3</v>
      </c>
      <c r="X1560">
        <v>1004.5</v>
      </c>
      <c r="Y1560">
        <v>55.8</v>
      </c>
      <c r="Z1560">
        <v>6.8</v>
      </c>
      <c r="AA1560">
        <v>0</v>
      </c>
      <c r="AB1560">
        <v>0</v>
      </c>
      <c r="AC1560">
        <v>0</v>
      </c>
      <c r="AD1560">
        <v>0</v>
      </c>
      <c r="AE1560" t="s">
        <v>4751</v>
      </c>
      <c r="AF1560" t="s">
        <v>4752</v>
      </c>
      <c r="AG1560">
        <v>0.96</v>
      </c>
      <c r="AH1560" t="s">
        <v>36</v>
      </c>
      <c r="AI1560" t="s">
        <v>37</v>
      </c>
      <c r="AJ1560" t="s">
        <v>38</v>
      </c>
    </row>
    <row r="1561" spans="1:36" x14ac:dyDescent="0.25">
      <c r="A1561" t="s">
        <v>32</v>
      </c>
      <c r="B1561" t="s">
        <v>4753</v>
      </c>
      <c r="C1561">
        <f>YEAR(B1561)</f>
        <v>2004</v>
      </c>
      <c r="D1561">
        <v>66.3</v>
      </c>
      <c r="E1561">
        <v>53.7</v>
      </c>
      <c r="F1561">
        <v>61.1</v>
      </c>
      <c r="H1561" s="2">
        <f>IF(F1561-61.53&lt;=0,0,IF(F1561-61.53&lt;=1,1,2))</f>
        <v>0</v>
      </c>
      <c r="I1561">
        <v>66.3</v>
      </c>
      <c r="J1561">
        <v>53.7</v>
      </c>
      <c r="K1561">
        <v>61.1</v>
      </c>
      <c r="L1561">
        <v>52.4</v>
      </c>
      <c r="M1561">
        <v>73.5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16.100000000000001</v>
      </c>
      <c r="W1561">
        <v>298.5</v>
      </c>
      <c r="X1561">
        <v>1003.7</v>
      </c>
      <c r="Y1561">
        <v>48.3</v>
      </c>
      <c r="Z1561">
        <v>6.8</v>
      </c>
      <c r="AA1561">
        <v>0</v>
      </c>
      <c r="AB1561">
        <v>0</v>
      </c>
      <c r="AC1561">
        <v>0</v>
      </c>
      <c r="AD1561">
        <v>0</v>
      </c>
      <c r="AE1561" t="s">
        <v>4754</v>
      </c>
      <c r="AF1561" t="s">
        <v>4755</v>
      </c>
      <c r="AG1561">
        <v>0</v>
      </c>
      <c r="AH1561" t="s">
        <v>36</v>
      </c>
      <c r="AI1561" t="s">
        <v>37</v>
      </c>
      <c r="AJ1561" t="s">
        <v>38</v>
      </c>
    </row>
    <row r="1562" spans="1:36" x14ac:dyDescent="0.25">
      <c r="A1562" t="s">
        <v>32</v>
      </c>
      <c r="B1562" t="s">
        <v>4756</v>
      </c>
      <c r="C1562">
        <f>YEAR(B1562)</f>
        <v>2004</v>
      </c>
      <c r="D1562">
        <v>68.099999999999994</v>
      </c>
      <c r="E1562">
        <v>53.7</v>
      </c>
      <c r="F1562">
        <v>60.8</v>
      </c>
      <c r="H1562" s="2">
        <f>IF(F1562-61.53&lt;=0,0,IF(F1562-61.53&lt;=1,1,2))</f>
        <v>0</v>
      </c>
      <c r="I1562">
        <v>68.099999999999994</v>
      </c>
      <c r="J1562">
        <v>53.7</v>
      </c>
      <c r="K1562">
        <v>60.8</v>
      </c>
      <c r="L1562">
        <v>53.3</v>
      </c>
      <c r="M1562">
        <v>76.8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19.5</v>
      </c>
      <c r="W1562">
        <v>302.10000000000002</v>
      </c>
      <c r="X1562">
        <v>1005.4</v>
      </c>
      <c r="Y1562">
        <v>72.099999999999994</v>
      </c>
      <c r="Z1562">
        <v>6.8</v>
      </c>
      <c r="AA1562">
        <v>0</v>
      </c>
      <c r="AB1562">
        <v>0</v>
      </c>
      <c r="AC1562">
        <v>0</v>
      </c>
      <c r="AD1562">
        <v>0</v>
      </c>
      <c r="AE1562" t="s">
        <v>4757</v>
      </c>
      <c r="AF1562" t="s">
        <v>4758</v>
      </c>
      <c r="AG1562">
        <v>0.03</v>
      </c>
      <c r="AH1562" t="s">
        <v>36</v>
      </c>
      <c r="AI1562" t="s">
        <v>37</v>
      </c>
      <c r="AJ1562" t="s">
        <v>38</v>
      </c>
    </row>
    <row r="1563" spans="1:36" x14ac:dyDescent="0.25">
      <c r="A1563" t="s">
        <v>32</v>
      </c>
      <c r="B1563" t="s">
        <v>4759</v>
      </c>
      <c r="C1563">
        <f>YEAR(B1563)</f>
        <v>2004</v>
      </c>
      <c r="D1563">
        <v>68.099999999999994</v>
      </c>
      <c r="E1563">
        <v>53.7</v>
      </c>
      <c r="F1563">
        <v>61</v>
      </c>
      <c r="H1563" s="2">
        <f>IF(F1563-61.53&lt;=0,0,IF(F1563-61.53&lt;=1,1,2))</f>
        <v>0</v>
      </c>
      <c r="I1563">
        <v>68.099999999999994</v>
      </c>
      <c r="J1563">
        <v>53.7</v>
      </c>
      <c r="K1563">
        <v>61</v>
      </c>
      <c r="L1563">
        <v>45.8</v>
      </c>
      <c r="M1563">
        <v>58.7</v>
      </c>
      <c r="O1563">
        <v>7.9000000000000001E-2</v>
      </c>
      <c r="P1563">
        <v>100</v>
      </c>
      <c r="Q1563">
        <v>4.17</v>
      </c>
      <c r="R1563" t="s">
        <v>40</v>
      </c>
      <c r="S1563">
        <v>0</v>
      </c>
      <c r="T1563">
        <v>0</v>
      </c>
      <c r="U1563">
        <v>0</v>
      </c>
      <c r="V1563">
        <v>19.5</v>
      </c>
      <c r="W1563">
        <v>287.89999999999998</v>
      </c>
      <c r="X1563">
        <v>1007.3</v>
      </c>
      <c r="Y1563">
        <v>68.7</v>
      </c>
      <c r="Z1563">
        <v>6.6</v>
      </c>
      <c r="AA1563">
        <v>0</v>
      </c>
      <c r="AB1563">
        <v>0</v>
      </c>
      <c r="AC1563">
        <v>0</v>
      </c>
      <c r="AD1563">
        <v>0</v>
      </c>
      <c r="AE1563" t="s">
        <v>4760</v>
      </c>
      <c r="AF1563" t="s">
        <v>4761</v>
      </c>
      <c r="AG1563">
        <v>0.06</v>
      </c>
      <c r="AH1563" t="s">
        <v>56</v>
      </c>
      <c r="AI1563" t="s">
        <v>2394</v>
      </c>
      <c r="AJ1563" t="s">
        <v>40</v>
      </c>
    </row>
    <row r="1564" spans="1:36" x14ac:dyDescent="0.25">
      <c r="A1564" t="s">
        <v>32</v>
      </c>
      <c r="B1564" t="s">
        <v>4762</v>
      </c>
      <c r="C1564">
        <f>YEAR(B1564)</f>
        <v>2004</v>
      </c>
      <c r="D1564">
        <v>62.7</v>
      </c>
      <c r="E1564">
        <v>53.7</v>
      </c>
      <c r="F1564">
        <v>58.5</v>
      </c>
      <c r="H1564" s="2">
        <f>IF(F1564-61.53&lt;=0,0,IF(F1564-61.53&lt;=1,1,2))</f>
        <v>0</v>
      </c>
      <c r="I1564">
        <v>62.7</v>
      </c>
      <c r="J1564">
        <v>53.7</v>
      </c>
      <c r="K1564">
        <v>58.5</v>
      </c>
      <c r="L1564">
        <v>51.1</v>
      </c>
      <c r="M1564">
        <v>77.099999999999994</v>
      </c>
      <c r="O1564">
        <v>0.88200000000000001</v>
      </c>
      <c r="P1564">
        <v>100</v>
      </c>
      <c r="Q1564">
        <v>12.5</v>
      </c>
      <c r="R1564" t="s">
        <v>40</v>
      </c>
      <c r="S1564">
        <v>0</v>
      </c>
      <c r="T1564">
        <v>0</v>
      </c>
      <c r="U1564">
        <v>0</v>
      </c>
      <c r="V1564">
        <v>20.8</v>
      </c>
      <c r="W1564">
        <v>306.89999999999998</v>
      </c>
      <c r="X1564">
        <v>1008.8</v>
      </c>
      <c r="Y1564">
        <v>85</v>
      </c>
      <c r="Z1564">
        <v>6.1</v>
      </c>
      <c r="AA1564">
        <v>0</v>
      </c>
      <c r="AB1564">
        <v>0</v>
      </c>
      <c r="AC1564">
        <v>0</v>
      </c>
      <c r="AD1564">
        <v>0</v>
      </c>
      <c r="AE1564" t="s">
        <v>4763</v>
      </c>
      <c r="AF1564" t="s">
        <v>4764</v>
      </c>
      <c r="AG1564">
        <v>0.09</v>
      </c>
      <c r="AH1564" t="s">
        <v>56</v>
      </c>
      <c r="AI1564" t="s">
        <v>111</v>
      </c>
      <c r="AJ1564" t="s">
        <v>40</v>
      </c>
    </row>
    <row r="1565" spans="1:36" x14ac:dyDescent="0.25">
      <c r="A1565" t="s">
        <v>32</v>
      </c>
      <c r="B1565" t="s">
        <v>4765</v>
      </c>
      <c r="C1565">
        <f>YEAR(B1565)</f>
        <v>2004</v>
      </c>
      <c r="D1565">
        <v>66.3</v>
      </c>
      <c r="E1565">
        <v>55.5</v>
      </c>
      <c r="F1565">
        <v>61.2</v>
      </c>
      <c r="H1565" s="2">
        <f>IF(F1565-61.53&lt;=0,0,IF(F1565-61.53&lt;=1,1,2))</f>
        <v>0</v>
      </c>
      <c r="I1565">
        <v>66.3</v>
      </c>
      <c r="J1565">
        <v>55.5</v>
      </c>
      <c r="K1565">
        <v>61.2</v>
      </c>
      <c r="L1565">
        <v>45.9</v>
      </c>
      <c r="M1565">
        <v>57.7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20.8</v>
      </c>
      <c r="W1565">
        <v>301.89999999999998</v>
      </c>
      <c r="X1565">
        <v>1010.8</v>
      </c>
      <c r="Y1565">
        <v>35.799999999999997</v>
      </c>
      <c r="Z1565">
        <v>6.8</v>
      </c>
      <c r="AA1565">
        <v>0</v>
      </c>
      <c r="AB1565">
        <v>0</v>
      </c>
      <c r="AC1565">
        <v>0</v>
      </c>
      <c r="AD1565">
        <v>0</v>
      </c>
      <c r="AE1565" t="s">
        <v>4766</v>
      </c>
      <c r="AF1565" t="s">
        <v>4767</v>
      </c>
      <c r="AG1565">
        <v>0.12</v>
      </c>
      <c r="AH1565" t="s">
        <v>36</v>
      </c>
      <c r="AI1565" t="s">
        <v>37</v>
      </c>
      <c r="AJ1565" t="s">
        <v>38</v>
      </c>
    </row>
    <row r="1566" spans="1:36" x14ac:dyDescent="0.25">
      <c r="A1566" t="s">
        <v>32</v>
      </c>
      <c r="B1566" t="s">
        <v>4768</v>
      </c>
      <c r="C1566">
        <f>YEAR(B1566)</f>
        <v>2004</v>
      </c>
      <c r="D1566">
        <v>68.099999999999994</v>
      </c>
      <c r="E1566">
        <v>50.1</v>
      </c>
      <c r="F1566">
        <v>60.5</v>
      </c>
      <c r="H1566" s="2">
        <f>IF(F1566-61.53&lt;=0,0,IF(F1566-61.53&lt;=1,1,2))</f>
        <v>0</v>
      </c>
      <c r="I1566">
        <v>68.099999999999994</v>
      </c>
      <c r="J1566">
        <v>50.1</v>
      </c>
      <c r="K1566">
        <v>60.5</v>
      </c>
      <c r="L1566">
        <v>43.7</v>
      </c>
      <c r="M1566">
        <v>56.2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11.4</v>
      </c>
      <c r="W1566">
        <v>97.6</v>
      </c>
      <c r="X1566">
        <v>1013</v>
      </c>
      <c r="Y1566">
        <v>32.5</v>
      </c>
      <c r="Z1566">
        <v>6.5</v>
      </c>
      <c r="AA1566">
        <v>0</v>
      </c>
      <c r="AB1566">
        <v>0</v>
      </c>
      <c r="AC1566">
        <v>0</v>
      </c>
      <c r="AD1566">
        <v>0</v>
      </c>
      <c r="AE1566" t="s">
        <v>4769</v>
      </c>
      <c r="AF1566" t="s">
        <v>4770</v>
      </c>
      <c r="AG1566">
        <v>0.16</v>
      </c>
      <c r="AH1566" t="s">
        <v>36</v>
      </c>
      <c r="AI1566" t="s">
        <v>37</v>
      </c>
      <c r="AJ1566" t="s">
        <v>38</v>
      </c>
    </row>
    <row r="1567" spans="1:36" x14ac:dyDescent="0.25">
      <c r="A1567" t="s">
        <v>32</v>
      </c>
      <c r="B1567" t="s">
        <v>4771</v>
      </c>
      <c r="C1567">
        <f>YEAR(B1567)</f>
        <v>2004</v>
      </c>
      <c r="D1567">
        <v>69.900000000000006</v>
      </c>
      <c r="E1567">
        <v>55.5</v>
      </c>
      <c r="F1567">
        <v>62.6</v>
      </c>
      <c r="H1567" s="2">
        <f>IF(F1567-61.53&lt;=0,0,IF(F1567-61.53&lt;=1,1,2))</f>
        <v>2</v>
      </c>
      <c r="I1567">
        <v>69.900000000000006</v>
      </c>
      <c r="J1567">
        <v>55.5</v>
      </c>
      <c r="K1567">
        <v>62.6</v>
      </c>
      <c r="L1567">
        <v>44.4</v>
      </c>
      <c r="M1567">
        <v>52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18.3</v>
      </c>
      <c r="W1567">
        <v>149.69999999999999</v>
      </c>
      <c r="X1567">
        <v>1010.4</v>
      </c>
      <c r="Y1567">
        <v>88.1</v>
      </c>
      <c r="Z1567">
        <v>6.6</v>
      </c>
      <c r="AA1567">
        <v>0</v>
      </c>
      <c r="AB1567">
        <v>0</v>
      </c>
      <c r="AC1567">
        <v>0</v>
      </c>
      <c r="AD1567">
        <v>0</v>
      </c>
      <c r="AE1567" t="s">
        <v>4772</v>
      </c>
      <c r="AF1567" t="s">
        <v>4773</v>
      </c>
      <c r="AG1567">
        <v>0.19</v>
      </c>
      <c r="AH1567" t="s">
        <v>36</v>
      </c>
      <c r="AI1567" t="s">
        <v>37</v>
      </c>
      <c r="AJ1567" t="s">
        <v>38</v>
      </c>
    </row>
    <row r="1568" spans="1:36" x14ac:dyDescent="0.25">
      <c r="A1568" t="s">
        <v>32</v>
      </c>
      <c r="B1568" t="s">
        <v>4774</v>
      </c>
      <c r="C1568">
        <f>YEAR(B1568)</f>
        <v>2004</v>
      </c>
      <c r="D1568">
        <v>66.3</v>
      </c>
      <c r="E1568">
        <v>57.3</v>
      </c>
      <c r="F1568">
        <v>62.3</v>
      </c>
      <c r="H1568" s="2">
        <f>IF(F1568-61.53&lt;=0,0,IF(F1568-61.53&lt;=1,1,2))</f>
        <v>1</v>
      </c>
      <c r="I1568">
        <v>66.3</v>
      </c>
      <c r="J1568">
        <v>57.3</v>
      </c>
      <c r="K1568">
        <v>62.3</v>
      </c>
      <c r="L1568">
        <v>52.5</v>
      </c>
      <c r="M1568">
        <v>70.8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23</v>
      </c>
      <c r="W1568">
        <v>62.6</v>
      </c>
      <c r="X1568">
        <v>1005.9</v>
      </c>
      <c r="Y1568">
        <v>88.3</v>
      </c>
      <c r="Z1568">
        <v>6.8</v>
      </c>
      <c r="AA1568">
        <v>0</v>
      </c>
      <c r="AB1568">
        <v>0</v>
      </c>
      <c r="AC1568">
        <v>0</v>
      </c>
      <c r="AD1568">
        <v>0</v>
      </c>
      <c r="AE1568" t="s">
        <v>4775</v>
      </c>
      <c r="AF1568" t="s">
        <v>4776</v>
      </c>
      <c r="AG1568">
        <v>0.22</v>
      </c>
      <c r="AH1568" t="s">
        <v>36</v>
      </c>
      <c r="AI1568" t="s">
        <v>37</v>
      </c>
      <c r="AJ1568" t="s">
        <v>38</v>
      </c>
    </row>
    <row r="1569" spans="1:36" x14ac:dyDescent="0.25">
      <c r="A1569" t="s">
        <v>32</v>
      </c>
      <c r="B1569" t="s">
        <v>4777</v>
      </c>
      <c r="C1569">
        <f>YEAR(B1569)</f>
        <v>2004</v>
      </c>
      <c r="D1569">
        <v>62.7</v>
      </c>
      <c r="E1569">
        <v>59.1</v>
      </c>
      <c r="F1569">
        <v>61.2</v>
      </c>
      <c r="H1569" s="2">
        <f>IF(F1569-61.53&lt;=0,0,IF(F1569-61.53&lt;=1,1,2))</f>
        <v>0</v>
      </c>
      <c r="I1569">
        <v>62.7</v>
      </c>
      <c r="J1569">
        <v>59.1</v>
      </c>
      <c r="K1569">
        <v>61.2</v>
      </c>
      <c r="L1569">
        <v>55.6</v>
      </c>
      <c r="M1569">
        <v>81.8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18.3</v>
      </c>
      <c r="W1569">
        <v>303.3</v>
      </c>
      <c r="X1569">
        <v>1006.3</v>
      </c>
      <c r="Y1569">
        <v>89.6</v>
      </c>
      <c r="Z1569">
        <v>6.8</v>
      </c>
      <c r="AA1569">
        <v>0</v>
      </c>
      <c r="AB1569">
        <v>0</v>
      </c>
      <c r="AC1569">
        <v>0</v>
      </c>
      <c r="AD1569">
        <v>0</v>
      </c>
      <c r="AE1569" t="s">
        <v>4778</v>
      </c>
      <c r="AF1569" t="s">
        <v>4779</v>
      </c>
      <c r="AG1569">
        <v>0.25</v>
      </c>
      <c r="AH1569" t="s">
        <v>36</v>
      </c>
      <c r="AI1569" t="s">
        <v>37</v>
      </c>
      <c r="AJ1569" t="s">
        <v>38</v>
      </c>
    </row>
    <row r="1570" spans="1:36" x14ac:dyDescent="0.25">
      <c r="A1570" t="s">
        <v>32</v>
      </c>
      <c r="B1570" t="s">
        <v>4780</v>
      </c>
      <c r="C1570">
        <f>YEAR(B1570)</f>
        <v>2004</v>
      </c>
      <c r="D1570">
        <v>66.3</v>
      </c>
      <c r="E1570">
        <v>51.9</v>
      </c>
      <c r="F1570">
        <v>59.3</v>
      </c>
      <c r="H1570" s="2">
        <f>IF(F1570-61.53&lt;=0,0,IF(F1570-61.53&lt;=1,1,2))</f>
        <v>0</v>
      </c>
      <c r="I1570">
        <v>66.3</v>
      </c>
      <c r="J1570">
        <v>51.9</v>
      </c>
      <c r="K1570">
        <v>59.3</v>
      </c>
      <c r="L1570">
        <v>51.5</v>
      </c>
      <c r="M1570">
        <v>76.599999999999994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11.4</v>
      </c>
      <c r="W1570">
        <v>319.2</v>
      </c>
      <c r="X1570">
        <v>1014.7</v>
      </c>
      <c r="Y1570">
        <v>41.8</v>
      </c>
      <c r="Z1570">
        <v>6.8</v>
      </c>
      <c r="AA1570">
        <v>0</v>
      </c>
      <c r="AB1570">
        <v>0</v>
      </c>
      <c r="AC1570">
        <v>0</v>
      </c>
      <c r="AD1570">
        <v>0</v>
      </c>
      <c r="AE1570" t="s">
        <v>4781</v>
      </c>
      <c r="AF1570" t="s">
        <v>4782</v>
      </c>
      <c r="AG1570">
        <v>0.28999999999999998</v>
      </c>
      <c r="AH1570" t="s">
        <v>36</v>
      </c>
      <c r="AI1570" t="s">
        <v>37</v>
      </c>
      <c r="AJ1570" t="s">
        <v>38</v>
      </c>
    </row>
    <row r="1571" spans="1:36" x14ac:dyDescent="0.25">
      <c r="A1571" t="s">
        <v>32</v>
      </c>
      <c r="B1571" t="s">
        <v>4783</v>
      </c>
      <c r="C1571">
        <f>YEAR(B1571)</f>
        <v>2004</v>
      </c>
      <c r="D1571">
        <v>66.3</v>
      </c>
      <c r="E1571">
        <v>50.1</v>
      </c>
      <c r="F1571">
        <v>59</v>
      </c>
      <c r="H1571" s="2">
        <f>IF(F1571-61.53&lt;=0,0,IF(F1571-61.53&lt;=1,1,2))</f>
        <v>0</v>
      </c>
      <c r="I1571">
        <v>66.3</v>
      </c>
      <c r="J1571">
        <v>50.1</v>
      </c>
      <c r="K1571">
        <v>59</v>
      </c>
      <c r="L1571">
        <v>51.5</v>
      </c>
      <c r="M1571">
        <v>77.400000000000006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9.1999999999999993</v>
      </c>
      <c r="W1571">
        <v>289.2</v>
      </c>
      <c r="X1571">
        <v>1014.5</v>
      </c>
      <c r="Y1571">
        <v>31</v>
      </c>
      <c r="Z1571">
        <v>6.7</v>
      </c>
      <c r="AA1571">
        <v>0</v>
      </c>
      <c r="AB1571">
        <v>0</v>
      </c>
      <c r="AC1571">
        <v>0</v>
      </c>
      <c r="AD1571">
        <v>0</v>
      </c>
      <c r="AE1571" t="s">
        <v>4784</v>
      </c>
      <c r="AF1571" t="s">
        <v>4785</v>
      </c>
      <c r="AG1571">
        <v>0.32</v>
      </c>
      <c r="AH1571" t="s">
        <v>36</v>
      </c>
      <c r="AI1571" t="s">
        <v>37</v>
      </c>
      <c r="AJ1571" t="s">
        <v>38</v>
      </c>
    </row>
    <row r="1572" spans="1:36" x14ac:dyDescent="0.25">
      <c r="A1572" t="s">
        <v>32</v>
      </c>
      <c r="B1572" t="s">
        <v>4786</v>
      </c>
      <c r="C1572">
        <f>YEAR(B1572)</f>
        <v>2004</v>
      </c>
      <c r="D1572">
        <v>66.3</v>
      </c>
      <c r="E1572">
        <v>51.9</v>
      </c>
      <c r="F1572">
        <v>60</v>
      </c>
      <c r="H1572" s="2">
        <f>IF(F1572-61.53&lt;=0,0,IF(F1572-61.53&lt;=1,1,2))</f>
        <v>0</v>
      </c>
      <c r="I1572">
        <v>66.3</v>
      </c>
      <c r="J1572">
        <v>51.9</v>
      </c>
      <c r="K1572">
        <v>60</v>
      </c>
      <c r="L1572">
        <v>47.9</v>
      </c>
      <c r="M1572">
        <v>65.7</v>
      </c>
      <c r="O1572">
        <v>1.2E-2</v>
      </c>
      <c r="P1572">
        <v>100</v>
      </c>
      <c r="Q1572">
        <v>4.17</v>
      </c>
      <c r="R1572" t="s">
        <v>40</v>
      </c>
      <c r="S1572">
        <v>0</v>
      </c>
      <c r="T1572">
        <v>0</v>
      </c>
      <c r="U1572">
        <v>0</v>
      </c>
      <c r="V1572">
        <v>19.5</v>
      </c>
      <c r="W1572">
        <v>122.1</v>
      </c>
      <c r="X1572">
        <v>1009.7</v>
      </c>
      <c r="Y1572">
        <v>83.3</v>
      </c>
      <c r="Z1572">
        <v>6.6</v>
      </c>
      <c r="AA1572">
        <v>0</v>
      </c>
      <c r="AB1572">
        <v>0</v>
      </c>
      <c r="AC1572">
        <v>0</v>
      </c>
      <c r="AD1572">
        <v>0</v>
      </c>
      <c r="AE1572" t="s">
        <v>4787</v>
      </c>
      <c r="AF1572" t="s">
        <v>4788</v>
      </c>
      <c r="AG1572">
        <v>0.35</v>
      </c>
      <c r="AH1572" t="s">
        <v>56</v>
      </c>
      <c r="AI1572" t="s">
        <v>65</v>
      </c>
      <c r="AJ1572" t="s">
        <v>40</v>
      </c>
    </row>
    <row r="1573" spans="1:36" x14ac:dyDescent="0.25">
      <c r="A1573" t="s">
        <v>32</v>
      </c>
      <c r="B1573" t="s">
        <v>4789</v>
      </c>
      <c r="C1573">
        <f>YEAR(B1573)</f>
        <v>2004</v>
      </c>
      <c r="D1573">
        <v>71.7</v>
      </c>
      <c r="E1573">
        <v>59.1</v>
      </c>
      <c r="F1573">
        <v>65.8</v>
      </c>
      <c r="H1573" s="2">
        <f>IF(F1573-61.53&lt;=0,0,IF(F1573-61.53&lt;=1,1,2))</f>
        <v>2</v>
      </c>
      <c r="I1573">
        <v>71.7</v>
      </c>
      <c r="J1573">
        <v>59.1</v>
      </c>
      <c r="K1573">
        <v>65.8</v>
      </c>
      <c r="L1573">
        <v>54.9</v>
      </c>
      <c r="M1573">
        <v>69.2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25.3</v>
      </c>
      <c r="W1573">
        <v>277.10000000000002</v>
      </c>
      <c r="X1573">
        <v>1003.9</v>
      </c>
      <c r="Y1573">
        <v>53.3</v>
      </c>
      <c r="Z1573">
        <v>6.5</v>
      </c>
      <c r="AA1573">
        <v>0</v>
      </c>
      <c r="AB1573">
        <v>0</v>
      </c>
      <c r="AC1573">
        <v>0</v>
      </c>
      <c r="AD1573">
        <v>0</v>
      </c>
      <c r="AE1573" t="s">
        <v>4790</v>
      </c>
      <c r="AF1573" t="s">
        <v>4791</v>
      </c>
      <c r="AG1573">
        <v>0.39</v>
      </c>
      <c r="AH1573" t="s">
        <v>36</v>
      </c>
      <c r="AI1573" t="s">
        <v>37</v>
      </c>
      <c r="AJ1573" t="s">
        <v>38</v>
      </c>
    </row>
    <row r="1574" spans="1:36" x14ac:dyDescent="0.25">
      <c r="A1574" t="s">
        <v>32</v>
      </c>
      <c r="B1574" t="s">
        <v>4792</v>
      </c>
      <c r="C1574">
        <f>YEAR(B1574)</f>
        <v>2004</v>
      </c>
      <c r="D1574">
        <v>68.099999999999994</v>
      </c>
      <c r="E1574">
        <v>59.1</v>
      </c>
      <c r="F1574">
        <v>63.8</v>
      </c>
      <c r="H1574" s="2">
        <f>IF(F1574-61.53&lt;=0,0,IF(F1574-61.53&lt;=1,1,2))</f>
        <v>2</v>
      </c>
      <c r="I1574">
        <v>68.099999999999994</v>
      </c>
      <c r="J1574">
        <v>59.1</v>
      </c>
      <c r="K1574">
        <v>63.8</v>
      </c>
      <c r="L1574">
        <v>58</v>
      </c>
      <c r="M1574">
        <v>81.900000000000006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15</v>
      </c>
      <c r="W1574">
        <v>307.89999999999998</v>
      </c>
      <c r="X1574">
        <v>1010</v>
      </c>
      <c r="Y1574">
        <v>66.5</v>
      </c>
      <c r="Z1574">
        <v>5.8</v>
      </c>
      <c r="AA1574">
        <v>0</v>
      </c>
      <c r="AB1574">
        <v>0</v>
      </c>
      <c r="AC1574">
        <v>0</v>
      </c>
      <c r="AD1574">
        <v>0</v>
      </c>
      <c r="AE1574" t="s">
        <v>4793</v>
      </c>
      <c r="AF1574" t="s">
        <v>4794</v>
      </c>
      <c r="AG1574">
        <v>0.42</v>
      </c>
      <c r="AH1574" t="s">
        <v>36</v>
      </c>
      <c r="AI1574" t="s">
        <v>37</v>
      </c>
      <c r="AJ1574" t="s">
        <v>38</v>
      </c>
    </row>
    <row r="1575" spans="1:36" x14ac:dyDescent="0.25">
      <c r="A1575" t="s">
        <v>32</v>
      </c>
      <c r="B1575" t="s">
        <v>4795</v>
      </c>
      <c r="C1575">
        <f>YEAR(B1575)</f>
        <v>2004</v>
      </c>
      <c r="D1575">
        <v>69.900000000000006</v>
      </c>
      <c r="E1575">
        <v>55.5</v>
      </c>
      <c r="F1575">
        <v>62.5</v>
      </c>
      <c r="H1575" s="2">
        <f>IF(F1575-61.53&lt;=0,0,IF(F1575-61.53&lt;=1,1,2))</f>
        <v>1</v>
      </c>
      <c r="I1575">
        <v>69.900000000000006</v>
      </c>
      <c r="J1575">
        <v>55.5</v>
      </c>
      <c r="K1575">
        <v>62.5</v>
      </c>
      <c r="L1575">
        <v>53.6</v>
      </c>
      <c r="M1575">
        <v>73.5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9.1999999999999993</v>
      </c>
      <c r="W1575">
        <v>154.6</v>
      </c>
      <c r="X1575">
        <v>1012.7</v>
      </c>
      <c r="Y1575">
        <v>30</v>
      </c>
      <c r="Z1575">
        <v>6.5</v>
      </c>
      <c r="AA1575">
        <v>0</v>
      </c>
      <c r="AB1575">
        <v>0</v>
      </c>
      <c r="AC1575">
        <v>0</v>
      </c>
      <c r="AD1575">
        <v>0</v>
      </c>
      <c r="AE1575" t="s">
        <v>4796</v>
      </c>
      <c r="AF1575" t="s">
        <v>4797</v>
      </c>
      <c r="AG1575">
        <v>0.45</v>
      </c>
      <c r="AH1575" t="s">
        <v>36</v>
      </c>
      <c r="AI1575" t="s">
        <v>37</v>
      </c>
      <c r="AJ1575" t="s">
        <v>38</v>
      </c>
    </row>
    <row r="1576" spans="1:36" x14ac:dyDescent="0.25">
      <c r="A1576" t="s">
        <v>32</v>
      </c>
      <c r="B1576" t="s">
        <v>4798</v>
      </c>
      <c r="C1576">
        <f>YEAR(B1576)</f>
        <v>2004</v>
      </c>
      <c r="D1576">
        <v>84.3</v>
      </c>
      <c r="E1576">
        <v>55.5</v>
      </c>
      <c r="F1576">
        <v>69.599999999999994</v>
      </c>
      <c r="H1576" s="2">
        <f>IF(F1576-61.53&lt;=0,0,IF(F1576-61.53&lt;=1,1,2))</f>
        <v>2</v>
      </c>
      <c r="I1576">
        <v>81.400000000000006</v>
      </c>
      <c r="J1576">
        <v>55.5</v>
      </c>
      <c r="K1576">
        <v>69.2</v>
      </c>
      <c r="L1576">
        <v>45.3</v>
      </c>
      <c r="M1576">
        <v>49.9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23</v>
      </c>
      <c r="W1576">
        <v>157.5</v>
      </c>
      <c r="X1576">
        <v>1011.9</v>
      </c>
      <c r="Y1576">
        <v>70</v>
      </c>
      <c r="Z1576">
        <v>6.7</v>
      </c>
      <c r="AA1576">
        <v>0</v>
      </c>
      <c r="AB1576">
        <v>0</v>
      </c>
      <c r="AC1576">
        <v>0</v>
      </c>
      <c r="AD1576">
        <v>0</v>
      </c>
      <c r="AE1576" t="s">
        <v>4799</v>
      </c>
      <c r="AF1576" t="s">
        <v>4800</v>
      </c>
      <c r="AG1576">
        <v>0.5</v>
      </c>
      <c r="AH1576" t="s">
        <v>36</v>
      </c>
      <c r="AI1576" t="s">
        <v>37</v>
      </c>
      <c r="AJ1576" t="s">
        <v>38</v>
      </c>
    </row>
    <row r="1577" spans="1:36" x14ac:dyDescent="0.25">
      <c r="A1577" t="s">
        <v>32</v>
      </c>
      <c r="B1577" t="s">
        <v>4801</v>
      </c>
      <c r="C1577">
        <f>YEAR(B1577)</f>
        <v>2004</v>
      </c>
      <c r="D1577">
        <v>80.7</v>
      </c>
      <c r="E1577">
        <v>71.7</v>
      </c>
      <c r="F1577">
        <v>75.599999999999994</v>
      </c>
      <c r="H1577" s="2">
        <f>IF(F1577-61.53&lt;=0,0,IF(F1577-61.53&lt;=1,1,2))</f>
        <v>2</v>
      </c>
      <c r="I1577">
        <v>79.8</v>
      </c>
      <c r="J1577">
        <v>71.7</v>
      </c>
      <c r="K1577">
        <v>75.5</v>
      </c>
      <c r="L1577">
        <v>46</v>
      </c>
      <c r="M1577">
        <v>35.9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19.5</v>
      </c>
      <c r="W1577">
        <v>171</v>
      </c>
      <c r="X1577">
        <v>1008.7</v>
      </c>
      <c r="Y1577">
        <v>93.9</v>
      </c>
      <c r="Z1577">
        <v>6.8</v>
      </c>
      <c r="AA1577">
        <v>0</v>
      </c>
      <c r="AB1577">
        <v>0</v>
      </c>
      <c r="AC1577">
        <v>0</v>
      </c>
      <c r="AD1577">
        <v>0</v>
      </c>
      <c r="AE1577" t="s">
        <v>4802</v>
      </c>
      <c r="AF1577" t="s">
        <v>4803</v>
      </c>
      <c r="AG1577">
        <v>0.52</v>
      </c>
      <c r="AH1577" t="s">
        <v>88</v>
      </c>
      <c r="AI1577" t="s">
        <v>89</v>
      </c>
      <c r="AJ1577" t="s">
        <v>90</v>
      </c>
    </row>
    <row r="1578" spans="1:36" x14ac:dyDescent="0.25">
      <c r="A1578" t="s">
        <v>32</v>
      </c>
      <c r="B1578" t="s">
        <v>4804</v>
      </c>
      <c r="C1578">
        <f>YEAR(B1578)</f>
        <v>2004</v>
      </c>
      <c r="D1578">
        <v>75.3</v>
      </c>
      <c r="E1578">
        <v>60.9</v>
      </c>
      <c r="F1578">
        <v>68.599999999999994</v>
      </c>
      <c r="H1578" s="2">
        <f>IF(F1578-61.53&lt;=0,0,IF(F1578-61.53&lt;=1,1,2))</f>
        <v>2</v>
      </c>
      <c r="I1578">
        <v>75.3</v>
      </c>
      <c r="J1578">
        <v>60.9</v>
      </c>
      <c r="K1578">
        <v>68.599999999999994</v>
      </c>
      <c r="L1578">
        <v>55.3</v>
      </c>
      <c r="M1578">
        <v>64.3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20.8</v>
      </c>
      <c r="W1578">
        <v>216.9</v>
      </c>
      <c r="X1578">
        <v>1006.8</v>
      </c>
      <c r="Y1578">
        <v>51.3</v>
      </c>
      <c r="Z1578">
        <v>6.1</v>
      </c>
      <c r="AA1578">
        <v>0</v>
      </c>
      <c r="AB1578">
        <v>0</v>
      </c>
      <c r="AC1578">
        <v>0</v>
      </c>
      <c r="AD1578">
        <v>0</v>
      </c>
      <c r="AE1578" t="s">
        <v>4805</v>
      </c>
      <c r="AF1578" t="s">
        <v>4806</v>
      </c>
      <c r="AG1578">
        <v>0.55000000000000004</v>
      </c>
      <c r="AH1578" t="s">
        <v>36</v>
      </c>
      <c r="AI1578" t="s">
        <v>702</v>
      </c>
      <c r="AJ1578" t="s">
        <v>38</v>
      </c>
    </row>
    <row r="1579" spans="1:36" x14ac:dyDescent="0.25">
      <c r="A1579" t="s">
        <v>32</v>
      </c>
      <c r="B1579" t="s">
        <v>4807</v>
      </c>
      <c r="C1579">
        <f>YEAR(B1579)</f>
        <v>2004</v>
      </c>
      <c r="D1579">
        <v>78.900000000000006</v>
      </c>
      <c r="E1579">
        <v>62.7</v>
      </c>
      <c r="F1579">
        <v>69.900000000000006</v>
      </c>
      <c r="H1579" s="2">
        <f>IF(F1579-61.53&lt;=0,0,IF(F1579-61.53&lt;=1,1,2))</f>
        <v>2</v>
      </c>
      <c r="I1579">
        <v>78.900000000000006</v>
      </c>
      <c r="J1579">
        <v>62.7</v>
      </c>
      <c r="K1579">
        <v>69.900000000000006</v>
      </c>
      <c r="L1579">
        <v>49.4</v>
      </c>
      <c r="M1579">
        <v>49.1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17.2</v>
      </c>
      <c r="W1579">
        <v>198.3</v>
      </c>
      <c r="X1579">
        <v>1011.1</v>
      </c>
      <c r="Y1579">
        <v>34.4</v>
      </c>
      <c r="Z1579">
        <v>6.4</v>
      </c>
      <c r="AA1579">
        <v>0</v>
      </c>
      <c r="AB1579">
        <v>0</v>
      </c>
      <c r="AC1579">
        <v>0</v>
      </c>
      <c r="AD1579">
        <v>0</v>
      </c>
      <c r="AE1579" t="s">
        <v>4808</v>
      </c>
      <c r="AF1579" t="s">
        <v>4809</v>
      </c>
      <c r="AG1579">
        <v>0.59</v>
      </c>
      <c r="AH1579" t="s">
        <v>36</v>
      </c>
      <c r="AI1579" t="s">
        <v>37</v>
      </c>
      <c r="AJ1579" t="s">
        <v>38</v>
      </c>
    </row>
    <row r="1580" spans="1:36" x14ac:dyDescent="0.25">
      <c r="A1580" t="s">
        <v>32</v>
      </c>
      <c r="B1580" t="s">
        <v>4810</v>
      </c>
      <c r="C1580">
        <f>YEAR(B1580)</f>
        <v>2004</v>
      </c>
      <c r="D1580">
        <v>75.3</v>
      </c>
      <c r="E1580">
        <v>59.1</v>
      </c>
      <c r="F1580">
        <v>68</v>
      </c>
      <c r="H1580" s="2">
        <f>IF(F1580-61.53&lt;=0,0,IF(F1580-61.53&lt;=1,1,2))</f>
        <v>2</v>
      </c>
      <c r="I1580">
        <v>75.3</v>
      </c>
      <c r="J1580">
        <v>59.1</v>
      </c>
      <c r="K1580">
        <v>68</v>
      </c>
      <c r="L1580">
        <v>46.7</v>
      </c>
      <c r="M1580">
        <v>47.7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9.1999999999999993</v>
      </c>
      <c r="W1580">
        <v>140.80000000000001</v>
      </c>
      <c r="X1580">
        <v>1013.2</v>
      </c>
      <c r="Y1580">
        <v>0</v>
      </c>
      <c r="Z1580">
        <v>6.2</v>
      </c>
      <c r="AA1580">
        <v>0</v>
      </c>
      <c r="AB1580">
        <v>0</v>
      </c>
      <c r="AC1580">
        <v>0</v>
      </c>
      <c r="AD1580">
        <v>0</v>
      </c>
      <c r="AE1580" t="s">
        <v>4811</v>
      </c>
      <c r="AF1580" t="s">
        <v>4812</v>
      </c>
      <c r="AG1580">
        <v>0.62</v>
      </c>
      <c r="AH1580" t="s">
        <v>330</v>
      </c>
      <c r="AI1580" t="s">
        <v>37</v>
      </c>
      <c r="AJ1580" t="s">
        <v>331</v>
      </c>
    </row>
    <row r="1581" spans="1:36" x14ac:dyDescent="0.25">
      <c r="A1581" t="s">
        <v>32</v>
      </c>
      <c r="B1581" t="s">
        <v>4813</v>
      </c>
      <c r="C1581">
        <f>YEAR(B1581)</f>
        <v>2004</v>
      </c>
      <c r="D1581">
        <v>84.3</v>
      </c>
      <c r="E1581">
        <v>60.9</v>
      </c>
      <c r="F1581">
        <v>70.2</v>
      </c>
      <c r="H1581" s="2">
        <f>IF(F1581-61.53&lt;=0,0,IF(F1581-61.53&lt;=1,1,2))</f>
        <v>2</v>
      </c>
      <c r="I1581">
        <v>81.900000000000006</v>
      </c>
      <c r="J1581">
        <v>60.9</v>
      </c>
      <c r="K1581">
        <v>70</v>
      </c>
      <c r="L1581">
        <v>48.8</v>
      </c>
      <c r="M1581">
        <v>48.1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15</v>
      </c>
      <c r="W1581">
        <v>151.9</v>
      </c>
      <c r="X1581">
        <v>1006</v>
      </c>
      <c r="Y1581">
        <v>35</v>
      </c>
      <c r="Z1581">
        <v>6.3</v>
      </c>
      <c r="AA1581">
        <v>0</v>
      </c>
      <c r="AB1581">
        <v>0</v>
      </c>
      <c r="AC1581">
        <v>0</v>
      </c>
      <c r="AD1581">
        <v>0</v>
      </c>
      <c r="AE1581" t="s">
        <v>4814</v>
      </c>
      <c r="AF1581" t="s">
        <v>4815</v>
      </c>
      <c r="AG1581">
        <v>0.66</v>
      </c>
      <c r="AH1581" t="s">
        <v>36</v>
      </c>
      <c r="AI1581" t="s">
        <v>37</v>
      </c>
      <c r="AJ1581" t="s">
        <v>38</v>
      </c>
    </row>
    <row r="1582" spans="1:36" x14ac:dyDescent="0.25">
      <c r="A1582" t="s">
        <v>32</v>
      </c>
      <c r="B1582" t="s">
        <v>4816</v>
      </c>
      <c r="C1582">
        <f>YEAR(B1582)</f>
        <v>2004</v>
      </c>
      <c r="D1582">
        <v>73.5</v>
      </c>
      <c r="E1582">
        <v>64.5</v>
      </c>
      <c r="F1582">
        <v>67.5</v>
      </c>
      <c r="H1582" s="2">
        <f>IF(F1582-61.53&lt;=0,0,IF(F1582-61.53&lt;=1,1,2))</f>
        <v>2</v>
      </c>
      <c r="I1582">
        <v>73.5</v>
      </c>
      <c r="J1582">
        <v>64.5</v>
      </c>
      <c r="K1582">
        <v>67.5</v>
      </c>
      <c r="L1582">
        <v>57.4</v>
      </c>
      <c r="M1582">
        <v>71.2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20.8</v>
      </c>
      <c r="W1582">
        <v>301.3</v>
      </c>
      <c r="X1582">
        <v>1003.1</v>
      </c>
      <c r="Y1582">
        <v>81.400000000000006</v>
      </c>
      <c r="Z1582">
        <v>6.6</v>
      </c>
      <c r="AA1582">
        <v>0</v>
      </c>
      <c r="AB1582">
        <v>0</v>
      </c>
      <c r="AC1582">
        <v>0</v>
      </c>
      <c r="AD1582">
        <v>0</v>
      </c>
      <c r="AE1582" t="s">
        <v>4817</v>
      </c>
      <c r="AF1582" t="s">
        <v>4818</v>
      </c>
      <c r="AG1582">
        <v>0.69</v>
      </c>
      <c r="AH1582" t="s">
        <v>36</v>
      </c>
      <c r="AI1582" t="s">
        <v>37</v>
      </c>
      <c r="AJ1582" t="s">
        <v>38</v>
      </c>
    </row>
    <row r="1583" spans="1:36" x14ac:dyDescent="0.25">
      <c r="A1583" t="s">
        <v>32</v>
      </c>
      <c r="B1583" t="s">
        <v>4819</v>
      </c>
      <c r="C1583">
        <f>YEAR(B1583)</f>
        <v>2004</v>
      </c>
      <c r="D1583">
        <v>68.099999999999994</v>
      </c>
      <c r="E1583">
        <v>57.3</v>
      </c>
      <c r="F1583">
        <v>64.099999999999994</v>
      </c>
      <c r="H1583" s="2">
        <f>IF(F1583-61.53&lt;=0,0,IF(F1583-61.53&lt;=1,1,2))</f>
        <v>2</v>
      </c>
      <c r="I1583">
        <v>68.099999999999994</v>
      </c>
      <c r="J1583">
        <v>57.3</v>
      </c>
      <c r="K1583">
        <v>64.099999999999994</v>
      </c>
      <c r="L1583">
        <v>50.5</v>
      </c>
      <c r="M1583">
        <v>62.8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18.3</v>
      </c>
      <c r="W1583">
        <v>291.10000000000002</v>
      </c>
      <c r="X1583">
        <v>1011.5</v>
      </c>
      <c r="Y1583">
        <v>30</v>
      </c>
      <c r="Z1583">
        <v>6.3</v>
      </c>
      <c r="AA1583">
        <v>0</v>
      </c>
      <c r="AB1583">
        <v>0</v>
      </c>
      <c r="AC1583">
        <v>0</v>
      </c>
      <c r="AD1583">
        <v>0</v>
      </c>
      <c r="AE1583" t="s">
        <v>4820</v>
      </c>
      <c r="AF1583" t="s">
        <v>4821</v>
      </c>
      <c r="AG1583">
        <v>0.75</v>
      </c>
      <c r="AH1583" t="s">
        <v>36</v>
      </c>
      <c r="AI1583" t="s">
        <v>37</v>
      </c>
      <c r="AJ1583" t="s">
        <v>38</v>
      </c>
    </row>
    <row r="1584" spans="1:36" x14ac:dyDescent="0.25">
      <c r="A1584" t="s">
        <v>32</v>
      </c>
      <c r="B1584" t="s">
        <v>4822</v>
      </c>
      <c r="C1584">
        <f>YEAR(B1584)</f>
        <v>2004</v>
      </c>
      <c r="D1584">
        <v>73.5</v>
      </c>
      <c r="E1584">
        <v>53.7</v>
      </c>
      <c r="F1584">
        <v>64.599999999999994</v>
      </c>
      <c r="H1584" s="2">
        <f>IF(F1584-61.53&lt;=0,0,IF(F1584-61.53&lt;=1,1,2))</f>
        <v>2</v>
      </c>
      <c r="I1584">
        <v>73.5</v>
      </c>
      <c r="J1584">
        <v>53.7</v>
      </c>
      <c r="K1584">
        <v>64.599999999999994</v>
      </c>
      <c r="L1584">
        <v>50.1</v>
      </c>
      <c r="M1584">
        <v>62.3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9.1999999999999993</v>
      </c>
      <c r="W1584">
        <v>108.6</v>
      </c>
      <c r="X1584">
        <v>1014.2</v>
      </c>
      <c r="Y1584">
        <v>90</v>
      </c>
      <c r="Z1584">
        <v>6.5</v>
      </c>
      <c r="AA1584">
        <v>0</v>
      </c>
      <c r="AB1584">
        <v>0</v>
      </c>
      <c r="AC1584">
        <v>0</v>
      </c>
      <c r="AD1584">
        <v>0</v>
      </c>
      <c r="AE1584" t="s">
        <v>4823</v>
      </c>
      <c r="AF1584" t="s">
        <v>4824</v>
      </c>
      <c r="AG1584">
        <v>0.76</v>
      </c>
      <c r="AH1584" t="s">
        <v>36</v>
      </c>
      <c r="AI1584" t="s">
        <v>37</v>
      </c>
      <c r="AJ1584" t="s">
        <v>38</v>
      </c>
    </row>
    <row r="1585" spans="1:36" x14ac:dyDescent="0.25">
      <c r="A1585" t="s">
        <v>32</v>
      </c>
      <c r="B1585" t="s">
        <v>4825</v>
      </c>
      <c r="C1585">
        <f>YEAR(B1585)</f>
        <v>2004</v>
      </c>
      <c r="D1585">
        <v>71.7</v>
      </c>
      <c r="E1585">
        <v>64.5</v>
      </c>
      <c r="F1585">
        <v>68.099999999999994</v>
      </c>
      <c r="H1585" s="2">
        <f>IF(F1585-61.53&lt;=0,0,IF(F1585-61.53&lt;=1,1,2))</f>
        <v>2</v>
      </c>
      <c r="I1585">
        <v>71.7</v>
      </c>
      <c r="J1585">
        <v>64.5</v>
      </c>
      <c r="K1585">
        <v>68.099999999999994</v>
      </c>
      <c r="L1585">
        <v>44</v>
      </c>
      <c r="M1585">
        <v>43.7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24.2</v>
      </c>
      <c r="W1585">
        <v>171.1</v>
      </c>
      <c r="X1585">
        <v>1007.8</v>
      </c>
      <c r="Y1585">
        <v>66.7</v>
      </c>
      <c r="Z1585">
        <v>6.6</v>
      </c>
      <c r="AA1585">
        <v>0</v>
      </c>
      <c r="AB1585">
        <v>0</v>
      </c>
      <c r="AC1585">
        <v>0</v>
      </c>
      <c r="AD1585">
        <v>0</v>
      </c>
      <c r="AE1585" t="s">
        <v>4826</v>
      </c>
      <c r="AF1585" t="s">
        <v>4827</v>
      </c>
      <c r="AG1585">
        <v>0.8</v>
      </c>
      <c r="AH1585" t="s">
        <v>36</v>
      </c>
      <c r="AI1585" t="s">
        <v>37</v>
      </c>
      <c r="AJ1585" t="s">
        <v>38</v>
      </c>
    </row>
    <row r="1586" spans="1:36" x14ac:dyDescent="0.25">
      <c r="A1586" t="s">
        <v>32</v>
      </c>
      <c r="B1586" t="s">
        <v>4828</v>
      </c>
      <c r="C1586">
        <f>YEAR(B1586)</f>
        <v>2004</v>
      </c>
      <c r="D1586">
        <v>71.7</v>
      </c>
      <c r="E1586">
        <v>57.3</v>
      </c>
      <c r="F1586">
        <v>66</v>
      </c>
      <c r="H1586" s="2">
        <f>IF(F1586-61.53&lt;=0,0,IF(F1586-61.53&lt;=1,1,2))</f>
        <v>2</v>
      </c>
      <c r="I1586">
        <v>71.7</v>
      </c>
      <c r="J1586">
        <v>57.3</v>
      </c>
      <c r="K1586">
        <v>66</v>
      </c>
      <c r="L1586">
        <v>52.3</v>
      </c>
      <c r="M1586">
        <v>62.3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24.2</v>
      </c>
      <c r="W1586">
        <v>295.89999999999998</v>
      </c>
      <c r="X1586">
        <v>1007.7</v>
      </c>
      <c r="Y1586">
        <v>30</v>
      </c>
      <c r="Z1586">
        <v>6.6</v>
      </c>
      <c r="AA1586">
        <v>0</v>
      </c>
      <c r="AB1586">
        <v>0</v>
      </c>
      <c r="AC1586">
        <v>0</v>
      </c>
      <c r="AD1586">
        <v>0</v>
      </c>
      <c r="AE1586" t="s">
        <v>4829</v>
      </c>
      <c r="AF1586" t="s">
        <v>4830</v>
      </c>
      <c r="AG1586">
        <v>0.83</v>
      </c>
      <c r="AH1586" t="s">
        <v>36</v>
      </c>
      <c r="AI1586" t="s">
        <v>37</v>
      </c>
      <c r="AJ1586" t="s">
        <v>38</v>
      </c>
    </row>
    <row r="1587" spans="1:36" x14ac:dyDescent="0.25">
      <c r="A1587" t="s">
        <v>32</v>
      </c>
      <c r="B1587" t="s">
        <v>4831</v>
      </c>
      <c r="C1587">
        <f>YEAR(B1587)</f>
        <v>2004</v>
      </c>
      <c r="D1587">
        <v>69.900000000000006</v>
      </c>
      <c r="E1587">
        <v>59.1</v>
      </c>
      <c r="F1587">
        <v>66.3</v>
      </c>
      <c r="H1587" s="2">
        <f>IF(F1587-61.53&lt;=0,0,IF(F1587-61.53&lt;=1,1,2))</f>
        <v>2</v>
      </c>
      <c r="I1587">
        <v>69.900000000000006</v>
      </c>
      <c r="J1587">
        <v>59.1</v>
      </c>
      <c r="K1587">
        <v>66.3</v>
      </c>
      <c r="L1587">
        <v>53.9</v>
      </c>
      <c r="M1587">
        <v>64.8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17.2</v>
      </c>
      <c r="W1587">
        <v>286.5</v>
      </c>
      <c r="X1587">
        <v>1013.2</v>
      </c>
      <c r="Y1587">
        <v>31</v>
      </c>
      <c r="Z1587">
        <v>6.7</v>
      </c>
      <c r="AA1587">
        <v>0</v>
      </c>
      <c r="AB1587">
        <v>0</v>
      </c>
      <c r="AC1587">
        <v>0</v>
      </c>
      <c r="AD1587">
        <v>0</v>
      </c>
      <c r="AE1587" t="s">
        <v>4832</v>
      </c>
      <c r="AF1587" t="s">
        <v>4833</v>
      </c>
      <c r="AG1587">
        <v>0.87</v>
      </c>
      <c r="AH1587" t="s">
        <v>36</v>
      </c>
      <c r="AI1587" t="s">
        <v>37</v>
      </c>
      <c r="AJ1587" t="s">
        <v>38</v>
      </c>
    </row>
    <row r="1588" spans="1:36" x14ac:dyDescent="0.25">
      <c r="A1588" t="s">
        <v>32</v>
      </c>
      <c r="B1588" t="s">
        <v>4834</v>
      </c>
      <c r="C1588">
        <f>YEAR(B1588)</f>
        <v>2004</v>
      </c>
      <c r="D1588">
        <v>68.099999999999994</v>
      </c>
      <c r="E1588">
        <v>59.1</v>
      </c>
      <c r="F1588">
        <v>65</v>
      </c>
      <c r="H1588" s="2">
        <f>IF(F1588-61.53&lt;=0,0,IF(F1588-61.53&lt;=1,1,2))</f>
        <v>2</v>
      </c>
      <c r="I1588">
        <v>68.099999999999994</v>
      </c>
      <c r="J1588">
        <v>59.1</v>
      </c>
      <c r="K1588">
        <v>65</v>
      </c>
      <c r="L1588">
        <v>54.8</v>
      </c>
      <c r="M1588">
        <v>69.7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15</v>
      </c>
      <c r="W1588">
        <v>306.8</v>
      </c>
      <c r="X1588">
        <v>1013</v>
      </c>
      <c r="Y1588">
        <v>30</v>
      </c>
      <c r="Z1588">
        <v>6.8</v>
      </c>
      <c r="AA1588">
        <v>0</v>
      </c>
      <c r="AB1588">
        <v>0</v>
      </c>
      <c r="AC1588">
        <v>0</v>
      </c>
      <c r="AD1588">
        <v>0</v>
      </c>
      <c r="AE1588" t="s">
        <v>4835</v>
      </c>
      <c r="AF1588" t="s">
        <v>4836</v>
      </c>
      <c r="AG1588">
        <v>0.9</v>
      </c>
      <c r="AH1588" t="s">
        <v>36</v>
      </c>
      <c r="AI1588" t="s">
        <v>37</v>
      </c>
      <c r="AJ1588" t="s">
        <v>38</v>
      </c>
    </row>
    <row r="1589" spans="1:36" x14ac:dyDescent="0.25">
      <c r="A1589" t="s">
        <v>32</v>
      </c>
      <c r="B1589" t="s">
        <v>4837</v>
      </c>
      <c r="C1589">
        <f>YEAR(B1589)</f>
        <v>2004</v>
      </c>
      <c r="D1589">
        <v>68.099999999999994</v>
      </c>
      <c r="E1589">
        <v>55.5</v>
      </c>
      <c r="F1589">
        <v>63</v>
      </c>
      <c r="H1589" s="2">
        <f>IF(F1589-61.53&lt;=0,0,IF(F1589-61.53&lt;=1,1,2))</f>
        <v>2</v>
      </c>
      <c r="I1589">
        <v>68.099999999999994</v>
      </c>
      <c r="J1589">
        <v>55.5</v>
      </c>
      <c r="K1589">
        <v>63</v>
      </c>
      <c r="L1589">
        <v>53.7</v>
      </c>
      <c r="M1589">
        <v>72.5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18.3</v>
      </c>
      <c r="W1589">
        <v>302.5</v>
      </c>
      <c r="X1589">
        <v>1011.9</v>
      </c>
      <c r="Y1589">
        <v>38.700000000000003</v>
      </c>
      <c r="Z1589">
        <v>6.8</v>
      </c>
      <c r="AA1589">
        <v>0</v>
      </c>
      <c r="AB1589">
        <v>0</v>
      </c>
      <c r="AC1589">
        <v>0</v>
      </c>
      <c r="AD1589">
        <v>0</v>
      </c>
      <c r="AE1589" t="s">
        <v>4838</v>
      </c>
      <c r="AF1589" t="s">
        <v>4839</v>
      </c>
      <c r="AG1589">
        <v>0.94</v>
      </c>
      <c r="AH1589" t="s">
        <v>36</v>
      </c>
      <c r="AI1589" t="s">
        <v>37</v>
      </c>
      <c r="AJ1589" t="s">
        <v>38</v>
      </c>
    </row>
    <row r="1590" spans="1:36" x14ac:dyDescent="0.25">
      <c r="A1590" t="s">
        <v>32</v>
      </c>
      <c r="B1590" t="s">
        <v>4840</v>
      </c>
      <c r="C1590">
        <f>YEAR(B1590)</f>
        <v>2004</v>
      </c>
      <c r="D1590">
        <v>66.3</v>
      </c>
      <c r="E1590">
        <v>55.5</v>
      </c>
      <c r="F1590">
        <v>61.8</v>
      </c>
      <c r="H1590" s="2">
        <f>IF(F1590-61.53&lt;=0,0,IF(F1590-61.53&lt;=1,1,2))</f>
        <v>1</v>
      </c>
      <c r="I1590">
        <v>66.3</v>
      </c>
      <c r="J1590">
        <v>55.5</v>
      </c>
      <c r="K1590">
        <v>61.8</v>
      </c>
      <c r="L1590">
        <v>54</v>
      </c>
      <c r="M1590">
        <v>76.099999999999994</v>
      </c>
      <c r="O1590">
        <v>0.311</v>
      </c>
      <c r="P1590">
        <v>100</v>
      </c>
      <c r="Q1590">
        <v>8.33</v>
      </c>
      <c r="R1590" t="s">
        <v>40</v>
      </c>
      <c r="S1590">
        <v>0</v>
      </c>
      <c r="T1590">
        <v>0</v>
      </c>
      <c r="U1590">
        <v>0</v>
      </c>
      <c r="V1590">
        <v>12.8</v>
      </c>
      <c r="W1590">
        <v>299.3</v>
      </c>
      <c r="X1590">
        <v>1015.1</v>
      </c>
      <c r="Y1590">
        <v>50</v>
      </c>
      <c r="Z1590">
        <v>6.8</v>
      </c>
      <c r="AA1590">
        <v>0</v>
      </c>
      <c r="AB1590">
        <v>0</v>
      </c>
      <c r="AC1590">
        <v>0</v>
      </c>
      <c r="AD1590">
        <v>0</v>
      </c>
      <c r="AE1590" t="s">
        <v>4841</v>
      </c>
      <c r="AF1590" t="s">
        <v>4842</v>
      </c>
      <c r="AG1590">
        <v>0.97</v>
      </c>
      <c r="AH1590" t="s">
        <v>56</v>
      </c>
      <c r="AI1590" t="s">
        <v>121</v>
      </c>
      <c r="AJ1590" t="s">
        <v>40</v>
      </c>
    </row>
    <row r="1591" spans="1:36" x14ac:dyDescent="0.25">
      <c r="A1591" t="s">
        <v>32</v>
      </c>
      <c r="B1591" t="s">
        <v>4843</v>
      </c>
      <c r="C1591">
        <f>YEAR(B1591)</f>
        <v>2004</v>
      </c>
      <c r="D1591">
        <v>68.099999999999994</v>
      </c>
      <c r="E1591">
        <v>57.3</v>
      </c>
      <c r="F1591">
        <v>62.3</v>
      </c>
      <c r="H1591" s="2">
        <f>IF(F1591-61.53&lt;=0,0,IF(F1591-61.53&lt;=1,1,2))</f>
        <v>1</v>
      </c>
      <c r="I1591">
        <v>68.099999999999994</v>
      </c>
      <c r="J1591">
        <v>57.3</v>
      </c>
      <c r="K1591">
        <v>62.3</v>
      </c>
      <c r="L1591">
        <v>52</v>
      </c>
      <c r="M1591">
        <v>70.599999999999994</v>
      </c>
      <c r="O1591">
        <v>0.55100000000000005</v>
      </c>
      <c r="P1591">
        <v>100</v>
      </c>
      <c r="Q1591">
        <v>8.33</v>
      </c>
      <c r="R1591" t="s">
        <v>40</v>
      </c>
      <c r="S1591">
        <v>0</v>
      </c>
      <c r="T1591">
        <v>0</v>
      </c>
      <c r="U1591">
        <v>0</v>
      </c>
      <c r="V1591">
        <v>19.5</v>
      </c>
      <c r="W1591">
        <v>303.39999999999998</v>
      </c>
      <c r="X1591">
        <v>1018.7</v>
      </c>
      <c r="Y1591">
        <v>58.3</v>
      </c>
      <c r="Z1591">
        <v>6.6</v>
      </c>
      <c r="AA1591">
        <v>0</v>
      </c>
      <c r="AB1591">
        <v>0</v>
      </c>
      <c r="AC1591">
        <v>0</v>
      </c>
      <c r="AD1591">
        <v>0</v>
      </c>
      <c r="AE1591" t="s">
        <v>4844</v>
      </c>
      <c r="AF1591" t="s">
        <v>4845</v>
      </c>
      <c r="AG1591">
        <v>0</v>
      </c>
      <c r="AH1591" t="s">
        <v>56</v>
      </c>
      <c r="AI1591" t="s">
        <v>101</v>
      </c>
      <c r="AJ1591" t="s">
        <v>40</v>
      </c>
    </row>
    <row r="1592" spans="1:36" x14ac:dyDescent="0.25">
      <c r="A1592" t="s">
        <v>32</v>
      </c>
      <c r="B1592" t="s">
        <v>4846</v>
      </c>
      <c r="C1592">
        <f>YEAR(B1592)</f>
        <v>2004</v>
      </c>
      <c r="D1592">
        <v>69.900000000000006</v>
      </c>
      <c r="E1592">
        <v>53.7</v>
      </c>
      <c r="F1592">
        <v>62.6</v>
      </c>
      <c r="H1592" s="2">
        <f>IF(F1592-61.53&lt;=0,0,IF(F1592-61.53&lt;=1,1,2))</f>
        <v>2</v>
      </c>
      <c r="I1592">
        <v>69.900000000000006</v>
      </c>
      <c r="J1592">
        <v>53.7</v>
      </c>
      <c r="K1592">
        <v>62.6</v>
      </c>
      <c r="L1592">
        <v>50.8</v>
      </c>
      <c r="M1592">
        <v>66.2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11.4</v>
      </c>
      <c r="W1592">
        <v>301.8</v>
      </c>
      <c r="X1592">
        <v>1018.7</v>
      </c>
      <c r="Y1592">
        <v>30</v>
      </c>
      <c r="Z1592">
        <v>6.8</v>
      </c>
      <c r="AA1592">
        <v>0</v>
      </c>
      <c r="AB1592">
        <v>0</v>
      </c>
      <c r="AC1592">
        <v>0</v>
      </c>
      <c r="AD1592">
        <v>0</v>
      </c>
      <c r="AE1592" t="s">
        <v>4847</v>
      </c>
      <c r="AF1592" t="s">
        <v>4848</v>
      </c>
      <c r="AG1592">
        <v>0.04</v>
      </c>
      <c r="AH1592" t="s">
        <v>36</v>
      </c>
      <c r="AI1592" t="s">
        <v>37</v>
      </c>
      <c r="AJ1592" t="s">
        <v>38</v>
      </c>
    </row>
    <row r="1593" spans="1:36" x14ac:dyDescent="0.25">
      <c r="A1593" t="s">
        <v>32</v>
      </c>
      <c r="B1593" t="s">
        <v>4849</v>
      </c>
      <c r="C1593">
        <f>YEAR(B1593)</f>
        <v>2004</v>
      </c>
      <c r="D1593">
        <v>73.5</v>
      </c>
      <c r="E1593">
        <v>53.7</v>
      </c>
      <c r="F1593">
        <v>64.3</v>
      </c>
      <c r="H1593" s="2">
        <f>IF(F1593-61.53&lt;=0,0,IF(F1593-61.53&lt;=1,1,2))</f>
        <v>2</v>
      </c>
      <c r="I1593">
        <v>73.5</v>
      </c>
      <c r="J1593">
        <v>53.7</v>
      </c>
      <c r="K1593">
        <v>64.3</v>
      </c>
      <c r="L1593">
        <v>47.3</v>
      </c>
      <c r="M1593">
        <v>55.7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9.1999999999999993</v>
      </c>
      <c r="W1593">
        <v>151.5</v>
      </c>
      <c r="X1593">
        <v>1017.5</v>
      </c>
      <c r="Y1593">
        <v>30</v>
      </c>
      <c r="Z1593">
        <v>6.4</v>
      </c>
      <c r="AA1593">
        <v>0</v>
      </c>
      <c r="AB1593">
        <v>0</v>
      </c>
      <c r="AC1593">
        <v>0</v>
      </c>
      <c r="AD1593">
        <v>0</v>
      </c>
      <c r="AE1593" t="s">
        <v>4850</v>
      </c>
      <c r="AF1593" t="s">
        <v>4851</v>
      </c>
      <c r="AG1593">
        <v>7.0000000000000007E-2</v>
      </c>
      <c r="AH1593" t="s">
        <v>36</v>
      </c>
      <c r="AI1593" t="s">
        <v>37</v>
      </c>
      <c r="AJ1593" t="s">
        <v>38</v>
      </c>
    </row>
    <row r="1594" spans="1:36" x14ac:dyDescent="0.25">
      <c r="A1594" t="s">
        <v>32</v>
      </c>
      <c r="B1594" t="s">
        <v>4852</v>
      </c>
      <c r="C1594">
        <f>YEAR(B1594)</f>
        <v>2004</v>
      </c>
      <c r="D1594">
        <v>71.7</v>
      </c>
      <c r="E1594">
        <v>55.5</v>
      </c>
      <c r="F1594">
        <v>64.599999999999994</v>
      </c>
      <c r="H1594" s="2">
        <f>IF(F1594-61.53&lt;=0,0,IF(F1594-61.53&lt;=1,1,2))</f>
        <v>2</v>
      </c>
      <c r="I1594">
        <v>71.7</v>
      </c>
      <c r="J1594">
        <v>55.5</v>
      </c>
      <c r="K1594">
        <v>64.599999999999994</v>
      </c>
      <c r="L1594">
        <v>53</v>
      </c>
      <c r="M1594">
        <v>66.7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9.1999999999999993</v>
      </c>
      <c r="W1594">
        <v>106.1</v>
      </c>
      <c r="X1594">
        <v>1016.5</v>
      </c>
      <c r="Y1594">
        <v>30</v>
      </c>
      <c r="Z1594">
        <v>6.5</v>
      </c>
      <c r="AA1594">
        <v>0</v>
      </c>
      <c r="AB1594">
        <v>0</v>
      </c>
      <c r="AC1594">
        <v>0</v>
      </c>
      <c r="AD1594">
        <v>0</v>
      </c>
      <c r="AE1594" t="s">
        <v>4853</v>
      </c>
      <c r="AF1594" t="s">
        <v>4854</v>
      </c>
      <c r="AG1594">
        <v>0.11</v>
      </c>
      <c r="AH1594" t="s">
        <v>36</v>
      </c>
      <c r="AI1594" t="s">
        <v>37</v>
      </c>
      <c r="AJ1594" t="s">
        <v>38</v>
      </c>
    </row>
    <row r="1595" spans="1:36" x14ac:dyDescent="0.25">
      <c r="A1595" t="s">
        <v>32</v>
      </c>
      <c r="B1595" t="s">
        <v>4855</v>
      </c>
      <c r="C1595">
        <f>YEAR(B1595)</f>
        <v>2004</v>
      </c>
      <c r="D1595">
        <v>73.5</v>
      </c>
      <c r="E1595">
        <v>55.5</v>
      </c>
      <c r="F1595">
        <v>65.599999999999994</v>
      </c>
      <c r="H1595" s="2">
        <f>IF(F1595-61.53&lt;=0,0,IF(F1595-61.53&lt;=1,1,2))</f>
        <v>2</v>
      </c>
      <c r="I1595">
        <v>73.5</v>
      </c>
      <c r="J1595">
        <v>55.5</v>
      </c>
      <c r="K1595">
        <v>65.599999999999994</v>
      </c>
      <c r="L1595">
        <v>52</v>
      </c>
      <c r="M1595">
        <v>62.6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10.3</v>
      </c>
      <c r="W1595">
        <v>110.6</v>
      </c>
      <c r="X1595">
        <v>1014.7</v>
      </c>
      <c r="Y1595">
        <v>0</v>
      </c>
      <c r="Z1595">
        <v>6.2</v>
      </c>
      <c r="AA1595">
        <v>0</v>
      </c>
      <c r="AB1595">
        <v>0</v>
      </c>
      <c r="AC1595">
        <v>0</v>
      </c>
      <c r="AD1595">
        <v>0</v>
      </c>
      <c r="AE1595" t="s">
        <v>4856</v>
      </c>
      <c r="AF1595" t="s">
        <v>4857</v>
      </c>
      <c r="AG1595">
        <v>0.14000000000000001</v>
      </c>
      <c r="AH1595" t="s">
        <v>330</v>
      </c>
      <c r="AI1595" t="s">
        <v>37</v>
      </c>
      <c r="AJ1595" t="s">
        <v>331</v>
      </c>
    </row>
    <row r="1596" spans="1:36" x14ac:dyDescent="0.25">
      <c r="A1596" t="s">
        <v>32</v>
      </c>
      <c r="B1596" t="s">
        <v>4858</v>
      </c>
      <c r="C1596">
        <f>YEAR(B1596)</f>
        <v>2004</v>
      </c>
      <c r="D1596">
        <v>77.099999999999994</v>
      </c>
      <c r="E1596">
        <v>55.5</v>
      </c>
      <c r="F1596">
        <v>67.099999999999994</v>
      </c>
      <c r="H1596" s="2">
        <f>IF(F1596-61.53&lt;=0,0,IF(F1596-61.53&lt;=1,1,2))</f>
        <v>2</v>
      </c>
      <c r="I1596">
        <v>77.099999999999994</v>
      </c>
      <c r="J1596">
        <v>55.5</v>
      </c>
      <c r="K1596">
        <v>67.099999999999994</v>
      </c>
      <c r="L1596">
        <v>47.1</v>
      </c>
      <c r="M1596">
        <v>49.8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9.1999999999999993</v>
      </c>
      <c r="W1596">
        <v>122.1</v>
      </c>
      <c r="X1596">
        <v>1012.6</v>
      </c>
      <c r="Y1596">
        <v>0</v>
      </c>
      <c r="Z1596">
        <v>6.2</v>
      </c>
      <c r="AA1596">
        <v>0</v>
      </c>
      <c r="AB1596">
        <v>0</v>
      </c>
      <c r="AC1596">
        <v>0</v>
      </c>
      <c r="AD1596">
        <v>0</v>
      </c>
      <c r="AE1596" t="s">
        <v>4859</v>
      </c>
      <c r="AF1596" t="s">
        <v>4860</v>
      </c>
      <c r="AG1596">
        <v>0.17</v>
      </c>
      <c r="AH1596" t="s">
        <v>330</v>
      </c>
      <c r="AI1596" t="s">
        <v>37</v>
      </c>
      <c r="AJ1596" t="s">
        <v>331</v>
      </c>
    </row>
    <row r="1597" spans="1:36" x14ac:dyDescent="0.25">
      <c r="A1597" t="s">
        <v>32</v>
      </c>
      <c r="B1597" t="s">
        <v>4861</v>
      </c>
      <c r="C1597">
        <f>YEAR(B1597)</f>
        <v>2004</v>
      </c>
      <c r="D1597">
        <v>68.099999999999994</v>
      </c>
      <c r="E1597">
        <v>62.7</v>
      </c>
      <c r="F1597">
        <v>65.5</v>
      </c>
      <c r="H1597" s="2">
        <f>IF(F1597-61.53&lt;=0,0,IF(F1597-61.53&lt;=1,1,2))</f>
        <v>2</v>
      </c>
      <c r="I1597">
        <v>68.099999999999994</v>
      </c>
      <c r="J1597">
        <v>62.7</v>
      </c>
      <c r="K1597">
        <v>65.5</v>
      </c>
      <c r="L1597">
        <v>52.9</v>
      </c>
      <c r="M1597">
        <v>64.2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15</v>
      </c>
      <c r="W1597">
        <v>333.8</v>
      </c>
      <c r="X1597">
        <v>1015.1</v>
      </c>
      <c r="Y1597">
        <v>91.9</v>
      </c>
      <c r="Z1597">
        <v>6.6</v>
      </c>
      <c r="AA1597">
        <v>0</v>
      </c>
      <c r="AB1597">
        <v>0</v>
      </c>
      <c r="AC1597">
        <v>0</v>
      </c>
      <c r="AD1597">
        <v>0</v>
      </c>
      <c r="AE1597" t="s">
        <v>4862</v>
      </c>
      <c r="AF1597" t="s">
        <v>4863</v>
      </c>
      <c r="AG1597">
        <v>0.21</v>
      </c>
      <c r="AH1597" t="s">
        <v>88</v>
      </c>
      <c r="AI1597" t="s">
        <v>89</v>
      </c>
      <c r="AJ1597" t="s">
        <v>90</v>
      </c>
    </row>
    <row r="1598" spans="1:36" x14ac:dyDescent="0.25">
      <c r="A1598" t="s">
        <v>32</v>
      </c>
      <c r="B1598" t="s">
        <v>4864</v>
      </c>
      <c r="C1598">
        <f>YEAR(B1598)</f>
        <v>2004</v>
      </c>
      <c r="D1598">
        <v>68.099999999999994</v>
      </c>
      <c r="E1598">
        <v>62.7</v>
      </c>
      <c r="F1598">
        <v>65</v>
      </c>
      <c r="H1598" s="2">
        <f>IF(F1598-61.53&lt;=0,0,IF(F1598-61.53&lt;=1,1,2))</f>
        <v>2</v>
      </c>
      <c r="I1598">
        <v>68.099999999999994</v>
      </c>
      <c r="J1598">
        <v>62.7</v>
      </c>
      <c r="K1598">
        <v>65</v>
      </c>
      <c r="L1598">
        <v>49.5</v>
      </c>
      <c r="M1598">
        <v>57.7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16.100000000000001</v>
      </c>
      <c r="W1598">
        <v>316.2</v>
      </c>
      <c r="X1598">
        <v>1015.3</v>
      </c>
      <c r="Y1598">
        <v>51.2</v>
      </c>
      <c r="Z1598">
        <v>6.6</v>
      </c>
      <c r="AA1598">
        <v>0</v>
      </c>
      <c r="AB1598">
        <v>0</v>
      </c>
      <c r="AC1598">
        <v>0</v>
      </c>
      <c r="AD1598">
        <v>0</v>
      </c>
      <c r="AE1598" t="s">
        <v>4865</v>
      </c>
      <c r="AF1598" t="s">
        <v>4866</v>
      </c>
      <c r="AG1598">
        <v>0.24</v>
      </c>
      <c r="AH1598" t="s">
        <v>36</v>
      </c>
      <c r="AI1598" t="s">
        <v>37</v>
      </c>
      <c r="AJ1598" t="s">
        <v>38</v>
      </c>
    </row>
    <row r="1599" spans="1:36" x14ac:dyDescent="0.25">
      <c r="A1599" t="s">
        <v>32</v>
      </c>
      <c r="B1599" t="s">
        <v>4867</v>
      </c>
      <c r="C1599">
        <f>YEAR(B1599)</f>
        <v>2004</v>
      </c>
      <c r="D1599">
        <v>69.900000000000006</v>
      </c>
      <c r="E1599">
        <v>62.7</v>
      </c>
      <c r="F1599">
        <v>65.599999999999994</v>
      </c>
      <c r="H1599" s="2">
        <f>IF(F1599-61.53&lt;=0,0,IF(F1599-61.53&lt;=1,1,2))</f>
        <v>2</v>
      </c>
      <c r="I1599">
        <v>69.900000000000006</v>
      </c>
      <c r="J1599">
        <v>62.7</v>
      </c>
      <c r="K1599">
        <v>65.599999999999994</v>
      </c>
      <c r="L1599">
        <v>49.9</v>
      </c>
      <c r="M1599">
        <v>57.4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19.5</v>
      </c>
      <c r="W1599">
        <v>303.8</v>
      </c>
      <c r="X1599">
        <v>1016</v>
      </c>
      <c r="Y1599">
        <v>30</v>
      </c>
      <c r="Z1599">
        <v>6.4</v>
      </c>
      <c r="AA1599">
        <v>0</v>
      </c>
      <c r="AB1599">
        <v>0</v>
      </c>
      <c r="AC1599">
        <v>0</v>
      </c>
      <c r="AD1599">
        <v>0</v>
      </c>
      <c r="AE1599" t="s">
        <v>4868</v>
      </c>
      <c r="AF1599" t="s">
        <v>4869</v>
      </c>
      <c r="AG1599">
        <v>0.25</v>
      </c>
      <c r="AH1599" t="s">
        <v>36</v>
      </c>
      <c r="AI1599" t="s">
        <v>37</v>
      </c>
      <c r="AJ1599" t="s">
        <v>38</v>
      </c>
    </row>
    <row r="1600" spans="1:36" x14ac:dyDescent="0.25">
      <c r="A1600" t="s">
        <v>32</v>
      </c>
      <c r="B1600" t="s">
        <v>4870</v>
      </c>
      <c r="C1600">
        <f>YEAR(B1600)</f>
        <v>2004</v>
      </c>
      <c r="D1600">
        <v>69.900000000000006</v>
      </c>
      <c r="E1600">
        <v>55.5</v>
      </c>
      <c r="F1600">
        <v>64.099999999999994</v>
      </c>
      <c r="H1600" s="2">
        <f>IF(F1600-61.53&lt;=0,0,IF(F1600-61.53&lt;=1,1,2))</f>
        <v>2</v>
      </c>
      <c r="I1600">
        <v>69.900000000000006</v>
      </c>
      <c r="J1600">
        <v>55.5</v>
      </c>
      <c r="K1600">
        <v>64.099999999999994</v>
      </c>
      <c r="L1600">
        <v>52.2</v>
      </c>
      <c r="M1600">
        <v>65.8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20.8</v>
      </c>
      <c r="W1600">
        <v>297.2</v>
      </c>
      <c r="X1600">
        <v>1015.5</v>
      </c>
      <c r="Y1600">
        <v>30</v>
      </c>
      <c r="Z1600">
        <v>6.2</v>
      </c>
      <c r="AA1600">
        <v>0</v>
      </c>
      <c r="AB1600">
        <v>0</v>
      </c>
      <c r="AC1600">
        <v>0</v>
      </c>
      <c r="AD1600">
        <v>0</v>
      </c>
      <c r="AE1600" t="s">
        <v>4871</v>
      </c>
      <c r="AF1600" t="s">
        <v>4872</v>
      </c>
      <c r="AG1600">
        <v>0.31</v>
      </c>
      <c r="AH1600" t="s">
        <v>36</v>
      </c>
      <c r="AI1600" t="s">
        <v>37</v>
      </c>
      <c r="AJ1600" t="s">
        <v>38</v>
      </c>
    </row>
    <row r="1601" spans="1:36" x14ac:dyDescent="0.25">
      <c r="A1601" t="s">
        <v>32</v>
      </c>
      <c r="B1601" t="s">
        <v>4873</v>
      </c>
      <c r="C1601">
        <f>YEAR(B1601)</f>
        <v>2004</v>
      </c>
      <c r="D1601">
        <v>68.099999999999994</v>
      </c>
      <c r="E1601">
        <v>59.1</v>
      </c>
      <c r="F1601">
        <v>63.5</v>
      </c>
      <c r="H1601" s="2">
        <f>IF(F1601-61.53&lt;=0,0,IF(F1601-61.53&lt;=1,1,2))</f>
        <v>2</v>
      </c>
      <c r="I1601">
        <v>68.099999999999994</v>
      </c>
      <c r="J1601">
        <v>59.1</v>
      </c>
      <c r="K1601">
        <v>63.5</v>
      </c>
      <c r="L1601">
        <v>54.7</v>
      </c>
      <c r="M1601">
        <v>73.5</v>
      </c>
      <c r="O1601">
        <v>3.1E-2</v>
      </c>
      <c r="P1601">
        <v>100</v>
      </c>
      <c r="Q1601">
        <v>4.17</v>
      </c>
      <c r="R1601" t="s">
        <v>40</v>
      </c>
      <c r="S1601">
        <v>0</v>
      </c>
      <c r="T1601">
        <v>0</v>
      </c>
      <c r="U1601">
        <v>0</v>
      </c>
      <c r="V1601">
        <v>11.4</v>
      </c>
      <c r="W1601">
        <v>301.3</v>
      </c>
      <c r="X1601">
        <v>1013.4</v>
      </c>
      <c r="Y1601">
        <v>75.900000000000006</v>
      </c>
      <c r="Z1601">
        <v>6.8</v>
      </c>
      <c r="AA1601">
        <v>0</v>
      </c>
      <c r="AB1601">
        <v>0</v>
      </c>
      <c r="AC1601">
        <v>0</v>
      </c>
      <c r="AD1601">
        <v>0</v>
      </c>
      <c r="AE1601" t="s">
        <v>4874</v>
      </c>
      <c r="AF1601" t="s">
        <v>4875</v>
      </c>
      <c r="AG1601">
        <v>0.34</v>
      </c>
      <c r="AH1601" t="s">
        <v>56</v>
      </c>
      <c r="AI1601" t="s">
        <v>65</v>
      </c>
      <c r="AJ1601" t="s">
        <v>40</v>
      </c>
    </row>
    <row r="1602" spans="1:36" x14ac:dyDescent="0.25">
      <c r="A1602" t="s">
        <v>32</v>
      </c>
      <c r="B1602" t="s">
        <v>4876</v>
      </c>
      <c r="C1602">
        <f>YEAR(B1602)</f>
        <v>2004</v>
      </c>
      <c r="D1602">
        <v>71.7</v>
      </c>
      <c r="E1602">
        <v>57.3</v>
      </c>
      <c r="F1602">
        <v>64.2</v>
      </c>
      <c r="H1602" s="2">
        <f>IF(F1602-61.53&lt;=0,0,IF(F1602-61.53&lt;=1,1,2))</f>
        <v>2</v>
      </c>
      <c r="I1602">
        <v>71.7</v>
      </c>
      <c r="J1602">
        <v>57.3</v>
      </c>
      <c r="K1602">
        <v>64.2</v>
      </c>
      <c r="L1602">
        <v>55.7</v>
      </c>
      <c r="M1602">
        <v>74.3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17.2</v>
      </c>
      <c r="W1602">
        <v>304.8</v>
      </c>
      <c r="X1602">
        <v>1013.4</v>
      </c>
      <c r="Y1602">
        <v>34.799999999999997</v>
      </c>
      <c r="Z1602">
        <v>6.8</v>
      </c>
      <c r="AA1602">
        <v>0</v>
      </c>
      <c r="AB1602">
        <v>0</v>
      </c>
      <c r="AC1602">
        <v>0</v>
      </c>
      <c r="AD1602">
        <v>0</v>
      </c>
      <c r="AE1602" t="s">
        <v>4877</v>
      </c>
      <c r="AF1602" t="s">
        <v>4878</v>
      </c>
      <c r="AG1602">
        <v>0.37</v>
      </c>
      <c r="AH1602" t="s">
        <v>36</v>
      </c>
      <c r="AI1602" t="s">
        <v>37</v>
      </c>
      <c r="AJ1602" t="s">
        <v>38</v>
      </c>
    </row>
    <row r="1603" spans="1:36" x14ac:dyDescent="0.25">
      <c r="A1603" t="s">
        <v>32</v>
      </c>
      <c r="B1603" t="s">
        <v>4879</v>
      </c>
      <c r="C1603">
        <f>YEAR(B1603)</f>
        <v>2004</v>
      </c>
      <c r="D1603">
        <v>71.7</v>
      </c>
      <c r="E1603">
        <v>57.3</v>
      </c>
      <c r="F1603">
        <v>65.8</v>
      </c>
      <c r="H1603" s="2">
        <f>IF(F1603-61.53&lt;=0,0,IF(F1603-61.53&lt;=1,1,2))</f>
        <v>2</v>
      </c>
      <c r="I1603">
        <v>71.7</v>
      </c>
      <c r="J1603">
        <v>57.3</v>
      </c>
      <c r="K1603">
        <v>65.8</v>
      </c>
      <c r="L1603">
        <v>57</v>
      </c>
      <c r="M1603">
        <v>74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17.2</v>
      </c>
      <c r="W1603">
        <v>309.7</v>
      </c>
      <c r="X1603">
        <v>1015.1</v>
      </c>
      <c r="Y1603">
        <v>30</v>
      </c>
      <c r="Z1603">
        <v>6.8</v>
      </c>
      <c r="AA1603">
        <v>0</v>
      </c>
      <c r="AB1603">
        <v>0</v>
      </c>
      <c r="AC1603">
        <v>0</v>
      </c>
      <c r="AD1603">
        <v>0</v>
      </c>
      <c r="AE1603" t="s">
        <v>4880</v>
      </c>
      <c r="AF1603" t="s">
        <v>4881</v>
      </c>
      <c r="AG1603">
        <v>0.41</v>
      </c>
      <c r="AH1603" t="s">
        <v>36</v>
      </c>
      <c r="AI1603" t="s">
        <v>37</v>
      </c>
      <c r="AJ1603" t="s">
        <v>38</v>
      </c>
    </row>
    <row r="1604" spans="1:36" x14ac:dyDescent="0.25">
      <c r="A1604" t="s">
        <v>32</v>
      </c>
      <c r="B1604" t="s">
        <v>4882</v>
      </c>
      <c r="C1604">
        <f>YEAR(B1604)</f>
        <v>2004</v>
      </c>
      <c r="D1604">
        <v>73.5</v>
      </c>
      <c r="E1604">
        <v>57.3</v>
      </c>
      <c r="F1604">
        <v>66.2</v>
      </c>
      <c r="G1604" s="2">
        <f>AVERAGE(F1604:F1695)</f>
        <v>77.208695652173915</v>
      </c>
      <c r="H1604" s="2">
        <f>IF(F1604-77.21&lt;=0,0,IF(F1604-77.21&lt;=1,1,2))</f>
        <v>0</v>
      </c>
      <c r="I1604">
        <v>73.5</v>
      </c>
      <c r="J1604">
        <v>57.3</v>
      </c>
      <c r="K1604">
        <v>66.2</v>
      </c>
      <c r="L1604">
        <v>57.1</v>
      </c>
      <c r="M1604">
        <v>73.5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10.3</v>
      </c>
      <c r="W1604">
        <v>240.3</v>
      </c>
      <c r="X1604">
        <v>1016.9</v>
      </c>
      <c r="Y1604">
        <v>30</v>
      </c>
      <c r="Z1604">
        <v>6.7</v>
      </c>
      <c r="AA1604">
        <v>0</v>
      </c>
      <c r="AB1604">
        <v>0</v>
      </c>
      <c r="AC1604">
        <v>0</v>
      </c>
      <c r="AD1604">
        <v>0</v>
      </c>
      <c r="AE1604" t="s">
        <v>4883</v>
      </c>
      <c r="AF1604" t="s">
        <v>4884</v>
      </c>
      <c r="AG1604">
        <v>0.44</v>
      </c>
      <c r="AH1604" t="s">
        <v>36</v>
      </c>
      <c r="AI1604" t="s">
        <v>37</v>
      </c>
      <c r="AJ1604" t="s">
        <v>38</v>
      </c>
    </row>
    <row r="1605" spans="1:36" x14ac:dyDescent="0.25">
      <c r="A1605" t="s">
        <v>32</v>
      </c>
      <c r="B1605" t="s">
        <v>4885</v>
      </c>
      <c r="C1605">
        <f>YEAR(B1605)</f>
        <v>2004</v>
      </c>
      <c r="D1605">
        <v>73.5</v>
      </c>
      <c r="E1605">
        <v>59.1</v>
      </c>
      <c r="F1605">
        <v>68</v>
      </c>
      <c r="H1605" s="2">
        <f>IF(F1605-77.21&lt;=0,0,IF(F1605-77.21&lt;=1,1,2))</f>
        <v>0</v>
      </c>
      <c r="I1605">
        <v>73.5</v>
      </c>
      <c r="J1605">
        <v>59.1</v>
      </c>
      <c r="K1605">
        <v>68</v>
      </c>
      <c r="L1605">
        <v>55.1</v>
      </c>
      <c r="M1605">
        <v>64.099999999999994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20.8</v>
      </c>
      <c r="W1605">
        <v>293.10000000000002</v>
      </c>
      <c r="X1605">
        <v>1016.3</v>
      </c>
      <c r="Y1605">
        <v>30</v>
      </c>
      <c r="Z1605">
        <v>6.4</v>
      </c>
      <c r="AA1605">
        <v>0</v>
      </c>
      <c r="AB1605">
        <v>0</v>
      </c>
      <c r="AC1605">
        <v>0</v>
      </c>
      <c r="AD1605">
        <v>0</v>
      </c>
      <c r="AE1605" t="s">
        <v>4886</v>
      </c>
      <c r="AF1605" t="s">
        <v>4887</v>
      </c>
      <c r="AG1605">
        <v>0.47</v>
      </c>
      <c r="AH1605" t="s">
        <v>36</v>
      </c>
      <c r="AI1605" t="s">
        <v>37</v>
      </c>
      <c r="AJ1605" t="s">
        <v>38</v>
      </c>
    </row>
    <row r="1606" spans="1:36" x14ac:dyDescent="0.25">
      <c r="A1606" t="s">
        <v>32</v>
      </c>
      <c r="B1606" t="s">
        <v>4888</v>
      </c>
      <c r="C1606">
        <f>YEAR(B1606)</f>
        <v>2004</v>
      </c>
      <c r="D1606">
        <v>75.3</v>
      </c>
      <c r="E1606">
        <v>62.7</v>
      </c>
      <c r="F1606">
        <v>69.400000000000006</v>
      </c>
      <c r="H1606" s="2">
        <f>IF(F1606-77.21&lt;=0,0,IF(F1606-77.21&lt;=1,1,2))</f>
        <v>0</v>
      </c>
      <c r="I1606">
        <v>75.3</v>
      </c>
      <c r="J1606">
        <v>62.7</v>
      </c>
      <c r="K1606">
        <v>69.400000000000006</v>
      </c>
      <c r="L1606">
        <v>57.8</v>
      </c>
      <c r="M1606">
        <v>67.3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9.1999999999999993</v>
      </c>
      <c r="W1606">
        <v>110.1</v>
      </c>
      <c r="X1606">
        <v>1014.5</v>
      </c>
      <c r="Y1606">
        <v>30</v>
      </c>
      <c r="Z1606">
        <v>6.5</v>
      </c>
      <c r="AA1606">
        <v>0</v>
      </c>
      <c r="AB1606">
        <v>0</v>
      </c>
      <c r="AC1606">
        <v>0</v>
      </c>
      <c r="AD1606">
        <v>0</v>
      </c>
      <c r="AE1606" t="s">
        <v>4889</v>
      </c>
      <c r="AF1606" t="s">
        <v>4890</v>
      </c>
      <c r="AG1606">
        <v>0.5</v>
      </c>
      <c r="AH1606" t="s">
        <v>36</v>
      </c>
      <c r="AI1606" t="s">
        <v>37</v>
      </c>
      <c r="AJ1606" t="s">
        <v>38</v>
      </c>
    </row>
    <row r="1607" spans="1:36" x14ac:dyDescent="0.25">
      <c r="A1607" t="s">
        <v>32</v>
      </c>
      <c r="B1607" t="s">
        <v>4891</v>
      </c>
      <c r="C1607">
        <f>YEAR(B1607)</f>
        <v>2004</v>
      </c>
      <c r="D1607">
        <v>89.7</v>
      </c>
      <c r="E1607">
        <v>66.3</v>
      </c>
      <c r="F1607">
        <v>76.400000000000006</v>
      </c>
      <c r="H1607" s="2">
        <f>IF(F1607-77.21&lt;=0,0,IF(F1607-77.21&lt;=1,1,2))</f>
        <v>0</v>
      </c>
      <c r="I1607">
        <v>86.8</v>
      </c>
      <c r="J1607">
        <v>66.3</v>
      </c>
      <c r="K1607">
        <v>75.5</v>
      </c>
      <c r="L1607">
        <v>50.5</v>
      </c>
      <c r="M1607">
        <v>42.9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20.8</v>
      </c>
      <c r="W1607">
        <v>153.4</v>
      </c>
      <c r="X1607">
        <v>1012.2</v>
      </c>
      <c r="Y1607">
        <v>65.400000000000006</v>
      </c>
      <c r="Z1607">
        <v>6.6</v>
      </c>
      <c r="AA1607">
        <v>0</v>
      </c>
      <c r="AB1607">
        <v>0</v>
      </c>
      <c r="AC1607">
        <v>0</v>
      </c>
      <c r="AD1607">
        <v>0</v>
      </c>
      <c r="AE1607" t="s">
        <v>4892</v>
      </c>
      <c r="AF1607" t="s">
        <v>4893</v>
      </c>
      <c r="AG1607">
        <v>0.54</v>
      </c>
      <c r="AH1607" t="s">
        <v>36</v>
      </c>
      <c r="AI1607" t="s">
        <v>37</v>
      </c>
      <c r="AJ1607" t="s">
        <v>38</v>
      </c>
    </row>
    <row r="1608" spans="1:36" x14ac:dyDescent="0.25">
      <c r="A1608" t="s">
        <v>32</v>
      </c>
      <c r="B1608" t="s">
        <v>4894</v>
      </c>
      <c r="C1608">
        <f>YEAR(B1608)</f>
        <v>2004</v>
      </c>
      <c r="D1608">
        <v>84.3</v>
      </c>
      <c r="E1608">
        <v>66.3</v>
      </c>
      <c r="F1608">
        <v>75.599999999999994</v>
      </c>
      <c r="H1608" s="2">
        <f>IF(F1608-77.21&lt;=0,0,IF(F1608-77.21&lt;=1,1,2))</f>
        <v>0</v>
      </c>
      <c r="I1608">
        <v>82.8</v>
      </c>
      <c r="J1608">
        <v>66.3</v>
      </c>
      <c r="K1608">
        <v>75.5</v>
      </c>
      <c r="L1608">
        <v>56</v>
      </c>
      <c r="M1608">
        <v>53.4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28.9</v>
      </c>
      <c r="W1608">
        <v>179.8</v>
      </c>
      <c r="X1608">
        <v>1009.9</v>
      </c>
      <c r="Y1608">
        <v>55.2</v>
      </c>
      <c r="Z1608">
        <v>6.8</v>
      </c>
      <c r="AA1608">
        <v>0</v>
      </c>
      <c r="AB1608">
        <v>0</v>
      </c>
      <c r="AC1608">
        <v>0</v>
      </c>
      <c r="AD1608">
        <v>0</v>
      </c>
      <c r="AE1608" t="s">
        <v>4895</v>
      </c>
      <c r="AF1608" t="s">
        <v>4896</v>
      </c>
      <c r="AG1608">
        <v>0.56999999999999995</v>
      </c>
      <c r="AH1608" t="s">
        <v>36</v>
      </c>
      <c r="AI1608" t="s">
        <v>37</v>
      </c>
      <c r="AJ1608" t="s">
        <v>38</v>
      </c>
    </row>
    <row r="1609" spans="1:36" x14ac:dyDescent="0.25">
      <c r="A1609" t="s">
        <v>32</v>
      </c>
      <c r="B1609" t="s">
        <v>4897</v>
      </c>
      <c r="C1609">
        <f>YEAR(B1609)</f>
        <v>2004</v>
      </c>
      <c r="D1609">
        <v>73.5</v>
      </c>
      <c r="E1609">
        <v>60.9</v>
      </c>
      <c r="F1609">
        <v>67.8</v>
      </c>
      <c r="H1609" s="2">
        <f>IF(F1609-77.21&lt;=0,0,IF(F1609-77.21&lt;=1,1,2))</f>
        <v>0</v>
      </c>
      <c r="I1609">
        <v>73.5</v>
      </c>
      <c r="J1609">
        <v>60.9</v>
      </c>
      <c r="K1609">
        <v>67.8</v>
      </c>
      <c r="L1609">
        <v>59.5</v>
      </c>
      <c r="M1609">
        <v>75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10.3</v>
      </c>
      <c r="W1609">
        <v>28.1</v>
      </c>
      <c r="X1609">
        <v>1013.2</v>
      </c>
      <c r="Y1609">
        <v>39.200000000000003</v>
      </c>
      <c r="Z1609">
        <v>6.8</v>
      </c>
      <c r="AA1609">
        <v>0</v>
      </c>
      <c r="AB1609">
        <v>0</v>
      </c>
      <c r="AC1609">
        <v>0</v>
      </c>
      <c r="AD1609">
        <v>0</v>
      </c>
      <c r="AE1609" t="s">
        <v>4898</v>
      </c>
      <c r="AF1609" t="s">
        <v>4899</v>
      </c>
      <c r="AG1609">
        <v>0.61</v>
      </c>
      <c r="AH1609" t="s">
        <v>36</v>
      </c>
      <c r="AI1609" t="s">
        <v>702</v>
      </c>
      <c r="AJ1609" t="s">
        <v>38</v>
      </c>
    </row>
    <row r="1610" spans="1:36" x14ac:dyDescent="0.25">
      <c r="A1610" t="s">
        <v>32</v>
      </c>
      <c r="B1610" t="s">
        <v>4900</v>
      </c>
      <c r="C1610">
        <f>YEAR(B1610)</f>
        <v>2004</v>
      </c>
      <c r="D1610">
        <v>77.099999999999994</v>
      </c>
      <c r="E1610">
        <v>60.9</v>
      </c>
      <c r="F1610">
        <v>68.5</v>
      </c>
      <c r="H1610" s="2">
        <f>IF(F1610-77.21&lt;=0,0,IF(F1610-77.21&lt;=1,1,2))</f>
        <v>0</v>
      </c>
      <c r="I1610">
        <v>77.099999999999994</v>
      </c>
      <c r="J1610">
        <v>60.9</v>
      </c>
      <c r="K1610">
        <v>68.5</v>
      </c>
      <c r="L1610">
        <v>59.3</v>
      </c>
      <c r="M1610">
        <v>73.2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11.4</v>
      </c>
      <c r="W1610">
        <v>303.39999999999998</v>
      </c>
      <c r="X1610">
        <v>1015.5</v>
      </c>
      <c r="Y1610">
        <v>30</v>
      </c>
      <c r="Z1610">
        <v>6.7</v>
      </c>
      <c r="AA1610">
        <v>0</v>
      </c>
      <c r="AB1610">
        <v>0</v>
      </c>
      <c r="AC1610">
        <v>0</v>
      </c>
      <c r="AD1610">
        <v>0</v>
      </c>
      <c r="AE1610" t="s">
        <v>4901</v>
      </c>
      <c r="AF1610" t="s">
        <v>4902</v>
      </c>
      <c r="AG1610">
        <v>0.64</v>
      </c>
      <c r="AH1610" t="s">
        <v>36</v>
      </c>
      <c r="AI1610" t="s">
        <v>37</v>
      </c>
      <c r="AJ1610" t="s">
        <v>38</v>
      </c>
    </row>
    <row r="1611" spans="1:36" x14ac:dyDescent="0.25">
      <c r="A1611" t="s">
        <v>32</v>
      </c>
      <c r="B1611" t="s">
        <v>4903</v>
      </c>
      <c r="C1611">
        <f>YEAR(B1611)</f>
        <v>2004</v>
      </c>
      <c r="D1611">
        <v>73.5</v>
      </c>
      <c r="E1611">
        <v>60.9</v>
      </c>
      <c r="F1611">
        <v>68.8</v>
      </c>
      <c r="H1611" s="2">
        <f>IF(F1611-77.21&lt;=0,0,IF(F1611-77.21&lt;=1,1,2))</f>
        <v>0</v>
      </c>
      <c r="I1611">
        <v>73.5</v>
      </c>
      <c r="J1611">
        <v>60.9</v>
      </c>
      <c r="K1611">
        <v>68.8</v>
      </c>
      <c r="L1611">
        <v>60.1</v>
      </c>
      <c r="M1611">
        <v>74.599999999999994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20.8</v>
      </c>
      <c r="W1611">
        <v>293.7</v>
      </c>
      <c r="X1611">
        <v>1016</v>
      </c>
      <c r="Y1611">
        <v>31.7</v>
      </c>
      <c r="Z1611">
        <v>6.8</v>
      </c>
      <c r="AA1611">
        <v>0</v>
      </c>
      <c r="AB1611">
        <v>0</v>
      </c>
      <c r="AC1611">
        <v>0</v>
      </c>
      <c r="AD1611">
        <v>0</v>
      </c>
      <c r="AE1611" t="s">
        <v>4904</v>
      </c>
      <c r="AF1611" t="s">
        <v>4905</v>
      </c>
      <c r="AG1611">
        <v>0.68</v>
      </c>
      <c r="AH1611" t="s">
        <v>36</v>
      </c>
      <c r="AI1611" t="s">
        <v>37</v>
      </c>
      <c r="AJ1611" t="s">
        <v>38</v>
      </c>
    </row>
    <row r="1612" spans="1:36" x14ac:dyDescent="0.25">
      <c r="A1612" t="s">
        <v>32</v>
      </c>
      <c r="B1612" t="s">
        <v>4906</v>
      </c>
      <c r="C1612">
        <f>YEAR(B1612)</f>
        <v>2004</v>
      </c>
      <c r="D1612">
        <v>75.3</v>
      </c>
      <c r="E1612">
        <v>68.099999999999994</v>
      </c>
      <c r="F1612">
        <v>71.7</v>
      </c>
      <c r="H1612" s="2">
        <f>IF(F1612-77.21&lt;=0,0,IF(F1612-77.21&lt;=1,1,2))</f>
        <v>0</v>
      </c>
      <c r="I1612">
        <v>75.3</v>
      </c>
      <c r="J1612">
        <v>68.099999999999994</v>
      </c>
      <c r="K1612">
        <v>71.7</v>
      </c>
      <c r="L1612">
        <v>58</v>
      </c>
      <c r="M1612">
        <v>62.4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21.9</v>
      </c>
      <c r="W1612">
        <v>289.10000000000002</v>
      </c>
      <c r="X1612">
        <v>1015.7</v>
      </c>
      <c r="Y1612">
        <v>30</v>
      </c>
      <c r="Z1612">
        <v>6.8</v>
      </c>
      <c r="AA1612">
        <v>0</v>
      </c>
      <c r="AB1612">
        <v>0</v>
      </c>
      <c r="AC1612">
        <v>0</v>
      </c>
      <c r="AD1612">
        <v>0</v>
      </c>
      <c r="AE1612" t="s">
        <v>4907</v>
      </c>
      <c r="AF1612" t="s">
        <v>4908</v>
      </c>
      <c r="AG1612">
        <v>0.75</v>
      </c>
      <c r="AH1612" t="s">
        <v>36</v>
      </c>
      <c r="AI1612" t="s">
        <v>37</v>
      </c>
      <c r="AJ1612" t="s">
        <v>38</v>
      </c>
    </row>
    <row r="1613" spans="1:36" x14ac:dyDescent="0.25">
      <c r="A1613" t="s">
        <v>32</v>
      </c>
      <c r="B1613" t="s">
        <v>4909</v>
      </c>
      <c r="C1613">
        <f>YEAR(B1613)</f>
        <v>2004</v>
      </c>
      <c r="D1613">
        <v>77.099999999999994</v>
      </c>
      <c r="E1613">
        <v>71.7</v>
      </c>
      <c r="F1613">
        <v>74.400000000000006</v>
      </c>
      <c r="H1613" s="2">
        <f>IF(F1613-77.21&lt;=0,0,IF(F1613-77.21&lt;=1,1,2))</f>
        <v>0</v>
      </c>
      <c r="I1613">
        <v>77.099999999999994</v>
      </c>
      <c r="J1613">
        <v>71.7</v>
      </c>
      <c r="K1613">
        <v>74.400000000000006</v>
      </c>
      <c r="L1613">
        <v>56.3</v>
      </c>
      <c r="M1613">
        <v>53.3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20.8</v>
      </c>
      <c r="W1613">
        <v>292.60000000000002</v>
      </c>
      <c r="X1613">
        <v>1015.9</v>
      </c>
      <c r="Y1613">
        <v>0</v>
      </c>
      <c r="Z1613">
        <v>6.2</v>
      </c>
      <c r="AA1613">
        <v>0</v>
      </c>
      <c r="AB1613">
        <v>0</v>
      </c>
      <c r="AC1613">
        <v>0</v>
      </c>
      <c r="AD1613">
        <v>0</v>
      </c>
      <c r="AE1613" t="s">
        <v>4910</v>
      </c>
      <c r="AF1613" t="s">
        <v>4911</v>
      </c>
      <c r="AG1613">
        <v>0.75</v>
      </c>
      <c r="AH1613" t="s">
        <v>330</v>
      </c>
      <c r="AI1613" t="s">
        <v>37</v>
      </c>
      <c r="AJ1613" t="s">
        <v>331</v>
      </c>
    </row>
    <row r="1614" spans="1:36" x14ac:dyDescent="0.25">
      <c r="A1614" t="s">
        <v>32</v>
      </c>
      <c r="B1614" t="s">
        <v>4912</v>
      </c>
      <c r="C1614">
        <f>YEAR(B1614)</f>
        <v>2004</v>
      </c>
      <c r="D1614">
        <v>78.900000000000006</v>
      </c>
      <c r="E1614">
        <v>69.900000000000006</v>
      </c>
      <c r="F1614">
        <v>74.599999999999994</v>
      </c>
      <c r="H1614" s="2">
        <f>IF(F1614-77.21&lt;=0,0,IF(F1614-77.21&lt;=1,1,2))</f>
        <v>0</v>
      </c>
      <c r="I1614">
        <v>78.900000000000006</v>
      </c>
      <c r="J1614">
        <v>69.900000000000006</v>
      </c>
      <c r="K1614">
        <v>74.599999999999994</v>
      </c>
      <c r="L1614">
        <v>57.8</v>
      </c>
      <c r="M1614">
        <v>56.3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17.2</v>
      </c>
      <c r="W1614">
        <v>295.89999999999998</v>
      </c>
      <c r="X1614">
        <v>1016.6</v>
      </c>
      <c r="Y1614">
        <v>30</v>
      </c>
      <c r="Z1614">
        <v>6.3</v>
      </c>
      <c r="AA1614">
        <v>0</v>
      </c>
      <c r="AB1614">
        <v>0</v>
      </c>
      <c r="AC1614">
        <v>0</v>
      </c>
      <c r="AD1614">
        <v>0</v>
      </c>
      <c r="AE1614" t="s">
        <v>4913</v>
      </c>
      <c r="AF1614" t="s">
        <v>4914</v>
      </c>
      <c r="AG1614">
        <v>0.78</v>
      </c>
      <c r="AH1614" t="s">
        <v>36</v>
      </c>
      <c r="AI1614" t="s">
        <v>37</v>
      </c>
      <c r="AJ1614" t="s">
        <v>38</v>
      </c>
    </row>
    <row r="1615" spans="1:36" x14ac:dyDescent="0.25">
      <c r="A1615" t="s">
        <v>32</v>
      </c>
      <c r="B1615" t="s">
        <v>4915</v>
      </c>
      <c r="C1615">
        <f>YEAR(B1615)</f>
        <v>2004</v>
      </c>
      <c r="D1615">
        <v>78.900000000000006</v>
      </c>
      <c r="E1615">
        <v>62.7</v>
      </c>
      <c r="F1615">
        <v>71.8</v>
      </c>
      <c r="H1615" s="2">
        <f>IF(F1615-77.21&lt;=0,0,IF(F1615-77.21&lt;=1,1,2))</f>
        <v>0</v>
      </c>
      <c r="I1615">
        <v>78.900000000000006</v>
      </c>
      <c r="J1615">
        <v>62.7</v>
      </c>
      <c r="K1615">
        <v>71.8</v>
      </c>
      <c r="L1615">
        <v>58.7</v>
      </c>
      <c r="M1615">
        <v>64.900000000000006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10.3</v>
      </c>
      <c r="W1615">
        <v>119.8</v>
      </c>
      <c r="X1615">
        <v>1017.1</v>
      </c>
      <c r="Y1615">
        <v>0</v>
      </c>
      <c r="Z1615">
        <v>6.2</v>
      </c>
      <c r="AA1615">
        <v>0</v>
      </c>
      <c r="AB1615">
        <v>0</v>
      </c>
      <c r="AC1615">
        <v>0</v>
      </c>
      <c r="AD1615">
        <v>0</v>
      </c>
      <c r="AE1615" t="s">
        <v>4916</v>
      </c>
      <c r="AF1615" t="s">
        <v>4917</v>
      </c>
      <c r="AG1615">
        <v>0.81</v>
      </c>
      <c r="AH1615" t="s">
        <v>330</v>
      </c>
      <c r="AI1615" t="s">
        <v>37</v>
      </c>
      <c r="AJ1615" t="s">
        <v>331</v>
      </c>
    </row>
    <row r="1616" spans="1:36" x14ac:dyDescent="0.25">
      <c r="A1616" t="s">
        <v>32</v>
      </c>
      <c r="B1616" t="s">
        <v>4918</v>
      </c>
      <c r="C1616">
        <f>YEAR(B1616)</f>
        <v>2004</v>
      </c>
      <c r="D1616">
        <v>80.7</v>
      </c>
      <c r="E1616">
        <v>64.5</v>
      </c>
      <c r="F1616">
        <v>73.400000000000006</v>
      </c>
      <c r="H1616" s="2">
        <f>IF(F1616-77.21&lt;=0,0,IF(F1616-77.21&lt;=1,1,2))</f>
        <v>0</v>
      </c>
      <c r="I1616">
        <v>81.2</v>
      </c>
      <c r="J1616">
        <v>64.5</v>
      </c>
      <c r="K1616">
        <v>73.400000000000006</v>
      </c>
      <c r="L1616">
        <v>56.3</v>
      </c>
      <c r="M1616">
        <v>56.1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9.1999999999999993</v>
      </c>
      <c r="W1616">
        <v>108.5</v>
      </c>
      <c r="X1616">
        <v>1015.2</v>
      </c>
      <c r="Y1616">
        <v>0</v>
      </c>
      <c r="Z1616">
        <v>6.2</v>
      </c>
      <c r="AA1616">
        <v>0</v>
      </c>
      <c r="AB1616">
        <v>0</v>
      </c>
      <c r="AC1616">
        <v>0</v>
      </c>
      <c r="AD1616">
        <v>0</v>
      </c>
      <c r="AE1616" t="s">
        <v>4919</v>
      </c>
      <c r="AF1616" t="s">
        <v>4920</v>
      </c>
      <c r="AG1616">
        <v>0.85</v>
      </c>
      <c r="AH1616" t="s">
        <v>330</v>
      </c>
      <c r="AI1616" t="s">
        <v>37</v>
      </c>
      <c r="AJ1616" t="s">
        <v>331</v>
      </c>
    </row>
    <row r="1617" spans="1:36" x14ac:dyDescent="0.25">
      <c r="A1617" t="s">
        <v>32</v>
      </c>
      <c r="B1617" t="s">
        <v>4921</v>
      </c>
      <c r="C1617">
        <f>YEAR(B1617)</f>
        <v>2004</v>
      </c>
      <c r="D1617">
        <v>84.3</v>
      </c>
      <c r="E1617">
        <v>66.3</v>
      </c>
      <c r="F1617">
        <v>75.3</v>
      </c>
      <c r="H1617" s="2">
        <f>IF(F1617-77.21&lt;=0,0,IF(F1617-77.21&lt;=1,1,2))</f>
        <v>0</v>
      </c>
      <c r="I1617">
        <v>84.5</v>
      </c>
      <c r="J1617">
        <v>66.3</v>
      </c>
      <c r="K1617">
        <v>75.5</v>
      </c>
      <c r="L1617">
        <v>56</v>
      </c>
      <c r="M1617">
        <v>51.9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9.1999999999999993</v>
      </c>
      <c r="W1617">
        <v>122.7</v>
      </c>
      <c r="X1617">
        <v>1013.2</v>
      </c>
      <c r="Y1617">
        <v>0</v>
      </c>
      <c r="Z1617">
        <v>6.2</v>
      </c>
      <c r="AA1617">
        <v>0</v>
      </c>
      <c r="AB1617">
        <v>0</v>
      </c>
      <c r="AC1617">
        <v>0</v>
      </c>
      <c r="AD1617">
        <v>0</v>
      </c>
      <c r="AE1617" t="s">
        <v>4922</v>
      </c>
      <c r="AF1617" t="s">
        <v>4923</v>
      </c>
      <c r="AG1617">
        <v>0.88</v>
      </c>
      <c r="AH1617" t="s">
        <v>330</v>
      </c>
      <c r="AI1617" t="s">
        <v>37</v>
      </c>
      <c r="AJ1617" t="s">
        <v>331</v>
      </c>
    </row>
    <row r="1618" spans="1:36" x14ac:dyDescent="0.25">
      <c r="A1618" t="s">
        <v>32</v>
      </c>
      <c r="B1618" t="s">
        <v>4924</v>
      </c>
      <c r="C1618">
        <f>YEAR(B1618)</f>
        <v>2004</v>
      </c>
      <c r="D1618">
        <v>80.7</v>
      </c>
      <c r="E1618">
        <v>66.3</v>
      </c>
      <c r="F1618">
        <v>75</v>
      </c>
      <c r="H1618" s="2">
        <f>IF(F1618-77.21&lt;=0,0,IF(F1618-77.21&lt;=1,1,2))</f>
        <v>0</v>
      </c>
      <c r="I1618">
        <v>81.900000000000006</v>
      </c>
      <c r="J1618">
        <v>66.3</v>
      </c>
      <c r="K1618">
        <v>75.099999999999994</v>
      </c>
      <c r="L1618">
        <v>62.8</v>
      </c>
      <c r="M1618">
        <v>66.8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25.3</v>
      </c>
      <c r="W1618">
        <v>286.7</v>
      </c>
      <c r="X1618">
        <v>1012.5</v>
      </c>
      <c r="Y1618">
        <v>30</v>
      </c>
      <c r="Z1618">
        <v>6.3</v>
      </c>
      <c r="AA1618">
        <v>0</v>
      </c>
      <c r="AB1618">
        <v>0</v>
      </c>
      <c r="AC1618">
        <v>0</v>
      </c>
      <c r="AD1618">
        <v>0</v>
      </c>
      <c r="AE1618" t="s">
        <v>4925</v>
      </c>
      <c r="AF1618" t="s">
        <v>4926</v>
      </c>
      <c r="AG1618">
        <v>0.92</v>
      </c>
      <c r="AH1618" t="s">
        <v>36</v>
      </c>
      <c r="AI1618" t="s">
        <v>37</v>
      </c>
      <c r="AJ1618" t="s">
        <v>38</v>
      </c>
    </row>
    <row r="1619" spans="1:36" x14ac:dyDescent="0.25">
      <c r="A1619" t="s">
        <v>32</v>
      </c>
      <c r="B1619" t="s">
        <v>4927</v>
      </c>
      <c r="C1619">
        <f>YEAR(B1619)</f>
        <v>2004</v>
      </c>
      <c r="D1619">
        <v>82.5</v>
      </c>
      <c r="E1619">
        <v>68.099999999999994</v>
      </c>
      <c r="F1619">
        <v>76.400000000000006</v>
      </c>
      <c r="H1619" s="2">
        <f>IF(F1619-77.21&lt;=0,0,IF(F1619-77.21&lt;=1,1,2))</f>
        <v>0</v>
      </c>
      <c r="I1619">
        <v>83</v>
      </c>
      <c r="J1619">
        <v>68.099999999999994</v>
      </c>
      <c r="K1619">
        <v>76.7</v>
      </c>
      <c r="L1619">
        <v>60.9</v>
      </c>
      <c r="M1619">
        <v>59.2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13.9</v>
      </c>
      <c r="W1619">
        <v>296.60000000000002</v>
      </c>
      <c r="X1619">
        <v>1010</v>
      </c>
      <c r="Y1619">
        <v>0</v>
      </c>
      <c r="Z1619">
        <v>6.2</v>
      </c>
      <c r="AA1619">
        <v>0</v>
      </c>
      <c r="AB1619">
        <v>0</v>
      </c>
      <c r="AC1619">
        <v>0</v>
      </c>
      <c r="AD1619">
        <v>0</v>
      </c>
      <c r="AE1619" t="s">
        <v>4928</v>
      </c>
      <c r="AF1619" t="s">
        <v>4929</v>
      </c>
      <c r="AG1619">
        <v>0.95</v>
      </c>
      <c r="AH1619" t="s">
        <v>330</v>
      </c>
      <c r="AI1619" t="s">
        <v>37</v>
      </c>
      <c r="AJ1619" t="s">
        <v>331</v>
      </c>
    </row>
    <row r="1620" spans="1:36" x14ac:dyDescent="0.25">
      <c r="A1620" t="s">
        <v>32</v>
      </c>
      <c r="B1620" t="s">
        <v>4930</v>
      </c>
      <c r="C1620">
        <f>YEAR(B1620)</f>
        <v>2004</v>
      </c>
      <c r="D1620">
        <v>86.1</v>
      </c>
      <c r="E1620">
        <v>71.7</v>
      </c>
      <c r="F1620">
        <v>78.8</v>
      </c>
      <c r="H1620" s="2">
        <f>IF(F1620-77.21&lt;=0,0,IF(F1620-77.21&lt;=1,1,2))</f>
        <v>2</v>
      </c>
      <c r="I1620">
        <v>87.6</v>
      </c>
      <c r="J1620">
        <v>71.7</v>
      </c>
      <c r="K1620">
        <v>78.900000000000006</v>
      </c>
      <c r="L1620">
        <v>58.7</v>
      </c>
      <c r="M1620">
        <v>51.4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9.1999999999999993</v>
      </c>
      <c r="W1620">
        <v>118.6</v>
      </c>
      <c r="X1620">
        <v>1009.1</v>
      </c>
      <c r="Y1620">
        <v>0</v>
      </c>
      <c r="Z1620">
        <v>6.2</v>
      </c>
      <c r="AA1620">
        <v>0</v>
      </c>
      <c r="AB1620">
        <v>0</v>
      </c>
      <c r="AC1620">
        <v>0</v>
      </c>
      <c r="AD1620">
        <v>0</v>
      </c>
      <c r="AE1620" t="s">
        <v>4931</v>
      </c>
      <c r="AF1620" t="s">
        <v>4932</v>
      </c>
      <c r="AG1620">
        <v>0</v>
      </c>
      <c r="AH1620" t="s">
        <v>330</v>
      </c>
      <c r="AI1620" t="s">
        <v>37</v>
      </c>
      <c r="AJ1620" t="s">
        <v>331</v>
      </c>
    </row>
    <row r="1621" spans="1:36" x14ac:dyDescent="0.25">
      <c r="A1621" t="s">
        <v>32</v>
      </c>
      <c r="B1621" t="s">
        <v>4933</v>
      </c>
      <c r="C1621">
        <f>YEAR(B1621)</f>
        <v>2004</v>
      </c>
      <c r="D1621">
        <v>91.5</v>
      </c>
      <c r="E1621">
        <v>71.7</v>
      </c>
      <c r="F1621">
        <v>80.3</v>
      </c>
      <c r="H1621" s="2">
        <f>IF(F1621-77.21&lt;=0,0,IF(F1621-77.21&lt;=1,1,2))</f>
        <v>2</v>
      </c>
      <c r="I1621">
        <v>89.7</v>
      </c>
      <c r="J1621">
        <v>71.7</v>
      </c>
      <c r="K1621">
        <v>79.5</v>
      </c>
      <c r="L1621">
        <v>58.9</v>
      </c>
      <c r="M1621">
        <v>51.7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26.4</v>
      </c>
      <c r="W1621">
        <v>187.1</v>
      </c>
      <c r="X1621">
        <v>1005.9</v>
      </c>
      <c r="Y1621">
        <v>60.6</v>
      </c>
      <c r="Z1621">
        <v>6.6</v>
      </c>
      <c r="AA1621">
        <v>0</v>
      </c>
      <c r="AB1621">
        <v>0</v>
      </c>
      <c r="AC1621">
        <v>0</v>
      </c>
      <c r="AD1621">
        <v>0</v>
      </c>
      <c r="AE1621" t="s">
        <v>4934</v>
      </c>
      <c r="AF1621" t="s">
        <v>4935</v>
      </c>
      <c r="AG1621">
        <v>0.02</v>
      </c>
      <c r="AH1621" t="s">
        <v>36</v>
      </c>
      <c r="AI1621" t="s">
        <v>37</v>
      </c>
      <c r="AJ1621" t="s">
        <v>38</v>
      </c>
    </row>
    <row r="1622" spans="1:36" x14ac:dyDescent="0.25">
      <c r="A1622" t="s">
        <v>32</v>
      </c>
      <c r="B1622" t="s">
        <v>4936</v>
      </c>
      <c r="C1622">
        <f>YEAR(B1622)</f>
        <v>2004</v>
      </c>
      <c r="D1622">
        <v>78.900000000000006</v>
      </c>
      <c r="E1622">
        <v>68.099999999999994</v>
      </c>
      <c r="F1622">
        <v>73.8</v>
      </c>
      <c r="H1622" s="2">
        <f>IF(F1622-77.21&lt;=0,0,IF(F1622-77.21&lt;=1,1,2))</f>
        <v>0</v>
      </c>
      <c r="I1622">
        <v>78.900000000000006</v>
      </c>
      <c r="J1622">
        <v>68.099999999999994</v>
      </c>
      <c r="K1622">
        <v>73.8</v>
      </c>
      <c r="L1622">
        <v>63.1</v>
      </c>
      <c r="M1622">
        <v>69.599999999999994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21.9</v>
      </c>
      <c r="W1622">
        <v>287.7</v>
      </c>
      <c r="X1622">
        <v>1006.5</v>
      </c>
      <c r="Y1622">
        <v>35.799999999999997</v>
      </c>
      <c r="Z1622">
        <v>6.8</v>
      </c>
      <c r="AA1622">
        <v>0</v>
      </c>
      <c r="AB1622">
        <v>0</v>
      </c>
      <c r="AC1622">
        <v>0</v>
      </c>
      <c r="AD1622">
        <v>0</v>
      </c>
      <c r="AE1622" t="s">
        <v>4937</v>
      </c>
      <c r="AF1622" t="s">
        <v>4938</v>
      </c>
      <c r="AG1622">
        <v>0.05</v>
      </c>
      <c r="AH1622" t="s">
        <v>36</v>
      </c>
      <c r="AI1622" t="s">
        <v>37</v>
      </c>
      <c r="AJ1622" t="s">
        <v>38</v>
      </c>
    </row>
    <row r="1623" spans="1:36" x14ac:dyDescent="0.25">
      <c r="A1623" t="s">
        <v>32</v>
      </c>
      <c r="B1623" t="s">
        <v>4939</v>
      </c>
      <c r="C1623">
        <f>YEAR(B1623)</f>
        <v>2004</v>
      </c>
      <c r="D1623">
        <v>78.900000000000006</v>
      </c>
      <c r="E1623">
        <v>66.3</v>
      </c>
      <c r="F1623">
        <v>73</v>
      </c>
      <c r="H1623" s="2">
        <f>IF(F1623-77.21&lt;=0,0,IF(F1623-77.21&lt;=1,1,2))</f>
        <v>0</v>
      </c>
      <c r="I1623">
        <v>78.900000000000006</v>
      </c>
      <c r="J1623">
        <v>66.3</v>
      </c>
      <c r="K1623">
        <v>73</v>
      </c>
      <c r="L1623">
        <v>64</v>
      </c>
      <c r="M1623">
        <v>73.8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16.100000000000001</v>
      </c>
      <c r="W1623">
        <v>329.5</v>
      </c>
      <c r="X1623">
        <v>1009</v>
      </c>
      <c r="Y1623">
        <v>40</v>
      </c>
      <c r="Z1623">
        <v>6.5</v>
      </c>
      <c r="AA1623">
        <v>0</v>
      </c>
      <c r="AB1623">
        <v>0</v>
      </c>
      <c r="AC1623">
        <v>0</v>
      </c>
      <c r="AD1623">
        <v>0</v>
      </c>
      <c r="AE1623" t="s">
        <v>4940</v>
      </c>
      <c r="AF1623" t="s">
        <v>4941</v>
      </c>
      <c r="AG1623">
        <v>0.09</v>
      </c>
      <c r="AH1623" t="s">
        <v>36</v>
      </c>
      <c r="AI1623" t="s">
        <v>37</v>
      </c>
      <c r="AJ1623" t="s">
        <v>38</v>
      </c>
    </row>
    <row r="1624" spans="1:36" x14ac:dyDescent="0.25">
      <c r="A1624" t="s">
        <v>32</v>
      </c>
      <c r="B1624" t="s">
        <v>4942</v>
      </c>
      <c r="C1624">
        <f>YEAR(B1624)</f>
        <v>2004</v>
      </c>
      <c r="D1624">
        <v>82.5</v>
      </c>
      <c r="E1624">
        <v>66.3</v>
      </c>
      <c r="F1624">
        <v>75.099999999999994</v>
      </c>
      <c r="H1624" s="2">
        <f>IF(F1624-77.21&lt;=0,0,IF(F1624-77.21&lt;=1,1,2))</f>
        <v>0</v>
      </c>
      <c r="I1624">
        <v>82.2</v>
      </c>
      <c r="J1624">
        <v>66.3</v>
      </c>
      <c r="K1624">
        <v>75.3</v>
      </c>
      <c r="L1624">
        <v>58.7</v>
      </c>
      <c r="M1624">
        <v>58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20.8</v>
      </c>
      <c r="W1624">
        <v>296</v>
      </c>
      <c r="X1624">
        <v>1012.4</v>
      </c>
      <c r="Y1624">
        <v>30</v>
      </c>
      <c r="Z1624">
        <v>6.3</v>
      </c>
      <c r="AA1624">
        <v>0</v>
      </c>
      <c r="AB1624">
        <v>0</v>
      </c>
      <c r="AC1624">
        <v>0</v>
      </c>
      <c r="AD1624">
        <v>0</v>
      </c>
      <c r="AE1624" t="s">
        <v>4943</v>
      </c>
      <c r="AF1624" t="s">
        <v>4944</v>
      </c>
      <c r="AG1624">
        <v>0.12</v>
      </c>
      <c r="AH1624" t="s">
        <v>36</v>
      </c>
      <c r="AI1624" t="s">
        <v>37</v>
      </c>
      <c r="AJ1624" t="s">
        <v>38</v>
      </c>
    </row>
    <row r="1625" spans="1:36" x14ac:dyDescent="0.25">
      <c r="A1625" t="s">
        <v>32</v>
      </c>
      <c r="B1625" t="s">
        <v>4945</v>
      </c>
      <c r="C1625">
        <f>YEAR(B1625)</f>
        <v>2004</v>
      </c>
      <c r="D1625">
        <v>82.5</v>
      </c>
      <c r="E1625">
        <v>68.099999999999994</v>
      </c>
      <c r="F1625">
        <v>75.5</v>
      </c>
      <c r="H1625" s="2">
        <f>IF(F1625-77.21&lt;=0,0,IF(F1625-77.21&lt;=1,1,2))</f>
        <v>0</v>
      </c>
      <c r="I1625">
        <v>84.8</v>
      </c>
      <c r="J1625">
        <v>68.099999999999994</v>
      </c>
      <c r="K1625">
        <v>75.900000000000006</v>
      </c>
      <c r="L1625">
        <v>60.3</v>
      </c>
      <c r="M1625">
        <v>59.4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19.5</v>
      </c>
      <c r="W1625">
        <v>281.2</v>
      </c>
      <c r="X1625">
        <v>1013.9</v>
      </c>
      <c r="Y1625">
        <v>0</v>
      </c>
      <c r="Z1625">
        <v>6.2</v>
      </c>
      <c r="AA1625">
        <v>0</v>
      </c>
      <c r="AB1625">
        <v>0</v>
      </c>
      <c r="AC1625">
        <v>0</v>
      </c>
      <c r="AD1625">
        <v>0</v>
      </c>
      <c r="AE1625" t="s">
        <v>4946</v>
      </c>
      <c r="AF1625" t="s">
        <v>4947</v>
      </c>
      <c r="AG1625">
        <v>0.15</v>
      </c>
      <c r="AH1625" t="s">
        <v>330</v>
      </c>
      <c r="AI1625" t="s">
        <v>37</v>
      </c>
      <c r="AJ1625" t="s">
        <v>331</v>
      </c>
    </row>
    <row r="1626" spans="1:36" x14ac:dyDescent="0.25">
      <c r="A1626" t="s">
        <v>32</v>
      </c>
      <c r="B1626" t="s">
        <v>4948</v>
      </c>
      <c r="C1626">
        <f>YEAR(B1626)</f>
        <v>2004</v>
      </c>
      <c r="D1626">
        <v>80.7</v>
      </c>
      <c r="E1626">
        <v>71.7</v>
      </c>
      <c r="F1626">
        <v>76.3</v>
      </c>
      <c r="H1626" s="2">
        <f>IF(F1626-77.21&lt;=0,0,IF(F1626-77.21&lt;=1,1,2))</f>
        <v>0</v>
      </c>
      <c r="I1626">
        <v>82.4</v>
      </c>
      <c r="J1626">
        <v>71.7</v>
      </c>
      <c r="K1626">
        <v>76.5</v>
      </c>
      <c r="L1626">
        <v>62.7</v>
      </c>
      <c r="M1626">
        <v>63.2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13.9</v>
      </c>
      <c r="W1626">
        <v>297.60000000000002</v>
      </c>
      <c r="X1626">
        <v>1012.2</v>
      </c>
      <c r="Y1626">
        <v>30</v>
      </c>
      <c r="Z1626">
        <v>6.4</v>
      </c>
      <c r="AA1626">
        <v>0</v>
      </c>
      <c r="AB1626">
        <v>0</v>
      </c>
      <c r="AC1626">
        <v>0</v>
      </c>
      <c r="AD1626">
        <v>0</v>
      </c>
      <c r="AE1626" t="s">
        <v>4949</v>
      </c>
      <c r="AF1626" t="s">
        <v>4950</v>
      </c>
      <c r="AG1626">
        <v>0.19</v>
      </c>
      <c r="AH1626" t="s">
        <v>36</v>
      </c>
      <c r="AI1626" t="s">
        <v>37</v>
      </c>
      <c r="AJ1626" t="s">
        <v>38</v>
      </c>
    </row>
    <row r="1627" spans="1:36" x14ac:dyDescent="0.25">
      <c r="A1627" t="s">
        <v>32</v>
      </c>
      <c r="B1627" t="s">
        <v>4951</v>
      </c>
      <c r="C1627">
        <f>YEAR(B1627)</f>
        <v>2004</v>
      </c>
      <c r="D1627">
        <v>78.900000000000006</v>
      </c>
      <c r="E1627">
        <v>73.5</v>
      </c>
      <c r="F1627">
        <v>76.099999999999994</v>
      </c>
      <c r="H1627" s="2">
        <f>IF(F1627-77.21&lt;=0,0,IF(F1627-77.21&lt;=1,1,2))</f>
        <v>0</v>
      </c>
      <c r="I1627">
        <v>78.900000000000006</v>
      </c>
      <c r="J1627">
        <v>73.5</v>
      </c>
      <c r="K1627">
        <v>76.099999999999994</v>
      </c>
      <c r="L1627">
        <v>60.9</v>
      </c>
      <c r="M1627">
        <v>59.9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19.5</v>
      </c>
      <c r="W1627">
        <v>296.60000000000002</v>
      </c>
      <c r="X1627">
        <v>1010.3</v>
      </c>
      <c r="Y1627">
        <v>31.5</v>
      </c>
      <c r="Z1627">
        <v>6.6</v>
      </c>
      <c r="AA1627">
        <v>0</v>
      </c>
      <c r="AB1627">
        <v>0</v>
      </c>
      <c r="AC1627">
        <v>0</v>
      </c>
      <c r="AD1627">
        <v>0</v>
      </c>
      <c r="AE1627" t="s">
        <v>4952</v>
      </c>
      <c r="AF1627" t="s">
        <v>4953</v>
      </c>
      <c r="AG1627">
        <v>0.22</v>
      </c>
      <c r="AH1627" t="s">
        <v>36</v>
      </c>
      <c r="AI1627" t="s">
        <v>37</v>
      </c>
      <c r="AJ1627" t="s">
        <v>38</v>
      </c>
    </row>
    <row r="1628" spans="1:36" x14ac:dyDescent="0.25">
      <c r="A1628" t="s">
        <v>32</v>
      </c>
      <c r="B1628" t="s">
        <v>4954</v>
      </c>
      <c r="C1628">
        <f>YEAR(B1628)</f>
        <v>2004</v>
      </c>
      <c r="D1628">
        <v>82.5</v>
      </c>
      <c r="E1628">
        <v>68.099999999999994</v>
      </c>
      <c r="F1628">
        <v>76.099999999999994</v>
      </c>
      <c r="H1628" s="2">
        <f>IF(F1628-77.21&lt;=0,0,IF(F1628-77.21&lt;=1,1,2))</f>
        <v>0</v>
      </c>
      <c r="I1628">
        <v>82.6</v>
      </c>
      <c r="J1628">
        <v>68.099999999999994</v>
      </c>
      <c r="K1628">
        <v>76.099999999999994</v>
      </c>
      <c r="L1628">
        <v>60.4</v>
      </c>
      <c r="M1628">
        <v>59.1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13.9</v>
      </c>
      <c r="W1628">
        <v>296</v>
      </c>
      <c r="X1628">
        <v>1012.1</v>
      </c>
      <c r="Y1628">
        <v>0</v>
      </c>
      <c r="Z1628">
        <v>6.2</v>
      </c>
      <c r="AA1628">
        <v>0</v>
      </c>
      <c r="AB1628">
        <v>0</v>
      </c>
      <c r="AC1628">
        <v>0</v>
      </c>
      <c r="AD1628">
        <v>0</v>
      </c>
      <c r="AE1628" t="s">
        <v>4955</v>
      </c>
      <c r="AF1628" t="s">
        <v>4956</v>
      </c>
      <c r="AG1628">
        <v>0.25</v>
      </c>
      <c r="AH1628" t="s">
        <v>330</v>
      </c>
      <c r="AI1628" t="s">
        <v>37</v>
      </c>
      <c r="AJ1628" t="s">
        <v>331</v>
      </c>
    </row>
    <row r="1629" spans="1:36" x14ac:dyDescent="0.25">
      <c r="A1629" t="s">
        <v>32</v>
      </c>
      <c r="B1629" t="s">
        <v>4957</v>
      </c>
      <c r="C1629">
        <f>YEAR(B1629)</f>
        <v>2004</v>
      </c>
      <c r="D1629">
        <v>82.5</v>
      </c>
      <c r="E1629">
        <v>68.099999999999994</v>
      </c>
      <c r="F1629">
        <v>76.400000000000006</v>
      </c>
      <c r="H1629" s="2">
        <f>IF(F1629-77.21&lt;=0,0,IF(F1629-77.21&lt;=1,1,2))</f>
        <v>0</v>
      </c>
      <c r="I1629">
        <v>84.1</v>
      </c>
      <c r="J1629">
        <v>68.099999999999994</v>
      </c>
      <c r="K1629">
        <v>76.599999999999994</v>
      </c>
      <c r="L1629">
        <v>56.8</v>
      </c>
      <c r="M1629">
        <v>51.3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8.1</v>
      </c>
      <c r="W1629">
        <v>225.3</v>
      </c>
      <c r="X1629">
        <v>1014.1</v>
      </c>
      <c r="Y1629">
        <v>30</v>
      </c>
      <c r="Z1629">
        <v>6.3</v>
      </c>
      <c r="AA1629">
        <v>0</v>
      </c>
      <c r="AB1629">
        <v>0</v>
      </c>
      <c r="AC1629">
        <v>0</v>
      </c>
      <c r="AD1629">
        <v>0</v>
      </c>
      <c r="AE1629" t="s">
        <v>4958</v>
      </c>
      <c r="AF1629" t="s">
        <v>4959</v>
      </c>
      <c r="AG1629">
        <v>0.28999999999999998</v>
      </c>
      <c r="AH1629" t="s">
        <v>36</v>
      </c>
      <c r="AI1629" t="s">
        <v>37</v>
      </c>
      <c r="AJ1629" t="s">
        <v>38</v>
      </c>
    </row>
    <row r="1630" spans="1:36" x14ac:dyDescent="0.25">
      <c r="A1630" t="s">
        <v>32</v>
      </c>
      <c r="B1630" t="s">
        <v>4960</v>
      </c>
      <c r="C1630">
        <f>YEAR(B1630)</f>
        <v>2004</v>
      </c>
      <c r="D1630">
        <v>86.1</v>
      </c>
      <c r="E1630">
        <v>69.900000000000006</v>
      </c>
      <c r="F1630">
        <v>78.099999999999994</v>
      </c>
      <c r="H1630" s="2">
        <f>IF(F1630-77.21&lt;=0,0,IF(F1630-77.21&lt;=1,1,2))</f>
        <v>1</v>
      </c>
      <c r="I1630">
        <v>86.4</v>
      </c>
      <c r="J1630">
        <v>69.900000000000006</v>
      </c>
      <c r="K1630">
        <v>79</v>
      </c>
      <c r="L1630">
        <v>62.9</v>
      </c>
      <c r="M1630">
        <v>60.3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12.8</v>
      </c>
      <c r="W1630">
        <v>303.8</v>
      </c>
      <c r="X1630">
        <v>1014.7</v>
      </c>
      <c r="Y1630">
        <v>0</v>
      </c>
      <c r="Z1630">
        <v>6.2</v>
      </c>
      <c r="AA1630">
        <v>0</v>
      </c>
      <c r="AB1630">
        <v>0</v>
      </c>
      <c r="AC1630">
        <v>0</v>
      </c>
      <c r="AD1630">
        <v>0</v>
      </c>
      <c r="AE1630" t="s">
        <v>4961</v>
      </c>
      <c r="AF1630" t="s">
        <v>4962</v>
      </c>
      <c r="AG1630">
        <v>0.33</v>
      </c>
      <c r="AH1630" t="s">
        <v>330</v>
      </c>
      <c r="AI1630" t="s">
        <v>37</v>
      </c>
      <c r="AJ1630" t="s">
        <v>331</v>
      </c>
    </row>
    <row r="1631" spans="1:36" x14ac:dyDescent="0.25">
      <c r="A1631" t="s">
        <v>32</v>
      </c>
      <c r="B1631" t="s">
        <v>4963</v>
      </c>
      <c r="C1631">
        <f>YEAR(B1631)</f>
        <v>2004</v>
      </c>
      <c r="D1631">
        <v>82.5</v>
      </c>
      <c r="E1631">
        <v>75.3</v>
      </c>
      <c r="F1631">
        <v>78.2</v>
      </c>
      <c r="H1631" s="2">
        <f>IF(F1631-77.21&lt;=0,0,IF(F1631-77.21&lt;=1,1,2))</f>
        <v>1</v>
      </c>
      <c r="I1631">
        <v>83.5</v>
      </c>
      <c r="J1631">
        <v>75.3</v>
      </c>
      <c r="K1631">
        <v>78.599999999999994</v>
      </c>
      <c r="L1631">
        <v>63.2</v>
      </c>
      <c r="M1631">
        <v>60.6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23</v>
      </c>
      <c r="W1631">
        <v>298.7</v>
      </c>
      <c r="X1631">
        <v>1016.5</v>
      </c>
      <c r="Y1631">
        <v>30</v>
      </c>
      <c r="Z1631">
        <v>6.6</v>
      </c>
      <c r="AA1631">
        <v>0</v>
      </c>
      <c r="AB1631">
        <v>0</v>
      </c>
      <c r="AC1631">
        <v>0</v>
      </c>
      <c r="AD1631">
        <v>0</v>
      </c>
      <c r="AE1631" t="s">
        <v>4964</v>
      </c>
      <c r="AF1631" t="s">
        <v>4965</v>
      </c>
      <c r="AG1631">
        <v>0.36</v>
      </c>
      <c r="AH1631" t="s">
        <v>36</v>
      </c>
      <c r="AI1631" t="s">
        <v>37</v>
      </c>
      <c r="AJ1631" t="s">
        <v>38</v>
      </c>
    </row>
    <row r="1632" spans="1:36" x14ac:dyDescent="0.25">
      <c r="A1632" t="s">
        <v>32</v>
      </c>
      <c r="B1632" t="s">
        <v>4966</v>
      </c>
      <c r="C1632">
        <f>YEAR(B1632)</f>
        <v>2004</v>
      </c>
      <c r="D1632">
        <v>80.7</v>
      </c>
      <c r="E1632">
        <v>73.5</v>
      </c>
      <c r="F1632">
        <v>77.900000000000006</v>
      </c>
      <c r="H1632" s="2">
        <f>IF(F1632-77.21&lt;=0,0,IF(F1632-77.21&lt;=1,1,2))</f>
        <v>1</v>
      </c>
      <c r="I1632">
        <v>82.4</v>
      </c>
      <c r="J1632">
        <v>73.5</v>
      </c>
      <c r="K1632">
        <v>78.5</v>
      </c>
      <c r="L1632">
        <v>61.3</v>
      </c>
      <c r="M1632">
        <v>56.7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20.8</v>
      </c>
      <c r="W1632">
        <v>296.2</v>
      </c>
      <c r="X1632">
        <v>1014.9</v>
      </c>
      <c r="Y1632">
        <v>30</v>
      </c>
      <c r="Z1632">
        <v>6.5</v>
      </c>
      <c r="AA1632">
        <v>0</v>
      </c>
      <c r="AB1632">
        <v>0</v>
      </c>
      <c r="AC1632">
        <v>0</v>
      </c>
      <c r="AD1632">
        <v>0</v>
      </c>
      <c r="AE1632" t="s">
        <v>4967</v>
      </c>
      <c r="AF1632" t="s">
        <v>4968</v>
      </c>
      <c r="AG1632">
        <v>0.39</v>
      </c>
      <c r="AH1632" t="s">
        <v>36</v>
      </c>
      <c r="AI1632" t="s">
        <v>37</v>
      </c>
      <c r="AJ1632" t="s">
        <v>38</v>
      </c>
    </row>
    <row r="1633" spans="1:36" x14ac:dyDescent="0.25">
      <c r="A1633" t="s">
        <v>32</v>
      </c>
      <c r="B1633" t="s">
        <v>4969</v>
      </c>
      <c r="C1633">
        <f>YEAR(B1633)</f>
        <v>2004</v>
      </c>
      <c r="D1633">
        <v>84.3</v>
      </c>
      <c r="E1633">
        <v>68.099999999999994</v>
      </c>
      <c r="F1633">
        <v>76.900000000000006</v>
      </c>
      <c r="H1633" s="2">
        <f>IF(F1633-77.21&lt;=0,0,IF(F1633-77.21&lt;=1,1,2))</f>
        <v>0</v>
      </c>
      <c r="I1633">
        <v>84.5</v>
      </c>
      <c r="J1633">
        <v>68.099999999999994</v>
      </c>
      <c r="K1633">
        <v>77.3</v>
      </c>
      <c r="L1633">
        <v>58.4</v>
      </c>
      <c r="M1633">
        <v>53.3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13.9</v>
      </c>
      <c r="W1633">
        <v>296.2</v>
      </c>
      <c r="X1633">
        <v>1013.4</v>
      </c>
      <c r="Y1633">
        <v>0</v>
      </c>
      <c r="Z1633">
        <v>6.2</v>
      </c>
      <c r="AA1633">
        <v>0</v>
      </c>
      <c r="AB1633">
        <v>0</v>
      </c>
      <c r="AC1633">
        <v>0</v>
      </c>
      <c r="AD1633">
        <v>0</v>
      </c>
      <c r="AE1633" t="s">
        <v>4970</v>
      </c>
      <c r="AF1633" t="s">
        <v>4971</v>
      </c>
      <c r="AG1633">
        <v>0.43</v>
      </c>
      <c r="AH1633" t="s">
        <v>330</v>
      </c>
      <c r="AI1633" t="s">
        <v>37</v>
      </c>
      <c r="AJ1633" t="s">
        <v>331</v>
      </c>
    </row>
    <row r="1634" spans="1:36" x14ac:dyDescent="0.25">
      <c r="A1634" t="s">
        <v>32</v>
      </c>
      <c r="B1634" t="s">
        <v>4972</v>
      </c>
      <c r="C1634">
        <f>YEAR(B1634)</f>
        <v>2004</v>
      </c>
      <c r="D1634">
        <v>82.5</v>
      </c>
      <c r="E1634">
        <v>71.7</v>
      </c>
      <c r="F1634">
        <v>77.3</v>
      </c>
      <c r="H1634" s="2">
        <f>IF(F1634-77.21&lt;=0,0,IF(F1634-77.21&lt;=1,1,2))</f>
        <v>1</v>
      </c>
      <c r="I1634">
        <v>87.4</v>
      </c>
      <c r="J1634">
        <v>71.7</v>
      </c>
      <c r="K1634">
        <v>78.400000000000006</v>
      </c>
      <c r="L1634">
        <v>65.3</v>
      </c>
      <c r="M1634">
        <v>66.900000000000006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11.4</v>
      </c>
      <c r="W1634">
        <v>311.60000000000002</v>
      </c>
      <c r="X1634">
        <v>1014</v>
      </c>
      <c r="Y1634">
        <v>0</v>
      </c>
      <c r="Z1634">
        <v>6.2</v>
      </c>
      <c r="AA1634">
        <v>0</v>
      </c>
      <c r="AB1634">
        <v>0</v>
      </c>
      <c r="AC1634">
        <v>0</v>
      </c>
      <c r="AD1634">
        <v>0</v>
      </c>
      <c r="AE1634" t="s">
        <v>4973</v>
      </c>
      <c r="AF1634" t="s">
        <v>4974</v>
      </c>
      <c r="AG1634">
        <v>0.46</v>
      </c>
      <c r="AH1634" t="s">
        <v>330</v>
      </c>
      <c r="AI1634" t="s">
        <v>37</v>
      </c>
      <c r="AJ1634" t="s">
        <v>331</v>
      </c>
    </row>
    <row r="1635" spans="1:36" x14ac:dyDescent="0.25">
      <c r="A1635" t="s">
        <v>32</v>
      </c>
      <c r="B1635" t="s">
        <v>4975</v>
      </c>
      <c r="C1635">
        <f>YEAR(B1635)</f>
        <v>2004</v>
      </c>
      <c r="D1635">
        <v>82.5</v>
      </c>
      <c r="E1635">
        <v>69.900000000000006</v>
      </c>
      <c r="F1635">
        <v>74.5</v>
      </c>
      <c r="H1635" s="2">
        <f>IF(F1635-77.21&lt;=0,0,IF(F1635-77.21&lt;=1,1,2))</f>
        <v>0</v>
      </c>
      <c r="I1635">
        <v>82.6</v>
      </c>
      <c r="J1635">
        <v>69.900000000000006</v>
      </c>
      <c r="K1635">
        <v>74.5</v>
      </c>
      <c r="L1635">
        <v>62</v>
      </c>
      <c r="M1635">
        <v>66.900000000000006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10.3</v>
      </c>
      <c r="W1635">
        <v>230.1</v>
      </c>
      <c r="X1635">
        <v>1012.7</v>
      </c>
      <c r="Y1635">
        <v>0</v>
      </c>
      <c r="Z1635">
        <v>6.2</v>
      </c>
      <c r="AA1635">
        <v>0</v>
      </c>
      <c r="AB1635">
        <v>0</v>
      </c>
      <c r="AC1635">
        <v>0</v>
      </c>
      <c r="AD1635">
        <v>0</v>
      </c>
      <c r="AE1635" t="s">
        <v>4976</v>
      </c>
      <c r="AF1635" t="s">
        <v>4977</v>
      </c>
      <c r="AG1635">
        <v>0.5</v>
      </c>
      <c r="AH1635" t="s">
        <v>330</v>
      </c>
      <c r="AI1635" t="s">
        <v>37</v>
      </c>
      <c r="AJ1635" t="s">
        <v>331</v>
      </c>
    </row>
    <row r="1636" spans="1:36" x14ac:dyDescent="0.25">
      <c r="A1636" t="s">
        <v>32</v>
      </c>
      <c r="B1636" t="s">
        <v>4978</v>
      </c>
      <c r="C1636">
        <f>YEAR(B1636)</f>
        <v>2004</v>
      </c>
      <c r="D1636">
        <v>84.3</v>
      </c>
      <c r="E1636">
        <v>71.7</v>
      </c>
      <c r="F1636">
        <v>77.599999999999994</v>
      </c>
      <c r="H1636" s="2">
        <f>IF(F1636-77.21&lt;=0,0,IF(F1636-77.21&lt;=1,1,2))</f>
        <v>1</v>
      </c>
      <c r="I1636">
        <v>88.6</v>
      </c>
      <c r="J1636">
        <v>71.7</v>
      </c>
      <c r="K1636">
        <v>79</v>
      </c>
      <c r="L1636">
        <v>65.599999999999994</v>
      </c>
      <c r="M1636">
        <v>67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17.2</v>
      </c>
      <c r="W1636">
        <v>293.60000000000002</v>
      </c>
      <c r="X1636">
        <v>1010.5</v>
      </c>
      <c r="Y1636">
        <v>30</v>
      </c>
      <c r="Z1636">
        <v>6.4</v>
      </c>
      <c r="AA1636">
        <v>0</v>
      </c>
      <c r="AB1636">
        <v>0</v>
      </c>
      <c r="AC1636">
        <v>0</v>
      </c>
      <c r="AD1636">
        <v>0</v>
      </c>
      <c r="AE1636" t="s">
        <v>4979</v>
      </c>
      <c r="AF1636" t="s">
        <v>4980</v>
      </c>
      <c r="AG1636">
        <v>0.53</v>
      </c>
      <c r="AH1636" t="s">
        <v>36</v>
      </c>
      <c r="AI1636" t="s">
        <v>37</v>
      </c>
      <c r="AJ1636" t="s">
        <v>38</v>
      </c>
    </row>
    <row r="1637" spans="1:36" x14ac:dyDescent="0.25">
      <c r="A1637" t="s">
        <v>32</v>
      </c>
      <c r="B1637" t="s">
        <v>4981</v>
      </c>
      <c r="C1637">
        <f>YEAR(B1637)</f>
        <v>2004</v>
      </c>
      <c r="D1637">
        <v>86.1</v>
      </c>
      <c r="E1637">
        <v>71.7</v>
      </c>
      <c r="F1637">
        <v>80.2</v>
      </c>
      <c r="H1637" s="2">
        <f>IF(F1637-77.21&lt;=0,0,IF(F1637-77.21&lt;=1,1,2))</f>
        <v>2</v>
      </c>
      <c r="I1637">
        <v>88.6</v>
      </c>
      <c r="J1637">
        <v>71.7</v>
      </c>
      <c r="K1637">
        <v>81.400000000000006</v>
      </c>
      <c r="L1637">
        <v>64.7</v>
      </c>
      <c r="M1637">
        <v>60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19.5</v>
      </c>
      <c r="W1637">
        <v>295.5</v>
      </c>
      <c r="X1637">
        <v>1011.4</v>
      </c>
      <c r="Y1637">
        <v>0</v>
      </c>
      <c r="Z1637">
        <v>6.2</v>
      </c>
      <c r="AA1637">
        <v>0</v>
      </c>
      <c r="AB1637">
        <v>0</v>
      </c>
      <c r="AC1637">
        <v>0</v>
      </c>
      <c r="AD1637">
        <v>0</v>
      </c>
      <c r="AE1637" t="s">
        <v>4982</v>
      </c>
      <c r="AF1637" t="s">
        <v>4983</v>
      </c>
      <c r="AG1637">
        <v>0.56000000000000005</v>
      </c>
      <c r="AH1637" t="s">
        <v>330</v>
      </c>
      <c r="AI1637" t="s">
        <v>37</v>
      </c>
      <c r="AJ1637" t="s">
        <v>331</v>
      </c>
    </row>
    <row r="1638" spans="1:36" x14ac:dyDescent="0.25">
      <c r="A1638" t="s">
        <v>32</v>
      </c>
      <c r="B1638" t="s">
        <v>4984</v>
      </c>
      <c r="C1638">
        <f>YEAR(B1638)</f>
        <v>2004</v>
      </c>
      <c r="D1638">
        <v>84.3</v>
      </c>
      <c r="E1638">
        <v>77.099999999999994</v>
      </c>
      <c r="F1638">
        <v>80</v>
      </c>
      <c r="H1638" s="2">
        <f>IF(F1638-77.21&lt;=0,0,IF(F1638-77.21&lt;=1,1,2))</f>
        <v>2</v>
      </c>
      <c r="I1638">
        <v>84.8</v>
      </c>
      <c r="J1638">
        <v>77.099999999999994</v>
      </c>
      <c r="K1638">
        <v>80.5</v>
      </c>
      <c r="L1638">
        <v>63.9</v>
      </c>
      <c r="M1638">
        <v>58.4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23</v>
      </c>
      <c r="W1638">
        <v>304.5</v>
      </c>
      <c r="X1638">
        <v>1012.5</v>
      </c>
      <c r="Y1638">
        <v>30</v>
      </c>
      <c r="Z1638">
        <v>6.4</v>
      </c>
      <c r="AA1638">
        <v>0</v>
      </c>
      <c r="AB1638">
        <v>0</v>
      </c>
      <c r="AC1638">
        <v>0</v>
      </c>
      <c r="AD1638">
        <v>0</v>
      </c>
      <c r="AE1638" t="s">
        <v>4985</v>
      </c>
      <c r="AF1638" t="s">
        <v>4986</v>
      </c>
      <c r="AG1638">
        <v>0.6</v>
      </c>
      <c r="AH1638" t="s">
        <v>36</v>
      </c>
      <c r="AI1638" t="s">
        <v>37</v>
      </c>
      <c r="AJ1638" t="s">
        <v>38</v>
      </c>
    </row>
    <row r="1639" spans="1:36" x14ac:dyDescent="0.25">
      <c r="A1639" t="s">
        <v>32</v>
      </c>
      <c r="B1639" t="s">
        <v>4987</v>
      </c>
      <c r="C1639">
        <f>YEAR(B1639)</f>
        <v>2004</v>
      </c>
      <c r="D1639">
        <v>78.900000000000006</v>
      </c>
      <c r="E1639">
        <v>75.3</v>
      </c>
      <c r="F1639">
        <v>77.3</v>
      </c>
      <c r="H1639" s="2">
        <f>IF(F1639-77.21&lt;=0,0,IF(F1639-77.21&lt;=1,1,2))</f>
        <v>1</v>
      </c>
      <c r="I1639">
        <v>78.900000000000006</v>
      </c>
      <c r="J1639">
        <v>75.3</v>
      </c>
      <c r="K1639">
        <v>77.3</v>
      </c>
      <c r="L1639">
        <v>62</v>
      </c>
      <c r="M1639">
        <v>59.6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20.8</v>
      </c>
      <c r="W1639">
        <v>301.7</v>
      </c>
      <c r="X1639">
        <v>1011</v>
      </c>
      <c r="Y1639">
        <v>30</v>
      </c>
      <c r="Z1639">
        <v>6.4</v>
      </c>
      <c r="AA1639">
        <v>0</v>
      </c>
      <c r="AB1639">
        <v>0</v>
      </c>
      <c r="AC1639">
        <v>0</v>
      </c>
      <c r="AD1639">
        <v>0</v>
      </c>
      <c r="AE1639" t="s">
        <v>4988</v>
      </c>
      <c r="AF1639" t="s">
        <v>4989</v>
      </c>
      <c r="AG1639">
        <v>0.63</v>
      </c>
      <c r="AH1639" t="s">
        <v>36</v>
      </c>
      <c r="AI1639" t="s">
        <v>37</v>
      </c>
      <c r="AJ1639" t="s">
        <v>38</v>
      </c>
    </row>
    <row r="1640" spans="1:36" x14ac:dyDescent="0.25">
      <c r="A1640" t="s">
        <v>32</v>
      </c>
      <c r="B1640" t="s">
        <v>4990</v>
      </c>
      <c r="C1640">
        <f>YEAR(B1640)</f>
        <v>2004</v>
      </c>
      <c r="D1640">
        <v>80.7</v>
      </c>
      <c r="E1640">
        <v>69.900000000000006</v>
      </c>
      <c r="F1640">
        <v>76.5</v>
      </c>
      <c r="H1640" s="2">
        <f>IF(F1640-77.21&lt;=0,0,IF(F1640-77.21&lt;=1,1,2))</f>
        <v>0</v>
      </c>
      <c r="I1640">
        <v>82.4</v>
      </c>
      <c r="J1640">
        <v>69.900000000000006</v>
      </c>
      <c r="K1640">
        <v>76.8</v>
      </c>
      <c r="L1640">
        <v>62.4</v>
      </c>
      <c r="M1640">
        <v>62.1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26.4</v>
      </c>
      <c r="W1640">
        <v>296.8</v>
      </c>
      <c r="X1640">
        <v>1010.3</v>
      </c>
      <c r="Y1640">
        <v>30</v>
      </c>
      <c r="Z1640">
        <v>6.4</v>
      </c>
      <c r="AA1640">
        <v>0</v>
      </c>
      <c r="AB1640">
        <v>0</v>
      </c>
      <c r="AC1640">
        <v>0</v>
      </c>
      <c r="AD1640">
        <v>0</v>
      </c>
      <c r="AE1640" t="s">
        <v>4991</v>
      </c>
      <c r="AF1640" t="s">
        <v>4992</v>
      </c>
      <c r="AG1640">
        <v>0.66</v>
      </c>
      <c r="AH1640" t="s">
        <v>36</v>
      </c>
      <c r="AI1640" t="s">
        <v>37</v>
      </c>
      <c r="AJ1640" t="s">
        <v>38</v>
      </c>
    </row>
    <row r="1641" spans="1:36" x14ac:dyDescent="0.25">
      <c r="A1641" t="s">
        <v>32</v>
      </c>
      <c r="B1641" t="s">
        <v>4993</v>
      </c>
      <c r="C1641">
        <f>YEAR(B1641)</f>
        <v>2004</v>
      </c>
      <c r="D1641">
        <v>80.7</v>
      </c>
      <c r="E1641">
        <v>73.5</v>
      </c>
      <c r="F1641">
        <v>77.900000000000006</v>
      </c>
      <c r="H1641" s="2">
        <f>IF(F1641-77.21&lt;=0,0,IF(F1641-77.21&lt;=1,1,2))</f>
        <v>1</v>
      </c>
      <c r="I1641">
        <v>81.900000000000006</v>
      </c>
      <c r="J1641">
        <v>73.5</v>
      </c>
      <c r="K1641">
        <v>78.099999999999994</v>
      </c>
      <c r="L1641">
        <v>61.7</v>
      </c>
      <c r="M1641">
        <v>57.7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27.5</v>
      </c>
      <c r="W1641">
        <v>287.8</v>
      </c>
      <c r="X1641">
        <v>1010.9</v>
      </c>
      <c r="Y1641">
        <v>30</v>
      </c>
      <c r="Z1641">
        <v>6.4</v>
      </c>
      <c r="AA1641">
        <v>0</v>
      </c>
      <c r="AB1641">
        <v>0</v>
      </c>
      <c r="AC1641">
        <v>0</v>
      </c>
      <c r="AD1641">
        <v>0</v>
      </c>
      <c r="AE1641" t="s">
        <v>4994</v>
      </c>
      <c r="AF1641" t="s">
        <v>4995</v>
      </c>
      <c r="AG1641">
        <v>0.7</v>
      </c>
      <c r="AH1641" t="s">
        <v>36</v>
      </c>
      <c r="AI1641" t="s">
        <v>37</v>
      </c>
      <c r="AJ1641" t="s">
        <v>38</v>
      </c>
    </row>
    <row r="1642" spans="1:36" x14ac:dyDescent="0.25">
      <c r="A1642" t="s">
        <v>32</v>
      </c>
      <c r="B1642" t="s">
        <v>4996</v>
      </c>
      <c r="C1642">
        <f>YEAR(B1642)</f>
        <v>2004</v>
      </c>
      <c r="D1642">
        <v>82.5</v>
      </c>
      <c r="E1642">
        <v>77.099999999999994</v>
      </c>
      <c r="F1642">
        <v>79.400000000000006</v>
      </c>
      <c r="H1642" s="2">
        <f>IF(F1642-77.21&lt;=0,0,IF(F1642-77.21&lt;=1,1,2))</f>
        <v>2</v>
      </c>
      <c r="I1642">
        <v>84.8</v>
      </c>
      <c r="J1642">
        <v>77.099999999999994</v>
      </c>
      <c r="K1642">
        <v>80</v>
      </c>
      <c r="L1642">
        <v>62.3</v>
      </c>
      <c r="M1642">
        <v>56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21.9</v>
      </c>
      <c r="W1642">
        <v>294.39999999999998</v>
      </c>
      <c r="X1642">
        <v>1010.6</v>
      </c>
      <c r="Y1642">
        <v>30</v>
      </c>
      <c r="Z1642">
        <v>6.2</v>
      </c>
      <c r="AA1642">
        <v>0</v>
      </c>
      <c r="AB1642">
        <v>0</v>
      </c>
      <c r="AC1642">
        <v>0</v>
      </c>
      <c r="AD1642">
        <v>0</v>
      </c>
      <c r="AE1642" t="s">
        <v>4997</v>
      </c>
      <c r="AF1642" t="s">
        <v>4998</v>
      </c>
      <c r="AG1642">
        <v>0.75</v>
      </c>
      <c r="AH1642" t="s">
        <v>36</v>
      </c>
      <c r="AI1642" t="s">
        <v>37</v>
      </c>
      <c r="AJ1642" t="s">
        <v>38</v>
      </c>
    </row>
    <row r="1643" spans="1:36" x14ac:dyDescent="0.25">
      <c r="A1643" t="s">
        <v>32</v>
      </c>
      <c r="B1643" t="s">
        <v>4999</v>
      </c>
      <c r="C1643">
        <f>YEAR(B1643)</f>
        <v>2004</v>
      </c>
      <c r="D1643">
        <v>84.3</v>
      </c>
      <c r="E1643">
        <v>78.900000000000006</v>
      </c>
      <c r="F1643">
        <v>81.599999999999994</v>
      </c>
      <c r="H1643" s="2">
        <f>IF(F1643-77.21&lt;=0,0,IF(F1643-77.21&lt;=1,1,2))</f>
        <v>2</v>
      </c>
      <c r="I1643">
        <v>85.8</v>
      </c>
      <c r="J1643">
        <v>78.900000000000006</v>
      </c>
      <c r="K1643">
        <v>82.2</v>
      </c>
      <c r="L1643">
        <v>62.3</v>
      </c>
      <c r="M1643">
        <v>52.4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51.7</v>
      </c>
      <c r="W1643">
        <v>292.3</v>
      </c>
      <c r="X1643">
        <v>1009.4</v>
      </c>
      <c r="Y1643">
        <v>0</v>
      </c>
      <c r="Z1643">
        <v>6.2</v>
      </c>
      <c r="AA1643">
        <v>0</v>
      </c>
      <c r="AB1643">
        <v>0</v>
      </c>
      <c r="AC1643">
        <v>0</v>
      </c>
      <c r="AD1643">
        <v>0</v>
      </c>
      <c r="AE1643" t="s">
        <v>5000</v>
      </c>
      <c r="AF1643" t="s">
        <v>5001</v>
      </c>
      <c r="AG1643">
        <v>0.76</v>
      </c>
      <c r="AH1643" t="s">
        <v>330</v>
      </c>
      <c r="AI1643" t="s">
        <v>37</v>
      </c>
      <c r="AJ1643" t="s">
        <v>344</v>
      </c>
    </row>
    <row r="1644" spans="1:36" x14ac:dyDescent="0.25">
      <c r="A1644" t="s">
        <v>32</v>
      </c>
      <c r="B1644" t="s">
        <v>5002</v>
      </c>
      <c r="C1644">
        <f>YEAR(B1644)</f>
        <v>2004</v>
      </c>
      <c r="D1644">
        <v>91.5</v>
      </c>
      <c r="E1644">
        <v>73.5</v>
      </c>
      <c r="F1644">
        <v>82.5</v>
      </c>
      <c r="H1644" s="2">
        <f>IF(F1644-77.21&lt;=0,0,IF(F1644-77.21&lt;=1,1,2))</f>
        <v>2</v>
      </c>
      <c r="I1644">
        <v>90.8</v>
      </c>
      <c r="J1644">
        <v>73.5</v>
      </c>
      <c r="K1644">
        <v>82.8</v>
      </c>
      <c r="L1644">
        <v>58.3</v>
      </c>
      <c r="M1644">
        <v>44.3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11.4</v>
      </c>
      <c r="W1644">
        <v>306.7</v>
      </c>
      <c r="X1644">
        <v>1006.6</v>
      </c>
      <c r="Y1644">
        <v>0</v>
      </c>
      <c r="Z1644">
        <v>6.2</v>
      </c>
      <c r="AA1644">
        <v>0</v>
      </c>
      <c r="AB1644">
        <v>0</v>
      </c>
      <c r="AC1644">
        <v>0</v>
      </c>
      <c r="AD1644">
        <v>0</v>
      </c>
      <c r="AE1644" t="s">
        <v>5003</v>
      </c>
      <c r="AF1644" t="s">
        <v>5004</v>
      </c>
      <c r="AG1644">
        <v>0.8</v>
      </c>
      <c r="AH1644" t="s">
        <v>330</v>
      </c>
      <c r="AI1644" t="s">
        <v>37</v>
      </c>
      <c r="AJ1644" t="s">
        <v>331</v>
      </c>
    </row>
    <row r="1645" spans="1:36" x14ac:dyDescent="0.25">
      <c r="A1645" t="s">
        <v>32</v>
      </c>
      <c r="B1645" t="s">
        <v>5005</v>
      </c>
      <c r="C1645">
        <f>YEAR(B1645)</f>
        <v>2004</v>
      </c>
      <c r="D1645">
        <v>93.3</v>
      </c>
      <c r="E1645">
        <v>75.3</v>
      </c>
      <c r="F1645">
        <v>84.5</v>
      </c>
      <c r="H1645" s="2">
        <f>IF(F1645-77.21&lt;=0,0,IF(F1645-77.21&lt;=1,1,2))</f>
        <v>2</v>
      </c>
      <c r="I1645">
        <v>95.4</v>
      </c>
      <c r="J1645">
        <v>75.3</v>
      </c>
      <c r="K1645">
        <v>85.2</v>
      </c>
      <c r="L1645">
        <v>59.9</v>
      </c>
      <c r="M1645">
        <v>44.3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11.4</v>
      </c>
      <c r="W1645">
        <v>156.4</v>
      </c>
      <c r="X1645">
        <v>1006.1</v>
      </c>
      <c r="Y1645">
        <v>0</v>
      </c>
      <c r="Z1645">
        <v>6.2</v>
      </c>
      <c r="AA1645">
        <v>0</v>
      </c>
      <c r="AB1645">
        <v>0</v>
      </c>
      <c r="AC1645">
        <v>0</v>
      </c>
      <c r="AD1645">
        <v>0</v>
      </c>
      <c r="AE1645" t="s">
        <v>5006</v>
      </c>
      <c r="AF1645" t="s">
        <v>5007</v>
      </c>
      <c r="AG1645">
        <v>0.83</v>
      </c>
      <c r="AH1645" t="s">
        <v>330</v>
      </c>
      <c r="AI1645" t="s">
        <v>37</v>
      </c>
      <c r="AJ1645" t="s">
        <v>331</v>
      </c>
    </row>
    <row r="1646" spans="1:36" x14ac:dyDescent="0.25">
      <c r="A1646" t="s">
        <v>32</v>
      </c>
      <c r="B1646" t="s">
        <v>5008</v>
      </c>
      <c r="C1646">
        <f>YEAR(B1646)</f>
        <v>2004</v>
      </c>
      <c r="D1646">
        <v>89.7</v>
      </c>
      <c r="E1646">
        <v>73.5</v>
      </c>
      <c r="F1646">
        <v>82.3</v>
      </c>
      <c r="H1646" s="2">
        <f>IF(F1646-77.21&lt;=0,0,IF(F1646-77.21&lt;=1,1,2))</f>
        <v>2</v>
      </c>
      <c r="I1646">
        <v>92.9</v>
      </c>
      <c r="J1646">
        <v>73.5</v>
      </c>
      <c r="K1646">
        <v>84.2</v>
      </c>
      <c r="L1646">
        <v>62.7</v>
      </c>
      <c r="M1646">
        <v>52.7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11.4</v>
      </c>
      <c r="W1646">
        <v>85.2</v>
      </c>
      <c r="X1646">
        <v>1006.1</v>
      </c>
      <c r="Y1646">
        <v>30</v>
      </c>
      <c r="Z1646">
        <v>6.2</v>
      </c>
      <c r="AA1646">
        <v>0</v>
      </c>
      <c r="AB1646">
        <v>0</v>
      </c>
      <c r="AC1646">
        <v>0</v>
      </c>
      <c r="AD1646">
        <v>0</v>
      </c>
      <c r="AE1646" t="s">
        <v>5009</v>
      </c>
      <c r="AF1646" t="s">
        <v>5010</v>
      </c>
      <c r="AG1646">
        <v>0.86</v>
      </c>
      <c r="AH1646" t="s">
        <v>36</v>
      </c>
      <c r="AI1646" t="s">
        <v>37</v>
      </c>
      <c r="AJ1646" t="s">
        <v>38</v>
      </c>
    </row>
    <row r="1647" spans="1:36" x14ac:dyDescent="0.25">
      <c r="A1647" t="s">
        <v>32</v>
      </c>
      <c r="B1647" t="s">
        <v>5011</v>
      </c>
      <c r="C1647">
        <f>YEAR(B1647)</f>
        <v>2004</v>
      </c>
      <c r="D1647">
        <v>82.5</v>
      </c>
      <c r="E1647">
        <v>73.5</v>
      </c>
      <c r="F1647">
        <v>78.7</v>
      </c>
      <c r="H1647" s="2">
        <f>IF(F1647-77.21&lt;=0,0,IF(F1647-77.21&lt;=1,1,2))</f>
        <v>2</v>
      </c>
      <c r="I1647">
        <v>84.8</v>
      </c>
      <c r="J1647">
        <v>73.5</v>
      </c>
      <c r="K1647">
        <v>79.3</v>
      </c>
      <c r="L1647">
        <v>64.3</v>
      </c>
      <c r="M1647">
        <v>62.6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19.5</v>
      </c>
      <c r="W1647">
        <v>316.89999999999998</v>
      </c>
      <c r="X1647">
        <v>1007.6</v>
      </c>
      <c r="Y1647">
        <v>30</v>
      </c>
      <c r="Z1647">
        <v>6.5</v>
      </c>
      <c r="AA1647">
        <v>0</v>
      </c>
      <c r="AB1647">
        <v>0</v>
      </c>
      <c r="AC1647">
        <v>0</v>
      </c>
      <c r="AD1647">
        <v>0</v>
      </c>
      <c r="AE1647" t="s">
        <v>5012</v>
      </c>
      <c r="AF1647" t="s">
        <v>5013</v>
      </c>
      <c r="AG1647">
        <v>0.9</v>
      </c>
      <c r="AH1647" t="s">
        <v>36</v>
      </c>
      <c r="AI1647" t="s">
        <v>37</v>
      </c>
      <c r="AJ1647" t="s">
        <v>38</v>
      </c>
    </row>
    <row r="1648" spans="1:36" x14ac:dyDescent="0.25">
      <c r="A1648" t="s">
        <v>32</v>
      </c>
      <c r="B1648" t="s">
        <v>5014</v>
      </c>
      <c r="C1648">
        <f>YEAR(B1648)</f>
        <v>2004</v>
      </c>
      <c r="D1648">
        <v>80.7</v>
      </c>
      <c r="E1648">
        <v>68.099999999999994</v>
      </c>
      <c r="F1648">
        <v>75.2</v>
      </c>
      <c r="H1648" s="2">
        <f>IF(F1648-77.21&lt;=0,0,IF(F1648-77.21&lt;=1,1,2))</f>
        <v>0</v>
      </c>
      <c r="I1648">
        <v>81.5</v>
      </c>
      <c r="J1648">
        <v>68.099999999999994</v>
      </c>
      <c r="K1648">
        <v>75.3</v>
      </c>
      <c r="L1648">
        <v>61.9</v>
      </c>
      <c r="M1648">
        <v>64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11.4</v>
      </c>
      <c r="W1648">
        <v>308.89999999999998</v>
      </c>
      <c r="X1648">
        <v>1009</v>
      </c>
      <c r="Y1648">
        <v>32.700000000000003</v>
      </c>
      <c r="Z1648">
        <v>6.8</v>
      </c>
      <c r="AA1648">
        <v>0</v>
      </c>
      <c r="AB1648">
        <v>0</v>
      </c>
      <c r="AC1648">
        <v>0</v>
      </c>
      <c r="AD1648">
        <v>0</v>
      </c>
      <c r="AE1648" t="s">
        <v>5015</v>
      </c>
      <c r="AF1648" t="s">
        <v>5016</v>
      </c>
      <c r="AG1648">
        <v>0.93</v>
      </c>
      <c r="AH1648" t="s">
        <v>36</v>
      </c>
      <c r="AI1648" t="s">
        <v>37</v>
      </c>
      <c r="AJ1648" t="s">
        <v>38</v>
      </c>
    </row>
    <row r="1649" spans="1:36" x14ac:dyDescent="0.25">
      <c r="A1649" t="s">
        <v>32</v>
      </c>
      <c r="B1649" t="s">
        <v>5017</v>
      </c>
      <c r="C1649">
        <f>YEAR(B1649)</f>
        <v>2004</v>
      </c>
      <c r="D1649">
        <v>80.7</v>
      </c>
      <c r="E1649">
        <v>73.5</v>
      </c>
      <c r="F1649">
        <v>76.599999999999994</v>
      </c>
      <c r="H1649" s="2">
        <f>IF(F1649-77.21&lt;=0,0,IF(F1649-77.21&lt;=1,1,2))</f>
        <v>0</v>
      </c>
      <c r="I1649">
        <v>81.2</v>
      </c>
      <c r="J1649">
        <v>73.5</v>
      </c>
      <c r="K1649">
        <v>76.7</v>
      </c>
      <c r="L1649">
        <v>58.6</v>
      </c>
      <c r="M1649">
        <v>54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16.100000000000001</v>
      </c>
      <c r="W1649">
        <v>319.60000000000002</v>
      </c>
      <c r="X1649">
        <v>1012.3</v>
      </c>
      <c r="Y1649">
        <v>37.799999999999997</v>
      </c>
      <c r="Z1649">
        <v>6.8</v>
      </c>
      <c r="AA1649">
        <v>0</v>
      </c>
      <c r="AB1649">
        <v>0</v>
      </c>
      <c r="AC1649">
        <v>0</v>
      </c>
      <c r="AD1649">
        <v>0</v>
      </c>
      <c r="AE1649" t="s">
        <v>5018</v>
      </c>
      <c r="AF1649" t="s">
        <v>5019</v>
      </c>
      <c r="AG1649">
        <v>0.96</v>
      </c>
      <c r="AH1649" t="s">
        <v>36</v>
      </c>
      <c r="AI1649" t="s">
        <v>702</v>
      </c>
      <c r="AJ1649" t="s">
        <v>38</v>
      </c>
    </row>
    <row r="1650" spans="1:36" x14ac:dyDescent="0.25">
      <c r="A1650" t="s">
        <v>32</v>
      </c>
      <c r="B1650" t="s">
        <v>5020</v>
      </c>
      <c r="C1650">
        <f>YEAR(B1650)</f>
        <v>2004</v>
      </c>
      <c r="D1650">
        <v>78.900000000000006</v>
      </c>
      <c r="E1650">
        <v>73.5</v>
      </c>
      <c r="F1650">
        <v>75.7</v>
      </c>
      <c r="H1650" s="2">
        <f>IF(F1650-77.21&lt;=0,0,IF(F1650-77.21&lt;=1,1,2))</f>
        <v>0</v>
      </c>
      <c r="I1650">
        <v>78.900000000000006</v>
      </c>
      <c r="J1650">
        <v>73.5</v>
      </c>
      <c r="K1650">
        <v>75.7</v>
      </c>
      <c r="L1650">
        <v>56.6</v>
      </c>
      <c r="M1650">
        <v>51.7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21.9</v>
      </c>
      <c r="W1650">
        <v>318.39999999999998</v>
      </c>
      <c r="X1650">
        <v>1016.3</v>
      </c>
      <c r="Y1650">
        <v>35.799999999999997</v>
      </c>
      <c r="Z1650">
        <v>6.8</v>
      </c>
      <c r="AA1650">
        <v>0</v>
      </c>
      <c r="AB1650">
        <v>0</v>
      </c>
      <c r="AC1650">
        <v>0</v>
      </c>
      <c r="AD1650">
        <v>0</v>
      </c>
      <c r="AE1650" t="s">
        <v>5021</v>
      </c>
      <c r="AF1650" t="s">
        <v>5022</v>
      </c>
      <c r="AG1650">
        <v>0</v>
      </c>
      <c r="AH1650" t="s">
        <v>36</v>
      </c>
      <c r="AI1650" t="s">
        <v>37</v>
      </c>
      <c r="AJ1650" t="s">
        <v>38</v>
      </c>
    </row>
    <row r="1651" spans="1:36" x14ac:dyDescent="0.25">
      <c r="A1651" t="s">
        <v>32</v>
      </c>
      <c r="B1651" t="s">
        <v>5023</v>
      </c>
      <c r="C1651">
        <f>YEAR(B1651)</f>
        <v>2004</v>
      </c>
      <c r="D1651">
        <v>78.900000000000006</v>
      </c>
      <c r="E1651">
        <v>73.5</v>
      </c>
      <c r="F1651">
        <v>75.099999999999994</v>
      </c>
      <c r="H1651" s="2">
        <f>IF(F1651-77.21&lt;=0,0,IF(F1651-77.21&lt;=1,1,2))</f>
        <v>0</v>
      </c>
      <c r="I1651">
        <v>78.900000000000006</v>
      </c>
      <c r="J1651">
        <v>73.5</v>
      </c>
      <c r="K1651">
        <v>75.099999999999994</v>
      </c>
      <c r="L1651">
        <v>61.2</v>
      </c>
      <c r="M1651">
        <v>62.1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17.2</v>
      </c>
      <c r="W1651">
        <v>307.39999999999998</v>
      </c>
      <c r="X1651">
        <v>1016.6</v>
      </c>
      <c r="Y1651">
        <v>33.5</v>
      </c>
      <c r="Z1651">
        <v>6.8</v>
      </c>
      <c r="AA1651">
        <v>0</v>
      </c>
      <c r="AB1651">
        <v>0</v>
      </c>
      <c r="AC1651">
        <v>0</v>
      </c>
      <c r="AD1651">
        <v>0</v>
      </c>
      <c r="AE1651" t="s">
        <v>5024</v>
      </c>
      <c r="AF1651" t="s">
        <v>5025</v>
      </c>
      <c r="AG1651">
        <v>0.03</v>
      </c>
      <c r="AH1651" t="s">
        <v>36</v>
      </c>
      <c r="AI1651" t="s">
        <v>37</v>
      </c>
      <c r="AJ1651" t="s">
        <v>38</v>
      </c>
    </row>
    <row r="1652" spans="1:36" x14ac:dyDescent="0.25">
      <c r="A1652" t="s">
        <v>32</v>
      </c>
      <c r="B1652" t="s">
        <v>5026</v>
      </c>
      <c r="C1652">
        <f>YEAR(B1652)</f>
        <v>2004</v>
      </c>
      <c r="D1652">
        <v>78.900000000000006</v>
      </c>
      <c r="E1652">
        <v>68.099999999999994</v>
      </c>
      <c r="F1652">
        <v>75.400000000000006</v>
      </c>
      <c r="H1652" s="2">
        <f>IF(F1652-77.21&lt;=0,0,IF(F1652-77.21&lt;=1,1,2))</f>
        <v>0</v>
      </c>
      <c r="I1652">
        <v>78.900000000000006</v>
      </c>
      <c r="J1652">
        <v>68.099999999999994</v>
      </c>
      <c r="K1652">
        <v>75.400000000000006</v>
      </c>
      <c r="L1652">
        <v>61.5</v>
      </c>
      <c r="M1652">
        <v>62.4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20.8</v>
      </c>
      <c r="W1652">
        <v>301</v>
      </c>
      <c r="X1652">
        <v>1013.9</v>
      </c>
      <c r="Y1652">
        <v>30</v>
      </c>
      <c r="Z1652">
        <v>6.8</v>
      </c>
      <c r="AA1652">
        <v>0</v>
      </c>
      <c r="AB1652">
        <v>0</v>
      </c>
      <c r="AC1652">
        <v>0</v>
      </c>
      <c r="AD1652">
        <v>0</v>
      </c>
      <c r="AE1652" t="s">
        <v>5027</v>
      </c>
      <c r="AF1652" t="s">
        <v>5028</v>
      </c>
      <c r="AG1652">
        <v>7.0000000000000007E-2</v>
      </c>
      <c r="AH1652" t="s">
        <v>36</v>
      </c>
      <c r="AI1652" t="s">
        <v>37</v>
      </c>
      <c r="AJ1652" t="s">
        <v>38</v>
      </c>
    </row>
    <row r="1653" spans="1:36" x14ac:dyDescent="0.25">
      <c r="A1653" t="s">
        <v>32</v>
      </c>
      <c r="B1653" t="s">
        <v>5029</v>
      </c>
      <c r="C1653">
        <f>YEAR(B1653)</f>
        <v>2004</v>
      </c>
      <c r="D1653">
        <v>80.7</v>
      </c>
      <c r="E1653">
        <v>73.5</v>
      </c>
      <c r="F1653">
        <v>77.400000000000006</v>
      </c>
      <c r="H1653" s="2">
        <f>IF(F1653-77.21&lt;=0,0,IF(F1653-77.21&lt;=1,1,2))</f>
        <v>1</v>
      </c>
      <c r="I1653">
        <v>82.9</v>
      </c>
      <c r="J1653">
        <v>73.5</v>
      </c>
      <c r="K1653">
        <v>77.7</v>
      </c>
      <c r="L1653">
        <v>62.7</v>
      </c>
      <c r="M1653">
        <v>60.6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23</v>
      </c>
      <c r="W1653">
        <v>292.60000000000002</v>
      </c>
      <c r="X1653">
        <v>1011.2</v>
      </c>
      <c r="Y1653">
        <v>30</v>
      </c>
      <c r="Z1653">
        <v>6.7</v>
      </c>
      <c r="AA1653">
        <v>0</v>
      </c>
      <c r="AB1653">
        <v>0</v>
      </c>
      <c r="AC1653">
        <v>0</v>
      </c>
      <c r="AD1653">
        <v>0</v>
      </c>
      <c r="AE1653" t="s">
        <v>5030</v>
      </c>
      <c r="AF1653" t="s">
        <v>5031</v>
      </c>
      <c r="AG1653">
        <v>0.1</v>
      </c>
      <c r="AH1653" t="s">
        <v>36</v>
      </c>
      <c r="AI1653" t="s">
        <v>37</v>
      </c>
      <c r="AJ1653" t="s">
        <v>38</v>
      </c>
    </row>
    <row r="1654" spans="1:36" x14ac:dyDescent="0.25">
      <c r="A1654" t="s">
        <v>32</v>
      </c>
      <c r="B1654" t="s">
        <v>5032</v>
      </c>
      <c r="C1654">
        <f>YEAR(B1654)</f>
        <v>2004</v>
      </c>
      <c r="D1654">
        <v>80.7</v>
      </c>
      <c r="E1654">
        <v>75.3</v>
      </c>
      <c r="F1654">
        <v>78.2</v>
      </c>
      <c r="H1654" s="2">
        <f>IF(F1654-77.21&lt;=0,0,IF(F1654-77.21&lt;=1,1,2))</f>
        <v>1</v>
      </c>
      <c r="I1654">
        <v>82.4</v>
      </c>
      <c r="J1654">
        <v>75.3</v>
      </c>
      <c r="K1654">
        <v>78.599999999999994</v>
      </c>
      <c r="L1654">
        <v>62.6</v>
      </c>
      <c r="M1654">
        <v>58.9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23</v>
      </c>
      <c r="W1654">
        <v>297.5</v>
      </c>
      <c r="X1654">
        <v>1011.2</v>
      </c>
      <c r="Y1654">
        <v>30</v>
      </c>
      <c r="Z1654">
        <v>6.7</v>
      </c>
      <c r="AA1654">
        <v>0</v>
      </c>
      <c r="AB1654">
        <v>0</v>
      </c>
      <c r="AC1654">
        <v>0</v>
      </c>
      <c r="AD1654">
        <v>0</v>
      </c>
      <c r="AE1654" t="s">
        <v>5033</v>
      </c>
      <c r="AF1654" t="s">
        <v>5034</v>
      </c>
      <c r="AG1654">
        <v>0.14000000000000001</v>
      </c>
      <c r="AH1654" t="s">
        <v>36</v>
      </c>
      <c r="AI1654" t="s">
        <v>37</v>
      </c>
      <c r="AJ1654" t="s">
        <v>38</v>
      </c>
    </row>
    <row r="1655" spans="1:36" x14ac:dyDescent="0.25">
      <c r="A1655" t="s">
        <v>32</v>
      </c>
      <c r="B1655" t="s">
        <v>5035</v>
      </c>
      <c r="C1655">
        <f>YEAR(B1655)</f>
        <v>2004</v>
      </c>
      <c r="D1655">
        <v>80.7</v>
      </c>
      <c r="E1655">
        <v>75.3</v>
      </c>
      <c r="F1655">
        <v>77.099999999999994</v>
      </c>
      <c r="H1655" s="2">
        <f>IF(F1655-77.21&lt;=0,0,IF(F1655-77.21&lt;=1,1,2))</f>
        <v>0</v>
      </c>
      <c r="I1655">
        <v>80.900000000000006</v>
      </c>
      <c r="J1655">
        <v>75.3</v>
      </c>
      <c r="K1655">
        <v>77.099999999999994</v>
      </c>
      <c r="L1655">
        <v>62.1</v>
      </c>
      <c r="M1655">
        <v>60.2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18.3</v>
      </c>
      <c r="W1655">
        <v>300.39999999999998</v>
      </c>
      <c r="X1655">
        <v>1011.2</v>
      </c>
      <c r="Y1655">
        <v>30</v>
      </c>
      <c r="Z1655">
        <v>6.5</v>
      </c>
      <c r="AA1655">
        <v>0</v>
      </c>
      <c r="AB1655">
        <v>0</v>
      </c>
      <c r="AC1655">
        <v>0</v>
      </c>
      <c r="AD1655">
        <v>0</v>
      </c>
      <c r="AE1655" t="s">
        <v>5036</v>
      </c>
      <c r="AF1655" t="s">
        <v>5037</v>
      </c>
      <c r="AG1655">
        <v>0.17</v>
      </c>
      <c r="AH1655" t="s">
        <v>36</v>
      </c>
      <c r="AI1655" t="s">
        <v>37</v>
      </c>
      <c r="AJ1655" t="s">
        <v>38</v>
      </c>
    </row>
    <row r="1656" spans="1:36" x14ac:dyDescent="0.25">
      <c r="A1656" t="s">
        <v>32</v>
      </c>
      <c r="B1656" t="s">
        <v>5038</v>
      </c>
      <c r="C1656">
        <f>YEAR(B1656)</f>
        <v>2004</v>
      </c>
      <c r="D1656">
        <v>84.3</v>
      </c>
      <c r="E1656">
        <v>69.900000000000006</v>
      </c>
      <c r="F1656">
        <v>79.099999999999994</v>
      </c>
      <c r="H1656" s="2">
        <f>IF(F1656-77.21&lt;=0,0,IF(F1656-77.21&lt;=1,1,2))</f>
        <v>2</v>
      </c>
      <c r="I1656">
        <v>84.5</v>
      </c>
      <c r="J1656">
        <v>69.900000000000006</v>
      </c>
      <c r="K1656">
        <v>79.099999999999994</v>
      </c>
      <c r="L1656">
        <v>58.1</v>
      </c>
      <c r="M1656">
        <v>49.1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19.5</v>
      </c>
      <c r="W1656">
        <v>286.60000000000002</v>
      </c>
      <c r="X1656">
        <v>1010.4</v>
      </c>
      <c r="Y1656">
        <v>0</v>
      </c>
      <c r="Z1656">
        <v>6.2</v>
      </c>
      <c r="AA1656">
        <v>0</v>
      </c>
      <c r="AB1656">
        <v>0</v>
      </c>
      <c r="AC1656">
        <v>0</v>
      </c>
      <c r="AD1656">
        <v>0</v>
      </c>
      <c r="AE1656" t="s">
        <v>5039</v>
      </c>
      <c r="AF1656" t="s">
        <v>5040</v>
      </c>
      <c r="AG1656">
        <v>0.21</v>
      </c>
      <c r="AH1656" t="s">
        <v>330</v>
      </c>
      <c r="AI1656" t="s">
        <v>37</v>
      </c>
      <c r="AJ1656" t="s">
        <v>331</v>
      </c>
    </row>
    <row r="1657" spans="1:36" x14ac:dyDescent="0.25">
      <c r="A1657" t="s">
        <v>32</v>
      </c>
      <c r="B1657" t="s">
        <v>5041</v>
      </c>
      <c r="C1657">
        <f>YEAR(B1657)</f>
        <v>2004</v>
      </c>
      <c r="D1657">
        <v>82.5</v>
      </c>
      <c r="E1657">
        <v>73.5</v>
      </c>
      <c r="F1657">
        <v>79.8</v>
      </c>
      <c r="H1657" s="2">
        <f>IF(F1657-77.21&lt;=0,0,IF(F1657-77.21&lt;=1,1,2))</f>
        <v>2</v>
      </c>
      <c r="I1657">
        <v>86.4</v>
      </c>
      <c r="J1657">
        <v>73.5</v>
      </c>
      <c r="K1657">
        <v>80.900000000000006</v>
      </c>
      <c r="L1657">
        <v>63.7</v>
      </c>
      <c r="M1657">
        <v>58.1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17.2</v>
      </c>
      <c r="W1657">
        <v>296.8</v>
      </c>
      <c r="X1657">
        <v>1008.6</v>
      </c>
      <c r="Y1657">
        <v>30</v>
      </c>
      <c r="Z1657">
        <v>6.4</v>
      </c>
      <c r="AA1657">
        <v>0</v>
      </c>
      <c r="AB1657">
        <v>0</v>
      </c>
      <c r="AC1657">
        <v>0</v>
      </c>
      <c r="AD1657">
        <v>0</v>
      </c>
      <c r="AE1657" t="s">
        <v>5042</v>
      </c>
      <c r="AF1657" t="s">
        <v>5043</v>
      </c>
      <c r="AG1657">
        <v>0.24</v>
      </c>
      <c r="AH1657" t="s">
        <v>36</v>
      </c>
      <c r="AI1657" t="s">
        <v>37</v>
      </c>
      <c r="AJ1657" t="s">
        <v>38</v>
      </c>
    </row>
    <row r="1658" spans="1:36" x14ac:dyDescent="0.25">
      <c r="A1658" t="s">
        <v>32</v>
      </c>
      <c r="B1658" t="s">
        <v>5044</v>
      </c>
      <c r="C1658">
        <f>YEAR(B1658)</f>
        <v>2004</v>
      </c>
      <c r="D1658">
        <v>87.9</v>
      </c>
      <c r="E1658">
        <v>71.7</v>
      </c>
      <c r="F1658">
        <v>80.3</v>
      </c>
      <c r="H1658" s="2">
        <f>IF(F1658-77.21&lt;=0,0,IF(F1658-77.21&lt;=1,1,2))</f>
        <v>2</v>
      </c>
      <c r="I1658">
        <v>89.5</v>
      </c>
      <c r="J1658">
        <v>71.7</v>
      </c>
      <c r="K1658">
        <v>81.099999999999994</v>
      </c>
      <c r="L1658">
        <v>62.3</v>
      </c>
      <c r="M1658">
        <v>54.8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9.1999999999999993</v>
      </c>
      <c r="W1658">
        <v>288.5</v>
      </c>
      <c r="X1658">
        <v>1007</v>
      </c>
      <c r="Y1658">
        <v>30</v>
      </c>
      <c r="Z1658">
        <v>6.3</v>
      </c>
      <c r="AA1658">
        <v>0</v>
      </c>
      <c r="AB1658">
        <v>0</v>
      </c>
      <c r="AC1658">
        <v>0</v>
      </c>
      <c r="AD1658">
        <v>0</v>
      </c>
      <c r="AE1658" t="s">
        <v>5045</v>
      </c>
      <c r="AF1658" t="s">
        <v>5046</v>
      </c>
      <c r="AG1658">
        <v>0.25</v>
      </c>
      <c r="AH1658" t="s">
        <v>36</v>
      </c>
      <c r="AI1658" t="s">
        <v>37</v>
      </c>
      <c r="AJ1658" t="s">
        <v>38</v>
      </c>
    </row>
    <row r="1659" spans="1:36" x14ac:dyDescent="0.25">
      <c r="A1659" t="s">
        <v>32</v>
      </c>
      <c r="B1659" t="s">
        <v>5047</v>
      </c>
      <c r="C1659">
        <f>YEAR(B1659)</f>
        <v>2004</v>
      </c>
      <c r="D1659">
        <v>86.1</v>
      </c>
      <c r="E1659">
        <v>71.7</v>
      </c>
      <c r="F1659">
        <v>79.099999999999994</v>
      </c>
      <c r="H1659" s="2">
        <f>IF(F1659-77.21&lt;=0,0,IF(F1659-77.21&lt;=1,1,2))</f>
        <v>2</v>
      </c>
      <c r="I1659">
        <v>90.8</v>
      </c>
      <c r="J1659">
        <v>71.7</v>
      </c>
      <c r="K1659">
        <v>80.400000000000006</v>
      </c>
      <c r="L1659">
        <v>64.400000000000006</v>
      </c>
      <c r="M1659">
        <v>61.4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8.1</v>
      </c>
      <c r="W1659">
        <v>93.1</v>
      </c>
      <c r="X1659">
        <v>1006.7</v>
      </c>
      <c r="Y1659">
        <v>30</v>
      </c>
      <c r="Z1659">
        <v>6.3</v>
      </c>
      <c r="AA1659">
        <v>0</v>
      </c>
      <c r="AB1659">
        <v>0</v>
      </c>
      <c r="AC1659">
        <v>0</v>
      </c>
      <c r="AD1659">
        <v>0</v>
      </c>
      <c r="AE1659" t="s">
        <v>5048</v>
      </c>
      <c r="AF1659" t="s">
        <v>5049</v>
      </c>
      <c r="AG1659">
        <v>0.31</v>
      </c>
      <c r="AH1659" t="s">
        <v>36</v>
      </c>
      <c r="AI1659" t="s">
        <v>37</v>
      </c>
      <c r="AJ1659" t="s">
        <v>38</v>
      </c>
    </row>
    <row r="1660" spans="1:36" x14ac:dyDescent="0.25">
      <c r="A1660" t="s">
        <v>32</v>
      </c>
      <c r="B1660" t="s">
        <v>5050</v>
      </c>
      <c r="C1660">
        <f>YEAR(B1660)</f>
        <v>2004</v>
      </c>
      <c r="D1660">
        <v>84.3</v>
      </c>
      <c r="E1660">
        <v>71.7</v>
      </c>
      <c r="F1660">
        <v>78.5</v>
      </c>
      <c r="H1660" s="2">
        <f>IF(F1660-77.21&lt;=0,0,IF(F1660-77.21&lt;=1,1,2))</f>
        <v>2</v>
      </c>
      <c r="I1660">
        <v>89.8</v>
      </c>
      <c r="J1660">
        <v>71.7</v>
      </c>
      <c r="K1660">
        <v>80.400000000000006</v>
      </c>
      <c r="L1660">
        <v>68.3</v>
      </c>
      <c r="M1660">
        <v>71.5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9.1999999999999993</v>
      </c>
      <c r="W1660">
        <v>98.5</v>
      </c>
      <c r="X1660">
        <v>1008.7</v>
      </c>
      <c r="Y1660">
        <v>0</v>
      </c>
      <c r="Z1660">
        <v>6.2</v>
      </c>
      <c r="AA1660">
        <v>0</v>
      </c>
      <c r="AB1660">
        <v>0</v>
      </c>
      <c r="AC1660">
        <v>0</v>
      </c>
      <c r="AD1660">
        <v>0</v>
      </c>
      <c r="AE1660" t="s">
        <v>5051</v>
      </c>
      <c r="AF1660" t="s">
        <v>5052</v>
      </c>
      <c r="AG1660">
        <v>0.35</v>
      </c>
      <c r="AH1660" t="s">
        <v>330</v>
      </c>
      <c r="AI1660" t="s">
        <v>37</v>
      </c>
      <c r="AJ1660" t="s">
        <v>331</v>
      </c>
    </row>
    <row r="1661" spans="1:36" x14ac:dyDescent="0.25">
      <c r="A1661" t="s">
        <v>32</v>
      </c>
      <c r="B1661" t="s">
        <v>5053</v>
      </c>
      <c r="C1661">
        <f>YEAR(B1661)</f>
        <v>2004</v>
      </c>
      <c r="D1661">
        <v>84.3</v>
      </c>
      <c r="E1661">
        <v>71.7</v>
      </c>
      <c r="F1661">
        <v>78.099999999999994</v>
      </c>
      <c r="H1661" s="2">
        <f>IF(F1661-77.21&lt;=0,0,IF(F1661-77.21&lt;=1,1,2))</f>
        <v>1</v>
      </c>
      <c r="I1661">
        <v>89.8</v>
      </c>
      <c r="J1661">
        <v>71.7</v>
      </c>
      <c r="K1661">
        <v>79.8</v>
      </c>
      <c r="L1661">
        <v>66</v>
      </c>
      <c r="M1661">
        <v>66.8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9.1999999999999993</v>
      </c>
      <c r="W1661">
        <v>118.7</v>
      </c>
      <c r="X1661">
        <v>1010.4</v>
      </c>
      <c r="Y1661">
        <v>30</v>
      </c>
      <c r="Z1661">
        <v>6.3</v>
      </c>
      <c r="AA1661">
        <v>0</v>
      </c>
      <c r="AB1661">
        <v>0</v>
      </c>
      <c r="AC1661">
        <v>0</v>
      </c>
      <c r="AD1661">
        <v>0</v>
      </c>
      <c r="AE1661" t="s">
        <v>5054</v>
      </c>
      <c r="AF1661" t="s">
        <v>5055</v>
      </c>
      <c r="AG1661">
        <v>0.38</v>
      </c>
      <c r="AH1661" t="s">
        <v>36</v>
      </c>
      <c r="AI1661" t="s">
        <v>37</v>
      </c>
      <c r="AJ1661" t="s">
        <v>38</v>
      </c>
    </row>
    <row r="1662" spans="1:36" x14ac:dyDescent="0.25">
      <c r="A1662" t="s">
        <v>32</v>
      </c>
      <c r="B1662" t="s">
        <v>5056</v>
      </c>
      <c r="C1662">
        <f>YEAR(B1662)</f>
        <v>2004</v>
      </c>
      <c r="D1662">
        <v>84.3</v>
      </c>
      <c r="E1662">
        <v>69.900000000000006</v>
      </c>
      <c r="F1662">
        <v>78.400000000000006</v>
      </c>
      <c r="H1662" s="2">
        <f>IF(F1662-77.21&lt;=0,0,IF(F1662-77.21&lt;=1,1,2))</f>
        <v>2</v>
      </c>
      <c r="I1662">
        <v>89.8</v>
      </c>
      <c r="J1662">
        <v>69.900000000000006</v>
      </c>
      <c r="K1662">
        <v>80.7</v>
      </c>
      <c r="L1662">
        <v>68.7</v>
      </c>
      <c r="M1662">
        <v>72.7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8.1</v>
      </c>
      <c r="W1662">
        <v>41.3</v>
      </c>
      <c r="X1662">
        <v>1010</v>
      </c>
      <c r="Y1662">
        <v>30</v>
      </c>
      <c r="Z1662">
        <v>6.4</v>
      </c>
      <c r="AA1662">
        <v>0</v>
      </c>
      <c r="AB1662">
        <v>0</v>
      </c>
      <c r="AC1662">
        <v>0</v>
      </c>
      <c r="AD1662">
        <v>0</v>
      </c>
      <c r="AE1662" t="s">
        <v>5057</v>
      </c>
      <c r="AF1662" t="s">
        <v>5058</v>
      </c>
      <c r="AG1662">
        <v>0.42</v>
      </c>
      <c r="AH1662" t="s">
        <v>36</v>
      </c>
      <c r="AI1662" t="s">
        <v>37</v>
      </c>
      <c r="AJ1662" t="s">
        <v>38</v>
      </c>
    </row>
    <row r="1663" spans="1:36" x14ac:dyDescent="0.25">
      <c r="A1663" t="s">
        <v>32</v>
      </c>
      <c r="B1663" t="s">
        <v>5059</v>
      </c>
      <c r="C1663">
        <f>YEAR(B1663)</f>
        <v>2004</v>
      </c>
      <c r="D1663">
        <v>82.5</v>
      </c>
      <c r="E1663">
        <v>69.900000000000006</v>
      </c>
      <c r="F1663">
        <v>77.8</v>
      </c>
      <c r="H1663" s="2">
        <f>IF(F1663-77.21&lt;=0,0,IF(F1663-77.21&lt;=1,1,2))</f>
        <v>1</v>
      </c>
      <c r="I1663">
        <v>86.4</v>
      </c>
      <c r="J1663">
        <v>69.900000000000006</v>
      </c>
      <c r="K1663">
        <v>78.8</v>
      </c>
      <c r="L1663">
        <v>64.400000000000006</v>
      </c>
      <c r="M1663">
        <v>64.2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54.1</v>
      </c>
      <c r="W1663">
        <v>285.10000000000002</v>
      </c>
      <c r="X1663">
        <v>1010.2</v>
      </c>
      <c r="Y1663">
        <v>30</v>
      </c>
      <c r="Z1663">
        <v>6.5</v>
      </c>
      <c r="AA1663">
        <v>0</v>
      </c>
      <c r="AB1663">
        <v>0</v>
      </c>
      <c r="AC1663">
        <v>0</v>
      </c>
      <c r="AD1663">
        <v>0</v>
      </c>
      <c r="AE1663" t="s">
        <v>5060</v>
      </c>
      <c r="AF1663" t="s">
        <v>5061</v>
      </c>
      <c r="AG1663">
        <v>0.45</v>
      </c>
      <c r="AH1663" t="s">
        <v>36</v>
      </c>
      <c r="AI1663" t="s">
        <v>37</v>
      </c>
      <c r="AJ1663" t="s">
        <v>344</v>
      </c>
    </row>
    <row r="1664" spans="1:36" x14ac:dyDescent="0.25">
      <c r="A1664" t="s">
        <v>32</v>
      </c>
      <c r="B1664" t="s">
        <v>5062</v>
      </c>
      <c r="C1664">
        <f>YEAR(B1664)</f>
        <v>2004</v>
      </c>
      <c r="D1664">
        <v>82.5</v>
      </c>
      <c r="E1664">
        <v>68.099999999999994</v>
      </c>
      <c r="F1664">
        <v>77.2</v>
      </c>
      <c r="H1664" s="2">
        <f>IF(F1664-77.21&lt;=0,0,IF(F1664-77.21&lt;=1,1,2))</f>
        <v>0</v>
      </c>
      <c r="I1664">
        <v>85.5</v>
      </c>
      <c r="J1664">
        <v>68.099999999999994</v>
      </c>
      <c r="K1664">
        <v>78.3</v>
      </c>
      <c r="L1664">
        <v>65.599999999999994</v>
      </c>
      <c r="M1664">
        <v>67.900000000000006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16.100000000000001</v>
      </c>
      <c r="W1664">
        <v>298.10000000000002</v>
      </c>
      <c r="X1664">
        <v>1010.7</v>
      </c>
      <c r="Y1664">
        <v>30</v>
      </c>
      <c r="Z1664">
        <v>6.6</v>
      </c>
      <c r="AA1664">
        <v>0</v>
      </c>
      <c r="AB1664">
        <v>0</v>
      </c>
      <c r="AC1664">
        <v>0</v>
      </c>
      <c r="AD1664">
        <v>0</v>
      </c>
      <c r="AE1664" t="s">
        <v>5063</v>
      </c>
      <c r="AF1664" t="s">
        <v>5064</v>
      </c>
      <c r="AG1664">
        <v>0.5</v>
      </c>
      <c r="AH1664" t="s">
        <v>36</v>
      </c>
      <c r="AI1664" t="s">
        <v>37</v>
      </c>
      <c r="AJ1664" t="s">
        <v>38</v>
      </c>
    </row>
    <row r="1665" spans="1:36" x14ac:dyDescent="0.25">
      <c r="A1665" t="s">
        <v>32</v>
      </c>
      <c r="B1665" t="s">
        <v>5065</v>
      </c>
      <c r="C1665">
        <f>YEAR(B1665)</f>
        <v>2004</v>
      </c>
      <c r="D1665">
        <v>82.5</v>
      </c>
      <c r="E1665">
        <v>69.900000000000006</v>
      </c>
      <c r="F1665">
        <v>77.400000000000006</v>
      </c>
      <c r="H1665" s="2">
        <f>IF(F1665-77.21&lt;=0,0,IF(F1665-77.21&lt;=1,1,2))</f>
        <v>1</v>
      </c>
      <c r="I1665">
        <v>85.5</v>
      </c>
      <c r="J1665">
        <v>69.900000000000006</v>
      </c>
      <c r="K1665">
        <v>78.400000000000006</v>
      </c>
      <c r="L1665">
        <v>66.5</v>
      </c>
      <c r="M1665">
        <v>69.7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17.2</v>
      </c>
      <c r="W1665">
        <v>289.89999999999998</v>
      </c>
      <c r="X1665">
        <v>1010.4</v>
      </c>
      <c r="Y1665">
        <v>31.1</v>
      </c>
      <c r="Z1665">
        <v>6.7</v>
      </c>
      <c r="AA1665">
        <v>0</v>
      </c>
      <c r="AB1665">
        <v>0</v>
      </c>
      <c r="AC1665">
        <v>0</v>
      </c>
      <c r="AD1665">
        <v>0</v>
      </c>
      <c r="AE1665" t="s">
        <v>5066</v>
      </c>
      <c r="AF1665" t="s">
        <v>5067</v>
      </c>
      <c r="AG1665">
        <v>0.52</v>
      </c>
      <c r="AH1665" t="s">
        <v>36</v>
      </c>
      <c r="AI1665" t="s">
        <v>37</v>
      </c>
      <c r="AJ1665" t="s">
        <v>38</v>
      </c>
    </row>
    <row r="1666" spans="1:36" x14ac:dyDescent="0.25">
      <c r="A1666" t="s">
        <v>32</v>
      </c>
      <c r="B1666" t="s">
        <v>5068</v>
      </c>
      <c r="C1666">
        <f>YEAR(B1666)</f>
        <v>2004</v>
      </c>
      <c r="D1666">
        <v>84.3</v>
      </c>
      <c r="E1666">
        <v>69.900000000000006</v>
      </c>
      <c r="F1666">
        <v>77.599999999999994</v>
      </c>
      <c r="H1666" s="2">
        <f>IF(F1666-77.21&lt;=0,0,IF(F1666-77.21&lt;=1,1,2))</f>
        <v>1</v>
      </c>
      <c r="I1666">
        <v>87.6</v>
      </c>
      <c r="J1666">
        <v>69.900000000000006</v>
      </c>
      <c r="K1666">
        <v>78.8</v>
      </c>
      <c r="L1666">
        <v>65.599999999999994</v>
      </c>
      <c r="M1666">
        <v>67.2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18.3</v>
      </c>
      <c r="W1666">
        <v>278.10000000000002</v>
      </c>
      <c r="X1666">
        <v>1013.2</v>
      </c>
      <c r="Y1666">
        <v>30</v>
      </c>
      <c r="Z1666">
        <v>6.4</v>
      </c>
      <c r="AA1666">
        <v>0</v>
      </c>
      <c r="AB1666">
        <v>0</v>
      </c>
      <c r="AC1666">
        <v>0</v>
      </c>
      <c r="AD1666">
        <v>0</v>
      </c>
      <c r="AE1666" t="s">
        <v>5069</v>
      </c>
      <c r="AF1666" t="s">
        <v>5070</v>
      </c>
      <c r="AG1666">
        <v>0.55000000000000004</v>
      </c>
      <c r="AH1666" t="s">
        <v>36</v>
      </c>
      <c r="AI1666" t="s">
        <v>37</v>
      </c>
      <c r="AJ1666" t="s">
        <v>38</v>
      </c>
    </row>
    <row r="1667" spans="1:36" x14ac:dyDescent="0.25">
      <c r="A1667" t="s">
        <v>32</v>
      </c>
      <c r="B1667" t="s">
        <v>5071</v>
      </c>
      <c r="C1667">
        <f>YEAR(B1667)</f>
        <v>2004</v>
      </c>
      <c r="D1667">
        <v>84.3</v>
      </c>
      <c r="E1667">
        <v>77.099999999999994</v>
      </c>
      <c r="F1667">
        <v>80.5</v>
      </c>
      <c r="H1667" s="2">
        <f>IF(F1667-77.21&lt;=0,0,IF(F1667-77.21&lt;=1,1,2))</f>
        <v>2</v>
      </c>
      <c r="I1667">
        <v>86.6</v>
      </c>
      <c r="J1667">
        <v>77.099999999999994</v>
      </c>
      <c r="K1667">
        <v>81.599999999999994</v>
      </c>
      <c r="L1667">
        <v>65.599999999999994</v>
      </c>
      <c r="M1667">
        <v>61.3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20.8</v>
      </c>
      <c r="W1667">
        <v>298</v>
      </c>
      <c r="X1667">
        <v>1008.4</v>
      </c>
      <c r="Y1667">
        <v>30</v>
      </c>
      <c r="Z1667">
        <v>6.5</v>
      </c>
      <c r="AA1667">
        <v>0</v>
      </c>
      <c r="AB1667">
        <v>0</v>
      </c>
      <c r="AC1667">
        <v>0</v>
      </c>
      <c r="AD1667">
        <v>0</v>
      </c>
      <c r="AE1667" t="s">
        <v>5072</v>
      </c>
      <c r="AF1667" t="s">
        <v>5073</v>
      </c>
      <c r="AG1667">
        <v>0.59</v>
      </c>
      <c r="AH1667" t="s">
        <v>36</v>
      </c>
      <c r="AI1667" t="s">
        <v>37</v>
      </c>
      <c r="AJ1667" t="s">
        <v>38</v>
      </c>
    </row>
    <row r="1668" spans="1:36" x14ac:dyDescent="0.25">
      <c r="A1668" t="s">
        <v>32</v>
      </c>
      <c r="B1668" t="s">
        <v>5074</v>
      </c>
      <c r="C1668">
        <f>YEAR(B1668)</f>
        <v>2004</v>
      </c>
      <c r="D1668">
        <v>84.3</v>
      </c>
      <c r="E1668">
        <v>71.7</v>
      </c>
      <c r="F1668">
        <v>78.5</v>
      </c>
      <c r="H1668" s="2">
        <f>IF(F1668-77.21&lt;=0,0,IF(F1668-77.21&lt;=1,1,2))</f>
        <v>2</v>
      </c>
      <c r="I1668">
        <v>91.1</v>
      </c>
      <c r="J1668">
        <v>71.7</v>
      </c>
      <c r="K1668">
        <v>80.900000000000006</v>
      </c>
      <c r="L1668">
        <v>68.3</v>
      </c>
      <c r="M1668">
        <v>71.8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9.1999999999999993</v>
      </c>
      <c r="W1668">
        <v>309.7</v>
      </c>
      <c r="X1668">
        <v>1008.3</v>
      </c>
      <c r="Y1668">
        <v>30</v>
      </c>
      <c r="Z1668">
        <v>6.5</v>
      </c>
      <c r="AA1668">
        <v>0</v>
      </c>
      <c r="AB1668">
        <v>0</v>
      </c>
      <c r="AC1668">
        <v>0</v>
      </c>
      <c r="AD1668">
        <v>0</v>
      </c>
      <c r="AE1668" t="s">
        <v>5075</v>
      </c>
      <c r="AF1668" t="s">
        <v>5076</v>
      </c>
      <c r="AG1668">
        <v>0.62</v>
      </c>
      <c r="AH1668" t="s">
        <v>36</v>
      </c>
      <c r="AI1668" t="s">
        <v>37</v>
      </c>
      <c r="AJ1668" t="s">
        <v>38</v>
      </c>
    </row>
    <row r="1669" spans="1:36" x14ac:dyDescent="0.25">
      <c r="A1669" t="s">
        <v>32</v>
      </c>
      <c r="B1669" t="s">
        <v>5077</v>
      </c>
      <c r="C1669">
        <f>YEAR(B1669)</f>
        <v>2004</v>
      </c>
      <c r="D1669">
        <v>84.3</v>
      </c>
      <c r="E1669">
        <v>69.900000000000006</v>
      </c>
      <c r="F1669">
        <v>77.7</v>
      </c>
      <c r="H1669" s="2">
        <f>IF(F1669-77.21&lt;=0,0,IF(F1669-77.21&lt;=1,1,2))</f>
        <v>1</v>
      </c>
      <c r="I1669">
        <v>92.7</v>
      </c>
      <c r="J1669">
        <v>69.900000000000006</v>
      </c>
      <c r="K1669">
        <v>80.099999999999994</v>
      </c>
      <c r="L1669">
        <v>69.2</v>
      </c>
      <c r="M1669">
        <v>75.5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9.1999999999999993</v>
      </c>
      <c r="W1669">
        <v>118.1</v>
      </c>
      <c r="X1669">
        <v>1008.8</v>
      </c>
      <c r="Y1669">
        <v>30</v>
      </c>
      <c r="Z1669">
        <v>6.5</v>
      </c>
      <c r="AA1669">
        <v>0</v>
      </c>
      <c r="AB1669">
        <v>0</v>
      </c>
      <c r="AC1669">
        <v>0</v>
      </c>
      <c r="AD1669">
        <v>0</v>
      </c>
      <c r="AE1669" t="s">
        <v>5078</v>
      </c>
      <c r="AF1669" t="s">
        <v>5079</v>
      </c>
      <c r="AG1669">
        <v>0.65</v>
      </c>
      <c r="AH1669" t="s">
        <v>36</v>
      </c>
      <c r="AI1669" t="s">
        <v>37</v>
      </c>
      <c r="AJ1669" t="s">
        <v>38</v>
      </c>
    </row>
    <row r="1670" spans="1:36" x14ac:dyDescent="0.25">
      <c r="A1670" t="s">
        <v>32</v>
      </c>
      <c r="B1670" t="s">
        <v>5080</v>
      </c>
      <c r="C1670">
        <f>YEAR(B1670)</f>
        <v>2004</v>
      </c>
      <c r="D1670">
        <v>84.3</v>
      </c>
      <c r="E1670">
        <v>73.5</v>
      </c>
      <c r="F1670">
        <v>79.099999999999994</v>
      </c>
      <c r="H1670" s="2">
        <f>IF(F1670-77.21&lt;=0,0,IF(F1670-77.21&lt;=1,1,2))</f>
        <v>2</v>
      </c>
      <c r="I1670">
        <v>91.1</v>
      </c>
      <c r="J1670">
        <v>73.5</v>
      </c>
      <c r="K1670">
        <v>82</v>
      </c>
      <c r="L1670">
        <v>72.400000000000006</v>
      </c>
      <c r="M1670">
        <v>80.3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8.1</v>
      </c>
      <c r="W1670">
        <v>341.4</v>
      </c>
      <c r="X1670">
        <v>1010.7</v>
      </c>
      <c r="Y1670">
        <v>38.6</v>
      </c>
      <c r="Z1670">
        <v>6</v>
      </c>
      <c r="AA1670">
        <v>0</v>
      </c>
      <c r="AB1670">
        <v>0</v>
      </c>
      <c r="AC1670">
        <v>0</v>
      </c>
      <c r="AD1670">
        <v>0</v>
      </c>
      <c r="AE1670" t="s">
        <v>5081</v>
      </c>
      <c r="AF1670" t="s">
        <v>5082</v>
      </c>
      <c r="AG1670">
        <v>0.68</v>
      </c>
      <c r="AH1670" t="s">
        <v>36</v>
      </c>
      <c r="AI1670" t="s">
        <v>702</v>
      </c>
      <c r="AJ1670" t="s">
        <v>38</v>
      </c>
    </row>
    <row r="1671" spans="1:36" x14ac:dyDescent="0.25">
      <c r="A1671" t="s">
        <v>32</v>
      </c>
      <c r="B1671" t="s">
        <v>5083</v>
      </c>
      <c r="C1671">
        <f>YEAR(B1671)</f>
        <v>2004</v>
      </c>
      <c r="D1671">
        <v>87.9</v>
      </c>
      <c r="E1671">
        <v>73.5</v>
      </c>
      <c r="F1671">
        <v>79.900000000000006</v>
      </c>
      <c r="H1671" s="2">
        <f>IF(F1671-77.21&lt;=0,0,IF(F1671-77.21&lt;=1,1,2))</f>
        <v>2</v>
      </c>
      <c r="I1671">
        <v>93.7</v>
      </c>
      <c r="J1671">
        <v>73.5</v>
      </c>
      <c r="K1671">
        <v>82.2</v>
      </c>
      <c r="L1671">
        <v>64.8</v>
      </c>
      <c r="M1671">
        <v>60.5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9.1999999999999993</v>
      </c>
      <c r="W1671">
        <v>154.1</v>
      </c>
      <c r="X1671">
        <v>1010.6</v>
      </c>
      <c r="Y1671">
        <v>30</v>
      </c>
      <c r="Z1671">
        <v>6.5</v>
      </c>
      <c r="AA1671">
        <v>0</v>
      </c>
      <c r="AB1671">
        <v>0</v>
      </c>
      <c r="AC1671">
        <v>0</v>
      </c>
      <c r="AD1671">
        <v>0</v>
      </c>
      <c r="AE1671" t="s">
        <v>5084</v>
      </c>
      <c r="AF1671" t="s">
        <v>5085</v>
      </c>
      <c r="AG1671">
        <v>0.72</v>
      </c>
      <c r="AH1671" t="s">
        <v>36</v>
      </c>
      <c r="AI1671" t="s">
        <v>37</v>
      </c>
      <c r="AJ1671" t="s">
        <v>38</v>
      </c>
    </row>
    <row r="1672" spans="1:36" x14ac:dyDescent="0.25">
      <c r="A1672" t="s">
        <v>32</v>
      </c>
      <c r="B1672" t="s">
        <v>5086</v>
      </c>
      <c r="C1672">
        <f>YEAR(B1672)</f>
        <v>2004</v>
      </c>
      <c r="D1672">
        <v>84.3</v>
      </c>
      <c r="E1672">
        <v>71.7</v>
      </c>
      <c r="F1672">
        <v>78.8</v>
      </c>
      <c r="H1672" s="2">
        <f>IF(F1672-77.21&lt;=0,0,IF(F1672-77.21&lt;=1,1,2))</f>
        <v>2</v>
      </c>
      <c r="I1672">
        <v>89.8</v>
      </c>
      <c r="J1672">
        <v>71.7</v>
      </c>
      <c r="K1672">
        <v>81</v>
      </c>
      <c r="L1672">
        <v>66.5</v>
      </c>
      <c r="M1672">
        <v>66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11.4</v>
      </c>
      <c r="W1672">
        <v>312</v>
      </c>
      <c r="X1672">
        <v>1010</v>
      </c>
      <c r="Y1672">
        <v>30</v>
      </c>
      <c r="Z1672">
        <v>6.7</v>
      </c>
      <c r="AA1672">
        <v>0</v>
      </c>
      <c r="AB1672">
        <v>0</v>
      </c>
      <c r="AC1672">
        <v>0</v>
      </c>
      <c r="AD1672">
        <v>0</v>
      </c>
      <c r="AE1672" t="s">
        <v>5087</v>
      </c>
      <c r="AF1672" t="s">
        <v>5088</v>
      </c>
      <c r="AG1672">
        <v>0.75</v>
      </c>
      <c r="AH1672" t="s">
        <v>36</v>
      </c>
      <c r="AI1672" t="s">
        <v>37</v>
      </c>
      <c r="AJ1672" t="s">
        <v>38</v>
      </c>
    </row>
    <row r="1673" spans="1:36" x14ac:dyDescent="0.25">
      <c r="A1673" t="s">
        <v>32</v>
      </c>
      <c r="B1673" t="s">
        <v>5089</v>
      </c>
      <c r="C1673">
        <f>YEAR(B1673)</f>
        <v>2004</v>
      </c>
      <c r="D1673">
        <v>84.3</v>
      </c>
      <c r="E1673">
        <v>71.7</v>
      </c>
      <c r="F1673">
        <v>79.900000000000006</v>
      </c>
      <c r="H1673" s="2">
        <f>IF(F1673-77.21&lt;=0,0,IF(F1673-77.21&lt;=1,1,2))</f>
        <v>2</v>
      </c>
      <c r="I1673">
        <v>88.6</v>
      </c>
      <c r="J1673">
        <v>71.7</v>
      </c>
      <c r="K1673">
        <v>81.900000000000006</v>
      </c>
      <c r="L1673">
        <v>68.400000000000006</v>
      </c>
      <c r="M1673">
        <v>68.8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12.8</v>
      </c>
      <c r="W1673">
        <v>306.2</v>
      </c>
      <c r="X1673">
        <v>1009.6</v>
      </c>
      <c r="Y1673">
        <v>30</v>
      </c>
      <c r="Z1673">
        <v>6.6</v>
      </c>
      <c r="AA1673">
        <v>0</v>
      </c>
      <c r="AB1673">
        <v>0</v>
      </c>
      <c r="AC1673">
        <v>0</v>
      </c>
      <c r="AD1673">
        <v>0</v>
      </c>
      <c r="AE1673" t="s">
        <v>5090</v>
      </c>
      <c r="AF1673" t="s">
        <v>5091</v>
      </c>
      <c r="AG1673">
        <v>0.78</v>
      </c>
      <c r="AH1673" t="s">
        <v>36</v>
      </c>
      <c r="AI1673" t="s">
        <v>37</v>
      </c>
      <c r="AJ1673" t="s">
        <v>38</v>
      </c>
    </row>
    <row r="1674" spans="1:36" x14ac:dyDescent="0.25">
      <c r="A1674" t="s">
        <v>32</v>
      </c>
      <c r="B1674" t="s">
        <v>5092</v>
      </c>
      <c r="C1674">
        <f>YEAR(B1674)</f>
        <v>2004</v>
      </c>
      <c r="D1674">
        <v>84.3</v>
      </c>
      <c r="E1674">
        <v>71.7</v>
      </c>
      <c r="F1674">
        <v>78.900000000000006</v>
      </c>
      <c r="H1674" s="2">
        <f>IF(F1674-77.21&lt;=0,0,IF(F1674-77.21&lt;=1,1,2))</f>
        <v>2</v>
      </c>
      <c r="I1674">
        <v>91.1</v>
      </c>
      <c r="J1674">
        <v>71.7</v>
      </c>
      <c r="K1674">
        <v>81.7</v>
      </c>
      <c r="L1674">
        <v>68.7</v>
      </c>
      <c r="M1674">
        <v>71.2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13.9</v>
      </c>
      <c r="W1674">
        <v>293.60000000000002</v>
      </c>
      <c r="X1674">
        <v>1008.9</v>
      </c>
      <c r="Y1674">
        <v>0</v>
      </c>
      <c r="Z1674">
        <v>6.2</v>
      </c>
      <c r="AA1674">
        <v>0</v>
      </c>
      <c r="AB1674">
        <v>0</v>
      </c>
      <c r="AC1674">
        <v>0</v>
      </c>
      <c r="AD1674">
        <v>0</v>
      </c>
      <c r="AE1674" t="s">
        <v>5093</v>
      </c>
      <c r="AF1674" t="s">
        <v>5094</v>
      </c>
      <c r="AG1674">
        <v>0.81</v>
      </c>
      <c r="AH1674" t="s">
        <v>330</v>
      </c>
      <c r="AI1674" t="s">
        <v>37</v>
      </c>
      <c r="AJ1674" t="s">
        <v>331</v>
      </c>
    </row>
    <row r="1675" spans="1:36" x14ac:dyDescent="0.25">
      <c r="A1675" t="s">
        <v>32</v>
      </c>
      <c r="B1675" t="s">
        <v>5095</v>
      </c>
      <c r="C1675">
        <f>YEAR(B1675)</f>
        <v>2004</v>
      </c>
      <c r="D1675">
        <v>84.3</v>
      </c>
      <c r="E1675">
        <v>73.5</v>
      </c>
      <c r="F1675">
        <v>79.3</v>
      </c>
      <c r="H1675" s="2">
        <f>IF(F1675-77.21&lt;=0,0,IF(F1675-77.21&lt;=1,1,2))</f>
        <v>2</v>
      </c>
      <c r="I1675">
        <v>87.6</v>
      </c>
      <c r="J1675">
        <v>73.5</v>
      </c>
      <c r="K1675">
        <v>80.5</v>
      </c>
      <c r="L1675">
        <v>66.5</v>
      </c>
      <c r="M1675">
        <v>66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16.100000000000001</v>
      </c>
      <c r="W1675">
        <v>304.39999999999998</v>
      </c>
      <c r="X1675">
        <v>1010.1</v>
      </c>
      <c r="Y1675">
        <v>37.700000000000003</v>
      </c>
      <c r="Z1675">
        <v>6.5</v>
      </c>
      <c r="AA1675">
        <v>0</v>
      </c>
      <c r="AB1675">
        <v>0</v>
      </c>
      <c r="AC1675">
        <v>0</v>
      </c>
      <c r="AD1675">
        <v>0</v>
      </c>
      <c r="AE1675" t="s">
        <v>5096</v>
      </c>
      <c r="AF1675" t="s">
        <v>5097</v>
      </c>
      <c r="AG1675">
        <v>0.85</v>
      </c>
      <c r="AH1675" t="s">
        <v>36</v>
      </c>
      <c r="AI1675" t="s">
        <v>37</v>
      </c>
      <c r="AJ1675" t="s">
        <v>38</v>
      </c>
    </row>
    <row r="1676" spans="1:36" x14ac:dyDescent="0.25">
      <c r="A1676" t="s">
        <v>32</v>
      </c>
      <c r="B1676" t="s">
        <v>5098</v>
      </c>
      <c r="C1676">
        <f>YEAR(B1676)</f>
        <v>2004</v>
      </c>
      <c r="D1676">
        <v>84.3</v>
      </c>
      <c r="E1676">
        <v>77.099999999999994</v>
      </c>
      <c r="F1676">
        <v>80.400000000000006</v>
      </c>
      <c r="H1676" s="2">
        <f>IF(F1676-77.21&lt;=0,0,IF(F1676-77.21&lt;=1,1,2))</f>
        <v>2</v>
      </c>
      <c r="I1676">
        <v>86.6</v>
      </c>
      <c r="J1676">
        <v>77.099999999999994</v>
      </c>
      <c r="K1676">
        <v>81.599999999999994</v>
      </c>
      <c r="L1676">
        <v>65.8</v>
      </c>
      <c r="M1676">
        <v>61.4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17.2</v>
      </c>
      <c r="W1676">
        <v>307.3</v>
      </c>
      <c r="X1676">
        <v>1011.1</v>
      </c>
      <c r="Y1676">
        <v>30</v>
      </c>
      <c r="Z1676">
        <v>6.6</v>
      </c>
      <c r="AA1676">
        <v>0</v>
      </c>
      <c r="AB1676">
        <v>0</v>
      </c>
      <c r="AC1676">
        <v>0</v>
      </c>
      <c r="AD1676">
        <v>0</v>
      </c>
      <c r="AE1676" t="s">
        <v>5099</v>
      </c>
      <c r="AF1676" t="s">
        <v>5100</v>
      </c>
      <c r="AG1676">
        <v>0.88</v>
      </c>
      <c r="AH1676" t="s">
        <v>36</v>
      </c>
      <c r="AI1676" t="s">
        <v>37</v>
      </c>
      <c r="AJ1676" t="s">
        <v>38</v>
      </c>
    </row>
    <row r="1677" spans="1:36" x14ac:dyDescent="0.25">
      <c r="A1677" t="s">
        <v>32</v>
      </c>
      <c r="B1677" t="s">
        <v>5101</v>
      </c>
      <c r="C1677">
        <f>YEAR(B1677)</f>
        <v>2004</v>
      </c>
      <c r="D1677">
        <v>84.3</v>
      </c>
      <c r="E1677">
        <v>73.5</v>
      </c>
      <c r="F1677">
        <v>80.599999999999994</v>
      </c>
      <c r="H1677" s="2">
        <f>IF(F1677-77.21&lt;=0,0,IF(F1677-77.21&lt;=1,1,2))</f>
        <v>2</v>
      </c>
      <c r="I1677">
        <v>86.6</v>
      </c>
      <c r="J1677">
        <v>73.5</v>
      </c>
      <c r="K1677">
        <v>81.5</v>
      </c>
      <c r="L1677">
        <v>63.4</v>
      </c>
      <c r="M1677">
        <v>56.3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15</v>
      </c>
      <c r="W1677">
        <v>302</v>
      </c>
      <c r="X1677">
        <v>1010.5</v>
      </c>
      <c r="Y1677">
        <v>30</v>
      </c>
      <c r="Z1677">
        <v>6.3</v>
      </c>
      <c r="AA1677">
        <v>0</v>
      </c>
      <c r="AB1677">
        <v>0</v>
      </c>
      <c r="AC1677">
        <v>0</v>
      </c>
      <c r="AD1677">
        <v>0</v>
      </c>
      <c r="AE1677" t="s">
        <v>5102</v>
      </c>
      <c r="AF1677" t="s">
        <v>5103</v>
      </c>
      <c r="AG1677">
        <v>0.91</v>
      </c>
      <c r="AH1677" t="s">
        <v>36</v>
      </c>
      <c r="AI1677" t="s">
        <v>37</v>
      </c>
      <c r="AJ1677" t="s">
        <v>38</v>
      </c>
    </row>
    <row r="1678" spans="1:36" x14ac:dyDescent="0.25">
      <c r="A1678" t="s">
        <v>32</v>
      </c>
      <c r="B1678" t="s">
        <v>5104</v>
      </c>
      <c r="C1678">
        <f>YEAR(B1678)</f>
        <v>2004</v>
      </c>
      <c r="D1678">
        <v>87.9</v>
      </c>
      <c r="E1678">
        <v>69.900000000000006</v>
      </c>
      <c r="F1678">
        <v>79.7</v>
      </c>
      <c r="H1678" s="2">
        <f>IF(F1678-77.21&lt;=0,0,IF(F1678-77.21&lt;=1,1,2))</f>
        <v>2</v>
      </c>
      <c r="I1678">
        <v>92.7</v>
      </c>
      <c r="J1678">
        <v>69.900000000000006</v>
      </c>
      <c r="K1678">
        <v>81.2</v>
      </c>
      <c r="L1678">
        <v>61.4</v>
      </c>
      <c r="M1678">
        <v>56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9.1999999999999993</v>
      </c>
      <c r="W1678">
        <v>123.9</v>
      </c>
      <c r="X1678">
        <v>1009.5</v>
      </c>
      <c r="Y1678">
        <v>30</v>
      </c>
      <c r="Z1678">
        <v>6.4</v>
      </c>
      <c r="AA1678">
        <v>0</v>
      </c>
      <c r="AB1678">
        <v>0</v>
      </c>
      <c r="AC1678">
        <v>0</v>
      </c>
      <c r="AD1678">
        <v>0</v>
      </c>
      <c r="AE1678" t="s">
        <v>5105</v>
      </c>
      <c r="AF1678" t="s">
        <v>5106</v>
      </c>
      <c r="AG1678">
        <v>0.95</v>
      </c>
      <c r="AH1678" t="s">
        <v>36</v>
      </c>
      <c r="AI1678" t="s">
        <v>37</v>
      </c>
      <c r="AJ1678" t="s">
        <v>38</v>
      </c>
    </row>
    <row r="1679" spans="1:36" x14ac:dyDescent="0.25">
      <c r="A1679" t="s">
        <v>32</v>
      </c>
      <c r="B1679" t="s">
        <v>5107</v>
      </c>
      <c r="C1679">
        <f>YEAR(B1679)</f>
        <v>2004</v>
      </c>
      <c r="D1679">
        <v>86.1</v>
      </c>
      <c r="E1679">
        <v>73.5</v>
      </c>
      <c r="F1679">
        <v>79.5</v>
      </c>
      <c r="H1679" s="2">
        <f>IF(F1679-77.21&lt;=0,0,IF(F1679-77.21&lt;=1,1,2))</f>
        <v>2</v>
      </c>
      <c r="I1679">
        <v>93.7</v>
      </c>
      <c r="J1679">
        <v>73.5</v>
      </c>
      <c r="K1679">
        <v>81.7</v>
      </c>
      <c r="L1679">
        <v>70.3</v>
      </c>
      <c r="M1679">
        <v>74.3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20.8</v>
      </c>
      <c r="W1679">
        <v>274.39999999999998</v>
      </c>
      <c r="X1679">
        <v>1005.8</v>
      </c>
      <c r="Y1679">
        <v>32.200000000000003</v>
      </c>
      <c r="Z1679">
        <v>6.7</v>
      </c>
      <c r="AA1679">
        <v>0</v>
      </c>
      <c r="AB1679">
        <v>0</v>
      </c>
      <c r="AC1679">
        <v>0</v>
      </c>
      <c r="AD1679">
        <v>0</v>
      </c>
      <c r="AE1679" t="s">
        <v>5108</v>
      </c>
      <c r="AF1679" t="s">
        <v>5109</v>
      </c>
      <c r="AG1679">
        <v>0.98</v>
      </c>
      <c r="AH1679" t="s">
        <v>36</v>
      </c>
      <c r="AI1679" t="s">
        <v>37</v>
      </c>
      <c r="AJ1679" t="s">
        <v>38</v>
      </c>
    </row>
    <row r="1680" spans="1:36" x14ac:dyDescent="0.25">
      <c r="A1680" t="s">
        <v>32</v>
      </c>
      <c r="B1680" t="s">
        <v>5110</v>
      </c>
      <c r="C1680">
        <f>YEAR(B1680)</f>
        <v>2004</v>
      </c>
      <c r="D1680">
        <v>80.7</v>
      </c>
      <c r="E1680">
        <v>77.099999999999994</v>
      </c>
      <c r="F1680">
        <v>78.599999999999994</v>
      </c>
      <c r="H1680" s="2">
        <f>IF(F1680-77.21&lt;=0,0,IF(F1680-77.21&lt;=1,1,2))</f>
        <v>2</v>
      </c>
      <c r="I1680">
        <v>83.4</v>
      </c>
      <c r="J1680">
        <v>77.099999999999994</v>
      </c>
      <c r="K1680">
        <v>79.3</v>
      </c>
      <c r="L1680">
        <v>68.3</v>
      </c>
      <c r="M1680">
        <v>71.099999999999994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16.100000000000001</v>
      </c>
      <c r="W1680">
        <v>320.89999999999998</v>
      </c>
      <c r="X1680">
        <v>1007.5</v>
      </c>
      <c r="Y1680">
        <v>65.7</v>
      </c>
      <c r="Z1680">
        <v>6.8</v>
      </c>
      <c r="AA1680">
        <v>0</v>
      </c>
      <c r="AB1680">
        <v>0</v>
      </c>
      <c r="AC1680">
        <v>0</v>
      </c>
      <c r="AD1680">
        <v>0</v>
      </c>
      <c r="AE1680" t="s">
        <v>5111</v>
      </c>
      <c r="AF1680" t="s">
        <v>5112</v>
      </c>
      <c r="AG1680">
        <v>0</v>
      </c>
      <c r="AH1680" t="s">
        <v>36</v>
      </c>
      <c r="AI1680" t="s">
        <v>37</v>
      </c>
      <c r="AJ1680" t="s">
        <v>38</v>
      </c>
    </row>
    <row r="1681" spans="1:36" x14ac:dyDescent="0.25">
      <c r="A1681" t="s">
        <v>32</v>
      </c>
      <c r="B1681" t="s">
        <v>5113</v>
      </c>
      <c r="C1681">
        <f>YEAR(B1681)</f>
        <v>2004</v>
      </c>
      <c r="D1681">
        <v>80.7</v>
      </c>
      <c r="E1681">
        <v>75.3</v>
      </c>
      <c r="F1681">
        <v>77.900000000000006</v>
      </c>
      <c r="H1681" s="2">
        <f>IF(F1681-77.21&lt;=0,0,IF(F1681-77.21&lt;=1,1,2))</f>
        <v>1</v>
      </c>
      <c r="I1681">
        <v>81.5</v>
      </c>
      <c r="J1681">
        <v>75.3</v>
      </c>
      <c r="K1681">
        <v>78</v>
      </c>
      <c r="L1681">
        <v>61.7</v>
      </c>
      <c r="M1681">
        <v>58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18.3</v>
      </c>
      <c r="W1681">
        <v>312</v>
      </c>
      <c r="X1681">
        <v>1012.6</v>
      </c>
      <c r="Y1681">
        <v>45</v>
      </c>
      <c r="Z1681">
        <v>6.8</v>
      </c>
      <c r="AA1681">
        <v>0</v>
      </c>
      <c r="AB1681">
        <v>0</v>
      </c>
      <c r="AC1681">
        <v>0</v>
      </c>
      <c r="AD1681">
        <v>0</v>
      </c>
      <c r="AE1681" t="s">
        <v>5114</v>
      </c>
      <c r="AF1681" t="s">
        <v>5115</v>
      </c>
      <c r="AG1681">
        <v>0.05</v>
      </c>
      <c r="AH1681" t="s">
        <v>36</v>
      </c>
      <c r="AI1681" t="s">
        <v>37</v>
      </c>
      <c r="AJ1681" t="s">
        <v>38</v>
      </c>
    </row>
    <row r="1682" spans="1:36" x14ac:dyDescent="0.25">
      <c r="A1682" t="s">
        <v>32</v>
      </c>
      <c r="B1682" t="s">
        <v>5116</v>
      </c>
      <c r="C1682">
        <f>YEAR(B1682)</f>
        <v>2004</v>
      </c>
      <c r="D1682">
        <v>82.5</v>
      </c>
      <c r="E1682">
        <v>75.3</v>
      </c>
      <c r="F1682">
        <v>78.099999999999994</v>
      </c>
      <c r="H1682" s="2">
        <f>IF(F1682-77.21&lt;=0,0,IF(F1682-77.21&lt;=1,1,2))</f>
        <v>1</v>
      </c>
      <c r="I1682">
        <v>83.5</v>
      </c>
      <c r="J1682">
        <v>75.3</v>
      </c>
      <c r="K1682">
        <v>78.400000000000006</v>
      </c>
      <c r="L1682">
        <v>61.5</v>
      </c>
      <c r="M1682">
        <v>57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20.8</v>
      </c>
      <c r="W1682">
        <v>299</v>
      </c>
      <c r="X1682">
        <v>1016.7</v>
      </c>
      <c r="Y1682">
        <v>33.5</v>
      </c>
      <c r="Z1682">
        <v>6.6</v>
      </c>
      <c r="AA1682">
        <v>0</v>
      </c>
      <c r="AB1682">
        <v>0</v>
      </c>
      <c r="AC1682">
        <v>0</v>
      </c>
      <c r="AD1682">
        <v>0</v>
      </c>
      <c r="AE1682" t="s">
        <v>5117</v>
      </c>
      <c r="AF1682" t="s">
        <v>5118</v>
      </c>
      <c r="AG1682">
        <v>0.08</v>
      </c>
      <c r="AH1682" t="s">
        <v>36</v>
      </c>
      <c r="AI1682" t="s">
        <v>37</v>
      </c>
      <c r="AJ1682" t="s">
        <v>38</v>
      </c>
    </row>
    <row r="1683" spans="1:36" x14ac:dyDescent="0.25">
      <c r="A1683" t="s">
        <v>32</v>
      </c>
      <c r="B1683" t="s">
        <v>5119</v>
      </c>
      <c r="C1683">
        <f>YEAR(B1683)</f>
        <v>2004</v>
      </c>
      <c r="D1683">
        <v>82.5</v>
      </c>
      <c r="E1683">
        <v>69.900000000000006</v>
      </c>
      <c r="F1683">
        <v>78.099999999999994</v>
      </c>
      <c r="H1683" s="2">
        <f>IF(F1683-77.21&lt;=0,0,IF(F1683-77.21&lt;=1,1,2))</f>
        <v>1</v>
      </c>
      <c r="I1683">
        <v>83.5</v>
      </c>
      <c r="J1683">
        <v>69.900000000000006</v>
      </c>
      <c r="K1683">
        <v>78.2</v>
      </c>
      <c r="L1683">
        <v>58.9</v>
      </c>
      <c r="M1683">
        <v>52.6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18.3</v>
      </c>
      <c r="W1683">
        <v>302</v>
      </c>
      <c r="X1683">
        <v>1014.4</v>
      </c>
      <c r="Y1683">
        <v>30</v>
      </c>
      <c r="Z1683">
        <v>6.4</v>
      </c>
      <c r="AA1683">
        <v>0</v>
      </c>
      <c r="AB1683">
        <v>0</v>
      </c>
      <c r="AC1683">
        <v>0</v>
      </c>
      <c r="AD1683">
        <v>0</v>
      </c>
      <c r="AE1683" t="s">
        <v>5120</v>
      </c>
      <c r="AF1683" t="s">
        <v>5121</v>
      </c>
      <c r="AG1683">
        <v>0.12</v>
      </c>
      <c r="AH1683" t="s">
        <v>36</v>
      </c>
      <c r="AI1683" t="s">
        <v>37</v>
      </c>
      <c r="AJ1683" t="s">
        <v>38</v>
      </c>
    </row>
    <row r="1684" spans="1:36" x14ac:dyDescent="0.25">
      <c r="A1684" t="s">
        <v>32</v>
      </c>
      <c r="B1684" t="s">
        <v>5122</v>
      </c>
      <c r="C1684">
        <f>YEAR(B1684)</f>
        <v>2004</v>
      </c>
      <c r="D1684">
        <v>86.1</v>
      </c>
      <c r="E1684">
        <v>77.099999999999994</v>
      </c>
      <c r="F1684">
        <v>81</v>
      </c>
      <c r="H1684" s="2">
        <f>IF(F1684-77.21&lt;=0,0,IF(F1684-77.21&lt;=1,1,2))</f>
        <v>2</v>
      </c>
      <c r="I1684">
        <v>86.2</v>
      </c>
      <c r="J1684">
        <v>77.099999999999994</v>
      </c>
      <c r="K1684">
        <v>81.2</v>
      </c>
      <c r="L1684">
        <v>60.9</v>
      </c>
      <c r="M1684">
        <v>51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20.8</v>
      </c>
      <c r="W1684">
        <v>291.5</v>
      </c>
      <c r="X1684">
        <v>1010.2</v>
      </c>
      <c r="Y1684">
        <v>30</v>
      </c>
      <c r="Z1684">
        <v>6.4</v>
      </c>
      <c r="AA1684">
        <v>0</v>
      </c>
      <c r="AB1684">
        <v>0</v>
      </c>
      <c r="AC1684">
        <v>0</v>
      </c>
      <c r="AD1684">
        <v>0</v>
      </c>
      <c r="AE1684" t="s">
        <v>5123</v>
      </c>
      <c r="AF1684" t="s">
        <v>5124</v>
      </c>
      <c r="AG1684">
        <v>0.15</v>
      </c>
      <c r="AH1684" t="s">
        <v>36</v>
      </c>
      <c r="AI1684" t="s">
        <v>37</v>
      </c>
      <c r="AJ1684" t="s">
        <v>38</v>
      </c>
    </row>
    <row r="1685" spans="1:36" x14ac:dyDescent="0.25">
      <c r="A1685" t="s">
        <v>32</v>
      </c>
      <c r="B1685" t="s">
        <v>5125</v>
      </c>
      <c r="C1685">
        <f>YEAR(B1685)</f>
        <v>2004</v>
      </c>
      <c r="D1685">
        <v>87.9</v>
      </c>
      <c r="E1685">
        <v>69.900000000000006</v>
      </c>
      <c r="F1685">
        <v>80.400000000000006</v>
      </c>
      <c r="H1685" s="2">
        <f>IF(F1685-77.21&lt;=0,0,IF(F1685-77.21&lt;=1,1,2))</f>
        <v>2</v>
      </c>
      <c r="I1685">
        <v>92.7</v>
      </c>
      <c r="J1685">
        <v>69.900000000000006</v>
      </c>
      <c r="K1685">
        <v>81.900000000000006</v>
      </c>
      <c r="L1685">
        <v>62.4</v>
      </c>
      <c r="M1685">
        <v>54.8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12.8</v>
      </c>
      <c r="W1685">
        <v>292.2</v>
      </c>
      <c r="X1685">
        <v>1009.3</v>
      </c>
      <c r="Y1685">
        <v>30</v>
      </c>
      <c r="Z1685">
        <v>6.2</v>
      </c>
      <c r="AA1685">
        <v>0</v>
      </c>
      <c r="AB1685">
        <v>0</v>
      </c>
      <c r="AC1685">
        <v>0</v>
      </c>
      <c r="AD1685">
        <v>0</v>
      </c>
      <c r="AE1685" t="s">
        <v>5126</v>
      </c>
      <c r="AF1685" t="s">
        <v>5127</v>
      </c>
      <c r="AG1685">
        <v>0.19</v>
      </c>
      <c r="AH1685" t="s">
        <v>36</v>
      </c>
      <c r="AI1685" t="s">
        <v>37</v>
      </c>
      <c r="AJ1685" t="s">
        <v>38</v>
      </c>
    </row>
    <row r="1686" spans="1:36" x14ac:dyDescent="0.25">
      <c r="A1686" t="s">
        <v>32</v>
      </c>
      <c r="B1686" t="s">
        <v>5128</v>
      </c>
      <c r="C1686">
        <f>YEAR(B1686)</f>
        <v>2004</v>
      </c>
      <c r="D1686">
        <v>89.7</v>
      </c>
      <c r="E1686">
        <v>73.5</v>
      </c>
      <c r="F1686">
        <v>81.2</v>
      </c>
      <c r="H1686" s="2">
        <f>IF(F1686-77.21&lt;=0,0,IF(F1686-77.21&lt;=1,1,2))</f>
        <v>2</v>
      </c>
      <c r="I1686">
        <v>91.6</v>
      </c>
      <c r="J1686">
        <v>73.5</v>
      </c>
      <c r="K1686">
        <v>82.2</v>
      </c>
      <c r="L1686">
        <v>58.5</v>
      </c>
      <c r="M1686">
        <v>47.4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9.1999999999999993</v>
      </c>
      <c r="W1686">
        <v>132.5</v>
      </c>
      <c r="X1686">
        <v>1009.1</v>
      </c>
      <c r="Y1686">
        <v>0</v>
      </c>
      <c r="Z1686">
        <v>6.2</v>
      </c>
      <c r="AA1686">
        <v>0</v>
      </c>
      <c r="AB1686">
        <v>0</v>
      </c>
      <c r="AC1686">
        <v>0</v>
      </c>
      <c r="AD1686">
        <v>0</v>
      </c>
      <c r="AE1686" t="s">
        <v>5129</v>
      </c>
      <c r="AF1686" t="s">
        <v>5130</v>
      </c>
      <c r="AG1686">
        <v>0.22</v>
      </c>
      <c r="AH1686" t="s">
        <v>330</v>
      </c>
      <c r="AI1686" t="s">
        <v>37</v>
      </c>
      <c r="AJ1686" t="s">
        <v>331</v>
      </c>
    </row>
    <row r="1687" spans="1:36" x14ac:dyDescent="0.25">
      <c r="A1687" t="s">
        <v>32</v>
      </c>
      <c r="B1687" t="s">
        <v>5131</v>
      </c>
      <c r="C1687">
        <f>YEAR(B1687)</f>
        <v>2004</v>
      </c>
      <c r="D1687">
        <v>84.3</v>
      </c>
      <c r="E1687">
        <v>71.7</v>
      </c>
      <c r="F1687">
        <v>79.099999999999994</v>
      </c>
      <c r="H1687" s="2">
        <f>IF(F1687-77.21&lt;=0,0,IF(F1687-77.21&lt;=1,1,2))</f>
        <v>2</v>
      </c>
      <c r="I1687">
        <v>91.1</v>
      </c>
      <c r="J1687">
        <v>71.7</v>
      </c>
      <c r="K1687">
        <v>81.5</v>
      </c>
      <c r="L1687">
        <v>68.8</v>
      </c>
      <c r="M1687">
        <v>70.8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12.8</v>
      </c>
      <c r="W1687">
        <v>311.7</v>
      </c>
      <c r="X1687">
        <v>1012.4</v>
      </c>
      <c r="Y1687">
        <v>31.3</v>
      </c>
      <c r="Z1687">
        <v>6.6</v>
      </c>
      <c r="AA1687">
        <v>0</v>
      </c>
      <c r="AB1687">
        <v>0</v>
      </c>
      <c r="AC1687">
        <v>0</v>
      </c>
      <c r="AD1687">
        <v>0</v>
      </c>
      <c r="AE1687" t="s">
        <v>5132</v>
      </c>
      <c r="AF1687" t="s">
        <v>5133</v>
      </c>
      <c r="AG1687">
        <v>0.25</v>
      </c>
      <c r="AH1687" t="s">
        <v>36</v>
      </c>
      <c r="AI1687" t="s">
        <v>37</v>
      </c>
      <c r="AJ1687" t="s">
        <v>38</v>
      </c>
    </row>
    <row r="1688" spans="1:36" x14ac:dyDescent="0.25">
      <c r="A1688" t="s">
        <v>32</v>
      </c>
      <c r="B1688" t="s">
        <v>5134</v>
      </c>
      <c r="C1688">
        <f>YEAR(B1688)</f>
        <v>2004</v>
      </c>
      <c r="D1688">
        <v>80.7</v>
      </c>
      <c r="E1688">
        <v>75.3</v>
      </c>
      <c r="F1688">
        <v>78.099999999999994</v>
      </c>
      <c r="H1688" s="2">
        <f>IF(F1688-77.21&lt;=0,0,IF(F1688-77.21&lt;=1,1,2))</f>
        <v>1</v>
      </c>
      <c r="I1688">
        <v>82.4</v>
      </c>
      <c r="J1688">
        <v>75.3</v>
      </c>
      <c r="K1688">
        <v>78.400000000000006</v>
      </c>
      <c r="L1688">
        <v>62.8</v>
      </c>
      <c r="M1688">
        <v>59.8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20.8</v>
      </c>
      <c r="W1688">
        <v>310.3</v>
      </c>
      <c r="X1688">
        <v>1015.4</v>
      </c>
      <c r="Y1688">
        <v>42.5</v>
      </c>
      <c r="Z1688">
        <v>6.8</v>
      </c>
      <c r="AA1688">
        <v>0</v>
      </c>
      <c r="AB1688">
        <v>0</v>
      </c>
      <c r="AC1688">
        <v>0</v>
      </c>
      <c r="AD1688">
        <v>0</v>
      </c>
      <c r="AE1688" t="s">
        <v>5135</v>
      </c>
      <c r="AF1688" t="s">
        <v>5136</v>
      </c>
      <c r="AG1688">
        <v>0.3</v>
      </c>
      <c r="AH1688" t="s">
        <v>36</v>
      </c>
      <c r="AI1688" t="s">
        <v>37</v>
      </c>
      <c r="AJ1688" t="s">
        <v>38</v>
      </c>
    </row>
    <row r="1689" spans="1:36" x14ac:dyDescent="0.25">
      <c r="A1689" t="s">
        <v>32</v>
      </c>
      <c r="B1689" t="s">
        <v>5137</v>
      </c>
      <c r="C1689">
        <f>YEAR(B1689)</f>
        <v>2004</v>
      </c>
      <c r="D1689">
        <v>82.5</v>
      </c>
      <c r="E1689">
        <v>75.3</v>
      </c>
      <c r="F1689">
        <v>79.099999999999994</v>
      </c>
      <c r="H1689" s="2">
        <f>IF(F1689-77.21&lt;=0,0,IF(F1689-77.21&lt;=1,1,2))</f>
        <v>2</v>
      </c>
      <c r="I1689">
        <v>83.5</v>
      </c>
      <c r="J1689">
        <v>75.3</v>
      </c>
      <c r="K1689">
        <v>79.400000000000006</v>
      </c>
      <c r="L1689">
        <v>60.8</v>
      </c>
      <c r="M1689">
        <v>53.8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21.9</v>
      </c>
      <c r="W1689">
        <v>302.2</v>
      </c>
      <c r="X1689">
        <v>1014.5</v>
      </c>
      <c r="Y1689">
        <v>30</v>
      </c>
      <c r="Z1689">
        <v>6.8</v>
      </c>
      <c r="AA1689">
        <v>0</v>
      </c>
      <c r="AB1689">
        <v>0</v>
      </c>
      <c r="AC1689">
        <v>0</v>
      </c>
      <c r="AD1689">
        <v>0</v>
      </c>
      <c r="AE1689" t="s">
        <v>5138</v>
      </c>
      <c r="AF1689" t="s">
        <v>5139</v>
      </c>
      <c r="AG1689">
        <v>0.33</v>
      </c>
      <c r="AH1689" t="s">
        <v>36</v>
      </c>
      <c r="AI1689" t="s">
        <v>37</v>
      </c>
      <c r="AJ1689" t="s">
        <v>38</v>
      </c>
    </row>
    <row r="1690" spans="1:36" x14ac:dyDescent="0.25">
      <c r="A1690" t="s">
        <v>32</v>
      </c>
      <c r="B1690" t="s">
        <v>5140</v>
      </c>
      <c r="C1690">
        <f>YEAR(B1690)</f>
        <v>2004</v>
      </c>
      <c r="D1690">
        <v>84.3</v>
      </c>
      <c r="E1690">
        <v>68.099999999999994</v>
      </c>
      <c r="F1690">
        <v>78.5</v>
      </c>
      <c r="H1690" s="2">
        <f>IF(F1690-77.21&lt;=0,0,IF(F1690-77.21&lt;=1,1,2))</f>
        <v>2</v>
      </c>
      <c r="I1690">
        <v>86.6</v>
      </c>
      <c r="J1690">
        <v>68.099999999999994</v>
      </c>
      <c r="K1690">
        <v>79.099999999999994</v>
      </c>
      <c r="L1690">
        <v>58.7</v>
      </c>
      <c r="M1690">
        <v>51.2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15</v>
      </c>
      <c r="W1690">
        <v>309.10000000000002</v>
      </c>
      <c r="X1690">
        <v>1011.7</v>
      </c>
      <c r="Y1690">
        <v>30</v>
      </c>
      <c r="Z1690">
        <v>6.4</v>
      </c>
      <c r="AA1690">
        <v>0</v>
      </c>
      <c r="AB1690">
        <v>0</v>
      </c>
      <c r="AC1690">
        <v>0</v>
      </c>
      <c r="AD1690">
        <v>0</v>
      </c>
      <c r="AE1690" t="s">
        <v>5141</v>
      </c>
      <c r="AF1690" t="s">
        <v>5142</v>
      </c>
      <c r="AG1690">
        <v>0.37</v>
      </c>
      <c r="AH1690" t="s">
        <v>36</v>
      </c>
      <c r="AI1690" t="s">
        <v>37</v>
      </c>
      <c r="AJ1690" t="s">
        <v>38</v>
      </c>
    </row>
    <row r="1691" spans="1:36" x14ac:dyDescent="0.25">
      <c r="A1691" t="s">
        <v>32</v>
      </c>
      <c r="B1691" t="s">
        <v>5143</v>
      </c>
      <c r="C1691">
        <f>YEAR(B1691)</f>
        <v>2004</v>
      </c>
      <c r="D1691">
        <v>93.3</v>
      </c>
      <c r="E1691">
        <v>73.5</v>
      </c>
      <c r="F1691">
        <v>82.6</v>
      </c>
      <c r="H1691" s="2">
        <f>IF(F1691-77.21&lt;=0,0,IF(F1691-77.21&lt;=1,1,2))</f>
        <v>2</v>
      </c>
      <c r="I1691">
        <v>94.4</v>
      </c>
      <c r="J1691">
        <v>73.5</v>
      </c>
      <c r="K1691">
        <v>84.6</v>
      </c>
      <c r="L1691">
        <v>57.4</v>
      </c>
      <c r="M1691">
        <v>45.6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12.8</v>
      </c>
      <c r="W1691">
        <v>165</v>
      </c>
      <c r="X1691">
        <v>1007.3</v>
      </c>
      <c r="Y1691">
        <v>0</v>
      </c>
      <c r="Z1691">
        <v>6.2</v>
      </c>
      <c r="AA1691">
        <v>0</v>
      </c>
      <c r="AB1691">
        <v>0</v>
      </c>
      <c r="AC1691">
        <v>0</v>
      </c>
      <c r="AD1691">
        <v>0</v>
      </c>
      <c r="AE1691" t="s">
        <v>5144</v>
      </c>
      <c r="AF1691" t="s">
        <v>5145</v>
      </c>
      <c r="AG1691">
        <v>0.4</v>
      </c>
      <c r="AH1691" t="s">
        <v>330</v>
      </c>
      <c r="AI1691" t="s">
        <v>37</v>
      </c>
      <c r="AJ1691" t="s">
        <v>331</v>
      </c>
    </row>
    <row r="1692" spans="1:36" x14ac:dyDescent="0.25">
      <c r="A1692" t="s">
        <v>32</v>
      </c>
      <c r="B1692" t="s">
        <v>5146</v>
      </c>
      <c r="C1692">
        <f>YEAR(B1692)</f>
        <v>2004</v>
      </c>
      <c r="D1692">
        <v>82.5</v>
      </c>
      <c r="E1692">
        <v>71.7</v>
      </c>
      <c r="F1692">
        <v>79</v>
      </c>
      <c r="H1692" s="2">
        <f>IF(F1692-77.21&lt;=0,0,IF(F1692-77.21&lt;=1,1,2))</f>
        <v>2</v>
      </c>
      <c r="I1692">
        <v>85.5</v>
      </c>
      <c r="J1692">
        <v>71.7</v>
      </c>
      <c r="K1692">
        <v>79.599999999999994</v>
      </c>
      <c r="L1692">
        <v>61.2</v>
      </c>
      <c r="M1692">
        <v>55.6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23</v>
      </c>
      <c r="W1692">
        <v>302.60000000000002</v>
      </c>
      <c r="X1692">
        <v>1010</v>
      </c>
      <c r="Y1692">
        <v>31.3</v>
      </c>
      <c r="Z1692">
        <v>6.6</v>
      </c>
      <c r="AA1692">
        <v>0</v>
      </c>
      <c r="AB1692">
        <v>0</v>
      </c>
      <c r="AC1692">
        <v>0</v>
      </c>
      <c r="AD1692">
        <v>0</v>
      </c>
      <c r="AE1692" t="s">
        <v>5147</v>
      </c>
      <c r="AF1692" t="s">
        <v>5148</v>
      </c>
      <c r="AG1692">
        <v>0.44</v>
      </c>
      <c r="AH1692" t="s">
        <v>36</v>
      </c>
      <c r="AI1692" t="s">
        <v>37</v>
      </c>
      <c r="AJ1692" t="s">
        <v>38</v>
      </c>
    </row>
    <row r="1693" spans="1:36" x14ac:dyDescent="0.25">
      <c r="A1693" t="s">
        <v>32</v>
      </c>
      <c r="B1693" t="s">
        <v>5149</v>
      </c>
      <c r="C1693">
        <f>YEAR(B1693)</f>
        <v>2004</v>
      </c>
      <c r="D1693">
        <v>82.5</v>
      </c>
      <c r="E1693">
        <v>68.099999999999994</v>
      </c>
      <c r="F1693">
        <v>75</v>
      </c>
      <c r="H1693" s="2">
        <f>IF(F1693-77.21&lt;=0,0,IF(F1693-77.21&lt;=1,1,2))</f>
        <v>0</v>
      </c>
      <c r="I1693">
        <v>82.4</v>
      </c>
      <c r="J1693">
        <v>68.099999999999994</v>
      </c>
      <c r="K1693">
        <v>75.2</v>
      </c>
      <c r="L1693">
        <v>60.8</v>
      </c>
      <c r="M1693">
        <v>62.5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11.4</v>
      </c>
      <c r="W1693">
        <v>300</v>
      </c>
      <c r="X1693">
        <v>1014.3</v>
      </c>
      <c r="Y1693">
        <v>30</v>
      </c>
      <c r="Z1693">
        <v>6.6</v>
      </c>
      <c r="AA1693">
        <v>0</v>
      </c>
      <c r="AB1693">
        <v>0</v>
      </c>
      <c r="AC1693">
        <v>0</v>
      </c>
      <c r="AD1693">
        <v>0</v>
      </c>
      <c r="AE1693" t="s">
        <v>5150</v>
      </c>
      <c r="AF1693" t="s">
        <v>5151</v>
      </c>
      <c r="AG1693">
        <v>0.47</v>
      </c>
      <c r="AH1693" t="s">
        <v>36</v>
      </c>
      <c r="AI1693" t="s">
        <v>37</v>
      </c>
      <c r="AJ1693" t="s">
        <v>38</v>
      </c>
    </row>
    <row r="1694" spans="1:36" x14ac:dyDescent="0.25">
      <c r="A1694" t="s">
        <v>32</v>
      </c>
      <c r="B1694" t="s">
        <v>5152</v>
      </c>
      <c r="C1694">
        <f>YEAR(B1694)</f>
        <v>2004</v>
      </c>
      <c r="D1694">
        <v>80.7</v>
      </c>
      <c r="E1694">
        <v>68.099999999999994</v>
      </c>
      <c r="F1694">
        <v>76.3</v>
      </c>
      <c r="H1694" s="2">
        <f>IF(F1694-77.21&lt;=0,0,IF(F1694-77.21&lt;=1,1,2))</f>
        <v>0</v>
      </c>
      <c r="I1694">
        <v>83.4</v>
      </c>
      <c r="J1694">
        <v>68.099999999999994</v>
      </c>
      <c r="K1694">
        <v>76.8</v>
      </c>
      <c r="L1694">
        <v>63.6</v>
      </c>
      <c r="M1694">
        <v>65.3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12.8</v>
      </c>
      <c r="W1694">
        <v>308.7</v>
      </c>
      <c r="X1694">
        <v>1014.9</v>
      </c>
      <c r="Y1694">
        <v>30</v>
      </c>
      <c r="Z1694">
        <v>6.6</v>
      </c>
      <c r="AA1694">
        <v>0</v>
      </c>
      <c r="AB1694">
        <v>0</v>
      </c>
      <c r="AC1694">
        <v>0</v>
      </c>
      <c r="AD1694">
        <v>0</v>
      </c>
      <c r="AE1694" t="s">
        <v>5153</v>
      </c>
      <c r="AF1694" t="s">
        <v>5154</v>
      </c>
      <c r="AG1694">
        <v>0.5</v>
      </c>
      <c r="AH1694" t="s">
        <v>36</v>
      </c>
      <c r="AI1694" t="s">
        <v>37</v>
      </c>
      <c r="AJ1694" t="s">
        <v>38</v>
      </c>
    </row>
    <row r="1695" spans="1:36" x14ac:dyDescent="0.25">
      <c r="A1695" t="s">
        <v>32</v>
      </c>
      <c r="B1695" t="s">
        <v>5155</v>
      </c>
      <c r="C1695">
        <f>YEAR(B1695)</f>
        <v>2004</v>
      </c>
      <c r="D1695">
        <v>84.3</v>
      </c>
      <c r="E1695">
        <v>69.900000000000006</v>
      </c>
      <c r="F1695">
        <v>77.3</v>
      </c>
      <c r="H1695" s="2">
        <f>IF(F1695-77.21&lt;=0,0,IF(F1695-77.21&lt;=1,1,2))</f>
        <v>1</v>
      </c>
      <c r="I1695">
        <v>84.8</v>
      </c>
      <c r="J1695">
        <v>69.900000000000006</v>
      </c>
      <c r="K1695">
        <v>77.7</v>
      </c>
      <c r="L1695">
        <v>64.099999999999994</v>
      </c>
      <c r="M1695">
        <v>65.099999999999994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15</v>
      </c>
      <c r="W1695">
        <v>299.89999999999998</v>
      </c>
      <c r="X1695">
        <v>1013.1</v>
      </c>
      <c r="Y1695">
        <v>30</v>
      </c>
      <c r="Z1695">
        <v>6.5</v>
      </c>
      <c r="AA1695">
        <v>0</v>
      </c>
      <c r="AB1695">
        <v>0</v>
      </c>
      <c r="AC1695">
        <v>0</v>
      </c>
      <c r="AD1695">
        <v>0</v>
      </c>
      <c r="AE1695" t="s">
        <v>5156</v>
      </c>
      <c r="AF1695" t="s">
        <v>5157</v>
      </c>
      <c r="AG1695">
        <v>0.54</v>
      </c>
      <c r="AH1695" t="s">
        <v>36</v>
      </c>
      <c r="AI1695" t="s">
        <v>37</v>
      </c>
      <c r="AJ1695" t="s">
        <v>38</v>
      </c>
    </row>
    <row r="1696" spans="1:36" x14ac:dyDescent="0.25">
      <c r="A1696" t="s">
        <v>32</v>
      </c>
      <c r="B1696" t="s">
        <v>5158</v>
      </c>
      <c r="C1696">
        <f>YEAR(B1696)</f>
        <v>2004</v>
      </c>
      <c r="D1696">
        <v>82.5</v>
      </c>
      <c r="E1696">
        <v>69.900000000000006</v>
      </c>
      <c r="F1696">
        <v>77</v>
      </c>
      <c r="G1696" s="2">
        <f>AVERAGE(F1696:F1786)</f>
        <v>69.332967032967019</v>
      </c>
      <c r="H1696" s="2">
        <f>IF(F1696-69.33&lt;=0,0,IF(F1696-69.33&lt;=1,1,2))</f>
        <v>2</v>
      </c>
      <c r="I1696">
        <v>86.4</v>
      </c>
      <c r="J1696">
        <v>69.900000000000006</v>
      </c>
      <c r="K1696">
        <v>78.099999999999994</v>
      </c>
      <c r="L1696">
        <v>64.3</v>
      </c>
      <c r="M1696">
        <v>65.7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9.1999999999999993</v>
      </c>
      <c r="W1696">
        <v>261.2</v>
      </c>
      <c r="X1696">
        <v>1012.3</v>
      </c>
      <c r="Y1696">
        <v>0</v>
      </c>
      <c r="Z1696">
        <v>6.2</v>
      </c>
      <c r="AA1696">
        <v>0</v>
      </c>
      <c r="AB1696">
        <v>0</v>
      </c>
      <c r="AC1696">
        <v>0</v>
      </c>
      <c r="AD1696">
        <v>0</v>
      </c>
      <c r="AE1696" t="s">
        <v>5159</v>
      </c>
      <c r="AF1696" t="s">
        <v>5160</v>
      </c>
      <c r="AG1696">
        <v>0.56999999999999995</v>
      </c>
      <c r="AH1696" t="s">
        <v>330</v>
      </c>
      <c r="AI1696" t="s">
        <v>37</v>
      </c>
      <c r="AJ1696" t="s">
        <v>331</v>
      </c>
    </row>
    <row r="1697" spans="1:36" x14ac:dyDescent="0.25">
      <c r="A1697" t="s">
        <v>32</v>
      </c>
      <c r="B1697" t="s">
        <v>5161</v>
      </c>
      <c r="C1697">
        <f>YEAR(B1697)</f>
        <v>2004</v>
      </c>
      <c r="D1697">
        <v>84.3</v>
      </c>
      <c r="E1697">
        <v>71.7</v>
      </c>
      <c r="F1697">
        <v>79.3</v>
      </c>
      <c r="H1697" s="2">
        <f>IF(F1697-69.33&lt;=0,0,IF(F1697-69.33&lt;=1,1,2))</f>
        <v>2</v>
      </c>
      <c r="I1697">
        <v>87.6</v>
      </c>
      <c r="J1697">
        <v>71.7</v>
      </c>
      <c r="K1697">
        <v>80</v>
      </c>
      <c r="L1697">
        <v>64.900000000000006</v>
      </c>
      <c r="M1697">
        <v>62.1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23</v>
      </c>
      <c r="W1697">
        <v>287.10000000000002</v>
      </c>
      <c r="X1697">
        <v>1012.9</v>
      </c>
      <c r="Y1697">
        <v>30</v>
      </c>
      <c r="Z1697">
        <v>6.6</v>
      </c>
      <c r="AA1697">
        <v>0</v>
      </c>
      <c r="AB1697">
        <v>0</v>
      </c>
      <c r="AC1697">
        <v>0</v>
      </c>
      <c r="AD1697">
        <v>0</v>
      </c>
      <c r="AE1697" t="s">
        <v>5162</v>
      </c>
      <c r="AF1697" t="s">
        <v>5163</v>
      </c>
      <c r="AG1697">
        <v>0.61</v>
      </c>
      <c r="AH1697" t="s">
        <v>36</v>
      </c>
      <c r="AI1697" t="s">
        <v>37</v>
      </c>
      <c r="AJ1697" t="s">
        <v>38</v>
      </c>
    </row>
    <row r="1698" spans="1:36" x14ac:dyDescent="0.25">
      <c r="A1698" t="s">
        <v>32</v>
      </c>
      <c r="B1698" t="s">
        <v>5164</v>
      </c>
      <c r="C1698">
        <f>YEAR(B1698)</f>
        <v>2004</v>
      </c>
      <c r="D1698">
        <v>82.5</v>
      </c>
      <c r="E1698">
        <v>77.099999999999994</v>
      </c>
      <c r="F1698">
        <v>80</v>
      </c>
      <c r="H1698" s="2">
        <f>IF(F1698-69.33&lt;=0,0,IF(F1698-69.33&lt;=1,1,2))</f>
        <v>2</v>
      </c>
      <c r="I1698">
        <v>85.5</v>
      </c>
      <c r="J1698">
        <v>77.099999999999994</v>
      </c>
      <c r="K1698">
        <v>81.2</v>
      </c>
      <c r="L1698">
        <v>66.2</v>
      </c>
      <c r="M1698">
        <v>63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19.5</v>
      </c>
      <c r="W1698">
        <v>292.7</v>
      </c>
      <c r="X1698">
        <v>1013.7</v>
      </c>
      <c r="Y1698">
        <v>31.7</v>
      </c>
      <c r="Z1698">
        <v>6.8</v>
      </c>
      <c r="AA1698">
        <v>0</v>
      </c>
      <c r="AB1698">
        <v>0</v>
      </c>
      <c r="AC1698">
        <v>0</v>
      </c>
      <c r="AD1698">
        <v>0</v>
      </c>
      <c r="AE1698" t="s">
        <v>5165</v>
      </c>
      <c r="AF1698" t="s">
        <v>5166</v>
      </c>
      <c r="AG1698">
        <v>0.64</v>
      </c>
      <c r="AH1698" t="s">
        <v>36</v>
      </c>
      <c r="AI1698" t="s">
        <v>37</v>
      </c>
      <c r="AJ1698" t="s">
        <v>38</v>
      </c>
    </row>
    <row r="1699" spans="1:36" x14ac:dyDescent="0.25">
      <c r="A1699" t="s">
        <v>32</v>
      </c>
      <c r="B1699" t="s">
        <v>5167</v>
      </c>
      <c r="C1699">
        <f>YEAR(B1699)</f>
        <v>2004</v>
      </c>
      <c r="D1699">
        <v>82.5</v>
      </c>
      <c r="E1699">
        <v>77.099999999999994</v>
      </c>
      <c r="F1699">
        <v>78.900000000000006</v>
      </c>
      <c r="H1699" s="2">
        <f>IF(F1699-69.33&lt;=0,0,IF(F1699-69.33&lt;=1,1,2))</f>
        <v>2</v>
      </c>
      <c r="I1699">
        <v>85.5</v>
      </c>
      <c r="J1699">
        <v>77.099999999999994</v>
      </c>
      <c r="K1699">
        <v>79.900000000000006</v>
      </c>
      <c r="L1699">
        <v>67.400000000000006</v>
      </c>
      <c r="M1699">
        <v>67.900000000000006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20.8</v>
      </c>
      <c r="W1699">
        <v>296.60000000000002</v>
      </c>
      <c r="X1699">
        <v>1013.7</v>
      </c>
      <c r="Y1699">
        <v>35.799999999999997</v>
      </c>
      <c r="Z1699">
        <v>6.8</v>
      </c>
      <c r="AA1699">
        <v>0</v>
      </c>
      <c r="AB1699">
        <v>0</v>
      </c>
      <c r="AC1699">
        <v>0</v>
      </c>
      <c r="AD1699">
        <v>0</v>
      </c>
      <c r="AE1699" t="s">
        <v>5168</v>
      </c>
      <c r="AF1699" t="s">
        <v>5169</v>
      </c>
      <c r="AG1699">
        <v>0.67</v>
      </c>
      <c r="AH1699" t="s">
        <v>36</v>
      </c>
      <c r="AI1699" t="s">
        <v>37</v>
      </c>
      <c r="AJ1699" t="s">
        <v>38</v>
      </c>
    </row>
    <row r="1700" spans="1:36" x14ac:dyDescent="0.25">
      <c r="A1700" t="s">
        <v>32</v>
      </c>
      <c r="B1700" t="s">
        <v>5170</v>
      </c>
      <c r="C1700">
        <f>YEAR(B1700)</f>
        <v>2004</v>
      </c>
      <c r="D1700">
        <v>80.7</v>
      </c>
      <c r="E1700">
        <v>77.099999999999994</v>
      </c>
      <c r="F1700">
        <v>78.2</v>
      </c>
      <c r="H1700" s="2">
        <f>IF(F1700-69.33&lt;=0,0,IF(F1700-69.33&lt;=1,1,2))</f>
        <v>2</v>
      </c>
      <c r="I1700">
        <v>81.900000000000006</v>
      </c>
      <c r="J1700">
        <v>77.099999999999994</v>
      </c>
      <c r="K1700">
        <v>78.400000000000006</v>
      </c>
      <c r="L1700">
        <v>64.2</v>
      </c>
      <c r="M1700">
        <v>62.4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20.8</v>
      </c>
      <c r="W1700">
        <v>298.10000000000002</v>
      </c>
      <c r="X1700">
        <v>1012.4</v>
      </c>
      <c r="Y1700">
        <v>39.5</v>
      </c>
      <c r="Z1700">
        <v>6.8</v>
      </c>
      <c r="AA1700">
        <v>0</v>
      </c>
      <c r="AB1700">
        <v>0</v>
      </c>
      <c r="AC1700">
        <v>0</v>
      </c>
      <c r="AD1700">
        <v>0</v>
      </c>
      <c r="AE1700" t="s">
        <v>5171</v>
      </c>
      <c r="AF1700" t="s">
        <v>5172</v>
      </c>
      <c r="AG1700">
        <v>0.7</v>
      </c>
      <c r="AH1700" t="s">
        <v>36</v>
      </c>
      <c r="AI1700" t="s">
        <v>37</v>
      </c>
      <c r="AJ1700" t="s">
        <v>38</v>
      </c>
    </row>
    <row r="1701" spans="1:36" x14ac:dyDescent="0.25">
      <c r="A1701" t="s">
        <v>32</v>
      </c>
      <c r="B1701" t="s">
        <v>5173</v>
      </c>
      <c r="C1701">
        <f>YEAR(B1701)</f>
        <v>2004</v>
      </c>
      <c r="D1701">
        <v>78.900000000000006</v>
      </c>
      <c r="E1701">
        <v>73.5</v>
      </c>
      <c r="F1701">
        <v>75.7</v>
      </c>
      <c r="H1701" s="2">
        <f>IF(F1701-69.33&lt;=0,0,IF(F1701-69.33&lt;=1,1,2))</f>
        <v>2</v>
      </c>
      <c r="I1701">
        <v>78.900000000000006</v>
      </c>
      <c r="J1701">
        <v>73.5</v>
      </c>
      <c r="K1701">
        <v>75.7</v>
      </c>
      <c r="L1701">
        <v>61.5</v>
      </c>
      <c r="M1701">
        <v>61.6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21.9</v>
      </c>
      <c r="W1701">
        <v>308.8</v>
      </c>
      <c r="X1701">
        <v>1012.7</v>
      </c>
      <c r="Y1701">
        <v>48.3</v>
      </c>
      <c r="Z1701">
        <v>6.8</v>
      </c>
      <c r="AA1701">
        <v>0</v>
      </c>
      <c r="AB1701">
        <v>0</v>
      </c>
      <c r="AC1701">
        <v>0</v>
      </c>
      <c r="AD1701">
        <v>0</v>
      </c>
      <c r="AE1701" t="s">
        <v>5174</v>
      </c>
      <c r="AF1701" t="s">
        <v>5175</v>
      </c>
      <c r="AG1701">
        <v>0.75</v>
      </c>
      <c r="AH1701" t="s">
        <v>36</v>
      </c>
      <c r="AI1701" t="s">
        <v>37</v>
      </c>
      <c r="AJ1701" t="s">
        <v>38</v>
      </c>
    </row>
    <row r="1702" spans="1:36" x14ac:dyDescent="0.25">
      <c r="A1702" t="s">
        <v>32</v>
      </c>
      <c r="B1702" t="s">
        <v>5176</v>
      </c>
      <c r="C1702">
        <f>YEAR(B1702)</f>
        <v>2004</v>
      </c>
      <c r="D1702">
        <v>77.099999999999994</v>
      </c>
      <c r="E1702">
        <v>71.7</v>
      </c>
      <c r="F1702">
        <v>74.5</v>
      </c>
      <c r="H1702" s="2">
        <f>IF(F1702-69.33&lt;=0,0,IF(F1702-69.33&lt;=1,1,2))</f>
        <v>2</v>
      </c>
      <c r="I1702">
        <v>77.099999999999994</v>
      </c>
      <c r="J1702">
        <v>71.7</v>
      </c>
      <c r="K1702">
        <v>74.5</v>
      </c>
      <c r="L1702">
        <v>61.3</v>
      </c>
      <c r="M1702">
        <v>63.7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20.8</v>
      </c>
      <c r="W1702">
        <v>304.2</v>
      </c>
      <c r="X1702">
        <v>1015</v>
      </c>
      <c r="Y1702">
        <v>45.8</v>
      </c>
      <c r="Z1702">
        <v>6.8</v>
      </c>
      <c r="AA1702">
        <v>0</v>
      </c>
      <c r="AB1702">
        <v>0</v>
      </c>
      <c r="AC1702">
        <v>0</v>
      </c>
      <c r="AD1702">
        <v>0</v>
      </c>
      <c r="AE1702" t="s">
        <v>5177</v>
      </c>
      <c r="AF1702" t="s">
        <v>5178</v>
      </c>
      <c r="AG1702">
        <v>0.77</v>
      </c>
      <c r="AH1702" t="s">
        <v>36</v>
      </c>
      <c r="AI1702" t="s">
        <v>37</v>
      </c>
      <c r="AJ1702" t="s">
        <v>38</v>
      </c>
    </row>
    <row r="1703" spans="1:36" x14ac:dyDescent="0.25">
      <c r="A1703" t="s">
        <v>32</v>
      </c>
      <c r="B1703" t="s">
        <v>5179</v>
      </c>
      <c r="C1703">
        <f>YEAR(B1703)</f>
        <v>2004</v>
      </c>
      <c r="D1703">
        <v>77.099999999999994</v>
      </c>
      <c r="E1703">
        <v>71.7</v>
      </c>
      <c r="F1703">
        <v>74</v>
      </c>
      <c r="H1703" s="2">
        <f>IF(F1703-69.33&lt;=0,0,IF(F1703-69.33&lt;=1,1,2))</f>
        <v>2</v>
      </c>
      <c r="I1703">
        <v>77.099999999999994</v>
      </c>
      <c r="J1703">
        <v>71.7</v>
      </c>
      <c r="K1703">
        <v>74</v>
      </c>
      <c r="L1703">
        <v>56.1</v>
      </c>
      <c r="M1703">
        <v>54.1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16.100000000000001</v>
      </c>
      <c r="W1703">
        <v>311.5</v>
      </c>
      <c r="X1703">
        <v>1016.1</v>
      </c>
      <c r="Y1703">
        <v>36.1</v>
      </c>
      <c r="Z1703">
        <v>6.8</v>
      </c>
      <c r="AA1703">
        <v>0</v>
      </c>
      <c r="AB1703">
        <v>0</v>
      </c>
      <c r="AC1703">
        <v>0</v>
      </c>
      <c r="AD1703">
        <v>0</v>
      </c>
      <c r="AE1703" t="s">
        <v>5180</v>
      </c>
      <c r="AF1703" t="s">
        <v>5181</v>
      </c>
      <c r="AG1703">
        <v>0.8</v>
      </c>
      <c r="AH1703" t="s">
        <v>36</v>
      </c>
      <c r="AI1703" t="s">
        <v>37</v>
      </c>
      <c r="AJ1703" t="s">
        <v>38</v>
      </c>
    </row>
    <row r="1704" spans="1:36" x14ac:dyDescent="0.25">
      <c r="A1704" t="s">
        <v>32</v>
      </c>
      <c r="B1704" t="s">
        <v>5182</v>
      </c>
      <c r="C1704">
        <f>YEAR(B1704)</f>
        <v>2004</v>
      </c>
      <c r="D1704">
        <v>78.900000000000006</v>
      </c>
      <c r="E1704">
        <v>66.3</v>
      </c>
      <c r="F1704">
        <v>73.099999999999994</v>
      </c>
      <c r="H1704" s="2">
        <f>IF(F1704-69.33&lt;=0,0,IF(F1704-69.33&lt;=1,1,2))</f>
        <v>2</v>
      </c>
      <c r="I1704">
        <v>78.900000000000006</v>
      </c>
      <c r="J1704">
        <v>66.3</v>
      </c>
      <c r="K1704">
        <v>73.099999999999994</v>
      </c>
      <c r="L1704">
        <v>52.8</v>
      </c>
      <c r="M1704">
        <v>49.5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18.3</v>
      </c>
      <c r="W1704">
        <v>297.89999999999998</v>
      </c>
      <c r="X1704">
        <v>1015.1</v>
      </c>
      <c r="Y1704">
        <v>40.4</v>
      </c>
      <c r="Z1704">
        <v>6.8</v>
      </c>
      <c r="AA1704">
        <v>0</v>
      </c>
      <c r="AB1704">
        <v>0</v>
      </c>
      <c r="AC1704">
        <v>0</v>
      </c>
      <c r="AD1704">
        <v>0</v>
      </c>
      <c r="AE1704" t="s">
        <v>5183</v>
      </c>
      <c r="AF1704" t="s">
        <v>5184</v>
      </c>
      <c r="AG1704">
        <v>0.83</v>
      </c>
      <c r="AH1704" t="s">
        <v>36</v>
      </c>
      <c r="AI1704" t="s">
        <v>37</v>
      </c>
      <c r="AJ1704" t="s">
        <v>38</v>
      </c>
    </row>
    <row r="1705" spans="1:36" x14ac:dyDescent="0.25">
      <c r="A1705" t="s">
        <v>32</v>
      </c>
      <c r="B1705" t="s">
        <v>5185</v>
      </c>
      <c r="C1705">
        <f>YEAR(B1705)</f>
        <v>2004</v>
      </c>
      <c r="D1705">
        <v>75.3</v>
      </c>
      <c r="E1705">
        <v>69.900000000000006</v>
      </c>
      <c r="F1705">
        <v>73.2</v>
      </c>
      <c r="H1705" s="2">
        <f>IF(F1705-69.33&lt;=0,0,IF(F1705-69.33&lt;=1,1,2))</f>
        <v>2</v>
      </c>
      <c r="I1705">
        <v>75.3</v>
      </c>
      <c r="J1705">
        <v>69.900000000000006</v>
      </c>
      <c r="K1705">
        <v>73.2</v>
      </c>
      <c r="L1705">
        <v>53.3</v>
      </c>
      <c r="M1705">
        <v>50.4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20.8</v>
      </c>
      <c r="W1705">
        <v>329.1</v>
      </c>
      <c r="X1705">
        <v>1018.5</v>
      </c>
      <c r="Y1705">
        <v>30</v>
      </c>
      <c r="Z1705">
        <v>6.8</v>
      </c>
      <c r="AA1705">
        <v>0</v>
      </c>
      <c r="AB1705">
        <v>0</v>
      </c>
      <c r="AC1705">
        <v>0</v>
      </c>
      <c r="AD1705">
        <v>0</v>
      </c>
      <c r="AE1705" t="s">
        <v>5186</v>
      </c>
      <c r="AF1705" t="s">
        <v>5187</v>
      </c>
      <c r="AG1705">
        <v>0.86</v>
      </c>
      <c r="AH1705" t="s">
        <v>36</v>
      </c>
      <c r="AI1705" t="s">
        <v>37</v>
      </c>
      <c r="AJ1705" t="s">
        <v>38</v>
      </c>
    </row>
    <row r="1706" spans="1:36" x14ac:dyDescent="0.25">
      <c r="A1706" t="s">
        <v>32</v>
      </c>
      <c r="B1706" t="s">
        <v>5188</v>
      </c>
      <c r="C1706">
        <f>YEAR(B1706)</f>
        <v>2004</v>
      </c>
      <c r="D1706">
        <v>71.7</v>
      </c>
      <c r="E1706">
        <v>66.3</v>
      </c>
      <c r="F1706">
        <v>68.8</v>
      </c>
      <c r="H1706" s="2">
        <f>IF(F1706-69.33&lt;=0,0,IF(F1706-69.33&lt;=1,1,2))</f>
        <v>0</v>
      </c>
      <c r="I1706">
        <v>71.7</v>
      </c>
      <c r="J1706">
        <v>66.3</v>
      </c>
      <c r="K1706">
        <v>68.8</v>
      </c>
      <c r="L1706">
        <v>48.8</v>
      </c>
      <c r="M1706">
        <v>49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25.3</v>
      </c>
      <c r="W1706">
        <v>322.60000000000002</v>
      </c>
      <c r="X1706">
        <v>1021.4</v>
      </c>
      <c r="Y1706">
        <v>43.3</v>
      </c>
      <c r="Z1706">
        <v>6.8</v>
      </c>
      <c r="AA1706">
        <v>0</v>
      </c>
      <c r="AB1706">
        <v>0</v>
      </c>
      <c r="AC1706">
        <v>0</v>
      </c>
      <c r="AD1706">
        <v>0</v>
      </c>
      <c r="AE1706" t="s">
        <v>5189</v>
      </c>
      <c r="AF1706" t="s">
        <v>5190</v>
      </c>
      <c r="AG1706">
        <v>0.9</v>
      </c>
      <c r="AH1706" t="s">
        <v>36</v>
      </c>
      <c r="AI1706" t="s">
        <v>37</v>
      </c>
      <c r="AJ1706" t="s">
        <v>38</v>
      </c>
    </row>
    <row r="1707" spans="1:36" x14ac:dyDescent="0.25">
      <c r="A1707" t="s">
        <v>32</v>
      </c>
      <c r="B1707" t="s">
        <v>5191</v>
      </c>
      <c r="C1707">
        <f>YEAR(B1707)</f>
        <v>2004</v>
      </c>
      <c r="D1707">
        <v>73.5</v>
      </c>
      <c r="E1707">
        <v>68.099999999999994</v>
      </c>
      <c r="F1707">
        <v>70.099999999999994</v>
      </c>
      <c r="H1707" s="2">
        <f>IF(F1707-69.33&lt;=0,0,IF(F1707-69.33&lt;=1,1,2))</f>
        <v>1</v>
      </c>
      <c r="I1707">
        <v>73.5</v>
      </c>
      <c r="J1707">
        <v>68.099999999999994</v>
      </c>
      <c r="K1707">
        <v>70.099999999999994</v>
      </c>
      <c r="L1707">
        <v>49.9</v>
      </c>
      <c r="M1707">
        <v>49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20.8</v>
      </c>
      <c r="W1707">
        <v>312.7</v>
      </c>
      <c r="X1707">
        <v>1020</v>
      </c>
      <c r="Y1707">
        <v>40.9</v>
      </c>
      <c r="Z1707">
        <v>6.8</v>
      </c>
      <c r="AA1707">
        <v>0</v>
      </c>
      <c r="AB1707">
        <v>0</v>
      </c>
      <c r="AC1707">
        <v>0</v>
      </c>
      <c r="AD1707">
        <v>0</v>
      </c>
      <c r="AE1707" t="s">
        <v>5192</v>
      </c>
      <c r="AF1707" t="s">
        <v>5193</v>
      </c>
      <c r="AG1707">
        <v>0.93</v>
      </c>
      <c r="AH1707" t="s">
        <v>36</v>
      </c>
      <c r="AI1707" t="s">
        <v>37</v>
      </c>
      <c r="AJ1707" t="s">
        <v>38</v>
      </c>
    </row>
    <row r="1708" spans="1:36" x14ac:dyDescent="0.25">
      <c r="A1708" t="s">
        <v>32</v>
      </c>
      <c r="B1708" t="s">
        <v>5194</v>
      </c>
      <c r="C1708">
        <f>YEAR(B1708)</f>
        <v>2004</v>
      </c>
      <c r="D1708">
        <v>75.3</v>
      </c>
      <c r="E1708">
        <v>64.5</v>
      </c>
      <c r="F1708">
        <v>70.400000000000006</v>
      </c>
      <c r="H1708" s="2">
        <f>IF(F1708-69.33&lt;=0,0,IF(F1708-69.33&lt;=1,1,2))</f>
        <v>2</v>
      </c>
      <c r="I1708">
        <v>75.3</v>
      </c>
      <c r="J1708">
        <v>64.5</v>
      </c>
      <c r="K1708">
        <v>70.400000000000006</v>
      </c>
      <c r="L1708">
        <v>51.7</v>
      </c>
      <c r="M1708">
        <v>51.7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16.100000000000001</v>
      </c>
      <c r="W1708">
        <v>302.60000000000002</v>
      </c>
      <c r="X1708">
        <v>1017.8</v>
      </c>
      <c r="Y1708">
        <v>30</v>
      </c>
      <c r="Z1708">
        <v>6.7</v>
      </c>
      <c r="AA1708">
        <v>0</v>
      </c>
      <c r="AB1708">
        <v>0</v>
      </c>
      <c r="AC1708">
        <v>0</v>
      </c>
      <c r="AD1708">
        <v>0</v>
      </c>
      <c r="AE1708" t="s">
        <v>5195</v>
      </c>
      <c r="AF1708" t="s">
        <v>5196</v>
      </c>
      <c r="AG1708">
        <v>0.96</v>
      </c>
      <c r="AH1708" t="s">
        <v>36</v>
      </c>
      <c r="AI1708" t="s">
        <v>37</v>
      </c>
      <c r="AJ1708" t="s">
        <v>38</v>
      </c>
    </row>
    <row r="1709" spans="1:36" x14ac:dyDescent="0.25">
      <c r="A1709" t="s">
        <v>32</v>
      </c>
      <c r="B1709" t="s">
        <v>5197</v>
      </c>
      <c r="C1709">
        <f>YEAR(B1709)</f>
        <v>2004</v>
      </c>
      <c r="D1709">
        <v>75.3</v>
      </c>
      <c r="E1709">
        <v>59.1</v>
      </c>
      <c r="F1709">
        <v>68.599999999999994</v>
      </c>
      <c r="H1709" s="2">
        <f>IF(F1709-69.33&lt;=0,0,IF(F1709-69.33&lt;=1,1,2))</f>
        <v>0</v>
      </c>
      <c r="I1709">
        <v>75.3</v>
      </c>
      <c r="J1709">
        <v>59.1</v>
      </c>
      <c r="K1709">
        <v>68.599999999999994</v>
      </c>
      <c r="L1709">
        <v>54.6</v>
      </c>
      <c r="M1709">
        <v>61.5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12.8</v>
      </c>
      <c r="W1709">
        <v>284.89999999999998</v>
      </c>
      <c r="X1709">
        <v>1018.1</v>
      </c>
      <c r="Y1709">
        <v>30</v>
      </c>
      <c r="Z1709">
        <v>6.5</v>
      </c>
      <c r="AA1709">
        <v>0</v>
      </c>
      <c r="AB1709">
        <v>0</v>
      </c>
      <c r="AC1709">
        <v>0</v>
      </c>
      <c r="AD1709">
        <v>0</v>
      </c>
      <c r="AE1709" t="s">
        <v>5198</v>
      </c>
      <c r="AF1709" t="s">
        <v>5199</v>
      </c>
      <c r="AG1709">
        <v>0</v>
      </c>
      <c r="AH1709" t="s">
        <v>36</v>
      </c>
      <c r="AI1709" t="s">
        <v>37</v>
      </c>
      <c r="AJ1709" t="s">
        <v>38</v>
      </c>
    </row>
    <row r="1710" spans="1:36" x14ac:dyDescent="0.25">
      <c r="A1710" t="s">
        <v>32</v>
      </c>
      <c r="B1710" t="s">
        <v>5200</v>
      </c>
      <c r="C1710">
        <f>YEAR(B1710)</f>
        <v>2004</v>
      </c>
      <c r="D1710">
        <v>77.099999999999994</v>
      </c>
      <c r="E1710">
        <v>59.1</v>
      </c>
      <c r="F1710">
        <v>67.900000000000006</v>
      </c>
      <c r="H1710" s="2">
        <f>IF(F1710-69.33&lt;=0,0,IF(F1710-69.33&lt;=1,1,2))</f>
        <v>0</v>
      </c>
      <c r="I1710">
        <v>77.099999999999994</v>
      </c>
      <c r="J1710">
        <v>59.1</v>
      </c>
      <c r="K1710">
        <v>67.900000000000006</v>
      </c>
      <c r="L1710">
        <v>55.5</v>
      </c>
      <c r="M1710">
        <v>65.5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16.100000000000001</v>
      </c>
      <c r="W1710">
        <v>278.3</v>
      </c>
      <c r="X1710">
        <v>1016.7</v>
      </c>
      <c r="Y1710">
        <v>30</v>
      </c>
      <c r="Z1710">
        <v>6.4</v>
      </c>
      <c r="AA1710">
        <v>0</v>
      </c>
      <c r="AB1710">
        <v>0</v>
      </c>
      <c r="AC1710">
        <v>0</v>
      </c>
      <c r="AD1710">
        <v>0</v>
      </c>
      <c r="AE1710" t="s">
        <v>5201</v>
      </c>
      <c r="AF1710" t="s">
        <v>5202</v>
      </c>
      <c r="AG1710">
        <v>0.03</v>
      </c>
      <c r="AH1710" t="s">
        <v>36</v>
      </c>
      <c r="AI1710" t="s">
        <v>37</v>
      </c>
      <c r="AJ1710" t="s">
        <v>38</v>
      </c>
    </row>
    <row r="1711" spans="1:36" x14ac:dyDescent="0.25">
      <c r="A1711" t="s">
        <v>32</v>
      </c>
      <c r="B1711" t="s">
        <v>5203</v>
      </c>
      <c r="C1711">
        <f>YEAR(B1711)</f>
        <v>2004</v>
      </c>
      <c r="D1711">
        <v>80.7</v>
      </c>
      <c r="E1711">
        <v>62.7</v>
      </c>
      <c r="F1711">
        <v>72.7</v>
      </c>
      <c r="H1711" s="2">
        <f>IF(F1711-69.33&lt;=0,0,IF(F1711-69.33&lt;=1,1,2))</f>
        <v>2</v>
      </c>
      <c r="I1711">
        <v>81.5</v>
      </c>
      <c r="J1711">
        <v>62.7</v>
      </c>
      <c r="K1711">
        <v>72.8</v>
      </c>
      <c r="L1711">
        <v>55.9</v>
      </c>
      <c r="M1711">
        <v>56.9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17.2</v>
      </c>
      <c r="W1711">
        <v>278.2</v>
      </c>
      <c r="X1711">
        <v>1013.9</v>
      </c>
      <c r="Y1711">
        <v>0</v>
      </c>
      <c r="Z1711">
        <v>6.2</v>
      </c>
      <c r="AA1711">
        <v>0</v>
      </c>
      <c r="AB1711">
        <v>0</v>
      </c>
      <c r="AC1711">
        <v>0</v>
      </c>
      <c r="AD1711">
        <v>0</v>
      </c>
      <c r="AE1711" t="s">
        <v>5204</v>
      </c>
      <c r="AF1711" t="s">
        <v>5205</v>
      </c>
      <c r="AG1711">
        <v>0.06</v>
      </c>
      <c r="AH1711" t="s">
        <v>330</v>
      </c>
      <c r="AI1711" t="s">
        <v>37</v>
      </c>
      <c r="AJ1711" t="s">
        <v>331</v>
      </c>
    </row>
    <row r="1712" spans="1:36" x14ac:dyDescent="0.25">
      <c r="A1712" t="s">
        <v>32</v>
      </c>
      <c r="B1712" t="s">
        <v>5206</v>
      </c>
      <c r="C1712">
        <f>YEAR(B1712)</f>
        <v>2004</v>
      </c>
      <c r="D1712">
        <v>80.7</v>
      </c>
      <c r="E1712">
        <v>71.7</v>
      </c>
      <c r="F1712">
        <v>75.900000000000006</v>
      </c>
      <c r="H1712" s="2">
        <f>IF(F1712-69.33&lt;=0,0,IF(F1712-69.33&lt;=1,1,2))</f>
        <v>2</v>
      </c>
      <c r="I1712">
        <v>82.4</v>
      </c>
      <c r="J1712">
        <v>71.7</v>
      </c>
      <c r="K1712">
        <v>76</v>
      </c>
      <c r="L1712">
        <v>60.6</v>
      </c>
      <c r="M1712">
        <v>59.4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20.8</v>
      </c>
      <c r="W1712">
        <v>302.7</v>
      </c>
      <c r="X1712">
        <v>1013.4</v>
      </c>
      <c r="Y1712">
        <v>30</v>
      </c>
      <c r="Z1712">
        <v>6.3</v>
      </c>
      <c r="AA1712">
        <v>0</v>
      </c>
      <c r="AB1712">
        <v>0</v>
      </c>
      <c r="AC1712">
        <v>0</v>
      </c>
      <c r="AD1712">
        <v>0</v>
      </c>
      <c r="AE1712" t="s">
        <v>5207</v>
      </c>
      <c r="AF1712" t="s">
        <v>5208</v>
      </c>
      <c r="AG1712">
        <v>0.1</v>
      </c>
      <c r="AH1712" t="s">
        <v>36</v>
      </c>
      <c r="AI1712" t="s">
        <v>37</v>
      </c>
      <c r="AJ1712" t="s">
        <v>38</v>
      </c>
    </row>
    <row r="1713" spans="1:36" x14ac:dyDescent="0.25">
      <c r="A1713" t="s">
        <v>32</v>
      </c>
      <c r="B1713" t="s">
        <v>5209</v>
      </c>
      <c r="C1713">
        <f>YEAR(B1713)</f>
        <v>2004</v>
      </c>
      <c r="D1713">
        <v>77.099999999999994</v>
      </c>
      <c r="E1713">
        <v>71.7</v>
      </c>
      <c r="F1713">
        <v>73.599999999999994</v>
      </c>
      <c r="H1713" s="2">
        <f>IF(F1713-69.33&lt;=0,0,IF(F1713-69.33&lt;=1,1,2))</f>
        <v>2</v>
      </c>
      <c r="I1713">
        <v>77.099999999999994</v>
      </c>
      <c r="J1713">
        <v>71.7</v>
      </c>
      <c r="K1713">
        <v>73.599999999999994</v>
      </c>
      <c r="L1713">
        <v>59.9</v>
      </c>
      <c r="M1713">
        <v>62.5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20.8</v>
      </c>
      <c r="W1713">
        <v>299.89999999999998</v>
      </c>
      <c r="X1713">
        <v>1015.2</v>
      </c>
      <c r="Y1713">
        <v>37.299999999999997</v>
      </c>
      <c r="Z1713">
        <v>6.6</v>
      </c>
      <c r="AA1713">
        <v>0</v>
      </c>
      <c r="AB1713">
        <v>0</v>
      </c>
      <c r="AC1713">
        <v>0</v>
      </c>
      <c r="AD1713">
        <v>0</v>
      </c>
      <c r="AE1713" t="s">
        <v>5210</v>
      </c>
      <c r="AF1713" t="s">
        <v>5211</v>
      </c>
      <c r="AG1713">
        <v>0.14000000000000001</v>
      </c>
      <c r="AH1713" t="s">
        <v>36</v>
      </c>
      <c r="AI1713" t="s">
        <v>37</v>
      </c>
      <c r="AJ1713" t="s">
        <v>38</v>
      </c>
    </row>
    <row r="1714" spans="1:36" x14ac:dyDescent="0.25">
      <c r="A1714" t="s">
        <v>32</v>
      </c>
      <c r="B1714" t="s">
        <v>5212</v>
      </c>
      <c r="C1714">
        <f>YEAR(B1714)</f>
        <v>2004</v>
      </c>
      <c r="D1714">
        <v>77.099999999999994</v>
      </c>
      <c r="E1714">
        <v>68.099999999999994</v>
      </c>
      <c r="F1714">
        <v>72.2</v>
      </c>
      <c r="H1714" s="2">
        <f>IF(F1714-69.33&lt;=0,0,IF(F1714-69.33&lt;=1,1,2))</f>
        <v>2</v>
      </c>
      <c r="I1714">
        <v>77.099999999999994</v>
      </c>
      <c r="J1714">
        <v>68.099999999999994</v>
      </c>
      <c r="K1714">
        <v>72.2</v>
      </c>
      <c r="L1714">
        <v>61.7</v>
      </c>
      <c r="M1714">
        <v>69.7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10.3</v>
      </c>
      <c r="W1714">
        <v>310</v>
      </c>
      <c r="X1714">
        <v>1015.6</v>
      </c>
      <c r="Y1714">
        <v>33.5</v>
      </c>
      <c r="Z1714">
        <v>6.8</v>
      </c>
      <c r="AA1714">
        <v>0</v>
      </c>
      <c r="AB1714">
        <v>0</v>
      </c>
      <c r="AC1714">
        <v>0</v>
      </c>
      <c r="AD1714">
        <v>0</v>
      </c>
      <c r="AE1714" t="s">
        <v>5213</v>
      </c>
      <c r="AF1714" t="s">
        <v>5214</v>
      </c>
      <c r="AG1714">
        <v>0.17</v>
      </c>
      <c r="AH1714" t="s">
        <v>36</v>
      </c>
      <c r="AI1714" t="s">
        <v>37</v>
      </c>
      <c r="AJ1714" t="s">
        <v>38</v>
      </c>
    </row>
    <row r="1715" spans="1:36" x14ac:dyDescent="0.25">
      <c r="A1715" t="s">
        <v>32</v>
      </c>
      <c r="B1715" t="s">
        <v>5215</v>
      </c>
      <c r="C1715">
        <f>YEAR(B1715)</f>
        <v>2004</v>
      </c>
      <c r="D1715">
        <v>77.099999999999994</v>
      </c>
      <c r="E1715">
        <v>62.7</v>
      </c>
      <c r="F1715">
        <v>70</v>
      </c>
      <c r="H1715" s="2">
        <f>IF(F1715-69.33&lt;=0,0,IF(F1715-69.33&lt;=1,1,2))</f>
        <v>1</v>
      </c>
      <c r="I1715">
        <v>77.099999999999994</v>
      </c>
      <c r="J1715">
        <v>62.7</v>
      </c>
      <c r="K1715">
        <v>70</v>
      </c>
      <c r="L1715">
        <v>62.8</v>
      </c>
      <c r="M1715">
        <v>78.599999999999994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8.1</v>
      </c>
      <c r="W1715">
        <v>123</v>
      </c>
      <c r="X1715">
        <v>1016</v>
      </c>
      <c r="Y1715">
        <v>30</v>
      </c>
      <c r="Z1715">
        <v>6.6</v>
      </c>
      <c r="AA1715">
        <v>0</v>
      </c>
      <c r="AB1715">
        <v>0</v>
      </c>
      <c r="AC1715">
        <v>0</v>
      </c>
      <c r="AD1715">
        <v>0</v>
      </c>
      <c r="AE1715" t="s">
        <v>5216</v>
      </c>
      <c r="AF1715" t="s">
        <v>5217</v>
      </c>
      <c r="AG1715">
        <v>0.21</v>
      </c>
      <c r="AH1715" t="s">
        <v>36</v>
      </c>
      <c r="AI1715" t="s">
        <v>37</v>
      </c>
      <c r="AJ1715" t="s">
        <v>38</v>
      </c>
    </row>
    <row r="1716" spans="1:36" x14ac:dyDescent="0.25">
      <c r="A1716" t="s">
        <v>32</v>
      </c>
      <c r="B1716" t="s">
        <v>5218</v>
      </c>
      <c r="C1716">
        <f>YEAR(B1716)</f>
        <v>2004</v>
      </c>
      <c r="D1716">
        <v>78.900000000000006</v>
      </c>
      <c r="E1716">
        <v>64.5</v>
      </c>
      <c r="F1716">
        <v>71.8</v>
      </c>
      <c r="H1716" s="2">
        <f>IF(F1716-69.33&lt;=0,0,IF(F1716-69.33&lt;=1,1,2))</f>
        <v>2</v>
      </c>
      <c r="I1716">
        <v>78.900000000000006</v>
      </c>
      <c r="J1716">
        <v>64.5</v>
      </c>
      <c r="K1716">
        <v>71.8</v>
      </c>
      <c r="L1716">
        <v>64.7</v>
      </c>
      <c r="M1716">
        <v>79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6.9</v>
      </c>
      <c r="W1716">
        <v>96.3</v>
      </c>
      <c r="X1716">
        <v>1014.1</v>
      </c>
      <c r="Y1716">
        <v>35.299999999999997</v>
      </c>
      <c r="Z1716">
        <v>6.6</v>
      </c>
      <c r="AA1716">
        <v>0</v>
      </c>
      <c r="AB1716">
        <v>0</v>
      </c>
      <c r="AC1716">
        <v>0</v>
      </c>
      <c r="AD1716">
        <v>0</v>
      </c>
      <c r="AE1716" t="s">
        <v>5219</v>
      </c>
      <c r="AF1716" t="s">
        <v>5220</v>
      </c>
      <c r="AG1716">
        <v>0.25</v>
      </c>
      <c r="AH1716" t="s">
        <v>36</v>
      </c>
      <c r="AI1716" t="s">
        <v>37</v>
      </c>
      <c r="AJ1716" t="s">
        <v>38</v>
      </c>
    </row>
    <row r="1717" spans="1:36" x14ac:dyDescent="0.25">
      <c r="A1717" t="s">
        <v>32</v>
      </c>
      <c r="B1717" t="s">
        <v>5221</v>
      </c>
      <c r="C1717">
        <f>YEAR(B1717)</f>
        <v>2004</v>
      </c>
      <c r="D1717">
        <v>78.900000000000006</v>
      </c>
      <c r="E1717">
        <v>68.099999999999994</v>
      </c>
      <c r="F1717">
        <v>73</v>
      </c>
      <c r="H1717" s="2">
        <f>IF(F1717-69.33&lt;=0,0,IF(F1717-69.33&lt;=1,1,2))</f>
        <v>2</v>
      </c>
      <c r="I1717">
        <v>78.900000000000006</v>
      </c>
      <c r="J1717">
        <v>68.099999999999994</v>
      </c>
      <c r="K1717">
        <v>73</v>
      </c>
      <c r="L1717">
        <v>64.900000000000006</v>
      </c>
      <c r="M1717">
        <v>76.2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9.1999999999999993</v>
      </c>
      <c r="W1717">
        <v>307.60000000000002</v>
      </c>
      <c r="X1717">
        <v>1010.8</v>
      </c>
      <c r="Y1717">
        <v>41.7</v>
      </c>
      <c r="Z1717">
        <v>6.8</v>
      </c>
      <c r="AA1717">
        <v>0</v>
      </c>
      <c r="AB1717">
        <v>0</v>
      </c>
      <c r="AC1717">
        <v>0</v>
      </c>
      <c r="AD1717">
        <v>0</v>
      </c>
      <c r="AE1717" t="s">
        <v>5222</v>
      </c>
      <c r="AF1717" t="s">
        <v>5223</v>
      </c>
      <c r="AG1717">
        <v>0.28000000000000003</v>
      </c>
      <c r="AH1717" t="s">
        <v>36</v>
      </c>
      <c r="AI1717" t="s">
        <v>37</v>
      </c>
      <c r="AJ1717" t="s">
        <v>38</v>
      </c>
    </row>
    <row r="1718" spans="1:36" x14ac:dyDescent="0.25">
      <c r="A1718" t="s">
        <v>32</v>
      </c>
      <c r="B1718" t="s">
        <v>5224</v>
      </c>
      <c r="C1718">
        <f>YEAR(B1718)</f>
        <v>2004</v>
      </c>
      <c r="D1718">
        <v>80.7</v>
      </c>
      <c r="E1718">
        <v>66.3</v>
      </c>
      <c r="F1718">
        <v>73.8</v>
      </c>
      <c r="H1718" s="2">
        <f>IF(F1718-69.33&lt;=0,0,IF(F1718-69.33&lt;=1,1,2))</f>
        <v>2</v>
      </c>
      <c r="I1718">
        <v>82.9</v>
      </c>
      <c r="J1718">
        <v>66.3</v>
      </c>
      <c r="K1718">
        <v>73.900000000000006</v>
      </c>
      <c r="L1718">
        <v>64.900000000000006</v>
      </c>
      <c r="M1718">
        <v>74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11.4</v>
      </c>
      <c r="W1718">
        <v>179.5</v>
      </c>
      <c r="X1718">
        <v>1010.8</v>
      </c>
      <c r="Y1718">
        <v>32</v>
      </c>
      <c r="Z1718">
        <v>6.7</v>
      </c>
      <c r="AA1718">
        <v>0</v>
      </c>
      <c r="AB1718">
        <v>0</v>
      </c>
      <c r="AC1718">
        <v>0</v>
      </c>
      <c r="AD1718">
        <v>0</v>
      </c>
      <c r="AE1718" t="s">
        <v>5225</v>
      </c>
      <c r="AF1718" t="s">
        <v>5226</v>
      </c>
      <c r="AG1718">
        <v>0.31</v>
      </c>
      <c r="AH1718" t="s">
        <v>36</v>
      </c>
      <c r="AI1718" t="s">
        <v>37</v>
      </c>
      <c r="AJ1718" t="s">
        <v>38</v>
      </c>
    </row>
    <row r="1719" spans="1:36" x14ac:dyDescent="0.25">
      <c r="A1719" t="s">
        <v>32</v>
      </c>
      <c r="B1719" t="s">
        <v>5227</v>
      </c>
      <c r="C1719">
        <f>YEAR(B1719)</f>
        <v>2004</v>
      </c>
      <c r="D1719">
        <v>80.7</v>
      </c>
      <c r="E1719">
        <v>68.099999999999994</v>
      </c>
      <c r="F1719">
        <v>74.400000000000006</v>
      </c>
      <c r="H1719" s="2">
        <f>IF(F1719-69.33&lt;=0,0,IF(F1719-69.33&lt;=1,1,2))</f>
        <v>2</v>
      </c>
      <c r="I1719">
        <v>82.9</v>
      </c>
      <c r="J1719">
        <v>68.099999999999994</v>
      </c>
      <c r="K1719">
        <v>74.8</v>
      </c>
      <c r="L1719">
        <v>64.3</v>
      </c>
      <c r="M1719">
        <v>71.8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19.5</v>
      </c>
      <c r="W1719">
        <v>132.9</v>
      </c>
      <c r="X1719">
        <v>1010.8</v>
      </c>
      <c r="Y1719">
        <v>34.5</v>
      </c>
      <c r="Z1719">
        <v>6.8</v>
      </c>
      <c r="AA1719">
        <v>0</v>
      </c>
      <c r="AB1719">
        <v>0</v>
      </c>
      <c r="AC1719">
        <v>0</v>
      </c>
      <c r="AD1719">
        <v>0</v>
      </c>
      <c r="AE1719" t="s">
        <v>5228</v>
      </c>
      <c r="AF1719" t="s">
        <v>5229</v>
      </c>
      <c r="AG1719">
        <v>0.35</v>
      </c>
      <c r="AH1719" t="s">
        <v>36</v>
      </c>
      <c r="AI1719" t="s">
        <v>37</v>
      </c>
      <c r="AJ1719" t="s">
        <v>38</v>
      </c>
    </row>
    <row r="1720" spans="1:36" x14ac:dyDescent="0.25">
      <c r="A1720" t="s">
        <v>32</v>
      </c>
      <c r="B1720" t="s">
        <v>5230</v>
      </c>
      <c r="C1720">
        <f>YEAR(B1720)</f>
        <v>2004</v>
      </c>
      <c r="D1720">
        <v>89.7</v>
      </c>
      <c r="E1720">
        <v>73.5</v>
      </c>
      <c r="F1720">
        <v>79.5</v>
      </c>
      <c r="H1720" s="2">
        <f>IF(F1720-69.33&lt;=0,0,IF(F1720-69.33&lt;=1,1,2))</f>
        <v>2</v>
      </c>
      <c r="I1720">
        <v>89</v>
      </c>
      <c r="J1720">
        <v>73.5</v>
      </c>
      <c r="K1720">
        <v>79.3</v>
      </c>
      <c r="L1720">
        <v>61.4</v>
      </c>
      <c r="M1720">
        <v>55.9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23</v>
      </c>
      <c r="W1720">
        <v>168.9</v>
      </c>
      <c r="X1720">
        <v>1011.3</v>
      </c>
      <c r="Y1720">
        <v>30</v>
      </c>
      <c r="Z1720">
        <v>6.8</v>
      </c>
      <c r="AA1720">
        <v>0</v>
      </c>
      <c r="AB1720">
        <v>0</v>
      </c>
      <c r="AC1720">
        <v>0</v>
      </c>
      <c r="AD1720">
        <v>0</v>
      </c>
      <c r="AE1720" t="s">
        <v>5231</v>
      </c>
      <c r="AF1720" t="s">
        <v>5232</v>
      </c>
      <c r="AG1720">
        <v>0.39</v>
      </c>
      <c r="AH1720" t="s">
        <v>36</v>
      </c>
      <c r="AI1720" t="s">
        <v>37</v>
      </c>
      <c r="AJ1720" t="s">
        <v>38</v>
      </c>
    </row>
    <row r="1721" spans="1:36" x14ac:dyDescent="0.25">
      <c r="A1721" t="s">
        <v>32</v>
      </c>
      <c r="B1721" t="s">
        <v>5233</v>
      </c>
      <c r="C1721">
        <f>YEAR(B1721)</f>
        <v>2004</v>
      </c>
      <c r="D1721">
        <v>87.9</v>
      </c>
      <c r="E1721">
        <v>69.900000000000006</v>
      </c>
      <c r="F1721">
        <v>78.7</v>
      </c>
      <c r="H1721" s="2">
        <f>IF(F1721-69.33&lt;=0,0,IF(F1721-69.33&lt;=1,1,2))</f>
        <v>2</v>
      </c>
      <c r="I1721">
        <v>87.9</v>
      </c>
      <c r="J1721">
        <v>69.900000000000006</v>
      </c>
      <c r="K1721">
        <v>78.900000000000006</v>
      </c>
      <c r="L1721">
        <v>63.8</v>
      </c>
      <c r="M1721">
        <v>62.5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28.9</v>
      </c>
      <c r="W1721">
        <v>166.3</v>
      </c>
      <c r="X1721">
        <v>1012.1</v>
      </c>
      <c r="Y1721">
        <v>38</v>
      </c>
      <c r="Z1721">
        <v>6.6</v>
      </c>
      <c r="AA1721">
        <v>0</v>
      </c>
      <c r="AB1721">
        <v>0</v>
      </c>
      <c r="AC1721">
        <v>0</v>
      </c>
      <c r="AD1721">
        <v>0</v>
      </c>
      <c r="AE1721" t="s">
        <v>5234</v>
      </c>
      <c r="AF1721" t="s">
        <v>5235</v>
      </c>
      <c r="AG1721">
        <v>0.42</v>
      </c>
      <c r="AH1721" t="s">
        <v>36</v>
      </c>
      <c r="AI1721" t="s">
        <v>37</v>
      </c>
      <c r="AJ1721" t="s">
        <v>38</v>
      </c>
    </row>
    <row r="1722" spans="1:36" x14ac:dyDescent="0.25">
      <c r="A1722" t="s">
        <v>32</v>
      </c>
      <c r="B1722" t="s">
        <v>5236</v>
      </c>
      <c r="C1722">
        <f>YEAR(B1722)</f>
        <v>2004</v>
      </c>
      <c r="D1722">
        <v>89.7</v>
      </c>
      <c r="E1722">
        <v>71.7</v>
      </c>
      <c r="F1722">
        <v>78.900000000000006</v>
      </c>
      <c r="H1722" s="2">
        <f>IF(F1722-69.33&lt;=0,0,IF(F1722-69.33&lt;=1,1,2))</f>
        <v>2</v>
      </c>
      <c r="I1722">
        <v>87.5</v>
      </c>
      <c r="J1722">
        <v>71.7</v>
      </c>
      <c r="K1722">
        <v>79.099999999999994</v>
      </c>
      <c r="L1722">
        <v>61.4</v>
      </c>
      <c r="M1722">
        <v>57.7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15</v>
      </c>
      <c r="W1722">
        <v>146.80000000000001</v>
      </c>
      <c r="X1722">
        <v>1014.3</v>
      </c>
      <c r="Y1722">
        <v>30</v>
      </c>
      <c r="Z1722">
        <v>6.3</v>
      </c>
      <c r="AA1722">
        <v>0</v>
      </c>
      <c r="AB1722">
        <v>0</v>
      </c>
      <c r="AC1722">
        <v>0</v>
      </c>
      <c r="AD1722">
        <v>0</v>
      </c>
      <c r="AE1722" t="s">
        <v>5237</v>
      </c>
      <c r="AF1722" t="s">
        <v>5238</v>
      </c>
      <c r="AG1722">
        <v>0.46</v>
      </c>
      <c r="AH1722" t="s">
        <v>36</v>
      </c>
      <c r="AI1722" t="s">
        <v>37</v>
      </c>
      <c r="AJ1722" t="s">
        <v>38</v>
      </c>
    </row>
    <row r="1723" spans="1:36" x14ac:dyDescent="0.25">
      <c r="A1723" t="s">
        <v>32</v>
      </c>
      <c r="B1723" t="s">
        <v>5239</v>
      </c>
      <c r="C1723">
        <f>YEAR(B1723)</f>
        <v>2004</v>
      </c>
      <c r="D1723">
        <v>80.7</v>
      </c>
      <c r="E1723">
        <v>68.099999999999994</v>
      </c>
      <c r="F1723">
        <v>74.3</v>
      </c>
      <c r="H1723" s="2">
        <f>IF(F1723-69.33&lt;=0,0,IF(F1723-69.33&lt;=1,1,2))</f>
        <v>2</v>
      </c>
      <c r="I1723">
        <v>84.1</v>
      </c>
      <c r="J1723">
        <v>68.099999999999994</v>
      </c>
      <c r="K1723">
        <v>74.5</v>
      </c>
      <c r="L1723">
        <v>63.8</v>
      </c>
      <c r="M1723">
        <v>71.099999999999994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15</v>
      </c>
      <c r="W1723">
        <v>260.60000000000002</v>
      </c>
      <c r="X1723">
        <v>1015.9</v>
      </c>
      <c r="Y1723">
        <v>37.799999999999997</v>
      </c>
      <c r="Z1723">
        <v>5.9</v>
      </c>
      <c r="AA1723">
        <v>0</v>
      </c>
      <c r="AB1723">
        <v>0</v>
      </c>
      <c r="AC1723">
        <v>0</v>
      </c>
      <c r="AD1723">
        <v>0</v>
      </c>
      <c r="AE1723" t="s">
        <v>5240</v>
      </c>
      <c r="AF1723" t="s">
        <v>5241</v>
      </c>
      <c r="AG1723">
        <v>0.5</v>
      </c>
      <c r="AH1723" t="s">
        <v>36</v>
      </c>
      <c r="AI1723" t="s">
        <v>37</v>
      </c>
      <c r="AJ1723" t="s">
        <v>38</v>
      </c>
    </row>
    <row r="1724" spans="1:36" x14ac:dyDescent="0.25">
      <c r="A1724" t="s">
        <v>32</v>
      </c>
      <c r="B1724" t="s">
        <v>5242</v>
      </c>
      <c r="C1724">
        <f>YEAR(B1724)</f>
        <v>2004</v>
      </c>
      <c r="D1724">
        <v>80.7</v>
      </c>
      <c r="E1724">
        <v>68.099999999999994</v>
      </c>
      <c r="F1724">
        <v>74.2</v>
      </c>
      <c r="H1724" s="2">
        <f>IF(F1724-69.33&lt;=0,0,IF(F1724-69.33&lt;=1,1,2))</f>
        <v>2</v>
      </c>
      <c r="I1724">
        <v>82.9</v>
      </c>
      <c r="J1724">
        <v>68.099999999999994</v>
      </c>
      <c r="K1724">
        <v>74.400000000000006</v>
      </c>
      <c r="L1724">
        <v>65.599999999999994</v>
      </c>
      <c r="M1724">
        <v>75.7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17.2</v>
      </c>
      <c r="W1724">
        <v>297.39999999999998</v>
      </c>
      <c r="X1724">
        <v>1014.7</v>
      </c>
      <c r="Y1724">
        <v>36.9</v>
      </c>
      <c r="Z1724">
        <v>5.8</v>
      </c>
      <c r="AA1724">
        <v>0</v>
      </c>
      <c r="AB1724">
        <v>0</v>
      </c>
      <c r="AC1724">
        <v>0</v>
      </c>
      <c r="AD1724">
        <v>0</v>
      </c>
      <c r="AE1724" t="s">
        <v>5243</v>
      </c>
      <c r="AF1724" t="s">
        <v>5244</v>
      </c>
      <c r="AG1724">
        <v>0.53</v>
      </c>
      <c r="AH1724" t="s">
        <v>36</v>
      </c>
      <c r="AI1724" t="s">
        <v>37</v>
      </c>
      <c r="AJ1724" t="s">
        <v>38</v>
      </c>
    </row>
    <row r="1725" spans="1:36" x14ac:dyDescent="0.25">
      <c r="A1725" t="s">
        <v>32</v>
      </c>
      <c r="B1725" t="s">
        <v>5245</v>
      </c>
      <c r="C1725">
        <f>YEAR(B1725)</f>
        <v>2004</v>
      </c>
      <c r="D1725">
        <v>78.900000000000006</v>
      </c>
      <c r="E1725">
        <v>68.099999999999994</v>
      </c>
      <c r="F1725">
        <v>72.7</v>
      </c>
      <c r="H1725" s="2">
        <f>IF(F1725-69.33&lt;=0,0,IF(F1725-69.33&lt;=1,1,2))</f>
        <v>2</v>
      </c>
      <c r="I1725">
        <v>78.900000000000006</v>
      </c>
      <c r="J1725">
        <v>68.099999999999994</v>
      </c>
      <c r="K1725">
        <v>72.7</v>
      </c>
      <c r="L1725">
        <v>63.8</v>
      </c>
      <c r="M1725">
        <v>74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19.5</v>
      </c>
      <c r="W1725">
        <v>280.10000000000002</v>
      </c>
      <c r="X1725">
        <v>1016.6</v>
      </c>
      <c r="Y1725">
        <v>30</v>
      </c>
      <c r="Z1725">
        <v>6.5</v>
      </c>
      <c r="AA1725">
        <v>0</v>
      </c>
      <c r="AB1725">
        <v>0</v>
      </c>
      <c r="AC1725">
        <v>0</v>
      </c>
      <c r="AD1725">
        <v>0</v>
      </c>
      <c r="AE1725" t="s">
        <v>5246</v>
      </c>
      <c r="AF1725" t="s">
        <v>5247</v>
      </c>
      <c r="AG1725">
        <v>0.56000000000000005</v>
      </c>
      <c r="AH1725" t="s">
        <v>36</v>
      </c>
      <c r="AI1725" t="s">
        <v>37</v>
      </c>
      <c r="AJ1725" t="s">
        <v>38</v>
      </c>
    </row>
    <row r="1726" spans="1:36" x14ac:dyDescent="0.25">
      <c r="A1726" t="s">
        <v>32</v>
      </c>
      <c r="B1726" t="s">
        <v>5248</v>
      </c>
      <c r="C1726">
        <f>YEAR(B1726)</f>
        <v>2004</v>
      </c>
      <c r="D1726">
        <v>78.900000000000006</v>
      </c>
      <c r="E1726">
        <v>64.5</v>
      </c>
      <c r="F1726">
        <v>71.8</v>
      </c>
      <c r="H1726" s="2">
        <f>IF(F1726-69.33&lt;=0,0,IF(F1726-69.33&lt;=1,1,2))</f>
        <v>2</v>
      </c>
      <c r="I1726">
        <v>78.900000000000006</v>
      </c>
      <c r="J1726">
        <v>64.5</v>
      </c>
      <c r="K1726">
        <v>71.8</v>
      </c>
      <c r="L1726">
        <v>62.2</v>
      </c>
      <c r="M1726">
        <v>72.599999999999994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11.4</v>
      </c>
      <c r="W1726">
        <v>298.5</v>
      </c>
      <c r="X1726">
        <v>1019.5</v>
      </c>
      <c r="Y1726">
        <v>30</v>
      </c>
      <c r="Z1726">
        <v>6.8</v>
      </c>
      <c r="AA1726">
        <v>0</v>
      </c>
      <c r="AB1726">
        <v>0</v>
      </c>
      <c r="AC1726">
        <v>0</v>
      </c>
      <c r="AD1726">
        <v>0</v>
      </c>
      <c r="AE1726" t="s">
        <v>5249</v>
      </c>
      <c r="AF1726" t="s">
        <v>5250</v>
      </c>
      <c r="AG1726">
        <v>0.59</v>
      </c>
      <c r="AH1726" t="s">
        <v>36</v>
      </c>
      <c r="AI1726" t="s">
        <v>37</v>
      </c>
      <c r="AJ1726" t="s">
        <v>38</v>
      </c>
    </row>
    <row r="1727" spans="1:36" x14ac:dyDescent="0.25">
      <c r="A1727" t="s">
        <v>32</v>
      </c>
      <c r="B1727" t="s">
        <v>5251</v>
      </c>
      <c r="C1727">
        <f>YEAR(B1727)</f>
        <v>2004</v>
      </c>
      <c r="D1727">
        <v>77.099999999999994</v>
      </c>
      <c r="E1727">
        <v>62.7</v>
      </c>
      <c r="F1727">
        <v>70.099999999999994</v>
      </c>
      <c r="H1727" s="2">
        <f>IF(F1727-69.33&lt;=0,0,IF(F1727-69.33&lt;=1,1,2))</f>
        <v>1</v>
      </c>
      <c r="I1727">
        <v>77.099999999999994</v>
      </c>
      <c r="J1727">
        <v>62.7</v>
      </c>
      <c r="K1727">
        <v>70.099999999999994</v>
      </c>
      <c r="L1727">
        <v>60.4</v>
      </c>
      <c r="M1727">
        <v>71.8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11.4</v>
      </c>
      <c r="W1727">
        <v>268.10000000000002</v>
      </c>
      <c r="X1727">
        <v>1018.4</v>
      </c>
      <c r="Y1727">
        <v>30</v>
      </c>
      <c r="Z1727">
        <v>6.7</v>
      </c>
      <c r="AA1727">
        <v>0</v>
      </c>
      <c r="AB1727">
        <v>0</v>
      </c>
      <c r="AC1727">
        <v>0</v>
      </c>
      <c r="AD1727">
        <v>0</v>
      </c>
      <c r="AE1727" t="s">
        <v>5252</v>
      </c>
      <c r="AF1727" t="s">
        <v>5253</v>
      </c>
      <c r="AG1727">
        <v>0.62</v>
      </c>
      <c r="AH1727" t="s">
        <v>36</v>
      </c>
      <c r="AI1727" t="s">
        <v>37</v>
      </c>
      <c r="AJ1727" t="s">
        <v>38</v>
      </c>
    </row>
    <row r="1728" spans="1:36" x14ac:dyDescent="0.25">
      <c r="A1728" t="s">
        <v>32</v>
      </c>
      <c r="B1728" t="s">
        <v>5254</v>
      </c>
      <c r="C1728">
        <f>YEAR(B1728)</f>
        <v>2004</v>
      </c>
      <c r="D1728">
        <v>77.099999999999994</v>
      </c>
      <c r="E1728">
        <v>64.5</v>
      </c>
      <c r="F1728">
        <v>72.2</v>
      </c>
      <c r="H1728" s="2">
        <f>IF(F1728-69.33&lt;=0,0,IF(F1728-69.33&lt;=1,1,2))</f>
        <v>2</v>
      </c>
      <c r="I1728">
        <v>77.099999999999994</v>
      </c>
      <c r="J1728">
        <v>64.5</v>
      </c>
      <c r="K1728">
        <v>72.2</v>
      </c>
      <c r="L1728">
        <v>60.4</v>
      </c>
      <c r="M1728">
        <v>67.400000000000006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18.3</v>
      </c>
      <c r="W1728">
        <v>310.7</v>
      </c>
      <c r="X1728">
        <v>1017.1</v>
      </c>
      <c r="Y1728">
        <v>30</v>
      </c>
      <c r="Z1728">
        <v>6.7</v>
      </c>
      <c r="AA1728">
        <v>0</v>
      </c>
      <c r="AB1728">
        <v>0</v>
      </c>
      <c r="AC1728">
        <v>0</v>
      </c>
      <c r="AD1728">
        <v>0</v>
      </c>
      <c r="AE1728" t="s">
        <v>5255</v>
      </c>
      <c r="AF1728" t="s">
        <v>5256</v>
      </c>
      <c r="AG1728">
        <v>0.66</v>
      </c>
      <c r="AH1728" t="s">
        <v>36</v>
      </c>
      <c r="AI1728" t="s">
        <v>37</v>
      </c>
      <c r="AJ1728" t="s">
        <v>38</v>
      </c>
    </row>
    <row r="1729" spans="1:36" x14ac:dyDescent="0.25">
      <c r="A1729" t="s">
        <v>32</v>
      </c>
      <c r="B1729" t="s">
        <v>5257</v>
      </c>
      <c r="C1729">
        <f>YEAR(B1729)</f>
        <v>2004</v>
      </c>
      <c r="D1729">
        <v>75.3</v>
      </c>
      <c r="E1729">
        <v>69.900000000000006</v>
      </c>
      <c r="F1729">
        <v>71.900000000000006</v>
      </c>
      <c r="H1729" s="2">
        <f>IF(F1729-69.33&lt;=0,0,IF(F1729-69.33&lt;=1,1,2))</f>
        <v>2</v>
      </c>
      <c r="I1729">
        <v>75.3</v>
      </c>
      <c r="J1729">
        <v>69.900000000000006</v>
      </c>
      <c r="K1729">
        <v>71.900000000000006</v>
      </c>
      <c r="L1729">
        <v>55.2</v>
      </c>
      <c r="M1729">
        <v>56.1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23</v>
      </c>
      <c r="W1729">
        <v>320.7</v>
      </c>
      <c r="X1729">
        <v>1017.5</v>
      </c>
      <c r="Y1729">
        <v>40.799999999999997</v>
      </c>
      <c r="Z1729">
        <v>6.8</v>
      </c>
      <c r="AA1729">
        <v>0</v>
      </c>
      <c r="AB1729">
        <v>0</v>
      </c>
      <c r="AC1729">
        <v>0</v>
      </c>
      <c r="AD1729">
        <v>0</v>
      </c>
      <c r="AE1729" t="s">
        <v>5258</v>
      </c>
      <c r="AF1729" t="s">
        <v>5259</v>
      </c>
      <c r="AG1729">
        <v>0.69</v>
      </c>
      <c r="AH1729" t="s">
        <v>36</v>
      </c>
      <c r="AI1729" t="s">
        <v>37</v>
      </c>
      <c r="AJ1729" t="s">
        <v>38</v>
      </c>
    </row>
    <row r="1730" spans="1:36" x14ac:dyDescent="0.25">
      <c r="A1730" t="s">
        <v>32</v>
      </c>
      <c r="B1730" t="s">
        <v>5260</v>
      </c>
      <c r="C1730">
        <f>YEAR(B1730)</f>
        <v>2004</v>
      </c>
      <c r="D1730">
        <v>73.5</v>
      </c>
      <c r="E1730">
        <v>68.099999999999994</v>
      </c>
      <c r="F1730">
        <v>70.599999999999994</v>
      </c>
      <c r="H1730" s="2">
        <f>IF(F1730-69.33&lt;=0,0,IF(F1730-69.33&lt;=1,1,2))</f>
        <v>2</v>
      </c>
      <c r="I1730">
        <v>73.5</v>
      </c>
      <c r="J1730">
        <v>68.099999999999994</v>
      </c>
      <c r="K1730">
        <v>70.599999999999994</v>
      </c>
      <c r="L1730">
        <v>55.2</v>
      </c>
      <c r="M1730">
        <v>58.4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24.2</v>
      </c>
      <c r="W1730">
        <v>320.60000000000002</v>
      </c>
      <c r="X1730">
        <v>1016.1</v>
      </c>
      <c r="Y1730">
        <v>49.2</v>
      </c>
      <c r="Z1730">
        <v>6.8</v>
      </c>
      <c r="AA1730">
        <v>0</v>
      </c>
      <c r="AB1730">
        <v>0</v>
      </c>
      <c r="AC1730">
        <v>0</v>
      </c>
      <c r="AD1730">
        <v>0</v>
      </c>
      <c r="AE1730" t="s">
        <v>5261</v>
      </c>
      <c r="AF1730" t="s">
        <v>5262</v>
      </c>
      <c r="AG1730">
        <v>0.72</v>
      </c>
      <c r="AH1730" t="s">
        <v>36</v>
      </c>
      <c r="AI1730" t="s">
        <v>37</v>
      </c>
      <c r="AJ1730" t="s">
        <v>38</v>
      </c>
    </row>
    <row r="1731" spans="1:36" x14ac:dyDescent="0.25">
      <c r="A1731" t="s">
        <v>32</v>
      </c>
      <c r="B1731" t="s">
        <v>5263</v>
      </c>
      <c r="C1731">
        <f>YEAR(B1731)</f>
        <v>2004</v>
      </c>
      <c r="D1731">
        <v>73.5</v>
      </c>
      <c r="E1731">
        <v>69.900000000000006</v>
      </c>
      <c r="F1731">
        <v>70.599999999999994</v>
      </c>
      <c r="H1731" s="2">
        <f>IF(F1731-69.33&lt;=0,0,IF(F1731-69.33&lt;=1,1,2))</f>
        <v>2</v>
      </c>
      <c r="I1731">
        <v>73.5</v>
      </c>
      <c r="J1731">
        <v>69.900000000000006</v>
      </c>
      <c r="K1731">
        <v>70.599999999999994</v>
      </c>
      <c r="L1731">
        <v>57.6</v>
      </c>
      <c r="M1731">
        <v>63.6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26.4</v>
      </c>
      <c r="W1731">
        <v>319.60000000000002</v>
      </c>
      <c r="X1731">
        <v>1014.7</v>
      </c>
      <c r="Y1731">
        <v>56.3</v>
      </c>
      <c r="Z1731">
        <v>6.8</v>
      </c>
      <c r="AA1731">
        <v>0</v>
      </c>
      <c r="AB1731">
        <v>0</v>
      </c>
      <c r="AC1731">
        <v>0</v>
      </c>
      <c r="AD1731">
        <v>0</v>
      </c>
      <c r="AE1731" t="s">
        <v>5264</v>
      </c>
      <c r="AF1731" t="s">
        <v>5265</v>
      </c>
      <c r="AG1731">
        <v>0.75</v>
      </c>
      <c r="AH1731" t="s">
        <v>36</v>
      </c>
      <c r="AI1731" t="s">
        <v>37</v>
      </c>
      <c r="AJ1731" t="s">
        <v>38</v>
      </c>
    </row>
    <row r="1732" spans="1:36" x14ac:dyDescent="0.25">
      <c r="A1732" t="s">
        <v>32</v>
      </c>
      <c r="B1732" t="s">
        <v>5266</v>
      </c>
      <c r="C1732">
        <f>YEAR(B1732)</f>
        <v>2004</v>
      </c>
      <c r="D1732">
        <v>71.7</v>
      </c>
      <c r="E1732">
        <v>64.5</v>
      </c>
      <c r="F1732">
        <v>68.400000000000006</v>
      </c>
      <c r="H1732" s="2">
        <f>IF(F1732-69.33&lt;=0,0,IF(F1732-69.33&lt;=1,1,2))</f>
        <v>0</v>
      </c>
      <c r="I1732">
        <v>71.7</v>
      </c>
      <c r="J1732">
        <v>64.5</v>
      </c>
      <c r="K1732">
        <v>68.400000000000006</v>
      </c>
      <c r="L1732">
        <v>54.1</v>
      </c>
      <c r="M1732">
        <v>60.9</v>
      </c>
      <c r="O1732">
        <v>7.9000000000000001E-2</v>
      </c>
      <c r="P1732">
        <v>100</v>
      </c>
      <c r="Q1732">
        <v>4.17</v>
      </c>
      <c r="R1732" t="s">
        <v>40</v>
      </c>
      <c r="S1732">
        <v>0</v>
      </c>
      <c r="T1732">
        <v>0</v>
      </c>
      <c r="U1732">
        <v>0</v>
      </c>
      <c r="V1732">
        <v>20.8</v>
      </c>
      <c r="W1732">
        <v>305.7</v>
      </c>
      <c r="X1732">
        <v>1015.9</v>
      </c>
      <c r="Y1732">
        <v>54.5</v>
      </c>
      <c r="Z1732">
        <v>6.8</v>
      </c>
      <c r="AA1732">
        <v>0</v>
      </c>
      <c r="AB1732">
        <v>0</v>
      </c>
      <c r="AC1732">
        <v>0</v>
      </c>
      <c r="AD1732">
        <v>0</v>
      </c>
      <c r="AE1732" t="s">
        <v>5267</v>
      </c>
      <c r="AF1732" t="s">
        <v>5268</v>
      </c>
      <c r="AG1732">
        <v>0.78</v>
      </c>
      <c r="AH1732" t="s">
        <v>56</v>
      </c>
      <c r="AI1732" t="s">
        <v>61</v>
      </c>
      <c r="AJ1732" t="s">
        <v>40</v>
      </c>
    </row>
    <row r="1733" spans="1:36" x14ac:dyDescent="0.25">
      <c r="A1733" t="s">
        <v>32</v>
      </c>
      <c r="B1733" t="s">
        <v>5269</v>
      </c>
      <c r="C1733">
        <f>YEAR(B1733)</f>
        <v>2004</v>
      </c>
      <c r="D1733">
        <v>71.7</v>
      </c>
      <c r="E1733">
        <v>59.1</v>
      </c>
      <c r="F1733">
        <v>68.099999999999994</v>
      </c>
      <c r="H1733" s="2">
        <f>IF(F1733-69.33&lt;=0,0,IF(F1733-69.33&lt;=1,1,2))</f>
        <v>0</v>
      </c>
      <c r="I1733">
        <v>71.7</v>
      </c>
      <c r="J1733">
        <v>59.1</v>
      </c>
      <c r="K1733">
        <v>68.099999999999994</v>
      </c>
      <c r="L1733">
        <v>55.1</v>
      </c>
      <c r="M1733">
        <v>63.8</v>
      </c>
      <c r="O1733">
        <v>0.161</v>
      </c>
      <c r="P1733">
        <v>100</v>
      </c>
      <c r="Q1733">
        <v>4.17</v>
      </c>
      <c r="R1733" t="s">
        <v>40</v>
      </c>
      <c r="S1733">
        <v>0</v>
      </c>
      <c r="T1733">
        <v>0</v>
      </c>
      <c r="U1733">
        <v>0</v>
      </c>
      <c r="V1733">
        <v>19.5</v>
      </c>
      <c r="W1733">
        <v>304.2</v>
      </c>
      <c r="X1733">
        <v>1016.2</v>
      </c>
      <c r="Y1733">
        <v>60.8</v>
      </c>
      <c r="Z1733">
        <v>6.8</v>
      </c>
      <c r="AA1733">
        <v>0</v>
      </c>
      <c r="AB1733">
        <v>0</v>
      </c>
      <c r="AC1733">
        <v>0</v>
      </c>
      <c r="AD1733">
        <v>0</v>
      </c>
      <c r="AE1733" t="s">
        <v>5270</v>
      </c>
      <c r="AF1733" t="s">
        <v>5271</v>
      </c>
      <c r="AG1733">
        <v>0.82</v>
      </c>
      <c r="AH1733" t="s">
        <v>56</v>
      </c>
      <c r="AI1733" t="s">
        <v>137</v>
      </c>
      <c r="AJ1733" t="s">
        <v>40</v>
      </c>
    </row>
    <row r="1734" spans="1:36" x14ac:dyDescent="0.25">
      <c r="A1734" t="s">
        <v>32</v>
      </c>
      <c r="B1734" t="s">
        <v>5272</v>
      </c>
      <c r="C1734">
        <f>YEAR(B1734)</f>
        <v>2004</v>
      </c>
      <c r="D1734">
        <v>75.3</v>
      </c>
      <c r="E1734">
        <v>57.3</v>
      </c>
      <c r="F1734">
        <v>66.5</v>
      </c>
      <c r="H1734" s="2">
        <f>IF(F1734-69.33&lt;=0,0,IF(F1734-69.33&lt;=1,1,2))</f>
        <v>0</v>
      </c>
      <c r="I1734">
        <v>75.3</v>
      </c>
      <c r="J1734">
        <v>57.3</v>
      </c>
      <c r="K1734">
        <v>66.5</v>
      </c>
      <c r="L1734">
        <v>56.8</v>
      </c>
      <c r="M1734">
        <v>72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17.2</v>
      </c>
      <c r="W1734">
        <v>200.7</v>
      </c>
      <c r="X1734">
        <v>1015.8</v>
      </c>
      <c r="Y1734">
        <v>30</v>
      </c>
      <c r="Z1734">
        <v>6.8</v>
      </c>
      <c r="AA1734">
        <v>0</v>
      </c>
      <c r="AB1734">
        <v>0</v>
      </c>
      <c r="AC1734">
        <v>0</v>
      </c>
      <c r="AD1734">
        <v>0</v>
      </c>
      <c r="AE1734" t="s">
        <v>5273</v>
      </c>
      <c r="AF1734" t="s">
        <v>5274</v>
      </c>
      <c r="AG1734">
        <v>0.85</v>
      </c>
      <c r="AH1734" t="s">
        <v>36</v>
      </c>
      <c r="AI1734" t="s">
        <v>37</v>
      </c>
      <c r="AJ1734" t="s">
        <v>38</v>
      </c>
    </row>
    <row r="1735" spans="1:36" x14ac:dyDescent="0.25">
      <c r="A1735" t="s">
        <v>32</v>
      </c>
      <c r="B1735" t="s">
        <v>5275</v>
      </c>
      <c r="C1735">
        <f>YEAR(B1735)</f>
        <v>2004</v>
      </c>
      <c r="D1735">
        <v>77.099999999999994</v>
      </c>
      <c r="E1735">
        <v>62.7</v>
      </c>
      <c r="F1735">
        <v>68.7</v>
      </c>
      <c r="H1735" s="2">
        <f>IF(F1735-69.33&lt;=0,0,IF(F1735-69.33&lt;=1,1,2))</f>
        <v>0</v>
      </c>
      <c r="I1735">
        <v>77.099999999999994</v>
      </c>
      <c r="J1735">
        <v>62.7</v>
      </c>
      <c r="K1735">
        <v>68.7</v>
      </c>
      <c r="L1735">
        <v>60.5</v>
      </c>
      <c r="M1735">
        <v>75.8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11.4</v>
      </c>
      <c r="W1735">
        <v>130.5</v>
      </c>
      <c r="X1735">
        <v>1016.1</v>
      </c>
      <c r="Y1735">
        <v>30</v>
      </c>
      <c r="Z1735">
        <v>6.8</v>
      </c>
      <c r="AA1735">
        <v>0</v>
      </c>
      <c r="AB1735">
        <v>0</v>
      </c>
      <c r="AC1735">
        <v>0</v>
      </c>
      <c r="AD1735">
        <v>0</v>
      </c>
      <c r="AE1735" t="s">
        <v>5276</v>
      </c>
      <c r="AF1735" t="s">
        <v>5277</v>
      </c>
      <c r="AG1735">
        <v>0.88</v>
      </c>
      <c r="AH1735" t="s">
        <v>36</v>
      </c>
      <c r="AI1735" t="s">
        <v>37</v>
      </c>
      <c r="AJ1735" t="s">
        <v>38</v>
      </c>
    </row>
    <row r="1736" spans="1:36" x14ac:dyDescent="0.25">
      <c r="A1736" t="s">
        <v>32</v>
      </c>
      <c r="B1736" t="s">
        <v>5278</v>
      </c>
      <c r="C1736">
        <f>YEAR(B1736)</f>
        <v>2004</v>
      </c>
      <c r="D1736">
        <v>78.900000000000006</v>
      </c>
      <c r="E1736">
        <v>64.5</v>
      </c>
      <c r="F1736">
        <v>70.900000000000006</v>
      </c>
      <c r="H1736" s="2">
        <f>IF(F1736-69.33&lt;=0,0,IF(F1736-69.33&lt;=1,1,2))</f>
        <v>2</v>
      </c>
      <c r="I1736">
        <v>78.900000000000006</v>
      </c>
      <c r="J1736">
        <v>64.5</v>
      </c>
      <c r="K1736">
        <v>70.900000000000006</v>
      </c>
      <c r="L1736">
        <v>62.3</v>
      </c>
      <c r="M1736">
        <v>74.8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11.4</v>
      </c>
      <c r="W1736">
        <v>132.6</v>
      </c>
      <c r="X1736">
        <v>1016.2</v>
      </c>
      <c r="Y1736">
        <v>30</v>
      </c>
      <c r="Z1736">
        <v>6.5</v>
      </c>
      <c r="AA1736">
        <v>0</v>
      </c>
      <c r="AB1736">
        <v>0</v>
      </c>
      <c r="AC1736">
        <v>0</v>
      </c>
      <c r="AD1736">
        <v>0</v>
      </c>
      <c r="AE1736" t="s">
        <v>5279</v>
      </c>
      <c r="AF1736" t="s">
        <v>5280</v>
      </c>
      <c r="AG1736">
        <v>0.91</v>
      </c>
      <c r="AH1736" t="s">
        <v>36</v>
      </c>
      <c r="AI1736" t="s">
        <v>37</v>
      </c>
      <c r="AJ1736" t="s">
        <v>38</v>
      </c>
    </row>
    <row r="1737" spans="1:36" x14ac:dyDescent="0.25">
      <c r="A1737" t="s">
        <v>32</v>
      </c>
      <c r="B1737" t="s">
        <v>5281</v>
      </c>
      <c r="C1737">
        <f>YEAR(B1737)</f>
        <v>2004</v>
      </c>
      <c r="D1737">
        <v>78.900000000000006</v>
      </c>
      <c r="E1737">
        <v>64.5</v>
      </c>
      <c r="F1737">
        <v>70.7</v>
      </c>
      <c r="H1737" s="2">
        <f>IF(F1737-69.33&lt;=0,0,IF(F1737-69.33&lt;=1,1,2))</f>
        <v>2</v>
      </c>
      <c r="I1737">
        <v>78.900000000000006</v>
      </c>
      <c r="J1737">
        <v>64.5</v>
      </c>
      <c r="K1737">
        <v>70.7</v>
      </c>
      <c r="L1737">
        <v>63.3</v>
      </c>
      <c r="M1737">
        <v>78.5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9.1999999999999993</v>
      </c>
      <c r="W1737">
        <v>143.19999999999999</v>
      </c>
      <c r="X1737">
        <v>1016.3</v>
      </c>
      <c r="Y1737">
        <v>58.8</v>
      </c>
      <c r="Z1737">
        <v>6.6</v>
      </c>
      <c r="AA1737">
        <v>0</v>
      </c>
      <c r="AB1737">
        <v>0</v>
      </c>
      <c r="AC1737">
        <v>0</v>
      </c>
      <c r="AD1737">
        <v>0</v>
      </c>
      <c r="AE1737" t="s">
        <v>5282</v>
      </c>
      <c r="AF1737" t="s">
        <v>5283</v>
      </c>
      <c r="AG1737">
        <v>0.94</v>
      </c>
      <c r="AH1737" t="s">
        <v>36</v>
      </c>
      <c r="AI1737" t="s">
        <v>37</v>
      </c>
      <c r="AJ1737" t="s">
        <v>38</v>
      </c>
    </row>
    <row r="1738" spans="1:36" x14ac:dyDescent="0.25">
      <c r="A1738" t="s">
        <v>32</v>
      </c>
      <c r="B1738" t="s">
        <v>5284</v>
      </c>
      <c r="C1738">
        <f>YEAR(B1738)</f>
        <v>2004</v>
      </c>
      <c r="D1738">
        <v>73.5</v>
      </c>
      <c r="E1738">
        <v>68.099999999999994</v>
      </c>
      <c r="F1738">
        <v>70.099999999999994</v>
      </c>
      <c r="H1738" s="2">
        <f>IF(F1738-69.33&lt;=0,0,IF(F1738-69.33&lt;=1,1,2))</f>
        <v>1</v>
      </c>
      <c r="I1738">
        <v>73.5</v>
      </c>
      <c r="J1738">
        <v>68.099999999999994</v>
      </c>
      <c r="K1738">
        <v>70.099999999999994</v>
      </c>
      <c r="L1738">
        <v>61.4</v>
      </c>
      <c r="M1738">
        <v>74.2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13.9</v>
      </c>
      <c r="W1738">
        <v>348.4</v>
      </c>
      <c r="X1738">
        <v>1018.7</v>
      </c>
      <c r="Y1738">
        <v>85.2</v>
      </c>
      <c r="Z1738">
        <v>6.8</v>
      </c>
      <c r="AA1738">
        <v>0</v>
      </c>
      <c r="AB1738">
        <v>0</v>
      </c>
      <c r="AC1738">
        <v>0</v>
      </c>
      <c r="AD1738">
        <v>0</v>
      </c>
      <c r="AE1738" t="s">
        <v>5285</v>
      </c>
      <c r="AF1738" t="s">
        <v>5286</v>
      </c>
      <c r="AG1738">
        <v>0.98</v>
      </c>
      <c r="AH1738" t="s">
        <v>36</v>
      </c>
      <c r="AI1738" t="s">
        <v>37</v>
      </c>
      <c r="AJ1738" t="s">
        <v>38</v>
      </c>
    </row>
    <row r="1739" spans="1:36" x14ac:dyDescent="0.25">
      <c r="A1739" t="s">
        <v>32</v>
      </c>
      <c r="B1739" t="s">
        <v>5287</v>
      </c>
      <c r="C1739">
        <f>YEAR(B1739)</f>
        <v>2004</v>
      </c>
      <c r="D1739">
        <v>73.5</v>
      </c>
      <c r="E1739">
        <v>62.7</v>
      </c>
      <c r="F1739">
        <v>68.5</v>
      </c>
      <c r="H1739" s="2">
        <f>IF(F1739-69.33&lt;=0,0,IF(F1739-69.33&lt;=1,1,2))</f>
        <v>0</v>
      </c>
      <c r="I1739">
        <v>73.5</v>
      </c>
      <c r="J1739">
        <v>62.7</v>
      </c>
      <c r="K1739">
        <v>68.5</v>
      </c>
      <c r="L1739">
        <v>58</v>
      </c>
      <c r="M1739">
        <v>69.3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10.3</v>
      </c>
      <c r="W1739">
        <v>345.3</v>
      </c>
      <c r="X1739">
        <v>1019.5</v>
      </c>
      <c r="Y1739">
        <v>59</v>
      </c>
      <c r="Z1739">
        <v>6.7</v>
      </c>
      <c r="AA1739">
        <v>0</v>
      </c>
      <c r="AB1739">
        <v>0</v>
      </c>
      <c r="AC1739">
        <v>0</v>
      </c>
      <c r="AD1739">
        <v>0</v>
      </c>
      <c r="AE1739" t="s">
        <v>5288</v>
      </c>
      <c r="AF1739" t="s">
        <v>5289</v>
      </c>
      <c r="AG1739">
        <v>0</v>
      </c>
      <c r="AH1739" t="s">
        <v>36</v>
      </c>
      <c r="AI1739" t="s">
        <v>37</v>
      </c>
      <c r="AJ1739" t="s">
        <v>38</v>
      </c>
    </row>
    <row r="1740" spans="1:36" x14ac:dyDescent="0.25">
      <c r="A1740" t="s">
        <v>32</v>
      </c>
      <c r="B1740" t="s">
        <v>5290</v>
      </c>
      <c r="C1740">
        <f>YEAR(B1740)</f>
        <v>2004</v>
      </c>
      <c r="D1740">
        <v>75.3</v>
      </c>
      <c r="E1740">
        <v>62.7</v>
      </c>
      <c r="F1740">
        <v>70.3</v>
      </c>
      <c r="H1740" s="2">
        <f>IF(F1740-69.33&lt;=0,0,IF(F1740-69.33&lt;=1,1,2))</f>
        <v>1</v>
      </c>
      <c r="I1740">
        <v>75.3</v>
      </c>
      <c r="J1740">
        <v>62.7</v>
      </c>
      <c r="K1740">
        <v>70.3</v>
      </c>
      <c r="L1740">
        <v>63.4</v>
      </c>
      <c r="M1740">
        <v>78.900000000000006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12.8</v>
      </c>
      <c r="W1740">
        <v>89.6</v>
      </c>
      <c r="X1740">
        <v>1018.4</v>
      </c>
      <c r="Y1740">
        <v>58.6</v>
      </c>
      <c r="Z1740">
        <v>6.8</v>
      </c>
      <c r="AA1740">
        <v>0</v>
      </c>
      <c r="AB1740">
        <v>0</v>
      </c>
      <c r="AC1740">
        <v>0</v>
      </c>
      <c r="AD1740">
        <v>0</v>
      </c>
      <c r="AE1740" t="s">
        <v>5291</v>
      </c>
      <c r="AF1740" t="s">
        <v>5292</v>
      </c>
      <c r="AG1740">
        <v>0.04</v>
      </c>
      <c r="AH1740" t="s">
        <v>36</v>
      </c>
      <c r="AI1740" t="s">
        <v>37</v>
      </c>
      <c r="AJ1740" t="s">
        <v>38</v>
      </c>
    </row>
    <row r="1741" spans="1:36" x14ac:dyDescent="0.25">
      <c r="A1741" t="s">
        <v>32</v>
      </c>
      <c r="B1741" t="s">
        <v>5293</v>
      </c>
      <c r="C1741">
        <f>YEAR(B1741)</f>
        <v>2004</v>
      </c>
      <c r="D1741">
        <v>91.5</v>
      </c>
      <c r="E1741">
        <v>64.5</v>
      </c>
      <c r="F1741">
        <v>76.8</v>
      </c>
      <c r="H1741" s="2">
        <f>IF(F1741-69.33&lt;=0,0,IF(F1741-69.33&lt;=1,1,2))</f>
        <v>2</v>
      </c>
      <c r="I1741">
        <v>88</v>
      </c>
      <c r="J1741">
        <v>64.5</v>
      </c>
      <c r="K1741">
        <v>76</v>
      </c>
      <c r="L1741">
        <v>52.6</v>
      </c>
      <c r="M1741">
        <v>46.9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20.8</v>
      </c>
      <c r="W1741">
        <v>163.5</v>
      </c>
      <c r="X1741">
        <v>1017.2</v>
      </c>
      <c r="Y1741">
        <v>70</v>
      </c>
      <c r="Z1741">
        <v>6.5</v>
      </c>
      <c r="AA1741">
        <v>0</v>
      </c>
      <c r="AB1741">
        <v>0</v>
      </c>
      <c r="AC1741">
        <v>0</v>
      </c>
      <c r="AD1741">
        <v>0</v>
      </c>
      <c r="AE1741" t="s">
        <v>5294</v>
      </c>
      <c r="AF1741" t="s">
        <v>5295</v>
      </c>
      <c r="AG1741">
        <v>0.08</v>
      </c>
      <c r="AH1741" t="s">
        <v>36</v>
      </c>
      <c r="AI1741" t="s">
        <v>37</v>
      </c>
      <c r="AJ1741" t="s">
        <v>38</v>
      </c>
    </row>
    <row r="1742" spans="1:36" x14ac:dyDescent="0.25">
      <c r="A1742" t="s">
        <v>32</v>
      </c>
      <c r="B1742" t="s">
        <v>5296</v>
      </c>
      <c r="C1742">
        <f>YEAR(B1742)</f>
        <v>2004</v>
      </c>
      <c r="D1742">
        <v>89.7</v>
      </c>
      <c r="E1742">
        <v>75.3</v>
      </c>
      <c r="F1742">
        <v>81.5</v>
      </c>
      <c r="H1742" s="2">
        <f>IF(F1742-69.33&lt;=0,0,IF(F1742-69.33&lt;=1,1,2))</f>
        <v>2</v>
      </c>
      <c r="I1742">
        <v>86</v>
      </c>
      <c r="J1742">
        <v>75.3</v>
      </c>
      <c r="K1742">
        <v>80</v>
      </c>
      <c r="L1742">
        <v>45.2</v>
      </c>
      <c r="M1742">
        <v>28.9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24.2</v>
      </c>
      <c r="W1742">
        <v>164.9</v>
      </c>
      <c r="X1742">
        <v>1015.7</v>
      </c>
      <c r="Y1742">
        <v>30</v>
      </c>
      <c r="Z1742">
        <v>6.5</v>
      </c>
      <c r="AA1742">
        <v>0</v>
      </c>
      <c r="AB1742">
        <v>0</v>
      </c>
      <c r="AC1742">
        <v>0</v>
      </c>
      <c r="AD1742">
        <v>0</v>
      </c>
      <c r="AE1742" t="s">
        <v>5297</v>
      </c>
      <c r="AF1742" t="s">
        <v>5298</v>
      </c>
      <c r="AG1742">
        <v>0.12</v>
      </c>
      <c r="AH1742" t="s">
        <v>36</v>
      </c>
      <c r="AI1742" t="s">
        <v>37</v>
      </c>
      <c r="AJ1742" t="s">
        <v>38</v>
      </c>
    </row>
    <row r="1743" spans="1:36" x14ac:dyDescent="0.25">
      <c r="A1743" t="s">
        <v>32</v>
      </c>
      <c r="B1743" t="s">
        <v>5299</v>
      </c>
      <c r="C1743">
        <f>YEAR(B1743)</f>
        <v>2004</v>
      </c>
      <c r="D1743">
        <v>80.7</v>
      </c>
      <c r="E1743">
        <v>68.099999999999994</v>
      </c>
      <c r="F1743">
        <v>76.7</v>
      </c>
      <c r="H1743" s="2">
        <f>IF(F1743-69.33&lt;=0,0,IF(F1743-69.33&lt;=1,1,2))</f>
        <v>2</v>
      </c>
      <c r="I1743">
        <v>81.900000000000006</v>
      </c>
      <c r="J1743">
        <v>68.099999999999994</v>
      </c>
      <c r="K1743">
        <v>76.7</v>
      </c>
      <c r="L1743">
        <v>54.3</v>
      </c>
      <c r="M1743">
        <v>51.1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23</v>
      </c>
      <c r="W1743">
        <v>140.4</v>
      </c>
      <c r="X1743">
        <v>1017.8</v>
      </c>
      <c r="Y1743">
        <v>30</v>
      </c>
      <c r="Z1743">
        <v>6.4</v>
      </c>
      <c r="AA1743">
        <v>0</v>
      </c>
      <c r="AB1743">
        <v>0</v>
      </c>
      <c r="AC1743">
        <v>0</v>
      </c>
      <c r="AD1743">
        <v>0</v>
      </c>
      <c r="AE1743" t="s">
        <v>5300</v>
      </c>
      <c r="AF1743" t="s">
        <v>5301</v>
      </c>
      <c r="AG1743">
        <v>0.15</v>
      </c>
      <c r="AH1743" t="s">
        <v>36</v>
      </c>
      <c r="AI1743" t="s">
        <v>37</v>
      </c>
      <c r="AJ1743" t="s">
        <v>38</v>
      </c>
    </row>
    <row r="1744" spans="1:36" x14ac:dyDescent="0.25">
      <c r="A1744" t="s">
        <v>32</v>
      </c>
      <c r="B1744" t="s">
        <v>5302</v>
      </c>
      <c r="C1744">
        <f>YEAR(B1744)</f>
        <v>2004</v>
      </c>
      <c r="D1744">
        <v>80.7</v>
      </c>
      <c r="E1744">
        <v>64.5</v>
      </c>
      <c r="F1744">
        <v>72.2</v>
      </c>
      <c r="H1744" s="2">
        <f>IF(F1744-69.33&lt;=0,0,IF(F1744-69.33&lt;=1,1,2))</f>
        <v>2</v>
      </c>
      <c r="I1744">
        <v>80.400000000000006</v>
      </c>
      <c r="J1744">
        <v>64.5</v>
      </c>
      <c r="K1744">
        <v>72.2</v>
      </c>
      <c r="L1744">
        <v>59</v>
      </c>
      <c r="M1744">
        <v>65.2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9.1999999999999993</v>
      </c>
      <c r="W1744">
        <v>185.7</v>
      </c>
      <c r="X1744">
        <v>1018.2</v>
      </c>
      <c r="Y1744">
        <v>35</v>
      </c>
      <c r="Z1744">
        <v>6.5</v>
      </c>
      <c r="AA1744">
        <v>0</v>
      </c>
      <c r="AB1744">
        <v>0</v>
      </c>
      <c r="AC1744">
        <v>0</v>
      </c>
      <c r="AD1744">
        <v>0</v>
      </c>
      <c r="AE1744" t="s">
        <v>5303</v>
      </c>
      <c r="AF1744" t="s">
        <v>5304</v>
      </c>
      <c r="AG1744">
        <v>0.19</v>
      </c>
      <c r="AH1744" t="s">
        <v>36</v>
      </c>
      <c r="AI1744" t="s">
        <v>37</v>
      </c>
      <c r="AJ1744" t="s">
        <v>38</v>
      </c>
    </row>
    <row r="1745" spans="1:36" x14ac:dyDescent="0.25">
      <c r="A1745" t="s">
        <v>32</v>
      </c>
      <c r="B1745" t="s">
        <v>5305</v>
      </c>
      <c r="C1745">
        <f>YEAR(B1745)</f>
        <v>2004</v>
      </c>
      <c r="D1745">
        <v>78.900000000000006</v>
      </c>
      <c r="E1745">
        <v>64.5</v>
      </c>
      <c r="F1745">
        <v>70.3</v>
      </c>
      <c r="H1745" s="2">
        <f>IF(F1745-69.33&lt;=0,0,IF(F1745-69.33&lt;=1,1,2))</f>
        <v>1</v>
      </c>
      <c r="I1745">
        <v>78.900000000000006</v>
      </c>
      <c r="J1745">
        <v>64.5</v>
      </c>
      <c r="K1745">
        <v>70.3</v>
      </c>
      <c r="L1745">
        <v>53.5</v>
      </c>
      <c r="M1745">
        <v>56.8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10.3</v>
      </c>
      <c r="W1745">
        <v>146.5</v>
      </c>
      <c r="X1745">
        <v>1014.5</v>
      </c>
      <c r="Y1745">
        <v>65</v>
      </c>
      <c r="Z1745">
        <v>6.3</v>
      </c>
      <c r="AA1745">
        <v>0</v>
      </c>
      <c r="AB1745">
        <v>0</v>
      </c>
      <c r="AC1745">
        <v>0</v>
      </c>
      <c r="AD1745">
        <v>0</v>
      </c>
      <c r="AE1745" t="s">
        <v>5306</v>
      </c>
      <c r="AF1745" t="s">
        <v>5307</v>
      </c>
      <c r="AG1745">
        <v>0.22</v>
      </c>
      <c r="AH1745" t="s">
        <v>36</v>
      </c>
      <c r="AI1745" t="s">
        <v>37</v>
      </c>
      <c r="AJ1745" t="s">
        <v>38</v>
      </c>
    </row>
    <row r="1746" spans="1:36" x14ac:dyDescent="0.25">
      <c r="A1746" t="s">
        <v>32</v>
      </c>
      <c r="B1746" t="s">
        <v>5308</v>
      </c>
      <c r="C1746">
        <f>YEAR(B1746)</f>
        <v>2004</v>
      </c>
      <c r="D1746">
        <v>80.7</v>
      </c>
      <c r="E1746">
        <v>64.5</v>
      </c>
      <c r="F1746">
        <v>70.900000000000006</v>
      </c>
      <c r="H1746" s="2">
        <f>IF(F1746-69.33&lt;=0,0,IF(F1746-69.33&lt;=1,1,2))</f>
        <v>2</v>
      </c>
      <c r="I1746">
        <v>80.400000000000006</v>
      </c>
      <c r="J1746">
        <v>64.5</v>
      </c>
      <c r="K1746">
        <v>70.900000000000006</v>
      </c>
      <c r="L1746">
        <v>53.4</v>
      </c>
      <c r="M1746">
        <v>55.3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9.1999999999999993</v>
      </c>
      <c r="W1746">
        <v>148.69999999999999</v>
      </c>
      <c r="X1746">
        <v>1013.8</v>
      </c>
      <c r="Y1746">
        <v>0</v>
      </c>
      <c r="Z1746">
        <v>6.2</v>
      </c>
      <c r="AA1746">
        <v>0</v>
      </c>
      <c r="AB1746">
        <v>0</v>
      </c>
      <c r="AC1746">
        <v>0</v>
      </c>
      <c r="AD1746">
        <v>0</v>
      </c>
      <c r="AE1746" t="s">
        <v>5309</v>
      </c>
      <c r="AF1746" t="s">
        <v>5310</v>
      </c>
      <c r="AG1746">
        <v>0.25</v>
      </c>
      <c r="AH1746" t="s">
        <v>330</v>
      </c>
      <c r="AI1746" t="s">
        <v>37</v>
      </c>
      <c r="AJ1746" t="s">
        <v>331</v>
      </c>
    </row>
    <row r="1747" spans="1:36" x14ac:dyDescent="0.25">
      <c r="A1747" t="s">
        <v>32</v>
      </c>
      <c r="B1747" t="s">
        <v>5311</v>
      </c>
      <c r="C1747">
        <f>YEAR(B1747)</f>
        <v>2004</v>
      </c>
      <c r="D1747">
        <v>75.3</v>
      </c>
      <c r="E1747">
        <v>64.5</v>
      </c>
      <c r="F1747">
        <v>70.400000000000006</v>
      </c>
      <c r="H1747" s="2">
        <f>IF(F1747-69.33&lt;=0,0,IF(F1747-69.33&lt;=1,1,2))</f>
        <v>2</v>
      </c>
      <c r="I1747">
        <v>75.3</v>
      </c>
      <c r="J1747">
        <v>64.5</v>
      </c>
      <c r="K1747">
        <v>70.400000000000006</v>
      </c>
      <c r="L1747">
        <v>61.7</v>
      </c>
      <c r="M1747">
        <v>74.099999999999994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11.4</v>
      </c>
      <c r="W1747">
        <v>282.39999999999998</v>
      </c>
      <c r="X1747">
        <v>1016.2</v>
      </c>
      <c r="Y1747">
        <v>38.200000000000003</v>
      </c>
      <c r="Z1747">
        <v>6.6</v>
      </c>
      <c r="AA1747">
        <v>0</v>
      </c>
      <c r="AB1747">
        <v>0</v>
      </c>
      <c r="AC1747">
        <v>0</v>
      </c>
      <c r="AD1747">
        <v>0</v>
      </c>
      <c r="AE1747" t="s">
        <v>5312</v>
      </c>
      <c r="AF1747" t="s">
        <v>5313</v>
      </c>
      <c r="AG1747">
        <v>0.28999999999999998</v>
      </c>
      <c r="AH1747" t="s">
        <v>36</v>
      </c>
      <c r="AI1747" t="s">
        <v>702</v>
      </c>
      <c r="AJ1747" t="s">
        <v>38</v>
      </c>
    </row>
    <row r="1748" spans="1:36" x14ac:dyDescent="0.25">
      <c r="A1748" t="s">
        <v>32</v>
      </c>
      <c r="B1748" t="s">
        <v>5314</v>
      </c>
      <c r="C1748">
        <f>YEAR(B1748)</f>
        <v>2004</v>
      </c>
      <c r="D1748">
        <v>77.099999999999994</v>
      </c>
      <c r="E1748">
        <v>66.3</v>
      </c>
      <c r="F1748">
        <v>71.599999999999994</v>
      </c>
      <c r="H1748" s="2">
        <f>IF(F1748-69.33&lt;=0,0,IF(F1748-69.33&lt;=1,1,2))</f>
        <v>2</v>
      </c>
      <c r="I1748">
        <v>77.099999999999994</v>
      </c>
      <c r="J1748">
        <v>66.3</v>
      </c>
      <c r="K1748">
        <v>71.599999999999994</v>
      </c>
      <c r="L1748">
        <v>62</v>
      </c>
      <c r="M1748">
        <v>72.3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15</v>
      </c>
      <c r="W1748">
        <v>300.3</v>
      </c>
      <c r="X1748">
        <v>1018.8</v>
      </c>
      <c r="Y1748">
        <v>36.4</v>
      </c>
      <c r="Z1748">
        <v>6.8</v>
      </c>
      <c r="AA1748">
        <v>0</v>
      </c>
      <c r="AB1748">
        <v>0</v>
      </c>
      <c r="AC1748">
        <v>0</v>
      </c>
      <c r="AD1748">
        <v>0</v>
      </c>
      <c r="AE1748" t="s">
        <v>5315</v>
      </c>
      <c r="AF1748" t="s">
        <v>5316</v>
      </c>
      <c r="AG1748">
        <v>0.33</v>
      </c>
      <c r="AH1748" t="s">
        <v>36</v>
      </c>
      <c r="AI1748" t="s">
        <v>37</v>
      </c>
      <c r="AJ1748" t="s">
        <v>38</v>
      </c>
    </row>
    <row r="1749" spans="1:36" x14ac:dyDescent="0.25">
      <c r="A1749" t="s">
        <v>32</v>
      </c>
      <c r="B1749" t="s">
        <v>5317</v>
      </c>
      <c r="C1749">
        <f>YEAR(B1749)</f>
        <v>2004</v>
      </c>
      <c r="D1749">
        <v>75.3</v>
      </c>
      <c r="E1749">
        <v>62.7</v>
      </c>
      <c r="F1749">
        <v>68.900000000000006</v>
      </c>
      <c r="H1749" s="2">
        <f>IF(F1749-69.33&lt;=0,0,IF(F1749-69.33&lt;=1,1,2))</f>
        <v>0</v>
      </c>
      <c r="I1749">
        <v>75.3</v>
      </c>
      <c r="J1749">
        <v>62.7</v>
      </c>
      <c r="K1749">
        <v>68.900000000000006</v>
      </c>
      <c r="L1749">
        <v>61.5</v>
      </c>
      <c r="M1749">
        <v>78.2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6.9</v>
      </c>
      <c r="W1749">
        <v>184.1</v>
      </c>
      <c r="X1749">
        <v>1019.2</v>
      </c>
      <c r="Y1749">
        <v>30</v>
      </c>
      <c r="Z1749">
        <v>6.8</v>
      </c>
      <c r="AA1749">
        <v>0</v>
      </c>
      <c r="AB1749">
        <v>0</v>
      </c>
      <c r="AC1749">
        <v>0</v>
      </c>
      <c r="AD1749">
        <v>0</v>
      </c>
      <c r="AE1749" t="s">
        <v>5318</v>
      </c>
      <c r="AF1749" t="s">
        <v>5319</v>
      </c>
      <c r="AG1749">
        <v>0.37</v>
      </c>
      <c r="AH1749" t="s">
        <v>36</v>
      </c>
      <c r="AI1749" t="s">
        <v>37</v>
      </c>
      <c r="AJ1749" t="s">
        <v>38</v>
      </c>
    </row>
    <row r="1750" spans="1:36" x14ac:dyDescent="0.25">
      <c r="A1750" t="s">
        <v>32</v>
      </c>
      <c r="B1750" t="s">
        <v>5320</v>
      </c>
      <c r="C1750">
        <f>YEAR(B1750)</f>
        <v>2004</v>
      </c>
      <c r="D1750">
        <v>75.3</v>
      </c>
      <c r="E1750">
        <v>62.7</v>
      </c>
      <c r="F1750">
        <v>67.5</v>
      </c>
      <c r="H1750" s="2">
        <f>IF(F1750-69.33&lt;=0,0,IF(F1750-69.33&lt;=1,1,2))</f>
        <v>0</v>
      </c>
      <c r="I1750">
        <v>75.3</v>
      </c>
      <c r="J1750">
        <v>62.7</v>
      </c>
      <c r="K1750">
        <v>67.5</v>
      </c>
      <c r="L1750">
        <v>61.2</v>
      </c>
      <c r="M1750">
        <v>81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9.1999999999999993</v>
      </c>
      <c r="W1750">
        <v>144.30000000000001</v>
      </c>
      <c r="X1750">
        <v>1017.8</v>
      </c>
      <c r="Y1750">
        <v>40.5</v>
      </c>
      <c r="Z1750">
        <v>6.5</v>
      </c>
      <c r="AA1750">
        <v>0</v>
      </c>
      <c r="AB1750">
        <v>0</v>
      </c>
      <c r="AC1750">
        <v>0</v>
      </c>
      <c r="AD1750">
        <v>0</v>
      </c>
      <c r="AE1750" t="s">
        <v>5321</v>
      </c>
      <c r="AF1750" t="s">
        <v>5322</v>
      </c>
      <c r="AG1750">
        <v>0.4</v>
      </c>
      <c r="AH1750" t="s">
        <v>36</v>
      </c>
      <c r="AI1750" t="s">
        <v>37</v>
      </c>
      <c r="AJ1750" t="s">
        <v>38</v>
      </c>
    </row>
    <row r="1751" spans="1:36" x14ac:dyDescent="0.25">
      <c r="A1751" t="s">
        <v>32</v>
      </c>
      <c r="B1751" t="s">
        <v>5323</v>
      </c>
      <c r="C1751">
        <f>YEAR(B1751)</f>
        <v>2004</v>
      </c>
      <c r="D1751">
        <v>73.5</v>
      </c>
      <c r="E1751">
        <v>59.1</v>
      </c>
      <c r="F1751">
        <v>66.599999999999994</v>
      </c>
      <c r="H1751" s="2">
        <f>IF(F1751-69.33&lt;=0,0,IF(F1751-69.33&lt;=1,1,2))</f>
        <v>0</v>
      </c>
      <c r="I1751">
        <v>73.5</v>
      </c>
      <c r="J1751">
        <v>59.1</v>
      </c>
      <c r="K1751">
        <v>66.599999999999994</v>
      </c>
      <c r="L1751">
        <v>60.2</v>
      </c>
      <c r="M1751">
        <v>80.7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12.8</v>
      </c>
      <c r="W1751">
        <v>125.1</v>
      </c>
      <c r="X1751">
        <v>1016</v>
      </c>
      <c r="Y1751">
        <v>40.799999999999997</v>
      </c>
      <c r="Z1751">
        <v>6.8</v>
      </c>
      <c r="AA1751">
        <v>0</v>
      </c>
      <c r="AB1751">
        <v>0</v>
      </c>
      <c r="AC1751">
        <v>0</v>
      </c>
      <c r="AD1751">
        <v>0</v>
      </c>
      <c r="AE1751" t="s">
        <v>5324</v>
      </c>
      <c r="AF1751" t="s">
        <v>5325</v>
      </c>
      <c r="AG1751">
        <v>0.44</v>
      </c>
      <c r="AH1751" t="s">
        <v>36</v>
      </c>
      <c r="AI1751" t="s">
        <v>37</v>
      </c>
      <c r="AJ1751" t="s">
        <v>38</v>
      </c>
    </row>
    <row r="1752" spans="1:36" x14ac:dyDescent="0.25">
      <c r="A1752" t="s">
        <v>32</v>
      </c>
      <c r="B1752" t="s">
        <v>5326</v>
      </c>
      <c r="C1752">
        <f>YEAR(B1752)</f>
        <v>2004</v>
      </c>
      <c r="D1752">
        <v>82.5</v>
      </c>
      <c r="E1752">
        <v>62.7</v>
      </c>
      <c r="F1752">
        <v>71.5</v>
      </c>
      <c r="H1752" s="2">
        <f>IF(F1752-69.33&lt;=0,0,IF(F1752-69.33&lt;=1,1,2))</f>
        <v>2</v>
      </c>
      <c r="I1752">
        <v>82.6</v>
      </c>
      <c r="J1752">
        <v>62.7</v>
      </c>
      <c r="K1752">
        <v>71.5</v>
      </c>
      <c r="L1752">
        <v>57.5</v>
      </c>
      <c r="M1752">
        <v>63.3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17.2</v>
      </c>
      <c r="W1752">
        <v>169.8</v>
      </c>
      <c r="X1752">
        <v>1014.7</v>
      </c>
      <c r="Y1752">
        <v>53.6</v>
      </c>
      <c r="Z1752">
        <v>6.8</v>
      </c>
      <c r="AA1752">
        <v>0</v>
      </c>
      <c r="AB1752">
        <v>0</v>
      </c>
      <c r="AC1752">
        <v>0</v>
      </c>
      <c r="AD1752">
        <v>0</v>
      </c>
      <c r="AE1752" t="s">
        <v>5327</v>
      </c>
      <c r="AF1752" t="s">
        <v>5328</v>
      </c>
      <c r="AG1752">
        <v>0.47</v>
      </c>
      <c r="AH1752" t="s">
        <v>36</v>
      </c>
      <c r="AI1752" t="s">
        <v>37</v>
      </c>
      <c r="AJ1752" t="s">
        <v>38</v>
      </c>
    </row>
    <row r="1753" spans="1:36" x14ac:dyDescent="0.25">
      <c r="A1753" t="s">
        <v>32</v>
      </c>
      <c r="B1753" t="s">
        <v>5329</v>
      </c>
      <c r="C1753">
        <f>YEAR(B1753)</f>
        <v>2004</v>
      </c>
      <c r="D1753">
        <v>78.900000000000006</v>
      </c>
      <c r="E1753">
        <v>66.3</v>
      </c>
      <c r="F1753">
        <v>71</v>
      </c>
      <c r="H1753" s="2">
        <f>IF(F1753-69.33&lt;=0,0,IF(F1753-69.33&lt;=1,1,2))</f>
        <v>2</v>
      </c>
      <c r="I1753">
        <v>78.900000000000006</v>
      </c>
      <c r="J1753">
        <v>66.3</v>
      </c>
      <c r="K1753">
        <v>71</v>
      </c>
      <c r="L1753">
        <v>60.8</v>
      </c>
      <c r="M1753">
        <v>70.900000000000006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11.4</v>
      </c>
      <c r="W1753">
        <v>152.5</v>
      </c>
      <c r="X1753">
        <v>1014.8</v>
      </c>
      <c r="Y1753">
        <v>57.6</v>
      </c>
      <c r="Z1753">
        <v>6.8</v>
      </c>
      <c r="AA1753">
        <v>0</v>
      </c>
      <c r="AB1753">
        <v>0</v>
      </c>
      <c r="AC1753">
        <v>0</v>
      </c>
      <c r="AD1753">
        <v>0</v>
      </c>
      <c r="AE1753" t="s">
        <v>5330</v>
      </c>
      <c r="AF1753" t="s">
        <v>5331</v>
      </c>
      <c r="AG1753">
        <v>0.5</v>
      </c>
      <c r="AH1753" t="s">
        <v>36</v>
      </c>
      <c r="AI1753" t="s">
        <v>37</v>
      </c>
      <c r="AJ1753" t="s">
        <v>38</v>
      </c>
    </row>
    <row r="1754" spans="1:36" x14ac:dyDescent="0.25">
      <c r="A1754" t="s">
        <v>32</v>
      </c>
      <c r="B1754" t="s">
        <v>5332</v>
      </c>
      <c r="C1754">
        <f>YEAR(B1754)</f>
        <v>2004</v>
      </c>
      <c r="D1754">
        <v>77.099999999999994</v>
      </c>
      <c r="E1754">
        <v>66.3</v>
      </c>
      <c r="F1754">
        <v>71.900000000000006</v>
      </c>
      <c r="H1754" s="2">
        <f>IF(F1754-69.33&lt;=0,0,IF(F1754-69.33&lt;=1,1,2))</f>
        <v>2</v>
      </c>
      <c r="I1754">
        <v>77.099999999999994</v>
      </c>
      <c r="J1754">
        <v>66.3</v>
      </c>
      <c r="K1754">
        <v>71.900000000000006</v>
      </c>
      <c r="L1754">
        <v>62</v>
      </c>
      <c r="M1754">
        <v>71.7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15</v>
      </c>
      <c r="W1754">
        <v>238.1</v>
      </c>
      <c r="X1754">
        <v>1012.8</v>
      </c>
      <c r="Y1754">
        <v>40.5</v>
      </c>
      <c r="Z1754">
        <v>6.7</v>
      </c>
      <c r="AA1754">
        <v>0</v>
      </c>
      <c r="AB1754">
        <v>0</v>
      </c>
      <c r="AC1754">
        <v>0</v>
      </c>
      <c r="AD1754">
        <v>0</v>
      </c>
      <c r="AE1754" t="s">
        <v>5333</v>
      </c>
      <c r="AF1754" t="s">
        <v>5334</v>
      </c>
      <c r="AG1754">
        <v>0.54</v>
      </c>
      <c r="AH1754" t="s">
        <v>36</v>
      </c>
      <c r="AI1754" t="s">
        <v>37</v>
      </c>
      <c r="AJ1754" t="s">
        <v>38</v>
      </c>
    </row>
    <row r="1755" spans="1:36" x14ac:dyDescent="0.25">
      <c r="A1755" t="s">
        <v>32</v>
      </c>
      <c r="B1755" t="s">
        <v>5335</v>
      </c>
      <c r="C1755">
        <f>YEAR(B1755)</f>
        <v>2004</v>
      </c>
      <c r="D1755">
        <v>75.3</v>
      </c>
      <c r="E1755">
        <v>62.7</v>
      </c>
      <c r="F1755">
        <v>68.599999999999994</v>
      </c>
      <c r="H1755" s="2">
        <f>IF(F1755-69.33&lt;=0,0,IF(F1755-69.33&lt;=1,1,2))</f>
        <v>0</v>
      </c>
      <c r="I1755">
        <v>75.3</v>
      </c>
      <c r="J1755">
        <v>62.7</v>
      </c>
      <c r="K1755">
        <v>68.599999999999994</v>
      </c>
      <c r="L1755">
        <v>62.9</v>
      </c>
      <c r="M1755">
        <v>82.5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8.1</v>
      </c>
      <c r="W1755">
        <v>125.2</v>
      </c>
      <c r="X1755">
        <v>1014.3</v>
      </c>
      <c r="Y1755">
        <v>50</v>
      </c>
      <c r="Z1755">
        <v>6.8</v>
      </c>
      <c r="AA1755">
        <v>0</v>
      </c>
      <c r="AB1755">
        <v>0</v>
      </c>
      <c r="AC1755">
        <v>0</v>
      </c>
      <c r="AD1755">
        <v>0</v>
      </c>
      <c r="AE1755" t="s">
        <v>5336</v>
      </c>
      <c r="AF1755" t="s">
        <v>5337</v>
      </c>
      <c r="AG1755">
        <v>0.56999999999999995</v>
      </c>
      <c r="AH1755" t="s">
        <v>36</v>
      </c>
      <c r="AI1755" t="s">
        <v>37</v>
      </c>
      <c r="AJ1755" t="s">
        <v>38</v>
      </c>
    </row>
    <row r="1756" spans="1:36" x14ac:dyDescent="0.25">
      <c r="A1756" t="s">
        <v>32</v>
      </c>
      <c r="B1756" t="s">
        <v>5338</v>
      </c>
      <c r="C1756">
        <f>YEAR(B1756)</f>
        <v>2004</v>
      </c>
      <c r="D1756">
        <v>75.3</v>
      </c>
      <c r="E1756">
        <v>60.9</v>
      </c>
      <c r="F1756">
        <v>67.400000000000006</v>
      </c>
      <c r="H1756" s="2">
        <f>IF(F1756-69.33&lt;=0,0,IF(F1756-69.33&lt;=1,1,2))</f>
        <v>0</v>
      </c>
      <c r="I1756">
        <v>75.3</v>
      </c>
      <c r="J1756">
        <v>60.9</v>
      </c>
      <c r="K1756">
        <v>67.400000000000006</v>
      </c>
      <c r="L1756">
        <v>61.5</v>
      </c>
      <c r="M1756">
        <v>82.1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8.1</v>
      </c>
      <c r="W1756">
        <v>142.80000000000001</v>
      </c>
      <c r="X1756">
        <v>1017.5</v>
      </c>
      <c r="Y1756">
        <v>35.5</v>
      </c>
      <c r="Z1756">
        <v>6.5</v>
      </c>
      <c r="AA1756">
        <v>0</v>
      </c>
      <c r="AB1756">
        <v>0</v>
      </c>
      <c r="AC1756">
        <v>0</v>
      </c>
      <c r="AD1756">
        <v>0</v>
      </c>
      <c r="AE1756" t="s">
        <v>5339</v>
      </c>
      <c r="AF1756" t="s">
        <v>5340</v>
      </c>
      <c r="AG1756">
        <v>0.6</v>
      </c>
      <c r="AH1756" t="s">
        <v>36</v>
      </c>
      <c r="AI1756" t="s">
        <v>37</v>
      </c>
      <c r="AJ1756" t="s">
        <v>38</v>
      </c>
    </row>
    <row r="1757" spans="1:36" x14ac:dyDescent="0.25">
      <c r="A1757" t="s">
        <v>32</v>
      </c>
      <c r="B1757" t="s">
        <v>5341</v>
      </c>
      <c r="C1757">
        <f>YEAR(B1757)</f>
        <v>2004</v>
      </c>
      <c r="D1757">
        <v>73.5</v>
      </c>
      <c r="E1757">
        <v>60.9</v>
      </c>
      <c r="F1757">
        <v>66.7</v>
      </c>
      <c r="H1757" s="2">
        <f>IF(F1757-69.33&lt;=0,0,IF(F1757-69.33&lt;=1,1,2))</f>
        <v>0</v>
      </c>
      <c r="I1757">
        <v>73.5</v>
      </c>
      <c r="J1757">
        <v>60.9</v>
      </c>
      <c r="K1757">
        <v>66.7</v>
      </c>
      <c r="L1757">
        <v>61.2</v>
      </c>
      <c r="M1757">
        <v>83.1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8.1</v>
      </c>
      <c r="W1757">
        <v>150.69999999999999</v>
      </c>
      <c r="X1757">
        <v>1017.6</v>
      </c>
      <c r="Y1757">
        <v>37.1</v>
      </c>
      <c r="Z1757">
        <v>6.6</v>
      </c>
      <c r="AA1757">
        <v>0</v>
      </c>
      <c r="AB1757">
        <v>0</v>
      </c>
      <c r="AC1757">
        <v>0</v>
      </c>
      <c r="AD1757">
        <v>0</v>
      </c>
      <c r="AE1757" t="s">
        <v>5342</v>
      </c>
      <c r="AF1757" t="s">
        <v>5343</v>
      </c>
      <c r="AG1757">
        <v>0.64</v>
      </c>
      <c r="AH1757" t="s">
        <v>36</v>
      </c>
      <c r="AI1757" t="s">
        <v>37</v>
      </c>
      <c r="AJ1757" t="s">
        <v>38</v>
      </c>
    </row>
    <row r="1758" spans="1:36" x14ac:dyDescent="0.25">
      <c r="A1758" t="s">
        <v>32</v>
      </c>
      <c r="B1758" t="s">
        <v>5344</v>
      </c>
      <c r="C1758">
        <f>YEAR(B1758)</f>
        <v>2004</v>
      </c>
      <c r="D1758">
        <v>73.5</v>
      </c>
      <c r="E1758">
        <v>60.9</v>
      </c>
      <c r="F1758">
        <v>66.3</v>
      </c>
      <c r="H1758" s="2">
        <f>IF(F1758-69.33&lt;=0,0,IF(F1758-69.33&lt;=1,1,2))</f>
        <v>0</v>
      </c>
      <c r="I1758">
        <v>73.5</v>
      </c>
      <c r="J1758">
        <v>60.9</v>
      </c>
      <c r="K1758">
        <v>66.3</v>
      </c>
      <c r="L1758">
        <v>61.4</v>
      </c>
      <c r="M1758">
        <v>84.9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8.1</v>
      </c>
      <c r="W1758">
        <v>151.6</v>
      </c>
      <c r="X1758">
        <v>1016.7</v>
      </c>
      <c r="Y1758">
        <v>48.2</v>
      </c>
      <c r="Z1758">
        <v>6.4</v>
      </c>
      <c r="AA1758">
        <v>0</v>
      </c>
      <c r="AB1758">
        <v>0</v>
      </c>
      <c r="AC1758">
        <v>0</v>
      </c>
      <c r="AD1758">
        <v>0</v>
      </c>
      <c r="AE1758" t="s">
        <v>5345</v>
      </c>
      <c r="AF1758" t="s">
        <v>5346</v>
      </c>
      <c r="AG1758">
        <v>0.67</v>
      </c>
      <c r="AH1758" t="s">
        <v>36</v>
      </c>
      <c r="AI1758" t="s">
        <v>702</v>
      </c>
      <c r="AJ1758" t="s">
        <v>38</v>
      </c>
    </row>
    <row r="1759" spans="1:36" x14ac:dyDescent="0.25">
      <c r="A1759" t="s">
        <v>32</v>
      </c>
      <c r="B1759" t="s">
        <v>5347</v>
      </c>
      <c r="C1759">
        <f>YEAR(B1759)</f>
        <v>2004</v>
      </c>
      <c r="D1759">
        <v>75.3</v>
      </c>
      <c r="E1759">
        <v>60.9</v>
      </c>
      <c r="F1759">
        <v>67.599999999999994</v>
      </c>
      <c r="H1759" s="2">
        <f>IF(F1759-69.33&lt;=0,0,IF(F1759-69.33&lt;=1,1,2))</f>
        <v>0</v>
      </c>
      <c r="I1759">
        <v>75.3</v>
      </c>
      <c r="J1759">
        <v>60.9</v>
      </c>
      <c r="K1759">
        <v>67.599999999999994</v>
      </c>
      <c r="L1759">
        <v>61.8</v>
      </c>
      <c r="M1759">
        <v>82.4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4.7</v>
      </c>
      <c r="W1759">
        <v>155.6</v>
      </c>
      <c r="X1759">
        <v>1016</v>
      </c>
      <c r="Y1759">
        <v>51.7</v>
      </c>
      <c r="Z1759">
        <v>6.5</v>
      </c>
      <c r="AA1759">
        <v>0</v>
      </c>
      <c r="AB1759">
        <v>0</v>
      </c>
      <c r="AC1759">
        <v>0</v>
      </c>
      <c r="AD1759">
        <v>0</v>
      </c>
      <c r="AE1759" t="s">
        <v>5348</v>
      </c>
      <c r="AF1759" t="s">
        <v>5349</v>
      </c>
      <c r="AG1759">
        <v>0.7</v>
      </c>
      <c r="AH1759" t="s">
        <v>36</v>
      </c>
      <c r="AI1759" t="s">
        <v>37</v>
      </c>
      <c r="AJ1759" t="s">
        <v>38</v>
      </c>
    </row>
    <row r="1760" spans="1:36" x14ac:dyDescent="0.25">
      <c r="A1760" t="s">
        <v>32</v>
      </c>
      <c r="B1760" t="s">
        <v>5350</v>
      </c>
      <c r="C1760">
        <f>YEAR(B1760)</f>
        <v>2004</v>
      </c>
      <c r="D1760">
        <v>73.5</v>
      </c>
      <c r="E1760">
        <v>62.7</v>
      </c>
      <c r="F1760">
        <v>68.400000000000006</v>
      </c>
      <c r="H1760" s="2">
        <f>IF(F1760-69.33&lt;=0,0,IF(F1760-69.33&lt;=1,1,2))</f>
        <v>0</v>
      </c>
      <c r="I1760">
        <v>73.5</v>
      </c>
      <c r="J1760">
        <v>62.7</v>
      </c>
      <c r="K1760">
        <v>68.400000000000006</v>
      </c>
      <c r="L1760">
        <v>60.9</v>
      </c>
      <c r="M1760">
        <v>77.599999999999994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12.8</v>
      </c>
      <c r="W1760">
        <v>28.4</v>
      </c>
      <c r="X1760">
        <v>1016.7</v>
      </c>
      <c r="Y1760">
        <v>72.599999999999994</v>
      </c>
      <c r="Z1760">
        <v>6.7</v>
      </c>
      <c r="AA1760">
        <v>0</v>
      </c>
      <c r="AB1760">
        <v>0</v>
      </c>
      <c r="AC1760">
        <v>0</v>
      </c>
      <c r="AD1760">
        <v>0</v>
      </c>
      <c r="AE1760" t="s">
        <v>5351</v>
      </c>
      <c r="AF1760" t="s">
        <v>5352</v>
      </c>
      <c r="AG1760">
        <v>0.74</v>
      </c>
      <c r="AH1760" t="s">
        <v>36</v>
      </c>
      <c r="AI1760" t="s">
        <v>37</v>
      </c>
      <c r="AJ1760" t="s">
        <v>38</v>
      </c>
    </row>
    <row r="1761" spans="1:36" x14ac:dyDescent="0.25">
      <c r="A1761" t="s">
        <v>32</v>
      </c>
      <c r="B1761" t="s">
        <v>5353</v>
      </c>
      <c r="C1761">
        <f>YEAR(B1761)</f>
        <v>2004</v>
      </c>
      <c r="D1761">
        <v>71.7</v>
      </c>
      <c r="E1761">
        <v>60.9</v>
      </c>
      <c r="F1761">
        <v>67.8</v>
      </c>
      <c r="H1761" s="2">
        <f>IF(F1761-69.33&lt;=0,0,IF(F1761-69.33&lt;=1,1,2))</f>
        <v>0</v>
      </c>
      <c r="I1761">
        <v>71.7</v>
      </c>
      <c r="J1761">
        <v>60.9</v>
      </c>
      <c r="K1761">
        <v>67.8</v>
      </c>
      <c r="L1761">
        <v>60</v>
      </c>
      <c r="M1761">
        <v>76.8</v>
      </c>
      <c r="O1761">
        <v>0.39</v>
      </c>
      <c r="P1761">
        <v>100</v>
      </c>
      <c r="Q1761">
        <v>4.17</v>
      </c>
      <c r="R1761" t="s">
        <v>40</v>
      </c>
      <c r="S1761">
        <v>0</v>
      </c>
      <c r="T1761">
        <v>0</v>
      </c>
      <c r="U1761">
        <v>0</v>
      </c>
      <c r="V1761">
        <v>20.8</v>
      </c>
      <c r="W1761">
        <v>34.200000000000003</v>
      </c>
      <c r="X1761">
        <v>1015.4</v>
      </c>
      <c r="Y1761">
        <v>75.7</v>
      </c>
      <c r="Z1761">
        <v>6.1</v>
      </c>
      <c r="AA1761">
        <v>0</v>
      </c>
      <c r="AB1761">
        <v>0</v>
      </c>
      <c r="AC1761">
        <v>0</v>
      </c>
      <c r="AD1761">
        <v>0</v>
      </c>
      <c r="AE1761" t="s">
        <v>5354</v>
      </c>
      <c r="AF1761" t="s">
        <v>5355</v>
      </c>
      <c r="AG1761">
        <v>0.75</v>
      </c>
      <c r="AH1761" t="s">
        <v>56</v>
      </c>
      <c r="AI1761" t="s">
        <v>65</v>
      </c>
      <c r="AJ1761" t="s">
        <v>40</v>
      </c>
    </row>
    <row r="1762" spans="1:36" x14ac:dyDescent="0.25">
      <c r="A1762" t="s">
        <v>32</v>
      </c>
      <c r="B1762" t="s">
        <v>5356</v>
      </c>
      <c r="C1762">
        <f>YEAR(B1762)</f>
        <v>2004</v>
      </c>
      <c r="D1762">
        <v>66.3</v>
      </c>
      <c r="E1762">
        <v>62.7</v>
      </c>
      <c r="F1762">
        <v>64.3</v>
      </c>
      <c r="H1762" s="2">
        <f>IF(F1762-69.33&lt;=0,0,IF(F1762-69.33&lt;=1,1,2))</f>
        <v>0</v>
      </c>
      <c r="I1762">
        <v>66.3</v>
      </c>
      <c r="J1762">
        <v>62.7</v>
      </c>
      <c r="K1762">
        <v>64.3</v>
      </c>
      <c r="L1762">
        <v>61.3</v>
      </c>
      <c r="M1762">
        <v>90.2</v>
      </c>
      <c r="O1762">
        <v>2.87</v>
      </c>
      <c r="P1762">
        <v>100</v>
      </c>
      <c r="Q1762">
        <v>12.5</v>
      </c>
      <c r="R1762" t="s">
        <v>40</v>
      </c>
      <c r="S1762">
        <v>0</v>
      </c>
      <c r="T1762">
        <v>0</v>
      </c>
      <c r="U1762">
        <v>0</v>
      </c>
      <c r="V1762">
        <v>9.1999999999999993</v>
      </c>
      <c r="W1762">
        <v>252</v>
      </c>
      <c r="X1762">
        <v>1012.5</v>
      </c>
      <c r="Y1762">
        <v>93.8</v>
      </c>
      <c r="Z1762">
        <v>5.9</v>
      </c>
      <c r="AA1762">
        <v>0</v>
      </c>
      <c r="AB1762">
        <v>0</v>
      </c>
      <c r="AC1762">
        <v>0</v>
      </c>
      <c r="AD1762">
        <v>0</v>
      </c>
      <c r="AE1762" t="s">
        <v>5357</v>
      </c>
      <c r="AF1762" t="s">
        <v>5358</v>
      </c>
      <c r="AG1762">
        <v>0.8</v>
      </c>
      <c r="AH1762" t="s">
        <v>43</v>
      </c>
      <c r="AI1762" t="s">
        <v>1063</v>
      </c>
      <c r="AJ1762" t="s">
        <v>40</v>
      </c>
    </row>
    <row r="1763" spans="1:36" x14ac:dyDescent="0.25">
      <c r="A1763" t="s">
        <v>32</v>
      </c>
      <c r="B1763" t="s">
        <v>5359</v>
      </c>
      <c r="C1763">
        <f>YEAR(B1763)</f>
        <v>2004</v>
      </c>
      <c r="D1763">
        <v>69.900000000000006</v>
      </c>
      <c r="E1763">
        <v>60.9</v>
      </c>
      <c r="F1763">
        <v>65.5</v>
      </c>
      <c r="H1763" s="2">
        <f>IF(F1763-69.33&lt;=0,0,IF(F1763-69.33&lt;=1,1,2))</f>
        <v>0</v>
      </c>
      <c r="I1763">
        <v>69.900000000000006</v>
      </c>
      <c r="J1763">
        <v>60.9</v>
      </c>
      <c r="K1763">
        <v>65.5</v>
      </c>
      <c r="L1763">
        <v>57.7</v>
      </c>
      <c r="M1763">
        <v>76.5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9.1999999999999993</v>
      </c>
      <c r="W1763">
        <v>74</v>
      </c>
      <c r="X1763">
        <v>1011.5</v>
      </c>
      <c r="Y1763">
        <v>62.5</v>
      </c>
      <c r="Z1763">
        <v>6.8</v>
      </c>
      <c r="AA1763">
        <v>0</v>
      </c>
      <c r="AB1763">
        <v>0</v>
      </c>
      <c r="AC1763">
        <v>0</v>
      </c>
      <c r="AD1763">
        <v>0</v>
      </c>
      <c r="AE1763" t="s">
        <v>5360</v>
      </c>
      <c r="AF1763" t="s">
        <v>5361</v>
      </c>
      <c r="AG1763">
        <v>0.83</v>
      </c>
      <c r="AH1763" t="s">
        <v>36</v>
      </c>
      <c r="AI1763" t="s">
        <v>37</v>
      </c>
      <c r="AJ1763" t="s">
        <v>38</v>
      </c>
    </row>
    <row r="1764" spans="1:36" x14ac:dyDescent="0.25">
      <c r="A1764" t="s">
        <v>32</v>
      </c>
      <c r="B1764" t="s">
        <v>5362</v>
      </c>
      <c r="C1764">
        <f>YEAR(B1764)</f>
        <v>2004</v>
      </c>
      <c r="D1764">
        <v>71.7</v>
      </c>
      <c r="E1764">
        <v>60.9</v>
      </c>
      <c r="F1764">
        <v>65.900000000000006</v>
      </c>
      <c r="H1764" s="2">
        <f>IF(F1764-69.33&lt;=0,0,IF(F1764-69.33&lt;=1,1,2))</f>
        <v>0</v>
      </c>
      <c r="I1764">
        <v>71.7</v>
      </c>
      <c r="J1764">
        <v>60.9</v>
      </c>
      <c r="K1764">
        <v>65.900000000000006</v>
      </c>
      <c r="L1764">
        <v>57.3</v>
      </c>
      <c r="M1764">
        <v>74.3</v>
      </c>
      <c r="O1764">
        <v>0.13</v>
      </c>
      <c r="P1764">
        <v>100</v>
      </c>
      <c r="Q1764">
        <v>8.33</v>
      </c>
      <c r="R1764" t="s">
        <v>40</v>
      </c>
      <c r="S1764">
        <v>0</v>
      </c>
      <c r="T1764">
        <v>0</v>
      </c>
      <c r="U1764">
        <v>0</v>
      </c>
      <c r="V1764">
        <v>23</v>
      </c>
      <c r="W1764">
        <v>166</v>
      </c>
      <c r="X1764">
        <v>1006.9</v>
      </c>
      <c r="Y1764">
        <v>72.099999999999994</v>
      </c>
      <c r="Z1764">
        <v>6.8</v>
      </c>
      <c r="AA1764">
        <v>0</v>
      </c>
      <c r="AB1764">
        <v>0</v>
      </c>
      <c r="AC1764">
        <v>0</v>
      </c>
      <c r="AD1764">
        <v>0</v>
      </c>
      <c r="AE1764" t="s">
        <v>5363</v>
      </c>
      <c r="AF1764" t="s">
        <v>5364</v>
      </c>
      <c r="AG1764">
        <v>0.86</v>
      </c>
      <c r="AH1764" t="s">
        <v>56</v>
      </c>
      <c r="AI1764" t="s">
        <v>101</v>
      </c>
      <c r="AJ1764" t="s">
        <v>40</v>
      </c>
    </row>
    <row r="1765" spans="1:36" x14ac:dyDescent="0.25">
      <c r="A1765" t="s">
        <v>32</v>
      </c>
      <c r="B1765" t="s">
        <v>5365</v>
      </c>
      <c r="C1765">
        <f>YEAR(B1765)</f>
        <v>2004</v>
      </c>
      <c r="D1765">
        <v>73.5</v>
      </c>
      <c r="E1765">
        <v>59.1</v>
      </c>
      <c r="F1765">
        <v>67.3</v>
      </c>
      <c r="H1765" s="2">
        <f>IF(F1765-69.33&lt;=0,0,IF(F1765-69.33&lt;=1,1,2))</f>
        <v>0</v>
      </c>
      <c r="I1765">
        <v>73.5</v>
      </c>
      <c r="J1765">
        <v>59.1</v>
      </c>
      <c r="K1765">
        <v>67.3</v>
      </c>
      <c r="L1765">
        <v>55.5</v>
      </c>
      <c r="M1765">
        <v>67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13.9</v>
      </c>
      <c r="W1765">
        <v>200.7</v>
      </c>
      <c r="X1765">
        <v>1009.1</v>
      </c>
      <c r="Y1765">
        <v>46.5</v>
      </c>
      <c r="Z1765">
        <v>6.8</v>
      </c>
      <c r="AA1765">
        <v>0</v>
      </c>
      <c r="AB1765">
        <v>0</v>
      </c>
      <c r="AC1765">
        <v>0</v>
      </c>
      <c r="AD1765">
        <v>0</v>
      </c>
      <c r="AE1765" t="s">
        <v>5366</v>
      </c>
      <c r="AF1765" t="s">
        <v>5367</v>
      </c>
      <c r="AG1765">
        <v>0.9</v>
      </c>
      <c r="AH1765" t="s">
        <v>36</v>
      </c>
      <c r="AI1765" t="s">
        <v>37</v>
      </c>
      <c r="AJ1765" t="s">
        <v>38</v>
      </c>
    </row>
    <row r="1766" spans="1:36" x14ac:dyDescent="0.25">
      <c r="A1766" t="s">
        <v>32</v>
      </c>
      <c r="B1766" t="s">
        <v>5368</v>
      </c>
      <c r="C1766">
        <f>YEAR(B1766)</f>
        <v>2004</v>
      </c>
      <c r="D1766">
        <v>69.900000000000006</v>
      </c>
      <c r="E1766">
        <v>57.3</v>
      </c>
      <c r="F1766">
        <v>62.8</v>
      </c>
      <c r="H1766" s="2">
        <f>IF(F1766-69.33&lt;=0,0,IF(F1766-69.33&lt;=1,1,2))</f>
        <v>0</v>
      </c>
      <c r="I1766">
        <v>69.900000000000006</v>
      </c>
      <c r="J1766">
        <v>57.3</v>
      </c>
      <c r="K1766">
        <v>62.8</v>
      </c>
      <c r="L1766">
        <v>53.6</v>
      </c>
      <c r="M1766">
        <v>72.5</v>
      </c>
      <c r="O1766">
        <v>0.11799999999999999</v>
      </c>
      <c r="P1766">
        <v>100</v>
      </c>
      <c r="Q1766">
        <v>4.17</v>
      </c>
      <c r="R1766" t="s">
        <v>40</v>
      </c>
      <c r="S1766">
        <v>0</v>
      </c>
      <c r="T1766">
        <v>0</v>
      </c>
      <c r="U1766">
        <v>0</v>
      </c>
      <c r="V1766">
        <v>16.100000000000001</v>
      </c>
      <c r="W1766">
        <v>160.69999999999999</v>
      </c>
      <c r="X1766">
        <v>1010.4</v>
      </c>
      <c r="Y1766">
        <v>58.3</v>
      </c>
      <c r="Z1766">
        <v>6.8</v>
      </c>
      <c r="AA1766">
        <v>0</v>
      </c>
      <c r="AB1766">
        <v>0</v>
      </c>
      <c r="AC1766">
        <v>0</v>
      </c>
      <c r="AD1766">
        <v>0</v>
      </c>
      <c r="AE1766" t="s">
        <v>5369</v>
      </c>
      <c r="AF1766" t="s">
        <v>5370</v>
      </c>
      <c r="AG1766">
        <v>0.93</v>
      </c>
      <c r="AH1766" t="s">
        <v>56</v>
      </c>
      <c r="AI1766" t="s">
        <v>61</v>
      </c>
      <c r="AJ1766" t="s">
        <v>40</v>
      </c>
    </row>
    <row r="1767" spans="1:36" x14ac:dyDescent="0.25">
      <c r="A1767" t="s">
        <v>32</v>
      </c>
      <c r="B1767" t="s">
        <v>5371</v>
      </c>
      <c r="C1767">
        <f>YEAR(B1767)</f>
        <v>2004</v>
      </c>
      <c r="D1767">
        <v>75.3</v>
      </c>
      <c r="E1767">
        <v>59.1</v>
      </c>
      <c r="F1767">
        <v>65.400000000000006</v>
      </c>
      <c r="H1767" s="2">
        <f>IF(F1767-69.33&lt;=0,0,IF(F1767-69.33&lt;=1,1,2))</f>
        <v>0</v>
      </c>
      <c r="I1767">
        <v>75.3</v>
      </c>
      <c r="J1767">
        <v>59.1</v>
      </c>
      <c r="K1767">
        <v>65.400000000000006</v>
      </c>
      <c r="L1767">
        <v>56.4</v>
      </c>
      <c r="M1767">
        <v>74.400000000000006</v>
      </c>
      <c r="O1767">
        <v>1.181</v>
      </c>
      <c r="P1767">
        <v>100</v>
      </c>
      <c r="Q1767">
        <v>8.33</v>
      </c>
      <c r="R1767" t="s">
        <v>40</v>
      </c>
      <c r="S1767">
        <v>0</v>
      </c>
      <c r="T1767">
        <v>0</v>
      </c>
      <c r="U1767">
        <v>0</v>
      </c>
      <c r="V1767">
        <v>19.5</v>
      </c>
      <c r="W1767">
        <v>163.80000000000001</v>
      </c>
      <c r="X1767">
        <v>1012.7</v>
      </c>
      <c r="Y1767">
        <v>66.099999999999994</v>
      </c>
      <c r="Z1767">
        <v>6.4</v>
      </c>
      <c r="AA1767">
        <v>0</v>
      </c>
      <c r="AB1767">
        <v>0</v>
      </c>
      <c r="AC1767">
        <v>0</v>
      </c>
      <c r="AD1767">
        <v>0</v>
      </c>
      <c r="AE1767" t="s">
        <v>5372</v>
      </c>
      <c r="AF1767" t="s">
        <v>5373</v>
      </c>
      <c r="AG1767">
        <v>0.96</v>
      </c>
      <c r="AH1767" t="s">
        <v>56</v>
      </c>
      <c r="AI1767" t="s">
        <v>1166</v>
      </c>
      <c r="AJ1767" t="s">
        <v>40</v>
      </c>
    </row>
    <row r="1768" spans="1:36" x14ac:dyDescent="0.25">
      <c r="A1768" t="s">
        <v>32</v>
      </c>
      <c r="B1768" t="s">
        <v>5374</v>
      </c>
      <c r="C1768">
        <f>YEAR(B1768)</f>
        <v>2004</v>
      </c>
      <c r="D1768">
        <v>77.099999999999994</v>
      </c>
      <c r="E1768">
        <v>66.3</v>
      </c>
      <c r="F1768">
        <v>70.400000000000006</v>
      </c>
      <c r="H1768" s="2">
        <f>IF(F1768-69.33&lt;=0,0,IF(F1768-69.33&lt;=1,1,2))</f>
        <v>2</v>
      </c>
      <c r="I1768">
        <v>77.099999999999994</v>
      </c>
      <c r="J1768">
        <v>66.3</v>
      </c>
      <c r="K1768">
        <v>70.400000000000006</v>
      </c>
      <c r="L1768">
        <v>61.1</v>
      </c>
      <c r="M1768">
        <v>73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11.4</v>
      </c>
      <c r="W1768">
        <v>135.30000000000001</v>
      </c>
      <c r="X1768">
        <v>1018.3</v>
      </c>
      <c r="Y1768">
        <v>77</v>
      </c>
      <c r="Z1768">
        <v>6.8</v>
      </c>
      <c r="AA1768">
        <v>0</v>
      </c>
      <c r="AB1768">
        <v>0</v>
      </c>
      <c r="AC1768">
        <v>0</v>
      </c>
      <c r="AD1768">
        <v>0</v>
      </c>
      <c r="AE1768" t="s">
        <v>5375</v>
      </c>
      <c r="AF1768" t="s">
        <v>5376</v>
      </c>
      <c r="AG1768">
        <v>0</v>
      </c>
      <c r="AH1768" t="s">
        <v>36</v>
      </c>
      <c r="AI1768" t="s">
        <v>37</v>
      </c>
      <c r="AJ1768" t="s">
        <v>38</v>
      </c>
    </row>
    <row r="1769" spans="1:36" x14ac:dyDescent="0.25">
      <c r="A1769" t="s">
        <v>32</v>
      </c>
      <c r="B1769" t="s">
        <v>5377</v>
      </c>
      <c r="C1769">
        <f>YEAR(B1769)</f>
        <v>2004</v>
      </c>
      <c r="D1769">
        <v>78.900000000000006</v>
      </c>
      <c r="E1769">
        <v>66.3</v>
      </c>
      <c r="F1769">
        <v>71.599999999999994</v>
      </c>
      <c r="H1769" s="2">
        <f>IF(F1769-69.33&lt;=0,0,IF(F1769-69.33&lt;=1,1,2))</f>
        <v>2</v>
      </c>
      <c r="I1769">
        <v>78.900000000000006</v>
      </c>
      <c r="J1769">
        <v>66.3</v>
      </c>
      <c r="K1769">
        <v>71.599999999999994</v>
      </c>
      <c r="L1769">
        <v>58.7</v>
      </c>
      <c r="M1769">
        <v>64.900000000000006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32.200000000000003</v>
      </c>
      <c r="W1769">
        <v>161.19999999999999</v>
      </c>
      <c r="X1769">
        <v>1015</v>
      </c>
      <c r="Y1769">
        <v>90</v>
      </c>
      <c r="Z1769">
        <v>6.5</v>
      </c>
      <c r="AA1769">
        <v>0</v>
      </c>
      <c r="AB1769">
        <v>0</v>
      </c>
      <c r="AC1769">
        <v>0</v>
      </c>
      <c r="AD1769">
        <v>0</v>
      </c>
      <c r="AE1769" t="s">
        <v>5378</v>
      </c>
      <c r="AF1769" t="s">
        <v>5379</v>
      </c>
      <c r="AG1769">
        <v>0.03</v>
      </c>
      <c r="AH1769" t="s">
        <v>36</v>
      </c>
      <c r="AI1769" t="s">
        <v>37</v>
      </c>
      <c r="AJ1769" t="s">
        <v>344</v>
      </c>
    </row>
    <row r="1770" spans="1:36" x14ac:dyDescent="0.25">
      <c r="A1770" t="s">
        <v>32</v>
      </c>
      <c r="B1770" t="s">
        <v>5380</v>
      </c>
      <c r="C1770">
        <f>YEAR(B1770)</f>
        <v>2004</v>
      </c>
      <c r="D1770">
        <v>80.7</v>
      </c>
      <c r="E1770">
        <v>71.7</v>
      </c>
      <c r="F1770">
        <v>75.7</v>
      </c>
      <c r="H1770" s="2">
        <f>IF(F1770-69.33&lt;=0,0,IF(F1770-69.33&lt;=1,1,2))</f>
        <v>2</v>
      </c>
      <c r="I1770">
        <v>80.900000000000006</v>
      </c>
      <c r="J1770">
        <v>71.7</v>
      </c>
      <c r="K1770">
        <v>75.7</v>
      </c>
      <c r="L1770">
        <v>57.5</v>
      </c>
      <c r="M1770">
        <v>53.7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36.9</v>
      </c>
      <c r="W1770">
        <v>159.30000000000001</v>
      </c>
      <c r="X1770">
        <v>1008.7</v>
      </c>
      <c r="Y1770">
        <v>90.7</v>
      </c>
      <c r="Z1770">
        <v>5.8</v>
      </c>
      <c r="AA1770">
        <v>0</v>
      </c>
      <c r="AB1770">
        <v>0</v>
      </c>
      <c r="AC1770">
        <v>0</v>
      </c>
      <c r="AD1770">
        <v>0</v>
      </c>
      <c r="AE1770" t="s">
        <v>5381</v>
      </c>
      <c r="AF1770" t="s">
        <v>5382</v>
      </c>
      <c r="AG1770">
        <v>0.06</v>
      </c>
      <c r="AH1770" t="s">
        <v>88</v>
      </c>
      <c r="AI1770" t="s">
        <v>89</v>
      </c>
      <c r="AJ1770" t="s">
        <v>344</v>
      </c>
    </row>
    <row r="1771" spans="1:36" x14ac:dyDescent="0.25">
      <c r="A1771" t="s">
        <v>32</v>
      </c>
      <c r="B1771" t="s">
        <v>5383</v>
      </c>
      <c r="C1771">
        <f>YEAR(B1771)</f>
        <v>2004</v>
      </c>
      <c r="D1771">
        <v>77.099999999999994</v>
      </c>
      <c r="E1771">
        <v>64.5</v>
      </c>
      <c r="F1771">
        <v>70.7</v>
      </c>
      <c r="H1771" s="2">
        <f>IF(F1771-69.33&lt;=0,0,IF(F1771-69.33&lt;=1,1,2))</f>
        <v>2</v>
      </c>
      <c r="I1771">
        <v>77.099999999999994</v>
      </c>
      <c r="J1771">
        <v>64.5</v>
      </c>
      <c r="K1771">
        <v>70.7</v>
      </c>
      <c r="L1771">
        <v>56.2</v>
      </c>
      <c r="M1771">
        <v>60.7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16.100000000000001</v>
      </c>
      <c r="W1771">
        <v>219.9</v>
      </c>
      <c r="X1771">
        <v>1009.9</v>
      </c>
      <c r="Y1771">
        <v>56.8</v>
      </c>
      <c r="Z1771">
        <v>5.4</v>
      </c>
      <c r="AA1771">
        <v>0</v>
      </c>
      <c r="AB1771">
        <v>0</v>
      </c>
      <c r="AC1771">
        <v>0</v>
      </c>
      <c r="AD1771">
        <v>0</v>
      </c>
      <c r="AE1771" t="s">
        <v>5384</v>
      </c>
      <c r="AF1771" t="s">
        <v>5385</v>
      </c>
      <c r="AG1771">
        <v>0.1</v>
      </c>
      <c r="AH1771" t="s">
        <v>36</v>
      </c>
      <c r="AI1771" t="s">
        <v>37</v>
      </c>
      <c r="AJ1771" t="s">
        <v>38</v>
      </c>
    </row>
    <row r="1772" spans="1:36" x14ac:dyDescent="0.25">
      <c r="A1772" t="s">
        <v>32</v>
      </c>
      <c r="B1772" t="s">
        <v>5386</v>
      </c>
      <c r="C1772">
        <f>YEAR(B1772)</f>
        <v>2004</v>
      </c>
      <c r="D1772">
        <v>71.7</v>
      </c>
      <c r="E1772">
        <v>59.1</v>
      </c>
      <c r="F1772">
        <v>64.599999999999994</v>
      </c>
      <c r="H1772" s="2">
        <f>IF(F1772-69.33&lt;=0,0,IF(F1772-69.33&lt;=1,1,2))</f>
        <v>0</v>
      </c>
      <c r="I1772">
        <v>71.7</v>
      </c>
      <c r="J1772">
        <v>59.1</v>
      </c>
      <c r="K1772">
        <v>64.599999999999994</v>
      </c>
      <c r="L1772">
        <v>52.4</v>
      </c>
      <c r="M1772">
        <v>65.400000000000006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24.2</v>
      </c>
      <c r="W1772">
        <v>249.4</v>
      </c>
      <c r="X1772">
        <v>1011.6</v>
      </c>
      <c r="Y1772">
        <v>60.8</v>
      </c>
      <c r="Z1772">
        <v>6.8</v>
      </c>
      <c r="AA1772">
        <v>0</v>
      </c>
      <c r="AB1772">
        <v>0</v>
      </c>
      <c r="AC1772">
        <v>0</v>
      </c>
      <c r="AD1772">
        <v>0</v>
      </c>
      <c r="AE1772" t="s">
        <v>5387</v>
      </c>
      <c r="AF1772" t="s">
        <v>5388</v>
      </c>
      <c r="AG1772">
        <v>0.13</v>
      </c>
      <c r="AH1772" t="s">
        <v>36</v>
      </c>
      <c r="AI1772" t="s">
        <v>37</v>
      </c>
      <c r="AJ1772" t="s">
        <v>38</v>
      </c>
    </row>
    <row r="1773" spans="1:36" x14ac:dyDescent="0.25">
      <c r="A1773" t="s">
        <v>32</v>
      </c>
      <c r="B1773" t="s">
        <v>5389</v>
      </c>
      <c r="C1773">
        <f>YEAR(B1773)</f>
        <v>2004</v>
      </c>
      <c r="D1773">
        <v>64.5</v>
      </c>
      <c r="E1773">
        <v>59.1</v>
      </c>
      <c r="F1773">
        <v>61.8</v>
      </c>
      <c r="H1773" s="2">
        <f>IF(F1773-69.33&lt;=0,0,IF(F1773-69.33&lt;=1,1,2))</f>
        <v>0</v>
      </c>
      <c r="I1773">
        <v>64.5</v>
      </c>
      <c r="J1773">
        <v>59.1</v>
      </c>
      <c r="K1773">
        <v>61.8</v>
      </c>
      <c r="L1773">
        <v>47.5</v>
      </c>
      <c r="M1773">
        <v>59.7</v>
      </c>
      <c r="O1773">
        <v>9.0999999999999998E-2</v>
      </c>
      <c r="P1773">
        <v>100</v>
      </c>
      <c r="Q1773">
        <v>8.33</v>
      </c>
      <c r="R1773" t="s">
        <v>40</v>
      </c>
      <c r="S1773">
        <v>0</v>
      </c>
      <c r="T1773">
        <v>0</v>
      </c>
      <c r="U1773">
        <v>0</v>
      </c>
      <c r="V1773">
        <v>25.3</v>
      </c>
      <c r="W1773">
        <v>320.5</v>
      </c>
      <c r="X1773">
        <v>1014.7</v>
      </c>
      <c r="Y1773">
        <v>77</v>
      </c>
      <c r="Z1773">
        <v>6.6</v>
      </c>
      <c r="AA1773">
        <v>0</v>
      </c>
      <c r="AB1773">
        <v>0</v>
      </c>
      <c r="AC1773">
        <v>0</v>
      </c>
      <c r="AD1773">
        <v>0</v>
      </c>
      <c r="AE1773" t="s">
        <v>5390</v>
      </c>
      <c r="AF1773" t="s">
        <v>5391</v>
      </c>
      <c r="AG1773">
        <v>0.17</v>
      </c>
      <c r="AH1773" t="s">
        <v>56</v>
      </c>
      <c r="AI1773" t="s">
        <v>57</v>
      </c>
      <c r="AJ1773" t="s">
        <v>40</v>
      </c>
    </row>
    <row r="1774" spans="1:36" x14ac:dyDescent="0.25">
      <c r="A1774" t="s">
        <v>32</v>
      </c>
      <c r="B1774" t="s">
        <v>5392</v>
      </c>
      <c r="C1774">
        <f>YEAR(B1774)</f>
        <v>2004</v>
      </c>
      <c r="D1774">
        <v>64.5</v>
      </c>
      <c r="E1774">
        <v>53.7</v>
      </c>
      <c r="F1774">
        <v>60.5</v>
      </c>
      <c r="H1774" s="2">
        <f>IF(F1774-69.33&lt;=0,0,IF(F1774-69.33&lt;=1,1,2))</f>
        <v>0</v>
      </c>
      <c r="I1774">
        <v>64.5</v>
      </c>
      <c r="J1774">
        <v>53.7</v>
      </c>
      <c r="K1774">
        <v>60.5</v>
      </c>
      <c r="L1774">
        <v>43.6</v>
      </c>
      <c r="M1774">
        <v>54.2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20.8</v>
      </c>
      <c r="W1774">
        <v>334.1</v>
      </c>
      <c r="X1774">
        <v>1020.3</v>
      </c>
      <c r="Y1774">
        <v>71.3</v>
      </c>
      <c r="Z1774">
        <v>6.8</v>
      </c>
      <c r="AA1774">
        <v>0</v>
      </c>
      <c r="AB1774">
        <v>0</v>
      </c>
      <c r="AC1774">
        <v>0</v>
      </c>
      <c r="AD1774">
        <v>0</v>
      </c>
      <c r="AE1774" t="s">
        <v>5393</v>
      </c>
      <c r="AF1774" t="s">
        <v>5394</v>
      </c>
      <c r="AG1774">
        <v>0.2</v>
      </c>
      <c r="AH1774" t="s">
        <v>36</v>
      </c>
      <c r="AI1774" t="s">
        <v>37</v>
      </c>
      <c r="AJ1774" t="s">
        <v>38</v>
      </c>
    </row>
    <row r="1775" spans="1:36" x14ac:dyDescent="0.25">
      <c r="A1775" t="s">
        <v>32</v>
      </c>
      <c r="B1775" t="s">
        <v>5395</v>
      </c>
      <c r="C1775">
        <f>YEAR(B1775)</f>
        <v>2004</v>
      </c>
      <c r="D1775">
        <v>71.7</v>
      </c>
      <c r="E1775">
        <v>51.9</v>
      </c>
      <c r="F1775">
        <v>60.7</v>
      </c>
      <c r="H1775" s="2">
        <f>IF(F1775-69.33&lt;=0,0,IF(F1775-69.33&lt;=1,1,2))</f>
        <v>0</v>
      </c>
      <c r="I1775">
        <v>71.7</v>
      </c>
      <c r="J1775">
        <v>51.9</v>
      </c>
      <c r="K1775">
        <v>60.7</v>
      </c>
      <c r="L1775">
        <v>48.4</v>
      </c>
      <c r="M1775">
        <v>65.400000000000006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12.8</v>
      </c>
      <c r="W1775">
        <v>161.6</v>
      </c>
      <c r="X1775">
        <v>1015.2</v>
      </c>
      <c r="Y1775">
        <v>44.5</v>
      </c>
      <c r="Z1775">
        <v>6.8</v>
      </c>
      <c r="AA1775">
        <v>0</v>
      </c>
      <c r="AB1775">
        <v>0</v>
      </c>
      <c r="AC1775">
        <v>0</v>
      </c>
      <c r="AD1775">
        <v>0</v>
      </c>
      <c r="AE1775" t="s">
        <v>5396</v>
      </c>
      <c r="AF1775" t="s">
        <v>5397</v>
      </c>
      <c r="AG1775">
        <v>0.25</v>
      </c>
      <c r="AH1775" t="s">
        <v>36</v>
      </c>
      <c r="AI1775" t="s">
        <v>37</v>
      </c>
      <c r="AJ1775" t="s">
        <v>38</v>
      </c>
    </row>
    <row r="1776" spans="1:36" x14ac:dyDescent="0.25">
      <c r="A1776" t="s">
        <v>32</v>
      </c>
      <c r="B1776" t="s">
        <v>5398</v>
      </c>
      <c r="C1776">
        <f>YEAR(B1776)</f>
        <v>2004</v>
      </c>
      <c r="D1776">
        <v>73.5</v>
      </c>
      <c r="E1776">
        <v>57.3</v>
      </c>
      <c r="F1776">
        <v>65.099999999999994</v>
      </c>
      <c r="H1776" s="2">
        <f>IF(F1776-69.33&lt;=0,0,IF(F1776-69.33&lt;=1,1,2))</f>
        <v>0</v>
      </c>
      <c r="I1776">
        <v>73.5</v>
      </c>
      <c r="J1776">
        <v>57.3</v>
      </c>
      <c r="K1776">
        <v>65.099999999999994</v>
      </c>
      <c r="L1776">
        <v>51.3</v>
      </c>
      <c r="M1776">
        <v>61.9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18.3</v>
      </c>
      <c r="W1776">
        <v>190.3</v>
      </c>
      <c r="X1776">
        <v>1009.6</v>
      </c>
      <c r="Y1776">
        <v>55.2</v>
      </c>
      <c r="Z1776">
        <v>6.7</v>
      </c>
      <c r="AA1776">
        <v>0</v>
      </c>
      <c r="AB1776">
        <v>0</v>
      </c>
      <c r="AC1776">
        <v>0</v>
      </c>
      <c r="AD1776">
        <v>0</v>
      </c>
      <c r="AE1776" t="s">
        <v>5399</v>
      </c>
      <c r="AF1776" t="s">
        <v>5400</v>
      </c>
      <c r="AG1776">
        <v>0.27</v>
      </c>
      <c r="AH1776" t="s">
        <v>36</v>
      </c>
      <c r="AI1776" t="s">
        <v>37</v>
      </c>
      <c r="AJ1776" t="s">
        <v>38</v>
      </c>
    </row>
    <row r="1777" spans="1:36" x14ac:dyDescent="0.25">
      <c r="A1777" t="s">
        <v>32</v>
      </c>
      <c r="B1777" t="s">
        <v>5401</v>
      </c>
      <c r="C1777">
        <f>YEAR(B1777)</f>
        <v>2004</v>
      </c>
      <c r="D1777">
        <v>59.1</v>
      </c>
      <c r="E1777">
        <v>48.3</v>
      </c>
      <c r="F1777">
        <v>56.7</v>
      </c>
      <c r="H1777" s="2">
        <f>IF(F1777-69.33&lt;=0,0,IF(F1777-69.33&lt;=1,1,2))</f>
        <v>0</v>
      </c>
      <c r="I1777">
        <v>59.1</v>
      </c>
      <c r="J1777">
        <v>45.7</v>
      </c>
      <c r="K1777">
        <v>56.6</v>
      </c>
      <c r="L1777">
        <v>47.8</v>
      </c>
      <c r="M1777">
        <v>72.8</v>
      </c>
      <c r="O1777">
        <v>0.52</v>
      </c>
      <c r="P1777">
        <v>100</v>
      </c>
      <c r="Q1777">
        <v>8.33</v>
      </c>
      <c r="R1777" t="s">
        <v>40</v>
      </c>
      <c r="S1777">
        <v>0</v>
      </c>
      <c r="T1777">
        <v>0</v>
      </c>
      <c r="U1777">
        <v>0</v>
      </c>
      <c r="V1777">
        <v>27.5</v>
      </c>
      <c r="W1777">
        <v>323.5</v>
      </c>
      <c r="X1777">
        <v>1013.9</v>
      </c>
      <c r="Y1777">
        <v>93.8</v>
      </c>
      <c r="Z1777">
        <v>6.5</v>
      </c>
      <c r="AA1777">
        <v>0</v>
      </c>
      <c r="AB1777">
        <v>0</v>
      </c>
      <c r="AC1777">
        <v>0</v>
      </c>
      <c r="AD1777">
        <v>0</v>
      </c>
      <c r="AE1777" t="s">
        <v>5402</v>
      </c>
      <c r="AF1777" t="s">
        <v>5403</v>
      </c>
      <c r="AG1777">
        <v>0.31</v>
      </c>
      <c r="AH1777" t="s">
        <v>43</v>
      </c>
      <c r="AI1777" t="s">
        <v>1063</v>
      </c>
      <c r="AJ1777" t="s">
        <v>40</v>
      </c>
    </row>
    <row r="1778" spans="1:36" x14ac:dyDescent="0.25">
      <c r="A1778" t="s">
        <v>32</v>
      </c>
      <c r="B1778" t="s">
        <v>5404</v>
      </c>
      <c r="C1778">
        <f>YEAR(B1778)</f>
        <v>2004</v>
      </c>
      <c r="D1778">
        <v>53.7</v>
      </c>
      <c r="E1778">
        <v>48.3</v>
      </c>
      <c r="F1778">
        <v>51.3</v>
      </c>
      <c r="H1778" s="2">
        <f>IF(F1778-69.33&lt;=0,0,IF(F1778-69.33&lt;=1,1,2))</f>
        <v>0</v>
      </c>
      <c r="I1778">
        <v>53.7</v>
      </c>
      <c r="J1778">
        <v>40.1</v>
      </c>
      <c r="K1778">
        <v>51</v>
      </c>
      <c r="L1778">
        <v>35.9</v>
      </c>
      <c r="M1778">
        <v>56.4</v>
      </c>
      <c r="O1778">
        <v>0.11799999999999999</v>
      </c>
      <c r="P1778">
        <v>100</v>
      </c>
      <c r="Q1778">
        <v>8.33</v>
      </c>
      <c r="R1778" t="s">
        <v>40</v>
      </c>
      <c r="S1778">
        <v>0</v>
      </c>
      <c r="T1778">
        <v>0</v>
      </c>
      <c r="U1778">
        <v>0</v>
      </c>
      <c r="V1778">
        <v>32.200000000000003</v>
      </c>
      <c r="W1778">
        <v>331.1</v>
      </c>
      <c r="X1778">
        <v>1023.1</v>
      </c>
      <c r="Y1778">
        <v>85</v>
      </c>
      <c r="Z1778">
        <v>6.8</v>
      </c>
      <c r="AA1778">
        <v>0</v>
      </c>
      <c r="AB1778">
        <v>0</v>
      </c>
      <c r="AC1778">
        <v>0</v>
      </c>
      <c r="AD1778">
        <v>0</v>
      </c>
      <c r="AE1778" t="s">
        <v>5405</v>
      </c>
      <c r="AF1778" t="s">
        <v>5406</v>
      </c>
      <c r="AG1778">
        <v>0.34</v>
      </c>
      <c r="AH1778" t="s">
        <v>56</v>
      </c>
      <c r="AI1778" t="s">
        <v>57</v>
      </c>
      <c r="AJ1778" t="s">
        <v>40</v>
      </c>
    </row>
    <row r="1779" spans="1:36" x14ac:dyDescent="0.25">
      <c r="A1779" t="s">
        <v>32</v>
      </c>
      <c r="B1779" t="s">
        <v>5407</v>
      </c>
      <c r="C1779">
        <f>YEAR(B1779)</f>
        <v>2004</v>
      </c>
      <c r="D1779">
        <v>59.1</v>
      </c>
      <c r="E1779">
        <v>48.3</v>
      </c>
      <c r="F1779">
        <v>54.2</v>
      </c>
      <c r="H1779" s="2">
        <f>IF(F1779-69.33&lt;=0,0,IF(F1779-69.33&lt;=1,1,2))</f>
        <v>0</v>
      </c>
      <c r="I1779">
        <v>59.1</v>
      </c>
      <c r="J1779">
        <v>44.7</v>
      </c>
      <c r="K1779">
        <v>54</v>
      </c>
      <c r="L1779">
        <v>36.4</v>
      </c>
      <c r="M1779">
        <v>51.4</v>
      </c>
      <c r="O1779">
        <v>0.02</v>
      </c>
      <c r="P1779">
        <v>100</v>
      </c>
      <c r="Q1779">
        <v>4.17</v>
      </c>
      <c r="R1779" t="s">
        <v>40</v>
      </c>
      <c r="S1779">
        <v>0</v>
      </c>
      <c r="T1779">
        <v>0</v>
      </c>
      <c r="U1779">
        <v>0</v>
      </c>
      <c r="V1779">
        <v>16.100000000000001</v>
      </c>
      <c r="W1779">
        <v>297.3</v>
      </c>
      <c r="X1779">
        <v>1024.8</v>
      </c>
      <c r="Y1779">
        <v>61.7</v>
      </c>
      <c r="Z1779">
        <v>6.8</v>
      </c>
      <c r="AA1779">
        <v>0</v>
      </c>
      <c r="AB1779">
        <v>0</v>
      </c>
      <c r="AC1779">
        <v>0</v>
      </c>
      <c r="AD1779">
        <v>0</v>
      </c>
      <c r="AE1779" t="s">
        <v>5408</v>
      </c>
      <c r="AF1779" t="s">
        <v>5409</v>
      </c>
      <c r="AG1779">
        <v>0.38</v>
      </c>
      <c r="AH1779" t="s">
        <v>56</v>
      </c>
      <c r="AI1779" t="s">
        <v>137</v>
      </c>
      <c r="AJ1779" t="s">
        <v>40</v>
      </c>
    </row>
    <row r="1780" spans="1:36" x14ac:dyDescent="0.25">
      <c r="A1780" t="s">
        <v>32</v>
      </c>
      <c r="B1780" t="s">
        <v>5410</v>
      </c>
      <c r="C1780">
        <f>YEAR(B1780)</f>
        <v>2004</v>
      </c>
      <c r="D1780">
        <v>68.099999999999994</v>
      </c>
      <c r="E1780">
        <v>51.9</v>
      </c>
      <c r="F1780">
        <v>60.8</v>
      </c>
      <c r="H1780" s="2">
        <f>IF(F1780-69.33&lt;=0,0,IF(F1780-69.33&lt;=1,1,2))</f>
        <v>0</v>
      </c>
      <c r="I1780">
        <v>68.099999999999994</v>
      </c>
      <c r="J1780">
        <v>51.9</v>
      </c>
      <c r="K1780">
        <v>60.8</v>
      </c>
      <c r="L1780">
        <v>46.8</v>
      </c>
      <c r="M1780">
        <v>61</v>
      </c>
      <c r="O1780">
        <v>3.9E-2</v>
      </c>
      <c r="P1780">
        <v>100</v>
      </c>
      <c r="Q1780">
        <v>4.17</v>
      </c>
      <c r="R1780" t="s">
        <v>40</v>
      </c>
      <c r="S1780">
        <v>0</v>
      </c>
      <c r="T1780">
        <v>0</v>
      </c>
      <c r="U1780">
        <v>0</v>
      </c>
      <c r="V1780">
        <v>19.5</v>
      </c>
      <c r="W1780">
        <v>183.5</v>
      </c>
      <c r="X1780">
        <v>1018.5</v>
      </c>
      <c r="Y1780">
        <v>80</v>
      </c>
      <c r="Z1780">
        <v>6.8</v>
      </c>
      <c r="AA1780">
        <v>0</v>
      </c>
      <c r="AB1780">
        <v>0</v>
      </c>
      <c r="AC1780">
        <v>0</v>
      </c>
      <c r="AD1780">
        <v>0</v>
      </c>
      <c r="AE1780" t="s">
        <v>5411</v>
      </c>
      <c r="AF1780" t="s">
        <v>5412</v>
      </c>
      <c r="AG1780">
        <v>0.41</v>
      </c>
      <c r="AH1780" t="s">
        <v>56</v>
      </c>
      <c r="AI1780" t="s">
        <v>78</v>
      </c>
      <c r="AJ1780" t="s">
        <v>40</v>
      </c>
    </row>
    <row r="1781" spans="1:36" x14ac:dyDescent="0.25">
      <c r="A1781" t="s">
        <v>32</v>
      </c>
      <c r="B1781" t="s">
        <v>5413</v>
      </c>
      <c r="C1781">
        <f>YEAR(B1781)</f>
        <v>2004</v>
      </c>
      <c r="D1781">
        <v>62.7</v>
      </c>
      <c r="E1781">
        <v>48.3</v>
      </c>
      <c r="F1781">
        <v>55.4</v>
      </c>
      <c r="H1781" s="2">
        <f>IF(F1781-69.33&lt;=0,0,IF(F1781-69.33&lt;=1,1,2))</f>
        <v>0</v>
      </c>
      <c r="I1781">
        <v>62.7</v>
      </c>
      <c r="J1781">
        <v>39.4</v>
      </c>
      <c r="K1781">
        <v>54.1</v>
      </c>
      <c r="L1781">
        <v>45.2</v>
      </c>
      <c r="M1781">
        <v>69.099999999999994</v>
      </c>
      <c r="O1781">
        <v>0.24099999999999999</v>
      </c>
      <c r="P1781">
        <v>100</v>
      </c>
      <c r="Q1781">
        <v>12.5</v>
      </c>
      <c r="R1781" t="s">
        <v>40</v>
      </c>
      <c r="S1781">
        <v>0</v>
      </c>
      <c r="T1781">
        <v>0</v>
      </c>
      <c r="U1781">
        <v>0</v>
      </c>
      <c r="V1781">
        <v>32.200000000000003</v>
      </c>
      <c r="W1781">
        <v>325.39999999999998</v>
      </c>
      <c r="X1781">
        <v>1015.8</v>
      </c>
      <c r="Y1781">
        <v>83.3</v>
      </c>
      <c r="Z1781">
        <v>6.5</v>
      </c>
      <c r="AA1781">
        <v>0</v>
      </c>
      <c r="AB1781">
        <v>0</v>
      </c>
      <c r="AC1781">
        <v>0</v>
      </c>
      <c r="AD1781">
        <v>0</v>
      </c>
      <c r="AE1781" t="s">
        <v>5414</v>
      </c>
      <c r="AF1781" t="s">
        <v>5415</v>
      </c>
      <c r="AG1781">
        <v>0.45</v>
      </c>
      <c r="AH1781" t="s">
        <v>56</v>
      </c>
      <c r="AI1781" t="s">
        <v>101</v>
      </c>
      <c r="AJ1781" t="s">
        <v>40</v>
      </c>
    </row>
    <row r="1782" spans="1:36" x14ac:dyDescent="0.25">
      <c r="A1782" t="s">
        <v>32</v>
      </c>
      <c r="B1782" t="s">
        <v>5416</v>
      </c>
      <c r="C1782">
        <f>YEAR(B1782)</f>
        <v>2004</v>
      </c>
      <c r="D1782">
        <v>53.7</v>
      </c>
      <c r="E1782">
        <v>46.5</v>
      </c>
      <c r="F1782">
        <v>50.8</v>
      </c>
      <c r="H1782" s="2">
        <f>IF(F1782-69.33&lt;=0,0,IF(F1782-69.33&lt;=1,1,2))</f>
        <v>0</v>
      </c>
      <c r="I1782">
        <v>53.7</v>
      </c>
      <c r="J1782">
        <v>38.200000000000003</v>
      </c>
      <c r="K1782">
        <v>48.3</v>
      </c>
      <c r="L1782">
        <v>36.799999999999997</v>
      </c>
      <c r="M1782">
        <v>59</v>
      </c>
      <c r="O1782">
        <v>0.161</v>
      </c>
      <c r="P1782">
        <v>100</v>
      </c>
      <c r="Q1782">
        <v>8.33</v>
      </c>
      <c r="R1782" t="s">
        <v>40</v>
      </c>
      <c r="S1782">
        <v>0</v>
      </c>
      <c r="T1782">
        <v>0</v>
      </c>
      <c r="U1782">
        <v>0</v>
      </c>
      <c r="V1782">
        <v>34.4</v>
      </c>
      <c r="W1782">
        <v>337.9</v>
      </c>
      <c r="X1782">
        <v>1024.8</v>
      </c>
      <c r="Y1782">
        <v>79.099999999999994</v>
      </c>
      <c r="Z1782">
        <v>6.7</v>
      </c>
      <c r="AA1782">
        <v>0</v>
      </c>
      <c r="AB1782">
        <v>0</v>
      </c>
      <c r="AC1782">
        <v>0</v>
      </c>
      <c r="AD1782">
        <v>0</v>
      </c>
      <c r="AE1782" t="s">
        <v>5417</v>
      </c>
      <c r="AF1782" t="s">
        <v>5418</v>
      </c>
      <c r="AG1782">
        <v>0.5</v>
      </c>
      <c r="AH1782" t="s">
        <v>56</v>
      </c>
      <c r="AI1782" t="s">
        <v>1166</v>
      </c>
      <c r="AJ1782" t="s">
        <v>40</v>
      </c>
    </row>
    <row r="1783" spans="1:36" x14ac:dyDescent="0.25">
      <c r="A1783" t="s">
        <v>32</v>
      </c>
      <c r="B1783" t="s">
        <v>5419</v>
      </c>
      <c r="C1783">
        <f>YEAR(B1783)</f>
        <v>2004</v>
      </c>
      <c r="D1783">
        <v>62.7</v>
      </c>
      <c r="E1783">
        <v>44.7</v>
      </c>
      <c r="F1783">
        <v>55.4</v>
      </c>
      <c r="H1783" s="2">
        <f>IF(F1783-69.33&lt;=0,0,IF(F1783-69.33&lt;=1,1,2))</f>
        <v>0</v>
      </c>
      <c r="I1783">
        <v>62.7</v>
      </c>
      <c r="J1783">
        <v>40.799999999999997</v>
      </c>
      <c r="K1783">
        <v>54.7</v>
      </c>
      <c r="L1783">
        <v>41.6</v>
      </c>
      <c r="M1783">
        <v>60.3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16.100000000000001</v>
      </c>
      <c r="W1783">
        <v>229.8</v>
      </c>
      <c r="X1783">
        <v>1025.0999999999999</v>
      </c>
      <c r="Y1783">
        <v>36.700000000000003</v>
      </c>
      <c r="Z1783">
        <v>6.8</v>
      </c>
      <c r="AA1783">
        <v>0</v>
      </c>
      <c r="AB1783">
        <v>0</v>
      </c>
      <c r="AC1783">
        <v>0</v>
      </c>
      <c r="AD1783">
        <v>0</v>
      </c>
      <c r="AE1783" t="s">
        <v>5420</v>
      </c>
      <c r="AF1783" t="s">
        <v>5421</v>
      </c>
      <c r="AG1783">
        <v>0.52</v>
      </c>
      <c r="AH1783" t="s">
        <v>36</v>
      </c>
      <c r="AI1783" t="s">
        <v>37</v>
      </c>
      <c r="AJ1783" t="s">
        <v>38</v>
      </c>
    </row>
    <row r="1784" spans="1:36" x14ac:dyDescent="0.25">
      <c r="A1784" t="s">
        <v>32</v>
      </c>
      <c r="B1784" t="s">
        <v>5422</v>
      </c>
      <c r="C1784">
        <f>YEAR(B1784)</f>
        <v>2004</v>
      </c>
      <c r="D1784">
        <v>66.3</v>
      </c>
      <c r="E1784">
        <v>51.9</v>
      </c>
      <c r="F1784">
        <v>59</v>
      </c>
      <c r="H1784" s="2">
        <f>IF(F1784-69.33&lt;=0,0,IF(F1784-69.33&lt;=1,1,2))</f>
        <v>0</v>
      </c>
      <c r="I1784">
        <v>66.3</v>
      </c>
      <c r="J1784">
        <v>51.9</v>
      </c>
      <c r="K1784">
        <v>59</v>
      </c>
      <c r="L1784">
        <v>46.4</v>
      </c>
      <c r="M1784">
        <v>63.7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17.2</v>
      </c>
      <c r="W1784">
        <v>226.4</v>
      </c>
      <c r="X1784">
        <v>1023.7</v>
      </c>
      <c r="Y1784">
        <v>49.2</v>
      </c>
      <c r="Z1784">
        <v>6.8</v>
      </c>
      <c r="AA1784">
        <v>0</v>
      </c>
      <c r="AB1784">
        <v>0</v>
      </c>
      <c r="AC1784">
        <v>0</v>
      </c>
      <c r="AD1784">
        <v>0</v>
      </c>
      <c r="AE1784" t="s">
        <v>5423</v>
      </c>
      <c r="AF1784" t="s">
        <v>5424</v>
      </c>
      <c r="AG1784">
        <v>0.55000000000000004</v>
      </c>
      <c r="AH1784" t="s">
        <v>36</v>
      </c>
      <c r="AI1784" t="s">
        <v>37</v>
      </c>
      <c r="AJ1784" t="s">
        <v>38</v>
      </c>
    </row>
    <row r="1785" spans="1:36" x14ac:dyDescent="0.25">
      <c r="A1785" t="s">
        <v>32</v>
      </c>
      <c r="B1785" t="s">
        <v>5425</v>
      </c>
      <c r="C1785">
        <f>YEAR(B1785)</f>
        <v>2004</v>
      </c>
      <c r="D1785">
        <v>68.099999999999994</v>
      </c>
      <c r="E1785">
        <v>53.7</v>
      </c>
      <c r="F1785">
        <v>59.3</v>
      </c>
      <c r="H1785" s="2">
        <f>IF(F1785-69.33&lt;=0,0,IF(F1785-69.33&lt;=1,1,2))</f>
        <v>0</v>
      </c>
      <c r="I1785">
        <v>68.099999999999994</v>
      </c>
      <c r="J1785">
        <v>53.7</v>
      </c>
      <c r="K1785">
        <v>59.3</v>
      </c>
      <c r="L1785">
        <v>48.8</v>
      </c>
      <c r="M1785">
        <v>69.2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12.8</v>
      </c>
      <c r="W1785">
        <v>150.30000000000001</v>
      </c>
      <c r="X1785">
        <v>1024.0999999999999</v>
      </c>
      <c r="Y1785">
        <v>53.3</v>
      </c>
      <c r="Z1785">
        <v>6.8</v>
      </c>
      <c r="AA1785">
        <v>0</v>
      </c>
      <c r="AB1785">
        <v>0</v>
      </c>
      <c r="AC1785">
        <v>0</v>
      </c>
      <c r="AD1785">
        <v>0</v>
      </c>
      <c r="AE1785" t="s">
        <v>5426</v>
      </c>
      <c r="AF1785" t="s">
        <v>5427</v>
      </c>
      <c r="AG1785">
        <v>0.57999999999999996</v>
      </c>
      <c r="AH1785" t="s">
        <v>36</v>
      </c>
      <c r="AI1785" t="s">
        <v>702</v>
      </c>
      <c r="AJ1785" t="s">
        <v>38</v>
      </c>
    </row>
    <row r="1786" spans="1:36" x14ac:dyDescent="0.25">
      <c r="A1786" t="s">
        <v>32</v>
      </c>
      <c r="B1786" t="s">
        <v>5428</v>
      </c>
      <c r="C1786">
        <f>YEAR(B1786)</f>
        <v>2004</v>
      </c>
      <c r="D1786">
        <v>68.099999999999994</v>
      </c>
      <c r="E1786">
        <v>51.9</v>
      </c>
      <c r="F1786">
        <v>58.7</v>
      </c>
      <c r="H1786" s="2">
        <f>IF(F1786-69.33&lt;=0,0,IF(F1786-69.33&lt;=1,1,2))</f>
        <v>0</v>
      </c>
      <c r="I1786">
        <v>68.099999999999994</v>
      </c>
      <c r="J1786">
        <v>51.9</v>
      </c>
      <c r="K1786">
        <v>58.7</v>
      </c>
      <c r="L1786">
        <v>49.4</v>
      </c>
      <c r="M1786">
        <v>72.3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11.4</v>
      </c>
      <c r="W1786">
        <v>157.30000000000001</v>
      </c>
      <c r="X1786">
        <v>1024.5</v>
      </c>
      <c r="Y1786">
        <v>38.700000000000003</v>
      </c>
      <c r="Z1786">
        <v>6.8</v>
      </c>
      <c r="AA1786">
        <v>0</v>
      </c>
      <c r="AB1786">
        <v>0</v>
      </c>
      <c r="AC1786">
        <v>0</v>
      </c>
      <c r="AD1786">
        <v>0</v>
      </c>
      <c r="AE1786" t="s">
        <v>5429</v>
      </c>
      <c r="AF1786" t="s">
        <v>5430</v>
      </c>
      <c r="AG1786">
        <v>0.62</v>
      </c>
      <c r="AH1786" t="s">
        <v>36</v>
      </c>
      <c r="AI1786" t="s">
        <v>174</v>
      </c>
      <c r="AJ1786" t="s">
        <v>38</v>
      </c>
    </row>
    <row r="1787" spans="1:36" x14ac:dyDescent="0.25">
      <c r="A1787" t="s">
        <v>32</v>
      </c>
      <c r="B1787" t="s">
        <v>5431</v>
      </c>
      <c r="C1787">
        <f>YEAR(B1787)</f>
        <v>2004</v>
      </c>
      <c r="D1787">
        <v>68.099999999999994</v>
      </c>
      <c r="E1787">
        <v>53.7</v>
      </c>
      <c r="F1787">
        <v>59.5</v>
      </c>
      <c r="G1787" s="2">
        <f>AVERAGE(F1787:F1876)</f>
        <v>54.493333333333339</v>
      </c>
      <c r="H1787" s="2">
        <f>IF(F1787-54.49&lt;=0,0,IF(F1787-54.49&lt;=1,1,2))</f>
        <v>2</v>
      </c>
      <c r="I1787">
        <v>68.099999999999994</v>
      </c>
      <c r="J1787">
        <v>53.7</v>
      </c>
      <c r="K1787">
        <v>59.5</v>
      </c>
      <c r="L1787">
        <v>47.3</v>
      </c>
      <c r="M1787">
        <v>65.3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11.4</v>
      </c>
      <c r="W1787">
        <v>151.4</v>
      </c>
      <c r="X1787">
        <v>1025.5</v>
      </c>
      <c r="Y1787">
        <v>49.1</v>
      </c>
      <c r="Z1787">
        <v>6.8</v>
      </c>
      <c r="AA1787">
        <v>0</v>
      </c>
      <c r="AB1787">
        <v>0</v>
      </c>
      <c r="AC1787">
        <v>0</v>
      </c>
      <c r="AD1787">
        <v>0</v>
      </c>
      <c r="AE1787" t="s">
        <v>5432</v>
      </c>
      <c r="AF1787" t="s">
        <v>5433</v>
      </c>
      <c r="AG1787">
        <v>0.65</v>
      </c>
      <c r="AH1787" t="s">
        <v>36</v>
      </c>
      <c r="AI1787" t="s">
        <v>174</v>
      </c>
      <c r="AJ1787" t="s">
        <v>38</v>
      </c>
    </row>
    <row r="1788" spans="1:36" x14ac:dyDescent="0.25">
      <c r="A1788" t="s">
        <v>32</v>
      </c>
      <c r="B1788" t="s">
        <v>5434</v>
      </c>
      <c r="C1788">
        <f>YEAR(B1788)</f>
        <v>2004</v>
      </c>
      <c r="D1788">
        <v>66.3</v>
      </c>
      <c r="E1788">
        <v>50.1</v>
      </c>
      <c r="F1788">
        <v>57.8</v>
      </c>
      <c r="H1788" s="2">
        <f>IF(F1788-54.49&lt;=0,0,IF(F1788-54.49&lt;=1,1,2))</f>
        <v>2</v>
      </c>
      <c r="I1788">
        <v>66.3</v>
      </c>
      <c r="J1788">
        <v>50.1</v>
      </c>
      <c r="K1788">
        <v>57.8</v>
      </c>
      <c r="L1788">
        <v>49.1</v>
      </c>
      <c r="M1788">
        <v>73.400000000000006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12.8</v>
      </c>
      <c r="W1788">
        <v>154.19999999999999</v>
      </c>
      <c r="X1788">
        <v>1026.5999999999999</v>
      </c>
      <c r="Y1788">
        <v>30</v>
      </c>
      <c r="Z1788">
        <v>6.5</v>
      </c>
      <c r="AA1788">
        <v>0</v>
      </c>
      <c r="AB1788">
        <v>0</v>
      </c>
      <c r="AC1788">
        <v>0</v>
      </c>
      <c r="AD1788">
        <v>0</v>
      </c>
      <c r="AE1788" t="s">
        <v>5435</v>
      </c>
      <c r="AF1788" t="s">
        <v>5436</v>
      </c>
      <c r="AG1788">
        <v>0.68</v>
      </c>
      <c r="AH1788" t="s">
        <v>36</v>
      </c>
      <c r="AI1788" t="s">
        <v>37</v>
      </c>
      <c r="AJ1788" t="s">
        <v>38</v>
      </c>
    </row>
    <row r="1789" spans="1:36" x14ac:dyDescent="0.25">
      <c r="A1789" t="s">
        <v>32</v>
      </c>
      <c r="B1789" t="s">
        <v>5437</v>
      </c>
      <c r="C1789">
        <f>YEAR(B1789)</f>
        <v>2004</v>
      </c>
      <c r="D1789">
        <v>68.099999999999994</v>
      </c>
      <c r="E1789">
        <v>53.7</v>
      </c>
      <c r="F1789">
        <v>58.3</v>
      </c>
      <c r="H1789" s="2">
        <f>IF(F1789-54.49&lt;=0,0,IF(F1789-54.49&lt;=1,1,2))</f>
        <v>2</v>
      </c>
      <c r="I1789">
        <v>68.099999999999994</v>
      </c>
      <c r="J1789">
        <v>53.7</v>
      </c>
      <c r="K1789">
        <v>58.3</v>
      </c>
      <c r="L1789">
        <v>50.1</v>
      </c>
      <c r="M1789">
        <v>74.8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8.1</v>
      </c>
      <c r="W1789">
        <v>151.80000000000001</v>
      </c>
      <c r="X1789">
        <v>1027.0999999999999</v>
      </c>
      <c r="Y1789">
        <v>0</v>
      </c>
      <c r="Z1789">
        <v>6.2</v>
      </c>
      <c r="AA1789">
        <v>0</v>
      </c>
      <c r="AB1789">
        <v>0</v>
      </c>
      <c r="AC1789">
        <v>0</v>
      </c>
      <c r="AD1789">
        <v>0</v>
      </c>
      <c r="AE1789" t="s">
        <v>5438</v>
      </c>
      <c r="AF1789" t="s">
        <v>5439</v>
      </c>
      <c r="AG1789">
        <v>0.72</v>
      </c>
      <c r="AH1789" t="s">
        <v>330</v>
      </c>
      <c r="AI1789" t="s">
        <v>37</v>
      </c>
      <c r="AJ1789" t="s">
        <v>331</v>
      </c>
    </row>
    <row r="1790" spans="1:36" x14ac:dyDescent="0.25">
      <c r="A1790" t="s">
        <v>32</v>
      </c>
      <c r="B1790" t="s">
        <v>5440</v>
      </c>
      <c r="C1790">
        <f>YEAR(B1790)</f>
        <v>2004</v>
      </c>
      <c r="D1790">
        <v>66.3</v>
      </c>
      <c r="E1790">
        <v>51.9</v>
      </c>
      <c r="F1790">
        <v>58.6</v>
      </c>
      <c r="H1790" s="2">
        <f>IF(F1790-54.49&lt;=0,0,IF(F1790-54.49&lt;=1,1,2))</f>
        <v>2</v>
      </c>
      <c r="I1790">
        <v>66.3</v>
      </c>
      <c r="J1790">
        <v>51.9</v>
      </c>
      <c r="K1790">
        <v>58.6</v>
      </c>
      <c r="L1790">
        <v>48.7</v>
      </c>
      <c r="M1790">
        <v>70.2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10.3</v>
      </c>
      <c r="W1790">
        <v>168.2</v>
      </c>
      <c r="X1790">
        <v>1026.7</v>
      </c>
      <c r="Y1790">
        <v>58</v>
      </c>
      <c r="Z1790">
        <v>6.3</v>
      </c>
      <c r="AA1790">
        <v>0</v>
      </c>
      <c r="AB1790">
        <v>0</v>
      </c>
      <c r="AC1790">
        <v>0</v>
      </c>
      <c r="AD1790">
        <v>0</v>
      </c>
      <c r="AE1790" t="s">
        <v>5441</v>
      </c>
      <c r="AF1790" t="s">
        <v>5442</v>
      </c>
      <c r="AG1790">
        <v>0.75</v>
      </c>
      <c r="AH1790" t="s">
        <v>36</v>
      </c>
      <c r="AI1790" t="s">
        <v>37</v>
      </c>
      <c r="AJ1790" t="s">
        <v>38</v>
      </c>
    </row>
    <row r="1791" spans="1:36" x14ac:dyDescent="0.25">
      <c r="A1791" t="s">
        <v>32</v>
      </c>
      <c r="B1791" t="s">
        <v>5443</v>
      </c>
      <c r="C1791">
        <f>YEAR(B1791)</f>
        <v>2004</v>
      </c>
      <c r="D1791">
        <v>68.099999999999994</v>
      </c>
      <c r="E1791">
        <v>53.7</v>
      </c>
      <c r="F1791">
        <v>58.6</v>
      </c>
      <c r="H1791" s="2">
        <f>IF(F1791-54.49&lt;=0,0,IF(F1791-54.49&lt;=1,1,2))</f>
        <v>2</v>
      </c>
      <c r="I1791">
        <v>68.099999999999994</v>
      </c>
      <c r="J1791">
        <v>53.7</v>
      </c>
      <c r="K1791">
        <v>58.6</v>
      </c>
      <c r="L1791">
        <v>50.1</v>
      </c>
      <c r="M1791">
        <v>74.2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9.1999999999999993</v>
      </c>
      <c r="W1791">
        <v>166.8</v>
      </c>
      <c r="X1791">
        <v>1025.4000000000001</v>
      </c>
      <c r="Y1791">
        <v>75.5</v>
      </c>
      <c r="Z1791">
        <v>6.8</v>
      </c>
      <c r="AA1791">
        <v>0</v>
      </c>
      <c r="AB1791">
        <v>0</v>
      </c>
      <c r="AC1791">
        <v>0</v>
      </c>
      <c r="AD1791">
        <v>0</v>
      </c>
      <c r="AE1791" t="s">
        <v>5444</v>
      </c>
      <c r="AF1791" t="s">
        <v>5445</v>
      </c>
      <c r="AG1791">
        <v>0.75</v>
      </c>
      <c r="AH1791" t="s">
        <v>36</v>
      </c>
      <c r="AI1791" t="s">
        <v>37</v>
      </c>
      <c r="AJ1791" t="s">
        <v>38</v>
      </c>
    </row>
    <row r="1792" spans="1:36" x14ac:dyDescent="0.25">
      <c r="A1792" t="s">
        <v>32</v>
      </c>
      <c r="B1792" t="s">
        <v>5446</v>
      </c>
      <c r="C1792">
        <f>YEAR(B1792)</f>
        <v>2004</v>
      </c>
      <c r="D1792">
        <v>68.099999999999994</v>
      </c>
      <c r="E1792">
        <v>53.7</v>
      </c>
      <c r="F1792">
        <v>60</v>
      </c>
      <c r="H1792" s="2">
        <f>IF(F1792-54.49&lt;=0,0,IF(F1792-54.49&lt;=1,1,2))</f>
        <v>2</v>
      </c>
      <c r="I1792">
        <v>68.099999999999994</v>
      </c>
      <c r="J1792">
        <v>53.7</v>
      </c>
      <c r="K1792">
        <v>60</v>
      </c>
      <c r="L1792">
        <v>55.1</v>
      </c>
      <c r="M1792">
        <v>84.3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6.9</v>
      </c>
      <c r="W1792">
        <v>159.80000000000001</v>
      </c>
      <c r="X1792">
        <v>1024.0999999999999</v>
      </c>
      <c r="Y1792">
        <v>42.5</v>
      </c>
      <c r="Z1792">
        <v>6.8</v>
      </c>
      <c r="AA1792">
        <v>0</v>
      </c>
      <c r="AB1792">
        <v>0</v>
      </c>
      <c r="AC1792">
        <v>0</v>
      </c>
      <c r="AD1792">
        <v>0</v>
      </c>
      <c r="AE1792" t="s">
        <v>5447</v>
      </c>
      <c r="AF1792" t="s">
        <v>5448</v>
      </c>
      <c r="AG1792">
        <v>0.81</v>
      </c>
      <c r="AH1792" t="s">
        <v>36</v>
      </c>
      <c r="AI1792" t="s">
        <v>37</v>
      </c>
      <c r="AJ1792" t="s">
        <v>38</v>
      </c>
    </row>
    <row r="1793" spans="1:36" x14ac:dyDescent="0.25">
      <c r="A1793" t="s">
        <v>32</v>
      </c>
      <c r="B1793" t="s">
        <v>5449</v>
      </c>
      <c r="C1793">
        <f>YEAR(B1793)</f>
        <v>2004</v>
      </c>
      <c r="D1793">
        <v>66.3</v>
      </c>
      <c r="E1793">
        <v>53.7</v>
      </c>
      <c r="F1793">
        <v>60.6</v>
      </c>
      <c r="H1793" s="2">
        <f>IF(F1793-54.49&lt;=0,0,IF(F1793-54.49&lt;=1,1,2))</f>
        <v>2</v>
      </c>
      <c r="I1793">
        <v>66.3</v>
      </c>
      <c r="J1793">
        <v>53.7</v>
      </c>
      <c r="K1793">
        <v>60.6</v>
      </c>
      <c r="L1793">
        <v>54.3</v>
      </c>
      <c r="M1793">
        <v>80.5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16.100000000000001</v>
      </c>
      <c r="W1793">
        <v>286.7</v>
      </c>
      <c r="X1793">
        <v>1024.3</v>
      </c>
      <c r="Y1793">
        <v>52.6</v>
      </c>
      <c r="Z1793">
        <v>6.8</v>
      </c>
      <c r="AA1793">
        <v>0</v>
      </c>
      <c r="AB1793">
        <v>0</v>
      </c>
      <c r="AC1793">
        <v>0</v>
      </c>
      <c r="AD1793">
        <v>0</v>
      </c>
      <c r="AE1793" t="s">
        <v>5450</v>
      </c>
      <c r="AF1793" t="s">
        <v>5451</v>
      </c>
      <c r="AG1793">
        <v>0.85</v>
      </c>
      <c r="AH1793" t="s">
        <v>36</v>
      </c>
      <c r="AI1793" t="s">
        <v>37</v>
      </c>
      <c r="AJ1793" t="s">
        <v>38</v>
      </c>
    </row>
    <row r="1794" spans="1:36" x14ac:dyDescent="0.25">
      <c r="A1794" t="s">
        <v>32</v>
      </c>
      <c r="B1794" t="s">
        <v>5452</v>
      </c>
      <c r="C1794">
        <f>YEAR(B1794)</f>
        <v>2004</v>
      </c>
      <c r="D1794">
        <v>60.9</v>
      </c>
      <c r="E1794">
        <v>51.9</v>
      </c>
      <c r="F1794">
        <v>58.2</v>
      </c>
      <c r="H1794" s="2">
        <f>IF(F1794-54.49&lt;=0,0,IF(F1794-54.49&lt;=1,1,2))</f>
        <v>2</v>
      </c>
      <c r="I1794">
        <v>60.9</v>
      </c>
      <c r="J1794">
        <v>51.9</v>
      </c>
      <c r="K1794">
        <v>58.2</v>
      </c>
      <c r="L1794">
        <v>45.1</v>
      </c>
      <c r="M1794">
        <v>62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16.100000000000001</v>
      </c>
      <c r="W1794">
        <v>326</v>
      </c>
      <c r="X1794">
        <v>1025.8</v>
      </c>
      <c r="Y1794">
        <v>63</v>
      </c>
      <c r="Z1794">
        <v>6.8</v>
      </c>
      <c r="AA1794">
        <v>0</v>
      </c>
      <c r="AB1794">
        <v>0</v>
      </c>
      <c r="AC1794">
        <v>0</v>
      </c>
      <c r="AD1794">
        <v>0</v>
      </c>
      <c r="AE1794" t="s">
        <v>5453</v>
      </c>
      <c r="AF1794" t="s">
        <v>5454</v>
      </c>
      <c r="AG1794">
        <v>0.88</v>
      </c>
      <c r="AH1794" t="s">
        <v>36</v>
      </c>
      <c r="AI1794" t="s">
        <v>37</v>
      </c>
      <c r="AJ1794" t="s">
        <v>38</v>
      </c>
    </row>
    <row r="1795" spans="1:36" x14ac:dyDescent="0.25">
      <c r="A1795" t="s">
        <v>32</v>
      </c>
      <c r="B1795" t="s">
        <v>5455</v>
      </c>
      <c r="C1795">
        <f>YEAR(B1795)</f>
        <v>2004</v>
      </c>
      <c r="D1795">
        <v>64.5</v>
      </c>
      <c r="E1795">
        <v>48.3</v>
      </c>
      <c r="F1795">
        <v>56.3</v>
      </c>
      <c r="H1795" s="2">
        <f>IF(F1795-54.49&lt;=0,0,IF(F1795-54.49&lt;=1,1,2))</f>
        <v>2</v>
      </c>
      <c r="I1795">
        <v>64.5</v>
      </c>
      <c r="J1795">
        <v>45.7</v>
      </c>
      <c r="K1795">
        <v>56.2</v>
      </c>
      <c r="L1795">
        <v>47.4</v>
      </c>
      <c r="M1795">
        <v>73.2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8.1</v>
      </c>
      <c r="W1795">
        <v>182.6</v>
      </c>
      <c r="X1795">
        <v>1023.2</v>
      </c>
      <c r="Y1795">
        <v>54.3</v>
      </c>
      <c r="Z1795">
        <v>6.8</v>
      </c>
      <c r="AA1795">
        <v>0</v>
      </c>
      <c r="AB1795">
        <v>0</v>
      </c>
      <c r="AC1795">
        <v>0</v>
      </c>
      <c r="AD1795">
        <v>0</v>
      </c>
      <c r="AE1795" t="s">
        <v>5456</v>
      </c>
      <c r="AF1795" t="s">
        <v>5457</v>
      </c>
      <c r="AG1795">
        <v>0.91</v>
      </c>
      <c r="AH1795" t="s">
        <v>36</v>
      </c>
      <c r="AI1795" t="s">
        <v>37</v>
      </c>
      <c r="AJ1795" t="s">
        <v>38</v>
      </c>
    </row>
    <row r="1796" spans="1:36" x14ac:dyDescent="0.25">
      <c r="A1796" t="s">
        <v>32</v>
      </c>
      <c r="B1796" t="s">
        <v>5458</v>
      </c>
      <c r="C1796">
        <f>YEAR(B1796)</f>
        <v>2004</v>
      </c>
      <c r="D1796">
        <v>62.7</v>
      </c>
      <c r="E1796">
        <v>55.5</v>
      </c>
      <c r="F1796">
        <v>58.9</v>
      </c>
      <c r="H1796" s="2">
        <f>IF(F1796-54.49&lt;=0,0,IF(F1796-54.49&lt;=1,1,2))</f>
        <v>2</v>
      </c>
      <c r="I1796">
        <v>62.7</v>
      </c>
      <c r="J1796">
        <v>55.5</v>
      </c>
      <c r="K1796">
        <v>58.9</v>
      </c>
      <c r="L1796">
        <v>50.1</v>
      </c>
      <c r="M1796">
        <v>73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9.1999999999999993</v>
      </c>
      <c r="W1796">
        <v>99.3</v>
      </c>
      <c r="X1796">
        <v>1018.9</v>
      </c>
      <c r="Y1796">
        <v>85.5</v>
      </c>
      <c r="Z1796">
        <v>6.8</v>
      </c>
      <c r="AA1796">
        <v>0</v>
      </c>
      <c r="AB1796">
        <v>0</v>
      </c>
      <c r="AC1796">
        <v>0</v>
      </c>
      <c r="AD1796">
        <v>0</v>
      </c>
      <c r="AE1796" t="s">
        <v>5459</v>
      </c>
      <c r="AF1796" t="s">
        <v>5460</v>
      </c>
      <c r="AG1796">
        <v>0.95</v>
      </c>
      <c r="AH1796" t="s">
        <v>36</v>
      </c>
      <c r="AI1796" t="s">
        <v>37</v>
      </c>
      <c r="AJ1796" t="s">
        <v>38</v>
      </c>
    </row>
    <row r="1797" spans="1:36" x14ac:dyDescent="0.25">
      <c r="A1797" t="s">
        <v>32</v>
      </c>
      <c r="B1797" t="s">
        <v>5461</v>
      </c>
      <c r="C1797">
        <f>YEAR(B1797)</f>
        <v>2004</v>
      </c>
      <c r="D1797">
        <v>59.1</v>
      </c>
      <c r="E1797">
        <v>57.3</v>
      </c>
      <c r="F1797">
        <v>58.1</v>
      </c>
      <c r="H1797" s="2">
        <f>IF(F1797-54.49&lt;=0,0,IF(F1797-54.49&lt;=1,1,2))</f>
        <v>2</v>
      </c>
      <c r="I1797">
        <v>59.1</v>
      </c>
      <c r="J1797">
        <v>57.3</v>
      </c>
      <c r="K1797">
        <v>58.1</v>
      </c>
      <c r="L1797">
        <v>48.4</v>
      </c>
      <c r="M1797">
        <v>70.5</v>
      </c>
      <c r="O1797">
        <v>0.02</v>
      </c>
      <c r="P1797">
        <v>100</v>
      </c>
      <c r="Q1797">
        <v>4.17</v>
      </c>
      <c r="R1797" t="s">
        <v>40</v>
      </c>
      <c r="S1797">
        <v>0</v>
      </c>
      <c r="T1797">
        <v>0</v>
      </c>
      <c r="U1797">
        <v>0</v>
      </c>
      <c r="V1797">
        <v>18.3</v>
      </c>
      <c r="W1797">
        <v>344.9</v>
      </c>
      <c r="X1797">
        <v>1020.2</v>
      </c>
      <c r="Y1797">
        <v>87.1</v>
      </c>
      <c r="Z1797">
        <v>6.6</v>
      </c>
      <c r="AA1797">
        <v>0</v>
      </c>
      <c r="AB1797">
        <v>0</v>
      </c>
      <c r="AC1797">
        <v>0</v>
      </c>
      <c r="AD1797">
        <v>0</v>
      </c>
      <c r="AE1797" t="s">
        <v>5462</v>
      </c>
      <c r="AF1797" t="s">
        <v>5463</v>
      </c>
      <c r="AG1797">
        <v>0.98</v>
      </c>
      <c r="AH1797" t="s">
        <v>56</v>
      </c>
      <c r="AI1797" t="s">
        <v>137</v>
      </c>
      <c r="AJ1797" t="s">
        <v>40</v>
      </c>
    </row>
    <row r="1798" spans="1:36" x14ac:dyDescent="0.25">
      <c r="A1798" t="s">
        <v>32</v>
      </c>
      <c r="B1798" t="s">
        <v>5464</v>
      </c>
      <c r="C1798">
        <f>YEAR(B1798)</f>
        <v>2004</v>
      </c>
      <c r="D1798">
        <v>57.3</v>
      </c>
      <c r="E1798">
        <v>55.5</v>
      </c>
      <c r="F1798">
        <v>56.4</v>
      </c>
      <c r="H1798" s="2">
        <f>IF(F1798-54.49&lt;=0,0,IF(F1798-54.49&lt;=1,1,2))</f>
        <v>2</v>
      </c>
      <c r="I1798">
        <v>57.3</v>
      </c>
      <c r="J1798">
        <v>55.5</v>
      </c>
      <c r="K1798">
        <v>56.4</v>
      </c>
      <c r="L1798">
        <v>41.1</v>
      </c>
      <c r="M1798">
        <v>56.5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20.8</v>
      </c>
      <c r="W1798">
        <v>317.10000000000002</v>
      </c>
      <c r="X1798">
        <v>1024.2</v>
      </c>
      <c r="Y1798">
        <v>80.400000000000006</v>
      </c>
      <c r="Z1798">
        <v>6.8</v>
      </c>
      <c r="AA1798">
        <v>0</v>
      </c>
      <c r="AB1798">
        <v>0</v>
      </c>
      <c r="AC1798">
        <v>0</v>
      </c>
      <c r="AD1798">
        <v>0</v>
      </c>
      <c r="AE1798" t="s">
        <v>5465</v>
      </c>
      <c r="AF1798" t="s">
        <v>5466</v>
      </c>
      <c r="AG1798">
        <v>0</v>
      </c>
      <c r="AH1798" t="s">
        <v>36</v>
      </c>
      <c r="AI1798" t="s">
        <v>37</v>
      </c>
      <c r="AJ1798" t="s">
        <v>38</v>
      </c>
    </row>
    <row r="1799" spans="1:36" x14ac:dyDescent="0.25">
      <c r="A1799" t="s">
        <v>32</v>
      </c>
      <c r="B1799" t="s">
        <v>5467</v>
      </c>
      <c r="C1799">
        <f>YEAR(B1799)</f>
        <v>2004</v>
      </c>
      <c r="D1799">
        <v>59.1</v>
      </c>
      <c r="E1799">
        <v>53.7</v>
      </c>
      <c r="F1799">
        <v>56.9</v>
      </c>
      <c r="H1799" s="2">
        <f>IF(F1799-54.49&lt;=0,0,IF(F1799-54.49&lt;=1,1,2))</f>
        <v>2</v>
      </c>
      <c r="I1799">
        <v>59.1</v>
      </c>
      <c r="J1799">
        <v>53.7</v>
      </c>
      <c r="K1799">
        <v>56.9</v>
      </c>
      <c r="L1799">
        <v>43</v>
      </c>
      <c r="M1799">
        <v>59.8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11.4</v>
      </c>
      <c r="W1799">
        <v>315.89999999999998</v>
      </c>
      <c r="X1799">
        <v>1023.7</v>
      </c>
      <c r="Y1799">
        <v>85</v>
      </c>
      <c r="Z1799">
        <v>6.8</v>
      </c>
      <c r="AA1799">
        <v>0</v>
      </c>
      <c r="AB1799">
        <v>0</v>
      </c>
      <c r="AC1799">
        <v>0</v>
      </c>
      <c r="AD1799">
        <v>0</v>
      </c>
      <c r="AE1799" t="s">
        <v>5468</v>
      </c>
      <c r="AF1799" t="s">
        <v>5469</v>
      </c>
      <c r="AG1799">
        <v>0.05</v>
      </c>
      <c r="AH1799" t="s">
        <v>36</v>
      </c>
      <c r="AI1799" t="s">
        <v>37</v>
      </c>
      <c r="AJ1799" t="s">
        <v>38</v>
      </c>
    </row>
    <row r="1800" spans="1:36" x14ac:dyDescent="0.25">
      <c r="A1800" t="s">
        <v>32</v>
      </c>
      <c r="B1800" t="s">
        <v>5470</v>
      </c>
      <c r="C1800">
        <f>YEAR(B1800)</f>
        <v>2004</v>
      </c>
      <c r="D1800">
        <v>60.9</v>
      </c>
      <c r="E1800">
        <v>53.7</v>
      </c>
      <c r="F1800">
        <v>57.5</v>
      </c>
      <c r="H1800" s="2">
        <f>IF(F1800-54.49&lt;=0,0,IF(F1800-54.49&lt;=1,1,2))</f>
        <v>2</v>
      </c>
      <c r="I1800">
        <v>60.9</v>
      </c>
      <c r="J1800">
        <v>53.7</v>
      </c>
      <c r="K1800">
        <v>57.5</v>
      </c>
      <c r="L1800">
        <v>43.1</v>
      </c>
      <c r="M1800">
        <v>58.8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23</v>
      </c>
      <c r="W1800">
        <v>325.3</v>
      </c>
      <c r="X1800">
        <v>1022.5</v>
      </c>
      <c r="Y1800">
        <v>62.2</v>
      </c>
      <c r="Z1800">
        <v>6.8</v>
      </c>
      <c r="AA1800">
        <v>0</v>
      </c>
      <c r="AB1800">
        <v>0</v>
      </c>
      <c r="AC1800">
        <v>0</v>
      </c>
      <c r="AD1800">
        <v>0</v>
      </c>
      <c r="AE1800" t="s">
        <v>5471</v>
      </c>
      <c r="AF1800" t="s">
        <v>5472</v>
      </c>
      <c r="AG1800">
        <v>0.08</v>
      </c>
      <c r="AH1800" t="s">
        <v>36</v>
      </c>
      <c r="AI1800" t="s">
        <v>37</v>
      </c>
      <c r="AJ1800" t="s">
        <v>38</v>
      </c>
    </row>
    <row r="1801" spans="1:36" x14ac:dyDescent="0.25">
      <c r="A1801" t="s">
        <v>32</v>
      </c>
      <c r="B1801" t="s">
        <v>5473</v>
      </c>
      <c r="C1801">
        <f>YEAR(B1801)</f>
        <v>2004</v>
      </c>
      <c r="D1801">
        <v>55.5</v>
      </c>
      <c r="E1801">
        <v>51.9</v>
      </c>
      <c r="F1801">
        <v>54.3</v>
      </c>
      <c r="H1801" s="2">
        <f>IF(F1801-54.49&lt;=0,0,IF(F1801-54.49&lt;=1,1,2))</f>
        <v>0</v>
      </c>
      <c r="I1801">
        <v>55.5</v>
      </c>
      <c r="J1801">
        <v>51.9</v>
      </c>
      <c r="K1801">
        <v>54.3</v>
      </c>
      <c r="L1801">
        <v>37.200000000000003</v>
      </c>
      <c r="M1801">
        <v>52.4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23</v>
      </c>
      <c r="W1801">
        <v>321.39999999999998</v>
      </c>
      <c r="X1801">
        <v>1024.2</v>
      </c>
      <c r="Y1801">
        <v>85</v>
      </c>
      <c r="Z1801">
        <v>6.8</v>
      </c>
      <c r="AA1801">
        <v>0</v>
      </c>
      <c r="AB1801">
        <v>0</v>
      </c>
      <c r="AC1801">
        <v>0</v>
      </c>
      <c r="AD1801">
        <v>0</v>
      </c>
      <c r="AE1801" t="s">
        <v>5474</v>
      </c>
      <c r="AF1801" t="s">
        <v>5475</v>
      </c>
      <c r="AG1801">
        <v>0.12</v>
      </c>
      <c r="AH1801" t="s">
        <v>36</v>
      </c>
      <c r="AI1801" t="s">
        <v>37</v>
      </c>
      <c r="AJ1801" t="s">
        <v>38</v>
      </c>
    </row>
    <row r="1802" spans="1:36" x14ac:dyDescent="0.25">
      <c r="A1802" t="s">
        <v>32</v>
      </c>
      <c r="B1802" t="s">
        <v>5476</v>
      </c>
      <c r="C1802">
        <f>YEAR(B1802)</f>
        <v>2004</v>
      </c>
      <c r="D1802">
        <v>53.7</v>
      </c>
      <c r="E1802">
        <v>46.5</v>
      </c>
      <c r="F1802">
        <v>52.1</v>
      </c>
      <c r="H1802" s="2">
        <f>IF(F1802-54.49&lt;=0,0,IF(F1802-54.49&lt;=1,1,2))</f>
        <v>0</v>
      </c>
      <c r="I1802">
        <v>53.7</v>
      </c>
      <c r="J1802">
        <v>43.6</v>
      </c>
      <c r="K1802">
        <v>51.8</v>
      </c>
      <c r="L1802">
        <v>36.4</v>
      </c>
      <c r="M1802">
        <v>55.4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18.3</v>
      </c>
      <c r="W1802">
        <v>319</v>
      </c>
      <c r="X1802">
        <v>1024.7</v>
      </c>
      <c r="Y1802">
        <v>81.7</v>
      </c>
      <c r="Z1802">
        <v>6.8</v>
      </c>
      <c r="AA1802">
        <v>0</v>
      </c>
      <c r="AB1802">
        <v>0</v>
      </c>
      <c r="AC1802">
        <v>0</v>
      </c>
      <c r="AD1802">
        <v>0</v>
      </c>
      <c r="AE1802" t="s">
        <v>5477</v>
      </c>
      <c r="AF1802" t="s">
        <v>5478</v>
      </c>
      <c r="AG1802">
        <v>0.15</v>
      </c>
      <c r="AH1802" t="s">
        <v>36</v>
      </c>
      <c r="AI1802" t="s">
        <v>37</v>
      </c>
      <c r="AJ1802" t="s">
        <v>38</v>
      </c>
    </row>
    <row r="1803" spans="1:36" x14ac:dyDescent="0.25">
      <c r="A1803" t="s">
        <v>32</v>
      </c>
      <c r="B1803" t="s">
        <v>5479</v>
      </c>
      <c r="C1803">
        <f>YEAR(B1803)</f>
        <v>2004</v>
      </c>
      <c r="D1803">
        <v>62.7</v>
      </c>
      <c r="E1803">
        <v>42.9</v>
      </c>
      <c r="F1803">
        <v>53.1</v>
      </c>
      <c r="H1803" s="2">
        <f>IF(F1803-54.49&lt;=0,0,IF(F1803-54.49&lt;=1,1,2))</f>
        <v>0</v>
      </c>
      <c r="I1803">
        <v>62.7</v>
      </c>
      <c r="J1803">
        <v>38.700000000000003</v>
      </c>
      <c r="K1803">
        <v>51.5</v>
      </c>
      <c r="L1803">
        <v>42.7</v>
      </c>
      <c r="M1803">
        <v>68.599999999999994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20.8</v>
      </c>
      <c r="W1803">
        <v>155.1</v>
      </c>
      <c r="X1803">
        <v>1020.5</v>
      </c>
      <c r="Y1803">
        <v>76.7</v>
      </c>
      <c r="Z1803">
        <v>6.8</v>
      </c>
      <c r="AA1803">
        <v>0</v>
      </c>
      <c r="AB1803">
        <v>0</v>
      </c>
      <c r="AC1803">
        <v>0</v>
      </c>
      <c r="AD1803">
        <v>0</v>
      </c>
      <c r="AE1803" t="s">
        <v>5480</v>
      </c>
      <c r="AF1803" t="s">
        <v>5481</v>
      </c>
      <c r="AG1803">
        <v>0.18</v>
      </c>
      <c r="AH1803" t="s">
        <v>36</v>
      </c>
      <c r="AI1803" t="s">
        <v>37</v>
      </c>
      <c r="AJ1803" t="s">
        <v>38</v>
      </c>
    </row>
    <row r="1804" spans="1:36" x14ac:dyDescent="0.25">
      <c r="A1804" t="s">
        <v>32</v>
      </c>
      <c r="B1804" t="s">
        <v>5482</v>
      </c>
      <c r="C1804">
        <f>YEAR(B1804)</f>
        <v>2004</v>
      </c>
      <c r="D1804">
        <v>59.1</v>
      </c>
      <c r="E1804">
        <v>53.7</v>
      </c>
      <c r="F1804">
        <v>56.3</v>
      </c>
      <c r="H1804" s="2">
        <f>IF(F1804-54.49&lt;=0,0,IF(F1804-54.49&lt;=1,1,2))</f>
        <v>2</v>
      </c>
      <c r="I1804">
        <v>59.1</v>
      </c>
      <c r="J1804">
        <v>53.7</v>
      </c>
      <c r="K1804">
        <v>56.3</v>
      </c>
      <c r="L1804">
        <v>50.2</v>
      </c>
      <c r="M1804">
        <v>80.2</v>
      </c>
      <c r="O1804">
        <v>2.5590000000000002</v>
      </c>
      <c r="P1804">
        <v>100</v>
      </c>
      <c r="Q1804">
        <v>12.5</v>
      </c>
      <c r="R1804" t="s">
        <v>40</v>
      </c>
      <c r="S1804">
        <v>0</v>
      </c>
      <c r="T1804">
        <v>0</v>
      </c>
      <c r="U1804">
        <v>0</v>
      </c>
      <c r="V1804">
        <v>23</v>
      </c>
      <c r="W1804">
        <v>165</v>
      </c>
      <c r="X1804">
        <v>1008.9</v>
      </c>
      <c r="Y1804">
        <v>93.3</v>
      </c>
      <c r="Z1804">
        <v>6.6</v>
      </c>
      <c r="AA1804">
        <v>0</v>
      </c>
      <c r="AB1804">
        <v>0</v>
      </c>
      <c r="AC1804">
        <v>0</v>
      </c>
      <c r="AD1804">
        <v>0</v>
      </c>
      <c r="AE1804" t="s">
        <v>5483</v>
      </c>
      <c r="AF1804" t="s">
        <v>5484</v>
      </c>
      <c r="AG1804">
        <v>0.25</v>
      </c>
      <c r="AH1804" t="s">
        <v>43</v>
      </c>
      <c r="AI1804" t="s">
        <v>48</v>
      </c>
      <c r="AJ1804" t="s">
        <v>40</v>
      </c>
    </row>
    <row r="1805" spans="1:36" x14ac:dyDescent="0.25">
      <c r="A1805" t="s">
        <v>32</v>
      </c>
      <c r="B1805" t="s">
        <v>5485</v>
      </c>
      <c r="C1805">
        <f>YEAR(B1805)</f>
        <v>2004</v>
      </c>
      <c r="D1805">
        <v>60.9</v>
      </c>
      <c r="E1805">
        <v>50.1</v>
      </c>
      <c r="F1805">
        <v>56.4</v>
      </c>
      <c r="H1805" s="2">
        <f>IF(F1805-54.49&lt;=0,0,IF(F1805-54.49&lt;=1,1,2))</f>
        <v>2</v>
      </c>
      <c r="I1805">
        <v>60.9</v>
      </c>
      <c r="J1805">
        <v>50.1</v>
      </c>
      <c r="K1805">
        <v>56.4</v>
      </c>
      <c r="L1805">
        <v>46.9</v>
      </c>
      <c r="M1805">
        <v>71.3</v>
      </c>
      <c r="O1805">
        <v>7.8E-2</v>
      </c>
      <c r="P1805">
        <v>100</v>
      </c>
      <c r="Q1805">
        <v>8.33</v>
      </c>
      <c r="R1805" t="s">
        <v>40</v>
      </c>
      <c r="S1805">
        <v>0</v>
      </c>
      <c r="T1805">
        <v>0</v>
      </c>
      <c r="U1805">
        <v>0</v>
      </c>
      <c r="V1805">
        <v>18.3</v>
      </c>
      <c r="W1805">
        <v>180.5</v>
      </c>
      <c r="X1805">
        <v>1001.1</v>
      </c>
      <c r="Y1805">
        <v>79.099999999999994</v>
      </c>
      <c r="Z1805">
        <v>6.8</v>
      </c>
      <c r="AA1805">
        <v>0</v>
      </c>
      <c r="AB1805">
        <v>0</v>
      </c>
      <c r="AC1805">
        <v>0</v>
      </c>
      <c r="AD1805">
        <v>0</v>
      </c>
      <c r="AE1805" t="s">
        <v>5486</v>
      </c>
      <c r="AF1805" t="s">
        <v>5487</v>
      </c>
      <c r="AG1805">
        <v>0.25</v>
      </c>
      <c r="AH1805" t="s">
        <v>56</v>
      </c>
      <c r="AI1805" t="s">
        <v>101</v>
      </c>
      <c r="AJ1805" t="s">
        <v>40</v>
      </c>
    </row>
    <row r="1806" spans="1:36" x14ac:dyDescent="0.25">
      <c r="A1806" t="s">
        <v>32</v>
      </c>
      <c r="B1806" t="s">
        <v>5488</v>
      </c>
      <c r="C1806">
        <f>YEAR(B1806)</f>
        <v>2004</v>
      </c>
      <c r="D1806">
        <v>62.7</v>
      </c>
      <c r="E1806">
        <v>53.7</v>
      </c>
      <c r="F1806">
        <v>57.5</v>
      </c>
      <c r="H1806" s="2">
        <f>IF(F1806-54.49&lt;=0,0,IF(F1806-54.49&lt;=1,1,2))</f>
        <v>2</v>
      </c>
      <c r="I1806">
        <v>62.7</v>
      </c>
      <c r="J1806">
        <v>53.7</v>
      </c>
      <c r="K1806">
        <v>57.5</v>
      </c>
      <c r="L1806">
        <v>46.8</v>
      </c>
      <c r="M1806">
        <v>68.400000000000006</v>
      </c>
      <c r="O1806">
        <v>0.161</v>
      </c>
      <c r="P1806">
        <v>100</v>
      </c>
      <c r="Q1806">
        <v>4.17</v>
      </c>
      <c r="R1806" t="s">
        <v>40</v>
      </c>
      <c r="S1806">
        <v>0</v>
      </c>
      <c r="T1806">
        <v>0</v>
      </c>
      <c r="U1806">
        <v>0</v>
      </c>
      <c r="V1806">
        <v>13.9</v>
      </c>
      <c r="W1806">
        <v>225.8</v>
      </c>
      <c r="X1806">
        <v>1008.5</v>
      </c>
      <c r="Y1806">
        <v>64.2</v>
      </c>
      <c r="Z1806">
        <v>6.6</v>
      </c>
      <c r="AA1806">
        <v>0</v>
      </c>
      <c r="AB1806">
        <v>0</v>
      </c>
      <c r="AC1806">
        <v>0</v>
      </c>
      <c r="AD1806">
        <v>0</v>
      </c>
      <c r="AE1806" t="s">
        <v>5489</v>
      </c>
      <c r="AF1806" t="s">
        <v>5490</v>
      </c>
      <c r="AG1806">
        <v>0.28999999999999998</v>
      </c>
      <c r="AH1806" t="s">
        <v>56</v>
      </c>
      <c r="AI1806" t="s">
        <v>137</v>
      </c>
      <c r="AJ1806" t="s">
        <v>40</v>
      </c>
    </row>
    <row r="1807" spans="1:36" x14ac:dyDescent="0.25">
      <c r="A1807" t="s">
        <v>32</v>
      </c>
      <c r="B1807" t="s">
        <v>5491</v>
      </c>
      <c r="C1807">
        <f>YEAR(B1807)</f>
        <v>2004</v>
      </c>
      <c r="D1807">
        <v>60.9</v>
      </c>
      <c r="E1807">
        <v>53.7</v>
      </c>
      <c r="F1807">
        <v>57.6</v>
      </c>
      <c r="H1807" s="2">
        <f>IF(F1807-54.49&lt;=0,0,IF(F1807-54.49&lt;=1,1,2))</f>
        <v>2</v>
      </c>
      <c r="I1807">
        <v>60.9</v>
      </c>
      <c r="J1807">
        <v>53.7</v>
      </c>
      <c r="K1807">
        <v>57.6</v>
      </c>
      <c r="L1807">
        <v>49</v>
      </c>
      <c r="M1807">
        <v>73.2</v>
      </c>
      <c r="O1807">
        <v>3.9E-2</v>
      </c>
      <c r="P1807">
        <v>100</v>
      </c>
      <c r="Q1807">
        <v>4.17</v>
      </c>
      <c r="R1807" t="s">
        <v>40</v>
      </c>
      <c r="S1807">
        <v>0</v>
      </c>
      <c r="T1807">
        <v>0</v>
      </c>
      <c r="U1807">
        <v>0</v>
      </c>
      <c r="V1807">
        <v>15</v>
      </c>
      <c r="W1807">
        <v>164.3</v>
      </c>
      <c r="X1807">
        <v>1012.3</v>
      </c>
      <c r="Y1807">
        <v>60.9</v>
      </c>
      <c r="Z1807">
        <v>6.8</v>
      </c>
      <c r="AA1807">
        <v>0</v>
      </c>
      <c r="AB1807">
        <v>0</v>
      </c>
      <c r="AC1807">
        <v>0</v>
      </c>
      <c r="AD1807">
        <v>0</v>
      </c>
      <c r="AE1807" t="s">
        <v>5492</v>
      </c>
      <c r="AF1807" t="s">
        <v>5493</v>
      </c>
      <c r="AG1807">
        <v>0.32</v>
      </c>
      <c r="AH1807" t="s">
        <v>56</v>
      </c>
      <c r="AI1807" t="s">
        <v>61</v>
      </c>
      <c r="AJ1807" t="s">
        <v>40</v>
      </c>
    </row>
    <row r="1808" spans="1:36" x14ac:dyDescent="0.25">
      <c r="A1808" t="s">
        <v>32</v>
      </c>
      <c r="B1808" t="s">
        <v>5494</v>
      </c>
      <c r="C1808">
        <f>YEAR(B1808)</f>
        <v>2004</v>
      </c>
      <c r="D1808">
        <v>64.5</v>
      </c>
      <c r="E1808">
        <v>53.7</v>
      </c>
      <c r="F1808">
        <v>57.8</v>
      </c>
      <c r="H1808" s="2">
        <f>IF(F1808-54.49&lt;=0,0,IF(F1808-54.49&lt;=1,1,2))</f>
        <v>2</v>
      </c>
      <c r="I1808">
        <v>64.5</v>
      </c>
      <c r="J1808">
        <v>53.7</v>
      </c>
      <c r="K1808">
        <v>57.8</v>
      </c>
      <c r="L1808">
        <v>50.5</v>
      </c>
      <c r="M1808">
        <v>77.599999999999994</v>
      </c>
      <c r="O1808">
        <v>0.252</v>
      </c>
      <c r="P1808">
        <v>100</v>
      </c>
      <c r="Q1808">
        <v>8.33</v>
      </c>
      <c r="R1808" t="s">
        <v>40</v>
      </c>
      <c r="S1808">
        <v>0</v>
      </c>
      <c r="T1808">
        <v>0</v>
      </c>
      <c r="U1808">
        <v>0</v>
      </c>
      <c r="V1808">
        <v>18.3</v>
      </c>
      <c r="W1808">
        <v>198.3</v>
      </c>
      <c r="X1808">
        <v>1012.8</v>
      </c>
      <c r="Y1808">
        <v>79.599999999999994</v>
      </c>
      <c r="Z1808">
        <v>6.3</v>
      </c>
      <c r="AA1808">
        <v>0</v>
      </c>
      <c r="AB1808">
        <v>0</v>
      </c>
      <c r="AC1808">
        <v>0</v>
      </c>
      <c r="AD1808">
        <v>0</v>
      </c>
      <c r="AE1808" t="s">
        <v>5495</v>
      </c>
      <c r="AF1808" t="s">
        <v>5496</v>
      </c>
      <c r="AG1808">
        <v>0.36</v>
      </c>
      <c r="AH1808" t="s">
        <v>56</v>
      </c>
      <c r="AI1808" t="s">
        <v>101</v>
      </c>
      <c r="AJ1808" t="s">
        <v>40</v>
      </c>
    </row>
    <row r="1809" spans="1:36" x14ac:dyDescent="0.25">
      <c r="A1809" t="s">
        <v>32</v>
      </c>
      <c r="B1809" t="s">
        <v>5497</v>
      </c>
      <c r="C1809">
        <f>YEAR(B1809)</f>
        <v>2004</v>
      </c>
      <c r="D1809">
        <v>57.3</v>
      </c>
      <c r="E1809">
        <v>48.3</v>
      </c>
      <c r="F1809">
        <v>53.1</v>
      </c>
      <c r="H1809" s="2">
        <f>IF(F1809-54.49&lt;=0,0,IF(F1809-54.49&lt;=1,1,2))</f>
        <v>0</v>
      </c>
      <c r="I1809">
        <v>57.3</v>
      </c>
      <c r="J1809">
        <v>47.4</v>
      </c>
      <c r="K1809">
        <v>53</v>
      </c>
      <c r="L1809">
        <v>49.6</v>
      </c>
      <c r="M1809">
        <v>88.4</v>
      </c>
      <c r="O1809">
        <v>1.3819999999999999</v>
      </c>
      <c r="P1809">
        <v>100</v>
      </c>
      <c r="Q1809">
        <v>16.670000000000002</v>
      </c>
      <c r="R1809" t="s">
        <v>40</v>
      </c>
      <c r="S1809">
        <v>0</v>
      </c>
      <c r="T1809">
        <v>0</v>
      </c>
      <c r="U1809">
        <v>0</v>
      </c>
      <c r="V1809">
        <v>9.1999999999999993</v>
      </c>
      <c r="W1809">
        <v>212.3</v>
      </c>
      <c r="X1809">
        <v>1013.6</v>
      </c>
      <c r="Y1809">
        <v>93</v>
      </c>
      <c r="Z1809">
        <v>6</v>
      </c>
      <c r="AA1809">
        <v>0</v>
      </c>
      <c r="AB1809">
        <v>0</v>
      </c>
      <c r="AC1809">
        <v>0</v>
      </c>
      <c r="AD1809">
        <v>0</v>
      </c>
      <c r="AE1809" t="s">
        <v>5498</v>
      </c>
      <c r="AF1809" t="s">
        <v>5499</v>
      </c>
      <c r="AG1809">
        <v>0.39</v>
      </c>
      <c r="AH1809" t="s">
        <v>43</v>
      </c>
      <c r="AI1809" t="s">
        <v>48</v>
      </c>
      <c r="AJ1809" t="s">
        <v>40</v>
      </c>
    </row>
    <row r="1810" spans="1:36" x14ac:dyDescent="0.25">
      <c r="A1810" t="s">
        <v>32</v>
      </c>
      <c r="B1810" t="s">
        <v>5500</v>
      </c>
      <c r="C1810">
        <f>YEAR(B1810)</f>
        <v>2004</v>
      </c>
      <c r="D1810">
        <v>55.5</v>
      </c>
      <c r="E1810">
        <v>46.5</v>
      </c>
      <c r="F1810">
        <v>50.9</v>
      </c>
      <c r="H1810" s="2">
        <f>IF(F1810-54.49&lt;=0,0,IF(F1810-54.49&lt;=1,1,2))</f>
        <v>0</v>
      </c>
      <c r="I1810">
        <v>55.5</v>
      </c>
      <c r="J1810">
        <v>42.5</v>
      </c>
      <c r="K1810">
        <v>49.9</v>
      </c>
      <c r="L1810">
        <v>43.6</v>
      </c>
      <c r="M1810">
        <v>77.599999999999994</v>
      </c>
      <c r="O1810">
        <v>0.48099999999999998</v>
      </c>
      <c r="P1810">
        <v>100</v>
      </c>
      <c r="Q1810">
        <v>8.33</v>
      </c>
      <c r="R1810" t="s">
        <v>40</v>
      </c>
      <c r="S1810">
        <v>0</v>
      </c>
      <c r="T1810">
        <v>0</v>
      </c>
      <c r="U1810">
        <v>0</v>
      </c>
      <c r="V1810">
        <v>19.5</v>
      </c>
      <c r="W1810">
        <v>286.8</v>
      </c>
      <c r="X1810">
        <v>1013.2</v>
      </c>
      <c r="Y1810">
        <v>87</v>
      </c>
      <c r="Z1810">
        <v>6.3</v>
      </c>
      <c r="AA1810">
        <v>0</v>
      </c>
      <c r="AB1810">
        <v>0</v>
      </c>
      <c r="AC1810">
        <v>0</v>
      </c>
      <c r="AD1810">
        <v>0</v>
      </c>
      <c r="AE1810" t="s">
        <v>5501</v>
      </c>
      <c r="AF1810" t="s">
        <v>5502</v>
      </c>
      <c r="AG1810">
        <v>0.42</v>
      </c>
      <c r="AH1810" t="s">
        <v>56</v>
      </c>
      <c r="AI1810" t="s">
        <v>101</v>
      </c>
      <c r="AJ1810" t="s">
        <v>40</v>
      </c>
    </row>
    <row r="1811" spans="1:36" x14ac:dyDescent="0.25">
      <c r="A1811" t="s">
        <v>32</v>
      </c>
      <c r="B1811" t="s">
        <v>5503</v>
      </c>
      <c r="C1811">
        <f>YEAR(B1811)</f>
        <v>2004</v>
      </c>
      <c r="D1811">
        <v>60.9</v>
      </c>
      <c r="E1811">
        <v>46.5</v>
      </c>
      <c r="F1811">
        <v>55</v>
      </c>
      <c r="H1811" s="2">
        <f>IF(F1811-54.49&lt;=0,0,IF(F1811-54.49&lt;=1,1,2))</f>
        <v>1</v>
      </c>
      <c r="I1811">
        <v>60.9</v>
      </c>
      <c r="J1811">
        <v>41.2</v>
      </c>
      <c r="K1811">
        <v>54.4</v>
      </c>
      <c r="L1811">
        <v>40.799999999999997</v>
      </c>
      <c r="M1811">
        <v>59.7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17.2</v>
      </c>
      <c r="W1811">
        <v>313</v>
      </c>
      <c r="X1811">
        <v>1018.6</v>
      </c>
      <c r="Y1811">
        <v>45.7</v>
      </c>
      <c r="Z1811">
        <v>6.8</v>
      </c>
      <c r="AA1811">
        <v>0</v>
      </c>
      <c r="AB1811">
        <v>0</v>
      </c>
      <c r="AC1811">
        <v>0</v>
      </c>
      <c r="AD1811">
        <v>0</v>
      </c>
      <c r="AE1811" t="s">
        <v>5504</v>
      </c>
      <c r="AF1811" t="s">
        <v>5505</v>
      </c>
      <c r="AG1811">
        <v>0.46</v>
      </c>
      <c r="AH1811" t="s">
        <v>36</v>
      </c>
      <c r="AI1811" t="s">
        <v>37</v>
      </c>
      <c r="AJ1811" t="s">
        <v>38</v>
      </c>
    </row>
    <row r="1812" spans="1:36" x14ac:dyDescent="0.25">
      <c r="A1812" t="s">
        <v>32</v>
      </c>
      <c r="B1812" t="s">
        <v>5506</v>
      </c>
      <c r="C1812">
        <f>YEAR(B1812)</f>
        <v>2004</v>
      </c>
      <c r="D1812">
        <v>62.7</v>
      </c>
      <c r="E1812">
        <v>44.7</v>
      </c>
      <c r="F1812">
        <v>55.6</v>
      </c>
      <c r="H1812" s="2">
        <f>IF(F1812-54.49&lt;=0,0,IF(F1812-54.49&lt;=1,1,2))</f>
        <v>2</v>
      </c>
      <c r="I1812">
        <v>62.7</v>
      </c>
      <c r="J1812">
        <v>38.9</v>
      </c>
      <c r="K1812">
        <v>54.7</v>
      </c>
      <c r="L1812">
        <v>43.4</v>
      </c>
      <c r="M1812">
        <v>64.3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28.9</v>
      </c>
      <c r="W1812">
        <v>161.80000000000001</v>
      </c>
      <c r="X1812">
        <v>1021</v>
      </c>
      <c r="Y1812">
        <v>80.599999999999994</v>
      </c>
      <c r="Z1812">
        <v>6.6</v>
      </c>
      <c r="AA1812">
        <v>0</v>
      </c>
      <c r="AB1812">
        <v>0</v>
      </c>
      <c r="AC1812">
        <v>0</v>
      </c>
      <c r="AD1812">
        <v>0</v>
      </c>
      <c r="AE1812" t="s">
        <v>5507</v>
      </c>
      <c r="AF1812" t="s">
        <v>5508</v>
      </c>
      <c r="AG1812">
        <v>0.5</v>
      </c>
      <c r="AH1812" t="s">
        <v>36</v>
      </c>
      <c r="AI1812" t="s">
        <v>37</v>
      </c>
      <c r="AJ1812" t="s">
        <v>38</v>
      </c>
    </row>
    <row r="1813" spans="1:36" x14ac:dyDescent="0.25">
      <c r="A1813" t="s">
        <v>32</v>
      </c>
      <c r="B1813" t="s">
        <v>5509</v>
      </c>
      <c r="C1813">
        <f>YEAR(B1813)</f>
        <v>2004</v>
      </c>
      <c r="D1813">
        <v>64.5</v>
      </c>
      <c r="E1813">
        <v>59.1</v>
      </c>
      <c r="F1813">
        <v>61.1</v>
      </c>
      <c r="H1813" s="2">
        <f>IF(F1813-54.49&lt;=0,0,IF(F1813-54.49&lt;=1,1,2))</f>
        <v>2</v>
      </c>
      <c r="I1813">
        <v>64.5</v>
      </c>
      <c r="J1813">
        <v>59.1</v>
      </c>
      <c r="K1813">
        <v>61.1</v>
      </c>
      <c r="L1813">
        <v>48.8</v>
      </c>
      <c r="M1813">
        <v>64.400000000000006</v>
      </c>
      <c r="O1813">
        <v>7.8E-2</v>
      </c>
      <c r="P1813">
        <v>100</v>
      </c>
      <c r="Q1813">
        <v>8.33</v>
      </c>
      <c r="R1813" t="s">
        <v>40</v>
      </c>
      <c r="S1813">
        <v>0</v>
      </c>
      <c r="T1813">
        <v>0</v>
      </c>
      <c r="U1813">
        <v>0</v>
      </c>
      <c r="V1813">
        <v>30</v>
      </c>
      <c r="W1813">
        <v>169.5</v>
      </c>
      <c r="X1813">
        <v>1023.1</v>
      </c>
      <c r="Y1813">
        <v>92.5</v>
      </c>
      <c r="Z1813">
        <v>6.8</v>
      </c>
      <c r="AA1813">
        <v>0</v>
      </c>
      <c r="AB1813">
        <v>0</v>
      </c>
      <c r="AC1813">
        <v>0</v>
      </c>
      <c r="AD1813">
        <v>0</v>
      </c>
      <c r="AE1813" t="s">
        <v>5510</v>
      </c>
      <c r="AF1813" t="s">
        <v>5511</v>
      </c>
      <c r="AG1813">
        <v>0.53</v>
      </c>
      <c r="AH1813" t="s">
        <v>43</v>
      </c>
      <c r="AI1813" t="s">
        <v>52</v>
      </c>
      <c r="AJ1813" t="s">
        <v>40</v>
      </c>
    </row>
    <row r="1814" spans="1:36" x14ac:dyDescent="0.25">
      <c r="A1814" t="s">
        <v>32</v>
      </c>
      <c r="B1814" t="s">
        <v>5512</v>
      </c>
      <c r="C1814">
        <f>YEAR(B1814)</f>
        <v>2004</v>
      </c>
      <c r="D1814">
        <v>64.5</v>
      </c>
      <c r="E1814">
        <v>60.9</v>
      </c>
      <c r="F1814">
        <v>62.8</v>
      </c>
      <c r="H1814" s="2">
        <f>IF(F1814-54.49&lt;=0,0,IF(F1814-54.49&lt;=1,1,2))</f>
        <v>2</v>
      </c>
      <c r="I1814">
        <v>64.5</v>
      </c>
      <c r="J1814">
        <v>60.9</v>
      </c>
      <c r="K1814">
        <v>62.8</v>
      </c>
      <c r="L1814">
        <v>51.4</v>
      </c>
      <c r="M1814">
        <v>66.400000000000006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32.200000000000003</v>
      </c>
      <c r="W1814">
        <v>168.9</v>
      </c>
      <c r="X1814">
        <v>1019</v>
      </c>
      <c r="Y1814">
        <v>91.3</v>
      </c>
      <c r="Z1814">
        <v>6.8</v>
      </c>
      <c r="AA1814">
        <v>0</v>
      </c>
      <c r="AB1814">
        <v>0</v>
      </c>
      <c r="AC1814">
        <v>0</v>
      </c>
      <c r="AD1814">
        <v>0</v>
      </c>
      <c r="AE1814" t="s">
        <v>5513</v>
      </c>
      <c r="AF1814" t="s">
        <v>5514</v>
      </c>
      <c r="AG1814">
        <v>0.56000000000000005</v>
      </c>
      <c r="AH1814" t="s">
        <v>88</v>
      </c>
      <c r="AI1814" t="s">
        <v>89</v>
      </c>
      <c r="AJ1814" t="s">
        <v>344</v>
      </c>
    </row>
    <row r="1815" spans="1:36" x14ac:dyDescent="0.25">
      <c r="A1815" t="s">
        <v>32</v>
      </c>
      <c r="B1815" t="s">
        <v>5515</v>
      </c>
      <c r="C1815">
        <f>YEAR(B1815)</f>
        <v>2004</v>
      </c>
      <c r="D1815">
        <v>68.099999999999994</v>
      </c>
      <c r="E1815">
        <v>50.1</v>
      </c>
      <c r="F1815">
        <v>59.7</v>
      </c>
      <c r="H1815" s="2">
        <f>IF(F1815-54.49&lt;=0,0,IF(F1815-54.49&lt;=1,1,2))</f>
        <v>2</v>
      </c>
      <c r="I1815">
        <v>68.099999999999994</v>
      </c>
      <c r="J1815">
        <v>50.1</v>
      </c>
      <c r="K1815">
        <v>59.7</v>
      </c>
      <c r="L1815">
        <v>47.3</v>
      </c>
      <c r="M1815">
        <v>63.8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27.5</v>
      </c>
      <c r="W1815">
        <v>184.4</v>
      </c>
      <c r="X1815">
        <v>1009.9</v>
      </c>
      <c r="Y1815">
        <v>61.4</v>
      </c>
      <c r="Z1815">
        <v>6.8</v>
      </c>
      <c r="AA1815">
        <v>0</v>
      </c>
      <c r="AB1815">
        <v>0</v>
      </c>
      <c r="AC1815">
        <v>0</v>
      </c>
      <c r="AD1815">
        <v>0</v>
      </c>
      <c r="AE1815" t="s">
        <v>5516</v>
      </c>
      <c r="AF1815" t="s">
        <v>5517</v>
      </c>
      <c r="AG1815">
        <v>0.59</v>
      </c>
      <c r="AH1815" t="s">
        <v>36</v>
      </c>
      <c r="AI1815" t="s">
        <v>37</v>
      </c>
      <c r="AJ1815" t="s">
        <v>38</v>
      </c>
    </row>
    <row r="1816" spans="1:36" x14ac:dyDescent="0.25">
      <c r="A1816" t="s">
        <v>32</v>
      </c>
      <c r="B1816" t="s">
        <v>5518</v>
      </c>
      <c r="C1816">
        <f>YEAR(B1816)</f>
        <v>2004</v>
      </c>
      <c r="D1816">
        <v>64.5</v>
      </c>
      <c r="E1816">
        <v>50.1</v>
      </c>
      <c r="F1816">
        <v>55.7</v>
      </c>
      <c r="H1816" s="2">
        <f>IF(F1816-54.49&lt;=0,0,IF(F1816-54.49&lt;=1,1,2))</f>
        <v>2</v>
      </c>
      <c r="I1816">
        <v>64.5</v>
      </c>
      <c r="J1816">
        <v>50.1</v>
      </c>
      <c r="K1816">
        <v>55.7</v>
      </c>
      <c r="L1816">
        <v>46.8</v>
      </c>
      <c r="M1816">
        <v>73.099999999999994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16.100000000000001</v>
      </c>
      <c r="W1816">
        <v>163.5</v>
      </c>
      <c r="X1816">
        <v>1015.6</v>
      </c>
      <c r="Y1816">
        <v>33.5</v>
      </c>
      <c r="Z1816">
        <v>6.8</v>
      </c>
      <c r="AA1816">
        <v>0</v>
      </c>
      <c r="AB1816">
        <v>0</v>
      </c>
      <c r="AC1816">
        <v>0</v>
      </c>
      <c r="AD1816">
        <v>0</v>
      </c>
      <c r="AE1816" t="s">
        <v>5519</v>
      </c>
      <c r="AF1816" t="s">
        <v>5520</v>
      </c>
      <c r="AG1816">
        <v>0.63</v>
      </c>
      <c r="AH1816" t="s">
        <v>36</v>
      </c>
      <c r="AI1816" t="s">
        <v>37</v>
      </c>
      <c r="AJ1816" t="s">
        <v>38</v>
      </c>
    </row>
    <row r="1817" spans="1:36" x14ac:dyDescent="0.25">
      <c r="A1817" t="s">
        <v>32</v>
      </c>
      <c r="B1817" t="s">
        <v>5521</v>
      </c>
      <c r="C1817">
        <f>YEAR(B1817)</f>
        <v>2004</v>
      </c>
      <c r="D1817">
        <v>59.1</v>
      </c>
      <c r="E1817">
        <v>51.9</v>
      </c>
      <c r="F1817">
        <v>55.9</v>
      </c>
      <c r="H1817" s="2">
        <f>IF(F1817-54.49&lt;=0,0,IF(F1817-54.49&lt;=1,1,2))</f>
        <v>2</v>
      </c>
      <c r="I1817">
        <v>59.1</v>
      </c>
      <c r="J1817">
        <v>51.9</v>
      </c>
      <c r="K1817">
        <v>55.9</v>
      </c>
      <c r="L1817">
        <v>50.4</v>
      </c>
      <c r="M1817">
        <v>82.1</v>
      </c>
      <c r="O1817">
        <v>7.8E-2</v>
      </c>
      <c r="P1817">
        <v>100</v>
      </c>
      <c r="Q1817">
        <v>8.33</v>
      </c>
      <c r="R1817" t="s">
        <v>40</v>
      </c>
      <c r="S1817">
        <v>0</v>
      </c>
      <c r="T1817">
        <v>0</v>
      </c>
      <c r="U1817">
        <v>0</v>
      </c>
      <c r="V1817">
        <v>10.3</v>
      </c>
      <c r="W1817">
        <v>188.4</v>
      </c>
      <c r="X1817">
        <v>1017.3</v>
      </c>
      <c r="Y1817">
        <v>85.8</v>
      </c>
      <c r="Z1817">
        <v>6.8</v>
      </c>
      <c r="AA1817">
        <v>0</v>
      </c>
      <c r="AB1817">
        <v>0</v>
      </c>
      <c r="AC1817">
        <v>0</v>
      </c>
      <c r="AD1817">
        <v>0</v>
      </c>
      <c r="AE1817" t="s">
        <v>5522</v>
      </c>
      <c r="AF1817" t="s">
        <v>5523</v>
      </c>
      <c r="AG1817">
        <v>0.66</v>
      </c>
      <c r="AH1817" t="s">
        <v>56</v>
      </c>
      <c r="AI1817" t="s">
        <v>57</v>
      </c>
      <c r="AJ1817" t="s">
        <v>40</v>
      </c>
    </row>
    <row r="1818" spans="1:36" x14ac:dyDescent="0.25">
      <c r="A1818" t="s">
        <v>32</v>
      </c>
      <c r="B1818" t="s">
        <v>5524</v>
      </c>
      <c r="C1818">
        <f>YEAR(B1818)</f>
        <v>2005</v>
      </c>
      <c r="D1818">
        <v>60.9</v>
      </c>
      <c r="E1818">
        <v>46.5</v>
      </c>
      <c r="F1818">
        <v>52.5</v>
      </c>
      <c r="H1818" s="2">
        <f>IF(F1818-54.49&lt;=0,0,IF(F1818-54.49&lt;=1,1,2))</f>
        <v>0</v>
      </c>
      <c r="I1818">
        <v>60.9</v>
      </c>
      <c r="J1818">
        <v>42.5</v>
      </c>
      <c r="K1818">
        <v>51.4</v>
      </c>
      <c r="L1818">
        <v>45.8</v>
      </c>
      <c r="M1818">
        <v>78.5</v>
      </c>
      <c r="N1818">
        <f>AVERAGE(M1818:M2182)</f>
        <v>63.880547945205485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12.8</v>
      </c>
      <c r="W1818">
        <v>169.7</v>
      </c>
      <c r="X1818">
        <v>1020.3</v>
      </c>
      <c r="Y1818">
        <v>47.5</v>
      </c>
      <c r="Z1818">
        <v>6.9</v>
      </c>
      <c r="AA1818">
        <v>0</v>
      </c>
      <c r="AB1818">
        <v>0</v>
      </c>
      <c r="AC1818">
        <v>0</v>
      </c>
      <c r="AD1818">
        <v>0</v>
      </c>
      <c r="AE1818" t="s">
        <v>5525</v>
      </c>
      <c r="AF1818" t="s">
        <v>5526</v>
      </c>
      <c r="AG1818">
        <v>0.69</v>
      </c>
      <c r="AH1818" t="s">
        <v>36</v>
      </c>
      <c r="AI1818" t="s">
        <v>37</v>
      </c>
      <c r="AJ1818" t="s">
        <v>38</v>
      </c>
    </row>
    <row r="1819" spans="1:36" x14ac:dyDescent="0.25">
      <c r="A1819" t="s">
        <v>32</v>
      </c>
      <c r="B1819" t="s">
        <v>5527</v>
      </c>
      <c r="C1819">
        <f>YEAR(B1819)</f>
        <v>2005</v>
      </c>
      <c r="D1819">
        <v>57.3</v>
      </c>
      <c r="E1819">
        <v>48.3</v>
      </c>
      <c r="F1819">
        <v>52.5</v>
      </c>
      <c r="H1819" s="2">
        <f>IF(F1819-54.49&lt;=0,0,IF(F1819-54.49&lt;=1,1,2))</f>
        <v>0</v>
      </c>
      <c r="I1819">
        <v>57.3</v>
      </c>
      <c r="J1819">
        <v>45.2</v>
      </c>
      <c r="K1819">
        <v>52.3</v>
      </c>
      <c r="L1819">
        <v>47.4</v>
      </c>
      <c r="M1819">
        <v>83</v>
      </c>
      <c r="O1819">
        <v>0.70899999999999996</v>
      </c>
      <c r="P1819">
        <v>100</v>
      </c>
      <c r="Q1819">
        <v>8.33</v>
      </c>
      <c r="R1819" t="s">
        <v>40</v>
      </c>
      <c r="S1819">
        <v>0</v>
      </c>
      <c r="T1819">
        <v>0</v>
      </c>
      <c r="U1819">
        <v>0</v>
      </c>
      <c r="V1819">
        <v>11.4</v>
      </c>
      <c r="W1819">
        <v>233.6</v>
      </c>
      <c r="X1819">
        <v>1018.6</v>
      </c>
      <c r="Y1819">
        <v>87.5</v>
      </c>
      <c r="Z1819">
        <v>6.8</v>
      </c>
      <c r="AA1819">
        <v>0</v>
      </c>
      <c r="AB1819">
        <v>0</v>
      </c>
      <c r="AC1819">
        <v>0</v>
      </c>
      <c r="AD1819">
        <v>0</v>
      </c>
      <c r="AE1819" t="s">
        <v>5528</v>
      </c>
      <c r="AF1819" t="s">
        <v>5529</v>
      </c>
      <c r="AG1819">
        <v>0.73</v>
      </c>
      <c r="AH1819" t="s">
        <v>56</v>
      </c>
      <c r="AI1819" t="s">
        <v>57</v>
      </c>
      <c r="AJ1819" t="s">
        <v>40</v>
      </c>
    </row>
    <row r="1820" spans="1:36" x14ac:dyDescent="0.25">
      <c r="A1820" t="s">
        <v>32</v>
      </c>
      <c r="B1820" t="s">
        <v>5530</v>
      </c>
      <c r="C1820">
        <f>YEAR(B1820)</f>
        <v>2005</v>
      </c>
      <c r="D1820">
        <v>59.1</v>
      </c>
      <c r="E1820">
        <v>50.1</v>
      </c>
      <c r="F1820">
        <v>54.7</v>
      </c>
      <c r="H1820" s="2">
        <f>IF(F1820-54.49&lt;=0,0,IF(F1820-54.49&lt;=1,1,2))</f>
        <v>1</v>
      </c>
      <c r="I1820">
        <v>59.1</v>
      </c>
      <c r="J1820">
        <v>50.1</v>
      </c>
      <c r="K1820">
        <v>54.7</v>
      </c>
      <c r="L1820">
        <v>42.9</v>
      </c>
      <c r="M1820">
        <v>65.2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12.8</v>
      </c>
      <c r="W1820">
        <v>313</v>
      </c>
      <c r="X1820">
        <v>1018.5</v>
      </c>
      <c r="Y1820">
        <v>58.3</v>
      </c>
      <c r="Z1820">
        <v>6.8</v>
      </c>
      <c r="AA1820">
        <v>0</v>
      </c>
      <c r="AB1820">
        <v>0</v>
      </c>
      <c r="AC1820">
        <v>0</v>
      </c>
      <c r="AD1820">
        <v>0</v>
      </c>
      <c r="AE1820" t="s">
        <v>5531</v>
      </c>
      <c r="AF1820" t="s">
        <v>5532</v>
      </c>
      <c r="AG1820">
        <v>0.75</v>
      </c>
      <c r="AH1820" t="s">
        <v>36</v>
      </c>
      <c r="AI1820" t="s">
        <v>37</v>
      </c>
      <c r="AJ1820" t="s">
        <v>38</v>
      </c>
    </row>
    <row r="1821" spans="1:36" x14ac:dyDescent="0.25">
      <c r="A1821" t="s">
        <v>32</v>
      </c>
      <c r="B1821" t="s">
        <v>5533</v>
      </c>
      <c r="C1821">
        <f>YEAR(B1821)</f>
        <v>2005</v>
      </c>
      <c r="D1821">
        <v>53.7</v>
      </c>
      <c r="E1821">
        <v>48.3</v>
      </c>
      <c r="F1821">
        <v>50.6</v>
      </c>
      <c r="H1821" s="2">
        <f>IF(F1821-54.49&lt;=0,0,IF(F1821-54.49&lt;=1,1,2))</f>
        <v>0</v>
      </c>
      <c r="I1821">
        <v>53.7</v>
      </c>
      <c r="J1821">
        <v>45.2</v>
      </c>
      <c r="K1821">
        <v>50.1</v>
      </c>
      <c r="L1821">
        <v>43.2</v>
      </c>
      <c r="M1821">
        <v>76.599999999999994</v>
      </c>
      <c r="O1821">
        <v>0.51200000000000001</v>
      </c>
      <c r="P1821">
        <v>100</v>
      </c>
      <c r="Q1821">
        <v>8.33</v>
      </c>
      <c r="R1821" t="s">
        <v>40</v>
      </c>
      <c r="S1821">
        <v>0</v>
      </c>
      <c r="T1821">
        <v>0</v>
      </c>
      <c r="U1821">
        <v>0</v>
      </c>
      <c r="V1821">
        <v>25.3</v>
      </c>
      <c r="W1821">
        <v>338.4</v>
      </c>
      <c r="X1821">
        <v>1018</v>
      </c>
      <c r="Y1821">
        <v>93.5</v>
      </c>
      <c r="Z1821">
        <v>6.7</v>
      </c>
      <c r="AA1821">
        <v>0</v>
      </c>
      <c r="AB1821">
        <v>0</v>
      </c>
      <c r="AC1821">
        <v>0</v>
      </c>
      <c r="AD1821">
        <v>0</v>
      </c>
      <c r="AE1821" t="s">
        <v>5534</v>
      </c>
      <c r="AF1821" t="s">
        <v>5535</v>
      </c>
      <c r="AG1821">
        <v>0.8</v>
      </c>
      <c r="AH1821" t="s">
        <v>43</v>
      </c>
      <c r="AI1821" t="s">
        <v>1063</v>
      </c>
      <c r="AJ1821" t="s">
        <v>40</v>
      </c>
    </row>
    <row r="1822" spans="1:36" x14ac:dyDescent="0.25">
      <c r="A1822" t="s">
        <v>32</v>
      </c>
      <c r="B1822" t="s">
        <v>5536</v>
      </c>
      <c r="C1822">
        <f>YEAR(B1822)</f>
        <v>2005</v>
      </c>
      <c r="D1822">
        <v>57.3</v>
      </c>
      <c r="E1822">
        <v>51.9</v>
      </c>
      <c r="F1822">
        <v>54.3</v>
      </c>
      <c r="H1822" s="2">
        <f>IF(F1822-54.49&lt;=0,0,IF(F1822-54.49&lt;=1,1,2))</f>
        <v>0</v>
      </c>
      <c r="I1822">
        <v>57.3</v>
      </c>
      <c r="J1822">
        <v>51.9</v>
      </c>
      <c r="K1822">
        <v>54.3</v>
      </c>
      <c r="L1822">
        <v>36.799999999999997</v>
      </c>
      <c r="M1822">
        <v>51.7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25.3</v>
      </c>
      <c r="W1822">
        <v>317.3</v>
      </c>
      <c r="X1822">
        <v>1024.2</v>
      </c>
      <c r="Y1822">
        <v>72.5</v>
      </c>
      <c r="Z1822">
        <v>6.8</v>
      </c>
      <c r="AA1822">
        <v>0</v>
      </c>
      <c r="AB1822">
        <v>0</v>
      </c>
      <c r="AC1822">
        <v>0</v>
      </c>
      <c r="AD1822">
        <v>0</v>
      </c>
      <c r="AE1822" t="s">
        <v>5537</v>
      </c>
      <c r="AF1822" t="s">
        <v>5538</v>
      </c>
      <c r="AG1822">
        <v>0.83</v>
      </c>
      <c r="AH1822" t="s">
        <v>36</v>
      </c>
      <c r="AI1822" t="s">
        <v>37</v>
      </c>
      <c r="AJ1822" t="s">
        <v>38</v>
      </c>
    </row>
    <row r="1823" spans="1:36" x14ac:dyDescent="0.25">
      <c r="A1823" t="s">
        <v>32</v>
      </c>
      <c r="B1823" t="s">
        <v>5539</v>
      </c>
      <c r="C1823">
        <f>YEAR(B1823)</f>
        <v>2005</v>
      </c>
      <c r="D1823">
        <v>60.9</v>
      </c>
      <c r="E1823">
        <v>46.5</v>
      </c>
      <c r="F1823">
        <v>54.2</v>
      </c>
      <c r="H1823" s="2">
        <f>IF(F1823-54.49&lt;=0,0,IF(F1823-54.49&lt;=1,1,2))</f>
        <v>0</v>
      </c>
      <c r="I1823">
        <v>60.9</v>
      </c>
      <c r="J1823">
        <v>43</v>
      </c>
      <c r="K1823">
        <v>53.6</v>
      </c>
      <c r="L1823">
        <v>43.7</v>
      </c>
      <c r="M1823">
        <v>68.900000000000006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13.9</v>
      </c>
      <c r="W1823">
        <v>260.3</v>
      </c>
      <c r="X1823">
        <v>1026.8</v>
      </c>
      <c r="Y1823">
        <v>40</v>
      </c>
      <c r="Z1823">
        <v>6.7</v>
      </c>
      <c r="AA1823">
        <v>0</v>
      </c>
      <c r="AB1823">
        <v>0</v>
      </c>
      <c r="AC1823">
        <v>0</v>
      </c>
      <c r="AD1823">
        <v>0</v>
      </c>
      <c r="AE1823" t="s">
        <v>5540</v>
      </c>
      <c r="AF1823" t="s">
        <v>5541</v>
      </c>
      <c r="AG1823">
        <v>0.86</v>
      </c>
      <c r="AH1823" t="s">
        <v>36</v>
      </c>
      <c r="AI1823" t="s">
        <v>37</v>
      </c>
      <c r="AJ1823" t="s">
        <v>38</v>
      </c>
    </row>
    <row r="1824" spans="1:36" x14ac:dyDescent="0.25">
      <c r="A1824" t="s">
        <v>32</v>
      </c>
      <c r="B1824" t="s">
        <v>5542</v>
      </c>
      <c r="C1824">
        <f>YEAR(B1824)</f>
        <v>2005</v>
      </c>
      <c r="D1824">
        <v>59.1</v>
      </c>
      <c r="E1824">
        <v>48.3</v>
      </c>
      <c r="F1824">
        <v>54.6</v>
      </c>
      <c r="H1824" s="2">
        <f>IF(F1824-54.49&lt;=0,0,IF(F1824-54.49&lt;=1,1,2))</f>
        <v>1</v>
      </c>
      <c r="I1824">
        <v>59.1</v>
      </c>
      <c r="J1824">
        <v>44.7</v>
      </c>
      <c r="K1824">
        <v>54.5</v>
      </c>
      <c r="L1824">
        <v>44.9</v>
      </c>
      <c r="M1824">
        <v>70.2</v>
      </c>
      <c r="O1824">
        <v>3.1E-2</v>
      </c>
      <c r="P1824">
        <v>100</v>
      </c>
      <c r="Q1824">
        <v>4.17</v>
      </c>
      <c r="R1824" t="s">
        <v>40</v>
      </c>
      <c r="S1824">
        <v>0</v>
      </c>
      <c r="T1824">
        <v>0</v>
      </c>
      <c r="U1824">
        <v>0</v>
      </c>
      <c r="V1824">
        <v>34.4</v>
      </c>
      <c r="W1824">
        <v>319.39999999999998</v>
      </c>
      <c r="X1824">
        <v>1021</v>
      </c>
      <c r="Y1824">
        <v>70</v>
      </c>
      <c r="Z1824">
        <v>6.4</v>
      </c>
      <c r="AA1824">
        <v>0</v>
      </c>
      <c r="AB1824">
        <v>0</v>
      </c>
      <c r="AC1824">
        <v>0</v>
      </c>
      <c r="AD1824">
        <v>0</v>
      </c>
      <c r="AE1824" t="s">
        <v>5543</v>
      </c>
      <c r="AF1824" t="s">
        <v>5544</v>
      </c>
      <c r="AG1824">
        <v>0.9</v>
      </c>
      <c r="AH1824" t="s">
        <v>56</v>
      </c>
      <c r="AI1824" t="s">
        <v>61</v>
      </c>
      <c r="AJ1824" t="s">
        <v>40</v>
      </c>
    </row>
    <row r="1825" spans="1:36" x14ac:dyDescent="0.25">
      <c r="A1825" t="s">
        <v>32</v>
      </c>
      <c r="B1825" t="s">
        <v>5545</v>
      </c>
      <c r="C1825">
        <f>YEAR(B1825)</f>
        <v>2005</v>
      </c>
      <c r="D1825">
        <v>57.3</v>
      </c>
      <c r="E1825">
        <v>53.7</v>
      </c>
      <c r="F1825">
        <v>55.1</v>
      </c>
      <c r="H1825" s="2">
        <f>IF(F1825-54.49&lt;=0,0,IF(F1825-54.49&lt;=1,1,2))</f>
        <v>1</v>
      </c>
      <c r="I1825">
        <v>57.3</v>
      </c>
      <c r="J1825">
        <v>53.7</v>
      </c>
      <c r="K1825">
        <v>55.1</v>
      </c>
      <c r="L1825">
        <v>45.4</v>
      </c>
      <c r="M1825">
        <v>70</v>
      </c>
      <c r="O1825">
        <v>0.41</v>
      </c>
      <c r="P1825">
        <v>100</v>
      </c>
      <c r="Q1825">
        <v>8.33</v>
      </c>
      <c r="R1825" t="s">
        <v>40</v>
      </c>
      <c r="S1825">
        <v>0</v>
      </c>
      <c r="T1825">
        <v>0</v>
      </c>
      <c r="U1825">
        <v>0</v>
      </c>
      <c r="V1825">
        <v>33.299999999999997</v>
      </c>
      <c r="W1825">
        <v>353.1</v>
      </c>
      <c r="X1825">
        <v>1022.9</v>
      </c>
      <c r="Y1825">
        <v>89.6</v>
      </c>
      <c r="Z1825">
        <v>6.5</v>
      </c>
      <c r="AA1825">
        <v>0</v>
      </c>
      <c r="AB1825">
        <v>0</v>
      </c>
      <c r="AC1825">
        <v>0</v>
      </c>
      <c r="AD1825">
        <v>0</v>
      </c>
      <c r="AE1825" t="s">
        <v>5546</v>
      </c>
      <c r="AF1825" t="s">
        <v>5547</v>
      </c>
      <c r="AG1825">
        <v>0.93</v>
      </c>
      <c r="AH1825" t="s">
        <v>56</v>
      </c>
      <c r="AI1825" t="s">
        <v>101</v>
      </c>
      <c r="AJ1825" t="s">
        <v>40</v>
      </c>
    </row>
    <row r="1826" spans="1:36" x14ac:dyDescent="0.25">
      <c r="A1826" t="s">
        <v>32</v>
      </c>
      <c r="B1826" t="s">
        <v>5548</v>
      </c>
      <c r="C1826">
        <f>YEAR(B1826)</f>
        <v>2005</v>
      </c>
      <c r="D1826">
        <v>59.1</v>
      </c>
      <c r="E1826">
        <v>48.3</v>
      </c>
      <c r="F1826">
        <v>55</v>
      </c>
      <c r="H1826" s="2">
        <f>IF(F1826-54.49&lt;=0,0,IF(F1826-54.49&lt;=1,1,2))</f>
        <v>1</v>
      </c>
      <c r="I1826">
        <v>59.1</v>
      </c>
      <c r="J1826">
        <v>45.2</v>
      </c>
      <c r="K1826">
        <v>54.6</v>
      </c>
      <c r="L1826">
        <v>43</v>
      </c>
      <c r="M1826">
        <v>64.5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15</v>
      </c>
      <c r="W1826">
        <v>300.8</v>
      </c>
      <c r="X1826">
        <v>1028</v>
      </c>
      <c r="Y1826">
        <v>55.6</v>
      </c>
      <c r="Z1826">
        <v>6.7</v>
      </c>
      <c r="AA1826">
        <v>0</v>
      </c>
      <c r="AB1826">
        <v>0</v>
      </c>
      <c r="AC1826">
        <v>0</v>
      </c>
      <c r="AD1826">
        <v>0</v>
      </c>
      <c r="AE1826" t="s">
        <v>5549</v>
      </c>
      <c r="AF1826" t="s">
        <v>5550</v>
      </c>
      <c r="AG1826">
        <v>0.96</v>
      </c>
      <c r="AH1826" t="s">
        <v>36</v>
      </c>
      <c r="AI1826" t="s">
        <v>37</v>
      </c>
      <c r="AJ1826" t="s">
        <v>38</v>
      </c>
    </row>
    <row r="1827" spans="1:36" x14ac:dyDescent="0.25">
      <c r="A1827" t="s">
        <v>32</v>
      </c>
      <c r="B1827" t="s">
        <v>5551</v>
      </c>
      <c r="C1827">
        <f>YEAR(B1827)</f>
        <v>2005</v>
      </c>
      <c r="D1827">
        <v>62.7</v>
      </c>
      <c r="E1827">
        <v>46.5</v>
      </c>
      <c r="F1827">
        <v>54.6</v>
      </c>
      <c r="H1827" s="2">
        <f>IF(F1827-54.49&lt;=0,0,IF(F1827-54.49&lt;=1,1,2))</f>
        <v>1</v>
      </c>
      <c r="I1827">
        <v>62.7</v>
      </c>
      <c r="J1827">
        <v>41.6</v>
      </c>
      <c r="K1827">
        <v>53.1</v>
      </c>
      <c r="L1827">
        <v>45</v>
      </c>
      <c r="M1827">
        <v>70.099999999999994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13.9</v>
      </c>
      <c r="W1827">
        <v>257.7</v>
      </c>
      <c r="X1827">
        <v>1027.8</v>
      </c>
      <c r="Y1827">
        <v>30</v>
      </c>
      <c r="Z1827">
        <v>6.6</v>
      </c>
      <c r="AA1827">
        <v>0</v>
      </c>
      <c r="AB1827">
        <v>0</v>
      </c>
      <c r="AC1827">
        <v>0</v>
      </c>
      <c r="AD1827">
        <v>0</v>
      </c>
      <c r="AE1827" t="s">
        <v>5552</v>
      </c>
      <c r="AF1827" t="s">
        <v>5553</v>
      </c>
      <c r="AG1827">
        <v>0</v>
      </c>
      <c r="AH1827" t="s">
        <v>36</v>
      </c>
      <c r="AI1827" t="s">
        <v>37</v>
      </c>
      <c r="AJ1827" t="s">
        <v>38</v>
      </c>
    </row>
    <row r="1828" spans="1:36" x14ac:dyDescent="0.25">
      <c r="A1828" t="s">
        <v>32</v>
      </c>
      <c r="B1828" t="s">
        <v>5554</v>
      </c>
      <c r="C1828">
        <f>YEAR(B1828)</f>
        <v>2005</v>
      </c>
      <c r="D1828">
        <v>62.7</v>
      </c>
      <c r="E1828">
        <v>50.1</v>
      </c>
      <c r="F1828">
        <v>56.4</v>
      </c>
      <c r="H1828" s="2">
        <f>IF(F1828-54.49&lt;=0,0,IF(F1828-54.49&lt;=1,1,2))</f>
        <v>2</v>
      </c>
      <c r="I1828">
        <v>62.7</v>
      </c>
      <c r="J1828">
        <v>50.1</v>
      </c>
      <c r="K1828">
        <v>56.4</v>
      </c>
      <c r="L1828">
        <v>48.7</v>
      </c>
      <c r="M1828">
        <v>75.8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11.4</v>
      </c>
      <c r="W1828">
        <v>274.39999999999998</v>
      </c>
      <c r="X1828">
        <v>1027.4000000000001</v>
      </c>
      <c r="Y1828">
        <v>35.6</v>
      </c>
      <c r="Z1828">
        <v>6.7</v>
      </c>
      <c r="AA1828">
        <v>0</v>
      </c>
      <c r="AB1828">
        <v>0</v>
      </c>
      <c r="AC1828">
        <v>0</v>
      </c>
      <c r="AD1828">
        <v>0</v>
      </c>
      <c r="AE1828" t="s">
        <v>5555</v>
      </c>
      <c r="AF1828" t="s">
        <v>5556</v>
      </c>
      <c r="AG1828">
        <v>0.03</v>
      </c>
      <c r="AH1828" t="s">
        <v>36</v>
      </c>
      <c r="AI1828" t="s">
        <v>702</v>
      </c>
      <c r="AJ1828" t="s">
        <v>38</v>
      </c>
    </row>
    <row r="1829" spans="1:36" x14ac:dyDescent="0.25">
      <c r="A1829" t="s">
        <v>32</v>
      </c>
      <c r="B1829" t="s">
        <v>5557</v>
      </c>
      <c r="C1829">
        <f>YEAR(B1829)</f>
        <v>2005</v>
      </c>
      <c r="D1829">
        <v>60.9</v>
      </c>
      <c r="E1829">
        <v>46.5</v>
      </c>
      <c r="F1829">
        <v>52.9</v>
      </c>
      <c r="H1829" s="2">
        <f>IF(F1829-54.49&lt;=0,0,IF(F1829-54.49&lt;=1,1,2))</f>
        <v>0</v>
      </c>
      <c r="I1829">
        <v>60.9</v>
      </c>
      <c r="J1829">
        <v>42</v>
      </c>
      <c r="K1829">
        <v>52</v>
      </c>
      <c r="L1829">
        <v>46.5</v>
      </c>
      <c r="M1829">
        <v>79.400000000000006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9.1999999999999993</v>
      </c>
      <c r="W1829">
        <v>163.69999999999999</v>
      </c>
      <c r="X1829">
        <v>1025.9000000000001</v>
      </c>
      <c r="Y1829">
        <v>40.700000000000003</v>
      </c>
      <c r="Z1829">
        <v>6.6</v>
      </c>
      <c r="AA1829">
        <v>0</v>
      </c>
      <c r="AB1829">
        <v>0</v>
      </c>
      <c r="AC1829">
        <v>0</v>
      </c>
      <c r="AD1829">
        <v>0</v>
      </c>
      <c r="AE1829" t="s">
        <v>5558</v>
      </c>
      <c r="AF1829" t="s">
        <v>5559</v>
      </c>
      <c r="AG1829">
        <v>0.06</v>
      </c>
      <c r="AH1829" t="s">
        <v>36</v>
      </c>
      <c r="AI1829" t="s">
        <v>37</v>
      </c>
      <c r="AJ1829" t="s">
        <v>38</v>
      </c>
    </row>
    <row r="1830" spans="1:36" x14ac:dyDescent="0.25">
      <c r="A1830" t="s">
        <v>32</v>
      </c>
      <c r="B1830" t="s">
        <v>5560</v>
      </c>
      <c r="C1830">
        <f>YEAR(B1830)</f>
        <v>2005</v>
      </c>
      <c r="D1830">
        <v>62.7</v>
      </c>
      <c r="E1830">
        <v>46.5</v>
      </c>
      <c r="F1830">
        <v>54.4</v>
      </c>
      <c r="H1830" s="2">
        <f>IF(F1830-54.49&lt;=0,0,IF(F1830-54.49&lt;=1,1,2))</f>
        <v>0</v>
      </c>
      <c r="I1830">
        <v>62.7</v>
      </c>
      <c r="J1830">
        <v>41.2</v>
      </c>
      <c r="K1830">
        <v>53.1</v>
      </c>
      <c r="L1830">
        <v>44.4</v>
      </c>
      <c r="M1830">
        <v>69.900000000000006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11.4</v>
      </c>
      <c r="W1830">
        <v>163.9</v>
      </c>
      <c r="X1830">
        <v>1021.8</v>
      </c>
      <c r="Y1830">
        <v>60</v>
      </c>
      <c r="Z1830">
        <v>6.8</v>
      </c>
      <c r="AA1830">
        <v>0</v>
      </c>
      <c r="AB1830">
        <v>0</v>
      </c>
      <c r="AC1830">
        <v>0</v>
      </c>
      <c r="AD1830">
        <v>0</v>
      </c>
      <c r="AE1830" t="s">
        <v>5561</v>
      </c>
      <c r="AF1830" t="s">
        <v>5562</v>
      </c>
      <c r="AG1830">
        <v>0.1</v>
      </c>
      <c r="AH1830" t="s">
        <v>36</v>
      </c>
      <c r="AI1830" t="s">
        <v>174</v>
      </c>
      <c r="AJ1830" t="s">
        <v>38</v>
      </c>
    </row>
    <row r="1831" spans="1:36" x14ac:dyDescent="0.25">
      <c r="A1831" t="s">
        <v>32</v>
      </c>
      <c r="B1831" t="s">
        <v>5563</v>
      </c>
      <c r="C1831">
        <f>YEAR(B1831)</f>
        <v>2005</v>
      </c>
      <c r="D1831">
        <v>59.1</v>
      </c>
      <c r="E1831">
        <v>50.1</v>
      </c>
      <c r="F1831">
        <v>53.7</v>
      </c>
      <c r="H1831" s="2">
        <f>IF(F1831-54.49&lt;=0,0,IF(F1831-54.49&lt;=1,1,2))</f>
        <v>0</v>
      </c>
      <c r="I1831">
        <v>59.1</v>
      </c>
      <c r="J1831">
        <v>50.1</v>
      </c>
      <c r="K1831">
        <v>53.7</v>
      </c>
      <c r="L1831">
        <v>47.5</v>
      </c>
      <c r="M1831">
        <v>79.8</v>
      </c>
      <c r="O1831">
        <v>3.1E-2</v>
      </c>
      <c r="P1831">
        <v>100</v>
      </c>
      <c r="Q1831">
        <v>4.17</v>
      </c>
      <c r="R1831" t="s">
        <v>40</v>
      </c>
      <c r="S1831">
        <v>0</v>
      </c>
      <c r="T1831">
        <v>0</v>
      </c>
      <c r="U1831">
        <v>0</v>
      </c>
      <c r="V1831">
        <v>13.9</v>
      </c>
      <c r="W1831">
        <v>213.1</v>
      </c>
      <c r="X1831">
        <v>1016.4</v>
      </c>
      <c r="Y1831">
        <v>90</v>
      </c>
      <c r="Z1831">
        <v>6.5</v>
      </c>
      <c r="AA1831">
        <v>0</v>
      </c>
      <c r="AB1831">
        <v>0</v>
      </c>
      <c r="AC1831">
        <v>0</v>
      </c>
      <c r="AD1831">
        <v>0</v>
      </c>
      <c r="AE1831" t="s">
        <v>5564</v>
      </c>
      <c r="AF1831" t="s">
        <v>5565</v>
      </c>
      <c r="AG1831">
        <v>0.13</v>
      </c>
      <c r="AH1831" t="s">
        <v>56</v>
      </c>
      <c r="AI1831" t="s">
        <v>61</v>
      </c>
      <c r="AJ1831" t="s">
        <v>40</v>
      </c>
    </row>
    <row r="1832" spans="1:36" x14ac:dyDescent="0.25">
      <c r="A1832" t="s">
        <v>32</v>
      </c>
      <c r="B1832" t="s">
        <v>5566</v>
      </c>
      <c r="C1832">
        <f>YEAR(B1832)</f>
        <v>2005</v>
      </c>
      <c r="D1832">
        <v>53.7</v>
      </c>
      <c r="E1832">
        <v>48.3</v>
      </c>
      <c r="F1832">
        <v>50.8</v>
      </c>
      <c r="H1832" s="2">
        <f>IF(F1832-54.49&lt;=0,0,IF(F1832-54.49&lt;=1,1,2))</f>
        <v>0</v>
      </c>
      <c r="I1832">
        <v>53.7</v>
      </c>
      <c r="J1832">
        <v>45.2</v>
      </c>
      <c r="K1832">
        <v>50.4</v>
      </c>
      <c r="L1832">
        <v>46.9</v>
      </c>
      <c r="M1832">
        <v>86.7</v>
      </c>
      <c r="O1832">
        <v>0.67</v>
      </c>
      <c r="P1832">
        <v>100</v>
      </c>
      <c r="Q1832">
        <v>8.33</v>
      </c>
      <c r="R1832" t="s">
        <v>40</v>
      </c>
      <c r="S1832">
        <v>0</v>
      </c>
      <c r="T1832">
        <v>0</v>
      </c>
      <c r="U1832">
        <v>0</v>
      </c>
      <c r="V1832">
        <v>10.3</v>
      </c>
      <c r="W1832">
        <v>222.4</v>
      </c>
      <c r="X1832">
        <v>1013.4</v>
      </c>
      <c r="Y1832">
        <v>96.3</v>
      </c>
      <c r="Z1832">
        <v>6.2</v>
      </c>
      <c r="AA1832">
        <v>0</v>
      </c>
      <c r="AB1832">
        <v>0</v>
      </c>
      <c r="AC1832">
        <v>0</v>
      </c>
      <c r="AD1832">
        <v>0</v>
      </c>
      <c r="AE1832" t="s">
        <v>5567</v>
      </c>
      <c r="AF1832" t="s">
        <v>5568</v>
      </c>
      <c r="AG1832">
        <v>0.16</v>
      </c>
      <c r="AH1832" t="s">
        <v>43</v>
      </c>
      <c r="AI1832" t="s">
        <v>1063</v>
      </c>
      <c r="AJ1832" t="s">
        <v>40</v>
      </c>
    </row>
    <row r="1833" spans="1:36" x14ac:dyDescent="0.25">
      <c r="A1833" t="s">
        <v>32</v>
      </c>
      <c r="B1833" t="s">
        <v>5569</v>
      </c>
      <c r="C1833">
        <f>YEAR(B1833)</f>
        <v>2005</v>
      </c>
      <c r="D1833">
        <v>57.3</v>
      </c>
      <c r="E1833">
        <v>42.9</v>
      </c>
      <c r="F1833">
        <v>49.6</v>
      </c>
      <c r="H1833" s="2">
        <f>IF(F1833-54.49&lt;=0,0,IF(F1833-54.49&lt;=1,1,2))</f>
        <v>0</v>
      </c>
      <c r="I1833">
        <v>57.3</v>
      </c>
      <c r="J1833">
        <v>39.299999999999997</v>
      </c>
      <c r="K1833">
        <v>47.1</v>
      </c>
      <c r="L1833">
        <v>40.4</v>
      </c>
      <c r="M1833">
        <v>72.599999999999994</v>
      </c>
      <c r="O1833">
        <v>0.39</v>
      </c>
      <c r="P1833">
        <v>100</v>
      </c>
      <c r="Q1833">
        <v>4.17</v>
      </c>
      <c r="R1833" t="s">
        <v>40</v>
      </c>
      <c r="S1833">
        <v>0</v>
      </c>
      <c r="T1833">
        <v>0</v>
      </c>
      <c r="U1833">
        <v>0</v>
      </c>
      <c r="V1833">
        <v>18.3</v>
      </c>
      <c r="W1833">
        <v>174.2</v>
      </c>
      <c r="X1833">
        <v>1006.4</v>
      </c>
      <c r="Y1833">
        <v>60.9</v>
      </c>
      <c r="Z1833">
        <v>6.5</v>
      </c>
      <c r="AA1833">
        <v>0</v>
      </c>
      <c r="AB1833">
        <v>0</v>
      </c>
      <c r="AC1833">
        <v>0</v>
      </c>
      <c r="AD1833">
        <v>0</v>
      </c>
      <c r="AE1833" t="s">
        <v>5570</v>
      </c>
      <c r="AF1833" t="s">
        <v>5571</v>
      </c>
      <c r="AG1833">
        <v>0.2</v>
      </c>
      <c r="AH1833" t="s">
        <v>56</v>
      </c>
      <c r="AI1833" t="s">
        <v>78</v>
      </c>
      <c r="AJ1833" t="s">
        <v>40</v>
      </c>
    </row>
    <row r="1834" spans="1:36" x14ac:dyDescent="0.25">
      <c r="A1834" t="s">
        <v>32</v>
      </c>
      <c r="B1834" t="s">
        <v>5572</v>
      </c>
      <c r="C1834">
        <f>YEAR(B1834)</f>
        <v>2005</v>
      </c>
      <c r="D1834">
        <v>57.3</v>
      </c>
      <c r="E1834">
        <v>44.7</v>
      </c>
      <c r="F1834">
        <v>50.7</v>
      </c>
      <c r="H1834" s="2">
        <f>IF(F1834-54.49&lt;=0,0,IF(F1834-54.49&lt;=1,1,2))</f>
        <v>0</v>
      </c>
      <c r="I1834">
        <v>57.3</v>
      </c>
      <c r="J1834">
        <v>38.5</v>
      </c>
      <c r="K1834">
        <v>48.6</v>
      </c>
      <c r="L1834">
        <v>40.799999999999997</v>
      </c>
      <c r="M1834">
        <v>69.400000000000006</v>
      </c>
      <c r="O1834">
        <v>0.02</v>
      </c>
      <c r="P1834">
        <v>100</v>
      </c>
      <c r="Q1834">
        <v>4.17</v>
      </c>
      <c r="R1834" t="s">
        <v>40</v>
      </c>
      <c r="S1834">
        <v>0</v>
      </c>
      <c r="T1834">
        <v>0</v>
      </c>
      <c r="U1834">
        <v>0</v>
      </c>
      <c r="V1834">
        <v>18.3</v>
      </c>
      <c r="W1834">
        <v>126.7</v>
      </c>
      <c r="X1834">
        <v>1007.1</v>
      </c>
      <c r="Y1834">
        <v>55.8</v>
      </c>
      <c r="Z1834">
        <v>6.8</v>
      </c>
      <c r="AA1834">
        <v>0</v>
      </c>
      <c r="AB1834">
        <v>0</v>
      </c>
      <c r="AC1834">
        <v>0</v>
      </c>
      <c r="AD1834">
        <v>0</v>
      </c>
      <c r="AE1834" t="s">
        <v>5573</v>
      </c>
      <c r="AF1834" t="s">
        <v>5574</v>
      </c>
      <c r="AG1834">
        <v>0.25</v>
      </c>
      <c r="AH1834" t="s">
        <v>56</v>
      </c>
      <c r="AI1834" t="s">
        <v>137</v>
      </c>
      <c r="AJ1834" t="s">
        <v>40</v>
      </c>
    </row>
    <row r="1835" spans="1:36" x14ac:dyDescent="0.25">
      <c r="A1835" t="s">
        <v>32</v>
      </c>
      <c r="B1835" t="s">
        <v>5575</v>
      </c>
      <c r="C1835">
        <f>YEAR(B1835)</f>
        <v>2005</v>
      </c>
      <c r="D1835">
        <v>53.7</v>
      </c>
      <c r="E1835">
        <v>48.3</v>
      </c>
      <c r="F1835">
        <v>50.9</v>
      </c>
      <c r="H1835" s="2">
        <f>IF(F1835-54.49&lt;=0,0,IF(F1835-54.49&lt;=1,1,2))</f>
        <v>0</v>
      </c>
      <c r="I1835">
        <v>53.7</v>
      </c>
      <c r="J1835">
        <v>41.2</v>
      </c>
      <c r="K1835">
        <v>49.6</v>
      </c>
      <c r="L1835">
        <v>46</v>
      </c>
      <c r="M1835">
        <v>83.8</v>
      </c>
      <c r="O1835">
        <v>1.571</v>
      </c>
      <c r="P1835">
        <v>100</v>
      </c>
      <c r="Q1835">
        <v>16.670000000000002</v>
      </c>
      <c r="R1835" t="s">
        <v>40</v>
      </c>
      <c r="S1835">
        <v>0</v>
      </c>
      <c r="T1835">
        <v>0</v>
      </c>
      <c r="U1835">
        <v>0</v>
      </c>
      <c r="V1835">
        <v>23</v>
      </c>
      <c r="W1835">
        <v>305.8</v>
      </c>
      <c r="X1835">
        <v>1011.7</v>
      </c>
      <c r="Y1835">
        <v>89.6</v>
      </c>
      <c r="Z1835">
        <v>5.7</v>
      </c>
      <c r="AA1835">
        <v>0</v>
      </c>
      <c r="AB1835">
        <v>0</v>
      </c>
      <c r="AC1835">
        <v>0</v>
      </c>
      <c r="AD1835">
        <v>0</v>
      </c>
      <c r="AE1835" t="s">
        <v>5576</v>
      </c>
      <c r="AF1835" t="s">
        <v>5577</v>
      </c>
      <c r="AG1835">
        <v>0.26</v>
      </c>
      <c r="AH1835" t="s">
        <v>56</v>
      </c>
      <c r="AI1835" t="s">
        <v>111</v>
      </c>
      <c r="AJ1835" t="s">
        <v>40</v>
      </c>
    </row>
    <row r="1836" spans="1:36" x14ac:dyDescent="0.25">
      <c r="A1836" t="s">
        <v>32</v>
      </c>
      <c r="B1836" t="s">
        <v>5578</v>
      </c>
      <c r="C1836">
        <f>YEAR(B1836)</f>
        <v>2005</v>
      </c>
      <c r="D1836">
        <v>59.1</v>
      </c>
      <c r="E1836">
        <v>42.9</v>
      </c>
      <c r="F1836">
        <v>52</v>
      </c>
      <c r="H1836" s="2">
        <f>IF(F1836-54.49&lt;=0,0,IF(F1836-54.49&lt;=1,1,2))</f>
        <v>0</v>
      </c>
      <c r="I1836">
        <v>59.1</v>
      </c>
      <c r="J1836">
        <v>36.700000000000003</v>
      </c>
      <c r="K1836">
        <v>50.4</v>
      </c>
      <c r="L1836">
        <v>41.2</v>
      </c>
      <c r="M1836">
        <v>68</v>
      </c>
      <c r="O1836">
        <v>0.02</v>
      </c>
      <c r="P1836">
        <v>100</v>
      </c>
      <c r="Q1836">
        <v>4.17</v>
      </c>
      <c r="R1836" t="s">
        <v>40</v>
      </c>
      <c r="S1836">
        <v>0</v>
      </c>
      <c r="T1836">
        <v>0</v>
      </c>
      <c r="U1836">
        <v>0</v>
      </c>
      <c r="V1836">
        <v>15</v>
      </c>
      <c r="W1836">
        <v>162</v>
      </c>
      <c r="X1836">
        <v>1009.6</v>
      </c>
      <c r="Y1836">
        <v>61.7</v>
      </c>
      <c r="Z1836">
        <v>6.8</v>
      </c>
      <c r="AA1836">
        <v>0</v>
      </c>
      <c r="AB1836">
        <v>0</v>
      </c>
      <c r="AC1836">
        <v>0</v>
      </c>
      <c r="AD1836">
        <v>0</v>
      </c>
      <c r="AE1836" t="s">
        <v>5579</v>
      </c>
      <c r="AF1836" t="s">
        <v>5580</v>
      </c>
      <c r="AG1836">
        <v>0.3</v>
      </c>
      <c r="AH1836" t="s">
        <v>56</v>
      </c>
      <c r="AI1836" t="s">
        <v>137</v>
      </c>
      <c r="AJ1836" t="s">
        <v>40</v>
      </c>
    </row>
    <row r="1837" spans="1:36" x14ac:dyDescent="0.25">
      <c r="A1837" t="s">
        <v>32</v>
      </c>
      <c r="B1837" t="s">
        <v>5581</v>
      </c>
      <c r="C1837">
        <f>YEAR(B1837)</f>
        <v>2005</v>
      </c>
      <c r="D1837">
        <v>55.5</v>
      </c>
      <c r="E1837">
        <v>46.5</v>
      </c>
      <c r="F1837">
        <v>52.5</v>
      </c>
      <c r="H1837" s="2">
        <f>IF(F1837-54.49&lt;=0,0,IF(F1837-54.49&lt;=1,1,2))</f>
        <v>0</v>
      </c>
      <c r="I1837">
        <v>55.5</v>
      </c>
      <c r="J1837">
        <v>38.4</v>
      </c>
      <c r="K1837">
        <v>52.1</v>
      </c>
      <c r="L1837">
        <v>43.7</v>
      </c>
      <c r="M1837">
        <v>72.900000000000006</v>
      </c>
      <c r="O1837">
        <v>0.161</v>
      </c>
      <c r="P1837">
        <v>100</v>
      </c>
      <c r="Q1837">
        <v>4.17</v>
      </c>
      <c r="R1837" t="s">
        <v>40</v>
      </c>
      <c r="S1837">
        <v>0</v>
      </c>
      <c r="T1837">
        <v>0</v>
      </c>
      <c r="U1837">
        <v>0</v>
      </c>
      <c r="V1837">
        <v>23</v>
      </c>
      <c r="W1837">
        <v>152.6</v>
      </c>
      <c r="X1837">
        <v>1008.7</v>
      </c>
      <c r="Y1837">
        <v>87.3</v>
      </c>
      <c r="Z1837">
        <v>6.4</v>
      </c>
      <c r="AA1837">
        <v>0</v>
      </c>
      <c r="AB1837">
        <v>0</v>
      </c>
      <c r="AC1837">
        <v>0</v>
      </c>
      <c r="AD1837">
        <v>0</v>
      </c>
      <c r="AE1837" t="s">
        <v>5582</v>
      </c>
      <c r="AF1837" t="s">
        <v>5583</v>
      </c>
      <c r="AG1837">
        <v>0.33</v>
      </c>
      <c r="AH1837" t="s">
        <v>56</v>
      </c>
      <c r="AI1837" t="s">
        <v>65</v>
      </c>
      <c r="AJ1837" t="s">
        <v>40</v>
      </c>
    </row>
    <row r="1838" spans="1:36" x14ac:dyDescent="0.25">
      <c r="A1838" t="s">
        <v>32</v>
      </c>
      <c r="B1838" t="s">
        <v>5584</v>
      </c>
      <c r="C1838">
        <f>YEAR(B1838)</f>
        <v>2005</v>
      </c>
      <c r="D1838">
        <v>59.1</v>
      </c>
      <c r="E1838">
        <v>44.7</v>
      </c>
      <c r="F1838">
        <v>51</v>
      </c>
      <c r="H1838" s="2">
        <f>IF(F1838-54.49&lt;=0,0,IF(F1838-54.49&lt;=1,1,2))</f>
        <v>0</v>
      </c>
      <c r="I1838">
        <v>59.1</v>
      </c>
      <c r="J1838">
        <v>40.299999999999997</v>
      </c>
      <c r="K1838">
        <v>49.2</v>
      </c>
      <c r="L1838">
        <v>41.3</v>
      </c>
      <c r="M1838">
        <v>70.099999999999994</v>
      </c>
      <c r="O1838">
        <v>0.28000000000000003</v>
      </c>
      <c r="P1838">
        <v>100</v>
      </c>
      <c r="Q1838">
        <v>4.17</v>
      </c>
      <c r="R1838" t="s">
        <v>40</v>
      </c>
      <c r="S1838">
        <v>0</v>
      </c>
      <c r="T1838">
        <v>0</v>
      </c>
      <c r="U1838">
        <v>0</v>
      </c>
      <c r="V1838">
        <v>11.4</v>
      </c>
      <c r="W1838">
        <v>162.69999999999999</v>
      </c>
      <c r="X1838">
        <v>1007.6</v>
      </c>
      <c r="Y1838">
        <v>71.7</v>
      </c>
      <c r="Z1838">
        <v>6.6</v>
      </c>
      <c r="AA1838">
        <v>0</v>
      </c>
      <c r="AB1838">
        <v>0</v>
      </c>
      <c r="AC1838">
        <v>0</v>
      </c>
      <c r="AD1838">
        <v>0</v>
      </c>
      <c r="AE1838" t="s">
        <v>5585</v>
      </c>
      <c r="AF1838" t="s">
        <v>5586</v>
      </c>
      <c r="AG1838">
        <v>0.37</v>
      </c>
      <c r="AH1838" t="s">
        <v>56</v>
      </c>
      <c r="AI1838" t="s">
        <v>137</v>
      </c>
      <c r="AJ1838" t="s">
        <v>40</v>
      </c>
    </row>
    <row r="1839" spans="1:36" x14ac:dyDescent="0.25">
      <c r="A1839" t="s">
        <v>32</v>
      </c>
      <c r="B1839" t="s">
        <v>5587</v>
      </c>
      <c r="C1839">
        <f>YEAR(B1839)</f>
        <v>2005</v>
      </c>
      <c r="D1839">
        <v>64.5</v>
      </c>
      <c r="E1839">
        <v>46.5</v>
      </c>
      <c r="F1839">
        <v>53.9</v>
      </c>
      <c r="H1839" s="2">
        <f>IF(F1839-54.49&lt;=0,0,IF(F1839-54.49&lt;=1,1,2))</f>
        <v>0</v>
      </c>
      <c r="I1839">
        <v>64.5</v>
      </c>
      <c r="J1839">
        <v>40.799999999999997</v>
      </c>
      <c r="K1839">
        <v>53.2</v>
      </c>
      <c r="L1839">
        <v>43.4</v>
      </c>
      <c r="M1839">
        <v>68.400000000000006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12.8</v>
      </c>
      <c r="W1839">
        <v>165</v>
      </c>
      <c r="X1839">
        <v>1005.9</v>
      </c>
      <c r="Y1839">
        <v>60</v>
      </c>
      <c r="Z1839">
        <v>6.8</v>
      </c>
      <c r="AA1839">
        <v>0</v>
      </c>
      <c r="AB1839">
        <v>0</v>
      </c>
      <c r="AC1839">
        <v>0</v>
      </c>
      <c r="AD1839">
        <v>0</v>
      </c>
      <c r="AE1839" t="s">
        <v>5588</v>
      </c>
      <c r="AF1839" t="s">
        <v>5589</v>
      </c>
      <c r="AG1839">
        <v>0.4</v>
      </c>
      <c r="AH1839" t="s">
        <v>36</v>
      </c>
      <c r="AI1839" t="s">
        <v>37</v>
      </c>
      <c r="AJ1839" t="s">
        <v>38</v>
      </c>
    </row>
    <row r="1840" spans="1:36" x14ac:dyDescent="0.25">
      <c r="A1840" t="s">
        <v>32</v>
      </c>
      <c r="B1840" t="s">
        <v>5590</v>
      </c>
      <c r="C1840">
        <f>YEAR(B1840)</f>
        <v>2005</v>
      </c>
      <c r="D1840">
        <v>55.5</v>
      </c>
      <c r="E1840">
        <v>50.1</v>
      </c>
      <c r="F1840">
        <v>53</v>
      </c>
      <c r="H1840" s="2">
        <f>IF(F1840-54.49&lt;=0,0,IF(F1840-54.49&lt;=1,1,2))</f>
        <v>0</v>
      </c>
      <c r="I1840">
        <v>55.5</v>
      </c>
      <c r="J1840">
        <v>50.1</v>
      </c>
      <c r="K1840">
        <v>53</v>
      </c>
      <c r="L1840">
        <v>41.5</v>
      </c>
      <c r="M1840">
        <v>65.5</v>
      </c>
      <c r="O1840">
        <v>0.02</v>
      </c>
      <c r="P1840">
        <v>100</v>
      </c>
      <c r="Q1840">
        <v>4.17</v>
      </c>
      <c r="R1840" t="s">
        <v>40</v>
      </c>
      <c r="S1840">
        <v>0</v>
      </c>
      <c r="T1840">
        <v>0</v>
      </c>
      <c r="U1840">
        <v>0</v>
      </c>
      <c r="V1840">
        <v>21.9</v>
      </c>
      <c r="W1840">
        <v>320.89999999999998</v>
      </c>
      <c r="X1840">
        <v>1010.4</v>
      </c>
      <c r="Y1840">
        <v>67.5</v>
      </c>
      <c r="Z1840">
        <v>6.8</v>
      </c>
      <c r="AA1840">
        <v>0</v>
      </c>
      <c r="AB1840">
        <v>0</v>
      </c>
      <c r="AC1840">
        <v>0</v>
      </c>
      <c r="AD1840">
        <v>0</v>
      </c>
      <c r="AE1840" t="s">
        <v>5591</v>
      </c>
      <c r="AF1840" t="s">
        <v>5592</v>
      </c>
      <c r="AG1840">
        <v>0.43</v>
      </c>
      <c r="AH1840" t="s">
        <v>56</v>
      </c>
      <c r="AI1840" t="s">
        <v>78</v>
      </c>
      <c r="AJ1840" t="s">
        <v>40</v>
      </c>
    </row>
    <row r="1841" spans="1:36" x14ac:dyDescent="0.25">
      <c r="A1841" t="s">
        <v>32</v>
      </c>
      <c r="B1841" t="s">
        <v>5593</v>
      </c>
      <c r="C1841">
        <f>YEAR(B1841)</f>
        <v>2005</v>
      </c>
      <c r="D1841">
        <v>59.1</v>
      </c>
      <c r="E1841">
        <v>39.299999999999997</v>
      </c>
      <c r="F1841">
        <v>50.3</v>
      </c>
      <c r="H1841" s="2">
        <f>IF(F1841-54.49&lt;=0,0,IF(F1841-54.49&lt;=1,1,2))</f>
        <v>0</v>
      </c>
      <c r="I1841">
        <v>59.1</v>
      </c>
      <c r="J1841">
        <v>31.7</v>
      </c>
      <c r="K1841">
        <v>47.7</v>
      </c>
      <c r="L1841">
        <v>39.5</v>
      </c>
      <c r="M1841">
        <v>67.400000000000006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19.5</v>
      </c>
      <c r="W1841">
        <v>160.9</v>
      </c>
      <c r="X1841">
        <v>1014.6</v>
      </c>
      <c r="Y1841">
        <v>65</v>
      </c>
      <c r="Z1841">
        <v>6.8</v>
      </c>
      <c r="AA1841">
        <v>0</v>
      </c>
      <c r="AB1841">
        <v>0</v>
      </c>
      <c r="AC1841">
        <v>0</v>
      </c>
      <c r="AD1841">
        <v>0</v>
      </c>
      <c r="AE1841" t="s">
        <v>5594</v>
      </c>
      <c r="AF1841" t="s">
        <v>5595</v>
      </c>
      <c r="AG1841">
        <v>0.47</v>
      </c>
      <c r="AH1841" t="s">
        <v>36</v>
      </c>
      <c r="AI1841" t="s">
        <v>37</v>
      </c>
      <c r="AJ1841" t="s">
        <v>38</v>
      </c>
    </row>
    <row r="1842" spans="1:36" x14ac:dyDescent="0.25">
      <c r="A1842" t="s">
        <v>32</v>
      </c>
      <c r="B1842" t="s">
        <v>5596</v>
      </c>
      <c r="C1842">
        <f>YEAR(B1842)</f>
        <v>2005</v>
      </c>
      <c r="D1842">
        <v>64.5</v>
      </c>
      <c r="E1842">
        <v>57.3</v>
      </c>
      <c r="F1842">
        <v>60.8</v>
      </c>
      <c r="H1842" s="2">
        <f>IF(F1842-54.49&lt;=0,0,IF(F1842-54.49&lt;=1,1,2))</f>
        <v>2</v>
      </c>
      <c r="I1842">
        <v>64.5</v>
      </c>
      <c r="J1842">
        <v>57.3</v>
      </c>
      <c r="K1842">
        <v>60.8</v>
      </c>
      <c r="L1842">
        <v>46.8</v>
      </c>
      <c r="M1842">
        <v>60.3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26.4</v>
      </c>
      <c r="W1842">
        <v>164.9</v>
      </c>
      <c r="X1842">
        <v>1008.3</v>
      </c>
      <c r="Y1842">
        <v>82.1</v>
      </c>
      <c r="Z1842">
        <v>6.3</v>
      </c>
      <c r="AA1842">
        <v>0</v>
      </c>
      <c r="AB1842">
        <v>0</v>
      </c>
      <c r="AC1842">
        <v>0</v>
      </c>
      <c r="AD1842">
        <v>0</v>
      </c>
      <c r="AE1842" t="s">
        <v>5597</v>
      </c>
      <c r="AF1842" t="s">
        <v>5598</v>
      </c>
      <c r="AG1842">
        <v>0.5</v>
      </c>
      <c r="AH1842" t="s">
        <v>36</v>
      </c>
      <c r="AI1842" t="s">
        <v>37</v>
      </c>
      <c r="AJ1842" t="s">
        <v>38</v>
      </c>
    </row>
    <row r="1843" spans="1:36" x14ac:dyDescent="0.25">
      <c r="A1843" t="s">
        <v>32</v>
      </c>
      <c r="B1843" t="s">
        <v>5599</v>
      </c>
      <c r="C1843">
        <f>YEAR(B1843)</f>
        <v>2005</v>
      </c>
      <c r="D1843">
        <v>68.099999999999994</v>
      </c>
      <c r="E1843">
        <v>59.1</v>
      </c>
      <c r="F1843">
        <v>63</v>
      </c>
      <c r="H1843" s="2">
        <f>IF(F1843-54.49&lt;=0,0,IF(F1843-54.49&lt;=1,1,2))</f>
        <v>2</v>
      </c>
      <c r="I1843">
        <v>68.099999999999994</v>
      </c>
      <c r="J1843">
        <v>59.1</v>
      </c>
      <c r="K1843">
        <v>63</v>
      </c>
      <c r="L1843">
        <v>46.9</v>
      </c>
      <c r="M1843">
        <v>56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26.4</v>
      </c>
      <c r="W1843">
        <v>167</v>
      </c>
      <c r="X1843">
        <v>1005.6</v>
      </c>
      <c r="Y1843">
        <v>68.3</v>
      </c>
      <c r="Z1843">
        <v>6.8</v>
      </c>
      <c r="AA1843">
        <v>0</v>
      </c>
      <c r="AB1843">
        <v>0</v>
      </c>
      <c r="AC1843">
        <v>0</v>
      </c>
      <c r="AD1843">
        <v>0</v>
      </c>
      <c r="AE1843" t="s">
        <v>5600</v>
      </c>
      <c r="AF1843" t="s">
        <v>5601</v>
      </c>
      <c r="AG1843">
        <v>0.53</v>
      </c>
      <c r="AH1843" t="s">
        <v>36</v>
      </c>
      <c r="AI1843" t="s">
        <v>37</v>
      </c>
      <c r="AJ1843" t="s">
        <v>38</v>
      </c>
    </row>
    <row r="1844" spans="1:36" x14ac:dyDescent="0.25">
      <c r="A1844" t="s">
        <v>32</v>
      </c>
      <c r="B1844" t="s">
        <v>5602</v>
      </c>
      <c r="C1844">
        <f>YEAR(B1844)</f>
        <v>2005</v>
      </c>
      <c r="D1844">
        <v>66.3</v>
      </c>
      <c r="E1844">
        <v>55.5</v>
      </c>
      <c r="F1844">
        <v>60.5</v>
      </c>
      <c r="H1844" s="2">
        <f>IF(F1844-54.49&lt;=0,0,IF(F1844-54.49&lt;=1,1,2))</f>
        <v>2</v>
      </c>
      <c r="I1844">
        <v>66.3</v>
      </c>
      <c r="J1844">
        <v>55.5</v>
      </c>
      <c r="K1844">
        <v>60.5</v>
      </c>
      <c r="L1844">
        <v>43.4</v>
      </c>
      <c r="M1844">
        <v>54.9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20.8</v>
      </c>
      <c r="W1844">
        <v>160</v>
      </c>
      <c r="X1844">
        <v>1008.4</v>
      </c>
      <c r="Y1844">
        <v>61.5</v>
      </c>
      <c r="Z1844">
        <v>5.9</v>
      </c>
      <c r="AA1844">
        <v>0</v>
      </c>
      <c r="AB1844">
        <v>0</v>
      </c>
      <c r="AC1844">
        <v>0</v>
      </c>
      <c r="AD1844">
        <v>0</v>
      </c>
      <c r="AE1844" t="s">
        <v>5603</v>
      </c>
      <c r="AF1844" t="s">
        <v>5604</v>
      </c>
      <c r="AG1844">
        <v>0.56999999999999995</v>
      </c>
      <c r="AH1844" t="s">
        <v>36</v>
      </c>
      <c r="AI1844" t="s">
        <v>37</v>
      </c>
      <c r="AJ1844" t="s">
        <v>38</v>
      </c>
    </row>
    <row r="1845" spans="1:36" x14ac:dyDescent="0.25">
      <c r="A1845" t="s">
        <v>32</v>
      </c>
      <c r="B1845" t="s">
        <v>5605</v>
      </c>
      <c r="C1845">
        <f>YEAR(B1845)</f>
        <v>2005</v>
      </c>
      <c r="D1845">
        <v>60.9</v>
      </c>
      <c r="E1845">
        <v>51.9</v>
      </c>
      <c r="F1845">
        <v>56.5</v>
      </c>
      <c r="H1845" s="2">
        <f>IF(F1845-54.49&lt;=0,0,IF(F1845-54.49&lt;=1,1,2))</f>
        <v>2</v>
      </c>
      <c r="I1845">
        <v>60.9</v>
      </c>
      <c r="J1845">
        <v>51.9</v>
      </c>
      <c r="K1845">
        <v>56.5</v>
      </c>
      <c r="L1845">
        <v>50.6</v>
      </c>
      <c r="M1845">
        <v>80.599999999999994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12.8</v>
      </c>
      <c r="W1845">
        <v>175.8</v>
      </c>
      <c r="X1845">
        <v>1007.4</v>
      </c>
      <c r="Y1845">
        <v>92.6</v>
      </c>
      <c r="Z1845">
        <v>6.5</v>
      </c>
      <c r="AA1845">
        <v>0</v>
      </c>
      <c r="AB1845">
        <v>0</v>
      </c>
      <c r="AC1845">
        <v>0</v>
      </c>
      <c r="AD1845">
        <v>0</v>
      </c>
      <c r="AE1845" t="s">
        <v>5606</v>
      </c>
      <c r="AF1845" t="s">
        <v>5607</v>
      </c>
      <c r="AG1845">
        <v>0.6</v>
      </c>
      <c r="AH1845" t="s">
        <v>88</v>
      </c>
      <c r="AI1845" t="s">
        <v>89</v>
      </c>
      <c r="AJ1845" t="s">
        <v>90</v>
      </c>
    </row>
    <row r="1846" spans="1:36" x14ac:dyDescent="0.25">
      <c r="A1846" t="s">
        <v>32</v>
      </c>
      <c r="B1846" t="s">
        <v>5608</v>
      </c>
      <c r="C1846">
        <f>YEAR(B1846)</f>
        <v>2005</v>
      </c>
      <c r="D1846">
        <v>68.099999999999994</v>
      </c>
      <c r="E1846">
        <v>50.1</v>
      </c>
      <c r="F1846">
        <v>58.8</v>
      </c>
      <c r="H1846" s="2">
        <f>IF(F1846-54.49&lt;=0,0,IF(F1846-54.49&lt;=1,1,2))</f>
        <v>2</v>
      </c>
      <c r="I1846">
        <v>68.099999999999994</v>
      </c>
      <c r="J1846">
        <v>50.1</v>
      </c>
      <c r="K1846">
        <v>58.8</v>
      </c>
      <c r="L1846">
        <v>46.4</v>
      </c>
      <c r="M1846">
        <v>66.900000000000006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24.2</v>
      </c>
      <c r="W1846">
        <v>190.9</v>
      </c>
      <c r="X1846">
        <v>1004.1</v>
      </c>
      <c r="Y1846">
        <v>87.1</v>
      </c>
      <c r="Z1846">
        <v>6.1</v>
      </c>
      <c r="AA1846">
        <v>0</v>
      </c>
      <c r="AB1846">
        <v>0</v>
      </c>
      <c r="AC1846">
        <v>0</v>
      </c>
      <c r="AD1846">
        <v>0</v>
      </c>
      <c r="AE1846" t="s">
        <v>5609</v>
      </c>
      <c r="AF1846" t="s">
        <v>5610</v>
      </c>
      <c r="AG1846">
        <v>0.64</v>
      </c>
      <c r="AH1846" t="s">
        <v>36</v>
      </c>
      <c r="AI1846" t="s">
        <v>37</v>
      </c>
      <c r="AJ1846" t="s">
        <v>38</v>
      </c>
    </row>
    <row r="1847" spans="1:36" x14ac:dyDescent="0.25">
      <c r="A1847" t="s">
        <v>32</v>
      </c>
      <c r="B1847" t="s">
        <v>5611</v>
      </c>
      <c r="C1847">
        <f>YEAR(B1847)</f>
        <v>2005</v>
      </c>
      <c r="D1847">
        <v>59.1</v>
      </c>
      <c r="E1847">
        <v>51.9</v>
      </c>
      <c r="F1847">
        <v>55.7</v>
      </c>
      <c r="H1847" s="2">
        <f>IF(F1847-54.49&lt;=0,0,IF(F1847-54.49&lt;=1,1,2))</f>
        <v>2</v>
      </c>
      <c r="I1847">
        <v>59.1</v>
      </c>
      <c r="J1847">
        <v>51.9</v>
      </c>
      <c r="K1847">
        <v>55.7</v>
      </c>
      <c r="L1847">
        <v>42.3</v>
      </c>
      <c r="M1847">
        <v>61.6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23</v>
      </c>
      <c r="W1847">
        <v>273.8</v>
      </c>
      <c r="X1847">
        <v>1011.1</v>
      </c>
      <c r="Y1847">
        <v>58.3</v>
      </c>
      <c r="Z1847">
        <v>6.8</v>
      </c>
      <c r="AA1847">
        <v>0</v>
      </c>
      <c r="AB1847">
        <v>0</v>
      </c>
      <c r="AC1847">
        <v>0</v>
      </c>
      <c r="AD1847">
        <v>0</v>
      </c>
      <c r="AE1847" t="s">
        <v>5612</v>
      </c>
      <c r="AF1847" t="s">
        <v>5613</v>
      </c>
      <c r="AG1847">
        <v>0.67</v>
      </c>
      <c r="AH1847" t="s">
        <v>36</v>
      </c>
      <c r="AI1847" t="s">
        <v>37</v>
      </c>
      <c r="AJ1847" t="s">
        <v>38</v>
      </c>
    </row>
    <row r="1848" spans="1:36" x14ac:dyDescent="0.25">
      <c r="A1848" t="s">
        <v>32</v>
      </c>
      <c r="B1848" t="s">
        <v>5614</v>
      </c>
      <c r="C1848">
        <f>YEAR(B1848)</f>
        <v>2005</v>
      </c>
      <c r="D1848">
        <v>57.3</v>
      </c>
      <c r="E1848">
        <v>42.9</v>
      </c>
      <c r="F1848">
        <v>49.4</v>
      </c>
      <c r="H1848" s="2">
        <f>IF(F1848-54.49&lt;=0,0,IF(F1848-54.49&lt;=1,1,2))</f>
        <v>0</v>
      </c>
      <c r="I1848">
        <v>57.3</v>
      </c>
      <c r="J1848">
        <v>39.299999999999997</v>
      </c>
      <c r="K1848">
        <v>47.1</v>
      </c>
      <c r="L1848">
        <v>40.9</v>
      </c>
      <c r="M1848">
        <v>73.099999999999994</v>
      </c>
      <c r="O1848">
        <v>0.161</v>
      </c>
      <c r="P1848">
        <v>100</v>
      </c>
      <c r="Q1848">
        <v>4.17</v>
      </c>
      <c r="R1848" t="s">
        <v>40</v>
      </c>
      <c r="S1848">
        <v>0</v>
      </c>
      <c r="T1848">
        <v>0</v>
      </c>
      <c r="U1848">
        <v>0</v>
      </c>
      <c r="V1848">
        <v>23</v>
      </c>
      <c r="W1848">
        <v>197.7</v>
      </c>
      <c r="X1848">
        <v>1011.9</v>
      </c>
      <c r="Y1848">
        <v>58.2</v>
      </c>
      <c r="Z1848">
        <v>6.6</v>
      </c>
      <c r="AA1848">
        <v>0</v>
      </c>
      <c r="AB1848">
        <v>0</v>
      </c>
      <c r="AC1848">
        <v>0</v>
      </c>
      <c r="AD1848">
        <v>0</v>
      </c>
      <c r="AE1848" t="s">
        <v>5615</v>
      </c>
      <c r="AF1848" t="s">
        <v>5616</v>
      </c>
      <c r="AG1848">
        <v>0.71</v>
      </c>
      <c r="AH1848" t="s">
        <v>56</v>
      </c>
      <c r="AI1848" t="s">
        <v>65</v>
      </c>
      <c r="AJ1848" t="s">
        <v>40</v>
      </c>
    </row>
    <row r="1849" spans="1:36" x14ac:dyDescent="0.25">
      <c r="A1849" t="s">
        <v>32</v>
      </c>
      <c r="B1849" t="s">
        <v>5617</v>
      </c>
      <c r="C1849">
        <f>YEAR(B1849)</f>
        <v>2005</v>
      </c>
      <c r="D1849">
        <v>55.5</v>
      </c>
      <c r="E1849">
        <v>42.9</v>
      </c>
      <c r="F1849">
        <v>49.5</v>
      </c>
      <c r="H1849" s="2">
        <f>IF(F1849-54.49&lt;=0,0,IF(F1849-54.49&lt;=1,1,2))</f>
        <v>0</v>
      </c>
      <c r="I1849">
        <v>55.5</v>
      </c>
      <c r="J1849">
        <v>39.299999999999997</v>
      </c>
      <c r="K1849">
        <v>48</v>
      </c>
      <c r="L1849">
        <v>40.799999999999997</v>
      </c>
      <c r="M1849">
        <v>73.2</v>
      </c>
      <c r="O1849">
        <v>7.9000000000000001E-2</v>
      </c>
      <c r="P1849">
        <v>100</v>
      </c>
      <c r="Q1849">
        <v>4.17</v>
      </c>
      <c r="R1849" t="s">
        <v>40</v>
      </c>
      <c r="S1849">
        <v>0</v>
      </c>
      <c r="T1849">
        <v>0</v>
      </c>
      <c r="U1849">
        <v>0</v>
      </c>
      <c r="V1849">
        <v>16.100000000000001</v>
      </c>
      <c r="W1849">
        <v>248.9</v>
      </c>
      <c r="X1849">
        <v>1012.8</v>
      </c>
      <c r="Y1849">
        <v>70</v>
      </c>
      <c r="Z1849">
        <v>6.8</v>
      </c>
      <c r="AA1849">
        <v>0</v>
      </c>
      <c r="AB1849">
        <v>0</v>
      </c>
      <c r="AC1849">
        <v>0</v>
      </c>
      <c r="AD1849">
        <v>0</v>
      </c>
      <c r="AE1849" t="s">
        <v>5618</v>
      </c>
      <c r="AF1849" t="s">
        <v>5619</v>
      </c>
      <c r="AG1849">
        <v>0.74</v>
      </c>
      <c r="AH1849" t="s">
        <v>56</v>
      </c>
      <c r="AI1849" t="s">
        <v>61</v>
      </c>
      <c r="AJ1849" t="s">
        <v>40</v>
      </c>
    </row>
    <row r="1850" spans="1:36" x14ac:dyDescent="0.25">
      <c r="A1850" t="s">
        <v>32</v>
      </c>
      <c r="B1850" t="s">
        <v>5620</v>
      </c>
      <c r="C1850">
        <f>YEAR(B1850)</f>
        <v>2005</v>
      </c>
      <c r="D1850">
        <v>59.1</v>
      </c>
      <c r="E1850">
        <v>44.7</v>
      </c>
      <c r="F1850">
        <v>51.8</v>
      </c>
      <c r="H1850" s="2">
        <f>IF(F1850-54.49&lt;=0,0,IF(F1850-54.49&lt;=1,1,2))</f>
        <v>0</v>
      </c>
      <c r="I1850">
        <v>59.1</v>
      </c>
      <c r="J1850">
        <v>38.5</v>
      </c>
      <c r="K1850">
        <v>50.3</v>
      </c>
      <c r="L1850">
        <v>39.799999999999997</v>
      </c>
      <c r="M1850">
        <v>64.3</v>
      </c>
      <c r="O1850">
        <v>0.02</v>
      </c>
      <c r="P1850">
        <v>100</v>
      </c>
      <c r="Q1850">
        <v>4.17</v>
      </c>
      <c r="R1850" t="s">
        <v>40</v>
      </c>
      <c r="S1850">
        <v>0</v>
      </c>
      <c r="T1850">
        <v>0</v>
      </c>
      <c r="U1850">
        <v>0</v>
      </c>
      <c r="V1850">
        <v>16.100000000000001</v>
      </c>
      <c r="W1850">
        <v>162.80000000000001</v>
      </c>
      <c r="X1850">
        <v>1011.3</v>
      </c>
      <c r="Y1850">
        <v>60.4</v>
      </c>
      <c r="Z1850">
        <v>6.8</v>
      </c>
      <c r="AA1850">
        <v>0</v>
      </c>
      <c r="AB1850">
        <v>0</v>
      </c>
      <c r="AC1850">
        <v>0</v>
      </c>
      <c r="AD1850">
        <v>0</v>
      </c>
      <c r="AE1850" t="s">
        <v>5621</v>
      </c>
      <c r="AF1850" t="s">
        <v>5622</v>
      </c>
      <c r="AG1850">
        <v>0.75</v>
      </c>
      <c r="AH1850" t="s">
        <v>56</v>
      </c>
      <c r="AI1850" t="s">
        <v>2394</v>
      </c>
      <c r="AJ1850" t="s">
        <v>40</v>
      </c>
    </row>
    <row r="1851" spans="1:36" x14ac:dyDescent="0.25">
      <c r="A1851" t="s">
        <v>32</v>
      </c>
      <c r="B1851" t="s">
        <v>5623</v>
      </c>
      <c r="C1851">
        <f>YEAR(B1851)</f>
        <v>2005</v>
      </c>
      <c r="D1851">
        <v>53.7</v>
      </c>
      <c r="E1851">
        <v>42.9</v>
      </c>
      <c r="F1851">
        <v>49.1</v>
      </c>
      <c r="H1851" s="2">
        <f>IF(F1851-54.49&lt;=0,0,IF(F1851-54.49&lt;=1,1,2))</f>
        <v>0</v>
      </c>
      <c r="I1851">
        <v>53.7</v>
      </c>
      <c r="J1851">
        <v>34.700000000000003</v>
      </c>
      <c r="K1851">
        <v>46.7</v>
      </c>
      <c r="L1851">
        <v>38.9</v>
      </c>
      <c r="M1851">
        <v>68.900000000000006</v>
      </c>
      <c r="O1851">
        <v>0.311</v>
      </c>
      <c r="P1851">
        <v>100</v>
      </c>
      <c r="Q1851">
        <v>8.33</v>
      </c>
      <c r="R1851" t="s">
        <v>40</v>
      </c>
      <c r="S1851">
        <v>0</v>
      </c>
      <c r="T1851">
        <v>0</v>
      </c>
      <c r="U1851">
        <v>0</v>
      </c>
      <c r="V1851">
        <v>27.5</v>
      </c>
      <c r="W1851">
        <v>233.5</v>
      </c>
      <c r="X1851">
        <v>1004.2</v>
      </c>
      <c r="Y1851">
        <v>74.3</v>
      </c>
      <c r="Z1851">
        <v>6.5</v>
      </c>
      <c r="AA1851">
        <v>0</v>
      </c>
      <c r="AB1851">
        <v>0</v>
      </c>
      <c r="AC1851">
        <v>0</v>
      </c>
      <c r="AD1851">
        <v>0</v>
      </c>
      <c r="AE1851" t="s">
        <v>5624</v>
      </c>
      <c r="AF1851" t="s">
        <v>5625</v>
      </c>
      <c r="AG1851">
        <v>0.81</v>
      </c>
      <c r="AH1851" t="s">
        <v>56</v>
      </c>
      <c r="AI1851" t="s">
        <v>101</v>
      </c>
      <c r="AJ1851" t="s">
        <v>40</v>
      </c>
    </row>
    <row r="1852" spans="1:36" x14ac:dyDescent="0.25">
      <c r="A1852" t="s">
        <v>32</v>
      </c>
      <c r="B1852" t="s">
        <v>5626</v>
      </c>
      <c r="C1852">
        <f>YEAR(B1852)</f>
        <v>2005</v>
      </c>
      <c r="D1852">
        <v>51.9</v>
      </c>
      <c r="E1852">
        <v>37.5</v>
      </c>
      <c r="F1852">
        <v>44.2</v>
      </c>
      <c r="H1852" s="2">
        <f>IF(F1852-54.49&lt;=0,0,IF(F1852-54.49&lt;=1,1,2))</f>
        <v>0</v>
      </c>
      <c r="I1852">
        <v>51.9</v>
      </c>
      <c r="J1852">
        <v>28.3</v>
      </c>
      <c r="K1852">
        <v>38.1</v>
      </c>
      <c r="L1852">
        <v>36.1</v>
      </c>
      <c r="M1852">
        <v>74.3</v>
      </c>
      <c r="O1852">
        <v>0.83</v>
      </c>
      <c r="P1852">
        <v>100</v>
      </c>
      <c r="Q1852">
        <v>12.5</v>
      </c>
      <c r="R1852" t="s">
        <v>40</v>
      </c>
      <c r="S1852">
        <v>0</v>
      </c>
      <c r="T1852">
        <v>0</v>
      </c>
      <c r="U1852">
        <v>0</v>
      </c>
      <c r="V1852">
        <v>24.2</v>
      </c>
      <c r="W1852">
        <v>259.5</v>
      </c>
      <c r="X1852">
        <v>1012</v>
      </c>
      <c r="Y1852">
        <v>85.7</v>
      </c>
      <c r="Z1852">
        <v>6.4</v>
      </c>
      <c r="AA1852">
        <v>0</v>
      </c>
      <c r="AB1852">
        <v>0</v>
      </c>
      <c r="AC1852">
        <v>0</v>
      </c>
      <c r="AD1852">
        <v>0</v>
      </c>
      <c r="AE1852" t="s">
        <v>5627</v>
      </c>
      <c r="AF1852" t="s">
        <v>5628</v>
      </c>
      <c r="AG1852">
        <v>0.84</v>
      </c>
      <c r="AH1852" t="s">
        <v>56</v>
      </c>
      <c r="AI1852" t="s">
        <v>111</v>
      </c>
      <c r="AJ1852" t="s">
        <v>40</v>
      </c>
    </row>
    <row r="1853" spans="1:36" x14ac:dyDescent="0.25">
      <c r="A1853" t="s">
        <v>32</v>
      </c>
      <c r="B1853" t="s">
        <v>5629</v>
      </c>
      <c r="C1853">
        <f>YEAR(B1853)</f>
        <v>2005</v>
      </c>
      <c r="D1853">
        <v>51.9</v>
      </c>
      <c r="E1853">
        <v>41.1</v>
      </c>
      <c r="F1853">
        <v>47.4</v>
      </c>
      <c r="H1853" s="2">
        <f>IF(F1853-54.49&lt;=0,0,IF(F1853-54.49&lt;=1,1,2))</f>
        <v>0</v>
      </c>
      <c r="I1853">
        <v>51.9</v>
      </c>
      <c r="J1853">
        <v>33.6</v>
      </c>
      <c r="K1853">
        <v>43.6</v>
      </c>
      <c r="L1853">
        <v>38.5</v>
      </c>
      <c r="M1853">
        <v>71.900000000000006</v>
      </c>
      <c r="O1853">
        <v>0.252</v>
      </c>
      <c r="P1853">
        <v>100</v>
      </c>
      <c r="Q1853">
        <v>12.5</v>
      </c>
      <c r="R1853" t="s">
        <v>40</v>
      </c>
      <c r="S1853">
        <v>0</v>
      </c>
      <c r="T1853">
        <v>0</v>
      </c>
      <c r="U1853">
        <v>0</v>
      </c>
      <c r="V1853">
        <v>23</v>
      </c>
      <c r="W1853">
        <v>306.2</v>
      </c>
      <c r="X1853">
        <v>1015.1</v>
      </c>
      <c r="Y1853">
        <v>91.7</v>
      </c>
      <c r="Z1853">
        <v>6.5</v>
      </c>
      <c r="AA1853">
        <v>0</v>
      </c>
      <c r="AB1853">
        <v>0</v>
      </c>
      <c r="AC1853">
        <v>0</v>
      </c>
      <c r="AD1853">
        <v>0</v>
      </c>
      <c r="AE1853" t="s">
        <v>5630</v>
      </c>
      <c r="AF1853" t="s">
        <v>5631</v>
      </c>
      <c r="AG1853">
        <v>0.88</v>
      </c>
      <c r="AH1853" t="s">
        <v>43</v>
      </c>
      <c r="AI1853" t="s">
        <v>48</v>
      </c>
      <c r="AJ1853" t="s">
        <v>40</v>
      </c>
    </row>
    <row r="1854" spans="1:36" x14ac:dyDescent="0.25">
      <c r="A1854" t="s">
        <v>32</v>
      </c>
      <c r="B1854" t="s">
        <v>5632</v>
      </c>
      <c r="C1854">
        <f>YEAR(B1854)</f>
        <v>2005</v>
      </c>
      <c r="D1854">
        <v>50.1</v>
      </c>
      <c r="E1854">
        <v>44.7</v>
      </c>
      <c r="F1854">
        <v>46.5</v>
      </c>
      <c r="H1854" s="2">
        <f>IF(F1854-54.49&lt;=0,0,IF(F1854-54.49&lt;=1,1,2))</f>
        <v>0</v>
      </c>
      <c r="I1854">
        <v>50.1</v>
      </c>
      <c r="J1854">
        <v>35</v>
      </c>
      <c r="K1854">
        <v>38.9</v>
      </c>
      <c r="L1854">
        <v>35.4</v>
      </c>
      <c r="M1854">
        <v>65.7</v>
      </c>
      <c r="O1854">
        <v>0.36199999999999999</v>
      </c>
      <c r="P1854">
        <v>100</v>
      </c>
      <c r="Q1854">
        <v>8.33</v>
      </c>
      <c r="R1854" t="s">
        <v>40</v>
      </c>
      <c r="S1854">
        <v>0</v>
      </c>
      <c r="T1854">
        <v>0</v>
      </c>
      <c r="U1854">
        <v>0</v>
      </c>
      <c r="V1854">
        <v>31.1</v>
      </c>
      <c r="W1854">
        <v>331.9</v>
      </c>
      <c r="X1854">
        <v>1021.3</v>
      </c>
      <c r="Y1854">
        <v>91.4</v>
      </c>
      <c r="Z1854">
        <v>6.6</v>
      </c>
      <c r="AA1854">
        <v>0</v>
      </c>
      <c r="AB1854">
        <v>0</v>
      </c>
      <c r="AC1854">
        <v>0</v>
      </c>
      <c r="AD1854">
        <v>0</v>
      </c>
      <c r="AE1854" t="s">
        <v>5633</v>
      </c>
      <c r="AF1854" t="s">
        <v>5634</v>
      </c>
      <c r="AG1854">
        <v>0.91</v>
      </c>
      <c r="AH1854" t="s">
        <v>43</v>
      </c>
      <c r="AI1854" t="s">
        <v>1063</v>
      </c>
      <c r="AJ1854" t="s">
        <v>40</v>
      </c>
    </row>
    <row r="1855" spans="1:36" x14ac:dyDescent="0.25">
      <c r="A1855" t="s">
        <v>32</v>
      </c>
      <c r="B1855" t="s">
        <v>5635</v>
      </c>
      <c r="C1855">
        <f>YEAR(B1855)</f>
        <v>2005</v>
      </c>
      <c r="D1855">
        <v>46.5</v>
      </c>
      <c r="E1855">
        <v>44.7</v>
      </c>
      <c r="F1855">
        <v>45.4</v>
      </c>
      <c r="H1855" s="2">
        <f>IF(F1855-54.49&lt;=0,0,IF(F1855-54.49&lt;=1,1,2))</f>
        <v>0</v>
      </c>
      <c r="I1855">
        <v>38.799999999999997</v>
      </c>
      <c r="J1855">
        <v>35.6</v>
      </c>
      <c r="K1855">
        <v>37.1</v>
      </c>
      <c r="L1855">
        <v>29</v>
      </c>
      <c r="M1855">
        <v>52.5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25.3</v>
      </c>
      <c r="W1855">
        <v>329.2</v>
      </c>
      <c r="X1855">
        <v>1025.5999999999999</v>
      </c>
      <c r="Y1855">
        <v>92.9</v>
      </c>
      <c r="Z1855">
        <v>6.8</v>
      </c>
      <c r="AA1855">
        <v>0</v>
      </c>
      <c r="AB1855">
        <v>0</v>
      </c>
      <c r="AC1855">
        <v>0</v>
      </c>
      <c r="AD1855">
        <v>0</v>
      </c>
      <c r="AE1855" t="s">
        <v>5636</v>
      </c>
      <c r="AF1855" t="s">
        <v>5637</v>
      </c>
      <c r="AG1855">
        <v>0.95</v>
      </c>
      <c r="AH1855" t="s">
        <v>88</v>
      </c>
      <c r="AI1855" t="s">
        <v>89</v>
      </c>
      <c r="AJ1855" t="s">
        <v>90</v>
      </c>
    </row>
    <row r="1856" spans="1:36" x14ac:dyDescent="0.25">
      <c r="A1856" t="s">
        <v>32</v>
      </c>
      <c r="B1856" t="s">
        <v>5638</v>
      </c>
      <c r="C1856">
        <f>YEAR(B1856)</f>
        <v>2005</v>
      </c>
      <c r="D1856">
        <v>46.5</v>
      </c>
      <c r="E1856">
        <v>42.9</v>
      </c>
      <c r="F1856">
        <v>45.9</v>
      </c>
      <c r="H1856" s="2">
        <f>IF(F1856-54.49&lt;=0,0,IF(F1856-54.49&lt;=1,1,2))</f>
        <v>0</v>
      </c>
      <c r="I1856">
        <v>40.5</v>
      </c>
      <c r="J1856">
        <v>34.700000000000003</v>
      </c>
      <c r="K1856">
        <v>38.5</v>
      </c>
      <c r="L1856">
        <v>30.4</v>
      </c>
      <c r="M1856">
        <v>54.8</v>
      </c>
      <c r="O1856">
        <v>3.9E-2</v>
      </c>
      <c r="P1856">
        <v>100</v>
      </c>
      <c r="Q1856">
        <v>4.17</v>
      </c>
      <c r="R1856" t="s">
        <v>40</v>
      </c>
      <c r="S1856">
        <v>0</v>
      </c>
      <c r="T1856">
        <v>0</v>
      </c>
      <c r="U1856">
        <v>0</v>
      </c>
      <c r="V1856">
        <v>25.3</v>
      </c>
      <c r="W1856">
        <v>342.2</v>
      </c>
      <c r="X1856">
        <v>1028.3</v>
      </c>
      <c r="Y1856">
        <v>96.7</v>
      </c>
      <c r="Z1856">
        <v>6.8</v>
      </c>
      <c r="AA1856">
        <v>0</v>
      </c>
      <c r="AB1856">
        <v>0</v>
      </c>
      <c r="AC1856">
        <v>0</v>
      </c>
      <c r="AD1856">
        <v>0</v>
      </c>
      <c r="AE1856" t="s">
        <v>5639</v>
      </c>
      <c r="AF1856" t="s">
        <v>5640</v>
      </c>
      <c r="AG1856">
        <v>0.98</v>
      </c>
      <c r="AH1856" t="s">
        <v>43</v>
      </c>
      <c r="AI1856" t="s">
        <v>3291</v>
      </c>
      <c r="AJ1856" t="s">
        <v>40</v>
      </c>
    </row>
    <row r="1857" spans="1:36" x14ac:dyDescent="0.25">
      <c r="A1857" t="s">
        <v>32</v>
      </c>
      <c r="B1857" t="s">
        <v>5641</v>
      </c>
      <c r="C1857">
        <f>YEAR(B1857)</f>
        <v>2005</v>
      </c>
      <c r="D1857">
        <v>50.1</v>
      </c>
      <c r="E1857">
        <v>46.5</v>
      </c>
      <c r="F1857">
        <v>47.6</v>
      </c>
      <c r="H1857" s="2">
        <f>IF(F1857-54.49&lt;=0,0,IF(F1857-54.49&lt;=1,1,2))</f>
        <v>0</v>
      </c>
      <c r="I1857">
        <v>50.1</v>
      </c>
      <c r="J1857">
        <v>40.200000000000003</v>
      </c>
      <c r="K1857">
        <v>43</v>
      </c>
      <c r="L1857">
        <v>30.2</v>
      </c>
      <c r="M1857">
        <v>50.7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15</v>
      </c>
      <c r="W1857">
        <v>336.9</v>
      </c>
      <c r="X1857">
        <v>1026.7</v>
      </c>
      <c r="Y1857">
        <v>88.3</v>
      </c>
      <c r="Z1857">
        <v>6.8</v>
      </c>
      <c r="AA1857">
        <v>0</v>
      </c>
      <c r="AB1857">
        <v>0</v>
      </c>
      <c r="AC1857">
        <v>0</v>
      </c>
      <c r="AD1857">
        <v>0</v>
      </c>
      <c r="AE1857" t="s">
        <v>5642</v>
      </c>
      <c r="AF1857" t="s">
        <v>5643</v>
      </c>
      <c r="AG1857">
        <v>0</v>
      </c>
      <c r="AH1857" t="s">
        <v>36</v>
      </c>
      <c r="AI1857" t="s">
        <v>37</v>
      </c>
      <c r="AJ1857" t="s">
        <v>38</v>
      </c>
    </row>
    <row r="1858" spans="1:36" x14ac:dyDescent="0.25">
      <c r="A1858" t="s">
        <v>32</v>
      </c>
      <c r="B1858" t="s">
        <v>5644</v>
      </c>
      <c r="C1858">
        <f>YEAR(B1858)</f>
        <v>2005</v>
      </c>
      <c r="D1858">
        <v>50.1</v>
      </c>
      <c r="E1858">
        <v>46.5</v>
      </c>
      <c r="F1858">
        <v>48.3</v>
      </c>
      <c r="H1858" s="2">
        <f>IF(F1858-54.49&lt;=0,0,IF(F1858-54.49&lt;=1,1,2))</f>
        <v>0</v>
      </c>
      <c r="I1858">
        <v>50.1</v>
      </c>
      <c r="J1858">
        <v>40.200000000000003</v>
      </c>
      <c r="K1858">
        <v>42.7</v>
      </c>
      <c r="L1858">
        <v>32</v>
      </c>
      <c r="M1858">
        <v>53.3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19.5</v>
      </c>
      <c r="W1858">
        <v>336.6</v>
      </c>
      <c r="X1858">
        <v>1024.3</v>
      </c>
      <c r="Y1858">
        <v>90</v>
      </c>
      <c r="Z1858">
        <v>6.8</v>
      </c>
      <c r="AA1858">
        <v>0</v>
      </c>
      <c r="AB1858">
        <v>0</v>
      </c>
      <c r="AC1858">
        <v>0</v>
      </c>
      <c r="AD1858">
        <v>0</v>
      </c>
      <c r="AE1858" t="s">
        <v>5645</v>
      </c>
      <c r="AF1858" t="s">
        <v>5646</v>
      </c>
      <c r="AG1858">
        <v>0.05</v>
      </c>
      <c r="AH1858" t="s">
        <v>36</v>
      </c>
      <c r="AI1858" t="s">
        <v>37</v>
      </c>
      <c r="AJ1858" t="s">
        <v>38</v>
      </c>
    </row>
    <row r="1859" spans="1:36" x14ac:dyDescent="0.25">
      <c r="A1859" t="s">
        <v>32</v>
      </c>
      <c r="B1859" t="s">
        <v>5647</v>
      </c>
      <c r="C1859">
        <f>YEAR(B1859)</f>
        <v>2005</v>
      </c>
      <c r="D1859">
        <v>48.3</v>
      </c>
      <c r="E1859">
        <v>46.5</v>
      </c>
      <c r="F1859">
        <v>46.8</v>
      </c>
      <c r="H1859" s="2">
        <f>IF(F1859-54.49&lt;=0,0,IF(F1859-54.49&lt;=1,1,2))</f>
        <v>0</v>
      </c>
      <c r="I1859">
        <v>41.7</v>
      </c>
      <c r="J1859">
        <v>37.799999999999997</v>
      </c>
      <c r="K1859">
        <v>39.4</v>
      </c>
      <c r="L1859">
        <v>32.799999999999997</v>
      </c>
      <c r="M1859">
        <v>58.3</v>
      </c>
      <c r="O1859">
        <v>0.02</v>
      </c>
      <c r="P1859">
        <v>100</v>
      </c>
      <c r="Q1859">
        <v>4.17</v>
      </c>
      <c r="R1859" t="s">
        <v>40</v>
      </c>
      <c r="S1859">
        <v>0</v>
      </c>
      <c r="T1859">
        <v>0</v>
      </c>
      <c r="U1859">
        <v>0</v>
      </c>
      <c r="V1859">
        <v>26.4</v>
      </c>
      <c r="W1859">
        <v>324.8</v>
      </c>
      <c r="X1859">
        <v>1023.5</v>
      </c>
      <c r="Y1859">
        <v>92.1</v>
      </c>
      <c r="Z1859">
        <v>6.8</v>
      </c>
      <c r="AA1859">
        <v>0</v>
      </c>
      <c r="AB1859">
        <v>0</v>
      </c>
      <c r="AC1859">
        <v>0</v>
      </c>
      <c r="AD1859">
        <v>0</v>
      </c>
      <c r="AE1859" t="s">
        <v>5648</v>
      </c>
      <c r="AF1859" t="s">
        <v>5649</v>
      </c>
      <c r="AG1859">
        <v>0.08</v>
      </c>
      <c r="AH1859" t="s">
        <v>43</v>
      </c>
      <c r="AI1859" t="s">
        <v>184</v>
      </c>
      <c r="AJ1859" t="s">
        <v>40</v>
      </c>
    </row>
    <row r="1860" spans="1:36" x14ac:dyDescent="0.25">
      <c r="A1860" t="s">
        <v>32</v>
      </c>
      <c r="B1860" t="s">
        <v>5650</v>
      </c>
      <c r="C1860">
        <f>YEAR(B1860)</f>
        <v>2005</v>
      </c>
      <c r="D1860">
        <v>51.9</v>
      </c>
      <c r="E1860">
        <v>39.299999999999997</v>
      </c>
      <c r="F1860">
        <v>47.6</v>
      </c>
      <c r="H1860" s="2">
        <f>IF(F1860-54.49&lt;=0,0,IF(F1860-54.49&lt;=1,1,2))</f>
        <v>0</v>
      </c>
      <c r="I1860">
        <v>51.9</v>
      </c>
      <c r="J1860">
        <v>32.200000000000003</v>
      </c>
      <c r="K1860">
        <v>43.3</v>
      </c>
      <c r="L1860">
        <v>31.5</v>
      </c>
      <c r="M1860">
        <v>54.1</v>
      </c>
      <c r="O1860">
        <v>0.11799999999999999</v>
      </c>
      <c r="P1860">
        <v>100</v>
      </c>
      <c r="Q1860">
        <v>8.33</v>
      </c>
      <c r="R1860" t="s">
        <v>40</v>
      </c>
      <c r="S1860">
        <v>0</v>
      </c>
      <c r="T1860">
        <v>0</v>
      </c>
      <c r="U1860">
        <v>0</v>
      </c>
      <c r="V1860">
        <v>21.9</v>
      </c>
      <c r="W1860">
        <v>317.3</v>
      </c>
      <c r="X1860">
        <v>1022</v>
      </c>
      <c r="Y1860">
        <v>66.7</v>
      </c>
      <c r="Z1860">
        <v>6.8</v>
      </c>
      <c r="AA1860">
        <v>0</v>
      </c>
      <c r="AB1860">
        <v>0</v>
      </c>
      <c r="AC1860">
        <v>0</v>
      </c>
      <c r="AD1860">
        <v>0</v>
      </c>
      <c r="AE1860" t="s">
        <v>5651</v>
      </c>
      <c r="AF1860" t="s">
        <v>5652</v>
      </c>
      <c r="AG1860">
        <v>0.11</v>
      </c>
      <c r="AH1860" t="s">
        <v>56</v>
      </c>
      <c r="AI1860" t="s">
        <v>57</v>
      </c>
      <c r="AJ1860" t="s">
        <v>40</v>
      </c>
    </row>
    <row r="1861" spans="1:36" x14ac:dyDescent="0.25">
      <c r="A1861" t="s">
        <v>32</v>
      </c>
      <c r="B1861" t="s">
        <v>5653</v>
      </c>
      <c r="C1861">
        <f>YEAR(B1861)</f>
        <v>2005</v>
      </c>
      <c r="D1861">
        <v>60.9</v>
      </c>
      <c r="E1861">
        <v>39.299999999999997</v>
      </c>
      <c r="F1861">
        <v>52</v>
      </c>
      <c r="H1861" s="2">
        <f>IF(F1861-54.49&lt;=0,0,IF(F1861-54.49&lt;=1,1,2))</f>
        <v>0</v>
      </c>
      <c r="I1861">
        <v>60.9</v>
      </c>
      <c r="J1861">
        <v>32.200000000000003</v>
      </c>
      <c r="K1861">
        <v>49.7</v>
      </c>
      <c r="L1861">
        <v>39</v>
      </c>
      <c r="M1861">
        <v>61.5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25.3</v>
      </c>
      <c r="W1861">
        <v>163</v>
      </c>
      <c r="X1861">
        <v>1014.3</v>
      </c>
      <c r="Y1861">
        <v>42.5</v>
      </c>
      <c r="Z1861">
        <v>6.8</v>
      </c>
      <c r="AA1861">
        <v>0</v>
      </c>
      <c r="AB1861">
        <v>0</v>
      </c>
      <c r="AC1861">
        <v>0</v>
      </c>
      <c r="AD1861">
        <v>0</v>
      </c>
      <c r="AE1861" t="s">
        <v>5654</v>
      </c>
      <c r="AF1861" t="s">
        <v>5655</v>
      </c>
      <c r="AG1861">
        <v>0.15</v>
      </c>
      <c r="AH1861" t="s">
        <v>36</v>
      </c>
      <c r="AI1861" t="s">
        <v>174</v>
      </c>
      <c r="AJ1861" t="s">
        <v>38</v>
      </c>
    </row>
    <row r="1862" spans="1:36" x14ac:dyDescent="0.25">
      <c r="A1862" t="s">
        <v>32</v>
      </c>
      <c r="B1862" t="s">
        <v>5656</v>
      </c>
      <c r="C1862">
        <f>YEAR(B1862)</f>
        <v>2005</v>
      </c>
      <c r="D1862">
        <v>64.5</v>
      </c>
      <c r="E1862">
        <v>57.3</v>
      </c>
      <c r="F1862">
        <v>59.5</v>
      </c>
      <c r="H1862" s="2">
        <f>IF(F1862-54.49&lt;=0,0,IF(F1862-54.49&lt;=1,1,2))</f>
        <v>2</v>
      </c>
      <c r="I1862">
        <v>64.5</v>
      </c>
      <c r="J1862">
        <v>57.3</v>
      </c>
      <c r="K1862">
        <v>59.5</v>
      </c>
      <c r="L1862">
        <v>43.9</v>
      </c>
      <c r="M1862">
        <v>56.7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26.4</v>
      </c>
      <c r="W1862">
        <v>175</v>
      </c>
      <c r="X1862">
        <v>1009.2</v>
      </c>
      <c r="Y1862">
        <v>71.7</v>
      </c>
      <c r="Z1862">
        <v>6.8</v>
      </c>
      <c r="AA1862">
        <v>0</v>
      </c>
      <c r="AB1862">
        <v>0</v>
      </c>
      <c r="AC1862">
        <v>0</v>
      </c>
      <c r="AD1862">
        <v>0</v>
      </c>
      <c r="AE1862" t="s">
        <v>5657</v>
      </c>
      <c r="AF1862" t="s">
        <v>5658</v>
      </c>
      <c r="AG1862">
        <v>0.18</v>
      </c>
      <c r="AH1862" t="s">
        <v>36</v>
      </c>
      <c r="AI1862" t="s">
        <v>37</v>
      </c>
      <c r="AJ1862" t="s">
        <v>38</v>
      </c>
    </row>
    <row r="1863" spans="1:36" x14ac:dyDescent="0.25">
      <c r="A1863" t="s">
        <v>32</v>
      </c>
      <c r="B1863" t="s">
        <v>5659</v>
      </c>
      <c r="C1863">
        <f>YEAR(B1863)</f>
        <v>2005</v>
      </c>
      <c r="D1863">
        <v>62.7</v>
      </c>
      <c r="E1863">
        <v>55.5</v>
      </c>
      <c r="F1863">
        <v>59.3</v>
      </c>
      <c r="H1863" s="2">
        <f>IF(F1863-54.49&lt;=0,0,IF(F1863-54.49&lt;=1,1,2))</f>
        <v>2</v>
      </c>
      <c r="I1863">
        <v>62.7</v>
      </c>
      <c r="J1863">
        <v>55.5</v>
      </c>
      <c r="K1863">
        <v>59.3</v>
      </c>
      <c r="L1863">
        <v>42.9</v>
      </c>
      <c r="M1863">
        <v>55.1</v>
      </c>
      <c r="O1863">
        <v>0.11799999999999999</v>
      </c>
      <c r="P1863">
        <v>100</v>
      </c>
      <c r="Q1863">
        <v>4.17</v>
      </c>
      <c r="R1863" t="s">
        <v>40</v>
      </c>
      <c r="S1863">
        <v>0</v>
      </c>
      <c r="T1863">
        <v>0</v>
      </c>
      <c r="U1863">
        <v>0</v>
      </c>
      <c r="V1863">
        <v>47.2</v>
      </c>
      <c r="W1863">
        <v>161.80000000000001</v>
      </c>
      <c r="X1863">
        <v>1004.2</v>
      </c>
      <c r="Y1863">
        <v>57.5</v>
      </c>
      <c r="Z1863">
        <v>5.6</v>
      </c>
      <c r="AA1863">
        <v>0</v>
      </c>
      <c r="AB1863">
        <v>0</v>
      </c>
      <c r="AC1863">
        <v>0</v>
      </c>
      <c r="AD1863">
        <v>0</v>
      </c>
      <c r="AE1863" t="s">
        <v>5660</v>
      </c>
      <c r="AF1863" t="s">
        <v>5661</v>
      </c>
      <c r="AG1863">
        <v>0.21</v>
      </c>
      <c r="AH1863" t="s">
        <v>56</v>
      </c>
      <c r="AI1863" t="s">
        <v>78</v>
      </c>
      <c r="AJ1863" t="s">
        <v>40</v>
      </c>
    </row>
    <row r="1864" spans="1:36" x14ac:dyDescent="0.25">
      <c r="A1864" t="s">
        <v>32</v>
      </c>
      <c r="B1864" t="s">
        <v>5662</v>
      </c>
      <c r="C1864">
        <f>YEAR(B1864)</f>
        <v>2005</v>
      </c>
      <c r="D1864">
        <v>59.1</v>
      </c>
      <c r="E1864">
        <v>50.1</v>
      </c>
      <c r="F1864">
        <v>54.2</v>
      </c>
      <c r="H1864" s="2">
        <f>IF(F1864-54.49&lt;=0,0,IF(F1864-54.49&lt;=1,1,2))</f>
        <v>0</v>
      </c>
      <c r="I1864">
        <v>59.1</v>
      </c>
      <c r="J1864">
        <v>50.1</v>
      </c>
      <c r="K1864">
        <v>54.2</v>
      </c>
      <c r="L1864">
        <v>40.200000000000003</v>
      </c>
      <c r="M1864">
        <v>59.8</v>
      </c>
      <c r="O1864">
        <v>7.9000000000000001E-2</v>
      </c>
      <c r="P1864">
        <v>100</v>
      </c>
      <c r="Q1864">
        <v>4.17</v>
      </c>
      <c r="R1864" t="s">
        <v>40</v>
      </c>
      <c r="S1864">
        <v>0</v>
      </c>
      <c r="T1864">
        <v>0</v>
      </c>
      <c r="U1864">
        <v>0</v>
      </c>
      <c r="V1864">
        <v>19.5</v>
      </c>
      <c r="W1864">
        <v>179.7</v>
      </c>
      <c r="X1864">
        <v>1006.8</v>
      </c>
      <c r="Y1864">
        <v>55.7</v>
      </c>
      <c r="Z1864">
        <v>6.7</v>
      </c>
      <c r="AA1864">
        <v>0</v>
      </c>
      <c r="AB1864">
        <v>0</v>
      </c>
      <c r="AC1864">
        <v>0</v>
      </c>
      <c r="AD1864">
        <v>0</v>
      </c>
      <c r="AE1864" t="s">
        <v>5663</v>
      </c>
      <c r="AF1864" t="s">
        <v>5664</v>
      </c>
      <c r="AG1864">
        <v>0.25</v>
      </c>
      <c r="AH1864" t="s">
        <v>56</v>
      </c>
      <c r="AI1864" t="s">
        <v>65</v>
      </c>
      <c r="AJ1864" t="s">
        <v>40</v>
      </c>
    </row>
    <row r="1865" spans="1:36" x14ac:dyDescent="0.25">
      <c r="A1865" t="s">
        <v>32</v>
      </c>
      <c r="B1865" t="s">
        <v>5665</v>
      </c>
      <c r="C1865">
        <f>YEAR(B1865)</f>
        <v>2005</v>
      </c>
      <c r="D1865">
        <v>62.7</v>
      </c>
      <c r="E1865">
        <v>48.3</v>
      </c>
      <c r="F1865">
        <v>55.2</v>
      </c>
      <c r="H1865" s="2">
        <f>IF(F1865-54.49&lt;=0,0,IF(F1865-54.49&lt;=1,1,2))</f>
        <v>1</v>
      </c>
      <c r="I1865">
        <v>62.7</v>
      </c>
      <c r="J1865">
        <v>46.4</v>
      </c>
      <c r="K1865">
        <v>55.1</v>
      </c>
      <c r="L1865">
        <v>40.799999999999997</v>
      </c>
      <c r="M1865">
        <v>59.1</v>
      </c>
      <c r="O1865">
        <v>0.11799999999999999</v>
      </c>
      <c r="P1865">
        <v>100</v>
      </c>
      <c r="Q1865">
        <v>4.17</v>
      </c>
      <c r="R1865" t="s">
        <v>40</v>
      </c>
      <c r="S1865">
        <v>0</v>
      </c>
      <c r="T1865">
        <v>0</v>
      </c>
      <c r="U1865">
        <v>0</v>
      </c>
      <c r="V1865">
        <v>19.5</v>
      </c>
      <c r="W1865">
        <v>228</v>
      </c>
      <c r="X1865">
        <v>1010</v>
      </c>
      <c r="Y1865">
        <v>74.2</v>
      </c>
      <c r="Z1865">
        <v>6.8</v>
      </c>
      <c r="AA1865">
        <v>0</v>
      </c>
      <c r="AB1865">
        <v>0</v>
      </c>
      <c r="AC1865">
        <v>0</v>
      </c>
      <c r="AD1865">
        <v>0</v>
      </c>
      <c r="AE1865" t="s">
        <v>5666</v>
      </c>
      <c r="AF1865" t="s">
        <v>5667</v>
      </c>
      <c r="AG1865">
        <v>0.28000000000000003</v>
      </c>
      <c r="AH1865" t="s">
        <v>56</v>
      </c>
      <c r="AI1865" t="s">
        <v>78</v>
      </c>
      <c r="AJ1865" t="s">
        <v>40</v>
      </c>
    </row>
    <row r="1866" spans="1:36" x14ac:dyDescent="0.25">
      <c r="A1866" t="s">
        <v>32</v>
      </c>
      <c r="B1866" t="s">
        <v>5668</v>
      </c>
      <c r="C1866">
        <f>YEAR(B1866)</f>
        <v>2005</v>
      </c>
      <c r="D1866">
        <v>57.3</v>
      </c>
      <c r="E1866">
        <v>48.3</v>
      </c>
      <c r="F1866">
        <v>53.3</v>
      </c>
      <c r="H1866" s="2">
        <f>IF(F1866-54.49&lt;=0,0,IF(F1866-54.49&lt;=1,1,2))</f>
        <v>0</v>
      </c>
      <c r="I1866">
        <v>57.3</v>
      </c>
      <c r="J1866">
        <v>46.4</v>
      </c>
      <c r="K1866">
        <v>53.2</v>
      </c>
      <c r="L1866">
        <v>44.6</v>
      </c>
      <c r="M1866">
        <v>73.400000000000006</v>
      </c>
      <c r="O1866">
        <v>3.9E-2</v>
      </c>
      <c r="P1866">
        <v>100</v>
      </c>
      <c r="Q1866">
        <v>4.17</v>
      </c>
      <c r="R1866" t="s">
        <v>40</v>
      </c>
      <c r="S1866">
        <v>0</v>
      </c>
      <c r="T1866">
        <v>0</v>
      </c>
      <c r="U1866">
        <v>0</v>
      </c>
      <c r="V1866">
        <v>11.4</v>
      </c>
      <c r="W1866">
        <v>281.7</v>
      </c>
      <c r="X1866">
        <v>1010.8</v>
      </c>
      <c r="Y1866">
        <v>72.599999999999994</v>
      </c>
      <c r="Z1866">
        <v>6.8</v>
      </c>
      <c r="AA1866">
        <v>0</v>
      </c>
      <c r="AB1866">
        <v>0</v>
      </c>
      <c r="AC1866">
        <v>0</v>
      </c>
      <c r="AD1866">
        <v>0</v>
      </c>
      <c r="AE1866" t="s">
        <v>5669</v>
      </c>
      <c r="AF1866" t="s">
        <v>5670</v>
      </c>
      <c r="AG1866">
        <v>0.31</v>
      </c>
      <c r="AH1866" t="s">
        <v>56</v>
      </c>
      <c r="AI1866" t="s">
        <v>137</v>
      </c>
      <c r="AJ1866" t="s">
        <v>40</v>
      </c>
    </row>
    <row r="1867" spans="1:36" x14ac:dyDescent="0.25">
      <c r="A1867" t="s">
        <v>32</v>
      </c>
      <c r="B1867" t="s">
        <v>5671</v>
      </c>
      <c r="C1867">
        <f>YEAR(B1867)</f>
        <v>2005</v>
      </c>
      <c r="D1867">
        <v>57.3</v>
      </c>
      <c r="E1867">
        <v>42.9</v>
      </c>
      <c r="F1867">
        <v>49.8</v>
      </c>
      <c r="H1867" s="2">
        <f>IF(F1867-54.49&lt;=0,0,IF(F1867-54.49&lt;=1,1,2))</f>
        <v>0</v>
      </c>
      <c r="I1867">
        <v>57.3</v>
      </c>
      <c r="J1867">
        <v>37.1</v>
      </c>
      <c r="K1867">
        <v>47.6</v>
      </c>
      <c r="L1867">
        <v>38.9</v>
      </c>
      <c r="M1867">
        <v>67.2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16.100000000000001</v>
      </c>
      <c r="W1867">
        <v>212.5</v>
      </c>
      <c r="X1867">
        <v>1011.6</v>
      </c>
      <c r="Y1867">
        <v>42.5</v>
      </c>
      <c r="Z1867">
        <v>6.8</v>
      </c>
      <c r="AA1867">
        <v>0</v>
      </c>
      <c r="AB1867">
        <v>0</v>
      </c>
      <c r="AC1867">
        <v>0</v>
      </c>
      <c r="AD1867">
        <v>0</v>
      </c>
      <c r="AE1867" t="s">
        <v>5672</v>
      </c>
      <c r="AF1867" t="s">
        <v>5673</v>
      </c>
      <c r="AG1867">
        <v>0.34</v>
      </c>
      <c r="AH1867" t="s">
        <v>36</v>
      </c>
      <c r="AI1867" t="s">
        <v>37</v>
      </c>
      <c r="AJ1867" t="s">
        <v>38</v>
      </c>
    </row>
    <row r="1868" spans="1:36" x14ac:dyDescent="0.25">
      <c r="A1868" t="s">
        <v>32</v>
      </c>
      <c r="B1868" t="s">
        <v>5674</v>
      </c>
      <c r="C1868">
        <f>YEAR(B1868)</f>
        <v>2005</v>
      </c>
      <c r="D1868">
        <v>59.1</v>
      </c>
      <c r="E1868">
        <v>46.5</v>
      </c>
      <c r="F1868">
        <v>52.1</v>
      </c>
      <c r="H1868" s="2">
        <f>IF(F1868-54.49&lt;=0,0,IF(F1868-54.49&lt;=1,1,2))</f>
        <v>0</v>
      </c>
      <c r="I1868">
        <v>59.1</v>
      </c>
      <c r="J1868">
        <v>40.799999999999997</v>
      </c>
      <c r="K1868">
        <v>50.4</v>
      </c>
      <c r="L1868">
        <v>37.700000000000003</v>
      </c>
      <c r="M1868">
        <v>58.8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12.8</v>
      </c>
      <c r="W1868">
        <v>167.3</v>
      </c>
      <c r="X1868">
        <v>1011.2</v>
      </c>
      <c r="Y1868">
        <v>37.5</v>
      </c>
      <c r="Z1868">
        <v>6.8</v>
      </c>
      <c r="AA1868">
        <v>0</v>
      </c>
      <c r="AB1868">
        <v>0</v>
      </c>
      <c r="AC1868">
        <v>0</v>
      </c>
      <c r="AD1868">
        <v>0</v>
      </c>
      <c r="AE1868" t="s">
        <v>5675</v>
      </c>
      <c r="AF1868" t="s">
        <v>5676</v>
      </c>
      <c r="AG1868">
        <v>0.38</v>
      </c>
      <c r="AH1868" t="s">
        <v>36</v>
      </c>
      <c r="AI1868" t="s">
        <v>37</v>
      </c>
      <c r="AJ1868" t="s">
        <v>38</v>
      </c>
    </row>
    <row r="1869" spans="1:36" x14ac:dyDescent="0.25">
      <c r="A1869" t="s">
        <v>32</v>
      </c>
      <c r="B1869" t="s">
        <v>5677</v>
      </c>
      <c r="C1869">
        <f>YEAR(B1869)</f>
        <v>2005</v>
      </c>
      <c r="D1869">
        <v>60.9</v>
      </c>
      <c r="E1869">
        <v>48.3</v>
      </c>
      <c r="F1869">
        <v>54.1</v>
      </c>
      <c r="H1869" s="2">
        <f>IF(F1869-54.49&lt;=0,0,IF(F1869-54.49&lt;=1,1,2))</f>
        <v>0</v>
      </c>
      <c r="I1869">
        <v>60.9</v>
      </c>
      <c r="J1869">
        <v>45.2</v>
      </c>
      <c r="K1869">
        <v>53.6</v>
      </c>
      <c r="L1869">
        <v>40.200000000000003</v>
      </c>
      <c r="M1869">
        <v>59.9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10.3</v>
      </c>
      <c r="W1869">
        <v>158.6</v>
      </c>
      <c r="X1869">
        <v>1014</v>
      </c>
      <c r="Y1869">
        <v>45.7</v>
      </c>
      <c r="Z1869">
        <v>6.8</v>
      </c>
      <c r="AA1869">
        <v>0</v>
      </c>
      <c r="AB1869">
        <v>0</v>
      </c>
      <c r="AC1869">
        <v>0</v>
      </c>
      <c r="AD1869">
        <v>0</v>
      </c>
      <c r="AE1869" t="s">
        <v>5678</v>
      </c>
      <c r="AF1869" t="s">
        <v>5679</v>
      </c>
      <c r="AG1869">
        <v>0.41</v>
      </c>
      <c r="AH1869" t="s">
        <v>36</v>
      </c>
      <c r="AI1869" t="s">
        <v>37</v>
      </c>
      <c r="AJ1869" t="s">
        <v>38</v>
      </c>
    </row>
    <row r="1870" spans="1:36" x14ac:dyDescent="0.25">
      <c r="A1870" t="s">
        <v>32</v>
      </c>
      <c r="B1870" t="s">
        <v>5680</v>
      </c>
      <c r="C1870">
        <f>YEAR(B1870)</f>
        <v>2005</v>
      </c>
      <c r="D1870">
        <v>64.5</v>
      </c>
      <c r="E1870">
        <v>50.1</v>
      </c>
      <c r="F1870">
        <v>56.9</v>
      </c>
      <c r="H1870" s="2">
        <f>IF(F1870-54.49&lt;=0,0,IF(F1870-54.49&lt;=1,1,2))</f>
        <v>2</v>
      </c>
      <c r="I1870">
        <v>64.5</v>
      </c>
      <c r="J1870">
        <v>50.1</v>
      </c>
      <c r="K1870">
        <v>56.9</v>
      </c>
      <c r="L1870">
        <v>43.1</v>
      </c>
      <c r="M1870">
        <v>61.1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19.5</v>
      </c>
      <c r="W1870">
        <v>159.30000000000001</v>
      </c>
      <c r="X1870">
        <v>1016.2</v>
      </c>
      <c r="Y1870">
        <v>70.5</v>
      </c>
      <c r="Z1870">
        <v>6.8</v>
      </c>
      <c r="AA1870">
        <v>0</v>
      </c>
      <c r="AB1870">
        <v>0</v>
      </c>
      <c r="AC1870">
        <v>0</v>
      </c>
      <c r="AD1870">
        <v>0</v>
      </c>
      <c r="AE1870" t="s">
        <v>5681</v>
      </c>
      <c r="AF1870" t="s">
        <v>5682</v>
      </c>
      <c r="AG1870">
        <v>0.44</v>
      </c>
      <c r="AH1870" t="s">
        <v>36</v>
      </c>
      <c r="AI1870" t="s">
        <v>37</v>
      </c>
      <c r="AJ1870" t="s">
        <v>38</v>
      </c>
    </row>
    <row r="1871" spans="1:36" x14ac:dyDescent="0.25">
      <c r="A1871" t="s">
        <v>32</v>
      </c>
      <c r="B1871" t="s">
        <v>5683</v>
      </c>
      <c r="C1871">
        <f>YEAR(B1871)</f>
        <v>2005</v>
      </c>
      <c r="D1871">
        <v>68.099999999999994</v>
      </c>
      <c r="E1871">
        <v>53.7</v>
      </c>
      <c r="F1871">
        <v>60.4</v>
      </c>
      <c r="H1871" s="2">
        <f>IF(F1871-54.49&lt;=0,0,IF(F1871-54.49&lt;=1,1,2))</f>
        <v>2</v>
      </c>
      <c r="I1871">
        <v>68.099999999999994</v>
      </c>
      <c r="J1871">
        <v>53.7</v>
      </c>
      <c r="K1871">
        <v>60.4</v>
      </c>
      <c r="L1871">
        <v>49.9</v>
      </c>
      <c r="M1871">
        <v>69.2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25.3</v>
      </c>
      <c r="W1871">
        <v>173.2</v>
      </c>
      <c r="X1871">
        <v>1012.9</v>
      </c>
      <c r="Y1871">
        <v>62.1</v>
      </c>
      <c r="Z1871">
        <v>6.8</v>
      </c>
      <c r="AA1871">
        <v>0</v>
      </c>
      <c r="AB1871">
        <v>0</v>
      </c>
      <c r="AC1871">
        <v>0</v>
      </c>
      <c r="AD1871">
        <v>0</v>
      </c>
      <c r="AE1871" t="s">
        <v>5684</v>
      </c>
      <c r="AF1871" t="s">
        <v>5685</v>
      </c>
      <c r="AG1871">
        <v>0.47</v>
      </c>
      <c r="AH1871" t="s">
        <v>36</v>
      </c>
      <c r="AI1871" t="s">
        <v>37</v>
      </c>
      <c r="AJ1871" t="s">
        <v>38</v>
      </c>
    </row>
    <row r="1872" spans="1:36" x14ac:dyDescent="0.25">
      <c r="A1872" t="s">
        <v>32</v>
      </c>
      <c r="B1872" t="s">
        <v>5686</v>
      </c>
      <c r="C1872">
        <f>YEAR(B1872)</f>
        <v>2005</v>
      </c>
      <c r="D1872">
        <v>60.9</v>
      </c>
      <c r="E1872">
        <v>48.3</v>
      </c>
      <c r="F1872">
        <v>54.1</v>
      </c>
      <c r="H1872" s="2">
        <f>IF(F1872-54.49&lt;=0,0,IF(F1872-54.49&lt;=1,1,2))</f>
        <v>0</v>
      </c>
      <c r="I1872">
        <v>60.9</v>
      </c>
      <c r="J1872">
        <v>43.8</v>
      </c>
      <c r="K1872">
        <v>53.6</v>
      </c>
      <c r="L1872">
        <v>46</v>
      </c>
      <c r="M1872">
        <v>75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10.3</v>
      </c>
      <c r="W1872">
        <v>185.5</v>
      </c>
      <c r="X1872">
        <v>1016</v>
      </c>
      <c r="Y1872">
        <v>45.8</v>
      </c>
      <c r="Z1872">
        <v>6.8</v>
      </c>
      <c r="AA1872">
        <v>0</v>
      </c>
      <c r="AB1872">
        <v>0</v>
      </c>
      <c r="AC1872">
        <v>0</v>
      </c>
      <c r="AD1872">
        <v>0</v>
      </c>
      <c r="AE1872" t="s">
        <v>5687</v>
      </c>
      <c r="AF1872" t="s">
        <v>5688</v>
      </c>
      <c r="AG1872">
        <v>0.5</v>
      </c>
      <c r="AH1872" t="s">
        <v>36</v>
      </c>
      <c r="AI1872" t="s">
        <v>37</v>
      </c>
      <c r="AJ1872" t="s">
        <v>38</v>
      </c>
    </row>
    <row r="1873" spans="1:36" x14ac:dyDescent="0.25">
      <c r="A1873" t="s">
        <v>32</v>
      </c>
      <c r="B1873" t="s">
        <v>5689</v>
      </c>
      <c r="C1873">
        <f>YEAR(B1873)</f>
        <v>2005</v>
      </c>
      <c r="D1873">
        <v>64.5</v>
      </c>
      <c r="E1873">
        <v>46.5</v>
      </c>
      <c r="F1873">
        <v>53.7</v>
      </c>
      <c r="H1873" s="2">
        <f>IF(F1873-54.49&lt;=0,0,IF(F1873-54.49&lt;=1,1,2))</f>
        <v>0</v>
      </c>
      <c r="I1873">
        <v>64.5</v>
      </c>
      <c r="J1873">
        <v>40.799999999999997</v>
      </c>
      <c r="K1873">
        <v>52.2</v>
      </c>
      <c r="L1873">
        <v>43.6</v>
      </c>
      <c r="M1873">
        <v>70.2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31.1</v>
      </c>
      <c r="W1873">
        <v>158.9</v>
      </c>
      <c r="X1873">
        <v>1015</v>
      </c>
      <c r="Y1873">
        <v>62.4</v>
      </c>
      <c r="Z1873">
        <v>6.7</v>
      </c>
      <c r="AA1873">
        <v>0</v>
      </c>
      <c r="AB1873">
        <v>0</v>
      </c>
      <c r="AC1873">
        <v>0</v>
      </c>
      <c r="AD1873">
        <v>0</v>
      </c>
      <c r="AE1873" t="s">
        <v>5690</v>
      </c>
      <c r="AF1873" t="s">
        <v>5691</v>
      </c>
      <c r="AG1873">
        <v>0.54</v>
      </c>
      <c r="AH1873" t="s">
        <v>36</v>
      </c>
      <c r="AI1873" t="s">
        <v>37</v>
      </c>
      <c r="AJ1873" t="s">
        <v>344</v>
      </c>
    </row>
    <row r="1874" spans="1:36" x14ac:dyDescent="0.25">
      <c r="A1874" t="s">
        <v>32</v>
      </c>
      <c r="B1874" t="s">
        <v>5692</v>
      </c>
      <c r="C1874">
        <f>YEAR(B1874)</f>
        <v>2005</v>
      </c>
      <c r="D1874">
        <v>62.7</v>
      </c>
      <c r="E1874">
        <v>55.5</v>
      </c>
      <c r="F1874">
        <v>58.8</v>
      </c>
      <c r="H1874" s="2">
        <f>IF(F1874-54.49&lt;=0,0,IF(F1874-54.49&lt;=1,1,2))</f>
        <v>2</v>
      </c>
      <c r="I1874">
        <v>62.7</v>
      </c>
      <c r="J1874">
        <v>55.5</v>
      </c>
      <c r="K1874">
        <v>58.8</v>
      </c>
      <c r="L1874">
        <v>46.6</v>
      </c>
      <c r="M1874">
        <v>64</v>
      </c>
      <c r="O1874">
        <v>1.2E-2</v>
      </c>
      <c r="P1874">
        <v>100</v>
      </c>
      <c r="Q1874">
        <v>4.17</v>
      </c>
      <c r="R1874" t="s">
        <v>40</v>
      </c>
      <c r="S1874">
        <v>0</v>
      </c>
      <c r="T1874">
        <v>0</v>
      </c>
      <c r="U1874">
        <v>0</v>
      </c>
      <c r="V1874">
        <v>27.5</v>
      </c>
      <c r="W1874">
        <v>164.5</v>
      </c>
      <c r="X1874">
        <v>1009.1</v>
      </c>
      <c r="Y1874">
        <v>90</v>
      </c>
      <c r="Z1874">
        <v>6.8</v>
      </c>
      <c r="AA1874">
        <v>0</v>
      </c>
      <c r="AB1874">
        <v>0</v>
      </c>
      <c r="AC1874">
        <v>0</v>
      </c>
      <c r="AD1874">
        <v>0</v>
      </c>
      <c r="AE1874" t="s">
        <v>5693</v>
      </c>
      <c r="AF1874" t="s">
        <v>5694</v>
      </c>
      <c r="AG1874">
        <v>0.57999999999999996</v>
      </c>
      <c r="AH1874" t="s">
        <v>56</v>
      </c>
      <c r="AI1874" t="s">
        <v>65</v>
      </c>
      <c r="AJ1874" t="s">
        <v>40</v>
      </c>
    </row>
    <row r="1875" spans="1:36" x14ac:dyDescent="0.25">
      <c r="A1875" t="s">
        <v>32</v>
      </c>
      <c r="B1875" t="s">
        <v>5695</v>
      </c>
      <c r="C1875">
        <f>YEAR(B1875)</f>
        <v>2005</v>
      </c>
      <c r="D1875">
        <v>64.5</v>
      </c>
      <c r="E1875">
        <v>50.1</v>
      </c>
      <c r="F1875">
        <v>59.2</v>
      </c>
      <c r="H1875" s="2">
        <f>IF(F1875-54.49&lt;=0,0,IF(F1875-54.49&lt;=1,1,2))</f>
        <v>2</v>
      </c>
      <c r="I1875">
        <v>64.5</v>
      </c>
      <c r="J1875">
        <v>50.1</v>
      </c>
      <c r="K1875">
        <v>59.2</v>
      </c>
      <c r="L1875">
        <v>45.4</v>
      </c>
      <c r="M1875">
        <v>60.7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23</v>
      </c>
      <c r="W1875">
        <v>166</v>
      </c>
      <c r="X1875">
        <v>1005.2</v>
      </c>
      <c r="Y1875">
        <v>43.3</v>
      </c>
      <c r="Z1875">
        <v>6.8</v>
      </c>
      <c r="AA1875">
        <v>0</v>
      </c>
      <c r="AB1875">
        <v>0</v>
      </c>
      <c r="AC1875">
        <v>0</v>
      </c>
      <c r="AD1875">
        <v>0</v>
      </c>
      <c r="AE1875" t="s">
        <v>5696</v>
      </c>
      <c r="AF1875" t="s">
        <v>5697</v>
      </c>
      <c r="AG1875">
        <v>0.61</v>
      </c>
      <c r="AH1875" t="s">
        <v>36</v>
      </c>
      <c r="AI1875" t="s">
        <v>37</v>
      </c>
      <c r="AJ1875" t="s">
        <v>38</v>
      </c>
    </row>
    <row r="1876" spans="1:36" x14ac:dyDescent="0.25">
      <c r="A1876" t="s">
        <v>32</v>
      </c>
      <c r="B1876" t="s">
        <v>5698</v>
      </c>
      <c r="C1876">
        <f>YEAR(B1876)</f>
        <v>2005</v>
      </c>
      <c r="D1876">
        <v>66.3</v>
      </c>
      <c r="E1876">
        <v>50.1</v>
      </c>
      <c r="F1876">
        <v>56.2</v>
      </c>
      <c r="H1876" s="2">
        <f>IF(F1876-54.49&lt;=0,0,IF(F1876-54.49&lt;=1,1,2))</f>
        <v>2</v>
      </c>
      <c r="I1876">
        <v>66.3</v>
      </c>
      <c r="J1876">
        <v>50.1</v>
      </c>
      <c r="K1876">
        <v>56.2</v>
      </c>
      <c r="L1876">
        <v>46</v>
      </c>
      <c r="M1876">
        <v>69.7</v>
      </c>
      <c r="O1876">
        <v>3.9E-2</v>
      </c>
      <c r="P1876">
        <v>100</v>
      </c>
      <c r="Q1876">
        <v>4.17</v>
      </c>
      <c r="R1876" t="s">
        <v>40</v>
      </c>
      <c r="S1876">
        <v>0</v>
      </c>
      <c r="T1876">
        <v>0</v>
      </c>
      <c r="U1876">
        <v>0</v>
      </c>
      <c r="V1876">
        <v>21.9</v>
      </c>
      <c r="W1876">
        <v>173.3</v>
      </c>
      <c r="X1876">
        <v>1005.6</v>
      </c>
      <c r="Y1876">
        <v>72.099999999999994</v>
      </c>
      <c r="Z1876">
        <v>6.8</v>
      </c>
      <c r="AA1876">
        <v>0</v>
      </c>
      <c r="AB1876">
        <v>0</v>
      </c>
      <c r="AC1876">
        <v>0</v>
      </c>
      <c r="AD1876">
        <v>0</v>
      </c>
      <c r="AE1876" t="s">
        <v>5699</v>
      </c>
      <c r="AF1876" t="s">
        <v>5700</v>
      </c>
      <c r="AG1876">
        <v>0.65</v>
      </c>
      <c r="AH1876" t="s">
        <v>56</v>
      </c>
      <c r="AI1876" t="s">
        <v>78</v>
      </c>
      <c r="AJ1876" t="s">
        <v>40</v>
      </c>
    </row>
    <row r="1877" spans="1:36" x14ac:dyDescent="0.25">
      <c r="A1877" t="s">
        <v>32</v>
      </c>
      <c r="B1877" t="s">
        <v>5701</v>
      </c>
      <c r="C1877">
        <f>YEAR(B1877)</f>
        <v>2005</v>
      </c>
      <c r="D1877">
        <v>77.099999999999994</v>
      </c>
      <c r="E1877">
        <v>50.1</v>
      </c>
      <c r="F1877">
        <v>58.2</v>
      </c>
      <c r="G1877" s="2">
        <f>AVERAGE(F1877:F1968)</f>
        <v>61.6434782608696</v>
      </c>
      <c r="H1877" s="2">
        <f>IF(F1877-61.64&lt;=0,0,IF(F1877-61.64&lt;=1,1,2))</f>
        <v>0</v>
      </c>
      <c r="I1877">
        <v>77.099999999999994</v>
      </c>
      <c r="J1877">
        <v>50.1</v>
      </c>
      <c r="K1877">
        <v>58.2</v>
      </c>
      <c r="L1877">
        <v>50.9</v>
      </c>
      <c r="M1877">
        <v>79.8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20.8</v>
      </c>
      <c r="W1877">
        <v>185.1</v>
      </c>
      <c r="X1877">
        <v>1001.8</v>
      </c>
      <c r="Y1877">
        <v>90.5</v>
      </c>
      <c r="Z1877">
        <v>6.6</v>
      </c>
      <c r="AA1877">
        <v>0</v>
      </c>
      <c r="AB1877">
        <v>0</v>
      </c>
      <c r="AC1877">
        <v>0</v>
      </c>
      <c r="AD1877">
        <v>0</v>
      </c>
      <c r="AE1877" t="s">
        <v>5702</v>
      </c>
      <c r="AF1877" t="s">
        <v>5703</v>
      </c>
      <c r="AG1877">
        <v>0.68</v>
      </c>
      <c r="AH1877" t="s">
        <v>88</v>
      </c>
      <c r="AI1877" t="s">
        <v>89</v>
      </c>
      <c r="AJ1877" t="s">
        <v>90</v>
      </c>
    </row>
    <row r="1878" spans="1:36" x14ac:dyDescent="0.25">
      <c r="A1878" t="s">
        <v>32</v>
      </c>
      <c r="B1878" t="s">
        <v>5704</v>
      </c>
      <c r="C1878">
        <f>YEAR(B1878)</f>
        <v>2005</v>
      </c>
      <c r="D1878">
        <v>62.7</v>
      </c>
      <c r="E1878">
        <v>57.3</v>
      </c>
      <c r="F1878">
        <v>60</v>
      </c>
      <c r="H1878" s="2">
        <f>IF(F1878-61.64&lt;=0,0,IF(F1878-61.64&lt;=1,1,2))</f>
        <v>0</v>
      </c>
      <c r="I1878">
        <v>62.7</v>
      </c>
      <c r="J1878">
        <v>57.3</v>
      </c>
      <c r="K1878">
        <v>60</v>
      </c>
      <c r="L1878">
        <v>55.4</v>
      </c>
      <c r="M1878">
        <v>85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18.3</v>
      </c>
      <c r="W1878">
        <v>287.89999999999998</v>
      </c>
      <c r="X1878">
        <v>1002</v>
      </c>
      <c r="Y1878">
        <v>88.8</v>
      </c>
      <c r="Z1878">
        <v>5</v>
      </c>
      <c r="AA1878">
        <v>0</v>
      </c>
      <c r="AB1878">
        <v>0</v>
      </c>
      <c r="AC1878">
        <v>0</v>
      </c>
      <c r="AD1878">
        <v>0</v>
      </c>
      <c r="AE1878" t="s">
        <v>5705</v>
      </c>
      <c r="AF1878" t="s">
        <v>5706</v>
      </c>
      <c r="AG1878">
        <v>0.72</v>
      </c>
      <c r="AH1878" t="s">
        <v>36</v>
      </c>
      <c r="AI1878" t="s">
        <v>37</v>
      </c>
      <c r="AJ1878" t="s">
        <v>38</v>
      </c>
    </row>
    <row r="1879" spans="1:36" x14ac:dyDescent="0.25">
      <c r="A1879" t="s">
        <v>32</v>
      </c>
      <c r="B1879" t="s">
        <v>5707</v>
      </c>
      <c r="C1879">
        <f>YEAR(B1879)</f>
        <v>2005</v>
      </c>
      <c r="D1879">
        <v>59.1</v>
      </c>
      <c r="E1879">
        <v>50.1</v>
      </c>
      <c r="F1879">
        <v>54.3</v>
      </c>
      <c r="H1879" s="2">
        <f>IF(F1879-61.64&lt;=0,0,IF(F1879-61.64&lt;=1,1,2))</f>
        <v>0</v>
      </c>
      <c r="I1879">
        <v>59.1</v>
      </c>
      <c r="J1879">
        <v>50.1</v>
      </c>
      <c r="K1879">
        <v>54.3</v>
      </c>
      <c r="L1879">
        <v>44.9</v>
      </c>
      <c r="M1879">
        <v>71.7</v>
      </c>
      <c r="O1879">
        <v>0.02</v>
      </c>
      <c r="P1879">
        <v>100</v>
      </c>
      <c r="Q1879">
        <v>4.17</v>
      </c>
      <c r="R1879" t="s">
        <v>40</v>
      </c>
      <c r="S1879">
        <v>0</v>
      </c>
      <c r="T1879">
        <v>0</v>
      </c>
      <c r="U1879">
        <v>0</v>
      </c>
      <c r="V1879">
        <v>23</v>
      </c>
      <c r="W1879">
        <v>296.89999999999998</v>
      </c>
      <c r="X1879">
        <v>1011.6</v>
      </c>
      <c r="Y1879">
        <v>53</v>
      </c>
      <c r="Z1879">
        <v>6.8</v>
      </c>
      <c r="AA1879">
        <v>0</v>
      </c>
      <c r="AB1879">
        <v>0</v>
      </c>
      <c r="AC1879">
        <v>0</v>
      </c>
      <c r="AD1879">
        <v>0</v>
      </c>
      <c r="AE1879" t="s">
        <v>5708</v>
      </c>
      <c r="AF1879" t="s">
        <v>5709</v>
      </c>
      <c r="AG1879">
        <v>0.75</v>
      </c>
      <c r="AH1879" t="s">
        <v>56</v>
      </c>
      <c r="AI1879" t="s">
        <v>65</v>
      </c>
      <c r="AJ1879" t="s">
        <v>40</v>
      </c>
    </row>
    <row r="1880" spans="1:36" x14ac:dyDescent="0.25">
      <c r="A1880" t="s">
        <v>32</v>
      </c>
      <c r="B1880" t="s">
        <v>5710</v>
      </c>
      <c r="C1880">
        <f>YEAR(B1880)</f>
        <v>2005</v>
      </c>
      <c r="D1880">
        <v>59.1</v>
      </c>
      <c r="E1880">
        <v>48.3</v>
      </c>
      <c r="F1880">
        <v>53.9</v>
      </c>
      <c r="H1880" s="2">
        <f>IF(F1880-61.64&lt;=0,0,IF(F1880-61.64&lt;=1,1,2))</f>
        <v>0</v>
      </c>
      <c r="I1880">
        <v>59.1</v>
      </c>
      <c r="J1880">
        <v>46.4</v>
      </c>
      <c r="K1880">
        <v>53.8</v>
      </c>
      <c r="L1880">
        <v>39.700000000000003</v>
      </c>
      <c r="M1880">
        <v>59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11.4</v>
      </c>
      <c r="W1880">
        <v>8.1</v>
      </c>
      <c r="X1880">
        <v>1019</v>
      </c>
      <c r="Y1880">
        <v>58.4</v>
      </c>
      <c r="Z1880">
        <v>6.8</v>
      </c>
      <c r="AA1880">
        <v>0</v>
      </c>
      <c r="AB1880">
        <v>0</v>
      </c>
      <c r="AC1880">
        <v>0</v>
      </c>
      <c r="AD1880">
        <v>0</v>
      </c>
      <c r="AE1880" t="s">
        <v>5711</v>
      </c>
      <c r="AF1880" t="s">
        <v>5712</v>
      </c>
      <c r="AG1880">
        <v>0.79</v>
      </c>
      <c r="AH1880" t="s">
        <v>36</v>
      </c>
      <c r="AI1880" t="s">
        <v>37</v>
      </c>
      <c r="AJ1880" t="s">
        <v>38</v>
      </c>
    </row>
    <row r="1881" spans="1:36" x14ac:dyDescent="0.25">
      <c r="A1881" t="s">
        <v>32</v>
      </c>
      <c r="B1881" t="s">
        <v>5713</v>
      </c>
      <c r="C1881">
        <f>YEAR(B1881)</f>
        <v>2005</v>
      </c>
      <c r="D1881">
        <v>62.7</v>
      </c>
      <c r="E1881">
        <v>51.9</v>
      </c>
      <c r="F1881">
        <v>57.4</v>
      </c>
      <c r="H1881" s="2">
        <f>IF(F1881-61.64&lt;=0,0,IF(F1881-61.64&lt;=1,1,2))</f>
        <v>0</v>
      </c>
      <c r="I1881">
        <v>62.7</v>
      </c>
      <c r="J1881">
        <v>51.9</v>
      </c>
      <c r="K1881">
        <v>57.4</v>
      </c>
      <c r="L1881">
        <v>43.9</v>
      </c>
      <c r="M1881">
        <v>60.9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36.9</v>
      </c>
      <c r="W1881">
        <v>162.1</v>
      </c>
      <c r="X1881">
        <v>1011</v>
      </c>
      <c r="Y1881">
        <v>91.3</v>
      </c>
      <c r="Z1881">
        <v>6.6</v>
      </c>
      <c r="AA1881">
        <v>0</v>
      </c>
      <c r="AB1881">
        <v>0</v>
      </c>
      <c r="AC1881">
        <v>0</v>
      </c>
      <c r="AD1881">
        <v>0</v>
      </c>
      <c r="AE1881" t="s">
        <v>5714</v>
      </c>
      <c r="AF1881" t="s">
        <v>5715</v>
      </c>
      <c r="AG1881">
        <v>0.82</v>
      </c>
      <c r="AH1881" t="s">
        <v>88</v>
      </c>
      <c r="AI1881" t="s">
        <v>89</v>
      </c>
      <c r="AJ1881" t="s">
        <v>344</v>
      </c>
    </row>
    <row r="1882" spans="1:36" x14ac:dyDescent="0.25">
      <c r="A1882" t="s">
        <v>32</v>
      </c>
      <c r="B1882" t="s">
        <v>5716</v>
      </c>
      <c r="C1882">
        <f>YEAR(B1882)</f>
        <v>2005</v>
      </c>
      <c r="D1882">
        <v>66.3</v>
      </c>
      <c r="E1882">
        <v>53.7</v>
      </c>
      <c r="F1882">
        <v>60.5</v>
      </c>
      <c r="H1882" s="2">
        <f>IF(F1882-61.64&lt;=0,0,IF(F1882-61.64&lt;=1,1,2))</f>
        <v>0</v>
      </c>
      <c r="I1882">
        <v>66.3</v>
      </c>
      <c r="J1882">
        <v>53.7</v>
      </c>
      <c r="K1882">
        <v>60.5</v>
      </c>
      <c r="L1882">
        <v>48.6</v>
      </c>
      <c r="M1882">
        <v>65.3</v>
      </c>
      <c r="O1882">
        <v>1.2E-2</v>
      </c>
      <c r="P1882">
        <v>100</v>
      </c>
      <c r="Q1882">
        <v>4.17</v>
      </c>
      <c r="R1882" t="s">
        <v>40</v>
      </c>
      <c r="S1882">
        <v>0</v>
      </c>
      <c r="T1882">
        <v>0</v>
      </c>
      <c r="U1882">
        <v>0</v>
      </c>
      <c r="V1882">
        <v>32.200000000000003</v>
      </c>
      <c r="W1882">
        <v>241.7</v>
      </c>
      <c r="X1882">
        <v>1008.1</v>
      </c>
      <c r="Y1882">
        <v>87</v>
      </c>
      <c r="Z1882">
        <v>6.7</v>
      </c>
      <c r="AA1882">
        <v>0</v>
      </c>
      <c r="AB1882">
        <v>0</v>
      </c>
      <c r="AC1882">
        <v>0</v>
      </c>
      <c r="AD1882">
        <v>0</v>
      </c>
      <c r="AE1882" t="s">
        <v>5717</v>
      </c>
      <c r="AF1882" t="s">
        <v>5718</v>
      </c>
      <c r="AG1882">
        <v>0.86</v>
      </c>
      <c r="AH1882" t="s">
        <v>56</v>
      </c>
      <c r="AI1882" t="s">
        <v>78</v>
      </c>
      <c r="AJ1882" t="s">
        <v>40</v>
      </c>
    </row>
    <row r="1883" spans="1:36" x14ac:dyDescent="0.25">
      <c r="A1883" t="s">
        <v>32</v>
      </c>
      <c r="B1883" t="s">
        <v>5719</v>
      </c>
      <c r="C1883">
        <f>YEAR(B1883)</f>
        <v>2005</v>
      </c>
      <c r="D1883">
        <v>57.3</v>
      </c>
      <c r="E1883">
        <v>46.5</v>
      </c>
      <c r="F1883">
        <v>51.8</v>
      </c>
      <c r="H1883" s="2">
        <f>IF(F1883-61.64&lt;=0,0,IF(F1883-61.64&lt;=1,1,2))</f>
        <v>0</v>
      </c>
      <c r="I1883">
        <v>57.3</v>
      </c>
      <c r="J1883">
        <v>41.2</v>
      </c>
      <c r="K1883">
        <v>50.9</v>
      </c>
      <c r="L1883">
        <v>43.8</v>
      </c>
      <c r="M1883">
        <v>75.3</v>
      </c>
      <c r="O1883">
        <v>0.20100000000000001</v>
      </c>
      <c r="P1883">
        <v>100</v>
      </c>
      <c r="Q1883">
        <v>4.17</v>
      </c>
      <c r="R1883" t="s">
        <v>40</v>
      </c>
      <c r="S1883">
        <v>0</v>
      </c>
      <c r="T1883">
        <v>0</v>
      </c>
      <c r="U1883">
        <v>0</v>
      </c>
      <c r="V1883">
        <v>12.8</v>
      </c>
      <c r="W1883">
        <v>164.8</v>
      </c>
      <c r="X1883">
        <v>1011.3</v>
      </c>
      <c r="Y1883">
        <v>85</v>
      </c>
      <c r="Z1883">
        <v>6.6</v>
      </c>
      <c r="AA1883">
        <v>0</v>
      </c>
      <c r="AB1883">
        <v>0</v>
      </c>
      <c r="AC1883">
        <v>0</v>
      </c>
      <c r="AD1883">
        <v>0</v>
      </c>
      <c r="AE1883" t="s">
        <v>5720</v>
      </c>
      <c r="AF1883" t="s">
        <v>5721</v>
      </c>
      <c r="AG1883">
        <v>0.9</v>
      </c>
      <c r="AH1883" t="s">
        <v>56</v>
      </c>
      <c r="AI1883" t="s">
        <v>65</v>
      </c>
      <c r="AJ1883" t="s">
        <v>40</v>
      </c>
    </row>
    <row r="1884" spans="1:36" x14ac:dyDescent="0.25">
      <c r="A1884" t="s">
        <v>32</v>
      </c>
      <c r="B1884" t="s">
        <v>5722</v>
      </c>
      <c r="C1884">
        <f>YEAR(B1884)</f>
        <v>2005</v>
      </c>
      <c r="D1884">
        <v>59.1</v>
      </c>
      <c r="E1884">
        <v>50.1</v>
      </c>
      <c r="F1884">
        <v>53.5</v>
      </c>
      <c r="H1884" s="2">
        <f>IF(F1884-61.64&lt;=0,0,IF(F1884-61.64&lt;=1,1,2))</f>
        <v>0</v>
      </c>
      <c r="I1884">
        <v>59.1</v>
      </c>
      <c r="J1884">
        <v>50.1</v>
      </c>
      <c r="K1884">
        <v>53.5</v>
      </c>
      <c r="L1884">
        <v>44.7</v>
      </c>
      <c r="M1884">
        <v>73.7</v>
      </c>
      <c r="O1884">
        <v>0.13800000000000001</v>
      </c>
      <c r="P1884">
        <v>100</v>
      </c>
      <c r="Q1884">
        <v>8.33</v>
      </c>
      <c r="R1884" t="s">
        <v>40</v>
      </c>
      <c r="S1884">
        <v>0</v>
      </c>
      <c r="T1884">
        <v>0</v>
      </c>
      <c r="U1884">
        <v>0</v>
      </c>
      <c r="V1884">
        <v>20.8</v>
      </c>
      <c r="W1884">
        <v>284</v>
      </c>
      <c r="X1884">
        <v>1010.4</v>
      </c>
      <c r="Y1884">
        <v>77.8</v>
      </c>
      <c r="Z1884">
        <v>6.7</v>
      </c>
      <c r="AA1884">
        <v>0</v>
      </c>
      <c r="AB1884">
        <v>0</v>
      </c>
      <c r="AC1884">
        <v>0</v>
      </c>
      <c r="AD1884">
        <v>0</v>
      </c>
      <c r="AE1884" t="s">
        <v>5723</v>
      </c>
      <c r="AF1884" t="s">
        <v>5724</v>
      </c>
      <c r="AG1884">
        <v>0.93</v>
      </c>
      <c r="AH1884" t="s">
        <v>56</v>
      </c>
      <c r="AI1884" t="s">
        <v>101</v>
      </c>
      <c r="AJ1884" t="s">
        <v>40</v>
      </c>
    </row>
    <row r="1885" spans="1:36" x14ac:dyDescent="0.25">
      <c r="A1885" t="s">
        <v>32</v>
      </c>
      <c r="B1885" t="s">
        <v>5725</v>
      </c>
      <c r="C1885">
        <f>YEAR(B1885)</f>
        <v>2005</v>
      </c>
      <c r="D1885">
        <v>57.3</v>
      </c>
      <c r="E1885">
        <v>42.9</v>
      </c>
      <c r="F1885">
        <v>49.6</v>
      </c>
      <c r="H1885" s="2">
        <f>IF(F1885-61.64&lt;=0,0,IF(F1885-61.64&lt;=1,1,2))</f>
        <v>0</v>
      </c>
      <c r="I1885">
        <v>57.3</v>
      </c>
      <c r="J1885">
        <v>40.1</v>
      </c>
      <c r="K1885">
        <v>48.7</v>
      </c>
      <c r="L1885">
        <v>38.799999999999997</v>
      </c>
      <c r="M1885">
        <v>67.400000000000006</v>
      </c>
      <c r="O1885">
        <v>0.02</v>
      </c>
      <c r="P1885">
        <v>100</v>
      </c>
      <c r="Q1885">
        <v>4.17</v>
      </c>
      <c r="R1885" t="s">
        <v>40</v>
      </c>
      <c r="S1885">
        <v>0</v>
      </c>
      <c r="T1885">
        <v>0</v>
      </c>
      <c r="U1885">
        <v>0</v>
      </c>
      <c r="V1885">
        <v>19.5</v>
      </c>
      <c r="W1885">
        <v>290.5</v>
      </c>
      <c r="X1885">
        <v>1013.7</v>
      </c>
      <c r="Y1885">
        <v>59.6</v>
      </c>
      <c r="Z1885">
        <v>6.8</v>
      </c>
      <c r="AA1885">
        <v>0</v>
      </c>
      <c r="AB1885">
        <v>0</v>
      </c>
      <c r="AC1885">
        <v>0</v>
      </c>
      <c r="AD1885">
        <v>0</v>
      </c>
      <c r="AE1885" t="s">
        <v>5726</v>
      </c>
      <c r="AF1885" t="s">
        <v>5727</v>
      </c>
      <c r="AG1885">
        <v>0.97</v>
      </c>
      <c r="AH1885" t="s">
        <v>56</v>
      </c>
      <c r="AI1885" t="s">
        <v>65</v>
      </c>
      <c r="AJ1885" t="s">
        <v>40</v>
      </c>
    </row>
    <row r="1886" spans="1:36" x14ac:dyDescent="0.25">
      <c r="A1886" t="s">
        <v>32</v>
      </c>
      <c r="B1886" t="s">
        <v>5728</v>
      </c>
      <c r="C1886">
        <f>YEAR(B1886)</f>
        <v>2005</v>
      </c>
      <c r="D1886">
        <v>53.7</v>
      </c>
      <c r="E1886">
        <v>42.9</v>
      </c>
      <c r="F1886">
        <v>48.3</v>
      </c>
      <c r="H1886" s="2">
        <f>IF(F1886-61.64&lt;=0,0,IF(F1886-61.64&lt;=1,1,2))</f>
        <v>0</v>
      </c>
      <c r="I1886">
        <v>53.7</v>
      </c>
      <c r="J1886">
        <v>38.200000000000003</v>
      </c>
      <c r="K1886">
        <v>46.2</v>
      </c>
      <c r="L1886">
        <v>36.5</v>
      </c>
      <c r="M1886">
        <v>64.400000000000006</v>
      </c>
      <c r="O1886">
        <v>5.8999999999999997E-2</v>
      </c>
      <c r="P1886">
        <v>100</v>
      </c>
      <c r="Q1886">
        <v>8.33</v>
      </c>
      <c r="R1886" t="s">
        <v>40</v>
      </c>
      <c r="S1886">
        <v>0</v>
      </c>
      <c r="T1886">
        <v>0</v>
      </c>
      <c r="U1886">
        <v>0</v>
      </c>
      <c r="V1886">
        <v>20.8</v>
      </c>
      <c r="W1886">
        <v>245.7</v>
      </c>
      <c r="X1886">
        <v>1016.1</v>
      </c>
      <c r="Y1886">
        <v>52.6</v>
      </c>
      <c r="Z1886">
        <v>6.8</v>
      </c>
      <c r="AA1886">
        <v>0</v>
      </c>
      <c r="AB1886">
        <v>0</v>
      </c>
      <c r="AC1886">
        <v>0</v>
      </c>
      <c r="AD1886">
        <v>0</v>
      </c>
      <c r="AE1886" t="s">
        <v>5729</v>
      </c>
      <c r="AF1886" t="s">
        <v>5730</v>
      </c>
      <c r="AG1886">
        <v>0</v>
      </c>
      <c r="AH1886" t="s">
        <v>56</v>
      </c>
      <c r="AI1886" t="s">
        <v>101</v>
      </c>
      <c r="AJ1886" t="s">
        <v>40</v>
      </c>
    </row>
    <row r="1887" spans="1:36" x14ac:dyDescent="0.25">
      <c r="A1887" t="s">
        <v>32</v>
      </c>
      <c r="B1887" t="s">
        <v>5731</v>
      </c>
      <c r="C1887">
        <f>YEAR(B1887)</f>
        <v>2005</v>
      </c>
      <c r="D1887">
        <v>53.7</v>
      </c>
      <c r="E1887">
        <v>42.9</v>
      </c>
      <c r="F1887">
        <v>49.1</v>
      </c>
      <c r="H1887" s="2">
        <f>IF(F1887-61.64&lt;=0,0,IF(F1887-61.64&lt;=1,1,2))</f>
        <v>0</v>
      </c>
      <c r="I1887">
        <v>53.7</v>
      </c>
      <c r="J1887">
        <v>42.5</v>
      </c>
      <c r="K1887">
        <v>47.9</v>
      </c>
      <c r="L1887">
        <v>33.6</v>
      </c>
      <c r="M1887">
        <v>55.4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26.4</v>
      </c>
      <c r="W1887">
        <v>301.3</v>
      </c>
      <c r="X1887">
        <v>1016.5</v>
      </c>
      <c r="Y1887">
        <v>61.7</v>
      </c>
      <c r="Z1887">
        <v>6.8</v>
      </c>
      <c r="AA1887">
        <v>0</v>
      </c>
      <c r="AB1887">
        <v>0</v>
      </c>
      <c r="AC1887">
        <v>0</v>
      </c>
      <c r="AD1887">
        <v>0</v>
      </c>
      <c r="AE1887" t="s">
        <v>5732</v>
      </c>
      <c r="AF1887" t="s">
        <v>5733</v>
      </c>
      <c r="AG1887">
        <v>0.03</v>
      </c>
      <c r="AH1887" t="s">
        <v>36</v>
      </c>
      <c r="AI1887" t="s">
        <v>37</v>
      </c>
      <c r="AJ1887" t="s">
        <v>38</v>
      </c>
    </row>
    <row r="1888" spans="1:36" x14ac:dyDescent="0.25">
      <c r="A1888" t="s">
        <v>32</v>
      </c>
      <c r="B1888" t="s">
        <v>5734</v>
      </c>
      <c r="C1888">
        <f>YEAR(B1888)</f>
        <v>2005</v>
      </c>
      <c r="D1888">
        <v>55.5</v>
      </c>
      <c r="E1888">
        <v>37.5</v>
      </c>
      <c r="F1888">
        <v>48</v>
      </c>
      <c r="H1888" s="2">
        <f>IF(F1888-61.64&lt;=0,0,IF(F1888-61.64&lt;=1,1,2))</f>
        <v>0</v>
      </c>
      <c r="I1888">
        <v>55.5</v>
      </c>
      <c r="J1888">
        <v>29.4</v>
      </c>
      <c r="K1888">
        <v>45.3</v>
      </c>
      <c r="L1888">
        <v>35.299999999999997</v>
      </c>
      <c r="M1888">
        <v>63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12.8</v>
      </c>
      <c r="W1888">
        <v>156.9</v>
      </c>
      <c r="X1888">
        <v>1020.2</v>
      </c>
      <c r="Y1888">
        <v>46.7</v>
      </c>
      <c r="Z1888">
        <v>6.8</v>
      </c>
      <c r="AA1888">
        <v>0</v>
      </c>
      <c r="AB1888">
        <v>0</v>
      </c>
      <c r="AC1888">
        <v>0</v>
      </c>
      <c r="AD1888">
        <v>0</v>
      </c>
      <c r="AE1888" t="s">
        <v>5735</v>
      </c>
      <c r="AF1888" t="s">
        <v>5736</v>
      </c>
      <c r="AG1888">
        <v>7.0000000000000007E-2</v>
      </c>
      <c r="AH1888" t="s">
        <v>36</v>
      </c>
      <c r="AI1888" t="s">
        <v>37</v>
      </c>
      <c r="AJ1888" t="s">
        <v>38</v>
      </c>
    </row>
    <row r="1889" spans="1:36" x14ac:dyDescent="0.25">
      <c r="A1889" t="s">
        <v>32</v>
      </c>
      <c r="B1889" t="s">
        <v>5737</v>
      </c>
      <c r="C1889">
        <f>YEAR(B1889)</f>
        <v>2005</v>
      </c>
      <c r="D1889">
        <v>62.7</v>
      </c>
      <c r="E1889">
        <v>42.9</v>
      </c>
      <c r="F1889">
        <v>53.4</v>
      </c>
      <c r="H1889" s="2">
        <f>IF(F1889-61.64&lt;=0,0,IF(F1889-61.64&lt;=1,1,2))</f>
        <v>0</v>
      </c>
      <c r="I1889">
        <v>62.7</v>
      </c>
      <c r="J1889">
        <v>37.6</v>
      </c>
      <c r="K1889">
        <v>51.7</v>
      </c>
      <c r="L1889">
        <v>39.200000000000003</v>
      </c>
      <c r="M1889">
        <v>59.5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18.3</v>
      </c>
      <c r="W1889">
        <v>164.2</v>
      </c>
      <c r="X1889">
        <v>1020</v>
      </c>
      <c r="Y1889">
        <v>40.799999999999997</v>
      </c>
      <c r="Z1889">
        <v>6.8</v>
      </c>
      <c r="AA1889">
        <v>0</v>
      </c>
      <c r="AB1889">
        <v>0</v>
      </c>
      <c r="AC1889">
        <v>0</v>
      </c>
      <c r="AD1889">
        <v>0</v>
      </c>
      <c r="AE1889" t="s">
        <v>5738</v>
      </c>
      <c r="AF1889" t="s">
        <v>5739</v>
      </c>
      <c r="AG1889">
        <v>0.1</v>
      </c>
      <c r="AH1889" t="s">
        <v>36</v>
      </c>
      <c r="AI1889" t="s">
        <v>37</v>
      </c>
      <c r="AJ1889" t="s">
        <v>38</v>
      </c>
    </row>
    <row r="1890" spans="1:36" x14ac:dyDescent="0.25">
      <c r="A1890" t="s">
        <v>32</v>
      </c>
      <c r="B1890" t="s">
        <v>5740</v>
      </c>
      <c r="C1890">
        <f>YEAR(B1890)</f>
        <v>2005</v>
      </c>
      <c r="D1890">
        <v>66.3</v>
      </c>
      <c r="E1890">
        <v>51.9</v>
      </c>
      <c r="F1890">
        <v>58.2</v>
      </c>
      <c r="H1890" s="2">
        <f>IF(F1890-61.64&lt;=0,0,IF(F1890-61.64&lt;=1,1,2))</f>
        <v>0</v>
      </c>
      <c r="I1890">
        <v>66.3</v>
      </c>
      <c r="J1890">
        <v>51.9</v>
      </c>
      <c r="K1890">
        <v>58.2</v>
      </c>
      <c r="L1890">
        <v>45.4</v>
      </c>
      <c r="M1890">
        <v>62.8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26.4</v>
      </c>
      <c r="W1890">
        <v>160.30000000000001</v>
      </c>
      <c r="X1890">
        <v>1020.1</v>
      </c>
      <c r="Y1890">
        <v>56.7</v>
      </c>
      <c r="Z1890">
        <v>6.8</v>
      </c>
      <c r="AA1890">
        <v>0</v>
      </c>
      <c r="AB1890">
        <v>0</v>
      </c>
      <c r="AC1890">
        <v>0</v>
      </c>
      <c r="AD1890">
        <v>0</v>
      </c>
      <c r="AE1890" t="s">
        <v>5741</v>
      </c>
      <c r="AF1890" t="s">
        <v>5742</v>
      </c>
      <c r="AG1890">
        <v>0.13</v>
      </c>
      <c r="AH1890" t="s">
        <v>36</v>
      </c>
      <c r="AI1890" t="s">
        <v>37</v>
      </c>
      <c r="AJ1890" t="s">
        <v>38</v>
      </c>
    </row>
    <row r="1891" spans="1:36" x14ac:dyDescent="0.25">
      <c r="A1891" t="s">
        <v>32</v>
      </c>
      <c r="B1891" t="s">
        <v>5743</v>
      </c>
      <c r="C1891">
        <f>YEAR(B1891)</f>
        <v>2005</v>
      </c>
      <c r="D1891">
        <v>62.7</v>
      </c>
      <c r="E1891">
        <v>48.3</v>
      </c>
      <c r="F1891">
        <v>56.3</v>
      </c>
      <c r="H1891" s="2">
        <f>IF(F1891-61.64&lt;=0,0,IF(F1891-61.64&lt;=1,1,2))</f>
        <v>0</v>
      </c>
      <c r="I1891">
        <v>62.7</v>
      </c>
      <c r="J1891">
        <v>45.7</v>
      </c>
      <c r="K1891">
        <v>56.2</v>
      </c>
      <c r="L1891">
        <v>48.8</v>
      </c>
      <c r="M1891">
        <v>76.599999999999994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12.8</v>
      </c>
      <c r="W1891">
        <v>123.1</v>
      </c>
      <c r="X1891">
        <v>1022.1</v>
      </c>
      <c r="Y1891">
        <v>30</v>
      </c>
      <c r="Z1891">
        <v>6.6</v>
      </c>
      <c r="AA1891">
        <v>0</v>
      </c>
      <c r="AB1891">
        <v>0</v>
      </c>
      <c r="AC1891">
        <v>0</v>
      </c>
      <c r="AD1891">
        <v>0</v>
      </c>
      <c r="AE1891" t="s">
        <v>5744</v>
      </c>
      <c r="AF1891" t="s">
        <v>5745</v>
      </c>
      <c r="AG1891">
        <v>0.16</v>
      </c>
      <c r="AH1891" t="s">
        <v>36</v>
      </c>
      <c r="AI1891" t="s">
        <v>37</v>
      </c>
      <c r="AJ1891" t="s">
        <v>38</v>
      </c>
    </row>
    <row r="1892" spans="1:36" x14ac:dyDescent="0.25">
      <c r="A1892" t="s">
        <v>32</v>
      </c>
      <c r="B1892" t="s">
        <v>5746</v>
      </c>
      <c r="C1892">
        <f>YEAR(B1892)</f>
        <v>2005</v>
      </c>
      <c r="D1892">
        <v>62.7</v>
      </c>
      <c r="E1892">
        <v>48.3</v>
      </c>
      <c r="F1892">
        <v>56.2</v>
      </c>
      <c r="H1892" s="2">
        <f>IF(F1892-61.64&lt;=0,0,IF(F1892-61.64&lt;=1,1,2))</f>
        <v>0</v>
      </c>
      <c r="I1892">
        <v>62.7</v>
      </c>
      <c r="J1892">
        <v>45.2</v>
      </c>
      <c r="K1892">
        <v>56</v>
      </c>
      <c r="L1892">
        <v>49.8</v>
      </c>
      <c r="M1892">
        <v>80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13.9</v>
      </c>
      <c r="W1892">
        <v>284.60000000000002</v>
      </c>
      <c r="X1892">
        <v>1024.3</v>
      </c>
      <c r="Y1892">
        <v>37.5</v>
      </c>
      <c r="Z1892">
        <v>6.7</v>
      </c>
      <c r="AA1892">
        <v>0</v>
      </c>
      <c r="AB1892">
        <v>0</v>
      </c>
      <c r="AC1892">
        <v>0</v>
      </c>
      <c r="AD1892">
        <v>0</v>
      </c>
      <c r="AE1892" t="s">
        <v>5747</v>
      </c>
      <c r="AF1892" t="s">
        <v>5748</v>
      </c>
      <c r="AG1892">
        <v>0.19</v>
      </c>
      <c r="AH1892" t="s">
        <v>36</v>
      </c>
      <c r="AI1892" t="s">
        <v>37</v>
      </c>
      <c r="AJ1892" t="s">
        <v>38</v>
      </c>
    </row>
    <row r="1893" spans="1:36" x14ac:dyDescent="0.25">
      <c r="A1893" t="s">
        <v>32</v>
      </c>
      <c r="B1893" t="s">
        <v>5749</v>
      </c>
      <c r="C1893">
        <f>YEAR(B1893)</f>
        <v>2005</v>
      </c>
      <c r="D1893">
        <v>62.7</v>
      </c>
      <c r="E1893">
        <v>53.7</v>
      </c>
      <c r="F1893">
        <v>59.1</v>
      </c>
      <c r="H1893" s="2">
        <f>IF(F1893-61.64&lt;=0,0,IF(F1893-61.64&lt;=1,1,2))</f>
        <v>0</v>
      </c>
      <c r="I1893">
        <v>62.7</v>
      </c>
      <c r="J1893">
        <v>53.7</v>
      </c>
      <c r="K1893">
        <v>59.1</v>
      </c>
      <c r="L1893">
        <v>49</v>
      </c>
      <c r="M1893">
        <v>69.5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19.5</v>
      </c>
      <c r="W1893">
        <v>297.5</v>
      </c>
      <c r="X1893">
        <v>1025.2</v>
      </c>
      <c r="Y1893">
        <v>33.299999999999997</v>
      </c>
      <c r="Z1893">
        <v>6.8</v>
      </c>
      <c r="AA1893">
        <v>0</v>
      </c>
      <c r="AB1893">
        <v>0</v>
      </c>
      <c r="AC1893">
        <v>0</v>
      </c>
      <c r="AD1893">
        <v>0</v>
      </c>
      <c r="AE1893" t="s">
        <v>5750</v>
      </c>
      <c r="AF1893" t="s">
        <v>5751</v>
      </c>
      <c r="AG1893">
        <v>0.25</v>
      </c>
      <c r="AH1893" t="s">
        <v>36</v>
      </c>
      <c r="AI1893" t="s">
        <v>37</v>
      </c>
      <c r="AJ1893" t="s">
        <v>38</v>
      </c>
    </row>
    <row r="1894" spans="1:36" x14ac:dyDescent="0.25">
      <c r="A1894" t="s">
        <v>32</v>
      </c>
      <c r="B1894" t="s">
        <v>5752</v>
      </c>
      <c r="C1894">
        <f>YEAR(B1894)</f>
        <v>2005</v>
      </c>
      <c r="D1894">
        <v>66.3</v>
      </c>
      <c r="E1894">
        <v>48.3</v>
      </c>
      <c r="F1894">
        <v>56.9</v>
      </c>
      <c r="H1894" s="2">
        <f>IF(F1894-61.64&lt;=0,0,IF(F1894-61.64&lt;=1,1,2))</f>
        <v>0</v>
      </c>
      <c r="I1894">
        <v>66.3</v>
      </c>
      <c r="J1894">
        <v>45.2</v>
      </c>
      <c r="K1894">
        <v>56.4</v>
      </c>
      <c r="L1894">
        <v>42.3</v>
      </c>
      <c r="M1894">
        <v>59.7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8.1</v>
      </c>
      <c r="W1894">
        <v>154</v>
      </c>
      <c r="X1894">
        <v>1022.6</v>
      </c>
      <c r="Y1894">
        <v>30</v>
      </c>
      <c r="Z1894">
        <v>6.4</v>
      </c>
      <c r="AA1894">
        <v>0</v>
      </c>
      <c r="AB1894">
        <v>0</v>
      </c>
      <c r="AC1894">
        <v>0</v>
      </c>
      <c r="AD1894">
        <v>0</v>
      </c>
      <c r="AE1894" t="s">
        <v>5753</v>
      </c>
      <c r="AF1894" t="s">
        <v>5754</v>
      </c>
      <c r="AG1894">
        <v>0.26</v>
      </c>
      <c r="AH1894" t="s">
        <v>36</v>
      </c>
      <c r="AI1894" t="s">
        <v>37</v>
      </c>
      <c r="AJ1894" t="s">
        <v>38</v>
      </c>
    </row>
    <row r="1895" spans="1:36" x14ac:dyDescent="0.25">
      <c r="A1895" t="s">
        <v>32</v>
      </c>
      <c r="B1895" t="s">
        <v>5755</v>
      </c>
      <c r="C1895">
        <f>YEAR(B1895)</f>
        <v>2005</v>
      </c>
      <c r="D1895">
        <v>66.3</v>
      </c>
      <c r="E1895">
        <v>46.5</v>
      </c>
      <c r="F1895">
        <v>56.6</v>
      </c>
      <c r="H1895" s="2">
        <f>IF(F1895-61.64&lt;=0,0,IF(F1895-61.64&lt;=1,1,2))</f>
        <v>0</v>
      </c>
      <c r="I1895">
        <v>66.3</v>
      </c>
      <c r="J1895">
        <v>42</v>
      </c>
      <c r="K1895">
        <v>55.8</v>
      </c>
      <c r="L1895">
        <v>46.7</v>
      </c>
      <c r="M1895">
        <v>69.7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9.1999999999999993</v>
      </c>
      <c r="W1895">
        <v>160</v>
      </c>
      <c r="X1895">
        <v>1016.9</v>
      </c>
      <c r="Y1895">
        <v>30</v>
      </c>
      <c r="Z1895">
        <v>6.2</v>
      </c>
      <c r="AA1895">
        <v>0</v>
      </c>
      <c r="AB1895">
        <v>0</v>
      </c>
      <c r="AC1895">
        <v>0</v>
      </c>
      <c r="AD1895">
        <v>0</v>
      </c>
      <c r="AE1895" t="s">
        <v>5756</v>
      </c>
      <c r="AF1895" t="s">
        <v>5757</v>
      </c>
      <c r="AG1895">
        <v>0.28999999999999998</v>
      </c>
      <c r="AH1895" t="s">
        <v>36</v>
      </c>
      <c r="AI1895" t="s">
        <v>37</v>
      </c>
      <c r="AJ1895" t="s">
        <v>38</v>
      </c>
    </row>
    <row r="1896" spans="1:36" x14ac:dyDescent="0.25">
      <c r="A1896" t="s">
        <v>32</v>
      </c>
      <c r="B1896" t="s">
        <v>5758</v>
      </c>
      <c r="C1896">
        <f>YEAR(B1896)</f>
        <v>2005</v>
      </c>
      <c r="D1896">
        <v>66.3</v>
      </c>
      <c r="E1896">
        <v>53.7</v>
      </c>
      <c r="F1896">
        <v>61.4</v>
      </c>
      <c r="H1896" s="2">
        <f>IF(F1896-61.64&lt;=0,0,IF(F1896-61.64&lt;=1,1,2))</f>
        <v>0</v>
      </c>
      <c r="I1896">
        <v>66.3</v>
      </c>
      <c r="J1896">
        <v>53.7</v>
      </c>
      <c r="K1896">
        <v>61.4</v>
      </c>
      <c r="L1896">
        <v>42.8</v>
      </c>
      <c r="M1896">
        <v>53.6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20.8</v>
      </c>
      <c r="W1896">
        <v>284.3</v>
      </c>
      <c r="X1896">
        <v>1014.4</v>
      </c>
      <c r="Y1896">
        <v>36.700000000000003</v>
      </c>
      <c r="Z1896">
        <v>6.4</v>
      </c>
      <c r="AA1896">
        <v>0</v>
      </c>
      <c r="AB1896">
        <v>0</v>
      </c>
      <c r="AC1896">
        <v>0</v>
      </c>
      <c r="AD1896">
        <v>0</v>
      </c>
      <c r="AE1896" t="s">
        <v>5759</v>
      </c>
      <c r="AF1896" t="s">
        <v>5760</v>
      </c>
      <c r="AG1896">
        <v>0.32</v>
      </c>
      <c r="AH1896" t="s">
        <v>36</v>
      </c>
      <c r="AI1896" t="s">
        <v>37</v>
      </c>
      <c r="AJ1896" t="s">
        <v>38</v>
      </c>
    </row>
    <row r="1897" spans="1:36" x14ac:dyDescent="0.25">
      <c r="A1897" t="s">
        <v>32</v>
      </c>
      <c r="B1897" t="s">
        <v>5761</v>
      </c>
      <c r="C1897">
        <f>YEAR(B1897)</f>
        <v>2005</v>
      </c>
      <c r="D1897">
        <v>60.9</v>
      </c>
      <c r="E1897">
        <v>53.7</v>
      </c>
      <c r="F1897">
        <v>58.2</v>
      </c>
      <c r="H1897" s="2">
        <f>IF(F1897-61.64&lt;=0,0,IF(F1897-61.64&lt;=1,1,2))</f>
        <v>0</v>
      </c>
      <c r="I1897">
        <v>60.9</v>
      </c>
      <c r="J1897">
        <v>53.7</v>
      </c>
      <c r="K1897">
        <v>58.2</v>
      </c>
      <c r="L1897">
        <v>49.8</v>
      </c>
      <c r="M1897">
        <v>73.8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9.1999999999999993</v>
      </c>
      <c r="W1897">
        <v>41.9</v>
      </c>
      <c r="X1897">
        <v>1016.6</v>
      </c>
      <c r="Y1897">
        <v>75.8</v>
      </c>
      <c r="Z1897">
        <v>6.8</v>
      </c>
      <c r="AA1897">
        <v>0</v>
      </c>
      <c r="AB1897">
        <v>0</v>
      </c>
      <c r="AC1897">
        <v>0</v>
      </c>
      <c r="AD1897">
        <v>0</v>
      </c>
      <c r="AE1897" t="s">
        <v>5762</v>
      </c>
      <c r="AF1897" t="s">
        <v>5763</v>
      </c>
      <c r="AG1897">
        <v>0.36</v>
      </c>
      <c r="AH1897" t="s">
        <v>36</v>
      </c>
      <c r="AI1897" t="s">
        <v>37</v>
      </c>
      <c r="AJ1897" t="s">
        <v>38</v>
      </c>
    </row>
    <row r="1898" spans="1:36" x14ac:dyDescent="0.25">
      <c r="A1898" t="s">
        <v>32</v>
      </c>
      <c r="B1898" t="s">
        <v>5764</v>
      </c>
      <c r="C1898">
        <f>YEAR(B1898)</f>
        <v>2005</v>
      </c>
      <c r="D1898">
        <v>60.9</v>
      </c>
      <c r="E1898">
        <v>48.3</v>
      </c>
      <c r="F1898">
        <v>55.6</v>
      </c>
      <c r="H1898" s="2">
        <f>IF(F1898-61.64&lt;=0,0,IF(F1898-61.64&lt;=1,1,2))</f>
        <v>0</v>
      </c>
      <c r="I1898">
        <v>60.9</v>
      </c>
      <c r="J1898">
        <v>46.4</v>
      </c>
      <c r="K1898">
        <v>55.5</v>
      </c>
      <c r="L1898">
        <v>46.9</v>
      </c>
      <c r="M1898">
        <v>73.5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10.3</v>
      </c>
      <c r="W1898">
        <v>321.10000000000002</v>
      </c>
      <c r="X1898">
        <v>1018.4</v>
      </c>
      <c r="Y1898">
        <v>51.8</v>
      </c>
      <c r="Z1898">
        <v>6.8</v>
      </c>
      <c r="AA1898">
        <v>0</v>
      </c>
      <c r="AB1898">
        <v>0</v>
      </c>
      <c r="AC1898">
        <v>0</v>
      </c>
      <c r="AD1898">
        <v>0</v>
      </c>
      <c r="AE1898" t="s">
        <v>5765</v>
      </c>
      <c r="AF1898" t="s">
        <v>5766</v>
      </c>
      <c r="AG1898">
        <v>0.39</v>
      </c>
      <c r="AH1898" t="s">
        <v>36</v>
      </c>
      <c r="AI1898" t="s">
        <v>37</v>
      </c>
      <c r="AJ1898" t="s">
        <v>38</v>
      </c>
    </row>
    <row r="1899" spans="1:36" x14ac:dyDescent="0.25">
      <c r="A1899" t="s">
        <v>32</v>
      </c>
      <c r="B1899" t="s">
        <v>5767</v>
      </c>
      <c r="C1899">
        <f>YEAR(B1899)</f>
        <v>2005</v>
      </c>
      <c r="D1899">
        <v>60.9</v>
      </c>
      <c r="E1899">
        <v>53.7</v>
      </c>
      <c r="F1899">
        <v>57.5</v>
      </c>
      <c r="H1899" s="2">
        <f>IF(F1899-61.64&lt;=0,0,IF(F1899-61.64&lt;=1,1,2))</f>
        <v>0</v>
      </c>
      <c r="I1899">
        <v>60.9</v>
      </c>
      <c r="J1899">
        <v>53.7</v>
      </c>
      <c r="K1899">
        <v>57.5</v>
      </c>
      <c r="L1899">
        <v>46.4</v>
      </c>
      <c r="M1899">
        <v>66.8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11.4</v>
      </c>
      <c r="W1899">
        <v>318.2</v>
      </c>
      <c r="X1899">
        <v>1022.2</v>
      </c>
      <c r="Y1899">
        <v>60</v>
      </c>
      <c r="Z1899">
        <v>6.8</v>
      </c>
      <c r="AA1899">
        <v>0</v>
      </c>
      <c r="AB1899">
        <v>0</v>
      </c>
      <c r="AC1899">
        <v>0</v>
      </c>
      <c r="AD1899">
        <v>0</v>
      </c>
      <c r="AE1899" t="s">
        <v>5768</v>
      </c>
      <c r="AF1899" t="s">
        <v>5769</v>
      </c>
      <c r="AG1899">
        <v>0.42</v>
      </c>
      <c r="AH1899" t="s">
        <v>36</v>
      </c>
      <c r="AI1899" t="s">
        <v>37</v>
      </c>
      <c r="AJ1899" t="s">
        <v>38</v>
      </c>
    </row>
    <row r="1900" spans="1:36" x14ac:dyDescent="0.25">
      <c r="A1900" t="s">
        <v>32</v>
      </c>
      <c r="B1900" t="s">
        <v>5770</v>
      </c>
      <c r="C1900">
        <f>YEAR(B1900)</f>
        <v>2005</v>
      </c>
      <c r="D1900">
        <v>62.7</v>
      </c>
      <c r="E1900">
        <v>50.1</v>
      </c>
      <c r="F1900">
        <v>56.2</v>
      </c>
      <c r="H1900" s="2">
        <f>IF(F1900-61.64&lt;=0,0,IF(F1900-61.64&lt;=1,1,2))</f>
        <v>0</v>
      </c>
      <c r="I1900">
        <v>62.7</v>
      </c>
      <c r="J1900">
        <v>50.1</v>
      </c>
      <c r="K1900">
        <v>56.2</v>
      </c>
      <c r="L1900">
        <v>48.7</v>
      </c>
      <c r="M1900">
        <v>76.900000000000006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9.1999999999999993</v>
      </c>
      <c r="W1900">
        <v>313.10000000000002</v>
      </c>
      <c r="X1900">
        <v>1023.2</v>
      </c>
      <c r="Y1900">
        <v>35.200000000000003</v>
      </c>
      <c r="Z1900">
        <v>6.8</v>
      </c>
      <c r="AA1900">
        <v>0</v>
      </c>
      <c r="AB1900">
        <v>0</v>
      </c>
      <c r="AC1900">
        <v>0</v>
      </c>
      <c r="AD1900">
        <v>0</v>
      </c>
      <c r="AE1900" t="s">
        <v>5771</v>
      </c>
      <c r="AF1900" t="s">
        <v>5772</v>
      </c>
      <c r="AG1900">
        <v>0.45</v>
      </c>
      <c r="AH1900" t="s">
        <v>36</v>
      </c>
      <c r="AI1900" t="s">
        <v>37</v>
      </c>
      <c r="AJ1900" t="s">
        <v>38</v>
      </c>
    </row>
    <row r="1901" spans="1:36" x14ac:dyDescent="0.25">
      <c r="A1901" t="s">
        <v>32</v>
      </c>
      <c r="B1901" t="s">
        <v>5773</v>
      </c>
      <c r="C1901">
        <f>YEAR(B1901)</f>
        <v>2005</v>
      </c>
      <c r="D1901">
        <v>62.7</v>
      </c>
      <c r="E1901">
        <v>48.3</v>
      </c>
      <c r="F1901">
        <v>54.8</v>
      </c>
      <c r="H1901" s="2">
        <f>IF(F1901-61.64&lt;=0,0,IF(F1901-61.64&lt;=1,1,2))</f>
        <v>0</v>
      </c>
      <c r="I1901">
        <v>62.7</v>
      </c>
      <c r="J1901">
        <v>45.2</v>
      </c>
      <c r="K1901">
        <v>54.2</v>
      </c>
      <c r="L1901">
        <v>48.2</v>
      </c>
      <c r="M1901">
        <v>79.3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9.1999999999999993</v>
      </c>
      <c r="W1901">
        <v>171</v>
      </c>
      <c r="X1901">
        <v>1021.4</v>
      </c>
      <c r="Y1901">
        <v>30</v>
      </c>
      <c r="Z1901">
        <v>6.5</v>
      </c>
      <c r="AA1901">
        <v>0</v>
      </c>
      <c r="AB1901">
        <v>0</v>
      </c>
      <c r="AC1901">
        <v>0</v>
      </c>
      <c r="AD1901">
        <v>0</v>
      </c>
      <c r="AE1901" t="s">
        <v>5774</v>
      </c>
      <c r="AF1901" t="s">
        <v>5775</v>
      </c>
      <c r="AG1901">
        <v>0.5</v>
      </c>
      <c r="AH1901" t="s">
        <v>36</v>
      </c>
      <c r="AI1901" t="s">
        <v>37</v>
      </c>
      <c r="AJ1901" t="s">
        <v>38</v>
      </c>
    </row>
    <row r="1902" spans="1:36" x14ac:dyDescent="0.25">
      <c r="A1902" t="s">
        <v>32</v>
      </c>
      <c r="B1902" t="s">
        <v>5776</v>
      </c>
      <c r="C1902">
        <f>YEAR(B1902)</f>
        <v>2005</v>
      </c>
      <c r="D1902">
        <v>66.3</v>
      </c>
      <c r="E1902">
        <v>50.1</v>
      </c>
      <c r="F1902">
        <v>58.1</v>
      </c>
      <c r="H1902" s="2">
        <f>IF(F1902-61.64&lt;=0,0,IF(F1902-61.64&lt;=1,1,2))</f>
        <v>0</v>
      </c>
      <c r="I1902">
        <v>66.3</v>
      </c>
      <c r="J1902">
        <v>50.1</v>
      </c>
      <c r="K1902">
        <v>58.1</v>
      </c>
      <c r="L1902">
        <v>45.9</v>
      </c>
      <c r="M1902">
        <v>64.5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10.3</v>
      </c>
      <c r="W1902">
        <v>148.1</v>
      </c>
      <c r="X1902">
        <v>1018.8</v>
      </c>
      <c r="Y1902">
        <v>90</v>
      </c>
      <c r="Z1902">
        <v>6.3</v>
      </c>
      <c r="AA1902">
        <v>0</v>
      </c>
      <c r="AB1902">
        <v>0</v>
      </c>
      <c r="AC1902">
        <v>0</v>
      </c>
      <c r="AD1902">
        <v>0</v>
      </c>
      <c r="AE1902" t="s">
        <v>5777</v>
      </c>
      <c r="AF1902" t="s">
        <v>5778</v>
      </c>
      <c r="AG1902">
        <v>0.52</v>
      </c>
      <c r="AH1902" t="s">
        <v>36</v>
      </c>
      <c r="AI1902" t="s">
        <v>37</v>
      </c>
      <c r="AJ1902" t="s">
        <v>38</v>
      </c>
    </row>
    <row r="1903" spans="1:36" x14ac:dyDescent="0.25">
      <c r="A1903" t="s">
        <v>32</v>
      </c>
      <c r="B1903" t="s">
        <v>5779</v>
      </c>
      <c r="C1903">
        <f>YEAR(B1903)</f>
        <v>2005</v>
      </c>
      <c r="D1903">
        <v>75.3</v>
      </c>
      <c r="E1903">
        <v>53.7</v>
      </c>
      <c r="F1903">
        <v>64.8</v>
      </c>
      <c r="H1903" s="2">
        <f>IF(F1903-61.64&lt;=0,0,IF(F1903-61.64&lt;=1,1,2))</f>
        <v>2</v>
      </c>
      <c r="I1903">
        <v>75.3</v>
      </c>
      <c r="J1903">
        <v>53.7</v>
      </c>
      <c r="K1903">
        <v>64.8</v>
      </c>
      <c r="L1903">
        <v>43.8</v>
      </c>
      <c r="M1903">
        <v>50.7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15</v>
      </c>
      <c r="W1903">
        <v>152.19999999999999</v>
      </c>
      <c r="X1903">
        <v>1017.7</v>
      </c>
      <c r="Y1903">
        <v>30</v>
      </c>
      <c r="Z1903">
        <v>6.3</v>
      </c>
      <c r="AA1903">
        <v>0</v>
      </c>
      <c r="AB1903">
        <v>0</v>
      </c>
      <c r="AC1903">
        <v>0</v>
      </c>
      <c r="AD1903">
        <v>0</v>
      </c>
      <c r="AE1903" t="s">
        <v>5780</v>
      </c>
      <c r="AF1903" t="s">
        <v>5781</v>
      </c>
      <c r="AG1903">
        <v>0.56000000000000005</v>
      </c>
      <c r="AH1903" t="s">
        <v>36</v>
      </c>
      <c r="AI1903" t="s">
        <v>37</v>
      </c>
      <c r="AJ1903" t="s">
        <v>38</v>
      </c>
    </row>
    <row r="1904" spans="1:36" x14ac:dyDescent="0.25">
      <c r="A1904" t="s">
        <v>32</v>
      </c>
      <c r="B1904" t="s">
        <v>5782</v>
      </c>
      <c r="C1904">
        <f>YEAR(B1904)</f>
        <v>2005</v>
      </c>
      <c r="D1904">
        <v>80.7</v>
      </c>
      <c r="E1904">
        <v>59.1</v>
      </c>
      <c r="F1904">
        <v>71.2</v>
      </c>
      <c r="H1904" s="2">
        <f>IF(F1904-61.64&lt;=0,0,IF(F1904-61.64&lt;=1,1,2))</f>
        <v>2</v>
      </c>
      <c r="I1904">
        <v>79.3</v>
      </c>
      <c r="J1904">
        <v>59.1</v>
      </c>
      <c r="K1904">
        <v>71.2</v>
      </c>
      <c r="L1904">
        <v>37.200000000000003</v>
      </c>
      <c r="M1904">
        <v>29.6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31.1</v>
      </c>
      <c r="W1904">
        <v>169.4</v>
      </c>
      <c r="X1904">
        <v>1013</v>
      </c>
      <c r="Y1904">
        <v>90</v>
      </c>
      <c r="Z1904">
        <v>6.3</v>
      </c>
      <c r="AA1904">
        <v>0</v>
      </c>
      <c r="AB1904">
        <v>0</v>
      </c>
      <c r="AC1904">
        <v>0</v>
      </c>
      <c r="AD1904">
        <v>0</v>
      </c>
      <c r="AE1904" t="s">
        <v>5783</v>
      </c>
      <c r="AF1904" t="s">
        <v>5784</v>
      </c>
      <c r="AG1904">
        <v>0.59</v>
      </c>
      <c r="AH1904" t="s">
        <v>36</v>
      </c>
      <c r="AI1904" t="s">
        <v>37</v>
      </c>
      <c r="AJ1904" t="s">
        <v>344</v>
      </c>
    </row>
    <row r="1905" spans="1:36" x14ac:dyDescent="0.25">
      <c r="A1905" t="s">
        <v>32</v>
      </c>
      <c r="B1905" t="s">
        <v>5785</v>
      </c>
      <c r="C1905">
        <f>YEAR(B1905)</f>
        <v>2005</v>
      </c>
      <c r="D1905">
        <v>71.7</v>
      </c>
      <c r="E1905">
        <v>57.3</v>
      </c>
      <c r="F1905">
        <v>62.4</v>
      </c>
      <c r="H1905" s="2">
        <f>IF(F1905-61.64&lt;=0,0,IF(F1905-61.64&lt;=1,1,2))</f>
        <v>1</v>
      </c>
      <c r="I1905">
        <v>71.7</v>
      </c>
      <c r="J1905">
        <v>57.3</v>
      </c>
      <c r="K1905">
        <v>62.4</v>
      </c>
      <c r="L1905">
        <v>50.2</v>
      </c>
      <c r="M1905">
        <v>65.400000000000006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16.100000000000001</v>
      </c>
      <c r="W1905">
        <v>316.89999999999998</v>
      </c>
      <c r="X1905">
        <v>1012</v>
      </c>
      <c r="Y1905">
        <v>86.7</v>
      </c>
      <c r="Z1905">
        <v>6.6</v>
      </c>
      <c r="AA1905">
        <v>0</v>
      </c>
      <c r="AB1905">
        <v>0</v>
      </c>
      <c r="AC1905">
        <v>0</v>
      </c>
      <c r="AD1905">
        <v>0</v>
      </c>
      <c r="AE1905" t="s">
        <v>5786</v>
      </c>
      <c r="AF1905" t="s">
        <v>5787</v>
      </c>
      <c r="AG1905">
        <v>0.63</v>
      </c>
      <c r="AH1905" t="s">
        <v>36</v>
      </c>
      <c r="AI1905" t="s">
        <v>37</v>
      </c>
      <c r="AJ1905" t="s">
        <v>38</v>
      </c>
    </row>
    <row r="1906" spans="1:36" x14ac:dyDescent="0.25">
      <c r="A1906" t="s">
        <v>32</v>
      </c>
      <c r="B1906" t="s">
        <v>5788</v>
      </c>
      <c r="C1906">
        <f>YEAR(B1906)</f>
        <v>2005</v>
      </c>
      <c r="D1906">
        <v>66.3</v>
      </c>
      <c r="E1906">
        <v>55.5</v>
      </c>
      <c r="F1906">
        <v>60.7</v>
      </c>
      <c r="H1906" s="2">
        <f>IF(F1906-61.64&lt;=0,0,IF(F1906-61.64&lt;=1,1,2))</f>
        <v>0</v>
      </c>
      <c r="I1906">
        <v>66.3</v>
      </c>
      <c r="J1906">
        <v>55.5</v>
      </c>
      <c r="K1906">
        <v>60.7</v>
      </c>
      <c r="L1906">
        <v>52.7</v>
      </c>
      <c r="M1906">
        <v>75.3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9.1999999999999993</v>
      </c>
      <c r="W1906">
        <v>65.2</v>
      </c>
      <c r="X1906">
        <v>1011</v>
      </c>
      <c r="Y1906">
        <v>85.2</v>
      </c>
      <c r="Z1906">
        <v>6.8</v>
      </c>
      <c r="AA1906">
        <v>0</v>
      </c>
      <c r="AB1906">
        <v>0</v>
      </c>
      <c r="AC1906">
        <v>0</v>
      </c>
      <c r="AD1906">
        <v>0</v>
      </c>
      <c r="AE1906" t="s">
        <v>5789</v>
      </c>
      <c r="AF1906" t="s">
        <v>5790</v>
      </c>
      <c r="AG1906">
        <v>0.66</v>
      </c>
      <c r="AH1906" t="s">
        <v>36</v>
      </c>
      <c r="AI1906" t="s">
        <v>37</v>
      </c>
      <c r="AJ1906" t="s">
        <v>38</v>
      </c>
    </row>
    <row r="1907" spans="1:36" x14ac:dyDescent="0.25">
      <c r="A1907" t="s">
        <v>32</v>
      </c>
      <c r="B1907" t="s">
        <v>5791</v>
      </c>
      <c r="C1907">
        <f>YEAR(B1907)</f>
        <v>2005</v>
      </c>
      <c r="D1907">
        <v>62.7</v>
      </c>
      <c r="E1907">
        <v>53.7</v>
      </c>
      <c r="F1907">
        <v>59</v>
      </c>
      <c r="H1907" s="2">
        <f>IF(F1907-61.64&lt;=0,0,IF(F1907-61.64&lt;=1,1,2))</f>
        <v>0</v>
      </c>
      <c r="I1907">
        <v>62.7</v>
      </c>
      <c r="J1907">
        <v>53.7</v>
      </c>
      <c r="K1907">
        <v>59</v>
      </c>
      <c r="L1907">
        <v>53.4</v>
      </c>
      <c r="M1907">
        <v>81.8</v>
      </c>
      <c r="O1907">
        <v>1.02</v>
      </c>
      <c r="P1907">
        <v>100</v>
      </c>
      <c r="Q1907">
        <v>8.33</v>
      </c>
      <c r="R1907" t="s">
        <v>40</v>
      </c>
      <c r="S1907">
        <v>0</v>
      </c>
      <c r="T1907">
        <v>0</v>
      </c>
      <c r="U1907">
        <v>0</v>
      </c>
      <c r="V1907">
        <v>17.2</v>
      </c>
      <c r="W1907">
        <v>322.10000000000002</v>
      </c>
      <c r="X1907">
        <v>1007.5</v>
      </c>
      <c r="Y1907">
        <v>89.5</v>
      </c>
      <c r="Z1907">
        <v>6</v>
      </c>
      <c r="AA1907">
        <v>0</v>
      </c>
      <c r="AB1907">
        <v>0</v>
      </c>
      <c r="AC1907">
        <v>0</v>
      </c>
      <c r="AD1907">
        <v>0</v>
      </c>
      <c r="AE1907" t="s">
        <v>5792</v>
      </c>
      <c r="AF1907" t="s">
        <v>5793</v>
      </c>
      <c r="AG1907">
        <v>0.7</v>
      </c>
      <c r="AH1907" t="s">
        <v>56</v>
      </c>
      <c r="AI1907" t="s">
        <v>101</v>
      </c>
      <c r="AJ1907" t="s">
        <v>40</v>
      </c>
    </row>
    <row r="1908" spans="1:36" x14ac:dyDescent="0.25">
      <c r="A1908" t="s">
        <v>32</v>
      </c>
      <c r="B1908" t="s">
        <v>5794</v>
      </c>
      <c r="C1908">
        <f>YEAR(B1908)</f>
        <v>2005</v>
      </c>
      <c r="D1908">
        <v>57.3</v>
      </c>
      <c r="E1908">
        <v>51.9</v>
      </c>
      <c r="F1908">
        <v>53</v>
      </c>
      <c r="H1908" s="2">
        <f>IF(F1908-61.64&lt;=0,0,IF(F1908-61.64&lt;=1,1,2))</f>
        <v>0</v>
      </c>
      <c r="I1908">
        <v>57.3</v>
      </c>
      <c r="J1908">
        <v>51.9</v>
      </c>
      <c r="K1908">
        <v>53</v>
      </c>
      <c r="L1908">
        <v>43</v>
      </c>
      <c r="M1908">
        <v>69.2</v>
      </c>
      <c r="O1908">
        <v>0.35</v>
      </c>
      <c r="P1908">
        <v>100</v>
      </c>
      <c r="Q1908">
        <v>4.17</v>
      </c>
      <c r="R1908" t="s">
        <v>40</v>
      </c>
      <c r="S1908">
        <v>0</v>
      </c>
      <c r="T1908">
        <v>0</v>
      </c>
      <c r="U1908">
        <v>0</v>
      </c>
      <c r="V1908">
        <v>31.1</v>
      </c>
      <c r="W1908">
        <v>320.60000000000002</v>
      </c>
      <c r="X1908">
        <v>1012</v>
      </c>
      <c r="Y1908">
        <v>98.2</v>
      </c>
      <c r="Z1908">
        <v>6.7</v>
      </c>
      <c r="AA1908">
        <v>0</v>
      </c>
      <c r="AB1908">
        <v>0</v>
      </c>
      <c r="AC1908">
        <v>0</v>
      </c>
      <c r="AD1908">
        <v>0</v>
      </c>
      <c r="AE1908" t="s">
        <v>5795</v>
      </c>
      <c r="AF1908" t="s">
        <v>5796</v>
      </c>
      <c r="AG1908">
        <v>0.73</v>
      </c>
      <c r="AH1908" t="s">
        <v>43</v>
      </c>
      <c r="AI1908" t="s">
        <v>3291</v>
      </c>
      <c r="AJ1908" t="s">
        <v>40</v>
      </c>
    </row>
    <row r="1909" spans="1:36" x14ac:dyDescent="0.25">
      <c r="A1909" t="s">
        <v>32</v>
      </c>
      <c r="B1909" t="s">
        <v>5797</v>
      </c>
      <c r="C1909">
        <f>YEAR(B1909)</f>
        <v>2005</v>
      </c>
      <c r="D1909">
        <v>51.9</v>
      </c>
      <c r="E1909">
        <v>48.3</v>
      </c>
      <c r="F1909">
        <v>50.5</v>
      </c>
      <c r="H1909" s="2">
        <f>IF(F1909-61.64&lt;=0,0,IF(F1909-61.64&lt;=1,1,2))</f>
        <v>0</v>
      </c>
      <c r="I1909">
        <v>51.9</v>
      </c>
      <c r="J1909">
        <v>39.9</v>
      </c>
      <c r="K1909">
        <v>49.8</v>
      </c>
      <c r="L1909">
        <v>35.5</v>
      </c>
      <c r="M1909">
        <v>56.4</v>
      </c>
      <c r="O1909">
        <v>3.2000000000000001E-2</v>
      </c>
      <c r="P1909">
        <v>100</v>
      </c>
      <c r="Q1909">
        <v>8.33</v>
      </c>
      <c r="R1909" t="s">
        <v>40</v>
      </c>
      <c r="S1909">
        <v>0</v>
      </c>
      <c r="T1909">
        <v>0</v>
      </c>
      <c r="U1909">
        <v>0</v>
      </c>
      <c r="V1909">
        <v>32.200000000000003</v>
      </c>
      <c r="W1909">
        <v>317.2</v>
      </c>
      <c r="X1909">
        <v>1019.1</v>
      </c>
      <c r="Y1909">
        <v>98.2</v>
      </c>
      <c r="Z1909">
        <v>6.8</v>
      </c>
      <c r="AA1909">
        <v>0</v>
      </c>
      <c r="AB1909">
        <v>0</v>
      </c>
      <c r="AC1909">
        <v>0</v>
      </c>
      <c r="AD1909">
        <v>0</v>
      </c>
      <c r="AE1909" t="s">
        <v>5798</v>
      </c>
      <c r="AF1909" t="s">
        <v>5799</v>
      </c>
      <c r="AG1909">
        <v>0.75</v>
      </c>
      <c r="AH1909" t="s">
        <v>43</v>
      </c>
      <c r="AI1909" t="s">
        <v>52</v>
      </c>
      <c r="AJ1909" t="s">
        <v>40</v>
      </c>
    </row>
    <row r="1910" spans="1:36" x14ac:dyDescent="0.25">
      <c r="A1910" t="s">
        <v>32</v>
      </c>
      <c r="B1910" t="s">
        <v>5800</v>
      </c>
      <c r="C1910">
        <f>YEAR(B1910)</f>
        <v>2005</v>
      </c>
      <c r="D1910">
        <v>53.7</v>
      </c>
      <c r="E1910">
        <v>50.1</v>
      </c>
      <c r="F1910">
        <v>50.6</v>
      </c>
      <c r="H1910" s="2">
        <f>IF(F1910-61.64&lt;=0,0,IF(F1910-61.64&lt;=1,1,2))</f>
        <v>0</v>
      </c>
      <c r="I1910">
        <v>53.7</v>
      </c>
      <c r="J1910">
        <v>50.1</v>
      </c>
      <c r="K1910">
        <v>50.6</v>
      </c>
      <c r="L1910">
        <v>31.9</v>
      </c>
      <c r="M1910">
        <v>48.7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28.9</v>
      </c>
      <c r="W1910">
        <v>327.39999999999998</v>
      </c>
      <c r="X1910">
        <v>1025.7</v>
      </c>
      <c r="Y1910">
        <v>93</v>
      </c>
      <c r="Z1910">
        <v>6.8</v>
      </c>
      <c r="AA1910">
        <v>0</v>
      </c>
      <c r="AB1910">
        <v>0</v>
      </c>
      <c r="AC1910">
        <v>0</v>
      </c>
      <c r="AD1910">
        <v>0</v>
      </c>
      <c r="AE1910" t="s">
        <v>5801</v>
      </c>
      <c r="AF1910" t="s">
        <v>5802</v>
      </c>
      <c r="AG1910">
        <v>0.8</v>
      </c>
      <c r="AH1910" t="s">
        <v>88</v>
      </c>
      <c r="AI1910" t="s">
        <v>89</v>
      </c>
      <c r="AJ1910" t="s">
        <v>90</v>
      </c>
    </row>
    <row r="1911" spans="1:36" x14ac:dyDescent="0.25">
      <c r="A1911" t="s">
        <v>32</v>
      </c>
      <c r="B1911" t="s">
        <v>5803</v>
      </c>
      <c r="C1911">
        <f>YEAR(B1911)</f>
        <v>2005</v>
      </c>
      <c r="D1911">
        <v>55.5</v>
      </c>
      <c r="E1911">
        <v>51.9</v>
      </c>
      <c r="F1911">
        <v>53.4</v>
      </c>
      <c r="H1911" s="2">
        <f>IF(F1911-61.64&lt;=0,0,IF(F1911-61.64&lt;=1,1,2))</f>
        <v>0</v>
      </c>
      <c r="I1911">
        <v>55.5</v>
      </c>
      <c r="J1911">
        <v>51.9</v>
      </c>
      <c r="K1911">
        <v>53.4</v>
      </c>
      <c r="L1911">
        <v>31.9</v>
      </c>
      <c r="M1911">
        <v>43.9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18.3</v>
      </c>
      <c r="W1911">
        <v>321.60000000000002</v>
      </c>
      <c r="X1911">
        <v>1028.4000000000001</v>
      </c>
      <c r="Y1911">
        <v>62.2</v>
      </c>
      <c r="Z1911">
        <v>6.8</v>
      </c>
      <c r="AA1911">
        <v>0</v>
      </c>
      <c r="AB1911">
        <v>0</v>
      </c>
      <c r="AC1911">
        <v>0</v>
      </c>
      <c r="AD1911">
        <v>0</v>
      </c>
      <c r="AE1911" t="s">
        <v>5804</v>
      </c>
      <c r="AF1911" t="s">
        <v>5805</v>
      </c>
      <c r="AG1911">
        <v>0.84</v>
      </c>
      <c r="AH1911" t="s">
        <v>36</v>
      </c>
      <c r="AI1911" t="s">
        <v>37</v>
      </c>
      <c r="AJ1911" t="s">
        <v>38</v>
      </c>
    </row>
    <row r="1912" spans="1:36" x14ac:dyDescent="0.25">
      <c r="A1912" t="s">
        <v>32</v>
      </c>
      <c r="B1912" t="s">
        <v>5806</v>
      </c>
      <c r="C1912">
        <f>YEAR(B1912)</f>
        <v>2005</v>
      </c>
      <c r="D1912">
        <v>57.3</v>
      </c>
      <c r="E1912">
        <v>48.3</v>
      </c>
      <c r="F1912">
        <v>53.6</v>
      </c>
      <c r="H1912" s="2">
        <f>IF(F1912-61.64&lt;=0,0,IF(F1912-61.64&lt;=1,1,2))</f>
        <v>0</v>
      </c>
      <c r="I1912">
        <v>57.3</v>
      </c>
      <c r="J1912">
        <v>46.4</v>
      </c>
      <c r="K1912">
        <v>53.4</v>
      </c>
      <c r="L1912">
        <v>36.200000000000003</v>
      </c>
      <c r="M1912">
        <v>52.1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15</v>
      </c>
      <c r="W1912">
        <v>321.7</v>
      </c>
      <c r="X1912">
        <v>1028.3</v>
      </c>
      <c r="Y1912">
        <v>48.3</v>
      </c>
      <c r="Z1912">
        <v>6.8</v>
      </c>
      <c r="AA1912">
        <v>0</v>
      </c>
      <c r="AB1912">
        <v>0</v>
      </c>
      <c r="AC1912">
        <v>0</v>
      </c>
      <c r="AD1912">
        <v>0</v>
      </c>
      <c r="AE1912" t="s">
        <v>5807</v>
      </c>
      <c r="AF1912" t="s">
        <v>5808</v>
      </c>
      <c r="AG1912">
        <v>0.88</v>
      </c>
      <c r="AH1912" t="s">
        <v>36</v>
      </c>
      <c r="AI1912" t="s">
        <v>37</v>
      </c>
      <c r="AJ1912" t="s">
        <v>38</v>
      </c>
    </row>
    <row r="1913" spans="1:36" x14ac:dyDescent="0.25">
      <c r="A1913" t="s">
        <v>32</v>
      </c>
      <c r="B1913" t="s">
        <v>5809</v>
      </c>
      <c r="C1913">
        <f>YEAR(B1913)</f>
        <v>2005</v>
      </c>
      <c r="D1913">
        <v>60.9</v>
      </c>
      <c r="E1913">
        <v>46.5</v>
      </c>
      <c r="F1913">
        <v>53.9</v>
      </c>
      <c r="H1913" s="2">
        <f>IF(F1913-61.64&lt;=0,0,IF(F1913-61.64&lt;=1,1,2))</f>
        <v>0</v>
      </c>
      <c r="I1913">
        <v>60.9</v>
      </c>
      <c r="J1913">
        <v>44.3</v>
      </c>
      <c r="K1913">
        <v>53.6</v>
      </c>
      <c r="L1913">
        <v>43</v>
      </c>
      <c r="M1913">
        <v>67.099999999999994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16.100000000000001</v>
      </c>
      <c r="W1913">
        <v>39.6</v>
      </c>
      <c r="X1913">
        <v>1024.4000000000001</v>
      </c>
      <c r="Y1913">
        <v>70.8</v>
      </c>
      <c r="Z1913">
        <v>6.8</v>
      </c>
      <c r="AA1913">
        <v>0</v>
      </c>
      <c r="AB1913">
        <v>0</v>
      </c>
      <c r="AC1913">
        <v>0</v>
      </c>
      <c r="AD1913">
        <v>0</v>
      </c>
      <c r="AE1913" t="s">
        <v>5810</v>
      </c>
      <c r="AF1913" t="s">
        <v>5811</v>
      </c>
      <c r="AG1913">
        <v>0.91</v>
      </c>
      <c r="AH1913" t="s">
        <v>36</v>
      </c>
      <c r="AI1913" t="s">
        <v>37</v>
      </c>
      <c r="AJ1913" t="s">
        <v>38</v>
      </c>
    </row>
    <row r="1914" spans="1:36" x14ac:dyDescent="0.25">
      <c r="A1914" t="s">
        <v>32</v>
      </c>
      <c r="B1914" t="s">
        <v>5812</v>
      </c>
      <c r="C1914">
        <f>YEAR(B1914)</f>
        <v>2005</v>
      </c>
      <c r="D1914">
        <v>64.5</v>
      </c>
      <c r="E1914">
        <v>50.1</v>
      </c>
      <c r="F1914">
        <v>57.4</v>
      </c>
      <c r="H1914" s="2">
        <f>IF(F1914-61.64&lt;=0,0,IF(F1914-61.64&lt;=1,1,2))</f>
        <v>0</v>
      </c>
      <c r="I1914">
        <v>64.5</v>
      </c>
      <c r="J1914">
        <v>50.1</v>
      </c>
      <c r="K1914">
        <v>57.4</v>
      </c>
      <c r="L1914">
        <v>48.4</v>
      </c>
      <c r="M1914">
        <v>72.900000000000006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18.3</v>
      </c>
      <c r="W1914">
        <v>159.4</v>
      </c>
      <c r="X1914">
        <v>1016.5</v>
      </c>
      <c r="Y1914">
        <v>50</v>
      </c>
      <c r="Z1914">
        <v>6.8</v>
      </c>
      <c r="AA1914">
        <v>0</v>
      </c>
      <c r="AB1914">
        <v>0</v>
      </c>
      <c r="AC1914">
        <v>0</v>
      </c>
      <c r="AD1914">
        <v>0</v>
      </c>
      <c r="AE1914" t="s">
        <v>5813</v>
      </c>
      <c r="AF1914" t="s">
        <v>5814</v>
      </c>
      <c r="AG1914">
        <v>0.95</v>
      </c>
      <c r="AH1914" t="s">
        <v>36</v>
      </c>
      <c r="AI1914" t="s">
        <v>37</v>
      </c>
      <c r="AJ1914" t="s">
        <v>38</v>
      </c>
    </row>
    <row r="1915" spans="1:36" x14ac:dyDescent="0.25">
      <c r="A1915" t="s">
        <v>32</v>
      </c>
      <c r="B1915" t="s">
        <v>5815</v>
      </c>
      <c r="C1915">
        <f>YEAR(B1915)</f>
        <v>2005</v>
      </c>
      <c r="D1915">
        <v>62.7</v>
      </c>
      <c r="E1915">
        <v>53.7</v>
      </c>
      <c r="F1915">
        <v>59.4</v>
      </c>
      <c r="H1915" s="2">
        <f>IF(F1915-61.64&lt;=0,0,IF(F1915-61.64&lt;=1,1,2))</f>
        <v>0</v>
      </c>
      <c r="I1915">
        <v>62.7</v>
      </c>
      <c r="J1915">
        <v>53.7</v>
      </c>
      <c r="K1915">
        <v>59.4</v>
      </c>
      <c r="L1915">
        <v>51.3</v>
      </c>
      <c r="M1915">
        <v>74.900000000000006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19.5</v>
      </c>
      <c r="W1915">
        <v>312</v>
      </c>
      <c r="X1915">
        <v>1013.4</v>
      </c>
      <c r="Y1915">
        <v>36.700000000000003</v>
      </c>
      <c r="Z1915">
        <v>6.3</v>
      </c>
      <c r="AA1915">
        <v>0</v>
      </c>
      <c r="AB1915">
        <v>0</v>
      </c>
      <c r="AC1915">
        <v>0</v>
      </c>
      <c r="AD1915">
        <v>0</v>
      </c>
      <c r="AE1915" t="s">
        <v>5816</v>
      </c>
      <c r="AF1915" t="s">
        <v>5817</v>
      </c>
      <c r="AG1915">
        <v>0</v>
      </c>
      <c r="AH1915" t="s">
        <v>36</v>
      </c>
      <c r="AI1915" t="s">
        <v>37</v>
      </c>
      <c r="AJ1915" t="s">
        <v>38</v>
      </c>
    </row>
    <row r="1916" spans="1:36" x14ac:dyDescent="0.25">
      <c r="A1916" t="s">
        <v>32</v>
      </c>
      <c r="B1916" t="s">
        <v>5818</v>
      </c>
      <c r="C1916">
        <f>YEAR(B1916)</f>
        <v>2005</v>
      </c>
      <c r="D1916">
        <v>68.099999999999994</v>
      </c>
      <c r="E1916">
        <v>50.1</v>
      </c>
      <c r="F1916">
        <v>58.9</v>
      </c>
      <c r="H1916" s="2">
        <f>IF(F1916-61.64&lt;=0,0,IF(F1916-61.64&lt;=1,1,2))</f>
        <v>0</v>
      </c>
      <c r="I1916">
        <v>68.099999999999994</v>
      </c>
      <c r="J1916">
        <v>50.1</v>
      </c>
      <c r="K1916">
        <v>58.9</v>
      </c>
      <c r="L1916">
        <v>45.4</v>
      </c>
      <c r="M1916">
        <v>62.6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6.9</v>
      </c>
      <c r="W1916">
        <v>145.4</v>
      </c>
      <c r="X1916">
        <v>1014.9</v>
      </c>
      <c r="Y1916">
        <v>0</v>
      </c>
      <c r="Z1916">
        <v>6.2</v>
      </c>
      <c r="AA1916">
        <v>0</v>
      </c>
      <c r="AB1916">
        <v>0</v>
      </c>
      <c r="AC1916">
        <v>0</v>
      </c>
      <c r="AD1916">
        <v>0</v>
      </c>
      <c r="AE1916" t="s">
        <v>5819</v>
      </c>
      <c r="AF1916" t="s">
        <v>5820</v>
      </c>
      <c r="AG1916">
        <v>0.02</v>
      </c>
      <c r="AH1916" t="s">
        <v>330</v>
      </c>
      <c r="AI1916" t="s">
        <v>37</v>
      </c>
      <c r="AJ1916" t="s">
        <v>331</v>
      </c>
    </row>
    <row r="1917" spans="1:36" x14ac:dyDescent="0.25">
      <c r="A1917" t="s">
        <v>32</v>
      </c>
      <c r="B1917" t="s">
        <v>5821</v>
      </c>
      <c r="C1917">
        <f>YEAR(B1917)</f>
        <v>2005</v>
      </c>
      <c r="D1917">
        <v>78.900000000000006</v>
      </c>
      <c r="E1917">
        <v>50.1</v>
      </c>
      <c r="F1917">
        <v>64.599999999999994</v>
      </c>
      <c r="H1917" s="2">
        <f>IF(F1917-61.64&lt;=0,0,IF(F1917-61.64&lt;=1,1,2))</f>
        <v>2</v>
      </c>
      <c r="I1917">
        <v>78.900000000000006</v>
      </c>
      <c r="J1917">
        <v>50.1</v>
      </c>
      <c r="K1917">
        <v>64.599999999999994</v>
      </c>
      <c r="L1917">
        <v>41.9</v>
      </c>
      <c r="M1917">
        <v>50.3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25.3</v>
      </c>
      <c r="W1917">
        <v>158.9</v>
      </c>
      <c r="X1917">
        <v>1014.5</v>
      </c>
      <c r="Y1917">
        <v>0</v>
      </c>
      <c r="Z1917">
        <v>6.2</v>
      </c>
      <c r="AA1917">
        <v>0</v>
      </c>
      <c r="AB1917">
        <v>0</v>
      </c>
      <c r="AC1917">
        <v>0</v>
      </c>
      <c r="AD1917">
        <v>0</v>
      </c>
      <c r="AE1917" t="s">
        <v>5822</v>
      </c>
      <c r="AF1917" t="s">
        <v>5823</v>
      </c>
      <c r="AG1917">
        <v>0.05</v>
      </c>
      <c r="AH1917" t="s">
        <v>330</v>
      </c>
      <c r="AI1917" t="s">
        <v>37</v>
      </c>
      <c r="AJ1917" t="s">
        <v>331</v>
      </c>
    </row>
    <row r="1918" spans="1:36" x14ac:dyDescent="0.25">
      <c r="A1918" t="s">
        <v>32</v>
      </c>
      <c r="B1918" t="s">
        <v>5824</v>
      </c>
      <c r="C1918">
        <f>YEAR(B1918)</f>
        <v>2005</v>
      </c>
      <c r="D1918">
        <v>78.900000000000006</v>
      </c>
      <c r="E1918">
        <v>66.3</v>
      </c>
      <c r="F1918">
        <v>71.5</v>
      </c>
      <c r="H1918" s="2">
        <f>IF(F1918-61.64&lt;=0,0,IF(F1918-61.64&lt;=1,1,2))</f>
        <v>2</v>
      </c>
      <c r="I1918">
        <v>78.900000000000006</v>
      </c>
      <c r="J1918">
        <v>66.3</v>
      </c>
      <c r="K1918">
        <v>71.5</v>
      </c>
      <c r="L1918">
        <v>40.700000000000003</v>
      </c>
      <c r="M1918">
        <v>33.5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31.1</v>
      </c>
      <c r="W1918">
        <v>164.2</v>
      </c>
      <c r="X1918">
        <v>1012.6</v>
      </c>
      <c r="Y1918">
        <v>0</v>
      </c>
      <c r="Z1918">
        <v>6.2</v>
      </c>
      <c r="AA1918">
        <v>0</v>
      </c>
      <c r="AB1918">
        <v>0</v>
      </c>
      <c r="AC1918">
        <v>0</v>
      </c>
      <c r="AD1918">
        <v>0</v>
      </c>
      <c r="AE1918" t="s">
        <v>5825</v>
      </c>
      <c r="AF1918" t="s">
        <v>5826</v>
      </c>
      <c r="AG1918">
        <v>0.08</v>
      </c>
      <c r="AH1918" t="s">
        <v>330</v>
      </c>
      <c r="AI1918" t="s">
        <v>37</v>
      </c>
      <c r="AJ1918" t="s">
        <v>344</v>
      </c>
    </row>
    <row r="1919" spans="1:36" x14ac:dyDescent="0.25">
      <c r="A1919" t="s">
        <v>32</v>
      </c>
      <c r="B1919" t="s">
        <v>5827</v>
      </c>
      <c r="C1919">
        <f>YEAR(B1919)</f>
        <v>2005</v>
      </c>
      <c r="D1919">
        <v>66.3</v>
      </c>
      <c r="E1919">
        <v>59.1</v>
      </c>
      <c r="F1919">
        <v>61.7</v>
      </c>
      <c r="H1919" s="2">
        <f>IF(F1919-61.64&lt;=0,0,IF(F1919-61.64&lt;=1,1,2))</f>
        <v>1</v>
      </c>
      <c r="I1919">
        <v>66.3</v>
      </c>
      <c r="J1919">
        <v>59.1</v>
      </c>
      <c r="K1919">
        <v>61.7</v>
      </c>
      <c r="L1919">
        <v>52.4</v>
      </c>
      <c r="M1919">
        <v>72.5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13.9</v>
      </c>
      <c r="W1919">
        <v>303</v>
      </c>
      <c r="X1919">
        <v>1011.8</v>
      </c>
      <c r="Y1919">
        <v>87.9</v>
      </c>
      <c r="Z1919">
        <v>6.5</v>
      </c>
      <c r="AA1919">
        <v>0</v>
      </c>
      <c r="AB1919">
        <v>0</v>
      </c>
      <c r="AC1919">
        <v>0</v>
      </c>
      <c r="AD1919">
        <v>0</v>
      </c>
      <c r="AE1919" t="s">
        <v>5828</v>
      </c>
      <c r="AF1919" t="s">
        <v>5829</v>
      </c>
      <c r="AG1919">
        <v>0.11</v>
      </c>
      <c r="AH1919" t="s">
        <v>36</v>
      </c>
      <c r="AI1919" t="s">
        <v>37</v>
      </c>
      <c r="AJ1919" t="s">
        <v>38</v>
      </c>
    </row>
    <row r="1920" spans="1:36" x14ac:dyDescent="0.25">
      <c r="A1920" t="s">
        <v>32</v>
      </c>
      <c r="B1920" t="s">
        <v>5830</v>
      </c>
      <c r="C1920">
        <f>YEAR(B1920)</f>
        <v>2005</v>
      </c>
      <c r="D1920">
        <v>66.3</v>
      </c>
      <c r="E1920">
        <v>50.1</v>
      </c>
      <c r="F1920">
        <v>59.9</v>
      </c>
      <c r="H1920" s="2">
        <f>IF(F1920-61.64&lt;=0,0,IF(F1920-61.64&lt;=1,1,2))</f>
        <v>0</v>
      </c>
      <c r="I1920">
        <v>66.3</v>
      </c>
      <c r="J1920">
        <v>50.1</v>
      </c>
      <c r="K1920">
        <v>59.9</v>
      </c>
      <c r="L1920">
        <v>46.9</v>
      </c>
      <c r="M1920">
        <v>63.1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9.1999999999999993</v>
      </c>
      <c r="W1920">
        <v>349.2</v>
      </c>
      <c r="X1920">
        <v>1010.8</v>
      </c>
      <c r="Y1920">
        <v>42.6</v>
      </c>
      <c r="Z1920">
        <v>6.7</v>
      </c>
      <c r="AA1920">
        <v>0</v>
      </c>
      <c r="AB1920">
        <v>0</v>
      </c>
      <c r="AC1920">
        <v>0</v>
      </c>
      <c r="AD1920">
        <v>0</v>
      </c>
      <c r="AE1920" t="s">
        <v>5831</v>
      </c>
      <c r="AF1920" t="s">
        <v>5832</v>
      </c>
      <c r="AG1920">
        <v>0.15</v>
      </c>
      <c r="AH1920" t="s">
        <v>36</v>
      </c>
      <c r="AI1920" t="s">
        <v>37</v>
      </c>
      <c r="AJ1920" t="s">
        <v>38</v>
      </c>
    </row>
    <row r="1921" spans="1:36" x14ac:dyDescent="0.25">
      <c r="A1921" t="s">
        <v>32</v>
      </c>
      <c r="B1921" t="s">
        <v>5833</v>
      </c>
      <c r="C1921">
        <f>YEAR(B1921)</f>
        <v>2005</v>
      </c>
      <c r="D1921">
        <v>66.3</v>
      </c>
      <c r="E1921">
        <v>57.3</v>
      </c>
      <c r="F1921">
        <v>60.7</v>
      </c>
      <c r="H1921" s="2">
        <f>IF(F1921-61.64&lt;=0,0,IF(F1921-61.64&lt;=1,1,2))</f>
        <v>0</v>
      </c>
      <c r="I1921">
        <v>66.3</v>
      </c>
      <c r="J1921">
        <v>57.3</v>
      </c>
      <c r="K1921">
        <v>60.7</v>
      </c>
      <c r="L1921">
        <v>47.1</v>
      </c>
      <c r="M1921">
        <v>61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15</v>
      </c>
      <c r="W1921">
        <v>270.60000000000002</v>
      </c>
      <c r="X1921">
        <v>1011.7</v>
      </c>
      <c r="Y1921">
        <v>43</v>
      </c>
      <c r="Z1921">
        <v>6.8</v>
      </c>
      <c r="AA1921">
        <v>0</v>
      </c>
      <c r="AB1921">
        <v>0</v>
      </c>
      <c r="AC1921">
        <v>0</v>
      </c>
      <c r="AD1921">
        <v>0</v>
      </c>
      <c r="AE1921" t="s">
        <v>5834</v>
      </c>
      <c r="AF1921" t="s">
        <v>5835</v>
      </c>
      <c r="AG1921">
        <v>0.18</v>
      </c>
      <c r="AH1921" t="s">
        <v>36</v>
      </c>
      <c r="AI1921" t="s">
        <v>37</v>
      </c>
      <c r="AJ1921" t="s">
        <v>38</v>
      </c>
    </row>
    <row r="1922" spans="1:36" x14ac:dyDescent="0.25">
      <c r="A1922" t="s">
        <v>32</v>
      </c>
      <c r="B1922" t="s">
        <v>5836</v>
      </c>
      <c r="C1922">
        <f>YEAR(B1922)</f>
        <v>2005</v>
      </c>
      <c r="D1922">
        <v>64.5</v>
      </c>
      <c r="E1922">
        <v>51.9</v>
      </c>
      <c r="F1922">
        <v>58.9</v>
      </c>
      <c r="H1922" s="2">
        <f>IF(F1922-61.64&lt;=0,0,IF(F1922-61.64&lt;=1,1,2))</f>
        <v>0</v>
      </c>
      <c r="I1922">
        <v>64.5</v>
      </c>
      <c r="J1922">
        <v>51.9</v>
      </c>
      <c r="K1922">
        <v>58.9</v>
      </c>
      <c r="L1922">
        <v>47.7</v>
      </c>
      <c r="M1922">
        <v>67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18.3</v>
      </c>
      <c r="W1922">
        <v>253.6</v>
      </c>
      <c r="X1922">
        <v>1013.9</v>
      </c>
      <c r="Y1922">
        <v>31</v>
      </c>
      <c r="Z1922">
        <v>6.7</v>
      </c>
      <c r="AA1922">
        <v>0</v>
      </c>
      <c r="AB1922">
        <v>0</v>
      </c>
      <c r="AC1922">
        <v>0</v>
      </c>
      <c r="AD1922">
        <v>0</v>
      </c>
      <c r="AE1922" t="s">
        <v>5837</v>
      </c>
      <c r="AF1922" t="s">
        <v>5838</v>
      </c>
      <c r="AG1922">
        <v>0.21</v>
      </c>
      <c r="AH1922" t="s">
        <v>36</v>
      </c>
      <c r="AI1922" t="s">
        <v>37</v>
      </c>
      <c r="AJ1922" t="s">
        <v>38</v>
      </c>
    </row>
    <row r="1923" spans="1:36" x14ac:dyDescent="0.25">
      <c r="A1923" t="s">
        <v>32</v>
      </c>
      <c r="B1923" t="s">
        <v>5839</v>
      </c>
      <c r="C1923">
        <f>YEAR(B1923)</f>
        <v>2005</v>
      </c>
      <c r="D1923">
        <v>80.7</v>
      </c>
      <c r="E1923">
        <v>55.5</v>
      </c>
      <c r="F1923">
        <v>67.5</v>
      </c>
      <c r="H1923" s="2">
        <f>IF(F1923-61.64&lt;=0,0,IF(F1923-61.64&lt;=1,1,2))</f>
        <v>2</v>
      </c>
      <c r="I1923">
        <v>79.2</v>
      </c>
      <c r="J1923">
        <v>55.5</v>
      </c>
      <c r="K1923">
        <v>67.400000000000006</v>
      </c>
      <c r="L1923">
        <v>42.2</v>
      </c>
      <c r="M1923">
        <v>43.7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21.9</v>
      </c>
      <c r="W1923">
        <v>150.6</v>
      </c>
      <c r="X1923">
        <v>1012.9</v>
      </c>
      <c r="Y1923">
        <v>30</v>
      </c>
      <c r="Z1923">
        <v>6.5</v>
      </c>
      <c r="AA1923">
        <v>0</v>
      </c>
      <c r="AB1923">
        <v>0</v>
      </c>
      <c r="AC1923">
        <v>0</v>
      </c>
      <c r="AD1923">
        <v>0</v>
      </c>
      <c r="AE1923" t="s">
        <v>5840</v>
      </c>
      <c r="AF1923" t="s">
        <v>5841</v>
      </c>
      <c r="AG1923">
        <v>0.25</v>
      </c>
      <c r="AH1923" t="s">
        <v>36</v>
      </c>
      <c r="AI1923" t="s">
        <v>37</v>
      </c>
      <c r="AJ1923" t="s">
        <v>38</v>
      </c>
    </row>
    <row r="1924" spans="1:36" x14ac:dyDescent="0.25">
      <c r="A1924" t="s">
        <v>32</v>
      </c>
      <c r="B1924" t="s">
        <v>5842</v>
      </c>
      <c r="C1924">
        <f>YEAR(B1924)</f>
        <v>2005</v>
      </c>
      <c r="D1924">
        <v>77.099999999999994</v>
      </c>
      <c r="E1924">
        <v>62.7</v>
      </c>
      <c r="F1924">
        <v>72.5</v>
      </c>
      <c r="H1924" s="2">
        <f>IF(F1924-61.64&lt;=0,0,IF(F1924-61.64&lt;=1,1,2))</f>
        <v>2</v>
      </c>
      <c r="I1924">
        <v>77.099999999999994</v>
      </c>
      <c r="J1924">
        <v>62.7</v>
      </c>
      <c r="K1924">
        <v>72.5</v>
      </c>
      <c r="L1924">
        <v>41.5</v>
      </c>
      <c r="M1924">
        <v>35.200000000000003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31.1</v>
      </c>
      <c r="W1924">
        <v>160.9</v>
      </c>
      <c r="X1924">
        <v>1005.8</v>
      </c>
      <c r="Y1924">
        <v>96.3</v>
      </c>
      <c r="Z1924">
        <v>4.7</v>
      </c>
      <c r="AA1924">
        <v>0</v>
      </c>
      <c r="AB1924">
        <v>0</v>
      </c>
      <c r="AC1924">
        <v>0</v>
      </c>
      <c r="AD1924">
        <v>0</v>
      </c>
      <c r="AE1924" t="s">
        <v>5843</v>
      </c>
      <c r="AF1924" t="s">
        <v>5844</v>
      </c>
      <c r="AG1924">
        <v>0.27</v>
      </c>
      <c r="AH1924" t="s">
        <v>88</v>
      </c>
      <c r="AI1924" t="s">
        <v>89</v>
      </c>
      <c r="AJ1924" t="s">
        <v>344</v>
      </c>
    </row>
    <row r="1925" spans="1:36" x14ac:dyDescent="0.25">
      <c r="A1925" t="s">
        <v>32</v>
      </c>
      <c r="B1925" t="s">
        <v>5845</v>
      </c>
      <c r="C1925">
        <f>YEAR(B1925)</f>
        <v>2005</v>
      </c>
      <c r="D1925">
        <v>66.3</v>
      </c>
      <c r="E1925">
        <v>57.3</v>
      </c>
      <c r="F1925">
        <v>61.4</v>
      </c>
      <c r="H1925" s="2">
        <f>IF(F1925-61.64&lt;=0,0,IF(F1925-61.64&lt;=1,1,2))</f>
        <v>0</v>
      </c>
      <c r="I1925">
        <v>66.3</v>
      </c>
      <c r="J1925">
        <v>57.3</v>
      </c>
      <c r="K1925">
        <v>61.4</v>
      </c>
      <c r="L1925">
        <v>49</v>
      </c>
      <c r="M1925">
        <v>64.599999999999994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24.2</v>
      </c>
      <c r="W1925">
        <v>291.89999999999998</v>
      </c>
      <c r="X1925">
        <v>1006.8</v>
      </c>
      <c r="Y1925">
        <v>55.8</v>
      </c>
      <c r="Z1925">
        <v>5.7</v>
      </c>
      <c r="AA1925">
        <v>0</v>
      </c>
      <c r="AB1925">
        <v>0</v>
      </c>
      <c r="AC1925">
        <v>0</v>
      </c>
      <c r="AD1925">
        <v>0</v>
      </c>
      <c r="AE1925" t="s">
        <v>5846</v>
      </c>
      <c r="AF1925" t="s">
        <v>5847</v>
      </c>
      <c r="AG1925">
        <v>0.31</v>
      </c>
      <c r="AH1925" t="s">
        <v>36</v>
      </c>
      <c r="AI1925" t="s">
        <v>37</v>
      </c>
      <c r="AJ1925" t="s">
        <v>38</v>
      </c>
    </row>
    <row r="1926" spans="1:36" x14ac:dyDescent="0.25">
      <c r="A1926" t="s">
        <v>32</v>
      </c>
      <c r="B1926" t="s">
        <v>5848</v>
      </c>
      <c r="C1926">
        <f>YEAR(B1926)</f>
        <v>2005</v>
      </c>
      <c r="D1926">
        <v>66.3</v>
      </c>
      <c r="E1926">
        <v>53.7</v>
      </c>
      <c r="F1926">
        <v>60.2</v>
      </c>
      <c r="H1926" s="2">
        <f>IF(F1926-61.64&lt;=0,0,IF(F1926-61.64&lt;=1,1,2))</f>
        <v>0</v>
      </c>
      <c r="I1926">
        <v>66.3</v>
      </c>
      <c r="J1926">
        <v>53.7</v>
      </c>
      <c r="K1926">
        <v>60.2</v>
      </c>
      <c r="L1926">
        <v>48.7</v>
      </c>
      <c r="M1926">
        <v>66.3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13.9</v>
      </c>
      <c r="W1926">
        <v>299.2</v>
      </c>
      <c r="X1926">
        <v>1010.9</v>
      </c>
      <c r="Y1926">
        <v>45.8</v>
      </c>
      <c r="Z1926">
        <v>6.8</v>
      </c>
      <c r="AA1926">
        <v>0</v>
      </c>
      <c r="AB1926">
        <v>0</v>
      </c>
      <c r="AC1926">
        <v>0</v>
      </c>
      <c r="AD1926">
        <v>0</v>
      </c>
      <c r="AE1926" t="s">
        <v>5849</v>
      </c>
      <c r="AF1926" t="s">
        <v>5850</v>
      </c>
      <c r="AG1926">
        <v>0.34</v>
      </c>
      <c r="AH1926" t="s">
        <v>36</v>
      </c>
      <c r="AI1926" t="s">
        <v>37</v>
      </c>
      <c r="AJ1926" t="s">
        <v>38</v>
      </c>
    </row>
    <row r="1927" spans="1:36" x14ac:dyDescent="0.25">
      <c r="A1927" t="s">
        <v>32</v>
      </c>
      <c r="B1927" t="s">
        <v>5851</v>
      </c>
      <c r="C1927">
        <f>YEAR(B1927)</f>
        <v>2005</v>
      </c>
      <c r="D1927">
        <v>68.099999999999994</v>
      </c>
      <c r="E1927">
        <v>55.5</v>
      </c>
      <c r="F1927">
        <v>61.3</v>
      </c>
      <c r="H1927" s="2">
        <f>IF(F1927-61.64&lt;=0,0,IF(F1927-61.64&lt;=1,1,2))</f>
        <v>0</v>
      </c>
      <c r="I1927">
        <v>68.099999999999994</v>
      </c>
      <c r="J1927">
        <v>55.5</v>
      </c>
      <c r="K1927">
        <v>61.3</v>
      </c>
      <c r="L1927">
        <v>50.1</v>
      </c>
      <c r="M1927">
        <v>67.599999999999994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10.3</v>
      </c>
      <c r="W1927">
        <v>125.6</v>
      </c>
      <c r="X1927">
        <v>1014.6</v>
      </c>
      <c r="Y1927">
        <v>61.7</v>
      </c>
      <c r="Z1927">
        <v>6.8</v>
      </c>
      <c r="AA1927">
        <v>0</v>
      </c>
      <c r="AB1927">
        <v>0</v>
      </c>
      <c r="AC1927">
        <v>0</v>
      </c>
      <c r="AD1927">
        <v>0</v>
      </c>
      <c r="AE1927" t="s">
        <v>5852</v>
      </c>
      <c r="AF1927" t="s">
        <v>5853</v>
      </c>
      <c r="AG1927">
        <v>0.37</v>
      </c>
      <c r="AH1927" t="s">
        <v>36</v>
      </c>
      <c r="AI1927" t="s">
        <v>37</v>
      </c>
      <c r="AJ1927" t="s">
        <v>38</v>
      </c>
    </row>
    <row r="1928" spans="1:36" x14ac:dyDescent="0.25">
      <c r="A1928" t="s">
        <v>32</v>
      </c>
      <c r="B1928" t="s">
        <v>5854</v>
      </c>
      <c r="C1928">
        <f>YEAR(B1928)</f>
        <v>2005</v>
      </c>
      <c r="D1928">
        <v>78.900000000000006</v>
      </c>
      <c r="E1928">
        <v>55.5</v>
      </c>
      <c r="F1928">
        <v>63.6</v>
      </c>
      <c r="H1928" s="2">
        <f>IF(F1928-61.64&lt;=0,0,IF(F1928-61.64&lt;=1,1,2))</f>
        <v>2</v>
      </c>
      <c r="I1928">
        <v>78.900000000000006</v>
      </c>
      <c r="J1928">
        <v>55.5</v>
      </c>
      <c r="K1928">
        <v>63.6</v>
      </c>
      <c r="L1928">
        <v>49.6</v>
      </c>
      <c r="M1928">
        <v>62.5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11.4</v>
      </c>
      <c r="W1928">
        <v>154.19999999999999</v>
      </c>
      <c r="X1928">
        <v>1011.6</v>
      </c>
      <c r="Y1928">
        <v>40.6</v>
      </c>
      <c r="Z1928">
        <v>6.6</v>
      </c>
      <c r="AA1928">
        <v>0</v>
      </c>
      <c r="AB1928">
        <v>0</v>
      </c>
      <c r="AC1928">
        <v>0</v>
      </c>
      <c r="AD1928">
        <v>0</v>
      </c>
      <c r="AE1928" t="s">
        <v>5855</v>
      </c>
      <c r="AF1928" t="s">
        <v>5856</v>
      </c>
      <c r="AG1928">
        <v>0.4</v>
      </c>
      <c r="AH1928" t="s">
        <v>36</v>
      </c>
      <c r="AI1928" t="s">
        <v>37</v>
      </c>
      <c r="AJ1928" t="s">
        <v>38</v>
      </c>
    </row>
    <row r="1929" spans="1:36" x14ac:dyDescent="0.25">
      <c r="A1929" t="s">
        <v>32</v>
      </c>
      <c r="B1929" t="s">
        <v>5857</v>
      </c>
      <c r="C1929">
        <f>YEAR(B1929)</f>
        <v>2005</v>
      </c>
      <c r="D1929">
        <v>66.3</v>
      </c>
      <c r="E1929">
        <v>55.5</v>
      </c>
      <c r="F1929">
        <v>61.3</v>
      </c>
      <c r="H1929" s="2">
        <f>IF(F1929-61.64&lt;=0,0,IF(F1929-61.64&lt;=1,1,2))</f>
        <v>0</v>
      </c>
      <c r="I1929">
        <v>66.3</v>
      </c>
      <c r="J1929">
        <v>55.5</v>
      </c>
      <c r="K1929">
        <v>61.3</v>
      </c>
      <c r="L1929">
        <v>52.1</v>
      </c>
      <c r="M1929">
        <v>72.400000000000006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13.9</v>
      </c>
      <c r="W1929">
        <v>293.89999999999998</v>
      </c>
      <c r="X1929">
        <v>1011</v>
      </c>
      <c r="Y1929">
        <v>61.8</v>
      </c>
      <c r="Z1929">
        <v>6.8</v>
      </c>
      <c r="AA1929">
        <v>0</v>
      </c>
      <c r="AB1929">
        <v>0</v>
      </c>
      <c r="AC1929">
        <v>0</v>
      </c>
      <c r="AD1929">
        <v>0</v>
      </c>
      <c r="AE1929" t="s">
        <v>5858</v>
      </c>
      <c r="AF1929" t="s">
        <v>5859</v>
      </c>
      <c r="AG1929">
        <v>0.43</v>
      </c>
      <c r="AH1929" t="s">
        <v>36</v>
      </c>
      <c r="AI1929" t="s">
        <v>37</v>
      </c>
      <c r="AJ1929" t="s">
        <v>38</v>
      </c>
    </row>
    <row r="1930" spans="1:36" x14ac:dyDescent="0.25">
      <c r="A1930" t="s">
        <v>32</v>
      </c>
      <c r="B1930" t="s">
        <v>5860</v>
      </c>
      <c r="C1930">
        <f>YEAR(B1930)</f>
        <v>2005</v>
      </c>
      <c r="D1930">
        <v>64.5</v>
      </c>
      <c r="E1930">
        <v>53.7</v>
      </c>
      <c r="F1930">
        <v>60.1</v>
      </c>
      <c r="H1930" s="2">
        <f>IF(F1930-61.64&lt;=0,0,IF(F1930-61.64&lt;=1,1,2))</f>
        <v>0</v>
      </c>
      <c r="I1930">
        <v>64.5</v>
      </c>
      <c r="J1930">
        <v>53.7</v>
      </c>
      <c r="K1930">
        <v>60.1</v>
      </c>
      <c r="L1930">
        <v>46.8</v>
      </c>
      <c r="M1930">
        <v>62.5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18.3</v>
      </c>
      <c r="W1930">
        <v>294.7</v>
      </c>
      <c r="X1930">
        <v>1015.3</v>
      </c>
      <c r="Y1930">
        <v>36.700000000000003</v>
      </c>
      <c r="Z1930">
        <v>6.8</v>
      </c>
      <c r="AA1930">
        <v>0</v>
      </c>
      <c r="AB1930">
        <v>0</v>
      </c>
      <c r="AC1930">
        <v>0</v>
      </c>
      <c r="AD1930">
        <v>0</v>
      </c>
      <c r="AE1930" t="s">
        <v>5861</v>
      </c>
      <c r="AF1930" t="s">
        <v>5862</v>
      </c>
      <c r="AG1930">
        <v>0.47</v>
      </c>
      <c r="AH1930" t="s">
        <v>36</v>
      </c>
      <c r="AI1930" t="s">
        <v>37</v>
      </c>
      <c r="AJ1930" t="s">
        <v>38</v>
      </c>
    </row>
    <row r="1931" spans="1:36" x14ac:dyDescent="0.25">
      <c r="A1931" t="s">
        <v>32</v>
      </c>
      <c r="B1931" t="s">
        <v>5863</v>
      </c>
      <c r="C1931">
        <f>YEAR(B1931)</f>
        <v>2005</v>
      </c>
      <c r="D1931">
        <v>64.5</v>
      </c>
      <c r="E1931">
        <v>48.3</v>
      </c>
      <c r="F1931">
        <v>59</v>
      </c>
      <c r="H1931" s="2">
        <f>IF(F1931-61.64&lt;=0,0,IF(F1931-61.64&lt;=1,1,2))</f>
        <v>0</v>
      </c>
      <c r="I1931">
        <v>64.5</v>
      </c>
      <c r="J1931">
        <v>48.3</v>
      </c>
      <c r="K1931">
        <v>59</v>
      </c>
      <c r="L1931">
        <v>47.5</v>
      </c>
      <c r="M1931">
        <v>66.5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21.9</v>
      </c>
      <c r="W1931">
        <v>316.8</v>
      </c>
      <c r="X1931">
        <v>1020.8</v>
      </c>
      <c r="Y1931">
        <v>30</v>
      </c>
      <c r="Z1931">
        <v>6.7</v>
      </c>
      <c r="AA1931">
        <v>0</v>
      </c>
      <c r="AB1931">
        <v>0</v>
      </c>
      <c r="AC1931">
        <v>0</v>
      </c>
      <c r="AD1931">
        <v>0</v>
      </c>
      <c r="AE1931" t="s">
        <v>5864</v>
      </c>
      <c r="AF1931" t="s">
        <v>5865</v>
      </c>
      <c r="AG1931">
        <v>0.5</v>
      </c>
      <c r="AH1931" t="s">
        <v>36</v>
      </c>
      <c r="AI1931" t="s">
        <v>37</v>
      </c>
      <c r="AJ1931" t="s">
        <v>38</v>
      </c>
    </row>
    <row r="1932" spans="1:36" x14ac:dyDescent="0.25">
      <c r="A1932" t="s">
        <v>32</v>
      </c>
      <c r="B1932" t="s">
        <v>5866</v>
      </c>
      <c r="C1932">
        <f>YEAR(B1932)</f>
        <v>2005</v>
      </c>
      <c r="D1932">
        <v>66.3</v>
      </c>
      <c r="E1932">
        <v>50.1</v>
      </c>
      <c r="F1932">
        <v>58.9</v>
      </c>
      <c r="H1932" s="2">
        <f>IF(F1932-61.64&lt;=0,0,IF(F1932-61.64&lt;=1,1,2))</f>
        <v>0</v>
      </c>
      <c r="I1932">
        <v>66.3</v>
      </c>
      <c r="J1932">
        <v>50.1</v>
      </c>
      <c r="K1932">
        <v>58.9</v>
      </c>
      <c r="L1932">
        <v>43.8</v>
      </c>
      <c r="M1932">
        <v>58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6.9</v>
      </c>
      <c r="W1932">
        <v>180.5</v>
      </c>
      <c r="X1932">
        <v>1020.2</v>
      </c>
      <c r="Y1932">
        <v>0</v>
      </c>
      <c r="Z1932">
        <v>6.2</v>
      </c>
      <c r="AA1932">
        <v>0</v>
      </c>
      <c r="AB1932">
        <v>0</v>
      </c>
      <c r="AC1932">
        <v>0</v>
      </c>
      <c r="AD1932">
        <v>0</v>
      </c>
      <c r="AE1932" t="s">
        <v>5867</v>
      </c>
      <c r="AF1932" t="s">
        <v>5868</v>
      </c>
      <c r="AG1932">
        <v>0.53</v>
      </c>
      <c r="AH1932" t="s">
        <v>330</v>
      </c>
      <c r="AI1932" t="s">
        <v>37</v>
      </c>
      <c r="AJ1932" t="s">
        <v>331</v>
      </c>
    </row>
    <row r="1933" spans="1:36" x14ac:dyDescent="0.25">
      <c r="A1933" t="s">
        <v>32</v>
      </c>
      <c r="B1933" t="s">
        <v>5869</v>
      </c>
      <c r="C1933">
        <f>YEAR(B1933)</f>
        <v>2005</v>
      </c>
      <c r="D1933">
        <v>71.7</v>
      </c>
      <c r="E1933">
        <v>53.7</v>
      </c>
      <c r="F1933">
        <v>62.8</v>
      </c>
      <c r="H1933" s="2">
        <f>IF(F1933-61.64&lt;=0,0,IF(F1933-61.64&lt;=1,1,2))</f>
        <v>2</v>
      </c>
      <c r="I1933">
        <v>71.7</v>
      </c>
      <c r="J1933">
        <v>53.7</v>
      </c>
      <c r="K1933">
        <v>62.8</v>
      </c>
      <c r="L1933">
        <v>40.4</v>
      </c>
      <c r="M1933">
        <v>44.6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6.9</v>
      </c>
      <c r="W1933">
        <v>138</v>
      </c>
      <c r="X1933">
        <v>1015.7</v>
      </c>
      <c r="Y1933">
        <v>0</v>
      </c>
      <c r="Z1933">
        <v>6.2</v>
      </c>
      <c r="AA1933">
        <v>0</v>
      </c>
      <c r="AB1933">
        <v>0</v>
      </c>
      <c r="AC1933">
        <v>0</v>
      </c>
      <c r="AD1933">
        <v>0</v>
      </c>
      <c r="AE1933" t="s">
        <v>5870</v>
      </c>
      <c r="AF1933" t="s">
        <v>5871</v>
      </c>
      <c r="AG1933">
        <v>0.56999999999999995</v>
      </c>
      <c r="AH1933" t="s">
        <v>330</v>
      </c>
      <c r="AI1933" t="s">
        <v>37</v>
      </c>
      <c r="AJ1933" t="s">
        <v>331</v>
      </c>
    </row>
    <row r="1934" spans="1:36" x14ac:dyDescent="0.25">
      <c r="A1934" t="s">
        <v>32</v>
      </c>
      <c r="B1934" t="s">
        <v>5872</v>
      </c>
      <c r="C1934">
        <f>YEAR(B1934)</f>
        <v>2005</v>
      </c>
      <c r="D1934">
        <v>69.900000000000006</v>
      </c>
      <c r="E1934">
        <v>59.1</v>
      </c>
      <c r="F1934">
        <v>65.8</v>
      </c>
      <c r="H1934" s="2">
        <f>IF(F1934-61.64&lt;=0,0,IF(F1934-61.64&lt;=1,1,2))</f>
        <v>2</v>
      </c>
      <c r="I1934">
        <v>69.900000000000006</v>
      </c>
      <c r="J1934">
        <v>59.1</v>
      </c>
      <c r="K1934">
        <v>65.8</v>
      </c>
      <c r="L1934">
        <v>48.5</v>
      </c>
      <c r="M1934">
        <v>55.1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12.8</v>
      </c>
      <c r="W1934">
        <v>299.10000000000002</v>
      </c>
      <c r="X1934">
        <v>1014.1</v>
      </c>
      <c r="Y1934">
        <v>30</v>
      </c>
      <c r="Z1934">
        <v>6.3</v>
      </c>
      <c r="AA1934">
        <v>0</v>
      </c>
      <c r="AB1934">
        <v>0</v>
      </c>
      <c r="AC1934">
        <v>0</v>
      </c>
      <c r="AD1934">
        <v>0</v>
      </c>
      <c r="AE1934" t="s">
        <v>5873</v>
      </c>
      <c r="AF1934" t="s">
        <v>5874</v>
      </c>
      <c r="AG1934">
        <v>0.61</v>
      </c>
      <c r="AH1934" t="s">
        <v>36</v>
      </c>
      <c r="AI1934" t="s">
        <v>37</v>
      </c>
      <c r="AJ1934" t="s">
        <v>38</v>
      </c>
    </row>
    <row r="1935" spans="1:36" x14ac:dyDescent="0.25">
      <c r="A1935" t="s">
        <v>32</v>
      </c>
      <c r="B1935" t="s">
        <v>5875</v>
      </c>
      <c r="C1935">
        <f>YEAR(B1935)</f>
        <v>2005</v>
      </c>
      <c r="D1935">
        <v>69.900000000000006</v>
      </c>
      <c r="E1935">
        <v>53.7</v>
      </c>
      <c r="F1935">
        <v>62.9</v>
      </c>
      <c r="H1935" s="2">
        <f>IF(F1935-61.64&lt;=0,0,IF(F1935-61.64&lt;=1,1,2))</f>
        <v>2</v>
      </c>
      <c r="I1935">
        <v>69.900000000000006</v>
      </c>
      <c r="J1935">
        <v>53.7</v>
      </c>
      <c r="K1935">
        <v>62.9</v>
      </c>
      <c r="L1935">
        <v>47.7</v>
      </c>
      <c r="M1935">
        <v>59.2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9.1999999999999993</v>
      </c>
      <c r="W1935">
        <v>232.1</v>
      </c>
      <c r="X1935">
        <v>1015.8</v>
      </c>
      <c r="Y1935">
        <v>0</v>
      </c>
      <c r="Z1935">
        <v>6.2</v>
      </c>
      <c r="AA1935">
        <v>0</v>
      </c>
      <c r="AB1935">
        <v>0</v>
      </c>
      <c r="AC1935">
        <v>0</v>
      </c>
      <c r="AD1935">
        <v>0</v>
      </c>
      <c r="AE1935" t="s">
        <v>5876</v>
      </c>
      <c r="AF1935" t="s">
        <v>5877</v>
      </c>
      <c r="AG1935">
        <v>0.64</v>
      </c>
      <c r="AH1935" t="s">
        <v>330</v>
      </c>
      <c r="AI1935" t="s">
        <v>37</v>
      </c>
      <c r="AJ1935" t="s">
        <v>331</v>
      </c>
    </row>
    <row r="1936" spans="1:36" x14ac:dyDescent="0.25">
      <c r="A1936" t="s">
        <v>32</v>
      </c>
      <c r="B1936" t="s">
        <v>5878</v>
      </c>
      <c r="C1936">
        <f>YEAR(B1936)</f>
        <v>2005</v>
      </c>
      <c r="D1936">
        <v>75.3</v>
      </c>
      <c r="E1936">
        <v>53.7</v>
      </c>
      <c r="F1936">
        <v>64.099999999999994</v>
      </c>
      <c r="H1936" s="2">
        <f>IF(F1936-61.64&lt;=0,0,IF(F1936-61.64&lt;=1,1,2))</f>
        <v>2</v>
      </c>
      <c r="I1936">
        <v>75.3</v>
      </c>
      <c r="J1936">
        <v>53.7</v>
      </c>
      <c r="K1936">
        <v>64.099999999999994</v>
      </c>
      <c r="L1936">
        <v>46.9</v>
      </c>
      <c r="M1936">
        <v>55.6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17.2</v>
      </c>
      <c r="W1936">
        <v>303.3</v>
      </c>
      <c r="X1936">
        <v>1011.5</v>
      </c>
      <c r="Y1936">
        <v>30</v>
      </c>
      <c r="Z1936">
        <v>6.5</v>
      </c>
      <c r="AA1936">
        <v>0</v>
      </c>
      <c r="AB1936">
        <v>0</v>
      </c>
      <c r="AC1936">
        <v>0</v>
      </c>
      <c r="AD1936">
        <v>0</v>
      </c>
      <c r="AE1936" t="s">
        <v>5879</v>
      </c>
      <c r="AF1936" t="s">
        <v>5880</v>
      </c>
      <c r="AG1936">
        <v>0.68</v>
      </c>
      <c r="AH1936" t="s">
        <v>36</v>
      </c>
      <c r="AI1936" t="s">
        <v>37</v>
      </c>
      <c r="AJ1936" t="s">
        <v>38</v>
      </c>
    </row>
    <row r="1937" spans="1:36" x14ac:dyDescent="0.25">
      <c r="A1937" t="s">
        <v>32</v>
      </c>
      <c r="B1937" t="s">
        <v>5881</v>
      </c>
      <c r="C1937">
        <f>YEAR(B1937)</f>
        <v>2005</v>
      </c>
      <c r="D1937">
        <v>66.3</v>
      </c>
      <c r="E1937">
        <v>60.9</v>
      </c>
      <c r="F1937">
        <v>63.5</v>
      </c>
      <c r="H1937" s="2">
        <f>IF(F1937-61.64&lt;=0,0,IF(F1937-61.64&lt;=1,1,2))</f>
        <v>2</v>
      </c>
      <c r="I1937">
        <v>66.3</v>
      </c>
      <c r="J1937">
        <v>60.9</v>
      </c>
      <c r="K1937">
        <v>63.5</v>
      </c>
      <c r="L1937">
        <v>49.7</v>
      </c>
      <c r="M1937">
        <v>61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13.9</v>
      </c>
      <c r="W1937">
        <v>322.3</v>
      </c>
      <c r="X1937">
        <v>1011.7</v>
      </c>
      <c r="Y1937">
        <v>64.2</v>
      </c>
      <c r="Z1937">
        <v>6.8</v>
      </c>
      <c r="AA1937">
        <v>0</v>
      </c>
      <c r="AB1937">
        <v>0</v>
      </c>
      <c r="AC1937">
        <v>0</v>
      </c>
      <c r="AD1937">
        <v>0</v>
      </c>
      <c r="AE1937" t="s">
        <v>5882</v>
      </c>
      <c r="AF1937" t="s">
        <v>5883</v>
      </c>
      <c r="AG1937">
        <v>0.71</v>
      </c>
      <c r="AH1937" t="s">
        <v>36</v>
      </c>
      <c r="AI1937" t="s">
        <v>37</v>
      </c>
      <c r="AJ1937" t="s">
        <v>38</v>
      </c>
    </row>
    <row r="1938" spans="1:36" x14ac:dyDescent="0.25">
      <c r="A1938" t="s">
        <v>32</v>
      </c>
      <c r="B1938" t="s">
        <v>5884</v>
      </c>
      <c r="C1938">
        <f>YEAR(B1938)</f>
        <v>2005</v>
      </c>
      <c r="D1938">
        <v>64.5</v>
      </c>
      <c r="E1938">
        <v>60.9</v>
      </c>
      <c r="F1938">
        <v>62.2</v>
      </c>
      <c r="H1938" s="2">
        <f>IF(F1938-61.64&lt;=0,0,IF(F1938-61.64&lt;=1,1,2))</f>
        <v>1</v>
      </c>
      <c r="I1938">
        <v>64.5</v>
      </c>
      <c r="J1938">
        <v>60.9</v>
      </c>
      <c r="K1938">
        <v>62.2</v>
      </c>
      <c r="L1938">
        <v>47</v>
      </c>
      <c r="M1938">
        <v>57.7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20.8</v>
      </c>
      <c r="W1938">
        <v>313.60000000000002</v>
      </c>
      <c r="X1938">
        <v>1014.9</v>
      </c>
      <c r="Y1938">
        <v>78.3</v>
      </c>
      <c r="Z1938">
        <v>6.8</v>
      </c>
      <c r="AA1938">
        <v>0</v>
      </c>
      <c r="AB1938">
        <v>0</v>
      </c>
      <c r="AC1938">
        <v>0</v>
      </c>
      <c r="AD1938">
        <v>0</v>
      </c>
      <c r="AE1938" t="s">
        <v>5885</v>
      </c>
      <c r="AF1938" t="s">
        <v>5886</v>
      </c>
      <c r="AG1938">
        <v>0.75</v>
      </c>
      <c r="AH1938" t="s">
        <v>36</v>
      </c>
      <c r="AI1938" t="s">
        <v>37</v>
      </c>
      <c r="AJ1938" t="s">
        <v>38</v>
      </c>
    </row>
    <row r="1939" spans="1:36" x14ac:dyDescent="0.25">
      <c r="A1939" t="s">
        <v>32</v>
      </c>
      <c r="B1939" t="s">
        <v>5887</v>
      </c>
      <c r="C1939">
        <f>YEAR(B1939)</f>
        <v>2005</v>
      </c>
      <c r="D1939">
        <v>69.900000000000006</v>
      </c>
      <c r="E1939">
        <v>57.3</v>
      </c>
      <c r="F1939">
        <v>63.4</v>
      </c>
      <c r="H1939" s="2">
        <f>IF(F1939-61.64&lt;=0,0,IF(F1939-61.64&lt;=1,1,2))</f>
        <v>2</v>
      </c>
      <c r="I1939">
        <v>69.900000000000006</v>
      </c>
      <c r="J1939">
        <v>57.3</v>
      </c>
      <c r="K1939">
        <v>63.4</v>
      </c>
      <c r="L1939">
        <v>50.2</v>
      </c>
      <c r="M1939">
        <v>63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19.5</v>
      </c>
      <c r="W1939">
        <v>297.10000000000002</v>
      </c>
      <c r="X1939">
        <v>1017.3</v>
      </c>
      <c r="Y1939">
        <v>37</v>
      </c>
      <c r="Z1939">
        <v>6.8</v>
      </c>
      <c r="AA1939">
        <v>0</v>
      </c>
      <c r="AB1939">
        <v>0</v>
      </c>
      <c r="AC1939">
        <v>0</v>
      </c>
      <c r="AD1939">
        <v>0</v>
      </c>
      <c r="AE1939" t="s">
        <v>5888</v>
      </c>
      <c r="AF1939" t="s">
        <v>5889</v>
      </c>
      <c r="AG1939">
        <v>0.79</v>
      </c>
      <c r="AH1939" t="s">
        <v>36</v>
      </c>
      <c r="AI1939" t="s">
        <v>37</v>
      </c>
      <c r="AJ1939" t="s">
        <v>38</v>
      </c>
    </row>
    <row r="1940" spans="1:36" x14ac:dyDescent="0.25">
      <c r="A1940" t="s">
        <v>32</v>
      </c>
      <c r="B1940" t="s">
        <v>5890</v>
      </c>
      <c r="C1940">
        <f>YEAR(B1940)</f>
        <v>2005</v>
      </c>
      <c r="D1940">
        <v>71.7</v>
      </c>
      <c r="E1940">
        <v>53.7</v>
      </c>
      <c r="F1940">
        <v>63.4</v>
      </c>
      <c r="H1940" s="2">
        <f>IF(F1940-61.64&lt;=0,0,IF(F1940-61.64&lt;=1,1,2))</f>
        <v>2</v>
      </c>
      <c r="I1940">
        <v>71.7</v>
      </c>
      <c r="J1940">
        <v>53.7</v>
      </c>
      <c r="K1940">
        <v>63.4</v>
      </c>
      <c r="L1940">
        <v>49.2</v>
      </c>
      <c r="M1940">
        <v>62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15</v>
      </c>
      <c r="W1940">
        <v>273.39999999999998</v>
      </c>
      <c r="X1940">
        <v>1017.3</v>
      </c>
      <c r="Y1940">
        <v>30</v>
      </c>
      <c r="Z1940">
        <v>6.4</v>
      </c>
      <c r="AA1940">
        <v>0</v>
      </c>
      <c r="AB1940">
        <v>0</v>
      </c>
      <c r="AC1940">
        <v>0</v>
      </c>
      <c r="AD1940">
        <v>0</v>
      </c>
      <c r="AE1940" t="s">
        <v>5891</v>
      </c>
      <c r="AF1940" t="s">
        <v>5892</v>
      </c>
      <c r="AG1940">
        <v>0.82</v>
      </c>
      <c r="AH1940" t="s">
        <v>36</v>
      </c>
      <c r="AI1940" t="s">
        <v>37</v>
      </c>
      <c r="AJ1940" t="s">
        <v>38</v>
      </c>
    </row>
    <row r="1941" spans="1:36" x14ac:dyDescent="0.25">
      <c r="A1941" t="s">
        <v>32</v>
      </c>
      <c r="B1941" t="s">
        <v>5893</v>
      </c>
      <c r="C1941">
        <f>YEAR(B1941)</f>
        <v>2005</v>
      </c>
      <c r="D1941">
        <v>75.3</v>
      </c>
      <c r="E1941">
        <v>57.3</v>
      </c>
      <c r="F1941">
        <v>65.8</v>
      </c>
      <c r="H1941" s="2">
        <f>IF(F1941-61.64&lt;=0,0,IF(F1941-61.64&lt;=1,1,2))</f>
        <v>2</v>
      </c>
      <c r="I1941">
        <v>75.3</v>
      </c>
      <c r="J1941">
        <v>57.3</v>
      </c>
      <c r="K1941">
        <v>65.8</v>
      </c>
      <c r="L1941">
        <v>48.3</v>
      </c>
      <c r="M1941">
        <v>54.4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9.1999999999999993</v>
      </c>
      <c r="W1941">
        <v>151.9</v>
      </c>
      <c r="X1941">
        <v>1012.1</v>
      </c>
      <c r="Y1941">
        <v>42</v>
      </c>
      <c r="Z1941">
        <v>6.3</v>
      </c>
      <c r="AA1941">
        <v>0</v>
      </c>
      <c r="AB1941">
        <v>0</v>
      </c>
      <c r="AC1941">
        <v>0</v>
      </c>
      <c r="AD1941">
        <v>0</v>
      </c>
      <c r="AE1941" t="s">
        <v>5894</v>
      </c>
      <c r="AF1941" t="s">
        <v>5895</v>
      </c>
      <c r="AG1941">
        <v>0.86</v>
      </c>
      <c r="AH1941" t="s">
        <v>36</v>
      </c>
      <c r="AI1941" t="s">
        <v>37</v>
      </c>
      <c r="AJ1941" t="s">
        <v>38</v>
      </c>
    </row>
    <row r="1942" spans="1:36" x14ac:dyDescent="0.25">
      <c r="A1942" t="s">
        <v>32</v>
      </c>
      <c r="B1942" t="s">
        <v>5896</v>
      </c>
      <c r="C1942">
        <f>YEAR(B1942)</f>
        <v>2005</v>
      </c>
      <c r="D1942">
        <v>73.5</v>
      </c>
      <c r="E1942">
        <v>59.1</v>
      </c>
      <c r="F1942">
        <v>67.599999999999994</v>
      </c>
      <c r="H1942" s="2">
        <f>IF(F1942-61.64&lt;=0,0,IF(F1942-61.64&lt;=1,1,2))</f>
        <v>2</v>
      </c>
      <c r="I1942">
        <v>73.5</v>
      </c>
      <c r="J1942">
        <v>59.1</v>
      </c>
      <c r="K1942">
        <v>67.599999999999994</v>
      </c>
      <c r="L1942">
        <v>52.7</v>
      </c>
      <c r="M1942">
        <v>59.5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10.3</v>
      </c>
      <c r="W1942">
        <v>120.2</v>
      </c>
      <c r="X1942">
        <v>1010.4</v>
      </c>
      <c r="Y1942">
        <v>0</v>
      </c>
      <c r="Z1942">
        <v>6.2</v>
      </c>
      <c r="AA1942">
        <v>0</v>
      </c>
      <c r="AB1942">
        <v>0</v>
      </c>
      <c r="AC1942">
        <v>0</v>
      </c>
      <c r="AD1942">
        <v>0</v>
      </c>
      <c r="AE1942" t="s">
        <v>5897</v>
      </c>
      <c r="AF1942" t="s">
        <v>5898</v>
      </c>
      <c r="AG1942">
        <v>0.89</v>
      </c>
      <c r="AH1942" t="s">
        <v>330</v>
      </c>
      <c r="AI1942" t="s">
        <v>37</v>
      </c>
      <c r="AJ1942" t="s">
        <v>331</v>
      </c>
    </row>
    <row r="1943" spans="1:36" x14ac:dyDescent="0.25">
      <c r="A1943" t="s">
        <v>32</v>
      </c>
      <c r="B1943" t="s">
        <v>5899</v>
      </c>
      <c r="C1943">
        <f>YEAR(B1943)</f>
        <v>2005</v>
      </c>
      <c r="D1943">
        <v>86.1</v>
      </c>
      <c r="E1943">
        <v>64.5</v>
      </c>
      <c r="F1943">
        <v>72.400000000000006</v>
      </c>
      <c r="H1943" s="2">
        <f>IF(F1943-61.64&lt;=0,0,IF(F1943-61.64&lt;=1,1,2))</f>
        <v>2</v>
      </c>
      <c r="I1943">
        <v>82.7</v>
      </c>
      <c r="J1943">
        <v>64.5</v>
      </c>
      <c r="K1943">
        <v>72</v>
      </c>
      <c r="L1943">
        <v>44.9</v>
      </c>
      <c r="M1943">
        <v>44.1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23</v>
      </c>
      <c r="W1943">
        <v>151.1</v>
      </c>
      <c r="X1943">
        <v>1008.1</v>
      </c>
      <c r="Y1943">
        <v>90</v>
      </c>
      <c r="Z1943">
        <v>6.4</v>
      </c>
      <c r="AA1943">
        <v>0</v>
      </c>
      <c r="AB1943">
        <v>0</v>
      </c>
      <c r="AC1943">
        <v>0</v>
      </c>
      <c r="AD1943">
        <v>0</v>
      </c>
      <c r="AE1943" t="s">
        <v>5900</v>
      </c>
      <c r="AF1943" t="s">
        <v>5901</v>
      </c>
      <c r="AG1943">
        <v>0.93</v>
      </c>
      <c r="AH1943" t="s">
        <v>36</v>
      </c>
      <c r="AI1943" t="s">
        <v>37</v>
      </c>
      <c r="AJ1943" t="s">
        <v>38</v>
      </c>
    </row>
    <row r="1944" spans="1:36" x14ac:dyDescent="0.25">
      <c r="A1944" t="s">
        <v>32</v>
      </c>
      <c r="B1944" t="s">
        <v>5902</v>
      </c>
      <c r="C1944">
        <f>YEAR(B1944)</f>
        <v>2005</v>
      </c>
      <c r="D1944">
        <v>78.900000000000006</v>
      </c>
      <c r="E1944">
        <v>62.7</v>
      </c>
      <c r="F1944">
        <v>68.8</v>
      </c>
      <c r="H1944" s="2">
        <f>IF(F1944-61.64&lt;=0,0,IF(F1944-61.64&lt;=1,1,2))</f>
        <v>2</v>
      </c>
      <c r="I1944">
        <v>78.900000000000006</v>
      </c>
      <c r="J1944">
        <v>62.7</v>
      </c>
      <c r="K1944">
        <v>68.8</v>
      </c>
      <c r="L1944">
        <v>50</v>
      </c>
      <c r="M1944">
        <v>53.7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27.5</v>
      </c>
      <c r="W1944">
        <v>279.89999999999998</v>
      </c>
      <c r="X1944">
        <v>1006</v>
      </c>
      <c r="Y1944">
        <v>47.5</v>
      </c>
      <c r="Z1944">
        <v>6.8</v>
      </c>
      <c r="AA1944">
        <v>0</v>
      </c>
      <c r="AB1944">
        <v>0</v>
      </c>
      <c r="AC1944">
        <v>0</v>
      </c>
      <c r="AD1944">
        <v>0</v>
      </c>
      <c r="AE1944" t="s">
        <v>5903</v>
      </c>
      <c r="AF1944" t="s">
        <v>5904</v>
      </c>
      <c r="AG1944">
        <v>0.96</v>
      </c>
      <c r="AH1944" t="s">
        <v>36</v>
      </c>
      <c r="AI1944" t="s">
        <v>37</v>
      </c>
      <c r="AJ1944" t="s">
        <v>38</v>
      </c>
    </row>
    <row r="1945" spans="1:36" x14ac:dyDescent="0.25">
      <c r="A1945" t="s">
        <v>32</v>
      </c>
      <c r="B1945" t="s">
        <v>5905</v>
      </c>
      <c r="C1945">
        <f>YEAR(B1945)</f>
        <v>2005</v>
      </c>
      <c r="D1945">
        <v>69.900000000000006</v>
      </c>
      <c r="E1945">
        <v>59.1</v>
      </c>
      <c r="F1945">
        <v>64.599999999999994</v>
      </c>
      <c r="H1945" s="2">
        <f>IF(F1945-61.64&lt;=0,0,IF(F1945-61.64&lt;=1,1,2))</f>
        <v>2</v>
      </c>
      <c r="I1945">
        <v>69.900000000000006</v>
      </c>
      <c r="J1945">
        <v>59.1</v>
      </c>
      <c r="K1945">
        <v>64.599999999999994</v>
      </c>
      <c r="L1945">
        <v>47.8</v>
      </c>
      <c r="M1945">
        <v>54.7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24.2</v>
      </c>
      <c r="W1945">
        <v>288.7</v>
      </c>
      <c r="X1945">
        <v>1011</v>
      </c>
      <c r="Y1945">
        <v>30</v>
      </c>
      <c r="Z1945">
        <v>6.7</v>
      </c>
      <c r="AA1945">
        <v>0</v>
      </c>
      <c r="AB1945">
        <v>0</v>
      </c>
      <c r="AC1945">
        <v>0</v>
      </c>
      <c r="AD1945">
        <v>0</v>
      </c>
      <c r="AE1945" t="s">
        <v>5906</v>
      </c>
      <c r="AF1945" t="s">
        <v>5907</v>
      </c>
      <c r="AG1945">
        <v>0</v>
      </c>
      <c r="AH1945" t="s">
        <v>36</v>
      </c>
      <c r="AI1945" t="s">
        <v>37</v>
      </c>
      <c r="AJ1945" t="s">
        <v>38</v>
      </c>
    </row>
    <row r="1946" spans="1:36" x14ac:dyDescent="0.25">
      <c r="A1946" t="s">
        <v>32</v>
      </c>
      <c r="B1946" t="s">
        <v>5908</v>
      </c>
      <c r="C1946">
        <f>YEAR(B1946)</f>
        <v>2005</v>
      </c>
      <c r="D1946">
        <v>68.099999999999994</v>
      </c>
      <c r="E1946">
        <v>57.3</v>
      </c>
      <c r="F1946">
        <v>63.1</v>
      </c>
      <c r="H1946" s="2">
        <f>IF(F1946-61.64&lt;=0,0,IF(F1946-61.64&lt;=1,1,2))</f>
        <v>2</v>
      </c>
      <c r="I1946">
        <v>68.099999999999994</v>
      </c>
      <c r="J1946">
        <v>57.3</v>
      </c>
      <c r="K1946">
        <v>63.1</v>
      </c>
      <c r="L1946">
        <v>52.1</v>
      </c>
      <c r="M1946">
        <v>68.099999999999994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13.9</v>
      </c>
      <c r="W1946">
        <v>111.1</v>
      </c>
      <c r="X1946">
        <v>1014.4</v>
      </c>
      <c r="Y1946">
        <v>55</v>
      </c>
      <c r="Z1946">
        <v>6.5</v>
      </c>
      <c r="AA1946">
        <v>0</v>
      </c>
      <c r="AB1946">
        <v>0</v>
      </c>
      <c r="AC1946">
        <v>0</v>
      </c>
      <c r="AD1946">
        <v>0</v>
      </c>
      <c r="AE1946" t="s">
        <v>5909</v>
      </c>
      <c r="AF1946" t="s">
        <v>5910</v>
      </c>
      <c r="AG1946">
        <v>0.03</v>
      </c>
      <c r="AH1946" t="s">
        <v>36</v>
      </c>
      <c r="AI1946" t="s">
        <v>37</v>
      </c>
      <c r="AJ1946" t="s">
        <v>38</v>
      </c>
    </row>
    <row r="1947" spans="1:36" x14ac:dyDescent="0.25">
      <c r="A1947" t="s">
        <v>32</v>
      </c>
      <c r="B1947" t="s">
        <v>5911</v>
      </c>
      <c r="C1947">
        <f>YEAR(B1947)</f>
        <v>2005</v>
      </c>
      <c r="D1947">
        <v>73.5</v>
      </c>
      <c r="E1947">
        <v>55.5</v>
      </c>
      <c r="F1947">
        <v>65</v>
      </c>
      <c r="H1947" s="2">
        <f>IF(F1947-61.64&lt;=0,0,IF(F1947-61.64&lt;=1,1,2))</f>
        <v>2</v>
      </c>
      <c r="I1947">
        <v>73.5</v>
      </c>
      <c r="J1947">
        <v>55.5</v>
      </c>
      <c r="K1947">
        <v>65</v>
      </c>
      <c r="L1947">
        <v>50.5</v>
      </c>
      <c r="M1947">
        <v>61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10.3</v>
      </c>
      <c r="W1947">
        <v>137.4</v>
      </c>
      <c r="X1947">
        <v>1015.9</v>
      </c>
      <c r="Y1947">
        <v>42</v>
      </c>
      <c r="Z1947">
        <v>6.3</v>
      </c>
      <c r="AA1947">
        <v>0</v>
      </c>
      <c r="AB1947">
        <v>0</v>
      </c>
      <c r="AC1947">
        <v>0</v>
      </c>
      <c r="AD1947">
        <v>0</v>
      </c>
      <c r="AE1947" t="s">
        <v>5912</v>
      </c>
      <c r="AF1947" t="s">
        <v>5913</v>
      </c>
      <c r="AG1947">
        <v>0.06</v>
      </c>
      <c r="AH1947" t="s">
        <v>36</v>
      </c>
      <c r="AI1947" t="s">
        <v>37</v>
      </c>
      <c r="AJ1947" t="s">
        <v>38</v>
      </c>
    </row>
    <row r="1948" spans="1:36" x14ac:dyDescent="0.25">
      <c r="A1948" t="s">
        <v>32</v>
      </c>
      <c r="B1948" t="s">
        <v>5914</v>
      </c>
      <c r="C1948">
        <f>YEAR(B1948)</f>
        <v>2005</v>
      </c>
      <c r="D1948">
        <v>75.3</v>
      </c>
      <c r="E1948">
        <v>57.3</v>
      </c>
      <c r="F1948">
        <v>66.5</v>
      </c>
      <c r="H1948" s="2">
        <f>IF(F1948-61.64&lt;=0,0,IF(F1948-61.64&lt;=1,1,2))</f>
        <v>2</v>
      </c>
      <c r="I1948">
        <v>75.3</v>
      </c>
      <c r="J1948">
        <v>57.3</v>
      </c>
      <c r="K1948">
        <v>66.5</v>
      </c>
      <c r="L1948">
        <v>42.1</v>
      </c>
      <c r="M1948">
        <v>42.1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8.1</v>
      </c>
      <c r="W1948">
        <v>149.1</v>
      </c>
      <c r="X1948">
        <v>1016.1</v>
      </c>
      <c r="Y1948">
        <v>0</v>
      </c>
      <c r="Z1948">
        <v>6.2</v>
      </c>
      <c r="AA1948">
        <v>0</v>
      </c>
      <c r="AB1948">
        <v>0</v>
      </c>
      <c r="AC1948">
        <v>0</v>
      </c>
      <c r="AD1948">
        <v>0</v>
      </c>
      <c r="AE1948" t="s">
        <v>5915</v>
      </c>
      <c r="AF1948" t="s">
        <v>5916</v>
      </c>
      <c r="AG1948">
        <v>0.1</v>
      </c>
      <c r="AH1948" t="s">
        <v>330</v>
      </c>
      <c r="AI1948" t="s">
        <v>37</v>
      </c>
      <c r="AJ1948" t="s">
        <v>331</v>
      </c>
    </row>
    <row r="1949" spans="1:36" x14ac:dyDescent="0.25">
      <c r="A1949" t="s">
        <v>32</v>
      </c>
      <c r="B1949" t="s">
        <v>5917</v>
      </c>
      <c r="C1949">
        <f>YEAR(B1949)</f>
        <v>2005</v>
      </c>
      <c r="D1949">
        <v>86.1</v>
      </c>
      <c r="E1949">
        <v>64.5</v>
      </c>
      <c r="F1949">
        <v>74.3</v>
      </c>
      <c r="H1949" s="2">
        <f>IF(F1949-61.64&lt;=0,0,IF(F1949-61.64&lt;=1,1,2))</f>
        <v>2</v>
      </c>
      <c r="I1949">
        <v>82.9</v>
      </c>
      <c r="J1949">
        <v>64.5</v>
      </c>
      <c r="K1949">
        <v>73.400000000000006</v>
      </c>
      <c r="L1949">
        <v>38.4</v>
      </c>
      <c r="M1949">
        <v>28.5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12.8</v>
      </c>
      <c r="W1949">
        <v>155.30000000000001</v>
      </c>
      <c r="X1949">
        <v>1015.2</v>
      </c>
      <c r="Y1949">
        <v>0</v>
      </c>
      <c r="Z1949">
        <v>6.2</v>
      </c>
      <c r="AA1949">
        <v>0</v>
      </c>
      <c r="AB1949">
        <v>0</v>
      </c>
      <c r="AC1949">
        <v>0</v>
      </c>
      <c r="AD1949">
        <v>0</v>
      </c>
      <c r="AE1949" t="s">
        <v>5918</v>
      </c>
      <c r="AF1949" t="s">
        <v>5919</v>
      </c>
      <c r="AG1949">
        <v>0.13</v>
      </c>
      <c r="AH1949" t="s">
        <v>330</v>
      </c>
      <c r="AI1949" t="s">
        <v>37</v>
      </c>
      <c r="AJ1949" t="s">
        <v>331</v>
      </c>
    </row>
    <row r="1950" spans="1:36" x14ac:dyDescent="0.25">
      <c r="A1950" t="s">
        <v>32</v>
      </c>
      <c r="B1950" t="s">
        <v>5920</v>
      </c>
      <c r="C1950">
        <f>YEAR(B1950)</f>
        <v>2005</v>
      </c>
      <c r="D1950">
        <v>84.3</v>
      </c>
      <c r="E1950">
        <v>64.5</v>
      </c>
      <c r="F1950">
        <v>72.3</v>
      </c>
      <c r="H1950" s="2">
        <f>IF(F1950-61.64&lt;=0,0,IF(F1950-61.64&lt;=1,1,2))</f>
        <v>2</v>
      </c>
      <c r="I1950">
        <v>82.1</v>
      </c>
      <c r="J1950">
        <v>64.5</v>
      </c>
      <c r="K1950">
        <v>72.2</v>
      </c>
      <c r="L1950">
        <v>53.4</v>
      </c>
      <c r="M1950">
        <v>56.6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20.8</v>
      </c>
      <c r="W1950">
        <v>102.4</v>
      </c>
      <c r="X1950">
        <v>1015</v>
      </c>
      <c r="Y1950">
        <v>60</v>
      </c>
      <c r="Z1950">
        <v>6.3</v>
      </c>
      <c r="AA1950">
        <v>0</v>
      </c>
      <c r="AB1950">
        <v>0</v>
      </c>
      <c r="AC1950">
        <v>0</v>
      </c>
      <c r="AD1950">
        <v>0</v>
      </c>
      <c r="AE1950" t="s">
        <v>5921</v>
      </c>
      <c r="AF1950" t="s">
        <v>5922</v>
      </c>
      <c r="AG1950">
        <v>0.16</v>
      </c>
      <c r="AH1950" t="s">
        <v>36</v>
      </c>
      <c r="AI1950" t="s">
        <v>37</v>
      </c>
      <c r="AJ1950" t="s">
        <v>38</v>
      </c>
    </row>
    <row r="1951" spans="1:36" x14ac:dyDescent="0.25">
      <c r="A1951" t="s">
        <v>32</v>
      </c>
      <c r="B1951" t="s">
        <v>5923</v>
      </c>
      <c r="C1951">
        <f>YEAR(B1951)</f>
        <v>2005</v>
      </c>
      <c r="D1951">
        <v>71.7</v>
      </c>
      <c r="E1951">
        <v>60.9</v>
      </c>
      <c r="F1951">
        <v>66.900000000000006</v>
      </c>
      <c r="H1951" s="2">
        <f>IF(F1951-61.64&lt;=0,0,IF(F1951-61.64&lt;=1,1,2))</f>
        <v>2</v>
      </c>
      <c r="I1951">
        <v>71.7</v>
      </c>
      <c r="J1951">
        <v>60.9</v>
      </c>
      <c r="K1951">
        <v>66.900000000000006</v>
      </c>
      <c r="L1951">
        <v>57.7</v>
      </c>
      <c r="M1951">
        <v>72.900000000000006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16.100000000000001</v>
      </c>
      <c r="W1951">
        <v>310.89999999999998</v>
      </c>
      <c r="X1951">
        <v>1016.9</v>
      </c>
      <c r="Y1951">
        <v>50</v>
      </c>
      <c r="Z1951">
        <v>6.3</v>
      </c>
      <c r="AA1951">
        <v>0</v>
      </c>
      <c r="AB1951">
        <v>0</v>
      </c>
      <c r="AC1951">
        <v>0</v>
      </c>
      <c r="AD1951">
        <v>0</v>
      </c>
      <c r="AE1951" t="s">
        <v>5924</v>
      </c>
      <c r="AF1951" t="s">
        <v>5925</v>
      </c>
      <c r="AG1951">
        <v>0.19</v>
      </c>
      <c r="AH1951" t="s">
        <v>36</v>
      </c>
      <c r="AI1951" t="s">
        <v>37</v>
      </c>
      <c r="AJ1951" t="s">
        <v>38</v>
      </c>
    </row>
    <row r="1952" spans="1:36" x14ac:dyDescent="0.25">
      <c r="A1952" t="s">
        <v>32</v>
      </c>
      <c r="B1952" t="s">
        <v>5926</v>
      </c>
      <c r="C1952">
        <f>YEAR(B1952)</f>
        <v>2005</v>
      </c>
      <c r="D1952">
        <v>71.7</v>
      </c>
      <c r="E1952">
        <v>57.3</v>
      </c>
      <c r="F1952">
        <v>66.3</v>
      </c>
      <c r="H1952" s="2">
        <f>IF(F1952-61.64&lt;=0,0,IF(F1952-61.64&lt;=1,1,2))</f>
        <v>2</v>
      </c>
      <c r="I1952">
        <v>71.7</v>
      </c>
      <c r="J1952">
        <v>57.3</v>
      </c>
      <c r="K1952">
        <v>66.3</v>
      </c>
      <c r="L1952">
        <v>52.5</v>
      </c>
      <c r="M1952">
        <v>61.6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13.9</v>
      </c>
      <c r="W1952">
        <v>300.7</v>
      </c>
      <c r="X1952">
        <v>1016</v>
      </c>
      <c r="Y1952">
        <v>0</v>
      </c>
      <c r="Z1952">
        <v>6.2</v>
      </c>
      <c r="AA1952">
        <v>0</v>
      </c>
      <c r="AB1952">
        <v>0</v>
      </c>
      <c r="AC1952">
        <v>0</v>
      </c>
      <c r="AD1952">
        <v>0</v>
      </c>
      <c r="AE1952" t="s">
        <v>5927</v>
      </c>
      <c r="AF1952" t="s">
        <v>5928</v>
      </c>
      <c r="AG1952">
        <v>0.23</v>
      </c>
      <c r="AH1952" t="s">
        <v>330</v>
      </c>
      <c r="AI1952" t="s">
        <v>37</v>
      </c>
      <c r="AJ1952" t="s">
        <v>331</v>
      </c>
    </row>
    <row r="1953" spans="1:36" x14ac:dyDescent="0.25">
      <c r="A1953" t="s">
        <v>32</v>
      </c>
      <c r="B1953" t="s">
        <v>5929</v>
      </c>
      <c r="C1953">
        <f>YEAR(B1953)</f>
        <v>2005</v>
      </c>
      <c r="D1953">
        <v>75.3</v>
      </c>
      <c r="E1953">
        <v>59.1</v>
      </c>
      <c r="F1953">
        <v>68</v>
      </c>
      <c r="H1953" s="2">
        <f>IF(F1953-61.64&lt;=0,0,IF(F1953-61.64&lt;=1,1,2))</f>
        <v>2</v>
      </c>
      <c r="I1953">
        <v>75.3</v>
      </c>
      <c r="J1953">
        <v>59.1</v>
      </c>
      <c r="K1953">
        <v>68</v>
      </c>
      <c r="L1953">
        <v>47.9</v>
      </c>
      <c r="M1953">
        <v>50.4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5.8</v>
      </c>
      <c r="W1953">
        <v>89.9</v>
      </c>
      <c r="X1953">
        <v>1014.4</v>
      </c>
      <c r="Y1953">
        <v>0</v>
      </c>
      <c r="Z1953">
        <v>6.2</v>
      </c>
      <c r="AA1953">
        <v>0</v>
      </c>
      <c r="AB1953">
        <v>0</v>
      </c>
      <c r="AC1953">
        <v>0</v>
      </c>
      <c r="AD1953">
        <v>0</v>
      </c>
      <c r="AE1953" t="s">
        <v>5930</v>
      </c>
      <c r="AF1953" t="s">
        <v>5931</v>
      </c>
      <c r="AG1953">
        <v>0.25</v>
      </c>
      <c r="AH1953" t="s">
        <v>330</v>
      </c>
      <c r="AI1953" t="s">
        <v>37</v>
      </c>
      <c r="AJ1953" t="s">
        <v>331</v>
      </c>
    </row>
    <row r="1954" spans="1:36" x14ac:dyDescent="0.25">
      <c r="A1954" t="s">
        <v>32</v>
      </c>
      <c r="B1954" t="s">
        <v>5932</v>
      </c>
      <c r="C1954">
        <f>YEAR(B1954)</f>
        <v>2005</v>
      </c>
      <c r="D1954">
        <v>77.099999999999994</v>
      </c>
      <c r="E1954">
        <v>62.7</v>
      </c>
      <c r="F1954">
        <v>69.599999999999994</v>
      </c>
      <c r="H1954" s="2">
        <f>IF(F1954-61.64&lt;=0,0,IF(F1954-61.64&lt;=1,1,2))</f>
        <v>2</v>
      </c>
      <c r="I1954">
        <v>77.099999999999994</v>
      </c>
      <c r="J1954">
        <v>62.7</v>
      </c>
      <c r="K1954">
        <v>69.599999999999994</v>
      </c>
      <c r="L1954">
        <v>55.3</v>
      </c>
      <c r="M1954">
        <v>61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15</v>
      </c>
      <c r="W1954">
        <v>84.3</v>
      </c>
      <c r="X1954">
        <v>1013.9</v>
      </c>
      <c r="Y1954">
        <v>0</v>
      </c>
      <c r="Z1954">
        <v>6.2</v>
      </c>
      <c r="AA1954">
        <v>0</v>
      </c>
      <c r="AB1954">
        <v>0</v>
      </c>
      <c r="AC1954">
        <v>0</v>
      </c>
      <c r="AD1954">
        <v>0</v>
      </c>
      <c r="AE1954" t="s">
        <v>5933</v>
      </c>
      <c r="AF1954" t="s">
        <v>5934</v>
      </c>
      <c r="AG1954">
        <v>0.28999999999999998</v>
      </c>
      <c r="AH1954" t="s">
        <v>330</v>
      </c>
      <c r="AI1954" t="s">
        <v>37</v>
      </c>
      <c r="AJ1954" t="s">
        <v>331</v>
      </c>
    </row>
    <row r="1955" spans="1:36" x14ac:dyDescent="0.25">
      <c r="A1955" t="s">
        <v>32</v>
      </c>
      <c r="B1955" t="s">
        <v>5935</v>
      </c>
      <c r="C1955">
        <f>YEAR(B1955)</f>
        <v>2005</v>
      </c>
      <c r="D1955">
        <v>80.7</v>
      </c>
      <c r="E1955">
        <v>60.9</v>
      </c>
      <c r="F1955">
        <v>70.599999999999994</v>
      </c>
      <c r="H1955" s="2">
        <f>IF(F1955-61.64&lt;=0,0,IF(F1955-61.64&lt;=1,1,2))</f>
        <v>2</v>
      </c>
      <c r="I1955">
        <v>79.099999999999994</v>
      </c>
      <c r="J1955">
        <v>60.9</v>
      </c>
      <c r="K1955">
        <v>70.5</v>
      </c>
      <c r="L1955">
        <v>56.3</v>
      </c>
      <c r="M1955">
        <v>62.5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15</v>
      </c>
      <c r="W1955">
        <v>116.7</v>
      </c>
      <c r="X1955">
        <v>1013.3</v>
      </c>
      <c r="Y1955">
        <v>50</v>
      </c>
      <c r="Z1955">
        <v>6.2</v>
      </c>
      <c r="AA1955">
        <v>0</v>
      </c>
      <c r="AB1955">
        <v>0</v>
      </c>
      <c r="AC1955">
        <v>0</v>
      </c>
      <c r="AD1955">
        <v>0</v>
      </c>
      <c r="AE1955" t="s">
        <v>5936</v>
      </c>
      <c r="AF1955" t="s">
        <v>5937</v>
      </c>
      <c r="AG1955">
        <v>0.32</v>
      </c>
      <c r="AH1955" t="s">
        <v>36</v>
      </c>
      <c r="AI1955" t="s">
        <v>37</v>
      </c>
      <c r="AJ1955" t="s">
        <v>38</v>
      </c>
    </row>
    <row r="1956" spans="1:36" x14ac:dyDescent="0.25">
      <c r="A1956" t="s">
        <v>32</v>
      </c>
      <c r="B1956" t="s">
        <v>5938</v>
      </c>
      <c r="C1956">
        <f>YEAR(B1956)</f>
        <v>2005</v>
      </c>
      <c r="D1956">
        <v>80.7</v>
      </c>
      <c r="E1956">
        <v>66.3</v>
      </c>
      <c r="F1956">
        <v>73.2</v>
      </c>
      <c r="H1956" s="2">
        <f>IF(F1956-61.64&lt;=0,0,IF(F1956-61.64&lt;=1,1,2))</f>
        <v>2</v>
      </c>
      <c r="I1956">
        <v>78.900000000000006</v>
      </c>
      <c r="J1956">
        <v>66.3</v>
      </c>
      <c r="K1956">
        <v>73.099999999999994</v>
      </c>
      <c r="L1956">
        <v>57.7</v>
      </c>
      <c r="M1956">
        <v>62.4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13.9</v>
      </c>
      <c r="W1956">
        <v>8.4</v>
      </c>
      <c r="X1956">
        <v>1010.4</v>
      </c>
      <c r="Y1956">
        <v>0</v>
      </c>
      <c r="Z1956">
        <v>6.2</v>
      </c>
      <c r="AA1956">
        <v>0</v>
      </c>
      <c r="AB1956">
        <v>0</v>
      </c>
      <c r="AC1956">
        <v>0</v>
      </c>
      <c r="AD1956">
        <v>0</v>
      </c>
      <c r="AE1956" t="s">
        <v>5939</v>
      </c>
      <c r="AF1956" t="s">
        <v>5940</v>
      </c>
      <c r="AG1956">
        <v>0.36</v>
      </c>
      <c r="AH1956" t="s">
        <v>330</v>
      </c>
      <c r="AI1956" t="s">
        <v>37</v>
      </c>
      <c r="AJ1956" t="s">
        <v>331</v>
      </c>
    </row>
    <row r="1957" spans="1:36" x14ac:dyDescent="0.25">
      <c r="A1957" t="s">
        <v>32</v>
      </c>
      <c r="B1957" t="s">
        <v>5941</v>
      </c>
      <c r="C1957">
        <f>YEAR(B1957)</f>
        <v>2005</v>
      </c>
      <c r="D1957">
        <v>73.5</v>
      </c>
      <c r="E1957">
        <v>60.9</v>
      </c>
      <c r="F1957">
        <v>69</v>
      </c>
      <c r="H1957" s="2">
        <f>IF(F1957-61.64&lt;=0,0,IF(F1957-61.64&lt;=1,1,2))</f>
        <v>2</v>
      </c>
      <c r="I1957">
        <v>73.5</v>
      </c>
      <c r="J1957">
        <v>60.9</v>
      </c>
      <c r="K1957">
        <v>69</v>
      </c>
      <c r="L1957">
        <v>53.8</v>
      </c>
      <c r="M1957">
        <v>59.6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59.9</v>
      </c>
      <c r="W1957">
        <v>305.39999999999998</v>
      </c>
      <c r="X1957">
        <v>1010.7</v>
      </c>
      <c r="Y1957">
        <v>30</v>
      </c>
      <c r="Z1957">
        <v>6.5</v>
      </c>
      <c r="AA1957">
        <v>0</v>
      </c>
      <c r="AB1957">
        <v>0</v>
      </c>
      <c r="AC1957">
        <v>0</v>
      </c>
      <c r="AD1957">
        <v>0</v>
      </c>
      <c r="AE1957" t="s">
        <v>5942</v>
      </c>
      <c r="AF1957" t="s">
        <v>5943</v>
      </c>
      <c r="AG1957">
        <v>0.39</v>
      </c>
      <c r="AH1957" t="s">
        <v>36</v>
      </c>
      <c r="AI1957" t="s">
        <v>37</v>
      </c>
      <c r="AJ1957" t="s">
        <v>344</v>
      </c>
    </row>
    <row r="1958" spans="1:36" x14ac:dyDescent="0.25">
      <c r="A1958" t="s">
        <v>32</v>
      </c>
      <c r="B1958" t="s">
        <v>5944</v>
      </c>
      <c r="C1958">
        <f>YEAR(B1958)</f>
        <v>2005</v>
      </c>
      <c r="D1958">
        <v>71.7</v>
      </c>
      <c r="E1958">
        <v>57.3</v>
      </c>
      <c r="F1958">
        <v>65.5</v>
      </c>
      <c r="H1958" s="2">
        <f>IF(F1958-61.64&lt;=0,0,IF(F1958-61.64&lt;=1,1,2))</f>
        <v>2</v>
      </c>
      <c r="I1958">
        <v>71.7</v>
      </c>
      <c r="J1958">
        <v>57.3</v>
      </c>
      <c r="K1958">
        <v>65.5</v>
      </c>
      <c r="L1958">
        <v>55.6</v>
      </c>
      <c r="M1958">
        <v>70.900000000000006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16.100000000000001</v>
      </c>
      <c r="W1958">
        <v>310.10000000000002</v>
      </c>
      <c r="X1958">
        <v>1012</v>
      </c>
      <c r="Y1958">
        <v>32.5</v>
      </c>
      <c r="Z1958">
        <v>6.8</v>
      </c>
      <c r="AA1958">
        <v>0</v>
      </c>
      <c r="AB1958">
        <v>0</v>
      </c>
      <c r="AC1958">
        <v>0</v>
      </c>
      <c r="AD1958">
        <v>0</v>
      </c>
      <c r="AE1958" t="s">
        <v>5945</v>
      </c>
      <c r="AF1958" t="s">
        <v>5946</v>
      </c>
      <c r="AG1958">
        <v>0.42</v>
      </c>
      <c r="AH1958" t="s">
        <v>36</v>
      </c>
      <c r="AI1958" t="s">
        <v>37</v>
      </c>
      <c r="AJ1958" t="s">
        <v>38</v>
      </c>
    </row>
    <row r="1959" spans="1:36" x14ac:dyDescent="0.25">
      <c r="A1959" t="s">
        <v>32</v>
      </c>
      <c r="B1959" t="s">
        <v>5947</v>
      </c>
      <c r="C1959">
        <f>YEAR(B1959)</f>
        <v>2005</v>
      </c>
      <c r="D1959">
        <v>71.7</v>
      </c>
      <c r="E1959">
        <v>59.1</v>
      </c>
      <c r="F1959">
        <v>66.5</v>
      </c>
      <c r="H1959" s="2">
        <f>IF(F1959-61.64&lt;=0,0,IF(F1959-61.64&lt;=1,1,2))</f>
        <v>2</v>
      </c>
      <c r="I1959">
        <v>71.7</v>
      </c>
      <c r="J1959">
        <v>59.1</v>
      </c>
      <c r="K1959">
        <v>66.5</v>
      </c>
      <c r="L1959">
        <v>56.1</v>
      </c>
      <c r="M1959">
        <v>70.099999999999994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10.3</v>
      </c>
      <c r="W1959">
        <v>332</v>
      </c>
      <c r="X1959">
        <v>1014.9</v>
      </c>
      <c r="Y1959">
        <v>30</v>
      </c>
      <c r="Z1959">
        <v>6.7</v>
      </c>
      <c r="AA1959">
        <v>0</v>
      </c>
      <c r="AB1959">
        <v>0</v>
      </c>
      <c r="AC1959">
        <v>0</v>
      </c>
      <c r="AD1959">
        <v>0</v>
      </c>
      <c r="AE1959" t="s">
        <v>5948</v>
      </c>
      <c r="AF1959" t="s">
        <v>5949</v>
      </c>
      <c r="AG1959">
        <v>0.45</v>
      </c>
      <c r="AH1959" t="s">
        <v>36</v>
      </c>
      <c r="AI1959" t="s">
        <v>37</v>
      </c>
      <c r="AJ1959" t="s">
        <v>38</v>
      </c>
    </row>
    <row r="1960" spans="1:36" x14ac:dyDescent="0.25">
      <c r="A1960" t="s">
        <v>32</v>
      </c>
      <c r="B1960" t="s">
        <v>5950</v>
      </c>
      <c r="C1960">
        <f>YEAR(B1960)</f>
        <v>2005</v>
      </c>
      <c r="D1960">
        <v>71.7</v>
      </c>
      <c r="E1960">
        <v>57.3</v>
      </c>
      <c r="F1960">
        <v>66.099999999999994</v>
      </c>
      <c r="H1960" s="2">
        <f>IF(F1960-61.64&lt;=0,0,IF(F1960-61.64&lt;=1,1,2))</f>
        <v>2</v>
      </c>
      <c r="I1960">
        <v>71.7</v>
      </c>
      <c r="J1960">
        <v>57.3</v>
      </c>
      <c r="K1960">
        <v>66.099999999999994</v>
      </c>
      <c r="L1960">
        <v>55.4</v>
      </c>
      <c r="M1960">
        <v>69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6.9</v>
      </c>
      <c r="W1960">
        <v>9.6</v>
      </c>
      <c r="X1960">
        <v>1015.5</v>
      </c>
      <c r="Y1960">
        <v>30</v>
      </c>
      <c r="Z1960">
        <v>6.4</v>
      </c>
      <c r="AA1960">
        <v>0</v>
      </c>
      <c r="AB1960">
        <v>0</v>
      </c>
      <c r="AC1960">
        <v>0</v>
      </c>
      <c r="AD1960">
        <v>0</v>
      </c>
      <c r="AE1960" t="s">
        <v>5951</v>
      </c>
      <c r="AF1960" t="s">
        <v>5952</v>
      </c>
      <c r="AG1960">
        <v>0.5</v>
      </c>
      <c r="AH1960" t="s">
        <v>36</v>
      </c>
      <c r="AI1960" t="s">
        <v>37</v>
      </c>
      <c r="AJ1960" t="s">
        <v>38</v>
      </c>
    </row>
    <row r="1961" spans="1:36" x14ac:dyDescent="0.25">
      <c r="A1961" t="s">
        <v>32</v>
      </c>
      <c r="B1961" t="s">
        <v>5953</v>
      </c>
      <c r="C1961">
        <f>YEAR(B1961)</f>
        <v>2005</v>
      </c>
      <c r="D1961">
        <v>75.3</v>
      </c>
      <c r="E1961">
        <v>59.1</v>
      </c>
      <c r="F1961">
        <v>67.900000000000006</v>
      </c>
      <c r="H1961" s="2">
        <f>IF(F1961-61.64&lt;=0,0,IF(F1961-61.64&lt;=1,1,2))</f>
        <v>2</v>
      </c>
      <c r="I1961">
        <v>75.3</v>
      </c>
      <c r="J1961">
        <v>59.1</v>
      </c>
      <c r="K1961">
        <v>67.900000000000006</v>
      </c>
      <c r="L1961">
        <v>57.1</v>
      </c>
      <c r="M1961">
        <v>69.3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18.3</v>
      </c>
      <c r="W1961">
        <v>302.8</v>
      </c>
      <c r="X1961">
        <v>1013.3</v>
      </c>
      <c r="Y1961">
        <v>30</v>
      </c>
      <c r="Z1961">
        <v>6.6</v>
      </c>
      <c r="AA1961">
        <v>0</v>
      </c>
      <c r="AB1961">
        <v>0</v>
      </c>
      <c r="AC1961">
        <v>0</v>
      </c>
      <c r="AD1961">
        <v>0</v>
      </c>
      <c r="AE1961" t="s">
        <v>5954</v>
      </c>
      <c r="AF1961" t="s">
        <v>5955</v>
      </c>
      <c r="AG1961">
        <v>0.52</v>
      </c>
      <c r="AH1961" t="s">
        <v>36</v>
      </c>
      <c r="AI1961" t="s">
        <v>37</v>
      </c>
      <c r="AJ1961" t="s">
        <v>38</v>
      </c>
    </row>
    <row r="1962" spans="1:36" x14ac:dyDescent="0.25">
      <c r="A1962" t="s">
        <v>32</v>
      </c>
      <c r="B1962" t="s">
        <v>5956</v>
      </c>
      <c r="C1962">
        <f>YEAR(B1962)</f>
        <v>2005</v>
      </c>
      <c r="D1962">
        <v>77.099999999999994</v>
      </c>
      <c r="E1962">
        <v>60.9</v>
      </c>
      <c r="F1962">
        <v>68.599999999999994</v>
      </c>
      <c r="H1962" s="2">
        <f>IF(F1962-61.64&lt;=0,0,IF(F1962-61.64&lt;=1,1,2))</f>
        <v>2</v>
      </c>
      <c r="I1962">
        <v>77.099999999999994</v>
      </c>
      <c r="J1962">
        <v>60.9</v>
      </c>
      <c r="K1962">
        <v>68.599999999999994</v>
      </c>
      <c r="L1962">
        <v>59.6</v>
      </c>
      <c r="M1962">
        <v>73.8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13.9</v>
      </c>
      <c r="W1962">
        <v>319.39999999999998</v>
      </c>
      <c r="X1962">
        <v>1011</v>
      </c>
      <c r="Y1962">
        <v>58.3</v>
      </c>
      <c r="Z1962">
        <v>6.8</v>
      </c>
      <c r="AA1962">
        <v>0</v>
      </c>
      <c r="AB1962">
        <v>0</v>
      </c>
      <c r="AC1962">
        <v>0</v>
      </c>
      <c r="AD1962">
        <v>0</v>
      </c>
      <c r="AE1962" t="s">
        <v>5957</v>
      </c>
      <c r="AF1962" t="s">
        <v>5958</v>
      </c>
      <c r="AG1962">
        <v>0.55000000000000004</v>
      </c>
      <c r="AH1962" t="s">
        <v>36</v>
      </c>
      <c r="AI1962" t="s">
        <v>37</v>
      </c>
      <c r="AJ1962" t="s">
        <v>38</v>
      </c>
    </row>
    <row r="1963" spans="1:36" x14ac:dyDescent="0.25">
      <c r="A1963" t="s">
        <v>32</v>
      </c>
      <c r="B1963" t="s">
        <v>5959</v>
      </c>
      <c r="C1963">
        <f>YEAR(B1963)</f>
        <v>2005</v>
      </c>
      <c r="D1963">
        <v>71.7</v>
      </c>
      <c r="E1963">
        <v>55.5</v>
      </c>
      <c r="F1963">
        <v>67.099999999999994</v>
      </c>
      <c r="H1963" s="2">
        <f>IF(F1963-61.64&lt;=0,0,IF(F1963-61.64&lt;=1,1,2))</f>
        <v>2</v>
      </c>
      <c r="I1963">
        <v>71.7</v>
      </c>
      <c r="J1963">
        <v>55.5</v>
      </c>
      <c r="K1963">
        <v>67.099999999999994</v>
      </c>
      <c r="L1963">
        <v>59.6</v>
      </c>
      <c r="M1963">
        <v>77.599999999999994</v>
      </c>
      <c r="O1963">
        <v>0.752</v>
      </c>
      <c r="P1963">
        <v>100</v>
      </c>
      <c r="Q1963">
        <v>4.17</v>
      </c>
      <c r="R1963" t="s">
        <v>40</v>
      </c>
      <c r="S1963">
        <v>0</v>
      </c>
      <c r="T1963">
        <v>0</v>
      </c>
      <c r="U1963">
        <v>0</v>
      </c>
      <c r="V1963">
        <v>17.2</v>
      </c>
      <c r="W1963">
        <v>319.8</v>
      </c>
      <c r="X1963">
        <v>1011.1</v>
      </c>
      <c r="Y1963">
        <v>63</v>
      </c>
      <c r="Z1963">
        <v>6.6</v>
      </c>
      <c r="AA1963">
        <v>0</v>
      </c>
      <c r="AB1963">
        <v>0</v>
      </c>
      <c r="AC1963">
        <v>0</v>
      </c>
      <c r="AD1963">
        <v>0</v>
      </c>
      <c r="AE1963" t="s">
        <v>5960</v>
      </c>
      <c r="AF1963" t="s">
        <v>5961</v>
      </c>
      <c r="AG1963">
        <v>0.59</v>
      </c>
      <c r="AH1963" t="s">
        <v>56</v>
      </c>
      <c r="AI1963" t="s">
        <v>78</v>
      </c>
      <c r="AJ1963" t="s">
        <v>40</v>
      </c>
    </row>
    <row r="1964" spans="1:36" x14ac:dyDescent="0.25">
      <c r="A1964" t="s">
        <v>32</v>
      </c>
      <c r="B1964" t="s">
        <v>5962</v>
      </c>
      <c r="C1964">
        <f>YEAR(B1964)</f>
        <v>2005</v>
      </c>
      <c r="D1964">
        <v>71.7</v>
      </c>
      <c r="E1964">
        <v>60.9</v>
      </c>
      <c r="F1964">
        <v>67.099999999999994</v>
      </c>
      <c r="H1964" s="2">
        <f>IF(F1964-61.64&lt;=0,0,IF(F1964-61.64&lt;=1,1,2))</f>
        <v>2</v>
      </c>
      <c r="I1964">
        <v>71.7</v>
      </c>
      <c r="J1964">
        <v>60.9</v>
      </c>
      <c r="K1964">
        <v>67.099999999999994</v>
      </c>
      <c r="L1964">
        <v>60.3</v>
      </c>
      <c r="M1964">
        <v>79.400000000000006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17.2</v>
      </c>
      <c r="W1964">
        <v>335.4</v>
      </c>
      <c r="X1964">
        <v>1012.4</v>
      </c>
      <c r="Y1964">
        <v>49.2</v>
      </c>
      <c r="Z1964">
        <v>6.8</v>
      </c>
      <c r="AA1964">
        <v>0</v>
      </c>
      <c r="AB1964">
        <v>0</v>
      </c>
      <c r="AC1964">
        <v>0</v>
      </c>
      <c r="AD1964">
        <v>0</v>
      </c>
      <c r="AE1964" t="s">
        <v>5963</v>
      </c>
      <c r="AF1964" t="s">
        <v>5964</v>
      </c>
      <c r="AG1964">
        <v>0.63</v>
      </c>
      <c r="AH1964" t="s">
        <v>36</v>
      </c>
      <c r="AI1964" t="s">
        <v>37</v>
      </c>
      <c r="AJ1964" t="s">
        <v>38</v>
      </c>
    </row>
    <row r="1965" spans="1:36" x14ac:dyDescent="0.25">
      <c r="A1965" t="s">
        <v>32</v>
      </c>
      <c r="B1965" t="s">
        <v>5965</v>
      </c>
      <c r="C1965">
        <f>YEAR(B1965)</f>
        <v>2005</v>
      </c>
      <c r="D1965">
        <v>73.5</v>
      </c>
      <c r="E1965">
        <v>62.7</v>
      </c>
      <c r="F1965">
        <v>68</v>
      </c>
      <c r="H1965" s="2">
        <f>IF(F1965-61.64&lt;=0,0,IF(F1965-61.64&lt;=1,1,2))</f>
        <v>2</v>
      </c>
      <c r="I1965">
        <v>73.5</v>
      </c>
      <c r="J1965">
        <v>62.7</v>
      </c>
      <c r="K1965">
        <v>68</v>
      </c>
      <c r="L1965">
        <v>60.8</v>
      </c>
      <c r="M1965">
        <v>78.400000000000006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16.100000000000001</v>
      </c>
      <c r="W1965">
        <v>313.8</v>
      </c>
      <c r="X1965">
        <v>1012.8</v>
      </c>
      <c r="Y1965">
        <v>49.2</v>
      </c>
      <c r="Z1965">
        <v>6.8</v>
      </c>
      <c r="AA1965">
        <v>0</v>
      </c>
      <c r="AB1965">
        <v>0</v>
      </c>
      <c r="AC1965">
        <v>0</v>
      </c>
      <c r="AD1965">
        <v>0</v>
      </c>
      <c r="AE1965" t="s">
        <v>5966</v>
      </c>
      <c r="AF1965" t="s">
        <v>5967</v>
      </c>
      <c r="AG1965">
        <v>0.66</v>
      </c>
      <c r="AH1965" t="s">
        <v>36</v>
      </c>
      <c r="AI1965" t="s">
        <v>37</v>
      </c>
      <c r="AJ1965" t="s">
        <v>38</v>
      </c>
    </row>
    <row r="1966" spans="1:36" x14ac:dyDescent="0.25">
      <c r="A1966" t="s">
        <v>32</v>
      </c>
      <c r="B1966" t="s">
        <v>5968</v>
      </c>
      <c r="C1966">
        <f>YEAR(B1966)</f>
        <v>2005</v>
      </c>
      <c r="D1966">
        <v>73.5</v>
      </c>
      <c r="E1966">
        <v>66.3</v>
      </c>
      <c r="F1966">
        <v>69.400000000000006</v>
      </c>
      <c r="H1966" s="2">
        <f>IF(F1966-61.64&lt;=0,0,IF(F1966-61.64&lt;=1,1,2))</f>
        <v>2</v>
      </c>
      <c r="I1966">
        <v>73.5</v>
      </c>
      <c r="J1966">
        <v>66.3</v>
      </c>
      <c r="K1966">
        <v>69.400000000000006</v>
      </c>
      <c r="L1966">
        <v>60.3</v>
      </c>
      <c r="M1966">
        <v>73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17.2</v>
      </c>
      <c r="W1966">
        <v>328.8</v>
      </c>
      <c r="X1966">
        <v>1013.7</v>
      </c>
      <c r="Y1966">
        <v>50</v>
      </c>
      <c r="Z1966">
        <v>6.8</v>
      </c>
      <c r="AA1966">
        <v>0</v>
      </c>
      <c r="AB1966">
        <v>0</v>
      </c>
      <c r="AC1966">
        <v>0</v>
      </c>
      <c r="AD1966">
        <v>0</v>
      </c>
      <c r="AE1966" t="s">
        <v>5969</v>
      </c>
      <c r="AF1966" t="s">
        <v>5970</v>
      </c>
      <c r="AG1966">
        <v>0.7</v>
      </c>
      <c r="AH1966" t="s">
        <v>36</v>
      </c>
      <c r="AI1966" t="s">
        <v>37</v>
      </c>
      <c r="AJ1966" t="s">
        <v>38</v>
      </c>
    </row>
    <row r="1967" spans="1:36" x14ac:dyDescent="0.25">
      <c r="A1967" t="s">
        <v>32</v>
      </c>
      <c r="B1967" t="s">
        <v>5971</v>
      </c>
      <c r="C1967">
        <f>YEAR(B1967)</f>
        <v>2005</v>
      </c>
      <c r="D1967">
        <v>73.5</v>
      </c>
      <c r="E1967">
        <v>62.7</v>
      </c>
      <c r="F1967">
        <v>68.599999999999994</v>
      </c>
      <c r="H1967" s="2">
        <f>IF(F1967-61.64&lt;=0,0,IF(F1967-61.64&lt;=1,1,2))</f>
        <v>2</v>
      </c>
      <c r="I1967">
        <v>73.5</v>
      </c>
      <c r="J1967">
        <v>62.7</v>
      </c>
      <c r="K1967">
        <v>68.599999999999994</v>
      </c>
      <c r="L1967">
        <v>59.7</v>
      </c>
      <c r="M1967">
        <v>73.900000000000006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15</v>
      </c>
      <c r="W1967">
        <v>316.7</v>
      </c>
      <c r="X1967">
        <v>1014.4</v>
      </c>
      <c r="Y1967">
        <v>30.8</v>
      </c>
      <c r="Z1967">
        <v>6.8</v>
      </c>
      <c r="AA1967">
        <v>0</v>
      </c>
      <c r="AB1967">
        <v>0</v>
      </c>
      <c r="AC1967">
        <v>0</v>
      </c>
      <c r="AD1967">
        <v>0</v>
      </c>
      <c r="AE1967" t="s">
        <v>5972</v>
      </c>
      <c r="AF1967" t="s">
        <v>5973</v>
      </c>
      <c r="AG1967">
        <v>0.75</v>
      </c>
      <c r="AH1967" t="s">
        <v>36</v>
      </c>
      <c r="AI1967" t="s">
        <v>37</v>
      </c>
      <c r="AJ1967" t="s">
        <v>38</v>
      </c>
    </row>
    <row r="1968" spans="1:36" x14ac:dyDescent="0.25">
      <c r="A1968" t="s">
        <v>32</v>
      </c>
      <c r="B1968" t="s">
        <v>5974</v>
      </c>
      <c r="C1968">
        <f>YEAR(B1968)</f>
        <v>2005</v>
      </c>
      <c r="D1968">
        <v>75.3</v>
      </c>
      <c r="E1968">
        <v>62.7</v>
      </c>
      <c r="F1968">
        <v>69.3</v>
      </c>
      <c r="H1968" s="2">
        <f>IF(F1968-61.64&lt;=0,0,IF(F1968-61.64&lt;=1,1,2))</f>
        <v>2</v>
      </c>
      <c r="I1968">
        <v>75.3</v>
      </c>
      <c r="J1968">
        <v>62.7</v>
      </c>
      <c r="K1968">
        <v>69.3</v>
      </c>
      <c r="L1968">
        <v>60.4</v>
      </c>
      <c r="M1968">
        <v>73.900000000000006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16.100000000000001</v>
      </c>
      <c r="W1968">
        <v>311.89999999999998</v>
      </c>
      <c r="X1968">
        <v>1012.4</v>
      </c>
      <c r="Y1968">
        <v>40.4</v>
      </c>
      <c r="Z1968">
        <v>6.8</v>
      </c>
      <c r="AA1968">
        <v>0</v>
      </c>
      <c r="AB1968">
        <v>0</v>
      </c>
      <c r="AC1968">
        <v>0</v>
      </c>
      <c r="AD1968">
        <v>0</v>
      </c>
      <c r="AE1968" t="s">
        <v>5975</v>
      </c>
      <c r="AF1968" t="s">
        <v>5976</v>
      </c>
      <c r="AG1968">
        <v>0.77</v>
      </c>
      <c r="AH1968" t="s">
        <v>36</v>
      </c>
      <c r="AI1968" t="s">
        <v>37</v>
      </c>
      <c r="AJ1968" t="s">
        <v>38</v>
      </c>
    </row>
    <row r="1969" spans="1:36" x14ac:dyDescent="0.25">
      <c r="A1969" t="s">
        <v>32</v>
      </c>
      <c r="B1969" t="s">
        <v>5977</v>
      </c>
      <c r="C1969">
        <f>YEAR(B1969)</f>
        <v>2005</v>
      </c>
      <c r="D1969">
        <v>77.099999999999994</v>
      </c>
      <c r="E1969">
        <v>62.7</v>
      </c>
      <c r="F1969">
        <v>70.2</v>
      </c>
      <c r="G1969" s="2">
        <f>AVERAGE(F1969:F2060)</f>
        <v>77.271739130434767</v>
      </c>
      <c r="H1969" s="2">
        <f>IF(F1969-77.27&lt;=0,0,IF(F1969-77.27&lt;=1,1,2))</f>
        <v>0</v>
      </c>
      <c r="I1969">
        <v>77.099999999999994</v>
      </c>
      <c r="J1969">
        <v>62.7</v>
      </c>
      <c r="K1969">
        <v>70.2</v>
      </c>
      <c r="L1969">
        <v>61.7</v>
      </c>
      <c r="M1969">
        <v>75.3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9.1999999999999993</v>
      </c>
      <c r="W1969">
        <v>352.5</v>
      </c>
      <c r="X1969">
        <v>1011</v>
      </c>
      <c r="Y1969">
        <v>33.6</v>
      </c>
      <c r="Z1969">
        <v>6.4</v>
      </c>
      <c r="AA1969">
        <v>0</v>
      </c>
      <c r="AB1969">
        <v>0</v>
      </c>
      <c r="AC1969">
        <v>0</v>
      </c>
      <c r="AD1969">
        <v>0</v>
      </c>
      <c r="AE1969" t="s">
        <v>5978</v>
      </c>
      <c r="AF1969" t="s">
        <v>5979</v>
      </c>
      <c r="AG1969">
        <v>0.8</v>
      </c>
      <c r="AH1969" t="s">
        <v>36</v>
      </c>
      <c r="AI1969" t="s">
        <v>37</v>
      </c>
      <c r="AJ1969" t="s">
        <v>38</v>
      </c>
    </row>
    <row r="1970" spans="1:36" x14ac:dyDescent="0.25">
      <c r="A1970" t="s">
        <v>32</v>
      </c>
      <c r="B1970" t="s">
        <v>5980</v>
      </c>
      <c r="C1970">
        <f>YEAR(B1970)</f>
        <v>2005</v>
      </c>
      <c r="D1970">
        <v>77.099999999999994</v>
      </c>
      <c r="E1970">
        <v>66.3</v>
      </c>
      <c r="F1970">
        <v>72.2</v>
      </c>
      <c r="H1970" s="2">
        <f>IF(F1970-77.27&lt;=0,0,IF(F1970-77.27&lt;=1,1,2))</f>
        <v>0</v>
      </c>
      <c r="I1970">
        <v>77.099999999999994</v>
      </c>
      <c r="J1970">
        <v>66.3</v>
      </c>
      <c r="K1970">
        <v>72.2</v>
      </c>
      <c r="L1970">
        <v>63</v>
      </c>
      <c r="M1970">
        <v>73.7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12.8</v>
      </c>
      <c r="W1970">
        <v>323.7</v>
      </c>
      <c r="X1970">
        <v>1013.4</v>
      </c>
      <c r="Y1970">
        <v>38.299999999999997</v>
      </c>
      <c r="Z1970">
        <v>6.5</v>
      </c>
      <c r="AA1970">
        <v>0</v>
      </c>
      <c r="AB1970">
        <v>0</v>
      </c>
      <c r="AC1970">
        <v>0</v>
      </c>
      <c r="AD1970">
        <v>0</v>
      </c>
      <c r="AE1970" t="s">
        <v>5981</v>
      </c>
      <c r="AF1970" t="s">
        <v>5982</v>
      </c>
      <c r="AG1970">
        <v>0.84</v>
      </c>
      <c r="AH1970" t="s">
        <v>36</v>
      </c>
      <c r="AI1970" t="s">
        <v>37</v>
      </c>
      <c r="AJ1970" t="s">
        <v>38</v>
      </c>
    </row>
    <row r="1971" spans="1:36" x14ac:dyDescent="0.25">
      <c r="A1971" t="s">
        <v>32</v>
      </c>
      <c r="B1971" t="s">
        <v>5983</v>
      </c>
      <c r="C1971">
        <f>YEAR(B1971)</f>
        <v>2005</v>
      </c>
      <c r="D1971">
        <v>75.3</v>
      </c>
      <c r="E1971">
        <v>68.099999999999994</v>
      </c>
      <c r="F1971">
        <v>71.8</v>
      </c>
      <c r="H1971" s="2">
        <f>IF(F1971-77.27&lt;=0,0,IF(F1971-77.27&lt;=1,1,2))</f>
        <v>0</v>
      </c>
      <c r="I1971">
        <v>75.3</v>
      </c>
      <c r="J1971">
        <v>68.099999999999994</v>
      </c>
      <c r="K1971">
        <v>71.8</v>
      </c>
      <c r="L1971">
        <v>61.6</v>
      </c>
      <c r="M1971">
        <v>70.5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17.2</v>
      </c>
      <c r="W1971">
        <v>321.3</v>
      </c>
      <c r="X1971">
        <v>1015</v>
      </c>
      <c r="Y1971">
        <v>58.3</v>
      </c>
      <c r="Z1971">
        <v>6.8</v>
      </c>
      <c r="AA1971">
        <v>0</v>
      </c>
      <c r="AB1971">
        <v>0</v>
      </c>
      <c r="AC1971">
        <v>0</v>
      </c>
      <c r="AD1971">
        <v>0</v>
      </c>
      <c r="AE1971" t="s">
        <v>5984</v>
      </c>
      <c r="AF1971" t="s">
        <v>5985</v>
      </c>
      <c r="AG1971">
        <v>0.87</v>
      </c>
      <c r="AH1971" t="s">
        <v>36</v>
      </c>
      <c r="AI1971" t="s">
        <v>37</v>
      </c>
      <c r="AJ1971" t="s">
        <v>38</v>
      </c>
    </row>
    <row r="1972" spans="1:36" x14ac:dyDescent="0.25">
      <c r="A1972" t="s">
        <v>32</v>
      </c>
      <c r="B1972" t="s">
        <v>5986</v>
      </c>
      <c r="C1972">
        <f>YEAR(B1972)</f>
        <v>2005</v>
      </c>
      <c r="D1972">
        <v>75.3</v>
      </c>
      <c r="E1972">
        <v>68.099999999999994</v>
      </c>
      <c r="F1972">
        <v>71.599999999999994</v>
      </c>
      <c r="H1972" s="2">
        <f>IF(F1972-77.27&lt;=0,0,IF(F1972-77.27&lt;=1,1,2))</f>
        <v>0</v>
      </c>
      <c r="I1972">
        <v>75.3</v>
      </c>
      <c r="J1972">
        <v>68.099999999999994</v>
      </c>
      <c r="K1972">
        <v>71.599999999999994</v>
      </c>
      <c r="L1972">
        <v>53.8</v>
      </c>
      <c r="M1972">
        <v>53.8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20.8</v>
      </c>
      <c r="W1972">
        <v>308.7</v>
      </c>
      <c r="X1972">
        <v>1014.7</v>
      </c>
      <c r="Y1972">
        <v>35</v>
      </c>
      <c r="Z1972">
        <v>6.7</v>
      </c>
      <c r="AA1972">
        <v>0</v>
      </c>
      <c r="AB1972">
        <v>0</v>
      </c>
      <c r="AC1972">
        <v>0</v>
      </c>
      <c r="AD1972">
        <v>0</v>
      </c>
      <c r="AE1972" t="s">
        <v>5987</v>
      </c>
      <c r="AF1972" t="s">
        <v>5988</v>
      </c>
      <c r="AG1972">
        <v>0.91</v>
      </c>
      <c r="AH1972" t="s">
        <v>36</v>
      </c>
      <c r="AI1972" t="s">
        <v>37</v>
      </c>
      <c r="AJ1972" t="s">
        <v>38</v>
      </c>
    </row>
    <row r="1973" spans="1:36" x14ac:dyDescent="0.25">
      <c r="A1973" t="s">
        <v>32</v>
      </c>
      <c r="B1973" t="s">
        <v>5989</v>
      </c>
      <c r="C1973">
        <f>YEAR(B1973)</f>
        <v>2005</v>
      </c>
      <c r="D1973">
        <v>75.3</v>
      </c>
      <c r="E1973">
        <v>59.1</v>
      </c>
      <c r="F1973">
        <v>70.3</v>
      </c>
      <c r="H1973" s="2">
        <f>IF(F1973-77.27&lt;=0,0,IF(F1973-77.27&lt;=1,1,2))</f>
        <v>0</v>
      </c>
      <c r="I1973">
        <v>75.3</v>
      </c>
      <c r="J1973">
        <v>59.1</v>
      </c>
      <c r="K1973">
        <v>70.3</v>
      </c>
      <c r="L1973">
        <v>51.5</v>
      </c>
      <c r="M1973">
        <v>52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18.3</v>
      </c>
      <c r="W1973">
        <v>313.2</v>
      </c>
      <c r="X1973">
        <v>1013.9</v>
      </c>
      <c r="Y1973">
        <v>50</v>
      </c>
      <c r="Z1973">
        <v>6.3</v>
      </c>
      <c r="AA1973">
        <v>0</v>
      </c>
      <c r="AB1973">
        <v>0</v>
      </c>
      <c r="AC1973">
        <v>0</v>
      </c>
      <c r="AD1973">
        <v>0</v>
      </c>
      <c r="AE1973" t="s">
        <v>5990</v>
      </c>
      <c r="AF1973" t="s">
        <v>5991</v>
      </c>
      <c r="AG1973">
        <v>0.95</v>
      </c>
      <c r="AH1973" t="s">
        <v>36</v>
      </c>
      <c r="AI1973" t="s">
        <v>37</v>
      </c>
      <c r="AJ1973" t="s">
        <v>38</v>
      </c>
    </row>
    <row r="1974" spans="1:36" x14ac:dyDescent="0.25">
      <c r="A1974" t="s">
        <v>32</v>
      </c>
      <c r="B1974" t="s">
        <v>5992</v>
      </c>
      <c r="C1974">
        <f>YEAR(B1974)</f>
        <v>2005</v>
      </c>
      <c r="D1974">
        <v>75.3</v>
      </c>
      <c r="E1974">
        <v>59.1</v>
      </c>
      <c r="F1974">
        <v>68.7</v>
      </c>
      <c r="H1974" s="2">
        <f>IF(F1974-77.27&lt;=0,0,IF(F1974-77.27&lt;=1,1,2))</f>
        <v>0</v>
      </c>
      <c r="I1974">
        <v>75.3</v>
      </c>
      <c r="J1974">
        <v>59.1</v>
      </c>
      <c r="K1974">
        <v>68.7</v>
      </c>
      <c r="L1974">
        <v>53</v>
      </c>
      <c r="M1974">
        <v>57.7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10.3</v>
      </c>
      <c r="W1974">
        <v>156.19999999999999</v>
      </c>
      <c r="X1974">
        <v>1013.7</v>
      </c>
      <c r="Y1974">
        <v>0</v>
      </c>
      <c r="Z1974">
        <v>6.2</v>
      </c>
      <c r="AA1974">
        <v>0</v>
      </c>
      <c r="AB1974">
        <v>0</v>
      </c>
      <c r="AC1974">
        <v>0</v>
      </c>
      <c r="AD1974">
        <v>0</v>
      </c>
      <c r="AE1974" t="s">
        <v>5993</v>
      </c>
      <c r="AF1974" t="s">
        <v>5994</v>
      </c>
      <c r="AG1974">
        <v>0.98</v>
      </c>
      <c r="AH1974" t="s">
        <v>330</v>
      </c>
      <c r="AI1974" t="s">
        <v>37</v>
      </c>
      <c r="AJ1974" t="s">
        <v>331</v>
      </c>
    </row>
    <row r="1975" spans="1:36" x14ac:dyDescent="0.25">
      <c r="A1975" t="s">
        <v>32</v>
      </c>
      <c r="B1975" t="s">
        <v>5995</v>
      </c>
      <c r="C1975">
        <f>YEAR(B1975)</f>
        <v>2005</v>
      </c>
      <c r="D1975">
        <v>78.900000000000006</v>
      </c>
      <c r="E1975">
        <v>62.7</v>
      </c>
      <c r="F1975">
        <v>71.900000000000006</v>
      </c>
      <c r="H1975" s="2">
        <f>IF(F1975-77.27&lt;=0,0,IF(F1975-77.27&lt;=1,1,2))</f>
        <v>0</v>
      </c>
      <c r="I1975">
        <v>78.900000000000006</v>
      </c>
      <c r="J1975">
        <v>62.7</v>
      </c>
      <c r="K1975">
        <v>71.900000000000006</v>
      </c>
      <c r="L1975">
        <v>52</v>
      </c>
      <c r="M1975">
        <v>49.8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10.3</v>
      </c>
      <c r="W1975">
        <v>124.6</v>
      </c>
      <c r="X1975">
        <v>1014.5</v>
      </c>
      <c r="Y1975">
        <v>30</v>
      </c>
      <c r="Z1975">
        <v>6.4</v>
      </c>
      <c r="AA1975">
        <v>0</v>
      </c>
      <c r="AB1975">
        <v>0</v>
      </c>
      <c r="AC1975">
        <v>0</v>
      </c>
      <c r="AD1975">
        <v>0</v>
      </c>
      <c r="AE1975" t="s">
        <v>5996</v>
      </c>
      <c r="AF1975" t="s">
        <v>5997</v>
      </c>
      <c r="AG1975">
        <v>0</v>
      </c>
      <c r="AH1975" t="s">
        <v>36</v>
      </c>
      <c r="AI1975" t="s">
        <v>37</v>
      </c>
      <c r="AJ1975" t="s">
        <v>38</v>
      </c>
    </row>
    <row r="1976" spans="1:36" x14ac:dyDescent="0.25">
      <c r="A1976" t="s">
        <v>32</v>
      </c>
      <c r="B1976" t="s">
        <v>5998</v>
      </c>
      <c r="C1976">
        <f>YEAR(B1976)</f>
        <v>2005</v>
      </c>
      <c r="D1976">
        <v>77.099999999999994</v>
      </c>
      <c r="E1976">
        <v>66.3</v>
      </c>
      <c r="F1976">
        <v>72.8</v>
      </c>
      <c r="H1976" s="2">
        <f>IF(F1976-77.27&lt;=0,0,IF(F1976-77.27&lt;=1,1,2))</f>
        <v>0</v>
      </c>
      <c r="I1976">
        <v>77.099999999999994</v>
      </c>
      <c r="J1976">
        <v>66.3</v>
      </c>
      <c r="K1976">
        <v>72.8</v>
      </c>
      <c r="L1976">
        <v>62.3</v>
      </c>
      <c r="M1976">
        <v>69.900000000000006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13.9</v>
      </c>
      <c r="W1976">
        <v>137.9</v>
      </c>
      <c r="X1976">
        <v>1014</v>
      </c>
      <c r="Y1976">
        <v>30</v>
      </c>
      <c r="Z1976">
        <v>6.6</v>
      </c>
      <c r="AA1976">
        <v>0</v>
      </c>
      <c r="AB1976">
        <v>0</v>
      </c>
      <c r="AC1976">
        <v>0</v>
      </c>
      <c r="AD1976">
        <v>0</v>
      </c>
      <c r="AE1976" t="s">
        <v>5999</v>
      </c>
      <c r="AF1976" t="s">
        <v>6000</v>
      </c>
      <c r="AG1976">
        <v>0.05</v>
      </c>
      <c r="AH1976" t="s">
        <v>36</v>
      </c>
      <c r="AI1976" t="s">
        <v>37</v>
      </c>
      <c r="AJ1976" t="s">
        <v>38</v>
      </c>
    </row>
    <row r="1977" spans="1:36" x14ac:dyDescent="0.25">
      <c r="A1977" t="s">
        <v>32</v>
      </c>
      <c r="B1977" t="s">
        <v>6001</v>
      </c>
      <c r="C1977">
        <f>YEAR(B1977)</f>
        <v>2005</v>
      </c>
      <c r="D1977">
        <v>77.099999999999994</v>
      </c>
      <c r="E1977">
        <v>64.5</v>
      </c>
      <c r="F1977">
        <v>72.2</v>
      </c>
      <c r="H1977" s="2">
        <f>IF(F1977-77.27&lt;=0,0,IF(F1977-77.27&lt;=1,1,2))</f>
        <v>0</v>
      </c>
      <c r="I1977">
        <v>77.099999999999994</v>
      </c>
      <c r="J1977">
        <v>64.5</v>
      </c>
      <c r="K1977">
        <v>72.2</v>
      </c>
      <c r="L1977">
        <v>59.2</v>
      </c>
      <c r="M1977">
        <v>64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21.9</v>
      </c>
      <c r="W1977">
        <v>310.2</v>
      </c>
      <c r="X1977">
        <v>1012.4</v>
      </c>
      <c r="Y1977">
        <v>30</v>
      </c>
      <c r="Z1977">
        <v>6.7</v>
      </c>
      <c r="AA1977">
        <v>0</v>
      </c>
      <c r="AB1977">
        <v>0</v>
      </c>
      <c r="AC1977">
        <v>0</v>
      </c>
      <c r="AD1977">
        <v>0</v>
      </c>
      <c r="AE1977" t="s">
        <v>6002</v>
      </c>
      <c r="AF1977" t="s">
        <v>6003</v>
      </c>
      <c r="AG1977">
        <v>0.08</v>
      </c>
      <c r="AH1977" t="s">
        <v>36</v>
      </c>
      <c r="AI1977" t="s">
        <v>37</v>
      </c>
      <c r="AJ1977" t="s">
        <v>38</v>
      </c>
    </row>
    <row r="1978" spans="1:36" x14ac:dyDescent="0.25">
      <c r="A1978" t="s">
        <v>32</v>
      </c>
      <c r="B1978" t="s">
        <v>6004</v>
      </c>
      <c r="C1978">
        <f>YEAR(B1978)</f>
        <v>2005</v>
      </c>
      <c r="D1978">
        <v>77.099999999999994</v>
      </c>
      <c r="E1978">
        <v>60.9</v>
      </c>
      <c r="F1978">
        <v>70.5</v>
      </c>
      <c r="H1978" s="2">
        <f>IF(F1978-77.27&lt;=0,0,IF(F1978-77.27&lt;=1,1,2))</f>
        <v>0</v>
      </c>
      <c r="I1978">
        <v>77.099999999999994</v>
      </c>
      <c r="J1978">
        <v>60.9</v>
      </c>
      <c r="K1978">
        <v>70.5</v>
      </c>
      <c r="L1978">
        <v>52.4</v>
      </c>
      <c r="M1978">
        <v>54.2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12.8</v>
      </c>
      <c r="W1978">
        <v>342.5</v>
      </c>
      <c r="X1978">
        <v>1011.6</v>
      </c>
      <c r="Y1978">
        <v>63.8</v>
      </c>
      <c r="Z1978">
        <v>6.5</v>
      </c>
      <c r="AA1978">
        <v>0</v>
      </c>
      <c r="AB1978">
        <v>0</v>
      </c>
      <c r="AC1978">
        <v>0</v>
      </c>
      <c r="AD1978">
        <v>0</v>
      </c>
      <c r="AE1978" t="s">
        <v>6005</v>
      </c>
      <c r="AF1978" t="s">
        <v>6006</v>
      </c>
      <c r="AG1978">
        <v>0.11</v>
      </c>
      <c r="AH1978" t="s">
        <v>36</v>
      </c>
      <c r="AI1978" t="s">
        <v>37</v>
      </c>
      <c r="AJ1978" t="s">
        <v>38</v>
      </c>
    </row>
    <row r="1979" spans="1:36" x14ac:dyDescent="0.25">
      <c r="A1979" t="s">
        <v>32</v>
      </c>
      <c r="B1979" t="s">
        <v>6007</v>
      </c>
      <c r="C1979">
        <f>YEAR(B1979)</f>
        <v>2005</v>
      </c>
      <c r="D1979">
        <v>75.3</v>
      </c>
      <c r="E1979">
        <v>62.7</v>
      </c>
      <c r="F1979">
        <v>69.8</v>
      </c>
      <c r="H1979" s="2">
        <f>IF(F1979-77.27&lt;=0,0,IF(F1979-77.27&lt;=1,1,2))</f>
        <v>0</v>
      </c>
      <c r="I1979">
        <v>75.3</v>
      </c>
      <c r="J1979">
        <v>62.7</v>
      </c>
      <c r="K1979">
        <v>69.8</v>
      </c>
      <c r="L1979">
        <v>53.7</v>
      </c>
      <c r="M1979">
        <v>58.4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19.5</v>
      </c>
      <c r="W1979">
        <v>317.89999999999998</v>
      </c>
      <c r="X1979">
        <v>1012.3</v>
      </c>
      <c r="Y1979">
        <v>32.6</v>
      </c>
      <c r="Z1979">
        <v>6.8</v>
      </c>
      <c r="AA1979">
        <v>0</v>
      </c>
      <c r="AB1979">
        <v>0</v>
      </c>
      <c r="AC1979">
        <v>0</v>
      </c>
      <c r="AD1979">
        <v>0</v>
      </c>
      <c r="AE1979" t="s">
        <v>6008</v>
      </c>
      <c r="AF1979" t="s">
        <v>6009</v>
      </c>
      <c r="AG1979">
        <v>0.15</v>
      </c>
      <c r="AH1979" t="s">
        <v>36</v>
      </c>
      <c r="AI1979" t="s">
        <v>37</v>
      </c>
      <c r="AJ1979" t="s">
        <v>38</v>
      </c>
    </row>
    <row r="1980" spans="1:36" x14ac:dyDescent="0.25">
      <c r="A1980" t="s">
        <v>32</v>
      </c>
      <c r="B1980" t="s">
        <v>6010</v>
      </c>
      <c r="C1980">
        <f>YEAR(B1980)</f>
        <v>2005</v>
      </c>
      <c r="D1980">
        <v>75.3</v>
      </c>
      <c r="E1980">
        <v>59.1</v>
      </c>
      <c r="F1980">
        <v>68.599999999999994</v>
      </c>
      <c r="H1980" s="2">
        <f>IF(F1980-77.27&lt;=0,0,IF(F1980-77.27&lt;=1,1,2))</f>
        <v>0</v>
      </c>
      <c r="I1980">
        <v>75.3</v>
      </c>
      <c r="J1980">
        <v>59.1</v>
      </c>
      <c r="K1980">
        <v>68.599999999999994</v>
      </c>
      <c r="L1980">
        <v>55.7</v>
      </c>
      <c r="M1980">
        <v>64.5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9.1999999999999993</v>
      </c>
      <c r="W1980">
        <v>331.2</v>
      </c>
      <c r="X1980">
        <v>1013.9</v>
      </c>
      <c r="Y1980">
        <v>30</v>
      </c>
      <c r="Z1980">
        <v>6.8</v>
      </c>
      <c r="AA1980">
        <v>0</v>
      </c>
      <c r="AB1980">
        <v>0</v>
      </c>
      <c r="AC1980">
        <v>0</v>
      </c>
      <c r="AD1980">
        <v>0</v>
      </c>
      <c r="AE1980" t="s">
        <v>6011</v>
      </c>
      <c r="AF1980" t="s">
        <v>6012</v>
      </c>
      <c r="AG1980">
        <v>0.18</v>
      </c>
      <c r="AH1980" t="s">
        <v>36</v>
      </c>
      <c r="AI1980" t="s">
        <v>37</v>
      </c>
      <c r="AJ1980" t="s">
        <v>38</v>
      </c>
    </row>
    <row r="1981" spans="1:36" x14ac:dyDescent="0.25">
      <c r="A1981" t="s">
        <v>32</v>
      </c>
      <c r="B1981" t="s">
        <v>6013</v>
      </c>
      <c r="C1981">
        <f>YEAR(B1981)</f>
        <v>2005</v>
      </c>
      <c r="D1981">
        <v>77.099999999999994</v>
      </c>
      <c r="E1981">
        <v>59.1</v>
      </c>
      <c r="F1981">
        <v>69.3</v>
      </c>
      <c r="H1981" s="2">
        <f>IF(F1981-77.27&lt;=0,0,IF(F1981-77.27&lt;=1,1,2))</f>
        <v>0</v>
      </c>
      <c r="I1981">
        <v>77.099999999999994</v>
      </c>
      <c r="J1981">
        <v>59.1</v>
      </c>
      <c r="K1981">
        <v>69.3</v>
      </c>
      <c r="L1981">
        <v>51.7</v>
      </c>
      <c r="M1981">
        <v>55.1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12.8</v>
      </c>
      <c r="W1981">
        <v>301</v>
      </c>
      <c r="X1981">
        <v>1013</v>
      </c>
      <c r="Y1981">
        <v>30</v>
      </c>
      <c r="Z1981">
        <v>6.4</v>
      </c>
      <c r="AA1981">
        <v>0</v>
      </c>
      <c r="AB1981">
        <v>0</v>
      </c>
      <c r="AC1981">
        <v>0</v>
      </c>
      <c r="AD1981">
        <v>0</v>
      </c>
      <c r="AE1981" t="s">
        <v>6014</v>
      </c>
      <c r="AF1981" t="s">
        <v>6015</v>
      </c>
      <c r="AG1981">
        <v>0.21</v>
      </c>
      <c r="AH1981" t="s">
        <v>36</v>
      </c>
      <c r="AI1981" t="s">
        <v>37</v>
      </c>
      <c r="AJ1981" t="s">
        <v>38</v>
      </c>
    </row>
    <row r="1982" spans="1:36" x14ac:dyDescent="0.25">
      <c r="A1982" t="s">
        <v>32</v>
      </c>
      <c r="B1982" t="s">
        <v>6016</v>
      </c>
      <c r="C1982">
        <f>YEAR(B1982)</f>
        <v>2005</v>
      </c>
      <c r="D1982">
        <v>77.099999999999994</v>
      </c>
      <c r="E1982">
        <v>62.7</v>
      </c>
      <c r="F1982">
        <v>72.099999999999994</v>
      </c>
      <c r="H1982" s="2">
        <f>IF(F1982-77.27&lt;=0,0,IF(F1982-77.27&lt;=1,1,2))</f>
        <v>0</v>
      </c>
      <c r="I1982">
        <v>77.099999999999994</v>
      </c>
      <c r="J1982">
        <v>62.7</v>
      </c>
      <c r="K1982">
        <v>72.099999999999994</v>
      </c>
      <c r="L1982">
        <v>57.3</v>
      </c>
      <c r="M1982">
        <v>61.7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13.9</v>
      </c>
      <c r="W1982">
        <v>309.89999999999998</v>
      </c>
      <c r="X1982">
        <v>1013.9</v>
      </c>
      <c r="Y1982">
        <v>33.299999999999997</v>
      </c>
      <c r="Z1982">
        <v>6.4</v>
      </c>
      <c r="AA1982">
        <v>0</v>
      </c>
      <c r="AB1982">
        <v>0</v>
      </c>
      <c r="AC1982">
        <v>0</v>
      </c>
      <c r="AD1982">
        <v>0</v>
      </c>
      <c r="AE1982" t="s">
        <v>6017</v>
      </c>
      <c r="AF1982" t="s">
        <v>6018</v>
      </c>
      <c r="AG1982">
        <v>0.24</v>
      </c>
      <c r="AH1982" t="s">
        <v>36</v>
      </c>
      <c r="AI1982" t="s">
        <v>37</v>
      </c>
      <c r="AJ1982" t="s">
        <v>38</v>
      </c>
    </row>
    <row r="1983" spans="1:36" x14ac:dyDescent="0.25">
      <c r="A1983" t="s">
        <v>32</v>
      </c>
      <c r="B1983" t="s">
        <v>6019</v>
      </c>
      <c r="C1983">
        <f>YEAR(B1983)</f>
        <v>2005</v>
      </c>
      <c r="D1983">
        <v>77.099999999999994</v>
      </c>
      <c r="E1983">
        <v>69.900000000000006</v>
      </c>
      <c r="F1983">
        <v>73.2</v>
      </c>
      <c r="H1983" s="2">
        <f>IF(F1983-77.27&lt;=0,0,IF(F1983-77.27&lt;=1,1,2))</f>
        <v>0</v>
      </c>
      <c r="I1983">
        <v>77.099999999999994</v>
      </c>
      <c r="J1983">
        <v>69.900000000000006</v>
      </c>
      <c r="K1983">
        <v>73.2</v>
      </c>
      <c r="L1983">
        <v>56.4</v>
      </c>
      <c r="M1983">
        <v>56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21.9</v>
      </c>
      <c r="W1983">
        <v>310.89999999999998</v>
      </c>
      <c r="X1983">
        <v>1014.2</v>
      </c>
      <c r="Y1983">
        <v>30</v>
      </c>
      <c r="Z1983">
        <v>6.6</v>
      </c>
      <c r="AA1983">
        <v>0</v>
      </c>
      <c r="AB1983">
        <v>0</v>
      </c>
      <c r="AC1983">
        <v>0</v>
      </c>
      <c r="AD1983">
        <v>0</v>
      </c>
      <c r="AE1983" t="s">
        <v>6020</v>
      </c>
      <c r="AF1983" t="s">
        <v>6021</v>
      </c>
      <c r="AG1983">
        <v>0.25</v>
      </c>
      <c r="AH1983" t="s">
        <v>36</v>
      </c>
      <c r="AI1983" t="s">
        <v>37</v>
      </c>
      <c r="AJ1983" t="s">
        <v>38</v>
      </c>
    </row>
    <row r="1984" spans="1:36" x14ac:dyDescent="0.25">
      <c r="A1984" t="s">
        <v>32</v>
      </c>
      <c r="B1984" t="s">
        <v>6022</v>
      </c>
      <c r="C1984">
        <f>YEAR(B1984)</f>
        <v>2005</v>
      </c>
      <c r="D1984">
        <v>77.099999999999994</v>
      </c>
      <c r="E1984">
        <v>62.7</v>
      </c>
      <c r="F1984">
        <v>72.400000000000006</v>
      </c>
      <c r="H1984" s="2">
        <f>IF(F1984-77.27&lt;=0,0,IF(F1984-77.27&lt;=1,1,2))</f>
        <v>0</v>
      </c>
      <c r="I1984">
        <v>77.099999999999994</v>
      </c>
      <c r="J1984">
        <v>62.7</v>
      </c>
      <c r="K1984">
        <v>72.400000000000006</v>
      </c>
      <c r="L1984">
        <v>57.9</v>
      </c>
      <c r="M1984">
        <v>60.7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13.9</v>
      </c>
      <c r="W1984">
        <v>322.3</v>
      </c>
      <c r="X1984">
        <v>1013.7</v>
      </c>
      <c r="Y1984">
        <v>48</v>
      </c>
      <c r="Z1984">
        <v>6.5</v>
      </c>
      <c r="AA1984">
        <v>0</v>
      </c>
      <c r="AB1984">
        <v>0</v>
      </c>
      <c r="AC1984">
        <v>0</v>
      </c>
      <c r="AD1984">
        <v>0</v>
      </c>
      <c r="AE1984" t="s">
        <v>6023</v>
      </c>
      <c r="AF1984" t="s">
        <v>6024</v>
      </c>
      <c r="AG1984">
        <v>0.31</v>
      </c>
      <c r="AH1984" t="s">
        <v>36</v>
      </c>
      <c r="AI1984" t="s">
        <v>37</v>
      </c>
      <c r="AJ1984" t="s">
        <v>38</v>
      </c>
    </row>
    <row r="1985" spans="1:36" x14ac:dyDescent="0.25">
      <c r="A1985" t="s">
        <v>32</v>
      </c>
      <c r="B1985" t="s">
        <v>6025</v>
      </c>
      <c r="C1985">
        <f>YEAR(B1985)</f>
        <v>2005</v>
      </c>
      <c r="D1985">
        <v>78.900000000000006</v>
      </c>
      <c r="E1985">
        <v>64.5</v>
      </c>
      <c r="F1985">
        <v>72.099999999999994</v>
      </c>
      <c r="H1985" s="2">
        <f>IF(F1985-77.27&lt;=0,0,IF(F1985-77.27&lt;=1,1,2))</f>
        <v>0</v>
      </c>
      <c r="I1985">
        <v>78.900000000000006</v>
      </c>
      <c r="J1985">
        <v>64.5</v>
      </c>
      <c r="K1985">
        <v>72.099999999999994</v>
      </c>
      <c r="L1985">
        <v>59.8</v>
      </c>
      <c r="M1985">
        <v>65.599999999999994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10.3</v>
      </c>
      <c r="W1985">
        <v>310.10000000000002</v>
      </c>
      <c r="X1985">
        <v>1015</v>
      </c>
      <c r="Y1985">
        <v>62</v>
      </c>
      <c r="Z1985">
        <v>6.3</v>
      </c>
      <c r="AA1985">
        <v>0</v>
      </c>
      <c r="AB1985">
        <v>0</v>
      </c>
      <c r="AC1985">
        <v>0</v>
      </c>
      <c r="AD1985">
        <v>0</v>
      </c>
      <c r="AE1985" t="s">
        <v>6026</v>
      </c>
      <c r="AF1985" t="s">
        <v>6027</v>
      </c>
      <c r="AG1985">
        <v>0.34</v>
      </c>
      <c r="AH1985" t="s">
        <v>36</v>
      </c>
      <c r="AI1985" t="s">
        <v>37</v>
      </c>
      <c r="AJ1985" t="s">
        <v>38</v>
      </c>
    </row>
    <row r="1986" spans="1:36" x14ac:dyDescent="0.25">
      <c r="A1986" t="s">
        <v>32</v>
      </c>
      <c r="B1986" t="s">
        <v>6028</v>
      </c>
      <c r="C1986">
        <f>YEAR(B1986)</f>
        <v>2005</v>
      </c>
      <c r="D1986">
        <v>80.7</v>
      </c>
      <c r="E1986">
        <v>64.5</v>
      </c>
      <c r="F1986">
        <v>74.8</v>
      </c>
      <c r="H1986" s="2">
        <f>IF(F1986-77.27&lt;=0,0,IF(F1986-77.27&lt;=1,1,2))</f>
        <v>0</v>
      </c>
      <c r="I1986">
        <v>82.9</v>
      </c>
      <c r="J1986">
        <v>64.5</v>
      </c>
      <c r="K1986">
        <v>75.2</v>
      </c>
      <c r="L1986">
        <v>57.1</v>
      </c>
      <c r="M1986">
        <v>54.3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6.9</v>
      </c>
      <c r="W1986">
        <v>168.2</v>
      </c>
      <c r="X1986">
        <v>1014.3</v>
      </c>
      <c r="Y1986">
        <v>30</v>
      </c>
      <c r="Z1986">
        <v>6.2</v>
      </c>
      <c r="AA1986">
        <v>0</v>
      </c>
      <c r="AB1986">
        <v>0</v>
      </c>
      <c r="AC1986">
        <v>0</v>
      </c>
      <c r="AD1986">
        <v>0</v>
      </c>
      <c r="AE1986" t="s">
        <v>6029</v>
      </c>
      <c r="AF1986" t="s">
        <v>6030</v>
      </c>
      <c r="AG1986">
        <v>0.38</v>
      </c>
      <c r="AH1986" t="s">
        <v>36</v>
      </c>
      <c r="AI1986" t="s">
        <v>37</v>
      </c>
      <c r="AJ1986" t="s">
        <v>38</v>
      </c>
    </row>
    <row r="1987" spans="1:36" x14ac:dyDescent="0.25">
      <c r="A1987" t="s">
        <v>32</v>
      </c>
      <c r="B1987" t="s">
        <v>6031</v>
      </c>
      <c r="C1987">
        <f>YEAR(B1987)</f>
        <v>2005</v>
      </c>
      <c r="D1987">
        <v>82.5</v>
      </c>
      <c r="E1987">
        <v>69.900000000000006</v>
      </c>
      <c r="F1987">
        <v>75.599999999999994</v>
      </c>
      <c r="H1987" s="2">
        <f>IF(F1987-77.27&lt;=0,0,IF(F1987-77.27&lt;=1,1,2))</f>
        <v>0</v>
      </c>
      <c r="I1987">
        <v>81.5</v>
      </c>
      <c r="J1987">
        <v>69.900000000000006</v>
      </c>
      <c r="K1987">
        <v>75.7</v>
      </c>
      <c r="L1987">
        <v>55.2</v>
      </c>
      <c r="M1987">
        <v>50.4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9.1999999999999993</v>
      </c>
      <c r="W1987">
        <v>156.5</v>
      </c>
      <c r="X1987">
        <v>1010.3</v>
      </c>
      <c r="Y1987">
        <v>66</v>
      </c>
      <c r="Z1987">
        <v>6.6</v>
      </c>
      <c r="AA1987">
        <v>0</v>
      </c>
      <c r="AB1987">
        <v>0</v>
      </c>
      <c r="AC1987">
        <v>0</v>
      </c>
      <c r="AD1987">
        <v>0</v>
      </c>
      <c r="AE1987" t="s">
        <v>6032</v>
      </c>
      <c r="AF1987" t="s">
        <v>6033</v>
      </c>
      <c r="AG1987">
        <v>0.41</v>
      </c>
      <c r="AH1987" t="s">
        <v>36</v>
      </c>
      <c r="AI1987" t="s">
        <v>37</v>
      </c>
      <c r="AJ1987" t="s">
        <v>38</v>
      </c>
    </row>
    <row r="1988" spans="1:36" x14ac:dyDescent="0.25">
      <c r="A1988" t="s">
        <v>32</v>
      </c>
      <c r="B1988" t="s">
        <v>6034</v>
      </c>
      <c r="C1988">
        <f>YEAR(B1988)</f>
        <v>2005</v>
      </c>
      <c r="D1988">
        <v>80.7</v>
      </c>
      <c r="E1988">
        <v>66.3</v>
      </c>
      <c r="F1988">
        <v>74</v>
      </c>
      <c r="H1988" s="2">
        <f>IF(F1988-77.27&lt;=0,0,IF(F1988-77.27&lt;=1,1,2))</f>
        <v>0</v>
      </c>
      <c r="I1988">
        <v>84.1</v>
      </c>
      <c r="J1988">
        <v>66.3</v>
      </c>
      <c r="K1988">
        <v>74.2</v>
      </c>
      <c r="L1988">
        <v>63.9</v>
      </c>
      <c r="M1988">
        <v>71.5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11.4</v>
      </c>
      <c r="W1988">
        <v>338.6</v>
      </c>
      <c r="X1988">
        <v>1009.3</v>
      </c>
      <c r="Y1988">
        <v>37.299999999999997</v>
      </c>
      <c r="Z1988">
        <v>6.5</v>
      </c>
      <c r="AA1988">
        <v>0</v>
      </c>
      <c r="AB1988">
        <v>0</v>
      </c>
      <c r="AC1988">
        <v>0</v>
      </c>
      <c r="AD1988">
        <v>0</v>
      </c>
      <c r="AE1988" t="s">
        <v>6035</v>
      </c>
      <c r="AF1988" t="s">
        <v>6036</v>
      </c>
      <c r="AG1988">
        <v>0.44</v>
      </c>
      <c r="AH1988" t="s">
        <v>36</v>
      </c>
      <c r="AI1988" t="s">
        <v>37</v>
      </c>
      <c r="AJ1988" t="s">
        <v>38</v>
      </c>
    </row>
    <row r="1989" spans="1:36" x14ac:dyDescent="0.25">
      <c r="A1989" t="s">
        <v>32</v>
      </c>
      <c r="B1989" t="s">
        <v>6037</v>
      </c>
      <c r="C1989">
        <f>YEAR(B1989)</f>
        <v>2005</v>
      </c>
      <c r="D1989">
        <v>78.900000000000006</v>
      </c>
      <c r="E1989">
        <v>68.099999999999994</v>
      </c>
      <c r="F1989">
        <v>74.5</v>
      </c>
      <c r="H1989" s="2">
        <f>IF(F1989-77.27&lt;=0,0,IF(F1989-77.27&lt;=1,1,2))</f>
        <v>0</v>
      </c>
      <c r="I1989">
        <v>78.900000000000006</v>
      </c>
      <c r="J1989">
        <v>68.099999999999994</v>
      </c>
      <c r="K1989">
        <v>74.5</v>
      </c>
      <c r="L1989">
        <v>64.5</v>
      </c>
      <c r="M1989">
        <v>72.2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15</v>
      </c>
      <c r="W1989">
        <v>320.89999999999998</v>
      </c>
      <c r="X1989">
        <v>1011.2</v>
      </c>
      <c r="Y1989">
        <v>55</v>
      </c>
      <c r="Z1989">
        <v>6.6</v>
      </c>
      <c r="AA1989">
        <v>0</v>
      </c>
      <c r="AB1989">
        <v>0</v>
      </c>
      <c r="AC1989">
        <v>0</v>
      </c>
      <c r="AD1989">
        <v>0</v>
      </c>
      <c r="AE1989" t="s">
        <v>6038</v>
      </c>
      <c r="AF1989" t="s">
        <v>6039</v>
      </c>
      <c r="AG1989">
        <v>0.47</v>
      </c>
      <c r="AH1989" t="s">
        <v>36</v>
      </c>
      <c r="AI1989" t="s">
        <v>37</v>
      </c>
      <c r="AJ1989" t="s">
        <v>38</v>
      </c>
    </row>
    <row r="1990" spans="1:36" x14ac:dyDescent="0.25">
      <c r="A1990" t="s">
        <v>32</v>
      </c>
      <c r="B1990" t="s">
        <v>6040</v>
      </c>
      <c r="C1990">
        <f>YEAR(B1990)</f>
        <v>2005</v>
      </c>
      <c r="D1990">
        <v>78.900000000000006</v>
      </c>
      <c r="E1990">
        <v>68.099999999999994</v>
      </c>
      <c r="F1990">
        <v>75.400000000000006</v>
      </c>
      <c r="H1990" s="2">
        <f>IF(F1990-77.27&lt;=0,0,IF(F1990-77.27&lt;=1,1,2))</f>
        <v>0</v>
      </c>
      <c r="I1990">
        <v>78.900000000000006</v>
      </c>
      <c r="J1990">
        <v>68.099999999999994</v>
      </c>
      <c r="K1990">
        <v>75.400000000000006</v>
      </c>
      <c r="L1990">
        <v>60.7</v>
      </c>
      <c r="M1990">
        <v>60.8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15</v>
      </c>
      <c r="W1990">
        <v>305.89999999999998</v>
      </c>
      <c r="X1990">
        <v>1014.6</v>
      </c>
      <c r="Y1990">
        <v>30</v>
      </c>
      <c r="Z1990">
        <v>6.7</v>
      </c>
      <c r="AA1990">
        <v>0</v>
      </c>
      <c r="AB1990">
        <v>0</v>
      </c>
      <c r="AC1990">
        <v>0</v>
      </c>
      <c r="AD1990">
        <v>0</v>
      </c>
      <c r="AE1990" t="s">
        <v>6041</v>
      </c>
      <c r="AF1990" t="s">
        <v>6042</v>
      </c>
      <c r="AG1990">
        <v>0.5</v>
      </c>
      <c r="AH1990" t="s">
        <v>36</v>
      </c>
      <c r="AI1990" t="s">
        <v>37</v>
      </c>
      <c r="AJ1990" t="s">
        <v>38</v>
      </c>
    </row>
    <row r="1991" spans="1:36" x14ac:dyDescent="0.25">
      <c r="A1991" t="s">
        <v>32</v>
      </c>
      <c r="B1991" t="s">
        <v>6043</v>
      </c>
      <c r="C1991">
        <f>YEAR(B1991)</f>
        <v>2005</v>
      </c>
      <c r="D1991">
        <v>80.7</v>
      </c>
      <c r="E1991">
        <v>73.5</v>
      </c>
      <c r="F1991">
        <v>76.2</v>
      </c>
      <c r="H1991" s="2">
        <f>IF(F1991-77.27&lt;=0,0,IF(F1991-77.27&lt;=1,1,2))</f>
        <v>0</v>
      </c>
      <c r="I1991">
        <v>80.400000000000006</v>
      </c>
      <c r="J1991">
        <v>73.5</v>
      </c>
      <c r="K1991">
        <v>76.099999999999994</v>
      </c>
      <c r="L1991">
        <v>59.1</v>
      </c>
      <c r="M1991">
        <v>56.4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18.3</v>
      </c>
      <c r="W1991">
        <v>312.3</v>
      </c>
      <c r="X1991">
        <v>1015.6</v>
      </c>
      <c r="Y1991">
        <v>30</v>
      </c>
      <c r="Z1991">
        <v>6.7</v>
      </c>
      <c r="AA1991">
        <v>0</v>
      </c>
      <c r="AB1991">
        <v>0</v>
      </c>
      <c r="AC1991">
        <v>0</v>
      </c>
      <c r="AD1991">
        <v>0</v>
      </c>
      <c r="AE1991" t="s">
        <v>6044</v>
      </c>
      <c r="AF1991" t="s">
        <v>6045</v>
      </c>
      <c r="AG1991">
        <v>0.54</v>
      </c>
      <c r="AH1991" t="s">
        <v>36</v>
      </c>
      <c r="AI1991" t="s">
        <v>37</v>
      </c>
      <c r="AJ1991" t="s">
        <v>38</v>
      </c>
    </row>
    <row r="1992" spans="1:36" x14ac:dyDescent="0.25">
      <c r="A1992" t="s">
        <v>32</v>
      </c>
      <c r="B1992" t="s">
        <v>6046</v>
      </c>
      <c r="C1992">
        <f>YEAR(B1992)</f>
        <v>2005</v>
      </c>
      <c r="D1992">
        <v>80.7</v>
      </c>
      <c r="E1992">
        <v>60.9</v>
      </c>
      <c r="F1992">
        <v>73.7</v>
      </c>
      <c r="H1992" s="2">
        <f>IF(F1992-77.27&lt;=0,0,IF(F1992-77.27&lt;=1,1,2))</f>
        <v>0</v>
      </c>
      <c r="I1992">
        <v>83.4</v>
      </c>
      <c r="J1992">
        <v>60.9</v>
      </c>
      <c r="K1992">
        <v>73.8</v>
      </c>
      <c r="L1992">
        <v>58.2</v>
      </c>
      <c r="M1992">
        <v>59.2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9.1999999999999993</v>
      </c>
      <c r="W1992">
        <v>315.2</v>
      </c>
      <c r="X1992">
        <v>1013.8</v>
      </c>
      <c r="Y1992">
        <v>0</v>
      </c>
      <c r="Z1992">
        <v>6.2</v>
      </c>
      <c r="AA1992">
        <v>0</v>
      </c>
      <c r="AB1992">
        <v>0</v>
      </c>
      <c r="AC1992">
        <v>0</v>
      </c>
      <c r="AD1992">
        <v>0</v>
      </c>
      <c r="AE1992" t="s">
        <v>6047</v>
      </c>
      <c r="AF1992" t="s">
        <v>6048</v>
      </c>
      <c r="AG1992">
        <v>0.57999999999999996</v>
      </c>
      <c r="AH1992" t="s">
        <v>330</v>
      </c>
      <c r="AI1992" t="s">
        <v>37</v>
      </c>
      <c r="AJ1992" t="s">
        <v>331</v>
      </c>
    </row>
    <row r="1993" spans="1:36" x14ac:dyDescent="0.25">
      <c r="A1993" t="s">
        <v>32</v>
      </c>
      <c r="B1993" t="s">
        <v>6049</v>
      </c>
      <c r="C1993">
        <f>YEAR(B1993)</f>
        <v>2005</v>
      </c>
      <c r="D1993">
        <v>77.099999999999994</v>
      </c>
      <c r="E1993">
        <v>73.5</v>
      </c>
      <c r="F1993">
        <v>75.5</v>
      </c>
      <c r="H1993" s="2">
        <f>IF(F1993-77.27&lt;=0,0,IF(F1993-77.27&lt;=1,1,2))</f>
        <v>0</v>
      </c>
      <c r="I1993">
        <v>77.099999999999994</v>
      </c>
      <c r="J1993">
        <v>73.5</v>
      </c>
      <c r="K1993">
        <v>75.5</v>
      </c>
      <c r="L1993">
        <v>60.4</v>
      </c>
      <c r="M1993">
        <v>59.8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21.9</v>
      </c>
      <c r="W1993">
        <v>317.39999999999998</v>
      </c>
      <c r="X1993">
        <v>1015.1</v>
      </c>
      <c r="Y1993">
        <v>33.5</v>
      </c>
      <c r="Z1993">
        <v>6.6</v>
      </c>
      <c r="AA1993">
        <v>0</v>
      </c>
      <c r="AB1993">
        <v>0</v>
      </c>
      <c r="AC1993">
        <v>0</v>
      </c>
      <c r="AD1993">
        <v>0</v>
      </c>
      <c r="AE1993" t="s">
        <v>6050</v>
      </c>
      <c r="AF1993" t="s">
        <v>6051</v>
      </c>
      <c r="AG1993">
        <v>0.61</v>
      </c>
      <c r="AH1993" t="s">
        <v>36</v>
      </c>
      <c r="AI1993" t="s">
        <v>37</v>
      </c>
      <c r="AJ1993" t="s">
        <v>38</v>
      </c>
    </row>
    <row r="1994" spans="1:36" x14ac:dyDescent="0.25">
      <c r="A1994" t="s">
        <v>32</v>
      </c>
      <c r="B1994" t="s">
        <v>6052</v>
      </c>
      <c r="C1994">
        <f>YEAR(B1994)</f>
        <v>2005</v>
      </c>
      <c r="D1994">
        <v>78.900000000000006</v>
      </c>
      <c r="E1994">
        <v>71.7</v>
      </c>
      <c r="F1994">
        <v>75.599999999999994</v>
      </c>
      <c r="H1994" s="2">
        <f>IF(F1994-77.27&lt;=0,0,IF(F1994-77.27&lt;=1,1,2))</f>
        <v>0</v>
      </c>
      <c r="I1994">
        <v>78.900000000000006</v>
      </c>
      <c r="J1994">
        <v>71.7</v>
      </c>
      <c r="K1994">
        <v>75.599999999999994</v>
      </c>
      <c r="L1994">
        <v>59.3</v>
      </c>
      <c r="M1994">
        <v>57.7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23</v>
      </c>
      <c r="W1994">
        <v>313.10000000000002</v>
      </c>
      <c r="X1994">
        <v>1014.1</v>
      </c>
      <c r="Y1994">
        <v>32</v>
      </c>
      <c r="Z1994">
        <v>6.7</v>
      </c>
      <c r="AA1994">
        <v>0</v>
      </c>
      <c r="AB1994">
        <v>0</v>
      </c>
      <c r="AC1994">
        <v>0</v>
      </c>
      <c r="AD1994">
        <v>0</v>
      </c>
      <c r="AE1994" t="s">
        <v>6053</v>
      </c>
      <c r="AF1994" t="s">
        <v>6054</v>
      </c>
      <c r="AG1994">
        <v>0.65</v>
      </c>
      <c r="AH1994" t="s">
        <v>36</v>
      </c>
      <c r="AI1994" t="s">
        <v>37</v>
      </c>
      <c r="AJ1994" t="s">
        <v>38</v>
      </c>
    </row>
    <row r="1995" spans="1:36" x14ac:dyDescent="0.25">
      <c r="A1995" t="s">
        <v>32</v>
      </c>
      <c r="B1995" t="s">
        <v>6055</v>
      </c>
      <c r="C1995">
        <f>YEAR(B1995)</f>
        <v>2005</v>
      </c>
      <c r="D1995">
        <v>82.5</v>
      </c>
      <c r="E1995">
        <v>69.900000000000006</v>
      </c>
      <c r="F1995">
        <v>76.099999999999994</v>
      </c>
      <c r="H1995" s="2">
        <f>IF(F1995-77.27&lt;=0,0,IF(F1995-77.27&lt;=1,1,2))</f>
        <v>0</v>
      </c>
      <c r="I1995">
        <v>82.4</v>
      </c>
      <c r="J1995">
        <v>69.900000000000006</v>
      </c>
      <c r="K1995">
        <v>76.3</v>
      </c>
      <c r="L1995">
        <v>57.9</v>
      </c>
      <c r="M1995">
        <v>54.2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23</v>
      </c>
      <c r="W1995">
        <v>309.60000000000002</v>
      </c>
      <c r="X1995">
        <v>1011</v>
      </c>
      <c r="Y1995">
        <v>30</v>
      </c>
      <c r="Z1995">
        <v>6.3</v>
      </c>
      <c r="AA1995">
        <v>0</v>
      </c>
      <c r="AB1995">
        <v>0</v>
      </c>
      <c r="AC1995">
        <v>0</v>
      </c>
      <c r="AD1995">
        <v>0</v>
      </c>
      <c r="AE1995" t="s">
        <v>6056</v>
      </c>
      <c r="AF1995" t="s">
        <v>6057</v>
      </c>
      <c r="AG1995">
        <v>0.68</v>
      </c>
      <c r="AH1995" t="s">
        <v>36</v>
      </c>
      <c r="AI1995" t="s">
        <v>37</v>
      </c>
      <c r="AJ1995" t="s">
        <v>38</v>
      </c>
    </row>
    <row r="1996" spans="1:36" x14ac:dyDescent="0.25">
      <c r="A1996" t="s">
        <v>32</v>
      </c>
      <c r="B1996" t="s">
        <v>6058</v>
      </c>
      <c r="C1996">
        <f>YEAR(B1996)</f>
        <v>2005</v>
      </c>
      <c r="D1996">
        <v>82.5</v>
      </c>
      <c r="E1996">
        <v>64.5</v>
      </c>
      <c r="F1996">
        <v>76.400000000000006</v>
      </c>
      <c r="H1996" s="2">
        <f>IF(F1996-77.27&lt;=0,0,IF(F1996-77.27&lt;=1,1,2))</f>
        <v>0</v>
      </c>
      <c r="I1996">
        <v>82.6</v>
      </c>
      <c r="J1996">
        <v>64.5</v>
      </c>
      <c r="K1996">
        <v>76.400000000000006</v>
      </c>
      <c r="L1996">
        <v>56.5</v>
      </c>
      <c r="M1996">
        <v>50.6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19.5</v>
      </c>
      <c r="W1996">
        <v>305.10000000000002</v>
      </c>
      <c r="X1996">
        <v>1008.2</v>
      </c>
      <c r="Y1996">
        <v>0</v>
      </c>
      <c r="Z1996">
        <v>6.2</v>
      </c>
      <c r="AA1996">
        <v>0</v>
      </c>
      <c r="AB1996">
        <v>0</v>
      </c>
      <c r="AC1996">
        <v>0</v>
      </c>
      <c r="AD1996">
        <v>0</v>
      </c>
      <c r="AE1996" t="s">
        <v>6059</v>
      </c>
      <c r="AF1996" t="s">
        <v>6060</v>
      </c>
      <c r="AG1996">
        <v>0.75</v>
      </c>
      <c r="AH1996" t="s">
        <v>330</v>
      </c>
      <c r="AI1996" t="s">
        <v>37</v>
      </c>
      <c r="AJ1996" t="s">
        <v>331</v>
      </c>
    </row>
    <row r="1997" spans="1:36" x14ac:dyDescent="0.25">
      <c r="A1997" t="s">
        <v>32</v>
      </c>
      <c r="B1997" t="s">
        <v>6061</v>
      </c>
      <c r="C1997">
        <f>YEAR(B1997)</f>
        <v>2005</v>
      </c>
      <c r="D1997">
        <v>82.5</v>
      </c>
      <c r="E1997">
        <v>75.3</v>
      </c>
      <c r="F1997">
        <v>77.599999999999994</v>
      </c>
      <c r="H1997" s="2">
        <f>IF(F1997-77.27&lt;=0,0,IF(F1997-77.27&lt;=1,1,2))</f>
        <v>1</v>
      </c>
      <c r="I1997">
        <v>82.2</v>
      </c>
      <c r="J1997">
        <v>75.3</v>
      </c>
      <c r="K1997">
        <v>77.7</v>
      </c>
      <c r="L1997">
        <v>61.2</v>
      </c>
      <c r="M1997">
        <v>57.5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19.5</v>
      </c>
      <c r="W1997">
        <v>307.8</v>
      </c>
      <c r="X1997">
        <v>1008.3</v>
      </c>
      <c r="Y1997">
        <v>30</v>
      </c>
      <c r="Z1997">
        <v>6.5</v>
      </c>
      <c r="AA1997">
        <v>0</v>
      </c>
      <c r="AB1997">
        <v>0</v>
      </c>
      <c r="AC1997">
        <v>0</v>
      </c>
      <c r="AD1997">
        <v>0</v>
      </c>
      <c r="AE1997" t="s">
        <v>6062</v>
      </c>
      <c r="AF1997" t="s">
        <v>6063</v>
      </c>
      <c r="AG1997">
        <v>0.75</v>
      </c>
      <c r="AH1997" t="s">
        <v>36</v>
      </c>
      <c r="AI1997" t="s">
        <v>37</v>
      </c>
      <c r="AJ1997" t="s">
        <v>38</v>
      </c>
    </row>
    <row r="1998" spans="1:36" x14ac:dyDescent="0.25">
      <c r="A1998" t="s">
        <v>32</v>
      </c>
      <c r="B1998" t="s">
        <v>6064</v>
      </c>
      <c r="C1998">
        <f>YEAR(B1998)</f>
        <v>2005</v>
      </c>
      <c r="D1998">
        <v>84.3</v>
      </c>
      <c r="E1998">
        <v>68.099999999999994</v>
      </c>
      <c r="F1998">
        <v>77.900000000000006</v>
      </c>
      <c r="H1998" s="2">
        <f>IF(F1998-77.27&lt;=0,0,IF(F1998-77.27&lt;=1,1,2))</f>
        <v>1</v>
      </c>
      <c r="I1998">
        <v>84</v>
      </c>
      <c r="J1998">
        <v>68.099999999999994</v>
      </c>
      <c r="K1998">
        <v>77.900000000000006</v>
      </c>
      <c r="L1998">
        <v>57.2</v>
      </c>
      <c r="M1998">
        <v>49.7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18.3</v>
      </c>
      <c r="W1998">
        <v>310.39999999999998</v>
      </c>
      <c r="X1998">
        <v>1009.8</v>
      </c>
      <c r="Y1998">
        <v>0</v>
      </c>
      <c r="Z1998">
        <v>6.2</v>
      </c>
      <c r="AA1998">
        <v>0</v>
      </c>
      <c r="AB1998">
        <v>0</v>
      </c>
      <c r="AC1998">
        <v>0</v>
      </c>
      <c r="AD1998">
        <v>0</v>
      </c>
      <c r="AE1998" t="s">
        <v>6065</v>
      </c>
      <c r="AF1998" t="s">
        <v>6066</v>
      </c>
      <c r="AG1998">
        <v>0.79</v>
      </c>
      <c r="AH1998" t="s">
        <v>330</v>
      </c>
      <c r="AI1998" t="s">
        <v>37</v>
      </c>
      <c r="AJ1998" t="s">
        <v>331</v>
      </c>
    </row>
    <row r="1999" spans="1:36" x14ac:dyDescent="0.25">
      <c r="A1999" t="s">
        <v>32</v>
      </c>
      <c r="B1999" t="s">
        <v>6067</v>
      </c>
      <c r="C1999">
        <f>YEAR(B1999)</f>
        <v>2005</v>
      </c>
      <c r="D1999">
        <v>87.9</v>
      </c>
      <c r="E1999">
        <v>69.900000000000006</v>
      </c>
      <c r="F1999">
        <v>79.900000000000006</v>
      </c>
      <c r="H1999" s="2">
        <f>IF(F1999-77.27&lt;=0,0,IF(F1999-77.27&lt;=1,1,2))</f>
        <v>2</v>
      </c>
      <c r="I1999">
        <v>88.6</v>
      </c>
      <c r="J1999">
        <v>69.900000000000006</v>
      </c>
      <c r="K1999">
        <v>80.7</v>
      </c>
      <c r="L1999">
        <v>60.1</v>
      </c>
      <c r="M1999">
        <v>51.5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10.3</v>
      </c>
      <c r="W1999">
        <v>165.5</v>
      </c>
      <c r="X1999">
        <v>1009.7</v>
      </c>
      <c r="Y1999">
        <v>0</v>
      </c>
      <c r="Z1999">
        <v>6.2</v>
      </c>
      <c r="AA1999">
        <v>0</v>
      </c>
      <c r="AB1999">
        <v>0</v>
      </c>
      <c r="AC1999">
        <v>0</v>
      </c>
      <c r="AD1999">
        <v>0</v>
      </c>
      <c r="AE1999" t="s">
        <v>6068</v>
      </c>
      <c r="AF1999" t="s">
        <v>6069</v>
      </c>
      <c r="AG1999">
        <v>0.82</v>
      </c>
      <c r="AH1999" t="s">
        <v>330</v>
      </c>
      <c r="AI1999" t="s">
        <v>37</v>
      </c>
      <c r="AJ1999" t="s">
        <v>331</v>
      </c>
    </row>
    <row r="2000" spans="1:36" x14ac:dyDescent="0.25">
      <c r="A2000" t="s">
        <v>32</v>
      </c>
      <c r="B2000" t="s">
        <v>6070</v>
      </c>
      <c r="C2000">
        <f>YEAR(B2000)</f>
        <v>2005</v>
      </c>
      <c r="D2000">
        <v>93.3</v>
      </c>
      <c r="E2000">
        <v>77.099999999999994</v>
      </c>
      <c r="F2000">
        <v>85.6</v>
      </c>
      <c r="H2000" s="2">
        <f>IF(F2000-77.27&lt;=0,0,IF(F2000-77.27&lt;=1,1,2))</f>
        <v>2</v>
      </c>
      <c r="I2000">
        <v>93.5</v>
      </c>
      <c r="J2000">
        <v>77.099999999999994</v>
      </c>
      <c r="K2000">
        <v>85.6</v>
      </c>
      <c r="L2000">
        <v>58</v>
      </c>
      <c r="M2000">
        <v>40.799999999999997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13.9</v>
      </c>
      <c r="W2000">
        <v>151.5</v>
      </c>
      <c r="X2000">
        <v>1006.9</v>
      </c>
      <c r="Y2000">
        <v>0</v>
      </c>
      <c r="Z2000">
        <v>6.2</v>
      </c>
      <c r="AA2000">
        <v>0</v>
      </c>
      <c r="AB2000">
        <v>0</v>
      </c>
      <c r="AC2000">
        <v>0</v>
      </c>
      <c r="AD2000">
        <v>0</v>
      </c>
      <c r="AE2000" t="s">
        <v>6071</v>
      </c>
      <c r="AF2000" t="s">
        <v>6072</v>
      </c>
      <c r="AG2000">
        <v>0.86</v>
      </c>
      <c r="AH2000" t="s">
        <v>330</v>
      </c>
      <c r="AI2000" t="s">
        <v>37</v>
      </c>
      <c r="AJ2000" t="s">
        <v>331</v>
      </c>
    </row>
    <row r="2001" spans="1:36" x14ac:dyDescent="0.25">
      <c r="A2001" t="s">
        <v>32</v>
      </c>
      <c r="B2001" t="s">
        <v>6073</v>
      </c>
      <c r="C2001">
        <f>YEAR(B2001)</f>
        <v>2005</v>
      </c>
      <c r="D2001">
        <v>84.3</v>
      </c>
      <c r="E2001">
        <v>75.3</v>
      </c>
      <c r="F2001">
        <v>80.5</v>
      </c>
      <c r="H2001" s="2">
        <f>IF(F2001-77.27&lt;=0,0,IF(F2001-77.27&lt;=1,1,2))</f>
        <v>2</v>
      </c>
      <c r="I2001">
        <v>84.8</v>
      </c>
      <c r="J2001">
        <v>75.3</v>
      </c>
      <c r="K2001">
        <v>80.7</v>
      </c>
      <c r="L2001">
        <v>58.7</v>
      </c>
      <c r="M2001">
        <v>48.2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30</v>
      </c>
      <c r="W2001">
        <v>298.60000000000002</v>
      </c>
      <c r="X2001">
        <v>1003.9</v>
      </c>
      <c r="Y2001">
        <v>40.799999999999997</v>
      </c>
      <c r="Z2001">
        <v>6.5</v>
      </c>
      <c r="AA2001">
        <v>0</v>
      </c>
      <c r="AB2001">
        <v>0</v>
      </c>
      <c r="AC2001">
        <v>0</v>
      </c>
      <c r="AD2001">
        <v>0</v>
      </c>
      <c r="AE2001" t="s">
        <v>6074</v>
      </c>
      <c r="AF2001" t="s">
        <v>6075</v>
      </c>
      <c r="AG2001">
        <v>0.89</v>
      </c>
      <c r="AH2001" t="s">
        <v>36</v>
      </c>
      <c r="AI2001" t="s">
        <v>37</v>
      </c>
      <c r="AJ2001" t="s">
        <v>38</v>
      </c>
    </row>
    <row r="2002" spans="1:36" x14ac:dyDescent="0.25">
      <c r="A2002" t="s">
        <v>32</v>
      </c>
      <c r="B2002" t="s">
        <v>6076</v>
      </c>
      <c r="C2002">
        <f>YEAR(B2002)</f>
        <v>2005</v>
      </c>
      <c r="D2002">
        <v>80.7</v>
      </c>
      <c r="E2002">
        <v>71.7</v>
      </c>
      <c r="F2002">
        <v>76.099999999999994</v>
      </c>
      <c r="H2002" s="2">
        <f>IF(F2002-77.27&lt;=0,0,IF(F2002-77.27&lt;=1,1,2))</f>
        <v>0</v>
      </c>
      <c r="I2002">
        <v>81.5</v>
      </c>
      <c r="J2002">
        <v>71.7</v>
      </c>
      <c r="K2002">
        <v>76.2</v>
      </c>
      <c r="L2002">
        <v>60.3</v>
      </c>
      <c r="M2002">
        <v>58.5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18.3</v>
      </c>
      <c r="W2002">
        <v>316.7</v>
      </c>
      <c r="X2002">
        <v>1006.5</v>
      </c>
      <c r="Y2002">
        <v>32.5</v>
      </c>
      <c r="Z2002">
        <v>6.8</v>
      </c>
      <c r="AA2002">
        <v>0</v>
      </c>
      <c r="AB2002">
        <v>0</v>
      </c>
      <c r="AC2002">
        <v>0</v>
      </c>
      <c r="AD2002">
        <v>0</v>
      </c>
      <c r="AE2002" t="s">
        <v>6077</v>
      </c>
      <c r="AF2002" t="s">
        <v>6078</v>
      </c>
      <c r="AG2002">
        <v>0.93</v>
      </c>
      <c r="AH2002" t="s">
        <v>36</v>
      </c>
      <c r="AI2002" t="s">
        <v>37</v>
      </c>
      <c r="AJ2002" t="s">
        <v>38</v>
      </c>
    </row>
    <row r="2003" spans="1:36" x14ac:dyDescent="0.25">
      <c r="A2003" t="s">
        <v>32</v>
      </c>
      <c r="B2003" t="s">
        <v>6079</v>
      </c>
      <c r="C2003">
        <f>YEAR(B2003)</f>
        <v>2005</v>
      </c>
      <c r="D2003">
        <v>78.900000000000006</v>
      </c>
      <c r="E2003">
        <v>69.900000000000006</v>
      </c>
      <c r="F2003">
        <v>75.8</v>
      </c>
      <c r="H2003" s="2">
        <f>IF(F2003-77.27&lt;=0,0,IF(F2003-77.27&lt;=1,1,2))</f>
        <v>0</v>
      </c>
      <c r="I2003">
        <v>78.900000000000006</v>
      </c>
      <c r="J2003">
        <v>69.900000000000006</v>
      </c>
      <c r="K2003">
        <v>75.8</v>
      </c>
      <c r="L2003">
        <v>63.2</v>
      </c>
      <c r="M2003">
        <v>65.2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15</v>
      </c>
      <c r="W2003">
        <v>321.39999999999998</v>
      </c>
      <c r="X2003">
        <v>1010.1</v>
      </c>
      <c r="Y2003">
        <v>36.700000000000003</v>
      </c>
      <c r="Z2003">
        <v>6.7</v>
      </c>
      <c r="AA2003">
        <v>0</v>
      </c>
      <c r="AB2003">
        <v>0</v>
      </c>
      <c r="AC2003">
        <v>0</v>
      </c>
      <c r="AD2003">
        <v>0</v>
      </c>
      <c r="AE2003" t="s">
        <v>6080</v>
      </c>
      <c r="AF2003" t="s">
        <v>6081</v>
      </c>
      <c r="AG2003">
        <v>0.96</v>
      </c>
      <c r="AH2003" t="s">
        <v>36</v>
      </c>
      <c r="AI2003" t="s">
        <v>37</v>
      </c>
      <c r="AJ2003" t="s">
        <v>38</v>
      </c>
    </row>
    <row r="2004" spans="1:36" x14ac:dyDescent="0.25">
      <c r="A2004" t="s">
        <v>32</v>
      </c>
      <c r="B2004" t="s">
        <v>6082</v>
      </c>
      <c r="C2004">
        <f>YEAR(B2004)</f>
        <v>2005</v>
      </c>
      <c r="D2004">
        <v>82.5</v>
      </c>
      <c r="E2004">
        <v>68.099999999999994</v>
      </c>
      <c r="F2004">
        <v>76.2</v>
      </c>
      <c r="H2004" s="2">
        <f>IF(F2004-77.27&lt;=0,0,IF(F2004-77.27&lt;=1,1,2))</f>
        <v>0</v>
      </c>
      <c r="I2004">
        <v>85.5</v>
      </c>
      <c r="J2004">
        <v>68.099999999999994</v>
      </c>
      <c r="K2004">
        <v>77.099999999999994</v>
      </c>
      <c r="L2004">
        <v>65.8</v>
      </c>
      <c r="M2004">
        <v>70.400000000000006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15</v>
      </c>
      <c r="W2004">
        <v>345.3</v>
      </c>
      <c r="X2004">
        <v>1010.2</v>
      </c>
      <c r="Y2004">
        <v>30</v>
      </c>
      <c r="Z2004">
        <v>6.6</v>
      </c>
      <c r="AA2004">
        <v>0</v>
      </c>
      <c r="AB2004">
        <v>0</v>
      </c>
      <c r="AC2004">
        <v>0</v>
      </c>
      <c r="AD2004">
        <v>0</v>
      </c>
      <c r="AE2004" t="s">
        <v>6083</v>
      </c>
      <c r="AF2004" t="s">
        <v>6084</v>
      </c>
      <c r="AG2004">
        <v>0</v>
      </c>
      <c r="AH2004" t="s">
        <v>36</v>
      </c>
      <c r="AI2004" t="s">
        <v>37</v>
      </c>
      <c r="AJ2004" t="s">
        <v>38</v>
      </c>
    </row>
    <row r="2005" spans="1:36" x14ac:dyDescent="0.25">
      <c r="A2005" t="s">
        <v>32</v>
      </c>
      <c r="B2005" t="s">
        <v>6085</v>
      </c>
      <c r="C2005">
        <f>YEAR(B2005)</f>
        <v>2005</v>
      </c>
      <c r="D2005">
        <v>82.5</v>
      </c>
      <c r="E2005">
        <v>68.099999999999994</v>
      </c>
      <c r="F2005">
        <v>76.5</v>
      </c>
      <c r="H2005" s="2">
        <f>IF(F2005-77.27&lt;=0,0,IF(F2005-77.27&lt;=1,1,2))</f>
        <v>0</v>
      </c>
      <c r="I2005">
        <v>85.5</v>
      </c>
      <c r="J2005">
        <v>68.099999999999994</v>
      </c>
      <c r="K2005">
        <v>77.599999999999994</v>
      </c>
      <c r="L2005">
        <v>67</v>
      </c>
      <c r="M2005">
        <v>73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8.1</v>
      </c>
      <c r="W2005">
        <v>353.1</v>
      </c>
      <c r="X2005">
        <v>1009.9</v>
      </c>
      <c r="Y2005">
        <v>30</v>
      </c>
      <c r="Z2005">
        <v>6.5</v>
      </c>
      <c r="AA2005">
        <v>0</v>
      </c>
      <c r="AB2005">
        <v>0</v>
      </c>
      <c r="AC2005">
        <v>0</v>
      </c>
      <c r="AD2005">
        <v>0</v>
      </c>
      <c r="AE2005" t="s">
        <v>6086</v>
      </c>
      <c r="AF2005" t="s">
        <v>6087</v>
      </c>
      <c r="AG2005">
        <v>0.03</v>
      </c>
      <c r="AH2005" t="s">
        <v>36</v>
      </c>
      <c r="AI2005" t="s">
        <v>37</v>
      </c>
      <c r="AJ2005" t="s">
        <v>38</v>
      </c>
    </row>
    <row r="2006" spans="1:36" x14ac:dyDescent="0.25">
      <c r="A2006" t="s">
        <v>32</v>
      </c>
      <c r="B2006" t="s">
        <v>6088</v>
      </c>
      <c r="C2006">
        <f>YEAR(B2006)</f>
        <v>2005</v>
      </c>
      <c r="D2006">
        <v>82.5</v>
      </c>
      <c r="E2006">
        <v>68.099999999999994</v>
      </c>
      <c r="F2006">
        <v>76.599999999999994</v>
      </c>
      <c r="H2006" s="2">
        <f>IF(F2006-77.27&lt;=0,0,IF(F2006-77.27&lt;=1,1,2))</f>
        <v>0</v>
      </c>
      <c r="I2006">
        <v>86.4</v>
      </c>
      <c r="J2006">
        <v>68.099999999999994</v>
      </c>
      <c r="K2006">
        <v>77.8</v>
      </c>
      <c r="L2006">
        <v>67.599999999999994</v>
      </c>
      <c r="M2006">
        <v>74.2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9.1999999999999993</v>
      </c>
      <c r="W2006">
        <v>348.9</v>
      </c>
      <c r="X2006">
        <v>1010.6</v>
      </c>
      <c r="Y2006">
        <v>50</v>
      </c>
      <c r="Z2006">
        <v>6.6</v>
      </c>
      <c r="AA2006">
        <v>0</v>
      </c>
      <c r="AB2006">
        <v>0</v>
      </c>
      <c r="AC2006">
        <v>0</v>
      </c>
      <c r="AD2006">
        <v>0</v>
      </c>
      <c r="AE2006" t="s">
        <v>6089</v>
      </c>
      <c r="AF2006" t="s">
        <v>6090</v>
      </c>
      <c r="AG2006">
        <v>0.06</v>
      </c>
      <c r="AH2006" t="s">
        <v>36</v>
      </c>
      <c r="AI2006" t="s">
        <v>37</v>
      </c>
      <c r="AJ2006" t="s">
        <v>38</v>
      </c>
    </row>
    <row r="2007" spans="1:36" x14ac:dyDescent="0.25">
      <c r="A2007" t="s">
        <v>32</v>
      </c>
      <c r="B2007" t="s">
        <v>6091</v>
      </c>
      <c r="C2007">
        <f>YEAR(B2007)</f>
        <v>2005</v>
      </c>
      <c r="D2007">
        <v>82.5</v>
      </c>
      <c r="E2007">
        <v>69.900000000000006</v>
      </c>
      <c r="F2007">
        <v>77.099999999999994</v>
      </c>
      <c r="H2007" s="2">
        <f>IF(F2007-77.27&lt;=0,0,IF(F2007-77.27&lt;=1,1,2))</f>
        <v>0</v>
      </c>
      <c r="I2007">
        <v>87.4</v>
      </c>
      <c r="J2007">
        <v>69.900000000000006</v>
      </c>
      <c r="K2007">
        <v>78.599999999999994</v>
      </c>
      <c r="L2007">
        <v>69.8</v>
      </c>
      <c r="M2007">
        <v>78.5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10.3</v>
      </c>
      <c r="W2007">
        <v>341.2</v>
      </c>
      <c r="X2007">
        <v>1011.7</v>
      </c>
      <c r="Y2007">
        <v>44.1</v>
      </c>
      <c r="Z2007">
        <v>6.3</v>
      </c>
      <c r="AA2007">
        <v>0</v>
      </c>
      <c r="AB2007">
        <v>0</v>
      </c>
      <c r="AC2007">
        <v>0</v>
      </c>
      <c r="AD2007">
        <v>0</v>
      </c>
      <c r="AE2007" t="s">
        <v>6092</v>
      </c>
      <c r="AF2007" t="s">
        <v>6093</v>
      </c>
      <c r="AG2007">
        <v>0.1</v>
      </c>
      <c r="AH2007" t="s">
        <v>36</v>
      </c>
      <c r="AI2007" t="s">
        <v>37</v>
      </c>
      <c r="AJ2007" t="s">
        <v>38</v>
      </c>
    </row>
    <row r="2008" spans="1:36" x14ac:dyDescent="0.25">
      <c r="A2008" t="s">
        <v>32</v>
      </c>
      <c r="B2008" t="s">
        <v>6094</v>
      </c>
      <c r="C2008">
        <f>YEAR(B2008)</f>
        <v>2005</v>
      </c>
      <c r="D2008">
        <v>86.1</v>
      </c>
      <c r="E2008">
        <v>69.900000000000006</v>
      </c>
      <c r="F2008">
        <v>79</v>
      </c>
      <c r="H2008" s="2">
        <f>IF(F2008-77.27&lt;=0,0,IF(F2008-77.27&lt;=1,1,2))</f>
        <v>2</v>
      </c>
      <c r="I2008">
        <v>90.8</v>
      </c>
      <c r="J2008">
        <v>69.900000000000006</v>
      </c>
      <c r="K2008">
        <v>80.900000000000006</v>
      </c>
      <c r="L2008">
        <v>65.2</v>
      </c>
      <c r="M2008">
        <v>63.4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9.1999999999999993</v>
      </c>
      <c r="W2008">
        <v>198.5</v>
      </c>
      <c r="X2008">
        <v>1012.6</v>
      </c>
      <c r="Y2008">
        <v>30</v>
      </c>
      <c r="Z2008">
        <v>6.3</v>
      </c>
      <c r="AA2008">
        <v>0</v>
      </c>
      <c r="AB2008">
        <v>0</v>
      </c>
      <c r="AC2008">
        <v>0</v>
      </c>
      <c r="AD2008">
        <v>0</v>
      </c>
      <c r="AE2008" t="s">
        <v>6095</v>
      </c>
      <c r="AF2008" t="s">
        <v>6096</v>
      </c>
      <c r="AG2008">
        <v>0.13</v>
      </c>
      <c r="AH2008" t="s">
        <v>36</v>
      </c>
      <c r="AI2008" t="s">
        <v>37</v>
      </c>
      <c r="AJ2008" t="s">
        <v>38</v>
      </c>
    </row>
    <row r="2009" spans="1:36" x14ac:dyDescent="0.25">
      <c r="A2009" t="s">
        <v>32</v>
      </c>
      <c r="B2009" t="s">
        <v>6097</v>
      </c>
      <c r="C2009">
        <f>YEAR(B2009)</f>
        <v>2005</v>
      </c>
      <c r="D2009">
        <v>87.9</v>
      </c>
      <c r="E2009">
        <v>73.5</v>
      </c>
      <c r="F2009">
        <v>81.900000000000006</v>
      </c>
      <c r="H2009" s="2">
        <f>IF(F2009-77.27&lt;=0,0,IF(F2009-77.27&lt;=1,1,2))</f>
        <v>2</v>
      </c>
      <c r="I2009">
        <v>95.4</v>
      </c>
      <c r="J2009">
        <v>73.5</v>
      </c>
      <c r="K2009">
        <v>84.2</v>
      </c>
      <c r="L2009">
        <v>63.7</v>
      </c>
      <c r="M2009">
        <v>55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9.1999999999999993</v>
      </c>
      <c r="W2009">
        <v>187.1</v>
      </c>
      <c r="X2009">
        <v>1012.7</v>
      </c>
      <c r="Y2009">
        <v>0</v>
      </c>
      <c r="Z2009">
        <v>6.2</v>
      </c>
      <c r="AA2009">
        <v>0</v>
      </c>
      <c r="AB2009">
        <v>0</v>
      </c>
      <c r="AC2009">
        <v>0</v>
      </c>
      <c r="AD2009">
        <v>0</v>
      </c>
      <c r="AE2009" t="s">
        <v>6098</v>
      </c>
      <c r="AF2009" t="s">
        <v>6099</v>
      </c>
      <c r="AG2009">
        <v>0.16</v>
      </c>
      <c r="AH2009" t="s">
        <v>330</v>
      </c>
      <c r="AI2009" t="s">
        <v>37</v>
      </c>
      <c r="AJ2009" t="s">
        <v>331</v>
      </c>
    </row>
    <row r="2010" spans="1:36" x14ac:dyDescent="0.25">
      <c r="A2010" t="s">
        <v>32</v>
      </c>
      <c r="B2010" t="s">
        <v>6100</v>
      </c>
      <c r="C2010">
        <f>YEAR(B2010)</f>
        <v>2005</v>
      </c>
      <c r="D2010">
        <v>91.5</v>
      </c>
      <c r="E2010">
        <v>77.099999999999994</v>
      </c>
      <c r="F2010">
        <v>83.3</v>
      </c>
      <c r="H2010" s="2">
        <f>IF(F2010-77.27&lt;=0,0,IF(F2010-77.27&lt;=1,1,2))</f>
        <v>2</v>
      </c>
      <c r="I2010">
        <v>92.1</v>
      </c>
      <c r="J2010">
        <v>77.099999999999994</v>
      </c>
      <c r="K2010">
        <v>84.3</v>
      </c>
      <c r="L2010">
        <v>60.3</v>
      </c>
      <c r="M2010">
        <v>47.2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11.4</v>
      </c>
      <c r="W2010">
        <v>269.7</v>
      </c>
      <c r="X2010">
        <v>1010.8</v>
      </c>
      <c r="Y2010">
        <v>0</v>
      </c>
      <c r="Z2010">
        <v>6.2</v>
      </c>
      <c r="AA2010">
        <v>0</v>
      </c>
      <c r="AB2010">
        <v>0</v>
      </c>
      <c r="AC2010">
        <v>0</v>
      </c>
      <c r="AD2010">
        <v>0</v>
      </c>
      <c r="AE2010" t="s">
        <v>6101</v>
      </c>
      <c r="AF2010" t="s">
        <v>6102</v>
      </c>
      <c r="AG2010">
        <v>0.2</v>
      </c>
      <c r="AH2010" t="s">
        <v>330</v>
      </c>
      <c r="AI2010" t="s">
        <v>37</v>
      </c>
      <c r="AJ2010" t="s">
        <v>331</v>
      </c>
    </row>
    <row r="2011" spans="1:36" x14ac:dyDescent="0.25">
      <c r="A2011" t="s">
        <v>32</v>
      </c>
      <c r="B2011" t="s">
        <v>6103</v>
      </c>
      <c r="C2011">
        <f>YEAR(B2011)</f>
        <v>2005</v>
      </c>
      <c r="D2011">
        <v>84.3</v>
      </c>
      <c r="E2011">
        <v>69.900000000000006</v>
      </c>
      <c r="F2011">
        <v>77.900000000000006</v>
      </c>
      <c r="H2011" s="2">
        <f>IF(F2011-77.27&lt;=0,0,IF(F2011-77.27&lt;=1,1,2))</f>
        <v>1</v>
      </c>
      <c r="I2011">
        <v>86.6</v>
      </c>
      <c r="J2011">
        <v>69.900000000000006</v>
      </c>
      <c r="K2011">
        <v>78.7</v>
      </c>
      <c r="L2011">
        <v>63.8</v>
      </c>
      <c r="M2011">
        <v>63.2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24.2</v>
      </c>
      <c r="W2011">
        <v>304.5</v>
      </c>
      <c r="X2011">
        <v>1009.7</v>
      </c>
      <c r="Y2011">
        <v>30</v>
      </c>
      <c r="Z2011">
        <v>6.5</v>
      </c>
      <c r="AA2011">
        <v>0</v>
      </c>
      <c r="AB2011">
        <v>0</v>
      </c>
      <c r="AC2011">
        <v>0</v>
      </c>
      <c r="AD2011">
        <v>0</v>
      </c>
      <c r="AE2011" t="s">
        <v>6104</v>
      </c>
      <c r="AF2011" t="s">
        <v>6105</v>
      </c>
      <c r="AG2011">
        <v>0.23</v>
      </c>
      <c r="AH2011" t="s">
        <v>36</v>
      </c>
      <c r="AI2011" t="s">
        <v>37</v>
      </c>
      <c r="AJ2011" t="s">
        <v>38</v>
      </c>
    </row>
    <row r="2012" spans="1:36" x14ac:dyDescent="0.25">
      <c r="A2012" t="s">
        <v>32</v>
      </c>
      <c r="B2012" t="s">
        <v>6106</v>
      </c>
      <c r="C2012">
        <f>YEAR(B2012)</f>
        <v>2005</v>
      </c>
      <c r="D2012">
        <v>82.5</v>
      </c>
      <c r="E2012">
        <v>68.099999999999994</v>
      </c>
      <c r="F2012">
        <v>77.3</v>
      </c>
      <c r="H2012" s="2">
        <f>IF(F2012-77.27&lt;=0,0,IF(F2012-77.27&lt;=1,1,2))</f>
        <v>1</v>
      </c>
      <c r="I2012">
        <v>86.4</v>
      </c>
      <c r="J2012">
        <v>68.099999999999994</v>
      </c>
      <c r="K2012">
        <v>78.2</v>
      </c>
      <c r="L2012">
        <v>64</v>
      </c>
      <c r="M2012">
        <v>64.3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25.3</v>
      </c>
      <c r="W2012">
        <v>298.60000000000002</v>
      </c>
      <c r="X2012">
        <v>1009</v>
      </c>
      <c r="Y2012">
        <v>30</v>
      </c>
      <c r="Z2012">
        <v>6.6</v>
      </c>
      <c r="AA2012">
        <v>0</v>
      </c>
      <c r="AB2012">
        <v>0</v>
      </c>
      <c r="AC2012">
        <v>0</v>
      </c>
      <c r="AD2012">
        <v>0</v>
      </c>
      <c r="AE2012" t="s">
        <v>6107</v>
      </c>
      <c r="AF2012" t="s">
        <v>6108</v>
      </c>
      <c r="AG2012">
        <v>0.25</v>
      </c>
      <c r="AH2012" t="s">
        <v>36</v>
      </c>
      <c r="AI2012" t="s">
        <v>37</v>
      </c>
      <c r="AJ2012" t="s">
        <v>38</v>
      </c>
    </row>
    <row r="2013" spans="1:36" x14ac:dyDescent="0.25">
      <c r="A2013" t="s">
        <v>32</v>
      </c>
      <c r="B2013" t="s">
        <v>6109</v>
      </c>
      <c r="C2013">
        <f>YEAR(B2013)</f>
        <v>2005</v>
      </c>
      <c r="D2013">
        <v>82.5</v>
      </c>
      <c r="E2013">
        <v>75.3</v>
      </c>
      <c r="F2013">
        <v>77.599999999999994</v>
      </c>
      <c r="H2013" s="2">
        <f>IF(F2013-77.27&lt;=0,0,IF(F2013-77.27&lt;=1,1,2))</f>
        <v>1</v>
      </c>
      <c r="I2013">
        <v>83</v>
      </c>
      <c r="J2013">
        <v>75.3</v>
      </c>
      <c r="K2013">
        <v>77.8</v>
      </c>
      <c r="L2013">
        <v>64.3</v>
      </c>
      <c r="M2013">
        <v>64.400000000000006</v>
      </c>
      <c r="O2013">
        <v>3.9E-2</v>
      </c>
      <c r="P2013">
        <v>100</v>
      </c>
      <c r="Q2013">
        <v>4.17</v>
      </c>
      <c r="R2013" t="s">
        <v>40</v>
      </c>
      <c r="S2013">
        <v>0</v>
      </c>
      <c r="T2013">
        <v>0</v>
      </c>
      <c r="U2013">
        <v>0</v>
      </c>
      <c r="V2013">
        <v>21.9</v>
      </c>
      <c r="W2013">
        <v>312.5</v>
      </c>
      <c r="X2013">
        <v>1011.1</v>
      </c>
      <c r="Y2013">
        <v>44.2</v>
      </c>
      <c r="Z2013">
        <v>6.8</v>
      </c>
      <c r="AA2013">
        <v>0</v>
      </c>
      <c r="AB2013">
        <v>0</v>
      </c>
      <c r="AC2013">
        <v>0</v>
      </c>
      <c r="AD2013">
        <v>0</v>
      </c>
      <c r="AE2013" t="s">
        <v>6110</v>
      </c>
      <c r="AF2013" t="s">
        <v>6111</v>
      </c>
      <c r="AG2013">
        <v>0.3</v>
      </c>
      <c r="AH2013" t="s">
        <v>56</v>
      </c>
      <c r="AI2013" t="s">
        <v>78</v>
      </c>
      <c r="AJ2013" t="s">
        <v>40</v>
      </c>
    </row>
    <row r="2014" spans="1:36" x14ac:dyDescent="0.25">
      <c r="A2014" t="s">
        <v>32</v>
      </c>
      <c r="B2014" t="s">
        <v>6112</v>
      </c>
      <c r="C2014">
        <f>YEAR(B2014)</f>
        <v>2005</v>
      </c>
      <c r="D2014">
        <v>80.7</v>
      </c>
      <c r="E2014">
        <v>75.3</v>
      </c>
      <c r="F2014">
        <v>78</v>
      </c>
      <c r="H2014" s="2">
        <f>IF(F2014-77.27&lt;=0,0,IF(F2014-77.27&lt;=1,1,2))</f>
        <v>1</v>
      </c>
      <c r="I2014">
        <v>82.4</v>
      </c>
      <c r="J2014">
        <v>75.3</v>
      </c>
      <c r="K2014">
        <v>78.400000000000006</v>
      </c>
      <c r="L2014">
        <v>63.5</v>
      </c>
      <c r="M2014">
        <v>61.6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20.8</v>
      </c>
      <c r="W2014">
        <v>318.2</v>
      </c>
      <c r="X2014">
        <v>1012.4</v>
      </c>
      <c r="Y2014">
        <v>33.5</v>
      </c>
      <c r="Z2014">
        <v>6.8</v>
      </c>
      <c r="AA2014">
        <v>0</v>
      </c>
      <c r="AB2014">
        <v>0</v>
      </c>
      <c r="AC2014">
        <v>0</v>
      </c>
      <c r="AD2014">
        <v>0</v>
      </c>
      <c r="AE2014" t="s">
        <v>6113</v>
      </c>
      <c r="AF2014" t="s">
        <v>6114</v>
      </c>
      <c r="AG2014">
        <v>0.33</v>
      </c>
      <c r="AH2014" t="s">
        <v>36</v>
      </c>
      <c r="AI2014" t="s">
        <v>37</v>
      </c>
      <c r="AJ2014" t="s">
        <v>38</v>
      </c>
    </row>
    <row r="2015" spans="1:36" x14ac:dyDescent="0.25">
      <c r="A2015" t="s">
        <v>32</v>
      </c>
      <c r="B2015" t="s">
        <v>6115</v>
      </c>
      <c r="C2015">
        <f>YEAR(B2015)</f>
        <v>2005</v>
      </c>
      <c r="D2015">
        <v>82.5</v>
      </c>
      <c r="E2015">
        <v>75.3</v>
      </c>
      <c r="F2015">
        <v>78.8</v>
      </c>
      <c r="H2015" s="2">
        <f>IF(F2015-77.27&lt;=0,0,IF(F2015-77.27&lt;=1,1,2))</f>
        <v>2</v>
      </c>
      <c r="I2015">
        <v>85.5</v>
      </c>
      <c r="J2015">
        <v>75.3</v>
      </c>
      <c r="K2015">
        <v>79.400000000000006</v>
      </c>
      <c r="L2015">
        <v>61.5</v>
      </c>
      <c r="M2015">
        <v>55.7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18.3</v>
      </c>
      <c r="W2015">
        <v>308.10000000000002</v>
      </c>
      <c r="X2015">
        <v>1012.6</v>
      </c>
      <c r="Y2015">
        <v>30</v>
      </c>
      <c r="Z2015">
        <v>6.7</v>
      </c>
      <c r="AA2015">
        <v>0</v>
      </c>
      <c r="AB2015">
        <v>0</v>
      </c>
      <c r="AC2015">
        <v>0</v>
      </c>
      <c r="AD2015">
        <v>0</v>
      </c>
      <c r="AE2015" t="s">
        <v>6116</v>
      </c>
      <c r="AF2015" t="s">
        <v>6117</v>
      </c>
      <c r="AG2015">
        <v>0.36</v>
      </c>
      <c r="AH2015" t="s">
        <v>36</v>
      </c>
      <c r="AI2015" t="s">
        <v>37</v>
      </c>
      <c r="AJ2015" t="s">
        <v>38</v>
      </c>
    </row>
    <row r="2016" spans="1:36" x14ac:dyDescent="0.25">
      <c r="A2016" t="s">
        <v>32</v>
      </c>
      <c r="B2016" t="s">
        <v>6118</v>
      </c>
      <c r="C2016">
        <f>YEAR(B2016)</f>
        <v>2005</v>
      </c>
      <c r="D2016">
        <v>84.3</v>
      </c>
      <c r="E2016">
        <v>69.900000000000006</v>
      </c>
      <c r="F2016">
        <v>78.599999999999994</v>
      </c>
      <c r="H2016" s="2">
        <f>IF(F2016-77.27&lt;=0,0,IF(F2016-77.27&lt;=1,1,2))</f>
        <v>2</v>
      </c>
      <c r="I2016">
        <v>89.8</v>
      </c>
      <c r="J2016">
        <v>69.900000000000006</v>
      </c>
      <c r="K2016">
        <v>80.3</v>
      </c>
      <c r="L2016">
        <v>62.6</v>
      </c>
      <c r="M2016">
        <v>58.3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16.100000000000001</v>
      </c>
      <c r="W2016">
        <v>315.5</v>
      </c>
      <c r="X2016">
        <v>1012.3</v>
      </c>
      <c r="Y2016">
        <v>0</v>
      </c>
      <c r="Z2016">
        <v>6.2</v>
      </c>
      <c r="AA2016">
        <v>0</v>
      </c>
      <c r="AB2016">
        <v>0</v>
      </c>
      <c r="AC2016">
        <v>0</v>
      </c>
      <c r="AD2016">
        <v>0</v>
      </c>
      <c r="AE2016" t="s">
        <v>6119</v>
      </c>
      <c r="AF2016" t="s">
        <v>6120</v>
      </c>
      <c r="AG2016">
        <v>0.4</v>
      </c>
      <c r="AH2016" t="s">
        <v>330</v>
      </c>
      <c r="AI2016" t="s">
        <v>37</v>
      </c>
      <c r="AJ2016" t="s">
        <v>331</v>
      </c>
    </row>
    <row r="2017" spans="1:36" x14ac:dyDescent="0.25">
      <c r="A2017" t="s">
        <v>32</v>
      </c>
      <c r="B2017" t="s">
        <v>6121</v>
      </c>
      <c r="C2017">
        <f>YEAR(B2017)</f>
        <v>2005</v>
      </c>
      <c r="D2017">
        <v>87.9</v>
      </c>
      <c r="E2017">
        <v>73.5</v>
      </c>
      <c r="F2017">
        <v>82.3</v>
      </c>
      <c r="H2017" s="2">
        <f>IF(F2017-77.27&lt;=0,0,IF(F2017-77.27&lt;=1,1,2))</f>
        <v>2</v>
      </c>
      <c r="I2017">
        <v>89.5</v>
      </c>
      <c r="J2017">
        <v>73.5</v>
      </c>
      <c r="K2017">
        <v>82.7</v>
      </c>
      <c r="L2017">
        <v>61.1</v>
      </c>
      <c r="M2017">
        <v>49.2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20.8</v>
      </c>
      <c r="W2017">
        <v>310.10000000000002</v>
      </c>
      <c r="X2017">
        <v>1014.4</v>
      </c>
      <c r="Y2017">
        <v>0</v>
      </c>
      <c r="Z2017">
        <v>6.2</v>
      </c>
      <c r="AA2017">
        <v>0</v>
      </c>
      <c r="AB2017">
        <v>0</v>
      </c>
      <c r="AC2017">
        <v>0</v>
      </c>
      <c r="AD2017">
        <v>0</v>
      </c>
      <c r="AE2017" t="s">
        <v>6122</v>
      </c>
      <c r="AF2017" t="s">
        <v>6123</v>
      </c>
      <c r="AG2017">
        <v>0.43</v>
      </c>
      <c r="AH2017" t="s">
        <v>330</v>
      </c>
      <c r="AI2017" t="s">
        <v>37</v>
      </c>
      <c r="AJ2017" t="s">
        <v>331</v>
      </c>
    </row>
    <row r="2018" spans="1:36" x14ac:dyDescent="0.25">
      <c r="A2018" t="s">
        <v>32</v>
      </c>
      <c r="B2018" t="s">
        <v>6124</v>
      </c>
      <c r="C2018">
        <f>YEAR(B2018)</f>
        <v>2005</v>
      </c>
      <c r="D2018">
        <v>91.5</v>
      </c>
      <c r="E2018">
        <v>73.5</v>
      </c>
      <c r="F2018">
        <v>82.5</v>
      </c>
      <c r="H2018" s="2">
        <f>IF(F2018-77.27&lt;=0,0,IF(F2018-77.27&lt;=1,1,2))</f>
        <v>2</v>
      </c>
      <c r="I2018">
        <v>92.9</v>
      </c>
      <c r="J2018">
        <v>73.5</v>
      </c>
      <c r="K2018">
        <v>82.5</v>
      </c>
      <c r="L2018">
        <v>58.5</v>
      </c>
      <c r="M2018">
        <v>45.8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8.1</v>
      </c>
      <c r="W2018">
        <v>114.1</v>
      </c>
      <c r="X2018">
        <v>1011.7</v>
      </c>
      <c r="Y2018">
        <v>0</v>
      </c>
      <c r="Z2018">
        <v>6.2</v>
      </c>
      <c r="AA2018">
        <v>0</v>
      </c>
      <c r="AB2018">
        <v>0</v>
      </c>
      <c r="AC2018">
        <v>0</v>
      </c>
      <c r="AD2018">
        <v>0</v>
      </c>
      <c r="AE2018" t="s">
        <v>6125</v>
      </c>
      <c r="AF2018" t="s">
        <v>6126</v>
      </c>
      <c r="AG2018">
        <v>0.46</v>
      </c>
      <c r="AH2018" t="s">
        <v>330</v>
      </c>
      <c r="AI2018" t="s">
        <v>37</v>
      </c>
      <c r="AJ2018" t="s">
        <v>331</v>
      </c>
    </row>
    <row r="2019" spans="1:36" x14ac:dyDescent="0.25">
      <c r="A2019" t="s">
        <v>32</v>
      </c>
      <c r="B2019" t="s">
        <v>6127</v>
      </c>
      <c r="C2019">
        <f>YEAR(B2019)</f>
        <v>2005</v>
      </c>
      <c r="D2019">
        <v>86.1</v>
      </c>
      <c r="E2019">
        <v>73.5</v>
      </c>
      <c r="F2019">
        <v>79.400000000000006</v>
      </c>
      <c r="H2019" s="2">
        <f>IF(F2019-77.27&lt;=0,0,IF(F2019-77.27&lt;=1,1,2))</f>
        <v>2</v>
      </c>
      <c r="I2019">
        <v>92.1</v>
      </c>
      <c r="J2019">
        <v>73.5</v>
      </c>
      <c r="K2019">
        <v>82.2</v>
      </c>
      <c r="L2019">
        <v>66.8</v>
      </c>
      <c r="M2019">
        <v>66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12.8</v>
      </c>
      <c r="W2019">
        <v>308.3</v>
      </c>
      <c r="X2019">
        <v>1007.6</v>
      </c>
      <c r="Y2019">
        <v>30</v>
      </c>
      <c r="Z2019">
        <v>6.3</v>
      </c>
      <c r="AA2019">
        <v>0</v>
      </c>
      <c r="AB2019">
        <v>0</v>
      </c>
      <c r="AC2019">
        <v>0</v>
      </c>
      <c r="AD2019">
        <v>0</v>
      </c>
      <c r="AE2019" t="s">
        <v>6128</v>
      </c>
      <c r="AF2019" t="s">
        <v>6129</v>
      </c>
      <c r="AG2019">
        <v>0.5</v>
      </c>
      <c r="AH2019" t="s">
        <v>36</v>
      </c>
      <c r="AI2019" t="s">
        <v>37</v>
      </c>
      <c r="AJ2019" t="s">
        <v>38</v>
      </c>
    </row>
    <row r="2020" spans="1:36" x14ac:dyDescent="0.25">
      <c r="A2020" t="s">
        <v>32</v>
      </c>
      <c r="B2020" t="s">
        <v>6130</v>
      </c>
      <c r="C2020">
        <f>YEAR(B2020)</f>
        <v>2005</v>
      </c>
      <c r="D2020">
        <v>84.3</v>
      </c>
      <c r="E2020">
        <v>71.7</v>
      </c>
      <c r="F2020">
        <v>78.900000000000006</v>
      </c>
      <c r="H2020" s="2">
        <f>IF(F2020-77.27&lt;=0,0,IF(F2020-77.27&lt;=1,1,2))</f>
        <v>2</v>
      </c>
      <c r="I2020">
        <v>91.1</v>
      </c>
      <c r="J2020">
        <v>71.7</v>
      </c>
      <c r="K2020">
        <v>81.599999999999994</v>
      </c>
      <c r="L2020">
        <v>70.400000000000006</v>
      </c>
      <c r="M2020">
        <v>75.7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13.9</v>
      </c>
      <c r="W2020">
        <v>333.7</v>
      </c>
      <c r="X2020">
        <v>1007</v>
      </c>
      <c r="Y2020">
        <v>30</v>
      </c>
      <c r="Z2020">
        <v>6.2</v>
      </c>
      <c r="AA2020">
        <v>0</v>
      </c>
      <c r="AB2020">
        <v>0</v>
      </c>
      <c r="AC2020">
        <v>0</v>
      </c>
      <c r="AD2020">
        <v>0</v>
      </c>
      <c r="AE2020" t="s">
        <v>6131</v>
      </c>
      <c r="AF2020" t="s">
        <v>6132</v>
      </c>
      <c r="AG2020">
        <v>0.53</v>
      </c>
      <c r="AH2020" t="s">
        <v>36</v>
      </c>
      <c r="AI2020" t="s">
        <v>37</v>
      </c>
      <c r="AJ2020" t="s">
        <v>38</v>
      </c>
    </row>
    <row r="2021" spans="1:36" x14ac:dyDescent="0.25">
      <c r="A2021" t="s">
        <v>32</v>
      </c>
      <c r="B2021" t="s">
        <v>6133</v>
      </c>
      <c r="C2021">
        <f>YEAR(B2021)</f>
        <v>2005</v>
      </c>
      <c r="D2021">
        <v>84.3</v>
      </c>
      <c r="E2021">
        <v>71.7</v>
      </c>
      <c r="F2021">
        <v>79.400000000000006</v>
      </c>
      <c r="H2021" s="2">
        <f>IF(F2021-77.27&lt;=0,0,IF(F2021-77.27&lt;=1,1,2))</f>
        <v>2</v>
      </c>
      <c r="I2021">
        <v>91.1</v>
      </c>
      <c r="J2021">
        <v>71.7</v>
      </c>
      <c r="K2021">
        <v>81.8</v>
      </c>
      <c r="L2021">
        <v>70.5</v>
      </c>
      <c r="M2021">
        <v>75.099999999999994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19.5</v>
      </c>
      <c r="W2021">
        <v>321.5</v>
      </c>
      <c r="X2021">
        <v>1008.9</v>
      </c>
      <c r="Y2021">
        <v>30</v>
      </c>
      <c r="Z2021">
        <v>6.6</v>
      </c>
      <c r="AA2021">
        <v>0</v>
      </c>
      <c r="AB2021">
        <v>0</v>
      </c>
      <c r="AC2021">
        <v>0</v>
      </c>
      <c r="AD2021">
        <v>0</v>
      </c>
      <c r="AE2021" t="s">
        <v>6134</v>
      </c>
      <c r="AF2021" t="s">
        <v>6135</v>
      </c>
      <c r="AG2021">
        <v>0.56999999999999995</v>
      </c>
      <c r="AH2021" t="s">
        <v>36</v>
      </c>
      <c r="AI2021" t="s">
        <v>37</v>
      </c>
      <c r="AJ2021" t="s">
        <v>38</v>
      </c>
    </row>
    <row r="2022" spans="1:36" x14ac:dyDescent="0.25">
      <c r="A2022" t="s">
        <v>32</v>
      </c>
      <c r="B2022" t="s">
        <v>6136</v>
      </c>
      <c r="C2022">
        <f>YEAR(B2022)</f>
        <v>2005</v>
      </c>
      <c r="D2022">
        <v>86.1</v>
      </c>
      <c r="E2022">
        <v>69.900000000000006</v>
      </c>
      <c r="F2022">
        <v>77.599999999999994</v>
      </c>
      <c r="H2022" s="2">
        <f>IF(F2022-77.27&lt;=0,0,IF(F2022-77.27&lt;=1,1,2))</f>
        <v>1</v>
      </c>
      <c r="I2022">
        <v>89.8</v>
      </c>
      <c r="J2022">
        <v>69.900000000000006</v>
      </c>
      <c r="K2022">
        <v>79.2</v>
      </c>
      <c r="L2022">
        <v>65.2</v>
      </c>
      <c r="M2022">
        <v>66.400000000000006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21.9</v>
      </c>
      <c r="W2022">
        <v>301.3</v>
      </c>
      <c r="X2022">
        <v>1008.8</v>
      </c>
      <c r="Y2022">
        <v>30</v>
      </c>
      <c r="Z2022">
        <v>6.5</v>
      </c>
      <c r="AA2022">
        <v>0</v>
      </c>
      <c r="AB2022">
        <v>0</v>
      </c>
      <c r="AC2022">
        <v>0</v>
      </c>
      <c r="AD2022">
        <v>0</v>
      </c>
      <c r="AE2022" t="s">
        <v>6137</v>
      </c>
      <c r="AF2022" t="s">
        <v>6138</v>
      </c>
      <c r="AG2022">
        <v>0.6</v>
      </c>
      <c r="AH2022" t="s">
        <v>36</v>
      </c>
      <c r="AI2022" t="s">
        <v>37</v>
      </c>
      <c r="AJ2022" t="s">
        <v>38</v>
      </c>
    </row>
    <row r="2023" spans="1:36" x14ac:dyDescent="0.25">
      <c r="A2023" t="s">
        <v>32</v>
      </c>
      <c r="B2023" t="s">
        <v>6139</v>
      </c>
      <c r="C2023">
        <f>YEAR(B2023)</f>
        <v>2005</v>
      </c>
      <c r="D2023">
        <v>86.1</v>
      </c>
      <c r="E2023">
        <v>68.099999999999994</v>
      </c>
      <c r="F2023">
        <v>78.7</v>
      </c>
      <c r="H2023" s="2">
        <f>IF(F2023-77.27&lt;=0,0,IF(F2023-77.27&lt;=1,1,2))</f>
        <v>2</v>
      </c>
      <c r="I2023">
        <v>91.1</v>
      </c>
      <c r="J2023">
        <v>68.099999999999994</v>
      </c>
      <c r="K2023">
        <v>80.900000000000006</v>
      </c>
      <c r="L2023">
        <v>62.6</v>
      </c>
      <c r="M2023">
        <v>58.6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11.4</v>
      </c>
      <c r="W2023">
        <v>298.39999999999998</v>
      </c>
      <c r="X2023">
        <v>1008.6</v>
      </c>
      <c r="Y2023">
        <v>30</v>
      </c>
      <c r="Z2023">
        <v>6.4</v>
      </c>
      <c r="AA2023">
        <v>0</v>
      </c>
      <c r="AB2023">
        <v>0</v>
      </c>
      <c r="AC2023">
        <v>0</v>
      </c>
      <c r="AD2023">
        <v>0</v>
      </c>
      <c r="AE2023" t="s">
        <v>6140</v>
      </c>
      <c r="AF2023" t="s">
        <v>6141</v>
      </c>
      <c r="AG2023">
        <v>0.63</v>
      </c>
      <c r="AH2023" t="s">
        <v>36</v>
      </c>
      <c r="AI2023" t="s">
        <v>37</v>
      </c>
      <c r="AJ2023" t="s">
        <v>38</v>
      </c>
    </row>
    <row r="2024" spans="1:36" x14ac:dyDescent="0.25">
      <c r="A2024" t="s">
        <v>32</v>
      </c>
      <c r="B2024" t="s">
        <v>6142</v>
      </c>
      <c r="C2024">
        <f>YEAR(B2024)</f>
        <v>2005</v>
      </c>
      <c r="D2024">
        <v>86.1</v>
      </c>
      <c r="E2024">
        <v>73.5</v>
      </c>
      <c r="F2024">
        <v>81.5</v>
      </c>
      <c r="H2024" s="2">
        <f>IF(F2024-77.27&lt;=0,0,IF(F2024-77.27&lt;=1,1,2))</f>
        <v>2</v>
      </c>
      <c r="I2024">
        <v>87.6</v>
      </c>
      <c r="J2024">
        <v>73.5</v>
      </c>
      <c r="K2024">
        <v>82.4</v>
      </c>
      <c r="L2024">
        <v>64.5</v>
      </c>
      <c r="M2024">
        <v>57.6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20.8</v>
      </c>
      <c r="W2024">
        <v>309.8</v>
      </c>
      <c r="X2024">
        <v>1010.5</v>
      </c>
      <c r="Y2024">
        <v>30</v>
      </c>
      <c r="Z2024">
        <v>6.5</v>
      </c>
      <c r="AA2024">
        <v>0</v>
      </c>
      <c r="AB2024">
        <v>0</v>
      </c>
      <c r="AC2024">
        <v>0</v>
      </c>
      <c r="AD2024">
        <v>0</v>
      </c>
      <c r="AE2024" t="s">
        <v>6143</v>
      </c>
      <c r="AF2024" t="s">
        <v>6144</v>
      </c>
      <c r="AG2024">
        <v>0.67</v>
      </c>
      <c r="AH2024" t="s">
        <v>36</v>
      </c>
      <c r="AI2024" t="s">
        <v>37</v>
      </c>
      <c r="AJ2024" t="s">
        <v>38</v>
      </c>
    </row>
    <row r="2025" spans="1:36" x14ac:dyDescent="0.25">
      <c r="A2025" t="s">
        <v>32</v>
      </c>
      <c r="B2025" t="s">
        <v>6145</v>
      </c>
      <c r="C2025">
        <f>YEAR(B2025)</f>
        <v>2005</v>
      </c>
      <c r="D2025">
        <v>86.1</v>
      </c>
      <c r="E2025">
        <v>77.099999999999994</v>
      </c>
      <c r="F2025">
        <v>81.7</v>
      </c>
      <c r="H2025" s="2">
        <f>IF(F2025-77.27&lt;=0,0,IF(F2025-77.27&lt;=1,1,2))</f>
        <v>2</v>
      </c>
      <c r="I2025">
        <v>85.8</v>
      </c>
      <c r="J2025">
        <v>77.099999999999994</v>
      </c>
      <c r="K2025">
        <v>81.599999999999994</v>
      </c>
      <c r="L2025">
        <v>58.8</v>
      </c>
      <c r="M2025">
        <v>46.3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20.8</v>
      </c>
      <c r="W2025">
        <v>305.7</v>
      </c>
      <c r="X2025">
        <v>1010.8</v>
      </c>
      <c r="Y2025">
        <v>30</v>
      </c>
      <c r="Z2025">
        <v>6.3</v>
      </c>
      <c r="AA2025">
        <v>0</v>
      </c>
      <c r="AB2025">
        <v>0</v>
      </c>
      <c r="AC2025">
        <v>0</v>
      </c>
      <c r="AD2025">
        <v>0</v>
      </c>
      <c r="AE2025" t="s">
        <v>6146</v>
      </c>
      <c r="AF2025" t="s">
        <v>6147</v>
      </c>
      <c r="AG2025">
        <v>0.7</v>
      </c>
      <c r="AH2025" t="s">
        <v>36</v>
      </c>
      <c r="AI2025" t="s">
        <v>37</v>
      </c>
      <c r="AJ2025" t="s">
        <v>38</v>
      </c>
    </row>
    <row r="2026" spans="1:36" x14ac:dyDescent="0.25">
      <c r="A2026" t="s">
        <v>32</v>
      </c>
      <c r="B2026" t="s">
        <v>6148</v>
      </c>
      <c r="C2026">
        <f>YEAR(B2026)</f>
        <v>2005</v>
      </c>
      <c r="D2026">
        <v>84.3</v>
      </c>
      <c r="E2026">
        <v>78.900000000000006</v>
      </c>
      <c r="F2026">
        <v>80.8</v>
      </c>
      <c r="H2026" s="2">
        <f>IF(F2026-77.27&lt;=0,0,IF(F2026-77.27&lt;=1,1,2))</f>
        <v>2</v>
      </c>
      <c r="I2026">
        <v>87.6</v>
      </c>
      <c r="J2026">
        <v>78.900000000000006</v>
      </c>
      <c r="K2026">
        <v>81.7</v>
      </c>
      <c r="L2026">
        <v>62.4</v>
      </c>
      <c r="M2026">
        <v>53.9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21.9</v>
      </c>
      <c r="W2026">
        <v>316.5</v>
      </c>
      <c r="X2026">
        <v>1010.3</v>
      </c>
      <c r="Y2026">
        <v>30</v>
      </c>
      <c r="Z2026">
        <v>6.5</v>
      </c>
      <c r="AA2026">
        <v>0</v>
      </c>
      <c r="AB2026">
        <v>0</v>
      </c>
      <c r="AC2026">
        <v>0</v>
      </c>
      <c r="AD2026">
        <v>0</v>
      </c>
      <c r="AE2026" t="s">
        <v>6149</v>
      </c>
      <c r="AF2026" t="s">
        <v>6150</v>
      </c>
      <c r="AG2026">
        <v>0.75</v>
      </c>
      <c r="AH2026" t="s">
        <v>36</v>
      </c>
      <c r="AI2026" t="s">
        <v>37</v>
      </c>
      <c r="AJ2026" t="s">
        <v>38</v>
      </c>
    </row>
    <row r="2027" spans="1:36" x14ac:dyDescent="0.25">
      <c r="A2027" t="s">
        <v>32</v>
      </c>
      <c r="B2027" t="s">
        <v>6151</v>
      </c>
      <c r="C2027">
        <f>YEAR(B2027)</f>
        <v>2005</v>
      </c>
      <c r="D2027">
        <v>82.5</v>
      </c>
      <c r="E2027">
        <v>78.900000000000006</v>
      </c>
      <c r="F2027">
        <v>79.900000000000006</v>
      </c>
      <c r="H2027" s="2">
        <f>IF(F2027-77.27&lt;=0,0,IF(F2027-77.27&lt;=1,1,2))</f>
        <v>2</v>
      </c>
      <c r="I2027">
        <v>86.4</v>
      </c>
      <c r="J2027">
        <v>78.900000000000006</v>
      </c>
      <c r="K2027">
        <v>81</v>
      </c>
      <c r="L2027">
        <v>67.3</v>
      </c>
      <c r="M2027">
        <v>65.599999999999994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23</v>
      </c>
      <c r="W2027">
        <v>304.7</v>
      </c>
      <c r="X2027">
        <v>1008.3</v>
      </c>
      <c r="Y2027">
        <v>30</v>
      </c>
      <c r="Z2027">
        <v>6.6</v>
      </c>
      <c r="AA2027">
        <v>0</v>
      </c>
      <c r="AB2027">
        <v>0</v>
      </c>
      <c r="AC2027">
        <v>0</v>
      </c>
      <c r="AD2027">
        <v>0</v>
      </c>
      <c r="AE2027" t="s">
        <v>6152</v>
      </c>
      <c r="AF2027" t="s">
        <v>6153</v>
      </c>
      <c r="AG2027">
        <v>0.77</v>
      </c>
      <c r="AH2027" t="s">
        <v>36</v>
      </c>
      <c r="AI2027" t="s">
        <v>37</v>
      </c>
      <c r="AJ2027" t="s">
        <v>38</v>
      </c>
    </row>
    <row r="2028" spans="1:36" x14ac:dyDescent="0.25">
      <c r="A2028" t="s">
        <v>32</v>
      </c>
      <c r="B2028" t="s">
        <v>6154</v>
      </c>
      <c r="C2028">
        <f>YEAR(B2028)</f>
        <v>2005</v>
      </c>
      <c r="D2028">
        <v>84.3</v>
      </c>
      <c r="E2028">
        <v>80.7</v>
      </c>
      <c r="F2028">
        <v>82.1</v>
      </c>
      <c r="H2028" s="2">
        <f>IF(F2028-77.27&lt;=0,0,IF(F2028-77.27&lt;=1,1,2))</f>
        <v>2</v>
      </c>
      <c r="I2028">
        <v>87.6</v>
      </c>
      <c r="J2028">
        <v>82.4</v>
      </c>
      <c r="K2028">
        <v>84.3</v>
      </c>
      <c r="L2028">
        <v>66.099999999999994</v>
      </c>
      <c r="M2028">
        <v>58.5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23</v>
      </c>
      <c r="W2028">
        <v>310.5</v>
      </c>
      <c r="X2028">
        <v>1006.8</v>
      </c>
      <c r="Y2028">
        <v>37.299999999999997</v>
      </c>
      <c r="Z2028">
        <v>6.5</v>
      </c>
      <c r="AA2028">
        <v>0</v>
      </c>
      <c r="AB2028">
        <v>0</v>
      </c>
      <c r="AC2028">
        <v>0</v>
      </c>
      <c r="AD2028">
        <v>0</v>
      </c>
      <c r="AE2028" t="s">
        <v>6155</v>
      </c>
      <c r="AF2028" t="s">
        <v>6156</v>
      </c>
      <c r="AG2028">
        <v>0.8</v>
      </c>
      <c r="AH2028" t="s">
        <v>36</v>
      </c>
      <c r="AI2028" t="s">
        <v>37</v>
      </c>
      <c r="AJ2028" t="s">
        <v>38</v>
      </c>
    </row>
    <row r="2029" spans="1:36" x14ac:dyDescent="0.25">
      <c r="A2029" t="s">
        <v>32</v>
      </c>
      <c r="B2029" t="s">
        <v>6157</v>
      </c>
      <c r="C2029">
        <f>YEAR(B2029)</f>
        <v>2005</v>
      </c>
      <c r="D2029">
        <v>86.1</v>
      </c>
      <c r="E2029">
        <v>78.900000000000006</v>
      </c>
      <c r="F2029">
        <v>82.3</v>
      </c>
      <c r="H2029" s="2">
        <f>IF(F2029-77.27&lt;=0,0,IF(F2029-77.27&lt;=1,1,2))</f>
        <v>2</v>
      </c>
      <c r="I2029">
        <v>87.6</v>
      </c>
      <c r="J2029">
        <v>78.900000000000006</v>
      </c>
      <c r="K2029">
        <v>83.9</v>
      </c>
      <c r="L2029">
        <v>65</v>
      </c>
      <c r="M2029">
        <v>56.3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21.9</v>
      </c>
      <c r="W2029">
        <v>309.3</v>
      </c>
      <c r="X2029">
        <v>1007.5</v>
      </c>
      <c r="Y2029">
        <v>33.299999999999997</v>
      </c>
      <c r="Z2029">
        <v>6.7</v>
      </c>
      <c r="AA2029">
        <v>0</v>
      </c>
      <c r="AB2029">
        <v>0</v>
      </c>
      <c r="AC2029">
        <v>0</v>
      </c>
      <c r="AD2029">
        <v>0</v>
      </c>
      <c r="AE2029" t="s">
        <v>6158</v>
      </c>
      <c r="AF2029" t="s">
        <v>6159</v>
      </c>
      <c r="AG2029">
        <v>0.84</v>
      </c>
      <c r="AH2029" t="s">
        <v>36</v>
      </c>
      <c r="AI2029" t="s">
        <v>37</v>
      </c>
      <c r="AJ2029" t="s">
        <v>38</v>
      </c>
    </row>
    <row r="2030" spans="1:36" x14ac:dyDescent="0.25">
      <c r="A2030" t="s">
        <v>32</v>
      </c>
      <c r="B2030" t="s">
        <v>6160</v>
      </c>
      <c r="C2030">
        <f>YEAR(B2030)</f>
        <v>2005</v>
      </c>
      <c r="D2030">
        <v>89.7</v>
      </c>
      <c r="E2030">
        <v>71.7</v>
      </c>
      <c r="F2030">
        <v>82.1</v>
      </c>
      <c r="H2030" s="2">
        <f>IF(F2030-77.27&lt;=0,0,IF(F2030-77.27&lt;=1,1,2))</f>
        <v>2</v>
      </c>
      <c r="I2030">
        <v>90.5</v>
      </c>
      <c r="J2030">
        <v>71.7</v>
      </c>
      <c r="K2030">
        <v>82.7</v>
      </c>
      <c r="L2030">
        <v>62.2</v>
      </c>
      <c r="M2030">
        <v>52.1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18.3</v>
      </c>
      <c r="W2030">
        <v>296.7</v>
      </c>
      <c r="X2030">
        <v>1008.6</v>
      </c>
      <c r="Y2030">
        <v>0</v>
      </c>
      <c r="Z2030">
        <v>6.2</v>
      </c>
      <c r="AA2030">
        <v>0</v>
      </c>
      <c r="AB2030">
        <v>0</v>
      </c>
      <c r="AC2030">
        <v>0</v>
      </c>
      <c r="AD2030">
        <v>0</v>
      </c>
      <c r="AE2030" t="s">
        <v>6161</v>
      </c>
      <c r="AF2030" t="s">
        <v>6162</v>
      </c>
      <c r="AG2030">
        <v>0.87</v>
      </c>
      <c r="AH2030" t="s">
        <v>330</v>
      </c>
      <c r="AI2030" t="s">
        <v>37</v>
      </c>
      <c r="AJ2030" t="s">
        <v>331</v>
      </c>
    </row>
    <row r="2031" spans="1:36" x14ac:dyDescent="0.25">
      <c r="A2031" t="s">
        <v>32</v>
      </c>
      <c r="B2031" t="s">
        <v>6163</v>
      </c>
      <c r="C2031">
        <f>YEAR(B2031)</f>
        <v>2005</v>
      </c>
      <c r="D2031">
        <v>87.9</v>
      </c>
      <c r="E2031">
        <v>80.7</v>
      </c>
      <c r="F2031">
        <v>84.3</v>
      </c>
      <c r="H2031" s="2">
        <f>IF(F2031-77.27&lt;=0,0,IF(F2031-77.27&lt;=1,1,2))</f>
        <v>2</v>
      </c>
      <c r="I2031">
        <v>91.6</v>
      </c>
      <c r="J2031">
        <v>81.900000000000006</v>
      </c>
      <c r="K2031">
        <v>86.4</v>
      </c>
      <c r="L2031">
        <v>65.3</v>
      </c>
      <c r="M2031">
        <v>53.3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21.9</v>
      </c>
      <c r="W2031">
        <v>309.8</v>
      </c>
      <c r="X2031">
        <v>1008.7</v>
      </c>
      <c r="Y2031">
        <v>30</v>
      </c>
      <c r="Z2031">
        <v>6.4</v>
      </c>
      <c r="AA2031">
        <v>0</v>
      </c>
      <c r="AB2031">
        <v>0</v>
      </c>
      <c r="AC2031">
        <v>0</v>
      </c>
      <c r="AD2031">
        <v>0</v>
      </c>
      <c r="AE2031" t="s">
        <v>6164</v>
      </c>
      <c r="AF2031" t="s">
        <v>6165</v>
      </c>
      <c r="AG2031">
        <v>0.91</v>
      </c>
      <c r="AH2031" t="s">
        <v>36</v>
      </c>
      <c r="AI2031" t="s">
        <v>37</v>
      </c>
      <c r="AJ2031" t="s">
        <v>38</v>
      </c>
    </row>
    <row r="2032" spans="1:36" x14ac:dyDescent="0.25">
      <c r="A2032" t="s">
        <v>32</v>
      </c>
      <c r="B2032" t="s">
        <v>6166</v>
      </c>
      <c r="C2032">
        <f>YEAR(B2032)</f>
        <v>2005</v>
      </c>
      <c r="D2032">
        <v>86.1</v>
      </c>
      <c r="E2032">
        <v>78.900000000000006</v>
      </c>
      <c r="F2032">
        <v>82.7</v>
      </c>
      <c r="H2032" s="2">
        <f>IF(F2032-77.27&lt;=0,0,IF(F2032-77.27&lt;=1,1,2))</f>
        <v>2</v>
      </c>
      <c r="I2032">
        <v>90.8</v>
      </c>
      <c r="J2032">
        <v>78.900000000000006</v>
      </c>
      <c r="K2032">
        <v>86.1</v>
      </c>
      <c r="L2032">
        <v>68.7</v>
      </c>
      <c r="M2032">
        <v>62.7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24.2</v>
      </c>
      <c r="W2032">
        <v>314.8</v>
      </c>
      <c r="X2032">
        <v>1008.7</v>
      </c>
      <c r="Y2032">
        <v>0</v>
      </c>
      <c r="Z2032">
        <v>6.2</v>
      </c>
      <c r="AA2032">
        <v>0</v>
      </c>
      <c r="AB2032">
        <v>0</v>
      </c>
      <c r="AC2032">
        <v>0</v>
      </c>
      <c r="AD2032">
        <v>0</v>
      </c>
      <c r="AE2032" t="s">
        <v>6167</v>
      </c>
      <c r="AF2032" t="s">
        <v>6168</v>
      </c>
      <c r="AG2032">
        <v>0.94</v>
      </c>
      <c r="AH2032" t="s">
        <v>330</v>
      </c>
      <c r="AI2032" t="s">
        <v>37</v>
      </c>
      <c r="AJ2032" t="s">
        <v>331</v>
      </c>
    </row>
    <row r="2033" spans="1:36" x14ac:dyDescent="0.25">
      <c r="A2033" t="s">
        <v>32</v>
      </c>
      <c r="B2033" t="s">
        <v>6169</v>
      </c>
      <c r="C2033">
        <f>YEAR(B2033)</f>
        <v>2005</v>
      </c>
      <c r="D2033">
        <v>89.7</v>
      </c>
      <c r="E2033">
        <v>73.5</v>
      </c>
      <c r="F2033">
        <v>82.6</v>
      </c>
      <c r="H2033" s="2">
        <f>IF(F2033-77.27&lt;=0,0,IF(F2033-77.27&lt;=1,1,2))</f>
        <v>2</v>
      </c>
      <c r="I2033">
        <v>92.1</v>
      </c>
      <c r="J2033">
        <v>73.5</v>
      </c>
      <c r="K2033">
        <v>84</v>
      </c>
      <c r="L2033">
        <v>64.400000000000006</v>
      </c>
      <c r="M2033">
        <v>54.8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17.2</v>
      </c>
      <c r="W2033">
        <v>298</v>
      </c>
      <c r="X2033">
        <v>1006.1</v>
      </c>
      <c r="Y2033">
        <v>0</v>
      </c>
      <c r="Z2033">
        <v>6.2</v>
      </c>
      <c r="AA2033">
        <v>0</v>
      </c>
      <c r="AB2033">
        <v>0</v>
      </c>
      <c r="AC2033">
        <v>0</v>
      </c>
      <c r="AD2033">
        <v>0</v>
      </c>
      <c r="AE2033" t="s">
        <v>6170</v>
      </c>
      <c r="AF2033" t="s">
        <v>6171</v>
      </c>
      <c r="AG2033">
        <v>0.97</v>
      </c>
      <c r="AH2033" t="s">
        <v>330</v>
      </c>
      <c r="AI2033" t="s">
        <v>37</v>
      </c>
      <c r="AJ2033" t="s">
        <v>331</v>
      </c>
    </row>
    <row r="2034" spans="1:36" x14ac:dyDescent="0.25">
      <c r="A2034" t="s">
        <v>32</v>
      </c>
      <c r="B2034" t="s">
        <v>6172</v>
      </c>
      <c r="C2034">
        <f>YEAR(B2034)</f>
        <v>2005</v>
      </c>
      <c r="D2034">
        <v>84.3</v>
      </c>
      <c r="E2034">
        <v>73.5</v>
      </c>
      <c r="F2034">
        <v>80.2</v>
      </c>
      <c r="H2034" s="2">
        <f>IF(F2034-77.27&lt;=0,0,IF(F2034-77.27&lt;=1,1,2))</f>
        <v>2</v>
      </c>
      <c r="I2034">
        <v>88.6</v>
      </c>
      <c r="J2034">
        <v>73.5</v>
      </c>
      <c r="K2034">
        <v>81.400000000000006</v>
      </c>
      <c r="L2034">
        <v>63.8</v>
      </c>
      <c r="M2034">
        <v>57.9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23</v>
      </c>
      <c r="W2034">
        <v>305.2</v>
      </c>
      <c r="X2034">
        <v>1003.8</v>
      </c>
      <c r="Y2034">
        <v>30</v>
      </c>
      <c r="Z2034">
        <v>6.5</v>
      </c>
      <c r="AA2034">
        <v>0</v>
      </c>
      <c r="AB2034">
        <v>0</v>
      </c>
      <c r="AC2034">
        <v>0</v>
      </c>
      <c r="AD2034">
        <v>0</v>
      </c>
      <c r="AE2034" t="s">
        <v>6173</v>
      </c>
      <c r="AF2034" t="s">
        <v>6174</v>
      </c>
      <c r="AG2034">
        <v>0</v>
      </c>
      <c r="AH2034" t="s">
        <v>36</v>
      </c>
      <c r="AI2034" t="s">
        <v>37</v>
      </c>
      <c r="AJ2034" t="s">
        <v>38</v>
      </c>
    </row>
    <row r="2035" spans="1:36" x14ac:dyDescent="0.25">
      <c r="A2035" t="s">
        <v>32</v>
      </c>
      <c r="B2035" t="s">
        <v>6175</v>
      </c>
      <c r="C2035">
        <f>YEAR(B2035)</f>
        <v>2005</v>
      </c>
      <c r="D2035">
        <v>84.3</v>
      </c>
      <c r="E2035">
        <v>73.5</v>
      </c>
      <c r="F2035">
        <v>78.5</v>
      </c>
      <c r="H2035" s="2">
        <f>IF(F2035-77.27&lt;=0,0,IF(F2035-77.27&lt;=1,1,2))</f>
        <v>2</v>
      </c>
      <c r="I2035">
        <v>86.4</v>
      </c>
      <c r="J2035">
        <v>73.5</v>
      </c>
      <c r="K2035">
        <v>79.099999999999994</v>
      </c>
      <c r="L2035">
        <v>59.9</v>
      </c>
      <c r="M2035">
        <v>53.3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28.9</v>
      </c>
      <c r="W2035">
        <v>294.10000000000002</v>
      </c>
      <c r="X2035">
        <v>1005.5</v>
      </c>
      <c r="Y2035">
        <v>43.3</v>
      </c>
      <c r="Z2035">
        <v>6.7</v>
      </c>
      <c r="AA2035">
        <v>0</v>
      </c>
      <c r="AB2035">
        <v>0</v>
      </c>
      <c r="AC2035">
        <v>0</v>
      </c>
      <c r="AD2035">
        <v>0</v>
      </c>
      <c r="AE2035" t="s">
        <v>6176</v>
      </c>
      <c r="AF2035" t="s">
        <v>6177</v>
      </c>
      <c r="AG2035">
        <v>0.04</v>
      </c>
      <c r="AH2035" t="s">
        <v>36</v>
      </c>
      <c r="AI2035" t="s">
        <v>174</v>
      </c>
      <c r="AJ2035" t="s">
        <v>38</v>
      </c>
    </row>
    <row r="2036" spans="1:36" x14ac:dyDescent="0.25">
      <c r="A2036" t="s">
        <v>32</v>
      </c>
      <c r="B2036" t="s">
        <v>6178</v>
      </c>
      <c r="C2036">
        <f>YEAR(B2036)</f>
        <v>2005</v>
      </c>
      <c r="D2036">
        <v>84.3</v>
      </c>
      <c r="E2036">
        <v>69.900000000000006</v>
      </c>
      <c r="F2036">
        <v>76.7</v>
      </c>
      <c r="H2036" s="2">
        <f>IF(F2036-77.27&lt;=0,0,IF(F2036-77.27&lt;=1,1,2))</f>
        <v>0</v>
      </c>
      <c r="I2036">
        <v>85.8</v>
      </c>
      <c r="J2036">
        <v>69.900000000000006</v>
      </c>
      <c r="K2036">
        <v>77.5</v>
      </c>
      <c r="L2036">
        <v>64.099999999999994</v>
      </c>
      <c r="M2036">
        <v>65.400000000000006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18.3</v>
      </c>
      <c r="W2036">
        <v>306.7</v>
      </c>
      <c r="X2036">
        <v>1008.1</v>
      </c>
      <c r="Y2036">
        <v>30.8</v>
      </c>
      <c r="Z2036">
        <v>6.8</v>
      </c>
      <c r="AA2036">
        <v>0</v>
      </c>
      <c r="AB2036">
        <v>0</v>
      </c>
      <c r="AC2036">
        <v>0</v>
      </c>
      <c r="AD2036">
        <v>0</v>
      </c>
      <c r="AE2036" t="s">
        <v>6179</v>
      </c>
      <c r="AF2036" t="s">
        <v>6180</v>
      </c>
      <c r="AG2036">
        <v>0.08</v>
      </c>
      <c r="AH2036" t="s">
        <v>36</v>
      </c>
      <c r="AI2036" t="s">
        <v>37</v>
      </c>
      <c r="AJ2036" t="s">
        <v>38</v>
      </c>
    </row>
    <row r="2037" spans="1:36" x14ac:dyDescent="0.25">
      <c r="A2037" t="s">
        <v>32</v>
      </c>
      <c r="B2037" t="s">
        <v>6181</v>
      </c>
      <c r="C2037">
        <f>YEAR(B2037)</f>
        <v>2005</v>
      </c>
      <c r="D2037">
        <v>84.3</v>
      </c>
      <c r="E2037">
        <v>68.099999999999994</v>
      </c>
      <c r="F2037">
        <v>77.400000000000006</v>
      </c>
      <c r="H2037" s="2">
        <f>IF(F2037-77.27&lt;=0,0,IF(F2037-77.27&lt;=1,1,2))</f>
        <v>1</v>
      </c>
      <c r="I2037">
        <v>88.6</v>
      </c>
      <c r="J2037">
        <v>68.099999999999994</v>
      </c>
      <c r="K2037">
        <v>78.599999999999994</v>
      </c>
      <c r="L2037">
        <v>66.3</v>
      </c>
      <c r="M2037">
        <v>69.5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12.8</v>
      </c>
      <c r="W2037">
        <v>73.599999999999994</v>
      </c>
      <c r="X2037">
        <v>1009.4</v>
      </c>
      <c r="Y2037">
        <v>31.9</v>
      </c>
      <c r="Z2037">
        <v>6.7</v>
      </c>
      <c r="AA2037">
        <v>0</v>
      </c>
      <c r="AB2037">
        <v>0</v>
      </c>
      <c r="AC2037">
        <v>0</v>
      </c>
      <c r="AD2037">
        <v>0</v>
      </c>
      <c r="AE2037" t="s">
        <v>6182</v>
      </c>
      <c r="AF2037" t="s">
        <v>6183</v>
      </c>
      <c r="AG2037">
        <v>0.11</v>
      </c>
      <c r="AH2037" t="s">
        <v>36</v>
      </c>
      <c r="AI2037" t="s">
        <v>37</v>
      </c>
      <c r="AJ2037" t="s">
        <v>38</v>
      </c>
    </row>
    <row r="2038" spans="1:36" x14ac:dyDescent="0.25">
      <c r="A2038" t="s">
        <v>32</v>
      </c>
      <c r="B2038" t="s">
        <v>6184</v>
      </c>
      <c r="C2038">
        <f>YEAR(B2038)</f>
        <v>2005</v>
      </c>
      <c r="D2038">
        <v>82.5</v>
      </c>
      <c r="E2038">
        <v>71.7</v>
      </c>
      <c r="F2038">
        <v>77.400000000000006</v>
      </c>
      <c r="H2038" s="2">
        <f>IF(F2038-77.27&lt;=0,0,IF(F2038-77.27&lt;=1,1,2))</f>
        <v>1</v>
      </c>
      <c r="I2038">
        <v>87.4</v>
      </c>
      <c r="J2038">
        <v>71.7</v>
      </c>
      <c r="K2038">
        <v>78.900000000000006</v>
      </c>
      <c r="L2038">
        <v>68.7</v>
      </c>
      <c r="M2038">
        <v>75.099999999999994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23</v>
      </c>
      <c r="W2038">
        <v>309.39999999999998</v>
      </c>
      <c r="X2038">
        <v>1010</v>
      </c>
      <c r="Y2038">
        <v>42</v>
      </c>
      <c r="Z2038">
        <v>6.6</v>
      </c>
      <c r="AA2038">
        <v>0</v>
      </c>
      <c r="AB2038">
        <v>0</v>
      </c>
      <c r="AC2038">
        <v>0</v>
      </c>
      <c r="AD2038">
        <v>0</v>
      </c>
      <c r="AE2038" t="s">
        <v>6185</v>
      </c>
      <c r="AF2038" t="s">
        <v>6186</v>
      </c>
      <c r="AG2038">
        <v>0.15</v>
      </c>
      <c r="AH2038" t="s">
        <v>36</v>
      </c>
      <c r="AI2038" t="s">
        <v>37</v>
      </c>
      <c r="AJ2038" t="s">
        <v>38</v>
      </c>
    </row>
    <row r="2039" spans="1:36" x14ac:dyDescent="0.25">
      <c r="A2039" t="s">
        <v>32</v>
      </c>
      <c r="B2039" t="s">
        <v>6187</v>
      </c>
      <c r="C2039">
        <f>YEAR(B2039)</f>
        <v>2005</v>
      </c>
      <c r="D2039">
        <v>82.5</v>
      </c>
      <c r="E2039">
        <v>75.3</v>
      </c>
      <c r="F2039">
        <v>78.8</v>
      </c>
      <c r="H2039" s="2">
        <f>IF(F2039-77.27&lt;=0,0,IF(F2039-77.27&lt;=1,1,2))</f>
        <v>2</v>
      </c>
      <c r="I2039">
        <v>84.8</v>
      </c>
      <c r="J2039">
        <v>75.3</v>
      </c>
      <c r="K2039">
        <v>79.5</v>
      </c>
      <c r="L2039">
        <v>67</v>
      </c>
      <c r="M2039">
        <v>67.8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24.2</v>
      </c>
      <c r="W2039">
        <v>314</v>
      </c>
      <c r="X2039">
        <v>1011.7</v>
      </c>
      <c r="Y2039">
        <v>39.200000000000003</v>
      </c>
      <c r="Z2039">
        <v>6.8</v>
      </c>
      <c r="AA2039">
        <v>0</v>
      </c>
      <c r="AB2039">
        <v>0</v>
      </c>
      <c r="AC2039">
        <v>0</v>
      </c>
      <c r="AD2039">
        <v>0</v>
      </c>
      <c r="AE2039" t="s">
        <v>6188</v>
      </c>
      <c r="AF2039" t="s">
        <v>6189</v>
      </c>
      <c r="AG2039">
        <v>0.18</v>
      </c>
      <c r="AH2039" t="s">
        <v>36</v>
      </c>
      <c r="AI2039" t="s">
        <v>702</v>
      </c>
      <c r="AJ2039" t="s">
        <v>38</v>
      </c>
    </row>
    <row r="2040" spans="1:36" x14ac:dyDescent="0.25">
      <c r="A2040" t="s">
        <v>32</v>
      </c>
      <c r="B2040" t="s">
        <v>6190</v>
      </c>
      <c r="C2040">
        <f>YEAR(B2040)</f>
        <v>2005</v>
      </c>
      <c r="D2040">
        <v>82.5</v>
      </c>
      <c r="E2040">
        <v>75.3</v>
      </c>
      <c r="F2040">
        <v>79.400000000000006</v>
      </c>
      <c r="H2040" s="2">
        <f>IF(F2040-77.27&lt;=0,0,IF(F2040-77.27&lt;=1,1,2))</f>
        <v>2</v>
      </c>
      <c r="I2040">
        <v>83</v>
      </c>
      <c r="J2040">
        <v>75.3</v>
      </c>
      <c r="K2040">
        <v>79.400000000000006</v>
      </c>
      <c r="L2040">
        <v>57.8</v>
      </c>
      <c r="M2040">
        <v>47.9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21.9</v>
      </c>
      <c r="W2040">
        <v>310.5</v>
      </c>
      <c r="X2040">
        <v>1011.4</v>
      </c>
      <c r="Y2040">
        <v>30</v>
      </c>
      <c r="Z2040">
        <v>6.6</v>
      </c>
      <c r="AA2040">
        <v>0</v>
      </c>
      <c r="AB2040">
        <v>0</v>
      </c>
      <c r="AC2040">
        <v>0</v>
      </c>
      <c r="AD2040">
        <v>0</v>
      </c>
      <c r="AE2040" t="s">
        <v>6191</v>
      </c>
      <c r="AF2040" t="s">
        <v>6192</v>
      </c>
      <c r="AG2040">
        <v>0.21</v>
      </c>
      <c r="AH2040" t="s">
        <v>36</v>
      </c>
      <c r="AI2040" t="s">
        <v>37</v>
      </c>
      <c r="AJ2040" t="s">
        <v>38</v>
      </c>
    </row>
    <row r="2041" spans="1:36" x14ac:dyDescent="0.25">
      <c r="A2041" t="s">
        <v>32</v>
      </c>
      <c r="B2041" t="s">
        <v>6193</v>
      </c>
      <c r="C2041">
        <f>YEAR(B2041)</f>
        <v>2005</v>
      </c>
      <c r="D2041">
        <v>84.3</v>
      </c>
      <c r="E2041">
        <v>69.900000000000006</v>
      </c>
      <c r="F2041">
        <v>79.599999999999994</v>
      </c>
      <c r="H2041" s="2">
        <f>IF(F2041-77.27&lt;=0,0,IF(F2041-77.27&lt;=1,1,2))</f>
        <v>2</v>
      </c>
      <c r="I2041">
        <v>85.8</v>
      </c>
      <c r="J2041">
        <v>69.900000000000006</v>
      </c>
      <c r="K2041">
        <v>80.099999999999994</v>
      </c>
      <c r="L2041">
        <v>60.2</v>
      </c>
      <c r="M2041">
        <v>51.7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19.5</v>
      </c>
      <c r="W2041">
        <v>315.2</v>
      </c>
      <c r="X2041">
        <v>1011.2</v>
      </c>
      <c r="Y2041">
        <v>0</v>
      </c>
      <c r="Z2041">
        <v>6.2</v>
      </c>
      <c r="AA2041">
        <v>0</v>
      </c>
      <c r="AB2041">
        <v>0</v>
      </c>
      <c r="AC2041">
        <v>0</v>
      </c>
      <c r="AD2041">
        <v>0</v>
      </c>
      <c r="AE2041" t="s">
        <v>6194</v>
      </c>
      <c r="AF2041" t="s">
        <v>6195</v>
      </c>
      <c r="AG2041">
        <v>0.25</v>
      </c>
      <c r="AH2041" t="s">
        <v>330</v>
      </c>
      <c r="AI2041" t="s">
        <v>37</v>
      </c>
      <c r="AJ2041" t="s">
        <v>331</v>
      </c>
    </row>
    <row r="2042" spans="1:36" x14ac:dyDescent="0.25">
      <c r="A2042" t="s">
        <v>32</v>
      </c>
      <c r="B2042" t="s">
        <v>6196</v>
      </c>
      <c r="C2042">
        <f>YEAR(B2042)</f>
        <v>2005</v>
      </c>
      <c r="D2042">
        <v>89.7</v>
      </c>
      <c r="E2042">
        <v>71.7</v>
      </c>
      <c r="F2042">
        <v>81.5</v>
      </c>
      <c r="H2042" s="2">
        <f>IF(F2042-77.27&lt;=0,0,IF(F2042-77.27&lt;=1,1,2))</f>
        <v>2</v>
      </c>
      <c r="I2042">
        <v>91.6</v>
      </c>
      <c r="J2042">
        <v>71.7</v>
      </c>
      <c r="K2042">
        <v>82.3</v>
      </c>
      <c r="L2042">
        <v>60.5</v>
      </c>
      <c r="M2042">
        <v>50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15</v>
      </c>
      <c r="W2042">
        <v>311.5</v>
      </c>
      <c r="X2042">
        <v>1010.8</v>
      </c>
      <c r="Y2042">
        <v>0</v>
      </c>
      <c r="Z2042">
        <v>6.2</v>
      </c>
      <c r="AA2042">
        <v>0</v>
      </c>
      <c r="AB2042">
        <v>0</v>
      </c>
      <c r="AC2042">
        <v>0</v>
      </c>
      <c r="AD2042">
        <v>0</v>
      </c>
      <c r="AE2042" t="s">
        <v>6197</v>
      </c>
      <c r="AF2042" t="s">
        <v>6198</v>
      </c>
      <c r="AG2042">
        <v>0.25</v>
      </c>
      <c r="AH2042" t="s">
        <v>330</v>
      </c>
      <c r="AI2042" t="s">
        <v>37</v>
      </c>
      <c r="AJ2042" t="s">
        <v>331</v>
      </c>
    </row>
    <row r="2043" spans="1:36" x14ac:dyDescent="0.25">
      <c r="A2043" t="s">
        <v>32</v>
      </c>
      <c r="B2043" t="s">
        <v>6199</v>
      </c>
      <c r="C2043">
        <f>YEAR(B2043)</f>
        <v>2005</v>
      </c>
      <c r="D2043">
        <v>86.1</v>
      </c>
      <c r="E2043">
        <v>75.3</v>
      </c>
      <c r="F2043">
        <v>81.599999999999994</v>
      </c>
      <c r="H2043" s="2">
        <f>IF(F2043-77.27&lt;=0,0,IF(F2043-77.27&lt;=1,1,2))</f>
        <v>2</v>
      </c>
      <c r="I2043">
        <v>91.1</v>
      </c>
      <c r="J2043">
        <v>75.3</v>
      </c>
      <c r="K2043">
        <v>84</v>
      </c>
      <c r="L2043">
        <v>61.9</v>
      </c>
      <c r="M2043">
        <v>54.2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9.1999999999999993</v>
      </c>
      <c r="W2043">
        <v>137.6</v>
      </c>
      <c r="X2043">
        <v>1008.9</v>
      </c>
      <c r="Y2043">
        <v>0</v>
      </c>
      <c r="Z2043">
        <v>6.2</v>
      </c>
      <c r="AA2043">
        <v>0</v>
      </c>
      <c r="AB2043">
        <v>0</v>
      </c>
      <c r="AC2043">
        <v>0</v>
      </c>
      <c r="AD2043">
        <v>0</v>
      </c>
      <c r="AE2043" t="s">
        <v>6200</v>
      </c>
      <c r="AF2043" t="s">
        <v>6201</v>
      </c>
      <c r="AG2043">
        <v>0.32</v>
      </c>
      <c r="AH2043" t="s">
        <v>330</v>
      </c>
      <c r="AI2043" t="s">
        <v>37</v>
      </c>
      <c r="AJ2043" t="s">
        <v>331</v>
      </c>
    </row>
    <row r="2044" spans="1:36" x14ac:dyDescent="0.25">
      <c r="A2044" t="s">
        <v>32</v>
      </c>
      <c r="B2044" t="s">
        <v>6202</v>
      </c>
      <c r="C2044">
        <f>YEAR(B2044)</f>
        <v>2005</v>
      </c>
      <c r="D2044">
        <v>86.1</v>
      </c>
      <c r="E2044">
        <v>71.7</v>
      </c>
      <c r="F2044">
        <v>79.400000000000006</v>
      </c>
      <c r="H2044" s="2">
        <f>IF(F2044-77.27&lt;=0,0,IF(F2044-77.27&lt;=1,1,2))</f>
        <v>2</v>
      </c>
      <c r="I2044">
        <v>90.8</v>
      </c>
      <c r="J2044">
        <v>71.7</v>
      </c>
      <c r="K2044">
        <v>81.5</v>
      </c>
      <c r="L2044">
        <v>68.5</v>
      </c>
      <c r="M2044">
        <v>70.400000000000006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11.4</v>
      </c>
      <c r="W2044">
        <v>296</v>
      </c>
      <c r="X2044">
        <v>1008.9</v>
      </c>
      <c r="Y2044">
        <v>30</v>
      </c>
      <c r="Z2044">
        <v>6.4</v>
      </c>
      <c r="AA2044">
        <v>0</v>
      </c>
      <c r="AB2044">
        <v>0</v>
      </c>
      <c r="AC2044">
        <v>0</v>
      </c>
      <c r="AD2044">
        <v>0</v>
      </c>
      <c r="AE2044" t="s">
        <v>6203</v>
      </c>
      <c r="AF2044" t="s">
        <v>6204</v>
      </c>
      <c r="AG2044">
        <v>0.35</v>
      </c>
      <c r="AH2044" t="s">
        <v>36</v>
      </c>
      <c r="AI2044" t="s">
        <v>37</v>
      </c>
      <c r="AJ2044" t="s">
        <v>38</v>
      </c>
    </row>
    <row r="2045" spans="1:36" x14ac:dyDescent="0.25">
      <c r="A2045" t="s">
        <v>32</v>
      </c>
      <c r="B2045" t="s">
        <v>6205</v>
      </c>
      <c r="C2045">
        <f>YEAR(B2045)</f>
        <v>2005</v>
      </c>
      <c r="D2045">
        <v>84.3</v>
      </c>
      <c r="E2045">
        <v>69.900000000000006</v>
      </c>
      <c r="F2045">
        <v>78.2</v>
      </c>
      <c r="H2045" s="2">
        <f>IF(F2045-77.27&lt;=0,0,IF(F2045-77.27&lt;=1,1,2))</f>
        <v>1</v>
      </c>
      <c r="I2045">
        <v>89.8</v>
      </c>
      <c r="J2045">
        <v>69.900000000000006</v>
      </c>
      <c r="K2045">
        <v>80.099999999999994</v>
      </c>
      <c r="L2045">
        <v>68.8</v>
      </c>
      <c r="M2045">
        <v>73.599999999999994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11.4</v>
      </c>
      <c r="W2045">
        <v>357.1</v>
      </c>
      <c r="X2045">
        <v>1008.6</v>
      </c>
      <c r="Y2045">
        <v>34.700000000000003</v>
      </c>
      <c r="Z2045">
        <v>6.6</v>
      </c>
      <c r="AA2045">
        <v>0</v>
      </c>
      <c r="AB2045">
        <v>0</v>
      </c>
      <c r="AC2045">
        <v>0</v>
      </c>
      <c r="AD2045">
        <v>0</v>
      </c>
      <c r="AE2045" t="s">
        <v>6206</v>
      </c>
      <c r="AF2045" t="s">
        <v>6207</v>
      </c>
      <c r="AG2045">
        <v>0.38</v>
      </c>
      <c r="AH2045" t="s">
        <v>36</v>
      </c>
      <c r="AI2045" t="s">
        <v>37</v>
      </c>
      <c r="AJ2045" t="s">
        <v>38</v>
      </c>
    </row>
    <row r="2046" spans="1:36" x14ac:dyDescent="0.25">
      <c r="A2046" t="s">
        <v>32</v>
      </c>
      <c r="B2046" t="s">
        <v>6208</v>
      </c>
      <c r="C2046">
        <f>YEAR(B2046)</f>
        <v>2005</v>
      </c>
      <c r="D2046">
        <v>84.3</v>
      </c>
      <c r="E2046">
        <v>69.900000000000006</v>
      </c>
      <c r="F2046">
        <v>77.8</v>
      </c>
      <c r="H2046" s="2">
        <f>IF(F2046-77.27&lt;=0,0,IF(F2046-77.27&lt;=1,1,2))</f>
        <v>1</v>
      </c>
      <c r="I2046">
        <v>88.6</v>
      </c>
      <c r="J2046">
        <v>69.900000000000006</v>
      </c>
      <c r="K2046">
        <v>78.8</v>
      </c>
      <c r="L2046">
        <v>65.3</v>
      </c>
      <c r="M2046">
        <v>66.7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20.8</v>
      </c>
      <c r="W2046">
        <v>310.10000000000002</v>
      </c>
      <c r="X2046">
        <v>1008.3</v>
      </c>
      <c r="Y2046">
        <v>35.5</v>
      </c>
      <c r="Z2046">
        <v>6.8</v>
      </c>
      <c r="AA2046">
        <v>0</v>
      </c>
      <c r="AB2046">
        <v>0</v>
      </c>
      <c r="AC2046">
        <v>0</v>
      </c>
      <c r="AD2046">
        <v>0</v>
      </c>
      <c r="AE2046" t="s">
        <v>6209</v>
      </c>
      <c r="AF2046" t="s">
        <v>6210</v>
      </c>
      <c r="AG2046">
        <v>0.42</v>
      </c>
      <c r="AH2046" t="s">
        <v>36</v>
      </c>
      <c r="AI2046" t="s">
        <v>37</v>
      </c>
      <c r="AJ2046" t="s">
        <v>38</v>
      </c>
    </row>
    <row r="2047" spans="1:36" x14ac:dyDescent="0.25">
      <c r="A2047" t="s">
        <v>32</v>
      </c>
      <c r="B2047" t="s">
        <v>6211</v>
      </c>
      <c r="C2047">
        <f>YEAR(B2047)</f>
        <v>2005</v>
      </c>
      <c r="D2047">
        <v>82.5</v>
      </c>
      <c r="E2047">
        <v>68.099999999999994</v>
      </c>
      <c r="F2047">
        <v>76.900000000000006</v>
      </c>
      <c r="H2047" s="2">
        <f>IF(F2047-77.27&lt;=0,0,IF(F2047-77.27&lt;=1,1,2))</f>
        <v>0</v>
      </c>
      <c r="I2047">
        <v>86.4</v>
      </c>
      <c r="J2047">
        <v>68.099999999999994</v>
      </c>
      <c r="K2047">
        <v>78</v>
      </c>
      <c r="L2047">
        <v>61.2</v>
      </c>
      <c r="M2047">
        <v>59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18.3</v>
      </c>
      <c r="W2047">
        <v>310.60000000000002</v>
      </c>
      <c r="X2047">
        <v>1010.2</v>
      </c>
      <c r="Y2047">
        <v>30</v>
      </c>
      <c r="Z2047">
        <v>6.4</v>
      </c>
      <c r="AA2047">
        <v>0</v>
      </c>
      <c r="AB2047">
        <v>0</v>
      </c>
      <c r="AC2047">
        <v>0</v>
      </c>
      <c r="AD2047">
        <v>0</v>
      </c>
      <c r="AE2047" t="s">
        <v>6212</v>
      </c>
      <c r="AF2047" t="s">
        <v>6213</v>
      </c>
      <c r="AG2047">
        <v>0.45</v>
      </c>
      <c r="AH2047" t="s">
        <v>36</v>
      </c>
      <c r="AI2047" t="s">
        <v>37</v>
      </c>
      <c r="AJ2047" t="s">
        <v>38</v>
      </c>
    </row>
    <row r="2048" spans="1:36" x14ac:dyDescent="0.25">
      <c r="A2048" t="s">
        <v>32</v>
      </c>
      <c r="B2048" t="s">
        <v>6214</v>
      </c>
      <c r="C2048">
        <f>YEAR(B2048)</f>
        <v>2005</v>
      </c>
      <c r="D2048">
        <v>82.5</v>
      </c>
      <c r="E2048">
        <v>69.900000000000006</v>
      </c>
      <c r="F2048">
        <v>76.3</v>
      </c>
      <c r="H2048" s="2">
        <f>IF(F2048-77.27&lt;=0,0,IF(F2048-77.27&lt;=1,1,2))</f>
        <v>0</v>
      </c>
      <c r="I2048">
        <v>86.4</v>
      </c>
      <c r="J2048">
        <v>69.900000000000006</v>
      </c>
      <c r="K2048">
        <v>77.5</v>
      </c>
      <c r="L2048">
        <v>67.099999999999994</v>
      </c>
      <c r="M2048">
        <v>74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12.8</v>
      </c>
      <c r="W2048">
        <v>307.3</v>
      </c>
      <c r="X2048">
        <v>1013.1</v>
      </c>
      <c r="Y2048">
        <v>0</v>
      </c>
      <c r="Z2048">
        <v>6.2</v>
      </c>
      <c r="AA2048">
        <v>0</v>
      </c>
      <c r="AB2048">
        <v>0</v>
      </c>
      <c r="AC2048">
        <v>0</v>
      </c>
      <c r="AD2048">
        <v>0</v>
      </c>
      <c r="AE2048" t="s">
        <v>6215</v>
      </c>
      <c r="AF2048" t="s">
        <v>6216</v>
      </c>
      <c r="AG2048">
        <v>0.5</v>
      </c>
      <c r="AH2048" t="s">
        <v>330</v>
      </c>
      <c r="AI2048" t="s">
        <v>37</v>
      </c>
      <c r="AJ2048" t="s">
        <v>331</v>
      </c>
    </row>
    <row r="2049" spans="1:36" x14ac:dyDescent="0.25">
      <c r="A2049" t="s">
        <v>32</v>
      </c>
      <c r="B2049" t="s">
        <v>6217</v>
      </c>
      <c r="C2049">
        <f>YEAR(B2049)</f>
        <v>2005</v>
      </c>
      <c r="D2049">
        <v>84.3</v>
      </c>
      <c r="E2049">
        <v>69.900000000000006</v>
      </c>
      <c r="F2049">
        <v>76.900000000000006</v>
      </c>
      <c r="H2049" s="2">
        <f>IF(F2049-77.27&lt;=0,0,IF(F2049-77.27&lt;=1,1,2))</f>
        <v>0</v>
      </c>
      <c r="I2049">
        <v>88.5</v>
      </c>
      <c r="J2049">
        <v>69.900000000000006</v>
      </c>
      <c r="K2049">
        <v>78.2</v>
      </c>
      <c r="L2049">
        <v>61.8</v>
      </c>
      <c r="M2049">
        <v>60.3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20.8</v>
      </c>
      <c r="W2049">
        <v>300</v>
      </c>
      <c r="X2049">
        <v>1011</v>
      </c>
      <c r="Y2049">
        <v>30</v>
      </c>
      <c r="Z2049">
        <v>6.4</v>
      </c>
      <c r="AA2049">
        <v>0</v>
      </c>
      <c r="AB2049">
        <v>0</v>
      </c>
      <c r="AC2049">
        <v>0</v>
      </c>
      <c r="AD2049">
        <v>0</v>
      </c>
      <c r="AE2049" t="s">
        <v>6218</v>
      </c>
      <c r="AF2049" t="s">
        <v>6219</v>
      </c>
      <c r="AG2049">
        <v>0.52</v>
      </c>
      <c r="AH2049" t="s">
        <v>36</v>
      </c>
      <c r="AI2049" t="s">
        <v>37</v>
      </c>
      <c r="AJ2049" t="s">
        <v>38</v>
      </c>
    </row>
    <row r="2050" spans="1:36" x14ac:dyDescent="0.25">
      <c r="A2050" t="s">
        <v>32</v>
      </c>
      <c r="B2050" t="s">
        <v>6220</v>
      </c>
      <c r="C2050">
        <f>YEAR(B2050)</f>
        <v>2005</v>
      </c>
      <c r="D2050">
        <v>84.3</v>
      </c>
      <c r="E2050">
        <v>69.900000000000006</v>
      </c>
      <c r="F2050">
        <v>78.400000000000006</v>
      </c>
      <c r="H2050" s="2">
        <f>IF(F2050-77.27&lt;=0,0,IF(F2050-77.27&lt;=1,1,2))</f>
        <v>2</v>
      </c>
      <c r="I2050">
        <v>87.6</v>
      </c>
      <c r="J2050">
        <v>69.900000000000006</v>
      </c>
      <c r="K2050">
        <v>79.3</v>
      </c>
      <c r="L2050">
        <v>63.6</v>
      </c>
      <c r="M2050">
        <v>61.4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15</v>
      </c>
      <c r="W2050">
        <v>298.89999999999998</v>
      </c>
      <c r="X2050">
        <v>1010.8</v>
      </c>
      <c r="Y2050">
        <v>30</v>
      </c>
      <c r="Z2050">
        <v>6.5</v>
      </c>
      <c r="AA2050">
        <v>0</v>
      </c>
      <c r="AB2050">
        <v>0</v>
      </c>
      <c r="AC2050">
        <v>0</v>
      </c>
      <c r="AD2050">
        <v>0</v>
      </c>
      <c r="AE2050" t="s">
        <v>6221</v>
      </c>
      <c r="AF2050" t="s">
        <v>6222</v>
      </c>
      <c r="AG2050">
        <v>0.55000000000000004</v>
      </c>
      <c r="AH2050" t="s">
        <v>36</v>
      </c>
      <c r="AI2050" t="s">
        <v>37</v>
      </c>
      <c r="AJ2050" t="s">
        <v>38</v>
      </c>
    </row>
    <row r="2051" spans="1:36" x14ac:dyDescent="0.25">
      <c r="A2051" t="s">
        <v>32</v>
      </c>
      <c r="B2051" t="s">
        <v>6223</v>
      </c>
      <c r="C2051">
        <f>YEAR(B2051)</f>
        <v>2005</v>
      </c>
      <c r="D2051">
        <v>84.3</v>
      </c>
      <c r="E2051">
        <v>77.099999999999994</v>
      </c>
      <c r="F2051">
        <v>80.7</v>
      </c>
      <c r="H2051" s="2">
        <f>IF(F2051-77.27&lt;=0,0,IF(F2051-77.27&lt;=1,1,2))</f>
        <v>2</v>
      </c>
      <c r="I2051">
        <v>87.6</v>
      </c>
      <c r="J2051">
        <v>77.099999999999994</v>
      </c>
      <c r="K2051">
        <v>82.1</v>
      </c>
      <c r="L2051">
        <v>65.5</v>
      </c>
      <c r="M2051">
        <v>60.3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12.8</v>
      </c>
      <c r="W2051">
        <v>323.5</v>
      </c>
      <c r="X2051">
        <v>1010.5</v>
      </c>
      <c r="Y2051">
        <v>30</v>
      </c>
      <c r="Z2051">
        <v>6.3</v>
      </c>
      <c r="AA2051">
        <v>0</v>
      </c>
      <c r="AB2051">
        <v>0</v>
      </c>
      <c r="AC2051">
        <v>0</v>
      </c>
      <c r="AD2051">
        <v>0</v>
      </c>
      <c r="AE2051" t="s">
        <v>6224</v>
      </c>
      <c r="AF2051" t="s">
        <v>6225</v>
      </c>
      <c r="AG2051">
        <v>0.59</v>
      </c>
      <c r="AH2051" t="s">
        <v>36</v>
      </c>
      <c r="AI2051" t="s">
        <v>37</v>
      </c>
      <c r="AJ2051" t="s">
        <v>38</v>
      </c>
    </row>
    <row r="2052" spans="1:36" x14ac:dyDescent="0.25">
      <c r="A2052" t="s">
        <v>32</v>
      </c>
      <c r="B2052" t="s">
        <v>6226</v>
      </c>
      <c r="C2052">
        <f>YEAR(B2052)</f>
        <v>2005</v>
      </c>
      <c r="D2052">
        <v>87.9</v>
      </c>
      <c r="E2052">
        <v>71.7</v>
      </c>
      <c r="F2052">
        <v>79.7</v>
      </c>
      <c r="H2052" s="2">
        <f>IF(F2052-77.27&lt;=0,0,IF(F2052-77.27&lt;=1,1,2))</f>
        <v>2</v>
      </c>
      <c r="I2052">
        <v>87.6</v>
      </c>
      <c r="J2052">
        <v>71.7</v>
      </c>
      <c r="K2052">
        <v>80.400000000000006</v>
      </c>
      <c r="L2052">
        <v>64.2</v>
      </c>
      <c r="M2052">
        <v>60.9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24.2</v>
      </c>
      <c r="W2052">
        <v>301.39999999999998</v>
      </c>
      <c r="X2052">
        <v>1009.4</v>
      </c>
      <c r="Y2052">
        <v>30</v>
      </c>
      <c r="Z2052">
        <v>6.3</v>
      </c>
      <c r="AA2052">
        <v>0</v>
      </c>
      <c r="AB2052">
        <v>0</v>
      </c>
      <c r="AC2052">
        <v>0</v>
      </c>
      <c r="AD2052">
        <v>0</v>
      </c>
      <c r="AE2052" t="s">
        <v>6227</v>
      </c>
      <c r="AF2052" t="s">
        <v>6228</v>
      </c>
      <c r="AG2052">
        <v>0.62</v>
      </c>
      <c r="AH2052" t="s">
        <v>36</v>
      </c>
      <c r="AI2052" t="s">
        <v>37</v>
      </c>
      <c r="AJ2052" t="s">
        <v>38</v>
      </c>
    </row>
    <row r="2053" spans="1:36" x14ac:dyDescent="0.25">
      <c r="A2053" t="s">
        <v>32</v>
      </c>
      <c r="B2053" t="s">
        <v>6229</v>
      </c>
      <c r="C2053">
        <f>YEAR(B2053)</f>
        <v>2005</v>
      </c>
      <c r="D2053">
        <v>82.5</v>
      </c>
      <c r="E2053">
        <v>69.900000000000006</v>
      </c>
      <c r="F2053">
        <v>77.900000000000006</v>
      </c>
      <c r="H2053" s="2">
        <f>IF(F2053-77.27&lt;=0,0,IF(F2053-77.27&lt;=1,1,2))</f>
        <v>1</v>
      </c>
      <c r="I2053">
        <v>85.5</v>
      </c>
      <c r="J2053">
        <v>69.900000000000006</v>
      </c>
      <c r="K2053">
        <v>78.8</v>
      </c>
      <c r="L2053">
        <v>65.2</v>
      </c>
      <c r="M2053">
        <v>65.8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24.2</v>
      </c>
      <c r="W2053">
        <v>300.7</v>
      </c>
      <c r="X2053">
        <v>1009.4</v>
      </c>
      <c r="Y2053">
        <v>33.1</v>
      </c>
      <c r="Z2053">
        <v>6.5</v>
      </c>
      <c r="AA2053">
        <v>0</v>
      </c>
      <c r="AB2053">
        <v>0</v>
      </c>
      <c r="AC2053">
        <v>0</v>
      </c>
      <c r="AD2053">
        <v>0</v>
      </c>
      <c r="AE2053" t="s">
        <v>6230</v>
      </c>
      <c r="AF2053" t="s">
        <v>6231</v>
      </c>
      <c r="AG2053">
        <v>0.65</v>
      </c>
      <c r="AH2053" t="s">
        <v>36</v>
      </c>
      <c r="AI2053" t="s">
        <v>37</v>
      </c>
      <c r="AJ2053" t="s">
        <v>38</v>
      </c>
    </row>
    <row r="2054" spans="1:36" x14ac:dyDescent="0.25">
      <c r="A2054" t="s">
        <v>32</v>
      </c>
      <c r="B2054" t="s">
        <v>6232</v>
      </c>
      <c r="C2054">
        <f>YEAR(B2054)</f>
        <v>2005</v>
      </c>
      <c r="D2054">
        <v>82.5</v>
      </c>
      <c r="E2054">
        <v>68.099999999999994</v>
      </c>
      <c r="F2054">
        <v>76.5</v>
      </c>
      <c r="H2054" s="2">
        <f>IF(F2054-77.27&lt;=0,0,IF(F2054-77.27&lt;=1,1,2))</f>
        <v>0</v>
      </c>
      <c r="I2054">
        <v>85.5</v>
      </c>
      <c r="J2054">
        <v>68.099999999999994</v>
      </c>
      <c r="K2054">
        <v>77.2</v>
      </c>
      <c r="L2054">
        <v>64.400000000000006</v>
      </c>
      <c r="M2054">
        <v>67.3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12.8</v>
      </c>
      <c r="W2054">
        <v>322.60000000000002</v>
      </c>
      <c r="X2054">
        <v>1010.7</v>
      </c>
      <c r="Y2054">
        <v>30</v>
      </c>
      <c r="Z2054">
        <v>6.6</v>
      </c>
      <c r="AA2054">
        <v>0</v>
      </c>
      <c r="AB2054">
        <v>0</v>
      </c>
      <c r="AC2054">
        <v>0</v>
      </c>
      <c r="AD2054">
        <v>0</v>
      </c>
      <c r="AE2054" t="s">
        <v>6233</v>
      </c>
      <c r="AF2054" t="s">
        <v>6234</v>
      </c>
      <c r="AG2054">
        <v>0.69</v>
      </c>
      <c r="AH2054" t="s">
        <v>36</v>
      </c>
      <c r="AI2054" t="s">
        <v>37</v>
      </c>
      <c r="AJ2054" t="s">
        <v>38</v>
      </c>
    </row>
    <row r="2055" spans="1:36" x14ac:dyDescent="0.25">
      <c r="A2055" t="s">
        <v>32</v>
      </c>
      <c r="B2055" t="s">
        <v>6235</v>
      </c>
      <c r="C2055">
        <f>YEAR(B2055)</f>
        <v>2005</v>
      </c>
      <c r="D2055">
        <v>82.5</v>
      </c>
      <c r="E2055">
        <v>68.099999999999994</v>
      </c>
      <c r="F2055">
        <v>77</v>
      </c>
      <c r="H2055" s="2">
        <f>IF(F2055-77.27&lt;=0,0,IF(F2055-77.27&lt;=1,1,2))</f>
        <v>0</v>
      </c>
      <c r="I2055">
        <v>84.8</v>
      </c>
      <c r="J2055">
        <v>68.099999999999994</v>
      </c>
      <c r="K2055">
        <v>77.8</v>
      </c>
      <c r="L2055">
        <v>66.2</v>
      </c>
      <c r="M2055">
        <v>70.099999999999994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17.2</v>
      </c>
      <c r="W2055">
        <v>305.5</v>
      </c>
      <c r="X2055">
        <v>1011.7</v>
      </c>
      <c r="Y2055">
        <v>30</v>
      </c>
      <c r="Z2055">
        <v>6.8</v>
      </c>
      <c r="AA2055">
        <v>0</v>
      </c>
      <c r="AB2055">
        <v>0</v>
      </c>
      <c r="AC2055">
        <v>0</v>
      </c>
      <c r="AD2055">
        <v>0</v>
      </c>
      <c r="AE2055" t="s">
        <v>6236</v>
      </c>
      <c r="AF2055" t="s">
        <v>6237</v>
      </c>
      <c r="AG2055">
        <v>0.75</v>
      </c>
      <c r="AH2055" t="s">
        <v>36</v>
      </c>
      <c r="AI2055" t="s">
        <v>37</v>
      </c>
      <c r="AJ2055" t="s">
        <v>38</v>
      </c>
    </row>
    <row r="2056" spans="1:36" x14ac:dyDescent="0.25">
      <c r="A2056" t="s">
        <v>32</v>
      </c>
      <c r="B2056" t="s">
        <v>6238</v>
      </c>
      <c r="C2056">
        <f>YEAR(B2056)</f>
        <v>2005</v>
      </c>
      <c r="D2056">
        <v>84.3</v>
      </c>
      <c r="E2056">
        <v>73.5</v>
      </c>
      <c r="F2056">
        <v>79.3</v>
      </c>
      <c r="H2056" s="2">
        <f>IF(F2056-77.27&lt;=0,0,IF(F2056-77.27&lt;=1,1,2))</f>
        <v>2</v>
      </c>
      <c r="I2056">
        <v>85.8</v>
      </c>
      <c r="J2056">
        <v>73.5</v>
      </c>
      <c r="K2056">
        <v>80.2</v>
      </c>
      <c r="L2056">
        <v>65.099999999999994</v>
      </c>
      <c r="M2056">
        <v>62.2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20.8</v>
      </c>
      <c r="W2056">
        <v>301.5</v>
      </c>
      <c r="X2056">
        <v>1012.8</v>
      </c>
      <c r="Y2056">
        <v>30</v>
      </c>
      <c r="Z2056">
        <v>6.8</v>
      </c>
      <c r="AA2056">
        <v>0</v>
      </c>
      <c r="AB2056">
        <v>0</v>
      </c>
      <c r="AC2056">
        <v>0</v>
      </c>
      <c r="AD2056">
        <v>0</v>
      </c>
      <c r="AE2056" t="s">
        <v>6239</v>
      </c>
      <c r="AF2056" t="s">
        <v>6240</v>
      </c>
      <c r="AG2056">
        <v>0.75</v>
      </c>
      <c r="AH2056" t="s">
        <v>36</v>
      </c>
      <c r="AI2056" t="s">
        <v>37</v>
      </c>
      <c r="AJ2056" t="s">
        <v>38</v>
      </c>
    </row>
    <row r="2057" spans="1:36" x14ac:dyDescent="0.25">
      <c r="A2057" t="s">
        <v>32</v>
      </c>
      <c r="B2057" t="s">
        <v>6241</v>
      </c>
      <c r="C2057">
        <f>YEAR(B2057)</f>
        <v>2005</v>
      </c>
      <c r="D2057">
        <v>82.5</v>
      </c>
      <c r="E2057">
        <v>77.099999999999994</v>
      </c>
      <c r="F2057">
        <v>79.3</v>
      </c>
      <c r="H2057" s="2">
        <f>IF(F2057-77.27&lt;=0,0,IF(F2057-77.27&lt;=1,1,2))</f>
        <v>2</v>
      </c>
      <c r="I2057">
        <v>86.4</v>
      </c>
      <c r="J2057">
        <v>77.099999999999994</v>
      </c>
      <c r="K2057">
        <v>80.400000000000006</v>
      </c>
      <c r="L2057">
        <v>65.5</v>
      </c>
      <c r="M2057">
        <v>63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18.3</v>
      </c>
      <c r="W2057">
        <v>308.2</v>
      </c>
      <c r="X2057">
        <v>1013.3</v>
      </c>
      <c r="Y2057">
        <v>30</v>
      </c>
      <c r="Z2057">
        <v>6.7</v>
      </c>
      <c r="AA2057">
        <v>0</v>
      </c>
      <c r="AB2057">
        <v>0</v>
      </c>
      <c r="AC2057">
        <v>0</v>
      </c>
      <c r="AD2057">
        <v>0</v>
      </c>
      <c r="AE2057" t="s">
        <v>6242</v>
      </c>
      <c r="AF2057" t="s">
        <v>6243</v>
      </c>
      <c r="AG2057">
        <v>0.79</v>
      </c>
      <c r="AH2057" t="s">
        <v>36</v>
      </c>
      <c r="AI2057" t="s">
        <v>37</v>
      </c>
      <c r="AJ2057" t="s">
        <v>38</v>
      </c>
    </row>
    <row r="2058" spans="1:36" x14ac:dyDescent="0.25">
      <c r="A2058" t="s">
        <v>32</v>
      </c>
      <c r="B2058" t="s">
        <v>6244</v>
      </c>
      <c r="C2058">
        <f>YEAR(B2058)</f>
        <v>2005</v>
      </c>
      <c r="D2058">
        <v>82.5</v>
      </c>
      <c r="E2058">
        <v>71.7</v>
      </c>
      <c r="F2058">
        <v>78</v>
      </c>
      <c r="H2058" s="2">
        <f>IF(F2058-77.27&lt;=0,0,IF(F2058-77.27&lt;=1,1,2))</f>
        <v>1</v>
      </c>
      <c r="I2058">
        <v>86.4</v>
      </c>
      <c r="J2058">
        <v>71.7</v>
      </c>
      <c r="K2058">
        <v>79.099999999999994</v>
      </c>
      <c r="L2058">
        <v>66.7</v>
      </c>
      <c r="M2058">
        <v>68.400000000000006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18.3</v>
      </c>
      <c r="W2058">
        <v>313.60000000000002</v>
      </c>
      <c r="X2058">
        <v>1014.6</v>
      </c>
      <c r="Y2058">
        <v>30</v>
      </c>
      <c r="Z2058">
        <v>6.7</v>
      </c>
      <c r="AA2058">
        <v>0</v>
      </c>
      <c r="AB2058">
        <v>0</v>
      </c>
      <c r="AC2058">
        <v>0</v>
      </c>
      <c r="AD2058">
        <v>0</v>
      </c>
      <c r="AE2058" t="s">
        <v>6245</v>
      </c>
      <c r="AF2058" t="s">
        <v>6246</v>
      </c>
      <c r="AG2058">
        <v>0.82</v>
      </c>
      <c r="AH2058" t="s">
        <v>36</v>
      </c>
      <c r="AI2058" t="s">
        <v>37</v>
      </c>
      <c r="AJ2058" t="s">
        <v>38</v>
      </c>
    </row>
    <row r="2059" spans="1:36" x14ac:dyDescent="0.25">
      <c r="A2059" t="s">
        <v>32</v>
      </c>
      <c r="B2059" t="s">
        <v>6247</v>
      </c>
      <c r="C2059">
        <f>YEAR(B2059)</f>
        <v>2005</v>
      </c>
      <c r="D2059">
        <v>82.5</v>
      </c>
      <c r="E2059">
        <v>73.5</v>
      </c>
      <c r="F2059">
        <v>78.400000000000006</v>
      </c>
      <c r="H2059" s="2">
        <f>IF(F2059-77.27&lt;=0,0,IF(F2059-77.27&lt;=1,1,2))</f>
        <v>2</v>
      </c>
      <c r="I2059">
        <v>85.5</v>
      </c>
      <c r="J2059">
        <v>73.5</v>
      </c>
      <c r="K2059">
        <v>79.599999999999994</v>
      </c>
      <c r="L2059">
        <v>66.5</v>
      </c>
      <c r="M2059">
        <v>66.900000000000006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18.3</v>
      </c>
      <c r="W2059">
        <v>309.3</v>
      </c>
      <c r="X2059">
        <v>1014.7</v>
      </c>
      <c r="Y2059">
        <v>30</v>
      </c>
      <c r="Z2059">
        <v>6.8</v>
      </c>
      <c r="AA2059">
        <v>0</v>
      </c>
      <c r="AB2059">
        <v>0</v>
      </c>
      <c r="AC2059">
        <v>0</v>
      </c>
      <c r="AD2059">
        <v>0</v>
      </c>
      <c r="AE2059" t="s">
        <v>6248</v>
      </c>
      <c r="AF2059" t="s">
        <v>6249</v>
      </c>
      <c r="AG2059">
        <v>0.85</v>
      </c>
      <c r="AH2059" t="s">
        <v>36</v>
      </c>
      <c r="AI2059" t="s">
        <v>37</v>
      </c>
      <c r="AJ2059" t="s">
        <v>38</v>
      </c>
    </row>
    <row r="2060" spans="1:36" x14ac:dyDescent="0.25">
      <c r="A2060" t="s">
        <v>32</v>
      </c>
      <c r="B2060" t="s">
        <v>6250</v>
      </c>
      <c r="C2060">
        <f>YEAR(B2060)</f>
        <v>2005</v>
      </c>
      <c r="D2060">
        <v>82.5</v>
      </c>
      <c r="E2060">
        <v>75.3</v>
      </c>
      <c r="F2060">
        <v>78.7</v>
      </c>
      <c r="H2060" s="2">
        <f>IF(F2060-77.27&lt;=0,0,IF(F2060-77.27&lt;=1,1,2))</f>
        <v>2</v>
      </c>
      <c r="I2060">
        <v>85.5</v>
      </c>
      <c r="J2060">
        <v>75.3</v>
      </c>
      <c r="K2060">
        <v>79.599999999999994</v>
      </c>
      <c r="L2060">
        <v>65.5</v>
      </c>
      <c r="M2060">
        <v>64.099999999999994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18.3</v>
      </c>
      <c r="W2060">
        <v>310.10000000000002</v>
      </c>
      <c r="X2060">
        <v>1011.7</v>
      </c>
      <c r="Y2060">
        <v>30</v>
      </c>
      <c r="Z2060">
        <v>6.7</v>
      </c>
      <c r="AA2060">
        <v>0</v>
      </c>
      <c r="AB2060">
        <v>0</v>
      </c>
      <c r="AC2060">
        <v>0</v>
      </c>
      <c r="AD2060">
        <v>0</v>
      </c>
      <c r="AE2060" t="s">
        <v>6251</v>
      </c>
      <c r="AF2060" t="s">
        <v>6252</v>
      </c>
      <c r="AG2060">
        <v>0.89</v>
      </c>
      <c r="AH2060" t="s">
        <v>36</v>
      </c>
      <c r="AI2060" t="s">
        <v>37</v>
      </c>
      <c r="AJ2060" t="s">
        <v>38</v>
      </c>
    </row>
    <row r="2061" spans="1:36" x14ac:dyDescent="0.25">
      <c r="A2061" t="s">
        <v>32</v>
      </c>
      <c r="B2061" t="s">
        <v>6253</v>
      </c>
      <c r="C2061">
        <f>YEAR(B2061)</f>
        <v>2005</v>
      </c>
      <c r="D2061">
        <v>82.5</v>
      </c>
      <c r="E2061">
        <v>75.3</v>
      </c>
      <c r="F2061">
        <v>79.2</v>
      </c>
      <c r="G2061" s="2">
        <f>AVERAGE(F2061:F2151)</f>
        <v>67.585714285714275</v>
      </c>
      <c r="H2061" s="2">
        <f>IF(F2061-67.59&lt;=0,0,IF(F2061-67.59&lt;=1,1,2))</f>
        <v>2</v>
      </c>
      <c r="I2061">
        <v>85.5</v>
      </c>
      <c r="J2061">
        <v>75.3</v>
      </c>
      <c r="K2061">
        <v>80.2</v>
      </c>
      <c r="L2061">
        <v>65.599999999999994</v>
      </c>
      <c r="M2061">
        <v>63.4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17.2</v>
      </c>
      <c r="W2061">
        <v>313.10000000000002</v>
      </c>
      <c r="X2061">
        <v>1011.3</v>
      </c>
      <c r="Y2061">
        <v>30</v>
      </c>
      <c r="Z2061">
        <v>6.7</v>
      </c>
      <c r="AA2061">
        <v>0</v>
      </c>
      <c r="AB2061">
        <v>0</v>
      </c>
      <c r="AC2061">
        <v>0</v>
      </c>
      <c r="AD2061">
        <v>0</v>
      </c>
      <c r="AE2061" t="s">
        <v>6254</v>
      </c>
      <c r="AF2061" t="s">
        <v>6255</v>
      </c>
      <c r="AG2061">
        <v>0.92</v>
      </c>
      <c r="AH2061" t="s">
        <v>36</v>
      </c>
      <c r="AI2061" t="s">
        <v>37</v>
      </c>
      <c r="AJ2061" t="s">
        <v>38</v>
      </c>
    </row>
    <row r="2062" spans="1:36" x14ac:dyDescent="0.25">
      <c r="A2062" t="s">
        <v>32</v>
      </c>
      <c r="B2062" t="s">
        <v>6256</v>
      </c>
      <c r="C2062">
        <f>YEAR(B2062)</f>
        <v>2005</v>
      </c>
      <c r="D2062">
        <v>82.5</v>
      </c>
      <c r="E2062">
        <v>68.099999999999994</v>
      </c>
      <c r="F2062">
        <v>76.7</v>
      </c>
      <c r="H2062" s="2">
        <f>IF(F2062-67.59&lt;=0,0,IF(F2062-67.59&lt;=1,1,2))</f>
        <v>2</v>
      </c>
      <c r="I2062">
        <v>84.1</v>
      </c>
      <c r="J2062">
        <v>68.099999999999994</v>
      </c>
      <c r="K2062">
        <v>77.3</v>
      </c>
      <c r="L2062">
        <v>63.1</v>
      </c>
      <c r="M2062">
        <v>63.3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13.9</v>
      </c>
      <c r="W2062">
        <v>317</v>
      </c>
      <c r="X2062">
        <v>1014.2</v>
      </c>
      <c r="Y2062">
        <v>30</v>
      </c>
      <c r="Z2062">
        <v>6.6</v>
      </c>
      <c r="AA2062">
        <v>0</v>
      </c>
      <c r="AB2062">
        <v>0</v>
      </c>
      <c r="AC2062">
        <v>0</v>
      </c>
      <c r="AD2062">
        <v>0</v>
      </c>
      <c r="AE2062" t="s">
        <v>6257</v>
      </c>
      <c r="AF2062" t="s">
        <v>6258</v>
      </c>
      <c r="AG2062">
        <v>0.95</v>
      </c>
      <c r="AH2062" t="s">
        <v>36</v>
      </c>
      <c r="AI2062" t="s">
        <v>37</v>
      </c>
      <c r="AJ2062" t="s">
        <v>38</v>
      </c>
    </row>
    <row r="2063" spans="1:36" x14ac:dyDescent="0.25">
      <c r="A2063" t="s">
        <v>32</v>
      </c>
      <c r="B2063" t="s">
        <v>6259</v>
      </c>
      <c r="C2063">
        <f>YEAR(B2063)</f>
        <v>2005</v>
      </c>
      <c r="D2063">
        <v>80.7</v>
      </c>
      <c r="E2063">
        <v>75.3</v>
      </c>
      <c r="F2063">
        <v>77.8</v>
      </c>
      <c r="H2063" s="2">
        <f>IF(F2063-67.59&lt;=0,0,IF(F2063-67.59&lt;=1,1,2))</f>
        <v>2</v>
      </c>
      <c r="I2063">
        <v>81.5</v>
      </c>
      <c r="J2063">
        <v>75.3</v>
      </c>
      <c r="K2063">
        <v>78</v>
      </c>
      <c r="L2063">
        <v>61.4</v>
      </c>
      <c r="M2063">
        <v>57.6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20.8</v>
      </c>
      <c r="W2063">
        <v>320.39999999999998</v>
      </c>
      <c r="X2063">
        <v>1016.5</v>
      </c>
      <c r="Y2063">
        <v>30</v>
      </c>
      <c r="Z2063">
        <v>6.6</v>
      </c>
      <c r="AA2063">
        <v>0</v>
      </c>
      <c r="AB2063">
        <v>0</v>
      </c>
      <c r="AC2063">
        <v>0</v>
      </c>
      <c r="AD2063">
        <v>0</v>
      </c>
      <c r="AE2063" t="s">
        <v>6260</v>
      </c>
      <c r="AF2063" t="s">
        <v>6261</v>
      </c>
      <c r="AG2063">
        <v>0</v>
      </c>
      <c r="AH2063" t="s">
        <v>36</v>
      </c>
      <c r="AI2063" t="s">
        <v>37</v>
      </c>
      <c r="AJ2063" t="s">
        <v>38</v>
      </c>
    </row>
    <row r="2064" spans="1:36" x14ac:dyDescent="0.25">
      <c r="A2064" t="s">
        <v>32</v>
      </c>
      <c r="B2064" t="s">
        <v>6262</v>
      </c>
      <c r="C2064">
        <f>YEAR(B2064)</f>
        <v>2005</v>
      </c>
      <c r="D2064">
        <v>78.900000000000006</v>
      </c>
      <c r="E2064">
        <v>71.7</v>
      </c>
      <c r="F2064">
        <v>75.2</v>
      </c>
      <c r="H2064" s="2">
        <f>IF(F2064-67.59&lt;=0,0,IF(F2064-67.59&lt;=1,1,2))</f>
        <v>2</v>
      </c>
      <c r="I2064">
        <v>78.900000000000006</v>
      </c>
      <c r="J2064">
        <v>71.7</v>
      </c>
      <c r="K2064">
        <v>75.2</v>
      </c>
      <c r="L2064">
        <v>54.2</v>
      </c>
      <c r="M2064">
        <v>48.3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20.8</v>
      </c>
      <c r="W2064">
        <v>336.7</v>
      </c>
      <c r="X2064">
        <v>1018.5</v>
      </c>
      <c r="Y2064">
        <v>30</v>
      </c>
      <c r="Z2064">
        <v>6.8</v>
      </c>
      <c r="AA2064">
        <v>0</v>
      </c>
      <c r="AB2064">
        <v>0</v>
      </c>
      <c r="AC2064">
        <v>0</v>
      </c>
      <c r="AD2064">
        <v>0</v>
      </c>
      <c r="AE2064" t="s">
        <v>6263</v>
      </c>
      <c r="AF2064" t="s">
        <v>6264</v>
      </c>
      <c r="AG2064">
        <v>0.02</v>
      </c>
      <c r="AH2064" t="s">
        <v>36</v>
      </c>
      <c r="AI2064" t="s">
        <v>37</v>
      </c>
      <c r="AJ2064" t="s">
        <v>38</v>
      </c>
    </row>
    <row r="2065" spans="1:36" x14ac:dyDescent="0.25">
      <c r="A2065" t="s">
        <v>32</v>
      </c>
      <c r="B2065" t="s">
        <v>6265</v>
      </c>
      <c r="C2065">
        <f>YEAR(B2065)</f>
        <v>2005</v>
      </c>
      <c r="D2065">
        <v>77.099999999999994</v>
      </c>
      <c r="E2065">
        <v>71.7</v>
      </c>
      <c r="F2065">
        <v>74.400000000000006</v>
      </c>
      <c r="H2065" s="2">
        <f>IF(F2065-67.59&lt;=0,0,IF(F2065-67.59&lt;=1,1,2))</f>
        <v>2</v>
      </c>
      <c r="I2065">
        <v>77.099999999999994</v>
      </c>
      <c r="J2065">
        <v>71.7</v>
      </c>
      <c r="K2065">
        <v>74.400000000000006</v>
      </c>
      <c r="L2065">
        <v>56.3</v>
      </c>
      <c r="M2065">
        <v>53.4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20.8</v>
      </c>
      <c r="W2065">
        <v>332.5</v>
      </c>
      <c r="X2065">
        <v>1017.3</v>
      </c>
      <c r="Y2065">
        <v>40.4</v>
      </c>
      <c r="Z2065">
        <v>6.8</v>
      </c>
      <c r="AA2065">
        <v>0</v>
      </c>
      <c r="AB2065">
        <v>0</v>
      </c>
      <c r="AC2065">
        <v>0</v>
      </c>
      <c r="AD2065">
        <v>0</v>
      </c>
      <c r="AE2065" t="s">
        <v>6266</v>
      </c>
      <c r="AF2065" t="s">
        <v>6267</v>
      </c>
      <c r="AG2065">
        <v>0.06</v>
      </c>
      <c r="AH2065" t="s">
        <v>36</v>
      </c>
      <c r="AI2065" t="s">
        <v>37</v>
      </c>
      <c r="AJ2065" t="s">
        <v>38</v>
      </c>
    </row>
    <row r="2066" spans="1:36" x14ac:dyDescent="0.25">
      <c r="A2066" t="s">
        <v>32</v>
      </c>
      <c r="B2066" t="s">
        <v>6268</v>
      </c>
      <c r="C2066">
        <f>YEAR(B2066)</f>
        <v>2005</v>
      </c>
      <c r="D2066">
        <v>78.900000000000006</v>
      </c>
      <c r="E2066">
        <v>68.099999999999994</v>
      </c>
      <c r="F2066">
        <v>74.400000000000006</v>
      </c>
      <c r="H2066" s="2">
        <f>IF(F2066-67.59&lt;=0,0,IF(F2066-67.59&lt;=1,1,2))</f>
        <v>2</v>
      </c>
      <c r="I2066">
        <v>78.900000000000006</v>
      </c>
      <c r="J2066">
        <v>68.099999999999994</v>
      </c>
      <c r="K2066">
        <v>74.400000000000006</v>
      </c>
      <c r="L2066">
        <v>57.9</v>
      </c>
      <c r="M2066">
        <v>56.9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17.2</v>
      </c>
      <c r="W2066">
        <v>316.89999999999998</v>
      </c>
      <c r="X2066">
        <v>1017</v>
      </c>
      <c r="Y2066">
        <v>33.5</v>
      </c>
      <c r="Z2066">
        <v>6.8</v>
      </c>
      <c r="AA2066">
        <v>0</v>
      </c>
      <c r="AB2066">
        <v>0</v>
      </c>
      <c r="AC2066">
        <v>0</v>
      </c>
      <c r="AD2066">
        <v>0</v>
      </c>
      <c r="AE2066" t="s">
        <v>6269</v>
      </c>
      <c r="AF2066" t="s">
        <v>6270</v>
      </c>
      <c r="AG2066">
        <v>0.09</v>
      </c>
      <c r="AH2066" t="s">
        <v>36</v>
      </c>
      <c r="AI2066" t="s">
        <v>37</v>
      </c>
      <c r="AJ2066" t="s">
        <v>38</v>
      </c>
    </row>
    <row r="2067" spans="1:36" x14ac:dyDescent="0.25">
      <c r="A2067" t="s">
        <v>32</v>
      </c>
      <c r="B2067" t="s">
        <v>6271</v>
      </c>
      <c r="C2067">
        <f>YEAR(B2067)</f>
        <v>2005</v>
      </c>
      <c r="D2067">
        <v>80.7</v>
      </c>
      <c r="E2067">
        <v>71.7</v>
      </c>
      <c r="F2067">
        <v>75.5</v>
      </c>
      <c r="H2067" s="2">
        <f>IF(F2067-67.59&lt;=0,0,IF(F2067-67.59&lt;=1,1,2))</f>
        <v>2</v>
      </c>
      <c r="I2067">
        <v>81.5</v>
      </c>
      <c r="J2067">
        <v>71.7</v>
      </c>
      <c r="K2067">
        <v>75.5</v>
      </c>
      <c r="L2067">
        <v>62.1</v>
      </c>
      <c r="M2067">
        <v>63.5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18.3</v>
      </c>
      <c r="W2067">
        <v>309.7</v>
      </c>
      <c r="X2067">
        <v>1018</v>
      </c>
      <c r="Y2067">
        <v>30.9</v>
      </c>
      <c r="Z2067">
        <v>6.8</v>
      </c>
      <c r="AA2067">
        <v>0</v>
      </c>
      <c r="AB2067">
        <v>0</v>
      </c>
      <c r="AC2067">
        <v>0</v>
      </c>
      <c r="AD2067">
        <v>0</v>
      </c>
      <c r="AE2067" t="s">
        <v>6272</v>
      </c>
      <c r="AF2067" t="s">
        <v>6273</v>
      </c>
      <c r="AG2067">
        <v>0.13</v>
      </c>
      <c r="AH2067" t="s">
        <v>36</v>
      </c>
      <c r="AI2067" t="s">
        <v>37</v>
      </c>
      <c r="AJ2067" t="s">
        <v>38</v>
      </c>
    </row>
    <row r="2068" spans="1:36" x14ac:dyDescent="0.25">
      <c r="A2068" t="s">
        <v>32</v>
      </c>
      <c r="B2068" t="s">
        <v>6274</v>
      </c>
      <c r="C2068">
        <f>YEAR(B2068)</f>
        <v>2005</v>
      </c>
      <c r="D2068">
        <v>80.7</v>
      </c>
      <c r="E2068">
        <v>73.5</v>
      </c>
      <c r="F2068">
        <v>76.8</v>
      </c>
      <c r="H2068" s="2">
        <f>IF(F2068-67.59&lt;=0,0,IF(F2068-67.59&lt;=1,1,2))</f>
        <v>2</v>
      </c>
      <c r="I2068">
        <v>81.5</v>
      </c>
      <c r="J2068">
        <v>73.5</v>
      </c>
      <c r="K2068">
        <v>76.900000000000006</v>
      </c>
      <c r="L2068">
        <v>62.9</v>
      </c>
      <c r="M2068">
        <v>63.5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20.8</v>
      </c>
      <c r="W2068">
        <v>314.39999999999998</v>
      </c>
      <c r="X2068">
        <v>1018</v>
      </c>
      <c r="Y2068">
        <v>30</v>
      </c>
      <c r="Z2068">
        <v>6.8</v>
      </c>
      <c r="AA2068">
        <v>0</v>
      </c>
      <c r="AB2068">
        <v>0</v>
      </c>
      <c r="AC2068">
        <v>0</v>
      </c>
      <c r="AD2068">
        <v>0</v>
      </c>
      <c r="AE2068" t="s">
        <v>6275</v>
      </c>
      <c r="AF2068" t="s">
        <v>6276</v>
      </c>
      <c r="AG2068">
        <v>0.16</v>
      </c>
      <c r="AH2068" t="s">
        <v>36</v>
      </c>
      <c r="AI2068" t="s">
        <v>37</v>
      </c>
      <c r="AJ2068" t="s">
        <v>38</v>
      </c>
    </row>
    <row r="2069" spans="1:36" x14ac:dyDescent="0.25">
      <c r="A2069" t="s">
        <v>32</v>
      </c>
      <c r="B2069" t="s">
        <v>6277</v>
      </c>
      <c r="C2069">
        <f>YEAR(B2069)</f>
        <v>2005</v>
      </c>
      <c r="D2069">
        <v>78.900000000000006</v>
      </c>
      <c r="E2069">
        <v>73.5</v>
      </c>
      <c r="F2069">
        <v>75.7</v>
      </c>
      <c r="H2069" s="2">
        <f>IF(F2069-67.59&lt;=0,0,IF(F2069-67.59&lt;=1,1,2))</f>
        <v>2</v>
      </c>
      <c r="I2069">
        <v>78.900000000000006</v>
      </c>
      <c r="J2069">
        <v>73.5</v>
      </c>
      <c r="K2069">
        <v>75.7</v>
      </c>
      <c r="L2069">
        <v>61.1</v>
      </c>
      <c r="M2069">
        <v>60.6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23</v>
      </c>
      <c r="W2069">
        <v>323.3</v>
      </c>
      <c r="X2069">
        <v>1016.3</v>
      </c>
      <c r="Y2069">
        <v>30</v>
      </c>
      <c r="Z2069">
        <v>6.8</v>
      </c>
      <c r="AA2069">
        <v>0</v>
      </c>
      <c r="AB2069">
        <v>0</v>
      </c>
      <c r="AC2069">
        <v>0</v>
      </c>
      <c r="AD2069">
        <v>0</v>
      </c>
      <c r="AE2069" t="s">
        <v>6278</v>
      </c>
      <c r="AF2069" t="s">
        <v>6279</v>
      </c>
      <c r="AG2069">
        <v>0.2</v>
      </c>
      <c r="AH2069" t="s">
        <v>36</v>
      </c>
      <c r="AI2069" t="s">
        <v>37</v>
      </c>
      <c r="AJ2069" t="s">
        <v>38</v>
      </c>
    </row>
    <row r="2070" spans="1:36" x14ac:dyDescent="0.25">
      <c r="A2070" t="s">
        <v>32</v>
      </c>
      <c r="B2070" t="s">
        <v>6280</v>
      </c>
      <c r="C2070">
        <f>YEAR(B2070)</f>
        <v>2005</v>
      </c>
      <c r="D2070">
        <v>80.7</v>
      </c>
      <c r="E2070">
        <v>71.7</v>
      </c>
      <c r="F2070">
        <v>76.099999999999994</v>
      </c>
      <c r="H2070" s="2">
        <f>IF(F2070-67.59&lt;=0,0,IF(F2070-67.59&lt;=1,1,2))</f>
        <v>2</v>
      </c>
      <c r="I2070">
        <v>81.5</v>
      </c>
      <c r="J2070">
        <v>71.7</v>
      </c>
      <c r="K2070">
        <v>76.2</v>
      </c>
      <c r="L2070">
        <v>59.6</v>
      </c>
      <c r="M2070">
        <v>56.7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17.2</v>
      </c>
      <c r="W2070">
        <v>306.3</v>
      </c>
      <c r="X2070">
        <v>1013.9</v>
      </c>
      <c r="Y2070">
        <v>30</v>
      </c>
      <c r="Z2070">
        <v>6.7</v>
      </c>
      <c r="AA2070">
        <v>0</v>
      </c>
      <c r="AB2070">
        <v>0</v>
      </c>
      <c r="AC2070">
        <v>0</v>
      </c>
      <c r="AD2070">
        <v>0</v>
      </c>
      <c r="AE2070" t="s">
        <v>6281</v>
      </c>
      <c r="AF2070" t="s">
        <v>6282</v>
      </c>
      <c r="AG2070">
        <v>0.23</v>
      </c>
      <c r="AH2070" t="s">
        <v>36</v>
      </c>
      <c r="AI2070" t="s">
        <v>37</v>
      </c>
      <c r="AJ2070" t="s">
        <v>38</v>
      </c>
    </row>
    <row r="2071" spans="1:36" x14ac:dyDescent="0.25">
      <c r="A2071" t="s">
        <v>32</v>
      </c>
      <c r="B2071" t="s">
        <v>6283</v>
      </c>
      <c r="C2071">
        <f>YEAR(B2071)</f>
        <v>2005</v>
      </c>
      <c r="D2071">
        <v>82.5</v>
      </c>
      <c r="E2071">
        <v>68.099999999999994</v>
      </c>
      <c r="F2071">
        <v>74.599999999999994</v>
      </c>
      <c r="H2071" s="2">
        <f>IF(F2071-67.59&lt;=0,0,IF(F2071-67.59&lt;=1,1,2))</f>
        <v>2</v>
      </c>
      <c r="I2071">
        <v>83</v>
      </c>
      <c r="J2071">
        <v>68.099999999999994</v>
      </c>
      <c r="K2071">
        <v>74.900000000000006</v>
      </c>
      <c r="L2071">
        <v>57.4</v>
      </c>
      <c r="M2071">
        <v>55.6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9.1999999999999993</v>
      </c>
      <c r="W2071">
        <v>154.1</v>
      </c>
      <c r="X2071">
        <v>1011.3</v>
      </c>
      <c r="Y2071">
        <v>30</v>
      </c>
      <c r="Z2071">
        <v>6.5</v>
      </c>
      <c r="AA2071">
        <v>0</v>
      </c>
      <c r="AB2071">
        <v>0</v>
      </c>
      <c r="AC2071">
        <v>0</v>
      </c>
      <c r="AD2071">
        <v>0</v>
      </c>
      <c r="AE2071" t="s">
        <v>6284</v>
      </c>
      <c r="AF2071" t="s">
        <v>6285</v>
      </c>
      <c r="AG2071">
        <v>0.25</v>
      </c>
      <c r="AH2071" t="s">
        <v>36</v>
      </c>
      <c r="AI2071" t="s">
        <v>37</v>
      </c>
      <c r="AJ2071" t="s">
        <v>38</v>
      </c>
    </row>
    <row r="2072" spans="1:36" x14ac:dyDescent="0.25">
      <c r="A2072" t="s">
        <v>32</v>
      </c>
      <c r="B2072" t="s">
        <v>6286</v>
      </c>
      <c r="C2072">
        <f>YEAR(B2072)</f>
        <v>2005</v>
      </c>
      <c r="D2072">
        <v>80.7</v>
      </c>
      <c r="E2072">
        <v>68.099999999999994</v>
      </c>
      <c r="F2072">
        <v>74.400000000000006</v>
      </c>
      <c r="H2072" s="2">
        <f>IF(F2072-67.59&lt;=0,0,IF(F2072-67.59&lt;=1,1,2))</f>
        <v>2</v>
      </c>
      <c r="I2072">
        <v>84.1</v>
      </c>
      <c r="J2072">
        <v>68.099999999999994</v>
      </c>
      <c r="K2072">
        <v>75</v>
      </c>
      <c r="L2072">
        <v>62.2</v>
      </c>
      <c r="M2072">
        <v>66.3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8.1</v>
      </c>
      <c r="W2072">
        <v>278.3</v>
      </c>
      <c r="X2072">
        <v>1011.9</v>
      </c>
      <c r="Y2072">
        <v>31.7</v>
      </c>
      <c r="Z2072">
        <v>6.2</v>
      </c>
      <c r="AA2072">
        <v>0</v>
      </c>
      <c r="AB2072">
        <v>0</v>
      </c>
      <c r="AC2072">
        <v>0</v>
      </c>
      <c r="AD2072">
        <v>0</v>
      </c>
      <c r="AE2072" t="s">
        <v>6287</v>
      </c>
      <c r="AF2072" t="s">
        <v>6288</v>
      </c>
      <c r="AG2072">
        <v>0.3</v>
      </c>
      <c r="AH2072" t="s">
        <v>36</v>
      </c>
      <c r="AI2072" t="s">
        <v>37</v>
      </c>
      <c r="AJ2072" t="s">
        <v>38</v>
      </c>
    </row>
    <row r="2073" spans="1:36" x14ac:dyDescent="0.25">
      <c r="A2073" t="s">
        <v>32</v>
      </c>
      <c r="B2073" t="s">
        <v>6289</v>
      </c>
      <c r="C2073">
        <f>YEAR(B2073)</f>
        <v>2005</v>
      </c>
      <c r="D2073">
        <v>84.3</v>
      </c>
      <c r="E2073">
        <v>68.099999999999994</v>
      </c>
      <c r="F2073">
        <v>76</v>
      </c>
      <c r="H2073" s="2">
        <f>IF(F2073-67.59&lt;=0,0,IF(F2073-67.59&lt;=1,1,2))</f>
        <v>2</v>
      </c>
      <c r="I2073">
        <v>85.8</v>
      </c>
      <c r="J2073">
        <v>68.099999999999994</v>
      </c>
      <c r="K2073">
        <v>76.099999999999994</v>
      </c>
      <c r="L2073">
        <v>57.5</v>
      </c>
      <c r="M2073">
        <v>53.9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13.9</v>
      </c>
      <c r="W2073">
        <v>254.8</v>
      </c>
      <c r="X2073">
        <v>1015</v>
      </c>
      <c r="Y2073">
        <v>0</v>
      </c>
      <c r="Z2073">
        <v>6.2</v>
      </c>
      <c r="AA2073">
        <v>0</v>
      </c>
      <c r="AB2073">
        <v>0</v>
      </c>
      <c r="AC2073">
        <v>0</v>
      </c>
      <c r="AD2073">
        <v>0</v>
      </c>
      <c r="AE2073" t="s">
        <v>6290</v>
      </c>
      <c r="AF2073" t="s">
        <v>6291</v>
      </c>
      <c r="AG2073">
        <v>0.34</v>
      </c>
      <c r="AH2073" t="s">
        <v>330</v>
      </c>
      <c r="AI2073" t="s">
        <v>37</v>
      </c>
      <c r="AJ2073" t="s">
        <v>331</v>
      </c>
    </row>
    <row r="2074" spans="1:36" x14ac:dyDescent="0.25">
      <c r="A2074" t="s">
        <v>32</v>
      </c>
      <c r="B2074" t="s">
        <v>6292</v>
      </c>
      <c r="C2074">
        <f>YEAR(B2074)</f>
        <v>2005</v>
      </c>
      <c r="D2074">
        <v>87.9</v>
      </c>
      <c r="E2074">
        <v>68.099999999999994</v>
      </c>
      <c r="F2074">
        <v>78.099999999999994</v>
      </c>
      <c r="H2074" s="2">
        <f>IF(F2074-67.59&lt;=0,0,IF(F2074-67.59&lt;=1,1,2))</f>
        <v>2</v>
      </c>
      <c r="I2074">
        <v>87.2</v>
      </c>
      <c r="J2074">
        <v>68.099999999999994</v>
      </c>
      <c r="K2074">
        <v>77.8</v>
      </c>
      <c r="L2074">
        <v>56.8</v>
      </c>
      <c r="M2074">
        <v>49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9.1999999999999993</v>
      </c>
      <c r="W2074">
        <v>180.2</v>
      </c>
      <c r="X2074">
        <v>1014.3</v>
      </c>
      <c r="Y2074">
        <v>0</v>
      </c>
      <c r="Z2074">
        <v>6.2</v>
      </c>
      <c r="AA2074">
        <v>0</v>
      </c>
      <c r="AB2074">
        <v>0</v>
      </c>
      <c r="AC2074">
        <v>0</v>
      </c>
      <c r="AD2074">
        <v>0</v>
      </c>
      <c r="AE2074" t="s">
        <v>6293</v>
      </c>
      <c r="AF2074" t="s">
        <v>6294</v>
      </c>
      <c r="AG2074">
        <v>0.37</v>
      </c>
      <c r="AH2074" t="s">
        <v>330</v>
      </c>
      <c r="AI2074" t="s">
        <v>37</v>
      </c>
      <c r="AJ2074" t="s">
        <v>331</v>
      </c>
    </row>
    <row r="2075" spans="1:36" x14ac:dyDescent="0.25">
      <c r="A2075" t="s">
        <v>32</v>
      </c>
      <c r="B2075" t="s">
        <v>6295</v>
      </c>
      <c r="C2075">
        <f>YEAR(B2075)</f>
        <v>2005</v>
      </c>
      <c r="D2075">
        <v>87.9</v>
      </c>
      <c r="E2075">
        <v>71.7</v>
      </c>
      <c r="F2075">
        <v>77.3</v>
      </c>
      <c r="H2075" s="2">
        <f>IF(F2075-67.59&lt;=0,0,IF(F2075-67.59&lt;=1,1,2))</f>
        <v>2</v>
      </c>
      <c r="I2075">
        <v>86.4</v>
      </c>
      <c r="J2075">
        <v>71.7</v>
      </c>
      <c r="K2075">
        <v>77.7</v>
      </c>
      <c r="L2075">
        <v>58.9</v>
      </c>
      <c r="M2075">
        <v>55.7</v>
      </c>
      <c r="O2075">
        <v>1.2E-2</v>
      </c>
      <c r="P2075">
        <v>100</v>
      </c>
      <c r="Q2075">
        <v>4.17</v>
      </c>
      <c r="R2075" t="s">
        <v>40</v>
      </c>
      <c r="S2075">
        <v>0</v>
      </c>
      <c r="T2075">
        <v>0</v>
      </c>
      <c r="U2075">
        <v>0</v>
      </c>
      <c r="V2075">
        <v>17.2</v>
      </c>
      <c r="W2075">
        <v>292.39999999999998</v>
      </c>
      <c r="X2075">
        <v>1006.5</v>
      </c>
      <c r="Y2075">
        <v>57.3</v>
      </c>
      <c r="Z2075">
        <v>6.4</v>
      </c>
      <c r="AA2075">
        <v>0</v>
      </c>
      <c r="AB2075">
        <v>0</v>
      </c>
      <c r="AC2075">
        <v>0</v>
      </c>
      <c r="AD2075">
        <v>0</v>
      </c>
      <c r="AE2075" t="s">
        <v>6296</v>
      </c>
      <c r="AF2075" t="s">
        <v>6297</v>
      </c>
      <c r="AG2075">
        <v>0.41</v>
      </c>
      <c r="AH2075" t="s">
        <v>56</v>
      </c>
      <c r="AI2075" t="s">
        <v>65</v>
      </c>
      <c r="AJ2075" t="s">
        <v>40</v>
      </c>
    </row>
    <row r="2076" spans="1:36" x14ac:dyDescent="0.25">
      <c r="A2076" t="s">
        <v>32</v>
      </c>
      <c r="B2076" t="s">
        <v>6298</v>
      </c>
      <c r="C2076">
        <f>YEAR(B2076)</f>
        <v>2005</v>
      </c>
      <c r="D2076">
        <v>78.900000000000006</v>
      </c>
      <c r="E2076">
        <v>66.3</v>
      </c>
      <c r="F2076">
        <v>72.5</v>
      </c>
      <c r="H2076" s="2">
        <f>IF(F2076-67.59&lt;=0,0,IF(F2076-67.59&lt;=1,1,2))</f>
        <v>2</v>
      </c>
      <c r="I2076">
        <v>78.900000000000006</v>
      </c>
      <c r="J2076">
        <v>66.3</v>
      </c>
      <c r="K2076">
        <v>72.5</v>
      </c>
      <c r="L2076">
        <v>64.099999999999994</v>
      </c>
      <c r="M2076">
        <v>75.8</v>
      </c>
      <c r="O2076">
        <v>9.9000000000000005E-2</v>
      </c>
      <c r="P2076">
        <v>100</v>
      </c>
      <c r="Q2076">
        <v>8.33</v>
      </c>
      <c r="R2076" t="s">
        <v>40</v>
      </c>
      <c r="S2076">
        <v>0</v>
      </c>
      <c r="T2076">
        <v>0</v>
      </c>
      <c r="U2076">
        <v>0</v>
      </c>
      <c r="V2076">
        <v>21.9</v>
      </c>
      <c r="W2076">
        <v>310.8</v>
      </c>
      <c r="X2076">
        <v>1003.8</v>
      </c>
      <c r="Y2076">
        <v>77.5</v>
      </c>
      <c r="Z2076">
        <v>6.4</v>
      </c>
      <c r="AA2076">
        <v>0</v>
      </c>
      <c r="AB2076">
        <v>0</v>
      </c>
      <c r="AC2076">
        <v>0</v>
      </c>
      <c r="AD2076">
        <v>0</v>
      </c>
      <c r="AE2076" t="s">
        <v>6299</v>
      </c>
      <c r="AF2076" t="s">
        <v>6300</v>
      </c>
      <c r="AG2076">
        <v>0.44</v>
      </c>
      <c r="AH2076" t="s">
        <v>56</v>
      </c>
      <c r="AI2076" t="s">
        <v>101</v>
      </c>
      <c r="AJ2076" t="s">
        <v>40</v>
      </c>
    </row>
    <row r="2077" spans="1:36" x14ac:dyDescent="0.25">
      <c r="A2077" t="s">
        <v>32</v>
      </c>
      <c r="B2077" t="s">
        <v>6301</v>
      </c>
      <c r="C2077">
        <f>YEAR(B2077)</f>
        <v>2005</v>
      </c>
      <c r="D2077">
        <v>80.7</v>
      </c>
      <c r="E2077">
        <v>69.900000000000006</v>
      </c>
      <c r="F2077">
        <v>75.8</v>
      </c>
      <c r="H2077" s="2">
        <f>IF(F2077-67.59&lt;=0,0,IF(F2077-67.59&lt;=1,1,2))</f>
        <v>2</v>
      </c>
      <c r="I2077">
        <v>82.9</v>
      </c>
      <c r="J2077">
        <v>69.900000000000006</v>
      </c>
      <c r="K2077">
        <v>76</v>
      </c>
      <c r="L2077">
        <v>64.599999999999994</v>
      </c>
      <c r="M2077">
        <v>68.8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12.8</v>
      </c>
      <c r="W2077">
        <v>319.2</v>
      </c>
      <c r="X2077">
        <v>1010.1</v>
      </c>
      <c r="Y2077">
        <v>40</v>
      </c>
      <c r="Z2077">
        <v>6.7</v>
      </c>
      <c r="AA2077">
        <v>0</v>
      </c>
      <c r="AB2077">
        <v>0</v>
      </c>
      <c r="AC2077">
        <v>0</v>
      </c>
      <c r="AD2077">
        <v>0</v>
      </c>
      <c r="AE2077" t="s">
        <v>6302</v>
      </c>
      <c r="AF2077" t="s">
        <v>6303</v>
      </c>
      <c r="AG2077">
        <v>0.48</v>
      </c>
      <c r="AH2077" t="s">
        <v>36</v>
      </c>
      <c r="AI2077" t="s">
        <v>37</v>
      </c>
      <c r="AJ2077" t="s">
        <v>38</v>
      </c>
    </row>
    <row r="2078" spans="1:36" x14ac:dyDescent="0.25">
      <c r="A2078" t="s">
        <v>32</v>
      </c>
      <c r="B2078" t="s">
        <v>6304</v>
      </c>
      <c r="C2078">
        <f>YEAR(B2078)</f>
        <v>2005</v>
      </c>
      <c r="D2078">
        <v>82.5</v>
      </c>
      <c r="E2078">
        <v>66.3</v>
      </c>
      <c r="F2078">
        <v>73.599999999999994</v>
      </c>
      <c r="H2078" s="2">
        <f>IF(F2078-67.59&lt;=0,0,IF(F2078-67.59&lt;=1,1,2))</f>
        <v>2</v>
      </c>
      <c r="I2078">
        <v>84.8</v>
      </c>
      <c r="J2078">
        <v>66.3</v>
      </c>
      <c r="K2078">
        <v>74</v>
      </c>
      <c r="L2078">
        <v>65.099999999999994</v>
      </c>
      <c r="M2078">
        <v>75.599999999999994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10.3</v>
      </c>
      <c r="W2078">
        <v>227.9</v>
      </c>
      <c r="X2078">
        <v>1014.9</v>
      </c>
      <c r="Y2078">
        <v>30</v>
      </c>
      <c r="Z2078">
        <v>6.5</v>
      </c>
      <c r="AA2078">
        <v>0</v>
      </c>
      <c r="AB2078">
        <v>0</v>
      </c>
      <c r="AC2078">
        <v>0</v>
      </c>
      <c r="AD2078">
        <v>0</v>
      </c>
      <c r="AE2078" t="s">
        <v>6305</v>
      </c>
      <c r="AF2078" t="s">
        <v>6306</v>
      </c>
      <c r="AG2078">
        <v>0.5</v>
      </c>
      <c r="AH2078" t="s">
        <v>36</v>
      </c>
      <c r="AI2078" t="s">
        <v>37</v>
      </c>
      <c r="AJ2078" t="s">
        <v>38</v>
      </c>
    </row>
    <row r="2079" spans="1:36" x14ac:dyDescent="0.25">
      <c r="A2079" t="s">
        <v>32</v>
      </c>
      <c r="B2079" t="s">
        <v>6307</v>
      </c>
      <c r="C2079">
        <f>YEAR(B2079)</f>
        <v>2005</v>
      </c>
      <c r="D2079">
        <v>86.1</v>
      </c>
      <c r="E2079">
        <v>68.099999999999994</v>
      </c>
      <c r="F2079">
        <v>76.400000000000006</v>
      </c>
      <c r="H2079" s="2">
        <f>IF(F2079-67.59&lt;=0,0,IF(F2079-67.59&lt;=1,1,2))</f>
        <v>2</v>
      </c>
      <c r="I2079">
        <v>87.6</v>
      </c>
      <c r="J2079">
        <v>68.099999999999994</v>
      </c>
      <c r="K2079">
        <v>77.099999999999994</v>
      </c>
      <c r="L2079">
        <v>64.400000000000006</v>
      </c>
      <c r="M2079">
        <v>67.900000000000006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9.1999999999999993</v>
      </c>
      <c r="W2079">
        <v>154.1</v>
      </c>
      <c r="X2079">
        <v>1015.2</v>
      </c>
      <c r="Y2079">
        <v>30</v>
      </c>
      <c r="Z2079">
        <v>6.3</v>
      </c>
      <c r="AA2079">
        <v>0</v>
      </c>
      <c r="AB2079">
        <v>0</v>
      </c>
      <c r="AC2079">
        <v>0</v>
      </c>
      <c r="AD2079">
        <v>0</v>
      </c>
      <c r="AE2079" t="s">
        <v>6308</v>
      </c>
      <c r="AF2079" t="s">
        <v>6309</v>
      </c>
      <c r="AG2079">
        <v>0.54</v>
      </c>
      <c r="AH2079" t="s">
        <v>36</v>
      </c>
      <c r="AI2079" t="s">
        <v>37</v>
      </c>
      <c r="AJ2079" t="s">
        <v>38</v>
      </c>
    </row>
    <row r="2080" spans="1:36" x14ac:dyDescent="0.25">
      <c r="A2080" t="s">
        <v>32</v>
      </c>
      <c r="B2080" t="s">
        <v>6310</v>
      </c>
      <c r="C2080">
        <f>YEAR(B2080)</f>
        <v>2005</v>
      </c>
      <c r="D2080">
        <v>84.3</v>
      </c>
      <c r="E2080">
        <v>71.7</v>
      </c>
      <c r="F2080">
        <v>78.099999999999994</v>
      </c>
      <c r="H2080" s="2">
        <f>IF(F2080-67.59&lt;=0,0,IF(F2080-67.59&lt;=1,1,2))</f>
        <v>2</v>
      </c>
      <c r="I2080">
        <v>87.6</v>
      </c>
      <c r="J2080">
        <v>71.7</v>
      </c>
      <c r="K2080">
        <v>79</v>
      </c>
      <c r="L2080">
        <v>61.5</v>
      </c>
      <c r="M2080">
        <v>57.6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15</v>
      </c>
      <c r="W2080">
        <v>161.30000000000001</v>
      </c>
      <c r="X2080">
        <v>1011.7</v>
      </c>
      <c r="Y2080">
        <v>50</v>
      </c>
      <c r="Z2080">
        <v>6.4</v>
      </c>
      <c r="AA2080">
        <v>0</v>
      </c>
      <c r="AB2080">
        <v>0</v>
      </c>
      <c r="AC2080">
        <v>0</v>
      </c>
      <c r="AD2080">
        <v>0</v>
      </c>
      <c r="AE2080" t="s">
        <v>6311</v>
      </c>
      <c r="AF2080" t="s">
        <v>6312</v>
      </c>
      <c r="AG2080">
        <v>0.56999999999999995</v>
      </c>
      <c r="AH2080" t="s">
        <v>36</v>
      </c>
      <c r="AI2080" t="s">
        <v>37</v>
      </c>
      <c r="AJ2080" t="s">
        <v>38</v>
      </c>
    </row>
    <row r="2081" spans="1:36" x14ac:dyDescent="0.25">
      <c r="A2081" t="s">
        <v>32</v>
      </c>
      <c r="B2081" t="s">
        <v>6313</v>
      </c>
      <c r="C2081">
        <f>YEAR(B2081)</f>
        <v>2005</v>
      </c>
      <c r="D2081">
        <v>80.7</v>
      </c>
      <c r="E2081">
        <v>71.7</v>
      </c>
      <c r="F2081">
        <v>77</v>
      </c>
      <c r="H2081" s="2">
        <f>IF(F2081-67.59&lt;=0,0,IF(F2081-67.59&lt;=1,1,2))</f>
        <v>2</v>
      </c>
      <c r="I2081">
        <v>82.4</v>
      </c>
      <c r="J2081">
        <v>71.7</v>
      </c>
      <c r="K2081">
        <v>77.2</v>
      </c>
      <c r="L2081">
        <v>63.6</v>
      </c>
      <c r="M2081">
        <v>64.5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21.9</v>
      </c>
      <c r="W2081">
        <v>300.3</v>
      </c>
      <c r="X2081">
        <v>1009.7</v>
      </c>
      <c r="Y2081">
        <v>49.2</v>
      </c>
      <c r="Z2081">
        <v>6.8</v>
      </c>
      <c r="AA2081">
        <v>0</v>
      </c>
      <c r="AB2081">
        <v>0</v>
      </c>
      <c r="AC2081">
        <v>0</v>
      </c>
      <c r="AD2081">
        <v>0</v>
      </c>
      <c r="AE2081" t="s">
        <v>6314</v>
      </c>
      <c r="AF2081" t="s">
        <v>6315</v>
      </c>
      <c r="AG2081">
        <v>0.61</v>
      </c>
      <c r="AH2081" t="s">
        <v>36</v>
      </c>
      <c r="AI2081" t="s">
        <v>37</v>
      </c>
      <c r="AJ2081" t="s">
        <v>38</v>
      </c>
    </row>
    <row r="2082" spans="1:36" x14ac:dyDescent="0.25">
      <c r="A2082" t="s">
        <v>32</v>
      </c>
      <c r="B2082" t="s">
        <v>6316</v>
      </c>
      <c r="C2082">
        <f>YEAR(B2082)</f>
        <v>2005</v>
      </c>
      <c r="D2082">
        <v>80.7</v>
      </c>
      <c r="E2082">
        <v>68.099999999999994</v>
      </c>
      <c r="F2082">
        <v>74.7</v>
      </c>
      <c r="H2082" s="2">
        <f>IF(F2082-67.59&lt;=0,0,IF(F2082-67.59&lt;=1,1,2))</f>
        <v>2</v>
      </c>
      <c r="I2082">
        <v>81.900000000000006</v>
      </c>
      <c r="J2082">
        <v>68.099999999999994</v>
      </c>
      <c r="K2082">
        <v>74.8</v>
      </c>
      <c r="L2082">
        <v>61.2</v>
      </c>
      <c r="M2082">
        <v>63.4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18.3</v>
      </c>
      <c r="W2082">
        <v>296.7</v>
      </c>
      <c r="X2082">
        <v>1013.3</v>
      </c>
      <c r="Y2082">
        <v>47.4</v>
      </c>
      <c r="Z2082">
        <v>6.8</v>
      </c>
      <c r="AA2082">
        <v>0</v>
      </c>
      <c r="AB2082">
        <v>0</v>
      </c>
      <c r="AC2082">
        <v>0</v>
      </c>
      <c r="AD2082">
        <v>0</v>
      </c>
      <c r="AE2082" t="s">
        <v>6317</v>
      </c>
      <c r="AF2082" t="s">
        <v>6318</v>
      </c>
      <c r="AG2082">
        <v>0.64</v>
      </c>
      <c r="AH2082" t="s">
        <v>36</v>
      </c>
      <c r="AI2082" t="s">
        <v>174</v>
      </c>
      <c r="AJ2082" t="s">
        <v>38</v>
      </c>
    </row>
    <row r="2083" spans="1:36" x14ac:dyDescent="0.25">
      <c r="A2083" t="s">
        <v>32</v>
      </c>
      <c r="B2083" t="s">
        <v>6319</v>
      </c>
      <c r="C2083">
        <f>YEAR(B2083)</f>
        <v>2005</v>
      </c>
      <c r="D2083">
        <v>80.7</v>
      </c>
      <c r="E2083">
        <v>64.5</v>
      </c>
      <c r="F2083">
        <v>72.5</v>
      </c>
      <c r="H2083" s="2">
        <f>IF(F2083-67.59&lt;=0,0,IF(F2083-67.59&lt;=1,1,2))</f>
        <v>2</v>
      </c>
      <c r="I2083">
        <v>81.5</v>
      </c>
      <c r="J2083">
        <v>64.5</v>
      </c>
      <c r="K2083">
        <v>72.599999999999994</v>
      </c>
      <c r="L2083">
        <v>60.8</v>
      </c>
      <c r="M2083">
        <v>67.5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17.2</v>
      </c>
      <c r="W2083">
        <v>217.1</v>
      </c>
      <c r="X2083">
        <v>1014.4</v>
      </c>
      <c r="Y2083">
        <v>45</v>
      </c>
      <c r="Z2083">
        <v>6.8</v>
      </c>
      <c r="AA2083">
        <v>0</v>
      </c>
      <c r="AB2083">
        <v>0</v>
      </c>
      <c r="AC2083">
        <v>0</v>
      </c>
      <c r="AD2083">
        <v>0</v>
      </c>
      <c r="AE2083" t="s">
        <v>6320</v>
      </c>
      <c r="AF2083" t="s">
        <v>6321</v>
      </c>
      <c r="AG2083">
        <v>0.67</v>
      </c>
      <c r="AH2083" t="s">
        <v>36</v>
      </c>
      <c r="AI2083" t="s">
        <v>174</v>
      </c>
      <c r="AJ2083" t="s">
        <v>38</v>
      </c>
    </row>
    <row r="2084" spans="1:36" x14ac:dyDescent="0.25">
      <c r="A2084" t="s">
        <v>32</v>
      </c>
      <c r="B2084" t="s">
        <v>6322</v>
      </c>
      <c r="C2084">
        <f>YEAR(B2084)</f>
        <v>2005</v>
      </c>
      <c r="D2084">
        <v>78.900000000000006</v>
      </c>
      <c r="E2084">
        <v>64.5</v>
      </c>
      <c r="F2084">
        <v>72.400000000000006</v>
      </c>
      <c r="H2084" s="2">
        <f>IF(F2084-67.59&lt;=0,0,IF(F2084-67.59&lt;=1,1,2))</f>
        <v>2</v>
      </c>
      <c r="I2084">
        <v>78.900000000000006</v>
      </c>
      <c r="J2084">
        <v>64.5</v>
      </c>
      <c r="K2084">
        <v>72.400000000000006</v>
      </c>
      <c r="L2084">
        <v>60.6</v>
      </c>
      <c r="M2084">
        <v>67.900000000000006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11.4</v>
      </c>
      <c r="W2084">
        <v>159.19999999999999</v>
      </c>
      <c r="X2084">
        <v>1013</v>
      </c>
      <c r="Y2084">
        <v>31.8</v>
      </c>
      <c r="Z2084">
        <v>6.8</v>
      </c>
      <c r="AA2084">
        <v>0</v>
      </c>
      <c r="AB2084">
        <v>0</v>
      </c>
      <c r="AC2084">
        <v>0</v>
      </c>
      <c r="AD2084">
        <v>0</v>
      </c>
      <c r="AE2084" t="s">
        <v>6323</v>
      </c>
      <c r="AF2084" t="s">
        <v>6324</v>
      </c>
      <c r="AG2084">
        <v>0.7</v>
      </c>
      <c r="AH2084" t="s">
        <v>36</v>
      </c>
      <c r="AI2084" t="s">
        <v>37</v>
      </c>
      <c r="AJ2084" t="s">
        <v>38</v>
      </c>
    </row>
    <row r="2085" spans="1:36" x14ac:dyDescent="0.25">
      <c r="A2085" t="s">
        <v>32</v>
      </c>
      <c r="B2085" t="s">
        <v>6325</v>
      </c>
      <c r="C2085">
        <f>YEAR(B2085)</f>
        <v>2005</v>
      </c>
      <c r="D2085">
        <v>78.900000000000006</v>
      </c>
      <c r="E2085">
        <v>64.5</v>
      </c>
      <c r="F2085">
        <v>72.2</v>
      </c>
      <c r="H2085" s="2">
        <f>IF(F2085-67.59&lt;=0,0,IF(F2085-67.59&lt;=1,1,2))</f>
        <v>2</v>
      </c>
      <c r="I2085">
        <v>78.900000000000006</v>
      </c>
      <c r="J2085">
        <v>64.5</v>
      </c>
      <c r="K2085">
        <v>72.2</v>
      </c>
      <c r="L2085">
        <v>62.2</v>
      </c>
      <c r="M2085">
        <v>71.599999999999994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12.8</v>
      </c>
      <c r="W2085">
        <v>101.3</v>
      </c>
      <c r="X2085">
        <v>1013.1</v>
      </c>
      <c r="Y2085">
        <v>36.700000000000003</v>
      </c>
      <c r="Z2085">
        <v>6.8</v>
      </c>
      <c r="AA2085">
        <v>0</v>
      </c>
      <c r="AB2085">
        <v>0</v>
      </c>
      <c r="AC2085">
        <v>0</v>
      </c>
      <c r="AD2085">
        <v>0</v>
      </c>
      <c r="AE2085" t="s">
        <v>6326</v>
      </c>
      <c r="AF2085" t="s">
        <v>6327</v>
      </c>
      <c r="AG2085">
        <v>0.75</v>
      </c>
      <c r="AH2085" t="s">
        <v>36</v>
      </c>
      <c r="AI2085" t="s">
        <v>37</v>
      </c>
      <c r="AJ2085" t="s">
        <v>38</v>
      </c>
    </row>
    <row r="2086" spans="1:36" x14ac:dyDescent="0.25">
      <c r="A2086" t="s">
        <v>32</v>
      </c>
      <c r="B2086" t="s">
        <v>6328</v>
      </c>
      <c r="C2086">
        <f>YEAR(B2086)</f>
        <v>2005</v>
      </c>
      <c r="D2086">
        <v>78.900000000000006</v>
      </c>
      <c r="E2086">
        <v>66.3</v>
      </c>
      <c r="F2086">
        <v>72.099999999999994</v>
      </c>
      <c r="H2086" s="2">
        <f>IF(F2086-67.59&lt;=0,0,IF(F2086-67.59&lt;=1,1,2))</f>
        <v>2</v>
      </c>
      <c r="I2086">
        <v>78.900000000000006</v>
      </c>
      <c r="J2086">
        <v>66.3</v>
      </c>
      <c r="K2086">
        <v>72.099999999999994</v>
      </c>
      <c r="L2086">
        <v>62.6</v>
      </c>
      <c r="M2086">
        <v>72.900000000000006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8.1</v>
      </c>
      <c r="W2086">
        <v>327</v>
      </c>
      <c r="X2086">
        <v>1016.8</v>
      </c>
      <c r="Y2086">
        <v>44.2</v>
      </c>
      <c r="Z2086">
        <v>6.8</v>
      </c>
      <c r="AA2086">
        <v>0</v>
      </c>
      <c r="AB2086">
        <v>0</v>
      </c>
      <c r="AC2086">
        <v>0</v>
      </c>
      <c r="AD2086">
        <v>0</v>
      </c>
      <c r="AE2086" t="s">
        <v>6329</v>
      </c>
      <c r="AF2086" t="s">
        <v>6330</v>
      </c>
      <c r="AG2086">
        <v>0.77</v>
      </c>
      <c r="AH2086" t="s">
        <v>36</v>
      </c>
      <c r="AI2086" t="s">
        <v>702</v>
      </c>
      <c r="AJ2086" t="s">
        <v>38</v>
      </c>
    </row>
    <row r="2087" spans="1:36" x14ac:dyDescent="0.25">
      <c r="A2087" t="s">
        <v>32</v>
      </c>
      <c r="B2087" t="s">
        <v>6331</v>
      </c>
      <c r="C2087">
        <f>YEAR(B2087)</f>
        <v>2005</v>
      </c>
      <c r="D2087">
        <v>77.099999999999994</v>
      </c>
      <c r="E2087">
        <v>66.3</v>
      </c>
      <c r="F2087">
        <v>72</v>
      </c>
      <c r="H2087" s="2">
        <f>IF(F2087-67.59&lt;=0,0,IF(F2087-67.59&lt;=1,1,2))</f>
        <v>2</v>
      </c>
      <c r="I2087">
        <v>77.099999999999994</v>
      </c>
      <c r="J2087">
        <v>66.3</v>
      </c>
      <c r="K2087">
        <v>72</v>
      </c>
      <c r="L2087">
        <v>61.7</v>
      </c>
      <c r="M2087">
        <v>71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15</v>
      </c>
      <c r="W2087">
        <v>319.8</v>
      </c>
      <c r="X2087">
        <v>1019</v>
      </c>
      <c r="Y2087">
        <v>35</v>
      </c>
      <c r="Z2087">
        <v>6.8</v>
      </c>
      <c r="AA2087">
        <v>0</v>
      </c>
      <c r="AB2087">
        <v>0</v>
      </c>
      <c r="AC2087">
        <v>0</v>
      </c>
      <c r="AD2087">
        <v>0</v>
      </c>
      <c r="AE2087" t="s">
        <v>6332</v>
      </c>
      <c r="AF2087" t="s">
        <v>6333</v>
      </c>
      <c r="AG2087">
        <v>0.8</v>
      </c>
      <c r="AH2087" t="s">
        <v>36</v>
      </c>
      <c r="AI2087" t="s">
        <v>37</v>
      </c>
      <c r="AJ2087" t="s">
        <v>38</v>
      </c>
    </row>
    <row r="2088" spans="1:36" x14ac:dyDescent="0.25">
      <c r="A2088" t="s">
        <v>32</v>
      </c>
      <c r="B2088" t="s">
        <v>6334</v>
      </c>
      <c r="C2088">
        <f>YEAR(B2088)</f>
        <v>2005</v>
      </c>
      <c r="D2088">
        <v>77.099999999999994</v>
      </c>
      <c r="E2088">
        <v>64.5</v>
      </c>
      <c r="F2088">
        <v>71.400000000000006</v>
      </c>
      <c r="H2088" s="2">
        <f>IF(F2088-67.59&lt;=0,0,IF(F2088-67.59&lt;=1,1,2))</f>
        <v>2</v>
      </c>
      <c r="I2088">
        <v>77.099999999999994</v>
      </c>
      <c r="J2088">
        <v>64.5</v>
      </c>
      <c r="K2088">
        <v>71.400000000000006</v>
      </c>
      <c r="L2088">
        <v>61.3</v>
      </c>
      <c r="M2088">
        <v>71.400000000000006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10.3</v>
      </c>
      <c r="W2088">
        <v>304.10000000000002</v>
      </c>
      <c r="X2088">
        <v>1018.3</v>
      </c>
      <c r="Y2088">
        <v>38.299999999999997</v>
      </c>
      <c r="Z2088">
        <v>6.8</v>
      </c>
      <c r="AA2088">
        <v>0</v>
      </c>
      <c r="AB2088">
        <v>0</v>
      </c>
      <c r="AC2088">
        <v>0</v>
      </c>
      <c r="AD2088">
        <v>0</v>
      </c>
      <c r="AE2088" t="s">
        <v>6335</v>
      </c>
      <c r="AF2088" t="s">
        <v>6336</v>
      </c>
      <c r="AG2088">
        <v>0.84</v>
      </c>
      <c r="AH2088" t="s">
        <v>36</v>
      </c>
      <c r="AI2088" t="s">
        <v>37</v>
      </c>
      <c r="AJ2088" t="s">
        <v>38</v>
      </c>
    </row>
    <row r="2089" spans="1:36" x14ac:dyDescent="0.25">
      <c r="A2089" t="s">
        <v>32</v>
      </c>
      <c r="B2089" t="s">
        <v>6337</v>
      </c>
      <c r="C2089">
        <f>YEAR(B2089)</f>
        <v>2005</v>
      </c>
      <c r="D2089">
        <v>78.900000000000006</v>
      </c>
      <c r="E2089">
        <v>66.3</v>
      </c>
      <c r="F2089">
        <v>71.400000000000006</v>
      </c>
      <c r="H2089" s="2">
        <f>IF(F2089-67.59&lt;=0,0,IF(F2089-67.59&lt;=1,1,2))</f>
        <v>2</v>
      </c>
      <c r="I2089">
        <v>78.900000000000006</v>
      </c>
      <c r="J2089">
        <v>66.3</v>
      </c>
      <c r="K2089">
        <v>71.400000000000006</v>
      </c>
      <c r="L2089">
        <v>59.2</v>
      </c>
      <c r="M2089">
        <v>67.2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10.3</v>
      </c>
      <c r="W2089">
        <v>333</v>
      </c>
      <c r="X2089">
        <v>1017.2</v>
      </c>
      <c r="Y2089">
        <v>37.5</v>
      </c>
      <c r="Z2089">
        <v>6.8</v>
      </c>
      <c r="AA2089">
        <v>0</v>
      </c>
      <c r="AB2089">
        <v>0</v>
      </c>
      <c r="AC2089">
        <v>0</v>
      </c>
      <c r="AD2089">
        <v>0</v>
      </c>
      <c r="AE2089" t="s">
        <v>6338</v>
      </c>
      <c r="AF2089" t="s">
        <v>6339</v>
      </c>
      <c r="AG2089">
        <v>0.87</v>
      </c>
      <c r="AH2089" t="s">
        <v>36</v>
      </c>
      <c r="AI2089" t="s">
        <v>37</v>
      </c>
      <c r="AJ2089" t="s">
        <v>38</v>
      </c>
    </row>
    <row r="2090" spans="1:36" x14ac:dyDescent="0.25">
      <c r="A2090" t="s">
        <v>32</v>
      </c>
      <c r="B2090" t="s">
        <v>6340</v>
      </c>
      <c r="C2090">
        <f>YEAR(B2090)</f>
        <v>2005</v>
      </c>
      <c r="D2090">
        <v>78.900000000000006</v>
      </c>
      <c r="E2090">
        <v>64.5</v>
      </c>
      <c r="F2090">
        <v>70.599999999999994</v>
      </c>
      <c r="H2090" s="2">
        <f>IF(F2090-67.59&lt;=0,0,IF(F2090-67.59&lt;=1,1,2))</f>
        <v>2</v>
      </c>
      <c r="I2090">
        <v>78.900000000000006</v>
      </c>
      <c r="J2090">
        <v>64.5</v>
      </c>
      <c r="K2090">
        <v>70.599999999999994</v>
      </c>
      <c r="L2090">
        <v>60.2</v>
      </c>
      <c r="M2090">
        <v>70.5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9.1999999999999993</v>
      </c>
      <c r="W2090">
        <v>162.69999999999999</v>
      </c>
      <c r="X2090">
        <v>1014.9</v>
      </c>
      <c r="Y2090">
        <v>40</v>
      </c>
      <c r="Z2090">
        <v>6.8</v>
      </c>
      <c r="AA2090">
        <v>0</v>
      </c>
      <c r="AB2090">
        <v>0</v>
      </c>
      <c r="AC2090">
        <v>0</v>
      </c>
      <c r="AD2090">
        <v>0</v>
      </c>
      <c r="AE2090" t="s">
        <v>6341</v>
      </c>
      <c r="AF2090" t="s">
        <v>6342</v>
      </c>
      <c r="AG2090">
        <v>0.9</v>
      </c>
      <c r="AH2090" t="s">
        <v>36</v>
      </c>
      <c r="AI2090" t="s">
        <v>37</v>
      </c>
      <c r="AJ2090" t="s">
        <v>38</v>
      </c>
    </row>
    <row r="2091" spans="1:36" x14ac:dyDescent="0.25">
      <c r="A2091" t="s">
        <v>32</v>
      </c>
      <c r="B2091" t="s">
        <v>6343</v>
      </c>
      <c r="C2091">
        <f>YEAR(B2091)</f>
        <v>2005</v>
      </c>
      <c r="D2091">
        <v>82.5</v>
      </c>
      <c r="E2091">
        <v>66.3</v>
      </c>
      <c r="F2091">
        <v>73.3</v>
      </c>
      <c r="H2091" s="2">
        <f>IF(F2091-67.59&lt;=0,0,IF(F2091-67.59&lt;=1,1,2))</f>
        <v>2</v>
      </c>
      <c r="I2091">
        <v>83</v>
      </c>
      <c r="J2091">
        <v>66.3</v>
      </c>
      <c r="K2091">
        <v>73.3</v>
      </c>
      <c r="L2091">
        <v>60.5</v>
      </c>
      <c r="M2091">
        <v>65.900000000000006</v>
      </c>
      <c r="O2091">
        <v>0.11799999999999999</v>
      </c>
      <c r="P2091">
        <v>100</v>
      </c>
      <c r="Q2091">
        <v>4.17</v>
      </c>
      <c r="R2091" t="s">
        <v>40</v>
      </c>
      <c r="S2091">
        <v>0</v>
      </c>
      <c r="T2091">
        <v>0</v>
      </c>
      <c r="U2091">
        <v>0</v>
      </c>
      <c r="V2091">
        <v>20.8</v>
      </c>
      <c r="W2091">
        <v>181.4</v>
      </c>
      <c r="X2091">
        <v>1013.4</v>
      </c>
      <c r="Y2091">
        <v>58.3</v>
      </c>
      <c r="Z2091">
        <v>6.7</v>
      </c>
      <c r="AA2091">
        <v>0</v>
      </c>
      <c r="AB2091">
        <v>0</v>
      </c>
      <c r="AC2091">
        <v>0</v>
      </c>
      <c r="AD2091">
        <v>0</v>
      </c>
      <c r="AE2091" t="s">
        <v>6344</v>
      </c>
      <c r="AF2091" t="s">
        <v>6345</v>
      </c>
      <c r="AG2091">
        <v>0.93</v>
      </c>
      <c r="AH2091" t="s">
        <v>56</v>
      </c>
      <c r="AI2091" t="s">
        <v>65</v>
      </c>
      <c r="AJ2091" t="s">
        <v>40</v>
      </c>
    </row>
    <row r="2092" spans="1:36" x14ac:dyDescent="0.25">
      <c r="A2092" t="s">
        <v>32</v>
      </c>
      <c r="B2092" t="s">
        <v>6346</v>
      </c>
      <c r="C2092">
        <f>YEAR(B2092)</f>
        <v>2005</v>
      </c>
      <c r="D2092">
        <v>77.099999999999994</v>
      </c>
      <c r="E2092">
        <v>66.3</v>
      </c>
      <c r="F2092">
        <v>71.900000000000006</v>
      </c>
      <c r="H2092" s="2">
        <f>IF(F2092-67.59&lt;=0,0,IF(F2092-67.59&lt;=1,1,2))</f>
        <v>2</v>
      </c>
      <c r="I2092">
        <v>77.099999999999994</v>
      </c>
      <c r="J2092">
        <v>66.3</v>
      </c>
      <c r="K2092">
        <v>71.900000000000006</v>
      </c>
      <c r="L2092">
        <v>59.6</v>
      </c>
      <c r="M2092">
        <v>66.2</v>
      </c>
      <c r="O2092">
        <v>3.9E-2</v>
      </c>
      <c r="P2092">
        <v>100</v>
      </c>
      <c r="Q2092">
        <v>4.17</v>
      </c>
      <c r="R2092" t="s">
        <v>40</v>
      </c>
      <c r="S2092">
        <v>0</v>
      </c>
      <c r="T2092">
        <v>0</v>
      </c>
      <c r="U2092">
        <v>0</v>
      </c>
      <c r="V2092">
        <v>18.3</v>
      </c>
      <c r="W2092">
        <v>288.7</v>
      </c>
      <c r="X2092">
        <v>1014.3</v>
      </c>
      <c r="Y2092">
        <v>54.2</v>
      </c>
      <c r="Z2092">
        <v>6.8</v>
      </c>
      <c r="AA2092">
        <v>0</v>
      </c>
      <c r="AB2092">
        <v>0</v>
      </c>
      <c r="AC2092">
        <v>0</v>
      </c>
      <c r="AD2092">
        <v>0</v>
      </c>
      <c r="AE2092" t="s">
        <v>6347</v>
      </c>
      <c r="AF2092" t="s">
        <v>6348</v>
      </c>
      <c r="AG2092">
        <v>0.97</v>
      </c>
      <c r="AH2092" t="s">
        <v>56</v>
      </c>
      <c r="AI2092" t="s">
        <v>137</v>
      </c>
      <c r="AJ2092" t="s">
        <v>40</v>
      </c>
    </row>
    <row r="2093" spans="1:36" x14ac:dyDescent="0.25">
      <c r="A2093" t="s">
        <v>32</v>
      </c>
      <c r="B2093" t="s">
        <v>6349</v>
      </c>
      <c r="C2093">
        <f>YEAR(B2093)</f>
        <v>2005</v>
      </c>
      <c r="D2093">
        <v>77.099999999999994</v>
      </c>
      <c r="E2093">
        <v>60.9</v>
      </c>
      <c r="F2093">
        <v>70.7</v>
      </c>
      <c r="H2093" s="2">
        <f>IF(F2093-67.59&lt;=0,0,IF(F2093-67.59&lt;=1,1,2))</f>
        <v>2</v>
      </c>
      <c r="I2093">
        <v>77.099999999999994</v>
      </c>
      <c r="J2093">
        <v>60.9</v>
      </c>
      <c r="K2093">
        <v>70.7</v>
      </c>
      <c r="L2093">
        <v>57.3</v>
      </c>
      <c r="M2093">
        <v>63.1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10.3</v>
      </c>
      <c r="W2093">
        <v>312.7</v>
      </c>
      <c r="X2093">
        <v>1017.9</v>
      </c>
      <c r="Y2093">
        <v>45.8</v>
      </c>
      <c r="Z2093">
        <v>6.8</v>
      </c>
      <c r="AA2093">
        <v>0</v>
      </c>
      <c r="AB2093">
        <v>0</v>
      </c>
      <c r="AC2093">
        <v>0</v>
      </c>
      <c r="AD2093">
        <v>0</v>
      </c>
      <c r="AE2093" t="s">
        <v>6350</v>
      </c>
      <c r="AF2093" t="s">
        <v>6351</v>
      </c>
      <c r="AG2093">
        <v>0</v>
      </c>
      <c r="AH2093" t="s">
        <v>36</v>
      </c>
      <c r="AI2093" t="s">
        <v>174</v>
      </c>
      <c r="AJ2093" t="s">
        <v>38</v>
      </c>
    </row>
    <row r="2094" spans="1:36" x14ac:dyDescent="0.25">
      <c r="A2094" t="s">
        <v>32</v>
      </c>
      <c r="B2094" t="s">
        <v>6352</v>
      </c>
      <c r="C2094">
        <f>YEAR(B2094)</f>
        <v>2005</v>
      </c>
      <c r="D2094">
        <v>75.3</v>
      </c>
      <c r="E2094">
        <v>68.099999999999994</v>
      </c>
      <c r="F2094">
        <v>72.8</v>
      </c>
      <c r="H2094" s="2">
        <f>IF(F2094-67.59&lt;=0,0,IF(F2094-67.59&lt;=1,1,2))</f>
        <v>2</v>
      </c>
      <c r="I2094">
        <v>75.3</v>
      </c>
      <c r="J2094">
        <v>68.099999999999994</v>
      </c>
      <c r="K2094">
        <v>72.8</v>
      </c>
      <c r="L2094">
        <v>58.9</v>
      </c>
      <c r="M2094">
        <v>61.8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16.100000000000001</v>
      </c>
      <c r="W2094">
        <v>320.10000000000002</v>
      </c>
      <c r="X2094">
        <v>1017.9</v>
      </c>
      <c r="Y2094">
        <v>51.7</v>
      </c>
      <c r="Z2094">
        <v>6.8</v>
      </c>
      <c r="AA2094">
        <v>0</v>
      </c>
      <c r="AB2094">
        <v>0</v>
      </c>
      <c r="AC2094">
        <v>0</v>
      </c>
      <c r="AD2094">
        <v>0</v>
      </c>
      <c r="AE2094" t="s">
        <v>6353</v>
      </c>
      <c r="AF2094" t="s">
        <v>6354</v>
      </c>
      <c r="AG2094">
        <v>0.03</v>
      </c>
      <c r="AH2094" t="s">
        <v>36</v>
      </c>
      <c r="AI2094" t="s">
        <v>37</v>
      </c>
      <c r="AJ2094" t="s">
        <v>38</v>
      </c>
    </row>
    <row r="2095" spans="1:36" x14ac:dyDescent="0.25">
      <c r="A2095" t="s">
        <v>32</v>
      </c>
      <c r="B2095" t="s">
        <v>6355</v>
      </c>
      <c r="C2095">
        <f>YEAR(B2095)</f>
        <v>2005</v>
      </c>
      <c r="D2095">
        <v>77.099999999999994</v>
      </c>
      <c r="E2095">
        <v>69.900000000000006</v>
      </c>
      <c r="F2095">
        <v>72.7</v>
      </c>
      <c r="H2095" s="2">
        <f>IF(F2095-67.59&lt;=0,0,IF(F2095-67.59&lt;=1,1,2))</f>
        <v>2</v>
      </c>
      <c r="I2095">
        <v>77.099999999999994</v>
      </c>
      <c r="J2095">
        <v>69.900000000000006</v>
      </c>
      <c r="K2095">
        <v>72.7</v>
      </c>
      <c r="L2095">
        <v>61.1</v>
      </c>
      <c r="M2095">
        <v>67.099999999999994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15</v>
      </c>
      <c r="W2095">
        <v>318.5</v>
      </c>
      <c r="X2095">
        <v>1016.7</v>
      </c>
      <c r="Y2095">
        <v>44.2</v>
      </c>
      <c r="Z2095">
        <v>6.8</v>
      </c>
      <c r="AA2095">
        <v>0</v>
      </c>
      <c r="AB2095">
        <v>0</v>
      </c>
      <c r="AC2095">
        <v>0</v>
      </c>
      <c r="AD2095">
        <v>0</v>
      </c>
      <c r="AE2095" t="s">
        <v>6356</v>
      </c>
      <c r="AF2095" t="s">
        <v>6357</v>
      </c>
      <c r="AG2095">
        <v>7.0000000000000007E-2</v>
      </c>
      <c r="AH2095" t="s">
        <v>36</v>
      </c>
      <c r="AI2095" t="s">
        <v>37</v>
      </c>
      <c r="AJ2095" t="s">
        <v>38</v>
      </c>
    </row>
    <row r="2096" spans="1:36" x14ac:dyDescent="0.25">
      <c r="A2096" t="s">
        <v>32</v>
      </c>
      <c r="B2096" t="s">
        <v>6358</v>
      </c>
      <c r="C2096">
        <f>YEAR(B2096)</f>
        <v>2005</v>
      </c>
      <c r="D2096">
        <v>75.3</v>
      </c>
      <c r="E2096">
        <v>71.7</v>
      </c>
      <c r="F2096">
        <v>72.7</v>
      </c>
      <c r="H2096" s="2">
        <f>IF(F2096-67.59&lt;=0,0,IF(F2096-67.59&lt;=1,1,2))</f>
        <v>2</v>
      </c>
      <c r="I2096">
        <v>75.3</v>
      </c>
      <c r="J2096">
        <v>71.7</v>
      </c>
      <c r="K2096">
        <v>72.7</v>
      </c>
      <c r="L2096">
        <v>60.5</v>
      </c>
      <c r="M2096">
        <v>65.7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16.100000000000001</v>
      </c>
      <c r="W2096">
        <v>320.60000000000002</v>
      </c>
      <c r="X2096">
        <v>1017.1</v>
      </c>
      <c r="Y2096">
        <v>57</v>
      </c>
      <c r="Z2096">
        <v>6.8</v>
      </c>
      <c r="AA2096">
        <v>0</v>
      </c>
      <c r="AB2096">
        <v>0</v>
      </c>
      <c r="AC2096">
        <v>0</v>
      </c>
      <c r="AD2096">
        <v>0</v>
      </c>
      <c r="AE2096" t="s">
        <v>6359</v>
      </c>
      <c r="AF2096" t="s">
        <v>6360</v>
      </c>
      <c r="AG2096">
        <v>0.1</v>
      </c>
      <c r="AH2096" t="s">
        <v>36</v>
      </c>
      <c r="AI2096" t="s">
        <v>37</v>
      </c>
      <c r="AJ2096" t="s">
        <v>38</v>
      </c>
    </row>
    <row r="2097" spans="1:36" x14ac:dyDescent="0.25">
      <c r="A2097" t="s">
        <v>32</v>
      </c>
      <c r="B2097" t="s">
        <v>6361</v>
      </c>
      <c r="C2097">
        <f>YEAR(B2097)</f>
        <v>2005</v>
      </c>
      <c r="D2097">
        <v>75.3</v>
      </c>
      <c r="E2097">
        <v>69.900000000000006</v>
      </c>
      <c r="F2097">
        <v>71.599999999999994</v>
      </c>
      <c r="H2097" s="2">
        <f>IF(F2097-67.59&lt;=0,0,IF(F2097-67.59&lt;=1,1,2))</f>
        <v>2</v>
      </c>
      <c r="I2097">
        <v>75.3</v>
      </c>
      <c r="J2097">
        <v>69.900000000000006</v>
      </c>
      <c r="K2097">
        <v>71.599999999999994</v>
      </c>
      <c r="L2097">
        <v>58.2</v>
      </c>
      <c r="M2097">
        <v>62.7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17.2</v>
      </c>
      <c r="W2097">
        <v>326.7</v>
      </c>
      <c r="X2097">
        <v>1019.5</v>
      </c>
      <c r="Y2097">
        <v>62.2</v>
      </c>
      <c r="Z2097">
        <v>6.8</v>
      </c>
      <c r="AA2097">
        <v>0</v>
      </c>
      <c r="AB2097">
        <v>0</v>
      </c>
      <c r="AC2097">
        <v>0</v>
      </c>
      <c r="AD2097">
        <v>0</v>
      </c>
      <c r="AE2097" t="s">
        <v>6362</v>
      </c>
      <c r="AF2097" t="s">
        <v>6363</v>
      </c>
      <c r="AG2097">
        <v>0.14000000000000001</v>
      </c>
      <c r="AH2097" t="s">
        <v>36</v>
      </c>
      <c r="AI2097" t="s">
        <v>37</v>
      </c>
      <c r="AJ2097" t="s">
        <v>38</v>
      </c>
    </row>
    <row r="2098" spans="1:36" x14ac:dyDescent="0.25">
      <c r="A2098" t="s">
        <v>32</v>
      </c>
      <c r="B2098" t="s">
        <v>6364</v>
      </c>
      <c r="C2098">
        <f>YEAR(B2098)</f>
        <v>2005</v>
      </c>
      <c r="D2098">
        <v>73.5</v>
      </c>
      <c r="E2098">
        <v>68.099999999999994</v>
      </c>
      <c r="F2098">
        <v>70.3</v>
      </c>
      <c r="H2098" s="2">
        <f>IF(F2098-67.59&lt;=0,0,IF(F2098-67.59&lt;=1,1,2))</f>
        <v>2</v>
      </c>
      <c r="I2098">
        <v>73.5</v>
      </c>
      <c r="J2098">
        <v>68.099999999999994</v>
      </c>
      <c r="K2098">
        <v>70.3</v>
      </c>
      <c r="L2098">
        <v>56.5</v>
      </c>
      <c r="M2098">
        <v>61.8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18.3</v>
      </c>
      <c r="W2098">
        <v>321.60000000000002</v>
      </c>
      <c r="X2098">
        <v>1019.7</v>
      </c>
      <c r="Y2098">
        <v>46.7</v>
      </c>
      <c r="Z2098">
        <v>6.8</v>
      </c>
      <c r="AA2098">
        <v>0</v>
      </c>
      <c r="AB2098">
        <v>0</v>
      </c>
      <c r="AC2098">
        <v>0</v>
      </c>
      <c r="AD2098">
        <v>0</v>
      </c>
      <c r="AE2098" t="s">
        <v>6365</v>
      </c>
      <c r="AF2098" t="s">
        <v>6366</v>
      </c>
      <c r="AG2098">
        <v>0.18</v>
      </c>
      <c r="AH2098" t="s">
        <v>36</v>
      </c>
      <c r="AI2098" t="s">
        <v>37</v>
      </c>
      <c r="AJ2098" t="s">
        <v>38</v>
      </c>
    </row>
    <row r="2099" spans="1:36" x14ac:dyDescent="0.25">
      <c r="A2099" t="s">
        <v>32</v>
      </c>
      <c r="B2099" t="s">
        <v>6367</v>
      </c>
      <c r="C2099">
        <f>YEAR(B2099)</f>
        <v>2005</v>
      </c>
      <c r="D2099">
        <v>71.7</v>
      </c>
      <c r="E2099">
        <v>68.099999999999994</v>
      </c>
      <c r="F2099">
        <v>69.7</v>
      </c>
      <c r="H2099" s="2">
        <f>IF(F2099-67.59&lt;=0,0,IF(F2099-67.59&lt;=1,1,2))</f>
        <v>2</v>
      </c>
      <c r="I2099">
        <v>71.7</v>
      </c>
      <c r="J2099">
        <v>68.099999999999994</v>
      </c>
      <c r="K2099">
        <v>69.7</v>
      </c>
      <c r="L2099">
        <v>56.6</v>
      </c>
      <c r="M2099">
        <v>63.1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16.100000000000001</v>
      </c>
      <c r="W2099">
        <v>314.8</v>
      </c>
      <c r="X2099">
        <v>1017.3</v>
      </c>
      <c r="Y2099">
        <v>73.8</v>
      </c>
      <c r="Z2099">
        <v>6.8</v>
      </c>
      <c r="AA2099">
        <v>0</v>
      </c>
      <c r="AB2099">
        <v>0</v>
      </c>
      <c r="AC2099">
        <v>0</v>
      </c>
      <c r="AD2099">
        <v>0</v>
      </c>
      <c r="AE2099" t="s">
        <v>6368</v>
      </c>
      <c r="AF2099" t="s">
        <v>6369</v>
      </c>
      <c r="AG2099">
        <v>0.21</v>
      </c>
      <c r="AH2099" t="s">
        <v>36</v>
      </c>
      <c r="AI2099" t="s">
        <v>37</v>
      </c>
      <c r="AJ2099" t="s">
        <v>38</v>
      </c>
    </row>
    <row r="2100" spans="1:36" x14ac:dyDescent="0.25">
      <c r="A2100" t="s">
        <v>32</v>
      </c>
      <c r="B2100" t="s">
        <v>6370</v>
      </c>
      <c r="C2100">
        <f>YEAR(B2100)</f>
        <v>2005</v>
      </c>
      <c r="D2100">
        <v>73.5</v>
      </c>
      <c r="E2100">
        <v>60.9</v>
      </c>
      <c r="F2100">
        <v>67.900000000000006</v>
      </c>
      <c r="H2100" s="2">
        <f>IF(F2100-67.59&lt;=0,0,IF(F2100-67.59&lt;=1,1,2))</f>
        <v>1</v>
      </c>
      <c r="I2100">
        <v>73.5</v>
      </c>
      <c r="J2100">
        <v>60.9</v>
      </c>
      <c r="K2100">
        <v>67.900000000000006</v>
      </c>
      <c r="L2100">
        <v>56.8</v>
      </c>
      <c r="M2100">
        <v>67.900000000000006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11.4</v>
      </c>
      <c r="W2100">
        <v>11.5</v>
      </c>
      <c r="X2100">
        <v>1016</v>
      </c>
      <c r="Y2100">
        <v>63.9</v>
      </c>
      <c r="Z2100">
        <v>6.8</v>
      </c>
      <c r="AA2100">
        <v>0</v>
      </c>
      <c r="AB2100">
        <v>0</v>
      </c>
      <c r="AC2100">
        <v>0</v>
      </c>
      <c r="AD2100">
        <v>0</v>
      </c>
      <c r="AE2100" t="s">
        <v>6371</v>
      </c>
      <c r="AF2100" t="s">
        <v>6372</v>
      </c>
      <c r="AG2100">
        <v>0.25</v>
      </c>
      <c r="AH2100" t="s">
        <v>36</v>
      </c>
      <c r="AI2100" t="s">
        <v>37</v>
      </c>
      <c r="AJ2100" t="s">
        <v>38</v>
      </c>
    </row>
    <row r="2101" spans="1:36" x14ac:dyDescent="0.25">
      <c r="A2101" t="s">
        <v>32</v>
      </c>
      <c r="B2101" t="s">
        <v>6373</v>
      </c>
      <c r="C2101">
        <f>YEAR(B2101)</f>
        <v>2005</v>
      </c>
      <c r="D2101">
        <v>71.7</v>
      </c>
      <c r="E2101">
        <v>60.9</v>
      </c>
      <c r="F2101">
        <v>66.400000000000006</v>
      </c>
      <c r="H2101" s="2">
        <f>IF(F2101-67.59&lt;=0,0,IF(F2101-67.59&lt;=1,1,2))</f>
        <v>0</v>
      </c>
      <c r="I2101">
        <v>71.7</v>
      </c>
      <c r="J2101">
        <v>60.9</v>
      </c>
      <c r="K2101">
        <v>66.400000000000006</v>
      </c>
      <c r="L2101">
        <v>60.2</v>
      </c>
      <c r="M2101">
        <v>81.2</v>
      </c>
      <c r="O2101">
        <v>0.78</v>
      </c>
      <c r="P2101">
        <v>100</v>
      </c>
      <c r="Q2101">
        <v>12.5</v>
      </c>
      <c r="R2101" t="s">
        <v>40</v>
      </c>
      <c r="S2101">
        <v>0</v>
      </c>
      <c r="T2101">
        <v>0</v>
      </c>
      <c r="U2101">
        <v>0</v>
      </c>
      <c r="V2101">
        <v>15</v>
      </c>
      <c r="W2101">
        <v>310.10000000000002</v>
      </c>
      <c r="X2101">
        <v>1015.7</v>
      </c>
      <c r="Y2101">
        <v>89.6</v>
      </c>
      <c r="Z2101">
        <v>6.2</v>
      </c>
      <c r="AA2101">
        <v>0</v>
      </c>
      <c r="AB2101">
        <v>0</v>
      </c>
      <c r="AC2101">
        <v>0</v>
      </c>
      <c r="AD2101">
        <v>0</v>
      </c>
      <c r="AE2101" t="s">
        <v>6374</v>
      </c>
      <c r="AF2101" t="s">
        <v>6375</v>
      </c>
      <c r="AG2101">
        <v>0.28000000000000003</v>
      </c>
      <c r="AH2101" t="s">
        <v>56</v>
      </c>
      <c r="AI2101" t="s">
        <v>101</v>
      </c>
      <c r="AJ2101" t="s">
        <v>40</v>
      </c>
    </row>
    <row r="2102" spans="1:36" x14ac:dyDescent="0.25">
      <c r="A2102" t="s">
        <v>32</v>
      </c>
      <c r="B2102" t="s">
        <v>6376</v>
      </c>
      <c r="C2102">
        <f>YEAR(B2102)</f>
        <v>2005</v>
      </c>
      <c r="D2102">
        <v>73.5</v>
      </c>
      <c r="E2102">
        <v>66.3</v>
      </c>
      <c r="F2102">
        <v>68.5</v>
      </c>
      <c r="H2102" s="2">
        <f>IF(F2102-67.59&lt;=0,0,IF(F2102-67.59&lt;=1,1,2))</f>
        <v>1</v>
      </c>
      <c r="I2102">
        <v>73.5</v>
      </c>
      <c r="J2102">
        <v>66.3</v>
      </c>
      <c r="K2102">
        <v>68.5</v>
      </c>
      <c r="L2102">
        <v>56.6</v>
      </c>
      <c r="M2102">
        <v>66</v>
      </c>
      <c r="O2102">
        <v>0.02</v>
      </c>
      <c r="P2102">
        <v>100</v>
      </c>
      <c r="Q2102">
        <v>4.17</v>
      </c>
      <c r="R2102" t="s">
        <v>40</v>
      </c>
      <c r="S2102">
        <v>0</v>
      </c>
      <c r="T2102">
        <v>0</v>
      </c>
      <c r="U2102">
        <v>0</v>
      </c>
      <c r="V2102">
        <v>13.9</v>
      </c>
      <c r="W2102">
        <v>340.3</v>
      </c>
      <c r="X2102">
        <v>1019.1</v>
      </c>
      <c r="Y2102">
        <v>70.8</v>
      </c>
      <c r="Z2102">
        <v>6.8</v>
      </c>
      <c r="AA2102">
        <v>0</v>
      </c>
      <c r="AB2102">
        <v>0</v>
      </c>
      <c r="AC2102">
        <v>0</v>
      </c>
      <c r="AD2102">
        <v>0</v>
      </c>
      <c r="AE2102" t="s">
        <v>6377</v>
      </c>
      <c r="AF2102" t="s">
        <v>6378</v>
      </c>
      <c r="AG2102">
        <v>0.32</v>
      </c>
      <c r="AH2102" t="s">
        <v>56</v>
      </c>
      <c r="AI2102" t="s">
        <v>137</v>
      </c>
      <c r="AJ2102" t="s">
        <v>40</v>
      </c>
    </row>
    <row r="2103" spans="1:36" x14ac:dyDescent="0.25">
      <c r="A2103" t="s">
        <v>32</v>
      </c>
      <c r="B2103" t="s">
        <v>6379</v>
      </c>
      <c r="C2103">
        <f>YEAR(B2103)</f>
        <v>2005</v>
      </c>
      <c r="D2103">
        <v>71.7</v>
      </c>
      <c r="E2103">
        <v>59.1</v>
      </c>
      <c r="F2103">
        <v>65.8</v>
      </c>
      <c r="H2103" s="2">
        <f>IF(F2103-67.59&lt;=0,0,IF(F2103-67.59&lt;=1,1,2))</f>
        <v>0</v>
      </c>
      <c r="I2103">
        <v>71.7</v>
      </c>
      <c r="J2103">
        <v>59.1</v>
      </c>
      <c r="K2103">
        <v>65.8</v>
      </c>
      <c r="L2103">
        <v>57</v>
      </c>
      <c r="M2103">
        <v>74.099999999999994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6.9</v>
      </c>
      <c r="W2103">
        <v>294.89999999999998</v>
      </c>
      <c r="X2103">
        <v>1020.9</v>
      </c>
      <c r="Y2103">
        <v>69.099999999999994</v>
      </c>
      <c r="Z2103">
        <v>6.8</v>
      </c>
      <c r="AA2103">
        <v>0</v>
      </c>
      <c r="AB2103">
        <v>0</v>
      </c>
      <c r="AC2103">
        <v>0</v>
      </c>
      <c r="AD2103">
        <v>0</v>
      </c>
      <c r="AE2103" t="s">
        <v>6380</v>
      </c>
      <c r="AF2103" t="s">
        <v>6381</v>
      </c>
      <c r="AG2103">
        <v>0.35</v>
      </c>
      <c r="AH2103" t="s">
        <v>36</v>
      </c>
      <c r="AI2103" t="s">
        <v>37</v>
      </c>
      <c r="AJ2103" t="s">
        <v>38</v>
      </c>
    </row>
    <row r="2104" spans="1:36" x14ac:dyDescent="0.25">
      <c r="A2104" t="s">
        <v>32</v>
      </c>
      <c r="B2104" t="s">
        <v>6382</v>
      </c>
      <c r="C2104">
        <f>YEAR(B2104)</f>
        <v>2005</v>
      </c>
      <c r="D2104">
        <v>71.7</v>
      </c>
      <c r="E2104">
        <v>59.1</v>
      </c>
      <c r="F2104">
        <v>65.3</v>
      </c>
      <c r="H2104" s="2">
        <f>IF(F2104-67.59&lt;=0,0,IF(F2104-67.59&lt;=1,1,2))</f>
        <v>0</v>
      </c>
      <c r="I2104">
        <v>71.7</v>
      </c>
      <c r="J2104">
        <v>59.1</v>
      </c>
      <c r="K2104">
        <v>65.3</v>
      </c>
      <c r="L2104">
        <v>55.6</v>
      </c>
      <c r="M2104">
        <v>72.400000000000006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9.1999999999999993</v>
      </c>
      <c r="W2104">
        <v>286.8</v>
      </c>
      <c r="X2104">
        <v>1021.8</v>
      </c>
      <c r="Y2104">
        <v>30</v>
      </c>
      <c r="Z2104">
        <v>6.8</v>
      </c>
      <c r="AA2104">
        <v>0</v>
      </c>
      <c r="AB2104">
        <v>0</v>
      </c>
      <c r="AC2104">
        <v>0</v>
      </c>
      <c r="AD2104">
        <v>0</v>
      </c>
      <c r="AE2104" t="s">
        <v>6383</v>
      </c>
      <c r="AF2104" t="s">
        <v>6384</v>
      </c>
      <c r="AG2104">
        <v>0.39</v>
      </c>
      <c r="AH2104" t="s">
        <v>36</v>
      </c>
      <c r="AI2104" t="s">
        <v>37</v>
      </c>
      <c r="AJ2104" t="s">
        <v>38</v>
      </c>
    </row>
    <row r="2105" spans="1:36" x14ac:dyDescent="0.25">
      <c r="A2105" t="s">
        <v>32</v>
      </c>
      <c r="B2105" t="s">
        <v>6385</v>
      </c>
      <c r="C2105">
        <f>YEAR(B2105)</f>
        <v>2005</v>
      </c>
      <c r="D2105">
        <v>73.5</v>
      </c>
      <c r="E2105">
        <v>59.1</v>
      </c>
      <c r="F2105">
        <v>66.3</v>
      </c>
      <c r="H2105" s="2">
        <f>IF(F2105-67.59&lt;=0,0,IF(F2105-67.59&lt;=1,1,2))</f>
        <v>0</v>
      </c>
      <c r="I2105">
        <v>73.5</v>
      </c>
      <c r="J2105">
        <v>59.1</v>
      </c>
      <c r="K2105">
        <v>66.3</v>
      </c>
      <c r="L2105">
        <v>56.2</v>
      </c>
      <c r="M2105">
        <v>71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11.4</v>
      </c>
      <c r="W2105">
        <v>350.3</v>
      </c>
      <c r="X2105">
        <v>1019</v>
      </c>
      <c r="Y2105">
        <v>37.5</v>
      </c>
      <c r="Z2105">
        <v>6.8</v>
      </c>
      <c r="AA2105">
        <v>0</v>
      </c>
      <c r="AB2105">
        <v>0</v>
      </c>
      <c r="AC2105">
        <v>0</v>
      </c>
      <c r="AD2105">
        <v>0</v>
      </c>
      <c r="AE2105" t="s">
        <v>6386</v>
      </c>
      <c r="AF2105" t="s">
        <v>6387</v>
      </c>
      <c r="AG2105">
        <v>0.42</v>
      </c>
      <c r="AH2105" t="s">
        <v>36</v>
      </c>
      <c r="AI2105" t="s">
        <v>37</v>
      </c>
      <c r="AJ2105" t="s">
        <v>38</v>
      </c>
    </row>
    <row r="2106" spans="1:36" x14ac:dyDescent="0.25">
      <c r="A2106" t="s">
        <v>32</v>
      </c>
      <c r="B2106" t="s">
        <v>6388</v>
      </c>
      <c r="C2106">
        <f>YEAR(B2106)</f>
        <v>2005</v>
      </c>
      <c r="D2106">
        <v>68.099999999999994</v>
      </c>
      <c r="E2106">
        <v>59.1</v>
      </c>
      <c r="F2106">
        <v>65</v>
      </c>
      <c r="H2106" s="2">
        <f>IF(F2106-67.59&lt;=0,0,IF(F2106-67.59&lt;=1,1,2))</f>
        <v>0</v>
      </c>
      <c r="I2106">
        <v>68.099999999999994</v>
      </c>
      <c r="J2106">
        <v>59.1</v>
      </c>
      <c r="K2106">
        <v>65</v>
      </c>
      <c r="L2106">
        <v>50</v>
      </c>
      <c r="M2106">
        <v>58.9</v>
      </c>
      <c r="O2106">
        <v>7.9000000000000001E-2</v>
      </c>
      <c r="P2106">
        <v>100</v>
      </c>
      <c r="Q2106">
        <v>4.17</v>
      </c>
      <c r="R2106" t="s">
        <v>40</v>
      </c>
      <c r="S2106">
        <v>0</v>
      </c>
      <c r="T2106">
        <v>0</v>
      </c>
      <c r="U2106">
        <v>0</v>
      </c>
      <c r="V2106">
        <v>23</v>
      </c>
      <c r="W2106">
        <v>330.4</v>
      </c>
      <c r="X2106">
        <v>1015.2</v>
      </c>
      <c r="Y2106">
        <v>63</v>
      </c>
      <c r="Z2106">
        <v>6.8</v>
      </c>
      <c r="AA2106">
        <v>0</v>
      </c>
      <c r="AB2106">
        <v>0</v>
      </c>
      <c r="AC2106">
        <v>0</v>
      </c>
      <c r="AD2106">
        <v>0</v>
      </c>
      <c r="AE2106" t="s">
        <v>6389</v>
      </c>
      <c r="AF2106" t="s">
        <v>6390</v>
      </c>
      <c r="AG2106">
        <v>0.46</v>
      </c>
      <c r="AH2106" t="s">
        <v>56</v>
      </c>
      <c r="AI2106" t="s">
        <v>78</v>
      </c>
      <c r="AJ2106" t="s">
        <v>40</v>
      </c>
    </row>
    <row r="2107" spans="1:36" x14ac:dyDescent="0.25">
      <c r="A2107" t="s">
        <v>32</v>
      </c>
      <c r="B2107" t="s">
        <v>6391</v>
      </c>
      <c r="C2107">
        <f>YEAR(B2107)</f>
        <v>2005</v>
      </c>
      <c r="D2107">
        <v>71.7</v>
      </c>
      <c r="E2107">
        <v>55.5</v>
      </c>
      <c r="F2107">
        <v>63.1</v>
      </c>
      <c r="H2107" s="2">
        <f>IF(F2107-67.59&lt;=0,0,IF(F2107-67.59&lt;=1,1,2))</f>
        <v>0</v>
      </c>
      <c r="I2107">
        <v>71.7</v>
      </c>
      <c r="J2107">
        <v>55.5</v>
      </c>
      <c r="K2107">
        <v>63.1</v>
      </c>
      <c r="L2107">
        <v>50.3</v>
      </c>
      <c r="M2107">
        <v>63.5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15</v>
      </c>
      <c r="W2107">
        <v>109.1</v>
      </c>
      <c r="X2107">
        <v>1014.2</v>
      </c>
      <c r="Y2107">
        <v>44.7</v>
      </c>
      <c r="Z2107">
        <v>6.8</v>
      </c>
      <c r="AA2107">
        <v>0</v>
      </c>
      <c r="AB2107">
        <v>0</v>
      </c>
      <c r="AC2107">
        <v>0</v>
      </c>
      <c r="AD2107">
        <v>0</v>
      </c>
      <c r="AE2107" t="s">
        <v>6392</v>
      </c>
      <c r="AF2107" t="s">
        <v>6393</v>
      </c>
      <c r="AG2107">
        <v>0.5</v>
      </c>
      <c r="AH2107" t="s">
        <v>36</v>
      </c>
      <c r="AI2107" t="s">
        <v>37</v>
      </c>
      <c r="AJ2107" t="s">
        <v>38</v>
      </c>
    </row>
    <row r="2108" spans="1:36" x14ac:dyDescent="0.25">
      <c r="A2108" t="s">
        <v>32</v>
      </c>
      <c r="B2108" t="s">
        <v>6394</v>
      </c>
      <c r="C2108">
        <f>YEAR(B2108)</f>
        <v>2005</v>
      </c>
      <c r="D2108">
        <v>73.5</v>
      </c>
      <c r="E2108">
        <v>59.1</v>
      </c>
      <c r="F2108">
        <v>65</v>
      </c>
      <c r="H2108" s="2">
        <f>IF(F2108-67.59&lt;=0,0,IF(F2108-67.59&lt;=1,1,2))</f>
        <v>0</v>
      </c>
      <c r="I2108">
        <v>73.5</v>
      </c>
      <c r="J2108">
        <v>59.1</v>
      </c>
      <c r="K2108">
        <v>65</v>
      </c>
      <c r="L2108">
        <v>54.5</v>
      </c>
      <c r="M2108">
        <v>69.599999999999994</v>
      </c>
      <c r="O2108">
        <v>3.9E-2</v>
      </c>
      <c r="P2108">
        <v>100</v>
      </c>
      <c r="Q2108">
        <v>4.17</v>
      </c>
      <c r="R2108" t="s">
        <v>40</v>
      </c>
      <c r="S2108">
        <v>0</v>
      </c>
      <c r="T2108">
        <v>0</v>
      </c>
      <c r="U2108">
        <v>0</v>
      </c>
      <c r="V2108">
        <v>21.9</v>
      </c>
      <c r="W2108">
        <v>11.7</v>
      </c>
      <c r="X2108">
        <v>1016.4</v>
      </c>
      <c r="Y2108">
        <v>74.2</v>
      </c>
      <c r="Z2108">
        <v>6.8</v>
      </c>
      <c r="AA2108">
        <v>0</v>
      </c>
      <c r="AB2108">
        <v>0</v>
      </c>
      <c r="AC2108">
        <v>0</v>
      </c>
      <c r="AD2108">
        <v>0</v>
      </c>
      <c r="AE2108" t="s">
        <v>6395</v>
      </c>
      <c r="AF2108" t="s">
        <v>6396</v>
      </c>
      <c r="AG2108">
        <v>0.53</v>
      </c>
      <c r="AH2108" t="s">
        <v>56</v>
      </c>
      <c r="AI2108" t="s">
        <v>65</v>
      </c>
      <c r="AJ2108" t="s">
        <v>40</v>
      </c>
    </row>
    <row r="2109" spans="1:36" x14ac:dyDescent="0.25">
      <c r="A2109" t="s">
        <v>32</v>
      </c>
      <c r="B2109" t="s">
        <v>6397</v>
      </c>
      <c r="C2109">
        <f>YEAR(B2109)</f>
        <v>2005</v>
      </c>
      <c r="D2109">
        <v>66.3</v>
      </c>
      <c r="E2109">
        <v>60.9</v>
      </c>
      <c r="F2109">
        <v>63.3</v>
      </c>
      <c r="H2109" s="2">
        <f>IF(F2109-67.59&lt;=0,0,IF(F2109-67.59&lt;=1,1,2))</f>
        <v>0</v>
      </c>
      <c r="I2109">
        <v>66.3</v>
      </c>
      <c r="J2109">
        <v>60.9</v>
      </c>
      <c r="K2109">
        <v>63.3</v>
      </c>
      <c r="L2109">
        <v>46.1</v>
      </c>
      <c r="M2109">
        <v>53.8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13.9</v>
      </c>
      <c r="W2109">
        <v>350.9</v>
      </c>
      <c r="X2109">
        <v>1020.9</v>
      </c>
      <c r="Y2109">
        <v>59.2</v>
      </c>
      <c r="Z2109">
        <v>6.8</v>
      </c>
      <c r="AA2109">
        <v>0</v>
      </c>
      <c r="AB2109">
        <v>0</v>
      </c>
      <c r="AC2109">
        <v>0</v>
      </c>
      <c r="AD2109">
        <v>0</v>
      </c>
      <c r="AE2109" t="s">
        <v>6398</v>
      </c>
      <c r="AF2109" t="s">
        <v>6399</v>
      </c>
      <c r="AG2109">
        <v>0.56000000000000005</v>
      </c>
      <c r="AH2109" t="s">
        <v>36</v>
      </c>
      <c r="AI2109" t="s">
        <v>37</v>
      </c>
      <c r="AJ2109" t="s">
        <v>38</v>
      </c>
    </row>
    <row r="2110" spans="1:36" x14ac:dyDescent="0.25">
      <c r="A2110" t="s">
        <v>32</v>
      </c>
      <c r="B2110" t="s">
        <v>6400</v>
      </c>
      <c r="C2110">
        <f>YEAR(B2110)</f>
        <v>2005</v>
      </c>
      <c r="D2110">
        <v>66.3</v>
      </c>
      <c r="E2110">
        <v>60.9</v>
      </c>
      <c r="F2110">
        <v>62.9</v>
      </c>
      <c r="H2110" s="2">
        <f>IF(F2110-67.59&lt;=0,0,IF(F2110-67.59&lt;=1,1,2))</f>
        <v>0</v>
      </c>
      <c r="I2110">
        <v>66.3</v>
      </c>
      <c r="J2110">
        <v>60.9</v>
      </c>
      <c r="K2110">
        <v>62.9</v>
      </c>
      <c r="L2110">
        <v>43.6</v>
      </c>
      <c r="M2110">
        <v>49.4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18.3</v>
      </c>
      <c r="W2110">
        <v>347.5</v>
      </c>
      <c r="X2110">
        <v>1021.8</v>
      </c>
      <c r="Y2110">
        <v>51.7</v>
      </c>
      <c r="Z2110">
        <v>6.8</v>
      </c>
      <c r="AA2110">
        <v>0</v>
      </c>
      <c r="AB2110">
        <v>0</v>
      </c>
      <c r="AC2110">
        <v>0</v>
      </c>
      <c r="AD2110">
        <v>0</v>
      </c>
      <c r="AE2110" t="s">
        <v>6401</v>
      </c>
      <c r="AF2110" t="s">
        <v>6402</v>
      </c>
      <c r="AG2110">
        <v>0.59</v>
      </c>
      <c r="AH2110" t="s">
        <v>36</v>
      </c>
      <c r="AI2110" t="s">
        <v>37</v>
      </c>
      <c r="AJ2110" t="s">
        <v>38</v>
      </c>
    </row>
    <row r="2111" spans="1:36" x14ac:dyDescent="0.25">
      <c r="A2111" t="s">
        <v>32</v>
      </c>
      <c r="B2111" t="s">
        <v>6403</v>
      </c>
      <c r="C2111">
        <f>YEAR(B2111)</f>
        <v>2005</v>
      </c>
      <c r="D2111">
        <v>68.099999999999994</v>
      </c>
      <c r="E2111">
        <v>51.9</v>
      </c>
      <c r="F2111">
        <v>60.6</v>
      </c>
      <c r="H2111" s="2">
        <f>IF(F2111-67.59&lt;=0,0,IF(F2111-67.59&lt;=1,1,2))</f>
        <v>0</v>
      </c>
      <c r="I2111">
        <v>68.099999999999994</v>
      </c>
      <c r="J2111">
        <v>51.9</v>
      </c>
      <c r="K2111">
        <v>60.6</v>
      </c>
      <c r="L2111">
        <v>46.9</v>
      </c>
      <c r="M2111">
        <v>61.7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10.3</v>
      </c>
      <c r="W2111">
        <v>309.3</v>
      </c>
      <c r="X2111">
        <v>1021.5</v>
      </c>
      <c r="Y2111">
        <v>36.700000000000003</v>
      </c>
      <c r="Z2111">
        <v>6.8</v>
      </c>
      <c r="AA2111">
        <v>0</v>
      </c>
      <c r="AB2111">
        <v>0</v>
      </c>
      <c r="AC2111">
        <v>0</v>
      </c>
      <c r="AD2111">
        <v>0</v>
      </c>
      <c r="AE2111" t="s">
        <v>6404</v>
      </c>
      <c r="AF2111" t="s">
        <v>6405</v>
      </c>
      <c r="AG2111">
        <v>0.62</v>
      </c>
      <c r="AH2111" t="s">
        <v>36</v>
      </c>
      <c r="AI2111" t="s">
        <v>37</v>
      </c>
      <c r="AJ2111" t="s">
        <v>38</v>
      </c>
    </row>
    <row r="2112" spans="1:36" x14ac:dyDescent="0.25">
      <c r="A2112" t="s">
        <v>32</v>
      </c>
      <c r="B2112" t="s">
        <v>6406</v>
      </c>
      <c r="C2112">
        <f>YEAR(B2112)</f>
        <v>2005</v>
      </c>
      <c r="D2112">
        <v>69.900000000000006</v>
      </c>
      <c r="E2112">
        <v>51.9</v>
      </c>
      <c r="F2112">
        <v>61.1</v>
      </c>
      <c r="H2112" s="2">
        <f>IF(F2112-67.59&lt;=0,0,IF(F2112-67.59&lt;=1,1,2))</f>
        <v>0</v>
      </c>
      <c r="I2112">
        <v>69.900000000000006</v>
      </c>
      <c r="J2112">
        <v>51.9</v>
      </c>
      <c r="K2112">
        <v>61.1</v>
      </c>
      <c r="L2112">
        <v>51.2</v>
      </c>
      <c r="M2112">
        <v>70.900000000000006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11.4</v>
      </c>
      <c r="W2112">
        <v>142.9</v>
      </c>
      <c r="X2112">
        <v>1022.9</v>
      </c>
      <c r="Y2112">
        <v>30</v>
      </c>
      <c r="Z2112">
        <v>6.6</v>
      </c>
      <c r="AA2112">
        <v>0</v>
      </c>
      <c r="AB2112">
        <v>0</v>
      </c>
      <c r="AC2112">
        <v>0</v>
      </c>
      <c r="AD2112">
        <v>0</v>
      </c>
      <c r="AE2112" t="s">
        <v>6407</v>
      </c>
      <c r="AF2112" t="s">
        <v>6408</v>
      </c>
      <c r="AG2112">
        <v>0.66</v>
      </c>
      <c r="AH2112" t="s">
        <v>36</v>
      </c>
      <c r="AI2112" t="s">
        <v>37</v>
      </c>
      <c r="AJ2112" t="s">
        <v>38</v>
      </c>
    </row>
    <row r="2113" spans="1:36" x14ac:dyDescent="0.25">
      <c r="A2113" t="s">
        <v>32</v>
      </c>
      <c r="B2113" t="s">
        <v>6409</v>
      </c>
      <c r="C2113">
        <f>YEAR(B2113)</f>
        <v>2005</v>
      </c>
      <c r="D2113">
        <v>73.5</v>
      </c>
      <c r="E2113">
        <v>57.3</v>
      </c>
      <c r="F2113">
        <v>64.900000000000006</v>
      </c>
      <c r="H2113" s="2">
        <f>IF(F2113-67.59&lt;=0,0,IF(F2113-67.59&lt;=1,1,2))</f>
        <v>0</v>
      </c>
      <c r="I2113">
        <v>73.5</v>
      </c>
      <c r="J2113">
        <v>57.3</v>
      </c>
      <c r="K2113">
        <v>64.900000000000006</v>
      </c>
      <c r="L2113">
        <v>55.4</v>
      </c>
      <c r="M2113">
        <v>72.400000000000006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11.4</v>
      </c>
      <c r="W2113">
        <v>151.19999999999999</v>
      </c>
      <c r="X2113">
        <v>1023.4</v>
      </c>
      <c r="Y2113">
        <v>30</v>
      </c>
      <c r="Z2113">
        <v>6.3</v>
      </c>
      <c r="AA2113">
        <v>0</v>
      </c>
      <c r="AB2113">
        <v>0</v>
      </c>
      <c r="AC2113">
        <v>0</v>
      </c>
      <c r="AD2113">
        <v>0</v>
      </c>
      <c r="AE2113" t="s">
        <v>6410</v>
      </c>
      <c r="AF2113" t="s">
        <v>6411</v>
      </c>
      <c r="AG2113">
        <v>0.69</v>
      </c>
      <c r="AH2113" t="s">
        <v>36</v>
      </c>
      <c r="AI2113" t="s">
        <v>37</v>
      </c>
      <c r="AJ2113" t="s">
        <v>38</v>
      </c>
    </row>
    <row r="2114" spans="1:36" x14ac:dyDescent="0.25">
      <c r="A2114" t="s">
        <v>32</v>
      </c>
      <c r="B2114" t="s">
        <v>6412</v>
      </c>
      <c r="C2114">
        <f>YEAR(B2114)</f>
        <v>2005</v>
      </c>
      <c r="D2114">
        <v>73.5</v>
      </c>
      <c r="E2114">
        <v>59.1</v>
      </c>
      <c r="F2114">
        <v>66.099999999999994</v>
      </c>
      <c r="H2114" s="2">
        <f>IF(F2114-67.59&lt;=0,0,IF(F2114-67.59&lt;=1,1,2))</f>
        <v>0</v>
      </c>
      <c r="I2114">
        <v>73.5</v>
      </c>
      <c r="J2114">
        <v>59.1</v>
      </c>
      <c r="K2114">
        <v>66.099999999999994</v>
      </c>
      <c r="L2114">
        <v>57.5</v>
      </c>
      <c r="M2114">
        <v>74.7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10.3</v>
      </c>
      <c r="W2114">
        <v>153</v>
      </c>
      <c r="X2114">
        <v>1020.9</v>
      </c>
      <c r="Y2114">
        <v>35</v>
      </c>
      <c r="Z2114">
        <v>6.6</v>
      </c>
      <c r="AA2114">
        <v>0</v>
      </c>
      <c r="AB2114">
        <v>0</v>
      </c>
      <c r="AC2114">
        <v>0</v>
      </c>
      <c r="AD2114">
        <v>0</v>
      </c>
      <c r="AE2114" t="s">
        <v>6413</v>
      </c>
      <c r="AF2114" t="s">
        <v>6414</v>
      </c>
      <c r="AG2114">
        <v>0.72</v>
      </c>
      <c r="AH2114" t="s">
        <v>36</v>
      </c>
      <c r="AI2114" t="s">
        <v>37</v>
      </c>
      <c r="AJ2114" t="s">
        <v>38</v>
      </c>
    </row>
    <row r="2115" spans="1:36" x14ac:dyDescent="0.25">
      <c r="A2115" t="s">
        <v>32</v>
      </c>
      <c r="B2115" t="s">
        <v>6415</v>
      </c>
      <c r="C2115">
        <f>YEAR(B2115)</f>
        <v>2005</v>
      </c>
      <c r="D2115">
        <v>71.7</v>
      </c>
      <c r="E2115">
        <v>60.9</v>
      </c>
      <c r="F2115">
        <v>66.400000000000006</v>
      </c>
      <c r="H2115" s="2">
        <f>IF(F2115-67.59&lt;=0,0,IF(F2115-67.59&lt;=1,1,2))</f>
        <v>0</v>
      </c>
      <c r="I2115">
        <v>71.7</v>
      </c>
      <c r="J2115">
        <v>60.9</v>
      </c>
      <c r="K2115">
        <v>66.400000000000006</v>
      </c>
      <c r="L2115">
        <v>59.9</v>
      </c>
      <c r="M2115">
        <v>80.099999999999994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13.9</v>
      </c>
      <c r="W2115">
        <v>305.2</v>
      </c>
      <c r="X2115">
        <v>1020.8</v>
      </c>
      <c r="Y2115">
        <v>44.2</v>
      </c>
      <c r="Z2115">
        <v>6.8</v>
      </c>
      <c r="AA2115">
        <v>0</v>
      </c>
      <c r="AB2115">
        <v>0</v>
      </c>
      <c r="AC2115">
        <v>0</v>
      </c>
      <c r="AD2115">
        <v>0</v>
      </c>
      <c r="AE2115" t="s">
        <v>6416</v>
      </c>
      <c r="AF2115" t="s">
        <v>6417</v>
      </c>
      <c r="AG2115">
        <v>0.75</v>
      </c>
      <c r="AH2115" t="s">
        <v>36</v>
      </c>
      <c r="AI2115" t="s">
        <v>37</v>
      </c>
      <c r="AJ2115" t="s">
        <v>38</v>
      </c>
    </row>
    <row r="2116" spans="1:36" x14ac:dyDescent="0.25">
      <c r="A2116" t="s">
        <v>32</v>
      </c>
      <c r="B2116" t="s">
        <v>6418</v>
      </c>
      <c r="C2116">
        <f>YEAR(B2116)</f>
        <v>2005</v>
      </c>
      <c r="D2116">
        <v>71.7</v>
      </c>
      <c r="E2116">
        <v>59.1</v>
      </c>
      <c r="F2116">
        <v>66.5</v>
      </c>
      <c r="H2116" s="2">
        <f>IF(F2116-67.59&lt;=0,0,IF(F2116-67.59&lt;=1,1,2))</f>
        <v>0</v>
      </c>
      <c r="I2116">
        <v>71.7</v>
      </c>
      <c r="J2116">
        <v>59.1</v>
      </c>
      <c r="K2116">
        <v>66.5</v>
      </c>
      <c r="L2116">
        <v>59</v>
      </c>
      <c r="M2116">
        <v>77.2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15</v>
      </c>
      <c r="W2116">
        <v>320.89999999999998</v>
      </c>
      <c r="X2116">
        <v>1021.3</v>
      </c>
      <c r="Y2116">
        <v>38.299999999999997</v>
      </c>
      <c r="Z2116">
        <v>6.8</v>
      </c>
      <c r="AA2116">
        <v>0</v>
      </c>
      <c r="AB2116">
        <v>0</v>
      </c>
      <c r="AC2116">
        <v>0</v>
      </c>
      <c r="AD2116">
        <v>0</v>
      </c>
      <c r="AE2116" t="s">
        <v>6419</v>
      </c>
      <c r="AF2116" t="s">
        <v>6420</v>
      </c>
      <c r="AG2116">
        <v>0.79</v>
      </c>
      <c r="AH2116" t="s">
        <v>36</v>
      </c>
      <c r="AI2116" t="s">
        <v>702</v>
      </c>
      <c r="AJ2116" t="s">
        <v>38</v>
      </c>
    </row>
    <row r="2117" spans="1:36" x14ac:dyDescent="0.25">
      <c r="A2117" t="s">
        <v>32</v>
      </c>
      <c r="B2117" t="s">
        <v>6421</v>
      </c>
      <c r="C2117">
        <f>YEAR(B2117)</f>
        <v>2005</v>
      </c>
      <c r="D2117">
        <v>71.7</v>
      </c>
      <c r="E2117">
        <v>57.3</v>
      </c>
      <c r="F2117">
        <v>63.8</v>
      </c>
      <c r="H2117" s="2">
        <f>IF(F2117-67.59&lt;=0,0,IF(F2117-67.59&lt;=1,1,2))</f>
        <v>0</v>
      </c>
      <c r="I2117">
        <v>71.7</v>
      </c>
      <c r="J2117">
        <v>57.3</v>
      </c>
      <c r="K2117">
        <v>63.8</v>
      </c>
      <c r="L2117">
        <v>55.5</v>
      </c>
      <c r="M2117">
        <v>75.599999999999994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15</v>
      </c>
      <c r="W2117">
        <v>286.10000000000002</v>
      </c>
      <c r="X2117">
        <v>1020</v>
      </c>
      <c r="Y2117">
        <v>30</v>
      </c>
      <c r="Z2117">
        <v>6.8</v>
      </c>
      <c r="AA2117">
        <v>0</v>
      </c>
      <c r="AB2117">
        <v>0</v>
      </c>
      <c r="AC2117">
        <v>0</v>
      </c>
      <c r="AD2117">
        <v>0</v>
      </c>
      <c r="AE2117" t="s">
        <v>6422</v>
      </c>
      <c r="AF2117" t="s">
        <v>6423</v>
      </c>
      <c r="AG2117">
        <v>0.82</v>
      </c>
      <c r="AH2117" t="s">
        <v>36</v>
      </c>
      <c r="AI2117" t="s">
        <v>37</v>
      </c>
      <c r="AJ2117" t="s">
        <v>38</v>
      </c>
    </row>
    <row r="2118" spans="1:36" x14ac:dyDescent="0.25">
      <c r="A2118" t="s">
        <v>32</v>
      </c>
      <c r="B2118" t="s">
        <v>6424</v>
      </c>
      <c r="C2118">
        <f>YEAR(B2118)</f>
        <v>2005</v>
      </c>
      <c r="D2118">
        <v>75.3</v>
      </c>
      <c r="E2118">
        <v>57.3</v>
      </c>
      <c r="F2118">
        <v>66.5</v>
      </c>
      <c r="H2118" s="2">
        <f>IF(F2118-67.59&lt;=0,0,IF(F2118-67.59&lt;=1,1,2))</f>
        <v>0</v>
      </c>
      <c r="I2118">
        <v>75.3</v>
      </c>
      <c r="J2118">
        <v>57.3</v>
      </c>
      <c r="K2118">
        <v>66.5</v>
      </c>
      <c r="L2118">
        <v>53.9</v>
      </c>
      <c r="M2118">
        <v>64.7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17.2</v>
      </c>
      <c r="W2118">
        <v>297.8</v>
      </c>
      <c r="X2118">
        <v>1017.8</v>
      </c>
      <c r="Y2118">
        <v>30</v>
      </c>
      <c r="Z2118">
        <v>6.8</v>
      </c>
      <c r="AA2118">
        <v>0</v>
      </c>
      <c r="AB2118">
        <v>0</v>
      </c>
      <c r="AC2118">
        <v>0</v>
      </c>
      <c r="AD2118">
        <v>0</v>
      </c>
      <c r="AE2118" t="s">
        <v>6425</v>
      </c>
      <c r="AF2118" t="s">
        <v>6426</v>
      </c>
      <c r="AG2118">
        <v>0.85</v>
      </c>
      <c r="AH2118" t="s">
        <v>36</v>
      </c>
      <c r="AI2118" t="s">
        <v>37</v>
      </c>
      <c r="AJ2118" t="s">
        <v>38</v>
      </c>
    </row>
    <row r="2119" spans="1:36" x14ac:dyDescent="0.25">
      <c r="A2119" t="s">
        <v>32</v>
      </c>
      <c r="B2119" t="s">
        <v>6427</v>
      </c>
      <c r="C2119">
        <f>YEAR(B2119)</f>
        <v>2005</v>
      </c>
      <c r="D2119">
        <v>69.900000000000006</v>
      </c>
      <c r="E2119">
        <v>60.9</v>
      </c>
      <c r="F2119">
        <v>65.900000000000006</v>
      </c>
      <c r="H2119" s="2">
        <f>IF(F2119-67.59&lt;=0,0,IF(F2119-67.59&lt;=1,1,2))</f>
        <v>0</v>
      </c>
      <c r="I2119">
        <v>69.900000000000006</v>
      </c>
      <c r="J2119">
        <v>60.9</v>
      </c>
      <c r="K2119">
        <v>65.900000000000006</v>
      </c>
      <c r="L2119">
        <v>51</v>
      </c>
      <c r="M2119">
        <v>59.1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24.2</v>
      </c>
      <c r="W2119">
        <v>336</v>
      </c>
      <c r="X2119">
        <v>1020.2</v>
      </c>
      <c r="Y2119">
        <v>50.8</v>
      </c>
      <c r="Z2119">
        <v>6.8</v>
      </c>
      <c r="AA2119">
        <v>0</v>
      </c>
      <c r="AB2119">
        <v>0</v>
      </c>
      <c r="AC2119">
        <v>0</v>
      </c>
      <c r="AD2119">
        <v>0</v>
      </c>
      <c r="AE2119" t="s">
        <v>6428</v>
      </c>
      <c r="AF2119" t="s">
        <v>6429</v>
      </c>
      <c r="AG2119">
        <v>0.88</v>
      </c>
      <c r="AH2119" t="s">
        <v>36</v>
      </c>
      <c r="AI2119" t="s">
        <v>37</v>
      </c>
      <c r="AJ2119" t="s">
        <v>38</v>
      </c>
    </row>
    <row r="2120" spans="1:36" x14ac:dyDescent="0.25">
      <c r="A2120" t="s">
        <v>32</v>
      </c>
      <c r="B2120" t="s">
        <v>6430</v>
      </c>
      <c r="C2120">
        <f>YEAR(B2120)</f>
        <v>2005</v>
      </c>
      <c r="D2120">
        <v>64.5</v>
      </c>
      <c r="E2120">
        <v>59.1</v>
      </c>
      <c r="F2120">
        <v>61.3</v>
      </c>
      <c r="H2120" s="2">
        <f>IF(F2120-67.59&lt;=0,0,IF(F2120-67.59&lt;=1,1,2))</f>
        <v>0</v>
      </c>
      <c r="I2120">
        <v>64.5</v>
      </c>
      <c r="J2120">
        <v>59.1</v>
      </c>
      <c r="K2120">
        <v>61.3</v>
      </c>
      <c r="L2120">
        <v>43.5</v>
      </c>
      <c r="M2120">
        <v>52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26.4</v>
      </c>
      <c r="W2120">
        <v>349.8</v>
      </c>
      <c r="X2120">
        <v>1021.5</v>
      </c>
      <c r="Y2120">
        <v>47.6</v>
      </c>
      <c r="Z2120">
        <v>6.8</v>
      </c>
      <c r="AA2120">
        <v>0</v>
      </c>
      <c r="AB2120">
        <v>0</v>
      </c>
      <c r="AC2120">
        <v>0</v>
      </c>
      <c r="AD2120">
        <v>0</v>
      </c>
      <c r="AE2120" t="s">
        <v>6431</v>
      </c>
      <c r="AF2120" t="s">
        <v>6432</v>
      </c>
      <c r="AG2120">
        <v>0.91</v>
      </c>
      <c r="AH2120" t="s">
        <v>36</v>
      </c>
      <c r="AI2120" t="s">
        <v>37</v>
      </c>
      <c r="AJ2120" t="s">
        <v>38</v>
      </c>
    </row>
    <row r="2121" spans="1:36" x14ac:dyDescent="0.25">
      <c r="A2121" t="s">
        <v>32</v>
      </c>
      <c r="B2121" t="s">
        <v>6433</v>
      </c>
      <c r="C2121">
        <f>YEAR(B2121)</f>
        <v>2005</v>
      </c>
      <c r="D2121">
        <v>62.7</v>
      </c>
      <c r="E2121">
        <v>53.7</v>
      </c>
      <c r="F2121">
        <v>59.5</v>
      </c>
      <c r="H2121" s="2">
        <f>IF(F2121-67.59&lt;=0,0,IF(F2121-67.59&lt;=1,1,2))</f>
        <v>0</v>
      </c>
      <c r="I2121">
        <v>62.7</v>
      </c>
      <c r="J2121">
        <v>53.7</v>
      </c>
      <c r="K2121">
        <v>59.5</v>
      </c>
      <c r="L2121">
        <v>40.5</v>
      </c>
      <c r="M2121">
        <v>49.8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16.100000000000001</v>
      </c>
      <c r="W2121">
        <v>336.2</v>
      </c>
      <c r="X2121">
        <v>1022.1</v>
      </c>
      <c r="Y2121">
        <v>62.7</v>
      </c>
      <c r="Z2121">
        <v>6.8</v>
      </c>
      <c r="AA2121">
        <v>0</v>
      </c>
      <c r="AB2121">
        <v>0</v>
      </c>
      <c r="AC2121">
        <v>0</v>
      </c>
      <c r="AD2121">
        <v>0</v>
      </c>
      <c r="AE2121" t="s">
        <v>6434</v>
      </c>
      <c r="AF2121" t="s">
        <v>6435</v>
      </c>
      <c r="AG2121">
        <v>0.95</v>
      </c>
      <c r="AH2121" t="s">
        <v>36</v>
      </c>
      <c r="AI2121" t="s">
        <v>37</v>
      </c>
      <c r="AJ2121" t="s">
        <v>38</v>
      </c>
    </row>
    <row r="2122" spans="1:36" x14ac:dyDescent="0.25">
      <c r="A2122" t="s">
        <v>32</v>
      </c>
      <c r="B2122" t="s">
        <v>6436</v>
      </c>
      <c r="C2122">
        <f>YEAR(B2122)</f>
        <v>2005</v>
      </c>
      <c r="D2122">
        <v>64.5</v>
      </c>
      <c r="E2122">
        <v>51.9</v>
      </c>
      <c r="F2122">
        <v>58</v>
      </c>
      <c r="H2122" s="2">
        <f>IF(F2122-67.59&lt;=0,0,IF(F2122-67.59&lt;=1,1,2))</f>
        <v>0</v>
      </c>
      <c r="I2122">
        <v>64.5</v>
      </c>
      <c r="J2122">
        <v>51.9</v>
      </c>
      <c r="K2122">
        <v>58</v>
      </c>
      <c r="L2122">
        <v>49</v>
      </c>
      <c r="M2122">
        <v>72.900000000000006</v>
      </c>
      <c r="O2122">
        <v>0.161</v>
      </c>
      <c r="P2122">
        <v>100</v>
      </c>
      <c r="Q2122">
        <v>4.17</v>
      </c>
      <c r="R2122" t="s">
        <v>40</v>
      </c>
      <c r="S2122">
        <v>0</v>
      </c>
      <c r="T2122">
        <v>0</v>
      </c>
      <c r="U2122">
        <v>0</v>
      </c>
      <c r="V2122">
        <v>8.1</v>
      </c>
      <c r="W2122">
        <v>194.4</v>
      </c>
      <c r="X2122">
        <v>1022.5</v>
      </c>
      <c r="Y2122">
        <v>71.7</v>
      </c>
      <c r="Z2122">
        <v>6.6</v>
      </c>
      <c r="AA2122">
        <v>0</v>
      </c>
      <c r="AB2122">
        <v>0</v>
      </c>
      <c r="AC2122">
        <v>0</v>
      </c>
      <c r="AD2122">
        <v>0</v>
      </c>
      <c r="AE2122" t="s">
        <v>6437</v>
      </c>
      <c r="AF2122" t="s">
        <v>6438</v>
      </c>
      <c r="AG2122">
        <v>0.98</v>
      </c>
      <c r="AH2122" t="s">
        <v>56</v>
      </c>
      <c r="AI2122" t="s">
        <v>78</v>
      </c>
      <c r="AJ2122" t="s">
        <v>40</v>
      </c>
    </row>
    <row r="2123" spans="1:36" x14ac:dyDescent="0.25">
      <c r="A2123" t="s">
        <v>32</v>
      </c>
      <c r="B2123" t="s">
        <v>6439</v>
      </c>
      <c r="C2123">
        <f>YEAR(B2123)</f>
        <v>2005</v>
      </c>
      <c r="D2123">
        <v>68.099999999999994</v>
      </c>
      <c r="E2123">
        <v>51.9</v>
      </c>
      <c r="F2123">
        <v>59.9</v>
      </c>
      <c r="H2123" s="2">
        <f>IF(F2123-67.59&lt;=0,0,IF(F2123-67.59&lt;=1,1,2))</f>
        <v>0</v>
      </c>
      <c r="I2123">
        <v>68.099999999999994</v>
      </c>
      <c r="J2123">
        <v>51.9</v>
      </c>
      <c r="K2123">
        <v>59.9</v>
      </c>
      <c r="L2123">
        <v>48.8</v>
      </c>
      <c r="M2123">
        <v>68.2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9.1999999999999993</v>
      </c>
      <c r="W2123">
        <v>171.9</v>
      </c>
      <c r="X2123">
        <v>1021.1</v>
      </c>
      <c r="Y2123">
        <v>30</v>
      </c>
      <c r="Z2123">
        <v>6.5</v>
      </c>
      <c r="AA2123">
        <v>0</v>
      </c>
      <c r="AB2123">
        <v>0</v>
      </c>
      <c r="AC2123">
        <v>0</v>
      </c>
      <c r="AD2123">
        <v>0</v>
      </c>
      <c r="AE2123" t="s">
        <v>6440</v>
      </c>
      <c r="AF2123" t="s">
        <v>6441</v>
      </c>
      <c r="AG2123">
        <v>0</v>
      </c>
      <c r="AH2123" t="s">
        <v>36</v>
      </c>
      <c r="AI2123" t="s">
        <v>37</v>
      </c>
      <c r="AJ2123" t="s">
        <v>38</v>
      </c>
    </row>
    <row r="2124" spans="1:36" x14ac:dyDescent="0.25">
      <c r="A2124" t="s">
        <v>32</v>
      </c>
      <c r="B2124" t="s">
        <v>6442</v>
      </c>
      <c r="C2124">
        <f>YEAR(B2124)</f>
        <v>2005</v>
      </c>
      <c r="D2124">
        <v>64.5</v>
      </c>
      <c r="E2124">
        <v>59.1</v>
      </c>
      <c r="F2124">
        <v>61.5</v>
      </c>
      <c r="H2124" s="2">
        <f>IF(F2124-67.59&lt;=0,0,IF(F2124-67.59&lt;=1,1,2))</f>
        <v>0</v>
      </c>
      <c r="I2124">
        <v>64.5</v>
      </c>
      <c r="J2124">
        <v>59.1</v>
      </c>
      <c r="K2124">
        <v>61.5</v>
      </c>
      <c r="L2124">
        <v>53.3</v>
      </c>
      <c r="M2124">
        <v>74.900000000000006</v>
      </c>
      <c r="O2124">
        <v>0.11799999999999999</v>
      </c>
      <c r="P2124">
        <v>100</v>
      </c>
      <c r="Q2124">
        <v>8.33</v>
      </c>
      <c r="R2124" t="s">
        <v>40</v>
      </c>
      <c r="S2124">
        <v>0</v>
      </c>
      <c r="T2124">
        <v>0</v>
      </c>
      <c r="U2124">
        <v>0</v>
      </c>
      <c r="V2124">
        <v>20.8</v>
      </c>
      <c r="W2124">
        <v>350.5</v>
      </c>
      <c r="X2124">
        <v>1017.5</v>
      </c>
      <c r="Y2124">
        <v>74.3</v>
      </c>
      <c r="Z2124">
        <v>6.6</v>
      </c>
      <c r="AA2124">
        <v>0</v>
      </c>
      <c r="AB2124">
        <v>0</v>
      </c>
      <c r="AC2124">
        <v>0</v>
      </c>
      <c r="AD2124">
        <v>0</v>
      </c>
      <c r="AE2124" t="s">
        <v>6443</v>
      </c>
      <c r="AF2124" t="s">
        <v>6444</v>
      </c>
      <c r="AG2124">
        <v>0.05</v>
      </c>
      <c r="AH2124" t="s">
        <v>56</v>
      </c>
      <c r="AI2124" t="s">
        <v>101</v>
      </c>
      <c r="AJ2124" t="s">
        <v>40</v>
      </c>
    </row>
    <row r="2125" spans="1:36" x14ac:dyDescent="0.25">
      <c r="A2125" t="s">
        <v>32</v>
      </c>
      <c r="B2125" t="s">
        <v>6445</v>
      </c>
      <c r="C2125">
        <f>YEAR(B2125)</f>
        <v>2005</v>
      </c>
      <c r="D2125">
        <v>62.7</v>
      </c>
      <c r="E2125">
        <v>59.1</v>
      </c>
      <c r="F2125">
        <v>60.7</v>
      </c>
      <c r="H2125" s="2">
        <f>IF(F2125-67.59&lt;=0,0,IF(F2125-67.59&lt;=1,1,2))</f>
        <v>0</v>
      </c>
      <c r="I2125">
        <v>62.7</v>
      </c>
      <c r="J2125">
        <v>59.1</v>
      </c>
      <c r="K2125">
        <v>60.7</v>
      </c>
      <c r="L2125">
        <v>44.6</v>
      </c>
      <c r="M2125">
        <v>55.4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19.5</v>
      </c>
      <c r="W2125">
        <v>343.6</v>
      </c>
      <c r="X2125">
        <v>1021.4</v>
      </c>
      <c r="Y2125">
        <v>58.3</v>
      </c>
      <c r="Z2125">
        <v>6.8</v>
      </c>
      <c r="AA2125">
        <v>0</v>
      </c>
      <c r="AB2125">
        <v>0</v>
      </c>
      <c r="AC2125">
        <v>0</v>
      </c>
      <c r="AD2125">
        <v>0</v>
      </c>
      <c r="AE2125" t="s">
        <v>6446</v>
      </c>
      <c r="AF2125" t="s">
        <v>6447</v>
      </c>
      <c r="AG2125">
        <v>0.08</v>
      </c>
      <c r="AH2125" t="s">
        <v>36</v>
      </c>
      <c r="AI2125" t="s">
        <v>37</v>
      </c>
      <c r="AJ2125" t="s">
        <v>38</v>
      </c>
    </row>
    <row r="2126" spans="1:36" x14ac:dyDescent="0.25">
      <c r="A2126" t="s">
        <v>32</v>
      </c>
      <c r="B2126" t="s">
        <v>6448</v>
      </c>
      <c r="C2126">
        <f>YEAR(B2126)</f>
        <v>2005</v>
      </c>
      <c r="D2126">
        <v>64.5</v>
      </c>
      <c r="E2126">
        <v>60.9</v>
      </c>
      <c r="F2126">
        <v>62.5</v>
      </c>
      <c r="H2126" s="2">
        <f>IF(F2126-67.59&lt;=0,0,IF(F2126-67.59&lt;=1,1,2))</f>
        <v>0</v>
      </c>
      <c r="I2126">
        <v>64.5</v>
      </c>
      <c r="J2126">
        <v>60.9</v>
      </c>
      <c r="K2126">
        <v>62.5</v>
      </c>
      <c r="L2126">
        <v>46.7</v>
      </c>
      <c r="M2126">
        <v>56.5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17.2</v>
      </c>
      <c r="W2126">
        <v>334</v>
      </c>
      <c r="X2126">
        <v>1021.6</v>
      </c>
      <c r="Y2126">
        <v>39.1</v>
      </c>
      <c r="Z2126">
        <v>6.8</v>
      </c>
      <c r="AA2126">
        <v>0</v>
      </c>
      <c r="AB2126">
        <v>0</v>
      </c>
      <c r="AC2126">
        <v>0</v>
      </c>
      <c r="AD2126">
        <v>0</v>
      </c>
      <c r="AE2126" t="s">
        <v>6449</v>
      </c>
      <c r="AF2126" t="s">
        <v>6450</v>
      </c>
      <c r="AG2126">
        <v>0.12</v>
      </c>
      <c r="AH2126" t="s">
        <v>36</v>
      </c>
      <c r="AI2126" t="s">
        <v>37</v>
      </c>
      <c r="AJ2126" t="s">
        <v>38</v>
      </c>
    </row>
    <row r="2127" spans="1:36" x14ac:dyDescent="0.25">
      <c r="A2127" t="s">
        <v>32</v>
      </c>
      <c r="B2127" t="s">
        <v>6451</v>
      </c>
      <c r="C2127">
        <f>YEAR(B2127)</f>
        <v>2005</v>
      </c>
      <c r="D2127">
        <v>64.5</v>
      </c>
      <c r="E2127">
        <v>60.9</v>
      </c>
      <c r="F2127">
        <v>61.7</v>
      </c>
      <c r="H2127" s="2">
        <f>IF(F2127-67.59&lt;=0,0,IF(F2127-67.59&lt;=1,1,2))</f>
        <v>0</v>
      </c>
      <c r="I2127">
        <v>64.5</v>
      </c>
      <c r="J2127">
        <v>60.9</v>
      </c>
      <c r="K2127">
        <v>61.7</v>
      </c>
      <c r="L2127">
        <v>46.5</v>
      </c>
      <c r="M2127">
        <v>57.5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23</v>
      </c>
      <c r="W2127">
        <v>343.7</v>
      </c>
      <c r="X2127">
        <v>1022.9</v>
      </c>
      <c r="Y2127">
        <v>55</v>
      </c>
      <c r="Z2127">
        <v>6.8</v>
      </c>
      <c r="AA2127">
        <v>0</v>
      </c>
      <c r="AB2127">
        <v>0</v>
      </c>
      <c r="AC2127">
        <v>0</v>
      </c>
      <c r="AD2127">
        <v>0</v>
      </c>
      <c r="AE2127" t="s">
        <v>6452</v>
      </c>
      <c r="AF2127" t="s">
        <v>6453</v>
      </c>
      <c r="AG2127">
        <v>0.16</v>
      </c>
      <c r="AH2127" t="s">
        <v>36</v>
      </c>
      <c r="AI2127" t="s">
        <v>37</v>
      </c>
      <c r="AJ2127" t="s">
        <v>38</v>
      </c>
    </row>
    <row r="2128" spans="1:36" x14ac:dyDescent="0.25">
      <c r="A2128" t="s">
        <v>32</v>
      </c>
      <c r="B2128" t="s">
        <v>6454</v>
      </c>
      <c r="C2128">
        <f>YEAR(B2128)</f>
        <v>2005</v>
      </c>
      <c r="D2128">
        <v>64.5</v>
      </c>
      <c r="E2128">
        <v>60.9</v>
      </c>
      <c r="F2128">
        <v>62.1</v>
      </c>
      <c r="H2128" s="2">
        <f>IF(F2128-67.59&lt;=0,0,IF(F2128-67.59&lt;=1,1,2))</f>
        <v>0</v>
      </c>
      <c r="I2128">
        <v>64.5</v>
      </c>
      <c r="J2128">
        <v>60.9</v>
      </c>
      <c r="K2128">
        <v>62.1</v>
      </c>
      <c r="L2128">
        <v>47.3</v>
      </c>
      <c r="M2128">
        <v>58.5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20.8</v>
      </c>
      <c r="W2128">
        <v>333.3</v>
      </c>
      <c r="X2128">
        <v>1024.4000000000001</v>
      </c>
      <c r="Y2128">
        <v>86.4</v>
      </c>
      <c r="Z2128">
        <v>6.8</v>
      </c>
      <c r="AA2128">
        <v>0</v>
      </c>
      <c r="AB2128">
        <v>0</v>
      </c>
      <c r="AC2128">
        <v>0</v>
      </c>
      <c r="AD2128">
        <v>0</v>
      </c>
      <c r="AE2128" t="s">
        <v>6455</v>
      </c>
      <c r="AF2128" t="s">
        <v>6456</v>
      </c>
      <c r="AG2128">
        <v>0.19</v>
      </c>
      <c r="AH2128" t="s">
        <v>36</v>
      </c>
      <c r="AI2128" t="s">
        <v>37</v>
      </c>
      <c r="AJ2128" t="s">
        <v>38</v>
      </c>
    </row>
    <row r="2129" spans="1:36" x14ac:dyDescent="0.25">
      <c r="A2129" t="s">
        <v>32</v>
      </c>
      <c r="B2129" t="s">
        <v>6457</v>
      </c>
      <c r="C2129">
        <f>YEAR(B2129)</f>
        <v>2005</v>
      </c>
      <c r="D2129">
        <v>64.5</v>
      </c>
      <c r="E2129">
        <v>60.9</v>
      </c>
      <c r="F2129">
        <v>62.3</v>
      </c>
      <c r="H2129" s="2">
        <f>IF(F2129-67.59&lt;=0,0,IF(F2129-67.59&lt;=1,1,2))</f>
        <v>0</v>
      </c>
      <c r="I2129">
        <v>64.5</v>
      </c>
      <c r="J2129">
        <v>60.9</v>
      </c>
      <c r="K2129">
        <v>62.3</v>
      </c>
      <c r="L2129">
        <v>49.6</v>
      </c>
      <c r="M2129">
        <v>63.3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15</v>
      </c>
      <c r="W2129">
        <v>326.2</v>
      </c>
      <c r="X2129">
        <v>1023.6</v>
      </c>
      <c r="Y2129">
        <v>56.7</v>
      </c>
      <c r="Z2129">
        <v>6.8</v>
      </c>
      <c r="AA2129">
        <v>0</v>
      </c>
      <c r="AB2129">
        <v>0</v>
      </c>
      <c r="AC2129">
        <v>0</v>
      </c>
      <c r="AD2129">
        <v>0</v>
      </c>
      <c r="AE2129" t="s">
        <v>6458</v>
      </c>
      <c r="AF2129" t="s">
        <v>6459</v>
      </c>
      <c r="AG2129">
        <v>0.23</v>
      </c>
      <c r="AH2129" t="s">
        <v>36</v>
      </c>
      <c r="AI2129" t="s">
        <v>37</v>
      </c>
      <c r="AJ2129" t="s">
        <v>38</v>
      </c>
    </row>
    <row r="2130" spans="1:36" x14ac:dyDescent="0.25">
      <c r="A2130" t="s">
        <v>32</v>
      </c>
      <c r="B2130" t="s">
        <v>6460</v>
      </c>
      <c r="C2130">
        <f>YEAR(B2130)</f>
        <v>2005</v>
      </c>
      <c r="D2130">
        <v>66.3</v>
      </c>
      <c r="E2130">
        <v>53.7</v>
      </c>
      <c r="F2130">
        <v>61.6</v>
      </c>
      <c r="H2130" s="2">
        <f>IF(F2130-67.59&lt;=0,0,IF(F2130-67.59&lt;=1,1,2))</f>
        <v>0</v>
      </c>
      <c r="I2130">
        <v>66.3</v>
      </c>
      <c r="J2130">
        <v>53.7</v>
      </c>
      <c r="K2130">
        <v>61.6</v>
      </c>
      <c r="L2130">
        <v>48.5</v>
      </c>
      <c r="M2130">
        <v>62.6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10.3</v>
      </c>
      <c r="W2130">
        <v>336.2</v>
      </c>
      <c r="X2130">
        <v>1023.5</v>
      </c>
      <c r="Y2130">
        <v>62.2</v>
      </c>
      <c r="Z2130">
        <v>6.8</v>
      </c>
      <c r="AA2130">
        <v>0</v>
      </c>
      <c r="AB2130">
        <v>0</v>
      </c>
      <c r="AC2130">
        <v>0</v>
      </c>
      <c r="AD2130">
        <v>0</v>
      </c>
      <c r="AE2130" t="s">
        <v>6461</v>
      </c>
      <c r="AF2130" t="s">
        <v>6462</v>
      </c>
      <c r="AG2130">
        <v>0.25</v>
      </c>
      <c r="AH2130" t="s">
        <v>36</v>
      </c>
      <c r="AI2130" t="s">
        <v>37</v>
      </c>
      <c r="AJ2130" t="s">
        <v>38</v>
      </c>
    </row>
    <row r="2131" spans="1:36" x14ac:dyDescent="0.25">
      <c r="A2131" t="s">
        <v>32</v>
      </c>
      <c r="B2131" t="s">
        <v>6463</v>
      </c>
      <c r="C2131">
        <f>YEAR(B2131)</f>
        <v>2005</v>
      </c>
      <c r="D2131">
        <v>64.5</v>
      </c>
      <c r="E2131">
        <v>60.9</v>
      </c>
      <c r="F2131">
        <v>62.5</v>
      </c>
      <c r="H2131" s="2">
        <f>IF(F2131-67.59&lt;=0,0,IF(F2131-67.59&lt;=1,1,2))</f>
        <v>0</v>
      </c>
      <c r="I2131">
        <v>64.5</v>
      </c>
      <c r="J2131">
        <v>60.9</v>
      </c>
      <c r="K2131">
        <v>62.5</v>
      </c>
      <c r="L2131">
        <v>49.8</v>
      </c>
      <c r="M2131">
        <v>63.4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12.8</v>
      </c>
      <c r="W2131">
        <v>352.9</v>
      </c>
      <c r="X2131">
        <v>1024.3</v>
      </c>
      <c r="Y2131">
        <v>90</v>
      </c>
      <c r="Z2131">
        <v>6.8</v>
      </c>
      <c r="AA2131">
        <v>0</v>
      </c>
      <c r="AB2131">
        <v>0</v>
      </c>
      <c r="AC2131">
        <v>0</v>
      </c>
      <c r="AD2131">
        <v>0</v>
      </c>
      <c r="AE2131" t="s">
        <v>6464</v>
      </c>
      <c r="AF2131" t="s">
        <v>6465</v>
      </c>
      <c r="AG2131">
        <v>0.3</v>
      </c>
      <c r="AH2131" t="s">
        <v>36</v>
      </c>
      <c r="AI2131" t="s">
        <v>37</v>
      </c>
      <c r="AJ2131" t="s">
        <v>38</v>
      </c>
    </row>
    <row r="2132" spans="1:36" x14ac:dyDescent="0.25">
      <c r="A2132" t="s">
        <v>32</v>
      </c>
      <c r="B2132" t="s">
        <v>6466</v>
      </c>
      <c r="C2132">
        <f>YEAR(B2132)</f>
        <v>2005</v>
      </c>
      <c r="D2132">
        <v>62.7</v>
      </c>
      <c r="E2132">
        <v>60.9</v>
      </c>
      <c r="F2132">
        <v>61.7</v>
      </c>
      <c r="H2132" s="2">
        <f>IF(F2132-67.59&lt;=0,0,IF(F2132-67.59&lt;=1,1,2))</f>
        <v>0</v>
      </c>
      <c r="I2132">
        <v>62.7</v>
      </c>
      <c r="J2132">
        <v>60.9</v>
      </c>
      <c r="K2132">
        <v>61.7</v>
      </c>
      <c r="L2132">
        <v>48.3</v>
      </c>
      <c r="M2132">
        <v>61.5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15</v>
      </c>
      <c r="W2132">
        <v>334.8</v>
      </c>
      <c r="X2132">
        <v>1023.7</v>
      </c>
      <c r="Y2132">
        <v>84.5</v>
      </c>
      <c r="Z2132">
        <v>6.8</v>
      </c>
      <c r="AA2132">
        <v>0</v>
      </c>
      <c r="AB2132">
        <v>0</v>
      </c>
      <c r="AC2132">
        <v>0</v>
      </c>
      <c r="AD2132">
        <v>0</v>
      </c>
      <c r="AE2132" t="s">
        <v>6467</v>
      </c>
      <c r="AF2132" t="s">
        <v>6468</v>
      </c>
      <c r="AG2132">
        <v>0.33</v>
      </c>
      <c r="AH2132" t="s">
        <v>36</v>
      </c>
      <c r="AI2132" t="s">
        <v>37</v>
      </c>
      <c r="AJ2132" t="s">
        <v>38</v>
      </c>
    </row>
    <row r="2133" spans="1:36" x14ac:dyDescent="0.25">
      <c r="A2133" t="s">
        <v>32</v>
      </c>
      <c r="B2133" t="s">
        <v>6469</v>
      </c>
      <c r="C2133">
        <f>YEAR(B2133)</f>
        <v>2005</v>
      </c>
      <c r="D2133">
        <v>62.7</v>
      </c>
      <c r="E2133">
        <v>59.1</v>
      </c>
      <c r="F2133">
        <v>61.4</v>
      </c>
      <c r="H2133" s="2">
        <f>IF(F2133-67.59&lt;=0,0,IF(F2133-67.59&lt;=1,1,2))</f>
        <v>0</v>
      </c>
      <c r="I2133">
        <v>62.7</v>
      </c>
      <c r="J2133">
        <v>59.1</v>
      </c>
      <c r="K2133">
        <v>61.4</v>
      </c>
      <c r="L2133">
        <v>48.8</v>
      </c>
      <c r="M2133">
        <v>63.3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16.100000000000001</v>
      </c>
      <c r="W2133">
        <v>332.8</v>
      </c>
      <c r="X2133">
        <v>1020.8</v>
      </c>
      <c r="Y2133">
        <v>70</v>
      </c>
      <c r="Z2133">
        <v>6.8</v>
      </c>
      <c r="AA2133">
        <v>0</v>
      </c>
      <c r="AB2133">
        <v>0</v>
      </c>
      <c r="AC2133">
        <v>0</v>
      </c>
      <c r="AD2133">
        <v>0</v>
      </c>
      <c r="AE2133" t="s">
        <v>6470</v>
      </c>
      <c r="AF2133" t="s">
        <v>6471</v>
      </c>
      <c r="AG2133">
        <v>0.37</v>
      </c>
      <c r="AH2133" t="s">
        <v>36</v>
      </c>
      <c r="AI2133" t="s">
        <v>37</v>
      </c>
      <c r="AJ2133" t="s">
        <v>38</v>
      </c>
    </row>
    <row r="2134" spans="1:36" x14ac:dyDescent="0.25">
      <c r="A2134" t="s">
        <v>32</v>
      </c>
      <c r="B2134" t="s">
        <v>6472</v>
      </c>
      <c r="C2134">
        <f>YEAR(B2134)</f>
        <v>2005</v>
      </c>
      <c r="D2134">
        <v>64.5</v>
      </c>
      <c r="E2134">
        <v>51.9</v>
      </c>
      <c r="F2134">
        <v>59.2</v>
      </c>
      <c r="H2134" s="2">
        <f>IF(F2134-67.59&lt;=0,0,IF(F2134-67.59&lt;=1,1,2))</f>
        <v>0</v>
      </c>
      <c r="I2134">
        <v>64.5</v>
      </c>
      <c r="J2134">
        <v>51.9</v>
      </c>
      <c r="K2134">
        <v>59.2</v>
      </c>
      <c r="L2134">
        <v>47.7</v>
      </c>
      <c r="M2134">
        <v>66.2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8.1</v>
      </c>
      <c r="W2134">
        <v>333.1</v>
      </c>
      <c r="X2134">
        <v>1020.5</v>
      </c>
      <c r="Y2134">
        <v>73.3</v>
      </c>
      <c r="Z2134">
        <v>6.8</v>
      </c>
      <c r="AA2134">
        <v>0</v>
      </c>
      <c r="AB2134">
        <v>0</v>
      </c>
      <c r="AC2134">
        <v>0</v>
      </c>
      <c r="AD2134">
        <v>0</v>
      </c>
      <c r="AE2134" t="s">
        <v>6473</v>
      </c>
      <c r="AF2134" t="s">
        <v>6474</v>
      </c>
      <c r="AG2134">
        <v>0.41</v>
      </c>
      <c r="AH2134" t="s">
        <v>36</v>
      </c>
      <c r="AI2134" t="s">
        <v>37</v>
      </c>
      <c r="AJ2134" t="s">
        <v>38</v>
      </c>
    </row>
    <row r="2135" spans="1:36" x14ac:dyDescent="0.25">
      <c r="A2135" t="s">
        <v>32</v>
      </c>
      <c r="B2135" t="s">
        <v>6475</v>
      </c>
      <c r="C2135">
        <f>YEAR(B2135)</f>
        <v>2005</v>
      </c>
      <c r="D2135">
        <v>62.7</v>
      </c>
      <c r="E2135">
        <v>57.3</v>
      </c>
      <c r="F2135">
        <v>60.1</v>
      </c>
      <c r="H2135" s="2">
        <f>IF(F2135-67.59&lt;=0,0,IF(F2135-67.59&lt;=1,1,2))</f>
        <v>0</v>
      </c>
      <c r="I2135">
        <v>62.7</v>
      </c>
      <c r="J2135">
        <v>57.3</v>
      </c>
      <c r="K2135">
        <v>60.1</v>
      </c>
      <c r="L2135">
        <v>46.9</v>
      </c>
      <c r="M2135">
        <v>61.9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15</v>
      </c>
      <c r="W2135">
        <v>336.4</v>
      </c>
      <c r="X2135">
        <v>1022.7</v>
      </c>
      <c r="Y2135">
        <v>77.5</v>
      </c>
      <c r="Z2135">
        <v>6.8</v>
      </c>
      <c r="AA2135">
        <v>0</v>
      </c>
      <c r="AB2135">
        <v>0</v>
      </c>
      <c r="AC2135">
        <v>0</v>
      </c>
      <c r="AD2135">
        <v>0</v>
      </c>
      <c r="AE2135" t="s">
        <v>6476</v>
      </c>
      <c r="AF2135" t="s">
        <v>6477</v>
      </c>
      <c r="AG2135">
        <v>0.44</v>
      </c>
      <c r="AH2135" t="s">
        <v>36</v>
      </c>
      <c r="AI2135" t="s">
        <v>37</v>
      </c>
      <c r="AJ2135" t="s">
        <v>38</v>
      </c>
    </row>
    <row r="2136" spans="1:36" x14ac:dyDescent="0.25">
      <c r="A2136" t="s">
        <v>32</v>
      </c>
      <c r="B2136" t="s">
        <v>6478</v>
      </c>
      <c r="C2136">
        <f>YEAR(B2136)</f>
        <v>2005</v>
      </c>
      <c r="D2136">
        <v>62.7</v>
      </c>
      <c r="E2136">
        <v>53.7</v>
      </c>
      <c r="F2136">
        <v>59.9</v>
      </c>
      <c r="H2136" s="2">
        <f>IF(F2136-67.59&lt;=0,0,IF(F2136-67.59&lt;=1,1,2))</f>
        <v>0</v>
      </c>
      <c r="I2136">
        <v>62.7</v>
      </c>
      <c r="J2136">
        <v>53.7</v>
      </c>
      <c r="K2136">
        <v>59.9</v>
      </c>
      <c r="L2136">
        <v>44</v>
      </c>
      <c r="M2136">
        <v>56.1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19.5</v>
      </c>
      <c r="W2136">
        <v>333.2</v>
      </c>
      <c r="X2136">
        <v>1021.6</v>
      </c>
      <c r="Y2136">
        <v>59.2</v>
      </c>
      <c r="Z2136">
        <v>6.8</v>
      </c>
      <c r="AA2136">
        <v>0</v>
      </c>
      <c r="AB2136">
        <v>0</v>
      </c>
      <c r="AC2136">
        <v>0</v>
      </c>
      <c r="AD2136">
        <v>0</v>
      </c>
      <c r="AE2136" t="s">
        <v>6479</v>
      </c>
      <c r="AF2136" t="s">
        <v>6480</v>
      </c>
      <c r="AG2136">
        <v>0.48</v>
      </c>
      <c r="AH2136" t="s">
        <v>36</v>
      </c>
      <c r="AI2136" t="s">
        <v>37</v>
      </c>
      <c r="AJ2136" t="s">
        <v>38</v>
      </c>
    </row>
    <row r="2137" spans="1:36" x14ac:dyDescent="0.25">
      <c r="A2137" t="s">
        <v>32</v>
      </c>
      <c r="B2137" t="s">
        <v>6481</v>
      </c>
      <c r="C2137">
        <f>YEAR(B2137)</f>
        <v>2005</v>
      </c>
      <c r="D2137">
        <v>69.900000000000006</v>
      </c>
      <c r="E2137">
        <v>50.1</v>
      </c>
      <c r="F2137">
        <v>59.3</v>
      </c>
      <c r="H2137" s="2">
        <f>IF(F2137-67.59&lt;=0,0,IF(F2137-67.59&lt;=1,1,2))</f>
        <v>0</v>
      </c>
      <c r="I2137">
        <v>69.900000000000006</v>
      </c>
      <c r="J2137">
        <v>50.1</v>
      </c>
      <c r="K2137">
        <v>59.3</v>
      </c>
      <c r="L2137">
        <v>47.9</v>
      </c>
      <c r="M2137">
        <v>67.099999999999994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15</v>
      </c>
      <c r="W2137">
        <v>166.3</v>
      </c>
      <c r="X2137">
        <v>1016.3</v>
      </c>
      <c r="Y2137">
        <v>64.7</v>
      </c>
      <c r="Z2137">
        <v>6.7</v>
      </c>
      <c r="AA2137">
        <v>0</v>
      </c>
      <c r="AB2137">
        <v>0</v>
      </c>
      <c r="AC2137">
        <v>0</v>
      </c>
      <c r="AD2137">
        <v>0</v>
      </c>
      <c r="AE2137" t="s">
        <v>6482</v>
      </c>
      <c r="AF2137" t="s">
        <v>6483</v>
      </c>
      <c r="AG2137">
        <v>0.5</v>
      </c>
      <c r="AH2137" t="s">
        <v>36</v>
      </c>
      <c r="AI2137" t="s">
        <v>37</v>
      </c>
      <c r="AJ2137" t="s">
        <v>38</v>
      </c>
    </row>
    <row r="2138" spans="1:36" x14ac:dyDescent="0.25">
      <c r="A2138" t="s">
        <v>32</v>
      </c>
      <c r="B2138" t="s">
        <v>6484</v>
      </c>
      <c r="C2138">
        <f>YEAR(B2138)</f>
        <v>2005</v>
      </c>
      <c r="D2138">
        <v>75.3</v>
      </c>
      <c r="E2138">
        <v>57.3</v>
      </c>
      <c r="F2138">
        <v>67.400000000000006</v>
      </c>
      <c r="H2138" s="2">
        <f>IF(F2138-67.59&lt;=0,0,IF(F2138-67.59&lt;=1,1,2))</f>
        <v>0</v>
      </c>
      <c r="I2138">
        <v>75.3</v>
      </c>
      <c r="J2138">
        <v>57.3</v>
      </c>
      <c r="K2138">
        <v>67.400000000000006</v>
      </c>
      <c r="L2138">
        <v>53.8</v>
      </c>
      <c r="M2138">
        <v>63.1</v>
      </c>
      <c r="O2138">
        <v>0.11799999999999999</v>
      </c>
      <c r="P2138">
        <v>100</v>
      </c>
      <c r="Q2138">
        <v>4.17</v>
      </c>
      <c r="R2138" t="s">
        <v>40</v>
      </c>
      <c r="S2138">
        <v>0</v>
      </c>
      <c r="T2138">
        <v>0</v>
      </c>
      <c r="U2138">
        <v>0</v>
      </c>
      <c r="V2138">
        <v>28.9</v>
      </c>
      <c r="W2138">
        <v>177.1</v>
      </c>
      <c r="X2138">
        <v>1009.3</v>
      </c>
      <c r="Y2138">
        <v>75.7</v>
      </c>
      <c r="Z2138">
        <v>6.7</v>
      </c>
      <c r="AA2138">
        <v>0</v>
      </c>
      <c r="AB2138">
        <v>0</v>
      </c>
      <c r="AC2138">
        <v>0</v>
      </c>
      <c r="AD2138">
        <v>0</v>
      </c>
      <c r="AE2138" t="s">
        <v>6485</v>
      </c>
      <c r="AF2138" t="s">
        <v>6486</v>
      </c>
      <c r="AG2138">
        <v>0.54</v>
      </c>
      <c r="AH2138" t="s">
        <v>56</v>
      </c>
      <c r="AI2138" t="s">
        <v>65</v>
      </c>
      <c r="AJ2138" t="s">
        <v>40</v>
      </c>
    </row>
    <row r="2139" spans="1:36" x14ac:dyDescent="0.25">
      <c r="A2139" t="s">
        <v>32</v>
      </c>
      <c r="B2139" t="s">
        <v>6487</v>
      </c>
      <c r="C2139">
        <f>YEAR(B2139)</f>
        <v>2005</v>
      </c>
      <c r="D2139">
        <v>71.7</v>
      </c>
      <c r="E2139">
        <v>57.3</v>
      </c>
      <c r="F2139">
        <v>64</v>
      </c>
      <c r="H2139" s="2">
        <f>IF(F2139-67.59&lt;=0,0,IF(F2139-67.59&lt;=1,1,2))</f>
        <v>0</v>
      </c>
      <c r="I2139">
        <v>71.7</v>
      </c>
      <c r="J2139">
        <v>57.3</v>
      </c>
      <c r="K2139">
        <v>64</v>
      </c>
      <c r="L2139">
        <v>51.5</v>
      </c>
      <c r="M2139">
        <v>65.099999999999994</v>
      </c>
      <c r="O2139">
        <v>0.39</v>
      </c>
      <c r="P2139">
        <v>100</v>
      </c>
      <c r="Q2139">
        <v>4.17</v>
      </c>
      <c r="R2139" t="s">
        <v>40</v>
      </c>
      <c r="S2139">
        <v>0</v>
      </c>
      <c r="T2139">
        <v>0</v>
      </c>
      <c r="U2139">
        <v>0</v>
      </c>
      <c r="V2139">
        <v>17.2</v>
      </c>
      <c r="W2139">
        <v>237.7</v>
      </c>
      <c r="X2139">
        <v>1010.1</v>
      </c>
      <c r="Y2139">
        <v>35.4</v>
      </c>
      <c r="Z2139">
        <v>6.8</v>
      </c>
      <c r="AA2139">
        <v>0</v>
      </c>
      <c r="AB2139">
        <v>0</v>
      </c>
      <c r="AC2139">
        <v>0</v>
      </c>
      <c r="AD2139">
        <v>0</v>
      </c>
      <c r="AE2139" t="s">
        <v>6488</v>
      </c>
      <c r="AF2139" t="s">
        <v>6489</v>
      </c>
      <c r="AG2139">
        <v>0.57999999999999996</v>
      </c>
      <c r="AH2139" t="s">
        <v>56</v>
      </c>
      <c r="AI2139" t="s">
        <v>137</v>
      </c>
      <c r="AJ2139" t="s">
        <v>40</v>
      </c>
    </row>
    <row r="2140" spans="1:36" x14ac:dyDescent="0.25">
      <c r="A2140" t="s">
        <v>32</v>
      </c>
      <c r="B2140" t="s">
        <v>6490</v>
      </c>
      <c r="C2140">
        <f>YEAR(B2140)</f>
        <v>2005</v>
      </c>
      <c r="D2140">
        <v>69.900000000000006</v>
      </c>
      <c r="E2140">
        <v>57.3</v>
      </c>
      <c r="F2140">
        <v>62.3</v>
      </c>
      <c r="H2140" s="2">
        <f>IF(F2140-67.59&lt;=0,0,IF(F2140-67.59&lt;=1,1,2))</f>
        <v>0</v>
      </c>
      <c r="I2140">
        <v>69.900000000000006</v>
      </c>
      <c r="J2140">
        <v>57.3</v>
      </c>
      <c r="K2140">
        <v>62.3</v>
      </c>
      <c r="L2140">
        <v>54.3</v>
      </c>
      <c r="M2140">
        <v>75.599999999999994</v>
      </c>
      <c r="O2140">
        <v>0.20100000000000001</v>
      </c>
      <c r="P2140">
        <v>100</v>
      </c>
      <c r="Q2140">
        <v>4.17</v>
      </c>
      <c r="R2140" t="s">
        <v>40</v>
      </c>
      <c r="S2140">
        <v>0</v>
      </c>
      <c r="T2140">
        <v>0</v>
      </c>
      <c r="U2140">
        <v>0</v>
      </c>
      <c r="V2140">
        <v>19.5</v>
      </c>
      <c r="W2140">
        <v>184</v>
      </c>
      <c r="X2140">
        <v>1011.5</v>
      </c>
      <c r="Y2140">
        <v>68.8</v>
      </c>
      <c r="Z2140">
        <v>6.7</v>
      </c>
      <c r="AA2140">
        <v>0</v>
      </c>
      <c r="AB2140">
        <v>0</v>
      </c>
      <c r="AC2140">
        <v>0</v>
      </c>
      <c r="AD2140">
        <v>0</v>
      </c>
      <c r="AE2140" t="s">
        <v>6491</v>
      </c>
      <c r="AF2140" t="s">
        <v>6492</v>
      </c>
      <c r="AG2140">
        <v>0.61</v>
      </c>
      <c r="AH2140" t="s">
        <v>56</v>
      </c>
      <c r="AI2140" t="s">
        <v>65</v>
      </c>
      <c r="AJ2140" t="s">
        <v>40</v>
      </c>
    </row>
    <row r="2141" spans="1:36" x14ac:dyDescent="0.25">
      <c r="A2141" t="s">
        <v>32</v>
      </c>
      <c r="B2141" t="s">
        <v>6493</v>
      </c>
      <c r="C2141">
        <f>YEAR(B2141)</f>
        <v>2005</v>
      </c>
      <c r="D2141">
        <v>64.5</v>
      </c>
      <c r="E2141">
        <v>50.1</v>
      </c>
      <c r="F2141">
        <v>58.4</v>
      </c>
      <c r="H2141" s="2">
        <f>IF(F2141-67.59&lt;=0,0,IF(F2141-67.59&lt;=1,1,2))</f>
        <v>0</v>
      </c>
      <c r="I2141">
        <v>64.5</v>
      </c>
      <c r="J2141">
        <v>50.1</v>
      </c>
      <c r="K2141">
        <v>58.4</v>
      </c>
      <c r="L2141">
        <v>45.8</v>
      </c>
      <c r="M2141">
        <v>65.3</v>
      </c>
      <c r="O2141">
        <v>0.20100000000000001</v>
      </c>
      <c r="P2141">
        <v>100</v>
      </c>
      <c r="Q2141">
        <v>4.17</v>
      </c>
      <c r="R2141" t="s">
        <v>40</v>
      </c>
      <c r="S2141">
        <v>0</v>
      </c>
      <c r="T2141">
        <v>0</v>
      </c>
      <c r="U2141">
        <v>0</v>
      </c>
      <c r="V2141">
        <v>32.200000000000003</v>
      </c>
      <c r="W2141">
        <v>289.10000000000002</v>
      </c>
      <c r="X2141">
        <v>1012.6</v>
      </c>
      <c r="Y2141">
        <v>69.599999999999994</v>
      </c>
      <c r="Z2141">
        <v>6.2</v>
      </c>
      <c r="AA2141">
        <v>0</v>
      </c>
      <c r="AB2141">
        <v>0</v>
      </c>
      <c r="AC2141">
        <v>0</v>
      </c>
      <c r="AD2141">
        <v>0</v>
      </c>
      <c r="AE2141" t="s">
        <v>6494</v>
      </c>
      <c r="AF2141" t="s">
        <v>6495</v>
      </c>
      <c r="AG2141">
        <v>0.64</v>
      </c>
      <c r="AH2141" t="s">
        <v>56</v>
      </c>
      <c r="AI2141" t="s">
        <v>65</v>
      </c>
      <c r="AJ2141" t="s">
        <v>40</v>
      </c>
    </row>
    <row r="2142" spans="1:36" x14ac:dyDescent="0.25">
      <c r="A2142" t="s">
        <v>32</v>
      </c>
      <c r="B2142" t="s">
        <v>6496</v>
      </c>
      <c r="C2142">
        <f>YEAR(B2142)</f>
        <v>2005</v>
      </c>
      <c r="D2142">
        <v>51.9</v>
      </c>
      <c r="E2142">
        <v>44.7</v>
      </c>
      <c r="F2142">
        <v>48.4</v>
      </c>
      <c r="H2142" s="2">
        <f>IF(F2142-67.59&lt;=0,0,IF(F2142-67.59&lt;=1,1,2))</f>
        <v>0</v>
      </c>
      <c r="I2142">
        <v>51.9</v>
      </c>
      <c r="J2142">
        <v>39.799999999999997</v>
      </c>
      <c r="K2142">
        <v>45.8</v>
      </c>
      <c r="L2142">
        <v>36.799999999999997</v>
      </c>
      <c r="M2142">
        <v>65.400000000000006</v>
      </c>
      <c r="O2142">
        <v>0.82699999999999996</v>
      </c>
      <c r="P2142">
        <v>100</v>
      </c>
      <c r="Q2142">
        <v>12.5</v>
      </c>
      <c r="R2142" t="s">
        <v>40</v>
      </c>
      <c r="S2142">
        <v>0</v>
      </c>
      <c r="T2142">
        <v>0</v>
      </c>
      <c r="U2142">
        <v>0</v>
      </c>
      <c r="V2142">
        <v>23</v>
      </c>
      <c r="W2142">
        <v>308.8</v>
      </c>
      <c r="X2142">
        <v>1019.4</v>
      </c>
      <c r="Y2142">
        <v>90.4</v>
      </c>
      <c r="Z2142">
        <v>6.2</v>
      </c>
      <c r="AA2142">
        <v>0</v>
      </c>
      <c r="AB2142">
        <v>0</v>
      </c>
      <c r="AC2142">
        <v>0</v>
      </c>
      <c r="AD2142">
        <v>0</v>
      </c>
      <c r="AE2142" t="s">
        <v>6497</v>
      </c>
      <c r="AF2142" t="s">
        <v>6498</v>
      </c>
      <c r="AG2142">
        <v>0.67</v>
      </c>
      <c r="AH2142" t="s">
        <v>43</v>
      </c>
      <c r="AI2142" t="s">
        <v>48</v>
      </c>
      <c r="AJ2142" t="s">
        <v>40</v>
      </c>
    </row>
    <row r="2143" spans="1:36" x14ac:dyDescent="0.25">
      <c r="A2143" t="s">
        <v>32</v>
      </c>
      <c r="B2143" t="s">
        <v>6499</v>
      </c>
      <c r="C2143">
        <f>YEAR(B2143)</f>
        <v>2005</v>
      </c>
      <c r="D2143">
        <v>60.9</v>
      </c>
      <c r="E2143">
        <v>39.299999999999997</v>
      </c>
      <c r="F2143">
        <v>49.8</v>
      </c>
      <c r="H2143" s="2">
        <f>IF(F2143-67.59&lt;=0,0,IF(F2143-67.59&lt;=1,1,2))</f>
        <v>0</v>
      </c>
      <c r="I2143">
        <v>60.9</v>
      </c>
      <c r="J2143">
        <v>31.7</v>
      </c>
      <c r="K2143">
        <v>47.5</v>
      </c>
      <c r="L2143">
        <v>40</v>
      </c>
      <c r="M2143">
        <v>70.099999999999994</v>
      </c>
      <c r="O2143">
        <v>0.11799999999999999</v>
      </c>
      <c r="P2143">
        <v>100</v>
      </c>
      <c r="Q2143">
        <v>4.17</v>
      </c>
      <c r="R2143" t="s">
        <v>40</v>
      </c>
      <c r="S2143">
        <v>0</v>
      </c>
      <c r="T2143">
        <v>0</v>
      </c>
      <c r="U2143">
        <v>0</v>
      </c>
      <c r="V2143">
        <v>19.5</v>
      </c>
      <c r="W2143">
        <v>165.1</v>
      </c>
      <c r="X2143">
        <v>1021.4</v>
      </c>
      <c r="Y2143">
        <v>67.900000000000006</v>
      </c>
      <c r="Z2143">
        <v>6.8</v>
      </c>
      <c r="AA2143">
        <v>0</v>
      </c>
      <c r="AB2143">
        <v>0</v>
      </c>
      <c r="AC2143">
        <v>0</v>
      </c>
      <c r="AD2143">
        <v>0</v>
      </c>
      <c r="AE2143" t="s">
        <v>6500</v>
      </c>
      <c r="AF2143" t="s">
        <v>6501</v>
      </c>
      <c r="AG2143">
        <v>0.7</v>
      </c>
      <c r="AH2143" t="s">
        <v>56</v>
      </c>
      <c r="AI2143" t="s">
        <v>65</v>
      </c>
      <c r="AJ2143" t="s">
        <v>40</v>
      </c>
    </row>
    <row r="2144" spans="1:36" x14ac:dyDescent="0.25">
      <c r="A2144" t="s">
        <v>32</v>
      </c>
      <c r="B2144" t="s">
        <v>6502</v>
      </c>
      <c r="C2144">
        <f>YEAR(B2144)</f>
        <v>2005</v>
      </c>
      <c r="D2144">
        <v>64.5</v>
      </c>
      <c r="E2144">
        <v>59.1</v>
      </c>
      <c r="F2144">
        <v>62.1</v>
      </c>
      <c r="H2144" s="2">
        <f>IF(F2144-67.59&lt;=0,0,IF(F2144-67.59&lt;=1,1,2))</f>
        <v>0</v>
      </c>
      <c r="I2144">
        <v>64.5</v>
      </c>
      <c r="J2144">
        <v>59.1</v>
      </c>
      <c r="K2144">
        <v>62.1</v>
      </c>
      <c r="L2144">
        <v>51.1</v>
      </c>
      <c r="M2144">
        <v>67.5</v>
      </c>
      <c r="O2144">
        <v>0.13800000000000001</v>
      </c>
      <c r="P2144">
        <v>100</v>
      </c>
      <c r="Q2144">
        <v>8.33</v>
      </c>
      <c r="R2144" t="s">
        <v>40</v>
      </c>
      <c r="S2144">
        <v>0</v>
      </c>
      <c r="T2144">
        <v>0</v>
      </c>
      <c r="U2144">
        <v>0</v>
      </c>
      <c r="V2144">
        <v>26.4</v>
      </c>
      <c r="W2144">
        <v>179.6</v>
      </c>
      <c r="X2144">
        <v>1016.4</v>
      </c>
      <c r="Y2144">
        <v>89.6</v>
      </c>
      <c r="Z2144">
        <v>6.8</v>
      </c>
      <c r="AA2144">
        <v>0</v>
      </c>
      <c r="AB2144">
        <v>0</v>
      </c>
      <c r="AC2144">
        <v>0</v>
      </c>
      <c r="AD2144">
        <v>0</v>
      </c>
      <c r="AE2144" t="s">
        <v>6503</v>
      </c>
      <c r="AF2144" t="s">
        <v>6504</v>
      </c>
      <c r="AG2144">
        <v>0.74</v>
      </c>
      <c r="AH2144" t="s">
        <v>56</v>
      </c>
      <c r="AI2144" t="s">
        <v>101</v>
      </c>
      <c r="AJ2144" t="s">
        <v>40</v>
      </c>
    </row>
    <row r="2145" spans="1:36" x14ac:dyDescent="0.25">
      <c r="A2145" t="s">
        <v>32</v>
      </c>
      <c r="B2145" t="s">
        <v>6505</v>
      </c>
      <c r="C2145">
        <f>YEAR(B2145)</f>
        <v>2005</v>
      </c>
      <c r="D2145">
        <v>66.3</v>
      </c>
      <c r="E2145">
        <v>62.7</v>
      </c>
      <c r="F2145">
        <v>64.7</v>
      </c>
      <c r="H2145" s="2">
        <f>IF(F2145-67.59&lt;=0,0,IF(F2145-67.59&lt;=1,1,2))</f>
        <v>0</v>
      </c>
      <c r="I2145">
        <v>66.3</v>
      </c>
      <c r="J2145">
        <v>62.7</v>
      </c>
      <c r="K2145">
        <v>64.7</v>
      </c>
      <c r="L2145">
        <v>53.7</v>
      </c>
      <c r="M2145">
        <v>67.7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32.200000000000003</v>
      </c>
      <c r="W2145">
        <v>174.7</v>
      </c>
      <c r="X2145">
        <v>1015.7</v>
      </c>
      <c r="Y2145">
        <v>88.5</v>
      </c>
      <c r="Z2145">
        <v>6.8</v>
      </c>
      <c r="AA2145">
        <v>0</v>
      </c>
      <c r="AB2145">
        <v>0</v>
      </c>
      <c r="AC2145">
        <v>0</v>
      </c>
      <c r="AD2145">
        <v>0</v>
      </c>
      <c r="AE2145" t="s">
        <v>6506</v>
      </c>
      <c r="AF2145" t="s">
        <v>6507</v>
      </c>
      <c r="AG2145">
        <v>0.75</v>
      </c>
      <c r="AH2145" t="s">
        <v>36</v>
      </c>
      <c r="AI2145" t="s">
        <v>37</v>
      </c>
      <c r="AJ2145" t="s">
        <v>344</v>
      </c>
    </row>
    <row r="2146" spans="1:36" x14ac:dyDescent="0.25">
      <c r="A2146" t="s">
        <v>32</v>
      </c>
      <c r="B2146" t="s">
        <v>6508</v>
      </c>
      <c r="C2146">
        <f>YEAR(B2146)</f>
        <v>2005</v>
      </c>
      <c r="D2146">
        <v>69.900000000000006</v>
      </c>
      <c r="E2146">
        <v>60.9</v>
      </c>
      <c r="F2146">
        <v>65.599999999999994</v>
      </c>
      <c r="H2146" s="2">
        <f>IF(F2146-67.59&lt;=0,0,IF(F2146-67.59&lt;=1,1,2))</f>
        <v>0</v>
      </c>
      <c r="I2146">
        <v>69.900000000000006</v>
      </c>
      <c r="J2146">
        <v>60.9</v>
      </c>
      <c r="K2146">
        <v>65.599999999999994</v>
      </c>
      <c r="L2146">
        <v>54.9</v>
      </c>
      <c r="M2146">
        <v>69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27.5</v>
      </c>
      <c r="W2146">
        <v>181.7</v>
      </c>
      <c r="X2146">
        <v>1011.4</v>
      </c>
      <c r="Y2146">
        <v>93.2</v>
      </c>
      <c r="Z2146">
        <v>6.8</v>
      </c>
      <c r="AA2146">
        <v>0</v>
      </c>
      <c r="AB2146">
        <v>0</v>
      </c>
      <c r="AC2146">
        <v>0</v>
      </c>
      <c r="AD2146">
        <v>0</v>
      </c>
      <c r="AE2146" t="s">
        <v>6509</v>
      </c>
      <c r="AF2146" t="s">
        <v>6510</v>
      </c>
      <c r="AG2146">
        <v>0.8</v>
      </c>
      <c r="AH2146" t="s">
        <v>88</v>
      </c>
      <c r="AI2146" t="s">
        <v>89</v>
      </c>
      <c r="AJ2146" t="s">
        <v>90</v>
      </c>
    </row>
    <row r="2147" spans="1:36" x14ac:dyDescent="0.25">
      <c r="A2147" t="s">
        <v>32</v>
      </c>
      <c r="B2147" t="s">
        <v>6511</v>
      </c>
      <c r="C2147">
        <f>YEAR(B2147)</f>
        <v>2005</v>
      </c>
      <c r="D2147">
        <v>71.7</v>
      </c>
      <c r="E2147">
        <v>59.1</v>
      </c>
      <c r="F2147">
        <v>64.400000000000006</v>
      </c>
      <c r="H2147" s="2">
        <f>IF(F2147-67.59&lt;=0,0,IF(F2147-67.59&lt;=1,1,2))</f>
        <v>0</v>
      </c>
      <c r="I2147">
        <v>71.7</v>
      </c>
      <c r="J2147">
        <v>59.1</v>
      </c>
      <c r="K2147">
        <v>64.400000000000006</v>
      </c>
      <c r="L2147">
        <v>56.6</v>
      </c>
      <c r="M2147">
        <v>77.5</v>
      </c>
      <c r="O2147">
        <v>0.02</v>
      </c>
      <c r="P2147">
        <v>100</v>
      </c>
      <c r="Q2147">
        <v>4.17</v>
      </c>
      <c r="R2147" t="s">
        <v>40</v>
      </c>
      <c r="S2147">
        <v>0</v>
      </c>
      <c r="T2147">
        <v>0</v>
      </c>
      <c r="U2147">
        <v>0</v>
      </c>
      <c r="V2147">
        <v>13.9</v>
      </c>
      <c r="W2147">
        <v>138.69999999999999</v>
      </c>
      <c r="X2147">
        <v>1015.1</v>
      </c>
      <c r="Y2147">
        <v>97.1</v>
      </c>
      <c r="Z2147">
        <v>6.8</v>
      </c>
      <c r="AA2147">
        <v>0</v>
      </c>
      <c r="AB2147">
        <v>0</v>
      </c>
      <c r="AC2147">
        <v>0</v>
      </c>
      <c r="AD2147">
        <v>0</v>
      </c>
      <c r="AE2147" t="s">
        <v>6512</v>
      </c>
      <c r="AF2147" t="s">
        <v>6513</v>
      </c>
      <c r="AG2147">
        <v>0.83</v>
      </c>
      <c r="AH2147" t="s">
        <v>43</v>
      </c>
      <c r="AI2147" t="s">
        <v>3291</v>
      </c>
      <c r="AJ2147" t="s">
        <v>40</v>
      </c>
    </row>
    <row r="2148" spans="1:36" x14ac:dyDescent="0.25">
      <c r="A2148" t="s">
        <v>32</v>
      </c>
      <c r="B2148" t="s">
        <v>6514</v>
      </c>
      <c r="C2148">
        <f>YEAR(B2148)</f>
        <v>2005</v>
      </c>
      <c r="D2148">
        <v>75.3</v>
      </c>
      <c r="E2148">
        <v>66.3</v>
      </c>
      <c r="F2148">
        <v>70.900000000000006</v>
      </c>
      <c r="H2148" s="2">
        <f>IF(F2148-67.59&lt;=0,0,IF(F2148-67.59&lt;=1,1,2))</f>
        <v>2</v>
      </c>
      <c r="I2148">
        <v>75.3</v>
      </c>
      <c r="J2148">
        <v>66.3</v>
      </c>
      <c r="K2148">
        <v>70.900000000000006</v>
      </c>
      <c r="L2148">
        <v>51.8</v>
      </c>
      <c r="M2148">
        <v>52.7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25.3</v>
      </c>
      <c r="W2148">
        <v>177.5</v>
      </c>
      <c r="X2148">
        <v>1010.7</v>
      </c>
      <c r="Y2148">
        <v>49</v>
      </c>
      <c r="Z2148">
        <v>6.7</v>
      </c>
      <c r="AA2148">
        <v>0</v>
      </c>
      <c r="AB2148">
        <v>0</v>
      </c>
      <c r="AC2148">
        <v>0</v>
      </c>
      <c r="AD2148">
        <v>0</v>
      </c>
      <c r="AE2148" t="s">
        <v>6515</v>
      </c>
      <c r="AF2148" t="s">
        <v>6516</v>
      </c>
      <c r="AG2148">
        <v>0.86</v>
      </c>
      <c r="AH2148" t="s">
        <v>36</v>
      </c>
      <c r="AI2148" t="s">
        <v>37</v>
      </c>
      <c r="AJ2148" t="s">
        <v>38</v>
      </c>
    </row>
    <row r="2149" spans="1:36" x14ac:dyDescent="0.25">
      <c r="A2149" t="s">
        <v>32</v>
      </c>
      <c r="B2149" t="s">
        <v>6517</v>
      </c>
      <c r="C2149">
        <f>YEAR(B2149)</f>
        <v>2005</v>
      </c>
      <c r="D2149">
        <v>69.900000000000006</v>
      </c>
      <c r="E2149">
        <v>57.3</v>
      </c>
      <c r="F2149">
        <v>64</v>
      </c>
      <c r="H2149" s="2">
        <f>IF(F2149-67.59&lt;=0,0,IF(F2149-67.59&lt;=1,1,2))</f>
        <v>0</v>
      </c>
      <c r="I2149">
        <v>69.900000000000006</v>
      </c>
      <c r="J2149">
        <v>57.3</v>
      </c>
      <c r="K2149">
        <v>64</v>
      </c>
      <c r="L2149">
        <v>55.9</v>
      </c>
      <c r="M2149">
        <v>75.7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12.8</v>
      </c>
      <c r="W2149">
        <v>187.1</v>
      </c>
      <c r="X2149">
        <v>1011.5</v>
      </c>
      <c r="Y2149">
        <v>65.5</v>
      </c>
      <c r="Z2149">
        <v>6.8</v>
      </c>
      <c r="AA2149">
        <v>0</v>
      </c>
      <c r="AB2149">
        <v>0</v>
      </c>
      <c r="AC2149">
        <v>0</v>
      </c>
      <c r="AD2149">
        <v>0</v>
      </c>
      <c r="AE2149" t="s">
        <v>6518</v>
      </c>
      <c r="AF2149" t="s">
        <v>6519</v>
      </c>
      <c r="AG2149">
        <v>0.9</v>
      </c>
      <c r="AH2149" t="s">
        <v>36</v>
      </c>
      <c r="AI2149" t="s">
        <v>37</v>
      </c>
      <c r="AJ2149" t="s">
        <v>38</v>
      </c>
    </row>
    <row r="2150" spans="1:36" x14ac:dyDescent="0.25">
      <c r="A2150" t="s">
        <v>32</v>
      </c>
      <c r="B2150" t="s">
        <v>6520</v>
      </c>
      <c r="C2150">
        <f>YEAR(B2150)</f>
        <v>2005</v>
      </c>
      <c r="D2150">
        <v>68.099999999999994</v>
      </c>
      <c r="E2150">
        <v>55.5</v>
      </c>
      <c r="F2150">
        <v>61</v>
      </c>
      <c r="H2150" s="2">
        <f>IF(F2150-67.59&lt;=0,0,IF(F2150-67.59&lt;=1,1,2))</f>
        <v>0</v>
      </c>
      <c r="I2150">
        <v>68.099999999999994</v>
      </c>
      <c r="J2150">
        <v>55.5</v>
      </c>
      <c r="K2150">
        <v>61</v>
      </c>
      <c r="L2150">
        <v>51</v>
      </c>
      <c r="M2150">
        <v>70.8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15</v>
      </c>
      <c r="W2150">
        <v>244.1</v>
      </c>
      <c r="X2150">
        <v>1017.3</v>
      </c>
      <c r="Y2150">
        <v>65.8</v>
      </c>
      <c r="Z2150">
        <v>6.8</v>
      </c>
      <c r="AA2150">
        <v>0</v>
      </c>
      <c r="AB2150">
        <v>0</v>
      </c>
      <c r="AC2150">
        <v>0</v>
      </c>
      <c r="AD2150">
        <v>0</v>
      </c>
      <c r="AE2150" t="s">
        <v>6521</v>
      </c>
      <c r="AF2150" t="s">
        <v>6522</v>
      </c>
      <c r="AG2150">
        <v>0.93</v>
      </c>
      <c r="AH2150" t="s">
        <v>36</v>
      </c>
      <c r="AI2150" t="s">
        <v>37</v>
      </c>
      <c r="AJ2150" t="s">
        <v>38</v>
      </c>
    </row>
    <row r="2151" spans="1:36" x14ac:dyDescent="0.25">
      <c r="A2151" t="s">
        <v>32</v>
      </c>
      <c r="B2151" t="s">
        <v>6523</v>
      </c>
      <c r="C2151">
        <f>YEAR(B2151)</f>
        <v>2005</v>
      </c>
      <c r="D2151">
        <v>68.099999999999994</v>
      </c>
      <c r="E2151">
        <v>51.9</v>
      </c>
      <c r="F2151">
        <v>60.2</v>
      </c>
      <c r="H2151" s="2">
        <f>IF(F2151-67.59&lt;=0,0,IF(F2151-67.59&lt;=1,1,2))</f>
        <v>0</v>
      </c>
      <c r="I2151">
        <v>68.099999999999994</v>
      </c>
      <c r="J2151">
        <v>51.9</v>
      </c>
      <c r="K2151">
        <v>60.2</v>
      </c>
      <c r="L2151">
        <v>49.8</v>
      </c>
      <c r="M2151">
        <v>69.599999999999994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17.2</v>
      </c>
      <c r="W2151">
        <v>150.30000000000001</v>
      </c>
      <c r="X2151">
        <v>1018</v>
      </c>
      <c r="Y2151">
        <v>62.5</v>
      </c>
      <c r="Z2151">
        <v>6.8</v>
      </c>
      <c r="AA2151">
        <v>0</v>
      </c>
      <c r="AB2151">
        <v>0</v>
      </c>
      <c r="AC2151">
        <v>0</v>
      </c>
      <c r="AD2151">
        <v>0</v>
      </c>
      <c r="AE2151" t="s">
        <v>6524</v>
      </c>
      <c r="AF2151" t="s">
        <v>6525</v>
      </c>
      <c r="AG2151">
        <v>0.96</v>
      </c>
      <c r="AH2151" t="s">
        <v>36</v>
      </c>
      <c r="AI2151" t="s">
        <v>37</v>
      </c>
      <c r="AJ2151" t="s">
        <v>38</v>
      </c>
    </row>
    <row r="2152" spans="1:36" x14ac:dyDescent="0.25">
      <c r="A2152" t="s">
        <v>32</v>
      </c>
      <c r="B2152" t="s">
        <v>6526</v>
      </c>
      <c r="C2152">
        <f>YEAR(B2152)</f>
        <v>2005</v>
      </c>
      <c r="D2152">
        <v>73.5</v>
      </c>
      <c r="E2152">
        <v>64.5</v>
      </c>
      <c r="F2152">
        <v>68.599999999999994</v>
      </c>
      <c r="G2152" s="2">
        <f>AVERAGE(F2152:F2241)</f>
        <v>54.384444444444448</v>
      </c>
      <c r="H2152" s="2">
        <f>IF(F2152-54.38&lt;=0,0,IF(F2152-54.38&lt;=1,1,2))</f>
        <v>2</v>
      </c>
      <c r="I2152">
        <v>73.5</v>
      </c>
      <c r="J2152">
        <v>64.5</v>
      </c>
      <c r="K2152">
        <v>68.599999999999994</v>
      </c>
      <c r="L2152">
        <v>55.4</v>
      </c>
      <c r="M2152">
        <v>63.1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33.299999999999997</v>
      </c>
      <c r="W2152">
        <v>176.3</v>
      </c>
      <c r="X2152">
        <v>1013.1</v>
      </c>
      <c r="Y2152">
        <v>51.7</v>
      </c>
      <c r="Z2152">
        <v>6.8</v>
      </c>
      <c r="AA2152">
        <v>0</v>
      </c>
      <c r="AB2152">
        <v>0</v>
      </c>
      <c r="AC2152">
        <v>0</v>
      </c>
      <c r="AD2152">
        <v>0</v>
      </c>
      <c r="AE2152" t="s">
        <v>6527</v>
      </c>
      <c r="AF2152" t="s">
        <v>6528</v>
      </c>
      <c r="AG2152">
        <v>0</v>
      </c>
      <c r="AH2152" t="s">
        <v>36</v>
      </c>
      <c r="AI2152" t="s">
        <v>37</v>
      </c>
      <c r="AJ2152" t="s">
        <v>344</v>
      </c>
    </row>
    <row r="2153" spans="1:36" x14ac:dyDescent="0.25">
      <c r="A2153" t="s">
        <v>32</v>
      </c>
      <c r="B2153" t="s">
        <v>6529</v>
      </c>
      <c r="C2153">
        <f>YEAR(B2153)</f>
        <v>2005</v>
      </c>
      <c r="D2153">
        <v>78.900000000000006</v>
      </c>
      <c r="E2153">
        <v>64.5</v>
      </c>
      <c r="F2153">
        <v>73.5</v>
      </c>
      <c r="H2153" s="2">
        <f>IF(F2153-54.38&lt;=0,0,IF(F2153-54.38&lt;=1,1,2))</f>
        <v>2</v>
      </c>
      <c r="I2153">
        <v>78.900000000000006</v>
      </c>
      <c r="J2153">
        <v>64.5</v>
      </c>
      <c r="K2153">
        <v>73.5</v>
      </c>
      <c r="L2153">
        <v>53.1</v>
      </c>
      <c r="M2153">
        <v>50.2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38</v>
      </c>
      <c r="W2153">
        <v>171.5</v>
      </c>
      <c r="X2153">
        <v>1012.5</v>
      </c>
      <c r="Y2153">
        <v>90</v>
      </c>
      <c r="Z2153">
        <v>6.5</v>
      </c>
      <c r="AA2153">
        <v>0</v>
      </c>
      <c r="AB2153">
        <v>0</v>
      </c>
      <c r="AC2153">
        <v>0</v>
      </c>
      <c r="AD2153">
        <v>0</v>
      </c>
      <c r="AE2153" t="s">
        <v>6530</v>
      </c>
      <c r="AF2153" t="s">
        <v>6531</v>
      </c>
      <c r="AG2153">
        <v>0.03</v>
      </c>
      <c r="AH2153" t="s">
        <v>36</v>
      </c>
      <c r="AI2153" t="s">
        <v>37</v>
      </c>
      <c r="AJ2153" t="s">
        <v>344</v>
      </c>
    </row>
    <row r="2154" spans="1:36" x14ac:dyDescent="0.25">
      <c r="A2154" t="s">
        <v>32</v>
      </c>
      <c r="B2154" t="s">
        <v>6532</v>
      </c>
      <c r="C2154">
        <f>YEAR(B2154)</f>
        <v>2005</v>
      </c>
      <c r="D2154">
        <v>69.900000000000006</v>
      </c>
      <c r="E2154">
        <v>55.5</v>
      </c>
      <c r="F2154">
        <v>62.9</v>
      </c>
      <c r="H2154" s="2">
        <f>IF(F2154-54.38&lt;=0,0,IF(F2154-54.38&lt;=1,1,2))</f>
        <v>2</v>
      </c>
      <c r="I2154">
        <v>69.900000000000006</v>
      </c>
      <c r="J2154">
        <v>55.5</v>
      </c>
      <c r="K2154">
        <v>62.9</v>
      </c>
      <c r="L2154">
        <v>54.2</v>
      </c>
      <c r="M2154">
        <v>74.400000000000006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20.8</v>
      </c>
      <c r="W2154">
        <v>277.5</v>
      </c>
      <c r="X2154">
        <v>1016.9</v>
      </c>
      <c r="Y2154">
        <v>36.299999999999997</v>
      </c>
      <c r="Z2154">
        <v>6.6</v>
      </c>
      <c r="AA2154">
        <v>0</v>
      </c>
      <c r="AB2154">
        <v>0</v>
      </c>
      <c r="AC2154">
        <v>0</v>
      </c>
      <c r="AD2154">
        <v>0</v>
      </c>
      <c r="AE2154" t="s">
        <v>6533</v>
      </c>
      <c r="AF2154" t="s">
        <v>6534</v>
      </c>
      <c r="AG2154">
        <v>0.06</v>
      </c>
      <c r="AH2154" t="s">
        <v>36</v>
      </c>
      <c r="AI2154" t="s">
        <v>37</v>
      </c>
      <c r="AJ2154" t="s">
        <v>38</v>
      </c>
    </row>
    <row r="2155" spans="1:36" x14ac:dyDescent="0.25">
      <c r="A2155" t="s">
        <v>32</v>
      </c>
      <c r="B2155" t="s">
        <v>6535</v>
      </c>
      <c r="C2155">
        <f>YEAR(B2155)</f>
        <v>2005</v>
      </c>
      <c r="D2155">
        <v>69.900000000000006</v>
      </c>
      <c r="E2155">
        <v>51.9</v>
      </c>
      <c r="F2155">
        <v>61.4</v>
      </c>
      <c r="H2155" s="2">
        <f>IF(F2155-54.38&lt;=0,0,IF(F2155-54.38&lt;=1,1,2))</f>
        <v>2</v>
      </c>
      <c r="I2155">
        <v>69.900000000000006</v>
      </c>
      <c r="J2155">
        <v>51.9</v>
      </c>
      <c r="K2155">
        <v>61.4</v>
      </c>
      <c r="L2155">
        <v>49.9</v>
      </c>
      <c r="M2155">
        <v>66.8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19.5</v>
      </c>
      <c r="W2155">
        <v>240.6</v>
      </c>
      <c r="X2155">
        <v>1016.6</v>
      </c>
      <c r="Y2155">
        <v>33.299999999999997</v>
      </c>
      <c r="Z2155">
        <v>6.8</v>
      </c>
      <c r="AA2155">
        <v>0</v>
      </c>
      <c r="AB2155">
        <v>0</v>
      </c>
      <c r="AC2155">
        <v>0</v>
      </c>
      <c r="AD2155">
        <v>0</v>
      </c>
      <c r="AE2155" t="s">
        <v>6536</v>
      </c>
      <c r="AF2155" t="s">
        <v>6537</v>
      </c>
      <c r="AG2155">
        <v>0.1</v>
      </c>
      <c r="AH2155" t="s">
        <v>36</v>
      </c>
      <c r="AI2155" t="s">
        <v>37</v>
      </c>
      <c r="AJ2155" t="s">
        <v>38</v>
      </c>
    </row>
    <row r="2156" spans="1:36" x14ac:dyDescent="0.25">
      <c r="A2156" t="s">
        <v>32</v>
      </c>
      <c r="B2156" t="s">
        <v>6538</v>
      </c>
      <c r="C2156">
        <f>YEAR(B2156)</f>
        <v>2005</v>
      </c>
      <c r="D2156">
        <v>66.3</v>
      </c>
      <c r="E2156">
        <v>51.9</v>
      </c>
      <c r="F2156">
        <v>58.3</v>
      </c>
      <c r="H2156" s="2">
        <f>IF(F2156-54.38&lt;=0,0,IF(F2156-54.38&lt;=1,1,2))</f>
        <v>2</v>
      </c>
      <c r="I2156">
        <v>66.3</v>
      </c>
      <c r="J2156">
        <v>51.9</v>
      </c>
      <c r="K2156">
        <v>58.3</v>
      </c>
      <c r="L2156">
        <v>46.4</v>
      </c>
      <c r="M2156">
        <v>65.5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12.8</v>
      </c>
      <c r="W2156">
        <v>203.5</v>
      </c>
      <c r="X2156">
        <v>1016</v>
      </c>
      <c r="Y2156">
        <v>31.1</v>
      </c>
      <c r="Z2156">
        <v>6.7</v>
      </c>
      <c r="AA2156">
        <v>0</v>
      </c>
      <c r="AB2156">
        <v>0</v>
      </c>
      <c r="AC2156">
        <v>0</v>
      </c>
      <c r="AD2156">
        <v>0</v>
      </c>
      <c r="AE2156" t="s">
        <v>6539</v>
      </c>
      <c r="AF2156" t="s">
        <v>6540</v>
      </c>
      <c r="AG2156">
        <v>0.13</v>
      </c>
      <c r="AH2156" t="s">
        <v>36</v>
      </c>
      <c r="AI2156" t="s">
        <v>37</v>
      </c>
      <c r="AJ2156" t="s">
        <v>38</v>
      </c>
    </row>
    <row r="2157" spans="1:36" x14ac:dyDescent="0.25">
      <c r="A2157" t="s">
        <v>32</v>
      </c>
      <c r="B2157" t="s">
        <v>6541</v>
      </c>
      <c r="C2157">
        <f>YEAR(B2157)</f>
        <v>2005</v>
      </c>
      <c r="D2157">
        <v>68.099999999999994</v>
      </c>
      <c r="E2157">
        <v>51.9</v>
      </c>
      <c r="F2157">
        <v>58.8</v>
      </c>
      <c r="H2157" s="2">
        <f>IF(F2157-54.38&lt;=0,0,IF(F2157-54.38&lt;=1,1,2))</f>
        <v>2</v>
      </c>
      <c r="I2157">
        <v>68.099999999999994</v>
      </c>
      <c r="J2157">
        <v>51.9</v>
      </c>
      <c r="K2157">
        <v>58.8</v>
      </c>
      <c r="L2157">
        <v>49.7</v>
      </c>
      <c r="M2157">
        <v>72.7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12.8</v>
      </c>
      <c r="W2157">
        <v>167</v>
      </c>
      <c r="X2157">
        <v>1016.5</v>
      </c>
      <c r="Y2157">
        <v>56.3</v>
      </c>
      <c r="Z2157">
        <v>6.7</v>
      </c>
      <c r="AA2157">
        <v>0</v>
      </c>
      <c r="AB2157">
        <v>0</v>
      </c>
      <c r="AC2157">
        <v>0</v>
      </c>
      <c r="AD2157">
        <v>0</v>
      </c>
      <c r="AE2157" t="s">
        <v>6542</v>
      </c>
      <c r="AF2157" t="s">
        <v>6543</v>
      </c>
      <c r="AG2157">
        <v>0.17</v>
      </c>
      <c r="AH2157" t="s">
        <v>36</v>
      </c>
      <c r="AI2157" t="s">
        <v>37</v>
      </c>
      <c r="AJ2157" t="s">
        <v>38</v>
      </c>
    </row>
    <row r="2158" spans="1:36" x14ac:dyDescent="0.25">
      <c r="A2158" t="s">
        <v>32</v>
      </c>
      <c r="B2158" t="s">
        <v>6544</v>
      </c>
      <c r="C2158">
        <f>YEAR(B2158)</f>
        <v>2005</v>
      </c>
      <c r="D2158">
        <v>68.099999999999994</v>
      </c>
      <c r="E2158">
        <v>57.3</v>
      </c>
      <c r="F2158">
        <v>61.7</v>
      </c>
      <c r="H2158" s="2">
        <f>IF(F2158-54.38&lt;=0,0,IF(F2158-54.38&lt;=1,1,2))</f>
        <v>2</v>
      </c>
      <c r="I2158">
        <v>68.099999999999994</v>
      </c>
      <c r="J2158">
        <v>57.3</v>
      </c>
      <c r="K2158">
        <v>61.7</v>
      </c>
      <c r="L2158">
        <v>51.2</v>
      </c>
      <c r="M2158">
        <v>68.8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16.100000000000001</v>
      </c>
      <c r="W2158">
        <v>175.5</v>
      </c>
      <c r="X2158">
        <v>1018.4</v>
      </c>
      <c r="Y2158">
        <v>76.099999999999994</v>
      </c>
      <c r="Z2158">
        <v>6.8</v>
      </c>
      <c r="AA2158">
        <v>0</v>
      </c>
      <c r="AB2158">
        <v>0</v>
      </c>
      <c r="AC2158">
        <v>0</v>
      </c>
      <c r="AD2158">
        <v>0</v>
      </c>
      <c r="AE2158" t="s">
        <v>6545</v>
      </c>
      <c r="AF2158" t="s">
        <v>6546</v>
      </c>
      <c r="AG2158">
        <v>0.21</v>
      </c>
      <c r="AH2158" t="s">
        <v>36</v>
      </c>
      <c r="AI2158" t="s">
        <v>37</v>
      </c>
      <c r="AJ2158" t="s">
        <v>38</v>
      </c>
    </row>
    <row r="2159" spans="1:36" x14ac:dyDescent="0.25">
      <c r="A2159" t="s">
        <v>32</v>
      </c>
      <c r="B2159" t="s">
        <v>6547</v>
      </c>
      <c r="C2159">
        <f>YEAR(B2159)</f>
        <v>2005</v>
      </c>
      <c r="D2159">
        <v>71.7</v>
      </c>
      <c r="E2159">
        <v>57.3</v>
      </c>
      <c r="F2159">
        <v>62.5</v>
      </c>
      <c r="H2159" s="2">
        <f>IF(F2159-54.38&lt;=0,0,IF(F2159-54.38&lt;=1,1,2))</f>
        <v>2</v>
      </c>
      <c r="I2159">
        <v>71.7</v>
      </c>
      <c r="J2159">
        <v>57.3</v>
      </c>
      <c r="K2159">
        <v>62.5</v>
      </c>
      <c r="L2159">
        <v>52</v>
      </c>
      <c r="M2159">
        <v>69.400000000000006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15</v>
      </c>
      <c r="W2159">
        <v>169.6</v>
      </c>
      <c r="X2159">
        <v>1018.6</v>
      </c>
      <c r="Y2159">
        <v>62.5</v>
      </c>
      <c r="Z2159">
        <v>6.8</v>
      </c>
      <c r="AA2159">
        <v>0</v>
      </c>
      <c r="AB2159">
        <v>0</v>
      </c>
      <c r="AC2159">
        <v>0</v>
      </c>
      <c r="AD2159">
        <v>0</v>
      </c>
      <c r="AE2159" t="s">
        <v>6548</v>
      </c>
      <c r="AF2159" t="s">
        <v>6549</v>
      </c>
      <c r="AG2159">
        <v>0.25</v>
      </c>
      <c r="AH2159" t="s">
        <v>36</v>
      </c>
      <c r="AI2159" t="s">
        <v>37</v>
      </c>
      <c r="AJ2159" t="s">
        <v>38</v>
      </c>
    </row>
    <row r="2160" spans="1:36" x14ac:dyDescent="0.25">
      <c r="A2160" t="s">
        <v>32</v>
      </c>
      <c r="B2160" t="s">
        <v>6550</v>
      </c>
      <c r="C2160">
        <f>YEAR(B2160)</f>
        <v>2005</v>
      </c>
      <c r="D2160">
        <v>64.5</v>
      </c>
      <c r="E2160">
        <v>55.5</v>
      </c>
      <c r="F2160">
        <v>59.3</v>
      </c>
      <c r="H2160" s="2">
        <f>IF(F2160-54.38&lt;=0,0,IF(F2160-54.38&lt;=1,1,2))</f>
        <v>2</v>
      </c>
      <c r="I2160">
        <v>64.5</v>
      </c>
      <c r="J2160">
        <v>55.5</v>
      </c>
      <c r="K2160">
        <v>59.3</v>
      </c>
      <c r="L2160">
        <v>50.8</v>
      </c>
      <c r="M2160">
        <v>74.099999999999994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5.8</v>
      </c>
      <c r="W2160">
        <v>188.9</v>
      </c>
      <c r="X2160">
        <v>1019.6</v>
      </c>
      <c r="Y2160">
        <v>73.3</v>
      </c>
      <c r="Z2160">
        <v>6.8</v>
      </c>
      <c r="AA2160">
        <v>0</v>
      </c>
      <c r="AB2160">
        <v>0</v>
      </c>
      <c r="AC2160">
        <v>0</v>
      </c>
      <c r="AD2160">
        <v>0</v>
      </c>
      <c r="AE2160" t="s">
        <v>6551</v>
      </c>
      <c r="AF2160" t="s">
        <v>6552</v>
      </c>
      <c r="AG2160">
        <v>0.28000000000000003</v>
      </c>
      <c r="AH2160" t="s">
        <v>36</v>
      </c>
      <c r="AI2160" t="s">
        <v>37</v>
      </c>
      <c r="AJ2160" t="s">
        <v>38</v>
      </c>
    </row>
    <row r="2161" spans="1:36" x14ac:dyDescent="0.25">
      <c r="A2161" t="s">
        <v>32</v>
      </c>
      <c r="B2161" t="s">
        <v>6553</v>
      </c>
      <c r="C2161">
        <f>YEAR(B2161)</f>
        <v>2005</v>
      </c>
      <c r="D2161">
        <v>66.3</v>
      </c>
      <c r="E2161">
        <v>53.7</v>
      </c>
      <c r="F2161">
        <v>59.3</v>
      </c>
      <c r="H2161" s="2">
        <f>IF(F2161-54.38&lt;=0,0,IF(F2161-54.38&lt;=1,1,2))</f>
        <v>2</v>
      </c>
      <c r="I2161">
        <v>66.3</v>
      </c>
      <c r="J2161">
        <v>53.7</v>
      </c>
      <c r="K2161">
        <v>59.3</v>
      </c>
      <c r="L2161">
        <v>52.1</v>
      </c>
      <c r="M2161">
        <v>77.400000000000006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16.100000000000001</v>
      </c>
      <c r="W2161">
        <v>112.7</v>
      </c>
      <c r="X2161">
        <v>1020.4</v>
      </c>
      <c r="Y2161">
        <v>70</v>
      </c>
      <c r="Z2161">
        <v>6.8</v>
      </c>
      <c r="AA2161">
        <v>0</v>
      </c>
      <c r="AB2161">
        <v>0</v>
      </c>
      <c r="AC2161">
        <v>0</v>
      </c>
      <c r="AD2161">
        <v>0</v>
      </c>
      <c r="AE2161" t="s">
        <v>6554</v>
      </c>
      <c r="AF2161" t="s">
        <v>6555</v>
      </c>
      <c r="AG2161">
        <v>0.31</v>
      </c>
      <c r="AH2161" t="s">
        <v>36</v>
      </c>
      <c r="AI2161" t="s">
        <v>37</v>
      </c>
      <c r="AJ2161" t="s">
        <v>38</v>
      </c>
    </row>
    <row r="2162" spans="1:36" x14ac:dyDescent="0.25">
      <c r="A2162" t="s">
        <v>32</v>
      </c>
      <c r="B2162" t="s">
        <v>6556</v>
      </c>
      <c r="C2162">
        <f>YEAR(B2162)</f>
        <v>2005</v>
      </c>
      <c r="D2162">
        <v>64.5</v>
      </c>
      <c r="E2162">
        <v>55.5</v>
      </c>
      <c r="F2162">
        <v>60.1</v>
      </c>
      <c r="H2162" s="2">
        <f>IF(F2162-54.38&lt;=0,0,IF(F2162-54.38&lt;=1,1,2))</f>
        <v>2</v>
      </c>
      <c r="I2162">
        <v>64.5</v>
      </c>
      <c r="J2162">
        <v>55.5</v>
      </c>
      <c r="K2162">
        <v>60.1</v>
      </c>
      <c r="L2162">
        <v>53.9</v>
      </c>
      <c r="M2162">
        <v>80.099999999999994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9.1999999999999993</v>
      </c>
      <c r="W2162">
        <v>32</v>
      </c>
      <c r="X2162">
        <v>1022.3</v>
      </c>
      <c r="Y2162">
        <v>71.099999999999994</v>
      </c>
      <c r="Z2162">
        <v>6.8</v>
      </c>
      <c r="AA2162">
        <v>0</v>
      </c>
      <c r="AB2162">
        <v>0</v>
      </c>
      <c r="AC2162">
        <v>0</v>
      </c>
      <c r="AD2162">
        <v>0</v>
      </c>
      <c r="AE2162" t="s">
        <v>6557</v>
      </c>
      <c r="AF2162" t="s">
        <v>6558</v>
      </c>
      <c r="AG2162">
        <v>0.35</v>
      </c>
      <c r="AH2162" t="s">
        <v>36</v>
      </c>
      <c r="AI2162" t="s">
        <v>37</v>
      </c>
      <c r="AJ2162" t="s">
        <v>38</v>
      </c>
    </row>
    <row r="2163" spans="1:36" x14ac:dyDescent="0.25">
      <c r="A2163" t="s">
        <v>32</v>
      </c>
      <c r="B2163" t="s">
        <v>6559</v>
      </c>
      <c r="C2163">
        <f>YEAR(B2163)</f>
        <v>2005</v>
      </c>
      <c r="D2163">
        <v>62.7</v>
      </c>
      <c r="E2163">
        <v>59.1</v>
      </c>
      <c r="F2163">
        <v>60.3</v>
      </c>
      <c r="H2163" s="2">
        <f>IF(F2163-54.38&lt;=0,0,IF(F2163-54.38&lt;=1,1,2))</f>
        <v>2</v>
      </c>
      <c r="I2163">
        <v>62.7</v>
      </c>
      <c r="J2163">
        <v>59.1</v>
      </c>
      <c r="K2163">
        <v>60.3</v>
      </c>
      <c r="L2163">
        <v>51.2</v>
      </c>
      <c r="M2163">
        <v>71.8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18.3</v>
      </c>
      <c r="W2163">
        <v>328</v>
      </c>
      <c r="X2163">
        <v>1022</v>
      </c>
      <c r="Y2163">
        <v>76.7</v>
      </c>
      <c r="Z2163">
        <v>6.8</v>
      </c>
      <c r="AA2163">
        <v>0</v>
      </c>
      <c r="AB2163">
        <v>0</v>
      </c>
      <c r="AC2163">
        <v>0</v>
      </c>
      <c r="AD2163">
        <v>0</v>
      </c>
      <c r="AE2163" t="s">
        <v>6560</v>
      </c>
      <c r="AF2163" t="s">
        <v>6561</v>
      </c>
      <c r="AG2163">
        <v>0.38</v>
      </c>
      <c r="AH2163" t="s">
        <v>36</v>
      </c>
      <c r="AI2163" t="s">
        <v>37</v>
      </c>
      <c r="AJ2163" t="s">
        <v>38</v>
      </c>
    </row>
    <row r="2164" spans="1:36" x14ac:dyDescent="0.25">
      <c r="A2164" t="s">
        <v>32</v>
      </c>
      <c r="B2164" t="s">
        <v>6562</v>
      </c>
      <c r="C2164">
        <f>YEAR(B2164)</f>
        <v>2005</v>
      </c>
      <c r="D2164">
        <v>60.9</v>
      </c>
      <c r="E2164">
        <v>59.1</v>
      </c>
      <c r="F2164">
        <v>59.5</v>
      </c>
      <c r="H2164" s="2">
        <f>IF(F2164-54.38&lt;=0,0,IF(F2164-54.38&lt;=1,1,2))</f>
        <v>2</v>
      </c>
      <c r="I2164">
        <v>60.9</v>
      </c>
      <c r="J2164">
        <v>59.1</v>
      </c>
      <c r="K2164">
        <v>59.5</v>
      </c>
      <c r="L2164">
        <v>49.8</v>
      </c>
      <c r="M2164">
        <v>70.3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16.100000000000001</v>
      </c>
      <c r="W2164">
        <v>358</v>
      </c>
      <c r="X2164">
        <v>1017.2</v>
      </c>
      <c r="Y2164">
        <v>90</v>
      </c>
      <c r="Z2164">
        <v>6.8</v>
      </c>
      <c r="AA2164">
        <v>0</v>
      </c>
      <c r="AB2164">
        <v>0</v>
      </c>
      <c r="AC2164">
        <v>0</v>
      </c>
      <c r="AD2164">
        <v>0</v>
      </c>
      <c r="AE2164" t="s">
        <v>6563</v>
      </c>
      <c r="AF2164" t="s">
        <v>6564</v>
      </c>
      <c r="AG2164">
        <v>0.42</v>
      </c>
      <c r="AH2164" t="s">
        <v>36</v>
      </c>
      <c r="AI2164" t="s">
        <v>37</v>
      </c>
      <c r="AJ2164" t="s">
        <v>38</v>
      </c>
    </row>
    <row r="2165" spans="1:36" x14ac:dyDescent="0.25">
      <c r="A2165" t="s">
        <v>32</v>
      </c>
      <c r="B2165" t="s">
        <v>6565</v>
      </c>
      <c r="C2165">
        <f>YEAR(B2165)</f>
        <v>2005</v>
      </c>
      <c r="D2165">
        <v>69.900000000000006</v>
      </c>
      <c r="E2165">
        <v>53.7</v>
      </c>
      <c r="F2165">
        <v>59.7</v>
      </c>
      <c r="H2165" s="2">
        <f>IF(F2165-54.38&lt;=0,0,IF(F2165-54.38&lt;=1,1,2))</f>
        <v>2</v>
      </c>
      <c r="I2165">
        <v>69.900000000000006</v>
      </c>
      <c r="J2165">
        <v>53.7</v>
      </c>
      <c r="K2165">
        <v>59.7</v>
      </c>
      <c r="L2165">
        <v>49.2</v>
      </c>
      <c r="M2165">
        <v>69.3</v>
      </c>
      <c r="O2165">
        <v>3.9E-2</v>
      </c>
      <c r="P2165">
        <v>100</v>
      </c>
      <c r="Q2165">
        <v>4.17</v>
      </c>
      <c r="R2165" t="s">
        <v>40</v>
      </c>
      <c r="S2165">
        <v>0</v>
      </c>
      <c r="T2165">
        <v>0</v>
      </c>
      <c r="U2165">
        <v>0</v>
      </c>
      <c r="V2165">
        <v>24.2</v>
      </c>
      <c r="W2165">
        <v>184.8</v>
      </c>
      <c r="X2165">
        <v>1008.2</v>
      </c>
      <c r="Y2165">
        <v>65.7</v>
      </c>
      <c r="Z2165">
        <v>6.8</v>
      </c>
      <c r="AA2165">
        <v>0</v>
      </c>
      <c r="AB2165">
        <v>0</v>
      </c>
      <c r="AC2165">
        <v>0</v>
      </c>
      <c r="AD2165">
        <v>0</v>
      </c>
      <c r="AE2165" t="s">
        <v>6566</v>
      </c>
      <c r="AF2165" t="s">
        <v>6567</v>
      </c>
      <c r="AG2165">
        <v>0.46</v>
      </c>
      <c r="AH2165" t="s">
        <v>56</v>
      </c>
      <c r="AI2165" t="s">
        <v>61</v>
      </c>
      <c r="AJ2165" t="s">
        <v>40</v>
      </c>
    </row>
    <row r="2166" spans="1:36" x14ac:dyDescent="0.25">
      <c r="A2166" t="s">
        <v>32</v>
      </c>
      <c r="B2166" t="s">
        <v>6568</v>
      </c>
      <c r="C2166">
        <f>YEAR(B2166)</f>
        <v>2005</v>
      </c>
      <c r="D2166">
        <v>62.7</v>
      </c>
      <c r="E2166">
        <v>55.5</v>
      </c>
      <c r="F2166">
        <v>58.7</v>
      </c>
      <c r="H2166" s="2">
        <f>IF(F2166-54.38&lt;=0,0,IF(F2166-54.38&lt;=1,1,2))</f>
        <v>2</v>
      </c>
      <c r="I2166">
        <v>62.7</v>
      </c>
      <c r="J2166">
        <v>55.5</v>
      </c>
      <c r="K2166">
        <v>58.7</v>
      </c>
      <c r="L2166">
        <v>45.3</v>
      </c>
      <c r="M2166">
        <v>61.6</v>
      </c>
      <c r="O2166">
        <v>0.02</v>
      </c>
      <c r="P2166">
        <v>100</v>
      </c>
      <c r="Q2166">
        <v>4.17</v>
      </c>
      <c r="R2166" t="s">
        <v>40</v>
      </c>
      <c r="S2166">
        <v>0</v>
      </c>
      <c r="T2166">
        <v>0</v>
      </c>
      <c r="U2166">
        <v>0</v>
      </c>
      <c r="V2166">
        <v>17.2</v>
      </c>
      <c r="W2166">
        <v>153.1</v>
      </c>
      <c r="X2166">
        <v>1005.4</v>
      </c>
      <c r="Y2166">
        <v>75.8</v>
      </c>
      <c r="Z2166">
        <v>5.0999999999999996</v>
      </c>
      <c r="AA2166">
        <v>0</v>
      </c>
      <c r="AB2166">
        <v>0</v>
      </c>
      <c r="AC2166">
        <v>0</v>
      </c>
      <c r="AD2166">
        <v>0</v>
      </c>
      <c r="AE2166" t="s">
        <v>6569</v>
      </c>
      <c r="AF2166" t="s">
        <v>6570</v>
      </c>
      <c r="AG2166">
        <v>0.5</v>
      </c>
      <c r="AH2166" t="s">
        <v>56</v>
      </c>
      <c r="AI2166" t="s">
        <v>65</v>
      </c>
      <c r="AJ2166" t="s">
        <v>40</v>
      </c>
    </row>
    <row r="2167" spans="1:36" x14ac:dyDescent="0.25">
      <c r="A2167" t="s">
        <v>32</v>
      </c>
      <c r="B2167" t="s">
        <v>6571</v>
      </c>
      <c r="C2167">
        <f>YEAR(B2167)</f>
        <v>2005</v>
      </c>
      <c r="D2167">
        <v>64.5</v>
      </c>
      <c r="E2167">
        <v>50.1</v>
      </c>
      <c r="F2167">
        <v>57.4</v>
      </c>
      <c r="H2167" s="2">
        <f>IF(F2167-54.38&lt;=0,0,IF(F2167-54.38&lt;=1,1,2))</f>
        <v>2</v>
      </c>
      <c r="I2167">
        <v>64.5</v>
      </c>
      <c r="J2167">
        <v>50.1</v>
      </c>
      <c r="K2167">
        <v>57.4</v>
      </c>
      <c r="L2167">
        <v>46.6</v>
      </c>
      <c r="M2167">
        <v>68.400000000000006</v>
      </c>
      <c r="O2167">
        <v>0.161</v>
      </c>
      <c r="P2167">
        <v>100</v>
      </c>
      <c r="Q2167">
        <v>4.17</v>
      </c>
      <c r="R2167" t="s">
        <v>40</v>
      </c>
      <c r="S2167">
        <v>0</v>
      </c>
      <c r="T2167">
        <v>0</v>
      </c>
      <c r="U2167">
        <v>0</v>
      </c>
      <c r="V2167">
        <v>18.3</v>
      </c>
      <c r="W2167">
        <v>239.6</v>
      </c>
      <c r="X2167">
        <v>1008.3</v>
      </c>
      <c r="Y2167">
        <v>46.7</v>
      </c>
      <c r="Z2167">
        <v>6.7</v>
      </c>
      <c r="AA2167">
        <v>0</v>
      </c>
      <c r="AB2167">
        <v>0</v>
      </c>
      <c r="AC2167">
        <v>0</v>
      </c>
      <c r="AD2167">
        <v>0</v>
      </c>
      <c r="AE2167" t="s">
        <v>6572</v>
      </c>
      <c r="AF2167" t="s">
        <v>6573</v>
      </c>
      <c r="AG2167">
        <v>0.52</v>
      </c>
      <c r="AH2167" t="s">
        <v>56</v>
      </c>
      <c r="AI2167" t="s">
        <v>137</v>
      </c>
      <c r="AJ2167" t="s">
        <v>40</v>
      </c>
    </row>
    <row r="2168" spans="1:36" x14ac:dyDescent="0.25">
      <c r="A2168" t="s">
        <v>32</v>
      </c>
      <c r="B2168" t="s">
        <v>6574</v>
      </c>
      <c r="C2168">
        <f>YEAR(B2168)</f>
        <v>2005</v>
      </c>
      <c r="D2168">
        <v>68.099999999999994</v>
      </c>
      <c r="E2168">
        <v>53.7</v>
      </c>
      <c r="F2168">
        <v>59.9</v>
      </c>
      <c r="H2168" s="2">
        <f>IF(F2168-54.38&lt;=0,0,IF(F2168-54.38&lt;=1,1,2))</f>
        <v>2</v>
      </c>
      <c r="I2168">
        <v>68.099999999999994</v>
      </c>
      <c r="J2168">
        <v>53.7</v>
      </c>
      <c r="K2168">
        <v>59.9</v>
      </c>
      <c r="L2168">
        <v>47.3</v>
      </c>
      <c r="M2168">
        <v>64.3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15</v>
      </c>
      <c r="W2168">
        <v>179.5</v>
      </c>
      <c r="X2168">
        <v>1007.1</v>
      </c>
      <c r="Y2168">
        <v>40</v>
      </c>
      <c r="Z2168">
        <v>6.8</v>
      </c>
      <c r="AA2168">
        <v>0</v>
      </c>
      <c r="AB2168">
        <v>0</v>
      </c>
      <c r="AC2168">
        <v>0</v>
      </c>
      <c r="AD2168">
        <v>0</v>
      </c>
      <c r="AE2168" t="s">
        <v>6575</v>
      </c>
      <c r="AF2168" t="s">
        <v>6576</v>
      </c>
      <c r="AG2168">
        <v>0.56000000000000005</v>
      </c>
      <c r="AH2168" t="s">
        <v>36</v>
      </c>
      <c r="AI2168" t="s">
        <v>37</v>
      </c>
      <c r="AJ2168" t="s">
        <v>38</v>
      </c>
    </row>
    <row r="2169" spans="1:36" x14ac:dyDescent="0.25">
      <c r="A2169" t="s">
        <v>32</v>
      </c>
      <c r="B2169" t="s">
        <v>6577</v>
      </c>
      <c r="C2169">
        <f>YEAR(B2169)</f>
        <v>2005</v>
      </c>
      <c r="D2169">
        <v>66.3</v>
      </c>
      <c r="E2169">
        <v>59.1</v>
      </c>
      <c r="F2169">
        <v>62.1</v>
      </c>
      <c r="H2169" s="2">
        <f>IF(F2169-54.38&lt;=0,0,IF(F2169-54.38&lt;=1,1,2))</f>
        <v>2</v>
      </c>
      <c r="I2169">
        <v>66.3</v>
      </c>
      <c r="J2169">
        <v>59.1</v>
      </c>
      <c r="K2169">
        <v>62.1</v>
      </c>
      <c r="L2169">
        <v>48.3</v>
      </c>
      <c r="M2169">
        <v>60.9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23</v>
      </c>
      <c r="W2169">
        <v>196.3</v>
      </c>
      <c r="X2169">
        <v>1006.2</v>
      </c>
      <c r="Y2169">
        <v>63</v>
      </c>
      <c r="Z2169">
        <v>6.8</v>
      </c>
      <c r="AA2169">
        <v>0</v>
      </c>
      <c r="AB2169">
        <v>0</v>
      </c>
      <c r="AC2169">
        <v>0</v>
      </c>
      <c r="AD2169">
        <v>0</v>
      </c>
      <c r="AE2169" t="s">
        <v>6578</v>
      </c>
      <c r="AF2169" t="s">
        <v>6579</v>
      </c>
      <c r="AG2169">
        <v>0.59</v>
      </c>
      <c r="AH2169" t="s">
        <v>36</v>
      </c>
      <c r="AI2169" t="s">
        <v>37</v>
      </c>
      <c r="AJ2169" t="s">
        <v>38</v>
      </c>
    </row>
    <row r="2170" spans="1:36" x14ac:dyDescent="0.25">
      <c r="A2170" t="s">
        <v>32</v>
      </c>
      <c r="B2170" t="s">
        <v>6580</v>
      </c>
      <c r="C2170">
        <f>YEAR(B2170)</f>
        <v>2005</v>
      </c>
      <c r="D2170">
        <v>57.3</v>
      </c>
      <c r="E2170">
        <v>46.5</v>
      </c>
      <c r="F2170">
        <v>51.2</v>
      </c>
      <c r="H2170" s="2">
        <f>IF(F2170-54.38&lt;=0,0,IF(F2170-54.38&lt;=1,1,2))</f>
        <v>0</v>
      </c>
      <c r="I2170">
        <v>57.3</v>
      </c>
      <c r="J2170">
        <v>38.4</v>
      </c>
      <c r="K2170">
        <v>48</v>
      </c>
      <c r="L2170">
        <v>40.4</v>
      </c>
      <c r="M2170">
        <v>67.900000000000006</v>
      </c>
      <c r="O2170">
        <v>1.571</v>
      </c>
      <c r="P2170">
        <v>100</v>
      </c>
      <c r="Q2170">
        <v>12.5</v>
      </c>
      <c r="R2170" t="s">
        <v>40</v>
      </c>
      <c r="S2170">
        <v>0</v>
      </c>
      <c r="T2170">
        <v>0</v>
      </c>
      <c r="U2170">
        <v>0</v>
      </c>
      <c r="V2170">
        <v>26.4</v>
      </c>
      <c r="W2170">
        <v>318.5</v>
      </c>
      <c r="X2170">
        <v>1014.6</v>
      </c>
      <c r="Y2170">
        <v>89.2</v>
      </c>
      <c r="Z2170">
        <v>6.2</v>
      </c>
      <c r="AA2170">
        <v>0</v>
      </c>
      <c r="AB2170">
        <v>0</v>
      </c>
      <c r="AC2170">
        <v>0</v>
      </c>
      <c r="AD2170">
        <v>0</v>
      </c>
      <c r="AE2170" t="s">
        <v>6581</v>
      </c>
      <c r="AF2170" t="s">
        <v>6582</v>
      </c>
      <c r="AG2170">
        <v>0.62</v>
      </c>
      <c r="AH2170" t="s">
        <v>56</v>
      </c>
      <c r="AI2170" t="s">
        <v>111</v>
      </c>
      <c r="AJ2170" t="s">
        <v>40</v>
      </c>
    </row>
    <row r="2171" spans="1:36" x14ac:dyDescent="0.25">
      <c r="A2171" t="s">
        <v>32</v>
      </c>
      <c r="B2171" t="s">
        <v>6583</v>
      </c>
      <c r="C2171">
        <f>YEAR(B2171)</f>
        <v>2005</v>
      </c>
      <c r="D2171">
        <v>50.1</v>
      </c>
      <c r="E2171">
        <v>48.3</v>
      </c>
      <c r="F2171">
        <v>48.8</v>
      </c>
      <c r="H2171" s="2">
        <f>IF(F2171-54.38&lt;=0,0,IF(F2171-54.38&lt;=1,1,2))</f>
        <v>0</v>
      </c>
      <c r="I2171">
        <v>50.1</v>
      </c>
      <c r="J2171">
        <v>41.5</v>
      </c>
      <c r="K2171">
        <v>44.3</v>
      </c>
      <c r="L2171">
        <v>32.4</v>
      </c>
      <c r="M2171">
        <v>53.3</v>
      </c>
      <c r="O2171">
        <v>0.02</v>
      </c>
      <c r="P2171">
        <v>100</v>
      </c>
      <c r="Q2171">
        <v>4.17</v>
      </c>
      <c r="R2171" t="s">
        <v>40</v>
      </c>
      <c r="S2171">
        <v>0</v>
      </c>
      <c r="T2171">
        <v>0</v>
      </c>
      <c r="U2171">
        <v>0</v>
      </c>
      <c r="V2171">
        <v>19.5</v>
      </c>
      <c r="W2171">
        <v>8.6999999999999993</v>
      </c>
      <c r="X2171">
        <v>1024.2</v>
      </c>
      <c r="Y2171">
        <v>90</v>
      </c>
      <c r="Z2171">
        <v>6.8</v>
      </c>
      <c r="AA2171">
        <v>0</v>
      </c>
      <c r="AB2171">
        <v>0</v>
      </c>
      <c r="AC2171">
        <v>0</v>
      </c>
      <c r="AD2171">
        <v>0</v>
      </c>
      <c r="AE2171" t="s">
        <v>6584</v>
      </c>
      <c r="AF2171" t="s">
        <v>6585</v>
      </c>
      <c r="AG2171">
        <v>0.65</v>
      </c>
      <c r="AH2171" t="s">
        <v>56</v>
      </c>
      <c r="AI2171" t="s">
        <v>137</v>
      </c>
      <c r="AJ2171" t="s">
        <v>40</v>
      </c>
    </row>
    <row r="2172" spans="1:36" x14ac:dyDescent="0.25">
      <c r="A2172" t="s">
        <v>32</v>
      </c>
      <c r="B2172" t="s">
        <v>6586</v>
      </c>
      <c r="C2172">
        <f>YEAR(B2172)</f>
        <v>2005</v>
      </c>
      <c r="D2172">
        <v>53.7</v>
      </c>
      <c r="E2172">
        <v>44.7</v>
      </c>
      <c r="F2172">
        <v>49.7</v>
      </c>
      <c r="H2172" s="2">
        <f>IF(F2172-54.38&lt;=0,0,IF(F2172-54.38&lt;=1,1,2))</f>
        <v>0</v>
      </c>
      <c r="I2172">
        <v>53.7</v>
      </c>
      <c r="J2172">
        <v>41.5</v>
      </c>
      <c r="K2172">
        <v>47.3</v>
      </c>
      <c r="L2172">
        <v>32.299999999999997</v>
      </c>
      <c r="M2172">
        <v>51.8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15</v>
      </c>
      <c r="W2172">
        <v>342.5</v>
      </c>
      <c r="X2172">
        <v>1024.2</v>
      </c>
      <c r="Y2172">
        <v>81.7</v>
      </c>
      <c r="Z2172">
        <v>6.8</v>
      </c>
      <c r="AA2172">
        <v>0</v>
      </c>
      <c r="AB2172">
        <v>0</v>
      </c>
      <c r="AC2172">
        <v>0</v>
      </c>
      <c r="AD2172">
        <v>0</v>
      </c>
      <c r="AE2172" t="s">
        <v>6587</v>
      </c>
      <c r="AF2172" t="s">
        <v>6588</v>
      </c>
      <c r="AG2172">
        <v>0.69</v>
      </c>
      <c r="AH2172" t="s">
        <v>36</v>
      </c>
      <c r="AI2172" t="s">
        <v>37</v>
      </c>
      <c r="AJ2172" t="s">
        <v>38</v>
      </c>
    </row>
    <row r="2173" spans="1:36" x14ac:dyDescent="0.25">
      <c r="A2173" t="s">
        <v>32</v>
      </c>
      <c r="B2173" t="s">
        <v>6589</v>
      </c>
      <c r="C2173">
        <f>YEAR(B2173)</f>
        <v>2005</v>
      </c>
      <c r="D2173">
        <v>57.3</v>
      </c>
      <c r="E2173">
        <v>42.9</v>
      </c>
      <c r="F2173">
        <v>50.3</v>
      </c>
      <c r="H2173" s="2">
        <f>IF(F2173-54.38&lt;=0,0,IF(F2173-54.38&lt;=1,1,2))</f>
        <v>0</v>
      </c>
      <c r="I2173">
        <v>57.3</v>
      </c>
      <c r="J2173">
        <v>38.700000000000003</v>
      </c>
      <c r="K2173">
        <v>48.4</v>
      </c>
      <c r="L2173">
        <v>36.700000000000003</v>
      </c>
      <c r="M2173">
        <v>61.2</v>
      </c>
      <c r="O2173">
        <v>3.1E-2</v>
      </c>
      <c r="P2173">
        <v>100</v>
      </c>
      <c r="Q2173">
        <v>4.17</v>
      </c>
      <c r="R2173" t="s">
        <v>40</v>
      </c>
      <c r="S2173">
        <v>0</v>
      </c>
      <c r="T2173">
        <v>0</v>
      </c>
      <c r="U2173">
        <v>0</v>
      </c>
      <c r="V2173">
        <v>16.100000000000001</v>
      </c>
      <c r="W2173">
        <v>201.5</v>
      </c>
      <c r="X2173">
        <v>1022.2</v>
      </c>
      <c r="Y2173">
        <v>65</v>
      </c>
      <c r="Z2173">
        <v>6.7</v>
      </c>
      <c r="AA2173">
        <v>0</v>
      </c>
      <c r="AB2173">
        <v>0</v>
      </c>
      <c r="AC2173">
        <v>0</v>
      </c>
      <c r="AD2173">
        <v>0</v>
      </c>
      <c r="AE2173" t="s">
        <v>6590</v>
      </c>
      <c r="AF2173" t="s">
        <v>6591</v>
      </c>
      <c r="AG2173">
        <v>0.72</v>
      </c>
      <c r="AH2173" t="s">
        <v>56</v>
      </c>
      <c r="AI2173" t="s">
        <v>65</v>
      </c>
      <c r="AJ2173" t="s">
        <v>40</v>
      </c>
    </row>
    <row r="2174" spans="1:36" x14ac:dyDescent="0.25">
      <c r="A2174" t="s">
        <v>32</v>
      </c>
      <c r="B2174" t="s">
        <v>6592</v>
      </c>
      <c r="C2174">
        <f>YEAR(B2174)</f>
        <v>2005</v>
      </c>
      <c r="D2174">
        <v>48.3</v>
      </c>
      <c r="E2174">
        <v>44.7</v>
      </c>
      <c r="F2174">
        <v>46.6</v>
      </c>
      <c r="H2174" s="2">
        <f>IF(F2174-54.38&lt;=0,0,IF(F2174-54.38&lt;=1,1,2))</f>
        <v>0</v>
      </c>
      <c r="I2174">
        <v>48.3</v>
      </c>
      <c r="J2174">
        <v>40.799999999999997</v>
      </c>
      <c r="K2174">
        <v>44.3</v>
      </c>
      <c r="L2174">
        <v>43.5</v>
      </c>
      <c r="M2174">
        <v>89.2</v>
      </c>
      <c r="O2174">
        <v>0.94099999999999995</v>
      </c>
      <c r="P2174">
        <v>100</v>
      </c>
      <c r="Q2174">
        <v>16.670000000000002</v>
      </c>
      <c r="R2174" t="s">
        <v>40</v>
      </c>
      <c r="S2174">
        <v>0</v>
      </c>
      <c r="T2174">
        <v>0</v>
      </c>
      <c r="U2174">
        <v>0</v>
      </c>
      <c r="V2174">
        <v>17.2</v>
      </c>
      <c r="W2174">
        <v>241.2</v>
      </c>
      <c r="X2174">
        <v>1017</v>
      </c>
      <c r="Y2174">
        <v>87.5</v>
      </c>
      <c r="Z2174">
        <v>5.7</v>
      </c>
      <c r="AA2174">
        <v>0</v>
      </c>
      <c r="AB2174">
        <v>0</v>
      </c>
      <c r="AC2174">
        <v>0</v>
      </c>
      <c r="AD2174">
        <v>0</v>
      </c>
      <c r="AE2174" t="s">
        <v>6593</v>
      </c>
      <c r="AF2174" t="s">
        <v>6594</v>
      </c>
      <c r="AG2174">
        <v>0.75</v>
      </c>
      <c r="AH2174" t="s">
        <v>56</v>
      </c>
      <c r="AI2174" t="s">
        <v>111</v>
      </c>
      <c r="AJ2174" t="s">
        <v>40</v>
      </c>
    </row>
    <row r="2175" spans="1:36" x14ac:dyDescent="0.25">
      <c r="A2175" t="s">
        <v>32</v>
      </c>
      <c r="B2175" t="s">
        <v>6595</v>
      </c>
      <c r="C2175">
        <f>YEAR(B2175)</f>
        <v>2005</v>
      </c>
      <c r="D2175">
        <v>51.9</v>
      </c>
      <c r="E2175">
        <v>41.1</v>
      </c>
      <c r="F2175">
        <v>48</v>
      </c>
      <c r="H2175" s="2">
        <f>IF(F2175-54.38&lt;=0,0,IF(F2175-54.38&lt;=1,1,2))</f>
        <v>0</v>
      </c>
      <c r="I2175">
        <v>51.9</v>
      </c>
      <c r="J2175">
        <v>35.200000000000003</v>
      </c>
      <c r="K2175">
        <v>43.4</v>
      </c>
      <c r="L2175">
        <v>34.6</v>
      </c>
      <c r="M2175">
        <v>61</v>
      </c>
      <c r="O2175">
        <v>0.161</v>
      </c>
      <c r="P2175">
        <v>100</v>
      </c>
      <c r="Q2175">
        <v>4.17</v>
      </c>
      <c r="R2175" t="s">
        <v>40</v>
      </c>
      <c r="S2175">
        <v>0</v>
      </c>
      <c r="T2175">
        <v>0</v>
      </c>
      <c r="U2175">
        <v>0</v>
      </c>
      <c r="V2175">
        <v>27.5</v>
      </c>
      <c r="W2175">
        <v>357.5</v>
      </c>
      <c r="X2175">
        <v>1017.7</v>
      </c>
      <c r="Y2175">
        <v>83.8</v>
      </c>
      <c r="Z2175">
        <v>6.8</v>
      </c>
      <c r="AA2175">
        <v>0</v>
      </c>
      <c r="AB2175">
        <v>0</v>
      </c>
      <c r="AC2175">
        <v>0</v>
      </c>
      <c r="AD2175">
        <v>0</v>
      </c>
      <c r="AE2175" t="s">
        <v>6596</v>
      </c>
      <c r="AF2175" t="s">
        <v>6597</v>
      </c>
      <c r="AG2175">
        <v>0.78</v>
      </c>
      <c r="AH2175" t="s">
        <v>56</v>
      </c>
      <c r="AI2175" t="s">
        <v>137</v>
      </c>
      <c r="AJ2175" t="s">
        <v>40</v>
      </c>
    </row>
    <row r="2176" spans="1:36" x14ac:dyDescent="0.25">
      <c r="A2176" t="s">
        <v>32</v>
      </c>
      <c r="B2176" t="s">
        <v>6598</v>
      </c>
      <c r="C2176">
        <f>YEAR(B2176)</f>
        <v>2005</v>
      </c>
      <c r="D2176">
        <v>55.5</v>
      </c>
      <c r="E2176">
        <v>44.7</v>
      </c>
      <c r="F2176">
        <v>49.9</v>
      </c>
      <c r="H2176" s="2">
        <f>IF(F2176-54.38&lt;=0,0,IF(F2176-54.38&lt;=1,1,2))</f>
        <v>0</v>
      </c>
      <c r="I2176">
        <v>55.5</v>
      </c>
      <c r="J2176">
        <v>39.299999999999997</v>
      </c>
      <c r="K2176">
        <v>47.2</v>
      </c>
      <c r="L2176">
        <v>33.799999999999997</v>
      </c>
      <c r="M2176">
        <v>54.4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21.9</v>
      </c>
      <c r="W2176">
        <v>358.2</v>
      </c>
      <c r="X2176">
        <v>1020.5</v>
      </c>
      <c r="Y2176">
        <v>60</v>
      </c>
      <c r="Z2176">
        <v>6.8</v>
      </c>
      <c r="AA2176">
        <v>0</v>
      </c>
      <c r="AB2176">
        <v>0</v>
      </c>
      <c r="AC2176">
        <v>0</v>
      </c>
      <c r="AD2176">
        <v>0</v>
      </c>
      <c r="AE2176" t="s">
        <v>6599</v>
      </c>
      <c r="AF2176" t="s">
        <v>6600</v>
      </c>
      <c r="AG2176">
        <v>0.82</v>
      </c>
      <c r="AH2176" t="s">
        <v>36</v>
      </c>
      <c r="AI2176" t="s">
        <v>37</v>
      </c>
      <c r="AJ2176" t="s">
        <v>38</v>
      </c>
    </row>
    <row r="2177" spans="1:36" x14ac:dyDescent="0.25">
      <c r="A2177" t="s">
        <v>32</v>
      </c>
      <c r="B2177" t="s">
        <v>6601</v>
      </c>
      <c r="C2177">
        <f>YEAR(B2177)</f>
        <v>2005</v>
      </c>
      <c r="D2177">
        <v>62.7</v>
      </c>
      <c r="E2177">
        <v>42.9</v>
      </c>
      <c r="F2177">
        <v>52.1</v>
      </c>
      <c r="H2177" s="2">
        <f>IF(F2177-54.38&lt;=0,0,IF(F2177-54.38&lt;=1,1,2))</f>
        <v>0</v>
      </c>
      <c r="I2177">
        <v>62.7</v>
      </c>
      <c r="J2177">
        <v>37.6</v>
      </c>
      <c r="K2177">
        <v>50.1</v>
      </c>
      <c r="L2177">
        <v>40.6</v>
      </c>
      <c r="M2177">
        <v>65.7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18.3</v>
      </c>
      <c r="W2177">
        <v>173.4</v>
      </c>
      <c r="X2177">
        <v>1019.7</v>
      </c>
      <c r="Y2177">
        <v>66.7</v>
      </c>
      <c r="Z2177">
        <v>6.8</v>
      </c>
      <c r="AA2177">
        <v>0</v>
      </c>
      <c r="AB2177">
        <v>0</v>
      </c>
      <c r="AC2177">
        <v>0</v>
      </c>
      <c r="AD2177">
        <v>0</v>
      </c>
      <c r="AE2177" t="s">
        <v>6602</v>
      </c>
      <c r="AF2177" t="s">
        <v>6603</v>
      </c>
      <c r="AG2177">
        <v>0.85</v>
      </c>
      <c r="AH2177" t="s">
        <v>36</v>
      </c>
      <c r="AI2177" t="s">
        <v>37</v>
      </c>
      <c r="AJ2177" t="s">
        <v>38</v>
      </c>
    </row>
    <row r="2178" spans="1:36" x14ac:dyDescent="0.25">
      <c r="A2178" t="s">
        <v>32</v>
      </c>
      <c r="B2178" t="s">
        <v>6604</v>
      </c>
      <c r="C2178">
        <f>YEAR(B2178)</f>
        <v>2005</v>
      </c>
      <c r="D2178">
        <v>60.9</v>
      </c>
      <c r="E2178">
        <v>53.7</v>
      </c>
      <c r="F2178">
        <v>56.8</v>
      </c>
      <c r="H2178" s="2">
        <f>IF(F2178-54.38&lt;=0,0,IF(F2178-54.38&lt;=1,1,2))</f>
        <v>2</v>
      </c>
      <c r="I2178">
        <v>60.9</v>
      </c>
      <c r="J2178">
        <v>53.7</v>
      </c>
      <c r="K2178">
        <v>56.8</v>
      </c>
      <c r="L2178">
        <v>46.7</v>
      </c>
      <c r="M2178">
        <v>69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21.9</v>
      </c>
      <c r="W2178">
        <v>175.2</v>
      </c>
      <c r="X2178">
        <v>1019.3</v>
      </c>
      <c r="Y2178">
        <v>70</v>
      </c>
      <c r="Z2178">
        <v>6.8</v>
      </c>
      <c r="AA2178">
        <v>0</v>
      </c>
      <c r="AB2178">
        <v>0</v>
      </c>
      <c r="AC2178">
        <v>0</v>
      </c>
      <c r="AD2178">
        <v>0</v>
      </c>
      <c r="AE2178" t="s">
        <v>6605</v>
      </c>
      <c r="AF2178" t="s">
        <v>6606</v>
      </c>
      <c r="AG2178">
        <v>0.88</v>
      </c>
      <c r="AH2178" t="s">
        <v>36</v>
      </c>
      <c r="AI2178" t="s">
        <v>37</v>
      </c>
      <c r="AJ2178" t="s">
        <v>38</v>
      </c>
    </row>
    <row r="2179" spans="1:36" x14ac:dyDescent="0.25">
      <c r="A2179" t="s">
        <v>32</v>
      </c>
      <c r="B2179" t="s">
        <v>6607</v>
      </c>
      <c r="C2179">
        <f>YEAR(B2179)</f>
        <v>2005</v>
      </c>
      <c r="D2179">
        <v>60.9</v>
      </c>
      <c r="E2179">
        <v>57.3</v>
      </c>
      <c r="F2179">
        <v>58.8</v>
      </c>
      <c r="H2179" s="2">
        <f>IF(F2179-54.38&lt;=0,0,IF(F2179-54.38&lt;=1,1,2))</f>
        <v>2</v>
      </c>
      <c r="I2179">
        <v>60.9</v>
      </c>
      <c r="J2179">
        <v>57.3</v>
      </c>
      <c r="K2179">
        <v>58.8</v>
      </c>
      <c r="L2179">
        <v>43.5</v>
      </c>
      <c r="M2179">
        <v>56.9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26.4</v>
      </c>
      <c r="W2179">
        <v>184.9</v>
      </c>
      <c r="X2179">
        <v>1018.6</v>
      </c>
      <c r="Y2179">
        <v>70.8</v>
      </c>
      <c r="Z2179">
        <v>6.8</v>
      </c>
      <c r="AA2179">
        <v>0</v>
      </c>
      <c r="AB2179">
        <v>0</v>
      </c>
      <c r="AC2179">
        <v>0</v>
      </c>
      <c r="AD2179">
        <v>0</v>
      </c>
      <c r="AE2179" t="s">
        <v>6608</v>
      </c>
      <c r="AF2179" t="s">
        <v>6609</v>
      </c>
      <c r="AG2179">
        <v>0.91</v>
      </c>
      <c r="AH2179" t="s">
        <v>36</v>
      </c>
      <c r="AI2179" t="s">
        <v>37</v>
      </c>
      <c r="AJ2179" t="s">
        <v>38</v>
      </c>
    </row>
    <row r="2180" spans="1:36" x14ac:dyDescent="0.25">
      <c r="A2180" t="s">
        <v>32</v>
      </c>
      <c r="B2180" t="s">
        <v>6610</v>
      </c>
      <c r="C2180">
        <f>YEAR(B2180)</f>
        <v>2005</v>
      </c>
      <c r="D2180">
        <v>68.099999999999994</v>
      </c>
      <c r="E2180">
        <v>59.1</v>
      </c>
      <c r="F2180">
        <v>62.1</v>
      </c>
      <c r="H2180" s="2">
        <f>IF(F2180-54.38&lt;=0,0,IF(F2180-54.38&lt;=1,1,2))</f>
        <v>2</v>
      </c>
      <c r="I2180">
        <v>68.099999999999994</v>
      </c>
      <c r="J2180">
        <v>59.1</v>
      </c>
      <c r="K2180">
        <v>62.1</v>
      </c>
      <c r="L2180">
        <v>48.2</v>
      </c>
      <c r="M2180">
        <v>60.7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26.4</v>
      </c>
      <c r="W2180">
        <v>177.5</v>
      </c>
      <c r="X2180">
        <v>1019.2</v>
      </c>
      <c r="Y2180">
        <v>38.299999999999997</v>
      </c>
      <c r="Z2180">
        <v>6.8</v>
      </c>
      <c r="AA2180">
        <v>0</v>
      </c>
      <c r="AB2180">
        <v>0</v>
      </c>
      <c r="AC2180">
        <v>0</v>
      </c>
      <c r="AD2180">
        <v>0</v>
      </c>
      <c r="AE2180" t="s">
        <v>6611</v>
      </c>
      <c r="AF2180" t="s">
        <v>6612</v>
      </c>
      <c r="AG2180">
        <v>0.94</v>
      </c>
      <c r="AH2180" t="s">
        <v>36</v>
      </c>
      <c r="AI2180" t="s">
        <v>37</v>
      </c>
      <c r="AJ2180" t="s">
        <v>38</v>
      </c>
    </row>
    <row r="2181" spans="1:36" x14ac:dyDescent="0.25">
      <c r="A2181" t="s">
        <v>32</v>
      </c>
      <c r="B2181" t="s">
        <v>6613</v>
      </c>
      <c r="C2181">
        <f>YEAR(B2181)</f>
        <v>2005</v>
      </c>
      <c r="D2181">
        <v>66.3</v>
      </c>
      <c r="E2181">
        <v>60.9</v>
      </c>
      <c r="F2181">
        <v>62.5</v>
      </c>
      <c r="H2181" s="2">
        <f>IF(F2181-54.38&lt;=0,0,IF(F2181-54.38&lt;=1,1,2))</f>
        <v>2</v>
      </c>
      <c r="I2181">
        <v>66.3</v>
      </c>
      <c r="J2181">
        <v>60.9</v>
      </c>
      <c r="K2181">
        <v>62.5</v>
      </c>
      <c r="L2181">
        <v>51.4</v>
      </c>
      <c r="M2181">
        <v>67.099999999999994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32.200000000000003</v>
      </c>
      <c r="W2181">
        <v>182.6</v>
      </c>
      <c r="X2181">
        <v>1020.1</v>
      </c>
      <c r="Y2181">
        <v>74.3</v>
      </c>
      <c r="Z2181">
        <v>6.8</v>
      </c>
      <c r="AA2181">
        <v>0</v>
      </c>
      <c r="AB2181">
        <v>0</v>
      </c>
      <c r="AC2181">
        <v>0</v>
      </c>
      <c r="AD2181">
        <v>0</v>
      </c>
      <c r="AE2181" t="s">
        <v>6614</v>
      </c>
      <c r="AF2181" t="s">
        <v>6615</v>
      </c>
      <c r="AG2181">
        <v>0.98</v>
      </c>
      <c r="AH2181" t="s">
        <v>36</v>
      </c>
      <c r="AI2181" t="s">
        <v>37</v>
      </c>
      <c r="AJ2181" t="s">
        <v>344</v>
      </c>
    </row>
    <row r="2182" spans="1:36" x14ac:dyDescent="0.25">
      <c r="A2182" t="s">
        <v>32</v>
      </c>
      <c r="B2182" t="s">
        <v>6616</v>
      </c>
      <c r="C2182">
        <f>YEAR(B2182)</f>
        <v>2005</v>
      </c>
      <c r="D2182">
        <v>62.7</v>
      </c>
      <c r="E2182">
        <v>57.3</v>
      </c>
      <c r="F2182">
        <v>59.6</v>
      </c>
      <c r="H2182" s="2">
        <f>IF(F2182-54.38&lt;=0,0,IF(F2182-54.38&lt;=1,1,2))</f>
        <v>2</v>
      </c>
      <c r="I2182">
        <v>62.7</v>
      </c>
      <c r="J2182">
        <v>57.3</v>
      </c>
      <c r="K2182">
        <v>59.6</v>
      </c>
      <c r="L2182">
        <v>51.2</v>
      </c>
      <c r="M2182">
        <v>74.099999999999994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19.5</v>
      </c>
      <c r="W2182">
        <v>295.5</v>
      </c>
      <c r="X2182">
        <v>1021.1</v>
      </c>
      <c r="Y2182">
        <v>85.5</v>
      </c>
      <c r="Z2182">
        <v>6.8</v>
      </c>
      <c r="AA2182">
        <v>0</v>
      </c>
      <c r="AB2182">
        <v>0</v>
      </c>
      <c r="AC2182">
        <v>0</v>
      </c>
      <c r="AD2182">
        <v>0</v>
      </c>
      <c r="AE2182" t="s">
        <v>6617</v>
      </c>
      <c r="AF2182" t="s">
        <v>6618</v>
      </c>
      <c r="AG2182">
        <v>0</v>
      </c>
      <c r="AH2182" t="s">
        <v>36</v>
      </c>
      <c r="AI2182" t="s">
        <v>37</v>
      </c>
      <c r="AJ2182" t="s">
        <v>38</v>
      </c>
    </row>
    <row r="2183" spans="1:36" x14ac:dyDescent="0.25">
      <c r="A2183" t="s">
        <v>32</v>
      </c>
      <c r="B2183" t="s">
        <v>6619</v>
      </c>
      <c r="C2183">
        <f>YEAR(B2183)</f>
        <v>2006</v>
      </c>
      <c r="D2183">
        <v>60.9</v>
      </c>
      <c r="E2183">
        <v>55.5</v>
      </c>
      <c r="F2183">
        <v>57.8</v>
      </c>
      <c r="H2183" s="2">
        <f>IF(F2183-54.38&lt;=0,0,IF(F2183-54.38&lt;=1,1,2))</f>
        <v>2</v>
      </c>
      <c r="I2183">
        <v>60.9</v>
      </c>
      <c r="J2183">
        <v>55.5</v>
      </c>
      <c r="K2183">
        <v>57.8</v>
      </c>
      <c r="L2183">
        <v>51.2</v>
      </c>
      <c r="M2183">
        <v>78.8</v>
      </c>
      <c r="N2183">
        <f>AVERAGE(M2183:M2547)</f>
        <v>66.08465753424656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10.3</v>
      </c>
      <c r="W2183">
        <v>300</v>
      </c>
      <c r="X2183">
        <v>1020.1</v>
      </c>
      <c r="Y2183">
        <v>91.7</v>
      </c>
      <c r="Z2183">
        <v>6.8</v>
      </c>
      <c r="AA2183">
        <v>0</v>
      </c>
      <c r="AB2183">
        <v>0</v>
      </c>
      <c r="AC2183">
        <v>0</v>
      </c>
      <c r="AD2183">
        <v>0</v>
      </c>
      <c r="AE2183" t="s">
        <v>6620</v>
      </c>
      <c r="AF2183" t="s">
        <v>6621</v>
      </c>
      <c r="AG2183">
        <v>0.04</v>
      </c>
      <c r="AH2183" t="s">
        <v>88</v>
      </c>
      <c r="AI2183" t="s">
        <v>89</v>
      </c>
      <c r="AJ2183" t="s">
        <v>90</v>
      </c>
    </row>
    <row r="2184" spans="1:36" x14ac:dyDescent="0.25">
      <c r="A2184" t="s">
        <v>32</v>
      </c>
      <c r="B2184" t="s">
        <v>6622</v>
      </c>
      <c r="C2184">
        <f>YEAR(B2184)</f>
        <v>2006</v>
      </c>
      <c r="D2184">
        <v>62.7</v>
      </c>
      <c r="E2184">
        <v>51.9</v>
      </c>
      <c r="F2184">
        <v>56.2</v>
      </c>
      <c r="H2184" s="2">
        <f>IF(F2184-54.38&lt;=0,0,IF(F2184-54.38&lt;=1,1,2))</f>
        <v>2</v>
      </c>
      <c r="I2184">
        <v>62.7</v>
      </c>
      <c r="J2184">
        <v>51.9</v>
      </c>
      <c r="K2184">
        <v>56.2</v>
      </c>
      <c r="L2184">
        <v>49.8</v>
      </c>
      <c r="M2184">
        <v>79.599999999999994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10.3</v>
      </c>
      <c r="W2184">
        <v>165.9</v>
      </c>
      <c r="X2184">
        <v>1018.7</v>
      </c>
      <c r="Y2184">
        <v>69.099999999999994</v>
      </c>
      <c r="Z2184">
        <v>6.8</v>
      </c>
      <c r="AA2184">
        <v>0</v>
      </c>
      <c r="AB2184">
        <v>0</v>
      </c>
      <c r="AC2184">
        <v>0</v>
      </c>
      <c r="AD2184">
        <v>0</v>
      </c>
      <c r="AE2184" t="s">
        <v>6623</v>
      </c>
      <c r="AF2184" t="s">
        <v>6624</v>
      </c>
      <c r="AG2184">
        <v>0.08</v>
      </c>
      <c r="AH2184" t="s">
        <v>36</v>
      </c>
      <c r="AI2184" t="s">
        <v>37</v>
      </c>
      <c r="AJ2184" t="s">
        <v>38</v>
      </c>
    </row>
    <row r="2185" spans="1:36" x14ac:dyDescent="0.25">
      <c r="A2185" t="s">
        <v>32</v>
      </c>
      <c r="B2185" t="s">
        <v>6625</v>
      </c>
      <c r="C2185">
        <f>YEAR(B2185)</f>
        <v>2006</v>
      </c>
      <c r="D2185">
        <v>68.099999999999994</v>
      </c>
      <c r="E2185">
        <v>53.7</v>
      </c>
      <c r="F2185">
        <v>59.1</v>
      </c>
      <c r="H2185" s="2">
        <f>IF(F2185-54.38&lt;=0,0,IF(F2185-54.38&lt;=1,1,2))</f>
        <v>2</v>
      </c>
      <c r="I2185">
        <v>68.099999999999994</v>
      </c>
      <c r="J2185">
        <v>53.7</v>
      </c>
      <c r="K2185">
        <v>59.1</v>
      </c>
      <c r="L2185">
        <v>47.9</v>
      </c>
      <c r="M2185">
        <v>67.099999999999994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17.2</v>
      </c>
      <c r="W2185">
        <v>174.9</v>
      </c>
      <c r="X2185">
        <v>1016.7</v>
      </c>
      <c r="Y2185">
        <v>58.3</v>
      </c>
      <c r="Z2185">
        <v>6.8</v>
      </c>
      <c r="AA2185">
        <v>0</v>
      </c>
      <c r="AB2185">
        <v>0</v>
      </c>
      <c r="AC2185">
        <v>0</v>
      </c>
      <c r="AD2185">
        <v>0</v>
      </c>
      <c r="AE2185" t="s">
        <v>6626</v>
      </c>
      <c r="AF2185" t="s">
        <v>6627</v>
      </c>
      <c r="AG2185">
        <v>0.12</v>
      </c>
      <c r="AH2185" t="s">
        <v>36</v>
      </c>
      <c r="AI2185" t="s">
        <v>37</v>
      </c>
      <c r="AJ2185" t="s">
        <v>38</v>
      </c>
    </row>
    <row r="2186" spans="1:36" x14ac:dyDescent="0.25">
      <c r="A2186" t="s">
        <v>32</v>
      </c>
      <c r="B2186" t="s">
        <v>6628</v>
      </c>
      <c r="C2186">
        <f>YEAR(B2186)</f>
        <v>2006</v>
      </c>
      <c r="D2186">
        <v>62.7</v>
      </c>
      <c r="E2186">
        <v>51.9</v>
      </c>
      <c r="F2186">
        <v>58</v>
      </c>
      <c r="H2186" s="2">
        <f>IF(F2186-54.38&lt;=0,0,IF(F2186-54.38&lt;=1,1,2))</f>
        <v>2</v>
      </c>
      <c r="I2186">
        <v>62.7</v>
      </c>
      <c r="J2186">
        <v>51.9</v>
      </c>
      <c r="K2186">
        <v>58</v>
      </c>
      <c r="L2186">
        <v>50</v>
      </c>
      <c r="M2186">
        <v>75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11.4</v>
      </c>
      <c r="W2186">
        <v>162.6</v>
      </c>
      <c r="X2186">
        <v>1013.5</v>
      </c>
      <c r="Y2186">
        <v>77.5</v>
      </c>
      <c r="Z2186">
        <v>6.8</v>
      </c>
      <c r="AA2186">
        <v>0</v>
      </c>
      <c r="AB2186">
        <v>0</v>
      </c>
      <c r="AC2186">
        <v>0</v>
      </c>
      <c r="AD2186">
        <v>0</v>
      </c>
      <c r="AE2186" t="s">
        <v>6629</v>
      </c>
      <c r="AF2186" t="s">
        <v>6630</v>
      </c>
      <c r="AG2186">
        <v>0.15</v>
      </c>
      <c r="AH2186" t="s">
        <v>36</v>
      </c>
      <c r="AI2186" t="s">
        <v>37</v>
      </c>
      <c r="AJ2186" t="s">
        <v>38</v>
      </c>
    </row>
    <row r="2187" spans="1:36" x14ac:dyDescent="0.25">
      <c r="A2187" t="s">
        <v>32</v>
      </c>
      <c r="B2187" t="s">
        <v>6631</v>
      </c>
      <c r="C2187">
        <f>YEAR(B2187)</f>
        <v>2006</v>
      </c>
      <c r="D2187">
        <v>62.7</v>
      </c>
      <c r="E2187">
        <v>50.1</v>
      </c>
      <c r="F2187">
        <v>55.9</v>
      </c>
      <c r="H2187" s="2">
        <f>IF(F2187-54.38&lt;=0,0,IF(F2187-54.38&lt;=1,1,2))</f>
        <v>2</v>
      </c>
      <c r="I2187">
        <v>62.7</v>
      </c>
      <c r="J2187">
        <v>50.1</v>
      </c>
      <c r="K2187">
        <v>55.9</v>
      </c>
      <c r="L2187">
        <v>48.5</v>
      </c>
      <c r="M2187">
        <v>76.7</v>
      </c>
      <c r="O2187">
        <v>0.11799999999999999</v>
      </c>
      <c r="P2187">
        <v>100</v>
      </c>
      <c r="Q2187">
        <v>4.17</v>
      </c>
      <c r="R2187" t="s">
        <v>40</v>
      </c>
      <c r="S2187">
        <v>0</v>
      </c>
      <c r="T2187">
        <v>0</v>
      </c>
      <c r="U2187">
        <v>0</v>
      </c>
      <c r="V2187">
        <v>15</v>
      </c>
      <c r="W2187">
        <v>229</v>
      </c>
      <c r="X2187">
        <v>1011.7</v>
      </c>
      <c r="Y2187">
        <v>42.2</v>
      </c>
      <c r="Z2187">
        <v>6.8</v>
      </c>
      <c r="AA2187">
        <v>0</v>
      </c>
      <c r="AB2187">
        <v>0</v>
      </c>
      <c r="AC2187">
        <v>0</v>
      </c>
      <c r="AD2187">
        <v>0</v>
      </c>
      <c r="AE2187" t="s">
        <v>6632</v>
      </c>
      <c r="AF2187" t="s">
        <v>6633</v>
      </c>
      <c r="AG2187">
        <v>0.19</v>
      </c>
      <c r="AH2187" t="s">
        <v>56</v>
      </c>
      <c r="AI2187" t="s">
        <v>65</v>
      </c>
      <c r="AJ2187" t="s">
        <v>40</v>
      </c>
    </row>
    <row r="2188" spans="1:36" x14ac:dyDescent="0.25">
      <c r="A2188" t="s">
        <v>32</v>
      </c>
      <c r="B2188" t="s">
        <v>6634</v>
      </c>
      <c r="C2188">
        <f>YEAR(B2188)</f>
        <v>2006</v>
      </c>
      <c r="D2188">
        <v>62.7</v>
      </c>
      <c r="E2188">
        <v>48.3</v>
      </c>
      <c r="F2188">
        <v>52.5</v>
      </c>
      <c r="H2188" s="2">
        <f>IF(F2188-54.38&lt;=0,0,IF(F2188-54.38&lt;=1,1,2))</f>
        <v>0</v>
      </c>
      <c r="I2188">
        <v>62.7</v>
      </c>
      <c r="J2188">
        <v>43.5</v>
      </c>
      <c r="K2188">
        <v>51.6</v>
      </c>
      <c r="L2188">
        <v>43.6</v>
      </c>
      <c r="M2188">
        <v>72.2</v>
      </c>
      <c r="O2188">
        <v>3.9E-2</v>
      </c>
      <c r="P2188">
        <v>100</v>
      </c>
      <c r="Q2188">
        <v>4.17</v>
      </c>
      <c r="R2188" t="s">
        <v>40</v>
      </c>
      <c r="S2188">
        <v>0</v>
      </c>
      <c r="T2188">
        <v>0</v>
      </c>
      <c r="U2188">
        <v>0</v>
      </c>
      <c r="V2188">
        <v>11.4</v>
      </c>
      <c r="W2188">
        <v>177.1</v>
      </c>
      <c r="X2188">
        <v>1015.5</v>
      </c>
      <c r="Y2188">
        <v>52.6</v>
      </c>
      <c r="Z2188">
        <v>6.8</v>
      </c>
      <c r="AA2188">
        <v>0</v>
      </c>
      <c r="AB2188">
        <v>0</v>
      </c>
      <c r="AC2188">
        <v>0</v>
      </c>
      <c r="AD2188">
        <v>0</v>
      </c>
      <c r="AE2188" t="s">
        <v>6635</v>
      </c>
      <c r="AF2188" t="s">
        <v>6636</v>
      </c>
      <c r="AG2188">
        <v>0.25</v>
      </c>
      <c r="AH2188" t="s">
        <v>56</v>
      </c>
      <c r="AI2188" t="s">
        <v>1462</v>
      </c>
      <c r="AJ2188" t="s">
        <v>40</v>
      </c>
    </row>
    <row r="2189" spans="1:36" x14ac:dyDescent="0.25">
      <c r="A2189" t="s">
        <v>32</v>
      </c>
      <c r="B2189" t="s">
        <v>6637</v>
      </c>
      <c r="C2189">
        <f>YEAR(B2189)</f>
        <v>2006</v>
      </c>
      <c r="D2189">
        <v>57.3</v>
      </c>
      <c r="E2189">
        <v>48.3</v>
      </c>
      <c r="F2189">
        <v>52.4</v>
      </c>
      <c r="H2189" s="2">
        <f>IF(F2189-54.38&lt;=0,0,IF(F2189-54.38&lt;=1,1,2))</f>
        <v>0</v>
      </c>
      <c r="I2189">
        <v>57.3</v>
      </c>
      <c r="J2189">
        <v>45.7</v>
      </c>
      <c r="K2189">
        <v>51.9</v>
      </c>
      <c r="L2189">
        <v>43.5</v>
      </c>
      <c r="M2189">
        <v>72</v>
      </c>
      <c r="O2189">
        <v>3.9E-2</v>
      </c>
      <c r="P2189">
        <v>100</v>
      </c>
      <c r="Q2189">
        <v>4.17</v>
      </c>
      <c r="R2189" t="s">
        <v>40</v>
      </c>
      <c r="S2189">
        <v>0</v>
      </c>
      <c r="T2189">
        <v>0</v>
      </c>
      <c r="U2189">
        <v>0</v>
      </c>
      <c r="V2189">
        <v>18.3</v>
      </c>
      <c r="W2189">
        <v>327.8</v>
      </c>
      <c r="X2189">
        <v>1017.1</v>
      </c>
      <c r="Y2189">
        <v>70</v>
      </c>
      <c r="Z2189">
        <v>6.8</v>
      </c>
      <c r="AA2189">
        <v>0</v>
      </c>
      <c r="AB2189">
        <v>0</v>
      </c>
      <c r="AC2189">
        <v>0</v>
      </c>
      <c r="AD2189">
        <v>0</v>
      </c>
      <c r="AE2189" t="s">
        <v>6638</v>
      </c>
      <c r="AF2189" t="s">
        <v>6639</v>
      </c>
      <c r="AG2189">
        <v>0.26</v>
      </c>
      <c r="AH2189" t="s">
        <v>56</v>
      </c>
      <c r="AI2189" t="s">
        <v>61</v>
      </c>
      <c r="AJ2189" t="s">
        <v>40</v>
      </c>
    </row>
    <row r="2190" spans="1:36" x14ac:dyDescent="0.25">
      <c r="A2190" t="s">
        <v>32</v>
      </c>
      <c r="B2190" t="s">
        <v>6640</v>
      </c>
      <c r="C2190">
        <f>YEAR(B2190)</f>
        <v>2006</v>
      </c>
      <c r="D2190">
        <v>53.7</v>
      </c>
      <c r="E2190">
        <v>50.1</v>
      </c>
      <c r="F2190">
        <v>51.9</v>
      </c>
      <c r="H2190" s="2">
        <f>IF(F2190-54.38&lt;=0,0,IF(F2190-54.38&lt;=1,1,2))</f>
        <v>0</v>
      </c>
      <c r="I2190">
        <v>53.7</v>
      </c>
      <c r="J2190">
        <v>50.1</v>
      </c>
      <c r="K2190">
        <v>51.9</v>
      </c>
      <c r="L2190">
        <v>38</v>
      </c>
      <c r="M2190">
        <v>59.2</v>
      </c>
      <c r="O2190">
        <v>0.04</v>
      </c>
      <c r="P2190">
        <v>100</v>
      </c>
      <c r="Q2190">
        <v>8.33</v>
      </c>
      <c r="R2190" t="s">
        <v>40</v>
      </c>
      <c r="S2190">
        <v>0</v>
      </c>
      <c r="T2190">
        <v>0</v>
      </c>
      <c r="U2190">
        <v>0</v>
      </c>
      <c r="V2190">
        <v>21.9</v>
      </c>
      <c r="W2190">
        <v>344.8</v>
      </c>
      <c r="X2190">
        <v>1022</v>
      </c>
      <c r="Y2190">
        <v>70</v>
      </c>
      <c r="Z2190">
        <v>6.8</v>
      </c>
      <c r="AA2190">
        <v>0</v>
      </c>
      <c r="AB2190">
        <v>0</v>
      </c>
      <c r="AC2190">
        <v>0</v>
      </c>
      <c r="AD2190">
        <v>0</v>
      </c>
      <c r="AE2190" t="s">
        <v>6641</v>
      </c>
      <c r="AF2190" t="s">
        <v>6642</v>
      </c>
      <c r="AG2190">
        <v>0.28999999999999998</v>
      </c>
      <c r="AH2190" t="s">
        <v>56</v>
      </c>
      <c r="AI2190" t="s">
        <v>101</v>
      </c>
      <c r="AJ2190" t="s">
        <v>40</v>
      </c>
    </row>
    <row r="2191" spans="1:36" x14ac:dyDescent="0.25">
      <c r="A2191" t="s">
        <v>32</v>
      </c>
      <c r="B2191" t="s">
        <v>6643</v>
      </c>
      <c r="C2191">
        <f>YEAR(B2191)</f>
        <v>2006</v>
      </c>
      <c r="D2191">
        <v>50.1</v>
      </c>
      <c r="E2191">
        <v>46.5</v>
      </c>
      <c r="F2191">
        <v>49.4</v>
      </c>
      <c r="H2191" s="2">
        <f>IF(F2191-54.38&lt;=0,0,IF(F2191-54.38&lt;=1,1,2))</f>
        <v>0</v>
      </c>
      <c r="I2191">
        <v>50.1</v>
      </c>
      <c r="J2191">
        <v>40.799999999999997</v>
      </c>
      <c r="K2191">
        <v>47.1</v>
      </c>
      <c r="L2191">
        <v>40.200000000000003</v>
      </c>
      <c r="M2191">
        <v>71.099999999999994</v>
      </c>
      <c r="O2191">
        <v>0.11799999999999999</v>
      </c>
      <c r="P2191">
        <v>100</v>
      </c>
      <c r="Q2191">
        <v>8.33</v>
      </c>
      <c r="R2191" t="s">
        <v>40</v>
      </c>
      <c r="S2191">
        <v>0</v>
      </c>
      <c r="T2191">
        <v>0</v>
      </c>
      <c r="U2191">
        <v>0</v>
      </c>
      <c r="V2191">
        <v>21.9</v>
      </c>
      <c r="W2191">
        <v>342.5</v>
      </c>
      <c r="X2191">
        <v>1019.4</v>
      </c>
      <c r="Y2191">
        <v>91.7</v>
      </c>
      <c r="Z2191">
        <v>6.8</v>
      </c>
      <c r="AA2191">
        <v>0</v>
      </c>
      <c r="AB2191">
        <v>0</v>
      </c>
      <c r="AC2191">
        <v>0</v>
      </c>
      <c r="AD2191">
        <v>0</v>
      </c>
      <c r="AE2191" t="s">
        <v>6644</v>
      </c>
      <c r="AF2191" t="s">
        <v>6645</v>
      </c>
      <c r="AG2191">
        <v>0.33</v>
      </c>
      <c r="AH2191" t="s">
        <v>43</v>
      </c>
      <c r="AI2191" t="s">
        <v>1063</v>
      </c>
      <c r="AJ2191" t="s">
        <v>40</v>
      </c>
    </row>
    <row r="2192" spans="1:36" x14ac:dyDescent="0.25">
      <c r="A2192" t="s">
        <v>32</v>
      </c>
      <c r="B2192" t="s">
        <v>6646</v>
      </c>
      <c r="C2192">
        <f>YEAR(B2192)</f>
        <v>2006</v>
      </c>
      <c r="D2192">
        <v>50.1</v>
      </c>
      <c r="E2192">
        <v>46.5</v>
      </c>
      <c r="F2192">
        <v>49.6</v>
      </c>
      <c r="H2192" s="2">
        <f>IF(F2192-54.38&lt;=0,0,IF(F2192-54.38&lt;=1,1,2))</f>
        <v>0</v>
      </c>
      <c r="I2192">
        <v>50.1</v>
      </c>
      <c r="J2192">
        <v>39.6</v>
      </c>
      <c r="K2192">
        <v>48.1</v>
      </c>
      <c r="L2192">
        <v>35.700000000000003</v>
      </c>
      <c r="M2192">
        <v>59.2</v>
      </c>
      <c r="O2192">
        <v>0.02</v>
      </c>
      <c r="P2192">
        <v>100</v>
      </c>
      <c r="Q2192">
        <v>4.17</v>
      </c>
      <c r="R2192" t="s">
        <v>40</v>
      </c>
      <c r="S2192">
        <v>0</v>
      </c>
      <c r="T2192">
        <v>0</v>
      </c>
      <c r="U2192">
        <v>0</v>
      </c>
      <c r="V2192">
        <v>25.3</v>
      </c>
      <c r="W2192">
        <v>345.8</v>
      </c>
      <c r="X2192">
        <v>1016.4</v>
      </c>
      <c r="Y2192">
        <v>90</v>
      </c>
      <c r="Z2192">
        <v>6.8</v>
      </c>
      <c r="AA2192">
        <v>0</v>
      </c>
      <c r="AB2192">
        <v>0</v>
      </c>
      <c r="AC2192">
        <v>0</v>
      </c>
      <c r="AD2192">
        <v>0</v>
      </c>
      <c r="AE2192" t="s">
        <v>6647</v>
      </c>
      <c r="AF2192" t="s">
        <v>6648</v>
      </c>
      <c r="AG2192">
        <v>0.36</v>
      </c>
      <c r="AH2192" t="s">
        <v>56</v>
      </c>
      <c r="AI2192" t="s">
        <v>78</v>
      </c>
      <c r="AJ2192" t="s">
        <v>40</v>
      </c>
    </row>
    <row r="2193" spans="1:36" x14ac:dyDescent="0.25">
      <c r="A2193" t="s">
        <v>32</v>
      </c>
      <c r="B2193" t="s">
        <v>6649</v>
      </c>
      <c r="C2193">
        <f>YEAR(B2193)</f>
        <v>2006</v>
      </c>
      <c r="D2193">
        <v>50.1</v>
      </c>
      <c r="E2193">
        <v>44.7</v>
      </c>
      <c r="F2193">
        <v>48.4</v>
      </c>
      <c r="H2193" s="2">
        <f>IF(F2193-54.38&lt;=0,0,IF(F2193-54.38&lt;=1,1,2))</f>
        <v>0</v>
      </c>
      <c r="I2193">
        <v>50.1</v>
      </c>
      <c r="J2193">
        <v>38.4</v>
      </c>
      <c r="K2193">
        <v>43.2</v>
      </c>
      <c r="L2193">
        <v>37</v>
      </c>
      <c r="M2193">
        <v>65.2</v>
      </c>
      <c r="O2193">
        <v>9.9000000000000005E-2</v>
      </c>
      <c r="P2193">
        <v>100</v>
      </c>
      <c r="Q2193">
        <v>8.33</v>
      </c>
      <c r="R2193" t="s">
        <v>40</v>
      </c>
      <c r="S2193">
        <v>0</v>
      </c>
      <c r="T2193">
        <v>0</v>
      </c>
      <c r="U2193">
        <v>0</v>
      </c>
      <c r="V2193">
        <v>28.9</v>
      </c>
      <c r="W2193">
        <v>341.4</v>
      </c>
      <c r="X2193">
        <v>1017.5</v>
      </c>
      <c r="Y2193">
        <v>90</v>
      </c>
      <c r="Z2193">
        <v>6.7</v>
      </c>
      <c r="AA2193">
        <v>0</v>
      </c>
      <c r="AB2193">
        <v>0</v>
      </c>
      <c r="AC2193">
        <v>0</v>
      </c>
      <c r="AD2193">
        <v>0</v>
      </c>
      <c r="AE2193" t="s">
        <v>6650</v>
      </c>
      <c r="AF2193" t="s">
        <v>6651</v>
      </c>
      <c r="AG2193">
        <v>0.4</v>
      </c>
      <c r="AH2193" t="s">
        <v>56</v>
      </c>
      <c r="AI2193" t="s">
        <v>101</v>
      </c>
      <c r="AJ2193" t="s">
        <v>40</v>
      </c>
    </row>
    <row r="2194" spans="1:36" x14ac:dyDescent="0.25">
      <c r="A2194" t="s">
        <v>32</v>
      </c>
      <c r="B2194" t="s">
        <v>6652</v>
      </c>
      <c r="C2194">
        <f>YEAR(B2194)</f>
        <v>2006</v>
      </c>
      <c r="D2194">
        <v>50.1</v>
      </c>
      <c r="E2194">
        <v>46.5</v>
      </c>
      <c r="F2194">
        <v>49.3</v>
      </c>
      <c r="H2194" s="2">
        <f>IF(F2194-54.38&lt;=0,0,IF(F2194-54.38&lt;=1,1,2))</f>
        <v>0</v>
      </c>
      <c r="I2194">
        <v>50.1</v>
      </c>
      <c r="J2194">
        <v>40.799999999999997</v>
      </c>
      <c r="K2194">
        <v>46.6</v>
      </c>
      <c r="L2194">
        <v>37.700000000000003</v>
      </c>
      <c r="M2194">
        <v>64.599999999999994</v>
      </c>
      <c r="O2194">
        <v>5.0999999999999997E-2</v>
      </c>
      <c r="P2194">
        <v>100</v>
      </c>
      <c r="Q2194">
        <v>8.33</v>
      </c>
      <c r="R2194" t="s">
        <v>40</v>
      </c>
      <c r="S2194">
        <v>0</v>
      </c>
      <c r="T2194">
        <v>0</v>
      </c>
      <c r="U2194">
        <v>0</v>
      </c>
      <c r="V2194">
        <v>23</v>
      </c>
      <c r="W2194">
        <v>328.8</v>
      </c>
      <c r="X2194">
        <v>1018.4</v>
      </c>
      <c r="Y2194">
        <v>90</v>
      </c>
      <c r="Z2194">
        <v>6.8</v>
      </c>
      <c r="AA2194">
        <v>0</v>
      </c>
      <c r="AB2194">
        <v>0</v>
      </c>
      <c r="AC2194">
        <v>0</v>
      </c>
      <c r="AD2194">
        <v>0</v>
      </c>
      <c r="AE2194" t="s">
        <v>6653</v>
      </c>
      <c r="AF2194" t="s">
        <v>6654</v>
      </c>
      <c r="AG2194">
        <v>0.43</v>
      </c>
      <c r="AH2194" t="s">
        <v>56</v>
      </c>
      <c r="AI2194" t="s">
        <v>101</v>
      </c>
      <c r="AJ2194" t="s">
        <v>40</v>
      </c>
    </row>
    <row r="2195" spans="1:36" x14ac:dyDescent="0.25">
      <c r="A2195" t="s">
        <v>32</v>
      </c>
      <c r="B2195" t="s">
        <v>6655</v>
      </c>
      <c r="C2195">
        <f>YEAR(B2195)</f>
        <v>2006</v>
      </c>
      <c r="D2195">
        <v>50.1</v>
      </c>
      <c r="E2195">
        <v>44.7</v>
      </c>
      <c r="F2195">
        <v>47.7</v>
      </c>
      <c r="H2195" s="2">
        <f>IF(F2195-54.38&lt;=0,0,IF(F2195-54.38&lt;=1,1,2))</f>
        <v>0</v>
      </c>
      <c r="I2195">
        <v>50.1</v>
      </c>
      <c r="J2195">
        <v>37.5</v>
      </c>
      <c r="K2195">
        <v>44.1</v>
      </c>
      <c r="L2195">
        <v>40.6</v>
      </c>
      <c r="M2195">
        <v>76.8</v>
      </c>
      <c r="O2195">
        <v>0.46800000000000003</v>
      </c>
      <c r="P2195">
        <v>100</v>
      </c>
      <c r="Q2195">
        <v>12.5</v>
      </c>
      <c r="R2195" t="s">
        <v>40</v>
      </c>
      <c r="S2195">
        <v>0</v>
      </c>
      <c r="T2195">
        <v>0</v>
      </c>
      <c r="U2195">
        <v>0</v>
      </c>
      <c r="V2195">
        <v>18.3</v>
      </c>
      <c r="W2195">
        <v>323</v>
      </c>
      <c r="X2195">
        <v>1020.7</v>
      </c>
      <c r="Y2195">
        <v>90.4</v>
      </c>
      <c r="Z2195">
        <v>6.7</v>
      </c>
      <c r="AA2195">
        <v>0</v>
      </c>
      <c r="AB2195">
        <v>0</v>
      </c>
      <c r="AC2195">
        <v>0</v>
      </c>
      <c r="AD2195">
        <v>0</v>
      </c>
      <c r="AE2195" t="s">
        <v>6656</v>
      </c>
      <c r="AF2195" t="s">
        <v>6657</v>
      </c>
      <c r="AG2195">
        <v>0.47</v>
      </c>
      <c r="AH2195" t="s">
        <v>43</v>
      </c>
      <c r="AI2195" t="s">
        <v>1063</v>
      </c>
      <c r="AJ2195" t="s">
        <v>40</v>
      </c>
    </row>
    <row r="2196" spans="1:36" x14ac:dyDescent="0.25">
      <c r="A2196" t="s">
        <v>32</v>
      </c>
      <c r="B2196" t="s">
        <v>6658</v>
      </c>
      <c r="C2196">
        <f>YEAR(B2196)</f>
        <v>2006</v>
      </c>
      <c r="D2196">
        <v>50.1</v>
      </c>
      <c r="E2196">
        <v>44.7</v>
      </c>
      <c r="F2196">
        <v>47.6</v>
      </c>
      <c r="H2196" s="2">
        <f>IF(F2196-54.38&lt;=0,0,IF(F2196-54.38&lt;=1,1,2))</f>
        <v>0</v>
      </c>
      <c r="I2196">
        <v>50.1</v>
      </c>
      <c r="J2196">
        <v>37.700000000000003</v>
      </c>
      <c r="K2196">
        <v>43.1</v>
      </c>
      <c r="L2196">
        <v>41.7</v>
      </c>
      <c r="M2196">
        <v>80.099999999999994</v>
      </c>
      <c r="O2196">
        <v>0.26</v>
      </c>
      <c r="P2196">
        <v>100</v>
      </c>
      <c r="Q2196">
        <v>12.5</v>
      </c>
      <c r="R2196" t="s">
        <v>40</v>
      </c>
      <c r="S2196">
        <v>0</v>
      </c>
      <c r="T2196">
        <v>0</v>
      </c>
      <c r="U2196">
        <v>0</v>
      </c>
      <c r="V2196">
        <v>27.5</v>
      </c>
      <c r="W2196">
        <v>315.2</v>
      </c>
      <c r="X2196">
        <v>1022.1</v>
      </c>
      <c r="Y2196">
        <v>86.5</v>
      </c>
      <c r="Z2196">
        <v>6.5</v>
      </c>
      <c r="AA2196">
        <v>0</v>
      </c>
      <c r="AB2196">
        <v>0</v>
      </c>
      <c r="AC2196">
        <v>0</v>
      </c>
      <c r="AD2196">
        <v>0</v>
      </c>
      <c r="AE2196" t="s">
        <v>6659</v>
      </c>
      <c r="AF2196" t="s">
        <v>6660</v>
      </c>
      <c r="AG2196">
        <v>0.5</v>
      </c>
      <c r="AH2196" t="s">
        <v>56</v>
      </c>
      <c r="AI2196" t="s">
        <v>101</v>
      </c>
      <c r="AJ2196" t="s">
        <v>40</v>
      </c>
    </row>
    <row r="2197" spans="1:36" x14ac:dyDescent="0.25">
      <c r="A2197" t="s">
        <v>32</v>
      </c>
      <c r="B2197" t="s">
        <v>6661</v>
      </c>
      <c r="C2197">
        <f>YEAR(B2197)</f>
        <v>2006</v>
      </c>
      <c r="D2197">
        <v>53.7</v>
      </c>
      <c r="E2197">
        <v>44.7</v>
      </c>
      <c r="F2197">
        <v>49.6</v>
      </c>
      <c r="H2197" s="2">
        <f>IF(F2197-54.38&lt;=0,0,IF(F2197-54.38&lt;=1,1,2))</f>
        <v>0</v>
      </c>
      <c r="I2197">
        <v>53.7</v>
      </c>
      <c r="J2197">
        <v>40.799999999999997</v>
      </c>
      <c r="K2197">
        <v>47.9</v>
      </c>
      <c r="L2197">
        <v>38.5</v>
      </c>
      <c r="M2197">
        <v>66.7</v>
      </c>
      <c r="O2197">
        <v>0.24</v>
      </c>
      <c r="P2197">
        <v>100</v>
      </c>
      <c r="Q2197">
        <v>8.33</v>
      </c>
      <c r="R2197" t="s">
        <v>40</v>
      </c>
      <c r="S2197">
        <v>0</v>
      </c>
      <c r="T2197">
        <v>0</v>
      </c>
      <c r="U2197">
        <v>0</v>
      </c>
      <c r="V2197">
        <v>17.2</v>
      </c>
      <c r="W2197">
        <v>323.8</v>
      </c>
      <c r="X2197">
        <v>1024.3</v>
      </c>
      <c r="Y2197">
        <v>88.3</v>
      </c>
      <c r="Z2197">
        <v>6.8</v>
      </c>
      <c r="AA2197">
        <v>0</v>
      </c>
      <c r="AB2197">
        <v>0</v>
      </c>
      <c r="AC2197">
        <v>0</v>
      </c>
      <c r="AD2197">
        <v>0</v>
      </c>
      <c r="AE2197" t="s">
        <v>6662</v>
      </c>
      <c r="AF2197" t="s">
        <v>6663</v>
      </c>
      <c r="AG2197">
        <v>0.53</v>
      </c>
      <c r="AH2197" t="s">
        <v>56</v>
      </c>
      <c r="AI2197" t="s">
        <v>57</v>
      </c>
      <c r="AJ2197" t="s">
        <v>40</v>
      </c>
    </row>
    <row r="2198" spans="1:36" x14ac:dyDescent="0.25">
      <c r="A2198" t="s">
        <v>32</v>
      </c>
      <c r="B2198" t="s">
        <v>6664</v>
      </c>
      <c r="C2198">
        <f>YEAR(B2198)</f>
        <v>2006</v>
      </c>
      <c r="D2198">
        <v>53.7</v>
      </c>
      <c r="E2198">
        <v>46.5</v>
      </c>
      <c r="F2198">
        <v>49.6</v>
      </c>
      <c r="H2198" s="2">
        <f>IF(F2198-54.38&lt;=0,0,IF(F2198-54.38&lt;=1,1,2))</f>
        <v>0</v>
      </c>
      <c r="I2198">
        <v>53.7</v>
      </c>
      <c r="J2198">
        <v>42</v>
      </c>
      <c r="K2198">
        <v>48.7</v>
      </c>
      <c r="L2198">
        <v>40.4</v>
      </c>
      <c r="M2198">
        <v>71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10.3</v>
      </c>
      <c r="W2198">
        <v>307.7</v>
      </c>
      <c r="X2198">
        <v>1023.6</v>
      </c>
      <c r="Y2198">
        <v>88.3</v>
      </c>
      <c r="Z2198">
        <v>6.8</v>
      </c>
      <c r="AA2198">
        <v>0</v>
      </c>
      <c r="AB2198">
        <v>0</v>
      </c>
      <c r="AC2198">
        <v>0</v>
      </c>
      <c r="AD2198">
        <v>0</v>
      </c>
      <c r="AE2198" t="s">
        <v>6665</v>
      </c>
      <c r="AF2198" t="s">
        <v>6666</v>
      </c>
      <c r="AG2198">
        <v>0.56999999999999995</v>
      </c>
      <c r="AH2198" t="s">
        <v>36</v>
      </c>
      <c r="AI2198" t="s">
        <v>37</v>
      </c>
      <c r="AJ2198" t="s">
        <v>38</v>
      </c>
    </row>
    <row r="2199" spans="1:36" x14ac:dyDescent="0.25">
      <c r="A2199" t="s">
        <v>32</v>
      </c>
      <c r="B2199" t="s">
        <v>6667</v>
      </c>
      <c r="C2199">
        <f>YEAR(B2199)</f>
        <v>2006</v>
      </c>
      <c r="D2199">
        <v>55.5</v>
      </c>
      <c r="E2199">
        <v>41.1</v>
      </c>
      <c r="F2199">
        <v>49.7</v>
      </c>
      <c r="H2199" s="2">
        <f>IF(F2199-54.38&lt;=0,0,IF(F2199-54.38&lt;=1,1,2))</f>
        <v>0</v>
      </c>
      <c r="I2199">
        <v>55.5</v>
      </c>
      <c r="J2199">
        <v>35.4</v>
      </c>
      <c r="K2199">
        <v>48.2</v>
      </c>
      <c r="L2199">
        <v>40.9</v>
      </c>
      <c r="M2199">
        <v>72.599999999999994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9.1999999999999993</v>
      </c>
      <c r="W2199">
        <v>181.8</v>
      </c>
      <c r="X2199">
        <v>1024</v>
      </c>
      <c r="Y2199">
        <v>66.7</v>
      </c>
      <c r="Z2199">
        <v>6.8</v>
      </c>
      <c r="AA2199">
        <v>0</v>
      </c>
      <c r="AB2199">
        <v>0</v>
      </c>
      <c r="AC2199">
        <v>0</v>
      </c>
      <c r="AD2199">
        <v>0</v>
      </c>
      <c r="AE2199" t="s">
        <v>6668</v>
      </c>
      <c r="AF2199" t="s">
        <v>6669</v>
      </c>
      <c r="AG2199">
        <v>0.6</v>
      </c>
      <c r="AH2199" t="s">
        <v>36</v>
      </c>
      <c r="AI2199" t="s">
        <v>37</v>
      </c>
      <c r="AJ2199" t="s">
        <v>38</v>
      </c>
    </row>
    <row r="2200" spans="1:36" x14ac:dyDescent="0.25">
      <c r="A2200" t="s">
        <v>32</v>
      </c>
      <c r="B2200" t="s">
        <v>6670</v>
      </c>
      <c r="C2200">
        <f>YEAR(B2200)</f>
        <v>2006</v>
      </c>
      <c r="D2200">
        <v>59.1</v>
      </c>
      <c r="E2200">
        <v>41.1</v>
      </c>
      <c r="F2200">
        <v>49.9</v>
      </c>
      <c r="H2200" s="2">
        <f>IF(F2200-54.38&lt;=0,0,IF(F2200-54.38&lt;=1,1,2))</f>
        <v>0</v>
      </c>
      <c r="I2200">
        <v>59.1</v>
      </c>
      <c r="J2200">
        <v>35.9</v>
      </c>
      <c r="K2200">
        <v>47.9</v>
      </c>
      <c r="L2200">
        <v>39.700000000000003</v>
      </c>
      <c r="M2200">
        <v>69.900000000000006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11.4</v>
      </c>
      <c r="W2200">
        <v>183.1</v>
      </c>
      <c r="X2200">
        <v>1021.7</v>
      </c>
      <c r="Y2200">
        <v>41.3</v>
      </c>
      <c r="Z2200">
        <v>6.6</v>
      </c>
      <c r="AA2200">
        <v>0</v>
      </c>
      <c r="AB2200">
        <v>0</v>
      </c>
      <c r="AC2200">
        <v>0</v>
      </c>
      <c r="AD2200">
        <v>0</v>
      </c>
      <c r="AE2200" t="s">
        <v>6671</v>
      </c>
      <c r="AF2200" t="s">
        <v>6672</v>
      </c>
      <c r="AG2200">
        <v>0.63</v>
      </c>
      <c r="AH2200" t="s">
        <v>36</v>
      </c>
      <c r="AI2200" t="s">
        <v>37</v>
      </c>
      <c r="AJ2200" t="s">
        <v>38</v>
      </c>
    </row>
    <row r="2201" spans="1:36" x14ac:dyDescent="0.25">
      <c r="A2201" t="s">
        <v>32</v>
      </c>
      <c r="B2201" t="s">
        <v>6673</v>
      </c>
      <c r="C2201">
        <f>YEAR(B2201)</f>
        <v>2006</v>
      </c>
      <c r="D2201">
        <v>64.5</v>
      </c>
      <c r="E2201">
        <v>50.1</v>
      </c>
      <c r="F2201">
        <v>59.5</v>
      </c>
      <c r="H2201" s="2">
        <f>IF(F2201-54.38&lt;=0,0,IF(F2201-54.38&lt;=1,1,2))</f>
        <v>2</v>
      </c>
      <c r="I2201">
        <v>64.5</v>
      </c>
      <c r="J2201">
        <v>50.1</v>
      </c>
      <c r="K2201">
        <v>59.5</v>
      </c>
      <c r="L2201">
        <v>42.8</v>
      </c>
      <c r="M2201">
        <v>54.4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26.4</v>
      </c>
      <c r="W2201">
        <v>200.8</v>
      </c>
      <c r="X2201">
        <v>1014.3</v>
      </c>
      <c r="Y2201">
        <v>60.4</v>
      </c>
      <c r="Z2201">
        <v>6.8</v>
      </c>
      <c r="AA2201">
        <v>0</v>
      </c>
      <c r="AB2201">
        <v>0</v>
      </c>
      <c r="AC2201">
        <v>0</v>
      </c>
      <c r="AD2201">
        <v>0</v>
      </c>
      <c r="AE2201" t="s">
        <v>6674</v>
      </c>
      <c r="AF2201" t="s">
        <v>6675</v>
      </c>
      <c r="AG2201">
        <v>0.66</v>
      </c>
      <c r="AH2201" t="s">
        <v>36</v>
      </c>
      <c r="AI2201" t="s">
        <v>37</v>
      </c>
      <c r="AJ2201" t="s">
        <v>38</v>
      </c>
    </row>
    <row r="2202" spans="1:36" x14ac:dyDescent="0.25">
      <c r="A2202" t="s">
        <v>32</v>
      </c>
      <c r="B2202" t="s">
        <v>6676</v>
      </c>
      <c r="C2202">
        <f>YEAR(B2202)</f>
        <v>2006</v>
      </c>
      <c r="D2202">
        <v>59.1</v>
      </c>
      <c r="E2202">
        <v>42.9</v>
      </c>
      <c r="F2202">
        <v>52</v>
      </c>
      <c r="H2202" s="2">
        <f>IF(F2202-54.38&lt;=0,0,IF(F2202-54.38&lt;=1,1,2))</f>
        <v>0</v>
      </c>
      <c r="I2202">
        <v>59.1</v>
      </c>
      <c r="J2202">
        <v>41.3</v>
      </c>
      <c r="K2202">
        <v>51.6</v>
      </c>
      <c r="L2202">
        <v>40.799999999999997</v>
      </c>
      <c r="M2202">
        <v>66.7</v>
      </c>
      <c r="O2202">
        <v>3.9E-2</v>
      </c>
      <c r="P2202">
        <v>100</v>
      </c>
      <c r="Q2202">
        <v>4.17</v>
      </c>
      <c r="R2202" t="s">
        <v>40</v>
      </c>
      <c r="S2202">
        <v>0</v>
      </c>
      <c r="T2202">
        <v>0</v>
      </c>
      <c r="U2202">
        <v>0</v>
      </c>
      <c r="V2202">
        <v>17.2</v>
      </c>
      <c r="W2202">
        <v>348.2</v>
      </c>
      <c r="X2202">
        <v>1021.7</v>
      </c>
      <c r="Y2202">
        <v>63</v>
      </c>
      <c r="Z2202">
        <v>6.7</v>
      </c>
      <c r="AA2202">
        <v>0</v>
      </c>
      <c r="AB2202">
        <v>0</v>
      </c>
      <c r="AC2202">
        <v>0</v>
      </c>
      <c r="AD2202">
        <v>0</v>
      </c>
      <c r="AE2202" t="s">
        <v>6677</v>
      </c>
      <c r="AF2202" t="s">
        <v>6678</v>
      </c>
      <c r="AG2202">
        <v>0.7</v>
      </c>
      <c r="AH2202" t="s">
        <v>56</v>
      </c>
      <c r="AI2202" t="s">
        <v>137</v>
      </c>
      <c r="AJ2202" t="s">
        <v>40</v>
      </c>
    </row>
    <row r="2203" spans="1:36" x14ac:dyDescent="0.25">
      <c r="A2203" t="s">
        <v>32</v>
      </c>
      <c r="B2203" t="s">
        <v>6679</v>
      </c>
      <c r="C2203">
        <f>YEAR(B2203)</f>
        <v>2006</v>
      </c>
      <c r="D2203">
        <v>62.7</v>
      </c>
      <c r="E2203">
        <v>41.1</v>
      </c>
      <c r="F2203">
        <v>48.3</v>
      </c>
      <c r="H2203" s="2">
        <f>IF(F2203-54.38&lt;=0,0,IF(F2203-54.38&lt;=1,1,2))</f>
        <v>0</v>
      </c>
      <c r="I2203">
        <v>62.7</v>
      </c>
      <c r="J2203">
        <v>35.9</v>
      </c>
      <c r="K2203">
        <v>46.1</v>
      </c>
      <c r="L2203">
        <v>40.1</v>
      </c>
      <c r="M2203">
        <v>74.7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12.8</v>
      </c>
      <c r="W2203">
        <v>161.5</v>
      </c>
      <c r="X2203">
        <v>1023.6</v>
      </c>
      <c r="Y2203">
        <v>30</v>
      </c>
      <c r="Z2203">
        <v>6.5</v>
      </c>
      <c r="AA2203">
        <v>0</v>
      </c>
      <c r="AB2203">
        <v>0</v>
      </c>
      <c r="AC2203">
        <v>0</v>
      </c>
      <c r="AD2203">
        <v>0</v>
      </c>
      <c r="AE2203" t="s">
        <v>6680</v>
      </c>
      <c r="AF2203" t="s">
        <v>6681</v>
      </c>
      <c r="AG2203">
        <v>0.73</v>
      </c>
      <c r="AH2203" t="s">
        <v>36</v>
      </c>
      <c r="AI2203" t="s">
        <v>37</v>
      </c>
      <c r="AJ2203" t="s">
        <v>38</v>
      </c>
    </row>
    <row r="2204" spans="1:36" x14ac:dyDescent="0.25">
      <c r="A2204" t="s">
        <v>32</v>
      </c>
      <c r="B2204" t="s">
        <v>6682</v>
      </c>
      <c r="C2204">
        <f>YEAR(B2204)</f>
        <v>2006</v>
      </c>
      <c r="D2204">
        <v>64.5</v>
      </c>
      <c r="E2204">
        <v>48.3</v>
      </c>
      <c r="F2204">
        <v>57.6</v>
      </c>
      <c r="H2204" s="2">
        <f>IF(F2204-54.38&lt;=0,0,IF(F2204-54.38&lt;=1,1,2))</f>
        <v>2</v>
      </c>
      <c r="I2204">
        <v>64.5</v>
      </c>
      <c r="J2204">
        <v>48.3</v>
      </c>
      <c r="K2204">
        <v>57.6</v>
      </c>
      <c r="L2204">
        <v>48.4</v>
      </c>
      <c r="M2204">
        <v>72</v>
      </c>
      <c r="O2204">
        <v>0.19700000000000001</v>
      </c>
      <c r="P2204">
        <v>100</v>
      </c>
      <c r="Q2204">
        <v>8.33</v>
      </c>
      <c r="R2204" t="s">
        <v>40</v>
      </c>
      <c r="S2204">
        <v>0</v>
      </c>
      <c r="T2204">
        <v>0</v>
      </c>
      <c r="U2204">
        <v>0</v>
      </c>
      <c r="V2204">
        <v>21.9</v>
      </c>
      <c r="W2204">
        <v>167.8</v>
      </c>
      <c r="X2204">
        <v>1011</v>
      </c>
      <c r="Y2204">
        <v>82.5</v>
      </c>
      <c r="Z2204">
        <v>6.4</v>
      </c>
      <c r="AA2204">
        <v>0</v>
      </c>
      <c r="AB2204">
        <v>0</v>
      </c>
      <c r="AC2204">
        <v>0</v>
      </c>
      <c r="AD2204">
        <v>0</v>
      </c>
      <c r="AE2204" t="s">
        <v>6683</v>
      </c>
      <c r="AF2204" t="s">
        <v>6684</v>
      </c>
      <c r="AG2204">
        <v>0.75</v>
      </c>
      <c r="AH2204" t="s">
        <v>56</v>
      </c>
      <c r="AI2204" t="s">
        <v>101</v>
      </c>
      <c r="AJ2204" t="s">
        <v>40</v>
      </c>
    </row>
    <row r="2205" spans="1:36" x14ac:dyDescent="0.25">
      <c r="A2205" t="s">
        <v>32</v>
      </c>
      <c r="B2205" t="s">
        <v>6685</v>
      </c>
      <c r="C2205">
        <f>YEAR(B2205)</f>
        <v>2006</v>
      </c>
      <c r="D2205">
        <v>57.3</v>
      </c>
      <c r="E2205">
        <v>51.9</v>
      </c>
      <c r="F2205">
        <v>53.6</v>
      </c>
      <c r="H2205" s="2">
        <f>IF(F2205-54.38&lt;=0,0,IF(F2205-54.38&lt;=1,1,2))</f>
        <v>0</v>
      </c>
      <c r="I2205">
        <v>57.3</v>
      </c>
      <c r="J2205">
        <v>51.9</v>
      </c>
      <c r="K2205">
        <v>53.6</v>
      </c>
      <c r="L2205">
        <v>48.8</v>
      </c>
      <c r="M2205">
        <v>84.1</v>
      </c>
      <c r="O2205">
        <v>0.158</v>
      </c>
      <c r="P2205">
        <v>100</v>
      </c>
      <c r="Q2205">
        <v>8.33</v>
      </c>
      <c r="R2205" t="s">
        <v>40</v>
      </c>
      <c r="S2205">
        <v>0</v>
      </c>
      <c r="T2205">
        <v>0</v>
      </c>
      <c r="U2205">
        <v>0</v>
      </c>
      <c r="V2205">
        <v>18.3</v>
      </c>
      <c r="W2205">
        <v>321.3</v>
      </c>
      <c r="X2205">
        <v>1007.3</v>
      </c>
      <c r="Y2205">
        <v>77.5</v>
      </c>
      <c r="Z2205">
        <v>6.5</v>
      </c>
      <c r="AA2205">
        <v>0</v>
      </c>
      <c r="AB2205">
        <v>0</v>
      </c>
      <c r="AC2205">
        <v>0</v>
      </c>
      <c r="AD2205">
        <v>0</v>
      </c>
      <c r="AE2205" t="s">
        <v>6686</v>
      </c>
      <c r="AF2205" t="s">
        <v>6687</v>
      </c>
      <c r="AG2205">
        <v>0.8</v>
      </c>
      <c r="AH2205" t="s">
        <v>56</v>
      </c>
      <c r="AI2205" t="s">
        <v>101</v>
      </c>
      <c r="AJ2205" t="s">
        <v>40</v>
      </c>
    </row>
    <row r="2206" spans="1:36" x14ac:dyDescent="0.25">
      <c r="A2206" t="s">
        <v>32</v>
      </c>
      <c r="B2206" t="s">
        <v>6688</v>
      </c>
      <c r="C2206">
        <f>YEAR(B2206)</f>
        <v>2006</v>
      </c>
      <c r="D2206">
        <v>51.9</v>
      </c>
      <c r="E2206">
        <v>46.5</v>
      </c>
      <c r="F2206">
        <v>48.8</v>
      </c>
      <c r="H2206" s="2">
        <f>IF(F2206-54.38&lt;=0,0,IF(F2206-54.38&lt;=1,1,2))</f>
        <v>0</v>
      </c>
      <c r="I2206">
        <v>51.9</v>
      </c>
      <c r="J2206">
        <v>37.4</v>
      </c>
      <c r="K2206">
        <v>44.5</v>
      </c>
      <c r="L2206">
        <v>45.2</v>
      </c>
      <c r="M2206">
        <v>87.8</v>
      </c>
      <c r="O2206">
        <v>0.90200000000000002</v>
      </c>
      <c r="P2206">
        <v>100</v>
      </c>
      <c r="Q2206">
        <v>16.670000000000002</v>
      </c>
      <c r="R2206" t="s">
        <v>40</v>
      </c>
      <c r="S2206">
        <v>0</v>
      </c>
      <c r="T2206">
        <v>0</v>
      </c>
      <c r="U2206">
        <v>0</v>
      </c>
      <c r="V2206">
        <v>30</v>
      </c>
      <c r="W2206">
        <v>333.2</v>
      </c>
      <c r="X2206">
        <v>1009.9</v>
      </c>
      <c r="Y2206">
        <v>99.6</v>
      </c>
      <c r="Z2206">
        <v>5.5</v>
      </c>
      <c r="AA2206">
        <v>0</v>
      </c>
      <c r="AB2206">
        <v>0</v>
      </c>
      <c r="AC2206">
        <v>0</v>
      </c>
      <c r="AD2206">
        <v>0</v>
      </c>
      <c r="AE2206" t="s">
        <v>6689</v>
      </c>
      <c r="AF2206" t="s">
        <v>6690</v>
      </c>
      <c r="AG2206">
        <v>0.83</v>
      </c>
      <c r="AH2206" t="s">
        <v>43</v>
      </c>
      <c r="AI2206" t="s">
        <v>48</v>
      </c>
      <c r="AJ2206" t="s">
        <v>40</v>
      </c>
    </row>
    <row r="2207" spans="1:36" x14ac:dyDescent="0.25">
      <c r="A2207" t="s">
        <v>32</v>
      </c>
      <c r="B2207" t="s">
        <v>6691</v>
      </c>
      <c r="C2207">
        <f>YEAR(B2207)</f>
        <v>2006</v>
      </c>
      <c r="D2207">
        <v>46.5</v>
      </c>
      <c r="E2207">
        <v>42.9</v>
      </c>
      <c r="F2207">
        <v>45.2</v>
      </c>
      <c r="H2207" s="2">
        <f>IF(F2207-54.38&lt;=0,0,IF(F2207-54.38&lt;=1,1,2))</f>
        <v>0</v>
      </c>
      <c r="I2207">
        <v>38.200000000000003</v>
      </c>
      <c r="J2207">
        <v>33.4</v>
      </c>
      <c r="K2207">
        <v>36.299999999999997</v>
      </c>
      <c r="L2207">
        <v>34.299999999999997</v>
      </c>
      <c r="M2207">
        <v>65.599999999999994</v>
      </c>
      <c r="O2207">
        <v>4.2999999999999997E-2</v>
      </c>
      <c r="P2207">
        <v>100</v>
      </c>
      <c r="Q2207">
        <v>8.33</v>
      </c>
      <c r="R2207" t="s">
        <v>40</v>
      </c>
      <c r="S2207">
        <v>0</v>
      </c>
      <c r="T2207">
        <v>0</v>
      </c>
      <c r="U2207">
        <v>0</v>
      </c>
      <c r="V2207">
        <v>33.299999999999997</v>
      </c>
      <c r="W2207">
        <v>328.5</v>
      </c>
      <c r="X2207">
        <v>1012.3</v>
      </c>
      <c r="Y2207">
        <v>96.3</v>
      </c>
      <c r="Z2207">
        <v>6.7</v>
      </c>
      <c r="AA2207">
        <v>0</v>
      </c>
      <c r="AB2207">
        <v>0</v>
      </c>
      <c r="AC2207">
        <v>0</v>
      </c>
      <c r="AD2207">
        <v>0</v>
      </c>
      <c r="AE2207" t="s">
        <v>6692</v>
      </c>
      <c r="AF2207" t="s">
        <v>6693</v>
      </c>
      <c r="AG2207">
        <v>0.86</v>
      </c>
      <c r="AH2207" t="s">
        <v>43</v>
      </c>
      <c r="AI2207" t="s">
        <v>1063</v>
      </c>
      <c r="AJ2207" t="s">
        <v>40</v>
      </c>
    </row>
    <row r="2208" spans="1:36" x14ac:dyDescent="0.25">
      <c r="A2208" t="s">
        <v>32</v>
      </c>
      <c r="B2208" t="s">
        <v>6694</v>
      </c>
      <c r="C2208">
        <f>YEAR(B2208)</f>
        <v>2006</v>
      </c>
      <c r="D2208">
        <v>46.5</v>
      </c>
      <c r="E2208">
        <v>44.7</v>
      </c>
      <c r="F2208">
        <v>45.2</v>
      </c>
      <c r="H2208" s="2">
        <f>IF(F2208-54.38&lt;=0,0,IF(F2208-54.38&lt;=1,1,2))</f>
        <v>0</v>
      </c>
      <c r="I2208">
        <v>41.6</v>
      </c>
      <c r="J2208">
        <v>36.5</v>
      </c>
      <c r="K2208">
        <v>38.9</v>
      </c>
      <c r="L2208">
        <v>31.5</v>
      </c>
      <c r="M2208">
        <v>58.6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20.8</v>
      </c>
      <c r="W2208">
        <v>332.3</v>
      </c>
      <c r="X2208">
        <v>1018.6</v>
      </c>
      <c r="Y2208">
        <v>90</v>
      </c>
      <c r="Z2208">
        <v>6.8</v>
      </c>
      <c r="AA2208">
        <v>0</v>
      </c>
      <c r="AB2208">
        <v>0</v>
      </c>
      <c r="AC2208">
        <v>0</v>
      </c>
      <c r="AD2208">
        <v>0</v>
      </c>
      <c r="AE2208" t="s">
        <v>6695</v>
      </c>
      <c r="AF2208" t="s">
        <v>6696</v>
      </c>
      <c r="AG2208">
        <v>0.9</v>
      </c>
      <c r="AH2208" t="s">
        <v>36</v>
      </c>
      <c r="AI2208" t="s">
        <v>37</v>
      </c>
      <c r="AJ2208" t="s">
        <v>38</v>
      </c>
    </row>
    <row r="2209" spans="1:36" x14ac:dyDescent="0.25">
      <c r="A2209" t="s">
        <v>32</v>
      </c>
      <c r="B2209" t="s">
        <v>6697</v>
      </c>
      <c r="C2209">
        <f>YEAR(B2209)</f>
        <v>2006</v>
      </c>
      <c r="D2209">
        <v>48.3</v>
      </c>
      <c r="E2209">
        <v>44.7</v>
      </c>
      <c r="F2209">
        <v>46.7</v>
      </c>
      <c r="H2209" s="2">
        <f>IF(F2209-54.38&lt;=0,0,IF(F2209-54.38&lt;=1,1,2))</f>
        <v>0</v>
      </c>
      <c r="I2209">
        <v>44.7</v>
      </c>
      <c r="J2209">
        <v>40.299999999999997</v>
      </c>
      <c r="K2209">
        <v>42.6</v>
      </c>
      <c r="L2209">
        <v>34.4</v>
      </c>
      <c r="M2209">
        <v>62.2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12.8</v>
      </c>
      <c r="W2209">
        <v>358.5</v>
      </c>
      <c r="X2209">
        <v>1026</v>
      </c>
      <c r="Y2209">
        <v>90</v>
      </c>
      <c r="Z2209">
        <v>6.8</v>
      </c>
      <c r="AA2209">
        <v>0</v>
      </c>
      <c r="AB2209">
        <v>0</v>
      </c>
      <c r="AC2209">
        <v>0</v>
      </c>
      <c r="AD2209">
        <v>0</v>
      </c>
      <c r="AE2209" t="s">
        <v>6698</v>
      </c>
      <c r="AF2209" t="s">
        <v>6699</v>
      </c>
      <c r="AG2209">
        <v>0.93</v>
      </c>
      <c r="AH2209" t="s">
        <v>36</v>
      </c>
      <c r="AI2209" t="s">
        <v>37</v>
      </c>
      <c r="AJ2209" t="s">
        <v>38</v>
      </c>
    </row>
    <row r="2210" spans="1:36" x14ac:dyDescent="0.25">
      <c r="A2210" t="s">
        <v>32</v>
      </c>
      <c r="B2210" t="s">
        <v>6700</v>
      </c>
      <c r="C2210">
        <f>YEAR(B2210)</f>
        <v>2006</v>
      </c>
      <c r="D2210">
        <v>50.1</v>
      </c>
      <c r="E2210">
        <v>46.5</v>
      </c>
      <c r="F2210">
        <v>48.4</v>
      </c>
      <c r="H2210" s="2">
        <f>IF(F2210-54.38&lt;=0,0,IF(F2210-54.38&lt;=1,1,2))</f>
        <v>0</v>
      </c>
      <c r="I2210">
        <v>50.1</v>
      </c>
      <c r="J2210">
        <v>40.200000000000003</v>
      </c>
      <c r="K2210">
        <v>44.5</v>
      </c>
      <c r="L2210">
        <v>33.799999999999997</v>
      </c>
      <c r="M2210">
        <v>57.1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15</v>
      </c>
      <c r="W2210">
        <v>334.3</v>
      </c>
      <c r="X2210">
        <v>1028.5</v>
      </c>
      <c r="Y2210">
        <v>86.7</v>
      </c>
      <c r="Z2210">
        <v>6.8</v>
      </c>
      <c r="AA2210">
        <v>0</v>
      </c>
      <c r="AB2210">
        <v>0</v>
      </c>
      <c r="AC2210">
        <v>0</v>
      </c>
      <c r="AD2210">
        <v>0</v>
      </c>
      <c r="AE2210" t="s">
        <v>6701</v>
      </c>
      <c r="AF2210" t="s">
        <v>6702</v>
      </c>
      <c r="AG2210">
        <v>0.96</v>
      </c>
      <c r="AH2210" t="s">
        <v>36</v>
      </c>
      <c r="AI2210" t="s">
        <v>37</v>
      </c>
      <c r="AJ2210" t="s">
        <v>38</v>
      </c>
    </row>
    <row r="2211" spans="1:36" x14ac:dyDescent="0.25">
      <c r="A2211" t="s">
        <v>32</v>
      </c>
      <c r="B2211" t="s">
        <v>6703</v>
      </c>
      <c r="C2211">
        <f>YEAR(B2211)</f>
        <v>2006</v>
      </c>
      <c r="D2211">
        <v>53.7</v>
      </c>
      <c r="E2211">
        <v>46.5</v>
      </c>
      <c r="F2211">
        <v>49.6</v>
      </c>
      <c r="H2211" s="2">
        <f>IF(F2211-54.38&lt;=0,0,IF(F2211-54.38&lt;=1,1,2))</f>
        <v>0</v>
      </c>
      <c r="I2211">
        <v>53.7</v>
      </c>
      <c r="J2211">
        <v>43</v>
      </c>
      <c r="K2211">
        <v>48.6</v>
      </c>
      <c r="L2211">
        <v>37.299999999999997</v>
      </c>
      <c r="M2211">
        <v>62.7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10.3</v>
      </c>
      <c r="W2211">
        <v>319.2</v>
      </c>
      <c r="X2211">
        <v>1027.5999999999999</v>
      </c>
      <c r="Y2211">
        <v>80.900000000000006</v>
      </c>
      <c r="Z2211">
        <v>6.8</v>
      </c>
      <c r="AA2211">
        <v>0</v>
      </c>
      <c r="AB2211">
        <v>0</v>
      </c>
      <c r="AC2211">
        <v>0</v>
      </c>
      <c r="AD2211">
        <v>0</v>
      </c>
      <c r="AE2211" t="s">
        <v>6704</v>
      </c>
      <c r="AF2211" t="s">
        <v>6705</v>
      </c>
      <c r="AG2211">
        <v>0</v>
      </c>
      <c r="AH2211" t="s">
        <v>36</v>
      </c>
      <c r="AI2211" t="s">
        <v>37</v>
      </c>
      <c r="AJ2211" t="s">
        <v>38</v>
      </c>
    </row>
    <row r="2212" spans="1:36" x14ac:dyDescent="0.25">
      <c r="A2212" t="s">
        <v>32</v>
      </c>
      <c r="B2212" t="s">
        <v>6706</v>
      </c>
      <c r="C2212">
        <f>YEAR(B2212)</f>
        <v>2006</v>
      </c>
      <c r="D2212">
        <v>57.3</v>
      </c>
      <c r="E2212">
        <v>42.9</v>
      </c>
      <c r="F2212">
        <v>49.2</v>
      </c>
      <c r="H2212" s="2">
        <f>IF(F2212-54.38&lt;=0,0,IF(F2212-54.38&lt;=1,1,2))</f>
        <v>0</v>
      </c>
      <c r="I2212">
        <v>57.3</v>
      </c>
      <c r="J2212">
        <v>39.299999999999997</v>
      </c>
      <c r="K2212">
        <v>47.9</v>
      </c>
      <c r="L2212">
        <v>39.6</v>
      </c>
      <c r="M2212">
        <v>70.3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8.1</v>
      </c>
      <c r="W2212">
        <v>247.7</v>
      </c>
      <c r="X2212">
        <v>1023.1</v>
      </c>
      <c r="Y2212">
        <v>60.4</v>
      </c>
      <c r="Z2212">
        <v>6.8</v>
      </c>
      <c r="AA2212">
        <v>0</v>
      </c>
      <c r="AB2212">
        <v>0</v>
      </c>
      <c r="AC2212">
        <v>0</v>
      </c>
      <c r="AD2212">
        <v>0</v>
      </c>
      <c r="AE2212" t="s">
        <v>6707</v>
      </c>
      <c r="AF2212" t="s">
        <v>6708</v>
      </c>
      <c r="AG2212">
        <v>0.03</v>
      </c>
      <c r="AH2212" t="s">
        <v>36</v>
      </c>
      <c r="AI2212" t="s">
        <v>37</v>
      </c>
      <c r="AJ2212" t="s">
        <v>38</v>
      </c>
    </row>
    <row r="2213" spans="1:36" x14ac:dyDescent="0.25">
      <c r="A2213" t="s">
        <v>32</v>
      </c>
      <c r="B2213" t="s">
        <v>6709</v>
      </c>
      <c r="C2213">
        <f>YEAR(B2213)</f>
        <v>2006</v>
      </c>
      <c r="D2213">
        <v>57.3</v>
      </c>
      <c r="E2213">
        <v>42.9</v>
      </c>
      <c r="F2213">
        <v>50.7</v>
      </c>
      <c r="H2213" s="2">
        <f>IF(F2213-54.38&lt;=0,0,IF(F2213-54.38&lt;=1,1,2))</f>
        <v>0</v>
      </c>
      <c r="I2213">
        <v>57.3</v>
      </c>
      <c r="J2213">
        <v>37.5</v>
      </c>
      <c r="K2213">
        <v>49.3</v>
      </c>
      <c r="L2213">
        <v>41.6</v>
      </c>
      <c r="M2213">
        <v>71.400000000000006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16.100000000000001</v>
      </c>
      <c r="W2213">
        <v>138.80000000000001</v>
      </c>
      <c r="X2213">
        <v>1015.3</v>
      </c>
      <c r="Y2213">
        <v>74.8</v>
      </c>
      <c r="Z2213">
        <v>6.7</v>
      </c>
      <c r="AA2213">
        <v>0</v>
      </c>
      <c r="AB2213">
        <v>0</v>
      </c>
      <c r="AC2213">
        <v>0</v>
      </c>
      <c r="AD2213">
        <v>0</v>
      </c>
      <c r="AE2213" t="s">
        <v>6710</v>
      </c>
      <c r="AF2213" t="s">
        <v>6711</v>
      </c>
      <c r="AG2213">
        <v>0.06</v>
      </c>
      <c r="AH2213" t="s">
        <v>36</v>
      </c>
      <c r="AI2213" t="s">
        <v>37</v>
      </c>
      <c r="AJ2213" t="s">
        <v>38</v>
      </c>
    </row>
    <row r="2214" spans="1:36" x14ac:dyDescent="0.25">
      <c r="A2214" t="s">
        <v>32</v>
      </c>
      <c r="B2214" t="s">
        <v>6712</v>
      </c>
      <c r="C2214">
        <f>YEAR(B2214)</f>
        <v>2006</v>
      </c>
      <c r="D2214">
        <v>62.7</v>
      </c>
      <c r="E2214">
        <v>50.1</v>
      </c>
      <c r="F2214">
        <v>55.6</v>
      </c>
      <c r="H2214" s="2">
        <f>IF(F2214-54.38&lt;=0,0,IF(F2214-54.38&lt;=1,1,2))</f>
        <v>2</v>
      </c>
      <c r="I2214">
        <v>62.7</v>
      </c>
      <c r="J2214">
        <v>50.1</v>
      </c>
      <c r="K2214">
        <v>55.6</v>
      </c>
      <c r="L2214">
        <v>47.9</v>
      </c>
      <c r="M2214">
        <v>75.7</v>
      </c>
      <c r="O2214">
        <v>1.2E-2</v>
      </c>
      <c r="P2214">
        <v>100</v>
      </c>
      <c r="Q2214">
        <v>4.17</v>
      </c>
      <c r="R2214" t="s">
        <v>40</v>
      </c>
      <c r="S2214">
        <v>0</v>
      </c>
      <c r="T2214">
        <v>0</v>
      </c>
      <c r="U2214">
        <v>0</v>
      </c>
      <c r="V2214">
        <v>36.9</v>
      </c>
      <c r="W2214">
        <v>89.5</v>
      </c>
      <c r="X2214">
        <v>1007.2</v>
      </c>
      <c r="Y2214">
        <v>85.4</v>
      </c>
      <c r="Z2214">
        <v>6.7</v>
      </c>
      <c r="AA2214">
        <v>0</v>
      </c>
      <c r="AB2214">
        <v>0</v>
      </c>
      <c r="AC2214">
        <v>0</v>
      </c>
      <c r="AD2214">
        <v>0</v>
      </c>
      <c r="AE2214" t="s">
        <v>6713</v>
      </c>
      <c r="AF2214" t="s">
        <v>6714</v>
      </c>
      <c r="AG2214">
        <v>0.1</v>
      </c>
      <c r="AH2214" t="s">
        <v>56</v>
      </c>
      <c r="AI2214" t="s">
        <v>78</v>
      </c>
      <c r="AJ2214" t="s">
        <v>40</v>
      </c>
    </row>
    <row r="2215" spans="1:36" x14ac:dyDescent="0.25">
      <c r="A2215" t="s">
        <v>32</v>
      </c>
      <c r="B2215" t="s">
        <v>6715</v>
      </c>
      <c r="C2215">
        <f>YEAR(B2215)</f>
        <v>2006</v>
      </c>
      <c r="D2215">
        <v>55.5</v>
      </c>
      <c r="E2215">
        <v>50.1</v>
      </c>
      <c r="F2215">
        <v>53.6</v>
      </c>
      <c r="H2215" s="2">
        <f>IF(F2215-54.38&lt;=0,0,IF(F2215-54.38&lt;=1,1,2))</f>
        <v>0</v>
      </c>
      <c r="I2215">
        <v>55.5</v>
      </c>
      <c r="J2215">
        <v>50.1</v>
      </c>
      <c r="K2215">
        <v>53.6</v>
      </c>
      <c r="L2215">
        <v>49.3</v>
      </c>
      <c r="M2215">
        <v>85.6</v>
      </c>
      <c r="O2215">
        <v>0.441</v>
      </c>
      <c r="P2215">
        <v>100</v>
      </c>
      <c r="Q2215">
        <v>8.33</v>
      </c>
      <c r="R2215" t="s">
        <v>40</v>
      </c>
      <c r="S2215">
        <v>0</v>
      </c>
      <c r="T2215">
        <v>0</v>
      </c>
      <c r="U2215">
        <v>0</v>
      </c>
      <c r="V2215">
        <v>28.9</v>
      </c>
      <c r="W2215">
        <v>20</v>
      </c>
      <c r="X2215">
        <v>1008.2</v>
      </c>
      <c r="Y2215">
        <v>89.6</v>
      </c>
      <c r="Z2215">
        <v>6.2</v>
      </c>
      <c r="AA2215">
        <v>0</v>
      </c>
      <c r="AB2215">
        <v>0</v>
      </c>
      <c r="AC2215">
        <v>0</v>
      </c>
      <c r="AD2215">
        <v>0</v>
      </c>
      <c r="AE2215" t="s">
        <v>6716</v>
      </c>
      <c r="AF2215" t="s">
        <v>6717</v>
      </c>
      <c r="AG2215">
        <v>0.13</v>
      </c>
      <c r="AH2215" t="s">
        <v>56</v>
      </c>
      <c r="AI2215" t="s">
        <v>101</v>
      </c>
      <c r="AJ2215" t="s">
        <v>40</v>
      </c>
    </row>
    <row r="2216" spans="1:36" x14ac:dyDescent="0.25">
      <c r="A2216" t="s">
        <v>32</v>
      </c>
      <c r="B2216" t="s">
        <v>6718</v>
      </c>
      <c r="C2216">
        <f>YEAR(B2216)</f>
        <v>2006</v>
      </c>
      <c r="D2216">
        <v>59.1</v>
      </c>
      <c r="E2216">
        <v>46.5</v>
      </c>
      <c r="F2216">
        <v>53.3</v>
      </c>
      <c r="H2216" s="2">
        <f>IF(F2216-54.38&lt;=0,0,IF(F2216-54.38&lt;=1,1,2))</f>
        <v>0</v>
      </c>
      <c r="I2216">
        <v>59.1</v>
      </c>
      <c r="J2216">
        <v>42.5</v>
      </c>
      <c r="K2216">
        <v>52.8</v>
      </c>
      <c r="L2216">
        <v>42.9</v>
      </c>
      <c r="M2216">
        <v>68.7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16.100000000000001</v>
      </c>
      <c r="W2216">
        <v>313.2</v>
      </c>
      <c r="X2216">
        <v>1013.4</v>
      </c>
      <c r="Y2216">
        <v>53.8</v>
      </c>
      <c r="Z2216">
        <v>6.7</v>
      </c>
      <c r="AA2216">
        <v>0</v>
      </c>
      <c r="AB2216">
        <v>0</v>
      </c>
      <c r="AC2216">
        <v>0</v>
      </c>
      <c r="AD2216">
        <v>0</v>
      </c>
      <c r="AE2216" t="s">
        <v>6719</v>
      </c>
      <c r="AF2216" t="s">
        <v>6720</v>
      </c>
      <c r="AG2216">
        <v>0.17</v>
      </c>
      <c r="AH2216" t="s">
        <v>36</v>
      </c>
      <c r="AI2216" t="s">
        <v>702</v>
      </c>
      <c r="AJ2216" t="s">
        <v>38</v>
      </c>
    </row>
    <row r="2217" spans="1:36" x14ac:dyDescent="0.25">
      <c r="A2217" t="s">
        <v>32</v>
      </c>
      <c r="B2217" t="s">
        <v>6721</v>
      </c>
      <c r="C2217">
        <f>YEAR(B2217)</f>
        <v>2006</v>
      </c>
      <c r="D2217">
        <v>60.9</v>
      </c>
      <c r="E2217">
        <v>44.7</v>
      </c>
      <c r="F2217">
        <v>52.4</v>
      </c>
      <c r="H2217" s="2">
        <f>IF(F2217-54.38&lt;=0,0,IF(F2217-54.38&lt;=1,1,2))</f>
        <v>0</v>
      </c>
      <c r="I2217">
        <v>60.9</v>
      </c>
      <c r="J2217">
        <v>39.299999999999997</v>
      </c>
      <c r="K2217">
        <v>50.6</v>
      </c>
      <c r="L2217">
        <v>43.8</v>
      </c>
      <c r="M2217">
        <v>73.900000000000006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11.4</v>
      </c>
      <c r="W2217">
        <v>182.2</v>
      </c>
      <c r="X2217">
        <v>1014.7</v>
      </c>
      <c r="Y2217">
        <v>59.4</v>
      </c>
      <c r="Z2217">
        <v>6.6</v>
      </c>
      <c r="AA2217">
        <v>0</v>
      </c>
      <c r="AB2217">
        <v>0</v>
      </c>
      <c r="AC2217">
        <v>0</v>
      </c>
      <c r="AD2217">
        <v>0</v>
      </c>
      <c r="AE2217" t="s">
        <v>6722</v>
      </c>
      <c r="AF2217" t="s">
        <v>6723</v>
      </c>
      <c r="AG2217">
        <v>0.2</v>
      </c>
      <c r="AH2217" t="s">
        <v>36</v>
      </c>
      <c r="AI2217" t="s">
        <v>37</v>
      </c>
      <c r="AJ2217" t="s">
        <v>38</v>
      </c>
    </row>
    <row r="2218" spans="1:36" x14ac:dyDescent="0.25">
      <c r="A2218" t="s">
        <v>32</v>
      </c>
      <c r="B2218" t="s">
        <v>6724</v>
      </c>
      <c r="C2218">
        <f>YEAR(B2218)</f>
        <v>2006</v>
      </c>
      <c r="D2218">
        <v>62.7</v>
      </c>
      <c r="E2218">
        <v>50.1</v>
      </c>
      <c r="F2218">
        <v>56.8</v>
      </c>
      <c r="H2218" s="2">
        <f>IF(F2218-54.38&lt;=0,0,IF(F2218-54.38&lt;=1,1,2))</f>
        <v>2</v>
      </c>
      <c r="I2218">
        <v>62.7</v>
      </c>
      <c r="J2218">
        <v>50.1</v>
      </c>
      <c r="K2218">
        <v>56.8</v>
      </c>
      <c r="L2218">
        <v>46.8</v>
      </c>
      <c r="M2218">
        <v>69.7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23</v>
      </c>
      <c r="W2218">
        <v>182.3</v>
      </c>
      <c r="X2218">
        <v>1012.9</v>
      </c>
      <c r="Y2218">
        <v>68.099999999999994</v>
      </c>
      <c r="Z2218">
        <v>6.7</v>
      </c>
      <c r="AA2218">
        <v>0</v>
      </c>
      <c r="AB2218">
        <v>0</v>
      </c>
      <c r="AC2218">
        <v>0</v>
      </c>
      <c r="AD2218">
        <v>0</v>
      </c>
      <c r="AE2218" t="s">
        <v>6725</v>
      </c>
      <c r="AF2218" t="s">
        <v>6726</v>
      </c>
      <c r="AG2218">
        <v>0.25</v>
      </c>
      <c r="AH2218" t="s">
        <v>36</v>
      </c>
      <c r="AI2218" t="s">
        <v>37</v>
      </c>
      <c r="AJ2218" t="s">
        <v>38</v>
      </c>
    </row>
    <row r="2219" spans="1:36" x14ac:dyDescent="0.25">
      <c r="A2219" t="s">
        <v>32</v>
      </c>
      <c r="B2219" t="s">
        <v>6727</v>
      </c>
      <c r="C2219">
        <f>YEAR(B2219)</f>
        <v>2006</v>
      </c>
      <c r="D2219">
        <v>59.1</v>
      </c>
      <c r="E2219">
        <v>50.1</v>
      </c>
      <c r="F2219">
        <v>54.2</v>
      </c>
      <c r="H2219" s="2">
        <f>IF(F2219-54.38&lt;=0,0,IF(F2219-54.38&lt;=1,1,2))</f>
        <v>0</v>
      </c>
      <c r="I2219">
        <v>59.1</v>
      </c>
      <c r="J2219">
        <v>50.1</v>
      </c>
      <c r="K2219">
        <v>54.2</v>
      </c>
      <c r="L2219">
        <v>47.9</v>
      </c>
      <c r="M2219">
        <v>79.8</v>
      </c>
      <c r="O2219">
        <v>0.31900000000000001</v>
      </c>
      <c r="P2219">
        <v>100</v>
      </c>
      <c r="Q2219">
        <v>12.5</v>
      </c>
      <c r="R2219" t="s">
        <v>40</v>
      </c>
      <c r="S2219">
        <v>0</v>
      </c>
      <c r="T2219">
        <v>0</v>
      </c>
      <c r="U2219">
        <v>0</v>
      </c>
      <c r="V2219">
        <v>16.100000000000001</v>
      </c>
      <c r="W2219">
        <v>147.6</v>
      </c>
      <c r="X2219">
        <v>1004.8</v>
      </c>
      <c r="Y2219">
        <v>83</v>
      </c>
      <c r="Z2219">
        <v>6.5</v>
      </c>
      <c r="AA2219">
        <v>0</v>
      </c>
      <c r="AB2219">
        <v>0</v>
      </c>
      <c r="AC2219">
        <v>0</v>
      </c>
      <c r="AD2219">
        <v>0</v>
      </c>
      <c r="AE2219" t="s">
        <v>6728</v>
      </c>
      <c r="AF2219" t="s">
        <v>6729</v>
      </c>
      <c r="AG2219">
        <v>0.27</v>
      </c>
      <c r="AH2219" t="s">
        <v>56</v>
      </c>
      <c r="AI2219" t="s">
        <v>101</v>
      </c>
      <c r="AJ2219" t="s">
        <v>40</v>
      </c>
    </row>
    <row r="2220" spans="1:36" x14ac:dyDescent="0.25">
      <c r="A2220" t="s">
        <v>32</v>
      </c>
      <c r="B2220" t="s">
        <v>6730</v>
      </c>
      <c r="C2220">
        <f>YEAR(B2220)</f>
        <v>2006</v>
      </c>
      <c r="D2220">
        <v>50.1</v>
      </c>
      <c r="E2220">
        <v>41.1</v>
      </c>
      <c r="F2220">
        <v>47.2</v>
      </c>
      <c r="H2220" s="2">
        <f>IF(F2220-54.38&lt;=0,0,IF(F2220-54.38&lt;=1,1,2))</f>
        <v>0</v>
      </c>
      <c r="I2220">
        <v>50.1</v>
      </c>
      <c r="J2220">
        <v>33.6</v>
      </c>
      <c r="K2220">
        <v>44.2</v>
      </c>
      <c r="L2220">
        <v>43.5</v>
      </c>
      <c r="M2220">
        <v>87.2</v>
      </c>
      <c r="O2220">
        <v>1.4490000000000001</v>
      </c>
      <c r="P2220">
        <v>100</v>
      </c>
      <c r="Q2220">
        <v>16.670000000000002</v>
      </c>
      <c r="R2220" t="s">
        <v>40</v>
      </c>
      <c r="S2220">
        <v>0</v>
      </c>
      <c r="T2220">
        <v>0</v>
      </c>
      <c r="U2220">
        <v>0</v>
      </c>
      <c r="V2220">
        <v>25.3</v>
      </c>
      <c r="W2220">
        <v>309.5</v>
      </c>
      <c r="X2220">
        <v>1003.7</v>
      </c>
      <c r="Y2220">
        <v>97.1</v>
      </c>
      <c r="Z2220">
        <v>4.8</v>
      </c>
      <c r="AA2220">
        <v>0</v>
      </c>
      <c r="AB2220">
        <v>0</v>
      </c>
      <c r="AC2220">
        <v>0</v>
      </c>
      <c r="AD2220">
        <v>0</v>
      </c>
      <c r="AE2220" t="s">
        <v>6731</v>
      </c>
      <c r="AF2220" t="s">
        <v>6732</v>
      </c>
      <c r="AG2220">
        <v>0.3</v>
      </c>
      <c r="AH2220" t="s">
        <v>43</v>
      </c>
      <c r="AI2220" t="s">
        <v>48</v>
      </c>
      <c r="AJ2220" t="s">
        <v>40</v>
      </c>
    </row>
    <row r="2221" spans="1:36" x14ac:dyDescent="0.25">
      <c r="A2221" t="s">
        <v>32</v>
      </c>
      <c r="B2221" t="s">
        <v>6733</v>
      </c>
      <c r="C2221">
        <f>YEAR(B2221)</f>
        <v>2006</v>
      </c>
      <c r="D2221">
        <v>46.5</v>
      </c>
      <c r="E2221">
        <v>44.7</v>
      </c>
      <c r="F2221">
        <v>45.3</v>
      </c>
      <c r="H2221" s="2">
        <f>IF(F2221-54.38&lt;=0,0,IF(F2221-54.38&lt;=1,1,2))</f>
        <v>0</v>
      </c>
      <c r="I2221">
        <v>39.299999999999997</v>
      </c>
      <c r="J2221">
        <v>34.799999999999997</v>
      </c>
      <c r="K2221">
        <v>36.299999999999997</v>
      </c>
      <c r="L2221">
        <v>34.4</v>
      </c>
      <c r="M2221">
        <v>66.2</v>
      </c>
      <c r="O2221">
        <v>1.319</v>
      </c>
      <c r="P2221">
        <v>100</v>
      </c>
      <c r="Q2221">
        <v>12.5</v>
      </c>
      <c r="R2221" t="s">
        <v>40</v>
      </c>
      <c r="S2221">
        <v>0</v>
      </c>
      <c r="T2221">
        <v>0</v>
      </c>
      <c r="U2221">
        <v>0</v>
      </c>
      <c r="V2221">
        <v>32.200000000000003</v>
      </c>
      <c r="W2221">
        <v>321.8</v>
      </c>
      <c r="X2221">
        <v>1007.2</v>
      </c>
      <c r="Y2221">
        <v>92.1</v>
      </c>
      <c r="Z2221">
        <v>6.4</v>
      </c>
      <c r="AA2221">
        <v>0</v>
      </c>
      <c r="AB2221">
        <v>0</v>
      </c>
      <c r="AC2221">
        <v>0</v>
      </c>
      <c r="AD2221">
        <v>0</v>
      </c>
      <c r="AE2221" t="s">
        <v>6734</v>
      </c>
      <c r="AF2221" t="s">
        <v>6735</v>
      </c>
      <c r="AG2221">
        <v>0.34</v>
      </c>
      <c r="AH2221" t="s">
        <v>43</v>
      </c>
      <c r="AI2221" t="s">
        <v>48</v>
      </c>
      <c r="AJ2221" t="s">
        <v>40</v>
      </c>
    </row>
    <row r="2222" spans="1:36" x14ac:dyDescent="0.25">
      <c r="A2222" t="s">
        <v>32</v>
      </c>
      <c r="B2222" t="s">
        <v>6736</v>
      </c>
      <c r="C2222">
        <f>YEAR(B2222)</f>
        <v>2006</v>
      </c>
      <c r="D2222">
        <v>59.1</v>
      </c>
      <c r="E2222">
        <v>37.5</v>
      </c>
      <c r="F2222">
        <v>49.1</v>
      </c>
      <c r="H2222" s="2">
        <f>IF(F2222-54.38&lt;=0,0,IF(F2222-54.38&lt;=1,1,2))</f>
        <v>0</v>
      </c>
      <c r="I2222">
        <v>59.1</v>
      </c>
      <c r="J2222">
        <v>32.9</v>
      </c>
      <c r="K2222">
        <v>47.2</v>
      </c>
      <c r="L2222">
        <v>37.299999999999997</v>
      </c>
      <c r="M2222">
        <v>64.5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13.9</v>
      </c>
      <c r="W2222">
        <v>207.5</v>
      </c>
      <c r="X2222">
        <v>1012.9</v>
      </c>
      <c r="Y2222">
        <v>57.8</v>
      </c>
      <c r="Z2222">
        <v>6.8</v>
      </c>
      <c r="AA2222">
        <v>0</v>
      </c>
      <c r="AB2222">
        <v>0</v>
      </c>
      <c r="AC2222">
        <v>0</v>
      </c>
      <c r="AD2222">
        <v>0</v>
      </c>
      <c r="AE2222" t="s">
        <v>6737</v>
      </c>
      <c r="AF2222" t="s">
        <v>6738</v>
      </c>
      <c r="AG2222">
        <v>0.37</v>
      </c>
      <c r="AH2222" t="s">
        <v>36</v>
      </c>
      <c r="AI2222" t="s">
        <v>37</v>
      </c>
      <c r="AJ2222" t="s">
        <v>38</v>
      </c>
    </row>
    <row r="2223" spans="1:36" x14ac:dyDescent="0.25">
      <c r="A2223" t="s">
        <v>32</v>
      </c>
      <c r="B2223" t="s">
        <v>6739</v>
      </c>
      <c r="C2223">
        <f>YEAR(B2223)</f>
        <v>2006</v>
      </c>
      <c r="D2223">
        <v>64.5</v>
      </c>
      <c r="E2223">
        <v>51.9</v>
      </c>
      <c r="F2223">
        <v>59.3</v>
      </c>
      <c r="H2223" s="2">
        <f>IF(F2223-54.38&lt;=0,0,IF(F2223-54.38&lt;=1,1,2))</f>
        <v>2</v>
      </c>
      <c r="I2223">
        <v>64.5</v>
      </c>
      <c r="J2223">
        <v>51.9</v>
      </c>
      <c r="K2223">
        <v>59.3</v>
      </c>
      <c r="L2223">
        <v>42.2</v>
      </c>
      <c r="M2223">
        <v>53.7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26.4</v>
      </c>
      <c r="W2223">
        <v>200.6</v>
      </c>
      <c r="X2223">
        <v>1013.2</v>
      </c>
      <c r="Y2223">
        <v>48.3</v>
      </c>
      <c r="Z2223">
        <v>6.8</v>
      </c>
      <c r="AA2223">
        <v>0</v>
      </c>
      <c r="AB2223">
        <v>0</v>
      </c>
      <c r="AC2223">
        <v>0</v>
      </c>
      <c r="AD2223">
        <v>0</v>
      </c>
      <c r="AE2223" t="s">
        <v>6740</v>
      </c>
      <c r="AF2223" t="s">
        <v>6741</v>
      </c>
      <c r="AG2223">
        <v>0.4</v>
      </c>
      <c r="AH2223" t="s">
        <v>36</v>
      </c>
      <c r="AI2223" t="s">
        <v>702</v>
      </c>
      <c r="AJ2223" t="s">
        <v>38</v>
      </c>
    </row>
    <row r="2224" spans="1:36" x14ac:dyDescent="0.25">
      <c r="A2224" t="s">
        <v>32</v>
      </c>
      <c r="B2224" t="s">
        <v>6742</v>
      </c>
      <c r="C2224">
        <f>YEAR(B2224)</f>
        <v>2006</v>
      </c>
      <c r="D2224">
        <v>66.3</v>
      </c>
      <c r="E2224">
        <v>53.7</v>
      </c>
      <c r="F2224">
        <v>58.4</v>
      </c>
      <c r="H2224" s="2">
        <f>IF(F2224-54.38&lt;=0,0,IF(F2224-54.38&lt;=1,1,2))</f>
        <v>2</v>
      </c>
      <c r="I2224">
        <v>66.3</v>
      </c>
      <c r="J2224">
        <v>53.7</v>
      </c>
      <c r="K2224">
        <v>58.4</v>
      </c>
      <c r="L2224">
        <v>44.7</v>
      </c>
      <c r="M2224">
        <v>61.4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18.3</v>
      </c>
      <c r="W2224">
        <v>206.7</v>
      </c>
      <c r="X2224">
        <v>1012.9</v>
      </c>
      <c r="Y2224">
        <v>71.900000000000006</v>
      </c>
      <c r="Z2224">
        <v>6.8</v>
      </c>
      <c r="AA2224">
        <v>0</v>
      </c>
      <c r="AB2224">
        <v>0</v>
      </c>
      <c r="AC2224">
        <v>0</v>
      </c>
      <c r="AD2224">
        <v>0</v>
      </c>
      <c r="AE2224" t="s">
        <v>6743</v>
      </c>
      <c r="AF2224" t="s">
        <v>6744</v>
      </c>
      <c r="AG2224">
        <v>0.44</v>
      </c>
      <c r="AH2224" t="s">
        <v>36</v>
      </c>
      <c r="AI2224" t="s">
        <v>37</v>
      </c>
      <c r="AJ2224" t="s">
        <v>38</v>
      </c>
    </row>
    <row r="2225" spans="1:36" x14ac:dyDescent="0.25">
      <c r="A2225" t="s">
        <v>32</v>
      </c>
      <c r="B2225" t="s">
        <v>6745</v>
      </c>
      <c r="C2225">
        <f>YEAR(B2225)</f>
        <v>2006</v>
      </c>
      <c r="D2225">
        <v>53.7</v>
      </c>
      <c r="E2225">
        <v>44.7</v>
      </c>
      <c r="F2225">
        <v>50.2</v>
      </c>
      <c r="H2225" s="2">
        <f>IF(F2225-54.38&lt;=0,0,IF(F2225-54.38&lt;=1,1,2))</f>
        <v>0</v>
      </c>
      <c r="I2225">
        <v>53.7</v>
      </c>
      <c r="J2225">
        <v>40.799999999999997</v>
      </c>
      <c r="K2225">
        <v>48.7</v>
      </c>
      <c r="L2225">
        <v>43.2</v>
      </c>
      <c r="M2225">
        <v>77.2</v>
      </c>
      <c r="O2225">
        <v>0.16200000000000001</v>
      </c>
      <c r="P2225">
        <v>100</v>
      </c>
      <c r="Q2225">
        <v>8.33</v>
      </c>
      <c r="R2225" t="s">
        <v>40</v>
      </c>
      <c r="S2225">
        <v>0</v>
      </c>
      <c r="T2225">
        <v>0</v>
      </c>
      <c r="U2225">
        <v>0</v>
      </c>
      <c r="V2225">
        <v>20.8</v>
      </c>
      <c r="W2225">
        <v>349.3</v>
      </c>
      <c r="X2225">
        <v>1013.4</v>
      </c>
      <c r="Y2225">
        <v>86.7</v>
      </c>
      <c r="Z2225">
        <v>6.5</v>
      </c>
      <c r="AA2225">
        <v>0</v>
      </c>
      <c r="AB2225">
        <v>0</v>
      </c>
      <c r="AC2225">
        <v>0</v>
      </c>
      <c r="AD2225">
        <v>0</v>
      </c>
      <c r="AE2225" t="s">
        <v>6746</v>
      </c>
      <c r="AF2225" t="s">
        <v>6747</v>
      </c>
      <c r="AG2225">
        <v>0.47</v>
      </c>
      <c r="AH2225" t="s">
        <v>56</v>
      </c>
      <c r="AI2225" t="s">
        <v>101</v>
      </c>
      <c r="AJ2225" t="s">
        <v>40</v>
      </c>
    </row>
    <row r="2226" spans="1:36" x14ac:dyDescent="0.25">
      <c r="A2226" t="s">
        <v>32</v>
      </c>
      <c r="B2226" t="s">
        <v>6748</v>
      </c>
      <c r="C2226">
        <f>YEAR(B2226)</f>
        <v>2006</v>
      </c>
      <c r="D2226">
        <v>48.3</v>
      </c>
      <c r="E2226">
        <v>41.1</v>
      </c>
      <c r="F2226">
        <v>46.9</v>
      </c>
      <c r="H2226" s="2">
        <f>IF(F2226-54.38&lt;=0,0,IF(F2226-54.38&lt;=1,1,2))</f>
        <v>0</v>
      </c>
      <c r="I2226">
        <v>48.3</v>
      </c>
      <c r="J2226">
        <v>37.200000000000003</v>
      </c>
      <c r="K2226">
        <v>43.4</v>
      </c>
      <c r="L2226">
        <v>35.9</v>
      </c>
      <c r="M2226">
        <v>66.3</v>
      </c>
      <c r="O2226">
        <v>0.11799999999999999</v>
      </c>
      <c r="P2226">
        <v>100</v>
      </c>
      <c r="Q2226">
        <v>8.33</v>
      </c>
      <c r="R2226" t="s">
        <v>40</v>
      </c>
      <c r="S2226">
        <v>0</v>
      </c>
      <c r="T2226">
        <v>0</v>
      </c>
      <c r="U2226">
        <v>0</v>
      </c>
      <c r="V2226">
        <v>13.9</v>
      </c>
      <c r="W2226">
        <v>357.2</v>
      </c>
      <c r="X2226">
        <v>1015.3</v>
      </c>
      <c r="Y2226">
        <v>88.3</v>
      </c>
      <c r="Z2226">
        <v>6.8</v>
      </c>
      <c r="AA2226">
        <v>0</v>
      </c>
      <c r="AB2226">
        <v>0</v>
      </c>
      <c r="AC2226">
        <v>0</v>
      </c>
      <c r="AD2226">
        <v>0</v>
      </c>
      <c r="AE2226" t="s">
        <v>6749</v>
      </c>
      <c r="AF2226" t="s">
        <v>6750</v>
      </c>
      <c r="AG2226">
        <v>0.5</v>
      </c>
      <c r="AH2226" t="s">
        <v>56</v>
      </c>
      <c r="AI2226" t="s">
        <v>101</v>
      </c>
      <c r="AJ2226" t="s">
        <v>40</v>
      </c>
    </row>
    <row r="2227" spans="1:36" x14ac:dyDescent="0.25">
      <c r="A2227" t="s">
        <v>32</v>
      </c>
      <c r="B2227" t="s">
        <v>6751</v>
      </c>
      <c r="C2227">
        <f>YEAR(B2227)</f>
        <v>2006</v>
      </c>
      <c r="D2227">
        <v>48.3</v>
      </c>
      <c r="E2227">
        <v>39.299999999999997</v>
      </c>
      <c r="F2227">
        <v>43.3</v>
      </c>
      <c r="H2227" s="2">
        <f>IF(F2227-54.38&lt;=0,0,IF(F2227-54.38&lt;=1,1,2))</f>
        <v>0</v>
      </c>
      <c r="I2227">
        <v>47.4</v>
      </c>
      <c r="J2227">
        <v>35</v>
      </c>
      <c r="K2227">
        <v>38.299999999999997</v>
      </c>
      <c r="L2227">
        <v>37.4</v>
      </c>
      <c r="M2227">
        <v>79.900000000000006</v>
      </c>
      <c r="O2227">
        <v>0.20100000000000001</v>
      </c>
      <c r="P2227">
        <v>100</v>
      </c>
      <c r="Q2227">
        <v>8.33</v>
      </c>
      <c r="R2227" t="s">
        <v>40</v>
      </c>
      <c r="S2227">
        <v>0</v>
      </c>
      <c r="T2227">
        <v>0</v>
      </c>
      <c r="U2227">
        <v>0</v>
      </c>
      <c r="V2227">
        <v>18.3</v>
      </c>
      <c r="W2227">
        <v>291.3</v>
      </c>
      <c r="X2227">
        <v>1015.3</v>
      </c>
      <c r="Y2227">
        <v>88.6</v>
      </c>
      <c r="Z2227">
        <v>6.6</v>
      </c>
      <c r="AA2227">
        <v>0</v>
      </c>
      <c r="AB2227">
        <v>0</v>
      </c>
      <c r="AC2227">
        <v>0</v>
      </c>
      <c r="AD2227">
        <v>0</v>
      </c>
      <c r="AE2227" t="s">
        <v>6752</v>
      </c>
      <c r="AF2227" t="s">
        <v>6753</v>
      </c>
      <c r="AG2227">
        <v>0.54</v>
      </c>
      <c r="AH2227" t="s">
        <v>56</v>
      </c>
      <c r="AI2227" t="s">
        <v>101</v>
      </c>
      <c r="AJ2227" t="s">
        <v>40</v>
      </c>
    </row>
    <row r="2228" spans="1:36" x14ac:dyDescent="0.25">
      <c r="A2228" t="s">
        <v>32</v>
      </c>
      <c r="B2228" t="s">
        <v>6754</v>
      </c>
      <c r="C2228">
        <f>YEAR(B2228)</f>
        <v>2006</v>
      </c>
      <c r="D2228">
        <v>46.5</v>
      </c>
      <c r="E2228">
        <v>41.1</v>
      </c>
      <c r="F2228">
        <v>44.5</v>
      </c>
      <c r="H2228" s="2">
        <f>IF(F2228-54.38&lt;=0,0,IF(F2228-54.38&lt;=1,1,2))</f>
        <v>0</v>
      </c>
      <c r="I2228">
        <v>40.799999999999997</v>
      </c>
      <c r="J2228">
        <v>34</v>
      </c>
      <c r="K2228">
        <v>37.6</v>
      </c>
      <c r="L2228">
        <v>31.2</v>
      </c>
      <c r="M2228">
        <v>60</v>
      </c>
      <c r="O2228">
        <v>7.8E-2</v>
      </c>
      <c r="P2228">
        <v>100</v>
      </c>
      <c r="Q2228">
        <v>8.33</v>
      </c>
      <c r="R2228" t="s">
        <v>40</v>
      </c>
      <c r="S2228">
        <v>0</v>
      </c>
      <c r="T2228">
        <v>0</v>
      </c>
      <c r="U2228">
        <v>0</v>
      </c>
      <c r="V2228">
        <v>23</v>
      </c>
      <c r="W2228">
        <v>341.4</v>
      </c>
      <c r="X2228">
        <v>1019.8</v>
      </c>
      <c r="Y2228">
        <v>80.8</v>
      </c>
      <c r="Z2228">
        <v>6.7</v>
      </c>
      <c r="AA2228">
        <v>0</v>
      </c>
      <c r="AB2228">
        <v>0</v>
      </c>
      <c r="AC2228">
        <v>0</v>
      </c>
      <c r="AD2228">
        <v>0</v>
      </c>
      <c r="AE2228" t="s">
        <v>6755</v>
      </c>
      <c r="AF2228" t="s">
        <v>6756</v>
      </c>
      <c r="AG2228">
        <v>0.56999999999999995</v>
      </c>
      <c r="AH2228" t="s">
        <v>56</v>
      </c>
      <c r="AI2228" t="s">
        <v>57</v>
      </c>
      <c r="AJ2228" t="s">
        <v>40</v>
      </c>
    </row>
    <row r="2229" spans="1:36" x14ac:dyDescent="0.25">
      <c r="A2229" t="s">
        <v>32</v>
      </c>
      <c r="B2229" t="s">
        <v>6757</v>
      </c>
      <c r="C2229">
        <f>YEAR(B2229)</f>
        <v>2006</v>
      </c>
      <c r="D2229">
        <v>53.7</v>
      </c>
      <c r="E2229">
        <v>35.700000000000003</v>
      </c>
      <c r="F2229">
        <v>44.7</v>
      </c>
      <c r="H2229" s="2">
        <f>IF(F2229-54.38&lt;=0,0,IF(F2229-54.38&lt;=1,1,2))</f>
        <v>0</v>
      </c>
      <c r="I2229">
        <v>53.7</v>
      </c>
      <c r="J2229">
        <v>27.7</v>
      </c>
      <c r="K2229">
        <v>41.5</v>
      </c>
      <c r="L2229">
        <v>34.200000000000003</v>
      </c>
      <c r="M2229">
        <v>66.900000000000006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12.8</v>
      </c>
      <c r="W2229">
        <v>174.2</v>
      </c>
      <c r="X2229">
        <v>1019.3</v>
      </c>
      <c r="Y2229">
        <v>54</v>
      </c>
      <c r="Z2229">
        <v>6.8</v>
      </c>
      <c r="AA2229">
        <v>0</v>
      </c>
      <c r="AB2229">
        <v>0</v>
      </c>
      <c r="AC2229">
        <v>0</v>
      </c>
      <c r="AD2229">
        <v>0</v>
      </c>
      <c r="AE2229" t="s">
        <v>6758</v>
      </c>
      <c r="AF2229" t="s">
        <v>6759</v>
      </c>
      <c r="AG2229">
        <v>0.61</v>
      </c>
      <c r="AH2229" t="s">
        <v>36</v>
      </c>
      <c r="AI2229" t="s">
        <v>174</v>
      </c>
      <c r="AJ2229" t="s">
        <v>38</v>
      </c>
    </row>
    <row r="2230" spans="1:36" x14ac:dyDescent="0.25">
      <c r="A2230" t="s">
        <v>32</v>
      </c>
      <c r="B2230" t="s">
        <v>6760</v>
      </c>
      <c r="C2230">
        <f>YEAR(B2230)</f>
        <v>2006</v>
      </c>
      <c r="D2230">
        <v>62.7</v>
      </c>
      <c r="E2230">
        <v>48.3</v>
      </c>
      <c r="F2230">
        <v>54.8</v>
      </c>
      <c r="H2230" s="2">
        <f>IF(F2230-54.38&lt;=0,0,IF(F2230-54.38&lt;=1,1,2))</f>
        <v>1</v>
      </c>
      <c r="I2230">
        <v>62.7</v>
      </c>
      <c r="J2230">
        <v>45.2</v>
      </c>
      <c r="K2230">
        <v>54.7</v>
      </c>
      <c r="L2230">
        <v>44.7</v>
      </c>
      <c r="M2230">
        <v>68.900000000000006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13.9</v>
      </c>
      <c r="W2230">
        <v>179</v>
      </c>
      <c r="X2230">
        <v>1016.2</v>
      </c>
      <c r="Y2230">
        <v>73.3</v>
      </c>
      <c r="Z2230">
        <v>6.8</v>
      </c>
      <c r="AA2230">
        <v>0</v>
      </c>
      <c r="AB2230">
        <v>0</v>
      </c>
      <c r="AC2230">
        <v>0</v>
      </c>
      <c r="AD2230">
        <v>0</v>
      </c>
      <c r="AE2230" t="s">
        <v>6761</v>
      </c>
      <c r="AF2230" t="s">
        <v>6762</v>
      </c>
      <c r="AG2230">
        <v>0.64</v>
      </c>
      <c r="AH2230" t="s">
        <v>36</v>
      </c>
      <c r="AI2230" t="s">
        <v>37</v>
      </c>
      <c r="AJ2230" t="s">
        <v>38</v>
      </c>
    </row>
    <row r="2231" spans="1:36" x14ac:dyDescent="0.25">
      <c r="A2231" t="s">
        <v>32</v>
      </c>
      <c r="B2231" t="s">
        <v>6763</v>
      </c>
      <c r="C2231">
        <f>YEAR(B2231)</f>
        <v>2006</v>
      </c>
      <c r="D2231">
        <v>64.5</v>
      </c>
      <c r="E2231">
        <v>51.9</v>
      </c>
      <c r="F2231">
        <v>57.8</v>
      </c>
      <c r="H2231" s="2">
        <f>IF(F2231-54.38&lt;=0,0,IF(F2231-54.38&lt;=1,1,2))</f>
        <v>2</v>
      </c>
      <c r="I2231">
        <v>64.5</v>
      </c>
      <c r="J2231">
        <v>51.9</v>
      </c>
      <c r="K2231">
        <v>57.8</v>
      </c>
      <c r="L2231">
        <v>47.4</v>
      </c>
      <c r="M2231">
        <v>68.8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16.100000000000001</v>
      </c>
      <c r="W2231">
        <v>171.7</v>
      </c>
      <c r="X2231">
        <v>1019.5</v>
      </c>
      <c r="Y2231">
        <v>57</v>
      </c>
      <c r="Z2231">
        <v>6.8</v>
      </c>
      <c r="AA2231">
        <v>0</v>
      </c>
      <c r="AB2231">
        <v>0</v>
      </c>
      <c r="AC2231">
        <v>0</v>
      </c>
      <c r="AD2231">
        <v>0</v>
      </c>
      <c r="AE2231" t="s">
        <v>6764</v>
      </c>
      <c r="AF2231" t="s">
        <v>6765</v>
      </c>
      <c r="AG2231">
        <v>0.68</v>
      </c>
      <c r="AH2231" t="s">
        <v>36</v>
      </c>
      <c r="AI2231" t="s">
        <v>174</v>
      </c>
      <c r="AJ2231" t="s">
        <v>38</v>
      </c>
    </row>
    <row r="2232" spans="1:36" x14ac:dyDescent="0.25">
      <c r="A2232" t="s">
        <v>32</v>
      </c>
      <c r="B2232" t="s">
        <v>6766</v>
      </c>
      <c r="C2232">
        <f>YEAR(B2232)</f>
        <v>2006</v>
      </c>
      <c r="D2232">
        <v>64.5</v>
      </c>
      <c r="E2232">
        <v>55.5</v>
      </c>
      <c r="F2232">
        <v>59</v>
      </c>
      <c r="H2232" s="2">
        <f>IF(F2232-54.38&lt;=0,0,IF(F2232-54.38&lt;=1,1,2))</f>
        <v>2</v>
      </c>
      <c r="I2232">
        <v>64.5</v>
      </c>
      <c r="J2232">
        <v>55.5</v>
      </c>
      <c r="K2232">
        <v>59</v>
      </c>
      <c r="L2232">
        <v>46.2</v>
      </c>
      <c r="M2232">
        <v>63.2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18.3</v>
      </c>
      <c r="W2232">
        <v>182.3</v>
      </c>
      <c r="X2232">
        <v>1018.5</v>
      </c>
      <c r="Y2232">
        <v>88.3</v>
      </c>
      <c r="Z2232">
        <v>6.8</v>
      </c>
      <c r="AA2232">
        <v>0</v>
      </c>
      <c r="AB2232">
        <v>0</v>
      </c>
      <c r="AC2232">
        <v>0</v>
      </c>
      <c r="AD2232">
        <v>0</v>
      </c>
      <c r="AE2232" t="s">
        <v>6767</v>
      </c>
      <c r="AF2232" t="s">
        <v>6768</v>
      </c>
      <c r="AG2232">
        <v>0.71</v>
      </c>
      <c r="AH2232" t="s">
        <v>36</v>
      </c>
      <c r="AI2232" t="s">
        <v>37</v>
      </c>
      <c r="AJ2232" t="s">
        <v>38</v>
      </c>
    </row>
    <row r="2233" spans="1:36" x14ac:dyDescent="0.25">
      <c r="A2233" t="s">
        <v>32</v>
      </c>
      <c r="B2233" t="s">
        <v>6769</v>
      </c>
      <c r="C2233">
        <f>YEAR(B2233)</f>
        <v>2006</v>
      </c>
      <c r="D2233">
        <v>60.9</v>
      </c>
      <c r="E2233">
        <v>50.1</v>
      </c>
      <c r="F2233">
        <v>55.6</v>
      </c>
      <c r="H2233" s="2">
        <f>IF(F2233-54.38&lt;=0,0,IF(F2233-54.38&lt;=1,1,2))</f>
        <v>2</v>
      </c>
      <c r="I2233">
        <v>60.9</v>
      </c>
      <c r="J2233">
        <v>50.1</v>
      </c>
      <c r="K2233">
        <v>55.6</v>
      </c>
      <c r="L2233">
        <v>49.6</v>
      </c>
      <c r="M2233">
        <v>80.8</v>
      </c>
      <c r="O2233">
        <v>0.02</v>
      </c>
      <c r="P2233">
        <v>100</v>
      </c>
      <c r="Q2233">
        <v>4.17</v>
      </c>
      <c r="R2233" t="s">
        <v>40</v>
      </c>
      <c r="S2233">
        <v>0</v>
      </c>
      <c r="T2233">
        <v>0</v>
      </c>
      <c r="U2233">
        <v>0</v>
      </c>
      <c r="V2233">
        <v>9.1999999999999993</v>
      </c>
      <c r="W2233">
        <v>192</v>
      </c>
      <c r="X2233">
        <v>1018.2</v>
      </c>
      <c r="Y2233">
        <v>58.7</v>
      </c>
      <c r="Z2233">
        <v>6.8</v>
      </c>
      <c r="AA2233">
        <v>0</v>
      </c>
      <c r="AB2233">
        <v>0</v>
      </c>
      <c r="AC2233">
        <v>0</v>
      </c>
      <c r="AD2233">
        <v>0</v>
      </c>
      <c r="AE2233" t="s">
        <v>6770</v>
      </c>
      <c r="AF2233" t="s">
        <v>6771</v>
      </c>
      <c r="AG2233">
        <v>0.74</v>
      </c>
      <c r="AH2233" t="s">
        <v>56</v>
      </c>
      <c r="AI2233" t="s">
        <v>2069</v>
      </c>
      <c r="AJ2233" t="s">
        <v>40</v>
      </c>
    </row>
    <row r="2234" spans="1:36" x14ac:dyDescent="0.25">
      <c r="A2234" t="s">
        <v>32</v>
      </c>
      <c r="B2234" t="s">
        <v>6772</v>
      </c>
      <c r="C2234">
        <f>YEAR(B2234)</f>
        <v>2006</v>
      </c>
      <c r="D2234">
        <v>60.9</v>
      </c>
      <c r="E2234">
        <v>46.5</v>
      </c>
      <c r="F2234">
        <v>53.8</v>
      </c>
      <c r="H2234" s="2">
        <f>IF(F2234-54.38&lt;=0,0,IF(F2234-54.38&lt;=1,1,2))</f>
        <v>0</v>
      </c>
      <c r="I2234">
        <v>60.9</v>
      </c>
      <c r="J2234">
        <v>44.2</v>
      </c>
      <c r="K2234">
        <v>52.8</v>
      </c>
      <c r="L2234">
        <v>47.1</v>
      </c>
      <c r="M2234">
        <v>78.7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9.1999999999999993</v>
      </c>
      <c r="W2234">
        <v>153.69999999999999</v>
      </c>
      <c r="X2234">
        <v>1020.1</v>
      </c>
      <c r="Y2234">
        <v>31.8</v>
      </c>
      <c r="Z2234">
        <v>6.8</v>
      </c>
      <c r="AA2234">
        <v>0</v>
      </c>
      <c r="AB2234">
        <v>0</v>
      </c>
      <c r="AC2234">
        <v>0</v>
      </c>
      <c r="AD2234">
        <v>0</v>
      </c>
      <c r="AE2234" t="s">
        <v>6773</v>
      </c>
      <c r="AF2234" t="s">
        <v>6774</v>
      </c>
      <c r="AG2234">
        <v>0.75</v>
      </c>
      <c r="AH2234" t="s">
        <v>36</v>
      </c>
      <c r="AI2234" t="s">
        <v>37</v>
      </c>
      <c r="AJ2234" t="s">
        <v>38</v>
      </c>
    </row>
    <row r="2235" spans="1:36" x14ac:dyDescent="0.25">
      <c r="A2235" t="s">
        <v>32</v>
      </c>
      <c r="B2235" t="s">
        <v>6775</v>
      </c>
      <c r="C2235">
        <f>YEAR(B2235)</f>
        <v>2006</v>
      </c>
      <c r="D2235">
        <v>60.9</v>
      </c>
      <c r="E2235">
        <v>48.3</v>
      </c>
      <c r="F2235">
        <v>54.5</v>
      </c>
      <c r="H2235" s="2">
        <f>IF(F2235-54.38&lt;=0,0,IF(F2235-54.38&lt;=1,1,2))</f>
        <v>1</v>
      </c>
      <c r="I2235">
        <v>60.9</v>
      </c>
      <c r="J2235">
        <v>44.2</v>
      </c>
      <c r="K2235">
        <v>53.9</v>
      </c>
      <c r="L2235">
        <v>49</v>
      </c>
      <c r="M2235">
        <v>82.4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9.1999999999999993</v>
      </c>
      <c r="W2235">
        <v>135.9</v>
      </c>
      <c r="X2235">
        <v>1020.3</v>
      </c>
      <c r="Y2235">
        <v>30</v>
      </c>
      <c r="Z2235">
        <v>6.7</v>
      </c>
      <c r="AA2235">
        <v>0</v>
      </c>
      <c r="AB2235">
        <v>0</v>
      </c>
      <c r="AC2235">
        <v>0</v>
      </c>
      <c r="AD2235">
        <v>0</v>
      </c>
      <c r="AE2235" t="s">
        <v>6776</v>
      </c>
      <c r="AF2235" t="s">
        <v>6777</v>
      </c>
      <c r="AG2235">
        <v>0.81</v>
      </c>
      <c r="AH2235" t="s">
        <v>36</v>
      </c>
      <c r="AI2235" t="s">
        <v>37</v>
      </c>
      <c r="AJ2235" t="s">
        <v>38</v>
      </c>
    </row>
    <row r="2236" spans="1:36" x14ac:dyDescent="0.25">
      <c r="A2236" t="s">
        <v>32</v>
      </c>
      <c r="B2236" t="s">
        <v>6778</v>
      </c>
      <c r="C2236">
        <f>YEAR(B2236)</f>
        <v>2006</v>
      </c>
      <c r="D2236">
        <v>66.3</v>
      </c>
      <c r="E2236">
        <v>51.9</v>
      </c>
      <c r="F2236">
        <v>59</v>
      </c>
      <c r="H2236" s="2">
        <f>IF(F2236-54.38&lt;=0,0,IF(F2236-54.38&lt;=1,1,2))</f>
        <v>2</v>
      </c>
      <c r="I2236">
        <v>66.3</v>
      </c>
      <c r="J2236">
        <v>51.9</v>
      </c>
      <c r="K2236">
        <v>59</v>
      </c>
      <c r="L2236">
        <v>41.2</v>
      </c>
      <c r="M2236">
        <v>53.9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20.8</v>
      </c>
      <c r="W2236">
        <v>171</v>
      </c>
      <c r="X2236">
        <v>1013.4</v>
      </c>
      <c r="Y2236">
        <v>61.8</v>
      </c>
      <c r="Z2236">
        <v>6.6</v>
      </c>
      <c r="AA2236">
        <v>0</v>
      </c>
      <c r="AB2236">
        <v>0</v>
      </c>
      <c r="AC2236">
        <v>0</v>
      </c>
      <c r="AD2236">
        <v>0</v>
      </c>
      <c r="AE2236" t="s">
        <v>6779</v>
      </c>
      <c r="AF2236" t="s">
        <v>6780</v>
      </c>
      <c r="AG2236">
        <v>0.84</v>
      </c>
      <c r="AH2236" t="s">
        <v>36</v>
      </c>
      <c r="AI2236" t="s">
        <v>37</v>
      </c>
      <c r="AJ2236" t="s">
        <v>38</v>
      </c>
    </row>
    <row r="2237" spans="1:36" x14ac:dyDescent="0.25">
      <c r="A2237" t="s">
        <v>32</v>
      </c>
      <c r="B2237" t="s">
        <v>6781</v>
      </c>
      <c r="C2237">
        <f>YEAR(B2237)</f>
        <v>2006</v>
      </c>
      <c r="D2237">
        <v>64.5</v>
      </c>
      <c r="E2237">
        <v>59.1</v>
      </c>
      <c r="F2237">
        <v>62.6</v>
      </c>
      <c r="H2237" s="2">
        <f>IF(F2237-54.38&lt;=0,0,IF(F2237-54.38&lt;=1,1,2))</f>
        <v>2</v>
      </c>
      <c r="I2237">
        <v>64.5</v>
      </c>
      <c r="J2237">
        <v>59.1</v>
      </c>
      <c r="K2237">
        <v>62.6</v>
      </c>
      <c r="L2237">
        <v>46.5</v>
      </c>
      <c r="M2237">
        <v>56.4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38</v>
      </c>
      <c r="W2237">
        <v>181.6</v>
      </c>
      <c r="X2237">
        <v>1006</v>
      </c>
      <c r="Y2237">
        <v>35</v>
      </c>
      <c r="Z2237">
        <v>3.6</v>
      </c>
      <c r="AA2237">
        <v>0</v>
      </c>
      <c r="AB2237">
        <v>0</v>
      </c>
      <c r="AC2237">
        <v>0</v>
      </c>
      <c r="AD2237">
        <v>0</v>
      </c>
      <c r="AE2237" t="s">
        <v>6782</v>
      </c>
      <c r="AF2237" t="s">
        <v>6783</v>
      </c>
      <c r="AG2237">
        <v>0.88</v>
      </c>
      <c r="AH2237" t="s">
        <v>36</v>
      </c>
      <c r="AI2237" t="s">
        <v>37</v>
      </c>
      <c r="AJ2237" t="s">
        <v>344</v>
      </c>
    </row>
    <row r="2238" spans="1:36" x14ac:dyDescent="0.25">
      <c r="A2238" t="s">
        <v>32</v>
      </c>
      <c r="B2238" t="s">
        <v>6784</v>
      </c>
      <c r="C2238">
        <f>YEAR(B2238)</f>
        <v>2006</v>
      </c>
      <c r="D2238">
        <v>62.7</v>
      </c>
      <c r="E2238">
        <v>51.9</v>
      </c>
      <c r="F2238">
        <v>57.5</v>
      </c>
      <c r="H2238" s="2">
        <f>IF(F2238-54.38&lt;=0,0,IF(F2238-54.38&lt;=1,1,2))</f>
        <v>2</v>
      </c>
      <c r="I2238">
        <v>62.7</v>
      </c>
      <c r="J2238">
        <v>51.9</v>
      </c>
      <c r="K2238">
        <v>57.5</v>
      </c>
      <c r="L2238">
        <v>47.5</v>
      </c>
      <c r="M2238">
        <v>69.599999999999994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9.1999999999999993</v>
      </c>
      <c r="W2238">
        <v>165.8</v>
      </c>
      <c r="X2238">
        <v>1012.7</v>
      </c>
      <c r="Y2238">
        <v>37.5</v>
      </c>
      <c r="Z2238">
        <v>6.8</v>
      </c>
      <c r="AA2238">
        <v>0</v>
      </c>
      <c r="AB2238">
        <v>0</v>
      </c>
      <c r="AC2238">
        <v>0</v>
      </c>
      <c r="AD2238">
        <v>0</v>
      </c>
      <c r="AE2238" t="s">
        <v>6785</v>
      </c>
      <c r="AF2238" t="s">
        <v>6786</v>
      </c>
      <c r="AG2238">
        <v>0.91</v>
      </c>
      <c r="AH2238" t="s">
        <v>36</v>
      </c>
      <c r="AI2238" t="s">
        <v>37</v>
      </c>
      <c r="AJ2238" t="s">
        <v>38</v>
      </c>
    </row>
    <row r="2239" spans="1:36" x14ac:dyDescent="0.25">
      <c r="A2239" t="s">
        <v>32</v>
      </c>
      <c r="B2239" t="s">
        <v>6787</v>
      </c>
      <c r="C2239">
        <f>YEAR(B2239)</f>
        <v>2006</v>
      </c>
      <c r="D2239">
        <v>66.3</v>
      </c>
      <c r="E2239">
        <v>50.1</v>
      </c>
      <c r="F2239">
        <v>57.8</v>
      </c>
      <c r="H2239" s="2">
        <f>IF(F2239-54.38&lt;=0,0,IF(F2239-54.38&lt;=1,1,2))</f>
        <v>2</v>
      </c>
      <c r="I2239">
        <v>66.3</v>
      </c>
      <c r="J2239">
        <v>50.1</v>
      </c>
      <c r="K2239">
        <v>57.8</v>
      </c>
      <c r="L2239">
        <v>44.3</v>
      </c>
      <c r="M2239">
        <v>61.3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26.4</v>
      </c>
      <c r="W2239">
        <v>205.1</v>
      </c>
      <c r="X2239">
        <v>1011.9</v>
      </c>
      <c r="Y2239">
        <v>37.5</v>
      </c>
      <c r="Z2239">
        <v>6.6</v>
      </c>
      <c r="AA2239">
        <v>0</v>
      </c>
      <c r="AB2239">
        <v>0</v>
      </c>
      <c r="AC2239">
        <v>0</v>
      </c>
      <c r="AD2239">
        <v>0</v>
      </c>
      <c r="AE2239" t="s">
        <v>6788</v>
      </c>
      <c r="AF2239" t="s">
        <v>6789</v>
      </c>
      <c r="AG2239">
        <v>0.95</v>
      </c>
      <c r="AH2239" t="s">
        <v>36</v>
      </c>
      <c r="AI2239" t="s">
        <v>37</v>
      </c>
      <c r="AJ2239" t="s">
        <v>38</v>
      </c>
    </row>
    <row r="2240" spans="1:36" x14ac:dyDescent="0.25">
      <c r="A2240" t="s">
        <v>32</v>
      </c>
      <c r="B2240" t="s">
        <v>6790</v>
      </c>
      <c r="C2240">
        <f>YEAR(B2240)</f>
        <v>2006</v>
      </c>
      <c r="D2240">
        <v>60.9</v>
      </c>
      <c r="E2240">
        <v>50.1</v>
      </c>
      <c r="F2240">
        <v>55.5</v>
      </c>
      <c r="H2240" s="2">
        <f>IF(F2240-54.38&lt;=0,0,IF(F2240-54.38&lt;=1,1,2))</f>
        <v>2</v>
      </c>
      <c r="I2240">
        <v>60.9</v>
      </c>
      <c r="J2240">
        <v>50.1</v>
      </c>
      <c r="K2240">
        <v>55.5</v>
      </c>
      <c r="L2240">
        <v>42.6</v>
      </c>
      <c r="M2240">
        <v>62.3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26.4</v>
      </c>
      <c r="W2240">
        <v>150.30000000000001</v>
      </c>
      <c r="X2240">
        <v>1013</v>
      </c>
      <c r="Y2240">
        <v>71.7</v>
      </c>
      <c r="Z2240">
        <v>6.8</v>
      </c>
      <c r="AA2240">
        <v>0</v>
      </c>
      <c r="AB2240">
        <v>0</v>
      </c>
      <c r="AC2240">
        <v>0</v>
      </c>
      <c r="AD2240">
        <v>0</v>
      </c>
      <c r="AE2240" t="s">
        <v>6791</v>
      </c>
      <c r="AF2240" t="s">
        <v>6792</v>
      </c>
      <c r="AG2240">
        <v>0.98</v>
      </c>
      <c r="AH2240" t="s">
        <v>36</v>
      </c>
      <c r="AI2240" t="s">
        <v>37</v>
      </c>
      <c r="AJ2240" t="s">
        <v>38</v>
      </c>
    </row>
    <row r="2241" spans="1:36" x14ac:dyDescent="0.25">
      <c r="A2241" t="s">
        <v>32</v>
      </c>
      <c r="B2241" t="s">
        <v>6793</v>
      </c>
      <c r="C2241">
        <f>YEAR(B2241)</f>
        <v>2006</v>
      </c>
      <c r="D2241">
        <v>69.900000000000006</v>
      </c>
      <c r="E2241">
        <v>51.9</v>
      </c>
      <c r="F2241">
        <v>62.1</v>
      </c>
      <c r="H2241" s="2">
        <f>IF(F2241-54.38&lt;=0,0,IF(F2241-54.38&lt;=1,1,2))</f>
        <v>2</v>
      </c>
      <c r="I2241">
        <v>69.900000000000006</v>
      </c>
      <c r="J2241">
        <v>51.9</v>
      </c>
      <c r="K2241">
        <v>62.1</v>
      </c>
      <c r="L2241">
        <v>44.5</v>
      </c>
      <c r="M2241">
        <v>53.6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38</v>
      </c>
      <c r="W2241">
        <v>184.2</v>
      </c>
      <c r="X2241">
        <v>1007.8</v>
      </c>
      <c r="Y2241">
        <v>77</v>
      </c>
      <c r="Z2241">
        <v>4.5999999999999996</v>
      </c>
      <c r="AA2241">
        <v>0</v>
      </c>
      <c r="AB2241">
        <v>0</v>
      </c>
      <c r="AC2241">
        <v>0</v>
      </c>
      <c r="AD2241">
        <v>0</v>
      </c>
      <c r="AE2241" t="s">
        <v>6794</v>
      </c>
      <c r="AF2241" t="s">
        <v>6795</v>
      </c>
      <c r="AG2241">
        <v>0</v>
      </c>
      <c r="AH2241" t="s">
        <v>36</v>
      </c>
      <c r="AI2241" t="s">
        <v>37</v>
      </c>
      <c r="AJ2241" t="s">
        <v>344</v>
      </c>
    </row>
    <row r="2242" spans="1:36" x14ac:dyDescent="0.25">
      <c r="A2242" t="s">
        <v>32</v>
      </c>
      <c r="B2242" t="s">
        <v>6796</v>
      </c>
      <c r="C2242">
        <f>YEAR(B2242)</f>
        <v>2006</v>
      </c>
      <c r="D2242">
        <v>64.5</v>
      </c>
      <c r="E2242">
        <v>48.3</v>
      </c>
      <c r="F2242">
        <v>56</v>
      </c>
      <c r="G2242" s="2">
        <f>AVERAGE(F2242:F2333)</f>
        <v>61.755434782608702</v>
      </c>
      <c r="H2242" s="2">
        <f>IF(F2242-61.76&lt;=0,0,IF(F2242-61.76&lt;=1,1,2))</f>
        <v>0</v>
      </c>
      <c r="I2242">
        <v>64.5</v>
      </c>
      <c r="J2242">
        <v>46.4</v>
      </c>
      <c r="K2242">
        <v>56</v>
      </c>
      <c r="L2242">
        <v>44.2</v>
      </c>
      <c r="M2242">
        <v>65.400000000000006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20.8</v>
      </c>
      <c r="W2242">
        <v>273.3</v>
      </c>
      <c r="X2242">
        <v>1012.9</v>
      </c>
      <c r="Y2242">
        <v>35.200000000000003</v>
      </c>
      <c r="Z2242">
        <v>6.8</v>
      </c>
      <c r="AA2242">
        <v>0</v>
      </c>
      <c r="AB2242">
        <v>0</v>
      </c>
      <c r="AC2242">
        <v>0</v>
      </c>
      <c r="AD2242">
        <v>0</v>
      </c>
      <c r="AE2242" t="s">
        <v>6797</v>
      </c>
      <c r="AF2242" t="s">
        <v>6798</v>
      </c>
      <c r="AG2242">
        <v>0.05</v>
      </c>
      <c r="AH2242" t="s">
        <v>36</v>
      </c>
      <c r="AI2242" t="s">
        <v>174</v>
      </c>
      <c r="AJ2242" t="s">
        <v>38</v>
      </c>
    </row>
    <row r="2243" spans="1:36" x14ac:dyDescent="0.25">
      <c r="A2243" t="s">
        <v>32</v>
      </c>
      <c r="B2243" t="s">
        <v>6799</v>
      </c>
      <c r="C2243">
        <f>YEAR(B2243)</f>
        <v>2006</v>
      </c>
      <c r="D2243">
        <v>68.099999999999994</v>
      </c>
      <c r="E2243">
        <v>48.3</v>
      </c>
      <c r="F2243">
        <v>57.2</v>
      </c>
      <c r="H2243" s="2">
        <f>IF(F2243-61.76&lt;=0,0,IF(F2243-61.76&lt;=1,1,2))</f>
        <v>0</v>
      </c>
      <c r="I2243">
        <v>68.099999999999994</v>
      </c>
      <c r="J2243">
        <v>45.7</v>
      </c>
      <c r="K2243">
        <v>57</v>
      </c>
      <c r="L2243">
        <v>43.4</v>
      </c>
      <c r="M2243">
        <v>61.7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20.8</v>
      </c>
      <c r="W2243">
        <v>177.5</v>
      </c>
      <c r="X2243">
        <v>1013.4</v>
      </c>
      <c r="Y2243">
        <v>63.8</v>
      </c>
      <c r="Z2243">
        <v>6.8</v>
      </c>
      <c r="AA2243">
        <v>0</v>
      </c>
      <c r="AB2243">
        <v>0</v>
      </c>
      <c r="AC2243">
        <v>0</v>
      </c>
      <c r="AD2243">
        <v>0</v>
      </c>
      <c r="AE2243" t="s">
        <v>6800</v>
      </c>
      <c r="AF2243" t="s">
        <v>6801</v>
      </c>
      <c r="AG2243">
        <v>0.08</v>
      </c>
      <c r="AH2243" t="s">
        <v>36</v>
      </c>
      <c r="AI2243" t="s">
        <v>37</v>
      </c>
      <c r="AJ2243" t="s">
        <v>38</v>
      </c>
    </row>
    <row r="2244" spans="1:36" x14ac:dyDescent="0.25">
      <c r="A2244" t="s">
        <v>32</v>
      </c>
      <c r="B2244" t="s">
        <v>6802</v>
      </c>
      <c r="C2244">
        <f>YEAR(B2244)</f>
        <v>2006</v>
      </c>
      <c r="D2244">
        <v>66.3</v>
      </c>
      <c r="E2244">
        <v>48.3</v>
      </c>
      <c r="F2244">
        <v>60.4</v>
      </c>
      <c r="H2244" s="2">
        <f>IF(F2244-61.76&lt;=0,0,IF(F2244-61.76&lt;=1,1,2))</f>
        <v>0</v>
      </c>
      <c r="I2244">
        <v>66.3</v>
      </c>
      <c r="J2244">
        <v>45.7</v>
      </c>
      <c r="K2244">
        <v>60.3</v>
      </c>
      <c r="L2244">
        <v>44.3</v>
      </c>
      <c r="M2244">
        <v>57.7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27.5</v>
      </c>
      <c r="W2244">
        <v>267.39999999999998</v>
      </c>
      <c r="X2244">
        <v>1012.1</v>
      </c>
      <c r="Y2244">
        <v>31.1</v>
      </c>
      <c r="Z2244">
        <v>6.7</v>
      </c>
      <c r="AA2244">
        <v>0</v>
      </c>
      <c r="AB2244">
        <v>0</v>
      </c>
      <c r="AC2244">
        <v>0</v>
      </c>
      <c r="AD2244">
        <v>0</v>
      </c>
      <c r="AE2244" t="s">
        <v>6803</v>
      </c>
      <c r="AF2244" t="s">
        <v>6804</v>
      </c>
      <c r="AG2244">
        <v>0.11</v>
      </c>
      <c r="AH2244" t="s">
        <v>36</v>
      </c>
      <c r="AI2244" t="s">
        <v>37</v>
      </c>
      <c r="AJ2244" t="s">
        <v>38</v>
      </c>
    </row>
    <row r="2245" spans="1:36" x14ac:dyDescent="0.25">
      <c r="A2245" t="s">
        <v>32</v>
      </c>
      <c r="B2245" t="s">
        <v>6805</v>
      </c>
      <c r="C2245">
        <f>YEAR(B2245)</f>
        <v>2006</v>
      </c>
      <c r="D2245">
        <v>60.9</v>
      </c>
      <c r="E2245">
        <v>44.7</v>
      </c>
      <c r="F2245">
        <v>53.8</v>
      </c>
      <c r="H2245" s="2">
        <f>IF(F2245-61.76&lt;=0,0,IF(F2245-61.76&lt;=1,1,2))</f>
        <v>0</v>
      </c>
      <c r="I2245">
        <v>60.9</v>
      </c>
      <c r="J2245">
        <v>39.799999999999997</v>
      </c>
      <c r="K2245">
        <v>52.2</v>
      </c>
      <c r="L2245">
        <v>44.3</v>
      </c>
      <c r="M2245">
        <v>71.400000000000006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13.9</v>
      </c>
      <c r="W2245">
        <v>274.5</v>
      </c>
      <c r="X2245">
        <v>1016.2</v>
      </c>
      <c r="Y2245">
        <v>50</v>
      </c>
      <c r="Z2245">
        <v>6.8</v>
      </c>
      <c r="AA2245">
        <v>0</v>
      </c>
      <c r="AB2245">
        <v>0</v>
      </c>
      <c r="AC2245">
        <v>0</v>
      </c>
      <c r="AD2245">
        <v>0</v>
      </c>
      <c r="AE2245" t="s">
        <v>6806</v>
      </c>
      <c r="AF2245" t="s">
        <v>6807</v>
      </c>
      <c r="AG2245">
        <v>0.15</v>
      </c>
      <c r="AH2245" t="s">
        <v>36</v>
      </c>
      <c r="AI2245" t="s">
        <v>37</v>
      </c>
      <c r="AJ2245" t="s">
        <v>38</v>
      </c>
    </row>
    <row r="2246" spans="1:36" x14ac:dyDescent="0.25">
      <c r="A2246" t="s">
        <v>32</v>
      </c>
      <c r="B2246" t="s">
        <v>6808</v>
      </c>
      <c r="C2246">
        <f>YEAR(B2246)</f>
        <v>2006</v>
      </c>
      <c r="D2246">
        <v>62.7</v>
      </c>
      <c r="E2246">
        <v>46.5</v>
      </c>
      <c r="F2246">
        <v>56</v>
      </c>
      <c r="H2246" s="2">
        <f>IF(F2246-61.76&lt;=0,0,IF(F2246-61.76&lt;=1,1,2))</f>
        <v>0</v>
      </c>
      <c r="I2246">
        <v>62.7</v>
      </c>
      <c r="J2246">
        <v>42.5</v>
      </c>
      <c r="K2246">
        <v>55.6</v>
      </c>
      <c r="L2246">
        <v>45.3</v>
      </c>
      <c r="M2246">
        <v>68.2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13.9</v>
      </c>
      <c r="W2246">
        <v>212.8</v>
      </c>
      <c r="X2246">
        <v>1015.4</v>
      </c>
      <c r="Y2246">
        <v>43.6</v>
      </c>
      <c r="Z2246">
        <v>6.8</v>
      </c>
      <c r="AA2246">
        <v>0</v>
      </c>
      <c r="AB2246">
        <v>0</v>
      </c>
      <c r="AC2246">
        <v>0</v>
      </c>
      <c r="AD2246">
        <v>0</v>
      </c>
      <c r="AE2246" t="s">
        <v>6809</v>
      </c>
      <c r="AF2246" t="s">
        <v>6810</v>
      </c>
      <c r="AG2246">
        <v>0.18</v>
      </c>
      <c r="AH2246" t="s">
        <v>36</v>
      </c>
      <c r="AI2246" t="s">
        <v>37</v>
      </c>
      <c r="AJ2246" t="s">
        <v>38</v>
      </c>
    </row>
    <row r="2247" spans="1:36" x14ac:dyDescent="0.25">
      <c r="A2247" t="s">
        <v>32</v>
      </c>
      <c r="B2247" t="s">
        <v>6811</v>
      </c>
      <c r="C2247">
        <f>YEAR(B2247)</f>
        <v>2006</v>
      </c>
      <c r="D2247">
        <v>66.3</v>
      </c>
      <c r="E2247">
        <v>53.7</v>
      </c>
      <c r="F2247">
        <v>59.4</v>
      </c>
      <c r="H2247" s="2">
        <f>IF(F2247-61.76&lt;=0,0,IF(F2247-61.76&lt;=1,1,2))</f>
        <v>0</v>
      </c>
      <c r="I2247">
        <v>66.3</v>
      </c>
      <c r="J2247">
        <v>53.7</v>
      </c>
      <c r="K2247">
        <v>59.4</v>
      </c>
      <c r="L2247">
        <v>46.5</v>
      </c>
      <c r="M2247">
        <v>63.4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40.299999999999997</v>
      </c>
      <c r="W2247">
        <v>178.3</v>
      </c>
      <c r="X2247">
        <v>1011.4</v>
      </c>
      <c r="Y2247">
        <v>31.4</v>
      </c>
      <c r="Z2247">
        <v>6.6</v>
      </c>
      <c r="AA2247">
        <v>0</v>
      </c>
      <c r="AB2247">
        <v>0</v>
      </c>
      <c r="AC2247">
        <v>0</v>
      </c>
      <c r="AD2247">
        <v>0</v>
      </c>
      <c r="AE2247" t="s">
        <v>6812</v>
      </c>
      <c r="AF2247" t="s">
        <v>6813</v>
      </c>
      <c r="AG2247">
        <v>0.25</v>
      </c>
      <c r="AH2247" t="s">
        <v>36</v>
      </c>
      <c r="AI2247" t="s">
        <v>37</v>
      </c>
      <c r="AJ2247" t="s">
        <v>344</v>
      </c>
    </row>
    <row r="2248" spans="1:36" x14ac:dyDescent="0.25">
      <c r="A2248" t="s">
        <v>32</v>
      </c>
      <c r="B2248" t="s">
        <v>6814</v>
      </c>
      <c r="C2248">
        <f>YEAR(B2248)</f>
        <v>2006</v>
      </c>
      <c r="D2248">
        <v>62.7</v>
      </c>
      <c r="E2248">
        <v>51.9</v>
      </c>
      <c r="F2248">
        <v>58</v>
      </c>
      <c r="H2248" s="2">
        <f>IF(F2248-61.76&lt;=0,0,IF(F2248-61.76&lt;=1,1,2))</f>
        <v>0</v>
      </c>
      <c r="I2248">
        <v>62.7</v>
      </c>
      <c r="J2248">
        <v>51.9</v>
      </c>
      <c r="K2248">
        <v>58</v>
      </c>
      <c r="L2248">
        <v>47.4</v>
      </c>
      <c r="M2248">
        <v>68.7</v>
      </c>
      <c r="O2248">
        <v>0.20100000000000001</v>
      </c>
      <c r="P2248">
        <v>100</v>
      </c>
      <c r="Q2248">
        <v>4.17</v>
      </c>
      <c r="R2248" t="s">
        <v>40</v>
      </c>
      <c r="S2248">
        <v>0</v>
      </c>
      <c r="T2248">
        <v>0</v>
      </c>
      <c r="U2248">
        <v>0</v>
      </c>
      <c r="V2248">
        <v>32.200000000000003</v>
      </c>
      <c r="W2248">
        <v>195.9</v>
      </c>
      <c r="X2248">
        <v>1001.5</v>
      </c>
      <c r="Y2248">
        <v>57.5</v>
      </c>
      <c r="Z2248">
        <v>6.6</v>
      </c>
      <c r="AA2248">
        <v>0</v>
      </c>
      <c r="AB2248">
        <v>0</v>
      </c>
      <c r="AC2248">
        <v>0</v>
      </c>
      <c r="AD2248">
        <v>0</v>
      </c>
      <c r="AE2248" t="s">
        <v>6815</v>
      </c>
      <c r="AF2248" t="s">
        <v>6816</v>
      </c>
      <c r="AG2248">
        <v>0.25</v>
      </c>
      <c r="AH2248" t="s">
        <v>56</v>
      </c>
      <c r="AI2248" t="s">
        <v>61</v>
      </c>
      <c r="AJ2248" t="s">
        <v>40</v>
      </c>
    </row>
    <row r="2249" spans="1:36" x14ac:dyDescent="0.25">
      <c r="A2249" t="s">
        <v>32</v>
      </c>
      <c r="B2249" t="s">
        <v>6817</v>
      </c>
      <c r="C2249">
        <f>YEAR(B2249)</f>
        <v>2006</v>
      </c>
      <c r="D2249">
        <v>53.7</v>
      </c>
      <c r="E2249">
        <v>46.5</v>
      </c>
      <c r="F2249">
        <v>49.6</v>
      </c>
      <c r="H2249" s="2">
        <f>IF(F2249-61.76&lt;=0,0,IF(F2249-61.76&lt;=1,1,2))</f>
        <v>0</v>
      </c>
      <c r="I2249">
        <v>53.7</v>
      </c>
      <c r="J2249">
        <v>37.799999999999997</v>
      </c>
      <c r="K2249">
        <v>46.5</v>
      </c>
      <c r="L2249">
        <v>38.6</v>
      </c>
      <c r="M2249">
        <v>66.400000000000006</v>
      </c>
      <c r="O2249">
        <v>9.9000000000000005E-2</v>
      </c>
      <c r="P2249">
        <v>100</v>
      </c>
      <c r="Q2249">
        <v>8.33</v>
      </c>
      <c r="R2249" t="s">
        <v>40</v>
      </c>
      <c r="S2249">
        <v>0</v>
      </c>
      <c r="T2249">
        <v>0</v>
      </c>
      <c r="U2249">
        <v>0</v>
      </c>
      <c r="V2249">
        <v>35.6</v>
      </c>
      <c r="W2249">
        <v>290.2</v>
      </c>
      <c r="X2249">
        <v>999.9</v>
      </c>
      <c r="Y2249">
        <v>80.400000000000006</v>
      </c>
      <c r="Z2249">
        <v>6.8</v>
      </c>
      <c r="AA2249">
        <v>0</v>
      </c>
      <c r="AB2249">
        <v>0</v>
      </c>
      <c r="AC2249">
        <v>0</v>
      </c>
      <c r="AD2249">
        <v>0</v>
      </c>
      <c r="AE2249" t="s">
        <v>6818</v>
      </c>
      <c r="AF2249" t="s">
        <v>6819</v>
      </c>
      <c r="AG2249">
        <v>0.28000000000000003</v>
      </c>
      <c r="AH2249" t="s">
        <v>56</v>
      </c>
      <c r="AI2249" t="s">
        <v>101</v>
      </c>
      <c r="AJ2249" t="s">
        <v>40</v>
      </c>
    </row>
    <row r="2250" spans="1:36" x14ac:dyDescent="0.25">
      <c r="A2250" t="s">
        <v>32</v>
      </c>
      <c r="B2250" t="s">
        <v>6820</v>
      </c>
      <c r="C2250">
        <f>YEAR(B2250)</f>
        <v>2006</v>
      </c>
      <c r="D2250">
        <v>51.9</v>
      </c>
      <c r="E2250">
        <v>41.1</v>
      </c>
      <c r="F2250">
        <v>48</v>
      </c>
      <c r="H2250" s="2">
        <f>IF(F2250-61.76&lt;=0,0,IF(F2250-61.76&lt;=1,1,2))</f>
        <v>0</v>
      </c>
      <c r="I2250">
        <v>51.9</v>
      </c>
      <c r="J2250">
        <v>34.4</v>
      </c>
      <c r="K2250">
        <v>43.7</v>
      </c>
      <c r="L2250">
        <v>32.299999999999997</v>
      </c>
      <c r="M2250">
        <v>55.1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27.5</v>
      </c>
      <c r="W2250">
        <v>324.3</v>
      </c>
      <c r="X2250">
        <v>1014.7</v>
      </c>
      <c r="Y2250">
        <v>70.8</v>
      </c>
      <c r="Z2250">
        <v>6.8</v>
      </c>
      <c r="AA2250">
        <v>0</v>
      </c>
      <c r="AB2250">
        <v>0</v>
      </c>
      <c r="AC2250">
        <v>0</v>
      </c>
      <c r="AD2250">
        <v>0</v>
      </c>
      <c r="AE2250" t="s">
        <v>6821</v>
      </c>
      <c r="AF2250" t="s">
        <v>6822</v>
      </c>
      <c r="AG2250">
        <v>0.31</v>
      </c>
      <c r="AH2250" t="s">
        <v>36</v>
      </c>
      <c r="AI2250" t="s">
        <v>37</v>
      </c>
      <c r="AJ2250" t="s">
        <v>38</v>
      </c>
    </row>
    <row r="2251" spans="1:36" x14ac:dyDescent="0.25">
      <c r="A2251" t="s">
        <v>32</v>
      </c>
      <c r="B2251" t="s">
        <v>6823</v>
      </c>
      <c r="C2251">
        <f>YEAR(B2251)</f>
        <v>2006</v>
      </c>
      <c r="D2251">
        <v>60.9</v>
      </c>
      <c r="E2251">
        <v>44.7</v>
      </c>
      <c r="F2251">
        <v>53.9</v>
      </c>
      <c r="H2251" s="2">
        <f>IF(F2251-61.76&lt;=0,0,IF(F2251-61.76&lt;=1,1,2))</f>
        <v>0</v>
      </c>
      <c r="I2251">
        <v>60.9</v>
      </c>
      <c r="J2251">
        <v>39.799999999999997</v>
      </c>
      <c r="K2251">
        <v>53.4</v>
      </c>
      <c r="L2251">
        <v>41.3</v>
      </c>
      <c r="M2251">
        <v>62.6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15</v>
      </c>
      <c r="W2251">
        <v>173.8</v>
      </c>
      <c r="X2251">
        <v>1018.9</v>
      </c>
      <c r="Y2251">
        <v>58.3</v>
      </c>
      <c r="Z2251">
        <v>6.8</v>
      </c>
      <c r="AA2251">
        <v>0</v>
      </c>
      <c r="AB2251">
        <v>0</v>
      </c>
      <c r="AC2251">
        <v>0</v>
      </c>
      <c r="AD2251">
        <v>0</v>
      </c>
      <c r="AE2251" t="s">
        <v>6824</v>
      </c>
      <c r="AF2251" t="s">
        <v>6825</v>
      </c>
      <c r="AG2251">
        <v>0.35</v>
      </c>
      <c r="AH2251" t="s">
        <v>36</v>
      </c>
      <c r="AI2251" t="s">
        <v>37</v>
      </c>
      <c r="AJ2251" t="s">
        <v>38</v>
      </c>
    </row>
    <row r="2252" spans="1:36" x14ac:dyDescent="0.25">
      <c r="A2252" t="s">
        <v>32</v>
      </c>
      <c r="B2252" t="s">
        <v>6826</v>
      </c>
      <c r="C2252">
        <f>YEAR(B2252)</f>
        <v>2006</v>
      </c>
      <c r="D2252">
        <v>66.3</v>
      </c>
      <c r="E2252">
        <v>53.7</v>
      </c>
      <c r="F2252">
        <v>59.9</v>
      </c>
      <c r="H2252" s="2">
        <f>IF(F2252-61.76&lt;=0,0,IF(F2252-61.76&lt;=1,1,2))</f>
        <v>0</v>
      </c>
      <c r="I2252">
        <v>66.3</v>
      </c>
      <c r="J2252">
        <v>53.7</v>
      </c>
      <c r="K2252">
        <v>59.9</v>
      </c>
      <c r="L2252">
        <v>47.3</v>
      </c>
      <c r="M2252">
        <v>64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26.4</v>
      </c>
      <c r="W2252">
        <v>178</v>
      </c>
      <c r="X2252">
        <v>1012.1</v>
      </c>
      <c r="Y2252">
        <v>70.8</v>
      </c>
      <c r="Z2252">
        <v>6.8</v>
      </c>
      <c r="AA2252">
        <v>0</v>
      </c>
      <c r="AB2252">
        <v>0</v>
      </c>
      <c r="AC2252">
        <v>0</v>
      </c>
      <c r="AD2252">
        <v>0</v>
      </c>
      <c r="AE2252" t="s">
        <v>6827</v>
      </c>
      <c r="AF2252" t="s">
        <v>6828</v>
      </c>
      <c r="AG2252">
        <v>0.38</v>
      </c>
      <c r="AH2252" t="s">
        <v>36</v>
      </c>
      <c r="AI2252" t="s">
        <v>37</v>
      </c>
      <c r="AJ2252" t="s">
        <v>38</v>
      </c>
    </row>
    <row r="2253" spans="1:36" x14ac:dyDescent="0.25">
      <c r="A2253" t="s">
        <v>32</v>
      </c>
      <c r="B2253" t="s">
        <v>6829</v>
      </c>
      <c r="C2253">
        <f>YEAR(B2253)</f>
        <v>2006</v>
      </c>
      <c r="D2253">
        <v>62.7</v>
      </c>
      <c r="E2253">
        <v>50.1</v>
      </c>
      <c r="F2253">
        <v>57.9</v>
      </c>
      <c r="H2253" s="2">
        <f>IF(F2253-61.76&lt;=0,0,IF(F2253-61.76&lt;=1,1,2))</f>
        <v>0</v>
      </c>
      <c r="I2253">
        <v>62.7</v>
      </c>
      <c r="J2253">
        <v>50.1</v>
      </c>
      <c r="K2253">
        <v>57.9</v>
      </c>
      <c r="L2253">
        <v>46.8</v>
      </c>
      <c r="M2253">
        <v>66.8</v>
      </c>
      <c r="O2253">
        <v>0.311</v>
      </c>
      <c r="P2253">
        <v>100</v>
      </c>
      <c r="Q2253">
        <v>8.33</v>
      </c>
      <c r="R2253" t="s">
        <v>40</v>
      </c>
      <c r="S2253">
        <v>0</v>
      </c>
      <c r="T2253">
        <v>0</v>
      </c>
      <c r="U2253">
        <v>0</v>
      </c>
      <c r="V2253">
        <v>32.200000000000003</v>
      </c>
      <c r="W2253">
        <v>179</v>
      </c>
      <c r="X2253">
        <v>1001.1</v>
      </c>
      <c r="Y2253">
        <v>91.4</v>
      </c>
      <c r="Z2253">
        <v>6.5</v>
      </c>
      <c r="AA2253">
        <v>0</v>
      </c>
      <c r="AB2253">
        <v>0</v>
      </c>
      <c r="AC2253">
        <v>0</v>
      </c>
      <c r="AD2253">
        <v>0</v>
      </c>
      <c r="AE2253" t="s">
        <v>6830</v>
      </c>
      <c r="AF2253" t="s">
        <v>6831</v>
      </c>
      <c r="AG2253">
        <v>0.41</v>
      </c>
      <c r="AH2253" t="s">
        <v>43</v>
      </c>
      <c r="AI2253" t="s">
        <v>1063</v>
      </c>
      <c r="AJ2253" t="s">
        <v>40</v>
      </c>
    </row>
    <row r="2254" spans="1:36" x14ac:dyDescent="0.25">
      <c r="A2254" t="s">
        <v>32</v>
      </c>
      <c r="B2254" t="s">
        <v>6832</v>
      </c>
      <c r="C2254">
        <f>YEAR(B2254)</f>
        <v>2006</v>
      </c>
      <c r="D2254">
        <v>57.3</v>
      </c>
      <c r="E2254">
        <v>48.3</v>
      </c>
      <c r="F2254">
        <v>52</v>
      </c>
      <c r="H2254" s="2">
        <f>IF(F2254-61.76&lt;=0,0,IF(F2254-61.76&lt;=1,1,2))</f>
        <v>0</v>
      </c>
      <c r="I2254">
        <v>57.3</v>
      </c>
      <c r="J2254">
        <v>42.7</v>
      </c>
      <c r="K2254">
        <v>51.3</v>
      </c>
      <c r="L2254">
        <v>41.1</v>
      </c>
      <c r="M2254">
        <v>66.8</v>
      </c>
      <c r="O2254">
        <v>5.8999999999999997E-2</v>
      </c>
      <c r="P2254">
        <v>100</v>
      </c>
      <c r="Q2254">
        <v>8.33</v>
      </c>
      <c r="R2254" t="s">
        <v>40</v>
      </c>
      <c r="S2254">
        <v>0</v>
      </c>
      <c r="T2254">
        <v>0</v>
      </c>
      <c r="U2254">
        <v>0</v>
      </c>
      <c r="V2254">
        <v>28.9</v>
      </c>
      <c r="W2254">
        <v>187.3</v>
      </c>
      <c r="X2254">
        <v>998.9</v>
      </c>
      <c r="Y2254">
        <v>77.5</v>
      </c>
      <c r="Z2254">
        <v>6.8</v>
      </c>
      <c r="AA2254">
        <v>0</v>
      </c>
      <c r="AB2254">
        <v>0</v>
      </c>
      <c r="AC2254">
        <v>0</v>
      </c>
      <c r="AD2254">
        <v>0</v>
      </c>
      <c r="AE2254" t="s">
        <v>6833</v>
      </c>
      <c r="AF2254" t="s">
        <v>6834</v>
      </c>
      <c r="AG2254">
        <v>0.45</v>
      </c>
      <c r="AH2254" t="s">
        <v>56</v>
      </c>
      <c r="AI2254" t="s">
        <v>57</v>
      </c>
      <c r="AJ2254" t="s">
        <v>40</v>
      </c>
    </row>
    <row r="2255" spans="1:36" x14ac:dyDescent="0.25">
      <c r="A2255" t="s">
        <v>32</v>
      </c>
      <c r="B2255" t="s">
        <v>6835</v>
      </c>
      <c r="C2255">
        <f>YEAR(B2255)</f>
        <v>2006</v>
      </c>
      <c r="D2255">
        <v>57.3</v>
      </c>
      <c r="E2255">
        <v>46.5</v>
      </c>
      <c r="F2255">
        <v>51.7</v>
      </c>
      <c r="H2255" s="2">
        <f>IF(F2255-61.76&lt;=0,0,IF(F2255-61.76&lt;=1,1,2))</f>
        <v>0</v>
      </c>
      <c r="I2255">
        <v>57.3</v>
      </c>
      <c r="J2255">
        <v>40.799999999999997</v>
      </c>
      <c r="K2255">
        <v>50.3</v>
      </c>
      <c r="L2255">
        <v>42.9</v>
      </c>
      <c r="M2255">
        <v>72.2</v>
      </c>
      <c r="O2255">
        <v>3.9E-2</v>
      </c>
      <c r="P2255">
        <v>100</v>
      </c>
      <c r="Q2255">
        <v>4.17</v>
      </c>
      <c r="R2255" t="s">
        <v>40</v>
      </c>
      <c r="S2255">
        <v>0</v>
      </c>
      <c r="T2255">
        <v>0</v>
      </c>
      <c r="U2255">
        <v>0</v>
      </c>
      <c r="V2255">
        <v>20.8</v>
      </c>
      <c r="W2255">
        <v>276.60000000000002</v>
      </c>
      <c r="X2255">
        <v>1006.8</v>
      </c>
      <c r="Y2255">
        <v>72.900000000000006</v>
      </c>
      <c r="Z2255">
        <v>6.7</v>
      </c>
      <c r="AA2255">
        <v>0</v>
      </c>
      <c r="AB2255">
        <v>0</v>
      </c>
      <c r="AC2255">
        <v>0</v>
      </c>
      <c r="AD2255">
        <v>0</v>
      </c>
      <c r="AE2255" t="s">
        <v>6836</v>
      </c>
      <c r="AF2255" t="s">
        <v>6837</v>
      </c>
      <c r="AG2255">
        <v>0.48</v>
      </c>
      <c r="AH2255" t="s">
        <v>56</v>
      </c>
      <c r="AI2255" t="s">
        <v>78</v>
      </c>
      <c r="AJ2255" t="s">
        <v>40</v>
      </c>
    </row>
    <row r="2256" spans="1:36" x14ac:dyDescent="0.25">
      <c r="A2256" t="s">
        <v>32</v>
      </c>
      <c r="B2256" t="s">
        <v>6838</v>
      </c>
      <c r="C2256">
        <f>YEAR(B2256)</f>
        <v>2006</v>
      </c>
      <c r="D2256">
        <v>59.1</v>
      </c>
      <c r="E2256">
        <v>46.5</v>
      </c>
      <c r="F2256">
        <v>53.3</v>
      </c>
      <c r="H2256" s="2">
        <f>IF(F2256-61.76&lt;=0,0,IF(F2256-61.76&lt;=1,1,2))</f>
        <v>0</v>
      </c>
      <c r="I2256">
        <v>59.1</v>
      </c>
      <c r="J2256">
        <v>43</v>
      </c>
      <c r="K2256">
        <v>52.6</v>
      </c>
      <c r="L2256">
        <v>42.6</v>
      </c>
      <c r="M2256">
        <v>68.5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11.4</v>
      </c>
      <c r="W2256">
        <v>255.2</v>
      </c>
      <c r="X2256">
        <v>1016.5</v>
      </c>
      <c r="Y2256">
        <v>59.2</v>
      </c>
      <c r="Z2256">
        <v>6.8</v>
      </c>
      <c r="AA2256">
        <v>0</v>
      </c>
      <c r="AB2256">
        <v>0</v>
      </c>
      <c r="AC2256">
        <v>0</v>
      </c>
      <c r="AD2256">
        <v>0</v>
      </c>
      <c r="AE2256" t="s">
        <v>6839</v>
      </c>
      <c r="AF2256" t="s">
        <v>6840</v>
      </c>
      <c r="AG2256">
        <v>0.5</v>
      </c>
      <c r="AH2256" t="s">
        <v>36</v>
      </c>
      <c r="AI2256" t="s">
        <v>174</v>
      </c>
      <c r="AJ2256" t="s">
        <v>38</v>
      </c>
    </row>
    <row r="2257" spans="1:36" x14ac:dyDescent="0.25">
      <c r="A2257" t="s">
        <v>32</v>
      </c>
      <c r="B2257" t="s">
        <v>6841</v>
      </c>
      <c r="C2257">
        <f>YEAR(B2257)</f>
        <v>2006</v>
      </c>
      <c r="D2257">
        <v>59.1</v>
      </c>
      <c r="E2257">
        <v>48.3</v>
      </c>
      <c r="F2257">
        <v>54</v>
      </c>
      <c r="H2257" s="2">
        <f>IF(F2257-61.76&lt;=0,0,IF(F2257-61.76&lt;=1,1,2))</f>
        <v>0</v>
      </c>
      <c r="I2257">
        <v>59.1</v>
      </c>
      <c r="J2257">
        <v>44.7</v>
      </c>
      <c r="K2257">
        <v>53.6</v>
      </c>
      <c r="L2257">
        <v>43</v>
      </c>
      <c r="M2257">
        <v>66.900000000000006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16.100000000000001</v>
      </c>
      <c r="W2257">
        <v>291.3</v>
      </c>
      <c r="X2257">
        <v>1016.7</v>
      </c>
      <c r="Y2257">
        <v>58.3</v>
      </c>
      <c r="Z2257">
        <v>6.8</v>
      </c>
      <c r="AA2257">
        <v>0</v>
      </c>
      <c r="AB2257">
        <v>0</v>
      </c>
      <c r="AC2257">
        <v>0</v>
      </c>
      <c r="AD2257">
        <v>0</v>
      </c>
      <c r="AE2257" t="s">
        <v>6842</v>
      </c>
      <c r="AF2257" t="s">
        <v>6843</v>
      </c>
      <c r="AG2257">
        <v>0.55000000000000004</v>
      </c>
      <c r="AH2257" t="s">
        <v>36</v>
      </c>
      <c r="AI2257" t="s">
        <v>37</v>
      </c>
      <c r="AJ2257" t="s">
        <v>38</v>
      </c>
    </row>
    <row r="2258" spans="1:36" x14ac:dyDescent="0.25">
      <c r="A2258" t="s">
        <v>32</v>
      </c>
      <c r="B2258" t="s">
        <v>6844</v>
      </c>
      <c r="C2258">
        <f>YEAR(B2258)</f>
        <v>2006</v>
      </c>
      <c r="D2258">
        <v>59.1</v>
      </c>
      <c r="E2258">
        <v>44.7</v>
      </c>
      <c r="F2258">
        <v>52.4</v>
      </c>
      <c r="H2258" s="2">
        <f>IF(F2258-61.76&lt;=0,0,IF(F2258-61.76&lt;=1,1,2))</f>
        <v>0</v>
      </c>
      <c r="I2258">
        <v>59.1</v>
      </c>
      <c r="J2258">
        <v>40.299999999999997</v>
      </c>
      <c r="K2258">
        <v>51.6</v>
      </c>
      <c r="L2258">
        <v>43</v>
      </c>
      <c r="M2258">
        <v>70.900000000000006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11.4</v>
      </c>
      <c r="W2258">
        <v>111.5</v>
      </c>
      <c r="X2258">
        <v>1016.2</v>
      </c>
      <c r="Y2258">
        <v>32.5</v>
      </c>
      <c r="Z2258">
        <v>6.8</v>
      </c>
      <c r="AA2258">
        <v>0</v>
      </c>
      <c r="AB2258">
        <v>0</v>
      </c>
      <c r="AC2258">
        <v>0</v>
      </c>
      <c r="AD2258">
        <v>0</v>
      </c>
      <c r="AE2258" t="s">
        <v>6845</v>
      </c>
      <c r="AF2258" t="s">
        <v>6846</v>
      </c>
      <c r="AG2258">
        <v>0.57999999999999996</v>
      </c>
      <c r="AH2258" t="s">
        <v>36</v>
      </c>
      <c r="AI2258" t="s">
        <v>37</v>
      </c>
      <c r="AJ2258" t="s">
        <v>38</v>
      </c>
    </row>
    <row r="2259" spans="1:36" x14ac:dyDescent="0.25">
      <c r="A2259" t="s">
        <v>32</v>
      </c>
      <c r="B2259" t="s">
        <v>6847</v>
      </c>
      <c r="C2259">
        <f>YEAR(B2259)</f>
        <v>2006</v>
      </c>
      <c r="D2259">
        <v>62.7</v>
      </c>
      <c r="E2259">
        <v>46.5</v>
      </c>
      <c r="F2259">
        <v>55.4</v>
      </c>
      <c r="H2259" s="2">
        <f>IF(F2259-61.76&lt;=0,0,IF(F2259-61.76&lt;=1,1,2))</f>
        <v>0</v>
      </c>
      <c r="I2259">
        <v>62.7</v>
      </c>
      <c r="J2259">
        <v>43</v>
      </c>
      <c r="K2259">
        <v>54.8</v>
      </c>
      <c r="L2259">
        <v>45.8</v>
      </c>
      <c r="M2259">
        <v>70.7</v>
      </c>
      <c r="O2259">
        <v>3.9E-2</v>
      </c>
      <c r="P2259">
        <v>100</v>
      </c>
      <c r="Q2259">
        <v>4.17</v>
      </c>
      <c r="R2259" t="s">
        <v>40</v>
      </c>
      <c r="S2259">
        <v>0</v>
      </c>
      <c r="T2259">
        <v>0</v>
      </c>
      <c r="U2259">
        <v>0</v>
      </c>
      <c r="V2259">
        <v>19.5</v>
      </c>
      <c r="W2259">
        <v>127.4</v>
      </c>
      <c r="X2259">
        <v>1012.4</v>
      </c>
      <c r="Y2259">
        <v>75</v>
      </c>
      <c r="Z2259">
        <v>6.8</v>
      </c>
      <c r="AA2259">
        <v>0</v>
      </c>
      <c r="AB2259">
        <v>0</v>
      </c>
      <c r="AC2259">
        <v>0</v>
      </c>
      <c r="AD2259">
        <v>0</v>
      </c>
      <c r="AE2259" t="s">
        <v>6848</v>
      </c>
      <c r="AF2259" t="s">
        <v>6849</v>
      </c>
      <c r="AG2259">
        <v>0.62</v>
      </c>
      <c r="AH2259" t="s">
        <v>56</v>
      </c>
      <c r="AI2259" t="s">
        <v>78</v>
      </c>
      <c r="AJ2259" t="s">
        <v>40</v>
      </c>
    </row>
    <row r="2260" spans="1:36" x14ac:dyDescent="0.25">
      <c r="A2260" t="s">
        <v>32</v>
      </c>
      <c r="B2260" t="s">
        <v>6850</v>
      </c>
      <c r="C2260">
        <f>YEAR(B2260)</f>
        <v>2006</v>
      </c>
      <c r="D2260">
        <v>57.3</v>
      </c>
      <c r="E2260">
        <v>50.1</v>
      </c>
      <c r="F2260">
        <v>54.6</v>
      </c>
      <c r="H2260" s="2">
        <f>IF(F2260-61.76&lt;=0,0,IF(F2260-61.76&lt;=1,1,2))</f>
        <v>0</v>
      </c>
      <c r="I2260">
        <v>57.3</v>
      </c>
      <c r="J2260">
        <v>50.1</v>
      </c>
      <c r="K2260">
        <v>54.6</v>
      </c>
      <c r="L2260">
        <v>44.6</v>
      </c>
      <c r="M2260">
        <v>69.2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16.100000000000001</v>
      </c>
      <c r="W2260">
        <v>16.5</v>
      </c>
      <c r="X2260">
        <v>1014.7</v>
      </c>
      <c r="Y2260">
        <v>70.8</v>
      </c>
      <c r="Z2260">
        <v>6.8</v>
      </c>
      <c r="AA2260">
        <v>0</v>
      </c>
      <c r="AB2260">
        <v>0</v>
      </c>
      <c r="AC2260">
        <v>0</v>
      </c>
      <c r="AD2260">
        <v>0</v>
      </c>
      <c r="AE2260" t="s">
        <v>6851</v>
      </c>
      <c r="AF2260" t="s">
        <v>6852</v>
      </c>
      <c r="AG2260">
        <v>0.65</v>
      </c>
      <c r="AH2260" t="s">
        <v>36</v>
      </c>
      <c r="AI2260" t="s">
        <v>37</v>
      </c>
      <c r="AJ2260" t="s">
        <v>38</v>
      </c>
    </row>
    <row r="2261" spans="1:36" x14ac:dyDescent="0.25">
      <c r="A2261" t="s">
        <v>32</v>
      </c>
      <c r="B2261" t="s">
        <v>6853</v>
      </c>
      <c r="C2261">
        <f>YEAR(B2261)</f>
        <v>2006</v>
      </c>
      <c r="D2261">
        <v>68.099999999999994</v>
      </c>
      <c r="E2261">
        <v>50.1</v>
      </c>
      <c r="F2261">
        <v>59.7</v>
      </c>
      <c r="H2261" s="2">
        <f>IF(F2261-61.76&lt;=0,0,IF(F2261-61.76&lt;=1,1,2))</f>
        <v>0</v>
      </c>
      <c r="I2261">
        <v>68.099999999999994</v>
      </c>
      <c r="J2261">
        <v>50.1</v>
      </c>
      <c r="K2261">
        <v>59.7</v>
      </c>
      <c r="L2261">
        <v>49</v>
      </c>
      <c r="M2261">
        <v>68.900000000000006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35.6</v>
      </c>
      <c r="W2261">
        <v>217</v>
      </c>
      <c r="X2261">
        <v>1010.5</v>
      </c>
      <c r="Y2261">
        <v>64.2</v>
      </c>
      <c r="Z2261">
        <v>6.8</v>
      </c>
      <c r="AA2261">
        <v>0</v>
      </c>
      <c r="AB2261">
        <v>0</v>
      </c>
      <c r="AC2261">
        <v>0</v>
      </c>
      <c r="AD2261">
        <v>0</v>
      </c>
      <c r="AE2261" t="s">
        <v>6854</v>
      </c>
      <c r="AF2261" t="s">
        <v>6855</v>
      </c>
      <c r="AG2261">
        <v>0.69</v>
      </c>
      <c r="AH2261" t="s">
        <v>36</v>
      </c>
      <c r="AI2261" t="s">
        <v>37</v>
      </c>
      <c r="AJ2261" t="s">
        <v>344</v>
      </c>
    </row>
    <row r="2262" spans="1:36" x14ac:dyDescent="0.25">
      <c r="A2262" t="s">
        <v>32</v>
      </c>
      <c r="B2262" t="s">
        <v>6856</v>
      </c>
      <c r="C2262">
        <f>YEAR(B2262)</f>
        <v>2006</v>
      </c>
      <c r="D2262">
        <v>62.7</v>
      </c>
      <c r="E2262">
        <v>51.9</v>
      </c>
      <c r="F2262">
        <v>57.8</v>
      </c>
      <c r="H2262" s="2">
        <f>IF(F2262-61.76&lt;=0,0,IF(F2262-61.76&lt;=1,1,2))</f>
        <v>0</v>
      </c>
      <c r="I2262">
        <v>62.7</v>
      </c>
      <c r="J2262">
        <v>51.9</v>
      </c>
      <c r="K2262">
        <v>57.8</v>
      </c>
      <c r="L2262">
        <v>51.8</v>
      </c>
      <c r="M2262">
        <v>81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8.1</v>
      </c>
      <c r="W2262">
        <v>57.5</v>
      </c>
      <c r="X2262">
        <v>1014.8</v>
      </c>
      <c r="Y2262">
        <v>45.6</v>
      </c>
      <c r="Z2262">
        <v>6.5</v>
      </c>
      <c r="AA2262">
        <v>0</v>
      </c>
      <c r="AB2262">
        <v>0</v>
      </c>
      <c r="AC2262">
        <v>0</v>
      </c>
      <c r="AD2262">
        <v>0</v>
      </c>
      <c r="AE2262" t="s">
        <v>6857</v>
      </c>
      <c r="AF2262" t="s">
        <v>6858</v>
      </c>
      <c r="AG2262">
        <v>0.72</v>
      </c>
      <c r="AH2262" t="s">
        <v>36</v>
      </c>
      <c r="AI2262" t="s">
        <v>37</v>
      </c>
      <c r="AJ2262" t="s">
        <v>38</v>
      </c>
    </row>
    <row r="2263" spans="1:36" x14ac:dyDescent="0.25">
      <c r="A2263" t="s">
        <v>32</v>
      </c>
      <c r="B2263" t="s">
        <v>6859</v>
      </c>
      <c r="C2263">
        <f>YEAR(B2263)</f>
        <v>2006</v>
      </c>
      <c r="D2263">
        <v>73.5</v>
      </c>
      <c r="E2263">
        <v>51.9</v>
      </c>
      <c r="F2263">
        <v>63.5</v>
      </c>
      <c r="H2263" s="2">
        <f>IF(F2263-61.76&lt;=0,0,IF(F2263-61.76&lt;=1,1,2))</f>
        <v>2</v>
      </c>
      <c r="I2263">
        <v>73.5</v>
      </c>
      <c r="J2263">
        <v>51.9</v>
      </c>
      <c r="K2263">
        <v>63.5</v>
      </c>
      <c r="L2263">
        <v>49.4</v>
      </c>
      <c r="M2263">
        <v>64.7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27.5</v>
      </c>
      <c r="W2263">
        <v>167.4</v>
      </c>
      <c r="X2263">
        <v>1012.4</v>
      </c>
      <c r="Y2263">
        <v>90</v>
      </c>
      <c r="Z2263">
        <v>6.3</v>
      </c>
      <c r="AA2263">
        <v>0</v>
      </c>
      <c r="AB2263">
        <v>0</v>
      </c>
      <c r="AC2263">
        <v>0</v>
      </c>
      <c r="AD2263">
        <v>0</v>
      </c>
      <c r="AE2263" t="s">
        <v>6860</v>
      </c>
      <c r="AF2263" t="s">
        <v>6861</v>
      </c>
      <c r="AG2263">
        <v>0.75</v>
      </c>
      <c r="AH2263" t="s">
        <v>36</v>
      </c>
      <c r="AI2263" t="s">
        <v>37</v>
      </c>
      <c r="AJ2263" t="s">
        <v>38</v>
      </c>
    </row>
    <row r="2264" spans="1:36" x14ac:dyDescent="0.25">
      <c r="A2264" t="s">
        <v>32</v>
      </c>
      <c r="B2264" t="s">
        <v>6862</v>
      </c>
      <c r="C2264">
        <f>YEAR(B2264)</f>
        <v>2006</v>
      </c>
      <c r="D2264">
        <v>71.7</v>
      </c>
      <c r="E2264">
        <v>53.7</v>
      </c>
      <c r="F2264">
        <v>64.2</v>
      </c>
      <c r="H2264" s="2">
        <f>IF(F2264-61.76&lt;=0,0,IF(F2264-61.76&lt;=1,1,2))</f>
        <v>2</v>
      </c>
      <c r="I2264">
        <v>71.7</v>
      </c>
      <c r="J2264">
        <v>53.7</v>
      </c>
      <c r="K2264">
        <v>64.2</v>
      </c>
      <c r="L2264">
        <v>50.4</v>
      </c>
      <c r="M2264">
        <v>63.9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31.1</v>
      </c>
      <c r="W2264">
        <v>200.5</v>
      </c>
      <c r="X2264">
        <v>1007.9</v>
      </c>
      <c r="Y2264">
        <v>65.900000000000006</v>
      </c>
      <c r="Z2264">
        <v>6.5</v>
      </c>
      <c r="AA2264">
        <v>0</v>
      </c>
      <c r="AB2264">
        <v>0</v>
      </c>
      <c r="AC2264">
        <v>0</v>
      </c>
      <c r="AD2264">
        <v>0</v>
      </c>
      <c r="AE2264" t="s">
        <v>6863</v>
      </c>
      <c r="AF2264" t="s">
        <v>6864</v>
      </c>
      <c r="AG2264">
        <v>0.79</v>
      </c>
      <c r="AH2264" t="s">
        <v>36</v>
      </c>
      <c r="AI2264" t="s">
        <v>37</v>
      </c>
      <c r="AJ2264" t="s">
        <v>344</v>
      </c>
    </row>
    <row r="2265" spans="1:36" x14ac:dyDescent="0.25">
      <c r="A2265" t="s">
        <v>32</v>
      </c>
      <c r="B2265" t="s">
        <v>6865</v>
      </c>
      <c r="C2265">
        <f>YEAR(B2265)</f>
        <v>2006</v>
      </c>
      <c r="D2265">
        <v>64.5</v>
      </c>
      <c r="E2265">
        <v>51.9</v>
      </c>
      <c r="F2265">
        <v>57.1</v>
      </c>
      <c r="H2265" s="2">
        <f>IF(F2265-61.76&lt;=0,0,IF(F2265-61.76&lt;=1,1,2))</f>
        <v>0</v>
      </c>
      <c r="I2265">
        <v>64.5</v>
      </c>
      <c r="J2265">
        <v>51.9</v>
      </c>
      <c r="K2265">
        <v>57.1</v>
      </c>
      <c r="L2265">
        <v>47.7</v>
      </c>
      <c r="M2265">
        <v>71.5</v>
      </c>
      <c r="O2265">
        <v>0.11799999999999999</v>
      </c>
      <c r="P2265">
        <v>100</v>
      </c>
      <c r="Q2265">
        <v>4.17</v>
      </c>
      <c r="R2265" t="s">
        <v>40</v>
      </c>
      <c r="S2265">
        <v>0</v>
      </c>
      <c r="T2265">
        <v>0</v>
      </c>
      <c r="U2265">
        <v>0</v>
      </c>
      <c r="V2265">
        <v>20.8</v>
      </c>
      <c r="W2265">
        <v>258.5</v>
      </c>
      <c r="X2265">
        <v>1010.6</v>
      </c>
      <c r="Y2265">
        <v>47.4</v>
      </c>
      <c r="Z2265">
        <v>6.8</v>
      </c>
      <c r="AA2265">
        <v>0</v>
      </c>
      <c r="AB2265">
        <v>0</v>
      </c>
      <c r="AC2265">
        <v>0</v>
      </c>
      <c r="AD2265">
        <v>0</v>
      </c>
      <c r="AE2265" t="s">
        <v>6866</v>
      </c>
      <c r="AF2265" t="s">
        <v>6867</v>
      </c>
      <c r="AG2265">
        <v>0.83</v>
      </c>
      <c r="AH2265" t="s">
        <v>56</v>
      </c>
      <c r="AI2265" t="s">
        <v>61</v>
      </c>
      <c r="AJ2265" t="s">
        <v>40</v>
      </c>
    </row>
    <row r="2266" spans="1:36" x14ac:dyDescent="0.25">
      <c r="A2266" t="s">
        <v>32</v>
      </c>
      <c r="B2266" t="s">
        <v>6868</v>
      </c>
      <c r="C2266">
        <f>YEAR(B2266)</f>
        <v>2006</v>
      </c>
      <c r="D2266">
        <v>60.9</v>
      </c>
      <c r="E2266">
        <v>50.1</v>
      </c>
      <c r="F2266">
        <v>55.9</v>
      </c>
      <c r="H2266" s="2">
        <f>IF(F2266-61.76&lt;=0,0,IF(F2266-61.76&lt;=1,1,2))</f>
        <v>0</v>
      </c>
      <c r="I2266">
        <v>60.9</v>
      </c>
      <c r="J2266">
        <v>50.1</v>
      </c>
      <c r="K2266">
        <v>55.9</v>
      </c>
      <c r="L2266">
        <v>48.2</v>
      </c>
      <c r="M2266">
        <v>75.599999999999994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15</v>
      </c>
      <c r="W2266">
        <v>313.5</v>
      </c>
      <c r="X2266">
        <v>1013.9</v>
      </c>
      <c r="Y2266">
        <v>68.3</v>
      </c>
      <c r="Z2266">
        <v>6.8</v>
      </c>
      <c r="AA2266">
        <v>0</v>
      </c>
      <c r="AB2266">
        <v>0</v>
      </c>
      <c r="AC2266">
        <v>0</v>
      </c>
      <c r="AD2266">
        <v>0</v>
      </c>
      <c r="AE2266" t="s">
        <v>6869</v>
      </c>
      <c r="AF2266" t="s">
        <v>6870</v>
      </c>
      <c r="AG2266">
        <v>0.86</v>
      </c>
      <c r="AH2266" t="s">
        <v>36</v>
      </c>
      <c r="AI2266" t="s">
        <v>37</v>
      </c>
      <c r="AJ2266" t="s">
        <v>38</v>
      </c>
    </row>
    <row r="2267" spans="1:36" x14ac:dyDescent="0.25">
      <c r="A2267" t="s">
        <v>32</v>
      </c>
      <c r="B2267" t="s">
        <v>6871</v>
      </c>
      <c r="C2267">
        <f>YEAR(B2267)</f>
        <v>2006</v>
      </c>
      <c r="D2267">
        <v>57.3</v>
      </c>
      <c r="E2267">
        <v>53.7</v>
      </c>
      <c r="F2267">
        <v>55.4</v>
      </c>
      <c r="H2267" s="2">
        <f>IF(F2267-61.76&lt;=0,0,IF(F2267-61.76&lt;=1,1,2))</f>
        <v>0</v>
      </c>
      <c r="I2267">
        <v>57.3</v>
      </c>
      <c r="J2267">
        <v>53.7</v>
      </c>
      <c r="K2267">
        <v>55.4</v>
      </c>
      <c r="L2267">
        <v>45.4</v>
      </c>
      <c r="M2267">
        <v>69.2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10.3</v>
      </c>
      <c r="W2267">
        <v>350.9</v>
      </c>
      <c r="X2267">
        <v>1017.2</v>
      </c>
      <c r="Y2267">
        <v>90</v>
      </c>
      <c r="Z2267">
        <v>6.8</v>
      </c>
      <c r="AA2267">
        <v>0</v>
      </c>
      <c r="AB2267">
        <v>0</v>
      </c>
      <c r="AC2267">
        <v>0</v>
      </c>
      <c r="AD2267">
        <v>0</v>
      </c>
      <c r="AE2267" t="s">
        <v>6872</v>
      </c>
      <c r="AF2267" t="s">
        <v>6873</v>
      </c>
      <c r="AG2267">
        <v>0.9</v>
      </c>
      <c r="AH2267" t="s">
        <v>36</v>
      </c>
      <c r="AI2267" t="s">
        <v>37</v>
      </c>
      <c r="AJ2267" t="s">
        <v>38</v>
      </c>
    </row>
    <row r="2268" spans="1:36" x14ac:dyDescent="0.25">
      <c r="A2268" t="s">
        <v>32</v>
      </c>
      <c r="B2268" t="s">
        <v>6874</v>
      </c>
      <c r="C2268">
        <f>YEAR(B2268)</f>
        <v>2006</v>
      </c>
      <c r="D2268">
        <v>59.1</v>
      </c>
      <c r="E2268">
        <v>51.9</v>
      </c>
      <c r="F2268">
        <v>55.6</v>
      </c>
      <c r="H2268" s="2">
        <f>IF(F2268-61.76&lt;=0,0,IF(F2268-61.76&lt;=1,1,2))</f>
        <v>0</v>
      </c>
      <c r="I2268">
        <v>59.1</v>
      </c>
      <c r="J2268">
        <v>51.9</v>
      </c>
      <c r="K2268">
        <v>55.6</v>
      </c>
      <c r="L2268">
        <v>43.7</v>
      </c>
      <c r="M2268">
        <v>64.7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16.100000000000001</v>
      </c>
      <c r="W2268">
        <v>311.7</v>
      </c>
      <c r="X2268">
        <v>1017.7</v>
      </c>
      <c r="Y2268">
        <v>51.7</v>
      </c>
      <c r="Z2268">
        <v>6.8</v>
      </c>
      <c r="AA2268">
        <v>0</v>
      </c>
      <c r="AB2268">
        <v>0</v>
      </c>
      <c r="AC2268">
        <v>0</v>
      </c>
      <c r="AD2268">
        <v>0</v>
      </c>
      <c r="AE2268" t="s">
        <v>6875</v>
      </c>
      <c r="AF2268" t="s">
        <v>6876</v>
      </c>
      <c r="AG2268">
        <v>0.93</v>
      </c>
      <c r="AH2268" t="s">
        <v>36</v>
      </c>
      <c r="AI2268" t="s">
        <v>37</v>
      </c>
      <c r="AJ2268" t="s">
        <v>38</v>
      </c>
    </row>
    <row r="2269" spans="1:36" x14ac:dyDescent="0.25">
      <c r="A2269" t="s">
        <v>32</v>
      </c>
      <c r="B2269" t="s">
        <v>6877</v>
      </c>
      <c r="C2269">
        <f>YEAR(B2269)</f>
        <v>2006</v>
      </c>
      <c r="D2269">
        <v>66.3</v>
      </c>
      <c r="E2269">
        <v>46.5</v>
      </c>
      <c r="F2269">
        <v>56.9</v>
      </c>
      <c r="H2269" s="2">
        <f>IF(F2269-61.76&lt;=0,0,IF(F2269-61.76&lt;=1,1,2))</f>
        <v>0</v>
      </c>
      <c r="I2269">
        <v>66.3</v>
      </c>
      <c r="J2269">
        <v>41.6</v>
      </c>
      <c r="K2269">
        <v>55.7</v>
      </c>
      <c r="L2269">
        <v>40</v>
      </c>
      <c r="M2269">
        <v>55.7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10.3</v>
      </c>
      <c r="W2269">
        <v>179.6</v>
      </c>
      <c r="X2269">
        <v>1015.7</v>
      </c>
      <c r="Y2269">
        <v>34.299999999999997</v>
      </c>
      <c r="Z2269">
        <v>6.6</v>
      </c>
      <c r="AA2269">
        <v>0</v>
      </c>
      <c r="AB2269">
        <v>0</v>
      </c>
      <c r="AC2269">
        <v>0</v>
      </c>
      <c r="AD2269">
        <v>0</v>
      </c>
      <c r="AE2269" t="s">
        <v>6878</v>
      </c>
      <c r="AF2269" t="s">
        <v>6879</v>
      </c>
      <c r="AG2269">
        <v>0.96</v>
      </c>
      <c r="AH2269" t="s">
        <v>36</v>
      </c>
      <c r="AI2269" t="s">
        <v>37</v>
      </c>
      <c r="AJ2269" t="s">
        <v>38</v>
      </c>
    </row>
    <row r="2270" spans="1:36" x14ac:dyDescent="0.25">
      <c r="A2270" t="s">
        <v>32</v>
      </c>
      <c r="B2270" t="s">
        <v>6880</v>
      </c>
      <c r="C2270">
        <f>YEAR(B2270)</f>
        <v>2006</v>
      </c>
      <c r="D2270">
        <v>68.099999999999994</v>
      </c>
      <c r="E2270">
        <v>53.7</v>
      </c>
      <c r="F2270">
        <v>60</v>
      </c>
      <c r="H2270" s="2">
        <f>IF(F2270-61.76&lt;=0,0,IF(F2270-61.76&lt;=1,1,2))</f>
        <v>0</v>
      </c>
      <c r="I2270">
        <v>68.099999999999994</v>
      </c>
      <c r="J2270">
        <v>53.7</v>
      </c>
      <c r="K2270">
        <v>60</v>
      </c>
      <c r="L2270">
        <v>48.1</v>
      </c>
      <c r="M2270">
        <v>65.3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20.8</v>
      </c>
      <c r="W2270">
        <v>169.5</v>
      </c>
      <c r="X2270">
        <v>1014.7</v>
      </c>
      <c r="Y2270">
        <v>53.3</v>
      </c>
      <c r="Z2270">
        <v>6.8</v>
      </c>
      <c r="AA2270">
        <v>0</v>
      </c>
      <c r="AB2270">
        <v>0</v>
      </c>
      <c r="AC2270">
        <v>0</v>
      </c>
      <c r="AD2270">
        <v>0</v>
      </c>
      <c r="AE2270" t="s">
        <v>6881</v>
      </c>
      <c r="AF2270" t="s">
        <v>6882</v>
      </c>
      <c r="AG2270">
        <v>0</v>
      </c>
      <c r="AH2270" t="s">
        <v>36</v>
      </c>
      <c r="AI2270" t="s">
        <v>174</v>
      </c>
      <c r="AJ2270" t="s">
        <v>38</v>
      </c>
    </row>
    <row r="2271" spans="1:36" x14ac:dyDescent="0.25">
      <c r="A2271" t="s">
        <v>32</v>
      </c>
      <c r="B2271" t="s">
        <v>6883</v>
      </c>
      <c r="C2271">
        <f>YEAR(B2271)</f>
        <v>2006</v>
      </c>
      <c r="D2271">
        <v>64.5</v>
      </c>
      <c r="E2271">
        <v>57.3</v>
      </c>
      <c r="F2271">
        <v>60.8</v>
      </c>
      <c r="H2271" s="2">
        <f>IF(F2271-61.76&lt;=0,0,IF(F2271-61.76&lt;=1,1,2))</f>
        <v>0</v>
      </c>
      <c r="I2271">
        <v>64.5</v>
      </c>
      <c r="J2271">
        <v>57.3</v>
      </c>
      <c r="K2271">
        <v>60.8</v>
      </c>
      <c r="L2271">
        <v>52.1</v>
      </c>
      <c r="M2271">
        <v>73.400000000000006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20.8</v>
      </c>
      <c r="W2271">
        <v>172.7</v>
      </c>
      <c r="X2271">
        <v>1014.6</v>
      </c>
      <c r="Y2271">
        <v>76.7</v>
      </c>
      <c r="Z2271">
        <v>6.8</v>
      </c>
      <c r="AA2271">
        <v>0</v>
      </c>
      <c r="AB2271">
        <v>0</v>
      </c>
      <c r="AC2271">
        <v>0</v>
      </c>
      <c r="AD2271">
        <v>0</v>
      </c>
      <c r="AE2271" t="s">
        <v>6884</v>
      </c>
      <c r="AF2271" t="s">
        <v>6885</v>
      </c>
      <c r="AG2271">
        <v>0.03</v>
      </c>
      <c r="AH2271" t="s">
        <v>36</v>
      </c>
      <c r="AI2271" t="s">
        <v>37</v>
      </c>
      <c r="AJ2271" t="s">
        <v>38</v>
      </c>
    </row>
    <row r="2272" spans="1:36" x14ac:dyDescent="0.25">
      <c r="A2272" t="s">
        <v>32</v>
      </c>
      <c r="B2272" t="s">
        <v>6886</v>
      </c>
      <c r="C2272">
        <f>YEAR(B2272)</f>
        <v>2006</v>
      </c>
      <c r="D2272">
        <v>64.5</v>
      </c>
      <c r="E2272">
        <v>51.9</v>
      </c>
      <c r="F2272">
        <v>59</v>
      </c>
      <c r="H2272" s="2">
        <f>IF(F2272-61.76&lt;=0,0,IF(F2272-61.76&lt;=1,1,2))</f>
        <v>0</v>
      </c>
      <c r="I2272">
        <v>64.5</v>
      </c>
      <c r="J2272">
        <v>51.9</v>
      </c>
      <c r="K2272">
        <v>59</v>
      </c>
      <c r="L2272">
        <v>49.7</v>
      </c>
      <c r="M2272">
        <v>72.400000000000006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15</v>
      </c>
      <c r="W2272">
        <v>306.60000000000002</v>
      </c>
      <c r="X2272">
        <v>1016.8</v>
      </c>
      <c r="Y2272">
        <v>31</v>
      </c>
      <c r="Z2272">
        <v>6.7</v>
      </c>
      <c r="AA2272">
        <v>0</v>
      </c>
      <c r="AB2272">
        <v>0</v>
      </c>
      <c r="AC2272">
        <v>0</v>
      </c>
      <c r="AD2272">
        <v>0</v>
      </c>
      <c r="AE2272" t="s">
        <v>6887</v>
      </c>
      <c r="AF2272" t="s">
        <v>6888</v>
      </c>
      <c r="AG2272">
        <v>0.06</v>
      </c>
      <c r="AH2272" t="s">
        <v>36</v>
      </c>
      <c r="AI2272" t="s">
        <v>37</v>
      </c>
      <c r="AJ2272" t="s">
        <v>38</v>
      </c>
    </row>
    <row r="2273" spans="1:36" x14ac:dyDescent="0.25">
      <c r="A2273" t="s">
        <v>32</v>
      </c>
      <c r="B2273" t="s">
        <v>6889</v>
      </c>
      <c r="C2273">
        <f>YEAR(B2273)</f>
        <v>2006</v>
      </c>
      <c r="D2273">
        <v>64.5</v>
      </c>
      <c r="E2273">
        <v>48.3</v>
      </c>
      <c r="F2273">
        <v>57.2</v>
      </c>
      <c r="H2273" s="2">
        <f>IF(F2273-61.76&lt;=0,0,IF(F2273-61.76&lt;=1,1,2))</f>
        <v>0</v>
      </c>
      <c r="I2273">
        <v>64.5</v>
      </c>
      <c r="J2273">
        <v>44.2</v>
      </c>
      <c r="K2273">
        <v>56.8</v>
      </c>
      <c r="L2273">
        <v>42.5</v>
      </c>
      <c r="M2273">
        <v>58.8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20.8</v>
      </c>
      <c r="W2273">
        <v>287</v>
      </c>
      <c r="X2273">
        <v>1015.3</v>
      </c>
      <c r="Y2273">
        <v>30</v>
      </c>
      <c r="Z2273">
        <v>6.4</v>
      </c>
      <c r="AA2273">
        <v>0</v>
      </c>
      <c r="AB2273">
        <v>0</v>
      </c>
      <c r="AC2273">
        <v>0</v>
      </c>
      <c r="AD2273">
        <v>0</v>
      </c>
      <c r="AE2273" t="s">
        <v>6890</v>
      </c>
      <c r="AF2273" t="s">
        <v>6891</v>
      </c>
      <c r="AG2273">
        <v>0.1</v>
      </c>
      <c r="AH2273" t="s">
        <v>36</v>
      </c>
      <c r="AI2273" t="s">
        <v>37</v>
      </c>
      <c r="AJ2273" t="s">
        <v>38</v>
      </c>
    </row>
    <row r="2274" spans="1:36" x14ac:dyDescent="0.25">
      <c r="A2274" t="s">
        <v>32</v>
      </c>
      <c r="B2274" t="s">
        <v>6892</v>
      </c>
      <c r="C2274">
        <f>YEAR(B2274)</f>
        <v>2006</v>
      </c>
      <c r="D2274">
        <v>68.099999999999994</v>
      </c>
      <c r="E2274">
        <v>50.1</v>
      </c>
      <c r="F2274">
        <v>58.7</v>
      </c>
      <c r="H2274" s="2">
        <f>IF(F2274-61.76&lt;=0,0,IF(F2274-61.76&lt;=1,1,2))</f>
        <v>0</v>
      </c>
      <c r="I2274">
        <v>68.099999999999994</v>
      </c>
      <c r="J2274">
        <v>50.1</v>
      </c>
      <c r="K2274">
        <v>58.7</v>
      </c>
      <c r="L2274">
        <v>43.7</v>
      </c>
      <c r="M2274">
        <v>58.8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9.1999999999999993</v>
      </c>
      <c r="W2274">
        <v>182.5</v>
      </c>
      <c r="X2274">
        <v>1015</v>
      </c>
      <c r="Y2274">
        <v>0</v>
      </c>
      <c r="Z2274">
        <v>6.2</v>
      </c>
      <c r="AA2274">
        <v>0</v>
      </c>
      <c r="AB2274">
        <v>0</v>
      </c>
      <c r="AC2274">
        <v>0</v>
      </c>
      <c r="AD2274">
        <v>0</v>
      </c>
      <c r="AE2274" t="s">
        <v>6893</v>
      </c>
      <c r="AF2274" t="s">
        <v>6894</v>
      </c>
      <c r="AG2274">
        <v>0.13</v>
      </c>
      <c r="AH2274" t="s">
        <v>330</v>
      </c>
      <c r="AI2274" t="s">
        <v>37</v>
      </c>
      <c r="AJ2274" t="s">
        <v>331</v>
      </c>
    </row>
    <row r="2275" spans="1:36" x14ac:dyDescent="0.25">
      <c r="A2275" t="s">
        <v>32</v>
      </c>
      <c r="B2275" t="s">
        <v>6895</v>
      </c>
      <c r="C2275">
        <f>YEAR(B2275)</f>
        <v>2006</v>
      </c>
      <c r="D2275">
        <v>66.3</v>
      </c>
      <c r="E2275">
        <v>51.9</v>
      </c>
      <c r="F2275">
        <v>59.3</v>
      </c>
      <c r="H2275" s="2">
        <f>IF(F2275-61.76&lt;=0,0,IF(F2275-61.76&lt;=1,1,2))</f>
        <v>0</v>
      </c>
      <c r="I2275">
        <v>66.3</v>
      </c>
      <c r="J2275">
        <v>51.9</v>
      </c>
      <c r="K2275">
        <v>59.3</v>
      </c>
      <c r="L2275">
        <v>44.9</v>
      </c>
      <c r="M2275">
        <v>59.5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10.3</v>
      </c>
      <c r="W2275">
        <v>168.7</v>
      </c>
      <c r="X2275">
        <v>1008.7</v>
      </c>
      <c r="Y2275">
        <v>42.5</v>
      </c>
      <c r="Z2275">
        <v>6.4</v>
      </c>
      <c r="AA2275">
        <v>0</v>
      </c>
      <c r="AB2275">
        <v>0</v>
      </c>
      <c r="AC2275">
        <v>0</v>
      </c>
      <c r="AD2275">
        <v>0</v>
      </c>
      <c r="AE2275" t="s">
        <v>6896</v>
      </c>
      <c r="AF2275" t="s">
        <v>6897</v>
      </c>
      <c r="AG2275">
        <v>0.16</v>
      </c>
      <c r="AH2275" t="s">
        <v>36</v>
      </c>
      <c r="AI2275" t="s">
        <v>37</v>
      </c>
      <c r="AJ2275" t="s">
        <v>38</v>
      </c>
    </row>
    <row r="2276" spans="1:36" x14ac:dyDescent="0.25">
      <c r="A2276" t="s">
        <v>32</v>
      </c>
      <c r="B2276" t="s">
        <v>6898</v>
      </c>
      <c r="C2276">
        <f>YEAR(B2276)</f>
        <v>2006</v>
      </c>
      <c r="D2276">
        <v>62.7</v>
      </c>
      <c r="E2276">
        <v>53.7</v>
      </c>
      <c r="F2276">
        <v>58</v>
      </c>
      <c r="H2276" s="2">
        <f>IF(F2276-61.76&lt;=0,0,IF(F2276-61.76&lt;=1,1,2))</f>
        <v>0</v>
      </c>
      <c r="I2276">
        <v>62.7</v>
      </c>
      <c r="J2276">
        <v>53.7</v>
      </c>
      <c r="K2276">
        <v>58</v>
      </c>
      <c r="L2276">
        <v>49.8</v>
      </c>
      <c r="M2276">
        <v>74.900000000000006</v>
      </c>
      <c r="O2276">
        <v>3.9E-2</v>
      </c>
      <c r="P2276">
        <v>100</v>
      </c>
      <c r="Q2276">
        <v>4.17</v>
      </c>
      <c r="R2276" t="s">
        <v>40</v>
      </c>
      <c r="S2276">
        <v>0</v>
      </c>
      <c r="T2276">
        <v>0</v>
      </c>
      <c r="U2276">
        <v>0</v>
      </c>
      <c r="V2276">
        <v>20.8</v>
      </c>
      <c r="W2276">
        <v>302.8</v>
      </c>
      <c r="X2276">
        <v>1008.8</v>
      </c>
      <c r="Y2276">
        <v>71.7</v>
      </c>
      <c r="Z2276">
        <v>6.8</v>
      </c>
      <c r="AA2276">
        <v>0</v>
      </c>
      <c r="AB2276">
        <v>0</v>
      </c>
      <c r="AC2276">
        <v>0</v>
      </c>
      <c r="AD2276">
        <v>0</v>
      </c>
      <c r="AE2276" t="s">
        <v>6899</v>
      </c>
      <c r="AF2276" t="s">
        <v>6900</v>
      </c>
      <c r="AG2276">
        <v>0.19</v>
      </c>
      <c r="AH2276" t="s">
        <v>56</v>
      </c>
      <c r="AI2276" t="s">
        <v>137</v>
      </c>
      <c r="AJ2276" t="s">
        <v>40</v>
      </c>
    </row>
    <row r="2277" spans="1:36" x14ac:dyDescent="0.25">
      <c r="A2277" t="s">
        <v>32</v>
      </c>
      <c r="B2277" t="s">
        <v>6901</v>
      </c>
      <c r="C2277">
        <f>YEAR(B2277)</f>
        <v>2006</v>
      </c>
      <c r="D2277">
        <v>62.7</v>
      </c>
      <c r="E2277">
        <v>55.5</v>
      </c>
      <c r="F2277">
        <v>58.6</v>
      </c>
      <c r="H2277" s="2">
        <f>IF(F2277-61.76&lt;=0,0,IF(F2277-61.76&lt;=1,1,2))</f>
        <v>0</v>
      </c>
      <c r="I2277">
        <v>62.7</v>
      </c>
      <c r="J2277">
        <v>55.5</v>
      </c>
      <c r="K2277">
        <v>58.6</v>
      </c>
      <c r="L2277">
        <v>45.1</v>
      </c>
      <c r="M2277">
        <v>61.2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19.5</v>
      </c>
      <c r="W2277">
        <v>319.3</v>
      </c>
      <c r="X2277">
        <v>1013.4</v>
      </c>
      <c r="Y2277">
        <v>56.7</v>
      </c>
      <c r="Z2277">
        <v>6.7</v>
      </c>
      <c r="AA2277">
        <v>0</v>
      </c>
      <c r="AB2277">
        <v>0</v>
      </c>
      <c r="AC2277">
        <v>0</v>
      </c>
      <c r="AD2277">
        <v>0</v>
      </c>
      <c r="AE2277" t="s">
        <v>6902</v>
      </c>
      <c r="AF2277" t="s">
        <v>6903</v>
      </c>
      <c r="AG2277">
        <v>0.25</v>
      </c>
      <c r="AH2277" t="s">
        <v>36</v>
      </c>
      <c r="AI2277" t="s">
        <v>37</v>
      </c>
      <c r="AJ2277" t="s">
        <v>38</v>
      </c>
    </row>
    <row r="2278" spans="1:36" x14ac:dyDescent="0.25">
      <c r="A2278" t="s">
        <v>32</v>
      </c>
      <c r="B2278" t="s">
        <v>6904</v>
      </c>
      <c r="C2278">
        <f>YEAR(B2278)</f>
        <v>2006</v>
      </c>
      <c r="D2278">
        <v>64.5</v>
      </c>
      <c r="E2278">
        <v>48.3</v>
      </c>
      <c r="F2278">
        <v>57.3</v>
      </c>
      <c r="H2278" s="2">
        <f>IF(F2278-61.76&lt;=0,0,IF(F2278-61.76&lt;=1,1,2))</f>
        <v>0</v>
      </c>
      <c r="I2278">
        <v>64.5</v>
      </c>
      <c r="J2278">
        <v>43.8</v>
      </c>
      <c r="K2278">
        <v>56.6</v>
      </c>
      <c r="L2278">
        <v>41.6</v>
      </c>
      <c r="M2278">
        <v>57.2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20.8</v>
      </c>
      <c r="W2278">
        <v>158</v>
      </c>
      <c r="X2278">
        <v>1015.9</v>
      </c>
      <c r="Y2278">
        <v>0</v>
      </c>
      <c r="Z2278">
        <v>6.2</v>
      </c>
      <c r="AA2278">
        <v>0</v>
      </c>
      <c r="AB2278">
        <v>0</v>
      </c>
      <c r="AC2278">
        <v>0</v>
      </c>
      <c r="AD2278">
        <v>0</v>
      </c>
      <c r="AE2278" t="s">
        <v>6905</v>
      </c>
      <c r="AF2278" t="s">
        <v>6906</v>
      </c>
      <c r="AG2278">
        <v>0.26</v>
      </c>
      <c r="AH2278" t="s">
        <v>330</v>
      </c>
      <c r="AI2278" t="s">
        <v>37</v>
      </c>
      <c r="AJ2278" t="s">
        <v>331</v>
      </c>
    </row>
    <row r="2279" spans="1:36" x14ac:dyDescent="0.25">
      <c r="A2279" t="s">
        <v>32</v>
      </c>
      <c r="B2279" t="s">
        <v>6907</v>
      </c>
      <c r="C2279">
        <f>YEAR(B2279)</f>
        <v>2006</v>
      </c>
      <c r="D2279">
        <v>75.3</v>
      </c>
      <c r="E2279">
        <v>60.9</v>
      </c>
      <c r="F2279">
        <v>69.5</v>
      </c>
      <c r="H2279" s="2">
        <f>IF(F2279-61.76&lt;=0,0,IF(F2279-61.76&lt;=1,1,2))</f>
        <v>2</v>
      </c>
      <c r="I2279">
        <v>75.3</v>
      </c>
      <c r="J2279">
        <v>60.9</v>
      </c>
      <c r="K2279">
        <v>69.5</v>
      </c>
      <c r="L2279">
        <v>37.1</v>
      </c>
      <c r="M2279">
        <v>31.1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43.6</v>
      </c>
      <c r="W2279">
        <v>178.6</v>
      </c>
      <c r="X2279">
        <v>1008.7</v>
      </c>
      <c r="Y2279">
        <v>80.599999999999994</v>
      </c>
      <c r="Z2279">
        <v>5.9</v>
      </c>
      <c r="AA2279">
        <v>0</v>
      </c>
      <c r="AB2279">
        <v>0</v>
      </c>
      <c r="AC2279">
        <v>0</v>
      </c>
      <c r="AD2279">
        <v>0</v>
      </c>
      <c r="AE2279" t="s">
        <v>6908</v>
      </c>
      <c r="AF2279" t="s">
        <v>6909</v>
      </c>
      <c r="AG2279">
        <v>0.28999999999999998</v>
      </c>
      <c r="AH2279" t="s">
        <v>36</v>
      </c>
      <c r="AI2279" t="s">
        <v>37</v>
      </c>
      <c r="AJ2279" t="s">
        <v>344</v>
      </c>
    </row>
    <row r="2280" spans="1:36" x14ac:dyDescent="0.25">
      <c r="A2280" t="s">
        <v>32</v>
      </c>
      <c r="B2280" t="s">
        <v>6910</v>
      </c>
      <c r="C2280">
        <f>YEAR(B2280)</f>
        <v>2006</v>
      </c>
      <c r="D2280">
        <v>69.900000000000006</v>
      </c>
      <c r="E2280">
        <v>57.3</v>
      </c>
      <c r="F2280">
        <v>62.9</v>
      </c>
      <c r="H2280" s="2">
        <f>IF(F2280-61.76&lt;=0,0,IF(F2280-61.76&lt;=1,1,2))</f>
        <v>2</v>
      </c>
      <c r="I2280">
        <v>69.900000000000006</v>
      </c>
      <c r="J2280">
        <v>57.3</v>
      </c>
      <c r="K2280">
        <v>62.9</v>
      </c>
      <c r="L2280">
        <v>54</v>
      </c>
      <c r="M2280">
        <v>74.3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26.4</v>
      </c>
      <c r="W2280">
        <v>278.89999999999998</v>
      </c>
      <c r="X2280">
        <v>1009.7</v>
      </c>
      <c r="Y2280">
        <v>51.7</v>
      </c>
      <c r="Z2280">
        <v>4.8</v>
      </c>
      <c r="AA2280">
        <v>0</v>
      </c>
      <c r="AB2280">
        <v>0</v>
      </c>
      <c r="AC2280">
        <v>0</v>
      </c>
      <c r="AD2280">
        <v>0</v>
      </c>
      <c r="AE2280" t="s">
        <v>6911</v>
      </c>
      <c r="AF2280" t="s">
        <v>6912</v>
      </c>
      <c r="AG2280">
        <v>0.33</v>
      </c>
      <c r="AH2280" t="s">
        <v>36</v>
      </c>
      <c r="AI2280" t="s">
        <v>37</v>
      </c>
      <c r="AJ2280" t="s">
        <v>38</v>
      </c>
    </row>
    <row r="2281" spans="1:36" x14ac:dyDescent="0.25">
      <c r="A2281" t="s">
        <v>32</v>
      </c>
      <c r="B2281" t="s">
        <v>6913</v>
      </c>
      <c r="C2281">
        <f>YEAR(B2281)</f>
        <v>2006</v>
      </c>
      <c r="D2281">
        <v>62.7</v>
      </c>
      <c r="E2281">
        <v>57.3</v>
      </c>
      <c r="F2281">
        <v>59.5</v>
      </c>
      <c r="H2281" s="2">
        <f>IF(F2281-61.76&lt;=0,0,IF(F2281-61.76&lt;=1,1,2))</f>
        <v>0</v>
      </c>
      <c r="I2281">
        <v>62.7</v>
      </c>
      <c r="J2281">
        <v>57.3</v>
      </c>
      <c r="K2281">
        <v>59.5</v>
      </c>
      <c r="L2281">
        <v>50</v>
      </c>
      <c r="M2281">
        <v>71.5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20.8</v>
      </c>
      <c r="W2281">
        <v>315.5</v>
      </c>
      <c r="X2281">
        <v>1014.9</v>
      </c>
      <c r="Y2281">
        <v>50</v>
      </c>
      <c r="Z2281">
        <v>6.7</v>
      </c>
      <c r="AA2281">
        <v>0</v>
      </c>
      <c r="AB2281">
        <v>0</v>
      </c>
      <c r="AC2281">
        <v>0</v>
      </c>
      <c r="AD2281">
        <v>0</v>
      </c>
      <c r="AE2281" t="s">
        <v>6914</v>
      </c>
      <c r="AF2281" t="s">
        <v>6915</v>
      </c>
      <c r="AG2281">
        <v>0.36</v>
      </c>
      <c r="AH2281" t="s">
        <v>36</v>
      </c>
      <c r="AI2281" t="s">
        <v>37</v>
      </c>
      <c r="AJ2281" t="s">
        <v>38</v>
      </c>
    </row>
    <row r="2282" spans="1:36" x14ac:dyDescent="0.25">
      <c r="A2282" t="s">
        <v>32</v>
      </c>
      <c r="B2282" t="s">
        <v>6916</v>
      </c>
      <c r="C2282">
        <f>YEAR(B2282)</f>
        <v>2006</v>
      </c>
      <c r="D2282">
        <v>62.7</v>
      </c>
      <c r="E2282">
        <v>51.9</v>
      </c>
      <c r="F2282">
        <v>58.7</v>
      </c>
      <c r="H2282" s="2">
        <f>IF(F2282-61.76&lt;=0,0,IF(F2282-61.76&lt;=1,1,2))</f>
        <v>0</v>
      </c>
      <c r="I2282">
        <v>62.7</v>
      </c>
      <c r="J2282">
        <v>51.9</v>
      </c>
      <c r="K2282">
        <v>58.7</v>
      </c>
      <c r="L2282">
        <v>45.6</v>
      </c>
      <c r="M2282">
        <v>62.3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21.9</v>
      </c>
      <c r="W2282">
        <v>315.7</v>
      </c>
      <c r="X2282">
        <v>1018.4</v>
      </c>
      <c r="Y2282">
        <v>31.8</v>
      </c>
      <c r="Z2282">
        <v>6.8</v>
      </c>
      <c r="AA2282">
        <v>0</v>
      </c>
      <c r="AB2282">
        <v>0</v>
      </c>
      <c r="AC2282">
        <v>0</v>
      </c>
      <c r="AD2282">
        <v>0</v>
      </c>
      <c r="AE2282" t="s">
        <v>6917</v>
      </c>
      <c r="AF2282" t="s">
        <v>6918</v>
      </c>
      <c r="AG2282">
        <v>0.39</v>
      </c>
      <c r="AH2282" t="s">
        <v>36</v>
      </c>
      <c r="AI2282" t="s">
        <v>37</v>
      </c>
      <c r="AJ2282" t="s">
        <v>38</v>
      </c>
    </row>
    <row r="2283" spans="1:36" x14ac:dyDescent="0.25">
      <c r="A2283" t="s">
        <v>32</v>
      </c>
      <c r="B2283" t="s">
        <v>6919</v>
      </c>
      <c r="C2283">
        <f>YEAR(B2283)</f>
        <v>2006</v>
      </c>
      <c r="D2283">
        <v>71.7</v>
      </c>
      <c r="E2283">
        <v>50.1</v>
      </c>
      <c r="F2283">
        <v>59.7</v>
      </c>
      <c r="H2283" s="2">
        <f>IF(F2283-61.76&lt;=0,0,IF(F2283-61.76&lt;=1,1,2))</f>
        <v>0</v>
      </c>
      <c r="I2283">
        <v>71.7</v>
      </c>
      <c r="J2283">
        <v>50.1</v>
      </c>
      <c r="K2283">
        <v>59.7</v>
      </c>
      <c r="L2283">
        <v>40.200000000000003</v>
      </c>
      <c r="M2283">
        <v>51.1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17.2</v>
      </c>
      <c r="W2283">
        <v>171.7</v>
      </c>
      <c r="X2283">
        <v>1016.7</v>
      </c>
      <c r="Y2283">
        <v>60</v>
      </c>
      <c r="Z2283">
        <v>6.8</v>
      </c>
      <c r="AA2283">
        <v>0</v>
      </c>
      <c r="AB2283">
        <v>0</v>
      </c>
      <c r="AC2283">
        <v>0</v>
      </c>
      <c r="AD2283">
        <v>0</v>
      </c>
      <c r="AE2283" t="s">
        <v>6920</v>
      </c>
      <c r="AF2283" t="s">
        <v>6921</v>
      </c>
      <c r="AG2283">
        <v>0.42</v>
      </c>
      <c r="AH2283" t="s">
        <v>36</v>
      </c>
      <c r="AI2283" t="s">
        <v>37</v>
      </c>
      <c r="AJ2283" t="s">
        <v>38</v>
      </c>
    </row>
    <row r="2284" spans="1:36" x14ac:dyDescent="0.25">
      <c r="A2284" t="s">
        <v>32</v>
      </c>
      <c r="B2284" t="s">
        <v>6922</v>
      </c>
      <c r="C2284">
        <f>YEAR(B2284)</f>
        <v>2006</v>
      </c>
      <c r="D2284">
        <v>80.7</v>
      </c>
      <c r="E2284">
        <v>60.9</v>
      </c>
      <c r="F2284">
        <v>72.900000000000006</v>
      </c>
      <c r="H2284" s="2">
        <f>IF(F2284-61.76&lt;=0,0,IF(F2284-61.76&lt;=1,1,2))</f>
        <v>2</v>
      </c>
      <c r="I2284">
        <v>78.900000000000006</v>
      </c>
      <c r="J2284">
        <v>60.9</v>
      </c>
      <c r="K2284">
        <v>72.7</v>
      </c>
      <c r="L2284">
        <v>28.7</v>
      </c>
      <c r="M2284">
        <v>26.9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32.200000000000003</v>
      </c>
      <c r="W2284">
        <v>201.2</v>
      </c>
      <c r="X2284">
        <v>1007.6</v>
      </c>
      <c r="Y2284">
        <v>88.7</v>
      </c>
      <c r="Z2284">
        <v>6.7</v>
      </c>
      <c r="AA2284">
        <v>0</v>
      </c>
      <c r="AB2284">
        <v>0</v>
      </c>
      <c r="AC2284">
        <v>0</v>
      </c>
      <c r="AD2284">
        <v>0</v>
      </c>
      <c r="AE2284" t="s">
        <v>6923</v>
      </c>
      <c r="AF2284" t="s">
        <v>6924</v>
      </c>
      <c r="AG2284">
        <v>0.46</v>
      </c>
      <c r="AH2284" t="s">
        <v>36</v>
      </c>
      <c r="AI2284" t="s">
        <v>37</v>
      </c>
      <c r="AJ2284" t="s">
        <v>344</v>
      </c>
    </row>
    <row r="2285" spans="1:36" x14ac:dyDescent="0.25">
      <c r="A2285" t="s">
        <v>32</v>
      </c>
      <c r="B2285" t="s">
        <v>6925</v>
      </c>
      <c r="C2285">
        <f>YEAR(B2285)</f>
        <v>2006</v>
      </c>
      <c r="D2285">
        <v>62.7</v>
      </c>
      <c r="E2285">
        <v>50.1</v>
      </c>
      <c r="F2285">
        <v>58.2</v>
      </c>
      <c r="H2285" s="2">
        <f>IF(F2285-61.76&lt;=0,0,IF(F2285-61.76&lt;=1,1,2))</f>
        <v>0</v>
      </c>
      <c r="I2285">
        <v>62.7</v>
      </c>
      <c r="J2285">
        <v>50.1</v>
      </c>
      <c r="K2285">
        <v>58.2</v>
      </c>
      <c r="L2285">
        <v>48</v>
      </c>
      <c r="M2285">
        <v>69.599999999999994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13.9</v>
      </c>
      <c r="W2285">
        <v>324.3</v>
      </c>
      <c r="X2285">
        <v>1008.4</v>
      </c>
      <c r="Y2285">
        <v>64.099999999999994</v>
      </c>
      <c r="Z2285">
        <v>6.6</v>
      </c>
      <c r="AA2285">
        <v>0</v>
      </c>
      <c r="AB2285">
        <v>0</v>
      </c>
      <c r="AC2285">
        <v>0</v>
      </c>
      <c r="AD2285">
        <v>0</v>
      </c>
      <c r="AE2285" t="s">
        <v>6926</v>
      </c>
      <c r="AF2285" t="s">
        <v>6927</v>
      </c>
      <c r="AG2285">
        <v>0.5</v>
      </c>
      <c r="AH2285" t="s">
        <v>36</v>
      </c>
      <c r="AI2285" t="s">
        <v>37</v>
      </c>
      <c r="AJ2285" t="s">
        <v>38</v>
      </c>
    </row>
    <row r="2286" spans="1:36" x14ac:dyDescent="0.25">
      <c r="A2286" t="s">
        <v>32</v>
      </c>
      <c r="B2286" t="s">
        <v>6928</v>
      </c>
      <c r="C2286">
        <f>YEAR(B2286)</f>
        <v>2006</v>
      </c>
      <c r="D2286">
        <v>62.7</v>
      </c>
      <c r="E2286">
        <v>51.9</v>
      </c>
      <c r="F2286">
        <v>56.6</v>
      </c>
      <c r="H2286" s="2">
        <f>IF(F2286-61.76&lt;=0,0,IF(F2286-61.76&lt;=1,1,2))</f>
        <v>0</v>
      </c>
      <c r="I2286">
        <v>62.7</v>
      </c>
      <c r="J2286">
        <v>51.9</v>
      </c>
      <c r="K2286">
        <v>56.6</v>
      </c>
      <c r="L2286">
        <v>51</v>
      </c>
      <c r="M2286">
        <v>82.1</v>
      </c>
      <c r="O2286">
        <v>0.55900000000000005</v>
      </c>
      <c r="P2286">
        <v>100</v>
      </c>
      <c r="Q2286">
        <v>12.5</v>
      </c>
      <c r="R2286" t="s">
        <v>40</v>
      </c>
      <c r="S2286">
        <v>0</v>
      </c>
      <c r="T2286">
        <v>0</v>
      </c>
      <c r="U2286">
        <v>0</v>
      </c>
      <c r="V2286">
        <v>16.100000000000001</v>
      </c>
      <c r="W2286">
        <v>283.60000000000002</v>
      </c>
      <c r="X2286">
        <v>1009.7</v>
      </c>
      <c r="Y2286">
        <v>87</v>
      </c>
      <c r="Z2286">
        <v>6.7</v>
      </c>
      <c r="AA2286">
        <v>0</v>
      </c>
      <c r="AB2286">
        <v>0</v>
      </c>
      <c r="AC2286">
        <v>0</v>
      </c>
      <c r="AD2286">
        <v>0</v>
      </c>
      <c r="AE2286" t="s">
        <v>6929</v>
      </c>
      <c r="AF2286" t="s">
        <v>6930</v>
      </c>
      <c r="AG2286">
        <v>0.52</v>
      </c>
      <c r="AH2286" t="s">
        <v>56</v>
      </c>
      <c r="AI2286" t="s">
        <v>101</v>
      </c>
      <c r="AJ2286" t="s">
        <v>40</v>
      </c>
    </row>
    <row r="2287" spans="1:36" x14ac:dyDescent="0.25">
      <c r="A2287" t="s">
        <v>32</v>
      </c>
      <c r="B2287" t="s">
        <v>6931</v>
      </c>
      <c r="C2287">
        <f>YEAR(B2287)</f>
        <v>2006</v>
      </c>
      <c r="D2287">
        <v>64.5</v>
      </c>
      <c r="E2287">
        <v>50.1</v>
      </c>
      <c r="F2287">
        <v>58.8</v>
      </c>
      <c r="H2287" s="2">
        <f>IF(F2287-61.76&lt;=0,0,IF(F2287-61.76&lt;=1,1,2))</f>
        <v>0</v>
      </c>
      <c r="I2287">
        <v>64.5</v>
      </c>
      <c r="J2287">
        <v>50.1</v>
      </c>
      <c r="K2287">
        <v>58.8</v>
      </c>
      <c r="L2287">
        <v>46.2</v>
      </c>
      <c r="M2287">
        <v>65.900000000000006</v>
      </c>
      <c r="O2287">
        <v>1.0589999999999999</v>
      </c>
      <c r="P2287">
        <v>100</v>
      </c>
      <c r="Q2287">
        <v>8.33</v>
      </c>
      <c r="R2287" t="s">
        <v>40</v>
      </c>
      <c r="S2287">
        <v>0</v>
      </c>
      <c r="T2287">
        <v>0</v>
      </c>
      <c r="U2287">
        <v>0</v>
      </c>
      <c r="V2287">
        <v>32.200000000000003</v>
      </c>
      <c r="W2287">
        <v>301.7</v>
      </c>
      <c r="X2287">
        <v>1015.2</v>
      </c>
      <c r="Y2287">
        <v>67.099999999999994</v>
      </c>
      <c r="Z2287">
        <v>5.6</v>
      </c>
      <c r="AA2287">
        <v>0</v>
      </c>
      <c r="AB2287">
        <v>0</v>
      </c>
      <c r="AC2287">
        <v>0</v>
      </c>
      <c r="AD2287">
        <v>0</v>
      </c>
      <c r="AE2287" t="s">
        <v>6932</v>
      </c>
      <c r="AF2287" t="s">
        <v>6933</v>
      </c>
      <c r="AG2287">
        <v>0.56000000000000005</v>
      </c>
      <c r="AH2287" t="s">
        <v>56</v>
      </c>
      <c r="AI2287" t="s">
        <v>1166</v>
      </c>
      <c r="AJ2287" t="s">
        <v>40</v>
      </c>
    </row>
    <row r="2288" spans="1:36" x14ac:dyDescent="0.25">
      <c r="A2288" t="s">
        <v>32</v>
      </c>
      <c r="B2288" t="s">
        <v>6934</v>
      </c>
      <c r="C2288">
        <f>YEAR(B2288)</f>
        <v>2006</v>
      </c>
      <c r="D2288">
        <v>73.5</v>
      </c>
      <c r="E2288">
        <v>57.3</v>
      </c>
      <c r="F2288">
        <v>65.599999999999994</v>
      </c>
      <c r="H2288" s="2">
        <f>IF(F2288-61.76&lt;=0,0,IF(F2288-61.76&lt;=1,1,2))</f>
        <v>2</v>
      </c>
      <c r="I2288">
        <v>73.5</v>
      </c>
      <c r="J2288">
        <v>57.3</v>
      </c>
      <c r="K2288">
        <v>65.599999999999994</v>
      </c>
      <c r="L2288">
        <v>44.5</v>
      </c>
      <c r="M2288">
        <v>48.3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21.9</v>
      </c>
      <c r="W2288">
        <v>302.39999999999998</v>
      </c>
      <c r="X2288">
        <v>1016</v>
      </c>
      <c r="Y2288">
        <v>30</v>
      </c>
      <c r="Z2288">
        <v>6.4</v>
      </c>
      <c r="AA2288">
        <v>0</v>
      </c>
      <c r="AB2288">
        <v>0</v>
      </c>
      <c r="AC2288">
        <v>0</v>
      </c>
      <c r="AD2288">
        <v>0</v>
      </c>
      <c r="AE2288" t="s">
        <v>6935</v>
      </c>
      <c r="AF2288" t="s">
        <v>6936</v>
      </c>
      <c r="AG2288">
        <v>0.59</v>
      </c>
      <c r="AH2288" t="s">
        <v>36</v>
      </c>
      <c r="AI2288" t="s">
        <v>37</v>
      </c>
      <c r="AJ2288" t="s">
        <v>38</v>
      </c>
    </row>
    <row r="2289" spans="1:36" x14ac:dyDescent="0.25">
      <c r="A2289" t="s">
        <v>32</v>
      </c>
      <c r="B2289" t="s">
        <v>6937</v>
      </c>
      <c r="C2289">
        <f>YEAR(B2289)</f>
        <v>2006</v>
      </c>
      <c r="D2289">
        <v>69.900000000000006</v>
      </c>
      <c r="E2289">
        <v>57.3</v>
      </c>
      <c r="F2289">
        <v>63.4</v>
      </c>
      <c r="H2289" s="2">
        <f>IF(F2289-61.76&lt;=0,0,IF(F2289-61.76&lt;=1,1,2))</f>
        <v>2</v>
      </c>
      <c r="I2289">
        <v>69.900000000000006</v>
      </c>
      <c r="J2289">
        <v>57.3</v>
      </c>
      <c r="K2289">
        <v>63.4</v>
      </c>
      <c r="L2289">
        <v>46.9</v>
      </c>
      <c r="M2289">
        <v>55.9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16.100000000000001</v>
      </c>
      <c r="W2289">
        <v>196.4</v>
      </c>
      <c r="X2289">
        <v>1011.2</v>
      </c>
      <c r="Y2289">
        <v>46</v>
      </c>
      <c r="Z2289">
        <v>6.3</v>
      </c>
      <c r="AA2289">
        <v>0</v>
      </c>
      <c r="AB2289">
        <v>0</v>
      </c>
      <c r="AC2289">
        <v>0</v>
      </c>
      <c r="AD2289">
        <v>0</v>
      </c>
      <c r="AE2289" t="s">
        <v>6938</v>
      </c>
      <c r="AF2289" t="s">
        <v>6939</v>
      </c>
      <c r="AG2289">
        <v>0.63</v>
      </c>
      <c r="AH2289" t="s">
        <v>36</v>
      </c>
      <c r="AI2289" t="s">
        <v>37</v>
      </c>
      <c r="AJ2289" t="s">
        <v>38</v>
      </c>
    </row>
    <row r="2290" spans="1:36" x14ac:dyDescent="0.25">
      <c r="A2290" t="s">
        <v>32</v>
      </c>
      <c r="B2290" t="s">
        <v>6940</v>
      </c>
      <c r="C2290">
        <f>YEAR(B2290)</f>
        <v>2006</v>
      </c>
      <c r="D2290">
        <v>73.5</v>
      </c>
      <c r="E2290">
        <v>55.5</v>
      </c>
      <c r="F2290">
        <v>63.2</v>
      </c>
      <c r="H2290" s="2">
        <f>IF(F2290-61.76&lt;=0,0,IF(F2290-61.76&lt;=1,1,2))</f>
        <v>2</v>
      </c>
      <c r="I2290">
        <v>73.5</v>
      </c>
      <c r="J2290">
        <v>55.5</v>
      </c>
      <c r="K2290">
        <v>63.2</v>
      </c>
      <c r="L2290">
        <v>51.4</v>
      </c>
      <c r="M2290">
        <v>66.400000000000006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18.3</v>
      </c>
      <c r="W2290">
        <v>153.5</v>
      </c>
      <c r="X2290">
        <v>1010.9</v>
      </c>
      <c r="Y2290">
        <v>0</v>
      </c>
      <c r="Z2290">
        <v>6.2</v>
      </c>
      <c r="AA2290">
        <v>0</v>
      </c>
      <c r="AB2290">
        <v>0</v>
      </c>
      <c r="AC2290">
        <v>0</v>
      </c>
      <c r="AD2290">
        <v>0</v>
      </c>
      <c r="AE2290" t="s">
        <v>6941</v>
      </c>
      <c r="AF2290" t="s">
        <v>6942</v>
      </c>
      <c r="AG2290">
        <v>0.67</v>
      </c>
      <c r="AH2290" t="s">
        <v>330</v>
      </c>
      <c r="AI2290" t="s">
        <v>37</v>
      </c>
      <c r="AJ2290" t="s">
        <v>331</v>
      </c>
    </row>
    <row r="2291" spans="1:36" x14ac:dyDescent="0.25">
      <c r="A2291" t="s">
        <v>32</v>
      </c>
      <c r="B2291" t="s">
        <v>6943</v>
      </c>
      <c r="C2291">
        <f>YEAR(B2291)</f>
        <v>2006</v>
      </c>
      <c r="D2291">
        <v>78.900000000000006</v>
      </c>
      <c r="E2291">
        <v>59.1</v>
      </c>
      <c r="F2291">
        <v>69.599999999999994</v>
      </c>
      <c r="H2291" s="2">
        <f>IF(F2291-61.76&lt;=0,0,IF(F2291-61.76&lt;=1,1,2))</f>
        <v>2</v>
      </c>
      <c r="I2291">
        <v>78.900000000000006</v>
      </c>
      <c r="J2291">
        <v>59.1</v>
      </c>
      <c r="K2291">
        <v>69.599999999999994</v>
      </c>
      <c r="L2291">
        <v>39.4</v>
      </c>
      <c r="M2291">
        <v>41.8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21.9</v>
      </c>
      <c r="W2291">
        <v>164.3</v>
      </c>
      <c r="X2291">
        <v>1009.7</v>
      </c>
      <c r="Y2291">
        <v>100</v>
      </c>
      <c r="Z2291">
        <v>6.2</v>
      </c>
      <c r="AA2291">
        <v>0</v>
      </c>
      <c r="AB2291">
        <v>0</v>
      </c>
      <c r="AC2291">
        <v>0</v>
      </c>
      <c r="AD2291">
        <v>0</v>
      </c>
      <c r="AE2291" t="s">
        <v>6944</v>
      </c>
      <c r="AF2291" t="s">
        <v>6945</v>
      </c>
      <c r="AG2291">
        <v>0.7</v>
      </c>
      <c r="AH2291" t="s">
        <v>88</v>
      </c>
      <c r="AI2291" t="s">
        <v>89</v>
      </c>
      <c r="AJ2291" t="s">
        <v>90</v>
      </c>
    </row>
    <row r="2292" spans="1:36" x14ac:dyDescent="0.25">
      <c r="A2292" t="s">
        <v>32</v>
      </c>
      <c r="B2292" t="s">
        <v>6946</v>
      </c>
      <c r="C2292">
        <f>YEAR(B2292)</f>
        <v>2006</v>
      </c>
      <c r="D2292">
        <v>66.3</v>
      </c>
      <c r="E2292">
        <v>53.7</v>
      </c>
      <c r="F2292">
        <v>61.4</v>
      </c>
      <c r="H2292" s="2">
        <f>IF(F2292-61.76&lt;=0,0,IF(F2292-61.76&lt;=1,1,2))</f>
        <v>0</v>
      </c>
      <c r="I2292">
        <v>66.3</v>
      </c>
      <c r="J2292">
        <v>53.7</v>
      </c>
      <c r="K2292">
        <v>61.4</v>
      </c>
      <c r="L2292">
        <v>53.6</v>
      </c>
      <c r="M2292">
        <v>76.3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16.100000000000001</v>
      </c>
      <c r="W2292">
        <v>268.3</v>
      </c>
      <c r="X2292">
        <v>1012.8</v>
      </c>
      <c r="Y2292">
        <v>30</v>
      </c>
      <c r="Z2292">
        <v>6.5</v>
      </c>
      <c r="AA2292">
        <v>0</v>
      </c>
      <c r="AB2292">
        <v>0</v>
      </c>
      <c r="AC2292">
        <v>0</v>
      </c>
      <c r="AD2292">
        <v>0</v>
      </c>
      <c r="AE2292" t="s">
        <v>6947</v>
      </c>
      <c r="AF2292" t="s">
        <v>6948</v>
      </c>
      <c r="AG2292">
        <v>0.74</v>
      </c>
      <c r="AH2292" t="s">
        <v>36</v>
      </c>
      <c r="AI2292" t="s">
        <v>37</v>
      </c>
      <c r="AJ2292" t="s">
        <v>38</v>
      </c>
    </row>
    <row r="2293" spans="1:36" x14ac:dyDescent="0.25">
      <c r="A2293" t="s">
        <v>32</v>
      </c>
      <c r="B2293" t="s">
        <v>6949</v>
      </c>
      <c r="C2293">
        <f>YEAR(B2293)</f>
        <v>2006</v>
      </c>
      <c r="D2293">
        <v>66.3</v>
      </c>
      <c r="E2293">
        <v>55.5</v>
      </c>
      <c r="F2293">
        <v>61.4</v>
      </c>
      <c r="H2293" s="2">
        <f>IF(F2293-61.76&lt;=0,0,IF(F2293-61.76&lt;=1,1,2))</f>
        <v>0</v>
      </c>
      <c r="I2293">
        <v>66.3</v>
      </c>
      <c r="J2293">
        <v>55.5</v>
      </c>
      <c r="K2293">
        <v>61.4</v>
      </c>
      <c r="L2293">
        <v>55.1</v>
      </c>
      <c r="M2293">
        <v>80.5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9.1999999999999993</v>
      </c>
      <c r="W2293">
        <v>109.8</v>
      </c>
      <c r="X2293">
        <v>1013</v>
      </c>
      <c r="Y2293">
        <v>74.2</v>
      </c>
      <c r="Z2293">
        <v>6.8</v>
      </c>
      <c r="AA2293">
        <v>0</v>
      </c>
      <c r="AB2293">
        <v>0</v>
      </c>
      <c r="AC2293">
        <v>0</v>
      </c>
      <c r="AD2293">
        <v>0</v>
      </c>
      <c r="AE2293" t="s">
        <v>6950</v>
      </c>
      <c r="AF2293" t="s">
        <v>6951</v>
      </c>
      <c r="AG2293">
        <v>0.75</v>
      </c>
      <c r="AH2293" t="s">
        <v>36</v>
      </c>
      <c r="AI2293" t="s">
        <v>37</v>
      </c>
      <c r="AJ2293" t="s">
        <v>38</v>
      </c>
    </row>
    <row r="2294" spans="1:36" x14ac:dyDescent="0.25">
      <c r="A2294" t="s">
        <v>32</v>
      </c>
      <c r="B2294" t="s">
        <v>6952</v>
      </c>
      <c r="C2294">
        <f>YEAR(B2294)</f>
        <v>2006</v>
      </c>
      <c r="D2294">
        <v>66.3</v>
      </c>
      <c r="E2294">
        <v>59.1</v>
      </c>
      <c r="F2294">
        <v>62.8</v>
      </c>
      <c r="H2294" s="2">
        <f>IF(F2294-61.76&lt;=0,0,IF(F2294-61.76&lt;=1,1,2))</f>
        <v>2</v>
      </c>
      <c r="I2294">
        <v>66.3</v>
      </c>
      <c r="J2294">
        <v>59.1</v>
      </c>
      <c r="K2294">
        <v>62.8</v>
      </c>
      <c r="L2294">
        <v>56.6</v>
      </c>
      <c r="M2294">
        <v>80.599999999999994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15</v>
      </c>
      <c r="W2294">
        <v>327.10000000000002</v>
      </c>
      <c r="X2294">
        <v>1011.7</v>
      </c>
      <c r="Y2294">
        <v>63.3</v>
      </c>
      <c r="Z2294">
        <v>6.7</v>
      </c>
      <c r="AA2294">
        <v>0</v>
      </c>
      <c r="AB2294">
        <v>0</v>
      </c>
      <c r="AC2294">
        <v>0</v>
      </c>
      <c r="AD2294">
        <v>0</v>
      </c>
      <c r="AE2294" t="s">
        <v>6953</v>
      </c>
      <c r="AF2294" t="s">
        <v>6954</v>
      </c>
      <c r="AG2294">
        <v>0.81</v>
      </c>
      <c r="AH2294" t="s">
        <v>36</v>
      </c>
      <c r="AI2294" t="s">
        <v>37</v>
      </c>
      <c r="AJ2294" t="s">
        <v>38</v>
      </c>
    </row>
    <row r="2295" spans="1:36" x14ac:dyDescent="0.25">
      <c r="A2295" t="s">
        <v>32</v>
      </c>
      <c r="B2295" t="s">
        <v>6955</v>
      </c>
      <c r="C2295">
        <f>YEAR(B2295)</f>
        <v>2006</v>
      </c>
      <c r="D2295">
        <v>66.3</v>
      </c>
      <c r="E2295">
        <v>53.7</v>
      </c>
      <c r="F2295">
        <v>61.7</v>
      </c>
      <c r="H2295" s="2">
        <f>IF(F2295-61.76&lt;=0,0,IF(F2295-61.76&lt;=1,1,2))</f>
        <v>0</v>
      </c>
      <c r="I2295">
        <v>66.3</v>
      </c>
      <c r="J2295">
        <v>53.7</v>
      </c>
      <c r="K2295">
        <v>61.7</v>
      </c>
      <c r="L2295">
        <v>53</v>
      </c>
      <c r="M2295">
        <v>73.8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20.8</v>
      </c>
      <c r="W2295">
        <v>300</v>
      </c>
      <c r="X2295">
        <v>1011.9</v>
      </c>
      <c r="Y2295">
        <v>40.799999999999997</v>
      </c>
      <c r="Z2295">
        <v>6.8</v>
      </c>
      <c r="AA2295">
        <v>0</v>
      </c>
      <c r="AB2295">
        <v>0</v>
      </c>
      <c r="AC2295">
        <v>0</v>
      </c>
      <c r="AD2295">
        <v>0</v>
      </c>
      <c r="AE2295" t="s">
        <v>6956</v>
      </c>
      <c r="AF2295" t="s">
        <v>6957</v>
      </c>
      <c r="AG2295">
        <v>0.84</v>
      </c>
      <c r="AH2295" t="s">
        <v>36</v>
      </c>
      <c r="AI2295" t="s">
        <v>37</v>
      </c>
      <c r="AJ2295" t="s">
        <v>38</v>
      </c>
    </row>
    <row r="2296" spans="1:36" x14ac:dyDescent="0.25">
      <c r="A2296" t="s">
        <v>32</v>
      </c>
      <c r="B2296" t="s">
        <v>6958</v>
      </c>
      <c r="C2296">
        <f>YEAR(B2296)</f>
        <v>2006</v>
      </c>
      <c r="D2296">
        <v>69.900000000000006</v>
      </c>
      <c r="E2296">
        <v>62.7</v>
      </c>
      <c r="F2296">
        <v>65.8</v>
      </c>
      <c r="H2296" s="2">
        <f>IF(F2296-61.76&lt;=0,0,IF(F2296-61.76&lt;=1,1,2))</f>
        <v>2</v>
      </c>
      <c r="I2296">
        <v>69.900000000000006</v>
      </c>
      <c r="J2296">
        <v>62.7</v>
      </c>
      <c r="K2296">
        <v>65.8</v>
      </c>
      <c r="L2296">
        <v>48.8</v>
      </c>
      <c r="M2296">
        <v>54.6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23</v>
      </c>
      <c r="W2296">
        <v>305</v>
      </c>
      <c r="X2296">
        <v>1013.7</v>
      </c>
      <c r="Y2296">
        <v>34.799999999999997</v>
      </c>
      <c r="Z2296">
        <v>6.7</v>
      </c>
      <c r="AA2296">
        <v>0</v>
      </c>
      <c r="AB2296">
        <v>0</v>
      </c>
      <c r="AC2296">
        <v>0</v>
      </c>
      <c r="AD2296">
        <v>0</v>
      </c>
      <c r="AE2296" t="s">
        <v>6959</v>
      </c>
      <c r="AF2296" t="s">
        <v>6960</v>
      </c>
      <c r="AG2296">
        <v>0.88</v>
      </c>
      <c r="AH2296" t="s">
        <v>36</v>
      </c>
      <c r="AI2296" t="s">
        <v>37</v>
      </c>
      <c r="AJ2296" t="s">
        <v>38</v>
      </c>
    </row>
    <row r="2297" spans="1:36" x14ac:dyDescent="0.25">
      <c r="A2297" t="s">
        <v>32</v>
      </c>
      <c r="B2297" t="s">
        <v>6961</v>
      </c>
      <c r="C2297">
        <f>YEAR(B2297)</f>
        <v>2006</v>
      </c>
      <c r="D2297">
        <v>66.3</v>
      </c>
      <c r="E2297">
        <v>59.1</v>
      </c>
      <c r="F2297">
        <v>63.7</v>
      </c>
      <c r="H2297" s="2">
        <f>IF(F2297-61.76&lt;=0,0,IF(F2297-61.76&lt;=1,1,2))</f>
        <v>2</v>
      </c>
      <c r="I2297">
        <v>66.3</v>
      </c>
      <c r="J2297">
        <v>59.1</v>
      </c>
      <c r="K2297">
        <v>63.7</v>
      </c>
      <c r="L2297">
        <v>48.5</v>
      </c>
      <c r="M2297">
        <v>58.4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27.5</v>
      </c>
      <c r="W2297">
        <v>312.10000000000002</v>
      </c>
      <c r="X2297">
        <v>1016</v>
      </c>
      <c r="Y2297">
        <v>30</v>
      </c>
      <c r="Z2297">
        <v>6.8</v>
      </c>
      <c r="AA2297">
        <v>0</v>
      </c>
      <c r="AB2297">
        <v>0</v>
      </c>
      <c r="AC2297">
        <v>0</v>
      </c>
      <c r="AD2297">
        <v>0</v>
      </c>
      <c r="AE2297" t="s">
        <v>6962</v>
      </c>
      <c r="AF2297" t="s">
        <v>6963</v>
      </c>
      <c r="AG2297">
        <v>0.91</v>
      </c>
      <c r="AH2297" t="s">
        <v>36</v>
      </c>
      <c r="AI2297" t="s">
        <v>37</v>
      </c>
      <c r="AJ2297" t="s">
        <v>38</v>
      </c>
    </row>
    <row r="2298" spans="1:36" x14ac:dyDescent="0.25">
      <c r="A2298" t="s">
        <v>32</v>
      </c>
      <c r="B2298" t="s">
        <v>6964</v>
      </c>
      <c r="C2298">
        <f>YEAR(B2298)</f>
        <v>2006</v>
      </c>
      <c r="D2298">
        <v>64.5</v>
      </c>
      <c r="E2298">
        <v>57.3</v>
      </c>
      <c r="F2298">
        <v>61.2</v>
      </c>
      <c r="H2298" s="2">
        <f>IF(F2298-61.76&lt;=0,0,IF(F2298-61.76&lt;=1,1,2))</f>
        <v>0</v>
      </c>
      <c r="I2298">
        <v>64.5</v>
      </c>
      <c r="J2298">
        <v>57.3</v>
      </c>
      <c r="K2298">
        <v>61.2</v>
      </c>
      <c r="L2298">
        <v>46.1</v>
      </c>
      <c r="M2298">
        <v>57.9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17.2</v>
      </c>
      <c r="W2298">
        <v>318.10000000000002</v>
      </c>
      <c r="X2298">
        <v>1015.4</v>
      </c>
      <c r="Y2298">
        <v>30</v>
      </c>
      <c r="Z2298">
        <v>6.6</v>
      </c>
      <c r="AA2298">
        <v>0</v>
      </c>
      <c r="AB2298">
        <v>0</v>
      </c>
      <c r="AC2298">
        <v>0</v>
      </c>
      <c r="AD2298">
        <v>0</v>
      </c>
      <c r="AE2298" t="s">
        <v>6965</v>
      </c>
      <c r="AF2298" t="s">
        <v>6966</v>
      </c>
      <c r="AG2298">
        <v>0.95</v>
      </c>
      <c r="AH2298" t="s">
        <v>36</v>
      </c>
      <c r="AI2298" t="s">
        <v>37</v>
      </c>
      <c r="AJ2298" t="s">
        <v>38</v>
      </c>
    </row>
    <row r="2299" spans="1:36" x14ac:dyDescent="0.25">
      <c r="A2299" t="s">
        <v>32</v>
      </c>
      <c r="B2299" t="s">
        <v>6967</v>
      </c>
      <c r="C2299">
        <f>YEAR(B2299)</f>
        <v>2006</v>
      </c>
      <c r="D2299">
        <v>66.3</v>
      </c>
      <c r="E2299">
        <v>51.9</v>
      </c>
      <c r="F2299">
        <v>59.9</v>
      </c>
      <c r="H2299" s="2">
        <f>IF(F2299-61.76&lt;=0,0,IF(F2299-61.76&lt;=1,1,2))</f>
        <v>0</v>
      </c>
      <c r="I2299">
        <v>66.3</v>
      </c>
      <c r="J2299">
        <v>51.9</v>
      </c>
      <c r="K2299">
        <v>59.9</v>
      </c>
      <c r="L2299">
        <v>48.9</v>
      </c>
      <c r="M2299">
        <v>67.7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8.1</v>
      </c>
      <c r="W2299">
        <v>87.4</v>
      </c>
      <c r="X2299">
        <v>1012.1</v>
      </c>
      <c r="Y2299">
        <v>94.4</v>
      </c>
      <c r="Z2299">
        <v>6.4</v>
      </c>
      <c r="AA2299">
        <v>0</v>
      </c>
      <c r="AB2299">
        <v>0</v>
      </c>
      <c r="AC2299">
        <v>0</v>
      </c>
      <c r="AD2299">
        <v>0</v>
      </c>
      <c r="AE2299" t="s">
        <v>6968</v>
      </c>
      <c r="AF2299" t="s">
        <v>6969</v>
      </c>
      <c r="AG2299">
        <v>0</v>
      </c>
      <c r="AH2299" t="s">
        <v>88</v>
      </c>
      <c r="AI2299" t="s">
        <v>89</v>
      </c>
      <c r="AJ2299" t="s">
        <v>90</v>
      </c>
    </row>
    <row r="2300" spans="1:36" x14ac:dyDescent="0.25">
      <c r="A2300" t="s">
        <v>32</v>
      </c>
      <c r="B2300" t="s">
        <v>6970</v>
      </c>
      <c r="C2300">
        <f>YEAR(B2300)</f>
        <v>2006</v>
      </c>
      <c r="D2300">
        <v>68.099999999999994</v>
      </c>
      <c r="E2300">
        <v>59.1</v>
      </c>
      <c r="F2300">
        <v>62.5</v>
      </c>
      <c r="H2300" s="2">
        <f>IF(F2300-61.76&lt;=0,0,IF(F2300-61.76&lt;=1,1,2))</f>
        <v>1</v>
      </c>
      <c r="I2300">
        <v>68.099999999999994</v>
      </c>
      <c r="J2300">
        <v>59.1</v>
      </c>
      <c r="K2300">
        <v>62.5</v>
      </c>
      <c r="L2300">
        <v>56</v>
      </c>
      <c r="M2300">
        <v>79.900000000000006</v>
      </c>
      <c r="O2300">
        <v>0.11799999999999999</v>
      </c>
      <c r="P2300">
        <v>100</v>
      </c>
      <c r="Q2300">
        <v>8.33</v>
      </c>
      <c r="R2300" t="s">
        <v>40</v>
      </c>
      <c r="S2300">
        <v>0</v>
      </c>
      <c r="T2300">
        <v>0</v>
      </c>
      <c r="U2300">
        <v>0</v>
      </c>
      <c r="V2300">
        <v>17.2</v>
      </c>
      <c r="W2300">
        <v>48.8</v>
      </c>
      <c r="X2300">
        <v>1007</v>
      </c>
      <c r="Y2300">
        <v>91.7</v>
      </c>
      <c r="Z2300">
        <v>6.6</v>
      </c>
      <c r="AA2300">
        <v>0</v>
      </c>
      <c r="AB2300">
        <v>0</v>
      </c>
      <c r="AC2300">
        <v>0</v>
      </c>
      <c r="AD2300">
        <v>0</v>
      </c>
      <c r="AE2300" t="s">
        <v>6971</v>
      </c>
      <c r="AF2300" t="s">
        <v>6972</v>
      </c>
      <c r="AG2300">
        <v>0.02</v>
      </c>
      <c r="AH2300" t="s">
        <v>43</v>
      </c>
      <c r="AI2300" t="s">
        <v>3460</v>
      </c>
      <c r="AJ2300" t="s">
        <v>40</v>
      </c>
    </row>
    <row r="2301" spans="1:36" x14ac:dyDescent="0.25">
      <c r="A2301" t="s">
        <v>32</v>
      </c>
      <c r="B2301" t="s">
        <v>6973</v>
      </c>
      <c r="C2301">
        <f>YEAR(B2301)</f>
        <v>2006</v>
      </c>
      <c r="D2301">
        <v>66.3</v>
      </c>
      <c r="E2301">
        <v>57.3</v>
      </c>
      <c r="F2301">
        <v>62.2</v>
      </c>
      <c r="H2301" s="2">
        <f>IF(F2301-61.76&lt;=0,0,IF(F2301-61.76&lt;=1,1,2))</f>
        <v>1</v>
      </c>
      <c r="I2301">
        <v>66.3</v>
      </c>
      <c r="J2301">
        <v>57.3</v>
      </c>
      <c r="K2301">
        <v>62.2</v>
      </c>
      <c r="L2301">
        <v>55.6</v>
      </c>
      <c r="M2301">
        <v>79.3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11.4</v>
      </c>
      <c r="W2301">
        <v>6.9</v>
      </c>
      <c r="X2301">
        <v>1008.8</v>
      </c>
      <c r="Y2301">
        <v>50</v>
      </c>
      <c r="Z2301">
        <v>6.8</v>
      </c>
      <c r="AA2301">
        <v>0</v>
      </c>
      <c r="AB2301">
        <v>0</v>
      </c>
      <c r="AC2301">
        <v>0</v>
      </c>
      <c r="AD2301">
        <v>0</v>
      </c>
      <c r="AE2301" t="s">
        <v>6974</v>
      </c>
      <c r="AF2301" t="s">
        <v>6975</v>
      </c>
      <c r="AG2301">
        <v>0.05</v>
      </c>
      <c r="AH2301" t="s">
        <v>36</v>
      </c>
      <c r="AI2301" t="s">
        <v>37</v>
      </c>
      <c r="AJ2301" t="s">
        <v>38</v>
      </c>
    </row>
    <row r="2302" spans="1:36" x14ac:dyDescent="0.25">
      <c r="A2302" t="s">
        <v>32</v>
      </c>
      <c r="B2302" t="s">
        <v>6976</v>
      </c>
      <c r="C2302">
        <f>YEAR(B2302)</f>
        <v>2006</v>
      </c>
      <c r="D2302">
        <v>66.3</v>
      </c>
      <c r="E2302">
        <v>53.7</v>
      </c>
      <c r="F2302">
        <v>60.6</v>
      </c>
      <c r="H2302" s="2">
        <f>IF(F2302-61.76&lt;=0,0,IF(F2302-61.76&lt;=1,1,2))</f>
        <v>0</v>
      </c>
      <c r="I2302">
        <v>66.3</v>
      </c>
      <c r="J2302">
        <v>53.7</v>
      </c>
      <c r="K2302">
        <v>60.6</v>
      </c>
      <c r="L2302">
        <v>54.9</v>
      </c>
      <c r="M2302">
        <v>81.8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9.1999999999999993</v>
      </c>
      <c r="W2302">
        <v>110</v>
      </c>
      <c r="X2302">
        <v>1011.3</v>
      </c>
      <c r="Y2302">
        <v>56.7</v>
      </c>
      <c r="Z2302">
        <v>6.8</v>
      </c>
      <c r="AA2302">
        <v>0</v>
      </c>
      <c r="AB2302">
        <v>0</v>
      </c>
      <c r="AC2302">
        <v>0</v>
      </c>
      <c r="AD2302">
        <v>0</v>
      </c>
      <c r="AE2302" t="s">
        <v>6977</v>
      </c>
      <c r="AF2302" t="s">
        <v>6978</v>
      </c>
      <c r="AG2302">
        <v>0.08</v>
      </c>
      <c r="AH2302" t="s">
        <v>36</v>
      </c>
      <c r="AI2302" t="s">
        <v>37</v>
      </c>
      <c r="AJ2302" t="s">
        <v>38</v>
      </c>
    </row>
    <row r="2303" spans="1:36" x14ac:dyDescent="0.25">
      <c r="A2303" t="s">
        <v>32</v>
      </c>
      <c r="B2303" t="s">
        <v>6979</v>
      </c>
      <c r="C2303">
        <f>YEAR(B2303)</f>
        <v>2006</v>
      </c>
      <c r="D2303">
        <v>68.099999999999994</v>
      </c>
      <c r="E2303">
        <v>55.5</v>
      </c>
      <c r="F2303">
        <v>61.8</v>
      </c>
      <c r="H2303" s="2">
        <f>IF(F2303-61.76&lt;=0,0,IF(F2303-61.76&lt;=1,1,2))</f>
        <v>1</v>
      </c>
      <c r="I2303">
        <v>68.099999999999994</v>
      </c>
      <c r="J2303">
        <v>55.5</v>
      </c>
      <c r="K2303">
        <v>61.8</v>
      </c>
      <c r="L2303">
        <v>56.3</v>
      </c>
      <c r="M2303">
        <v>82.4</v>
      </c>
      <c r="O2303">
        <v>3.9E-2</v>
      </c>
      <c r="P2303">
        <v>100</v>
      </c>
      <c r="Q2303">
        <v>4.17</v>
      </c>
      <c r="R2303" t="s">
        <v>40</v>
      </c>
      <c r="S2303">
        <v>0</v>
      </c>
      <c r="T2303">
        <v>0</v>
      </c>
      <c r="U2303">
        <v>0</v>
      </c>
      <c r="V2303">
        <v>10.3</v>
      </c>
      <c r="W2303">
        <v>114.5</v>
      </c>
      <c r="X2303">
        <v>1014.3</v>
      </c>
      <c r="Y2303">
        <v>65</v>
      </c>
      <c r="Z2303">
        <v>6.8</v>
      </c>
      <c r="AA2303">
        <v>0</v>
      </c>
      <c r="AB2303">
        <v>0</v>
      </c>
      <c r="AC2303">
        <v>0</v>
      </c>
      <c r="AD2303">
        <v>0</v>
      </c>
      <c r="AE2303" t="s">
        <v>6980</v>
      </c>
      <c r="AF2303" t="s">
        <v>6981</v>
      </c>
      <c r="AG2303">
        <v>0.11</v>
      </c>
      <c r="AH2303" t="s">
        <v>56</v>
      </c>
      <c r="AI2303" t="s">
        <v>65</v>
      </c>
      <c r="AJ2303" t="s">
        <v>40</v>
      </c>
    </row>
    <row r="2304" spans="1:36" x14ac:dyDescent="0.25">
      <c r="A2304" t="s">
        <v>32</v>
      </c>
      <c r="B2304" t="s">
        <v>6982</v>
      </c>
      <c r="C2304">
        <f>YEAR(B2304)</f>
        <v>2006</v>
      </c>
      <c r="D2304">
        <v>66.3</v>
      </c>
      <c r="E2304">
        <v>59.1</v>
      </c>
      <c r="F2304">
        <v>61.8</v>
      </c>
      <c r="H2304" s="2">
        <f>IF(F2304-61.76&lt;=0,0,IF(F2304-61.76&lt;=1,1,2))</f>
        <v>1</v>
      </c>
      <c r="I2304">
        <v>66.3</v>
      </c>
      <c r="J2304">
        <v>59.1</v>
      </c>
      <c r="K2304">
        <v>61.8</v>
      </c>
      <c r="L2304">
        <v>53.8</v>
      </c>
      <c r="M2304">
        <v>76.2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12.8</v>
      </c>
      <c r="W2304">
        <v>333.8</v>
      </c>
      <c r="X2304">
        <v>1017.3</v>
      </c>
      <c r="Y2304">
        <v>60.8</v>
      </c>
      <c r="Z2304">
        <v>6.8</v>
      </c>
      <c r="AA2304">
        <v>0</v>
      </c>
      <c r="AB2304">
        <v>0</v>
      </c>
      <c r="AC2304">
        <v>0</v>
      </c>
      <c r="AD2304">
        <v>0</v>
      </c>
      <c r="AE2304" t="s">
        <v>6983</v>
      </c>
      <c r="AF2304" t="s">
        <v>6984</v>
      </c>
      <c r="AG2304">
        <v>0.15</v>
      </c>
      <c r="AH2304" t="s">
        <v>36</v>
      </c>
      <c r="AI2304" t="s">
        <v>37</v>
      </c>
      <c r="AJ2304" t="s">
        <v>38</v>
      </c>
    </row>
    <row r="2305" spans="1:36" x14ac:dyDescent="0.25">
      <c r="A2305" t="s">
        <v>32</v>
      </c>
      <c r="B2305" t="s">
        <v>6985</v>
      </c>
      <c r="C2305">
        <f>YEAR(B2305)</f>
        <v>2006</v>
      </c>
      <c r="D2305">
        <v>64.5</v>
      </c>
      <c r="E2305">
        <v>57.3</v>
      </c>
      <c r="F2305">
        <v>61.1</v>
      </c>
      <c r="H2305" s="2">
        <f>IF(F2305-61.76&lt;=0,0,IF(F2305-61.76&lt;=1,1,2))</f>
        <v>0</v>
      </c>
      <c r="I2305">
        <v>64.5</v>
      </c>
      <c r="J2305">
        <v>57.3</v>
      </c>
      <c r="K2305">
        <v>61.1</v>
      </c>
      <c r="L2305">
        <v>49.9</v>
      </c>
      <c r="M2305">
        <v>66.7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18.3</v>
      </c>
      <c r="W2305">
        <v>315.5</v>
      </c>
      <c r="X2305">
        <v>1017.2</v>
      </c>
      <c r="Y2305">
        <v>61.3</v>
      </c>
      <c r="Z2305">
        <v>6.8</v>
      </c>
      <c r="AA2305">
        <v>0</v>
      </c>
      <c r="AB2305">
        <v>0</v>
      </c>
      <c r="AC2305">
        <v>0</v>
      </c>
      <c r="AD2305">
        <v>0</v>
      </c>
      <c r="AE2305" t="s">
        <v>6986</v>
      </c>
      <c r="AF2305" t="s">
        <v>6987</v>
      </c>
      <c r="AG2305">
        <v>0.18</v>
      </c>
      <c r="AH2305" t="s">
        <v>36</v>
      </c>
      <c r="AI2305" t="s">
        <v>37</v>
      </c>
      <c r="AJ2305" t="s">
        <v>38</v>
      </c>
    </row>
    <row r="2306" spans="1:36" x14ac:dyDescent="0.25">
      <c r="A2306" t="s">
        <v>32</v>
      </c>
      <c r="B2306" t="s">
        <v>6988</v>
      </c>
      <c r="C2306">
        <f>YEAR(B2306)</f>
        <v>2006</v>
      </c>
      <c r="D2306">
        <v>62.7</v>
      </c>
      <c r="E2306">
        <v>59.1</v>
      </c>
      <c r="F2306">
        <v>59.6</v>
      </c>
      <c r="H2306" s="2">
        <f>IF(F2306-61.76&lt;=0,0,IF(F2306-61.76&lt;=1,1,2))</f>
        <v>0</v>
      </c>
      <c r="I2306">
        <v>62.7</v>
      </c>
      <c r="J2306">
        <v>59.1</v>
      </c>
      <c r="K2306">
        <v>59.6</v>
      </c>
      <c r="L2306">
        <v>47.6</v>
      </c>
      <c r="M2306">
        <v>64.599999999999994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19.5</v>
      </c>
      <c r="W2306">
        <v>320.5</v>
      </c>
      <c r="X2306">
        <v>1016.5</v>
      </c>
      <c r="Y2306">
        <v>79.2</v>
      </c>
      <c r="Z2306">
        <v>6.8</v>
      </c>
      <c r="AA2306">
        <v>0</v>
      </c>
      <c r="AB2306">
        <v>0</v>
      </c>
      <c r="AC2306">
        <v>0</v>
      </c>
      <c r="AD2306">
        <v>0</v>
      </c>
      <c r="AE2306" t="s">
        <v>6989</v>
      </c>
      <c r="AF2306" t="s">
        <v>6990</v>
      </c>
      <c r="AG2306">
        <v>0.21</v>
      </c>
      <c r="AH2306" t="s">
        <v>36</v>
      </c>
      <c r="AI2306" t="s">
        <v>37</v>
      </c>
      <c r="AJ2306" t="s">
        <v>38</v>
      </c>
    </row>
    <row r="2307" spans="1:36" x14ac:dyDescent="0.25">
      <c r="A2307" t="s">
        <v>32</v>
      </c>
      <c r="B2307" t="s">
        <v>6991</v>
      </c>
      <c r="C2307">
        <f>YEAR(B2307)</f>
        <v>2006</v>
      </c>
      <c r="D2307">
        <v>60.9</v>
      </c>
      <c r="E2307">
        <v>57.3</v>
      </c>
      <c r="F2307">
        <v>59</v>
      </c>
      <c r="H2307" s="2">
        <f>IF(F2307-61.76&lt;=0,0,IF(F2307-61.76&lt;=1,1,2))</f>
        <v>0</v>
      </c>
      <c r="I2307">
        <v>60.9</v>
      </c>
      <c r="J2307">
        <v>57.3</v>
      </c>
      <c r="K2307">
        <v>59</v>
      </c>
      <c r="L2307">
        <v>46.2</v>
      </c>
      <c r="M2307">
        <v>62.8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16.100000000000001</v>
      </c>
      <c r="W2307">
        <v>324.8</v>
      </c>
      <c r="X2307">
        <v>1015.2</v>
      </c>
      <c r="Y2307">
        <v>90</v>
      </c>
      <c r="Z2307">
        <v>6.8</v>
      </c>
      <c r="AA2307">
        <v>0</v>
      </c>
      <c r="AB2307">
        <v>0</v>
      </c>
      <c r="AC2307">
        <v>0</v>
      </c>
      <c r="AD2307">
        <v>0</v>
      </c>
      <c r="AE2307" t="s">
        <v>6992</v>
      </c>
      <c r="AF2307" t="s">
        <v>6993</v>
      </c>
      <c r="AG2307">
        <v>0.25</v>
      </c>
      <c r="AH2307" t="s">
        <v>36</v>
      </c>
      <c r="AI2307" t="s">
        <v>37</v>
      </c>
      <c r="AJ2307" t="s">
        <v>38</v>
      </c>
    </row>
    <row r="2308" spans="1:36" x14ac:dyDescent="0.25">
      <c r="A2308" t="s">
        <v>32</v>
      </c>
      <c r="B2308" t="s">
        <v>6994</v>
      </c>
      <c r="C2308">
        <f>YEAR(B2308)</f>
        <v>2006</v>
      </c>
      <c r="D2308">
        <v>62.7</v>
      </c>
      <c r="E2308">
        <v>53.7</v>
      </c>
      <c r="F2308">
        <v>59</v>
      </c>
      <c r="H2308" s="2">
        <f>IF(F2308-61.76&lt;=0,0,IF(F2308-61.76&lt;=1,1,2))</f>
        <v>0</v>
      </c>
      <c r="I2308">
        <v>62.7</v>
      </c>
      <c r="J2308">
        <v>53.7</v>
      </c>
      <c r="K2308">
        <v>59</v>
      </c>
      <c r="L2308">
        <v>46.3</v>
      </c>
      <c r="M2308">
        <v>63.1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15</v>
      </c>
      <c r="W2308">
        <v>319.89999999999998</v>
      </c>
      <c r="X2308">
        <v>1014.9</v>
      </c>
      <c r="Y2308">
        <v>73.3</v>
      </c>
      <c r="Z2308">
        <v>6.8</v>
      </c>
      <c r="AA2308">
        <v>0</v>
      </c>
      <c r="AB2308">
        <v>0</v>
      </c>
      <c r="AC2308">
        <v>0</v>
      </c>
      <c r="AD2308">
        <v>0</v>
      </c>
      <c r="AE2308" t="s">
        <v>6995</v>
      </c>
      <c r="AF2308" t="s">
        <v>6996</v>
      </c>
      <c r="AG2308">
        <v>0.28000000000000003</v>
      </c>
      <c r="AH2308" t="s">
        <v>36</v>
      </c>
      <c r="AI2308" t="s">
        <v>37</v>
      </c>
      <c r="AJ2308" t="s">
        <v>38</v>
      </c>
    </row>
    <row r="2309" spans="1:36" x14ac:dyDescent="0.25">
      <c r="A2309" t="s">
        <v>32</v>
      </c>
      <c r="B2309" t="s">
        <v>6997</v>
      </c>
      <c r="C2309">
        <f>YEAR(B2309)</f>
        <v>2006</v>
      </c>
      <c r="D2309">
        <v>66.3</v>
      </c>
      <c r="E2309">
        <v>53.7</v>
      </c>
      <c r="F2309">
        <v>59.9</v>
      </c>
      <c r="H2309" s="2">
        <f>IF(F2309-61.76&lt;=0,0,IF(F2309-61.76&lt;=1,1,2))</f>
        <v>0</v>
      </c>
      <c r="I2309">
        <v>66.3</v>
      </c>
      <c r="J2309">
        <v>53.7</v>
      </c>
      <c r="K2309">
        <v>59.9</v>
      </c>
      <c r="L2309">
        <v>46.7</v>
      </c>
      <c r="M2309">
        <v>62.5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16.100000000000001</v>
      </c>
      <c r="W2309">
        <v>306.89999999999998</v>
      </c>
      <c r="X2309">
        <v>1016</v>
      </c>
      <c r="Y2309">
        <v>31.1</v>
      </c>
      <c r="Z2309">
        <v>6.7</v>
      </c>
      <c r="AA2309">
        <v>0</v>
      </c>
      <c r="AB2309">
        <v>0</v>
      </c>
      <c r="AC2309">
        <v>0</v>
      </c>
      <c r="AD2309">
        <v>0</v>
      </c>
      <c r="AE2309" t="s">
        <v>6998</v>
      </c>
      <c r="AF2309" t="s">
        <v>6999</v>
      </c>
      <c r="AG2309">
        <v>0.31</v>
      </c>
      <c r="AH2309" t="s">
        <v>36</v>
      </c>
      <c r="AI2309" t="s">
        <v>37</v>
      </c>
      <c r="AJ2309" t="s">
        <v>38</v>
      </c>
    </row>
    <row r="2310" spans="1:36" x14ac:dyDescent="0.25">
      <c r="A2310" t="s">
        <v>32</v>
      </c>
      <c r="B2310" t="s">
        <v>7000</v>
      </c>
      <c r="C2310">
        <f>YEAR(B2310)</f>
        <v>2006</v>
      </c>
      <c r="D2310">
        <v>68.099999999999994</v>
      </c>
      <c r="E2310">
        <v>51.9</v>
      </c>
      <c r="F2310">
        <v>60.6</v>
      </c>
      <c r="H2310" s="2">
        <f>IF(F2310-61.76&lt;=0,0,IF(F2310-61.76&lt;=1,1,2))</f>
        <v>0</v>
      </c>
      <c r="I2310">
        <v>68.099999999999994</v>
      </c>
      <c r="J2310">
        <v>51.9</v>
      </c>
      <c r="K2310">
        <v>60.6</v>
      </c>
      <c r="L2310">
        <v>46.7</v>
      </c>
      <c r="M2310">
        <v>61.1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21.9</v>
      </c>
      <c r="W2310">
        <v>292.2</v>
      </c>
      <c r="X2310">
        <v>1015.2</v>
      </c>
      <c r="Y2310">
        <v>30</v>
      </c>
      <c r="Z2310">
        <v>6.5</v>
      </c>
      <c r="AA2310">
        <v>0</v>
      </c>
      <c r="AB2310">
        <v>0</v>
      </c>
      <c r="AC2310">
        <v>0</v>
      </c>
      <c r="AD2310">
        <v>0</v>
      </c>
      <c r="AE2310" t="s">
        <v>7001</v>
      </c>
      <c r="AF2310" t="s">
        <v>7002</v>
      </c>
      <c r="AG2310">
        <v>0.34</v>
      </c>
      <c r="AH2310" t="s">
        <v>36</v>
      </c>
      <c r="AI2310" t="s">
        <v>37</v>
      </c>
      <c r="AJ2310" t="s">
        <v>38</v>
      </c>
    </row>
    <row r="2311" spans="1:36" x14ac:dyDescent="0.25">
      <c r="A2311" t="s">
        <v>32</v>
      </c>
      <c r="B2311" t="s">
        <v>7003</v>
      </c>
      <c r="C2311">
        <f>YEAR(B2311)</f>
        <v>2006</v>
      </c>
      <c r="D2311">
        <v>68.099999999999994</v>
      </c>
      <c r="E2311">
        <v>53.7</v>
      </c>
      <c r="F2311">
        <v>61.5</v>
      </c>
      <c r="H2311" s="2">
        <f>IF(F2311-61.76&lt;=0,0,IF(F2311-61.76&lt;=1,1,2))</f>
        <v>0</v>
      </c>
      <c r="I2311">
        <v>68.099999999999994</v>
      </c>
      <c r="J2311">
        <v>53.7</v>
      </c>
      <c r="K2311">
        <v>61.5</v>
      </c>
      <c r="L2311">
        <v>52.4</v>
      </c>
      <c r="M2311">
        <v>72.7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10.3</v>
      </c>
      <c r="W2311">
        <v>114.8</v>
      </c>
      <c r="X2311">
        <v>1016</v>
      </c>
      <c r="Y2311">
        <v>39.4</v>
      </c>
      <c r="Z2311">
        <v>6.6</v>
      </c>
      <c r="AA2311">
        <v>0</v>
      </c>
      <c r="AB2311">
        <v>0</v>
      </c>
      <c r="AC2311">
        <v>0</v>
      </c>
      <c r="AD2311">
        <v>0</v>
      </c>
      <c r="AE2311" t="s">
        <v>7004</v>
      </c>
      <c r="AF2311" t="s">
        <v>7005</v>
      </c>
      <c r="AG2311">
        <v>0.37</v>
      </c>
      <c r="AH2311" t="s">
        <v>36</v>
      </c>
      <c r="AI2311" t="s">
        <v>37</v>
      </c>
      <c r="AJ2311" t="s">
        <v>38</v>
      </c>
    </row>
    <row r="2312" spans="1:36" x14ac:dyDescent="0.25">
      <c r="A2312" t="s">
        <v>32</v>
      </c>
      <c r="B2312" t="s">
        <v>7006</v>
      </c>
      <c r="C2312">
        <f>YEAR(B2312)</f>
        <v>2006</v>
      </c>
      <c r="D2312">
        <v>73.5</v>
      </c>
      <c r="E2312">
        <v>55.5</v>
      </c>
      <c r="F2312">
        <v>64.599999999999994</v>
      </c>
      <c r="H2312" s="2">
        <f>IF(F2312-61.76&lt;=0,0,IF(F2312-61.76&lt;=1,1,2))</f>
        <v>2</v>
      </c>
      <c r="I2312">
        <v>73.5</v>
      </c>
      <c r="J2312">
        <v>55.5</v>
      </c>
      <c r="K2312">
        <v>64.599999999999994</v>
      </c>
      <c r="L2312">
        <v>47.7</v>
      </c>
      <c r="M2312">
        <v>56.7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11.4</v>
      </c>
      <c r="W2312">
        <v>136.6</v>
      </c>
      <c r="X2312">
        <v>1014.9</v>
      </c>
      <c r="Y2312">
        <v>45</v>
      </c>
      <c r="Z2312">
        <v>6.5</v>
      </c>
      <c r="AA2312">
        <v>0</v>
      </c>
      <c r="AB2312">
        <v>0</v>
      </c>
      <c r="AC2312">
        <v>0</v>
      </c>
      <c r="AD2312">
        <v>0</v>
      </c>
      <c r="AE2312" t="s">
        <v>7007</v>
      </c>
      <c r="AF2312" t="s">
        <v>7008</v>
      </c>
      <c r="AG2312">
        <v>0.41</v>
      </c>
      <c r="AH2312" t="s">
        <v>36</v>
      </c>
      <c r="AI2312" t="s">
        <v>37</v>
      </c>
      <c r="AJ2312" t="s">
        <v>38</v>
      </c>
    </row>
    <row r="2313" spans="1:36" x14ac:dyDescent="0.25">
      <c r="A2313" t="s">
        <v>32</v>
      </c>
      <c r="B2313" t="s">
        <v>7009</v>
      </c>
      <c r="C2313">
        <f>YEAR(B2313)</f>
        <v>2006</v>
      </c>
      <c r="D2313">
        <v>71.7</v>
      </c>
      <c r="E2313">
        <v>60.9</v>
      </c>
      <c r="F2313">
        <v>66.099999999999994</v>
      </c>
      <c r="H2313" s="2">
        <f>IF(F2313-61.76&lt;=0,0,IF(F2313-61.76&lt;=1,1,2))</f>
        <v>2</v>
      </c>
      <c r="I2313">
        <v>71.7</v>
      </c>
      <c r="J2313">
        <v>60.9</v>
      </c>
      <c r="K2313">
        <v>66.099999999999994</v>
      </c>
      <c r="L2313">
        <v>49.8</v>
      </c>
      <c r="M2313">
        <v>57.6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12.8</v>
      </c>
      <c r="W2313">
        <v>126.5</v>
      </c>
      <c r="X2313">
        <v>1015.1</v>
      </c>
      <c r="Y2313">
        <v>30</v>
      </c>
      <c r="Z2313">
        <v>6.4</v>
      </c>
      <c r="AA2313">
        <v>0</v>
      </c>
      <c r="AB2313">
        <v>0</v>
      </c>
      <c r="AC2313">
        <v>0</v>
      </c>
      <c r="AD2313">
        <v>0</v>
      </c>
      <c r="AE2313" t="s">
        <v>7010</v>
      </c>
      <c r="AF2313" t="s">
        <v>7011</v>
      </c>
      <c r="AG2313">
        <v>0.44</v>
      </c>
      <c r="AH2313" t="s">
        <v>36</v>
      </c>
      <c r="AI2313" t="s">
        <v>37</v>
      </c>
      <c r="AJ2313" t="s">
        <v>38</v>
      </c>
    </row>
    <row r="2314" spans="1:36" x14ac:dyDescent="0.25">
      <c r="A2314" t="s">
        <v>32</v>
      </c>
      <c r="B2314" t="s">
        <v>7012</v>
      </c>
      <c r="C2314">
        <f>YEAR(B2314)</f>
        <v>2006</v>
      </c>
      <c r="D2314">
        <v>84.3</v>
      </c>
      <c r="E2314">
        <v>64.5</v>
      </c>
      <c r="F2314">
        <v>72.099999999999994</v>
      </c>
      <c r="H2314" s="2">
        <f>IF(F2314-61.76&lt;=0,0,IF(F2314-61.76&lt;=1,1,2))</f>
        <v>2</v>
      </c>
      <c r="I2314">
        <v>81.7</v>
      </c>
      <c r="J2314">
        <v>64.5</v>
      </c>
      <c r="K2314">
        <v>71.599999999999994</v>
      </c>
      <c r="L2314">
        <v>46.9</v>
      </c>
      <c r="M2314">
        <v>45.4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21.9</v>
      </c>
      <c r="W2314">
        <v>167.4</v>
      </c>
      <c r="X2314">
        <v>1015.3</v>
      </c>
      <c r="Y2314">
        <v>30</v>
      </c>
      <c r="Z2314">
        <v>6.3</v>
      </c>
      <c r="AA2314">
        <v>0</v>
      </c>
      <c r="AB2314">
        <v>0</v>
      </c>
      <c r="AC2314">
        <v>0</v>
      </c>
      <c r="AD2314">
        <v>0</v>
      </c>
      <c r="AE2314" t="s">
        <v>7013</v>
      </c>
      <c r="AF2314" t="s">
        <v>7014</v>
      </c>
      <c r="AG2314">
        <v>0.47</v>
      </c>
      <c r="AH2314" t="s">
        <v>36</v>
      </c>
      <c r="AI2314" t="s">
        <v>37</v>
      </c>
      <c r="AJ2314" t="s">
        <v>38</v>
      </c>
    </row>
    <row r="2315" spans="1:36" x14ac:dyDescent="0.25">
      <c r="A2315" t="s">
        <v>32</v>
      </c>
      <c r="B2315" t="s">
        <v>7015</v>
      </c>
      <c r="C2315">
        <f>YEAR(B2315)</f>
        <v>2006</v>
      </c>
      <c r="D2315">
        <v>68.099999999999994</v>
      </c>
      <c r="E2315">
        <v>62.7</v>
      </c>
      <c r="F2315">
        <v>65.3</v>
      </c>
      <c r="H2315" s="2">
        <f>IF(F2315-61.76&lt;=0,0,IF(F2315-61.76&lt;=1,1,2))</f>
        <v>2</v>
      </c>
      <c r="I2315">
        <v>68.099999999999994</v>
      </c>
      <c r="J2315">
        <v>62.7</v>
      </c>
      <c r="K2315">
        <v>65.3</v>
      </c>
      <c r="L2315">
        <v>57.3</v>
      </c>
      <c r="M2315">
        <v>76.3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13.9</v>
      </c>
      <c r="W2315">
        <v>332.9</v>
      </c>
      <c r="X2315">
        <v>1019.6</v>
      </c>
      <c r="Y2315">
        <v>35.799999999999997</v>
      </c>
      <c r="Z2315">
        <v>6.8</v>
      </c>
      <c r="AA2315">
        <v>0</v>
      </c>
      <c r="AB2315">
        <v>0</v>
      </c>
      <c r="AC2315">
        <v>0</v>
      </c>
      <c r="AD2315">
        <v>0</v>
      </c>
      <c r="AE2315" t="s">
        <v>7016</v>
      </c>
      <c r="AF2315" t="s">
        <v>7017</v>
      </c>
      <c r="AG2315">
        <v>0.5</v>
      </c>
      <c r="AH2315" t="s">
        <v>36</v>
      </c>
      <c r="AI2315" t="s">
        <v>702</v>
      </c>
      <c r="AJ2315" t="s">
        <v>38</v>
      </c>
    </row>
    <row r="2316" spans="1:36" x14ac:dyDescent="0.25">
      <c r="A2316" t="s">
        <v>32</v>
      </c>
      <c r="B2316" t="s">
        <v>7018</v>
      </c>
      <c r="C2316">
        <f>YEAR(B2316)</f>
        <v>2006</v>
      </c>
      <c r="D2316">
        <v>69.900000000000006</v>
      </c>
      <c r="E2316">
        <v>59.1</v>
      </c>
      <c r="F2316">
        <v>64.5</v>
      </c>
      <c r="H2316" s="2">
        <f>IF(F2316-61.76&lt;=0,0,IF(F2316-61.76&lt;=1,1,2))</f>
        <v>2</v>
      </c>
      <c r="I2316">
        <v>69.900000000000006</v>
      </c>
      <c r="J2316">
        <v>59.1</v>
      </c>
      <c r="K2316">
        <v>64.5</v>
      </c>
      <c r="L2316">
        <v>50.8</v>
      </c>
      <c r="M2316">
        <v>61.5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16.100000000000001</v>
      </c>
      <c r="W2316">
        <v>307.89999999999998</v>
      </c>
      <c r="X2316">
        <v>1017.8</v>
      </c>
      <c r="Y2316">
        <v>30</v>
      </c>
      <c r="Z2316">
        <v>6.7</v>
      </c>
      <c r="AA2316">
        <v>0</v>
      </c>
      <c r="AB2316">
        <v>0</v>
      </c>
      <c r="AC2316">
        <v>0</v>
      </c>
      <c r="AD2316">
        <v>0</v>
      </c>
      <c r="AE2316" t="s">
        <v>7019</v>
      </c>
      <c r="AF2316" t="s">
        <v>7020</v>
      </c>
      <c r="AG2316">
        <v>0.54</v>
      </c>
      <c r="AH2316" t="s">
        <v>36</v>
      </c>
      <c r="AI2316" t="s">
        <v>37</v>
      </c>
      <c r="AJ2316" t="s">
        <v>38</v>
      </c>
    </row>
    <row r="2317" spans="1:36" x14ac:dyDescent="0.25">
      <c r="A2317" t="s">
        <v>32</v>
      </c>
      <c r="B2317" t="s">
        <v>7021</v>
      </c>
      <c r="C2317">
        <f>YEAR(B2317)</f>
        <v>2006</v>
      </c>
      <c r="D2317">
        <v>69.900000000000006</v>
      </c>
      <c r="E2317">
        <v>53.7</v>
      </c>
      <c r="F2317">
        <v>63.2</v>
      </c>
      <c r="H2317" s="2">
        <f>IF(F2317-61.76&lt;=0,0,IF(F2317-61.76&lt;=1,1,2))</f>
        <v>2</v>
      </c>
      <c r="I2317">
        <v>69.900000000000006</v>
      </c>
      <c r="J2317">
        <v>53.7</v>
      </c>
      <c r="K2317">
        <v>63.2</v>
      </c>
      <c r="L2317">
        <v>47.9</v>
      </c>
      <c r="M2317">
        <v>58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13.9</v>
      </c>
      <c r="W2317">
        <v>257.5</v>
      </c>
      <c r="X2317">
        <v>1015</v>
      </c>
      <c r="Y2317">
        <v>30</v>
      </c>
      <c r="Z2317">
        <v>6.5</v>
      </c>
      <c r="AA2317">
        <v>0</v>
      </c>
      <c r="AB2317">
        <v>0</v>
      </c>
      <c r="AC2317">
        <v>0</v>
      </c>
      <c r="AD2317">
        <v>0</v>
      </c>
      <c r="AE2317" t="s">
        <v>7022</v>
      </c>
      <c r="AF2317" t="s">
        <v>7023</v>
      </c>
      <c r="AG2317">
        <v>0.56999999999999995</v>
      </c>
      <c r="AH2317" t="s">
        <v>36</v>
      </c>
      <c r="AI2317" t="s">
        <v>37</v>
      </c>
      <c r="AJ2317" t="s">
        <v>38</v>
      </c>
    </row>
    <row r="2318" spans="1:36" x14ac:dyDescent="0.25">
      <c r="A2318" t="s">
        <v>32</v>
      </c>
      <c r="B2318" t="s">
        <v>7024</v>
      </c>
      <c r="C2318">
        <f>YEAR(B2318)</f>
        <v>2006</v>
      </c>
      <c r="D2318">
        <v>71.7</v>
      </c>
      <c r="E2318">
        <v>55.5</v>
      </c>
      <c r="F2318">
        <v>64.7</v>
      </c>
      <c r="H2318" s="2">
        <f>IF(F2318-61.76&lt;=0,0,IF(F2318-61.76&lt;=1,1,2))</f>
        <v>2</v>
      </c>
      <c r="I2318">
        <v>71.7</v>
      </c>
      <c r="J2318">
        <v>55.5</v>
      </c>
      <c r="K2318">
        <v>64.7</v>
      </c>
      <c r="L2318">
        <v>49.7</v>
      </c>
      <c r="M2318">
        <v>59.2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21.9</v>
      </c>
      <c r="W2318">
        <v>301.10000000000002</v>
      </c>
      <c r="X2318">
        <v>1015.9</v>
      </c>
      <c r="Y2318">
        <v>30</v>
      </c>
      <c r="Z2318">
        <v>6.6</v>
      </c>
      <c r="AA2318">
        <v>0</v>
      </c>
      <c r="AB2318">
        <v>0</v>
      </c>
      <c r="AC2318">
        <v>0</v>
      </c>
      <c r="AD2318">
        <v>0</v>
      </c>
      <c r="AE2318" t="s">
        <v>7025</v>
      </c>
      <c r="AF2318" t="s">
        <v>7026</v>
      </c>
      <c r="AG2318">
        <v>0.61</v>
      </c>
      <c r="AH2318" t="s">
        <v>36</v>
      </c>
      <c r="AI2318" t="s">
        <v>37</v>
      </c>
      <c r="AJ2318" t="s">
        <v>38</v>
      </c>
    </row>
    <row r="2319" spans="1:36" x14ac:dyDescent="0.25">
      <c r="A2319" t="s">
        <v>32</v>
      </c>
      <c r="B2319" t="s">
        <v>7027</v>
      </c>
      <c r="C2319">
        <f>YEAR(B2319)</f>
        <v>2006</v>
      </c>
      <c r="D2319">
        <v>73.5</v>
      </c>
      <c r="E2319">
        <v>62.7</v>
      </c>
      <c r="F2319">
        <v>67.7</v>
      </c>
      <c r="H2319" s="2">
        <f>IF(F2319-61.76&lt;=0,0,IF(F2319-61.76&lt;=1,1,2))</f>
        <v>2</v>
      </c>
      <c r="I2319">
        <v>73.5</v>
      </c>
      <c r="J2319">
        <v>62.7</v>
      </c>
      <c r="K2319">
        <v>67.7</v>
      </c>
      <c r="L2319">
        <v>49.6</v>
      </c>
      <c r="M2319">
        <v>52.8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19.5</v>
      </c>
      <c r="W2319">
        <v>303</v>
      </c>
      <c r="X2319">
        <v>1016.5</v>
      </c>
      <c r="Y2319">
        <v>30</v>
      </c>
      <c r="Z2319">
        <v>6.3</v>
      </c>
      <c r="AA2319">
        <v>0</v>
      </c>
      <c r="AB2319">
        <v>0</v>
      </c>
      <c r="AC2319">
        <v>0</v>
      </c>
      <c r="AD2319">
        <v>0</v>
      </c>
      <c r="AE2319" t="s">
        <v>7028</v>
      </c>
      <c r="AF2319" t="s">
        <v>7029</v>
      </c>
      <c r="AG2319">
        <v>0.65</v>
      </c>
      <c r="AH2319" t="s">
        <v>36</v>
      </c>
      <c r="AI2319" t="s">
        <v>37</v>
      </c>
      <c r="AJ2319" t="s">
        <v>38</v>
      </c>
    </row>
    <row r="2320" spans="1:36" x14ac:dyDescent="0.25">
      <c r="A2320" t="s">
        <v>32</v>
      </c>
      <c r="B2320" t="s">
        <v>7030</v>
      </c>
      <c r="C2320">
        <f>YEAR(B2320)</f>
        <v>2006</v>
      </c>
      <c r="D2320">
        <v>75.3</v>
      </c>
      <c r="E2320">
        <v>59.1</v>
      </c>
      <c r="F2320">
        <v>67.099999999999994</v>
      </c>
      <c r="H2320" s="2">
        <f>IF(F2320-61.76&lt;=0,0,IF(F2320-61.76&lt;=1,1,2))</f>
        <v>2</v>
      </c>
      <c r="I2320">
        <v>75.3</v>
      </c>
      <c r="J2320">
        <v>59.1</v>
      </c>
      <c r="K2320">
        <v>67.099999999999994</v>
      </c>
      <c r="L2320">
        <v>52.4</v>
      </c>
      <c r="M2320">
        <v>60.7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12.8</v>
      </c>
      <c r="W2320">
        <v>298.89999999999998</v>
      </c>
      <c r="X2320">
        <v>1015.1</v>
      </c>
      <c r="Y2320">
        <v>39.1</v>
      </c>
      <c r="Z2320">
        <v>6.5</v>
      </c>
      <c r="AA2320">
        <v>0</v>
      </c>
      <c r="AB2320">
        <v>0</v>
      </c>
      <c r="AC2320">
        <v>0</v>
      </c>
      <c r="AD2320">
        <v>0</v>
      </c>
      <c r="AE2320" t="s">
        <v>7031</v>
      </c>
      <c r="AF2320" t="s">
        <v>7032</v>
      </c>
      <c r="AG2320">
        <v>0.68</v>
      </c>
      <c r="AH2320" t="s">
        <v>36</v>
      </c>
      <c r="AI2320" t="s">
        <v>37</v>
      </c>
      <c r="AJ2320" t="s">
        <v>38</v>
      </c>
    </row>
    <row r="2321" spans="1:36" x14ac:dyDescent="0.25">
      <c r="A2321" t="s">
        <v>32</v>
      </c>
      <c r="B2321" t="s">
        <v>7033</v>
      </c>
      <c r="C2321">
        <f>YEAR(B2321)</f>
        <v>2006</v>
      </c>
      <c r="D2321">
        <v>71.7</v>
      </c>
      <c r="E2321">
        <v>60.9</v>
      </c>
      <c r="F2321">
        <v>66.900000000000006</v>
      </c>
      <c r="H2321" s="2">
        <f>IF(F2321-61.76&lt;=0,0,IF(F2321-61.76&lt;=1,1,2))</f>
        <v>2</v>
      </c>
      <c r="I2321">
        <v>71.7</v>
      </c>
      <c r="J2321">
        <v>60.9</v>
      </c>
      <c r="K2321">
        <v>66.900000000000006</v>
      </c>
      <c r="L2321">
        <v>56.9</v>
      </c>
      <c r="M2321">
        <v>71.2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15</v>
      </c>
      <c r="W2321">
        <v>312.39999999999998</v>
      </c>
      <c r="X2321">
        <v>1015.6</v>
      </c>
      <c r="Y2321">
        <v>36</v>
      </c>
      <c r="Z2321">
        <v>6.7</v>
      </c>
      <c r="AA2321">
        <v>0</v>
      </c>
      <c r="AB2321">
        <v>0</v>
      </c>
      <c r="AC2321">
        <v>0</v>
      </c>
      <c r="AD2321">
        <v>0</v>
      </c>
      <c r="AE2321" t="s">
        <v>7034</v>
      </c>
      <c r="AF2321" t="s">
        <v>7035</v>
      </c>
      <c r="AG2321">
        <v>0.72</v>
      </c>
      <c r="AH2321" t="s">
        <v>36</v>
      </c>
      <c r="AI2321" t="s">
        <v>37</v>
      </c>
      <c r="AJ2321" t="s">
        <v>38</v>
      </c>
    </row>
    <row r="2322" spans="1:36" x14ac:dyDescent="0.25">
      <c r="A2322" t="s">
        <v>32</v>
      </c>
      <c r="B2322" t="s">
        <v>7036</v>
      </c>
      <c r="C2322">
        <f>YEAR(B2322)</f>
        <v>2006</v>
      </c>
      <c r="D2322">
        <v>77.099999999999994</v>
      </c>
      <c r="E2322">
        <v>57.3</v>
      </c>
      <c r="F2322">
        <v>68.5</v>
      </c>
      <c r="H2322" s="2">
        <f>IF(F2322-61.76&lt;=0,0,IF(F2322-61.76&lt;=1,1,2))</f>
        <v>2</v>
      </c>
      <c r="I2322">
        <v>77.099999999999994</v>
      </c>
      <c r="J2322">
        <v>57.3</v>
      </c>
      <c r="K2322">
        <v>68.5</v>
      </c>
      <c r="L2322">
        <v>53.5</v>
      </c>
      <c r="M2322">
        <v>61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10.3</v>
      </c>
      <c r="W2322">
        <v>136.80000000000001</v>
      </c>
      <c r="X2322">
        <v>1014.8</v>
      </c>
      <c r="Y2322">
        <v>30</v>
      </c>
      <c r="Z2322">
        <v>6.3</v>
      </c>
      <c r="AA2322">
        <v>0</v>
      </c>
      <c r="AB2322">
        <v>0</v>
      </c>
      <c r="AC2322">
        <v>0</v>
      </c>
      <c r="AD2322">
        <v>0</v>
      </c>
      <c r="AE2322" t="s">
        <v>7037</v>
      </c>
      <c r="AF2322" t="s">
        <v>7038</v>
      </c>
      <c r="AG2322">
        <v>0.75</v>
      </c>
      <c r="AH2322" t="s">
        <v>36</v>
      </c>
      <c r="AI2322" t="s">
        <v>37</v>
      </c>
      <c r="AJ2322" t="s">
        <v>38</v>
      </c>
    </row>
    <row r="2323" spans="1:36" x14ac:dyDescent="0.25">
      <c r="A2323" t="s">
        <v>32</v>
      </c>
      <c r="B2323" t="s">
        <v>7039</v>
      </c>
      <c r="C2323">
        <f>YEAR(B2323)</f>
        <v>2006</v>
      </c>
      <c r="D2323">
        <v>82.5</v>
      </c>
      <c r="E2323">
        <v>64.5</v>
      </c>
      <c r="F2323">
        <v>73.8</v>
      </c>
      <c r="H2323" s="2">
        <f>IF(F2323-61.76&lt;=0,0,IF(F2323-61.76&lt;=1,1,2))</f>
        <v>2</v>
      </c>
      <c r="I2323">
        <v>81.099999999999994</v>
      </c>
      <c r="J2323">
        <v>64.5</v>
      </c>
      <c r="K2323">
        <v>73.599999999999994</v>
      </c>
      <c r="L2323">
        <v>52.9</v>
      </c>
      <c r="M2323">
        <v>49.2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11.4</v>
      </c>
      <c r="W2323">
        <v>131.4</v>
      </c>
      <c r="X2323">
        <v>1013.2</v>
      </c>
      <c r="Y2323">
        <v>0</v>
      </c>
      <c r="Z2323">
        <v>6.2</v>
      </c>
      <c r="AA2323">
        <v>0</v>
      </c>
      <c r="AB2323">
        <v>0</v>
      </c>
      <c r="AC2323">
        <v>0</v>
      </c>
      <c r="AD2323">
        <v>0</v>
      </c>
      <c r="AE2323" t="s">
        <v>7040</v>
      </c>
      <c r="AF2323" t="s">
        <v>7041</v>
      </c>
      <c r="AG2323">
        <v>0.79</v>
      </c>
      <c r="AH2323" t="s">
        <v>330</v>
      </c>
      <c r="AI2323" t="s">
        <v>37</v>
      </c>
      <c r="AJ2323" t="s">
        <v>331</v>
      </c>
    </row>
    <row r="2324" spans="1:36" x14ac:dyDescent="0.25">
      <c r="A2324" t="s">
        <v>32</v>
      </c>
      <c r="B2324" t="s">
        <v>7042</v>
      </c>
      <c r="C2324">
        <f>YEAR(B2324)</f>
        <v>2006</v>
      </c>
      <c r="D2324">
        <v>80.7</v>
      </c>
      <c r="E2324">
        <v>68.099999999999994</v>
      </c>
      <c r="F2324">
        <v>75.2</v>
      </c>
      <c r="H2324" s="2">
        <f>IF(F2324-61.76&lt;=0,0,IF(F2324-61.76&lt;=1,1,2))</f>
        <v>2</v>
      </c>
      <c r="I2324">
        <v>80.900000000000006</v>
      </c>
      <c r="J2324">
        <v>68.099999999999994</v>
      </c>
      <c r="K2324">
        <v>75.099999999999994</v>
      </c>
      <c r="L2324">
        <v>54.7</v>
      </c>
      <c r="M2324">
        <v>49.7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11.4</v>
      </c>
      <c r="W2324">
        <v>348.2</v>
      </c>
      <c r="X2324">
        <v>1013.3</v>
      </c>
      <c r="Y2324">
        <v>0</v>
      </c>
      <c r="Z2324">
        <v>6.2</v>
      </c>
      <c r="AA2324">
        <v>0</v>
      </c>
      <c r="AB2324">
        <v>0</v>
      </c>
      <c r="AC2324">
        <v>0</v>
      </c>
      <c r="AD2324">
        <v>0</v>
      </c>
      <c r="AE2324" t="s">
        <v>7043</v>
      </c>
      <c r="AF2324" t="s">
        <v>7044</v>
      </c>
      <c r="AG2324">
        <v>0.83</v>
      </c>
      <c r="AH2324" t="s">
        <v>330</v>
      </c>
      <c r="AI2324" t="s">
        <v>37</v>
      </c>
      <c r="AJ2324" t="s">
        <v>331</v>
      </c>
    </row>
    <row r="2325" spans="1:36" x14ac:dyDescent="0.25">
      <c r="A2325" t="s">
        <v>32</v>
      </c>
      <c r="B2325" t="s">
        <v>7045</v>
      </c>
      <c r="C2325">
        <f>YEAR(B2325)</f>
        <v>2006</v>
      </c>
      <c r="D2325">
        <v>78.900000000000006</v>
      </c>
      <c r="E2325">
        <v>60.9</v>
      </c>
      <c r="F2325">
        <v>71.7</v>
      </c>
      <c r="H2325" s="2">
        <f>IF(F2325-61.76&lt;=0,0,IF(F2325-61.76&lt;=1,1,2))</f>
        <v>2</v>
      </c>
      <c r="I2325">
        <v>78.900000000000006</v>
      </c>
      <c r="J2325">
        <v>60.9</v>
      </c>
      <c r="K2325">
        <v>71.7</v>
      </c>
      <c r="L2325">
        <v>53.9</v>
      </c>
      <c r="M2325">
        <v>53.7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10.3</v>
      </c>
      <c r="W2325">
        <v>301</v>
      </c>
      <c r="X2325">
        <v>1013.1</v>
      </c>
      <c r="Y2325">
        <v>0</v>
      </c>
      <c r="Z2325">
        <v>6.2</v>
      </c>
      <c r="AA2325">
        <v>0</v>
      </c>
      <c r="AB2325">
        <v>0</v>
      </c>
      <c r="AC2325">
        <v>0</v>
      </c>
      <c r="AD2325">
        <v>0</v>
      </c>
      <c r="AE2325" t="s">
        <v>7046</v>
      </c>
      <c r="AF2325" t="s">
        <v>7047</v>
      </c>
      <c r="AG2325">
        <v>0.86</v>
      </c>
      <c r="AH2325" t="s">
        <v>330</v>
      </c>
      <c r="AI2325" t="s">
        <v>37</v>
      </c>
      <c r="AJ2325" t="s">
        <v>331</v>
      </c>
    </row>
    <row r="2326" spans="1:36" x14ac:dyDescent="0.25">
      <c r="A2326" t="s">
        <v>32</v>
      </c>
      <c r="B2326" t="s">
        <v>7048</v>
      </c>
      <c r="C2326">
        <f>YEAR(B2326)</f>
        <v>2006</v>
      </c>
      <c r="D2326">
        <v>77.099999999999994</v>
      </c>
      <c r="E2326">
        <v>68.099999999999994</v>
      </c>
      <c r="F2326">
        <v>73.3</v>
      </c>
      <c r="H2326" s="2">
        <f>IF(F2326-61.76&lt;=0,0,IF(F2326-61.76&lt;=1,1,2))</f>
        <v>2</v>
      </c>
      <c r="I2326">
        <v>77.099999999999994</v>
      </c>
      <c r="J2326">
        <v>68.099999999999994</v>
      </c>
      <c r="K2326">
        <v>73.3</v>
      </c>
      <c r="L2326">
        <v>60</v>
      </c>
      <c r="M2326">
        <v>63.4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15</v>
      </c>
      <c r="W2326">
        <v>319.8</v>
      </c>
      <c r="X2326">
        <v>1012.6</v>
      </c>
      <c r="Y2326">
        <v>0</v>
      </c>
      <c r="Z2326">
        <v>6.2</v>
      </c>
      <c r="AA2326">
        <v>0</v>
      </c>
      <c r="AB2326">
        <v>0</v>
      </c>
      <c r="AC2326">
        <v>0</v>
      </c>
      <c r="AD2326">
        <v>0</v>
      </c>
      <c r="AE2326" t="s">
        <v>7049</v>
      </c>
      <c r="AF2326" t="s">
        <v>7050</v>
      </c>
      <c r="AG2326">
        <v>0.9</v>
      </c>
      <c r="AH2326" t="s">
        <v>330</v>
      </c>
      <c r="AI2326" t="s">
        <v>37</v>
      </c>
      <c r="AJ2326" t="s">
        <v>331</v>
      </c>
    </row>
    <row r="2327" spans="1:36" x14ac:dyDescent="0.25">
      <c r="A2327" t="s">
        <v>32</v>
      </c>
      <c r="B2327" t="s">
        <v>7051</v>
      </c>
      <c r="C2327">
        <f>YEAR(B2327)</f>
        <v>2006</v>
      </c>
      <c r="D2327">
        <v>78.900000000000006</v>
      </c>
      <c r="E2327">
        <v>66.3</v>
      </c>
      <c r="F2327">
        <v>73</v>
      </c>
      <c r="H2327" s="2">
        <f>IF(F2327-61.76&lt;=0,0,IF(F2327-61.76&lt;=1,1,2))</f>
        <v>2</v>
      </c>
      <c r="I2327">
        <v>78.900000000000006</v>
      </c>
      <c r="J2327">
        <v>66.3</v>
      </c>
      <c r="K2327">
        <v>73</v>
      </c>
      <c r="L2327">
        <v>55.4</v>
      </c>
      <c r="M2327">
        <v>54.5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11.4</v>
      </c>
      <c r="W2327">
        <v>171.7</v>
      </c>
      <c r="X2327">
        <v>1011.5</v>
      </c>
      <c r="Y2327">
        <v>0</v>
      </c>
      <c r="Z2327">
        <v>6.2</v>
      </c>
      <c r="AA2327">
        <v>0</v>
      </c>
      <c r="AB2327">
        <v>0</v>
      </c>
      <c r="AC2327">
        <v>0</v>
      </c>
      <c r="AD2327">
        <v>0</v>
      </c>
      <c r="AE2327" t="s">
        <v>7052</v>
      </c>
      <c r="AF2327" t="s">
        <v>7053</v>
      </c>
      <c r="AG2327">
        <v>0.93</v>
      </c>
      <c r="AH2327" t="s">
        <v>330</v>
      </c>
      <c r="AI2327" t="s">
        <v>37</v>
      </c>
      <c r="AJ2327" t="s">
        <v>331</v>
      </c>
    </row>
    <row r="2328" spans="1:36" x14ac:dyDescent="0.25">
      <c r="A2328" t="s">
        <v>32</v>
      </c>
      <c r="B2328" t="s">
        <v>7054</v>
      </c>
      <c r="C2328">
        <f>YEAR(B2328)</f>
        <v>2006</v>
      </c>
      <c r="D2328">
        <v>78.900000000000006</v>
      </c>
      <c r="E2328">
        <v>64.5</v>
      </c>
      <c r="F2328">
        <v>72.8</v>
      </c>
      <c r="H2328" s="2">
        <f>IF(F2328-61.76&lt;=0,0,IF(F2328-61.76&lt;=1,1,2))</f>
        <v>2</v>
      </c>
      <c r="I2328">
        <v>78.900000000000006</v>
      </c>
      <c r="J2328">
        <v>64.5</v>
      </c>
      <c r="K2328">
        <v>72.8</v>
      </c>
      <c r="L2328">
        <v>56.8</v>
      </c>
      <c r="M2328">
        <v>57.8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12.8</v>
      </c>
      <c r="W2328">
        <v>284.2</v>
      </c>
      <c r="X2328">
        <v>1011.8</v>
      </c>
      <c r="Y2328">
        <v>0</v>
      </c>
      <c r="Z2328">
        <v>6.2</v>
      </c>
      <c r="AA2328">
        <v>0</v>
      </c>
      <c r="AB2328">
        <v>0</v>
      </c>
      <c r="AC2328">
        <v>0</v>
      </c>
      <c r="AD2328">
        <v>0</v>
      </c>
      <c r="AE2328" t="s">
        <v>7055</v>
      </c>
      <c r="AF2328" t="s">
        <v>7056</v>
      </c>
      <c r="AG2328">
        <v>0.97</v>
      </c>
      <c r="AH2328" t="s">
        <v>330</v>
      </c>
      <c r="AI2328" t="s">
        <v>37</v>
      </c>
      <c r="AJ2328" t="s">
        <v>331</v>
      </c>
    </row>
    <row r="2329" spans="1:36" x14ac:dyDescent="0.25">
      <c r="A2329" t="s">
        <v>32</v>
      </c>
      <c r="B2329" t="s">
        <v>7057</v>
      </c>
      <c r="C2329">
        <f>YEAR(B2329)</f>
        <v>2006</v>
      </c>
      <c r="D2329">
        <v>77.099999999999994</v>
      </c>
      <c r="E2329">
        <v>68.099999999999994</v>
      </c>
      <c r="F2329">
        <v>73.599999999999994</v>
      </c>
      <c r="H2329" s="2">
        <f>IF(F2329-61.76&lt;=0,0,IF(F2329-61.76&lt;=1,1,2))</f>
        <v>2</v>
      </c>
      <c r="I2329">
        <v>77.099999999999994</v>
      </c>
      <c r="J2329">
        <v>68.099999999999994</v>
      </c>
      <c r="K2329">
        <v>73.599999999999994</v>
      </c>
      <c r="L2329">
        <v>59.3</v>
      </c>
      <c r="M2329">
        <v>61.8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18.3</v>
      </c>
      <c r="W2329">
        <v>308</v>
      </c>
      <c r="X2329">
        <v>1016.4</v>
      </c>
      <c r="Y2329">
        <v>36</v>
      </c>
      <c r="Z2329">
        <v>6.5</v>
      </c>
      <c r="AA2329">
        <v>0</v>
      </c>
      <c r="AB2329">
        <v>0</v>
      </c>
      <c r="AC2329">
        <v>0</v>
      </c>
      <c r="AD2329">
        <v>0</v>
      </c>
      <c r="AE2329" t="s">
        <v>7058</v>
      </c>
      <c r="AF2329" t="s">
        <v>7059</v>
      </c>
      <c r="AG2329">
        <v>0</v>
      </c>
      <c r="AH2329" t="s">
        <v>36</v>
      </c>
      <c r="AI2329" t="s">
        <v>37</v>
      </c>
      <c r="AJ2329" t="s">
        <v>38</v>
      </c>
    </row>
    <row r="2330" spans="1:36" x14ac:dyDescent="0.25">
      <c r="A2330" t="s">
        <v>32</v>
      </c>
      <c r="B2330" t="s">
        <v>7060</v>
      </c>
      <c r="C2330">
        <f>YEAR(B2330)</f>
        <v>2006</v>
      </c>
      <c r="D2330">
        <v>77.099999999999994</v>
      </c>
      <c r="E2330">
        <v>62.7</v>
      </c>
      <c r="F2330">
        <v>71.599999999999994</v>
      </c>
      <c r="H2330" s="2">
        <f>IF(F2330-61.76&lt;=0,0,IF(F2330-61.76&lt;=1,1,2))</f>
        <v>2</v>
      </c>
      <c r="I2330">
        <v>77.099999999999994</v>
      </c>
      <c r="J2330">
        <v>62.7</v>
      </c>
      <c r="K2330">
        <v>71.599999999999994</v>
      </c>
      <c r="L2330">
        <v>58.5</v>
      </c>
      <c r="M2330">
        <v>63.8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11.4</v>
      </c>
      <c r="W2330">
        <v>325.7</v>
      </c>
      <c r="X2330">
        <v>1016.6</v>
      </c>
      <c r="Y2330">
        <v>0</v>
      </c>
      <c r="Z2330">
        <v>6.2</v>
      </c>
      <c r="AA2330">
        <v>0</v>
      </c>
      <c r="AB2330">
        <v>0</v>
      </c>
      <c r="AC2330">
        <v>0</v>
      </c>
      <c r="AD2330">
        <v>0</v>
      </c>
      <c r="AE2330" t="s">
        <v>7061</v>
      </c>
      <c r="AF2330" t="s">
        <v>7062</v>
      </c>
      <c r="AG2330">
        <v>0.04</v>
      </c>
      <c r="AH2330" t="s">
        <v>330</v>
      </c>
      <c r="AI2330" t="s">
        <v>37</v>
      </c>
      <c r="AJ2330" t="s">
        <v>331</v>
      </c>
    </row>
    <row r="2331" spans="1:36" x14ac:dyDescent="0.25">
      <c r="A2331" t="s">
        <v>32</v>
      </c>
      <c r="B2331" t="s">
        <v>7063</v>
      </c>
      <c r="C2331">
        <f>YEAR(B2331)</f>
        <v>2006</v>
      </c>
      <c r="D2331">
        <v>86.1</v>
      </c>
      <c r="E2331">
        <v>62.7</v>
      </c>
      <c r="F2331">
        <v>74.7</v>
      </c>
      <c r="H2331" s="2">
        <f>IF(F2331-61.76&lt;=0,0,IF(F2331-61.76&lt;=1,1,2))</f>
        <v>2</v>
      </c>
      <c r="I2331">
        <v>83.5</v>
      </c>
      <c r="J2331">
        <v>62.7</v>
      </c>
      <c r="K2331">
        <v>74.099999999999994</v>
      </c>
      <c r="L2331">
        <v>51.9</v>
      </c>
      <c r="M2331">
        <v>47.7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11.4</v>
      </c>
      <c r="W2331">
        <v>156.1</v>
      </c>
      <c r="X2331">
        <v>1011.9</v>
      </c>
      <c r="Y2331">
        <v>0</v>
      </c>
      <c r="Z2331">
        <v>6.2</v>
      </c>
      <c r="AA2331">
        <v>0</v>
      </c>
      <c r="AB2331">
        <v>0</v>
      </c>
      <c r="AC2331">
        <v>0</v>
      </c>
      <c r="AD2331">
        <v>0</v>
      </c>
      <c r="AE2331" t="s">
        <v>7064</v>
      </c>
      <c r="AF2331" t="s">
        <v>7065</v>
      </c>
      <c r="AG2331">
        <v>7.0000000000000007E-2</v>
      </c>
      <c r="AH2331" t="s">
        <v>330</v>
      </c>
      <c r="AI2331" t="s">
        <v>37</v>
      </c>
      <c r="AJ2331" t="s">
        <v>331</v>
      </c>
    </row>
    <row r="2332" spans="1:36" x14ac:dyDescent="0.25">
      <c r="A2332" t="s">
        <v>32</v>
      </c>
      <c r="B2332" t="s">
        <v>7066</v>
      </c>
      <c r="C2332">
        <f>YEAR(B2332)</f>
        <v>2006</v>
      </c>
      <c r="D2332">
        <v>77.099999999999994</v>
      </c>
      <c r="E2332">
        <v>62.7</v>
      </c>
      <c r="F2332">
        <v>70.8</v>
      </c>
      <c r="H2332" s="2">
        <f>IF(F2332-61.76&lt;=0,0,IF(F2332-61.76&lt;=1,1,2))</f>
        <v>2</v>
      </c>
      <c r="I2332">
        <v>77.099999999999994</v>
      </c>
      <c r="J2332">
        <v>62.7</v>
      </c>
      <c r="K2332">
        <v>70.8</v>
      </c>
      <c r="L2332">
        <v>60</v>
      </c>
      <c r="M2332">
        <v>69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10.3</v>
      </c>
      <c r="W2332">
        <v>84.4</v>
      </c>
      <c r="X2332">
        <v>1008</v>
      </c>
      <c r="Y2332">
        <v>30</v>
      </c>
      <c r="Z2332">
        <v>6.5</v>
      </c>
      <c r="AA2332">
        <v>0</v>
      </c>
      <c r="AB2332">
        <v>0</v>
      </c>
      <c r="AC2332">
        <v>0</v>
      </c>
      <c r="AD2332">
        <v>0</v>
      </c>
      <c r="AE2332" t="s">
        <v>7067</v>
      </c>
      <c r="AF2332" t="s">
        <v>7068</v>
      </c>
      <c r="AG2332">
        <v>0.1</v>
      </c>
      <c r="AH2332" t="s">
        <v>36</v>
      </c>
      <c r="AI2332" t="s">
        <v>37</v>
      </c>
      <c r="AJ2332" t="s">
        <v>38</v>
      </c>
    </row>
    <row r="2333" spans="1:36" x14ac:dyDescent="0.25">
      <c r="A2333" t="s">
        <v>32</v>
      </c>
      <c r="B2333" t="s">
        <v>7069</v>
      </c>
      <c r="C2333">
        <f>YEAR(B2333)</f>
        <v>2006</v>
      </c>
      <c r="D2333">
        <v>84.3</v>
      </c>
      <c r="E2333">
        <v>68.099999999999994</v>
      </c>
      <c r="F2333">
        <v>75.7</v>
      </c>
      <c r="H2333" s="2">
        <f>IF(F2333-61.76&lt;=0,0,IF(F2333-61.76&lt;=1,1,2))</f>
        <v>2</v>
      </c>
      <c r="I2333">
        <v>84.1</v>
      </c>
      <c r="J2333">
        <v>68.099999999999994</v>
      </c>
      <c r="K2333">
        <v>75.599999999999994</v>
      </c>
      <c r="L2333">
        <v>60.3</v>
      </c>
      <c r="M2333">
        <v>60.8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16.100000000000001</v>
      </c>
      <c r="W2333">
        <v>137.80000000000001</v>
      </c>
      <c r="X2333">
        <v>1007.6</v>
      </c>
      <c r="Y2333">
        <v>33.1</v>
      </c>
      <c r="Z2333">
        <v>6.5</v>
      </c>
      <c r="AA2333">
        <v>0</v>
      </c>
      <c r="AB2333">
        <v>0</v>
      </c>
      <c r="AC2333">
        <v>0</v>
      </c>
      <c r="AD2333">
        <v>0</v>
      </c>
      <c r="AE2333" t="s">
        <v>7070</v>
      </c>
      <c r="AF2333" t="s">
        <v>7071</v>
      </c>
      <c r="AG2333">
        <v>0.13</v>
      </c>
      <c r="AH2333" t="s">
        <v>36</v>
      </c>
      <c r="AI2333" t="s">
        <v>37</v>
      </c>
      <c r="AJ2333" t="s">
        <v>38</v>
      </c>
    </row>
    <row r="2334" spans="1:36" x14ac:dyDescent="0.25">
      <c r="A2334" t="s">
        <v>32</v>
      </c>
      <c r="B2334" t="s">
        <v>7072</v>
      </c>
      <c r="C2334">
        <f>YEAR(B2334)</f>
        <v>2006</v>
      </c>
      <c r="D2334">
        <v>82.5</v>
      </c>
      <c r="E2334">
        <v>68.099999999999994</v>
      </c>
      <c r="F2334">
        <v>76.599999999999994</v>
      </c>
      <c r="G2334" s="2">
        <f>AVERAGE(F2334:F2425)</f>
        <v>77.333695652173887</v>
      </c>
      <c r="H2334" s="2">
        <f>IF(F2334-77.33&lt;=0,0,IF(F2334-77.33&lt;=1,1,2))</f>
        <v>0</v>
      </c>
      <c r="I2334">
        <v>85.5</v>
      </c>
      <c r="J2334">
        <v>68.099999999999994</v>
      </c>
      <c r="K2334">
        <v>77.2</v>
      </c>
      <c r="L2334">
        <v>57.4</v>
      </c>
      <c r="M2334">
        <v>52.9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9.1999999999999993</v>
      </c>
      <c r="W2334">
        <v>69.2</v>
      </c>
      <c r="X2334">
        <v>1010.2</v>
      </c>
      <c r="Y2334">
        <v>0</v>
      </c>
      <c r="Z2334">
        <v>6.2</v>
      </c>
      <c r="AA2334">
        <v>0</v>
      </c>
      <c r="AB2334">
        <v>0</v>
      </c>
      <c r="AC2334">
        <v>0</v>
      </c>
      <c r="AD2334">
        <v>0</v>
      </c>
      <c r="AE2334" t="s">
        <v>7073</v>
      </c>
      <c r="AF2334" t="s">
        <v>7074</v>
      </c>
      <c r="AG2334">
        <v>0.17</v>
      </c>
      <c r="AH2334" t="s">
        <v>330</v>
      </c>
      <c r="AI2334" t="s">
        <v>37</v>
      </c>
      <c r="AJ2334" t="s">
        <v>331</v>
      </c>
    </row>
    <row r="2335" spans="1:36" x14ac:dyDescent="0.25">
      <c r="A2335" t="s">
        <v>32</v>
      </c>
      <c r="B2335" t="s">
        <v>7075</v>
      </c>
      <c r="C2335">
        <f>YEAR(B2335)</f>
        <v>2006</v>
      </c>
      <c r="D2335">
        <v>100.5</v>
      </c>
      <c r="E2335">
        <v>73.5</v>
      </c>
      <c r="F2335">
        <v>83.6</v>
      </c>
      <c r="H2335" s="2">
        <f>IF(F2335-77.33&lt;=0,0,IF(F2335-77.33&lt;=1,1,2))</f>
        <v>2</v>
      </c>
      <c r="I2335">
        <v>96.7</v>
      </c>
      <c r="J2335">
        <v>73.5</v>
      </c>
      <c r="K2335">
        <v>82</v>
      </c>
      <c r="L2335">
        <v>50.7</v>
      </c>
      <c r="M2335">
        <v>39.299999999999997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27.5</v>
      </c>
      <c r="W2335">
        <v>180.2</v>
      </c>
      <c r="X2335">
        <v>1007.7</v>
      </c>
      <c r="Y2335">
        <v>58.6</v>
      </c>
      <c r="Z2335">
        <v>6.6</v>
      </c>
      <c r="AA2335">
        <v>0</v>
      </c>
      <c r="AB2335">
        <v>0</v>
      </c>
      <c r="AC2335">
        <v>0</v>
      </c>
      <c r="AD2335">
        <v>0</v>
      </c>
      <c r="AE2335" t="s">
        <v>7076</v>
      </c>
      <c r="AF2335" t="s">
        <v>7077</v>
      </c>
      <c r="AG2335">
        <v>0.2</v>
      </c>
      <c r="AH2335" t="s">
        <v>36</v>
      </c>
      <c r="AI2335" t="s">
        <v>37</v>
      </c>
      <c r="AJ2335" t="s">
        <v>38</v>
      </c>
    </row>
    <row r="2336" spans="1:36" x14ac:dyDescent="0.25">
      <c r="A2336" t="s">
        <v>32</v>
      </c>
      <c r="B2336" t="s">
        <v>7078</v>
      </c>
      <c r="C2336">
        <f>YEAR(B2336)</f>
        <v>2006</v>
      </c>
      <c r="D2336">
        <v>75.3</v>
      </c>
      <c r="E2336">
        <v>68.099999999999994</v>
      </c>
      <c r="F2336">
        <v>72.2</v>
      </c>
      <c r="H2336" s="2">
        <f>IF(F2336-77.33&lt;=0,0,IF(F2336-77.33&lt;=1,1,2))</f>
        <v>0</v>
      </c>
      <c r="I2336">
        <v>75.3</v>
      </c>
      <c r="J2336">
        <v>68.099999999999994</v>
      </c>
      <c r="K2336">
        <v>72.2</v>
      </c>
      <c r="L2336">
        <v>59.4</v>
      </c>
      <c r="M2336">
        <v>64.5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23</v>
      </c>
      <c r="W2336">
        <v>310.8</v>
      </c>
      <c r="X2336">
        <v>1011.7</v>
      </c>
      <c r="Y2336">
        <v>0</v>
      </c>
      <c r="Z2336">
        <v>6.2</v>
      </c>
      <c r="AA2336">
        <v>0</v>
      </c>
      <c r="AB2336">
        <v>0</v>
      </c>
      <c r="AC2336">
        <v>0</v>
      </c>
      <c r="AD2336">
        <v>0</v>
      </c>
      <c r="AE2336" t="s">
        <v>7079</v>
      </c>
      <c r="AF2336" t="s">
        <v>7080</v>
      </c>
      <c r="AG2336">
        <v>0.23</v>
      </c>
      <c r="AH2336" t="s">
        <v>330</v>
      </c>
      <c r="AI2336" t="s">
        <v>37</v>
      </c>
      <c r="AJ2336" t="s">
        <v>331</v>
      </c>
    </row>
    <row r="2337" spans="1:36" x14ac:dyDescent="0.25">
      <c r="A2337" t="s">
        <v>32</v>
      </c>
      <c r="B2337" t="s">
        <v>7081</v>
      </c>
      <c r="C2337">
        <f>YEAR(B2337)</f>
        <v>2006</v>
      </c>
      <c r="D2337">
        <v>73.5</v>
      </c>
      <c r="E2337">
        <v>66.3</v>
      </c>
      <c r="F2337">
        <v>70.3</v>
      </c>
      <c r="H2337" s="2">
        <f>IF(F2337-77.33&lt;=0,0,IF(F2337-77.33&lt;=1,1,2))</f>
        <v>0</v>
      </c>
      <c r="I2337">
        <v>73.5</v>
      </c>
      <c r="J2337">
        <v>66.3</v>
      </c>
      <c r="K2337">
        <v>70.3</v>
      </c>
      <c r="L2337">
        <v>56.3</v>
      </c>
      <c r="M2337">
        <v>61.5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17.2</v>
      </c>
      <c r="W2337">
        <v>311.89999999999998</v>
      </c>
      <c r="X2337">
        <v>1014.3</v>
      </c>
      <c r="Y2337">
        <v>46.5</v>
      </c>
      <c r="Z2337">
        <v>6.6</v>
      </c>
      <c r="AA2337">
        <v>0</v>
      </c>
      <c r="AB2337">
        <v>0</v>
      </c>
      <c r="AC2337">
        <v>0</v>
      </c>
      <c r="AD2337">
        <v>0</v>
      </c>
      <c r="AE2337" t="s">
        <v>7082</v>
      </c>
      <c r="AF2337" t="s">
        <v>7083</v>
      </c>
      <c r="AG2337">
        <v>0.25</v>
      </c>
      <c r="AH2337" t="s">
        <v>36</v>
      </c>
      <c r="AI2337" t="s">
        <v>37</v>
      </c>
      <c r="AJ2337" t="s">
        <v>38</v>
      </c>
    </row>
    <row r="2338" spans="1:36" x14ac:dyDescent="0.25">
      <c r="A2338" t="s">
        <v>32</v>
      </c>
      <c r="B2338" t="s">
        <v>7084</v>
      </c>
      <c r="C2338">
        <f>YEAR(B2338)</f>
        <v>2006</v>
      </c>
      <c r="D2338">
        <v>75.3</v>
      </c>
      <c r="E2338">
        <v>62.7</v>
      </c>
      <c r="F2338">
        <v>69.099999999999994</v>
      </c>
      <c r="H2338" s="2">
        <f>IF(F2338-77.33&lt;=0,0,IF(F2338-77.33&lt;=1,1,2))</f>
        <v>0</v>
      </c>
      <c r="I2338">
        <v>75.3</v>
      </c>
      <c r="J2338">
        <v>62.7</v>
      </c>
      <c r="K2338">
        <v>69.099999999999994</v>
      </c>
      <c r="L2338">
        <v>55.7</v>
      </c>
      <c r="M2338">
        <v>63.9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25.3</v>
      </c>
      <c r="W2338">
        <v>308.60000000000002</v>
      </c>
      <c r="X2338">
        <v>1016.9</v>
      </c>
      <c r="Y2338">
        <v>62.5</v>
      </c>
      <c r="Z2338">
        <v>6.8</v>
      </c>
      <c r="AA2338">
        <v>0</v>
      </c>
      <c r="AB2338">
        <v>0</v>
      </c>
      <c r="AC2338">
        <v>0</v>
      </c>
      <c r="AD2338">
        <v>0</v>
      </c>
      <c r="AE2338" t="s">
        <v>7085</v>
      </c>
      <c r="AF2338" t="s">
        <v>7086</v>
      </c>
      <c r="AG2338">
        <v>0.28999999999999998</v>
      </c>
      <c r="AH2338" t="s">
        <v>36</v>
      </c>
      <c r="AI2338" t="s">
        <v>37</v>
      </c>
      <c r="AJ2338" t="s">
        <v>38</v>
      </c>
    </row>
    <row r="2339" spans="1:36" x14ac:dyDescent="0.25">
      <c r="A2339" t="s">
        <v>32</v>
      </c>
      <c r="B2339" t="s">
        <v>7087</v>
      </c>
      <c r="C2339">
        <f>YEAR(B2339)</f>
        <v>2006</v>
      </c>
      <c r="D2339">
        <v>73.5</v>
      </c>
      <c r="E2339">
        <v>59.1</v>
      </c>
      <c r="F2339">
        <v>68.5</v>
      </c>
      <c r="H2339" s="2">
        <f>IF(F2339-77.33&lt;=0,0,IF(F2339-77.33&lt;=1,1,2))</f>
        <v>0</v>
      </c>
      <c r="I2339">
        <v>73.5</v>
      </c>
      <c r="J2339">
        <v>59.1</v>
      </c>
      <c r="K2339">
        <v>68.5</v>
      </c>
      <c r="L2339">
        <v>57.1</v>
      </c>
      <c r="M2339">
        <v>67.7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15</v>
      </c>
      <c r="W2339">
        <v>316.10000000000002</v>
      </c>
      <c r="X2339">
        <v>1018.8</v>
      </c>
      <c r="Y2339">
        <v>30</v>
      </c>
      <c r="Z2339">
        <v>6.4</v>
      </c>
      <c r="AA2339">
        <v>0</v>
      </c>
      <c r="AB2339">
        <v>0</v>
      </c>
      <c r="AC2339">
        <v>0</v>
      </c>
      <c r="AD2339">
        <v>0</v>
      </c>
      <c r="AE2339" t="s">
        <v>7088</v>
      </c>
      <c r="AF2339" t="s">
        <v>7089</v>
      </c>
      <c r="AG2339">
        <v>0.33</v>
      </c>
      <c r="AH2339" t="s">
        <v>36</v>
      </c>
      <c r="AI2339" t="s">
        <v>37</v>
      </c>
      <c r="AJ2339" t="s">
        <v>38</v>
      </c>
    </row>
    <row r="2340" spans="1:36" x14ac:dyDescent="0.25">
      <c r="A2340" t="s">
        <v>32</v>
      </c>
      <c r="B2340" t="s">
        <v>7090</v>
      </c>
      <c r="C2340">
        <f>YEAR(B2340)</f>
        <v>2006</v>
      </c>
      <c r="D2340">
        <v>75.3</v>
      </c>
      <c r="E2340">
        <v>59.1</v>
      </c>
      <c r="F2340">
        <v>69</v>
      </c>
      <c r="H2340" s="2">
        <f>IF(F2340-77.33&lt;=0,0,IF(F2340-77.33&lt;=1,1,2))</f>
        <v>0</v>
      </c>
      <c r="I2340">
        <v>75.3</v>
      </c>
      <c r="J2340">
        <v>59.1</v>
      </c>
      <c r="K2340">
        <v>69</v>
      </c>
      <c r="L2340">
        <v>57.1</v>
      </c>
      <c r="M2340">
        <v>67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23</v>
      </c>
      <c r="W2340">
        <v>304.2</v>
      </c>
      <c r="X2340">
        <v>1016.8</v>
      </c>
      <c r="Y2340">
        <v>30</v>
      </c>
      <c r="Z2340">
        <v>6.5</v>
      </c>
      <c r="AA2340">
        <v>0</v>
      </c>
      <c r="AB2340">
        <v>0</v>
      </c>
      <c r="AC2340">
        <v>0</v>
      </c>
      <c r="AD2340">
        <v>0</v>
      </c>
      <c r="AE2340" t="s">
        <v>7091</v>
      </c>
      <c r="AF2340" t="s">
        <v>7092</v>
      </c>
      <c r="AG2340">
        <v>0.36</v>
      </c>
      <c r="AH2340" t="s">
        <v>36</v>
      </c>
      <c r="AI2340" t="s">
        <v>37</v>
      </c>
      <c r="AJ2340" t="s">
        <v>38</v>
      </c>
    </row>
    <row r="2341" spans="1:36" x14ac:dyDescent="0.25">
      <c r="A2341" t="s">
        <v>32</v>
      </c>
      <c r="B2341" t="s">
        <v>7093</v>
      </c>
      <c r="C2341">
        <f>YEAR(B2341)</f>
        <v>2006</v>
      </c>
      <c r="D2341">
        <v>75.3</v>
      </c>
      <c r="E2341">
        <v>60.9</v>
      </c>
      <c r="F2341">
        <v>70.5</v>
      </c>
      <c r="H2341" s="2">
        <f>IF(F2341-77.33&lt;=0,0,IF(F2341-77.33&lt;=1,1,2))</f>
        <v>0</v>
      </c>
      <c r="I2341">
        <v>75.3</v>
      </c>
      <c r="J2341">
        <v>60.9</v>
      </c>
      <c r="K2341">
        <v>70.5</v>
      </c>
      <c r="L2341">
        <v>52.3</v>
      </c>
      <c r="M2341">
        <v>53.3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26.4</v>
      </c>
      <c r="W2341">
        <v>304</v>
      </c>
      <c r="X2341">
        <v>1015</v>
      </c>
      <c r="Y2341">
        <v>30</v>
      </c>
      <c r="Z2341">
        <v>6.6</v>
      </c>
      <c r="AA2341">
        <v>0</v>
      </c>
      <c r="AB2341">
        <v>0</v>
      </c>
      <c r="AC2341">
        <v>0</v>
      </c>
      <c r="AD2341">
        <v>0</v>
      </c>
      <c r="AE2341" t="s">
        <v>7094</v>
      </c>
      <c r="AF2341" t="s">
        <v>7095</v>
      </c>
      <c r="AG2341">
        <v>0.39</v>
      </c>
      <c r="AH2341" t="s">
        <v>36</v>
      </c>
      <c r="AI2341" t="s">
        <v>37</v>
      </c>
      <c r="AJ2341" t="s">
        <v>38</v>
      </c>
    </row>
    <row r="2342" spans="1:36" x14ac:dyDescent="0.25">
      <c r="A2342" t="s">
        <v>32</v>
      </c>
      <c r="B2342" t="s">
        <v>7096</v>
      </c>
      <c r="C2342">
        <f>YEAR(B2342)</f>
        <v>2006</v>
      </c>
      <c r="D2342">
        <v>73.5</v>
      </c>
      <c r="E2342">
        <v>60.9</v>
      </c>
      <c r="F2342">
        <v>68.3</v>
      </c>
      <c r="H2342" s="2">
        <f>IF(F2342-77.33&lt;=0,0,IF(F2342-77.33&lt;=1,1,2))</f>
        <v>0</v>
      </c>
      <c r="I2342">
        <v>73.5</v>
      </c>
      <c r="J2342">
        <v>60.9</v>
      </c>
      <c r="K2342">
        <v>68.3</v>
      </c>
      <c r="L2342">
        <v>52.2</v>
      </c>
      <c r="M2342">
        <v>56.9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18.3</v>
      </c>
      <c r="W2342">
        <v>312.7</v>
      </c>
      <c r="X2342">
        <v>1014.7</v>
      </c>
      <c r="Y2342">
        <v>44.1</v>
      </c>
      <c r="Z2342">
        <v>6.6</v>
      </c>
      <c r="AA2342">
        <v>0</v>
      </c>
      <c r="AB2342">
        <v>0</v>
      </c>
      <c r="AC2342">
        <v>0</v>
      </c>
      <c r="AD2342">
        <v>0</v>
      </c>
      <c r="AE2342" t="s">
        <v>7097</v>
      </c>
      <c r="AF2342" t="s">
        <v>7098</v>
      </c>
      <c r="AG2342">
        <v>0.42</v>
      </c>
      <c r="AH2342" t="s">
        <v>36</v>
      </c>
      <c r="AI2342" t="s">
        <v>174</v>
      </c>
      <c r="AJ2342" t="s">
        <v>38</v>
      </c>
    </row>
    <row r="2343" spans="1:36" x14ac:dyDescent="0.25">
      <c r="A2343" t="s">
        <v>32</v>
      </c>
      <c r="B2343" t="s">
        <v>7099</v>
      </c>
      <c r="C2343">
        <f>YEAR(B2343)</f>
        <v>2006</v>
      </c>
      <c r="D2343">
        <v>71.7</v>
      </c>
      <c r="E2343">
        <v>64.5</v>
      </c>
      <c r="F2343">
        <v>68.400000000000006</v>
      </c>
      <c r="H2343" s="2">
        <f>IF(F2343-77.33&lt;=0,0,IF(F2343-77.33&lt;=1,1,2))</f>
        <v>0</v>
      </c>
      <c r="I2343">
        <v>71.7</v>
      </c>
      <c r="J2343">
        <v>64.5</v>
      </c>
      <c r="K2343">
        <v>68.400000000000006</v>
      </c>
      <c r="L2343">
        <v>54.2</v>
      </c>
      <c r="M2343">
        <v>60.7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16.100000000000001</v>
      </c>
      <c r="W2343">
        <v>314.60000000000002</v>
      </c>
      <c r="X2343">
        <v>1017.4</v>
      </c>
      <c r="Y2343">
        <v>40.799999999999997</v>
      </c>
      <c r="Z2343">
        <v>6.8</v>
      </c>
      <c r="AA2343">
        <v>0</v>
      </c>
      <c r="AB2343">
        <v>0</v>
      </c>
      <c r="AC2343">
        <v>0</v>
      </c>
      <c r="AD2343">
        <v>0</v>
      </c>
      <c r="AE2343" t="s">
        <v>7100</v>
      </c>
      <c r="AF2343" t="s">
        <v>7101</v>
      </c>
      <c r="AG2343">
        <v>0.46</v>
      </c>
      <c r="AH2343" t="s">
        <v>36</v>
      </c>
      <c r="AI2343" t="s">
        <v>702</v>
      </c>
      <c r="AJ2343" t="s">
        <v>38</v>
      </c>
    </row>
    <row r="2344" spans="1:36" x14ac:dyDescent="0.25">
      <c r="A2344" t="s">
        <v>32</v>
      </c>
      <c r="B2344" t="s">
        <v>7102</v>
      </c>
      <c r="C2344">
        <f>YEAR(B2344)</f>
        <v>2006</v>
      </c>
      <c r="D2344">
        <v>73.5</v>
      </c>
      <c r="E2344">
        <v>57.3</v>
      </c>
      <c r="F2344">
        <v>67.400000000000006</v>
      </c>
      <c r="H2344" s="2">
        <f>IF(F2344-77.33&lt;=0,0,IF(F2344-77.33&lt;=1,1,2))</f>
        <v>0</v>
      </c>
      <c r="I2344">
        <v>73.5</v>
      </c>
      <c r="J2344">
        <v>57.3</v>
      </c>
      <c r="K2344">
        <v>67.400000000000006</v>
      </c>
      <c r="L2344">
        <v>55.2</v>
      </c>
      <c r="M2344">
        <v>65.599999999999994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10.3</v>
      </c>
      <c r="W2344">
        <v>323.3</v>
      </c>
      <c r="X2344">
        <v>1019.5</v>
      </c>
      <c r="Y2344">
        <v>30</v>
      </c>
      <c r="Z2344">
        <v>6.8</v>
      </c>
      <c r="AA2344">
        <v>0</v>
      </c>
      <c r="AB2344">
        <v>0</v>
      </c>
      <c r="AC2344">
        <v>0</v>
      </c>
      <c r="AD2344">
        <v>0</v>
      </c>
      <c r="AE2344" t="s">
        <v>7103</v>
      </c>
      <c r="AF2344" t="s">
        <v>7104</v>
      </c>
      <c r="AG2344">
        <v>0.5</v>
      </c>
      <c r="AH2344" t="s">
        <v>36</v>
      </c>
      <c r="AI2344" t="s">
        <v>37</v>
      </c>
      <c r="AJ2344" t="s">
        <v>38</v>
      </c>
    </row>
    <row r="2345" spans="1:36" x14ac:dyDescent="0.25">
      <c r="A2345" t="s">
        <v>32</v>
      </c>
      <c r="B2345" t="s">
        <v>7105</v>
      </c>
      <c r="C2345">
        <f>YEAR(B2345)</f>
        <v>2006</v>
      </c>
      <c r="D2345">
        <v>73.5</v>
      </c>
      <c r="E2345">
        <v>60.9</v>
      </c>
      <c r="F2345">
        <v>67.7</v>
      </c>
      <c r="H2345" s="2">
        <f>IF(F2345-77.33&lt;=0,0,IF(F2345-77.33&lt;=1,1,2))</f>
        <v>0</v>
      </c>
      <c r="I2345">
        <v>73.5</v>
      </c>
      <c r="J2345">
        <v>60.9</v>
      </c>
      <c r="K2345">
        <v>67.7</v>
      </c>
      <c r="L2345">
        <v>54.2</v>
      </c>
      <c r="M2345">
        <v>63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11.4</v>
      </c>
      <c r="W2345">
        <v>315</v>
      </c>
      <c r="X2345">
        <v>1018.8</v>
      </c>
      <c r="Y2345">
        <v>65.599999999999994</v>
      </c>
      <c r="Z2345">
        <v>6.7</v>
      </c>
      <c r="AA2345">
        <v>0</v>
      </c>
      <c r="AB2345">
        <v>0</v>
      </c>
      <c r="AC2345">
        <v>0</v>
      </c>
      <c r="AD2345">
        <v>0</v>
      </c>
      <c r="AE2345" t="s">
        <v>7106</v>
      </c>
      <c r="AF2345" t="s">
        <v>7107</v>
      </c>
      <c r="AG2345">
        <v>0.52</v>
      </c>
      <c r="AH2345" t="s">
        <v>36</v>
      </c>
      <c r="AI2345" t="s">
        <v>37</v>
      </c>
      <c r="AJ2345" t="s">
        <v>38</v>
      </c>
    </row>
    <row r="2346" spans="1:36" x14ac:dyDescent="0.25">
      <c r="A2346" t="s">
        <v>32</v>
      </c>
      <c r="B2346" t="s">
        <v>7108</v>
      </c>
      <c r="C2346">
        <f>YEAR(B2346)</f>
        <v>2006</v>
      </c>
      <c r="D2346">
        <v>71.7</v>
      </c>
      <c r="E2346">
        <v>62.7</v>
      </c>
      <c r="F2346">
        <v>68.599999999999994</v>
      </c>
      <c r="H2346" s="2">
        <f>IF(F2346-77.33&lt;=0,0,IF(F2346-77.33&lt;=1,1,2))</f>
        <v>0</v>
      </c>
      <c r="I2346">
        <v>71.7</v>
      </c>
      <c r="J2346">
        <v>62.7</v>
      </c>
      <c r="K2346">
        <v>68.599999999999994</v>
      </c>
      <c r="L2346">
        <v>58.1</v>
      </c>
      <c r="M2346">
        <v>69.8</v>
      </c>
      <c r="O2346">
        <v>1.2E-2</v>
      </c>
      <c r="P2346">
        <v>100</v>
      </c>
      <c r="Q2346">
        <v>4.17</v>
      </c>
      <c r="R2346" t="s">
        <v>40</v>
      </c>
      <c r="S2346">
        <v>0</v>
      </c>
      <c r="T2346">
        <v>0</v>
      </c>
      <c r="U2346">
        <v>0</v>
      </c>
      <c r="V2346">
        <v>17.2</v>
      </c>
      <c r="W2346">
        <v>314.89999999999998</v>
      </c>
      <c r="X2346">
        <v>1015.3</v>
      </c>
      <c r="Y2346">
        <v>69.2</v>
      </c>
      <c r="Z2346">
        <v>6.8</v>
      </c>
      <c r="AA2346">
        <v>0</v>
      </c>
      <c r="AB2346">
        <v>0</v>
      </c>
      <c r="AC2346">
        <v>0</v>
      </c>
      <c r="AD2346">
        <v>0</v>
      </c>
      <c r="AE2346" t="s">
        <v>7109</v>
      </c>
      <c r="AF2346" t="s">
        <v>7110</v>
      </c>
      <c r="AG2346">
        <v>0.56000000000000005</v>
      </c>
      <c r="AH2346" t="s">
        <v>56</v>
      </c>
      <c r="AI2346" t="s">
        <v>78</v>
      </c>
      <c r="AJ2346" t="s">
        <v>40</v>
      </c>
    </row>
    <row r="2347" spans="1:36" x14ac:dyDescent="0.25">
      <c r="A2347" t="s">
        <v>32</v>
      </c>
      <c r="B2347" t="s">
        <v>7111</v>
      </c>
      <c r="C2347">
        <f>YEAR(B2347)</f>
        <v>2006</v>
      </c>
      <c r="D2347">
        <v>75.3</v>
      </c>
      <c r="E2347">
        <v>60.9</v>
      </c>
      <c r="F2347">
        <v>70</v>
      </c>
      <c r="H2347" s="2">
        <f>IF(F2347-77.33&lt;=0,0,IF(F2347-77.33&lt;=1,1,2))</f>
        <v>0</v>
      </c>
      <c r="I2347">
        <v>75.3</v>
      </c>
      <c r="J2347">
        <v>60.9</v>
      </c>
      <c r="K2347">
        <v>70</v>
      </c>
      <c r="L2347">
        <v>57.4</v>
      </c>
      <c r="M2347">
        <v>64.599999999999994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12.8</v>
      </c>
      <c r="W2347">
        <v>324.8</v>
      </c>
      <c r="X2347">
        <v>1016.9</v>
      </c>
      <c r="Y2347">
        <v>30</v>
      </c>
      <c r="Z2347">
        <v>6.8</v>
      </c>
      <c r="AA2347">
        <v>0</v>
      </c>
      <c r="AB2347">
        <v>0</v>
      </c>
      <c r="AC2347">
        <v>0</v>
      </c>
      <c r="AD2347">
        <v>0</v>
      </c>
      <c r="AE2347" t="s">
        <v>7112</v>
      </c>
      <c r="AF2347" t="s">
        <v>7113</v>
      </c>
      <c r="AG2347">
        <v>0.59</v>
      </c>
      <c r="AH2347" t="s">
        <v>36</v>
      </c>
      <c r="AI2347" t="s">
        <v>37</v>
      </c>
      <c r="AJ2347" t="s">
        <v>38</v>
      </c>
    </row>
    <row r="2348" spans="1:36" x14ac:dyDescent="0.25">
      <c r="A2348" t="s">
        <v>32</v>
      </c>
      <c r="B2348" t="s">
        <v>7114</v>
      </c>
      <c r="C2348">
        <f>YEAR(B2348)</f>
        <v>2006</v>
      </c>
      <c r="D2348">
        <v>75.3</v>
      </c>
      <c r="E2348">
        <v>59.1</v>
      </c>
      <c r="F2348">
        <v>69.5</v>
      </c>
      <c r="H2348" s="2">
        <f>IF(F2348-77.33&lt;=0,0,IF(F2348-77.33&lt;=1,1,2))</f>
        <v>0</v>
      </c>
      <c r="I2348">
        <v>75.3</v>
      </c>
      <c r="J2348">
        <v>59.1</v>
      </c>
      <c r="K2348">
        <v>69.5</v>
      </c>
      <c r="L2348">
        <v>58</v>
      </c>
      <c r="M2348">
        <v>67.7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19.5</v>
      </c>
      <c r="W2348">
        <v>309</v>
      </c>
      <c r="X2348">
        <v>1016.3</v>
      </c>
      <c r="Y2348">
        <v>30</v>
      </c>
      <c r="Z2348">
        <v>6.7</v>
      </c>
      <c r="AA2348">
        <v>0</v>
      </c>
      <c r="AB2348">
        <v>0</v>
      </c>
      <c r="AC2348">
        <v>0</v>
      </c>
      <c r="AD2348">
        <v>0</v>
      </c>
      <c r="AE2348" t="s">
        <v>7115</v>
      </c>
      <c r="AF2348" t="s">
        <v>7116</v>
      </c>
      <c r="AG2348">
        <v>0.63</v>
      </c>
      <c r="AH2348" t="s">
        <v>36</v>
      </c>
      <c r="AI2348" t="s">
        <v>37</v>
      </c>
      <c r="AJ2348" t="s">
        <v>38</v>
      </c>
    </row>
    <row r="2349" spans="1:36" x14ac:dyDescent="0.25">
      <c r="A2349" t="s">
        <v>32</v>
      </c>
      <c r="B2349" t="s">
        <v>7117</v>
      </c>
      <c r="C2349">
        <f>YEAR(B2349)</f>
        <v>2006</v>
      </c>
      <c r="D2349">
        <v>77.099999999999994</v>
      </c>
      <c r="E2349">
        <v>60.9</v>
      </c>
      <c r="F2349">
        <v>70.8</v>
      </c>
      <c r="H2349" s="2">
        <f>IF(F2349-77.33&lt;=0,0,IF(F2349-77.33&lt;=1,1,2))</f>
        <v>0</v>
      </c>
      <c r="I2349">
        <v>77.099999999999994</v>
      </c>
      <c r="J2349">
        <v>60.9</v>
      </c>
      <c r="K2349">
        <v>70.8</v>
      </c>
      <c r="L2349">
        <v>60.4</v>
      </c>
      <c r="M2349">
        <v>70.599999999999994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10.3</v>
      </c>
      <c r="W2349">
        <v>303.39999999999998</v>
      </c>
      <c r="X2349">
        <v>1017.1</v>
      </c>
      <c r="Y2349">
        <v>30</v>
      </c>
      <c r="Z2349">
        <v>6.3</v>
      </c>
      <c r="AA2349">
        <v>0</v>
      </c>
      <c r="AB2349">
        <v>0</v>
      </c>
      <c r="AC2349">
        <v>0</v>
      </c>
      <c r="AD2349">
        <v>0</v>
      </c>
      <c r="AE2349" t="s">
        <v>7118</v>
      </c>
      <c r="AF2349" t="s">
        <v>7119</v>
      </c>
      <c r="AG2349">
        <v>0.67</v>
      </c>
      <c r="AH2349" t="s">
        <v>36</v>
      </c>
      <c r="AI2349" t="s">
        <v>37</v>
      </c>
      <c r="AJ2349" t="s">
        <v>38</v>
      </c>
    </row>
    <row r="2350" spans="1:36" x14ac:dyDescent="0.25">
      <c r="A2350" t="s">
        <v>32</v>
      </c>
      <c r="B2350" t="s">
        <v>7120</v>
      </c>
      <c r="C2350">
        <f>YEAR(B2350)</f>
        <v>2006</v>
      </c>
      <c r="D2350">
        <v>78.900000000000006</v>
      </c>
      <c r="E2350">
        <v>66.3</v>
      </c>
      <c r="F2350">
        <v>74</v>
      </c>
      <c r="H2350" s="2">
        <f>IF(F2350-77.33&lt;=0,0,IF(F2350-77.33&lt;=1,1,2))</f>
        <v>0</v>
      </c>
      <c r="I2350">
        <v>78.900000000000006</v>
      </c>
      <c r="J2350">
        <v>66.3</v>
      </c>
      <c r="K2350">
        <v>74</v>
      </c>
      <c r="L2350">
        <v>58.1</v>
      </c>
      <c r="M2350">
        <v>59.1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13.9</v>
      </c>
      <c r="W2350">
        <v>323.8</v>
      </c>
      <c r="X2350">
        <v>1017</v>
      </c>
      <c r="Y2350">
        <v>0</v>
      </c>
      <c r="Z2350">
        <v>6.2</v>
      </c>
      <c r="AA2350">
        <v>0</v>
      </c>
      <c r="AB2350">
        <v>0</v>
      </c>
      <c r="AC2350">
        <v>0</v>
      </c>
      <c r="AD2350">
        <v>0</v>
      </c>
      <c r="AE2350" t="s">
        <v>7121</v>
      </c>
      <c r="AF2350" t="s">
        <v>7122</v>
      </c>
      <c r="AG2350">
        <v>0.7</v>
      </c>
      <c r="AH2350" t="s">
        <v>330</v>
      </c>
      <c r="AI2350" t="s">
        <v>37</v>
      </c>
      <c r="AJ2350" t="s">
        <v>331</v>
      </c>
    </row>
    <row r="2351" spans="1:36" x14ac:dyDescent="0.25">
      <c r="A2351" t="s">
        <v>32</v>
      </c>
      <c r="B2351" t="s">
        <v>7123</v>
      </c>
      <c r="C2351">
        <f>YEAR(B2351)</f>
        <v>2006</v>
      </c>
      <c r="D2351">
        <v>80.7</v>
      </c>
      <c r="E2351">
        <v>66.3</v>
      </c>
      <c r="F2351">
        <v>75.3</v>
      </c>
      <c r="H2351" s="2">
        <f>IF(F2351-77.33&lt;=0,0,IF(F2351-77.33&lt;=1,1,2))</f>
        <v>0</v>
      </c>
      <c r="I2351">
        <v>81.2</v>
      </c>
      <c r="J2351">
        <v>66.3</v>
      </c>
      <c r="K2351">
        <v>75.400000000000006</v>
      </c>
      <c r="L2351">
        <v>56.5</v>
      </c>
      <c r="M2351">
        <v>53.2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16.100000000000001</v>
      </c>
      <c r="W2351">
        <v>298.8</v>
      </c>
      <c r="X2351">
        <v>1016.9</v>
      </c>
      <c r="Y2351">
        <v>0</v>
      </c>
      <c r="Z2351">
        <v>6.2</v>
      </c>
      <c r="AA2351">
        <v>0</v>
      </c>
      <c r="AB2351">
        <v>0</v>
      </c>
      <c r="AC2351">
        <v>0</v>
      </c>
      <c r="AD2351">
        <v>0</v>
      </c>
      <c r="AE2351" t="s">
        <v>7124</v>
      </c>
      <c r="AF2351" t="s">
        <v>7125</v>
      </c>
      <c r="AG2351">
        <v>0.75</v>
      </c>
      <c r="AH2351" t="s">
        <v>330</v>
      </c>
      <c r="AI2351" t="s">
        <v>37</v>
      </c>
      <c r="AJ2351" t="s">
        <v>331</v>
      </c>
    </row>
    <row r="2352" spans="1:36" x14ac:dyDescent="0.25">
      <c r="A2352" t="s">
        <v>32</v>
      </c>
      <c r="B2352" t="s">
        <v>7126</v>
      </c>
      <c r="C2352">
        <f>YEAR(B2352)</f>
        <v>2006</v>
      </c>
      <c r="D2352">
        <v>84.3</v>
      </c>
      <c r="E2352">
        <v>75.3</v>
      </c>
      <c r="F2352">
        <v>80</v>
      </c>
      <c r="H2352" s="2">
        <f>IF(F2352-77.33&lt;=0,0,IF(F2352-77.33&lt;=1,1,2))</f>
        <v>2</v>
      </c>
      <c r="I2352">
        <v>84</v>
      </c>
      <c r="J2352">
        <v>75.3</v>
      </c>
      <c r="K2352">
        <v>79.900000000000006</v>
      </c>
      <c r="L2352">
        <v>57.9</v>
      </c>
      <c r="M2352">
        <v>47.3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15</v>
      </c>
      <c r="W2352">
        <v>311.5</v>
      </c>
      <c r="X2352">
        <v>1015.2</v>
      </c>
      <c r="Y2352">
        <v>0</v>
      </c>
      <c r="Z2352">
        <v>6.2</v>
      </c>
      <c r="AA2352">
        <v>0</v>
      </c>
      <c r="AB2352">
        <v>0</v>
      </c>
      <c r="AC2352">
        <v>0</v>
      </c>
      <c r="AD2352">
        <v>0</v>
      </c>
      <c r="AE2352" t="s">
        <v>7127</v>
      </c>
      <c r="AF2352" t="s">
        <v>7128</v>
      </c>
      <c r="AG2352">
        <v>0.77</v>
      </c>
      <c r="AH2352" t="s">
        <v>330</v>
      </c>
      <c r="AI2352" t="s">
        <v>37</v>
      </c>
      <c r="AJ2352" t="s">
        <v>331</v>
      </c>
    </row>
    <row r="2353" spans="1:36" x14ac:dyDescent="0.25">
      <c r="A2353" t="s">
        <v>32</v>
      </c>
      <c r="B2353" t="s">
        <v>7129</v>
      </c>
      <c r="C2353">
        <f>YEAR(B2353)</f>
        <v>2006</v>
      </c>
      <c r="D2353">
        <v>86.1</v>
      </c>
      <c r="E2353">
        <v>75.3</v>
      </c>
      <c r="F2353">
        <v>80.5</v>
      </c>
      <c r="H2353" s="2">
        <f>IF(F2353-77.33&lt;=0,0,IF(F2353-77.33&lt;=1,1,2))</f>
        <v>2</v>
      </c>
      <c r="I2353">
        <v>86.2</v>
      </c>
      <c r="J2353">
        <v>75.3</v>
      </c>
      <c r="K2353">
        <v>80.7</v>
      </c>
      <c r="L2353">
        <v>61.5</v>
      </c>
      <c r="M2353">
        <v>53.1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19.5</v>
      </c>
      <c r="W2353">
        <v>312.2</v>
      </c>
      <c r="X2353">
        <v>1012.6</v>
      </c>
      <c r="Y2353">
        <v>0</v>
      </c>
      <c r="Z2353">
        <v>6.2</v>
      </c>
      <c r="AA2353">
        <v>0</v>
      </c>
      <c r="AB2353">
        <v>0</v>
      </c>
      <c r="AC2353">
        <v>0</v>
      </c>
      <c r="AD2353">
        <v>0</v>
      </c>
      <c r="AE2353" t="s">
        <v>7130</v>
      </c>
      <c r="AF2353" t="s">
        <v>7131</v>
      </c>
      <c r="AG2353">
        <v>0.81</v>
      </c>
      <c r="AH2353" t="s">
        <v>330</v>
      </c>
      <c r="AI2353" t="s">
        <v>37</v>
      </c>
      <c r="AJ2353" t="s">
        <v>331</v>
      </c>
    </row>
    <row r="2354" spans="1:36" x14ac:dyDescent="0.25">
      <c r="A2354" t="s">
        <v>32</v>
      </c>
      <c r="B2354" t="s">
        <v>7132</v>
      </c>
      <c r="C2354">
        <f>YEAR(B2354)</f>
        <v>2006</v>
      </c>
      <c r="D2354">
        <v>84.3</v>
      </c>
      <c r="E2354">
        <v>73.5</v>
      </c>
      <c r="F2354">
        <v>79.5</v>
      </c>
      <c r="H2354" s="2">
        <f>IF(F2354-77.33&lt;=0,0,IF(F2354-77.33&lt;=1,1,2))</f>
        <v>2</v>
      </c>
      <c r="I2354">
        <v>85.2</v>
      </c>
      <c r="J2354">
        <v>73.5</v>
      </c>
      <c r="K2354">
        <v>79.900000000000006</v>
      </c>
      <c r="L2354">
        <v>61</v>
      </c>
      <c r="M2354">
        <v>53.7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18.3</v>
      </c>
      <c r="W2354">
        <v>303.7</v>
      </c>
      <c r="X2354">
        <v>1010.4</v>
      </c>
      <c r="Y2354">
        <v>30</v>
      </c>
      <c r="Z2354">
        <v>6.3</v>
      </c>
      <c r="AA2354">
        <v>0</v>
      </c>
      <c r="AB2354">
        <v>0</v>
      </c>
      <c r="AC2354">
        <v>0</v>
      </c>
      <c r="AD2354">
        <v>0</v>
      </c>
      <c r="AE2354" t="s">
        <v>7133</v>
      </c>
      <c r="AF2354" t="s">
        <v>7134</v>
      </c>
      <c r="AG2354">
        <v>0.85</v>
      </c>
      <c r="AH2354" t="s">
        <v>36</v>
      </c>
      <c r="AI2354" t="s">
        <v>37</v>
      </c>
      <c r="AJ2354" t="s">
        <v>38</v>
      </c>
    </row>
    <row r="2355" spans="1:36" x14ac:dyDescent="0.25">
      <c r="A2355" t="s">
        <v>32</v>
      </c>
      <c r="B2355" t="s">
        <v>7135</v>
      </c>
      <c r="C2355">
        <f>YEAR(B2355)</f>
        <v>2006</v>
      </c>
      <c r="D2355">
        <v>84.3</v>
      </c>
      <c r="E2355">
        <v>77.099999999999994</v>
      </c>
      <c r="F2355">
        <v>81</v>
      </c>
      <c r="H2355" s="2">
        <f>IF(F2355-77.33&lt;=0,0,IF(F2355-77.33&lt;=1,1,2))</f>
        <v>2</v>
      </c>
      <c r="I2355">
        <v>85.8</v>
      </c>
      <c r="J2355">
        <v>77.099999999999994</v>
      </c>
      <c r="K2355">
        <v>81.3</v>
      </c>
      <c r="L2355">
        <v>62</v>
      </c>
      <c r="M2355">
        <v>53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18.3</v>
      </c>
      <c r="W2355">
        <v>302.8</v>
      </c>
      <c r="X2355">
        <v>1011.4</v>
      </c>
      <c r="Y2355">
        <v>0</v>
      </c>
      <c r="Z2355">
        <v>6.2</v>
      </c>
      <c r="AA2355">
        <v>0</v>
      </c>
      <c r="AB2355">
        <v>0</v>
      </c>
      <c r="AC2355">
        <v>0</v>
      </c>
      <c r="AD2355">
        <v>0</v>
      </c>
      <c r="AE2355" t="s">
        <v>7136</v>
      </c>
      <c r="AF2355" t="s">
        <v>7137</v>
      </c>
      <c r="AG2355">
        <v>0.88</v>
      </c>
      <c r="AH2355" t="s">
        <v>330</v>
      </c>
      <c r="AI2355" t="s">
        <v>37</v>
      </c>
      <c r="AJ2355" t="s">
        <v>331</v>
      </c>
    </row>
    <row r="2356" spans="1:36" x14ac:dyDescent="0.25">
      <c r="A2356" t="s">
        <v>32</v>
      </c>
      <c r="B2356" t="s">
        <v>7138</v>
      </c>
      <c r="C2356">
        <f>YEAR(B2356)</f>
        <v>2006</v>
      </c>
      <c r="D2356">
        <v>86.1</v>
      </c>
      <c r="E2356">
        <v>73.5</v>
      </c>
      <c r="F2356">
        <v>80</v>
      </c>
      <c r="H2356" s="2">
        <f>IF(F2356-77.33&lt;=0,0,IF(F2356-77.33&lt;=1,1,2))</f>
        <v>2</v>
      </c>
      <c r="I2356">
        <v>87.6</v>
      </c>
      <c r="J2356">
        <v>73.5</v>
      </c>
      <c r="K2356">
        <v>80.900000000000006</v>
      </c>
      <c r="L2356">
        <v>64.099999999999994</v>
      </c>
      <c r="M2356">
        <v>58.8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12.8</v>
      </c>
      <c r="W2356">
        <v>324.10000000000002</v>
      </c>
      <c r="X2356">
        <v>1010.9</v>
      </c>
      <c r="Y2356">
        <v>0</v>
      </c>
      <c r="Z2356">
        <v>6.2</v>
      </c>
      <c r="AA2356">
        <v>0</v>
      </c>
      <c r="AB2356">
        <v>0</v>
      </c>
      <c r="AC2356">
        <v>0</v>
      </c>
      <c r="AD2356">
        <v>0</v>
      </c>
      <c r="AE2356" t="s">
        <v>7139</v>
      </c>
      <c r="AF2356" t="s">
        <v>7140</v>
      </c>
      <c r="AG2356">
        <v>0.92</v>
      </c>
      <c r="AH2356" t="s">
        <v>330</v>
      </c>
      <c r="AI2356" t="s">
        <v>37</v>
      </c>
      <c r="AJ2356" t="s">
        <v>331</v>
      </c>
    </row>
    <row r="2357" spans="1:36" x14ac:dyDescent="0.25">
      <c r="A2357" t="s">
        <v>32</v>
      </c>
      <c r="B2357" t="s">
        <v>7141</v>
      </c>
      <c r="C2357">
        <f>YEAR(B2357)</f>
        <v>2006</v>
      </c>
      <c r="D2357">
        <v>82.5</v>
      </c>
      <c r="E2357">
        <v>69.900000000000006</v>
      </c>
      <c r="F2357">
        <v>77.599999999999994</v>
      </c>
      <c r="H2357" s="2">
        <f>IF(F2357-77.33&lt;=0,0,IF(F2357-77.33&lt;=1,1,2))</f>
        <v>1</v>
      </c>
      <c r="I2357">
        <v>84.8</v>
      </c>
      <c r="J2357">
        <v>69.900000000000006</v>
      </c>
      <c r="K2357">
        <v>78.5</v>
      </c>
      <c r="L2357">
        <v>61.9</v>
      </c>
      <c r="M2357">
        <v>58.9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10.3</v>
      </c>
      <c r="W2357">
        <v>317.89999999999998</v>
      </c>
      <c r="X2357">
        <v>1009.9</v>
      </c>
      <c r="Y2357">
        <v>0</v>
      </c>
      <c r="Z2357">
        <v>6.2</v>
      </c>
      <c r="AA2357">
        <v>0</v>
      </c>
      <c r="AB2357">
        <v>0</v>
      </c>
      <c r="AC2357">
        <v>0</v>
      </c>
      <c r="AD2357">
        <v>0</v>
      </c>
      <c r="AE2357" t="s">
        <v>7142</v>
      </c>
      <c r="AF2357" t="s">
        <v>7143</v>
      </c>
      <c r="AG2357">
        <v>0.95</v>
      </c>
      <c r="AH2357" t="s">
        <v>330</v>
      </c>
      <c r="AI2357" t="s">
        <v>37</v>
      </c>
      <c r="AJ2357" t="s">
        <v>331</v>
      </c>
    </row>
    <row r="2358" spans="1:36" x14ac:dyDescent="0.25">
      <c r="A2358" t="s">
        <v>32</v>
      </c>
      <c r="B2358" t="s">
        <v>7144</v>
      </c>
      <c r="C2358">
        <f>YEAR(B2358)</f>
        <v>2006</v>
      </c>
      <c r="D2358">
        <v>82.5</v>
      </c>
      <c r="E2358">
        <v>71.7</v>
      </c>
      <c r="F2358">
        <v>78.599999999999994</v>
      </c>
      <c r="H2358" s="2">
        <f>IF(F2358-77.33&lt;=0,0,IF(F2358-77.33&lt;=1,1,2))</f>
        <v>2</v>
      </c>
      <c r="I2358">
        <v>84.1</v>
      </c>
      <c r="J2358">
        <v>71.7</v>
      </c>
      <c r="K2358">
        <v>79.2</v>
      </c>
      <c r="L2358">
        <v>65</v>
      </c>
      <c r="M2358">
        <v>63.9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20.8</v>
      </c>
      <c r="W2358">
        <v>306</v>
      </c>
      <c r="X2358">
        <v>1010.4</v>
      </c>
      <c r="Y2358">
        <v>30</v>
      </c>
      <c r="Z2358">
        <v>6.4</v>
      </c>
      <c r="AA2358">
        <v>0</v>
      </c>
      <c r="AB2358">
        <v>0</v>
      </c>
      <c r="AC2358">
        <v>0</v>
      </c>
      <c r="AD2358">
        <v>0</v>
      </c>
      <c r="AE2358" t="s">
        <v>7145</v>
      </c>
      <c r="AF2358" t="s">
        <v>7146</v>
      </c>
      <c r="AG2358">
        <v>0</v>
      </c>
      <c r="AH2358" t="s">
        <v>36</v>
      </c>
      <c r="AI2358" t="s">
        <v>37</v>
      </c>
      <c r="AJ2358" t="s">
        <v>38</v>
      </c>
    </row>
    <row r="2359" spans="1:36" x14ac:dyDescent="0.25">
      <c r="A2359" t="s">
        <v>32</v>
      </c>
      <c r="B2359" t="s">
        <v>7147</v>
      </c>
      <c r="C2359">
        <f>YEAR(B2359)</f>
        <v>2006</v>
      </c>
      <c r="D2359">
        <v>80.7</v>
      </c>
      <c r="E2359">
        <v>77.099999999999994</v>
      </c>
      <c r="F2359">
        <v>78.5</v>
      </c>
      <c r="H2359" s="2">
        <f>IF(F2359-77.33&lt;=0,0,IF(F2359-77.33&lt;=1,1,2))</f>
        <v>2</v>
      </c>
      <c r="I2359">
        <v>82.9</v>
      </c>
      <c r="J2359">
        <v>77.099999999999994</v>
      </c>
      <c r="K2359">
        <v>79</v>
      </c>
      <c r="L2359">
        <v>64.599999999999994</v>
      </c>
      <c r="M2359">
        <v>62.7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23</v>
      </c>
      <c r="W2359">
        <v>307.89999999999998</v>
      </c>
      <c r="X2359">
        <v>1010.8</v>
      </c>
      <c r="Y2359">
        <v>30</v>
      </c>
      <c r="Z2359">
        <v>6.7</v>
      </c>
      <c r="AA2359">
        <v>0</v>
      </c>
      <c r="AB2359">
        <v>0</v>
      </c>
      <c r="AC2359">
        <v>0</v>
      </c>
      <c r="AD2359">
        <v>0</v>
      </c>
      <c r="AE2359" t="s">
        <v>7148</v>
      </c>
      <c r="AF2359" t="s">
        <v>7149</v>
      </c>
      <c r="AG2359">
        <v>0.02</v>
      </c>
      <c r="AH2359" t="s">
        <v>36</v>
      </c>
      <c r="AI2359" t="s">
        <v>37</v>
      </c>
      <c r="AJ2359" t="s">
        <v>38</v>
      </c>
    </row>
    <row r="2360" spans="1:36" x14ac:dyDescent="0.25">
      <c r="A2360" t="s">
        <v>32</v>
      </c>
      <c r="B2360" t="s">
        <v>7150</v>
      </c>
      <c r="C2360">
        <f>YEAR(B2360)</f>
        <v>2006</v>
      </c>
      <c r="D2360">
        <v>82.5</v>
      </c>
      <c r="E2360">
        <v>77.099999999999994</v>
      </c>
      <c r="F2360">
        <v>79.5</v>
      </c>
      <c r="H2360" s="2">
        <f>IF(F2360-77.33&lt;=0,0,IF(F2360-77.33&lt;=1,1,2))</f>
        <v>2</v>
      </c>
      <c r="I2360">
        <v>84.1</v>
      </c>
      <c r="J2360">
        <v>77.099999999999994</v>
      </c>
      <c r="K2360">
        <v>80.2</v>
      </c>
      <c r="L2360">
        <v>64</v>
      </c>
      <c r="M2360">
        <v>59.3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24.2</v>
      </c>
      <c r="W2360">
        <v>298.7</v>
      </c>
      <c r="X2360">
        <v>1010.5</v>
      </c>
      <c r="Y2360">
        <v>30</v>
      </c>
      <c r="Z2360">
        <v>6.6</v>
      </c>
      <c r="AA2360">
        <v>0</v>
      </c>
      <c r="AB2360">
        <v>0</v>
      </c>
      <c r="AC2360">
        <v>0</v>
      </c>
      <c r="AD2360">
        <v>0</v>
      </c>
      <c r="AE2360" t="s">
        <v>7151</v>
      </c>
      <c r="AF2360" t="s">
        <v>7152</v>
      </c>
      <c r="AG2360">
        <v>0.06</v>
      </c>
      <c r="AH2360" t="s">
        <v>36</v>
      </c>
      <c r="AI2360" t="s">
        <v>37</v>
      </c>
      <c r="AJ2360" t="s">
        <v>38</v>
      </c>
    </row>
    <row r="2361" spans="1:36" x14ac:dyDescent="0.25">
      <c r="A2361" t="s">
        <v>32</v>
      </c>
      <c r="B2361" t="s">
        <v>7153</v>
      </c>
      <c r="C2361">
        <f>YEAR(B2361)</f>
        <v>2006</v>
      </c>
      <c r="D2361">
        <v>84.3</v>
      </c>
      <c r="E2361">
        <v>77.099999999999994</v>
      </c>
      <c r="F2361">
        <v>80.8</v>
      </c>
      <c r="H2361" s="2">
        <f>IF(F2361-77.33&lt;=0,0,IF(F2361-77.33&lt;=1,1,2))</f>
        <v>2</v>
      </c>
      <c r="I2361">
        <v>85.8</v>
      </c>
      <c r="J2361">
        <v>77.099999999999994</v>
      </c>
      <c r="K2361">
        <v>81.5</v>
      </c>
      <c r="L2361">
        <v>63.9</v>
      </c>
      <c r="M2361">
        <v>56.8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23</v>
      </c>
      <c r="W2361">
        <v>305.10000000000002</v>
      </c>
      <c r="X2361">
        <v>1009.2</v>
      </c>
      <c r="Y2361">
        <v>30</v>
      </c>
      <c r="Z2361">
        <v>6.8</v>
      </c>
      <c r="AA2361">
        <v>0</v>
      </c>
      <c r="AB2361">
        <v>0</v>
      </c>
      <c r="AC2361">
        <v>0</v>
      </c>
      <c r="AD2361">
        <v>0</v>
      </c>
      <c r="AE2361" t="s">
        <v>7154</v>
      </c>
      <c r="AF2361" t="s">
        <v>7155</v>
      </c>
      <c r="AG2361">
        <v>0.09</v>
      </c>
      <c r="AH2361" t="s">
        <v>36</v>
      </c>
      <c r="AI2361" t="s">
        <v>37</v>
      </c>
      <c r="AJ2361" t="s">
        <v>38</v>
      </c>
    </row>
    <row r="2362" spans="1:36" x14ac:dyDescent="0.25">
      <c r="A2362" t="s">
        <v>32</v>
      </c>
      <c r="B2362" t="s">
        <v>7156</v>
      </c>
      <c r="C2362">
        <f>YEAR(B2362)</f>
        <v>2006</v>
      </c>
      <c r="D2362">
        <v>82.5</v>
      </c>
      <c r="E2362">
        <v>77.099999999999994</v>
      </c>
      <c r="F2362">
        <v>80</v>
      </c>
      <c r="H2362" s="2">
        <f>IF(F2362-77.33&lt;=0,0,IF(F2362-77.33&lt;=1,1,2))</f>
        <v>2</v>
      </c>
      <c r="I2362">
        <v>85.5</v>
      </c>
      <c r="J2362">
        <v>77.099999999999994</v>
      </c>
      <c r="K2362">
        <v>81.3</v>
      </c>
      <c r="L2362">
        <v>65.599999999999994</v>
      </c>
      <c r="M2362">
        <v>61.5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23</v>
      </c>
      <c r="W2362">
        <v>309</v>
      </c>
      <c r="X2362">
        <v>1010.1</v>
      </c>
      <c r="Y2362">
        <v>30</v>
      </c>
      <c r="Z2362">
        <v>6.7</v>
      </c>
      <c r="AA2362">
        <v>0</v>
      </c>
      <c r="AB2362">
        <v>0</v>
      </c>
      <c r="AC2362">
        <v>0</v>
      </c>
      <c r="AD2362">
        <v>0</v>
      </c>
      <c r="AE2362" t="s">
        <v>7157</v>
      </c>
      <c r="AF2362" t="s">
        <v>7158</v>
      </c>
      <c r="AG2362">
        <v>0.12</v>
      </c>
      <c r="AH2362" t="s">
        <v>36</v>
      </c>
      <c r="AI2362" t="s">
        <v>37</v>
      </c>
      <c r="AJ2362" t="s">
        <v>38</v>
      </c>
    </row>
    <row r="2363" spans="1:36" x14ac:dyDescent="0.25">
      <c r="A2363" t="s">
        <v>32</v>
      </c>
      <c r="B2363" t="s">
        <v>7159</v>
      </c>
      <c r="C2363">
        <f>YEAR(B2363)</f>
        <v>2006</v>
      </c>
      <c r="D2363">
        <v>86.1</v>
      </c>
      <c r="E2363">
        <v>78.900000000000006</v>
      </c>
      <c r="F2363">
        <v>81.900000000000006</v>
      </c>
      <c r="H2363" s="2">
        <f>IF(F2363-77.33&lt;=0,0,IF(F2363-77.33&lt;=1,1,2))</f>
        <v>2</v>
      </c>
      <c r="I2363">
        <v>87.6</v>
      </c>
      <c r="J2363">
        <v>78.900000000000006</v>
      </c>
      <c r="K2363">
        <v>83.3</v>
      </c>
      <c r="L2363">
        <v>64.7</v>
      </c>
      <c r="M2363">
        <v>56.4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21.9</v>
      </c>
      <c r="W2363">
        <v>307</v>
      </c>
      <c r="X2363">
        <v>1011.4</v>
      </c>
      <c r="Y2363">
        <v>30</v>
      </c>
      <c r="Z2363">
        <v>6.7</v>
      </c>
      <c r="AA2363">
        <v>0</v>
      </c>
      <c r="AB2363">
        <v>0</v>
      </c>
      <c r="AC2363">
        <v>0</v>
      </c>
      <c r="AD2363">
        <v>0</v>
      </c>
      <c r="AE2363" t="s">
        <v>7160</v>
      </c>
      <c r="AF2363" t="s">
        <v>7161</v>
      </c>
      <c r="AG2363">
        <v>0.15</v>
      </c>
      <c r="AH2363" t="s">
        <v>36</v>
      </c>
      <c r="AI2363" t="s">
        <v>37</v>
      </c>
      <c r="AJ2363" t="s">
        <v>38</v>
      </c>
    </row>
    <row r="2364" spans="1:36" x14ac:dyDescent="0.25">
      <c r="A2364" t="s">
        <v>32</v>
      </c>
      <c r="B2364" t="s">
        <v>7162</v>
      </c>
      <c r="C2364">
        <f>YEAR(B2364)</f>
        <v>2006</v>
      </c>
      <c r="D2364">
        <v>86.1</v>
      </c>
      <c r="E2364">
        <v>78.900000000000006</v>
      </c>
      <c r="F2364">
        <v>82.6</v>
      </c>
      <c r="H2364" s="2">
        <f>IF(F2364-77.33&lt;=0,0,IF(F2364-77.33&lt;=1,1,2))</f>
        <v>2</v>
      </c>
      <c r="I2364">
        <v>90.8</v>
      </c>
      <c r="J2364">
        <v>78.900000000000006</v>
      </c>
      <c r="K2364">
        <v>84.6</v>
      </c>
      <c r="L2364">
        <v>66</v>
      </c>
      <c r="M2364">
        <v>57.7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21.9</v>
      </c>
      <c r="W2364">
        <v>312.10000000000002</v>
      </c>
      <c r="X2364">
        <v>1010.6</v>
      </c>
      <c r="Y2364">
        <v>0</v>
      </c>
      <c r="Z2364">
        <v>6.2</v>
      </c>
      <c r="AA2364">
        <v>0</v>
      </c>
      <c r="AB2364">
        <v>0</v>
      </c>
      <c r="AC2364">
        <v>0</v>
      </c>
      <c r="AD2364">
        <v>0</v>
      </c>
      <c r="AE2364" t="s">
        <v>7163</v>
      </c>
      <c r="AF2364" t="s">
        <v>7164</v>
      </c>
      <c r="AG2364">
        <v>0.18</v>
      </c>
      <c r="AH2364" t="s">
        <v>330</v>
      </c>
      <c r="AI2364" t="s">
        <v>37</v>
      </c>
      <c r="AJ2364" t="s">
        <v>331</v>
      </c>
    </row>
    <row r="2365" spans="1:36" x14ac:dyDescent="0.25">
      <c r="A2365" t="s">
        <v>32</v>
      </c>
      <c r="B2365" t="s">
        <v>7165</v>
      </c>
      <c r="C2365">
        <f>YEAR(B2365)</f>
        <v>2006</v>
      </c>
      <c r="D2365">
        <v>86.1</v>
      </c>
      <c r="E2365">
        <v>73.5</v>
      </c>
      <c r="F2365">
        <v>79.400000000000006</v>
      </c>
      <c r="H2365" s="2">
        <f>IF(F2365-77.33&lt;=0,0,IF(F2365-77.33&lt;=1,1,2))</f>
        <v>2</v>
      </c>
      <c r="I2365">
        <v>88.6</v>
      </c>
      <c r="J2365">
        <v>73.5</v>
      </c>
      <c r="K2365">
        <v>80.900000000000006</v>
      </c>
      <c r="L2365">
        <v>66.3</v>
      </c>
      <c r="M2365">
        <v>65.099999999999994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11.4</v>
      </c>
      <c r="W2365">
        <v>307.89999999999998</v>
      </c>
      <c r="X2365">
        <v>1009</v>
      </c>
      <c r="Y2365">
        <v>42</v>
      </c>
      <c r="Z2365">
        <v>6.5</v>
      </c>
      <c r="AA2365">
        <v>0</v>
      </c>
      <c r="AB2365">
        <v>0</v>
      </c>
      <c r="AC2365">
        <v>0</v>
      </c>
      <c r="AD2365">
        <v>0</v>
      </c>
      <c r="AE2365" t="s">
        <v>7166</v>
      </c>
      <c r="AF2365" t="s">
        <v>7167</v>
      </c>
      <c r="AG2365">
        <v>0.22</v>
      </c>
      <c r="AH2365" t="s">
        <v>36</v>
      </c>
      <c r="AI2365" t="s">
        <v>37</v>
      </c>
      <c r="AJ2365" t="s">
        <v>38</v>
      </c>
    </row>
    <row r="2366" spans="1:36" x14ac:dyDescent="0.25">
      <c r="A2366" t="s">
        <v>32</v>
      </c>
      <c r="B2366" t="s">
        <v>7168</v>
      </c>
      <c r="C2366">
        <f>YEAR(B2366)</f>
        <v>2006</v>
      </c>
      <c r="D2366">
        <v>80.7</v>
      </c>
      <c r="E2366">
        <v>71.7</v>
      </c>
      <c r="F2366">
        <v>77.3</v>
      </c>
      <c r="H2366" s="2">
        <f>IF(F2366-77.33&lt;=0,0,IF(F2366-77.33&lt;=1,1,2))</f>
        <v>0</v>
      </c>
      <c r="I2366">
        <v>83.4</v>
      </c>
      <c r="J2366">
        <v>71.7</v>
      </c>
      <c r="K2366">
        <v>78</v>
      </c>
      <c r="L2366">
        <v>66.900000000000006</v>
      </c>
      <c r="M2366">
        <v>70.599999999999994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21.9</v>
      </c>
      <c r="W2366">
        <v>317.89999999999998</v>
      </c>
      <c r="X2366">
        <v>1008.1</v>
      </c>
      <c r="Y2366">
        <v>34.5</v>
      </c>
      <c r="Z2366">
        <v>6.8</v>
      </c>
      <c r="AA2366">
        <v>0</v>
      </c>
      <c r="AB2366">
        <v>0</v>
      </c>
      <c r="AC2366">
        <v>0</v>
      </c>
      <c r="AD2366">
        <v>0</v>
      </c>
      <c r="AE2366" t="s">
        <v>7169</v>
      </c>
      <c r="AF2366" t="s">
        <v>7170</v>
      </c>
      <c r="AG2366">
        <v>0.25</v>
      </c>
      <c r="AH2366" t="s">
        <v>36</v>
      </c>
      <c r="AI2366" t="s">
        <v>37</v>
      </c>
      <c r="AJ2366" t="s">
        <v>38</v>
      </c>
    </row>
    <row r="2367" spans="1:36" x14ac:dyDescent="0.25">
      <c r="A2367" t="s">
        <v>32</v>
      </c>
      <c r="B2367" t="s">
        <v>7171</v>
      </c>
      <c r="C2367">
        <f>YEAR(B2367)</f>
        <v>2006</v>
      </c>
      <c r="D2367">
        <v>77.099999999999994</v>
      </c>
      <c r="E2367">
        <v>71.7</v>
      </c>
      <c r="F2367">
        <v>74.599999999999994</v>
      </c>
      <c r="H2367" s="2">
        <f>IF(F2367-77.33&lt;=0,0,IF(F2367-77.33&lt;=1,1,2))</f>
        <v>0</v>
      </c>
      <c r="I2367">
        <v>77.099999999999994</v>
      </c>
      <c r="J2367">
        <v>71.7</v>
      </c>
      <c r="K2367">
        <v>74.599999999999994</v>
      </c>
      <c r="L2367">
        <v>60.3</v>
      </c>
      <c r="M2367">
        <v>61.8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28.9</v>
      </c>
      <c r="W2367">
        <v>316.2</v>
      </c>
      <c r="X2367">
        <v>1010</v>
      </c>
      <c r="Y2367">
        <v>65</v>
      </c>
      <c r="Z2367">
        <v>6.8</v>
      </c>
      <c r="AA2367">
        <v>0</v>
      </c>
      <c r="AB2367">
        <v>0</v>
      </c>
      <c r="AC2367">
        <v>0</v>
      </c>
      <c r="AD2367">
        <v>0</v>
      </c>
      <c r="AE2367" t="s">
        <v>7172</v>
      </c>
      <c r="AF2367" t="s">
        <v>7173</v>
      </c>
      <c r="AG2367">
        <v>0.28000000000000003</v>
      </c>
      <c r="AH2367" t="s">
        <v>36</v>
      </c>
      <c r="AI2367" t="s">
        <v>37</v>
      </c>
      <c r="AJ2367" t="s">
        <v>38</v>
      </c>
    </row>
    <row r="2368" spans="1:36" x14ac:dyDescent="0.25">
      <c r="A2368" t="s">
        <v>32</v>
      </c>
      <c r="B2368" t="s">
        <v>7174</v>
      </c>
      <c r="C2368">
        <f>YEAR(B2368)</f>
        <v>2006</v>
      </c>
      <c r="D2368">
        <v>75.3</v>
      </c>
      <c r="E2368">
        <v>71.7</v>
      </c>
      <c r="F2368">
        <v>73.099999999999994</v>
      </c>
      <c r="H2368" s="2">
        <f>IF(F2368-77.33&lt;=0,0,IF(F2368-77.33&lt;=1,1,2))</f>
        <v>0</v>
      </c>
      <c r="I2368">
        <v>75.3</v>
      </c>
      <c r="J2368">
        <v>71.7</v>
      </c>
      <c r="K2368">
        <v>73.099999999999994</v>
      </c>
      <c r="L2368">
        <v>58.5</v>
      </c>
      <c r="M2368">
        <v>60.4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24.2</v>
      </c>
      <c r="W2368">
        <v>313.60000000000002</v>
      </c>
      <c r="X2368">
        <v>1011.6</v>
      </c>
      <c r="Y2368">
        <v>58.2</v>
      </c>
      <c r="Z2368">
        <v>6.8</v>
      </c>
      <c r="AA2368">
        <v>0</v>
      </c>
      <c r="AB2368">
        <v>0</v>
      </c>
      <c r="AC2368">
        <v>0</v>
      </c>
      <c r="AD2368">
        <v>0</v>
      </c>
      <c r="AE2368" t="s">
        <v>7175</v>
      </c>
      <c r="AF2368" t="s">
        <v>7176</v>
      </c>
      <c r="AG2368">
        <v>0.31</v>
      </c>
      <c r="AH2368" t="s">
        <v>36</v>
      </c>
      <c r="AI2368" t="s">
        <v>37</v>
      </c>
      <c r="AJ2368" t="s">
        <v>38</v>
      </c>
    </row>
    <row r="2369" spans="1:36" x14ac:dyDescent="0.25">
      <c r="A2369" t="s">
        <v>32</v>
      </c>
      <c r="B2369" t="s">
        <v>7177</v>
      </c>
      <c r="C2369">
        <f>YEAR(B2369)</f>
        <v>2006</v>
      </c>
      <c r="D2369">
        <v>77.099999999999994</v>
      </c>
      <c r="E2369">
        <v>73.5</v>
      </c>
      <c r="F2369">
        <v>74.7</v>
      </c>
      <c r="H2369" s="2">
        <f>IF(F2369-77.33&lt;=0,0,IF(F2369-77.33&lt;=1,1,2))</f>
        <v>0</v>
      </c>
      <c r="I2369">
        <v>77.099999999999994</v>
      </c>
      <c r="J2369">
        <v>73.5</v>
      </c>
      <c r="K2369">
        <v>74.7</v>
      </c>
      <c r="L2369">
        <v>60.1</v>
      </c>
      <c r="M2369">
        <v>60.5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25.3</v>
      </c>
      <c r="W2369">
        <v>305.10000000000002</v>
      </c>
      <c r="X2369">
        <v>1013.9</v>
      </c>
      <c r="Y2369">
        <v>49.2</v>
      </c>
      <c r="Z2369">
        <v>6.8</v>
      </c>
      <c r="AA2369">
        <v>0</v>
      </c>
      <c r="AB2369">
        <v>0</v>
      </c>
      <c r="AC2369">
        <v>0</v>
      </c>
      <c r="AD2369">
        <v>0</v>
      </c>
      <c r="AE2369" t="s">
        <v>7178</v>
      </c>
      <c r="AF2369" t="s">
        <v>7179</v>
      </c>
      <c r="AG2369">
        <v>0.35</v>
      </c>
      <c r="AH2369" t="s">
        <v>36</v>
      </c>
      <c r="AI2369" t="s">
        <v>37</v>
      </c>
      <c r="AJ2369" t="s">
        <v>38</v>
      </c>
    </row>
    <row r="2370" spans="1:36" x14ac:dyDescent="0.25">
      <c r="A2370" t="s">
        <v>32</v>
      </c>
      <c r="B2370" t="s">
        <v>7180</v>
      </c>
      <c r="C2370">
        <f>YEAR(B2370)</f>
        <v>2006</v>
      </c>
      <c r="D2370">
        <v>78.900000000000006</v>
      </c>
      <c r="E2370">
        <v>71.7</v>
      </c>
      <c r="F2370">
        <v>74.8</v>
      </c>
      <c r="H2370" s="2">
        <f>IF(F2370-77.33&lt;=0,0,IF(F2370-77.33&lt;=1,1,2))</f>
        <v>0</v>
      </c>
      <c r="I2370">
        <v>78.900000000000006</v>
      </c>
      <c r="J2370">
        <v>71.7</v>
      </c>
      <c r="K2370">
        <v>74.8</v>
      </c>
      <c r="L2370">
        <v>55.7</v>
      </c>
      <c r="M2370">
        <v>51.9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24.2</v>
      </c>
      <c r="W2370">
        <v>314</v>
      </c>
      <c r="X2370">
        <v>1013.9</v>
      </c>
      <c r="Y2370">
        <v>30</v>
      </c>
      <c r="Z2370">
        <v>6.6</v>
      </c>
      <c r="AA2370">
        <v>0</v>
      </c>
      <c r="AB2370">
        <v>0</v>
      </c>
      <c r="AC2370">
        <v>0</v>
      </c>
      <c r="AD2370">
        <v>0</v>
      </c>
      <c r="AE2370" t="s">
        <v>7181</v>
      </c>
      <c r="AF2370" t="s">
        <v>7182</v>
      </c>
      <c r="AG2370">
        <v>0.38</v>
      </c>
      <c r="AH2370" t="s">
        <v>36</v>
      </c>
      <c r="AI2370" t="s">
        <v>37</v>
      </c>
      <c r="AJ2370" t="s">
        <v>38</v>
      </c>
    </row>
    <row r="2371" spans="1:36" x14ac:dyDescent="0.25">
      <c r="A2371" t="s">
        <v>32</v>
      </c>
      <c r="B2371" t="s">
        <v>7183</v>
      </c>
      <c r="C2371">
        <f>YEAR(B2371)</f>
        <v>2006</v>
      </c>
      <c r="D2371">
        <v>78.900000000000006</v>
      </c>
      <c r="E2371">
        <v>64.5</v>
      </c>
      <c r="F2371">
        <v>74</v>
      </c>
      <c r="H2371" s="2">
        <f>IF(F2371-77.33&lt;=0,0,IF(F2371-77.33&lt;=1,1,2))</f>
        <v>0</v>
      </c>
      <c r="I2371">
        <v>78.900000000000006</v>
      </c>
      <c r="J2371">
        <v>64.5</v>
      </c>
      <c r="K2371">
        <v>74</v>
      </c>
      <c r="L2371">
        <v>53.8</v>
      </c>
      <c r="M2371">
        <v>49.8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18.3</v>
      </c>
      <c r="W2371">
        <v>320.10000000000002</v>
      </c>
      <c r="X2371">
        <v>1013.6</v>
      </c>
      <c r="Y2371">
        <v>0</v>
      </c>
      <c r="Z2371">
        <v>6.2</v>
      </c>
      <c r="AA2371">
        <v>0</v>
      </c>
      <c r="AB2371">
        <v>0</v>
      </c>
      <c r="AC2371">
        <v>0</v>
      </c>
      <c r="AD2371">
        <v>0</v>
      </c>
      <c r="AE2371" t="s">
        <v>7184</v>
      </c>
      <c r="AF2371" t="s">
        <v>7185</v>
      </c>
      <c r="AG2371">
        <v>0.41</v>
      </c>
      <c r="AH2371" t="s">
        <v>330</v>
      </c>
      <c r="AI2371" t="s">
        <v>37</v>
      </c>
      <c r="AJ2371" t="s">
        <v>331</v>
      </c>
    </row>
    <row r="2372" spans="1:36" x14ac:dyDescent="0.25">
      <c r="A2372" t="s">
        <v>32</v>
      </c>
      <c r="B2372" t="s">
        <v>7186</v>
      </c>
      <c r="C2372">
        <f>YEAR(B2372)</f>
        <v>2006</v>
      </c>
      <c r="D2372">
        <v>78.900000000000006</v>
      </c>
      <c r="E2372">
        <v>64.5</v>
      </c>
      <c r="F2372">
        <v>73.7</v>
      </c>
      <c r="H2372" s="2">
        <f>IF(F2372-77.33&lt;=0,0,IF(F2372-77.33&lt;=1,1,2))</f>
        <v>0</v>
      </c>
      <c r="I2372">
        <v>78.900000000000006</v>
      </c>
      <c r="J2372">
        <v>64.5</v>
      </c>
      <c r="K2372">
        <v>73.7</v>
      </c>
      <c r="L2372">
        <v>55.1</v>
      </c>
      <c r="M2372">
        <v>52.6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12.8</v>
      </c>
      <c r="W2372">
        <v>318.7</v>
      </c>
      <c r="X2372">
        <v>1013.2</v>
      </c>
      <c r="Y2372">
        <v>0</v>
      </c>
      <c r="Z2372">
        <v>6.2</v>
      </c>
      <c r="AA2372">
        <v>0</v>
      </c>
      <c r="AB2372">
        <v>0</v>
      </c>
      <c r="AC2372">
        <v>0</v>
      </c>
      <c r="AD2372">
        <v>0</v>
      </c>
      <c r="AE2372" t="s">
        <v>7187</v>
      </c>
      <c r="AF2372" t="s">
        <v>7188</v>
      </c>
      <c r="AG2372">
        <v>0.44</v>
      </c>
      <c r="AH2372" t="s">
        <v>330</v>
      </c>
      <c r="AI2372" t="s">
        <v>37</v>
      </c>
      <c r="AJ2372" t="s">
        <v>331</v>
      </c>
    </row>
    <row r="2373" spans="1:36" x14ac:dyDescent="0.25">
      <c r="A2373" t="s">
        <v>32</v>
      </c>
      <c r="B2373" t="s">
        <v>7189</v>
      </c>
      <c r="C2373">
        <f>YEAR(B2373)</f>
        <v>2006</v>
      </c>
      <c r="D2373">
        <v>77.099999999999994</v>
      </c>
      <c r="E2373">
        <v>66.3</v>
      </c>
      <c r="F2373">
        <v>73.7</v>
      </c>
      <c r="H2373" s="2">
        <f>IF(F2373-77.33&lt;=0,0,IF(F2373-77.33&lt;=1,1,2))</f>
        <v>0</v>
      </c>
      <c r="I2373">
        <v>77.099999999999994</v>
      </c>
      <c r="J2373">
        <v>66.3</v>
      </c>
      <c r="K2373">
        <v>73.7</v>
      </c>
      <c r="L2373">
        <v>61.5</v>
      </c>
      <c r="M2373">
        <v>66.099999999999994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18.3</v>
      </c>
      <c r="W2373">
        <v>326.3</v>
      </c>
      <c r="X2373">
        <v>1012.9</v>
      </c>
      <c r="Y2373">
        <v>30</v>
      </c>
      <c r="Z2373">
        <v>6.5</v>
      </c>
      <c r="AA2373">
        <v>0</v>
      </c>
      <c r="AB2373">
        <v>0</v>
      </c>
      <c r="AC2373">
        <v>0</v>
      </c>
      <c r="AD2373">
        <v>0</v>
      </c>
      <c r="AE2373" t="s">
        <v>7190</v>
      </c>
      <c r="AF2373" t="s">
        <v>7191</v>
      </c>
      <c r="AG2373">
        <v>0.48</v>
      </c>
      <c r="AH2373" t="s">
        <v>36</v>
      </c>
      <c r="AI2373" t="s">
        <v>37</v>
      </c>
      <c r="AJ2373" t="s">
        <v>38</v>
      </c>
    </row>
    <row r="2374" spans="1:36" x14ac:dyDescent="0.25">
      <c r="A2374" t="s">
        <v>32</v>
      </c>
      <c r="B2374" t="s">
        <v>7192</v>
      </c>
      <c r="C2374">
        <f>YEAR(B2374)</f>
        <v>2006</v>
      </c>
      <c r="D2374">
        <v>77.099999999999994</v>
      </c>
      <c r="E2374">
        <v>66.3</v>
      </c>
      <c r="F2374">
        <v>73.8</v>
      </c>
      <c r="H2374" s="2">
        <f>IF(F2374-77.33&lt;=0,0,IF(F2374-77.33&lt;=1,1,2))</f>
        <v>0</v>
      </c>
      <c r="I2374">
        <v>77.099999999999994</v>
      </c>
      <c r="J2374">
        <v>66.3</v>
      </c>
      <c r="K2374">
        <v>73.8</v>
      </c>
      <c r="L2374">
        <v>63</v>
      </c>
      <c r="M2374">
        <v>69.2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20.8</v>
      </c>
      <c r="W2374">
        <v>317.3</v>
      </c>
      <c r="X2374">
        <v>1012.8</v>
      </c>
      <c r="Y2374">
        <v>30</v>
      </c>
      <c r="Z2374">
        <v>6.6</v>
      </c>
      <c r="AA2374">
        <v>0</v>
      </c>
      <c r="AB2374">
        <v>0</v>
      </c>
      <c r="AC2374">
        <v>0</v>
      </c>
      <c r="AD2374">
        <v>0</v>
      </c>
      <c r="AE2374" t="s">
        <v>7193</v>
      </c>
      <c r="AF2374" t="s">
        <v>7194</v>
      </c>
      <c r="AG2374">
        <v>0.5</v>
      </c>
      <c r="AH2374" t="s">
        <v>36</v>
      </c>
      <c r="AI2374" t="s">
        <v>37</v>
      </c>
      <c r="AJ2374" t="s">
        <v>38</v>
      </c>
    </row>
    <row r="2375" spans="1:36" x14ac:dyDescent="0.25">
      <c r="A2375" t="s">
        <v>32</v>
      </c>
      <c r="B2375" t="s">
        <v>7195</v>
      </c>
      <c r="C2375">
        <f>YEAR(B2375)</f>
        <v>2006</v>
      </c>
      <c r="D2375">
        <v>78.900000000000006</v>
      </c>
      <c r="E2375">
        <v>68.099999999999994</v>
      </c>
      <c r="F2375">
        <v>75.3</v>
      </c>
      <c r="H2375" s="2">
        <f>IF(F2375-77.33&lt;=0,0,IF(F2375-77.33&lt;=1,1,2))</f>
        <v>0</v>
      </c>
      <c r="I2375">
        <v>78.900000000000006</v>
      </c>
      <c r="J2375">
        <v>68.099999999999994</v>
      </c>
      <c r="K2375">
        <v>75.3</v>
      </c>
      <c r="L2375">
        <v>61.7</v>
      </c>
      <c r="M2375">
        <v>63.2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27.5</v>
      </c>
      <c r="W2375">
        <v>306.5</v>
      </c>
      <c r="X2375">
        <v>1011</v>
      </c>
      <c r="Y2375">
        <v>30</v>
      </c>
      <c r="Z2375">
        <v>6.8</v>
      </c>
      <c r="AA2375">
        <v>0</v>
      </c>
      <c r="AB2375">
        <v>0</v>
      </c>
      <c r="AC2375">
        <v>0</v>
      </c>
      <c r="AD2375">
        <v>0</v>
      </c>
      <c r="AE2375" t="s">
        <v>7196</v>
      </c>
      <c r="AF2375" t="s">
        <v>7197</v>
      </c>
      <c r="AG2375">
        <v>0.54</v>
      </c>
      <c r="AH2375" t="s">
        <v>36</v>
      </c>
      <c r="AI2375" t="s">
        <v>37</v>
      </c>
      <c r="AJ2375" t="s">
        <v>38</v>
      </c>
    </row>
    <row r="2376" spans="1:36" x14ac:dyDescent="0.25">
      <c r="A2376" t="s">
        <v>32</v>
      </c>
      <c r="B2376" t="s">
        <v>7198</v>
      </c>
      <c r="C2376">
        <f>YEAR(B2376)</f>
        <v>2006</v>
      </c>
      <c r="D2376">
        <v>80.7</v>
      </c>
      <c r="E2376">
        <v>73.5</v>
      </c>
      <c r="F2376">
        <v>77.900000000000006</v>
      </c>
      <c r="H2376" s="2">
        <f>IF(F2376-77.33&lt;=0,0,IF(F2376-77.33&lt;=1,1,2))</f>
        <v>1</v>
      </c>
      <c r="I2376">
        <v>83.4</v>
      </c>
      <c r="J2376">
        <v>73.5</v>
      </c>
      <c r="K2376">
        <v>78.400000000000006</v>
      </c>
      <c r="L2376">
        <v>62.3</v>
      </c>
      <c r="M2376">
        <v>59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23</v>
      </c>
      <c r="W2376">
        <v>305.39999999999998</v>
      </c>
      <c r="X2376">
        <v>1010.2</v>
      </c>
      <c r="Y2376">
        <v>30</v>
      </c>
      <c r="Z2376">
        <v>6.8</v>
      </c>
      <c r="AA2376">
        <v>0</v>
      </c>
      <c r="AB2376">
        <v>0</v>
      </c>
      <c r="AC2376">
        <v>0</v>
      </c>
      <c r="AD2376">
        <v>0</v>
      </c>
      <c r="AE2376" t="s">
        <v>7199</v>
      </c>
      <c r="AF2376" t="s">
        <v>7200</v>
      </c>
      <c r="AG2376">
        <v>0.57999999999999996</v>
      </c>
      <c r="AH2376" t="s">
        <v>36</v>
      </c>
      <c r="AI2376" t="s">
        <v>37</v>
      </c>
      <c r="AJ2376" t="s">
        <v>38</v>
      </c>
    </row>
    <row r="2377" spans="1:36" x14ac:dyDescent="0.25">
      <c r="A2377" t="s">
        <v>32</v>
      </c>
      <c r="B2377" t="s">
        <v>7201</v>
      </c>
      <c r="C2377">
        <f>YEAR(B2377)</f>
        <v>2006</v>
      </c>
      <c r="D2377">
        <v>82.5</v>
      </c>
      <c r="E2377">
        <v>73.5</v>
      </c>
      <c r="F2377">
        <v>78.5</v>
      </c>
      <c r="H2377" s="2">
        <f>IF(F2377-77.33&lt;=0,0,IF(F2377-77.33&lt;=1,1,2))</f>
        <v>2</v>
      </c>
      <c r="I2377">
        <v>84.8</v>
      </c>
      <c r="J2377">
        <v>73.5</v>
      </c>
      <c r="K2377">
        <v>79.099999999999994</v>
      </c>
      <c r="L2377">
        <v>63.8</v>
      </c>
      <c r="M2377">
        <v>61.2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21.9</v>
      </c>
      <c r="W2377">
        <v>307.10000000000002</v>
      </c>
      <c r="X2377">
        <v>1010.7</v>
      </c>
      <c r="Y2377">
        <v>30</v>
      </c>
      <c r="Z2377">
        <v>6.6</v>
      </c>
      <c r="AA2377">
        <v>0</v>
      </c>
      <c r="AB2377">
        <v>0</v>
      </c>
      <c r="AC2377">
        <v>0</v>
      </c>
      <c r="AD2377">
        <v>0</v>
      </c>
      <c r="AE2377" t="s">
        <v>7202</v>
      </c>
      <c r="AF2377" t="s">
        <v>7203</v>
      </c>
      <c r="AG2377">
        <v>0.62</v>
      </c>
      <c r="AH2377" t="s">
        <v>36</v>
      </c>
      <c r="AI2377" t="s">
        <v>37</v>
      </c>
      <c r="AJ2377" t="s">
        <v>38</v>
      </c>
    </row>
    <row r="2378" spans="1:36" x14ac:dyDescent="0.25">
      <c r="A2378" t="s">
        <v>32</v>
      </c>
      <c r="B2378" t="s">
        <v>7204</v>
      </c>
      <c r="C2378">
        <f>YEAR(B2378)</f>
        <v>2006</v>
      </c>
      <c r="D2378">
        <v>84.3</v>
      </c>
      <c r="E2378">
        <v>75.3</v>
      </c>
      <c r="F2378">
        <v>79.900000000000006</v>
      </c>
      <c r="H2378" s="2">
        <f>IF(F2378-77.33&lt;=0,0,IF(F2378-77.33&lt;=1,1,2))</f>
        <v>2</v>
      </c>
      <c r="I2378">
        <v>85.2</v>
      </c>
      <c r="J2378">
        <v>75.3</v>
      </c>
      <c r="K2378">
        <v>80.3</v>
      </c>
      <c r="L2378">
        <v>62</v>
      </c>
      <c r="M2378">
        <v>54.9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19.5</v>
      </c>
      <c r="W2378">
        <v>302.89999999999998</v>
      </c>
      <c r="X2378">
        <v>1010.7</v>
      </c>
      <c r="Y2378">
        <v>30</v>
      </c>
      <c r="Z2378">
        <v>6.5</v>
      </c>
      <c r="AA2378">
        <v>0</v>
      </c>
      <c r="AB2378">
        <v>0</v>
      </c>
      <c r="AC2378">
        <v>0</v>
      </c>
      <c r="AD2378">
        <v>0</v>
      </c>
      <c r="AE2378" t="s">
        <v>7205</v>
      </c>
      <c r="AF2378" t="s">
        <v>7206</v>
      </c>
      <c r="AG2378">
        <v>0.65</v>
      </c>
      <c r="AH2378" t="s">
        <v>36</v>
      </c>
      <c r="AI2378" t="s">
        <v>37</v>
      </c>
      <c r="AJ2378" t="s">
        <v>38</v>
      </c>
    </row>
    <row r="2379" spans="1:36" x14ac:dyDescent="0.25">
      <c r="A2379" t="s">
        <v>32</v>
      </c>
      <c r="B2379" t="s">
        <v>7207</v>
      </c>
      <c r="C2379">
        <f>YEAR(B2379)</f>
        <v>2006</v>
      </c>
      <c r="D2379">
        <v>84.3</v>
      </c>
      <c r="E2379">
        <v>77.099999999999994</v>
      </c>
      <c r="F2379">
        <v>80.400000000000006</v>
      </c>
      <c r="H2379" s="2">
        <f>IF(F2379-77.33&lt;=0,0,IF(F2379-77.33&lt;=1,1,2))</f>
        <v>2</v>
      </c>
      <c r="I2379">
        <v>85.8</v>
      </c>
      <c r="J2379">
        <v>77.099999999999994</v>
      </c>
      <c r="K2379">
        <v>80.7</v>
      </c>
      <c r="L2379">
        <v>62.9</v>
      </c>
      <c r="M2379">
        <v>56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19.5</v>
      </c>
      <c r="W2379">
        <v>306.60000000000002</v>
      </c>
      <c r="X2379">
        <v>1011.7</v>
      </c>
      <c r="Y2379">
        <v>0</v>
      </c>
      <c r="Z2379">
        <v>6.2</v>
      </c>
      <c r="AA2379">
        <v>0</v>
      </c>
      <c r="AB2379">
        <v>0</v>
      </c>
      <c r="AC2379">
        <v>0</v>
      </c>
      <c r="AD2379">
        <v>0</v>
      </c>
      <c r="AE2379" t="s">
        <v>7208</v>
      </c>
      <c r="AF2379" t="s">
        <v>7209</v>
      </c>
      <c r="AG2379">
        <v>0.69</v>
      </c>
      <c r="AH2379" t="s">
        <v>330</v>
      </c>
      <c r="AI2379" t="s">
        <v>37</v>
      </c>
      <c r="AJ2379" t="s">
        <v>331</v>
      </c>
    </row>
    <row r="2380" spans="1:36" x14ac:dyDescent="0.25">
      <c r="A2380" t="s">
        <v>32</v>
      </c>
      <c r="B2380" t="s">
        <v>7210</v>
      </c>
      <c r="C2380">
        <f>YEAR(B2380)</f>
        <v>2006</v>
      </c>
      <c r="D2380">
        <v>82.5</v>
      </c>
      <c r="E2380">
        <v>73.5</v>
      </c>
      <c r="F2380">
        <v>78.599999999999994</v>
      </c>
      <c r="H2380" s="2">
        <f>IF(F2380-77.33&lt;=0,0,IF(F2380-77.33&lt;=1,1,2))</f>
        <v>2</v>
      </c>
      <c r="I2380">
        <v>84.1</v>
      </c>
      <c r="J2380">
        <v>73.5</v>
      </c>
      <c r="K2380">
        <v>79.400000000000006</v>
      </c>
      <c r="L2380">
        <v>65</v>
      </c>
      <c r="M2380">
        <v>63.2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16.100000000000001</v>
      </c>
      <c r="W2380">
        <v>314.5</v>
      </c>
      <c r="X2380">
        <v>1012.8</v>
      </c>
      <c r="Y2380">
        <v>30</v>
      </c>
      <c r="Z2380">
        <v>6.5</v>
      </c>
      <c r="AA2380">
        <v>0</v>
      </c>
      <c r="AB2380">
        <v>0</v>
      </c>
      <c r="AC2380">
        <v>0</v>
      </c>
      <c r="AD2380">
        <v>0</v>
      </c>
      <c r="AE2380" t="s">
        <v>7211</v>
      </c>
      <c r="AF2380" t="s">
        <v>7212</v>
      </c>
      <c r="AG2380">
        <v>0.75</v>
      </c>
      <c r="AH2380" t="s">
        <v>36</v>
      </c>
      <c r="AI2380" t="s">
        <v>37</v>
      </c>
      <c r="AJ2380" t="s">
        <v>38</v>
      </c>
    </row>
    <row r="2381" spans="1:36" x14ac:dyDescent="0.25">
      <c r="A2381" t="s">
        <v>32</v>
      </c>
      <c r="B2381" t="s">
        <v>7213</v>
      </c>
      <c r="C2381">
        <f>YEAR(B2381)</f>
        <v>2006</v>
      </c>
      <c r="D2381">
        <v>80.7</v>
      </c>
      <c r="E2381">
        <v>75.3</v>
      </c>
      <c r="F2381">
        <v>77.7</v>
      </c>
      <c r="H2381" s="2">
        <f>IF(F2381-77.33&lt;=0,0,IF(F2381-77.33&lt;=1,1,2))</f>
        <v>1</v>
      </c>
      <c r="I2381">
        <v>82.4</v>
      </c>
      <c r="J2381">
        <v>75.3</v>
      </c>
      <c r="K2381">
        <v>78</v>
      </c>
      <c r="L2381">
        <v>60.9</v>
      </c>
      <c r="M2381">
        <v>56.6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21.9</v>
      </c>
      <c r="W2381">
        <v>310.8</v>
      </c>
      <c r="X2381">
        <v>1013.4</v>
      </c>
      <c r="Y2381">
        <v>30</v>
      </c>
      <c r="Z2381">
        <v>6.4</v>
      </c>
      <c r="AA2381">
        <v>0</v>
      </c>
      <c r="AB2381">
        <v>0</v>
      </c>
      <c r="AC2381">
        <v>0</v>
      </c>
      <c r="AD2381">
        <v>0</v>
      </c>
      <c r="AE2381" t="s">
        <v>7214</v>
      </c>
      <c r="AF2381" t="s">
        <v>7215</v>
      </c>
      <c r="AG2381">
        <v>0.76</v>
      </c>
      <c r="AH2381" t="s">
        <v>36</v>
      </c>
      <c r="AI2381" t="s">
        <v>37</v>
      </c>
      <c r="AJ2381" t="s">
        <v>38</v>
      </c>
    </row>
    <row r="2382" spans="1:36" x14ac:dyDescent="0.25">
      <c r="A2382" t="s">
        <v>32</v>
      </c>
      <c r="B2382" t="s">
        <v>7216</v>
      </c>
      <c r="C2382">
        <f>YEAR(B2382)</f>
        <v>2006</v>
      </c>
      <c r="D2382">
        <v>78.900000000000006</v>
      </c>
      <c r="E2382">
        <v>73.5</v>
      </c>
      <c r="F2382">
        <v>76</v>
      </c>
      <c r="H2382" s="2">
        <f>IF(F2382-77.33&lt;=0,0,IF(F2382-77.33&lt;=1,1,2))</f>
        <v>0</v>
      </c>
      <c r="I2382">
        <v>78.900000000000006</v>
      </c>
      <c r="J2382">
        <v>73.5</v>
      </c>
      <c r="K2382">
        <v>76</v>
      </c>
      <c r="L2382">
        <v>59.8</v>
      </c>
      <c r="M2382">
        <v>57.4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26.4</v>
      </c>
      <c r="W2382">
        <v>307.89999999999998</v>
      </c>
      <c r="X2382">
        <v>1013.1</v>
      </c>
      <c r="Y2382">
        <v>33.6</v>
      </c>
      <c r="Z2382">
        <v>6.8</v>
      </c>
      <c r="AA2382">
        <v>0</v>
      </c>
      <c r="AB2382">
        <v>0</v>
      </c>
      <c r="AC2382">
        <v>0</v>
      </c>
      <c r="AD2382">
        <v>0</v>
      </c>
      <c r="AE2382" t="s">
        <v>7217</v>
      </c>
      <c r="AF2382" t="s">
        <v>7218</v>
      </c>
      <c r="AG2382">
        <v>0.79</v>
      </c>
      <c r="AH2382" t="s">
        <v>36</v>
      </c>
      <c r="AI2382" t="s">
        <v>37</v>
      </c>
      <c r="AJ2382" t="s">
        <v>38</v>
      </c>
    </row>
    <row r="2383" spans="1:36" x14ac:dyDescent="0.25">
      <c r="A2383" t="s">
        <v>32</v>
      </c>
      <c r="B2383" t="s">
        <v>7219</v>
      </c>
      <c r="C2383">
        <f>YEAR(B2383)</f>
        <v>2006</v>
      </c>
      <c r="D2383">
        <v>78.900000000000006</v>
      </c>
      <c r="E2383">
        <v>71.7</v>
      </c>
      <c r="F2383">
        <v>75.900000000000006</v>
      </c>
      <c r="H2383" s="2">
        <f>IF(F2383-77.33&lt;=0,0,IF(F2383-77.33&lt;=1,1,2))</f>
        <v>0</v>
      </c>
      <c r="I2383">
        <v>78.900000000000006</v>
      </c>
      <c r="J2383">
        <v>71.7</v>
      </c>
      <c r="K2383">
        <v>75.900000000000006</v>
      </c>
      <c r="L2383">
        <v>61.4</v>
      </c>
      <c r="M2383">
        <v>60.9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23</v>
      </c>
      <c r="W2383">
        <v>308.10000000000002</v>
      </c>
      <c r="X2383">
        <v>1011.1</v>
      </c>
      <c r="Y2383">
        <v>30</v>
      </c>
      <c r="Z2383">
        <v>6.6</v>
      </c>
      <c r="AA2383">
        <v>0</v>
      </c>
      <c r="AB2383">
        <v>0</v>
      </c>
      <c r="AC2383">
        <v>0</v>
      </c>
      <c r="AD2383">
        <v>0</v>
      </c>
      <c r="AE2383" t="s">
        <v>7220</v>
      </c>
      <c r="AF2383" t="s">
        <v>7221</v>
      </c>
      <c r="AG2383">
        <v>0.83</v>
      </c>
      <c r="AH2383" t="s">
        <v>36</v>
      </c>
      <c r="AI2383" t="s">
        <v>37</v>
      </c>
      <c r="AJ2383" t="s">
        <v>38</v>
      </c>
    </row>
    <row r="2384" spans="1:36" x14ac:dyDescent="0.25">
      <c r="A2384" t="s">
        <v>32</v>
      </c>
      <c r="B2384" t="s">
        <v>7222</v>
      </c>
      <c r="C2384">
        <f>YEAR(B2384)</f>
        <v>2006</v>
      </c>
      <c r="D2384">
        <v>78.900000000000006</v>
      </c>
      <c r="E2384">
        <v>69.900000000000006</v>
      </c>
      <c r="F2384">
        <v>75.599999999999994</v>
      </c>
      <c r="H2384" s="2">
        <f>IF(F2384-77.33&lt;=0,0,IF(F2384-77.33&lt;=1,1,2))</f>
        <v>0</v>
      </c>
      <c r="I2384">
        <v>78.900000000000006</v>
      </c>
      <c r="J2384">
        <v>69.900000000000006</v>
      </c>
      <c r="K2384">
        <v>75.599999999999994</v>
      </c>
      <c r="L2384">
        <v>62.3</v>
      </c>
      <c r="M2384">
        <v>63.4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24.2</v>
      </c>
      <c r="W2384">
        <v>307.89999999999998</v>
      </c>
      <c r="X2384">
        <v>1010.8</v>
      </c>
      <c r="Y2384">
        <v>30</v>
      </c>
      <c r="Z2384">
        <v>6.6</v>
      </c>
      <c r="AA2384">
        <v>0</v>
      </c>
      <c r="AB2384">
        <v>0</v>
      </c>
      <c r="AC2384">
        <v>0</v>
      </c>
      <c r="AD2384">
        <v>0</v>
      </c>
      <c r="AE2384" t="s">
        <v>7223</v>
      </c>
      <c r="AF2384" t="s">
        <v>7224</v>
      </c>
      <c r="AG2384">
        <v>0.86</v>
      </c>
      <c r="AH2384" t="s">
        <v>36</v>
      </c>
      <c r="AI2384" t="s">
        <v>37</v>
      </c>
      <c r="AJ2384" t="s">
        <v>38</v>
      </c>
    </row>
    <row r="2385" spans="1:36" x14ac:dyDescent="0.25">
      <c r="A2385" t="s">
        <v>32</v>
      </c>
      <c r="B2385" t="s">
        <v>7225</v>
      </c>
      <c r="C2385">
        <f>YEAR(B2385)</f>
        <v>2006</v>
      </c>
      <c r="D2385">
        <v>77.099999999999994</v>
      </c>
      <c r="E2385">
        <v>73.5</v>
      </c>
      <c r="F2385">
        <v>75.599999999999994</v>
      </c>
      <c r="H2385" s="2">
        <f>IF(F2385-77.33&lt;=0,0,IF(F2385-77.33&lt;=1,1,2))</f>
        <v>0</v>
      </c>
      <c r="I2385">
        <v>77.099999999999994</v>
      </c>
      <c r="J2385">
        <v>73.5</v>
      </c>
      <c r="K2385">
        <v>75.599999999999994</v>
      </c>
      <c r="L2385">
        <v>63.7</v>
      </c>
      <c r="M2385">
        <v>66.900000000000006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24.2</v>
      </c>
      <c r="W2385">
        <v>309.60000000000002</v>
      </c>
      <c r="X2385">
        <v>1010.6</v>
      </c>
      <c r="Y2385">
        <v>36.700000000000003</v>
      </c>
      <c r="Z2385">
        <v>6.8</v>
      </c>
      <c r="AA2385">
        <v>0</v>
      </c>
      <c r="AB2385">
        <v>0</v>
      </c>
      <c r="AC2385">
        <v>0</v>
      </c>
      <c r="AD2385">
        <v>0</v>
      </c>
      <c r="AE2385" t="s">
        <v>7226</v>
      </c>
      <c r="AF2385" t="s">
        <v>7227</v>
      </c>
      <c r="AG2385">
        <v>0.9</v>
      </c>
      <c r="AH2385" t="s">
        <v>36</v>
      </c>
      <c r="AI2385" t="s">
        <v>37</v>
      </c>
      <c r="AJ2385" t="s">
        <v>38</v>
      </c>
    </row>
    <row r="2386" spans="1:36" x14ac:dyDescent="0.25">
      <c r="A2386" t="s">
        <v>32</v>
      </c>
      <c r="B2386" t="s">
        <v>7228</v>
      </c>
      <c r="C2386">
        <f>YEAR(B2386)</f>
        <v>2006</v>
      </c>
      <c r="D2386">
        <v>78.900000000000006</v>
      </c>
      <c r="E2386">
        <v>68.099999999999994</v>
      </c>
      <c r="F2386">
        <v>74.2</v>
      </c>
      <c r="H2386" s="2">
        <f>IF(F2386-77.33&lt;=0,0,IF(F2386-77.33&lt;=1,1,2))</f>
        <v>0</v>
      </c>
      <c r="I2386">
        <v>78.900000000000006</v>
      </c>
      <c r="J2386">
        <v>68.099999999999994</v>
      </c>
      <c r="K2386">
        <v>74.2</v>
      </c>
      <c r="L2386">
        <v>61.2</v>
      </c>
      <c r="M2386">
        <v>64.2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20.8</v>
      </c>
      <c r="W2386">
        <v>312.10000000000002</v>
      </c>
      <c r="X2386">
        <v>1011.4</v>
      </c>
      <c r="Y2386">
        <v>33</v>
      </c>
      <c r="Z2386">
        <v>6.8</v>
      </c>
      <c r="AA2386">
        <v>0</v>
      </c>
      <c r="AB2386">
        <v>0</v>
      </c>
      <c r="AC2386">
        <v>0</v>
      </c>
      <c r="AD2386">
        <v>0</v>
      </c>
      <c r="AE2386" t="s">
        <v>7229</v>
      </c>
      <c r="AF2386" t="s">
        <v>7230</v>
      </c>
      <c r="AG2386">
        <v>0.94</v>
      </c>
      <c r="AH2386" t="s">
        <v>36</v>
      </c>
      <c r="AI2386" t="s">
        <v>37</v>
      </c>
      <c r="AJ2386" t="s">
        <v>38</v>
      </c>
    </row>
    <row r="2387" spans="1:36" x14ac:dyDescent="0.25">
      <c r="A2387" t="s">
        <v>32</v>
      </c>
      <c r="B2387" t="s">
        <v>7231</v>
      </c>
      <c r="C2387">
        <f>YEAR(B2387)</f>
        <v>2006</v>
      </c>
      <c r="D2387">
        <v>82.5</v>
      </c>
      <c r="E2387">
        <v>73.5</v>
      </c>
      <c r="F2387">
        <v>78.3</v>
      </c>
      <c r="H2387" s="2">
        <f>IF(F2387-77.33&lt;=0,0,IF(F2387-77.33&lt;=1,1,2))</f>
        <v>1</v>
      </c>
      <c r="I2387">
        <v>83.5</v>
      </c>
      <c r="J2387">
        <v>73.5</v>
      </c>
      <c r="K2387">
        <v>78.400000000000006</v>
      </c>
      <c r="L2387">
        <v>58.8</v>
      </c>
      <c r="M2387">
        <v>51.7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23</v>
      </c>
      <c r="W2387">
        <v>311.10000000000002</v>
      </c>
      <c r="X2387">
        <v>1011.2</v>
      </c>
      <c r="Y2387">
        <v>30</v>
      </c>
      <c r="Z2387">
        <v>6.3</v>
      </c>
      <c r="AA2387">
        <v>0</v>
      </c>
      <c r="AB2387">
        <v>0</v>
      </c>
      <c r="AC2387">
        <v>0</v>
      </c>
      <c r="AD2387">
        <v>0</v>
      </c>
      <c r="AE2387" t="s">
        <v>7232</v>
      </c>
      <c r="AF2387" t="s">
        <v>7233</v>
      </c>
      <c r="AG2387">
        <v>0.97</v>
      </c>
      <c r="AH2387" t="s">
        <v>36</v>
      </c>
      <c r="AI2387" t="s">
        <v>37</v>
      </c>
      <c r="AJ2387" t="s">
        <v>38</v>
      </c>
    </row>
    <row r="2388" spans="1:36" x14ac:dyDescent="0.25">
      <c r="A2388" t="s">
        <v>32</v>
      </c>
      <c r="B2388" t="s">
        <v>7234</v>
      </c>
      <c r="C2388">
        <f>YEAR(B2388)</f>
        <v>2006</v>
      </c>
      <c r="D2388">
        <v>82.5</v>
      </c>
      <c r="E2388">
        <v>66.3</v>
      </c>
      <c r="F2388">
        <v>76.3</v>
      </c>
      <c r="H2388" s="2">
        <f>IF(F2388-77.33&lt;=0,0,IF(F2388-77.33&lt;=1,1,2))</f>
        <v>0</v>
      </c>
      <c r="I2388">
        <v>83</v>
      </c>
      <c r="J2388">
        <v>66.3</v>
      </c>
      <c r="K2388">
        <v>76.7</v>
      </c>
      <c r="L2388">
        <v>59.9</v>
      </c>
      <c r="M2388">
        <v>57.4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21.9</v>
      </c>
      <c r="W2388">
        <v>317</v>
      </c>
      <c r="X2388">
        <v>1010.6</v>
      </c>
      <c r="Y2388">
        <v>0</v>
      </c>
      <c r="Z2388">
        <v>6.2</v>
      </c>
      <c r="AA2388">
        <v>0</v>
      </c>
      <c r="AB2388">
        <v>0</v>
      </c>
      <c r="AC2388">
        <v>0</v>
      </c>
      <c r="AD2388">
        <v>0</v>
      </c>
      <c r="AE2388" t="s">
        <v>7235</v>
      </c>
      <c r="AF2388" t="s">
        <v>7236</v>
      </c>
      <c r="AG2388">
        <v>0</v>
      </c>
      <c r="AH2388" t="s">
        <v>330</v>
      </c>
      <c r="AI2388" t="s">
        <v>37</v>
      </c>
      <c r="AJ2388" t="s">
        <v>331</v>
      </c>
    </row>
    <row r="2389" spans="1:36" x14ac:dyDescent="0.25">
      <c r="A2389" t="s">
        <v>32</v>
      </c>
      <c r="B2389" t="s">
        <v>7237</v>
      </c>
      <c r="C2389">
        <f>YEAR(B2389)</f>
        <v>2006</v>
      </c>
      <c r="D2389">
        <v>82.5</v>
      </c>
      <c r="E2389">
        <v>69.900000000000006</v>
      </c>
      <c r="F2389">
        <v>77.099999999999994</v>
      </c>
      <c r="H2389" s="2">
        <f>IF(F2389-77.33&lt;=0,0,IF(F2389-77.33&lt;=1,1,2))</f>
        <v>0</v>
      </c>
      <c r="I2389">
        <v>84.8</v>
      </c>
      <c r="J2389">
        <v>69.900000000000006</v>
      </c>
      <c r="K2389">
        <v>77.8</v>
      </c>
      <c r="L2389">
        <v>61.6</v>
      </c>
      <c r="M2389">
        <v>59.3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18.3</v>
      </c>
      <c r="W2389">
        <v>304.2</v>
      </c>
      <c r="X2389">
        <v>1011.2</v>
      </c>
      <c r="Y2389">
        <v>0</v>
      </c>
      <c r="Z2389">
        <v>6.2</v>
      </c>
      <c r="AA2389">
        <v>0</v>
      </c>
      <c r="AB2389">
        <v>0</v>
      </c>
      <c r="AC2389">
        <v>0</v>
      </c>
      <c r="AD2389">
        <v>0</v>
      </c>
      <c r="AE2389" t="s">
        <v>7238</v>
      </c>
      <c r="AF2389" t="s">
        <v>7239</v>
      </c>
      <c r="AG2389">
        <v>0.04</v>
      </c>
      <c r="AH2389" t="s">
        <v>330</v>
      </c>
      <c r="AI2389" t="s">
        <v>37</v>
      </c>
      <c r="AJ2389" t="s">
        <v>331</v>
      </c>
    </row>
    <row r="2390" spans="1:36" x14ac:dyDescent="0.25">
      <c r="A2390" t="s">
        <v>32</v>
      </c>
      <c r="B2390" t="s">
        <v>7240</v>
      </c>
      <c r="C2390">
        <f>YEAR(B2390)</f>
        <v>2006</v>
      </c>
      <c r="D2390">
        <v>84.3</v>
      </c>
      <c r="E2390">
        <v>68.099999999999994</v>
      </c>
      <c r="F2390">
        <v>77.599999999999994</v>
      </c>
      <c r="H2390" s="2">
        <f>IF(F2390-77.33&lt;=0,0,IF(F2390-77.33&lt;=1,1,2))</f>
        <v>1</v>
      </c>
      <c r="I2390">
        <v>84.5</v>
      </c>
      <c r="J2390">
        <v>68.099999999999994</v>
      </c>
      <c r="K2390">
        <v>77.7</v>
      </c>
      <c r="L2390">
        <v>59.6</v>
      </c>
      <c r="M2390">
        <v>55.1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19.5</v>
      </c>
      <c r="W2390">
        <v>299.39999999999998</v>
      </c>
      <c r="X2390">
        <v>1010.5</v>
      </c>
      <c r="Y2390">
        <v>0</v>
      </c>
      <c r="Z2390">
        <v>6.2</v>
      </c>
      <c r="AA2390">
        <v>0</v>
      </c>
      <c r="AB2390">
        <v>0</v>
      </c>
      <c r="AC2390">
        <v>0</v>
      </c>
      <c r="AD2390">
        <v>0</v>
      </c>
      <c r="AE2390" t="s">
        <v>7241</v>
      </c>
      <c r="AF2390" t="s">
        <v>7242</v>
      </c>
      <c r="AG2390">
        <v>7.0000000000000007E-2</v>
      </c>
      <c r="AH2390" t="s">
        <v>330</v>
      </c>
      <c r="AI2390" t="s">
        <v>37</v>
      </c>
      <c r="AJ2390" t="s">
        <v>331</v>
      </c>
    </row>
    <row r="2391" spans="1:36" x14ac:dyDescent="0.25">
      <c r="A2391" t="s">
        <v>32</v>
      </c>
      <c r="B2391" t="s">
        <v>7243</v>
      </c>
      <c r="C2391">
        <f>YEAR(B2391)</f>
        <v>2006</v>
      </c>
      <c r="D2391">
        <v>82.5</v>
      </c>
      <c r="E2391">
        <v>69.900000000000006</v>
      </c>
      <c r="F2391">
        <v>78.5</v>
      </c>
      <c r="H2391" s="2">
        <f>IF(F2391-77.33&lt;=0,0,IF(F2391-77.33&lt;=1,1,2))</f>
        <v>2</v>
      </c>
      <c r="I2391">
        <v>84.8</v>
      </c>
      <c r="J2391">
        <v>69.900000000000006</v>
      </c>
      <c r="K2391">
        <v>78.900000000000006</v>
      </c>
      <c r="L2391">
        <v>60</v>
      </c>
      <c r="M2391">
        <v>54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23</v>
      </c>
      <c r="W2391">
        <v>302</v>
      </c>
      <c r="X2391">
        <v>1007.1</v>
      </c>
      <c r="Y2391">
        <v>0</v>
      </c>
      <c r="Z2391">
        <v>6.2</v>
      </c>
      <c r="AA2391">
        <v>0</v>
      </c>
      <c r="AB2391">
        <v>0</v>
      </c>
      <c r="AC2391">
        <v>0</v>
      </c>
      <c r="AD2391">
        <v>0</v>
      </c>
      <c r="AE2391" t="s">
        <v>7244</v>
      </c>
      <c r="AF2391" t="s">
        <v>7245</v>
      </c>
      <c r="AG2391">
        <v>0.1</v>
      </c>
      <c r="AH2391" t="s">
        <v>330</v>
      </c>
      <c r="AI2391" t="s">
        <v>37</v>
      </c>
      <c r="AJ2391" t="s">
        <v>331</v>
      </c>
    </row>
    <row r="2392" spans="1:36" x14ac:dyDescent="0.25">
      <c r="A2392" t="s">
        <v>32</v>
      </c>
      <c r="B2392" t="s">
        <v>7246</v>
      </c>
      <c r="C2392">
        <f>YEAR(B2392)</f>
        <v>2006</v>
      </c>
      <c r="D2392">
        <v>86.1</v>
      </c>
      <c r="E2392">
        <v>71.7</v>
      </c>
      <c r="F2392">
        <v>80.3</v>
      </c>
      <c r="H2392" s="2">
        <f>IF(F2392-77.33&lt;=0,0,IF(F2392-77.33&lt;=1,1,2))</f>
        <v>2</v>
      </c>
      <c r="I2392">
        <v>85.8</v>
      </c>
      <c r="J2392">
        <v>71.7</v>
      </c>
      <c r="K2392">
        <v>80.599999999999994</v>
      </c>
      <c r="L2392">
        <v>59.6</v>
      </c>
      <c r="M2392">
        <v>49.7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18.3</v>
      </c>
      <c r="W2392">
        <v>303.39999999999998</v>
      </c>
      <c r="X2392">
        <v>1006.3</v>
      </c>
      <c r="Y2392">
        <v>0</v>
      </c>
      <c r="Z2392">
        <v>6.2</v>
      </c>
      <c r="AA2392">
        <v>0</v>
      </c>
      <c r="AB2392">
        <v>0</v>
      </c>
      <c r="AC2392">
        <v>0</v>
      </c>
      <c r="AD2392">
        <v>0</v>
      </c>
      <c r="AE2392" t="s">
        <v>7247</v>
      </c>
      <c r="AF2392" t="s">
        <v>7248</v>
      </c>
      <c r="AG2392">
        <v>0.14000000000000001</v>
      </c>
      <c r="AH2392" t="s">
        <v>330</v>
      </c>
      <c r="AI2392" t="s">
        <v>37</v>
      </c>
      <c r="AJ2392" t="s">
        <v>331</v>
      </c>
    </row>
    <row r="2393" spans="1:36" x14ac:dyDescent="0.25">
      <c r="A2393" t="s">
        <v>32</v>
      </c>
      <c r="B2393" t="s">
        <v>7249</v>
      </c>
      <c r="C2393">
        <f>YEAR(B2393)</f>
        <v>2006</v>
      </c>
      <c r="D2393">
        <v>86.1</v>
      </c>
      <c r="E2393">
        <v>73.5</v>
      </c>
      <c r="F2393">
        <v>80.900000000000006</v>
      </c>
      <c r="H2393" s="2">
        <f>IF(F2393-77.33&lt;=0,0,IF(F2393-77.33&lt;=1,1,2))</f>
        <v>2</v>
      </c>
      <c r="I2393">
        <v>86.2</v>
      </c>
      <c r="J2393">
        <v>73.5</v>
      </c>
      <c r="K2393">
        <v>80.8</v>
      </c>
      <c r="L2393">
        <v>59.3</v>
      </c>
      <c r="M2393">
        <v>48.3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18.3</v>
      </c>
      <c r="W2393">
        <v>305.8</v>
      </c>
      <c r="X2393">
        <v>1007.7</v>
      </c>
      <c r="Y2393">
        <v>0</v>
      </c>
      <c r="Z2393">
        <v>6.2</v>
      </c>
      <c r="AA2393">
        <v>0</v>
      </c>
      <c r="AB2393">
        <v>0</v>
      </c>
      <c r="AC2393">
        <v>0</v>
      </c>
      <c r="AD2393">
        <v>0</v>
      </c>
      <c r="AE2393" t="s">
        <v>7250</v>
      </c>
      <c r="AF2393" t="s">
        <v>7251</v>
      </c>
      <c r="AG2393">
        <v>0.17</v>
      </c>
      <c r="AH2393" t="s">
        <v>330</v>
      </c>
      <c r="AI2393" t="s">
        <v>37</v>
      </c>
      <c r="AJ2393" t="s">
        <v>331</v>
      </c>
    </row>
    <row r="2394" spans="1:36" x14ac:dyDescent="0.25">
      <c r="A2394" t="s">
        <v>32</v>
      </c>
      <c r="B2394" t="s">
        <v>7252</v>
      </c>
      <c r="C2394">
        <f>YEAR(B2394)</f>
        <v>2006</v>
      </c>
      <c r="D2394">
        <v>82.5</v>
      </c>
      <c r="E2394">
        <v>71.7</v>
      </c>
      <c r="F2394">
        <v>79</v>
      </c>
      <c r="H2394" s="2">
        <f>IF(F2394-77.33&lt;=0,0,IF(F2394-77.33&lt;=1,1,2))</f>
        <v>2</v>
      </c>
      <c r="I2394">
        <v>88.5</v>
      </c>
      <c r="J2394">
        <v>71.7</v>
      </c>
      <c r="K2394">
        <v>80.900000000000006</v>
      </c>
      <c r="L2394">
        <v>66.5</v>
      </c>
      <c r="M2394">
        <v>66.099999999999994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16.100000000000001</v>
      </c>
      <c r="W2394">
        <v>304.39999999999998</v>
      </c>
      <c r="X2394">
        <v>1007.2</v>
      </c>
      <c r="Y2394">
        <v>30</v>
      </c>
      <c r="Z2394">
        <v>6.3</v>
      </c>
      <c r="AA2394">
        <v>0</v>
      </c>
      <c r="AB2394">
        <v>0</v>
      </c>
      <c r="AC2394">
        <v>0</v>
      </c>
      <c r="AD2394">
        <v>0</v>
      </c>
      <c r="AE2394" t="s">
        <v>7253</v>
      </c>
      <c r="AF2394" t="s">
        <v>7254</v>
      </c>
      <c r="AG2394">
        <v>0.2</v>
      </c>
      <c r="AH2394" t="s">
        <v>36</v>
      </c>
      <c r="AI2394" t="s">
        <v>37</v>
      </c>
      <c r="AJ2394" t="s">
        <v>38</v>
      </c>
    </row>
    <row r="2395" spans="1:36" x14ac:dyDescent="0.25">
      <c r="A2395" t="s">
        <v>32</v>
      </c>
      <c r="B2395" t="s">
        <v>7255</v>
      </c>
      <c r="C2395">
        <f>YEAR(B2395)</f>
        <v>2006</v>
      </c>
      <c r="D2395">
        <v>86.1</v>
      </c>
      <c r="E2395">
        <v>73.5</v>
      </c>
      <c r="F2395">
        <v>80.900000000000006</v>
      </c>
      <c r="H2395" s="2">
        <f>IF(F2395-77.33&lt;=0,0,IF(F2395-77.33&lt;=1,1,2))</f>
        <v>2</v>
      </c>
      <c r="I2395">
        <v>87.6</v>
      </c>
      <c r="J2395">
        <v>73.5</v>
      </c>
      <c r="K2395">
        <v>81.900000000000006</v>
      </c>
      <c r="L2395">
        <v>65.400000000000006</v>
      </c>
      <c r="M2395">
        <v>60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19.5</v>
      </c>
      <c r="W2395">
        <v>308.2</v>
      </c>
      <c r="X2395">
        <v>1007.1</v>
      </c>
      <c r="Y2395">
        <v>0</v>
      </c>
      <c r="Z2395">
        <v>6.2</v>
      </c>
      <c r="AA2395">
        <v>0</v>
      </c>
      <c r="AB2395">
        <v>0</v>
      </c>
      <c r="AC2395">
        <v>0</v>
      </c>
      <c r="AD2395">
        <v>0</v>
      </c>
      <c r="AE2395" t="s">
        <v>7256</v>
      </c>
      <c r="AF2395" t="s">
        <v>7257</v>
      </c>
      <c r="AG2395">
        <v>0.24</v>
      </c>
      <c r="AH2395" t="s">
        <v>330</v>
      </c>
      <c r="AI2395" t="s">
        <v>37</v>
      </c>
      <c r="AJ2395" t="s">
        <v>331</v>
      </c>
    </row>
    <row r="2396" spans="1:36" x14ac:dyDescent="0.25">
      <c r="A2396" t="s">
        <v>32</v>
      </c>
      <c r="B2396" t="s">
        <v>7258</v>
      </c>
      <c r="C2396">
        <f>YEAR(B2396)</f>
        <v>2006</v>
      </c>
      <c r="D2396">
        <v>86.1</v>
      </c>
      <c r="E2396">
        <v>75.3</v>
      </c>
      <c r="F2396">
        <v>80.3</v>
      </c>
      <c r="H2396" s="2">
        <f>IF(F2396-77.33&lt;=0,0,IF(F2396-77.33&lt;=1,1,2))</f>
        <v>2</v>
      </c>
      <c r="I2396">
        <v>87.6</v>
      </c>
      <c r="J2396">
        <v>75.3</v>
      </c>
      <c r="K2396">
        <v>81.900000000000006</v>
      </c>
      <c r="L2396">
        <v>66.5</v>
      </c>
      <c r="M2396">
        <v>63.3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13.9</v>
      </c>
      <c r="W2396">
        <v>316.7</v>
      </c>
      <c r="X2396">
        <v>1006.7</v>
      </c>
      <c r="Y2396">
        <v>0</v>
      </c>
      <c r="Z2396">
        <v>6.2</v>
      </c>
      <c r="AA2396">
        <v>0</v>
      </c>
      <c r="AB2396">
        <v>0</v>
      </c>
      <c r="AC2396">
        <v>0</v>
      </c>
      <c r="AD2396">
        <v>0</v>
      </c>
      <c r="AE2396" t="s">
        <v>7259</v>
      </c>
      <c r="AF2396" t="s">
        <v>7260</v>
      </c>
      <c r="AG2396">
        <v>0.25</v>
      </c>
      <c r="AH2396" t="s">
        <v>330</v>
      </c>
      <c r="AI2396" t="s">
        <v>37</v>
      </c>
      <c r="AJ2396" t="s">
        <v>331</v>
      </c>
    </row>
    <row r="2397" spans="1:36" x14ac:dyDescent="0.25">
      <c r="A2397" t="s">
        <v>32</v>
      </c>
      <c r="B2397" t="s">
        <v>7261</v>
      </c>
      <c r="C2397">
        <f>YEAR(B2397)</f>
        <v>2006</v>
      </c>
      <c r="D2397">
        <v>87.9</v>
      </c>
      <c r="E2397">
        <v>73.5</v>
      </c>
      <c r="F2397">
        <v>80.599999999999994</v>
      </c>
      <c r="H2397" s="2">
        <f>IF(F2397-77.33&lt;=0,0,IF(F2397-77.33&lt;=1,1,2))</f>
        <v>2</v>
      </c>
      <c r="I2397">
        <v>93.7</v>
      </c>
      <c r="J2397">
        <v>73.5</v>
      </c>
      <c r="K2397">
        <v>82.6</v>
      </c>
      <c r="L2397">
        <v>64.3</v>
      </c>
      <c r="M2397">
        <v>58.9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8.1</v>
      </c>
      <c r="W2397">
        <v>192.3</v>
      </c>
      <c r="X2397">
        <v>1006.3</v>
      </c>
      <c r="Y2397">
        <v>0</v>
      </c>
      <c r="Z2397">
        <v>6.2</v>
      </c>
      <c r="AA2397">
        <v>0</v>
      </c>
      <c r="AB2397">
        <v>0</v>
      </c>
      <c r="AC2397">
        <v>0</v>
      </c>
      <c r="AD2397">
        <v>0</v>
      </c>
      <c r="AE2397" t="s">
        <v>7262</v>
      </c>
      <c r="AF2397" t="s">
        <v>7263</v>
      </c>
      <c r="AG2397">
        <v>0.3</v>
      </c>
      <c r="AH2397" t="s">
        <v>330</v>
      </c>
      <c r="AI2397" t="s">
        <v>37</v>
      </c>
      <c r="AJ2397" t="s">
        <v>331</v>
      </c>
    </row>
    <row r="2398" spans="1:36" x14ac:dyDescent="0.25">
      <c r="A2398" t="s">
        <v>32</v>
      </c>
      <c r="B2398" t="s">
        <v>7264</v>
      </c>
      <c r="C2398">
        <f>YEAR(B2398)</f>
        <v>2006</v>
      </c>
      <c r="D2398">
        <v>86.1</v>
      </c>
      <c r="E2398">
        <v>71.7</v>
      </c>
      <c r="F2398">
        <v>79.599999999999994</v>
      </c>
      <c r="H2398" s="2">
        <f>IF(F2398-77.33&lt;=0,0,IF(F2398-77.33&lt;=1,1,2))</f>
        <v>2</v>
      </c>
      <c r="I2398">
        <v>90.8</v>
      </c>
      <c r="J2398">
        <v>71.7</v>
      </c>
      <c r="K2398">
        <v>80.8</v>
      </c>
      <c r="L2398">
        <v>64.400000000000006</v>
      </c>
      <c r="M2398">
        <v>61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6.9</v>
      </c>
      <c r="W2398">
        <v>135.30000000000001</v>
      </c>
      <c r="X2398">
        <v>1006.2</v>
      </c>
      <c r="Y2398">
        <v>30</v>
      </c>
      <c r="Z2398">
        <v>6.4</v>
      </c>
      <c r="AA2398">
        <v>0</v>
      </c>
      <c r="AB2398">
        <v>0</v>
      </c>
      <c r="AC2398">
        <v>0</v>
      </c>
      <c r="AD2398">
        <v>0</v>
      </c>
      <c r="AE2398" t="s">
        <v>7265</v>
      </c>
      <c r="AF2398" t="s">
        <v>7266</v>
      </c>
      <c r="AG2398">
        <v>0.33</v>
      </c>
      <c r="AH2398" t="s">
        <v>36</v>
      </c>
      <c r="AI2398" t="s">
        <v>37</v>
      </c>
      <c r="AJ2398" t="s">
        <v>38</v>
      </c>
    </row>
    <row r="2399" spans="1:36" x14ac:dyDescent="0.25">
      <c r="A2399" t="s">
        <v>32</v>
      </c>
      <c r="B2399" t="s">
        <v>7267</v>
      </c>
      <c r="C2399">
        <f>YEAR(B2399)</f>
        <v>2006</v>
      </c>
      <c r="D2399">
        <v>87.9</v>
      </c>
      <c r="E2399">
        <v>69.900000000000006</v>
      </c>
      <c r="F2399">
        <v>80.3</v>
      </c>
      <c r="H2399" s="2">
        <f>IF(F2399-77.33&lt;=0,0,IF(F2399-77.33&lt;=1,1,2))</f>
        <v>2</v>
      </c>
      <c r="I2399">
        <v>95.4</v>
      </c>
      <c r="J2399">
        <v>69.900000000000006</v>
      </c>
      <c r="K2399">
        <v>83.5</v>
      </c>
      <c r="L2399">
        <v>69</v>
      </c>
      <c r="M2399">
        <v>69.599999999999994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8.1</v>
      </c>
      <c r="W2399">
        <v>130</v>
      </c>
      <c r="X2399">
        <v>1007.1</v>
      </c>
      <c r="Y2399">
        <v>30</v>
      </c>
      <c r="Z2399">
        <v>6.3</v>
      </c>
      <c r="AA2399">
        <v>0</v>
      </c>
      <c r="AB2399">
        <v>0</v>
      </c>
      <c r="AC2399">
        <v>0</v>
      </c>
      <c r="AD2399">
        <v>0</v>
      </c>
      <c r="AE2399" t="s">
        <v>7268</v>
      </c>
      <c r="AF2399" t="s">
        <v>7269</v>
      </c>
      <c r="AG2399">
        <v>0.37</v>
      </c>
      <c r="AH2399" t="s">
        <v>36</v>
      </c>
      <c r="AI2399" t="s">
        <v>37</v>
      </c>
      <c r="AJ2399" t="s">
        <v>38</v>
      </c>
    </row>
    <row r="2400" spans="1:36" x14ac:dyDescent="0.25">
      <c r="A2400" t="s">
        <v>32</v>
      </c>
      <c r="B2400" t="s">
        <v>7270</v>
      </c>
      <c r="C2400">
        <f>YEAR(B2400)</f>
        <v>2006</v>
      </c>
      <c r="D2400">
        <v>86.1</v>
      </c>
      <c r="E2400">
        <v>73.5</v>
      </c>
      <c r="F2400">
        <v>81.5</v>
      </c>
      <c r="H2400" s="2">
        <f>IF(F2400-77.33&lt;=0,0,IF(F2400-77.33&lt;=1,1,2))</f>
        <v>2</v>
      </c>
      <c r="I2400">
        <v>95.4</v>
      </c>
      <c r="J2400">
        <v>73.5</v>
      </c>
      <c r="K2400">
        <v>85.1</v>
      </c>
      <c r="L2400">
        <v>65.8</v>
      </c>
      <c r="M2400">
        <v>60.4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16.100000000000001</v>
      </c>
      <c r="W2400">
        <v>293.8</v>
      </c>
      <c r="X2400">
        <v>1007.7</v>
      </c>
      <c r="Y2400">
        <v>0</v>
      </c>
      <c r="Z2400">
        <v>6.2</v>
      </c>
      <c r="AA2400">
        <v>0</v>
      </c>
      <c r="AB2400">
        <v>0</v>
      </c>
      <c r="AC2400">
        <v>0</v>
      </c>
      <c r="AD2400">
        <v>0</v>
      </c>
      <c r="AE2400" t="s">
        <v>7271</v>
      </c>
      <c r="AF2400" t="s">
        <v>7272</v>
      </c>
      <c r="AG2400">
        <v>0.4</v>
      </c>
      <c r="AH2400" t="s">
        <v>330</v>
      </c>
      <c r="AI2400" t="s">
        <v>37</v>
      </c>
      <c r="AJ2400" t="s">
        <v>331</v>
      </c>
    </row>
    <row r="2401" spans="1:36" x14ac:dyDescent="0.25">
      <c r="A2401" t="s">
        <v>32</v>
      </c>
      <c r="B2401" t="s">
        <v>7273</v>
      </c>
      <c r="C2401">
        <f>YEAR(B2401)</f>
        <v>2006</v>
      </c>
      <c r="D2401">
        <v>87.9</v>
      </c>
      <c r="E2401">
        <v>77.099999999999994</v>
      </c>
      <c r="F2401">
        <v>81.900000000000006</v>
      </c>
      <c r="H2401" s="2">
        <f>IF(F2401-77.33&lt;=0,0,IF(F2401-77.33&lt;=1,1,2))</f>
        <v>2</v>
      </c>
      <c r="I2401">
        <v>86.9</v>
      </c>
      <c r="J2401">
        <v>77.099999999999994</v>
      </c>
      <c r="K2401">
        <v>82.3</v>
      </c>
      <c r="L2401">
        <v>61.3</v>
      </c>
      <c r="M2401">
        <v>50.7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26.4</v>
      </c>
      <c r="W2401">
        <v>303.8</v>
      </c>
      <c r="X2401">
        <v>1006.4</v>
      </c>
      <c r="Y2401">
        <v>0</v>
      </c>
      <c r="Z2401">
        <v>6.2</v>
      </c>
      <c r="AA2401">
        <v>0</v>
      </c>
      <c r="AB2401">
        <v>0</v>
      </c>
      <c r="AC2401">
        <v>0</v>
      </c>
      <c r="AD2401">
        <v>0</v>
      </c>
      <c r="AE2401" t="s">
        <v>7274</v>
      </c>
      <c r="AF2401" t="s">
        <v>7275</v>
      </c>
      <c r="AG2401">
        <v>0.43</v>
      </c>
      <c r="AH2401" t="s">
        <v>330</v>
      </c>
      <c r="AI2401" t="s">
        <v>37</v>
      </c>
      <c r="AJ2401" t="s">
        <v>331</v>
      </c>
    </row>
    <row r="2402" spans="1:36" x14ac:dyDescent="0.25">
      <c r="A2402" t="s">
        <v>32</v>
      </c>
      <c r="B2402" t="s">
        <v>7276</v>
      </c>
      <c r="C2402">
        <f>YEAR(B2402)</f>
        <v>2006</v>
      </c>
      <c r="D2402">
        <v>82.5</v>
      </c>
      <c r="E2402">
        <v>75.3</v>
      </c>
      <c r="F2402">
        <v>79.3</v>
      </c>
      <c r="H2402" s="2">
        <f>IF(F2402-77.33&lt;=0,0,IF(F2402-77.33&lt;=1,1,2))</f>
        <v>2</v>
      </c>
      <c r="I2402">
        <v>84.1</v>
      </c>
      <c r="J2402">
        <v>75.3</v>
      </c>
      <c r="K2402">
        <v>80</v>
      </c>
      <c r="L2402">
        <v>62.4</v>
      </c>
      <c r="M2402">
        <v>56.8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23</v>
      </c>
      <c r="W2402">
        <v>303.39999999999998</v>
      </c>
      <c r="X2402">
        <v>1005.9</v>
      </c>
      <c r="Y2402">
        <v>30</v>
      </c>
      <c r="Z2402">
        <v>6.5</v>
      </c>
      <c r="AA2402">
        <v>0</v>
      </c>
      <c r="AB2402">
        <v>0</v>
      </c>
      <c r="AC2402">
        <v>0</v>
      </c>
      <c r="AD2402">
        <v>0</v>
      </c>
      <c r="AE2402" t="s">
        <v>7277</v>
      </c>
      <c r="AF2402" t="s">
        <v>7278</v>
      </c>
      <c r="AG2402">
        <v>0.46</v>
      </c>
      <c r="AH2402" t="s">
        <v>36</v>
      </c>
      <c r="AI2402" t="s">
        <v>37</v>
      </c>
      <c r="AJ2402" t="s">
        <v>38</v>
      </c>
    </row>
    <row r="2403" spans="1:36" x14ac:dyDescent="0.25">
      <c r="A2403" t="s">
        <v>32</v>
      </c>
      <c r="B2403" t="s">
        <v>7279</v>
      </c>
      <c r="C2403">
        <f>YEAR(B2403)</f>
        <v>2006</v>
      </c>
      <c r="D2403">
        <v>82.5</v>
      </c>
      <c r="E2403">
        <v>69.900000000000006</v>
      </c>
      <c r="F2403">
        <v>76.8</v>
      </c>
      <c r="H2403" s="2">
        <f>IF(F2403-77.33&lt;=0,0,IF(F2403-77.33&lt;=1,1,2))</f>
        <v>0</v>
      </c>
      <c r="I2403">
        <v>85.5</v>
      </c>
      <c r="J2403">
        <v>69.900000000000006</v>
      </c>
      <c r="K2403">
        <v>77.7</v>
      </c>
      <c r="L2403">
        <v>64</v>
      </c>
      <c r="M2403">
        <v>65.5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20.8</v>
      </c>
      <c r="W2403">
        <v>304.10000000000002</v>
      </c>
      <c r="X2403">
        <v>1007.9</v>
      </c>
      <c r="Y2403">
        <v>30</v>
      </c>
      <c r="Z2403">
        <v>6.4</v>
      </c>
      <c r="AA2403">
        <v>0</v>
      </c>
      <c r="AB2403">
        <v>0</v>
      </c>
      <c r="AC2403">
        <v>0</v>
      </c>
      <c r="AD2403">
        <v>0</v>
      </c>
      <c r="AE2403" t="s">
        <v>7280</v>
      </c>
      <c r="AF2403" t="s">
        <v>7281</v>
      </c>
      <c r="AG2403">
        <v>0.5</v>
      </c>
      <c r="AH2403" t="s">
        <v>36</v>
      </c>
      <c r="AI2403" t="s">
        <v>37</v>
      </c>
      <c r="AJ2403" t="s">
        <v>38</v>
      </c>
    </row>
    <row r="2404" spans="1:36" x14ac:dyDescent="0.25">
      <c r="A2404" t="s">
        <v>32</v>
      </c>
      <c r="B2404" t="s">
        <v>7282</v>
      </c>
      <c r="C2404">
        <f>YEAR(B2404)</f>
        <v>2006</v>
      </c>
      <c r="D2404">
        <v>84.3</v>
      </c>
      <c r="E2404">
        <v>69.900000000000006</v>
      </c>
      <c r="F2404">
        <v>77.400000000000006</v>
      </c>
      <c r="H2404" s="2">
        <f>IF(F2404-77.33&lt;=0,0,IF(F2404-77.33&lt;=1,1,2))</f>
        <v>1</v>
      </c>
      <c r="I2404">
        <v>88.6</v>
      </c>
      <c r="J2404">
        <v>69.900000000000006</v>
      </c>
      <c r="K2404">
        <v>79.099999999999994</v>
      </c>
      <c r="L2404">
        <v>65.599999999999994</v>
      </c>
      <c r="M2404">
        <v>67.400000000000006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11.4</v>
      </c>
      <c r="W2404">
        <v>105.5</v>
      </c>
      <c r="X2404">
        <v>1008.5</v>
      </c>
      <c r="Y2404">
        <v>0</v>
      </c>
      <c r="Z2404">
        <v>6.2</v>
      </c>
      <c r="AA2404">
        <v>0</v>
      </c>
      <c r="AB2404">
        <v>0</v>
      </c>
      <c r="AC2404">
        <v>0</v>
      </c>
      <c r="AD2404">
        <v>0</v>
      </c>
      <c r="AE2404" t="s">
        <v>7283</v>
      </c>
      <c r="AF2404" t="s">
        <v>7284</v>
      </c>
      <c r="AG2404">
        <v>0.53</v>
      </c>
      <c r="AH2404" t="s">
        <v>330</v>
      </c>
      <c r="AI2404" t="s">
        <v>37</v>
      </c>
      <c r="AJ2404" t="s">
        <v>331</v>
      </c>
    </row>
    <row r="2405" spans="1:36" x14ac:dyDescent="0.25">
      <c r="A2405" t="s">
        <v>32</v>
      </c>
      <c r="B2405" t="s">
        <v>7285</v>
      </c>
      <c r="C2405">
        <f>YEAR(B2405)</f>
        <v>2006</v>
      </c>
      <c r="D2405">
        <v>84.3</v>
      </c>
      <c r="E2405">
        <v>71.7</v>
      </c>
      <c r="F2405">
        <v>79.400000000000006</v>
      </c>
      <c r="H2405" s="2">
        <f>IF(F2405-77.33&lt;=0,0,IF(F2405-77.33&lt;=1,1,2))</f>
        <v>2</v>
      </c>
      <c r="I2405">
        <v>87.4</v>
      </c>
      <c r="J2405">
        <v>71.7</v>
      </c>
      <c r="K2405">
        <v>80.8</v>
      </c>
      <c r="L2405">
        <v>68.400000000000006</v>
      </c>
      <c r="M2405">
        <v>70.2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26.4</v>
      </c>
      <c r="W2405">
        <v>318.2</v>
      </c>
      <c r="X2405">
        <v>1007.7</v>
      </c>
      <c r="Y2405">
        <v>30</v>
      </c>
      <c r="Z2405">
        <v>6.6</v>
      </c>
      <c r="AA2405">
        <v>0</v>
      </c>
      <c r="AB2405">
        <v>0</v>
      </c>
      <c r="AC2405">
        <v>0</v>
      </c>
      <c r="AD2405">
        <v>0</v>
      </c>
      <c r="AE2405" t="s">
        <v>7286</v>
      </c>
      <c r="AF2405" t="s">
        <v>7287</v>
      </c>
      <c r="AG2405">
        <v>0.56999999999999995</v>
      </c>
      <c r="AH2405" t="s">
        <v>36</v>
      </c>
      <c r="AI2405" t="s">
        <v>37</v>
      </c>
      <c r="AJ2405" t="s">
        <v>38</v>
      </c>
    </row>
    <row r="2406" spans="1:36" x14ac:dyDescent="0.25">
      <c r="A2406" t="s">
        <v>32</v>
      </c>
      <c r="B2406" t="s">
        <v>7288</v>
      </c>
      <c r="C2406">
        <f>YEAR(B2406)</f>
        <v>2006</v>
      </c>
      <c r="D2406">
        <v>82.5</v>
      </c>
      <c r="E2406">
        <v>69.900000000000006</v>
      </c>
      <c r="F2406">
        <v>77.7</v>
      </c>
      <c r="H2406" s="2">
        <f>IF(F2406-77.33&lt;=0,0,IF(F2406-77.33&lt;=1,1,2))</f>
        <v>1</v>
      </c>
      <c r="I2406">
        <v>85.5</v>
      </c>
      <c r="J2406">
        <v>69.900000000000006</v>
      </c>
      <c r="K2406">
        <v>78.7</v>
      </c>
      <c r="L2406">
        <v>64</v>
      </c>
      <c r="M2406">
        <v>63.1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19.5</v>
      </c>
      <c r="W2406">
        <v>311.89999999999998</v>
      </c>
      <c r="X2406">
        <v>1009.5</v>
      </c>
      <c r="Y2406">
        <v>30</v>
      </c>
      <c r="Z2406">
        <v>6.5</v>
      </c>
      <c r="AA2406">
        <v>0</v>
      </c>
      <c r="AB2406">
        <v>0</v>
      </c>
      <c r="AC2406">
        <v>0</v>
      </c>
      <c r="AD2406">
        <v>0</v>
      </c>
      <c r="AE2406" t="s">
        <v>7289</v>
      </c>
      <c r="AF2406" t="s">
        <v>7290</v>
      </c>
      <c r="AG2406">
        <v>0.6</v>
      </c>
      <c r="AH2406" t="s">
        <v>36</v>
      </c>
      <c r="AI2406" t="s">
        <v>37</v>
      </c>
      <c r="AJ2406" t="s">
        <v>38</v>
      </c>
    </row>
    <row r="2407" spans="1:36" x14ac:dyDescent="0.25">
      <c r="A2407" t="s">
        <v>32</v>
      </c>
      <c r="B2407" t="s">
        <v>7291</v>
      </c>
      <c r="C2407">
        <f>YEAR(B2407)</f>
        <v>2006</v>
      </c>
      <c r="D2407">
        <v>82.5</v>
      </c>
      <c r="E2407">
        <v>68.099999999999994</v>
      </c>
      <c r="F2407">
        <v>76.3</v>
      </c>
      <c r="H2407" s="2">
        <f>IF(F2407-77.33&lt;=0,0,IF(F2407-77.33&lt;=1,1,2))</f>
        <v>0</v>
      </c>
      <c r="I2407">
        <v>87.4</v>
      </c>
      <c r="J2407">
        <v>68.099999999999994</v>
      </c>
      <c r="K2407">
        <v>77.900000000000006</v>
      </c>
      <c r="L2407">
        <v>67.400000000000006</v>
      </c>
      <c r="M2407">
        <v>74.599999999999994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17.2</v>
      </c>
      <c r="W2407">
        <v>305.3</v>
      </c>
      <c r="X2407">
        <v>1010.1</v>
      </c>
      <c r="Y2407">
        <v>30</v>
      </c>
      <c r="Z2407">
        <v>6.3</v>
      </c>
      <c r="AA2407">
        <v>0</v>
      </c>
      <c r="AB2407">
        <v>0</v>
      </c>
      <c r="AC2407">
        <v>0</v>
      </c>
      <c r="AD2407">
        <v>0</v>
      </c>
      <c r="AE2407" t="s">
        <v>7292</v>
      </c>
      <c r="AF2407" t="s">
        <v>7293</v>
      </c>
      <c r="AG2407">
        <v>0.64</v>
      </c>
      <c r="AH2407" t="s">
        <v>36</v>
      </c>
      <c r="AI2407" t="s">
        <v>37</v>
      </c>
      <c r="AJ2407" t="s">
        <v>38</v>
      </c>
    </row>
    <row r="2408" spans="1:36" x14ac:dyDescent="0.25">
      <c r="A2408" t="s">
        <v>32</v>
      </c>
      <c r="B2408" t="s">
        <v>7294</v>
      </c>
      <c r="C2408">
        <f>YEAR(B2408)</f>
        <v>2006</v>
      </c>
      <c r="D2408">
        <v>89.7</v>
      </c>
      <c r="E2408">
        <v>69.900000000000006</v>
      </c>
      <c r="F2408">
        <v>80.3</v>
      </c>
      <c r="H2408" s="2">
        <f>IF(F2408-77.33&lt;=0,0,IF(F2408-77.33&lt;=1,1,2))</f>
        <v>2</v>
      </c>
      <c r="I2408">
        <v>90.5</v>
      </c>
      <c r="J2408">
        <v>69.900000000000006</v>
      </c>
      <c r="K2408">
        <v>80.900000000000006</v>
      </c>
      <c r="L2408">
        <v>62.2</v>
      </c>
      <c r="M2408">
        <v>55.9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10.3</v>
      </c>
      <c r="W2408">
        <v>141.5</v>
      </c>
      <c r="X2408">
        <v>1010.6</v>
      </c>
      <c r="Y2408">
        <v>0</v>
      </c>
      <c r="Z2408">
        <v>6.2</v>
      </c>
      <c r="AA2408">
        <v>0</v>
      </c>
      <c r="AB2408">
        <v>0</v>
      </c>
      <c r="AC2408">
        <v>0</v>
      </c>
      <c r="AD2408">
        <v>0</v>
      </c>
      <c r="AE2408" t="s">
        <v>7295</v>
      </c>
      <c r="AF2408" t="s">
        <v>7296</v>
      </c>
      <c r="AG2408">
        <v>0.67</v>
      </c>
      <c r="AH2408" t="s">
        <v>330</v>
      </c>
      <c r="AI2408" t="s">
        <v>37</v>
      </c>
      <c r="AJ2408" t="s">
        <v>331</v>
      </c>
    </row>
    <row r="2409" spans="1:36" x14ac:dyDescent="0.25">
      <c r="A2409" t="s">
        <v>32</v>
      </c>
      <c r="B2409" t="s">
        <v>7297</v>
      </c>
      <c r="C2409">
        <f>YEAR(B2409)</f>
        <v>2006</v>
      </c>
      <c r="D2409">
        <v>84.3</v>
      </c>
      <c r="E2409">
        <v>71.7</v>
      </c>
      <c r="F2409">
        <v>78.400000000000006</v>
      </c>
      <c r="H2409" s="2">
        <f>IF(F2409-77.33&lt;=0,0,IF(F2409-77.33&lt;=1,1,2))</f>
        <v>2</v>
      </c>
      <c r="I2409">
        <v>91.1</v>
      </c>
      <c r="J2409">
        <v>71.7</v>
      </c>
      <c r="K2409">
        <v>81.099999999999994</v>
      </c>
      <c r="L2409">
        <v>68.400000000000006</v>
      </c>
      <c r="M2409">
        <v>71.599999999999994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20.8</v>
      </c>
      <c r="W2409">
        <v>302.3</v>
      </c>
      <c r="X2409">
        <v>1009.3</v>
      </c>
      <c r="Y2409">
        <v>30</v>
      </c>
      <c r="Z2409">
        <v>6.3</v>
      </c>
      <c r="AA2409">
        <v>0</v>
      </c>
      <c r="AB2409">
        <v>0</v>
      </c>
      <c r="AC2409">
        <v>0</v>
      </c>
      <c r="AD2409">
        <v>0</v>
      </c>
      <c r="AE2409" t="s">
        <v>7298</v>
      </c>
      <c r="AF2409" t="s">
        <v>7299</v>
      </c>
      <c r="AG2409">
        <v>0.71</v>
      </c>
      <c r="AH2409" t="s">
        <v>36</v>
      </c>
      <c r="AI2409" t="s">
        <v>37</v>
      </c>
      <c r="AJ2409" t="s">
        <v>38</v>
      </c>
    </row>
    <row r="2410" spans="1:36" x14ac:dyDescent="0.25">
      <c r="A2410" t="s">
        <v>32</v>
      </c>
      <c r="B2410" t="s">
        <v>7300</v>
      </c>
      <c r="C2410">
        <f>YEAR(B2410)</f>
        <v>2006</v>
      </c>
      <c r="D2410">
        <v>87.9</v>
      </c>
      <c r="E2410">
        <v>73.5</v>
      </c>
      <c r="F2410">
        <v>81.400000000000006</v>
      </c>
      <c r="H2410" s="2">
        <f>IF(F2410-77.33&lt;=0,0,IF(F2410-77.33&lt;=1,1,2))</f>
        <v>2</v>
      </c>
      <c r="I2410">
        <v>89.6</v>
      </c>
      <c r="J2410">
        <v>73.5</v>
      </c>
      <c r="K2410">
        <v>82.7</v>
      </c>
      <c r="L2410">
        <v>65.3</v>
      </c>
      <c r="M2410">
        <v>59.1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23</v>
      </c>
      <c r="W2410">
        <v>307.3</v>
      </c>
      <c r="X2410">
        <v>1008.5</v>
      </c>
      <c r="Y2410">
        <v>0</v>
      </c>
      <c r="Z2410">
        <v>6.2</v>
      </c>
      <c r="AA2410">
        <v>0</v>
      </c>
      <c r="AB2410">
        <v>0</v>
      </c>
      <c r="AC2410">
        <v>0</v>
      </c>
      <c r="AD2410">
        <v>0</v>
      </c>
      <c r="AE2410" t="s">
        <v>7301</v>
      </c>
      <c r="AF2410" t="s">
        <v>7302</v>
      </c>
      <c r="AG2410">
        <v>0.75</v>
      </c>
      <c r="AH2410" t="s">
        <v>330</v>
      </c>
      <c r="AI2410" t="s">
        <v>37</v>
      </c>
      <c r="AJ2410" t="s">
        <v>331</v>
      </c>
    </row>
    <row r="2411" spans="1:36" x14ac:dyDescent="0.25">
      <c r="A2411" t="s">
        <v>32</v>
      </c>
      <c r="B2411" t="s">
        <v>7303</v>
      </c>
      <c r="C2411">
        <f>YEAR(B2411)</f>
        <v>2006</v>
      </c>
      <c r="D2411">
        <v>86.1</v>
      </c>
      <c r="E2411">
        <v>78.900000000000006</v>
      </c>
      <c r="F2411">
        <v>82.9</v>
      </c>
      <c r="H2411" s="2">
        <f>IF(F2411-77.33&lt;=0,0,IF(F2411-77.33&lt;=1,1,2))</f>
        <v>2</v>
      </c>
      <c r="I2411">
        <v>89.6</v>
      </c>
      <c r="J2411">
        <v>78.900000000000006</v>
      </c>
      <c r="K2411">
        <v>84.3</v>
      </c>
      <c r="L2411">
        <v>64</v>
      </c>
      <c r="M2411">
        <v>53.2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19.5</v>
      </c>
      <c r="W2411">
        <v>306.39999999999998</v>
      </c>
      <c r="X2411">
        <v>1008.6</v>
      </c>
      <c r="Y2411">
        <v>0</v>
      </c>
      <c r="Z2411">
        <v>6.2</v>
      </c>
      <c r="AA2411">
        <v>0</v>
      </c>
      <c r="AB2411">
        <v>0</v>
      </c>
      <c r="AC2411">
        <v>0</v>
      </c>
      <c r="AD2411">
        <v>0</v>
      </c>
      <c r="AE2411" t="s">
        <v>7304</v>
      </c>
      <c r="AF2411" t="s">
        <v>7305</v>
      </c>
      <c r="AG2411">
        <v>0.78</v>
      </c>
      <c r="AH2411" t="s">
        <v>330</v>
      </c>
      <c r="AI2411" t="s">
        <v>37</v>
      </c>
      <c r="AJ2411" t="s">
        <v>331</v>
      </c>
    </row>
    <row r="2412" spans="1:36" x14ac:dyDescent="0.25">
      <c r="A2412" t="s">
        <v>32</v>
      </c>
      <c r="B2412" t="s">
        <v>7306</v>
      </c>
      <c r="C2412">
        <f>YEAR(B2412)</f>
        <v>2006</v>
      </c>
      <c r="D2412">
        <v>86.1</v>
      </c>
      <c r="E2412">
        <v>78.900000000000006</v>
      </c>
      <c r="F2412">
        <v>83.7</v>
      </c>
      <c r="H2412" s="2">
        <f>IF(F2412-77.33&lt;=0,0,IF(F2412-77.33&lt;=1,1,2))</f>
        <v>2</v>
      </c>
      <c r="I2412">
        <v>90.8</v>
      </c>
      <c r="J2412">
        <v>78.900000000000006</v>
      </c>
      <c r="K2412">
        <v>86</v>
      </c>
      <c r="L2412">
        <v>66.099999999999994</v>
      </c>
      <c r="M2412">
        <v>55.7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23</v>
      </c>
      <c r="W2412">
        <v>310.7</v>
      </c>
      <c r="X2412">
        <v>1010.1</v>
      </c>
      <c r="Y2412">
        <v>0</v>
      </c>
      <c r="Z2412">
        <v>6.2</v>
      </c>
      <c r="AA2412">
        <v>0</v>
      </c>
      <c r="AB2412">
        <v>0</v>
      </c>
      <c r="AC2412">
        <v>0</v>
      </c>
      <c r="AD2412">
        <v>0</v>
      </c>
      <c r="AE2412" t="s">
        <v>7307</v>
      </c>
      <c r="AF2412" t="s">
        <v>7308</v>
      </c>
      <c r="AG2412">
        <v>0.81</v>
      </c>
      <c r="AH2412" t="s">
        <v>330</v>
      </c>
      <c r="AI2412" t="s">
        <v>37</v>
      </c>
      <c r="AJ2412" t="s">
        <v>331</v>
      </c>
    </row>
    <row r="2413" spans="1:36" x14ac:dyDescent="0.25">
      <c r="A2413" t="s">
        <v>32</v>
      </c>
      <c r="B2413" t="s">
        <v>7309</v>
      </c>
      <c r="C2413">
        <f>YEAR(B2413)</f>
        <v>2006</v>
      </c>
      <c r="D2413">
        <v>87.9</v>
      </c>
      <c r="E2413">
        <v>80.7</v>
      </c>
      <c r="F2413">
        <v>84.2</v>
      </c>
      <c r="H2413" s="2">
        <f>IF(F2413-77.33&lt;=0,0,IF(F2413-77.33&lt;=1,1,2))</f>
        <v>2</v>
      </c>
      <c r="I2413">
        <v>90.8</v>
      </c>
      <c r="J2413">
        <v>82.4</v>
      </c>
      <c r="K2413">
        <v>86.4</v>
      </c>
      <c r="L2413">
        <v>65.5</v>
      </c>
      <c r="M2413">
        <v>53.6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19.5</v>
      </c>
      <c r="W2413">
        <v>308.10000000000002</v>
      </c>
      <c r="X2413">
        <v>1011.7</v>
      </c>
      <c r="Y2413">
        <v>0</v>
      </c>
      <c r="Z2413">
        <v>6.2</v>
      </c>
      <c r="AA2413">
        <v>0</v>
      </c>
      <c r="AB2413">
        <v>0</v>
      </c>
      <c r="AC2413">
        <v>0</v>
      </c>
      <c r="AD2413">
        <v>0</v>
      </c>
      <c r="AE2413" t="s">
        <v>7310</v>
      </c>
      <c r="AF2413" t="s">
        <v>7311</v>
      </c>
      <c r="AG2413">
        <v>0.85</v>
      </c>
      <c r="AH2413" t="s">
        <v>330</v>
      </c>
      <c r="AI2413" t="s">
        <v>37</v>
      </c>
      <c r="AJ2413" t="s">
        <v>331</v>
      </c>
    </row>
    <row r="2414" spans="1:36" x14ac:dyDescent="0.25">
      <c r="A2414" t="s">
        <v>32</v>
      </c>
      <c r="B2414" t="s">
        <v>7312</v>
      </c>
      <c r="C2414">
        <f>YEAR(B2414)</f>
        <v>2006</v>
      </c>
      <c r="D2414">
        <v>87.9</v>
      </c>
      <c r="E2414">
        <v>80.7</v>
      </c>
      <c r="F2414">
        <v>84.3</v>
      </c>
      <c r="H2414" s="2">
        <f>IF(F2414-77.33&lt;=0,0,IF(F2414-77.33&lt;=1,1,2))</f>
        <v>2</v>
      </c>
      <c r="I2414">
        <v>89.6</v>
      </c>
      <c r="J2414">
        <v>81.900000000000006</v>
      </c>
      <c r="K2414">
        <v>85.7</v>
      </c>
      <c r="L2414">
        <v>63.6</v>
      </c>
      <c r="M2414">
        <v>50.2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20.8</v>
      </c>
      <c r="W2414">
        <v>308.3</v>
      </c>
      <c r="X2414">
        <v>1012.1</v>
      </c>
      <c r="Y2414">
        <v>0</v>
      </c>
      <c r="Z2414">
        <v>6.2</v>
      </c>
      <c r="AA2414">
        <v>0</v>
      </c>
      <c r="AB2414">
        <v>0</v>
      </c>
      <c r="AC2414">
        <v>0</v>
      </c>
      <c r="AD2414">
        <v>0</v>
      </c>
      <c r="AE2414" t="s">
        <v>7313</v>
      </c>
      <c r="AF2414" t="s">
        <v>7314</v>
      </c>
      <c r="AG2414">
        <v>0.88</v>
      </c>
      <c r="AH2414" t="s">
        <v>330</v>
      </c>
      <c r="AI2414" t="s">
        <v>37</v>
      </c>
      <c r="AJ2414" t="s">
        <v>331</v>
      </c>
    </row>
    <row r="2415" spans="1:36" x14ac:dyDescent="0.25">
      <c r="A2415" t="s">
        <v>32</v>
      </c>
      <c r="B2415" t="s">
        <v>7315</v>
      </c>
      <c r="C2415">
        <f>YEAR(B2415)</f>
        <v>2006</v>
      </c>
      <c r="D2415">
        <v>86.1</v>
      </c>
      <c r="E2415">
        <v>77.099999999999994</v>
      </c>
      <c r="F2415">
        <v>82.8</v>
      </c>
      <c r="H2415" s="2">
        <f>IF(F2415-77.33&lt;=0,0,IF(F2415-77.33&lt;=1,1,2))</f>
        <v>2</v>
      </c>
      <c r="I2415">
        <v>92.1</v>
      </c>
      <c r="J2415">
        <v>77.099999999999994</v>
      </c>
      <c r="K2415">
        <v>85.7</v>
      </c>
      <c r="L2415">
        <v>66.8</v>
      </c>
      <c r="M2415">
        <v>59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17.2</v>
      </c>
      <c r="W2415">
        <v>316</v>
      </c>
      <c r="X2415">
        <v>1010.1</v>
      </c>
      <c r="Y2415">
        <v>0</v>
      </c>
      <c r="Z2415">
        <v>6.2</v>
      </c>
      <c r="AA2415">
        <v>0</v>
      </c>
      <c r="AB2415">
        <v>0</v>
      </c>
      <c r="AC2415">
        <v>0</v>
      </c>
      <c r="AD2415">
        <v>0</v>
      </c>
      <c r="AE2415" t="s">
        <v>7316</v>
      </c>
      <c r="AF2415" t="s">
        <v>7317</v>
      </c>
      <c r="AG2415">
        <v>0.92</v>
      </c>
      <c r="AH2415" t="s">
        <v>330</v>
      </c>
      <c r="AI2415" t="s">
        <v>37</v>
      </c>
      <c r="AJ2415" t="s">
        <v>331</v>
      </c>
    </row>
    <row r="2416" spans="1:36" x14ac:dyDescent="0.25">
      <c r="A2416" t="s">
        <v>32</v>
      </c>
      <c r="B2416" t="s">
        <v>7318</v>
      </c>
      <c r="C2416">
        <f>YEAR(B2416)</f>
        <v>2006</v>
      </c>
      <c r="D2416">
        <v>91.5</v>
      </c>
      <c r="E2416">
        <v>75.3</v>
      </c>
      <c r="F2416">
        <v>83.2</v>
      </c>
      <c r="H2416" s="2">
        <f>IF(F2416-77.33&lt;=0,0,IF(F2416-77.33&lt;=1,1,2))</f>
        <v>2</v>
      </c>
      <c r="I2416">
        <v>95</v>
      </c>
      <c r="J2416">
        <v>75.3</v>
      </c>
      <c r="K2416">
        <v>84.9</v>
      </c>
      <c r="L2416">
        <v>62.1</v>
      </c>
      <c r="M2416">
        <v>49.4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9.1999999999999993</v>
      </c>
      <c r="W2416">
        <v>185.3</v>
      </c>
      <c r="X2416">
        <v>1008.9</v>
      </c>
      <c r="Y2416">
        <v>0</v>
      </c>
      <c r="Z2416">
        <v>6.2</v>
      </c>
      <c r="AA2416">
        <v>0</v>
      </c>
      <c r="AB2416">
        <v>0</v>
      </c>
      <c r="AC2416">
        <v>0</v>
      </c>
      <c r="AD2416">
        <v>0</v>
      </c>
      <c r="AE2416" t="s">
        <v>7319</v>
      </c>
      <c r="AF2416" t="s">
        <v>7320</v>
      </c>
      <c r="AG2416">
        <v>0.95</v>
      </c>
      <c r="AH2416" t="s">
        <v>330</v>
      </c>
      <c r="AI2416" t="s">
        <v>37</v>
      </c>
      <c r="AJ2416" t="s">
        <v>331</v>
      </c>
    </row>
    <row r="2417" spans="1:36" x14ac:dyDescent="0.25">
      <c r="A2417" t="s">
        <v>32</v>
      </c>
      <c r="B2417" t="s">
        <v>7321</v>
      </c>
      <c r="C2417">
        <f>YEAR(B2417)</f>
        <v>2006</v>
      </c>
      <c r="D2417">
        <v>84.3</v>
      </c>
      <c r="E2417">
        <v>77.099999999999994</v>
      </c>
      <c r="F2417">
        <v>81.599999999999994</v>
      </c>
      <c r="H2417" s="2">
        <f>IF(F2417-77.33&lt;=0,0,IF(F2417-77.33&lt;=1,1,2))</f>
        <v>2</v>
      </c>
      <c r="I2417">
        <v>92.7</v>
      </c>
      <c r="J2417">
        <v>77.099999999999994</v>
      </c>
      <c r="K2417">
        <v>84.5</v>
      </c>
      <c r="L2417">
        <v>64.7</v>
      </c>
      <c r="M2417">
        <v>58.2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21.9</v>
      </c>
      <c r="W2417">
        <v>308.2</v>
      </c>
      <c r="X2417">
        <v>1007.9</v>
      </c>
      <c r="Y2417">
        <v>30</v>
      </c>
      <c r="Z2417">
        <v>6.3</v>
      </c>
      <c r="AA2417">
        <v>0</v>
      </c>
      <c r="AB2417">
        <v>0</v>
      </c>
      <c r="AC2417">
        <v>0</v>
      </c>
      <c r="AD2417">
        <v>0</v>
      </c>
      <c r="AE2417" t="s">
        <v>7322</v>
      </c>
      <c r="AF2417" t="s">
        <v>7323</v>
      </c>
      <c r="AG2417">
        <v>0</v>
      </c>
      <c r="AH2417" t="s">
        <v>36</v>
      </c>
      <c r="AI2417" t="s">
        <v>37</v>
      </c>
      <c r="AJ2417" t="s">
        <v>38</v>
      </c>
    </row>
    <row r="2418" spans="1:36" x14ac:dyDescent="0.25">
      <c r="A2418" t="s">
        <v>32</v>
      </c>
      <c r="B2418" t="s">
        <v>7324</v>
      </c>
      <c r="C2418">
        <f>YEAR(B2418)</f>
        <v>2006</v>
      </c>
      <c r="D2418">
        <v>84.3</v>
      </c>
      <c r="E2418">
        <v>73.5</v>
      </c>
      <c r="F2418">
        <v>80.900000000000006</v>
      </c>
      <c r="H2418" s="2">
        <f>IF(F2418-77.33&lt;=0,0,IF(F2418-77.33&lt;=1,1,2))</f>
        <v>2</v>
      </c>
      <c r="I2418">
        <v>89.8</v>
      </c>
      <c r="J2418">
        <v>73.5</v>
      </c>
      <c r="K2418">
        <v>82.8</v>
      </c>
      <c r="L2418">
        <v>68.099999999999994</v>
      </c>
      <c r="M2418">
        <v>66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19.5</v>
      </c>
      <c r="W2418">
        <v>307.8</v>
      </c>
      <c r="X2418">
        <v>1009.3</v>
      </c>
      <c r="Y2418">
        <v>30</v>
      </c>
      <c r="Z2418">
        <v>6.3</v>
      </c>
      <c r="AA2418">
        <v>0</v>
      </c>
      <c r="AB2418">
        <v>0</v>
      </c>
      <c r="AC2418">
        <v>0</v>
      </c>
      <c r="AD2418">
        <v>0</v>
      </c>
      <c r="AE2418" t="s">
        <v>7325</v>
      </c>
      <c r="AF2418" t="s">
        <v>7326</v>
      </c>
      <c r="AG2418">
        <v>0.02</v>
      </c>
      <c r="AH2418" t="s">
        <v>36</v>
      </c>
      <c r="AI2418" t="s">
        <v>37</v>
      </c>
      <c r="AJ2418" t="s">
        <v>38</v>
      </c>
    </row>
    <row r="2419" spans="1:36" x14ac:dyDescent="0.25">
      <c r="A2419" t="s">
        <v>32</v>
      </c>
      <c r="B2419" t="s">
        <v>7327</v>
      </c>
      <c r="C2419">
        <f>YEAR(B2419)</f>
        <v>2006</v>
      </c>
      <c r="D2419">
        <v>84.3</v>
      </c>
      <c r="E2419">
        <v>71.7</v>
      </c>
      <c r="F2419">
        <v>79.3</v>
      </c>
      <c r="H2419" s="2">
        <f>IF(F2419-77.33&lt;=0,0,IF(F2419-77.33&lt;=1,1,2))</f>
        <v>2</v>
      </c>
      <c r="I2419">
        <v>87.6</v>
      </c>
      <c r="J2419">
        <v>71.7</v>
      </c>
      <c r="K2419">
        <v>79.900000000000006</v>
      </c>
      <c r="L2419">
        <v>62.2</v>
      </c>
      <c r="M2419">
        <v>56.7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15</v>
      </c>
      <c r="W2419">
        <v>313.10000000000002</v>
      </c>
      <c r="X2419">
        <v>1008.8</v>
      </c>
      <c r="Y2419">
        <v>30</v>
      </c>
      <c r="Z2419">
        <v>6.3</v>
      </c>
      <c r="AA2419">
        <v>0</v>
      </c>
      <c r="AB2419">
        <v>0</v>
      </c>
      <c r="AC2419">
        <v>0</v>
      </c>
      <c r="AD2419">
        <v>0</v>
      </c>
      <c r="AE2419" t="s">
        <v>7328</v>
      </c>
      <c r="AF2419" t="s">
        <v>7329</v>
      </c>
      <c r="AG2419">
        <v>0.05</v>
      </c>
      <c r="AH2419" t="s">
        <v>36</v>
      </c>
      <c r="AI2419" t="s">
        <v>37</v>
      </c>
      <c r="AJ2419" t="s">
        <v>38</v>
      </c>
    </row>
    <row r="2420" spans="1:36" x14ac:dyDescent="0.25">
      <c r="A2420" t="s">
        <v>32</v>
      </c>
      <c r="B2420" t="s">
        <v>7330</v>
      </c>
      <c r="C2420">
        <f>YEAR(B2420)</f>
        <v>2006</v>
      </c>
      <c r="D2420">
        <v>87.9</v>
      </c>
      <c r="E2420">
        <v>69.900000000000006</v>
      </c>
      <c r="F2420">
        <v>79.2</v>
      </c>
      <c r="H2420" s="2">
        <f>IF(F2420-77.33&lt;=0,0,IF(F2420-77.33&lt;=1,1,2))</f>
        <v>2</v>
      </c>
      <c r="I2420">
        <v>92.1</v>
      </c>
      <c r="J2420">
        <v>69.900000000000006</v>
      </c>
      <c r="K2420">
        <v>80.5</v>
      </c>
      <c r="L2420">
        <v>60.9</v>
      </c>
      <c r="M2420">
        <v>54.4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11.4</v>
      </c>
      <c r="W2420">
        <v>168</v>
      </c>
      <c r="X2420">
        <v>1009.4</v>
      </c>
      <c r="Y2420">
        <v>0</v>
      </c>
      <c r="Z2420">
        <v>6.2</v>
      </c>
      <c r="AA2420">
        <v>0</v>
      </c>
      <c r="AB2420">
        <v>0</v>
      </c>
      <c r="AC2420">
        <v>0</v>
      </c>
      <c r="AD2420">
        <v>0</v>
      </c>
      <c r="AE2420" t="s">
        <v>7331</v>
      </c>
      <c r="AF2420" t="s">
        <v>7332</v>
      </c>
      <c r="AG2420">
        <v>0.09</v>
      </c>
      <c r="AH2420" t="s">
        <v>330</v>
      </c>
      <c r="AI2420" t="s">
        <v>37</v>
      </c>
      <c r="AJ2420" t="s">
        <v>331</v>
      </c>
    </row>
    <row r="2421" spans="1:36" x14ac:dyDescent="0.25">
      <c r="A2421" t="s">
        <v>32</v>
      </c>
      <c r="B2421" t="s">
        <v>7333</v>
      </c>
      <c r="C2421">
        <f>YEAR(B2421)</f>
        <v>2006</v>
      </c>
      <c r="D2421">
        <v>84.3</v>
      </c>
      <c r="E2421">
        <v>75.3</v>
      </c>
      <c r="F2421">
        <v>80.900000000000006</v>
      </c>
      <c r="H2421" s="2">
        <f>IF(F2421-77.33&lt;=0,0,IF(F2421-77.33&lt;=1,1,2))</f>
        <v>2</v>
      </c>
      <c r="I2421">
        <v>92.7</v>
      </c>
      <c r="J2421">
        <v>75.3</v>
      </c>
      <c r="K2421">
        <v>84.5</v>
      </c>
      <c r="L2421">
        <v>69.400000000000006</v>
      </c>
      <c r="M2421">
        <v>69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12.8</v>
      </c>
      <c r="W2421">
        <v>107</v>
      </c>
      <c r="X2421">
        <v>1009.5</v>
      </c>
      <c r="Y2421">
        <v>30</v>
      </c>
      <c r="Z2421">
        <v>6.3</v>
      </c>
      <c r="AA2421">
        <v>0</v>
      </c>
      <c r="AB2421">
        <v>0</v>
      </c>
      <c r="AC2421">
        <v>0</v>
      </c>
      <c r="AD2421">
        <v>0</v>
      </c>
      <c r="AE2421" t="s">
        <v>7334</v>
      </c>
      <c r="AF2421" t="s">
        <v>7335</v>
      </c>
      <c r="AG2421">
        <v>0.12</v>
      </c>
      <c r="AH2421" t="s">
        <v>36</v>
      </c>
      <c r="AI2421" t="s">
        <v>37</v>
      </c>
      <c r="AJ2421" t="s">
        <v>38</v>
      </c>
    </row>
    <row r="2422" spans="1:36" x14ac:dyDescent="0.25">
      <c r="A2422" t="s">
        <v>32</v>
      </c>
      <c r="B2422" t="s">
        <v>7336</v>
      </c>
      <c r="C2422">
        <f>YEAR(B2422)</f>
        <v>2006</v>
      </c>
      <c r="D2422">
        <v>87.9</v>
      </c>
      <c r="E2422">
        <v>75.3</v>
      </c>
      <c r="F2422">
        <v>82.2</v>
      </c>
      <c r="H2422" s="2">
        <f>IF(F2422-77.33&lt;=0,0,IF(F2422-77.33&lt;=1,1,2))</f>
        <v>2</v>
      </c>
      <c r="I2422">
        <v>91.1</v>
      </c>
      <c r="J2422">
        <v>75.3</v>
      </c>
      <c r="K2422">
        <v>83.5</v>
      </c>
      <c r="L2422">
        <v>66.400000000000006</v>
      </c>
      <c r="M2422">
        <v>62.6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25.3</v>
      </c>
      <c r="W2422">
        <v>304.5</v>
      </c>
      <c r="X2422">
        <v>1007.9</v>
      </c>
      <c r="Y2422">
        <v>35.299999999999997</v>
      </c>
      <c r="Z2422">
        <v>6.7</v>
      </c>
      <c r="AA2422">
        <v>0</v>
      </c>
      <c r="AB2422">
        <v>0</v>
      </c>
      <c r="AC2422">
        <v>0</v>
      </c>
      <c r="AD2422">
        <v>0</v>
      </c>
      <c r="AE2422" t="s">
        <v>7337</v>
      </c>
      <c r="AF2422" t="s">
        <v>7338</v>
      </c>
      <c r="AG2422">
        <v>0.15</v>
      </c>
      <c r="AH2422" t="s">
        <v>36</v>
      </c>
      <c r="AI2422" t="s">
        <v>37</v>
      </c>
      <c r="AJ2422" t="s">
        <v>38</v>
      </c>
    </row>
    <row r="2423" spans="1:36" x14ac:dyDescent="0.25">
      <c r="A2423" t="s">
        <v>32</v>
      </c>
      <c r="B2423" t="s">
        <v>7339</v>
      </c>
      <c r="C2423">
        <f>YEAR(B2423)</f>
        <v>2006</v>
      </c>
      <c r="D2423">
        <v>82.5</v>
      </c>
      <c r="E2423">
        <v>71.7</v>
      </c>
      <c r="F2423">
        <v>78.400000000000006</v>
      </c>
      <c r="H2423" s="2">
        <f>IF(F2423-77.33&lt;=0,0,IF(F2423-77.33&lt;=1,1,2))</f>
        <v>2</v>
      </c>
      <c r="I2423">
        <v>84.8</v>
      </c>
      <c r="J2423">
        <v>71.7</v>
      </c>
      <c r="K2423">
        <v>79.099999999999994</v>
      </c>
      <c r="L2423">
        <v>61.4</v>
      </c>
      <c r="M2423">
        <v>56.2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23</v>
      </c>
      <c r="W2423">
        <v>299.5</v>
      </c>
      <c r="X2423">
        <v>1009.8</v>
      </c>
      <c r="Y2423">
        <v>30</v>
      </c>
      <c r="Z2423">
        <v>6.8</v>
      </c>
      <c r="AA2423">
        <v>0</v>
      </c>
      <c r="AB2423">
        <v>0</v>
      </c>
      <c r="AC2423">
        <v>0</v>
      </c>
      <c r="AD2423">
        <v>0</v>
      </c>
      <c r="AE2423" t="s">
        <v>7340</v>
      </c>
      <c r="AF2423" t="s">
        <v>7341</v>
      </c>
      <c r="AG2423">
        <v>0.19</v>
      </c>
      <c r="AH2423" t="s">
        <v>36</v>
      </c>
      <c r="AI2423" t="s">
        <v>37</v>
      </c>
      <c r="AJ2423" t="s">
        <v>38</v>
      </c>
    </row>
    <row r="2424" spans="1:36" x14ac:dyDescent="0.25">
      <c r="A2424" t="s">
        <v>32</v>
      </c>
      <c r="B2424" t="s">
        <v>7342</v>
      </c>
      <c r="C2424">
        <f>YEAR(B2424)</f>
        <v>2006</v>
      </c>
      <c r="D2424">
        <v>84.3</v>
      </c>
      <c r="E2424">
        <v>69.900000000000006</v>
      </c>
      <c r="F2424">
        <v>77.7</v>
      </c>
      <c r="H2424" s="2">
        <f>IF(F2424-77.33&lt;=0,0,IF(F2424-77.33&lt;=1,1,2))</f>
        <v>1</v>
      </c>
      <c r="I2424">
        <v>88.6</v>
      </c>
      <c r="J2424">
        <v>69.900000000000006</v>
      </c>
      <c r="K2424">
        <v>79.3</v>
      </c>
      <c r="L2424">
        <v>64.599999999999994</v>
      </c>
      <c r="M2424">
        <v>64.400000000000006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12.8</v>
      </c>
      <c r="W2424">
        <v>303.2</v>
      </c>
      <c r="X2424">
        <v>1010.7</v>
      </c>
      <c r="Y2424">
        <v>33.6</v>
      </c>
      <c r="Z2424">
        <v>6.8</v>
      </c>
      <c r="AA2424">
        <v>0</v>
      </c>
      <c r="AB2424">
        <v>0</v>
      </c>
      <c r="AC2424">
        <v>0</v>
      </c>
      <c r="AD2424">
        <v>0</v>
      </c>
      <c r="AE2424" t="s">
        <v>7343</v>
      </c>
      <c r="AF2424" t="s">
        <v>7344</v>
      </c>
      <c r="AG2424">
        <v>0.22</v>
      </c>
      <c r="AH2424" t="s">
        <v>36</v>
      </c>
      <c r="AI2424" t="s">
        <v>37</v>
      </c>
      <c r="AJ2424" t="s">
        <v>38</v>
      </c>
    </row>
    <row r="2425" spans="1:36" x14ac:dyDescent="0.25">
      <c r="A2425" t="s">
        <v>32</v>
      </c>
      <c r="B2425" t="s">
        <v>7345</v>
      </c>
      <c r="C2425">
        <f>YEAR(B2425)</f>
        <v>2006</v>
      </c>
      <c r="D2425">
        <v>84.3</v>
      </c>
      <c r="E2425">
        <v>71.7</v>
      </c>
      <c r="F2425">
        <v>78.3</v>
      </c>
      <c r="H2425" s="2">
        <f>IF(F2425-77.33&lt;=0,0,IF(F2425-77.33&lt;=1,1,2))</f>
        <v>1</v>
      </c>
      <c r="I2425">
        <v>88.6</v>
      </c>
      <c r="J2425">
        <v>71.7</v>
      </c>
      <c r="K2425">
        <v>79.599999999999994</v>
      </c>
      <c r="L2425">
        <v>67.3</v>
      </c>
      <c r="M2425">
        <v>69.400000000000006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21.9</v>
      </c>
      <c r="W2425">
        <v>312.89999999999998</v>
      </c>
      <c r="X2425">
        <v>1010.6</v>
      </c>
      <c r="Y2425">
        <v>33.5</v>
      </c>
      <c r="Z2425">
        <v>6.8</v>
      </c>
      <c r="AA2425">
        <v>0</v>
      </c>
      <c r="AB2425">
        <v>0</v>
      </c>
      <c r="AC2425">
        <v>0</v>
      </c>
      <c r="AD2425">
        <v>0</v>
      </c>
      <c r="AE2425" t="s">
        <v>7346</v>
      </c>
      <c r="AF2425" t="s">
        <v>7347</v>
      </c>
      <c r="AG2425">
        <v>0.25</v>
      </c>
      <c r="AH2425" t="s">
        <v>36</v>
      </c>
      <c r="AI2425" t="s">
        <v>37</v>
      </c>
      <c r="AJ2425" t="s">
        <v>38</v>
      </c>
    </row>
    <row r="2426" spans="1:36" x14ac:dyDescent="0.25">
      <c r="A2426" t="s">
        <v>32</v>
      </c>
      <c r="B2426" t="s">
        <v>7348</v>
      </c>
      <c r="C2426">
        <f>YEAR(B2426)</f>
        <v>2006</v>
      </c>
      <c r="D2426">
        <v>78.900000000000006</v>
      </c>
      <c r="E2426">
        <v>71.7</v>
      </c>
      <c r="F2426">
        <v>75.099999999999994</v>
      </c>
      <c r="G2426" s="2">
        <f>AVERAGE(F2426:F2516)</f>
        <v>66.774725274725299</v>
      </c>
      <c r="H2426" s="2">
        <f>IF(F2426-66.77&lt;=0,0,IF(F2426-66.77&lt;=1,1,2))</f>
        <v>2</v>
      </c>
      <c r="I2426">
        <v>78.900000000000006</v>
      </c>
      <c r="J2426">
        <v>71.7</v>
      </c>
      <c r="K2426">
        <v>75.099999999999994</v>
      </c>
      <c r="L2426">
        <v>56.6</v>
      </c>
      <c r="M2426">
        <v>53.6</v>
      </c>
      <c r="O2426">
        <v>7.9000000000000001E-2</v>
      </c>
      <c r="P2426">
        <v>100</v>
      </c>
      <c r="Q2426">
        <v>4.17</v>
      </c>
      <c r="R2426" t="s">
        <v>40</v>
      </c>
      <c r="S2426">
        <v>0</v>
      </c>
      <c r="T2426">
        <v>0</v>
      </c>
      <c r="U2426">
        <v>0</v>
      </c>
      <c r="V2426">
        <v>19.5</v>
      </c>
      <c r="W2426">
        <v>351.5</v>
      </c>
      <c r="X2426">
        <v>1012</v>
      </c>
      <c r="Y2426">
        <v>58.6</v>
      </c>
      <c r="Z2426">
        <v>6.8</v>
      </c>
      <c r="AA2426">
        <v>0</v>
      </c>
      <c r="AB2426">
        <v>0</v>
      </c>
      <c r="AC2426">
        <v>0</v>
      </c>
      <c r="AD2426">
        <v>0</v>
      </c>
      <c r="AE2426" t="s">
        <v>7349</v>
      </c>
      <c r="AF2426" t="s">
        <v>7350</v>
      </c>
      <c r="AG2426">
        <v>0.25</v>
      </c>
      <c r="AH2426" t="s">
        <v>56</v>
      </c>
      <c r="AI2426" t="s">
        <v>248</v>
      </c>
      <c r="AJ2426" t="s">
        <v>40</v>
      </c>
    </row>
    <row r="2427" spans="1:36" x14ac:dyDescent="0.25">
      <c r="A2427" t="s">
        <v>32</v>
      </c>
      <c r="B2427" t="s">
        <v>7351</v>
      </c>
      <c r="C2427">
        <f>YEAR(B2427)</f>
        <v>2006</v>
      </c>
      <c r="D2427">
        <v>78.900000000000006</v>
      </c>
      <c r="E2427">
        <v>71.7</v>
      </c>
      <c r="F2427">
        <v>74.400000000000006</v>
      </c>
      <c r="H2427" s="2">
        <f>IF(F2427-66.77&lt;=0,0,IF(F2427-66.77&lt;=1,1,2))</f>
        <v>2</v>
      </c>
      <c r="I2427">
        <v>78.900000000000006</v>
      </c>
      <c r="J2427">
        <v>71.7</v>
      </c>
      <c r="K2427">
        <v>74.400000000000006</v>
      </c>
      <c r="L2427">
        <v>55.4</v>
      </c>
      <c r="M2427">
        <v>51.9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24.2</v>
      </c>
      <c r="W2427">
        <v>339.6</v>
      </c>
      <c r="X2427">
        <v>1012.6</v>
      </c>
      <c r="Y2427">
        <v>39.1</v>
      </c>
      <c r="Z2427">
        <v>6.8</v>
      </c>
      <c r="AA2427">
        <v>0</v>
      </c>
      <c r="AB2427">
        <v>0</v>
      </c>
      <c r="AC2427">
        <v>0</v>
      </c>
      <c r="AD2427">
        <v>0</v>
      </c>
      <c r="AE2427" t="s">
        <v>7352</v>
      </c>
      <c r="AF2427" t="s">
        <v>7353</v>
      </c>
      <c r="AG2427">
        <v>0.32</v>
      </c>
      <c r="AH2427" t="s">
        <v>36</v>
      </c>
      <c r="AI2427" t="s">
        <v>37</v>
      </c>
      <c r="AJ2427" t="s">
        <v>38</v>
      </c>
    </row>
    <row r="2428" spans="1:36" x14ac:dyDescent="0.25">
      <c r="A2428" t="s">
        <v>32</v>
      </c>
      <c r="B2428" t="s">
        <v>7354</v>
      </c>
      <c r="C2428">
        <f>YEAR(B2428)</f>
        <v>2006</v>
      </c>
      <c r="D2428">
        <v>78.900000000000006</v>
      </c>
      <c r="E2428">
        <v>71.7</v>
      </c>
      <c r="F2428">
        <v>75.400000000000006</v>
      </c>
      <c r="H2428" s="2">
        <f>IF(F2428-66.77&lt;=0,0,IF(F2428-66.77&lt;=1,1,2))</f>
        <v>2</v>
      </c>
      <c r="I2428">
        <v>78.900000000000006</v>
      </c>
      <c r="J2428">
        <v>71.7</v>
      </c>
      <c r="K2428">
        <v>75.400000000000006</v>
      </c>
      <c r="L2428">
        <v>57.4</v>
      </c>
      <c r="M2428">
        <v>53.7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17.2</v>
      </c>
      <c r="W2428">
        <v>330</v>
      </c>
      <c r="X2428">
        <v>1016.3</v>
      </c>
      <c r="Y2428">
        <v>32.5</v>
      </c>
      <c r="Z2428">
        <v>6.8</v>
      </c>
      <c r="AA2428">
        <v>0</v>
      </c>
      <c r="AB2428">
        <v>0</v>
      </c>
      <c r="AC2428">
        <v>0</v>
      </c>
      <c r="AD2428">
        <v>0</v>
      </c>
      <c r="AE2428" t="s">
        <v>7355</v>
      </c>
      <c r="AF2428" t="s">
        <v>7356</v>
      </c>
      <c r="AG2428">
        <v>0.35</v>
      </c>
      <c r="AH2428" t="s">
        <v>36</v>
      </c>
      <c r="AI2428" t="s">
        <v>37</v>
      </c>
      <c r="AJ2428" t="s">
        <v>38</v>
      </c>
    </row>
    <row r="2429" spans="1:36" x14ac:dyDescent="0.25">
      <c r="A2429" t="s">
        <v>32</v>
      </c>
      <c r="B2429" t="s">
        <v>7357</v>
      </c>
      <c r="C2429">
        <f>YEAR(B2429)</f>
        <v>2006</v>
      </c>
      <c r="D2429">
        <v>80.7</v>
      </c>
      <c r="E2429">
        <v>69.900000000000006</v>
      </c>
      <c r="F2429">
        <v>76.400000000000006</v>
      </c>
      <c r="H2429" s="2">
        <f>IF(F2429-66.77&lt;=0,0,IF(F2429-66.77&lt;=1,1,2))</f>
        <v>2</v>
      </c>
      <c r="I2429">
        <v>81.5</v>
      </c>
      <c r="J2429">
        <v>69.900000000000006</v>
      </c>
      <c r="K2429">
        <v>76.400000000000006</v>
      </c>
      <c r="L2429">
        <v>59.2</v>
      </c>
      <c r="M2429">
        <v>55.6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18.3</v>
      </c>
      <c r="W2429">
        <v>310.60000000000002</v>
      </c>
      <c r="X2429">
        <v>1018.4</v>
      </c>
      <c r="Y2429">
        <v>30</v>
      </c>
      <c r="Z2429">
        <v>6.6</v>
      </c>
      <c r="AA2429">
        <v>0</v>
      </c>
      <c r="AB2429">
        <v>0</v>
      </c>
      <c r="AC2429">
        <v>0</v>
      </c>
      <c r="AD2429">
        <v>0</v>
      </c>
      <c r="AE2429" t="s">
        <v>7358</v>
      </c>
      <c r="AF2429" t="s">
        <v>7359</v>
      </c>
      <c r="AG2429">
        <v>0.39</v>
      </c>
      <c r="AH2429" t="s">
        <v>36</v>
      </c>
      <c r="AI2429" t="s">
        <v>37</v>
      </c>
      <c r="AJ2429" t="s">
        <v>38</v>
      </c>
    </row>
    <row r="2430" spans="1:36" x14ac:dyDescent="0.25">
      <c r="A2430" t="s">
        <v>32</v>
      </c>
      <c r="B2430" t="s">
        <v>7360</v>
      </c>
      <c r="C2430">
        <f>YEAR(B2430)</f>
        <v>2006</v>
      </c>
      <c r="D2430">
        <v>84.3</v>
      </c>
      <c r="E2430">
        <v>73.5</v>
      </c>
      <c r="F2430">
        <v>79.5</v>
      </c>
      <c r="H2430" s="2">
        <f>IF(F2430-66.77&lt;=0,0,IF(F2430-66.77&lt;=1,1,2))</f>
        <v>2</v>
      </c>
      <c r="I2430">
        <v>84.8</v>
      </c>
      <c r="J2430">
        <v>73.5</v>
      </c>
      <c r="K2430">
        <v>80</v>
      </c>
      <c r="L2430">
        <v>60.4</v>
      </c>
      <c r="M2430">
        <v>52.3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20.8</v>
      </c>
      <c r="W2430">
        <v>307.89999999999998</v>
      </c>
      <c r="X2430">
        <v>1014.1</v>
      </c>
      <c r="Y2430">
        <v>30</v>
      </c>
      <c r="Z2430">
        <v>6.3</v>
      </c>
      <c r="AA2430">
        <v>0</v>
      </c>
      <c r="AB2430">
        <v>0</v>
      </c>
      <c r="AC2430">
        <v>0</v>
      </c>
      <c r="AD2430">
        <v>0</v>
      </c>
      <c r="AE2430" t="s">
        <v>7361</v>
      </c>
      <c r="AF2430" t="s">
        <v>7362</v>
      </c>
      <c r="AG2430">
        <v>0.42</v>
      </c>
      <c r="AH2430" t="s">
        <v>36</v>
      </c>
      <c r="AI2430" t="s">
        <v>37</v>
      </c>
      <c r="AJ2430" t="s">
        <v>38</v>
      </c>
    </row>
    <row r="2431" spans="1:36" x14ac:dyDescent="0.25">
      <c r="A2431" t="s">
        <v>32</v>
      </c>
      <c r="B2431" t="s">
        <v>7363</v>
      </c>
      <c r="C2431">
        <f>YEAR(B2431)</f>
        <v>2006</v>
      </c>
      <c r="D2431">
        <v>86.1</v>
      </c>
      <c r="E2431">
        <v>78.900000000000006</v>
      </c>
      <c r="F2431">
        <v>81.099999999999994</v>
      </c>
      <c r="H2431" s="2">
        <f>IF(F2431-66.77&lt;=0,0,IF(F2431-66.77&lt;=1,1,2))</f>
        <v>2</v>
      </c>
      <c r="I2431">
        <v>87.6</v>
      </c>
      <c r="J2431">
        <v>78.900000000000006</v>
      </c>
      <c r="K2431">
        <v>81.900000000000006</v>
      </c>
      <c r="L2431">
        <v>63.5</v>
      </c>
      <c r="M2431">
        <v>55.4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20.8</v>
      </c>
      <c r="W2431">
        <v>315</v>
      </c>
      <c r="X2431">
        <v>1011.3</v>
      </c>
      <c r="Y2431">
        <v>0</v>
      </c>
      <c r="Z2431">
        <v>6.2</v>
      </c>
      <c r="AA2431">
        <v>0</v>
      </c>
      <c r="AB2431">
        <v>0</v>
      </c>
      <c r="AC2431">
        <v>0</v>
      </c>
      <c r="AD2431">
        <v>0</v>
      </c>
      <c r="AE2431" t="s">
        <v>7364</v>
      </c>
      <c r="AF2431" t="s">
        <v>7365</v>
      </c>
      <c r="AG2431">
        <v>0.45</v>
      </c>
      <c r="AH2431" t="s">
        <v>330</v>
      </c>
      <c r="AI2431" t="s">
        <v>37</v>
      </c>
      <c r="AJ2431" t="s">
        <v>331</v>
      </c>
    </row>
    <row r="2432" spans="1:36" x14ac:dyDescent="0.25">
      <c r="A2432" t="s">
        <v>32</v>
      </c>
      <c r="B2432" t="s">
        <v>7366</v>
      </c>
      <c r="C2432">
        <f>YEAR(B2432)</f>
        <v>2006</v>
      </c>
      <c r="D2432">
        <v>80.7</v>
      </c>
      <c r="E2432">
        <v>75.3</v>
      </c>
      <c r="F2432">
        <v>78.2</v>
      </c>
      <c r="H2432" s="2">
        <f>IF(F2432-66.77&lt;=0,0,IF(F2432-66.77&lt;=1,1,2))</f>
        <v>2</v>
      </c>
      <c r="I2432">
        <v>81.900000000000006</v>
      </c>
      <c r="J2432">
        <v>75.3</v>
      </c>
      <c r="K2432">
        <v>78.5</v>
      </c>
      <c r="L2432">
        <v>60.7</v>
      </c>
      <c r="M2432">
        <v>55.1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19.5</v>
      </c>
      <c r="W2432">
        <v>314.39999999999998</v>
      </c>
      <c r="X2432">
        <v>1011.8</v>
      </c>
      <c r="Y2432">
        <v>30</v>
      </c>
      <c r="Z2432">
        <v>6.3</v>
      </c>
      <c r="AA2432">
        <v>0</v>
      </c>
      <c r="AB2432">
        <v>0</v>
      </c>
      <c r="AC2432">
        <v>0</v>
      </c>
      <c r="AD2432">
        <v>0</v>
      </c>
      <c r="AE2432" t="s">
        <v>7367</v>
      </c>
      <c r="AF2432" t="s">
        <v>7368</v>
      </c>
      <c r="AG2432">
        <v>0.5</v>
      </c>
      <c r="AH2432" t="s">
        <v>36</v>
      </c>
      <c r="AI2432" t="s">
        <v>37</v>
      </c>
      <c r="AJ2432" t="s">
        <v>38</v>
      </c>
    </row>
    <row r="2433" spans="1:36" x14ac:dyDescent="0.25">
      <c r="A2433" t="s">
        <v>32</v>
      </c>
      <c r="B2433" t="s">
        <v>7369</v>
      </c>
      <c r="C2433">
        <f>YEAR(B2433)</f>
        <v>2006</v>
      </c>
      <c r="D2433">
        <v>80.7</v>
      </c>
      <c r="E2433">
        <v>68.099999999999994</v>
      </c>
      <c r="F2433">
        <v>75</v>
      </c>
      <c r="H2433" s="2">
        <f>IF(F2433-66.77&lt;=0,0,IF(F2433-66.77&lt;=1,1,2))</f>
        <v>2</v>
      </c>
      <c r="I2433">
        <v>82.4</v>
      </c>
      <c r="J2433">
        <v>68.099999999999994</v>
      </c>
      <c r="K2433">
        <v>75.099999999999994</v>
      </c>
      <c r="L2433">
        <v>61.8</v>
      </c>
      <c r="M2433">
        <v>63.8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13.9</v>
      </c>
      <c r="W2433">
        <v>322.3</v>
      </c>
      <c r="X2433">
        <v>1013</v>
      </c>
      <c r="Y2433">
        <v>0</v>
      </c>
      <c r="Z2433">
        <v>6.2</v>
      </c>
      <c r="AA2433">
        <v>0</v>
      </c>
      <c r="AB2433">
        <v>0</v>
      </c>
      <c r="AC2433">
        <v>0</v>
      </c>
      <c r="AD2433">
        <v>0</v>
      </c>
      <c r="AE2433" t="s">
        <v>7370</v>
      </c>
      <c r="AF2433" t="s">
        <v>7371</v>
      </c>
      <c r="AG2433">
        <v>0.52</v>
      </c>
      <c r="AH2433" t="s">
        <v>330</v>
      </c>
      <c r="AI2433" t="s">
        <v>37</v>
      </c>
      <c r="AJ2433" t="s">
        <v>331</v>
      </c>
    </row>
    <row r="2434" spans="1:36" x14ac:dyDescent="0.25">
      <c r="A2434" t="s">
        <v>32</v>
      </c>
      <c r="B2434" t="s">
        <v>7372</v>
      </c>
      <c r="C2434">
        <f>YEAR(B2434)</f>
        <v>2006</v>
      </c>
      <c r="D2434">
        <v>80.7</v>
      </c>
      <c r="E2434">
        <v>66.3</v>
      </c>
      <c r="F2434">
        <v>73.3</v>
      </c>
      <c r="H2434" s="2">
        <f>IF(F2434-66.77&lt;=0,0,IF(F2434-66.77&lt;=1,1,2))</f>
        <v>2</v>
      </c>
      <c r="I2434">
        <v>82.4</v>
      </c>
      <c r="J2434">
        <v>66.3</v>
      </c>
      <c r="K2434">
        <v>73.3</v>
      </c>
      <c r="L2434">
        <v>63.8</v>
      </c>
      <c r="M2434">
        <v>73.2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12.8</v>
      </c>
      <c r="W2434">
        <v>308.10000000000002</v>
      </c>
      <c r="X2434">
        <v>1014.1</v>
      </c>
      <c r="Y2434">
        <v>30</v>
      </c>
      <c r="Z2434">
        <v>6.5</v>
      </c>
      <c r="AA2434">
        <v>0</v>
      </c>
      <c r="AB2434">
        <v>0</v>
      </c>
      <c r="AC2434">
        <v>0</v>
      </c>
      <c r="AD2434">
        <v>0</v>
      </c>
      <c r="AE2434" t="s">
        <v>7373</v>
      </c>
      <c r="AF2434" t="s">
        <v>7374</v>
      </c>
      <c r="AG2434">
        <v>0.55000000000000004</v>
      </c>
      <c r="AH2434" t="s">
        <v>36</v>
      </c>
      <c r="AI2434" t="s">
        <v>37</v>
      </c>
      <c r="AJ2434" t="s">
        <v>38</v>
      </c>
    </row>
    <row r="2435" spans="1:36" x14ac:dyDescent="0.25">
      <c r="A2435" t="s">
        <v>32</v>
      </c>
      <c r="B2435" t="s">
        <v>7375</v>
      </c>
      <c r="C2435">
        <f>YEAR(B2435)</f>
        <v>2006</v>
      </c>
      <c r="D2435">
        <v>78.900000000000006</v>
      </c>
      <c r="E2435">
        <v>68.099999999999994</v>
      </c>
      <c r="F2435">
        <v>74.2</v>
      </c>
      <c r="H2435" s="2">
        <f>IF(F2435-66.77&lt;=0,0,IF(F2435-66.77&lt;=1,1,2))</f>
        <v>2</v>
      </c>
      <c r="I2435">
        <v>78.900000000000006</v>
      </c>
      <c r="J2435">
        <v>68.099999999999994</v>
      </c>
      <c r="K2435">
        <v>74.2</v>
      </c>
      <c r="L2435">
        <v>64.3</v>
      </c>
      <c r="M2435">
        <v>71.5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19.5</v>
      </c>
      <c r="W2435">
        <v>313</v>
      </c>
      <c r="X2435">
        <v>1015.9</v>
      </c>
      <c r="Y2435">
        <v>47.5</v>
      </c>
      <c r="Z2435">
        <v>6.8</v>
      </c>
      <c r="AA2435">
        <v>0</v>
      </c>
      <c r="AB2435">
        <v>0</v>
      </c>
      <c r="AC2435">
        <v>0</v>
      </c>
      <c r="AD2435">
        <v>0</v>
      </c>
      <c r="AE2435" t="s">
        <v>7376</v>
      </c>
      <c r="AF2435" t="s">
        <v>7377</v>
      </c>
      <c r="AG2435">
        <v>0.59</v>
      </c>
      <c r="AH2435" t="s">
        <v>36</v>
      </c>
      <c r="AI2435" t="s">
        <v>37</v>
      </c>
      <c r="AJ2435" t="s">
        <v>38</v>
      </c>
    </row>
    <row r="2436" spans="1:36" x14ac:dyDescent="0.25">
      <c r="A2436" t="s">
        <v>32</v>
      </c>
      <c r="B2436" t="s">
        <v>7378</v>
      </c>
      <c r="C2436">
        <f>YEAR(B2436)</f>
        <v>2006</v>
      </c>
      <c r="D2436">
        <v>77.099999999999994</v>
      </c>
      <c r="E2436">
        <v>71.7</v>
      </c>
      <c r="F2436">
        <v>73.8</v>
      </c>
      <c r="H2436" s="2">
        <f>IF(F2436-66.77&lt;=0,0,IF(F2436-66.77&lt;=1,1,2))</f>
        <v>2</v>
      </c>
      <c r="I2436">
        <v>77.099999999999994</v>
      </c>
      <c r="J2436">
        <v>71.7</v>
      </c>
      <c r="K2436">
        <v>73.8</v>
      </c>
      <c r="L2436">
        <v>62</v>
      </c>
      <c r="M2436">
        <v>66.8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20.8</v>
      </c>
      <c r="W2436">
        <v>318</v>
      </c>
      <c r="X2436">
        <v>1018.6</v>
      </c>
      <c r="Y2436">
        <v>75.2</v>
      </c>
      <c r="Z2436">
        <v>6.8</v>
      </c>
      <c r="AA2436">
        <v>0</v>
      </c>
      <c r="AB2436">
        <v>0</v>
      </c>
      <c r="AC2436">
        <v>0</v>
      </c>
      <c r="AD2436">
        <v>0</v>
      </c>
      <c r="AE2436" t="s">
        <v>7379</v>
      </c>
      <c r="AF2436" t="s">
        <v>7380</v>
      </c>
      <c r="AG2436">
        <v>0.62</v>
      </c>
      <c r="AH2436" t="s">
        <v>36</v>
      </c>
      <c r="AI2436" t="s">
        <v>37</v>
      </c>
      <c r="AJ2436" t="s">
        <v>38</v>
      </c>
    </row>
    <row r="2437" spans="1:36" x14ac:dyDescent="0.25">
      <c r="A2437" t="s">
        <v>32</v>
      </c>
      <c r="B2437" t="s">
        <v>7381</v>
      </c>
      <c r="C2437">
        <f>YEAR(B2437)</f>
        <v>2006</v>
      </c>
      <c r="D2437">
        <v>75.3</v>
      </c>
      <c r="E2437">
        <v>71.7</v>
      </c>
      <c r="F2437">
        <v>73.2</v>
      </c>
      <c r="H2437" s="2">
        <f>IF(F2437-66.77&lt;=0,0,IF(F2437-66.77&lt;=1,1,2))</f>
        <v>2</v>
      </c>
      <c r="I2437">
        <v>75.3</v>
      </c>
      <c r="J2437">
        <v>71.7</v>
      </c>
      <c r="K2437">
        <v>73.2</v>
      </c>
      <c r="L2437">
        <v>60.6</v>
      </c>
      <c r="M2437">
        <v>64.8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19.5</v>
      </c>
      <c r="W2437">
        <v>326.60000000000002</v>
      </c>
      <c r="X2437">
        <v>1017.6</v>
      </c>
      <c r="Y2437">
        <v>66.7</v>
      </c>
      <c r="Z2437">
        <v>6.8</v>
      </c>
      <c r="AA2437">
        <v>0</v>
      </c>
      <c r="AB2437">
        <v>0</v>
      </c>
      <c r="AC2437">
        <v>0</v>
      </c>
      <c r="AD2437">
        <v>0</v>
      </c>
      <c r="AE2437" t="s">
        <v>7382</v>
      </c>
      <c r="AF2437" t="s">
        <v>7383</v>
      </c>
      <c r="AG2437">
        <v>0.66</v>
      </c>
      <c r="AH2437" t="s">
        <v>36</v>
      </c>
      <c r="AI2437" t="s">
        <v>37</v>
      </c>
      <c r="AJ2437" t="s">
        <v>38</v>
      </c>
    </row>
    <row r="2438" spans="1:36" x14ac:dyDescent="0.25">
      <c r="A2438" t="s">
        <v>32</v>
      </c>
      <c r="B2438" t="s">
        <v>7384</v>
      </c>
      <c r="C2438">
        <f>YEAR(B2438)</f>
        <v>2006</v>
      </c>
      <c r="D2438">
        <v>77.099999999999994</v>
      </c>
      <c r="E2438">
        <v>69.900000000000006</v>
      </c>
      <c r="F2438">
        <v>73.3</v>
      </c>
      <c r="H2438" s="2">
        <f>IF(F2438-66.77&lt;=0,0,IF(F2438-66.77&lt;=1,1,2))</f>
        <v>2</v>
      </c>
      <c r="I2438">
        <v>77.099999999999994</v>
      </c>
      <c r="J2438">
        <v>69.900000000000006</v>
      </c>
      <c r="K2438">
        <v>73.3</v>
      </c>
      <c r="L2438">
        <v>60</v>
      </c>
      <c r="M2438">
        <v>63.3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24.2</v>
      </c>
      <c r="W2438">
        <v>306.2</v>
      </c>
      <c r="X2438">
        <v>1018</v>
      </c>
      <c r="Y2438">
        <v>35</v>
      </c>
      <c r="Z2438">
        <v>6.8</v>
      </c>
      <c r="AA2438">
        <v>0</v>
      </c>
      <c r="AB2438">
        <v>0</v>
      </c>
      <c r="AC2438">
        <v>0</v>
      </c>
      <c r="AD2438">
        <v>0</v>
      </c>
      <c r="AE2438" t="s">
        <v>7385</v>
      </c>
      <c r="AF2438" t="s">
        <v>7386</v>
      </c>
      <c r="AG2438">
        <v>0.69</v>
      </c>
      <c r="AH2438" t="s">
        <v>36</v>
      </c>
      <c r="AI2438" t="s">
        <v>37</v>
      </c>
      <c r="AJ2438" t="s">
        <v>38</v>
      </c>
    </row>
    <row r="2439" spans="1:36" x14ac:dyDescent="0.25">
      <c r="A2439" t="s">
        <v>32</v>
      </c>
      <c r="B2439" t="s">
        <v>7387</v>
      </c>
      <c r="C2439">
        <f>YEAR(B2439)</f>
        <v>2006</v>
      </c>
      <c r="D2439">
        <v>78.900000000000006</v>
      </c>
      <c r="E2439">
        <v>71.7</v>
      </c>
      <c r="F2439">
        <v>74</v>
      </c>
      <c r="H2439" s="2">
        <f>IF(F2439-66.77&lt;=0,0,IF(F2439-66.77&lt;=1,1,2))</f>
        <v>2</v>
      </c>
      <c r="I2439">
        <v>78.900000000000006</v>
      </c>
      <c r="J2439">
        <v>71.7</v>
      </c>
      <c r="K2439">
        <v>74</v>
      </c>
      <c r="L2439">
        <v>58.4</v>
      </c>
      <c r="M2439">
        <v>58.6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18.3</v>
      </c>
      <c r="W2439">
        <v>315</v>
      </c>
      <c r="X2439">
        <v>1017</v>
      </c>
      <c r="Y2439">
        <v>32.5</v>
      </c>
      <c r="Z2439">
        <v>6.8</v>
      </c>
      <c r="AA2439">
        <v>0</v>
      </c>
      <c r="AB2439">
        <v>0</v>
      </c>
      <c r="AC2439">
        <v>0</v>
      </c>
      <c r="AD2439">
        <v>0</v>
      </c>
      <c r="AE2439" t="s">
        <v>7388</v>
      </c>
      <c r="AF2439" t="s">
        <v>7389</v>
      </c>
      <c r="AG2439">
        <v>0.75</v>
      </c>
      <c r="AH2439" t="s">
        <v>36</v>
      </c>
      <c r="AI2439" t="s">
        <v>37</v>
      </c>
      <c r="AJ2439" t="s">
        <v>38</v>
      </c>
    </row>
    <row r="2440" spans="1:36" x14ac:dyDescent="0.25">
      <c r="A2440" t="s">
        <v>32</v>
      </c>
      <c r="B2440" t="s">
        <v>7390</v>
      </c>
      <c r="C2440">
        <f>YEAR(B2440)</f>
        <v>2006</v>
      </c>
      <c r="D2440">
        <v>78.900000000000006</v>
      </c>
      <c r="E2440">
        <v>64.5</v>
      </c>
      <c r="F2440">
        <v>72.3</v>
      </c>
      <c r="H2440" s="2">
        <f>IF(F2440-66.77&lt;=0,0,IF(F2440-66.77&lt;=1,1,2))</f>
        <v>2</v>
      </c>
      <c r="I2440">
        <v>78.900000000000006</v>
      </c>
      <c r="J2440">
        <v>64.5</v>
      </c>
      <c r="K2440">
        <v>72.3</v>
      </c>
      <c r="L2440">
        <v>59.1</v>
      </c>
      <c r="M2440">
        <v>63.5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13.9</v>
      </c>
      <c r="W2440">
        <v>318</v>
      </c>
      <c r="X2440">
        <v>1014.5</v>
      </c>
      <c r="Y2440">
        <v>34.4</v>
      </c>
      <c r="Z2440">
        <v>6.7</v>
      </c>
      <c r="AA2440">
        <v>0</v>
      </c>
      <c r="AB2440">
        <v>0</v>
      </c>
      <c r="AC2440">
        <v>0</v>
      </c>
      <c r="AD2440">
        <v>0</v>
      </c>
      <c r="AE2440" t="s">
        <v>7391</v>
      </c>
      <c r="AF2440" t="s">
        <v>7392</v>
      </c>
      <c r="AG2440">
        <v>0.76</v>
      </c>
      <c r="AH2440" t="s">
        <v>36</v>
      </c>
      <c r="AI2440" t="s">
        <v>37</v>
      </c>
      <c r="AJ2440" t="s">
        <v>38</v>
      </c>
    </row>
    <row r="2441" spans="1:36" x14ac:dyDescent="0.25">
      <c r="A2441" t="s">
        <v>32</v>
      </c>
      <c r="B2441" t="s">
        <v>7393</v>
      </c>
      <c r="C2441">
        <f>YEAR(B2441)</f>
        <v>2006</v>
      </c>
      <c r="D2441">
        <v>78.900000000000006</v>
      </c>
      <c r="E2441">
        <v>66.3</v>
      </c>
      <c r="F2441">
        <v>73.3</v>
      </c>
      <c r="H2441" s="2">
        <f>IF(F2441-66.77&lt;=0,0,IF(F2441-66.77&lt;=1,1,2))</f>
        <v>2</v>
      </c>
      <c r="I2441">
        <v>78.900000000000006</v>
      </c>
      <c r="J2441">
        <v>66.3</v>
      </c>
      <c r="K2441">
        <v>73.3</v>
      </c>
      <c r="L2441">
        <v>61.3</v>
      </c>
      <c r="M2441">
        <v>66.599999999999994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6.9</v>
      </c>
      <c r="W2441">
        <v>324.7</v>
      </c>
      <c r="X2441">
        <v>1013.7</v>
      </c>
      <c r="Y2441">
        <v>0</v>
      </c>
      <c r="Z2441">
        <v>6.2</v>
      </c>
      <c r="AA2441">
        <v>0</v>
      </c>
      <c r="AB2441">
        <v>0</v>
      </c>
      <c r="AC2441">
        <v>0</v>
      </c>
      <c r="AD2441">
        <v>0</v>
      </c>
      <c r="AE2441" t="s">
        <v>7394</v>
      </c>
      <c r="AF2441" t="s">
        <v>7395</v>
      </c>
      <c r="AG2441">
        <v>0.79</v>
      </c>
      <c r="AH2441" t="s">
        <v>330</v>
      </c>
      <c r="AI2441" t="s">
        <v>37</v>
      </c>
      <c r="AJ2441" t="s">
        <v>331</v>
      </c>
    </row>
    <row r="2442" spans="1:36" x14ac:dyDescent="0.25">
      <c r="A2442" t="s">
        <v>32</v>
      </c>
      <c r="B2442" t="s">
        <v>7396</v>
      </c>
      <c r="C2442">
        <f>YEAR(B2442)</f>
        <v>2006</v>
      </c>
      <c r="D2442">
        <v>78.900000000000006</v>
      </c>
      <c r="E2442">
        <v>66.3</v>
      </c>
      <c r="F2442">
        <v>73.099999999999994</v>
      </c>
      <c r="H2442" s="2">
        <f>IF(F2442-66.77&lt;=0,0,IF(F2442-66.77&lt;=1,1,2))</f>
        <v>2</v>
      </c>
      <c r="I2442">
        <v>78.900000000000006</v>
      </c>
      <c r="J2442">
        <v>66.3</v>
      </c>
      <c r="K2442">
        <v>73.099999999999994</v>
      </c>
      <c r="L2442">
        <v>62.1</v>
      </c>
      <c r="M2442">
        <v>68.900000000000006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13.9</v>
      </c>
      <c r="W2442">
        <v>111</v>
      </c>
      <c r="X2442">
        <v>1014.8</v>
      </c>
      <c r="Y2442">
        <v>43.8</v>
      </c>
      <c r="Z2442">
        <v>6.5</v>
      </c>
      <c r="AA2442">
        <v>0</v>
      </c>
      <c r="AB2442">
        <v>0</v>
      </c>
      <c r="AC2442">
        <v>0</v>
      </c>
      <c r="AD2442">
        <v>0</v>
      </c>
      <c r="AE2442" t="s">
        <v>7397</v>
      </c>
      <c r="AF2442" t="s">
        <v>7398</v>
      </c>
      <c r="AG2442">
        <v>0.83</v>
      </c>
      <c r="AH2442" t="s">
        <v>36</v>
      </c>
      <c r="AI2442" t="s">
        <v>37</v>
      </c>
      <c r="AJ2442" t="s">
        <v>38</v>
      </c>
    </row>
    <row r="2443" spans="1:36" x14ac:dyDescent="0.25">
      <c r="A2443" t="s">
        <v>32</v>
      </c>
      <c r="B2443" t="s">
        <v>7399</v>
      </c>
      <c r="C2443">
        <f>YEAR(B2443)</f>
        <v>2006</v>
      </c>
      <c r="D2443">
        <v>78.900000000000006</v>
      </c>
      <c r="E2443">
        <v>71.7</v>
      </c>
      <c r="F2443">
        <v>76.099999999999994</v>
      </c>
      <c r="H2443" s="2">
        <f>IF(F2443-66.77&lt;=0,0,IF(F2443-66.77&lt;=1,1,2))</f>
        <v>2</v>
      </c>
      <c r="I2443">
        <v>78.900000000000006</v>
      </c>
      <c r="J2443">
        <v>71.7</v>
      </c>
      <c r="K2443">
        <v>76.099999999999994</v>
      </c>
      <c r="L2443">
        <v>66</v>
      </c>
      <c r="M2443">
        <v>71.400000000000006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11.4</v>
      </c>
      <c r="W2443">
        <v>1.5</v>
      </c>
      <c r="X2443">
        <v>1010.5</v>
      </c>
      <c r="Y2443">
        <v>37.799999999999997</v>
      </c>
      <c r="Z2443">
        <v>6.8</v>
      </c>
      <c r="AA2443">
        <v>0</v>
      </c>
      <c r="AB2443">
        <v>0</v>
      </c>
      <c r="AC2443">
        <v>0</v>
      </c>
      <c r="AD2443">
        <v>0</v>
      </c>
      <c r="AE2443" t="s">
        <v>7400</v>
      </c>
      <c r="AF2443" t="s">
        <v>7401</v>
      </c>
      <c r="AG2443">
        <v>0.86</v>
      </c>
      <c r="AH2443" t="s">
        <v>36</v>
      </c>
      <c r="AI2443" t="s">
        <v>37</v>
      </c>
      <c r="AJ2443" t="s">
        <v>38</v>
      </c>
    </row>
    <row r="2444" spans="1:36" x14ac:dyDescent="0.25">
      <c r="A2444" t="s">
        <v>32</v>
      </c>
      <c r="B2444" t="s">
        <v>7402</v>
      </c>
      <c r="C2444">
        <f>YEAR(B2444)</f>
        <v>2006</v>
      </c>
      <c r="D2444">
        <v>80.7</v>
      </c>
      <c r="E2444">
        <v>69.900000000000006</v>
      </c>
      <c r="F2444">
        <v>75.8</v>
      </c>
      <c r="H2444" s="2">
        <f>IF(F2444-66.77&lt;=0,0,IF(F2444-66.77&lt;=1,1,2))</f>
        <v>2</v>
      </c>
      <c r="I2444">
        <v>82.4</v>
      </c>
      <c r="J2444">
        <v>69.900000000000006</v>
      </c>
      <c r="K2444">
        <v>75.8</v>
      </c>
      <c r="L2444">
        <v>63.4</v>
      </c>
      <c r="M2444">
        <v>66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18.3</v>
      </c>
      <c r="W2444">
        <v>305.8</v>
      </c>
      <c r="X2444">
        <v>1011.7</v>
      </c>
      <c r="Y2444">
        <v>31</v>
      </c>
      <c r="Z2444">
        <v>6.8</v>
      </c>
      <c r="AA2444">
        <v>0</v>
      </c>
      <c r="AB2444">
        <v>0</v>
      </c>
      <c r="AC2444">
        <v>0</v>
      </c>
      <c r="AD2444">
        <v>0</v>
      </c>
      <c r="AE2444" t="s">
        <v>7403</v>
      </c>
      <c r="AF2444" t="s">
        <v>7404</v>
      </c>
      <c r="AG2444">
        <v>0.89</v>
      </c>
      <c r="AH2444" t="s">
        <v>36</v>
      </c>
      <c r="AI2444" t="s">
        <v>37</v>
      </c>
      <c r="AJ2444" t="s">
        <v>38</v>
      </c>
    </row>
    <row r="2445" spans="1:36" x14ac:dyDescent="0.25">
      <c r="A2445" t="s">
        <v>32</v>
      </c>
      <c r="B2445" t="s">
        <v>7405</v>
      </c>
      <c r="C2445">
        <f>YEAR(B2445)</f>
        <v>2006</v>
      </c>
      <c r="D2445">
        <v>82.5</v>
      </c>
      <c r="E2445">
        <v>68.099999999999994</v>
      </c>
      <c r="F2445">
        <v>74.599999999999994</v>
      </c>
      <c r="H2445" s="2">
        <f>IF(F2445-66.77&lt;=0,0,IF(F2445-66.77&lt;=1,1,2))</f>
        <v>2</v>
      </c>
      <c r="I2445">
        <v>83.5</v>
      </c>
      <c r="J2445">
        <v>68.099999999999994</v>
      </c>
      <c r="K2445">
        <v>74.7</v>
      </c>
      <c r="L2445">
        <v>63.1</v>
      </c>
      <c r="M2445">
        <v>68.400000000000006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19.5</v>
      </c>
      <c r="W2445">
        <v>286.39999999999998</v>
      </c>
      <c r="X2445">
        <v>1011.3</v>
      </c>
      <c r="Y2445">
        <v>34.200000000000003</v>
      </c>
      <c r="Z2445">
        <v>6.8</v>
      </c>
      <c r="AA2445">
        <v>0</v>
      </c>
      <c r="AB2445">
        <v>0</v>
      </c>
      <c r="AC2445">
        <v>0</v>
      </c>
      <c r="AD2445">
        <v>0</v>
      </c>
      <c r="AE2445" t="s">
        <v>7406</v>
      </c>
      <c r="AF2445" t="s">
        <v>7407</v>
      </c>
      <c r="AG2445">
        <v>0.93</v>
      </c>
      <c r="AH2445" t="s">
        <v>36</v>
      </c>
      <c r="AI2445" t="s">
        <v>37</v>
      </c>
      <c r="AJ2445" t="s">
        <v>38</v>
      </c>
    </row>
    <row r="2446" spans="1:36" x14ac:dyDescent="0.25">
      <c r="A2446" t="s">
        <v>32</v>
      </c>
      <c r="B2446" t="s">
        <v>7408</v>
      </c>
      <c r="C2446">
        <f>YEAR(B2446)</f>
        <v>2006</v>
      </c>
      <c r="D2446">
        <v>78.900000000000006</v>
      </c>
      <c r="E2446">
        <v>66.3</v>
      </c>
      <c r="F2446">
        <v>72.099999999999994</v>
      </c>
      <c r="H2446" s="2">
        <f>IF(F2446-66.77&lt;=0,0,IF(F2446-66.77&lt;=1,1,2))</f>
        <v>2</v>
      </c>
      <c r="I2446">
        <v>78.900000000000006</v>
      </c>
      <c r="J2446">
        <v>66.3</v>
      </c>
      <c r="K2446">
        <v>72.099999999999994</v>
      </c>
      <c r="L2446">
        <v>62.9</v>
      </c>
      <c r="M2446">
        <v>73.099999999999994</v>
      </c>
      <c r="O2446">
        <v>7.9000000000000001E-2</v>
      </c>
      <c r="P2446">
        <v>100</v>
      </c>
      <c r="Q2446">
        <v>4.17</v>
      </c>
      <c r="R2446" t="s">
        <v>40</v>
      </c>
      <c r="S2446">
        <v>0</v>
      </c>
      <c r="T2446">
        <v>0</v>
      </c>
      <c r="U2446">
        <v>0</v>
      </c>
      <c r="V2446">
        <v>12.8</v>
      </c>
      <c r="W2446">
        <v>317.10000000000002</v>
      </c>
      <c r="X2446">
        <v>1012.9</v>
      </c>
      <c r="Y2446">
        <v>36.1</v>
      </c>
      <c r="Z2446">
        <v>6.8</v>
      </c>
      <c r="AA2446">
        <v>0</v>
      </c>
      <c r="AB2446">
        <v>0</v>
      </c>
      <c r="AC2446">
        <v>0</v>
      </c>
      <c r="AD2446">
        <v>0</v>
      </c>
      <c r="AE2446" t="s">
        <v>7409</v>
      </c>
      <c r="AF2446" t="s">
        <v>7410</v>
      </c>
      <c r="AG2446">
        <v>0.96</v>
      </c>
      <c r="AH2446" t="s">
        <v>56</v>
      </c>
      <c r="AI2446" t="s">
        <v>2557</v>
      </c>
      <c r="AJ2446" t="s">
        <v>40</v>
      </c>
    </row>
    <row r="2447" spans="1:36" x14ac:dyDescent="0.25">
      <c r="A2447" t="s">
        <v>32</v>
      </c>
      <c r="B2447" t="s">
        <v>7411</v>
      </c>
      <c r="C2447">
        <f>YEAR(B2447)</f>
        <v>2006</v>
      </c>
      <c r="D2447">
        <v>77.099999999999994</v>
      </c>
      <c r="E2447">
        <v>64.5</v>
      </c>
      <c r="F2447">
        <v>70.599999999999994</v>
      </c>
      <c r="H2447" s="2">
        <f>IF(F2447-66.77&lt;=0,0,IF(F2447-66.77&lt;=1,1,2))</f>
        <v>2</v>
      </c>
      <c r="I2447">
        <v>77.099999999999994</v>
      </c>
      <c r="J2447">
        <v>64.5</v>
      </c>
      <c r="K2447">
        <v>70.599999999999994</v>
      </c>
      <c r="L2447">
        <v>62.7</v>
      </c>
      <c r="M2447">
        <v>76.8</v>
      </c>
      <c r="O2447">
        <v>0.161</v>
      </c>
      <c r="P2447">
        <v>100</v>
      </c>
      <c r="Q2447">
        <v>4.17</v>
      </c>
      <c r="R2447" t="s">
        <v>40</v>
      </c>
      <c r="S2447">
        <v>0</v>
      </c>
      <c r="T2447">
        <v>0</v>
      </c>
      <c r="U2447">
        <v>0</v>
      </c>
      <c r="V2447">
        <v>13.9</v>
      </c>
      <c r="W2447">
        <v>314.2</v>
      </c>
      <c r="X2447">
        <v>1011.7</v>
      </c>
      <c r="Y2447">
        <v>39.6</v>
      </c>
      <c r="Z2447">
        <v>6.8</v>
      </c>
      <c r="AA2447">
        <v>0</v>
      </c>
      <c r="AB2447">
        <v>0</v>
      </c>
      <c r="AC2447">
        <v>0</v>
      </c>
      <c r="AD2447">
        <v>0</v>
      </c>
      <c r="AE2447" t="s">
        <v>7412</v>
      </c>
      <c r="AF2447" t="s">
        <v>7413</v>
      </c>
      <c r="AG2447">
        <v>0</v>
      </c>
      <c r="AH2447" t="s">
        <v>56</v>
      </c>
      <c r="AI2447" t="s">
        <v>78</v>
      </c>
      <c r="AJ2447" t="s">
        <v>40</v>
      </c>
    </row>
    <row r="2448" spans="1:36" x14ac:dyDescent="0.25">
      <c r="A2448" t="s">
        <v>32</v>
      </c>
      <c r="B2448" t="s">
        <v>7414</v>
      </c>
      <c r="C2448">
        <f>YEAR(B2448)</f>
        <v>2006</v>
      </c>
      <c r="D2448">
        <v>78.900000000000006</v>
      </c>
      <c r="E2448">
        <v>62.7</v>
      </c>
      <c r="F2448">
        <v>70.900000000000006</v>
      </c>
      <c r="H2448" s="2">
        <f>IF(F2448-66.77&lt;=0,0,IF(F2448-66.77&lt;=1,1,2))</f>
        <v>2</v>
      </c>
      <c r="I2448">
        <v>78.900000000000006</v>
      </c>
      <c r="J2448">
        <v>62.7</v>
      </c>
      <c r="K2448">
        <v>70.900000000000006</v>
      </c>
      <c r="L2448">
        <v>61.1</v>
      </c>
      <c r="M2448">
        <v>72.099999999999994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9.1999999999999993</v>
      </c>
      <c r="W2448">
        <v>147.9</v>
      </c>
      <c r="X2448">
        <v>1010</v>
      </c>
      <c r="Y2448">
        <v>37.299999999999997</v>
      </c>
      <c r="Z2448">
        <v>6.8</v>
      </c>
      <c r="AA2448">
        <v>0</v>
      </c>
      <c r="AB2448">
        <v>0</v>
      </c>
      <c r="AC2448">
        <v>0</v>
      </c>
      <c r="AD2448">
        <v>0</v>
      </c>
      <c r="AE2448" t="s">
        <v>7415</v>
      </c>
      <c r="AF2448" t="s">
        <v>7416</v>
      </c>
      <c r="AG2448">
        <v>0.03</v>
      </c>
      <c r="AH2448" t="s">
        <v>36</v>
      </c>
      <c r="AI2448" t="s">
        <v>174</v>
      </c>
      <c r="AJ2448" t="s">
        <v>38</v>
      </c>
    </row>
    <row r="2449" spans="1:36" x14ac:dyDescent="0.25">
      <c r="A2449" t="s">
        <v>32</v>
      </c>
      <c r="B2449" t="s">
        <v>7417</v>
      </c>
      <c r="C2449">
        <f>YEAR(B2449)</f>
        <v>2006</v>
      </c>
      <c r="D2449">
        <v>78.900000000000006</v>
      </c>
      <c r="E2449">
        <v>68.099999999999994</v>
      </c>
      <c r="F2449">
        <v>71</v>
      </c>
      <c r="H2449" s="2">
        <f>IF(F2449-66.77&lt;=0,0,IF(F2449-66.77&lt;=1,1,2))</f>
        <v>2</v>
      </c>
      <c r="I2449">
        <v>78.900000000000006</v>
      </c>
      <c r="J2449">
        <v>68.099999999999994</v>
      </c>
      <c r="K2449">
        <v>71</v>
      </c>
      <c r="L2449">
        <v>61.7</v>
      </c>
      <c r="M2449">
        <v>73</v>
      </c>
      <c r="O2449">
        <v>7.9000000000000001E-2</v>
      </c>
      <c r="P2449">
        <v>100</v>
      </c>
      <c r="Q2449">
        <v>4.17</v>
      </c>
      <c r="R2449" t="s">
        <v>40</v>
      </c>
      <c r="S2449">
        <v>0</v>
      </c>
      <c r="T2449">
        <v>0</v>
      </c>
      <c r="U2449">
        <v>0</v>
      </c>
      <c r="V2449">
        <v>17.2</v>
      </c>
      <c r="W2449">
        <v>191.4</v>
      </c>
      <c r="X2449">
        <v>1011.5</v>
      </c>
      <c r="Y2449">
        <v>58.3</v>
      </c>
      <c r="Z2449">
        <v>6.7</v>
      </c>
      <c r="AA2449">
        <v>0</v>
      </c>
      <c r="AB2449">
        <v>0</v>
      </c>
      <c r="AC2449">
        <v>0</v>
      </c>
      <c r="AD2449">
        <v>0</v>
      </c>
      <c r="AE2449" t="s">
        <v>7418</v>
      </c>
      <c r="AF2449" t="s">
        <v>7419</v>
      </c>
      <c r="AG2449">
        <v>0.06</v>
      </c>
      <c r="AH2449" t="s">
        <v>56</v>
      </c>
      <c r="AI2449" t="s">
        <v>61</v>
      </c>
      <c r="AJ2449" t="s">
        <v>40</v>
      </c>
    </row>
    <row r="2450" spans="1:36" x14ac:dyDescent="0.25">
      <c r="A2450" t="s">
        <v>32</v>
      </c>
      <c r="B2450" t="s">
        <v>7420</v>
      </c>
      <c r="C2450">
        <f>YEAR(B2450)</f>
        <v>2006</v>
      </c>
      <c r="D2450">
        <v>75.3</v>
      </c>
      <c r="E2450">
        <v>64.5</v>
      </c>
      <c r="F2450">
        <v>69.8</v>
      </c>
      <c r="H2450" s="2">
        <f>IF(F2450-66.77&lt;=0,0,IF(F2450-66.77&lt;=1,1,2))</f>
        <v>2</v>
      </c>
      <c r="I2450">
        <v>75.3</v>
      </c>
      <c r="J2450">
        <v>64.5</v>
      </c>
      <c r="K2450">
        <v>69.8</v>
      </c>
      <c r="L2450">
        <v>58.3</v>
      </c>
      <c r="M2450">
        <v>67.3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10.3</v>
      </c>
      <c r="W2450">
        <v>329</v>
      </c>
      <c r="X2450">
        <v>1015.2</v>
      </c>
      <c r="Y2450">
        <v>35.799999999999997</v>
      </c>
      <c r="Z2450">
        <v>6.8</v>
      </c>
      <c r="AA2450">
        <v>0</v>
      </c>
      <c r="AB2450">
        <v>0</v>
      </c>
      <c r="AC2450">
        <v>0</v>
      </c>
      <c r="AD2450">
        <v>0</v>
      </c>
      <c r="AE2450" t="s">
        <v>7421</v>
      </c>
      <c r="AF2450" t="s">
        <v>7422</v>
      </c>
      <c r="AG2450">
        <v>0.1</v>
      </c>
      <c r="AH2450" t="s">
        <v>36</v>
      </c>
      <c r="AI2450" t="s">
        <v>37</v>
      </c>
      <c r="AJ2450" t="s">
        <v>38</v>
      </c>
    </row>
    <row r="2451" spans="1:36" x14ac:dyDescent="0.25">
      <c r="A2451" t="s">
        <v>32</v>
      </c>
      <c r="B2451" t="s">
        <v>7423</v>
      </c>
      <c r="C2451">
        <f>YEAR(B2451)</f>
        <v>2006</v>
      </c>
      <c r="D2451">
        <v>86.1</v>
      </c>
      <c r="E2451">
        <v>60.9</v>
      </c>
      <c r="F2451">
        <v>72.599999999999994</v>
      </c>
      <c r="H2451" s="2">
        <f>IF(F2451-66.77&lt;=0,0,IF(F2451-66.77&lt;=1,1,2))</f>
        <v>2</v>
      </c>
      <c r="I2451">
        <v>84.3</v>
      </c>
      <c r="J2451">
        <v>60.9</v>
      </c>
      <c r="K2451">
        <v>72.3</v>
      </c>
      <c r="L2451">
        <v>55.7</v>
      </c>
      <c r="M2451">
        <v>59.7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25.3</v>
      </c>
      <c r="W2451">
        <v>169.4</v>
      </c>
      <c r="X2451">
        <v>1010.5</v>
      </c>
      <c r="Y2451">
        <v>52.6</v>
      </c>
      <c r="Z2451">
        <v>6.8</v>
      </c>
      <c r="AA2451">
        <v>0</v>
      </c>
      <c r="AB2451">
        <v>0</v>
      </c>
      <c r="AC2451">
        <v>0</v>
      </c>
      <c r="AD2451">
        <v>0</v>
      </c>
      <c r="AE2451" t="s">
        <v>7424</v>
      </c>
      <c r="AF2451" t="s">
        <v>7425</v>
      </c>
      <c r="AG2451">
        <v>0.13</v>
      </c>
      <c r="AH2451" t="s">
        <v>36</v>
      </c>
      <c r="AI2451" t="s">
        <v>37</v>
      </c>
      <c r="AJ2451" t="s">
        <v>38</v>
      </c>
    </row>
    <row r="2452" spans="1:36" x14ac:dyDescent="0.25">
      <c r="A2452" t="s">
        <v>32</v>
      </c>
      <c r="B2452" t="s">
        <v>7426</v>
      </c>
      <c r="C2452">
        <f>YEAR(B2452)</f>
        <v>2006</v>
      </c>
      <c r="D2452">
        <v>82.5</v>
      </c>
      <c r="E2452">
        <v>69.900000000000006</v>
      </c>
      <c r="F2452">
        <v>77.400000000000006</v>
      </c>
      <c r="H2452" s="2">
        <f>IF(F2452-66.77&lt;=0,0,IF(F2452-66.77&lt;=1,1,2))</f>
        <v>2</v>
      </c>
      <c r="I2452">
        <v>85.5</v>
      </c>
      <c r="J2452">
        <v>69.900000000000006</v>
      </c>
      <c r="K2452">
        <v>77.900000000000006</v>
      </c>
      <c r="L2452">
        <v>63.6</v>
      </c>
      <c r="M2452">
        <v>64.2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20.8</v>
      </c>
      <c r="W2452">
        <v>224.6</v>
      </c>
      <c r="X2452">
        <v>1007.6</v>
      </c>
      <c r="Y2452">
        <v>38.700000000000003</v>
      </c>
      <c r="Z2452">
        <v>6.8</v>
      </c>
      <c r="AA2452">
        <v>0</v>
      </c>
      <c r="AB2452">
        <v>0</v>
      </c>
      <c r="AC2452">
        <v>0</v>
      </c>
      <c r="AD2452">
        <v>0</v>
      </c>
      <c r="AE2452" t="s">
        <v>7427</v>
      </c>
      <c r="AF2452" t="s">
        <v>7428</v>
      </c>
      <c r="AG2452">
        <v>0.17</v>
      </c>
      <c r="AH2452" t="s">
        <v>36</v>
      </c>
      <c r="AI2452" t="s">
        <v>37</v>
      </c>
      <c r="AJ2452" t="s">
        <v>38</v>
      </c>
    </row>
    <row r="2453" spans="1:36" x14ac:dyDescent="0.25">
      <c r="A2453" t="s">
        <v>32</v>
      </c>
      <c r="B2453" t="s">
        <v>7429</v>
      </c>
      <c r="C2453">
        <f>YEAR(B2453)</f>
        <v>2006</v>
      </c>
      <c r="D2453">
        <v>82.5</v>
      </c>
      <c r="E2453">
        <v>68.099999999999994</v>
      </c>
      <c r="F2453">
        <v>73.900000000000006</v>
      </c>
      <c r="H2453" s="2">
        <f>IF(F2453-66.77&lt;=0,0,IF(F2453-66.77&lt;=1,1,2))</f>
        <v>2</v>
      </c>
      <c r="I2453">
        <v>83.4</v>
      </c>
      <c r="J2453">
        <v>68.099999999999994</v>
      </c>
      <c r="K2453">
        <v>74.2</v>
      </c>
      <c r="L2453">
        <v>63.2</v>
      </c>
      <c r="M2453">
        <v>70.2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9.1999999999999993</v>
      </c>
      <c r="W2453">
        <v>83.2</v>
      </c>
      <c r="X2453">
        <v>1008.5</v>
      </c>
      <c r="Y2453">
        <v>62.2</v>
      </c>
      <c r="Z2453">
        <v>6.8</v>
      </c>
      <c r="AA2453">
        <v>0</v>
      </c>
      <c r="AB2453">
        <v>0</v>
      </c>
      <c r="AC2453">
        <v>0</v>
      </c>
      <c r="AD2453">
        <v>0</v>
      </c>
      <c r="AE2453" t="s">
        <v>7430</v>
      </c>
      <c r="AF2453" t="s">
        <v>7431</v>
      </c>
      <c r="AG2453">
        <v>0.2</v>
      </c>
      <c r="AH2453" t="s">
        <v>36</v>
      </c>
      <c r="AI2453" t="s">
        <v>37</v>
      </c>
      <c r="AJ2453" t="s">
        <v>38</v>
      </c>
    </row>
    <row r="2454" spans="1:36" x14ac:dyDescent="0.25">
      <c r="A2454" t="s">
        <v>32</v>
      </c>
      <c r="B2454" t="s">
        <v>7432</v>
      </c>
      <c r="C2454">
        <f>YEAR(B2454)</f>
        <v>2006</v>
      </c>
      <c r="D2454">
        <v>78.900000000000006</v>
      </c>
      <c r="E2454">
        <v>68.099999999999994</v>
      </c>
      <c r="F2454">
        <v>74</v>
      </c>
      <c r="H2454" s="2">
        <f>IF(F2454-66.77&lt;=0,0,IF(F2454-66.77&lt;=1,1,2))</f>
        <v>2</v>
      </c>
      <c r="I2454">
        <v>78.900000000000006</v>
      </c>
      <c r="J2454">
        <v>68.099999999999994</v>
      </c>
      <c r="K2454">
        <v>74</v>
      </c>
      <c r="L2454">
        <v>64.7</v>
      </c>
      <c r="M2454">
        <v>73.400000000000006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21.9</v>
      </c>
      <c r="W2454">
        <v>309.10000000000002</v>
      </c>
      <c r="X2454">
        <v>1011</v>
      </c>
      <c r="Y2454">
        <v>32.700000000000003</v>
      </c>
      <c r="Z2454">
        <v>6.8</v>
      </c>
      <c r="AA2454">
        <v>0</v>
      </c>
      <c r="AB2454">
        <v>0</v>
      </c>
      <c r="AC2454">
        <v>0</v>
      </c>
      <c r="AD2454">
        <v>0</v>
      </c>
      <c r="AE2454" t="s">
        <v>7433</v>
      </c>
      <c r="AF2454" t="s">
        <v>7434</v>
      </c>
      <c r="AG2454">
        <v>0.24</v>
      </c>
      <c r="AH2454" t="s">
        <v>36</v>
      </c>
      <c r="AI2454" t="s">
        <v>37</v>
      </c>
      <c r="AJ2454" t="s">
        <v>38</v>
      </c>
    </row>
    <row r="2455" spans="1:36" x14ac:dyDescent="0.25">
      <c r="A2455" t="s">
        <v>32</v>
      </c>
      <c r="B2455" t="s">
        <v>7435</v>
      </c>
      <c r="C2455">
        <f>YEAR(B2455)</f>
        <v>2006</v>
      </c>
      <c r="D2455">
        <v>78.900000000000006</v>
      </c>
      <c r="E2455">
        <v>66.3</v>
      </c>
      <c r="F2455">
        <v>72.599999999999994</v>
      </c>
      <c r="H2455" s="2">
        <f>IF(F2455-66.77&lt;=0,0,IF(F2455-66.77&lt;=1,1,2))</f>
        <v>2</v>
      </c>
      <c r="I2455">
        <v>78.900000000000006</v>
      </c>
      <c r="J2455">
        <v>66.3</v>
      </c>
      <c r="K2455">
        <v>72.599999999999994</v>
      </c>
      <c r="L2455">
        <v>64.5</v>
      </c>
      <c r="M2455">
        <v>76.2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11.4</v>
      </c>
      <c r="W2455">
        <v>321.39999999999998</v>
      </c>
      <c r="X2455">
        <v>1013.6</v>
      </c>
      <c r="Y2455">
        <v>30.9</v>
      </c>
      <c r="Z2455">
        <v>6.8</v>
      </c>
      <c r="AA2455">
        <v>0</v>
      </c>
      <c r="AB2455">
        <v>0</v>
      </c>
      <c r="AC2455">
        <v>0</v>
      </c>
      <c r="AD2455">
        <v>0</v>
      </c>
      <c r="AE2455" t="s">
        <v>7436</v>
      </c>
      <c r="AF2455" t="s">
        <v>7437</v>
      </c>
      <c r="AG2455">
        <v>0.25</v>
      </c>
      <c r="AH2455" t="s">
        <v>36</v>
      </c>
      <c r="AI2455" t="s">
        <v>37</v>
      </c>
      <c r="AJ2455" t="s">
        <v>38</v>
      </c>
    </row>
    <row r="2456" spans="1:36" x14ac:dyDescent="0.25">
      <c r="A2456" t="s">
        <v>32</v>
      </c>
      <c r="B2456" t="s">
        <v>7438</v>
      </c>
      <c r="C2456">
        <f>YEAR(B2456)</f>
        <v>2006</v>
      </c>
      <c r="D2456">
        <v>77.099999999999994</v>
      </c>
      <c r="E2456">
        <v>66.3</v>
      </c>
      <c r="F2456">
        <v>72.900000000000006</v>
      </c>
      <c r="H2456" s="2">
        <f>IF(F2456-66.77&lt;=0,0,IF(F2456-66.77&lt;=1,1,2))</f>
        <v>2</v>
      </c>
      <c r="I2456">
        <v>77.099999999999994</v>
      </c>
      <c r="J2456">
        <v>66.3</v>
      </c>
      <c r="K2456">
        <v>72.900000000000006</v>
      </c>
      <c r="L2456">
        <v>62.4</v>
      </c>
      <c r="M2456">
        <v>70.599999999999994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20.8</v>
      </c>
      <c r="W2456">
        <v>311</v>
      </c>
      <c r="X2456">
        <v>1014.3</v>
      </c>
      <c r="Y2456">
        <v>30.9</v>
      </c>
      <c r="Z2456">
        <v>6.8</v>
      </c>
      <c r="AA2456">
        <v>0</v>
      </c>
      <c r="AB2456">
        <v>0</v>
      </c>
      <c r="AC2456">
        <v>0</v>
      </c>
      <c r="AD2456">
        <v>0</v>
      </c>
      <c r="AE2456" t="s">
        <v>7439</v>
      </c>
      <c r="AF2456" t="s">
        <v>7440</v>
      </c>
      <c r="AG2456">
        <v>0.3</v>
      </c>
      <c r="AH2456" t="s">
        <v>36</v>
      </c>
      <c r="AI2456" t="s">
        <v>37</v>
      </c>
      <c r="AJ2456" t="s">
        <v>38</v>
      </c>
    </row>
    <row r="2457" spans="1:36" x14ac:dyDescent="0.25">
      <c r="A2457" t="s">
        <v>32</v>
      </c>
      <c r="B2457" t="s">
        <v>7441</v>
      </c>
      <c r="C2457">
        <f>YEAR(B2457)</f>
        <v>2006</v>
      </c>
      <c r="D2457">
        <v>82.5</v>
      </c>
      <c r="E2457">
        <v>71.7</v>
      </c>
      <c r="F2457">
        <v>73.8</v>
      </c>
      <c r="H2457" s="2">
        <f>IF(F2457-66.77&lt;=0,0,IF(F2457-66.77&lt;=1,1,2))</f>
        <v>2</v>
      </c>
      <c r="I2457">
        <v>82.2</v>
      </c>
      <c r="J2457">
        <v>71.7</v>
      </c>
      <c r="K2457">
        <v>73.8</v>
      </c>
      <c r="L2457">
        <v>58.3</v>
      </c>
      <c r="M2457">
        <v>58.8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21.9</v>
      </c>
      <c r="W2457">
        <v>319.39999999999998</v>
      </c>
      <c r="X2457">
        <v>1015.8</v>
      </c>
      <c r="Y2457">
        <v>30</v>
      </c>
      <c r="Z2457">
        <v>6.8</v>
      </c>
      <c r="AA2457">
        <v>0</v>
      </c>
      <c r="AB2457">
        <v>0</v>
      </c>
      <c r="AC2457">
        <v>0</v>
      </c>
      <c r="AD2457">
        <v>0</v>
      </c>
      <c r="AE2457" t="s">
        <v>7442</v>
      </c>
      <c r="AF2457" t="s">
        <v>7443</v>
      </c>
      <c r="AG2457">
        <v>0.34</v>
      </c>
      <c r="AH2457" t="s">
        <v>36</v>
      </c>
      <c r="AI2457" t="s">
        <v>37</v>
      </c>
      <c r="AJ2457" t="s">
        <v>38</v>
      </c>
    </row>
    <row r="2458" spans="1:36" x14ac:dyDescent="0.25">
      <c r="A2458" t="s">
        <v>32</v>
      </c>
      <c r="B2458" t="s">
        <v>7444</v>
      </c>
      <c r="C2458">
        <f>YEAR(B2458)</f>
        <v>2006</v>
      </c>
      <c r="D2458">
        <v>77.099999999999994</v>
      </c>
      <c r="E2458">
        <v>64.5</v>
      </c>
      <c r="F2458">
        <v>72</v>
      </c>
      <c r="H2458" s="2">
        <f>IF(F2458-66.77&lt;=0,0,IF(F2458-66.77&lt;=1,1,2))</f>
        <v>2</v>
      </c>
      <c r="I2458">
        <v>77.099999999999994</v>
      </c>
      <c r="J2458">
        <v>64.5</v>
      </c>
      <c r="K2458">
        <v>72</v>
      </c>
      <c r="L2458">
        <v>59</v>
      </c>
      <c r="M2458">
        <v>63.9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17.2</v>
      </c>
      <c r="W2458">
        <v>313.3</v>
      </c>
      <c r="X2458">
        <v>1016.6</v>
      </c>
      <c r="Y2458">
        <v>30</v>
      </c>
      <c r="Z2458">
        <v>6.7</v>
      </c>
      <c r="AA2458">
        <v>0</v>
      </c>
      <c r="AB2458">
        <v>0</v>
      </c>
      <c r="AC2458">
        <v>0</v>
      </c>
      <c r="AD2458">
        <v>0</v>
      </c>
      <c r="AE2458" t="s">
        <v>7445</v>
      </c>
      <c r="AF2458" t="s">
        <v>7446</v>
      </c>
      <c r="AG2458">
        <v>0.37</v>
      </c>
      <c r="AH2458" t="s">
        <v>36</v>
      </c>
      <c r="AI2458" t="s">
        <v>37</v>
      </c>
      <c r="AJ2458" t="s">
        <v>38</v>
      </c>
    </row>
    <row r="2459" spans="1:36" x14ac:dyDescent="0.25">
      <c r="A2459" t="s">
        <v>32</v>
      </c>
      <c r="B2459" t="s">
        <v>7447</v>
      </c>
      <c r="C2459">
        <f>YEAR(B2459)</f>
        <v>2006</v>
      </c>
      <c r="D2459">
        <v>78.900000000000006</v>
      </c>
      <c r="E2459">
        <v>60.9</v>
      </c>
      <c r="F2459">
        <v>70.099999999999994</v>
      </c>
      <c r="H2459" s="2">
        <f>IF(F2459-66.77&lt;=0,0,IF(F2459-66.77&lt;=1,1,2))</f>
        <v>2</v>
      </c>
      <c r="I2459">
        <v>78.900000000000006</v>
      </c>
      <c r="J2459">
        <v>60.9</v>
      </c>
      <c r="K2459">
        <v>70.099999999999994</v>
      </c>
      <c r="L2459">
        <v>53</v>
      </c>
      <c r="M2459">
        <v>56.6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9.1999999999999993</v>
      </c>
      <c r="W2459">
        <v>156.69999999999999</v>
      </c>
      <c r="X2459">
        <v>1016.2</v>
      </c>
      <c r="Y2459">
        <v>0</v>
      </c>
      <c r="Z2459">
        <v>6.2</v>
      </c>
      <c r="AA2459">
        <v>0</v>
      </c>
      <c r="AB2459">
        <v>0</v>
      </c>
      <c r="AC2459">
        <v>0</v>
      </c>
      <c r="AD2459">
        <v>0</v>
      </c>
      <c r="AE2459" t="s">
        <v>7448</v>
      </c>
      <c r="AF2459" t="s">
        <v>7449</v>
      </c>
      <c r="AG2459">
        <v>0.41</v>
      </c>
      <c r="AH2459" t="s">
        <v>330</v>
      </c>
      <c r="AI2459" t="s">
        <v>37</v>
      </c>
      <c r="AJ2459" t="s">
        <v>331</v>
      </c>
    </row>
    <row r="2460" spans="1:36" x14ac:dyDescent="0.25">
      <c r="A2460" t="s">
        <v>32</v>
      </c>
      <c r="B2460" t="s">
        <v>7450</v>
      </c>
      <c r="C2460">
        <f>YEAR(B2460)</f>
        <v>2006</v>
      </c>
      <c r="D2460">
        <v>77.099999999999994</v>
      </c>
      <c r="E2460">
        <v>62.7</v>
      </c>
      <c r="F2460">
        <v>69.599999999999994</v>
      </c>
      <c r="H2460" s="2">
        <f>IF(F2460-66.77&lt;=0,0,IF(F2460-66.77&lt;=1,1,2))</f>
        <v>2</v>
      </c>
      <c r="I2460">
        <v>77.099999999999994</v>
      </c>
      <c r="J2460">
        <v>62.7</v>
      </c>
      <c r="K2460">
        <v>69.599999999999994</v>
      </c>
      <c r="L2460">
        <v>57.1</v>
      </c>
      <c r="M2460">
        <v>65.5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11.4</v>
      </c>
      <c r="W2460">
        <v>156.80000000000001</v>
      </c>
      <c r="X2460">
        <v>1015.8</v>
      </c>
      <c r="Y2460">
        <v>30</v>
      </c>
      <c r="Z2460">
        <v>6.3</v>
      </c>
      <c r="AA2460">
        <v>0</v>
      </c>
      <c r="AB2460">
        <v>0</v>
      </c>
      <c r="AC2460">
        <v>0</v>
      </c>
      <c r="AD2460">
        <v>0</v>
      </c>
      <c r="AE2460" t="s">
        <v>7451</v>
      </c>
      <c r="AF2460" t="s">
        <v>7452</v>
      </c>
      <c r="AG2460">
        <v>0.44</v>
      </c>
      <c r="AH2460" t="s">
        <v>36</v>
      </c>
      <c r="AI2460" t="s">
        <v>37</v>
      </c>
      <c r="AJ2460" t="s">
        <v>38</v>
      </c>
    </row>
    <row r="2461" spans="1:36" x14ac:dyDescent="0.25">
      <c r="A2461" t="s">
        <v>32</v>
      </c>
      <c r="B2461" t="s">
        <v>7453</v>
      </c>
      <c r="C2461">
        <f>YEAR(B2461)</f>
        <v>2006</v>
      </c>
      <c r="D2461">
        <v>77.099999999999994</v>
      </c>
      <c r="E2461">
        <v>62.7</v>
      </c>
      <c r="F2461">
        <v>70.099999999999994</v>
      </c>
      <c r="H2461" s="2">
        <f>IF(F2461-66.77&lt;=0,0,IF(F2461-66.77&lt;=1,1,2))</f>
        <v>2</v>
      </c>
      <c r="I2461">
        <v>77.099999999999994</v>
      </c>
      <c r="J2461">
        <v>62.7</v>
      </c>
      <c r="K2461">
        <v>70.099999999999994</v>
      </c>
      <c r="L2461">
        <v>61.9</v>
      </c>
      <c r="M2461">
        <v>75.599999999999994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9.1999999999999993</v>
      </c>
      <c r="W2461">
        <v>140</v>
      </c>
      <c r="X2461">
        <v>1014.2</v>
      </c>
      <c r="Y2461">
        <v>30</v>
      </c>
      <c r="Z2461">
        <v>6.7</v>
      </c>
      <c r="AA2461">
        <v>0</v>
      </c>
      <c r="AB2461">
        <v>0</v>
      </c>
      <c r="AC2461">
        <v>0</v>
      </c>
      <c r="AD2461">
        <v>0</v>
      </c>
      <c r="AE2461" t="s">
        <v>7454</v>
      </c>
      <c r="AF2461" t="s">
        <v>7455</v>
      </c>
      <c r="AG2461">
        <v>0.47</v>
      </c>
      <c r="AH2461" t="s">
        <v>36</v>
      </c>
      <c r="AI2461" t="s">
        <v>37</v>
      </c>
      <c r="AJ2461" t="s">
        <v>38</v>
      </c>
    </row>
    <row r="2462" spans="1:36" x14ac:dyDescent="0.25">
      <c r="A2462" t="s">
        <v>32</v>
      </c>
      <c r="B2462" t="s">
        <v>7456</v>
      </c>
      <c r="C2462">
        <f>YEAR(B2462)</f>
        <v>2006</v>
      </c>
      <c r="D2462">
        <v>77.099999999999994</v>
      </c>
      <c r="E2462">
        <v>64.5</v>
      </c>
      <c r="F2462">
        <v>70.900000000000006</v>
      </c>
      <c r="H2462" s="2">
        <f>IF(F2462-66.77&lt;=0,0,IF(F2462-66.77&lt;=1,1,2))</f>
        <v>2</v>
      </c>
      <c r="I2462">
        <v>77.099999999999994</v>
      </c>
      <c r="J2462">
        <v>64.5</v>
      </c>
      <c r="K2462">
        <v>70.900000000000006</v>
      </c>
      <c r="L2462">
        <v>63.5</v>
      </c>
      <c r="M2462">
        <v>78.099999999999994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8.1</v>
      </c>
      <c r="W2462">
        <v>168.2</v>
      </c>
      <c r="X2462">
        <v>1012.1</v>
      </c>
      <c r="Y2462">
        <v>48.1</v>
      </c>
      <c r="Z2462">
        <v>6.7</v>
      </c>
      <c r="AA2462">
        <v>0</v>
      </c>
      <c r="AB2462">
        <v>0</v>
      </c>
      <c r="AC2462">
        <v>0</v>
      </c>
      <c r="AD2462">
        <v>0</v>
      </c>
      <c r="AE2462" t="s">
        <v>7457</v>
      </c>
      <c r="AF2462" t="s">
        <v>7458</v>
      </c>
      <c r="AG2462">
        <v>0.5</v>
      </c>
      <c r="AH2462" t="s">
        <v>36</v>
      </c>
      <c r="AI2462" t="s">
        <v>37</v>
      </c>
      <c r="AJ2462" t="s">
        <v>38</v>
      </c>
    </row>
    <row r="2463" spans="1:36" x14ac:dyDescent="0.25">
      <c r="A2463" t="s">
        <v>32</v>
      </c>
      <c r="B2463" t="s">
        <v>7459</v>
      </c>
      <c r="C2463">
        <f>YEAR(B2463)</f>
        <v>2006</v>
      </c>
      <c r="D2463">
        <v>77.099999999999994</v>
      </c>
      <c r="E2463">
        <v>68.099999999999994</v>
      </c>
      <c r="F2463">
        <v>72.099999999999994</v>
      </c>
      <c r="H2463" s="2">
        <f>IF(F2463-66.77&lt;=0,0,IF(F2463-66.77&lt;=1,1,2))</f>
        <v>2</v>
      </c>
      <c r="I2463">
        <v>77.099999999999994</v>
      </c>
      <c r="J2463">
        <v>68.099999999999994</v>
      </c>
      <c r="K2463">
        <v>72.099999999999994</v>
      </c>
      <c r="L2463">
        <v>64.7</v>
      </c>
      <c r="M2463">
        <v>77.900000000000006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6.9</v>
      </c>
      <c r="W2463">
        <v>82.5</v>
      </c>
      <c r="X2463">
        <v>1010.3</v>
      </c>
      <c r="Y2463">
        <v>86.5</v>
      </c>
      <c r="Z2463">
        <v>6.8</v>
      </c>
      <c r="AA2463">
        <v>0</v>
      </c>
      <c r="AB2463">
        <v>0</v>
      </c>
      <c r="AC2463">
        <v>0</v>
      </c>
      <c r="AD2463">
        <v>0</v>
      </c>
      <c r="AE2463" t="s">
        <v>7460</v>
      </c>
      <c r="AF2463" t="s">
        <v>7461</v>
      </c>
      <c r="AG2463">
        <v>0.54</v>
      </c>
      <c r="AH2463" t="s">
        <v>36</v>
      </c>
      <c r="AI2463" t="s">
        <v>37</v>
      </c>
      <c r="AJ2463" t="s">
        <v>38</v>
      </c>
    </row>
    <row r="2464" spans="1:36" x14ac:dyDescent="0.25">
      <c r="A2464" t="s">
        <v>32</v>
      </c>
      <c r="B2464" t="s">
        <v>7462</v>
      </c>
      <c r="C2464">
        <f>YEAR(B2464)</f>
        <v>2006</v>
      </c>
      <c r="D2464">
        <v>75.3</v>
      </c>
      <c r="E2464">
        <v>66.3</v>
      </c>
      <c r="F2464">
        <v>69.900000000000006</v>
      </c>
      <c r="H2464" s="2">
        <f>IF(F2464-66.77&lt;=0,0,IF(F2464-66.77&lt;=1,1,2))</f>
        <v>2</v>
      </c>
      <c r="I2464">
        <v>75.3</v>
      </c>
      <c r="J2464">
        <v>66.3</v>
      </c>
      <c r="K2464">
        <v>69.900000000000006</v>
      </c>
      <c r="L2464">
        <v>59.8</v>
      </c>
      <c r="M2464">
        <v>71.099999999999994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10.3</v>
      </c>
      <c r="W2464">
        <v>315.5</v>
      </c>
      <c r="X2464">
        <v>1011.3</v>
      </c>
      <c r="Y2464">
        <v>45.5</v>
      </c>
      <c r="Z2464">
        <v>6.8</v>
      </c>
      <c r="AA2464">
        <v>0</v>
      </c>
      <c r="AB2464">
        <v>0</v>
      </c>
      <c r="AC2464">
        <v>0</v>
      </c>
      <c r="AD2464">
        <v>0</v>
      </c>
      <c r="AE2464" t="s">
        <v>7463</v>
      </c>
      <c r="AF2464" t="s">
        <v>7464</v>
      </c>
      <c r="AG2464">
        <v>0.56999999999999995</v>
      </c>
      <c r="AH2464" t="s">
        <v>36</v>
      </c>
      <c r="AI2464" t="s">
        <v>37</v>
      </c>
      <c r="AJ2464" t="s">
        <v>38</v>
      </c>
    </row>
    <row r="2465" spans="1:36" x14ac:dyDescent="0.25">
      <c r="A2465" t="s">
        <v>32</v>
      </c>
      <c r="B2465" t="s">
        <v>7465</v>
      </c>
      <c r="C2465">
        <f>YEAR(B2465)</f>
        <v>2006</v>
      </c>
      <c r="D2465">
        <v>71.7</v>
      </c>
      <c r="E2465">
        <v>62.7</v>
      </c>
      <c r="F2465">
        <v>66.599999999999994</v>
      </c>
      <c r="H2465" s="2">
        <f>IF(F2465-66.77&lt;=0,0,IF(F2465-66.77&lt;=1,1,2))</f>
        <v>0</v>
      </c>
      <c r="I2465">
        <v>71.7</v>
      </c>
      <c r="J2465">
        <v>62.7</v>
      </c>
      <c r="K2465">
        <v>66.599999999999994</v>
      </c>
      <c r="L2465">
        <v>59.6</v>
      </c>
      <c r="M2465">
        <v>78.599999999999994</v>
      </c>
      <c r="O2465">
        <v>9.0999999999999998E-2</v>
      </c>
      <c r="P2465">
        <v>100</v>
      </c>
      <c r="Q2465">
        <v>8.33</v>
      </c>
      <c r="R2465" t="s">
        <v>40</v>
      </c>
      <c r="S2465">
        <v>0</v>
      </c>
      <c r="T2465">
        <v>0</v>
      </c>
      <c r="U2465">
        <v>0</v>
      </c>
      <c r="V2465">
        <v>12.8</v>
      </c>
      <c r="W2465">
        <v>166</v>
      </c>
      <c r="X2465">
        <v>1010.9</v>
      </c>
      <c r="Y2465">
        <v>63.3</v>
      </c>
      <c r="Z2465">
        <v>6.8</v>
      </c>
      <c r="AA2465">
        <v>0</v>
      </c>
      <c r="AB2465">
        <v>0</v>
      </c>
      <c r="AC2465">
        <v>0</v>
      </c>
      <c r="AD2465">
        <v>0</v>
      </c>
      <c r="AE2465" t="s">
        <v>7466</v>
      </c>
      <c r="AF2465" t="s">
        <v>7467</v>
      </c>
      <c r="AG2465">
        <v>0.61</v>
      </c>
      <c r="AH2465" t="s">
        <v>56</v>
      </c>
      <c r="AI2465" t="s">
        <v>57</v>
      </c>
      <c r="AJ2465" t="s">
        <v>40</v>
      </c>
    </row>
    <row r="2466" spans="1:36" x14ac:dyDescent="0.25">
      <c r="A2466" t="s">
        <v>32</v>
      </c>
      <c r="B2466" t="s">
        <v>7468</v>
      </c>
      <c r="C2466">
        <f>YEAR(B2466)</f>
        <v>2006</v>
      </c>
      <c r="D2466">
        <v>73.5</v>
      </c>
      <c r="E2466">
        <v>60.9</v>
      </c>
      <c r="F2466">
        <v>67.099999999999994</v>
      </c>
      <c r="H2466" s="2">
        <f>IF(F2466-66.77&lt;=0,0,IF(F2466-66.77&lt;=1,1,2))</f>
        <v>1</v>
      </c>
      <c r="I2466">
        <v>73.5</v>
      </c>
      <c r="J2466">
        <v>60.9</v>
      </c>
      <c r="K2466">
        <v>67.099999999999994</v>
      </c>
      <c r="L2466">
        <v>60</v>
      </c>
      <c r="M2466">
        <v>78.7</v>
      </c>
      <c r="O2466">
        <v>0.42899999999999999</v>
      </c>
      <c r="P2466">
        <v>100</v>
      </c>
      <c r="Q2466">
        <v>8.33</v>
      </c>
      <c r="R2466" t="s">
        <v>40</v>
      </c>
      <c r="S2466">
        <v>0</v>
      </c>
      <c r="T2466">
        <v>0</v>
      </c>
      <c r="U2466">
        <v>0</v>
      </c>
      <c r="V2466">
        <v>11.4</v>
      </c>
      <c r="W2466">
        <v>167.6</v>
      </c>
      <c r="X2466">
        <v>1010.3</v>
      </c>
      <c r="Y2466">
        <v>91.3</v>
      </c>
      <c r="Z2466">
        <v>6.5</v>
      </c>
      <c r="AA2466">
        <v>0</v>
      </c>
      <c r="AB2466">
        <v>0</v>
      </c>
      <c r="AC2466">
        <v>0</v>
      </c>
      <c r="AD2466">
        <v>0</v>
      </c>
      <c r="AE2466" t="s">
        <v>7469</v>
      </c>
      <c r="AF2466" t="s">
        <v>7470</v>
      </c>
      <c r="AG2466">
        <v>0.64</v>
      </c>
      <c r="AH2466" t="s">
        <v>43</v>
      </c>
      <c r="AI2466" t="s">
        <v>52</v>
      </c>
      <c r="AJ2466" t="s">
        <v>40</v>
      </c>
    </row>
    <row r="2467" spans="1:36" x14ac:dyDescent="0.25">
      <c r="A2467" t="s">
        <v>32</v>
      </c>
      <c r="B2467" t="s">
        <v>7471</v>
      </c>
      <c r="C2467">
        <f>YEAR(B2467)</f>
        <v>2006</v>
      </c>
      <c r="D2467">
        <v>69.900000000000006</v>
      </c>
      <c r="E2467">
        <v>64.5</v>
      </c>
      <c r="F2467">
        <v>67.400000000000006</v>
      </c>
      <c r="H2467" s="2">
        <f>IF(F2467-66.77&lt;=0,0,IF(F2467-66.77&lt;=1,1,2))</f>
        <v>1</v>
      </c>
      <c r="I2467">
        <v>69.900000000000006</v>
      </c>
      <c r="J2467">
        <v>64.5</v>
      </c>
      <c r="K2467">
        <v>67.400000000000006</v>
      </c>
      <c r="L2467">
        <v>61.9</v>
      </c>
      <c r="M2467">
        <v>82.8</v>
      </c>
      <c r="O2467">
        <v>0.39800000000000002</v>
      </c>
      <c r="P2467">
        <v>100</v>
      </c>
      <c r="Q2467">
        <v>8.33</v>
      </c>
      <c r="R2467" t="s">
        <v>40</v>
      </c>
      <c r="S2467">
        <v>0</v>
      </c>
      <c r="T2467">
        <v>0</v>
      </c>
      <c r="U2467">
        <v>0</v>
      </c>
      <c r="V2467">
        <v>20.8</v>
      </c>
      <c r="W2467">
        <v>324.3</v>
      </c>
      <c r="X2467">
        <v>1012.6</v>
      </c>
      <c r="Y2467">
        <v>86.7</v>
      </c>
      <c r="Z2467">
        <v>6.4</v>
      </c>
      <c r="AA2467">
        <v>0</v>
      </c>
      <c r="AB2467">
        <v>0</v>
      </c>
      <c r="AC2467">
        <v>0</v>
      </c>
      <c r="AD2467">
        <v>0</v>
      </c>
      <c r="AE2467" t="s">
        <v>7472</v>
      </c>
      <c r="AF2467" t="s">
        <v>7473</v>
      </c>
      <c r="AG2467">
        <v>0.67</v>
      </c>
      <c r="AH2467" t="s">
        <v>56</v>
      </c>
      <c r="AI2467" t="s">
        <v>101</v>
      </c>
      <c r="AJ2467" t="s">
        <v>40</v>
      </c>
    </row>
    <row r="2468" spans="1:36" x14ac:dyDescent="0.25">
      <c r="A2468" t="s">
        <v>32</v>
      </c>
      <c r="B2468" t="s">
        <v>7474</v>
      </c>
      <c r="C2468">
        <f>YEAR(B2468)</f>
        <v>2006</v>
      </c>
      <c r="D2468">
        <v>71.7</v>
      </c>
      <c r="E2468">
        <v>68.099999999999994</v>
      </c>
      <c r="F2468">
        <v>69.7</v>
      </c>
      <c r="H2468" s="2">
        <f>IF(F2468-66.77&lt;=0,0,IF(F2468-66.77&lt;=1,1,2))</f>
        <v>2</v>
      </c>
      <c r="I2468">
        <v>71.7</v>
      </c>
      <c r="J2468">
        <v>68.099999999999994</v>
      </c>
      <c r="K2468">
        <v>69.7</v>
      </c>
      <c r="L2468">
        <v>59.7</v>
      </c>
      <c r="M2468">
        <v>70.7</v>
      </c>
      <c r="O2468">
        <v>0.11799999999999999</v>
      </c>
      <c r="P2468">
        <v>100</v>
      </c>
      <c r="Q2468">
        <v>4.17</v>
      </c>
      <c r="R2468" t="s">
        <v>40</v>
      </c>
      <c r="S2468">
        <v>0</v>
      </c>
      <c r="T2468">
        <v>0</v>
      </c>
      <c r="U2468">
        <v>0</v>
      </c>
      <c r="V2468">
        <v>20.8</v>
      </c>
      <c r="W2468">
        <v>329.5</v>
      </c>
      <c r="X2468">
        <v>1017.4</v>
      </c>
      <c r="Y2468">
        <v>70.900000000000006</v>
      </c>
      <c r="Z2468">
        <v>6.8</v>
      </c>
      <c r="AA2468">
        <v>0</v>
      </c>
      <c r="AB2468">
        <v>0</v>
      </c>
      <c r="AC2468">
        <v>0</v>
      </c>
      <c r="AD2468">
        <v>0</v>
      </c>
      <c r="AE2468" t="s">
        <v>7475</v>
      </c>
      <c r="AF2468" t="s">
        <v>7476</v>
      </c>
      <c r="AG2468">
        <v>0.71</v>
      </c>
      <c r="AH2468" t="s">
        <v>56</v>
      </c>
      <c r="AI2468" t="s">
        <v>137</v>
      </c>
      <c r="AJ2468" t="s">
        <v>40</v>
      </c>
    </row>
    <row r="2469" spans="1:36" x14ac:dyDescent="0.25">
      <c r="A2469" t="s">
        <v>32</v>
      </c>
      <c r="B2469" t="s">
        <v>7477</v>
      </c>
      <c r="C2469">
        <f>YEAR(B2469)</f>
        <v>2006</v>
      </c>
      <c r="D2469">
        <v>68.099999999999994</v>
      </c>
      <c r="E2469">
        <v>64.5</v>
      </c>
      <c r="F2469">
        <v>67.599999999999994</v>
      </c>
      <c r="H2469" s="2">
        <f>IF(F2469-66.77&lt;=0,0,IF(F2469-66.77&lt;=1,1,2))</f>
        <v>1</v>
      </c>
      <c r="I2469">
        <v>68.099999999999994</v>
      </c>
      <c r="J2469">
        <v>64.5</v>
      </c>
      <c r="K2469">
        <v>67.599999999999994</v>
      </c>
      <c r="L2469">
        <v>58.2</v>
      </c>
      <c r="M2469">
        <v>72.2</v>
      </c>
      <c r="O2469">
        <v>0.311</v>
      </c>
      <c r="P2469">
        <v>100</v>
      </c>
      <c r="Q2469">
        <v>4.17</v>
      </c>
      <c r="R2469" t="s">
        <v>40</v>
      </c>
      <c r="S2469">
        <v>0</v>
      </c>
      <c r="T2469">
        <v>0</v>
      </c>
      <c r="U2469">
        <v>0</v>
      </c>
      <c r="V2469">
        <v>23</v>
      </c>
      <c r="W2469">
        <v>334.1</v>
      </c>
      <c r="X2469">
        <v>1017.6</v>
      </c>
      <c r="Y2469">
        <v>76.7</v>
      </c>
      <c r="Z2469">
        <v>6.5</v>
      </c>
      <c r="AA2469">
        <v>0</v>
      </c>
      <c r="AB2469">
        <v>0</v>
      </c>
      <c r="AC2469">
        <v>0</v>
      </c>
      <c r="AD2469">
        <v>0</v>
      </c>
      <c r="AE2469" t="s">
        <v>7478</v>
      </c>
      <c r="AF2469" t="s">
        <v>7479</v>
      </c>
      <c r="AG2469">
        <v>0.75</v>
      </c>
      <c r="AH2469" t="s">
        <v>56</v>
      </c>
      <c r="AI2469" t="s">
        <v>61</v>
      </c>
      <c r="AJ2469" t="s">
        <v>40</v>
      </c>
    </row>
    <row r="2470" spans="1:36" x14ac:dyDescent="0.25">
      <c r="A2470" t="s">
        <v>32</v>
      </c>
      <c r="B2470" t="s">
        <v>7480</v>
      </c>
      <c r="C2470">
        <f>YEAR(B2470)</f>
        <v>2006</v>
      </c>
      <c r="D2470">
        <v>69.900000000000006</v>
      </c>
      <c r="E2470">
        <v>64.5</v>
      </c>
      <c r="F2470">
        <v>67</v>
      </c>
      <c r="H2470" s="2">
        <f>IF(F2470-66.77&lt;=0,0,IF(F2470-66.77&lt;=1,1,2))</f>
        <v>1</v>
      </c>
      <c r="I2470">
        <v>69.900000000000006</v>
      </c>
      <c r="J2470">
        <v>64.5</v>
      </c>
      <c r="K2470">
        <v>67</v>
      </c>
      <c r="L2470">
        <v>54.1</v>
      </c>
      <c r="M2470">
        <v>63.6</v>
      </c>
      <c r="O2470">
        <v>0.02</v>
      </c>
      <c r="P2470">
        <v>100</v>
      </c>
      <c r="Q2470">
        <v>4.17</v>
      </c>
      <c r="R2470" t="s">
        <v>40</v>
      </c>
      <c r="S2470">
        <v>0</v>
      </c>
      <c r="T2470">
        <v>0</v>
      </c>
      <c r="U2470">
        <v>0</v>
      </c>
      <c r="V2470">
        <v>20.8</v>
      </c>
      <c r="W2470">
        <v>330.6</v>
      </c>
      <c r="X2470">
        <v>1016.8</v>
      </c>
      <c r="Y2470">
        <v>80.900000000000006</v>
      </c>
      <c r="Z2470">
        <v>6.8</v>
      </c>
      <c r="AA2470">
        <v>0</v>
      </c>
      <c r="AB2470">
        <v>0</v>
      </c>
      <c r="AC2470">
        <v>0</v>
      </c>
      <c r="AD2470">
        <v>0</v>
      </c>
      <c r="AE2470" t="s">
        <v>7481</v>
      </c>
      <c r="AF2470" t="s">
        <v>7482</v>
      </c>
      <c r="AG2470">
        <v>0.77</v>
      </c>
      <c r="AH2470" t="s">
        <v>56</v>
      </c>
      <c r="AI2470" t="s">
        <v>78</v>
      </c>
      <c r="AJ2470" t="s">
        <v>40</v>
      </c>
    </row>
    <row r="2471" spans="1:36" x14ac:dyDescent="0.25">
      <c r="A2471" t="s">
        <v>32</v>
      </c>
      <c r="B2471" t="s">
        <v>7483</v>
      </c>
      <c r="C2471">
        <f>YEAR(B2471)</f>
        <v>2006</v>
      </c>
      <c r="D2471">
        <v>69.900000000000006</v>
      </c>
      <c r="E2471">
        <v>62.7</v>
      </c>
      <c r="F2471">
        <v>65.900000000000006</v>
      </c>
      <c r="H2471" s="2">
        <f>IF(F2471-66.77&lt;=0,0,IF(F2471-66.77&lt;=1,1,2))</f>
        <v>0</v>
      </c>
      <c r="I2471">
        <v>69.900000000000006</v>
      </c>
      <c r="J2471">
        <v>62.7</v>
      </c>
      <c r="K2471">
        <v>65.900000000000006</v>
      </c>
      <c r="L2471">
        <v>51.5</v>
      </c>
      <c r="M2471">
        <v>60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18.3</v>
      </c>
      <c r="W2471">
        <v>321.7</v>
      </c>
      <c r="X2471">
        <v>1013.1</v>
      </c>
      <c r="Y2471">
        <v>67.5</v>
      </c>
      <c r="Z2471">
        <v>6.8</v>
      </c>
      <c r="AA2471">
        <v>0</v>
      </c>
      <c r="AB2471">
        <v>0</v>
      </c>
      <c r="AC2471">
        <v>0</v>
      </c>
      <c r="AD2471">
        <v>0</v>
      </c>
      <c r="AE2471" t="s">
        <v>7484</v>
      </c>
      <c r="AF2471" t="s">
        <v>7485</v>
      </c>
      <c r="AG2471">
        <v>0.81</v>
      </c>
      <c r="AH2471" t="s">
        <v>36</v>
      </c>
      <c r="AI2471" t="s">
        <v>37</v>
      </c>
      <c r="AJ2471" t="s">
        <v>38</v>
      </c>
    </row>
    <row r="2472" spans="1:36" x14ac:dyDescent="0.25">
      <c r="A2472" t="s">
        <v>32</v>
      </c>
      <c r="B2472" t="s">
        <v>7486</v>
      </c>
      <c r="C2472">
        <f>YEAR(B2472)</f>
        <v>2006</v>
      </c>
      <c r="D2472">
        <v>68.099999999999994</v>
      </c>
      <c r="E2472">
        <v>59.1</v>
      </c>
      <c r="F2472">
        <v>62.4</v>
      </c>
      <c r="H2472" s="2">
        <f>IF(F2472-66.77&lt;=0,0,IF(F2472-66.77&lt;=1,1,2))</f>
        <v>0</v>
      </c>
      <c r="I2472">
        <v>68.099999999999994</v>
      </c>
      <c r="J2472">
        <v>59.1</v>
      </c>
      <c r="K2472">
        <v>62.4</v>
      </c>
      <c r="L2472">
        <v>57.8</v>
      </c>
      <c r="M2472">
        <v>85.1</v>
      </c>
      <c r="O2472">
        <v>1.7669999999999999</v>
      </c>
      <c r="P2472">
        <v>100</v>
      </c>
      <c r="Q2472">
        <v>12.5</v>
      </c>
      <c r="R2472" t="s">
        <v>40</v>
      </c>
      <c r="S2472">
        <v>0</v>
      </c>
      <c r="T2472">
        <v>0</v>
      </c>
      <c r="U2472">
        <v>0</v>
      </c>
      <c r="V2472">
        <v>42.5</v>
      </c>
      <c r="W2472">
        <v>12.5</v>
      </c>
      <c r="X2472">
        <v>1007.5</v>
      </c>
      <c r="Y2472">
        <v>96.1</v>
      </c>
      <c r="Z2472">
        <v>5.2</v>
      </c>
      <c r="AA2472">
        <v>0</v>
      </c>
      <c r="AB2472">
        <v>0</v>
      </c>
      <c r="AC2472">
        <v>0</v>
      </c>
      <c r="AD2472">
        <v>0</v>
      </c>
      <c r="AE2472" t="s">
        <v>7487</v>
      </c>
      <c r="AF2472" t="s">
        <v>7488</v>
      </c>
      <c r="AG2472">
        <v>0.84</v>
      </c>
      <c r="AH2472" t="s">
        <v>43</v>
      </c>
      <c r="AI2472" t="s">
        <v>1063</v>
      </c>
      <c r="AJ2472" t="s">
        <v>40</v>
      </c>
    </row>
    <row r="2473" spans="1:36" x14ac:dyDescent="0.25">
      <c r="A2473" t="s">
        <v>32</v>
      </c>
      <c r="B2473" t="s">
        <v>7489</v>
      </c>
      <c r="C2473">
        <f>YEAR(B2473)</f>
        <v>2006</v>
      </c>
      <c r="D2473">
        <v>62.7</v>
      </c>
      <c r="E2473">
        <v>59.1</v>
      </c>
      <c r="F2473">
        <v>60.8</v>
      </c>
      <c r="H2473" s="2">
        <f>IF(F2473-66.77&lt;=0,0,IF(F2473-66.77&lt;=1,1,2))</f>
        <v>0</v>
      </c>
      <c r="I2473">
        <v>62.7</v>
      </c>
      <c r="J2473">
        <v>59.1</v>
      </c>
      <c r="K2473">
        <v>60.8</v>
      </c>
      <c r="L2473">
        <v>51.2</v>
      </c>
      <c r="M2473">
        <v>70.8</v>
      </c>
      <c r="O2473">
        <v>0.40100000000000002</v>
      </c>
      <c r="P2473">
        <v>100</v>
      </c>
      <c r="Q2473">
        <v>8.33</v>
      </c>
      <c r="R2473" t="s">
        <v>40</v>
      </c>
      <c r="S2473">
        <v>0</v>
      </c>
      <c r="T2473">
        <v>0</v>
      </c>
      <c r="U2473">
        <v>0</v>
      </c>
      <c r="V2473">
        <v>26.4</v>
      </c>
      <c r="W2473">
        <v>328.5</v>
      </c>
      <c r="X2473">
        <v>1011.7</v>
      </c>
      <c r="Y2473">
        <v>91.7</v>
      </c>
      <c r="Z2473">
        <v>6</v>
      </c>
      <c r="AA2473">
        <v>0</v>
      </c>
      <c r="AB2473">
        <v>0</v>
      </c>
      <c r="AC2473">
        <v>0</v>
      </c>
      <c r="AD2473">
        <v>0</v>
      </c>
      <c r="AE2473" t="s">
        <v>7490</v>
      </c>
      <c r="AF2473" t="s">
        <v>7491</v>
      </c>
      <c r="AG2473">
        <v>0.87</v>
      </c>
      <c r="AH2473" t="s">
        <v>43</v>
      </c>
      <c r="AI2473" t="s">
        <v>1063</v>
      </c>
      <c r="AJ2473" t="s">
        <v>40</v>
      </c>
    </row>
    <row r="2474" spans="1:36" x14ac:dyDescent="0.25">
      <c r="A2474" t="s">
        <v>32</v>
      </c>
      <c r="B2474" t="s">
        <v>7492</v>
      </c>
      <c r="C2474">
        <f>YEAR(B2474)</f>
        <v>2006</v>
      </c>
      <c r="D2474">
        <v>64.5</v>
      </c>
      <c r="E2474">
        <v>57.3</v>
      </c>
      <c r="F2474">
        <v>61.8</v>
      </c>
      <c r="H2474" s="2">
        <f>IF(F2474-66.77&lt;=0,0,IF(F2474-66.77&lt;=1,1,2))</f>
        <v>0</v>
      </c>
      <c r="I2474">
        <v>64.5</v>
      </c>
      <c r="J2474">
        <v>57.3</v>
      </c>
      <c r="K2474">
        <v>61.8</v>
      </c>
      <c r="L2474">
        <v>52.4</v>
      </c>
      <c r="M2474">
        <v>71.7</v>
      </c>
      <c r="O2474">
        <v>0.22800000000000001</v>
      </c>
      <c r="P2474">
        <v>100</v>
      </c>
      <c r="Q2474">
        <v>4.17</v>
      </c>
      <c r="R2474" t="s">
        <v>40</v>
      </c>
      <c r="S2474">
        <v>0</v>
      </c>
      <c r="T2474">
        <v>0</v>
      </c>
      <c r="U2474">
        <v>0</v>
      </c>
      <c r="V2474">
        <v>26.4</v>
      </c>
      <c r="W2474">
        <v>300.2</v>
      </c>
      <c r="X2474">
        <v>1013.6</v>
      </c>
      <c r="Y2474">
        <v>84.8</v>
      </c>
      <c r="Z2474">
        <v>6.8</v>
      </c>
      <c r="AA2474">
        <v>0</v>
      </c>
      <c r="AB2474">
        <v>0</v>
      </c>
      <c r="AC2474">
        <v>0</v>
      </c>
      <c r="AD2474">
        <v>0</v>
      </c>
      <c r="AE2474" t="s">
        <v>7493</v>
      </c>
      <c r="AF2474" t="s">
        <v>7494</v>
      </c>
      <c r="AG2474">
        <v>0.91</v>
      </c>
      <c r="AH2474" t="s">
        <v>56</v>
      </c>
      <c r="AI2474" t="s">
        <v>78</v>
      </c>
      <c r="AJ2474" t="s">
        <v>40</v>
      </c>
    </row>
    <row r="2475" spans="1:36" x14ac:dyDescent="0.25">
      <c r="A2475" t="s">
        <v>32</v>
      </c>
      <c r="B2475" t="s">
        <v>7495</v>
      </c>
      <c r="C2475">
        <f>YEAR(B2475)</f>
        <v>2006</v>
      </c>
      <c r="D2475">
        <v>68.099999999999994</v>
      </c>
      <c r="E2475">
        <v>57.3</v>
      </c>
      <c r="F2475">
        <v>63.9</v>
      </c>
      <c r="H2475" s="2">
        <f>IF(F2475-66.77&lt;=0,0,IF(F2475-66.77&lt;=1,1,2))</f>
        <v>0</v>
      </c>
      <c r="I2475">
        <v>68.099999999999994</v>
      </c>
      <c r="J2475">
        <v>57.3</v>
      </c>
      <c r="K2475">
        <v>63.9</v>
      </c>
      <c r="L2475">
        <v>55.7</v>
      </c>
      <c r="M2475">
        <v>75.5</v>
      </c>
      <c r="O2475">
        <v>3.9E-2</v>
      </c>
      <c r="P2475">
        <v>100</v>
      </c>
      <c r="Q2475">
        <v>4.17</v>
      </c>
      <c r="R2475" t="s">
        <v>40</v>
      </c>
      <c r="S2475">
        <v>0</v>
      </c>
      <c r="T2475">
        <v>0</v>
      </c>
      <c r="U2475">
        <v>0</v>
      </c>
      <c r="V2475">
        <v>12.8</v>
      </c>
      <c r="W2475">
        <v>16.5</v>
      </c>
      <c r="X2475">
        <v>1014.3</v>
      </c>
      <c r="Y2475">
        <v>67.400000000000006</v>
      </c>
      <c r="Z2475">
        <v>6.8</v>
      </c>
      <c r="AA2475">
        <v>0</v>
      </c>
      <c r="AB2475">
        <v>0</v>
      </c>
      <c r="AC2475">
        <v>0</v>
      </c>
      <c r="AD2475">
        <v>0</v>
      </c>
      <c r="AE2475" t="s">
        <v>7496</v>
      </c>
      <c r="AF2475" t="s">
        <v>7497</v>
      </c>
      <c r="AG2475">
        <v>0.94</v>
      </c>
      <c r="AH2475" t="s">
        <v>56</v>
      </c>
      <c r="AI2475" t="s">
        <v>137</v>
      </c>
      <c r="AJ2475" t="s">
        <v>40</v>
      </c>
    </row>
    <row r="2476" spans="1:36" x14ac:dyDescent="0.25">
      <c r="A2476" t="s">
        <v>32</v>
      </c>
      <c r="B2476" t="s">
        <v>7498</v>
      </c>
      <c r="C2476">
        <f>YEAR(B2476)</f>
        <v>2006</v>
      </c>
      <c r="D2476">
        <v>78.900000000000006</v>
      </c>
      <c r="E2476">
        <v>62.7</v>
      </c>
      <c r="F2476">
        <v>70.400000000000006</v>
      </c>
      <c r="H2476" s="2">
        <f>IF(F2476-66.77&lt;=0,0,IF(F2476-66.77&lt;=1,1,2))</f>
        <v>2</v>
      </c>
      <c r="I2476">
        <v>78.900000000000006</v>
      </c>
      <c r="J2476">
        <v>62.7</v>
      </c>
      <c r="K2476">
        <v>70.400000000000006</v>
      </c>
      <c r="L2476">
        <v>57.1</v>
      </c>
      <c r="M2476">
        <v>63.2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21.9</v>
      </c>
      <c r="W2476">
        <v>172.6</v>
      </c>
      <c r="X2476">
        <v>1013.3</v>
      </c>
      <c r="Y2476">
        <v>75</v>
      </c>
      <c r="Z2476">
        <v>6.8</v>
      </c>
      <c r="AA2476">
        <v>0</v>
      </c>
      <c r="AB2476">
        <v>0</v>
      </c>
      <c r="AC2476">
        <v>0</v>
      </c>
      <c r="AD2476">
        <v>0</v>
      </c>
      <c r="AE2476" t="s">
        <v>7499</v>
      </c>
      <c r="AF2476" t="s">
        <v>7500</v>
      </c>
      <c r="AG2476">
        <v>0.97</v>
      </c>
      <c r="AH2476" t="s">
        <v>36</v>
      </c>
      <c r="AI2476" t="s">
        <v>37</v>
      </c>
      <c r="AJ2476" t="s">
        <v>38</v>
      </c>
    </row>
    <row r="2477" spans="1:36" x14ac:dyDescent="0.25">
      <c r="A2477" t="s">
        <v>32</v>
      </c>
      <c r="B2477" t="s">
        <v>7501</v>
      </c>
      <c r="C2477">
        <f>YEAR(B2477)</f>
        <v>2006</v>
      </c>
      <c r="D2477">
        <v>73.5</v>
      </c>
      <c r="E2477">
        <v>62.7</v>
      </c>
      <c r="F2477">
        <v>68.400000000000006</v>
      </c>
      <c r="H2477" s="2">
        <f>IF(F2477-66.77&lt;=0,0,IF(F2477-66.77&lt;=1,1,2))</f>
        <v>2</v>
      </c>
      <c r="I2477">
        <v>73.5</v>
      </c>
      <c r="J2477">
        <v>62.7</v>
      </c>
      <c r="K2477">
        <v>68.400000000000006</v>
      </c>
      <c r="L2477">
        <v>61.4</v>
      </c>
      <c r="M2477">
        <v>78.5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6.9</v>
      </c>
      <c r="W2477">
        <v>176.8</v>
      </c>
      <c r="X2477">
        <v>1015.4</v>
      </c>
      <c r="Y2477">
        <v>33.299999999999997</v>
      </c>
      <c r="Z2477">
        <v>6.8</v>
      </c>
      <c r="AA2477">
        <v>0</v>
      </c>
      <c r="AB2477">
        <v>0</v>
      </c>
      <c r="AC2477">
        <v>0</v>
      </c>
      <c r="AD2477">
        <v>0</v>
      </c>
      <c r="AE2477" t="s">
        <v>7502</v>
      </c>
      <c r="AF2477" t="s">
        <v>7503</v>
      </c>
      <c r="AG2477">
        <v>0</v>
      </c>
      <c r="AH2477" t="s">
        <v>36</v>
      </c>
      <c r="AI2477" t="s">
        <v>37</v>
      </c>
      <c r="AJ2477" t="s">
        <v>38</v>
      </c>
    </row>
    <row r="2478" spans="1:36" x14ac:dyDescent="0.25">
      <c r="A2478" t="s">
        <v>32</v>
      </c>
      <c r="B2478" t="s">
        <v>7504</v>
      </c>
      <c r="C2478">
        <f>YEAR(B2478)</f>
        <v>2006</v>
      </c>
      <c r="D2478">
        <v>75.3</v>
      </c>
      <c r="E2478">
        <v>60.9</v>
      </c>
      <c r="F2478">
        <v>68.8</v>
      </c>
      <c r="H2478" s="2">
        <f>IF(F2478-66.77&lt;=0,0,IF(F2478-66.77&lt;=1,1,2))</f>
        <v>2</v>
      </c>
      <c r="I2478">
        <v>75.3</v>
      </c>
      <c r="J2478">
        <v>60.9</v>
      </c>
      <c r="K2478">
        <v>68.8</v>
      </c>
      <c r="L2478">
        <v>62.5</v>
      </c>
      <c r="M2478">
        <v>81.2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12.8</v>
      </c>
      <c r="W2478">
        <v>277.10000000000002</v>
      </c>
      <c r="X2478">
        <v>1015.9</v>
      </c>
      <c r="Y2478">
        <v>36.700000000000003</v>
      </c>
      <c r="Z2478">
        <v>6.8</v>
      </c>
      <c r="AA2478">
        <v>0</v>
      </c>
      <c r="AB2478">
        <v>0</v>
      </c>
      <c r="AC2478">
        <v>0</v>
      </c>
      <c r="AD2478">
        <v>0</v>
      </c>
      <c r="AE2478" t="s">
        <v>7505</v>
      </c>
      <c r="AF2478" t="s">
        <v>7506</v>
      </c>
      <c r="AG2478">
        <v>0.04</v>
      </c>
      <c r="AH2478" t="s">
        <v>36</v>
      </c>
      <c r="AI2478" t="s">
        <v>37</v>
      </c>
      <c r="AJ2478" t="s">
        <v>38</v>
      </c>
    </row>
    <row r="2479" spans="1:36" x14ac:dyDescent="0.25">
      <c r="A2479" t="s">
        <v>32</v>
      </c>
      <c r="B2479" t="s">
        <v>7507</v>
      </c>
      <c r="C2479">
        <f>YEAR(B2479)</f>
        <v>2006</v>
      </c>
      <c r="D2479">
        <v>73.5</v>
      </c>
      <c r="E2479">
        <v>62.7</v>
      </c>
      <c r="F2479">
        <v>68.3</v>
      </c>
      <c r="H2479" s="2">
        <f>IF(F2479-66.77&lt;=0,0,IF(F2479-66.77&lt;=1,1,2))</f>
        <v>2</v>
      </c>
      <c r="I2479">
        <v>73.5</v>
      </c>
      <c r="J2479">
        <v>62.7</v>
      </c>
      <c r="K2479">
        <v>68.3</v>
      </c>
      <c r="L2479">
        <v>64</v>
      </c>
      <c r="M2479">
        <v>86.5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8.1</v>
      </c>
      <c r="W2479">
        <v>180</v>
      </c>
      <c r="X2479">
        <v>1015.9</v>
      </c>
      <c r="Y2479">
        <v>37.5</v>
      </c>
      <c r="Z2479">
        <v>6.8</v>
      </c>
      <c r="AA2479">
        <v>0</v>
      </c>
      <c r="AB2479">
        <v>0</v>
      </c>
      <c r="AC2479">
        <v>0</v>
      </c>
      <c r="AD2479">
        <v>0</v>
      </c>
      <c r="AE2479" t="s">
        <v>7508</v>
      </c>
      <c r="AF2479" t="s">
        <v>7509</v>
      </c>
      <c r="AG2479">
        <v>0.08</v>
      </c>
      <c r="AH2479" t="s">
        <v>36</v>
      </c>
      <c r="AI2479" t="s">
        <v>702</v>
      </c>
      <c r="AJ2479" t="s">
        <v>38</v>
      </c>
    </row>
    <row r="2480" spans="1:36" x14ac:dyDescent="0.25">
      <c r="A2480" t="s">
        <v>32</v>
      </c>
      <c r="B2480" t="s">
        <v>7510</v>
      </c>
      <c r="C2480">
        <f>YEAR(B2480)</f>
        <v>2006</v>
      </c>
      <c r="D2480">
        <v>73.5</v>
      </c>
      <c r="E2480">
        <v>60.9</v>
      </c>
      <c r="F2480">
        <v>66.7</v>
      </c>
      <c r="H2480" s="2">
        <f>IF(F2480-66.77&lt;=0,0,IF(F2480-66.77&lt;=1,1,2))</f>
        <v>0</v>
      </c>
      <c r="I2480">
        <v>73.5</v>
      </c>
      <c r="J2480">
        <v>60.9</v>
      </c>
      <c r="K2480">
        <v>66.7</v>
      </c>
      <c r="L2480">
        <v>61.7</v>
      </c>
      <c r="M2480">
        <v>84.6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11.4</v>
      </c>
      <c r="W2480">
        <v>152</v>
      </c>
      <c r="X2480">
        <v>1016.5</v>
      </c>
      <c r="Y2480">
        <v>34.200000000000003</v>
      </c>
      <c r="Z2480">
        <v>6.8</v>
      </c>
      <c r="AA2480">
        <v>0</v>
      </c>
      <c r="AB2480">
        <v>0</v>
      </c>
      <c r="AC2480">
        <v>0</v>
      </c>
      <c r="AD2480">
        <v>0</v>
      </c>
      <c r="AE2480" t="s">
        <v>7511</v>
      </c>
      <c r="AF2480" t="s">
        <v>7512</v>
      </c>
      <c r="AG2480">
        <v>0.11</v>
      </c>
      <c r="AH2480" t="s">
        <v>36</v>
      </c>
      <c r="AI2480" t="s">
        <v>702</v>
      </c>
      <c r="AJ2480" t="s">
        <v>38</v>
      </c>
    </row>
    <row r="2481" spans="1:36" x14ac:dyDescent="0.25">
      <c r="A2481" t="s">
        <v>32</v>
      </c>
      <c r="B2481" t="s">
        <v>7513</v>
      </c>
      <c r="C2481">
        <f>YEAR(B2481)</f>
        <v>2006</v>
      </c>
      <c r="D2481">
        <v>73.5</v>
      </c>
      <c r="E2481">
        <v>62.7</v>
      </c>
      <c r="F2481">
        <v>67.599999999999994</v>
      </c>
      <c r="H2481" s="2">
        <f>IF(F2481-66.77&lt;=0,0,IF(F2481-66.77&lt;=1,1,2))</f>
        <v>1</v>
      </c>
      <c r="I2481">
        <v>73.5</v>
      </c>
      <c r="J2481">
        <v>62.7</v>
      </c>
      <c r="K2481">
        <v>67.599999999999994</v>
      </c>
      <c r="L2481">
        <v>61.4</v>
      </c>
      <c r="M2481">
        <v>81.5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8.1</v>
      </c>
      <c r="W2481">
        <v>250.4</v>
      </c>
      <c r="X2481">
        <v>1018.6</v>
      </c>
      <c r="Y2481">
        <v>56.1</v>
      </c>
      <c r="Z2481">
        <v>6.6</v>
      </c>
      <c r="AA2481">
        <v>0</v>
      </c>
      <c r="AB2481">
        <v>0</v>
      </c>
      <c r="AC2481">
        <v>0</v>
      </c>
      <c r="AD2481">
        <v>0</v>
      </c>
      <c r="AE2481" t="s">
        <v>7514</v>
      </c>
      <c r="AF2481" t="s">
        <v>7515</v>
      </c>
      <c r="AG2481">
        <v>0.15</v>
      </c>
      <c r="AH2481" t="s">
        <v>36</v>
      </c>
      <c r="AI2481" t="s">
        <v>37</v>
      </c>
      <c r="AJ2481" t="s">
        <v>38</v>
      </c>
    </row>
    <row r="2482" spans="1:36" x14ac:dyDescent="0.25">
      <c r="A2482" t="s">
        <v>32</v>
      </c>
      <c r="B2482" t="s">
        <v>7516</v>
      </c>
      <c r="C2482">
        <f>YEAR(B2482)</f>
        <v>2006</v>
      </c>
      <c r="D2482">
        <v>71.7</v>
      </c>
      <c r="E2482">
        <v>66.3</v>
      </c>
      <c r="F2482">
        <v>68.400000000000006</v>
      </c>
      <c r="H2482" s="2">
        <f>IF(F2482-66.77&lt;=0,0,IF(F2482-66.77&lt;=1,1,2))</f>
        <v>2</v>
      </c>
      <c r="I2482">
        <v>71.7</v>
      </c>
      <c r="J2482">
        <v>66.3</v>
      </c>
      <c r="K2482">
        <v>68.400000000000006</v>
      </c>
      <c r="L2482">
        <v>58</v>
      </c>
      <c r="M2482">
        <v>69.8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19.5</v>
      </c>
      <c r="W2482">
        <v>329.8</v>
      </c>
      <c r="X2482">
        <v>1019.5</v>
      </c>
      <c r="Y2482">
        <v>65.8</v>
      </c>
      <c r="Z2482">
        <v>6.8</v>
      </c>
      <c r="AA2482">
        <v>0</v>
      </c>
      <c r="AB2482">
        <v>0</v>
      </c>
      <c r="AC2482">
        <v>0</v>
      </c>
      <c r="AD2482">
        <v>0</v>
      </c>
      <c r="AE2482" t="s">
        <v>7517</v>
      </c>
      <c r="AF2482" t="s">
        <v>7518</v>
      </c>
      <c r="AG2482">
        <v>0.18</v>
      </c>
      <c r="AH2482" t="s">
        <v>36</v>
      </c>
      <c r="AI2482" t="s">
        <v>37</v>
      </c>
      <c r="AJ2482" t="s">
        <v>38</v>
      </c>
    </row>
    <row r="2483" spans="1:36" x14ac:dyDescent="0.25">
      <c r="A2483" t="s">
        <v>32</v>
      </c>
      <c r="B2483" t="s">
        <v>7519</v>
      </c>
      <c r="C2483">
        <f>YEAR(B2483)</f>
        <v>2006</v>
      </c>
      <c r="D2483">
        <v>66.3</v>
      </c>
      <c r="E2483">
        <v>64.5</v>
      </c>
      <c r="F2483">
        <v>65.400000000000006</v>
      </c>
      <c r="H2483" s="2">
        <f>IF(F2483-66.77&lt;=0,0,IF(F2483-66.77&lt;=1,1,2))</f>
        <v>0</v>
      </c>
      <c r="I2483">
        <v>66.3</v>
      </c>
      <c r="J2483">
        <v>64.5</v>
      </c>
      <c r="K2483">
        <v>65.400000000000006</v>
      </c>
      <c r="L2483">
        <v>51.5</v>
      </c>
      <c r="M2483">
        <v>60.9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21.9</v>
      </c>
      <c r="W2483">
        <v>329.2</v>
      </c>
      <c r="X2483">
        <v>1016.8</v>
      </c>
      <c r="Y2483">
        <v>60.8</v>
      </c>
      <c r="Z2483">
        <v>6.8</v>
      </c>
      <c r="AA2483">
        <v>0</v>
      </c>
      <c r="AB2483">
        <v>0</v>
      </c>
      <c r="AC2483">
        <v>0</v>
      </c>
      <c r="AD2483">
        <v>0</v>
      </c>
      <c r="AE2483" t="s">
        <v>7520</v>
      </c>
      <c r="AF2483" t="s">
        <v>7521</v>
      </c>
      <c r="AG2483">
        <v>0.21</v>
      </c>
      <c r="AH2483" t="s">
        <v>36</v>
      </c>
      <c r="AI2483" t="s">
        <v>37</v>
      </c>
      <c r="AJ2483" t="s">
        <v>38</v>
      </c>
    </row>
    <row r="2484" spans="1:36" x14ac:dyDescent="0.25">
      <c r="A2484" t="s">
        <v>32</v>
      </c>
      <c r="B2484" t="s">
        <v>7522</v>
      </c>
      <c r="C2484">
        <f>YEAR(B2484)</f>
        <v>2006</v>
      </c>
      <c r="D2484">
        <v>68.099999999999994</v>
      </c>
      <c r="E2484">
        <v>60.9</v>
      </c>
      <c r="F2484">
        <v>65.099999999999994</v>
      </c>
      <c r="H2484" s="2">
        <f>IF(F2484-66.77&lt;=0,0,IF(F2484-66.77&lt;=1,1,2))</f>
        <v>0</v>
      </c>
      <c r="I2484">
        <v>68.099999999999994</v>
      </c>
      <c r="J2484">
        <v>60.9</v>
      </c>
      <c r="K2484">
        <v>65.099999999999994</v>
      </c>
      <c r="L2484">
        <v>53.7</v>
      </c>
      <c r="M2484">
        <v>66.7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18.3</v>
      </c>
      <c r="W2484">
        <v>319.2</v>
      </c>
      <c r="X2484">
        <v>1011.3</v>
      </c>
      <c r="Y2484">
        <v>74</v>
      </c>
      <c r="Z2484">
        <v>6.8</v>
      </c>
      <c r="AA2484">
        <v>0</v>
      </c>
      <c r="AB2484">
        <v>0</v>
      </c>
      <c r="AC2484">
        <v>0</v>
      </c>
      <c r="AD2484">
        <v>0</v>
      </c>
      <c r="AE2484" t="s">
        <v>7523</v>
      </c>
      <c r="AF2484" t="s">
        <v>7524</v>
      </c>
      <c r="AG2484">
        <v>0.25</v>
      </c>
      <c r="AH2484" t="s">
        <v>36</v>
      </c>
      <c r="AI2484" t="s">
        <v>37</v>
      </c>
      <c r="AJ2484" t="s">
        <v>38</v>
      </c>
    </row>
    <row r="2485" spans="1:36" x14ac:dyDescent="0.25">
      <c r="A2485" t="s">
        <v>32</v>
      </c>
      <c r="B2485" t="s">
        <v>7525</v>
      </c>
      <c r="C2485">
        <f>YEAR(B2485)</f>
        <v>2006</v>
      </c>
      <c r="D2485">
        <v>71.7</v>
      </c>
      <c r="E2485">
        <v>55.5</v>
      </c>
      <c r="F2485">
        <v>63.1</v>
      </c>
      <c r="H2485" s="2">
        <f>IF(F2485-66.77&lt;=0,0,IF(F2485-66.77&lt;=1,1,2))</f>
        <v>0</v>
      </c>
      <c r="I2485">
        <v>71.7</v>
      </c>
      <c r="J2485">
        <v>55.5</v>
      </c>
      <c r="K2485">
        <v>63.1</v>
      </c>
      <c r="L2485">
        <v>53.3</v>
      </c>
      <c r="M2485">
        <v>72</v>
      </c>
      <c r="O2485">
        <v>0.11799999999999999</v>
      </c>
      <c r="P2485">
        <v>100</v>
      </c>
      <c r="Q2485">
        <v>4.17</v>
      </c>
      <c r="R2485" t="s">
        <v>40</v>
      </c>
      <c r="S2485">
        <v>0</v>
      </c>
      <c r="T2485">
        <v>0</v>
      </c>
      <c r="U2485">
        <v>0</v>
      </c>
      <c r="V2485">
        <v>28.9</v>
      </c>
      <c r="W2485">
        <v>121.7</v>
      </c>
      <c r="X2485">
        <v>1004.4</v>
      </c>
      <c r="Y2485">
        <v>78.2</v>
      </c>
      <c r="Z2485">
        <v>6.1</v>
      </c>
      <c r="AA2485">
        <v>0</v>
      </c>
      <c r="AB2485">
        <v>0</v>
      </c>
      <c r="AC2485">
        <v>0</v>
      </c>
      <c r="AD2485">
        <v>0</v>
      </c>
      <c r="AE2485" t="s">
        <v>7526</v>
      </c>
      <c r="AF2485" t="s">
        <v>7527</v>
      </c>
      <c r="AG2485">
        <v>0.28999999999999998</v>
      </c>
      <c r="AH2485" t="s">
        <v>56</v>
      </c>
      <c r="AI2485" t="s">
        <v>65</v>
      </c>
      <c r="AJ2485" t="s">
        <v>40</v>
      </c>
    </row>
    <row r="2486" spans="1:36" x14ac:dyDescent="0.25">
      <c r="A2486" t="s">
        <v>32</v>
      </c>
      <c r="B2486" t="s">
        <v>7528</v>
      </c>
      <c r="C2486">
        <f>YEAR(B2486)</f>
        <v>2006</v>
      </c>
      <c r="D2486">
        <v>62.7</v>
      </c>
      <c r="E2486">
        <v>51.9</v>
      </c>
      <c r="F2486">
        <v>57.8</v>
      </c>
      <c r="H2486" s="2">
        <f>IF(F2486-66.77&lt;=0,0,IF(F2486-66.77&lt;=1,1,2))</f>
        <v>0</v>
      </c>
      <c r="I2486">
        <v>62.7</v>
      </c>
      <c r="J2486">
        <v>51.9</v>
      </c>
      <c r="K2486">
        <v>57.8</v>
      </c>
      <c r="L2486">
        <v>53.2</v>
      </c>
      <c r="M2486">
        <v>84.9</v>
      </c>
      <c r="O2486">
        <v>2.4729999999999999</v>
      </c>
      <c r="P2486">
        <v>100</v>
      </c>
      <c r="Q2486">
        <v>16.670000000000002</v>
      </c>
      <c r="R2486" t="s">
        <v>40</v>
      </c>
      <c r="S2486">
        <v>0</v>
      </c>
      <c r="T2486">
        <v>0</v>
      </c>
      <c r="U2486">
        <v>0</v>
      </c>
      <c r="V2486">
        <v>31.1</v>
      </c>
      <c r="W2486">
        <v>281.5</v>
      </c>
      <c r="X2486">
        <v>1001.2</v>
      </c>
      <c r="Y2486">
        <v>90.4</v>
      </c>
      <c r="Z2486">
        <v>6.1</v>
      </c>
      <c r="AA2486">
        <v>0</v>
      </c>
      <c r="AB2486">
        <v>0</v>
      </c>
      <c r="AC2486">
        <v>0</v>
      </c>
      <c r="AD2486">
        <v>0</v>
      </c>
      <c r="AE2486" t="s">
        <v>7529</v>
      </c>
      <c r="AF2486" t="s">
        <v>7530</v>
      </c>
      <c r="AG2486">
        <v>0.32</v>
      </c>
      <c r="AH2486" t="s">
        <v>43</v>
      </c>
      <c r="AI2486" t="s">
        <v>48</v>
      </c>
      <c r="AJ2486" t="s">
        <v>40</v>
      </c>
    </row>
    <row r="2487" spans="1:36" x14ac:dyDescent="0.25">
      <c r="A2487" t="s">
        <v>32</v>
      </c>
      <c r="B2487" t="s">
        <v>7531</v>
      </c>
      <c r="C2487">
        <f>YEAR(B2487)</f>
        <v>2006</v>
      </c>
      <c r="D2487">
        <v>62.7</v>
      </c>
      <c r="E2487">
        <v>55.5</v>
      </c>
      <c r="F2487">
        <v>58.7</v>
      </c>
      <c r="H2487" s="2">
        <f>IF(F2487-66.77&lt;=0,0,IF(F2487-66.77&lt;=1,1,2))</f>
        <v>0</v>
      </c>
      <c r="I2487">
        <v>62.7</v>
      </c>
      <c r="J2487">
        <v>55.5</v>
      </c>
      <c r="K2487">
        <v>58.7</v>
      </c>
      <c r="L2487">
        <v>53.2</v>
      </c>
      <c r="M2487">
        <v>82.2</v>
      </c>
      <c r="O2487">
        <v>0.31900000000000001</v>
      </c>
      <c r="P2487">
        <v>100</v>
      </c>
      <c r="Q2487">
        <v>8.33</v>
      </c>
      <c r="R2487" t="s">
        <v>40</v>
      </c>
      <c r="S2487">
        <v>0</v>
      </c>
      <c r="T2487">
        <v>0</v>
      </c>
      <c r="U2487">
        <v>0</v>
      </c>
      <c r="V2487">
        <v>27.5</v>
      </c>
      <c r="W2487">
        <v>310.2</v>
      </c>
      <c r="X2487">
        <v>1009.5</v>
      </c>
      <c r="Y2487">
        <v>72.900000000000006</v>
      </c>
      <c r="Z2487">
        <v>6.7</v>
      </c>
      <c r="AA2487">
        <v>0</v>
      </c>
      <c r="AB2487">
        <v>0</v>
      </c>
      <c r="AC2487">
        <v>0</v>
      </c>
      <c r="AD2487">
        <v>0</v>
      </c>
      <c r="AE2487" t="s">
        <v>7532</v>
      </c>
      <c r="AF2487" t="s">
        <v>7533</v>
      </c>
      <c r="AG2487">
        <v>0.36</v>
      </c>
      <c r="AH2487" t="s">
        <v>56</v>
      </c>
      <c r="AI2487" t="s">
        <v>101</v>
      </c>
      <c r="AJ2487" t="s">
        <v>40</v>
      </c>
    </row>
    <row r="2488" spans="1:36" x14ac:dyDescent="0.25">
      <c r="A2488" t="s">
        <v>32</v>
      </c>
      <c r="B2488" t="s">
        <v>7534</v>
      </c>
      <c r="C2488">
        <f>YEAR(B2488)</f>
        <v>2006</v>
      </c>
      <c r="D2488">
        <v>75.3</v>
      </c>
      <c r="E2488">
        <v>57.3</v>
      </c>
      <c r="F2488">
        <v>65.599999999999994</v>
      </c>
      <c r="H2488" s="2">
        <f>IF(F2488-66.77&lt;=0,0,IF(F2488-66.77&lt;=1,1,2))</f>
        <v>0</v>
      </c>
      <c r="I2488">
        <v>75.3</v>
      </c>
      <c r="J2488">
        <v>57.3</v>
      </c>
      <c r="K2488">
        <v>65.599999999999994</v>
      </c>
      <c r="L2488">
        <v>54.5</v>
      </c>
      <c r="M2488">
        <v>67.8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12.8</v>
      </c>
      <c r="W2488">
        <v>176.7</v>
      </c>
      <c r="X2488">
        <v>1009.7</v>
      </c>
      <c r="Y2488">
        <v>44.2</v>
      </c>
      <c r="Z2488">
        <v>6.8</v>
      </c>
      <c r="AA2488">
        <v>0</v>
      </c>
      <c r="AB2488">
        <v>0</v>
      </c>
      <c r="AC2488">
        <v>0</v>
      </c>
      <c r="AD2488">
        <v>0</v>
      </c>
      <c r="AE2488" t="s">
        <v>7535</v>
      </c>
      <c r="AF2488" t="s">
        <v>7536</v>
      </c>
      <c r="AG2488">
        <v>0.39</v>
      </c>
      <c r="AH2488" t="s">
        <v>36</v>
      </c>
      <c r="AI2488" t="s">
        <v>174</v>
      </c>
      <c r="AJ2488" t="s">
        <v>38</v>
      </c>
    </row>
    <row r="2489" spans="1:36" x14ac:dyDescent="0.25">
      <c r="A2489" t="s">
        <v>32</v>
      </c>
      <c r="B2489" t="s">
        <v>7537</v>
      </c>
      <c r="C2489">
        <f>YEAR(B2489)</f>
        <v>2006</v>
      </c>
      <c r="D2489">
        <v>69.900000000000006</v>
      </c>
      <c r="E2489">
        <v>55.5</v>
      </c>
      <c r="F2489">
        <v>64.8</v>
      </c>
      <c r="H2489" s="2">
        <f>IF(F2489-66.77&lt;=0,0,IF(F2489-66.77&lt;=1,1,2))</f>
        <v>0</v>
      </c>
      <c r="I2489">
        <v>69.900000000000006</v>
      </c>
      <c r="J2489">
        <v>55.5</v>
      </c>
      <c r="K2489">
        <v>64.8</v>
      </c>
      <c r="L2489">
        <v>55.6</v>
      </c>
      <c r="M2489">
        <v>72.5</v>
      </c>
      <c r="O2489">
        <v>7.9000000000000001E-2</v>
      </c>
      <c r="P2489">
        <v>100</v>
      </c>
      <c r="Q2489">
        <v>4.17</v>
      </c>
      <c r="R2489" t="s">
        <v>40</v>
      </c>
      <c r="S2489">
        <v>0</v>
      </c>
      <c r="T2489">
        <v>0</v>
      </c>
      <c r="U2489">
        <v>0</v>
      </c>
      <c r="V2489">
        <v>27.5</v>
      </c>
      <c r="W2489">
        <v>296</v>
      </c>
      <c r="X2489">
        <v>1007.6</v>
      </c>
      <c r="Y2489">
        <v>80.900000000000006</v>
      </c>
      <c r="Z2489">
        <v>6.8</v>
      </c>
      <c r="AA2489">
        <v>0</v>
      </c>
      <c r="AB2489">
        <v>0</v>
      </c>
      <c r="AC2489">
        <v>0</v>
      </c>
      <c r="AD2489">
        <v>0</v>
      </c>
      <c r="AE2489" t="s">
        <v>7538</v>
      </c>
      <c r="AF2489" t="s">
        <v>7539</v>
      </c>
      <c r="AG2489">
        <v>0.43</v>
      </c>
      <c r="AH2489" t="s">
        <v>56</v>
      </c>
      <c r="AI2489" t="s">
        <v>137</v>
      </c>
      <c r="AJ2489" t="s">
        <v>40</v>
      </c>
    </row>
    <row r="2490" spans="1:36" x14ac:dyDescent="0.25">
      <c r="A2490" t="s">
        <v>32</v>
      </c>
      <c r="B2490" t="s">
        <v>7540</v>
      </c>
      <c r="C2490">
        <f>YEAR(B2490)</f>
        <v>2006</v>
      </c>
      <c r="D2490">
        <v>53.7</v>
      </c>
      <c r="E2490">
        <v>44.7</v>
      </c>
      <c r="F2490">
        <v>51</v>
      </c>
      <c r="H2490" s="2">
        <f>IF(F2490-66.77&lt;=0,0,IF(F2490-66.77&lt;=1,1,2))</f>
        <v>0</v>
      </c>
      <c r="I2490">
        <v>53.7</v>
      </c>
      <c r="J2490">
        <v>35.4</v>
      </c>
      <c r="K2490">
        <v>49.8</v>
      </c>
      <c r="L2490">
        <v>34.299999999999997</v>
      </c>
      <c r="M2490">
        <v>54.5</v>
      </c>
      <c r="O2490">
        <v>7.9000000000000001E-2</v>
      </c>
      <c r="P2490">
        <v>100</v>
      </c>
      <c r="Q2490">
        <v>4.17</v>
      </c>
      <c r="R2490" t="s">
        <v>40</v>
      </c>
      <c r="S2490">
        <v>0</v>
      </c>
      <c r="T2490">
        <v>0</v>
      </c>
      <c r="U2490">
        <v>0</v>
      </c>
      <c r="V2490">
        <v>30</v>
      </c>
      <c r="W2490">
        <v>331</v>
      </c>
      <c r="X2490">
        <v>1018.5</v>
      </c>
      <c r="Y2490">
        <v>77.8</v>
      </c>
      <c r="Z2490">
        <v>6.6</v>
      </c>
      <c r="AA2490">
        <v>0</v>
      </c>
      <c r="AB2490">
        <v>0</v>
      </c>
      <c r="AC2490">
        <v>0</v>
      </c>
      <c r="AD2490">
        <v>0</v>
      </c>
      <c r="AE2490" t="s">
        <v>7541</v>
      </c>
      <c r="AF2490" t="s">
        <v>7542</v>
      </c>
      <c r="AG2490">
        <v>0.46</v>
      </c>
      <c r="AH2490" t="s">
        <v>56</v>
      </c>
      <c r="AI2490" t="s">
        <v>137</v>
      </c>
      <c r="AJ2490" t="s">
        <v>40</v>
      </c>
    </row>
    <row r="2491" spans="1:36" x14ac:dyDescent="0.25">
      <c r="A2491" t="s">
        <v>32</v>
      </c>
      <c r="B2491" t="s">
        <v>7543</v>
      </c>
      <c r="C2491">
        <f>YEAR(B2491)</f>
        <v>2006</v>
      </c>
      <c r="D2491">
        <v>53.7</v>
      </c>
      <c r="E2491">
        <v>42.9</v>
      </c>
      <c r="F2491">
        <v>49.3</v>
      </c>
      <c r="H2491" s="2">
        <f>IF(F2491-66.77&lt;=0,0,IF(F2491-66.77&lt;=1,1,2))</f>
        <v>0</v>
      </c>
      <c r="I2491">
        <v>53.7</v>
      </c>
      <c r="J2491">
        <v>33.6</v>
      </c>
      <c r="K2491">
        <v>45.3</v>
      </c>
      <c r="L2491">
        <v>32.6</v>
      </c>
      <c r="M2491">
        <v>53.4</v>
      </c>
      <c r="O2491">
        <v>0.20100000000000001</v>
      </c>
      <c r="P2491">
        <v>100</v>
      </c>
      <c r="Q2491">
        <v>4.17</v>
      </c>
      <c r="R2491" t="s">
        <v>40</v>
      </c>
      <c r="S2491">
        <v>0</v>
      </c>
      <c r="T2491">
        <v>0</v>
      </c>
      <c r="U2491">
        <v>0</v>
      </c>
      <c r="V2491">
        <v>31.1</v>
      </c>
      <c r="W2491">
        <v>337.6</v>
      </c>
      <c r="X2491">
        <v>1024.9000000000001</v>
      </c>
      <c r="Y2491">
        <v>76.7</v>
      </c>
      <c r="Z2491">
        <v>6.8</v>
      </c>
      <c r="AA2491">
        <v>0</v>
      </c>
      <c r="AB2491">
        <v>0</v>
      </c>
      <c r="AC2491">
        <v>0</v>
      </c>
      <c r="AD2491">
        <v>0</v>
      </c>
      <c r="AE2491" t="s">
        <v>7544</v>
      </c>
      <c r="AF2491" t="s">
        <v>7545</v>
      </c>
      <c r="AG2491">
        <v>0.5</v>
      </c>
      <c r="AH2491" t="s">
        <v>56</v>
      </c>
      <c r="AI2491" t="s">
        <v>137</v>
      </c>
      <c r="AJ2491" t="s">
        <v>40</v>
      </c>
    </row>
    <row r="2492" spans="1:36" x14ac:dyDescent="0.25">
      <c r="A2492" t="s">
        <v>32</v>
      </c>
      <c r="B2492" t="s">
        <v>7546</v>
      </c>
      <c r="C2492">
        <f>YEAR(B2492)</f>
        <v>2006</v>
      </c>
      <c r="D2492">
        <v>62.7</v>
      </c>
      <c r="E2492">
        <v>41.1</v>
      </c>
      <c r="F2492">
        <v>53.6</v>
      </c>
      <c r="H2492" s="2">
        <f>IF(F2492-66.77&lt;=0,0,IF(F2492-66.77&lt;=1,1,2))</f>
        <v>0</v>
      </c>
      <c r="I2492">
        <v>62.7</v>
      </c>
      <c r="J2492">
        <v>35.4</v>
      </c>
      <c r="K2492">
        <v>52.1</v>
      </c>
      <c r="L2492">
        <v>38.299999999999997</v>
      </c>
      <c r="M2492">
        <v>57.3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19.5</v>
      </c>
      <c r="W2492">
        <v>205.8</v>
      </c>
      <c r="X2492">
        <v>1022.7</v>
      </c>
      <c r="Y2492">
        <v>40.799999999999997</v>
      </c>
      <c r="Z2492">
        <v>6.8</v>
      </c>
      <c r="AA2492">
        <v>0</v>
      </c>
      <c r="AB2492">
        <v>0</v>
      </c>
      <c r="AC2492">
        <v>0</v>
      </c>
      <c r="AD2492">
        <v>0</v>
      </c>
      <c r="AE2492" t="s">
        <v>7547</v>
      </c>
      <c r="AF2492" t="s">
        <v>7548</v>
      </c>
      <c r="AG2492">
        <v>0.53</v>
      </c>
      <c r="AH2492" t="s">
        <v>36</v>
      </c>
      <c r="AI2492" t="s">
        <v>37</v>
      </c>
      <c r="AJ2492" t="s">
        <v>38</v>
      </c>
    </row>
    <row r="2493" spans="1:36" x14ac:dyDescent="0.25">
      <c r="A2493" t="s">
        <v>32</v>
      </c>
      <c r="B2493" t="s">
        <v>7549</v>
      </c>
      <c r="C2493">
        <f>YEAR(B2493)</f>
        <v>2006</v>
      </c>
      <c r="D2493">
        <v>66.3</v>
      </c>
      <c r="E2493">
        <v>51.9</v>
      </c>
      <c r="F2493">
        <v>58</v>
      </c>
      <c r="H2493" s="2">
        <f>IF(F2493-66.77&lt;=0,0,IF(F2493-66.77&lt;=1,1,2))</f>
        <v>0</v>
      </c>
      <c r="I2493">
        <v>66.3</v>
      </c>
      <c r="J2493">
        <v>51.9</v>
      </c>
      <c r="K2493">
        <v>58</v>
      </c>
      <c r="L2493">
        <v>48.6</v>
      </c>
      <c r="M2493">
        <v>71.900000000000006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10.3</v>
      </c>
      <c r="W2493">
        <v>188.4</v>
      </c>
      <c r="X2493">
        <v>1023.5</v>
      </c>
      <c r="Y2493">
        <v>44.2</v>
      </c>
      <c r="Z2493">
        <v>6.8</v>
      </c>
      <c r="AA2493">
        <v>0</v>
      </c>
      <c r="AB2493">
        <v>0</v>
      </c>
      <c r="AC2493">
        <v>0</v>
      </c>
      <c r="AD2493">
        <v>0</v>
      </c>
      <c r="AE2493" t="s">
        <v>7550</v>
      </c>
      <c r="AF2493" t="s">
        <v>7551</v>
      </c>
      <c r="AG2493">
        <v>0.56000000000000005</v>
      </c>
      <c r="AH2493" t="s">
        <v>36</v>
      </c>
      <c r="AI2493" t="s">
        <v>37</v>
      </c>
      <c r="AJ2493" t="s">
        <v>38</v>
      </c>
    </row>
    <row r="2494" spans="1:36" x14ac:dyDescent="0.25">
      <c r="A2494" t="s">
        <v>32</v>
      </c>
      <c r="B2494" t="s">
        <v>7552</v>
      </c>
      <c r="C2494">
        <f>YEAR(B2494)</f>
        <v>2006</v>
      </c>
      <c r="D2494">
        <v>64.5</v>
      </c>
      <c r="E2494">
        <v>51.9</v>
      </c>
      <c r="F2494">
        <v>57.4</v>
      </c>
      <c r="H2494" s="2">
        <f>IF(F2494-66.77&lt;=0,0,IF(F2494-66.77&lt;=1,1,2))</f>
        <v>0</v>
      </c>
      <c r="I2494">
        <v>64.5</v>
      </c>
      <c r="J2494">
        <v>51.9</v>
      </c>
      <c r="K2494">
        <v>57.4</v>
      </c>
      <c r="L2494">
        <v>48</v>
      </c>
      <c r="M2494">
        <v>71.8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9.1999999999999993</v>
      </c>
      <c r="W2494">
        <v>179.4</v>
      </c>
      <c r="X2494">
        <v>1027.5</v>
      </c>
      <c r="Y2494">
        <v>30</v>
      </c>
      <c r="Z2494">
        <v>6.8</v>
      </c>
      <c r="AA2494">
        <v>0</v>
      </c>
      <c r="AB2494">
        <v>0</v>
      </c>
      <c r="AC2494">
        <v>0</v>
      </c>
      <c r="AD2494">
        <v>0</v>
      </c>
      <c r="AE2494" t="s">
        <v>7553</v>
      </c>
      <c r="AF2494" t="s">
        <v>7554</v>
      </c>
      <c r="AG2494">
        <v>0.59</v>
      </c>
      <c r="AH2494" t="s">
        <v>36</v>
      </c>
      <c r="AI2494" t="s">
        <v>37</v>
      </c>
      <c r="AJ2494" t="s">
        <v>38</v>
      </c>
    </row>
    <row r="2495" spans="1:36" x14ac:dyDescent="0.25">
      <c r="A2495" t="s">
        <v>32</v>
      </c>
      <c r="B2495" t="s">
        <v>7555</v>
      </c>
      <c r="C2495">
        <f>YEAR(B2495)</f>
        <v>2006</v>
      </c>
      <c r="D2495">
        <v>66.3</v>
      </c>
      <c r="E2495">
        <v>50.1</v>
      </c>
      <c r="F2495">
        <v>58.2</v>
      </c>
      <c r="H2495" s="2">
        <f>IF(F2495-66.77&lt;=0,0,IF(F2495-66.77&lt;=1,1,2))</f>
        <v>0</v>
      </c>
      <c r="I2495">
        <v>66.3</v>
      </c>
      <c r="J2495">
        <v>50.1</v>
      </c>
      <c r="K2495">
        <v>58.2</v>
      </c>
      <c r="L2495">
        <v>48.8</v>
      </c>
      <c r="M2495">
        <v>71.5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10.3</v>
      </c>
      <c r="W2495">
        <v>177.4</v>
      </c>
      <c r="X2495">
        <v>1025.0999999999999</v>
      </c>
      <c r="Y2495">
        <v>34.5</v>
      </c>
      <c r="Z2495">
        <v>6.8</v>
      </c>
      <c r="AA2495">
        <v>0</v>
      </c>
      <c r="AB2495">
        <v>0</v>
      </c>
      <c r="AC2495">
        <v>0</v>
      </c>
      <c r="AD2495">
        <v>0</v>
      </c>
      <c r="AE2495" t="s">
        <v>7556</v>
      </c>
      <c r="AF2495" t="s">
        <v>7557</v>
      </c>
      <c r="AG2495">
        <v>0.63</v>
      </c>
      <c r="AH2495" t="s">
        <v>36</v>
      </c>
      <c r="AI2495" t="s">
        <v>37</v>
      </c>
      <c r="AJ2495" t="s">
        <v>38</v>
      </c>
    </row>
    <row r="2496" spans="1:36" x14ac:dyDescent="0.25">
      <c r="A2496" t="s">
        <v>32</v>
      </c>
      <c r="B2496" t="s">
        <v>7558</v>
      </c>
      <c r="C2496">
        <f>YEAR(B2496)</f>
        <v>2006</v>
      </c>
      <c r="D2496">
        <v>68.099999999999994</v>
      </c>
      <c r="E2496">
        <v>51.9</v>
      </c>
      <c r="F2496">
        <v>59.9</v>
      </c>
      <c r="H2496" s="2">
        <f>IF(F2496-66.77&lt;=0,0,IF(F2496-66.77&lt;=1,1,2))</f>
        <v>0</v>
      </c>
      <c r="I2496">
        <v>68.099999999999994</v>
      </c>
      <c r="J2496">
        <v>51.9</v>
      </c>
      <c r="K2496">
        <v>59.9</v>
      </c>
      <c r="L2496">
        <v>51.9</v>
      </c>
      <c r="M2496">
        <v>75.900000000000006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15</v>
      </c>
      <c r="W2496">
        <v>253.8</v>
      </c>
      <c r="X2496">
        <v>1019.2</v>
      </c>
      <c r="Y2496">
        <v>37.5</v>
      </c>
      <c r="Z2496">
        <v>6.8</v>
      </c>
      <c r="AA2496">
        <v>0</v>
      </c>
      <c r="AB2496">
        <v>0</v>
      </c>
      <c r="AC2496">
        <v>0</v>
      </c>
      <c r="AD2496">
        <v>0</v>
      </c>
      <c r="AE2496" t="s">
        <v>7559</v>
      </c>
      <c r="AF2496" t="s">
        <v>7560</v>
      </c>
      <c r="AG2496">
        <v>0.66</v>
      </c>
      <c r="AH2496" t="s">
        <v>36</v>
      </c>
      <c r="AI2496" t="s">
        <v>37</v>
      </c>
      <c r="AJ2496" t="s">
        <v>38</v>
      </c>
    </row>
    <row r="2497" spans="1:36" x14ac:dyDescent="0.25">
      <c r="A2497" t="s">
        <v>32</v>
      </c>
      <c r="B2497" t="s">
        <v>7561</v>
      </c>
      <c r="C2497">
        <f>YEAR(B2497)</f>
        <v>2006</v>
      </c>
      <c r="D2497">
        <v>62.7</v>
      </c>
      <c r="E2497">
        <v>53.7</v>
      </c>
      <c r="F2497">
        <v>58</v>
      </c>
      <c r="H2497" s="2">
        <f>IF(F2497-66.77&lt;=0,0,IF(F2497-66.77&lt;=1,1,2))</f>
        <v>0</v>
      </c>
      <c r="I2497">
        <v>62.7</v>
      </c>
      <c r="J2497">
        <v>53.7</v>
      </c>
      <c r="K2497">
        <v>58</v>
      </c>
      <c r="L2497">
        <v>53.2</v>
      </c>
      <c r="M2497">
        <v>84.2</v>
      </c>
      <c r="O2497">
        <v>1.571</v>
      </c>
      <c r="P2497">
        <v>100</v>
      </c>
      <c r="Q2497">
        <v>8.33</v>
      </c>
      <c r="R2497" t="s">
        <v>40</v>
      </c>
      <c r="S2497">
        <v>0</v>
      </c>
      <c r="T2497">
        <v>0</v>
      </c>
      <c r="U2497">
        <v>0</v>
      </c>
      <c r="V2497">
        <v>25.3</v>
      </c>
      <c r="W2497">
        <v>31.1</v>
      </c>
      <c r="X2497">
        <v>1016.2</v>
      </c>
      <c r="Y2497">
        <v>86.3</v>
      </c>
      <c r="Z2497">
        <v>6.2</v>
      </c>
      <c r="AA2497">
        <v>0</v>
      </c>
      <c r="AB2497">
        <v>0</v>
      </c>
      <c r="AC2497">
        <v>0</v>
      </c>
      <c r="AD2497">
        <v>0</v>
      </c>
      <c r="AE2497" t="s">
        <v>7562</v>
      </c>
      <c r="AF2497" t="s">
        <v>7563</v>
      </c>
      <c r="AG2497">
        <v>0.69</v>
      </c>
      <c r="AH2497" t="s">
        <v>56</v>
      </c>
      <c r="AI2497" t="s">
        <v>101</v>
      </c>
      <c r="AJ2497" t="s">
        <v>40</v>
      </c>
    </row>
    <row r="2498" spans="1:36" x14ac:dyDescent="0.25">
      <c r="A2498" t="s">
        <v>32</v>
      </c>
      <c r="B2498" t="s">
        <v>7564</v>
      </c>
      <c r="C2498">
        <f>YEAR(B2498)</f>
        <v>2006</v>
      </c>
      <c r="D2498">
        <v>60.9</v>
      </c>
      <c r="E2498">
        <v>51.9</v>
      </c>
      <c r="F2498">
        <v>57.7</v>
      </c>
      <c r="H2498" s="2">
        <f>IF(F2498-66.77&lt;=0,0,IF(F2498-66.77&lt;=1,1,2))</f>
        <v>0</v>
      </c>
      <c r="I2498">
        <v>60.9</v>
      </c>
      <c r="J2498">
        <v>51.9</v>
      </c>
      <c r="K2498">
        <v>57.7</v>
      </c>
      <c r="L2498">
        <v>49</v>
      </c>
      <c r="M2498">
        <v>73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18.3</v>
      </c>
      <c r="W2498">
        <v>349.9</v>
      </c>
      <c r="X2498">
        <v>1016.2</v>
      </c>
      <c r="Y2498">
        <v>76.7</v>
      </c>
      <c r="Z2498">
        <v>6.8</v>
      </c>
      <c r="AA2498">
        <v>0</v>
      </c>
      <c r="AB2498">
        <v>0</v>
      </c>
      <c r="AC2498">
        <v>0</v>
      </c>
      <c r="AD2498">
        <v>0</v>
      </c>
      <c r="AE2498" t="s">
        <v>7565</v>
      </c>
      <c r="AF2498" t="s">
        <v>7566</v>
      </c>
      <c r="AG2498">
        <v>0.75</v>
      </c>
      <c r="AH2498" t="s">
        <v>36</v>
      </c>
      <c r="AI2498" t="s">
        <v>37</v>
      </c>
      <c r="AJ2498" t="s">
        <v>38</v>
      </c>
    </row>
    <row r="2499" spans="1:36" x14ac:dyDescent="0.25">
      <c r="A2499" t="s">
        <v>32</v>
      </c>
      <c r="B2499" t="s">
        <v>7567</v>
      </c>
      <c r="C2499">
        <f>YEAR(B2499)</f>
        <v>2006</v>
      </c>
      <c r="D2499">
        <v>69.900000000000006</v>
      </c>
      <c r="E2499">
        <v>51.9</v>
      </c>
      <c r="F2499">
        <v>61</v>
      </c>
      <c r="H2499" s="2">
        <f>IF(F2499-66.77&lt;=0,0,IF(F2499-66.77&lt;=1,1,2))</f>
        <v>0</v>
      </c>
      <c r="I2499">
        <v>69.900000000000006</v>
      </c>
      <c r="J2499">
        <v>51.9</v>
      </c>
      <c r="K2499">
        <v>61</v>
      </c>
      <c r="L2499">
        <v>49.5</v>
      </c>
      <c r="M2499">
        <v>67.2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18.3</v>
      </c>
      <c r="W2499">
        <v>175.7</v>
      </c>
      <c r="X2499">
        <v>1012.8</v>
      </c>
      <c r="Y2499">
        <v>34.5</v>
      </c>
      <c r="Z2499">
        <v>6.8</v>
      </c>
      <c r="AA2499">
        <v>0</v>
      </c>
      <c r="AB2499">
        <v>0</v>
      </c>
      <c r="AC2499">
        <v>0</v>
      </c>
      <c r="AD2499">
        <v>0</v>
      </c>
      <c r="AE2499" t="s">
        <v>7568</v>
      </c>
      <c r="AF2499" t="s">
        <v>7569</v>
      </c>
      <c r="AG2499">
        <v>0.76</v>
      </c>
      <c r="AH2499" t="s">
        <v>36</v>
      </c>
      <c r="AI2499" t="s">
        <v>37</v>
      </c>
      <c r="AJ2499" t="s">
        <v>38</v>
      </c>
    </row>
    <row r="2500" spans="1:36" x14ac:dyDescent="0.25">
      <c r="A2500" t="s">
        <v>32</v>
      </c>
      <c r="B2500" t="s">
        <v>7570</v>
      </c>
      <c r="C2500">
        <f>YEAR(B2500)</f>
        <v>2006</v>
      </c>
      <c r="D2500">
        <v>62.7</v>
      </c>
      <c r="E2500">
        <v>51.9</v>
      </c>
      <c r="F2500">
        <v>58.6</v>
      </c>
      <c r="H2500" s="2">
        <f>IF(F2500-66.77&lt;=0,0,IF(F2500-66.77&lt;=1,1,2))</f>
        <v>0</v>
      </c>
      <c r="I2500">
        <v>62.7</v>
      </c>
      <c r="J2500">
        <v>51.9</v>
      </c>
      <c r="K2500">
        <v>58.6</v>
      </c>
      <c r="L2500">
        <v>49.1</v>
      </c>
      <c r="M2500">
        <v>72</v>
      </c>
      <c r="O2500">
        <v>3.1E-2</v>
      </c>
      <c r="P2500">
        <v>100</v>
      </c>
      <c r="Q2500">
        <v>4.17</v>
      </c>
      <c r="R2500" t="s">
        <v>40</v>
      </c>
      <c r="S2500">
        <v>0</v>
      </c>
      <c r="T2500">
        <v>0</v>
      </c>
      <c r="U2500">
        <v>0</v>
      </c>
      <c r="V2500">
        <v>19.5</v>
      </c>
      <c r="W2500">
        <v>5.3</v>
      </c>
      <c r="X2500">
        <v>1017.1</v>
      </c>
      <c r="Y2500">
        <v>65.2</v>
      </c>
      <c r="Z2500">
        <v>6.7</v>
      </c>
      <c r="AA2500">
        <v>0</v>
      </c>
      <c r="AB2500">
        <v>0</v>
      </c>
      <c r="AC2500">
        <v>0</v>
      </c>
      <c r="AD2500">
        <v>0</v>
      </c>
      <c r="AE2500" t="s">
        <v>7571</v>
      </c>
      <c r="AF2500" t="s">
        <v>7572</v>
      </c>
      <c r="AG2500">
        <v>0.79</v>
      </c>
      <c r="AH2500" t="s">
        <v>56</v>
      </c>
      <c r="AI2500" t="s">
        <v>137</v>
      </c>
      <c r="AJ2500" t="s">
        <v>40</v>
      </c>
    </row>
    <row r="2501" spans="1:36" x14ac:dyDescent="0.25">
      <c r="A2501" t="s">
        <v>32</v>
      </c>
      <c r="B2501" t="s">
        <v>7573</v>
      </c>
      <c r="C2501">
        <f>YEAR(B2501)</f>
        <v>2006</v>
      </c>
      <c r="D2501">
        <v>64.5</v>
      </c>
      <c r="E2501">
        <v>48.3</v>
      </c>
      <c r="F2501">
        <v>57.2</v>
      </c>
      <c r="H2501" s="2">
        <f>IF(F2501-66.77&lt;=0,0,IF(F2501-66.77&lt;=1,1,2))</f>
        <v>0</v>
      </c>
      <c r="I2501">
        <v>64.5</v>
      </c>
      <c r="J2501">
        <v>45.7</v>
      </c>
      <c r="K2501">
        <v>57</v>
      </c>
      <c r="L2501">
        <v>48.6</v>
      </c>
      <c r="M2501">
        <v>73.8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15</v>
      </c>
      <c r="W2501">
        <v>307.3</v>
      </c>
      <c r="X2501">
        <v>1022</v>
      </c>
      <c r="Y2501">
        <v>30</v>
      </c>
      <c r="Z2501">
        <v>6.8</v>
      </c>
      <c r="AA2501">
        <v>0</v>
      </c>
      <c r="AB2501">
        <v>0</v>
      </c>
      <c r="AC2501">
        <v>0</v>
      </c>
      <c r="AD2501">
        <v>0</v>
      </c>
      <c r="AE2501" t="s">
        <v>7574</v>
      </c>
      <c r="AF2501" t="s">
        <v>7575</v>
      </c>
      <c r="AG2501">
        <v>0.82</v>
      </c>
      <c r="AH2501" t="s">
        <v>36</v>
      </c>
      <c r="AI2501" t="s">
        <v>37</v>
      </c>
      <c r="AJ2501" t="s">
        <v>38</v>
      </c>
    </row>
    <row r="2502" spans="1:36" x14ac:dyDescent="0.25">
      <c r="A2502" t="s">
        <v>32</v>
      </c>
      <c r="B2502" t="s">
        <v>7576</v>
      </c>
      <c r="C2502">
        <f>YEAR(B2502)</f>
        <v>2006</v>
      </c>
      <c r="D2502">
        <v>66.3</v>
      </c>
      <c r="E2502">
        <v>51.9</v>
      </c>
      <c r="F2502">
        <v>58.4</v>
      </c>
      <c r="H2502" s="2">
        <f>IF(F2502-66.77&lt;=0,0,IF(F2502-66.77&lt;=1,1,2))</f>
        <v>0</v>
      </c>
      <c r="I2502">
        <v>66.3</v>
      </c>
      <c r="J2502">
        <v>51.9</v>
      </c>
      <c r="K2502">
        <v>58.4</v>
      </c>
      <c r="L2502">
        <v>51</v>
      </c>
      <c r="M2502">
        <v>77.2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13.9</v>
      </c>
      <c r="W2502">
        <v>293.7</v>
      </c>
      <c r="X2502">
        <v>1023.2</v>
      </c>
      <c r="Y2502">
        <v>30</v>
      </c>
      <c r="Z2502">
        <v>6.8</v>
      </c>
      <c r="AA2502">
        <v>0</v>
      </c>
      <c r="AB2502">
        <v>0</v>
      </c>
      <c r="AC2502">
        <v>0</v>
      </c>
      <c r="AD2502">
        <v>0</v>
      </c>
      <c r="AE2502" t="s">
        <v>7577</v>
      </c>
      <c r="AF2502" t="s">
        <v>7578</v>
      </c>
      <c r="AG2502">
        <v>0.85</v>
      </c>
      <c r="AH2502" t="s">
        <v>36</v>
      </c>
      <c r="AI2502" t="s">
        <v>37</v>
      </c>
      <c r="AJ2502" t="s">
        <v>38</v>
      </c>
    </row>
    <row r="2503" spans="1:36" x14ac:dyDescent="0.25">
      <c r="A2503" t="s">
        <v>32</v>
      </c>
      <c r="B2503" t="s">
        <v>7579</v>
      </c>
      <c r="C2503">
        <f>YEAR(B2503)</f>
        <v>2006</v>
      </c>
      <c r="D2503">
        <v>66.3</v>
      </c>
      <c r="E2503">
        <v>50.1</v>
      </c>
      <c r="F2503">
        <v>57.3</v>
      </c>
      <c r="H2503" s="2">
        <f>IF(F2503-66.77&lt;=0,0,IF(F2503-66.77&lt;=1,1,2))</f>
        <v>0</v>
      </c>
      <c r="I2503">
        <v>66.3</v>
      </c>
      <c r="J2503">
        <v>50.1</v>
      </c>
      <c r="K2503">
        <v>57.3</v>
      </c>
      <c r="L2503">
        <v>48.6</v>
      </c>
      <c r="M2503">
        <v>73.7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9.1999999999999993</v>
      </c>
      <c r="W2503">
        <v>179.9</v>
      </c>
      <c r="X2503">
        <v>1021.8</v>
      </c>
      <c r="Y2503">
        <v>30</v>
      </c>
      <c r="Z2503">
        <v>6.5</v>
      </c>
      <c r="AA2503">
        <v>0</v>
      </c>
      <c r="AB2503">
        <v>0</v>
      </c>
      <c r="AC2503">
        <v>0</v>
      </c>
      <c r="AD2503">
        <v>0</v>
      </c>
      <c r="AE2503" t="s">
        <v>7580</v>
      </c>
      <c r="AF2503" t="s">
        <v>7581</v>
      </c>
      <c r="AG2503">
        <v>0.89</v>
      </c>
      <c r="AH2503" t="s">
        <v>36</v>
      </c>
      <c r="AI2503" t="s">
        <v>37</v>
      </c>
      <c r="AJ2503" t="s">
        <v>38</v>
      </c>
    </row>
    <row r="2504" spans="1:36" x14ac:dyDescent="0.25">
      <c r="A2504" t="s">
        <v>32</v>
      </c>
      <c r="B2504" t="s">
        <v>7582</v>
      </c>
      <c r="C2504">
        <f>YEAR(B2504)</f>
        <v>2006</v>
      </c>
      <c r="D2504">
        <v>66.3</v>
      </c>
      <c r="E2504">
        <v>53.7</v>
      </c>
      <c r="F2504">
        <v>58.6</v>
      </c>
      <c r="H2504" s="2">
        <f>IF(F2504-66.77&lt;=0,0,IF(F2504-66.77&lt;=1,1,2))</f>
        <v>0</v>
      </c>
      <c r="I2504">
        <v>66.3</v>
      </c>
      <c r="J2504">
        <v>53.7</v>
      </c>
      <c r="K2504">
        <v>58.6</v>
      </c>
      <c r="L2504">
        <v>53.5</v>
      </c>
      <c r="M2504">
        <v>83.7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12.8</v>
      </c>
      <c r="W2504">
        <v>262.89999999999998</v>
      </c>
      <c r="X2504">
        <v>1021</v>
      </c>
      <c r="Y2504">
        <v>30</v>
      </c>
      <c r="Z2504">
        <v>6.6</v>
      </c>
      <c r="AA2504">
        <v>0</v>
      </c>
      <c r="AB2504">
        <v>0</v>
      </c>
      <c r="AC2504">
        <v>0</v>
      </c>
      <c r="AD2504">
        <v>0</v>
      </c>
      <c r="AE2504" t="s">
        <v>7583</v>
      </c>
      <c r="AF2504" t="s">
        <v>7584</v>
      </c>
      <c r="AG2504">
        <v>0.92</v>
      </c>
      <c r="AH2504" t="s">
        <v>36</v>
      </c>
      <c r="AI2504" t="s">
        <v>37</v>
      </c>
      <c r="AJ2504" t="s">
        <v>38</v>
      </c>
    </row>
    <row r="2505" spans="1:36" x14ac:dyDescent="0.25">
      <c r="A2505" t="s">
        <v>32</v>
      </c>
      <c r="B2505" t="s">
        <v>7585</v>
      </c>
      <c r="C2505">
        <f>YEAR(B2505)</f>
        <v>2006</v>
      </c>
      <c r="D2505">
        <v>64.5</v>
      </c>
      <c r="E2505">
        <v>53.7</v>
      </c>
      <c r="F2505">
        <v>59.3</v>
      </c>
      <c r="H2505" s="2">
        <f>IF(F2505-66.77&lt;=0,0,IF(F2505-66.77&lt;=1,1,2))</f>
        <v>0</v>
      </c>
      <c r="I2505">
        <v>64.5</v>
      </c>
      <c r="J2505">
        <v>53.7</v>
      </c>
      <c r="K2505">
        <v>59.3</v>
      </c>
      <c r="L2505">
        <v>53.1</v>
      </c>
      <c r="M2505">
        <v>80.599999999999994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13.9</v>
      </c>
      <c r="W2505">
        <v>332.3</v>
      </c>
      <c r="X2505">
        <v>1021.5</v>
      </c>
      <c r="Y2505">
        <v>66.5</v>
      </c>
      <c r="Z2505">
        <v>6.8</v>
      </c>
      <c r="AA2505">
        <v>0</v>
      </c>
      <c r="AB2505">
        <v>0</v>
      </c>
      <c r="AC2505">
        <v>0</v>
      </c>
      <c r="AD2505">
        <v>0</v>
      </c>
      <c r="AE2505" t="s">
        <v>7586</v>
      </c>
      <c r="AF2505" t="s">
        <v>7587</v>
      </c>
      <c r="AG2505">
        <v>0.95</v>
      </c>
      <c r="AH2505" t="s">
        <v>36</v>
      </c>
      <c r="AI2505" t="s">
        <v>37</v>
      </c>
      <c r="AJ2505" t="s">
        <v>38</v>
      </c>
    </row>
    <row r="2506" spans="1:36" x14ac:dyDescent="0.25">
      <c r="A2506" t="s">
        <v>32</v>
      </c>
      <c r="B2506" t="s">
        <v>7588</v>
      </c>
      <c r="C2506">
        <f>YEAR(B2506)</f>
        <v>2006</v>
      </c>
      <c r="D2506">
        <v>64.5</v>
      </c>
      <c r="E2506">
        <v>53.7</v>
      </c>
      <c r="F2506">
        <v>58.4</v>
      </c>
      <c r="H2506" s="2">
        <f>IF(F2506-66.77&lt;=0,0,IF(F2506-66.77&lt;=1,1,2))</f>
        <v>0</v>
      </c>
      <c r="I2506">
        <v>64.5</v>
      </c>
      <c r="J2506">
        <v>53.7</v>
      </c>
      <c r="K2506">
        <v>58.4</v>
      </c>
      <c r="L2506">
        <v>50.9</v>
      </c>
      <c r="M2506">
        <v>77.099999999999994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11.4</v>
      </c>
      <c r="W2506">
        <v>296</v>
      </c>
      <c r="X2506">
        <v>1020.4</v>
      </c>
      <c r="Y2506">
        <v>73.3</v>
      </c>
      <c r="Z2506">
        <v>6.8</v>
      </c>
      <c r="AA2506">
        <v>0</v>
      </c>
      <c r="AB2506">
        <v>0</v>
      </c>
      <c r="AC2506">
        <v>0</v>
      </c>
      <c r="AD2506">
        <v>0</v>
      </c>
      <c r="AE2506" t="s">
        <v>7589</v>
      </c>
      <c r="AF2506" t="s">
        <v>7590</v>
      </c>
      <c r="AG2506">
        <v>0.98</v>
      </c>
      <c r="AH2506" t="s">
        <v>36</v>
      </c>
      <c r="AI2506" t="s">
        <v>37</v>
      </c>
      <c r="AJ2506" t="s">
        <v>38</v>
      </c>
    </row>
    <row r="2507" spans="1:36" x14ac:dyDescent="0.25">
      <c r="A2507" t="s">
        <v>32</v>
      </c>
      <c r="B2507" t="s">
        <v>7591</v>
      </c>
      <c r="C2507">
        <f>YEAR(B2507)</f>
        <v>2006</v>
      </c>
      <c r="D2507">
        <v>62.7</v>
      </c>
      <c r="E2507">
        <v>51.9</v>
      </c>
      <c r="F2507">
        <v>56.5</v>
      </c>
      <c r="H2507" s="2">
        <f>IF(F2507-66.77&lt;=0,0,IF(F2507-66.77&lt;=1,1,2))</f>
        <v>0</v>
      </c>
      <c r="I2507">
        <v>62.7</v>
      </c>
      <c r="J2507">
        <v>51.9</v>
      </c>
      <c r="K2507">
        <v>56.5</v>
      </c>
      <c r="L2507">
        <v>49</v>
      </c>
      <c r="M2507">
        <v>76.7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9.1999999999999993</v>
      </c>
      <c r="W2507">
        <v>154.19999999999999</v>
      </c>
      <c r="X2507">
        <v>1017.4</v>
      </c>
      <c r="Y2507">
        <v>61.8</v>
      </c>
      <c r="Z2507">
        <v>6.8</v>
      </c>
      <c r="AA2507">
        <v>0</v>
      </c>
      <c r="AB2507">
        <v>0</v>
      </c>
      <c r="AC2507">
        <v>0</v>
      </c>
      <c r="AD2507">
        <v>0</v>
      </c>
      <c r="AE2507" t="s">
        <v>7592</v>
      </c>
      <c r="AF2507" t="s">
        <v>7593</v>
      </c>
      <c r="AG2507">
        <v>0</v>
      </c>
      <c r="AH2507" t="s">
        <v>36</v>
      </c>
      <c r="AI2507" t="s">
        <v>37</v>
      </c>
      <c r="AJ2507" t="s">
        <v>38</v>
      </c>
    </row>
    <row r="2508" spans="1:36" x14ac:dyDescent="0.25">
      <c r="A2508" t="s">
        <v>32</v>
      </c>
      <c r="B2508" t="s">
        <v>7594</v>
      </c>
      <c r="C2508">
        <f>YEAR(B2508)</f>
        <v>2006</v>
      </c>
      <c r="D2508">
        <v>69.900000000000006</v>
      </c>
      <c r="E2508">
        <v>53.7</v>
      </c>
      <c r="F2508">
        <v>60.6</v>
      </c>
      <c r="H2508" s="2">
        <f>IF(F2508-66.77&lt;=0,0,IF(F2508-66.77&lt;=1,1,2))</f>
        <v>0</v>
      </c>
      <c r="I2508">
        <v>69.900000000000006</v>
      </c>
      <c r="J2508">
        <v>53.7</v>
      </c>
      <c r="K2508">
        <v>60.6</v>
      </c>
      <c r="L2508">
        <v>50.7</v>
      </c>
      <c r="M2508">
        <v>70.599999999999994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19.5</v>
      </c>
      <c r="W2508">
        <v>173.2</v>
      </c>
      <c r="X2508">
        <v>1012.7</v>
      </c>
      <c r="Y2508">
        <v>61.3</v>
      </c>
      <c r="Z2508">
        <v>6.8</v>
      </c>
      <c r="AA2508">
        <v>0</v>
      </c>
      <c r="AB2508">
        <v>0</v>
      </c>
      <c r="AC2508">
        <v>0</v>
      </c>
      <c r="AD2508">
        <v>0</v>
      </c>
      <c r="AE2508" t="s">
        <v>7595</v>
      </c>
      <c r="AF2508" t="s">
        <v>7596</v>
      </c>
      <c r="AG2508">
        <v>0.05</v>
      </c>
      <c r="AH2508" t="s">
        <v>36</v>
      </c>
      <c r="AI2508" t="s">
        <v>37</v>
      </c>
      <c r="AJ2508" t="s">
        <v>38</v>
      </c>
    </row>
    <row r="2509" spans="1:36" x14ac:dyDescent="0.25">
      <c r="A2509" t="s">
        <v>32</v>
      </c>
      <c r="B2509" t="s">
        <v>7597</v>
      </c>
      <c r="C2509">
        <f>YEAR(B2509)</f>
        <v>2006</v>
      </c>
      <c r="D2509">
        <v>69.900000000000006</v>
      </c>
      <c r="E2509">
        <v>57.3</v>
      </c>
      <c r="F2509">
        <v>64.400000000000006</v>
      </c>
      <c r="H2509" s="2">
        <f>IF(F2509-66.77&lt;=0,0,IF(F2509-66.77&lt;=1,1,2))</f>
        <v>0</v>
      </c>
      <c r="I2509">
        <v>69.900000000000006</v>
      </c>
      <c r="J2509">
        <v>57.3</v>
      </c>
      <c r="K2509">
        <v>64.400000000000006</v>
      </c>
      <c r="L2509">
        <v>52.7</v>
      </c>
      <c r="M2509">
        <v>66.900000000000006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24.2</v>
      </c>
      <c r="W2509">
        <v>177.7</v>
      </c>
      <c r="X2509">
        <v>1011.2</v>
      </c>
      <c r="Y2509">
        <v>67.099999999999994</v>
      </c>
      <c r="Z2509">
        <v>6.8</v>
      </c>
      <c r="AA2509">
        <v>0</v>
      </c>
      <c r="AB2509">
        <v>0</v>
      </c>
      <c r="AC2509">
        <v>0</v>
      </c>
      <c r="AD2509">
        <v>0</v>
      </c>
      <c r="AE2509" t="s">
        <v>7598</v>
      </c>
      <c r="AF2509" t="s">
        <v>7599</v>
      </c>
      <c r="AG2509">
        <v>0.09</v>
      </c>
      <c r="AH2509" t="s">
        <v>36</v>
      </c>
      <c r="AI2509" t="s">
        <v>37</v>
      </c>
      <c r="AJ2509" t="s">
        <v>38</v>
      </c>
    </row>
    <row r="2510" spans="1:36" x14ac:dyDescent="0.25">
      <c r="A2510" t="s">
        <v>32</v>
      </c>
      <c r="B2510" t="s">
        <v>7600</v>
      </c>
      <c r="C2510">
        <f>YEAR(B2510)</f>
        <v>2006</v>
      </c>
      <c r="D2510">
        <v>69.900000000000006</v>
      </c>
      <c r="E2510">
        <v>57.3</v>
      </c>
      <c r="F2510">
        <v>64.3</v>
      </c>
      <c r="H2510" s="2">
        <f>IF(F2510-66.77&lt;=0,0,IF(F2510-66.77&lt;=1,1,2))</f>
        <v>0</v>
      </c>
      <c r="I2510">
        <v>69.900000000000006</v>
      </c>
      <c r="J2510">
        <v>57.3</v>
      </c>
      <c r="K2510">
        <v>64.3</v>
      </c>
      <c r="L2510">
        <v>53.8</v>
      </c>
      <c r="M2510">
        <v>69.400000000000006</v>
      </c>
      <c r="O2510">
        <v>0.161</v>
      </c>
      <c r="P2510">
        <v>100</v>
      </c>
      <c r="Q2510">
        <v>4.17</v>
      </c>
      <c r="R2510" t="s">
        <v>40</v>
      </c>
      <c r="S2510">
        <v>0</v>
      </c>
      <c r="T2510">
        <v>0</v>
      </c>
      <c r="U2510">
        <v>0</v>
      </c>
      <c r="V2510">
        <v>19.5</v>
      </c>
      <c r="W2510">
        <v>171.3</v>
      </c>
      <c r="X2510">
        <v>1014.1</v>
      </c>
      <c r="Y2510">
        <v>64.2</v>
      </c>
      <c r="Z2510">
        <v>6.7</v>
      </c>
      <c r="AA2510">
        <v>0</v>
      </c>
      <c r="AB2510">
        <v>0</v>
      </c>
      <c r="AC2510">
        <v>0</v>
      </c>
      <c r="AD2510">
        <v>0</v>
      </c>
      <c r="AE2510" t="s">
        <v>7601</v>
      </c>
      <c r="AF2510" t="s">
        <v>7602</v>
      </c>
      <c r="AG2510">
        <v>0.12</v>
      </c>
      <c r="AH2510" t="s">
        <v>56</v>
      </c>
      <c r="AI2510" t="s">
        <v>61</v>
      </c>
      <c r="AJ2510" t="s">
        <v>40</v>
      </c>
    </row>
    <row r="2511" spans="1:36" x14ac:dyDescent="0.25">
      <c r="A2511" t="s">
        <v>32</v>
      </c>
      <c r="B2511" t="s">
        <v>7603</v>
      </c>
      <c r="C2511">
        <f>YEAR(B2511)</f>
        <v>2006</v>
      </c>
      <c r="D2511">
        <v>66.3</v>
      </c>
      <c r="E2511">
        <v>53.7</v>
      </c>
      <c r="F2511">
        <v>59.2</v>
      </c>
      <c r="H2511" s="2">
        <f>IF(F2511-66.77&lt;=0,0,IF(F2511-66.77&lt;=1,1,2))</f>
        <v>0</v>
      </c>
      <c r="I2511">
        <v>66.3</v>
      </c>
      <c r="J2511">
        <v>53.7</v>
      </c>
      <c r="K2511">
        <v>59.2</v>
      </c>
      <c r="L2511">
        <v>55.1</v>
      </c>
      <c r="M2511">
        <v>86.6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9.1999999999999993</v>
      </c>
      <c r="W2511">
        <v>181.3</v>
      </c>
      <c r="X2511">
        <v>1020.2</v>
      </c>
      <c r="Y2511">
        <v>36.1</v>
      </c>
      <c r="Z2511">
        <v>6.8</v>
      </c>
      <c r="AA2511">
        <v>0</v>
      </c>
      <c r="AB2511">
        <v>0</v>
      </c>
      <c r="AC2511">
        <v>0</v>
      </c>
      <c r="AD2511">
        <v>0</v>
      </c>
      <c r="AE2511" t="s">
        <v>7604</v>
      </c>
      <c r="AF2511" t="s">
        <v>7605</v>
      </c>
      <c r="AG2511">
        <v>0.16</v>
      </c>
      <c r="AH2511" t="s">
        <v>36</v>
      </c>
      <c r="AI2511" t="s">
        <v>174</v>
      </c>
      <c r="AJ2511" t="s">
        <v>38</v>
      </c>
    </row>
    <row r="2512" spans="1:36" x14ac:dyDescent="0.25">
      <c r="A2512" t="s">
        <v>32</v>
      </c>
      <c r="B2512" t="s">
        <v>7606</v>
      </c>
      <c r="C2512">
        <f>YEAR(B2512)</f>
        <v>2006</v>
      </c>
      <c r="D2512">
        <v>64.5</v>
      </c>
      <c r="E2512">
        <v>53.7</v>
      </c>
      <c r="F2512">
        <v>58</v>
      </c>
      <c r="H2512" s="2">
        <f>IF(F2512-66.77&lt;=0,0,IF(F2512-66.77&lt;=1,1,2))</f>
        <v>0</v>
      </c>
      <c r="I2512">
        <v>64.5</v>
      </c>
      <c r="J2512">
        <v>53.7</v>
      </c>
      <c r="K2512">
        <v>58</v>
      </c>
      <c r="L2512">
        <v>55.3</v>
      </c>
      <c r="M2512">
        <v>91.1</v>
      </c>
      <c r="O2512">
        <v>0.02</v>
      </c>
      <c r="P2512">
        <v>100</v>
      </c>
      <c r="Q2512">
        <v>4.17</v>
      </c>
      <c r="R2512" t="s">
        <v>40</v>
      </c>
      <c r="S2512">
        <v>0</v>
      </c>
      <c r="T2512">
        <v>0</v>
      </c>
      <c r="U2512">
        <v>0</v>
      </c>
      <c r="V2512">
        <v>9.1999999999999993</v>
      </c>
      <c r="W2512">
        <v>183.1</v>
      </c>
      <c r="X2512">
        <v>1021.9</v>
      </c>
      <c r="Y2512">
        <v>49.1</v>
      </c>
      <c r="Z2512">
        <v>6.8</v>
      </c>
      <c r="AA2512">
        <v>0</v>
      </c>
      <c r="AB2512">
        <v>0</v>
      </c>
      <c r="AC2512">
        <v>0</v>
      </c>
      <c r="AD2512">
        <v>0</v>
      </c>
      <c r="AE2512" t="s">
        <v>7607</v>
      </c>
      <c r="AF2512" t="s">
        <v>7608</v>
      </c>
      <c r="AG2512">
        <v>0.19</v>
      </c>
      <c r="AH2512" t="s">
        <v>56</v>
      </c>
      <c r="AI2512" t="s">
        <v>65</v>
      </c>
      <c r="AJ2512" t="s">
        <v>40</v>
      </c>
    </row>
    <row r="2513" spans="1:36" x14ac:dyDescent="0.25">
      <c r="A2513" t="s">
        <v>32</v>
      </c>
      <c r="B2513" t="s">
        <v>7609</v>
      </c>
      <c r="C2513">
        <f>YEAR(B2513)</f>
        <v>2006</v>
      </c>
      <c r="D2513">
        <v>64.5</v>
      </c>
      <c r="E2513">
        <v>53.7</v>
      </c>
      <c r="F2513">
        <v>59.3</v>
      </c>
      <c r="H2513" s="2">
        <f>IF(F2513-66.77&lt;=0,0,IF(F2513-66.77&lt;=1,1,2))</f>
        <v>0</v>
      </c>
      <c r="I2513">
        <v>64.5</v>
      </c>
      <c r="J2513">
        <v>53.7</v>
      </c>
      <c r="K2513">
        <v>59.3</v>
      </c>
      <c r="L2513">
        <v>53.6</v>
      </c>
      <c r="M2513">
        <v>82.1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16.100000000000001</v>
      </c>
      <c r="W2513">
        <v>334.3</v>
      </c>
      <c r="X2513">
        <v>1022.8</v>
      </c>
      <c r="Y2513">
        <v>58.3</v>
      </c>
      <c r="Z2513">
        <v>6.7</v>
      </c>
      <c r="AA2513">
        <v>0</v>
      </c>
      <c r="AB2513">
        <v>0</v>
      </c>
      <c r="AC2513">
        <v>0</v>
      </c>
      <c r="AD2513">
        <v>0</v>
      </c>
      <c r="AE2513" t="s">
        <v>7610</v>
      </c>
      <c r="AF2513" t="s">
        <v>7611</v>
      </c>
      <c r="AG2513">
        <v>0.23</v>
      </c>
      <c r="AH2513" t="s">
        <v>36</v>
      </c>
      <c r="AI2513" t="s">
        <v>37</v>
      </c>
      <c r="AJ2513" t="s">
        <v>38</v>
      </c>
    </row>
    <row r="2514" spans="1:36" x14ac:dyDescent="0.25">
      <c r="A2514" t="s">
        <v>32</v>
      </c>
      <c r="B2514" t="s">
        <v>7612</v>
      </c>
      <c r="C2514">
        <f>YEAR(B2514)</f>
        <v>2006</v>
      </c>
      <c r="D2514">
        <v>64.5</v>
      </c>
      <c r="E2514">
        <v>51.9</v>
      </c>
      <c r="F2514">
        <v>57.1</v>
      </c>
      <c r="H2514" s="2">
        <f>IF(F2514-66.77&lt;=0,0,IF(F2514-66.77&lt;=1,1,2))</f>
        <v>0</v>
      </c>
      <c r="I2514">
        <v>64.5</v>
      </c>
      <c r="J2514">
        <v>51.9</v>
      </c>
      <c r="K2514">
        <v>57.1</v>
      </c>
      <c r="L2514">
        <v>51.2</v>
      </c>
      <c r="M2514">
        <v>81.099999999999994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6.9</v>
      </c>
      <c r="W2514">
        <v>244.8</v>
      </c>
      <c r="X2514">
        <v>1021.8</v>
      </c>
      <c r="Y2514">
        <v>53.5</v>
      </c>
      <c r="Z2514">
        <v>6.8</v>
      </c>
      <c r="AA2514">
        <v>0</v>
      </c>
      <c r="AB2514">
        <v>0</v>
      </c>
      <c r="AC2514">
        <v>0</v>
      </c>
      <c r="AD2514">
        <v>0</v>
      </c>
      <c r="AE2514" t="s">
        <v>7613</v>
      </c>
      <c r="AF2514" t="s">
        <v>7614</v>
      </c>
      <c r="AG2514">
        <v>0.25</v>
      </c>
      <c r="AH2514" t="s">
        <v>36</v>
      </c>
      <c r="AI2514" t="s">
        <v>37</v>
      </c>
      <c r="AJ2514" t="s">
        <v>38</v>
      </c>
    </row>
    <row r="2515" spans="1:36" x14ac:dyDescent="0.25">
      <c r="A2515" t="s">
        <v>32</v>
      </c>
      <c r="B2515" t="s">
        <v>7615</v>
      </c>
      <c r="C2515">
        <f>YEAR(B2515)</f>
        <v>2006</v>
      </c>
      <c r="D2515">
        <v>62.7</v>
      </c>
      <c r="E2515">
        <v>53.7</v>
      </c>
      <c r="F2515">
        <v>57.9</v>
      </c>
      <c r="H2515" s="2">
        <f>IF(F2515-66.77&lt;=0,0,IF(F2515-66.77&lt;=1,1,2))</f>
        <v>0</v>
      </c>
      <c r="I2515">
        <v>62.7</v>
      </c>
      <c r="J2515">
        <v>53.7</v>
      </c>
      <c r="K2515">
        <v>57.9</v>
      </c>
      <c r="L2515">
        <v>50.9</v>
      </c>
      <c r="M2515">
        <v>77.8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11.4</v>
      </c>
      <c r="W2515">
        <v>13</v>
      </c>
      <c r="X2515">
        <v>1020.1</v>
      </c>
      <c r="Y2515">
        <v>90</v>
      </c>
      <c r="Z2515">
        <v>6.8</v>
      </c>
      <c r="AA2515">
        <v>0</v>
      </c>
      <c r="AB2515">
        <v>0</v>
      </c>
      <c r="AC2515">
        <v>0</v>
      </c>
      <c r="AD2515">
        <v>0</v>
      </c>
      <c r="AE2515" t="s">
        <v>7616</v>
      </c>
      <c r="AF2515" t="s">
        <v>7617</v>
      </c>
      <c r="AG2515">
        <v>0.3</v>
      </c>
      <c r="AH2515" t="s">
        <v>36</v>
      </c>
      <c r="AI2515" t="s">
        <v>37</v>
      </c>
      <c r="AJ2515" t="s">
        <v>38</v>
      </c>
    </row>
    <row r="2516" spans="1:36" x14ac:dyDescent="0.25">
      <c r="A2516" t="s">
        <v>32</v>
      </c>
      <c r="B2516" t="s">
        <v>7618</v>
      </c>
      <c r="C2516">
        <f>YEAR(B2516)</f>
        <v>2006</v>
      </c>
      <c r="D2516">
        <v>60.9</v>
      </c>
      <c r="E2516">
        <v>59.1</v>
      </c>
      <c r="F2516">
        <v>59.6</v>
      </c>
      <c r="H2516" s="2">
        <f>IF(F2516-66.77&lt;=0,0,IF(F2516-66.77&lt;=1,1,2))</f>
        <v>0</v>
      </c>
      <c r="I2516">
        <v>60.9</v>
      </c>
      <c r="J2516">
        <v>59.1</v>
      </c>
      <c r="K2516">
        <v>59.6</v>
      </c>
      <c r="L2516">
        <v>50.3</v>
      </c>
      <c r="M2516">
        <v>71.2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18.3</v>
      </c>
      <c r="W2516">
        <v>351</v>
      </c>
      <c r="X2516">
        <v>1021.9</v>
      </c>
      <c r="Y2516">
        <v>81.7</v>
      </c>
      <c r="Z2516">
        <v>6.8</v>
      </c>
      <c r="AA2516">
        <v>0</v>
      </c>
      <c r="AB2516">
        <v>0</v>
      </c>
      <c r="AC2516">
        <v>0</v>
      </c>
      <c r="AD2516">
        <v>0</v>
      </c>
      <c r="AE2516" t="s">
        <v>7619</v>
      </c>
      <c r="AF2516" t="s">
        <v>7620</v>
      </c>
      <c r="AG2516">
        <v>0.34</v>
      </c>
      <c r="AH2516" t="s">
        <v>36</v>
      </c>
      <c r="AI2516" t="s">
        <v>37</v>
      </c>
      <c r="AJ2516" t="s">
        <v>38</v>
      </c>
    </row>
    <row r="2517" spans="1:36" x14ac:dyDescent="0.25">
      <c r="A2517" t="s">
        <v>32</v>
      </c>
      <c r="B2517" t="s">
        <v>7621</v>
      </c>
      <c r="C2517">
        <f>YEAR(B2517)</f>
        <v>2006</v>
      </c>
      <c r="D2517">
        <v>62.7</v>
      </c>
      <c r="E2517">
        <v>57.3</v>
      </c>
      <c r="F2517">
        <v>59.4</v>
      </c>
      <c r="G2517" s="2">
        <f>AVERAGE(F2517:F2606)</f>
        <v>54.810000000000009</v>
      </c>
      <c r="H2517" s="2">
        <f>IF(F2517-54.81&lt;=0,0,IF(F2517-54.81&lt;=1,1,2))</f>
        <v>2</v>
      </c>
      <c r="I2517">
        <v>62.7</v>
      </c>
      <c r="J2517">
        <v>57.3</v>
      </c>
      <c r="K2517">
        <v>59.4</v>
      </c>
      <c r="L2517">
        <v>48.9</v>
      </c>
      <c r="M2517">
        <v>68.3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19.5</v>
      </c>
      <c r="W2517">
        <v>340.4</v>
      </c>
      <c r="X2517">
        <v>1027.5</v>
      </c>
      <c r="Y2517">
        <v>70</v>
      </c>
      <c r="Z2517">
        <v>6.8</v>
      </c>
      <c r="AA2517">
        <v>0</v>
      </c>
      <c r="AB2517">
        <v>0</v>
      </c>
      <c r="AC2517">
        <v>0</v>
      </c>
      <c r="AD2517">
        <v>0</v>
      </c>
      <c r="AE2517" t="s">
        <v>7622</v>
      </c>
      <c r="AF2517" t="s">
        <v>7623</v>
      </c>
      <c r="AG2517">
        <v>0.37</v>
      </c>
      <c r="AH2517" t="s">
        <v>36</v>
      </c>
      <c r="AI2517" t="s">
        <v>37</v>
      </c>
      <c r="AJ2517" t="s">
        <v>38</v>
      </c>
    </row>
    <row r="2518" spans="1:36" x14ac:dyDescent="0.25">
      <c r="A2518" t="s">
        <v>32</v>
      </c>
      <c r="B2518" t="s">
        <v>7624</v>
      </c>
      <c r="C2518">
        <f>YEAR(B2518)</f>
        <v>2006</v>
      </c>
      <c r="D2518">
        <v>60.9</v>
      </c>
      <c r="E2518">
        <v>55.5</v>
      </c>
      <c r="F2518">
        <v>58.3</v>
      </c>
      <c r="H2518" s="2">
        <f>IF(F2518-54.81&lt;=0,0,IF(F2518-54.81&lt;=1,1,2))</f>
        <v>2</v>
      </c>
      <c r="I2518">
        <v>60.9</v>
      </c>
      <c r="J2518">
        <v>55.5</v>
      </c>
      <c r="K2518">
        <v>58.3</v>
      </c>
      <c r="L2518">
        <v>44.6</v>
      </c>
      <c r="M2518">
        <v>60.6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15</v>
      </c>
      <c r="W2518">
        <v>339.2</v>
      </c>
      <c r="X2518">
        <v>1026.5999999999999</v>
      </c>
      <c r="Y2518">
        <v>66.7</v>
      </c>
      <c r="Z2518">
        <v>6.8</v>
      </c>
      <c r="AA2518">
        <v>0</v>
      </c>
      <c r="AB2518">
        <v>0</v>
      </c>
      <c r="AC2518">
        <v>0</v>
      </c>
      <c r="AD2518">
        <v>0</v>
      </c>
      <c r="AE2518" t="s">
        <v>7625</v>
      </c>
      <c r="AF2518" t="s">
        <v>7626</v>
      </c>
      <c r="AG2518">
        <v>0.41</v>
      </c>
      <c r="AH2518" t="s">
        <v>36</v>
      </c>
      <c r="AI2518" t="s">
        <v>37</v>
      </c>
      <c r="AJ2518" t="s">
        <v>38</v>
      </c>
    </row>
    <row r="2519" spans="1:36" x14ac:dyDescent="0.25">
      <c r="A2519" t="s">
        <v>32</v>
      </c>
      <c r="B2519" t="s">
        <v>7627</v>
      </c>
      <c r="C2519">
        <f>YEAR(B2519)</f>
        <v>2006</v>
      </c>
      <c r="D2519">
        <v>59.1</v>
      </c>
      <c r="E2519">
        <v>53.7</v>
      </c>
      <c r="F2519">
        <v>56.6</v>
      </c>
      <c r="H2519" s="2">
        <f>IF(F2519-54.81&lt;=0,0,IF(F2519-54.81&lt;=1,1,2))</f>
        <v>2</v>
      </c>
      <c r="I2519">
        <v>59.1</v>
      </c>
      <c r="J2519">
        <v>53.7</v>
      </c>
      <c r="K2519">
        <v>56.6</v>
      </c>
      <c r="L2519">
        <v>47.3</v>
      </c>
      <c r="M2519">
        <v>71.3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10.3</v>
      </c>
      <c r="W2519">
        <v>27.6</v>
      </c>
      <c r="X2519">
        <v>1022.4</v>
      </c>
      <c r="Y2519">
        <v>88.3</v>
      </c>
      <c r="Z2519">
        <v>6.8</v>
      </c>
      <c r="AA2519">
        <v>0</v>
      </c>
      <c r="AB2519">
        <v>0</v>
      </c>
      <c r="AC2519">
        <v>0</v>
      </c>
      <c r="AD2519">
        <v>0</v>
      </c>
      <c r="AE2519" t="s">
        <v>7628</v>
      </c>
      <c r="AF2519" t="s">
        <v>7629</v>
      </c>
      <c r="AG2519">
        <v>0.44</v>
      </c>
      <c r="AH2519" t="s">
        <v>36</v>
      </c>
      <c r="AI2519" t="s">
        <v>37</v>
      </c>
      <c r="AJ2519" t="s">
        <v>38</v>
      </c>
    </row>
    <row r="2520" spans="1:36" x14ac:dyDescent="0.25">
      <c r="A2520" t="s">
        <v>32</v>
      </c>
      <c r="B2520" t="s">
        <v>7630</v>
      </c>
      <c r="C2520">
        <f>YEAR(B2520)</f>
        <v>2006</v>
      </c>
      <c r="D2520">
        <v>62.7</v>
      </c>
      <c r="E2520">
        <v>48.3</v>
      </c>
      <c r="F2520">
        <v>54.2</v>
      </c>
      <c r="H2520" s="2">
        <f>IF(F2520-54.81&lt;=0,0,IF(F2520-54.81&lt;=1,1,2))</f>
        <v>0</v>
      </c>
      <c r="I2520">
        <v>62.7</v>
      </c>
      <c r="J2520">
        <v>45.2</v>
      </c>
      <c r="K2520">
        <v>54</v>
      </c>
      <c r="L2520">
        <v>47.4</v>
      </c>
      <c r="M2520">
        <v>78.2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10.3</v>
      </c>
      <c r="W2520">
        <v>183</v>
      </c>
      <c r="X2520">
        <v>1019.5</v>
      </c>
      <c r="Y2520">
        <v>57</v>
      </c>
      <c r="Z2520">
        <v>6.8</v>
      </c>
      <c r="AA2520">
        <v>0</v>
      </c>
      <c r="AB2520">
        <v>0</v>
      </c>
      <c r="AC2520">
        <v>0</v>
      </c>
      <c r="AD2520">
        <v>0</v>
      </c>
      <c r="AE2520" t="s">
        <v>7631</v>
      </c>
      <c r="AF2520" t="s">
        <v>7632</v>
      </c>
      <c r="AG2520">
        <v>0.48</v>
      </c>
      <c r="AH2520" t="s">
        <v>36</v>
      </c>
      <c r="AI2520" t="s">
        <v>37</v>
      </c>
      <c r="AJ2520" t="s">
        <v>38</v>
      </c>
    </row>
    <row r="2521" spans="1:36" x14ac:dyDescent="0.25">
      <c r="A2521" t="s">
        <v>32</v>
      </c>
      <c r="B2521" t="s">
        <v>7633</v>
      </c>
      <c r="C2521">
        <f>YEAR(B2521)</f>
        <v>2006</v>
      </c>
      <c r="D2521">
        <v>64.5</v>
      </c>
      <c r="E2521">
        <v>50.1</v>
      </c>
      <c r="F2521">
        <v>57.1</v>
      </c>
      <c r="H2521" s="2">
        <f>IF(F2521-54.81&lt;=0,0,IF(F2521-54.81&lt;=1,1,2))</f>
        <v>2</v>
      </c>
      <c r="I2521">
        <v>64.5</v>
      </c>
      <c r="J2521">
        <v>50.1</v>
      </c>
      <c r="K2521">
        <v>57.1</v>
      </c>
      <c r="L2521">
        <v>50.8</v>
      </c>
      <c r="M2521">
        <v>79.8</v>
      </c>
      <c r="O2521">
        <v>0.42899999999999999</v>
      </c>
      <c r="P2521">
        <v>100</v>
      </c>
      <c r="Q2521">
        <v>4.17</v>
      </c>
      <c r="R2521" t="s">
        <v>40</v>
      </c>
      <c r="S2521">
        <v>0</v>
      </c>
      <c r="T2521">
        <v>0</v>
      </c>
      <c r="U2521">
        <v>0</v>
      </c>
      <c r="V2521">
        <v>8.1</v>
      </c>
      <c r="W2521">
        <v>221.7</v>
      </c>
      <c r="X2521">
        <v>1017.2</v>
      </c>
      <c r="Y2521">
        <v>56.4</v>
      </c>
      <c r="Z2521">
        <v>6.4</v>
      </c>
      <c r="AA2521">
        <v>0</v>
      </c>
      <c r="AB2521">
        <v>0</v>
      </c>
      <c r="AC2521">
        <v>0</v>
      </c>
      <c r="AD2521">
        <v>0</v>
      </c>
      <c r="AE2521" t="s">
        <v>7634</v>
      </c>
      <c r="AF2521" t="s">
        <v>7635</v>
      </c>
      <c r="AG2521">
        <v>0.5</v>
      </c>
      <c r="AH2521" t="s">
        <v>56</v>
      </c>
      <c r="AI2521" t="s">
        <v>65</v>
      </c>
      <c r="AJ2521" t="s">
        <v>40</v>
      </c>
    </row>
    <row r="2522" spans="1:36" x14ac:dyDescent="0.25">
      <c r="A2522" t="s">
        <v>32</v>
      </c>
      <c r="B2522" t="s">
        <v>7636</v>
      </c>
      <c r="C2522">
        <f>YEAR(B2522)</f>
        <v>2006</v>
      </c>
      <c r="D2522">
        <v>60.9</v>
      </c>
      <c r="E2522">
        <v>50.1</v>
      </c>
      <c r="F2522">
        <v>54.8</v>
      </c>
      <c r="H2522" s="2">
        <f>IF(F2522-54.81&lt;=0,0,IF(F2522-54.81&lt;=1,1,2))</f>
        <v>0</v>
      </c>
      <c r="I2522">
        <v>60.9</v>
      </c>
      <c r="J2522">
        <v>50.1</v>
      </c>
      <c r="K2522">
        <v>54.8</v>
      </c>
      <c r="L2522">
        <v>49</v>
      </c>
      <c r="M2522">
        <v>81.3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6.9</v>
      </c>
      <c r="W2522">
        <v>200</v>
      </c>
      <c r="X2522">
        <v>1018.2</v>
      </c>
      <c r="Y2522">
        <v>51</v>
      </c>
      <c r="Z2522">
        <v>6.8</v>
      </c>
      <c r="AA2522">
        <v>0</v>
      </c>
      <c r="AB2522">
        <v>0</v>
      </c>
      <c r="AC2522">
        <v>0</v>
      </c>
      <c r="AD2522">
        <v>0</v>
      </c>
      <c r="AE2522" t="s">
        <v>7637</v>
      </c>
      <c r="AF2522" t="s">
        <v>7638</v>
      </c>
      <c r="AG2522">
        <v>0.54</v>
      </c>
      <c r="AH2522" t="s">
        <v>36</v>
      </c>
      <c r="AI2522" t="s">
        <v>37</v>
      </c>
      <c r="AJ2522" t="s">
        <v>38</v>
      </c>
    </row>
    <row r="2523" spans="1:36" x14ac:dyDescent="0.25">
      <c r="A2523" t="s">
        <v>32</v>
      </c>
      <c r="B2523" t="s">
        <v>7639</v>
      </c>
      <c r="C2523">
        <f>YEAR(B2523)</f>
        <v>2006</v>
      </c>
      <c r="D2523">
        <v>62.7</v>
      </c>
      <c r="E2523">
        <v>48.3</v>
      </c>
      <c r="F2523">
        <v>54</v>
      </c>
      <c r="H2523" s="2">
        <f>IF(F2523-54.81&lt;=0,0,IF(F2523-54.81&lt;=1,1,2))</f>
        <v>0</v>
      </c>
      <c r="I2523">
        <v>62.7</v>
      </c>
      <c r="J2523">
        <v>44.2</v>
      </c>
      <c r="K2523">
        <v>53.8</v>
      </c>
      <c r="L2523">
        <v>47.7</v>
      </c>
      <c r="M2523">
        <v>79.7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10.3</v>
      </c>
      <c r="W2523">
        <v>166.7</v>
      </c>
      <c r="X2523">
        <v>1019.4</v>
      </c>
      <c r="Y2523">
        <v>35.200000000000003</v>
      </c>
      <c r="Z2523">
        <v>6.8</v>
      </c>
      <c r="AA2523">
        <v>0</v>
      </c>
      <c r="AB2523">
        <v>0</v>
      </c>
      <c r="AC2523">
        <v>0</v>
      </c>
      <c r="AD2523">
        <v>0</v>
      </c>
      <c r="AE2523" t="s">
        <v>7640</v>
      </c>
      <c r="AF2523" t="s">
        <v>7641</v>
      </c>
      <c r="AG2523">
        <v>0.57999999999999996</v>
      </c>
      <c r="AH2523" t="s">
        <v>36</v>
      </c>
      <c r="AI2523" t="s">
        <v>37</v>
      </c>
      <c r="AJ2523" t="s">
        <v>38</v>
      </c>
    </row>
    <row r="2524" spans="1:36" x14ac:dyDescent="0.25">
      <c r="A2524" t="s">
        <v>32</v>
      </c>
      <c r="B2524" t="s">
        <v>7642</v>
      </c>
      <c r="C2524">
        <f>YEAR(B2524)</f>
        <v>2006</v>
      </c>
      <c r="D2524">
        <v>62.7</v>
      </c>
      <c r="E2524">
        <v>48.3</v>
      </c>
      <c r="F2524">
        <v>55.6</v>
      </c>
      <c r="H2524" s="2">
        <f>IF(F2524-54.81&lt;=0,0,IF(F2524-54.81&lt;=1,1,2))</f>
        <v>1</v>
      </c>
      <c r="I2524">
        <v>62.7</v>
      </c>
      <c r="J2524">
        <v>45.2</v>
      </c>
      <c r="K2524">
        <v>55.2</v>
      </c>
      <c r="L2524">
        <v>50.5</v>
      </c>
      <c r="M2524">
        <v>83.4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8.1</v>
      </c>
      <c r="W2524">
        <v>166.1</v>
      </c>
      <c r="X2524">
        <v>1020.4</v>
      </c>
      <c r="Y2524">
        <v>60.4</v>
      </c>
      <c r="Z2524">
        <v>6.7</v>
      </c>
      <c r="AA2524">
        <v>0</v>
      </c>
      <c r="AB2524">
        <v>0</v>
      </c>
      <c r="AC2524">
        <v>0</v>
      </c>
      <c r="AD2524">
        <v>0</v>
      </c>
      <c r="AE2524" t="s">
        <v>7643</v>
      </c>
      <c r="AF2524" t="s">
        <v>7644</v>
      </c>
      <c r="AG2524">
        <v>0.61</v>
      </c>
      <c r="AH2524" t="s">
        <v>36</v>
      </c>
      <c r="AI2524" t="s">
        <v>37</v>
      </c>
      <c r="AJ2524" t="s">
        <v>38</v>
      </c>
    </row>
    <row r="2525" spans="1:36" x14ac:dyDescent="0.25">
      <c r="A2525" t="s">
        <v>32</v>
      </c>
      <c r="B2525" t="s">
        <v>7645</v>
      </c>
      <c r="C2525">
        <f>YEAR(B2525)</f>
        <v>2006</v>
      </c>
      <c r="D2525">
        <v>64.5</v>
      </c>
      <c r="E2525">
        <v>53.7</v>
      </c>
      <c r="F2525">
        <v>56.9</v>
      </c>
      <c r="H2525" s="2">
        <f>IF(F2525-54.81&lt;=0,0,IF(F2525-54.81&lt;=1,1,2))</f>
        <v>2</v>
      </c>
      <c r="I2525">
        <v>64.5</v>
      </c>
      <c r="J2525">
        <v>53.7</v>
      </c>
      <c r="K2525">
        <v>56.9</v>
      </c>
      <c r="L2525">
        <v>50.7</v>
      </c>
      <c r="M2525">
        <v>80.099999999999994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8.1</v>
      </c>
      <c r="W2525">
        <v>177.9</v>
      </c>
      <c r="X2525">
        <v>1021.1</v>
      </c>
      <c r="Y2525">
        <v>69.099999999999994</v>
      </c>
      <c r="Z2525">
        <v>6.8</v>
      </c>
      <c r="AA2525">
        <v>0</v>
      </c>
      <c r="AB2525">
        <v>0</v>
      </c>
      <c r="AC2525">
        <v>0</v>
      </c>
      <c r="AD2525">
        <v>0</v>
      </c>
      <c r="AE2525" t="s">
        <v>7646</v>
      </c>
      <c r="AF2525" t="s">
        <v>7647</v>
      </c>
      <c r="AG2525">
        <v>0.64</v>
      </c>
      <c r="AH2525" t="s">
        <v>36</v>
      </c>
      <c r="AI2525" t="s">
        <v>37</v>
      </c>
      <c r="AJ2525" t="s">
        <v>38</v>
      </c>
    </row>
    <row r="2526" spans="1:36" x14ac:dyDescent="0.25">
      <c r="A2526" t="s">
        <v>32</v>
      </c>
      <c r="B2526" t="s">
        <v>7648</v>
      </c>
      <c r="C2526">
        <f>YEAR(B2526)</f>
        <v>2006</v>
      </c>
      <c r="D2526">
        <v>64.5</v>
      </c>
      <c r="E2526">
        <v>50.1</v>
      </c>
      <c r="F2526">
        <v>56.8</v>
      </c>
      <c r="H2526" s="2">
        <f>IF(F2526-54.81&lt;=0,0,IF(F2526-54.81&lt;=1,1,2))</f>
        <v>2</v>
      </c>
      <c r="I2526">
        <v>64.5</v>
      </c>
      <c r="J2526">
        <v>50.1</v>
      </c>
      <c r="K2526">
        <v>56.8</v>
      </c>
      <c r="L2526">
        <v>51.3</v>
      </c>
      <c r="M2526">
        <v>82.5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9.1999999999999993</v>
      </c>
      <c r="W2526">
        <v>182</v>
      </c>
      <c r="X2526">
        <v>1026.7</v>
      </c>
      <c r="Y2526">
        <v>30</v>
      </c>
      <c r="Z2526">
        <v>6.8</v>
      </c>
      <c r="AA2526">
        <v>0</v>
      </c>
      <c r="AB2526">
        <v>0</v>
      </c>
      <c r="AC2526">
        <v>0</v>
      </c>
      <c r="AD2526">
        <v>0</v>
      </c>
      <c r="AE2526" t="s">
        <v>7649</v>
      </c>
      <c r="AF2526" t="s">
        <v>7650</v>
      </c>
      <c r="AG2526">
        <v>0.67</v>
      </c>
      <c r="AH2526" t="s">
        <v>36</v>
      </c>
      <c r="AI2526" t="s">
        <v>37</v>
      </c>
      <c r="AJ2526" t="s">
        <v>38</v>
      </c>
    </row>
    <row r="2527" spans="1:36" x14ac:dyDescent="0.25">
      <c r="A2527" t="s">
        <v>32</v>
      </c>
      <c r="B2527" t="s">
        <v>7651</v>
      </c>
      <c r="C2527">
        <f>YEAR(B2527)</f>
        <v>2006</v>
      </c>
      <c r="D2527">
        <v>64.5</v>
      </c>
      <c r="E2527">
        <v>51.9</v>
      </c>
      <c r="F2527">
        <v>58.4</v>
      </c>
      <c r="H2527" s="2">
        <f>IF(F2527-54.81&lt;=0,0,IF(F2527-54.81&lt;=1,1,2))</f>
        <v>2</v>
      </c>
      <c r="I2527">
        <v>64.5</v>
      </c>
      <c r="J2527">
        <v>51.9</v>
      </c>
      <c r="K2527">
        <v>58.4</v>
      </c>
      <c r="L2527">
        <v>51.5</v>
      </c>
      <c r="M2527">
        <v>78.400000000000006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16.100000000000001</v>
      </c>
      <c r="W2527">
        <v>246.5</v>
      </c>
      <c r="X2527">
        <v>1026.5</v>
      </c>
      <c r="Y2527">
        <v>58.7</v>
      </c>
      <c r="Z2527">
        <v>6.8</v>
      </c>
      <c r="AA2527">
        <v>0</v>
      </c>
      <c r="AB2527">
        <v>0</v>
      </c>
      <c r="AC2527">
        <v>0</v>
      </c>
      <c r="AD2527">
        <v>0</v>
      </c>
      <c r="AE2527" t="s">
        <v>7652</v>
      </c>
      <c r="AF2527" t="s">
        <v>7653</v>
      </c>
      <c r="AG2527">
        <v>0.71</v>
      </c>
      <c r="AH2527" t="s">
        <v>36</v>
      </c>
      <c r="AI2527" t="s">
        <v>37</v>
      </c>
      <c r="AJ2527" t="s">
        <v>38</v>
      </c>
    </row>
    <row r="2528" spans="1:36" x14ac:dyDescent="0.25">
      <c r="A2528" t="s">
        <v>32</v>
      </c>
      <c r="B2528" t="s">
        <v>7654</v>
      </c>
      <c r="C2528">
        <f>YEAR(B2528)</f>
        <v>2006</v>
      </c>
      <c r="D2528">
        <v>62.7</v>
      </c>
      <c r="E2528">
        <v>53.7</v>
      </c>
      <c r="F2528">
        <v>57.1</v>
      </c>
      <c r="H2528" s="2">
        <f>IF(F2528-54.81&lt;=0,0,IF(F2528-54.81&lt;=1,1,2))</f>
        <v>2</v>
      </c>
      <c r="I2528">
        <v>62.7</v>
      </c>
      <c r="J2528">
        <v>53.7</v>
      </c>
      <c r="K2528">
        <v>57.1</v>
      </c>
      <c r="L2528">
        <v>50.8</v>
      </c>
      <c r="M2528">
        <v>79.900000000000006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8.1</v>
      </c>
      <c r="W2528">
        <v>182.1</v>
      </c>
      <c r="X2528">
        <v>1018.2</v>
      </c>
      <c r="Y2528">
        <v>80.400000000000006</v>
      </c>
      <c r="Z2528">
        <v>6.8</v>
      </c>
      <c r="AA2528">
        <v>0</v>
      </c>
      <c r="AB2528">
        <v>0</v>
      </c>
      <c r="AC2528">
        <v>0</v>
      </c>
      <c r="AD2528">
        <v>0</v>
      </c>
      <c r="AE2528" t="s">
        <v>7655</v>
      </c>
      <c r="AF2528" t="s">
        <v>7656</v>
      </c>
      <c r="AG2528">
        <v>0.75</v>
      </c>
      <c r="AH2528" t="s">
        <v>36</v>
      </c>
      <c r="AI2528" t="s">
        <v>37</v>
      </c>
      <c r="AJ2528" t="s">
        <v>38</v>
      </c>
    </row>
    <row r="2529" spans="1:36" x14ac:dyDescent="0.25">
      <c r="A2529" t="s">
        <v>32</v>
      </c>
      <c r="B2529" t="s">
        <v>7657</v>
      </c>
      <c r="C2529">
        <f>YEAR(B2529)</f>
        <v>2006</v>
      </c>
      <c r="D2529">
        <v>62.7</v>
      </c>
      <c r="E2529">
        <v>53.7</v>
      </c>
      <c r="F2529">
        <v>58.7</v>
      </c>
      <c r="H2529" s="2">
        <f>IF(F2529-54.81&lt;=0,0,IF(F2529-54.81&lt;=1,1,2))</f>
        <v>2</v>
      </c>
      <c r="I2529">
        <v>62.7</v>
      </c>
      <c r="J2529">
        <v>53.7</v>
      </c>
      <c r="K2529">
        <v>58.7</v>
      </c>
      <c r="L2529">
        <v>52.7</v>
      </c>
      <c r="M2529">
        <v>81.2</v>
      </c>
      <c r="O2529">
        <v>0.02</v>
      </c>
      <c r="P2529">
        <v>100</v>
      </c>
      <c r="Q2529">
        <v>4.17</v>
      </c>
      <c r="R2529" t="s">
        <v>40</v>
      </c>
      <c r="S2529">
        <v>0</v>
      </c>
      <c r="T2529">
        <v>0</v>
      </c>
      <c r="U2529">
        <v>0</v>
      </c>
      <c r="V2529">
        <v>19.5</v>
      </c>
      <c r="W2529">
        <v>12.1</v>
      </c>
      <c r="X2529">
        <v>1022.9</v>
      </c>
      <c r="Y2529">
        <v>81.7</v>
      </c>
      <c r="Z2529">
        <v>6.8</v>
      </c>
      <c r="AA2529">
        <v>0</v>
      </c>
      <c r="AB2529">
        <v>0</v>
      </c>
      <c r="AC2529">
        <v>0</v>
      </c>
      <c r="AD2529">
        <v>0</v>
      </c>
      <c r="AE2529" t="s">
        <v>7658</v>
      </c>
      <c r="AF2529" t="s">
        <v>7659</v>
      </c>
      <c r="AG2529">
        <v>0.77</v>
      </c>
      <c r="AH2529" t="s">
        <v>56</v>
      </c>
      <c r="AI2529" t="s">
        <v>137</v>
      </c>
      <c r="AJ2529" t="s">
        <v>40</v>
      </c>
    </row>
    <row r="2530" spans="1:36" x14ac:dyDescent="0.25">
      <c r="A2530" t="s">
        <v>32</v>
      </c>
      <c r="B2530" t="s">
        <v>7660</v>
      </c>
      <c r="C2530">
        <f>YEAR(B2530)</f>
        <v>2006</v>
      </c>
      <c r="D2530">
        <v>59.1</v>
      </c>
      <c r="E2530">
        <v>57.3</v>
      </c>
      <c r="F2530">
        <v>58.7</v>
      </c>
      <c r="H2530" s="2">
        <f>IF(F2530-54.81&lt;=0,0,IF(F2530-54.81&lt;=1,1,2))</f>
        <v>2</v>
      </c>
      <c r="I2530">
        <v>59.1</v>
      </c>
      <c r="J2530">
        <v>57.3</v>
      </c>
      <c r="K2530">
        <v>58.7</v>
      </c>
      <c r="L2530">
        <v>49</v>
      </c>
      <c r="M2530">
        <v>70.099999999999994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15</v>
      </c>
      <c r="W2530">
        <v>355.5</v>
      </c>
      <c r="X2530">
        <v>1028.5</v>
      </c>
      <c r="Y2530">
        <v>88.3</v>
      </c>
      <c r="Z2530">
        <v>6.8</v>
      </c>
      <c r="AA2530">
        <v>0</v>
      </c>
      <c r="AB2530">
        <v>0</v>
      </c>
      <c r="AC2530">
        <v>0</v>
      </c>
      <c r="AD2530">
        <v>0</v>
      </c>
      <c r="AE2530" t="s">
        <v>7661</v>
      </c>
      <c r="AF2530" t="s">
        <v>7662</v>
      </c>
      <c r="AG2530">
        <v>0.8</v>
      </c>
      <c r="AH2530" t="s">
        <v>36</v>
      </c>
      <c r="AI2530" t="s">
        <v>37</v>
      </c>
      <c r="AJ2530" t="s">
        <v>38</v>
      </c>
    </row>
    <row r="2531" spans="1:36" x14ac:dyDescent="0.25">
      <c r="A2531" t="s">
        <v>32</v>
      </c>
      <c r="B2531" t="s">
        <v>7663</v>
      </c>
      <c r="C2531">
        <f>YEAR(B2531)</f>
        <v>2006</v>
      </c>
      <c r="D2531">
        <v>60.9</v>
      </c>
      <c r="E2531">
        <v>57.3</v>
      </c>
      <c r="F2531">
        <v>58.3</v>
      </c>
      <c r="H2531" s="2">
        <f>IF(F2531-54.81&lt;=0,0,IF(F2531-54.81&lt;=1,1,2))</f>
        <v>2</v>
      </c>
      <c r="I2531">
        <v>60.9</v>
      </c>
      <c r="J2531">
        <v>57.3</v>
      </c>
      <c r="K2531">
        <v>58.3</v>
      </c>
      <c r="L2531">
        <v>47.3</v>
      </c>
      <c r="M2531">
        <v>67.099999999999994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19.5</v>
      </c>
      <c r="W2531">
        <v>331.4</v>
      </c>
      <c r="X2531">
        <v>1029.8</v>
      </c>
      <c r="Y2531">
        <v>63.3</v>
      </c>
      <c r="Z2531">
        <v>6.8</v>
      </c>
      <c r="AA2531">
        <v>0</v>
      </c>
      <c r="AB2531">
        <v>0</v>
      </c>
      <c r="AC2531">
        <v>0</v>
      </c>
      <c r="AD2531">
        <v>0</v>
      </c>
      <c r="AE2531" t="s">
        <v>7664</v>
      </c>
      <c r="AF2531" t="s">
        <v>7665</v>
      </c>
      <c r="AG2531">
        <v>0.83</v>
      </c>
      <c r="AH2531" t="s">
        <v>36</v>
      </c>
      <c r="AI2531" t="s">
        <v>37</v>
      </c>
      <c r="AJ2531" t="s">
        <v>38</v>
      </c>
    </row>
    <row r="2532" spans="1:36" x14ac:dyDescent="0.25">
      <c r="A2532" t="s">
        <v>32</v>
      </c>
      <c r="B2532" t="s">
        <v>7666</v>
      </c>
      <c r="C2532">
        <f>YEAR(B2532)</f>
        <v>2006</v>
      </c>
      <c r="D2532">
        <v>62.7</v>
      </c>
      <c r="E2532">
        <v>51.9</v>
      </c>
      <c r="F2532">
        <v>56.6</v>
      </c>
      <c r="H2532" s="2">
        <f>IF(F2532-54.81&lt;=0,0,IF(F2532-54.81&lt;=1,1,2))</f>
        <v>2</v>
      </c>
      <c r="I2532">
        <v>62.7</v>
      </c>
      <c r="J2532">
        <v>51.9</v>
      </c>
      <c r="K2532">
        <v>56.6</v>
      </c>
      <c r="L2532">
        <v>50</v>
      </c>
      <c r="M2532">
        <v>78.900000000000006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11.4</v>
      </c>
      <c r="W2532">
        <v>204.7</v>
      </c>
      <c r="X2532">
        <v>1030.5999999999999</v>
      </c>
      <c r="Y2532">
        <v>39.1</v>
      </c>
      <c r="Z2532">
        <v>6.8</v>
      </c>
      <c r="AA2532">
        <v>0</v>
      </c>
      <c r="AB2532">
        <v>0</v>
      </c>
      <c r="AC2532">
        <v>0</v>
      </c>
      <c r="AD2532">
        <v>0</v>
      </c>
      <c r="AE2532" t="s">
        <v>7667</v>
      </c>
      <c r="AF2532" t="s">
        <v>7668</v>
      </c>
      <c r="AG2532">
        <v>0.87</v>
      </c>
      <c r="AH2532" t="s">
        <v>36</v>
      </c>
      <c r="AI2532" t="s">
        <v>37</v>
      </c>
      <c r="AJ2532" t="s">
        <v>38</v>
      </c>
    </row>
    <row r="2533" spans="1:36" x14ac:dyDescent="0.25">
      <c r="A2533" t="s">
        <v>32</v>
      </c>
      <c r="B2533" t="s">
        <v>7669</v>
      </c>
      <c r="C2533">
        <f>YEAR(B2533)</f>
        <v>2006</v>
      </c>
      <c r="D2533">
        <v>64.5</v>
      </c>
      <c r="E2533">
        <v>48.3</v>
      </c>
      <c r="F2533">
        <v>54</v>
      </c>
      <c r="H2533" s="2">
        <f>IF(F2533-54.81&lt;=0,0,IF(F2533-54.81&lt;=1,1,2))</f>
        <v>0</v>
      </c>
      <c r="I2533">
        <v>64.5</v>
      </c>
      <c r="J2533">
        <v>44.7</v>
      </c>
      <c r="K2533">
        <v>53.3</v>
      </c>
      <c r="L2533">
        <v>47.2</v>
      </c>
      <c r="M2533">
        <v>78.599999999999994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12.8</v>
      </c>
      <c r="W2533">
        <v>183.3</v>
      </c>
      <c r="X2533">
        <v>1027.9000000000001</v>
      </c>
      <c r="Y2533">
        <v>37.299999999999997</v>
      </c>
      <c r="Z2533">
        <v>6.8</v>
      </c>
      <c r="AA2533">
        <v>0</v>
      </c>
      <c r="AB2533">
        <v>0</v>
      </c>
      <c r="AC2533">
        <v>0</v>
      </c>
      <c r="AD2533">
        <v>0</v>
      </c>
      <c r="AE2533" t="s">
        <v>7670</v>
      </c>
      <c r="AF2533" t="s">
        <v>7671</v>
      </c>
      <c r="AG2533">
        <v>0.9</v>
      </c>
      <c r="AH2533" t="s">
        <v>36</v>
      </c>
      <c r="AI2533" t="s">
        <v>37</v>
      </c>
      <c r="AJ2533" t="s">
        <v>38</v>
      </c>
    </row>
    <row r="2534" spans="1:36" x14ac:dyDescent="0.25">
      <c r="A2534" t="s">
        <v>32</v>
      </c>
      <c r="B2534" t="s">
        <v>7672</v>
      </c>
      <c r="C2534">
        <f>YEAR(B2534)</f>
        <v>2006</v>
      </c>
      <c r="D2534">
        <v>66.3</v>
      </c>
      <c r="E2534">
        <v>50.1</v>
      </c>
      <c r="F2534">
        <v>56.5</v>
      </c>
      <c r="H2534" s="2">
        <f>IF(F2534-54.81&lt;=0,0,IF(F2534-54.81&lt;=1,1,2))</f>
        <v>2</v>
      </c>
      <c r="I2534">
        <v>66.3</v>
      </c>
      <c r="J2534">
        <v>50.1</v>
      </c>
      <c r="K2534">
        <v>56.5</v>
      </c>
      <c r="L2534">
        <v>46.2</v>
      </c>
      <c r="M2534">
        <v>69.2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17.2</v>
      </c>
      <c r="W2534">
        <v>176.9</v>
      </c>
      <c r="X2534">
        <v>1021.3</v>
      </c>
      <c r="Y2534">
        <v>55</v>
      </c>
      <c r="Z2534">
        <v>6.8</v>
      </c>
      <c r="AA2534">
        <v>0</v>
      </c>
      <c r="AB2534">
        <v>0</v>
      </c>
      <c r="AC2534">
        <v>0</v>
      </c>
      <c r="AD2534">
        <v>0</v>
      </c>
      <c r="AE2534" t="s">
        <v>7673</v>
      </c>
      <c r="AF2534" t="s">
        <v>7674</v>
      </c>
      <c r="AG2534">
        <v>0.93</v>
      </c>
      <c r="AH2534" t="s">
        <v>36</v>
      </c>
      <c r="AI2534" t="s">
        <v>37</v>
      </c>
      <c r="AJ2534" t="s">
        <v>38</v>
      </c>
    </row>
    <row r="2535" spans="1:36" x14ac:dyDescent="0.25">
      <c r="A2535" t="s">
        <v>32</v>
      </c>
      <c r="B2535" t="s">
        <v>7675</v>
      </c>
      <c r="C2535">
        <f>YEAR(B2535)</f>
        <v>2006</v>
      </c>
      <c r="D2535">
        <v>69.900000000000006</v>
      </c>
      <c r="E2535">
        <v>51.9</v>
      </c>
      <c r="F2535">
        <v>58.5</v>
      </c>
      <c r="H2535" s="2">
        <f>IF(F2535-54.81&lt;=0,0,IF(F2535-54.81&lt;=1,1,2))</f>
        <v>2</v>
      </c>
      <c r="I2535">
        <v>69.900000000000006</v>
      </c>
      <c r="J2535">
        <v>51.9</v>
      </c>
      <c r="K2535">
        <v>58.5</v>
      </c>
      <c r="L2535">
        <v>50.1</v>
      </c>
      <c r="M2535">
        <v>74.8</v>
      </c>
      <c r="O2535">
        <v>5.8999999999999997E-2</v>
      </c>
      <c r="P2535">
        <v>100</v>
      </c>
      <c r="Q2535">
        <v>4.17</v>
      </c>
      <c r="R2535" t="s">
        <v>40</v>
      </c>
      <c r="S2535">
        <v>0</v>
      </c>
      <c r="T2535">
        <v>0</v>
      </c>
      <c r="U2535">
        <v>0</v>
      </c>
      <c r="V2535">
        <v>13.9</v>
      </c>
      <c r="W2535">
        <v>187.6</v>
      </c>
      <c r="X2535">
        <v>1017.8</v>
      </c>
      <c r="Y2535">
        <v>54.5</v>
      </c>
      <c r="Z2535">
        <v>6.8</v>
      </c>
      <c r="AA2535">
        <v>0</v>
      </c>
      <c r="AB2535">
        <v>0</v>
      </c>
      <c r="AC2535">
        <v>0</v>
      </c>
      <c r="AD2535">
        <v>0</v>
      </c>
      <c r="AE2535" t="s">
        <v>7676</v>
      </c>
      <c r="AF2535" t="s">
        <v>7677</v>
      </c>
      <c r="AG2535">
        <v>0.96</v>
      </c>
      <c r="AH2535" t="s">
        <v>56</v>
      </c>
      <c r="AI2535" t="s">
        <v>2069</v>
      </c>
      <c r="AJ2535" t="s">
        <v>40</v>
      </c>
    </row>
    <row r="2536" spans="1:36" x14ac:dyDescent="0.25">
      <c r="A2536" t="s">
        <v>32</v>
      </c>
      <c r="B2536" t="s">
        <v>7678</v>
      </c>
      <c r="C2536">
        <f>YEAR(B2536)</f>
        <v>2006</v>
      </c>
      <c r="D2536">
        <v>68.099999999999994</v>
      </c>
      <c r="E2536">
        <v>53.7</v>
      </c>
      <c r="F2536">
        <v>59.2</v>
      </c>
      <c r="H2536" s="2">
        <f>IF(F2536-54.81&lt;=0,0,IF(F2536-54.81&lt;=1,1,2))</f>
        <v>2</v>
      </c>
      <c r="I2536">
        <v>68.099999999999994</v>
      </c>
      <c r="J2536">
        <v>53.7</v>
      </c>
      <c r="K2536">
        <v>59.2</v>
      </c>
      <c r="L2536">
        <v>51.2</v>
      </c>
      <c r="M2536">
        <v>75.599999999999994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13.9</v>
      </c>
      <c r="W2536">
        <v>199.8</v>
      </c>
      <c r="X2536">
        <v>1020.4</v>
      </c>
      <c r="Y2536">
        <v>57.5</v>
      </c>
      <c r="Z2536">
        <v>6.8</v>
      </c>
      <c r="AA2536">
        <v>0</v>
      </c>
      <c r="AB2536">
        <v>0</v>
      </c>
      <c r="AC2536">
        <v>0</v>
      </c>
      <c r="AD2536">
        <v>0</v>
      </c>
      <c r="AE2536" t="s">
        <v>7679</v>
      </c>
      <c r="AF2536" t="s">
        <v>7680</v>
      </c>
      <c r="AG2536">
        <v>0</v>
      </c>
      <c r="AH2536" t="s">
        <v>36</v>
      </c>
      <c r="AI2536" t="s">
        <v>37</v>
      </c>
      <c r="AJ2536" t="s">
        <v>38</v>
      </c>
    </row>
    <row r="2537" spans="1:36" x14ac:dyDescent="0.25">
      <c r="A2537" t="s">
        <v>32</v>
      </c>
      <c r="B2537" t="s">
        <v>7681</v>
      </c>
      <c r="C2537">
        <f>YEAR(B2537)</f>
        <v>2006</v>
      </c>
      <c r="D2537">
        <v>60.9</v>
      </c>
      <c r="E2537">
        <v>51.9</v>
      </c>
      <c r="F2537">
        <v>56.6</v>
      </c>
      <c r="H2537" s="2">
        <f>IF(F2537-54.81&lt;=0,0,IF(F2537-54.81&lt;=1,1,2))</f>
        <v>2</v>
      </c>
      <c r="I2537">
        <v>60.9</v>
      </c>
      <c r="J2537">
        <v>51.9</v>
      </c>
      <c r="K2537">
        <v>56.6</v>
      </c>
      <c r="L2537">
        <v>49.4</v>
      </c>
      <c r="M2537">
        <v>77.099999999999994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13.9</v>
      </c>
      <c r="W2537">
        <v>29.7</v>
      </c>
      <c r="X2537">
        <v>1023.2</v>
      </c>
      <c r="Y2537">
        <v>67.5</v>
      </c>
      <c r="Z2537">
        <v>6.8</v>
      </c>
      <c r="AA2537">
        <v>0</v>
      </c>
      <c r="AB2537">
        <v>0</v>
      </c>
      <c r="AC2537">
        <v>0</v>
      </c>
      <c r="AD2537">
        <v>0</v>
      </c>
      <c r="AE2537" t="s">
        <v>7682</v>
      </c>
      <c r="AF2537" t="s">
        <v>7683</v>
      </c>
      <c r="AG2537">
        <v>0.03</v>
      </c>
      <c r="AH2537" t="s">
        <v>36</v>
      </c>
      <c r="AI2537" t="s">
        <v>37</v>
      </c>
      <c r="AJ2537" t="s">
        <v>38</v>
      </c>
    </row>
    <row r="2538" spans="1:36" x14ac:dyDescent="0.25">
      <c r="A2538" t="s">
        <v>32</v>
      </c>
      <c r="B2538" t="s">
        <v>7684</v>
      </c>
      <c r="C2538">
        <f>YEAR(B2538)</f>
        <v>2006</v>
      </c>
      <c r="D2538">
        <v>57.3</v>
      </c>
      <c r="E2538">
        <v>55.5</v>
      </c>
      <c r="F2538">
        <v>55.6</v>
      </c>
      <c r="H2538" s="2">
        <f>IF(F2538-54.81&lt;=0,0,IF(F2538-54.81&lt;=1,1,2))</f>
        <v>1</v>
      </c>
      <c r="I2538">
        <v>57.3</v>
      </c>
      <c r="J2538">
        <v>55.5</v>
      </c>
      <c r="K2538">
        <v>55.6</v>
      </c>
      <c r="L2538">
        <v>44.4</v>
      </c>
      <c r="M2538">
        <v>66.2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20.8</v>
      </c>
      <c r="W2538">
        <v>357.2</v>
      </c>
      <c r="X2538">
        <v>1025.2</v>
      </c>
      <c r="Y2538">
        <v>90</v>
      </c>
      <c r="Z2538">
        <v>6.8</v>
      </c>
      <c r="AA2538">
        <v>0</v>
      </c>
      <c r="AB2538">
        <v>0</v>
      </c>
      <c r="AC2538">
        <v>0</v>
      </c>
      <c r="AD2538">
        <v>0</v>
      </c>
      <c r="AE2538" t="s">
        <v>7685</v>
      </c>
      <c r="AF2538" t="s">
        <v>7686</v>
      </c>
      <c r="AG2538">
        <v>7.0000000000000007E-2</v>
      </c>
      <c r="AH2538" t="s">
        <v>36</v>
      </c>
      <c r="AI2538" t="s">
        <v>37</v>
      </c>
      <c r="AJ2538" t="s">
        <v>38</v>
      </c>
    </row>
    <row r="2539" spans="1:36" x14ac:dyDescent="0.25">
      <c r="A2539" t="s">
        <v>32</v>
      </c>
      <c r="B2539" t="s">
        <v>7687</v>
      </c>
      <c r="C2539">
        <f>YEAR(B2539)</f>
        <v>2006</v>
      </c>
      <c r="D2539">
        <v>53.7</v>
      </c>
      <c r="E2539">
        <v>51.9</v>
      </c>
      <c r="F2539">
        <v>53.3</v>
      </c>
      <c r="H2539" s="2">
        <f>IF(F2539-54.81&lt;=0,0,IF(F2539-54.81&lt;=1,1,2))</f>
        <v>0</v>
      </c>
      <c r="I2539">
        <v>53.7</v>
      </c>
      <c r="J2539">
        <v>51.9</v>
      </c>
      <c r="K2539">
        <v>53.3</v>
      </c>
      <c r="L2539">
        <v>38.700000000000003</v>
      </c>
      <c r="M2539">
        <v>57.8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23</v>
      </c>
      <c r="W2539">
        <v>348.3</v>
      </c>
      <c r="X2539">
        <v>1028.5999999999999</v>
      </c>
      <c r="Y2539">
        <v>90</v>
      </c>
      <c r="Z2539">
        <v>6.8</v>
      </c>
      <c r="AA2539">
        <v>0</v>
      </c>
      <c r="AB2539">
        <v>0</v>
      </c>
      <c r="AC2539">
        <v>0</v>
      </c>
      <c r="AD2539">
        <v>0</v>
      </c>
      <c r="AE2539" t="s">
        <v>7688</v>
      </c>
      <c r="AF2539" t="s">
        <v>7689</v>
      </c>
      <c r="AG2539">
        <v>0.1</v>
      </c>
      <c r="AH2539" t="s">
        <v>36</v>
      </c>
      <c r="AI2539" t="s">
        <v>37</v>
      </c>
      <c r="AJ2539" t="s">
        <v>38</v>
      </c>
    </row>
    <row r="2540" spans="1:36" x14ac:dyDescent="0.25">
      <c r="A2540" t="s">
        <v>32</v>
      </c>
      <c r="B2540" t="s">
        <v>7690</v>
      </c>
      <c r="C2540">
        <f>YEAR(B2540)</f>
        <v>2006</v>
      </c>
      <c r="D2540">
        <v>55.5</v>
      </c>
      <c r="E2540">
        <v>53.7</v>
      </c>
      <c r="F2540">
        <v>54.2</v>
      </c>
      <c r="H2540" s="2">
        <f>IF(F2540-54.81&lt;=0,0,IF(F2540-54.81&lt;=1,1,2))</f>
        <v>0</v>
      </c>
      <c r="I2540">
        <v>55.5</v>
      </c>
      <c r="J2540">
        <v>53.7</v>
      </c>
      <c r="K2540">
        <v>54.2</v>
      </c>
      <c r="L2540">
        <v>40.9</v>
      </c>
      <c r="M2540">
        <v>61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17.2</v>
      </c>
      <c r="W2540">
        <v>344.5</v>
      </c>
      <c r="X2540">
        <v>1026.9000000000001</v>
      </c>
      <c r="Y2540">
        <v>90</v>
      </c>
      <c r="Z2540">
        <v>6.8</v>
      </c>
      <c r="AA2540">
        <v>0</v>
      </c>
      <c r="AB2540">
        <v>0</v>
      </c>
      <c r="AC2540">
        <v>0</v>
      </c>
      <c r="AD2540">
        <v>0</v>
      </c>
      <c r="AE2540" t="s">
        <v>7691</v>
      </c>
      <c r="AF2540" t="s">
        <v>7692</v>
      </c>
      <c r="AG2540">
        <v>0.14000000000000001</v>
      </c>
      <c r="AH2540" t="s">
        <v>36</v>
      </c>
      <c r="AI2540" t="s">
        <v>37</v>
      </c>
      <c r="AJ2540" t="s">
        <v>38</v>
      </c>
    </row>
    <row r="2541" spans="1:36" x14ac:dyDescent="0.25">
      <c r="A2541" t="s">
        <v>32</v>
      </c>
      <c r="B2541" t="s">
        <v>7693</v>
      </c>
      <c r="C2541">
        <f>YEAR(B2541)</f>
        <v>2006</v>
      </c>
      <c r="D2541">
        <v>57.3</v>
      </c>
      <c r="E2541">
        <v>50.1</v>
      </c>
      <c r="F2541">
        <v>53.8</v>
      </c>
      <c r="H2541" s="2">
        <f>IF(F2541-54.81&lt;=0,0,IF(F2541-54.81&lt;=1,1,2))</f>
        <v>0</v>
      </c>
      <c r="I2541">
        <v>57.3</v>
      </c>
      <c r="J2541">
        <v>50.1</v>
      </c>
      <c r="K2541">
        <v>53.8</v>
      </c>
      <c r="L2541">
        <v>43.1</v>
      </c>
      <c r="M2541">
        <v>67.5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11.4</v>
      </c>
      <c r="W2541">
        <v>4.4000000000000004</v>
      </c>
      <c r="X2541">
        <v>1019.2</v>
      </c>
      <c r="Y2541">
        <v>90</v>
      </c>
      <c r="Z2541">
        <v>6.8</v>
      </c>
      <c r="AA2541">
        <v>0</v>
      </c>
      <c r="AB2541">
        <v>0</v>
      </c>
      <c r="AC2541">
        <v>0</v>
      </c>
      <c r="AD2541">
        <v>0</v>
      </c>
      <c r="AE2541" t="s">
        <v>7694</v>
      </c>
      <c r="AF2541" t="s">
        <v>7695</v>
      </c>
      <c r="AG2541">
        <v>0.17</v>
      </c>
      <c r="AH2541" t="s">
        <v>36</v>
      </c>
      <c r="AI2541" t="s">
        <v>37</v>
      </c>
      <c r="AJ2541" t="s">
        <v>38</v>
      </c>
    </row>
    <row r="2542" spans="1:36" x14ac:dyDescent="0.25">
      <c r="A2542" t="s">
        <v>32</v>
      </c>
      <c r="B2542" t="s">
        <v>7696</v>
      </c>
      <c r="C2542">
        <f>YEAR(B2542)</f>
        <v>2006</v>
      </c>
      <c r="D2542">
        <v>53.7</v>
      </c>
      <c r="E2542">
        <v>46.5</v>
      </c>
      <c r="F2542">
        <v>51.7</v>
      </c>
      <c r="H2542" s="2">
        <f>IF(F2542-54.81&lt;=0,0,IF(F2542-54.81&lt;=1,1,2))</f>
        <v>0</v>
      </c>
      <c r="I2542">
        <v>53.7</v>
      </c>
      <c r="J2542">
        <v>38.799999999999997</v>
      </c>
      <c r="K2542">
        <v>51.4</v>
      </c>
      <c r="L2542">
        <v>36.799999999999997</v>
      </c>
      <c r="M2542">
        <v>57.1</v>
      </c>
      <c r="O2542">
        <v>1.2E-2</v>
      </c>
      <c r="P2542">
        <v>100</v>
      </c>
      <c r="Q2542">
        <v>4.17</v>
      </c>
      <c r="R2542" t="s">
        <v>40</v>
      </c>
      <c r="S2542">
        <v>0</v>
      </c>
      <c r="T2542">
        <v>0</v>
      </c>
      <c r="U2542">
        <v>0</v>
      </c>
      <c r="V2542">
        <v>31.1</v>
      </c>
      <c r="W2542">
        <v>4.7</v>
      </c>
      <c r="X2542">
        <v>1020.6</v>
      </c>
      <c r="Y2542">
        <v>90.4</v>
      </c>
      <c r="Z2542">
        <v>6.8</v>
      </c>
      <c r="AA2542">
        <v>0</v>
      </c>
      <c r="AB2542">
        <v>0</v>
      </c>
      <c r="AC2542">
        <v>0</v>
      </c>
      <c r="AD2542">
        <v>0</v>
      </c>
      <c r="AE2542" t="s">
        <v>7697</v>
      </c>
      <c r="AF2542" t="s">
        <v>7698</v>
      </c>
      <c r="AG2542">
        <v>0.21</v>
      </c>
      <c r="AH2542" t="s">
        <v>43</v>
      </c>
      <c r="AI2542" t="s">
        <v>3291</v>
      </c>
      <c r="AJ2542" t="s">
        <v>40</v>
      </c>
    </row>
    <row r="2543" spans="1:36" x14ac:dyDescent="0.25">
      <c r="A2543" t="s">
        <v>32</v>
      </c>
      <c r="B2543" t="s">
        <v>7699</v>
      </c>
      <c r="C2543">
        <f>YEAR(B2543)</f>
        <v>2006</v>
      </c>
      <c r="D2543">
        <v>46.5</v>
      </c>
      <c r="E2543">
        <v>44.7</v>
      </c>
      <c r="F2543">
        <v>46</v>
      </c>
      <c r="H2543" s="2">
        <f>IF(F2543-54.81&lt;=0,0,IF(F2543-54.81&lt;=1,1,2))</f>
        <v>0</v>
      </c>
      <c r="I2543">
        <v>40.5</v>
      </c>
      <c r="J2543">
        <v>34</v>
      </c>
      <c r="K2543">
        <v>37.5</v>
      </c>
      <c r="L2543">
        <v>26</v>
      </c>
      <c r="M2543">
        <v>45.4</v>
      </c>
      <c r="O2543">
        <v>1.2E-2</v>
      </c>
      <c r="P2543">
        <v>100</v>
      </c>
      <c r="Q2543">
        <v>4.17</v>
      </c>
      <c r="R2543" t="s">
        <v>40</v>
      </c>
      <c r="S2543">
        <v>0</v>
      </c>
      <c r="T2543">
        <v>0</v>
      </c>
      <c r="U2543">
        <v>0</v>
      </c>
      <c r="V2543">
        <v>35.6</v>
      </c>
      <c r="W2543">
        <v>350.6</v>
      </c>
      <c r="X2543">
        <v>1029.2</v>
      </c>
      <c r="Y2543">
        <v>89.2</v>
      </c>
      <c r="Z2543">
        <v>6.8</v>
      </c>
      <c r="AA2543">
        <v>0</v>
      </c>
      <c r="AB2543">
        <v>0</v>
      </c>
      <c r="AC2543">
        <v>0</v>
      </c>
      <c r="AD2543">
        <v>0</v>
      </c>
      <c r="AE2543" t="s">
        <v>7700</v>
      </c>
      <c r="AF2543" t="s">
        <v>7701</v>
      </c>
      <c r="AG2543">
        <v>0.25</v>
      </c>
      <c r="AH2543" t="s">
        <v>56</v>
      </c>
      <c r="AI2543" t="s">
        <v>78</v>
      </c>
      <c r="AJ2543" t="s">
        <v>40</v>
      </c>
    </row>
    <row r="2544" spans="1:36" x14ac:dyDescent="0.25">
      <c r="A2544" t="s">
        <v>32</v>
      </c>
      <c r="B2544" t="s">
        <v>7702</v>
      </c>
      <c r="C2544">
        <f>YEAR(B2544)</f>
        <v>2006</v>
      </c>
      <c r="D2544">
        <v>51.9</v>
      </c>
      <c r="E2544">
        <v>42.9</v>
      </c>
      <c r="F2544">
        <v>48.6</v>
      </c>
      <c r="H2544" s="2">
        <f>IF(F2544-54.81&lt;=0,0,IF(F2544-54.81&lt;=1,1,2))</f>
        <v>0</v>
      </c>
      <c r="I2544">
        <v>51.9</v>
      </c>
      <c r="J2544">
        <v>37</v>
      </c>
      <c r="K2544">
        <v>46.1</v>
      </c>
      <c r="L2544">
        <v>33.4</v>
      </c>
      <c r="M2544">
        <v>55.8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18.3</v>
      </c>
      <c r="W2544">
        <v>334.8</v>
      </c>
      <c r="X2544">
        <v>1028.7</v>
      </c>
      <c r="Y2544">
        <v>77.5</v>
      </c>
      <c r="Z2544">
        <v>6.8</v>
      </c>
      <c r="AA2544">
        <v>0</v>
      </c>
      <c r="AB2544">
        <v>0</v>
      </c>
      <c r="AC2544">
        <v>0</v>
      </c>
      <c r="AD2544">
        <v>0</v>
      </c>
      <c r="AE2544" t="s">
        <v>7703</v>
      </c>
      <c r="AF2544" t="s">
        <v>7704</v>
      </c>
      <c r="AG2544">
        <v>0.28000000000000003</v>
      </c>
      <c r="AH2544" t="s">
        <v>36</v>
      </c>
      <c r="AI2544" t="s">
        <v>37</v>
      </c>
      <c r="AJ2544" t="s">
        <v>38</v>
      </c>
    </row>
    <row r="2545" spans="1:36" x14ac:dyDescent="0.25">
      <c r="A2545" t="s">
        <v>32</v>
      </c>
      <c r="B2545" t="s">
        <v>7705</v>
      </c>
      <c r="C2545">
        <f>YEAR(B2545)</f>
        <v>2006</v>
      </c>
      <c r="D2545">
        <v>60.9</v>
      </c>
      <c r="E2545">
        <v>39.299999999999997</v>
      </c>
      <c r="F2545">
        <v>50</v>
      </c>
      <c r="H2545" s="2">
        <f>IF(F2545-54.81&lt;=0,0,IF(F2545-54.81&lt;=1,1,2))</f>
        <v>0</v>
      </c>
      <c r="I2545">
        <v>60.9</v>
      </c>
      <c r="J2545">
        <v>35</v>
      </c>
      <c r="K2545">
        <v>48.8</v>
      </c>
      <c r="L2545">
        <v>39.200000000000003</v>
      </c>
      <c r="M2545">
        <v>67.099999999999994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18.3</v>
      </c>
      <c r="W2545">
        <v>259.10000000000002</v>
      </c>
      <c r="X2545">
        <v>1026.3</v>
      </c>
      <c r="Y2545">
        <v>44.2</v>
      </c>
      <c r="Z2545">
        <v>6.8</v>
      </c>
      <c r="AA2545">
        <v>0</v>
      </c>
      <c r="AB2545">
        <v>0</v>
      </c>
      <c r="AC2545">
        <v>0</v>
      </c>
      <c r="AD2545">
        <v>0</v>
      </c>
      <c r="AE2545" t="s">
        <v>7706</v>
      </c>
      <c r="AF2545" t="s">
        <v>7707</v>
      </c>
      <c r="AG2545">
        <v>0.32</v>
      </c>
      <c r="AH2545" t="s">
        <v>36</v>
      </c>
      <c r="AI2545" t="s">
        <v>174</v>
      </c>
      <c r="AJ2545" t="s">
        <v>38</v>
      </c>
    </row>
    <row r="2546" spans="1:36" x14ac:dyDescent="0.25">
      <c r="A2546" t="s">
        <v>32</v>
      </c>
      <c r="B2546" t="s">
        <v>7708</v>
      </c>
      <c r="C2546">
        <f>YEAR(B2546)</f>
        <v>2006</v>
      </c>
      <c r="D2546">
        <v>59.1</v>
      </c>
      <c r="E2546">
        <v>48.3</v>
      </c>
      <c r="F2546">
        <v>53.6</v>
      </c>
      <c r="H2546" s="2">
        <f>IF(F2546-54.81&lt;=0,0,IF(F2546-54.81&lt;=1,1,2))</f>
        <v>0</v>
      </c>
      <c r="I2546">
        <v>59.1</v>
      </c>
      <c r="J2546">
        <v>46.4</v>
      </c>
      <c r="K2546">
        <v>53.5</v>
      </c>
      <c r="L2546">
        <v>42</v>
      </c>
      <c r="M2546">
        <v>65.400000000000006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21.9</v>
      </c>
      <c r="W2546">
        <v>320.8</v>
      </c>
      <c r="X2546">
        <v>1028.8</v>
      </c>
      <c r="Y2546">
        <v>75.3</v>
      </c>
      <c r="Z2546">
        <v>6.8</v>
      </c>
      <c r="AA2546">
        <v>0</v>
      </c>
      <c r="AB2546">
        <v>0</v>
      </c>
      <c r="AC2546">
        <v>0</v>
      </c>
      <c r="AD2546">
        <v>0</v>
      </c>
      <c r="AE2546" t="s">
        <v>7709</v>
      </c>
      <c r="AF2546" t="s">
        <v>7710</v>
      </c>
      <c r="AG2546">
        <v>0.35</v>
      </c>
      <c r="AH2546" t="s">
        <v>36</v>
      </c>
      <c r="AI2546" t="s">
        <v>37</v>
      </c>
      <c r="AJ2546" t="s">
        <v>38</v>
      </c>
    </row>
    <row r="2547" spans="1:36" x14ac:dyDescent="0.25">
      <c r="A2547" t="s">
        <v>32</v>
      </c>
      <c r="B2547" t="s">
        <v>7711</v>
      </c>
      <c r="C2547">
        <f>YEAR(B2547)</f>
        <v>2006</v>
      </c>
      <c r="D2547">
        <v>55.5</v>
      </c>
      <c r="E2547">
        <v>51.9</v>
      </c>
      <c r="F2547">
        <v>53.5</v>
      </c>
      <c r="H2547" s="2">
        <f>IF(F2547-54.81&lt;=0,0,IF(F2547-54.81&lt;=1,1,2))</f>
        <v>0</v>
      </c>
      <c r="I2547">
        <v>55.5</v>
      </c>
      <c r="J2547">
        <v>51.9</v>
      </c>
      <c r="K2547">
        <v>53.5</v>
      </c>
      <c r="L2547">
        <v>37.4</v>
      </c>
      <c r="M2547">
        <v>54.5</v>
      </c>
      <c r="O2547">
        <v>0.02</v>
      </c>
      <c r="P2547">
        <v>100</v>
      </c>
      <c r="Q2547">
        <v>4.17</v>
      </c>
      <c r="R2547" t="s">
        <v>40</v>
      </c>
      <c r="S2547">
        <v>0</v>
      </c>
      <c r="T2547">
        <v>0</v>
      </c>
      <c r="U2547">
        <v>0</v>
      </c>
      <c r="V2547">
        <v>27.5</v>
      </c>
      <c r="W2547">
        <v>339</v>
      </c>
      <c r="X2547">
        <v>1033.4000000000001</v>
      </c>
      <c r="Y2547">
        <v>76.7</v>
      </c>
      <c r="Z2547">
        <v>6.8</v>
      </c>
      <c r="AA2547">
        <v>0</v>
      </c>
      <c r="AB2547">
        <v>0</v>
      </c>
      <c r="AC2547">
        <v>0</v>
      </c>
      <c r="AD2547">
        <v>0</v>
      </c>
      <c r="AE2547" t="s">
        <v>7712</v>
      </c>
      <c r="AF2547" t="s">
        <v>7713</v>
      </c>
      <c r="AG2547">
        <v>0.39</v>
      </c>
      <c r="AH2547" t="s">
        <v>56</v>
      </c>
      <c r="AI2547" t="s">
        <v>137</v>
      </c>
      <c r="AJ2547" t="s">
        <v>40</v>
      </c>
    </row>
    <row r="2548" spans="1:36" x14ac:dyDescent="0.25">
      <c r="A2548" t="s">
        <v>32</v>
      </c>
      <c r="B2548" t="s">
        <v>7714</v>
      </c>
      <c r="C2548">
        <f>YEAR(B2548)</f>
        <v>2007</v>
      </c>
      <c r="D2548">
        <v>57.3</v>
      </c>
      <c r="E2548">
        <v>44.7</v>
      </c>
      <c r="F2548">
        <v>52.6</v>
      </c>
      <c r="H2548" s="2">
        <f>IF(F2548-54.81&lt;=0,0,IF(F2548-54.81&lt;=1,1,2))</f>
        <v>0</v>
      </c>
      <c r="I2548">
        <v>57.3</v>
      </c>
      <c r="J2548">
        <v>40.799999999999997</v>
      </c>
      <c r="K2548">
        <v>51.8</v>
      </c>
      <c r="L2548">
        <v>38.299999999999997</v>
      </c>
      <c r="M2548">
        <v>59.3</v>
      </c>
      <c r="N2548">
        <f>AVERAGE(M2548:M2912)</f>
        <v>70.353150684931506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15</v>
      </c>
      <c r="W2548">
        <v>323.2</v>
      </c>
      <c r="X2548">
        <v>1033.7</v>
      </c>
      <c r="Y2548">
        <v>56.3</v>
      </c>
      <c r="Z2548">
        <v>6.7</v>
      </c>
      <c r="AA2548">
        <v>0</v>
      </c>
      <c r="AB2548">
        <v>0</v>
      </c>
      <c r="AC2548">
        <v>0</v>
      </c>
      <c r="AD2548">
        <v>0</v>
      </c>
      <c r="AE2548" t="s">
        <v>7715</v>
      </c>
      <c r="AF2548" t="s">
        <v>7716</v>
      </c>
      <c r="AG2548">
        <v>0.42</v>
      </c>
      <c r="AH2548" t="s">
        <v>36</v>
      </c>
      <c r="AI2548" t="s">
        <v>37</v>
      </c>
      <c r="AJ2548" t="s">
        <v>38</v>
      </c>
    </row>
    <row r="2549" spans="1:36" x14ac:dyDescent="0.25">
      <c r="A2549" t="s">
        <v>32</v>
      </c>
      <c r="B2549" t="s">
        <v>7717</v>
      </c>
      <c r="C2549">
        <f>YEAR(B2549)</f>
        <v>2007</v>
      </c>
      <c r="D2549">
        <v>64.5</v>
      </c>
      <c r="E2549">
        <v>44.7</v>
      </c>
      <c r="F2549">
        <v>54.1</v>
      </c>
      <c r="H2549" s="2">
        <f>IF(F2549-54.81&lt;=0,0,IF(F2549-54.81&lt;=1,1,2))</f>
        <v>0</v>
      </c>
      <c r="I2549">
        <v>64.5</v>
      </c>
      <c r="J2549">
        <v>39.299999999999997</v>
      </c>
      <c r="K2549">
        <v>52.2</v>
      </c>
      <c r="L2549">
        <v>43.6</v>
      </c>
      <c r="M2549">
        <v>68.7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17.2</v>
      </c>
      <c r="W2549">
        <v>163.69999999999999</v>
      </c>
      <c r="X2549">
        <v>1026.8</v>
      </c>
      <c r="Y2549">
        <v>44.3</v>
      </c>
      <c r="Z2549">
        <v>6.6</v>
      </c>
      <c r="AA2549">
        <v>0</v>
      </c>
      <c r="AB2549">
        <v>0</v>
      </c>
      <c r="AC2549">
        <v>0</v>
      </c>
      <c r="AD2549">
        <v>0</v>
      </c>
      <c r="AE2549" t="s">
        <v>7718</v>
      </c>
      <c r="AF2549" t="s">
        <v>7719</v>
      </c>
      <c r="AG2549">
        <v>0.46</v>
      </c>
      <c r="AH2549" t="s">
        <v>36</v>
      </c>
      <c r="AI2549" t="s">
        <v>37</v>
      </c>
      <c r="AJ2549" t="s">
        <v>38</v>
      </c>
    </row>
    <row r="2550" spans="1:36" x14ac:dyDescent="0.25">
      <c r="A2550" t="s">
        <v>32</v>
      </c>
      <c r="B2550" t="s">
        <v>7720</v>
      </c>
      <c r="C2550">
        <f>YEAR(B2550)</f>
        <v>2007</v>
      </c>
      <c r="D2550">
        <v>64.5</v>
      </c>
      <c r="E2550">
        <v>51.9</v>
      </c>
      <c r="F2550">
        <v>60</v>
      </c>
      <c r="H2550" s="2">
        <f>IF(F2550-54.81&lt;=0,0,IF(F2550-54.81&lt;=1,1,2))</f>
        <v>2</v>
      </c>
      <c r="I2550">
        <v>64.5</v>
      </c>
      <c r="J2550">
        <v>51.9</v>
      </c>
      <c r="K2550">
        <v>60</v>
      </c>
      <c r="L2550">
        <v>47.2</v>
      </c>
      <c r="M2550">
        <v>62.9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25.3</v>
      </c>
      <c r="W2550">
        <v>205.5</v>
      </c>
      <c r="X2550">
        <v>1016.6</v>
      </c>
      <c r="Y2550">
        <v>85</v>
      </c>
      <c r="Z2550">
        <v>6.8</v>
      </c>
      <c r="AA2550">
        <v>0</v>
      </c>
      <c r="AB2550">
        <v>0</v>
      </c>
      <c r="AC2550">
        <v>0</v>
      </c>
      <c r="AD2550">
        <v>0</v>
      </c>
      <c r="AE2550" t="s">
        <v>7721</v>
      </c>
      <c r="AF2550" t="s">
        <v>7722</v>
      </c>
      <c r="AG2550">
        <v>0.5</v>
      </c>
      <c r="AH2550" t="s">
        <v>36</v>
      </c>
      <c r="AI2550" t="s">
        <v>37</v>
      </c>
      <c r="AJ2550" t="s">
        <v>38</v>
      </c>
    </row>
    <row r="2551" spans="1:36" x14ac:dyDescent="0.25">
      <c r="A2551" t="s">
        <v>32</v>
      </c>
      <c r="B2551" t="s">
        <v>7723</v>
      </c>
      <c r="C2551">
        <f>YEAR(B2551)</f>
        <v>2007</v>
      </c>
      <c r="D2551">
        <v>57.3</v>
      </c>
      <c r="E2551">
        <v>46.5</v>
      </c>
      <c r="F2551">
        <v>50.3</v>
      </c>
      <c r="H2551" s="2">
        <f>IF(F2551-54.81&lt;=0,0,IF(F2551-54.81&lt;=1,1,2))</f>
        <v>0</v>
      </c>
      <c r="I2551">
        <v>57.3</v>
      </c>
      <c r="J2551">
        <v>40.799999999999997</v>
      </c>
      <c r="K2551">
        <v>48.4</v>
      </c>
      <c r="L2551">
        <v>42.5</v>
      </c>
      <c r="M2551">
        <v>75.099999999999994</v>
      </c>
      <c r="O2551">
        <v>0.28000000000000003</v>
      </c>
      <c r="P2551">
        <v>100</v>
      </c>
      <c r="Q2551">
        <v>4.17</v>
      </c>
      <c r="R2551" t="s">
        <v>40</v>
      </c>
      <c r="S2551">
        <v>0</v>
      </c>
      <c r="T2551">
        <v>0</v>
      </c>
      <c r="U2551">
        <v>0</v>
      </c>
      <c r="V2551">
        <v>24.2</v>
      </c>
      <c r="W2551">
        <v>290.60000000000002</v>
      </c>
      <c r="X2551">
        <v>1015.8</v>
      </c>
      <c r="Y2551">
        <v>72.900000000000006</v>
      </c>
      <c r="Z2551">
        <v>6.6</v>
      </c>
      <c r="AA2551">
        <v>0</v>
      </c>
      <c r="AB2551">
        <v>0</v>
      </c>
      <c r="AC2551">
        <v>0</v>
      </c>
      <c r="AD2551">
        <v>0</v>
      </c>
      <c r="AE2551" t="s">
        <v>7724</v>
      </c>
      <c r="AF2551" t="s">
        <v>7725</v>
      </c>
      <c r="AG2551">
        <v>0.53</v>
      </c>
      <c r="AH2551" t="s">
        <v>56</v>
      </c>
      <c r="AI2551" t="s">
        <v>65</v>
      </c>
      <c r="AJ2551" t="s">
        <v>40</v>
      </c>
    </row>
    <row r="2552" spans="1:36" x14ac:dyDescent="0.25">
      <c r="A2552" t="s">
        <v>32</v>
      </c>
      <c r="B2552" t="s">
        <v>7726</v>
      </c>
      <c r="C2552">
        <f>YEAR(B2552)</f>
        <v>2007</v>
      </c>
      <c r="D2552">
        <v>55.5</v>
      </c>
      <c r="E2552">
        <v>48.3</v>
      </c>
      <c r="F2552">
        <v>51.9</v>
      </c>
      <c r="H2552" s="2">
        <f>IF(F2552-54.81&lt;=0,0,IF(F2552-54.81&lt;=1,1,2))</f>
        <v>0</v>
      </c>
      <c r="I2552">
        <v>55.5</v>
      </c>
      <c r="J2552">
        <v>42.7</v>
      </c>
      <c r="K2552">
        <v>51.5</v>
      </c>
      <c r="L2552">
        <v>38.5</v>
      </c>
      <c r="M2552">
        <v>60.7</v>
      </c>
      <c r="O2552">
        <v>3.2000000000000001E-2</v>
      </c>
      <c r="P2552">
        <v>100</v>
      </c>
      <c r="Q2552">
        <v>8.33</v>
      </c>
      <c r="R2552" t="s">
        <v>40</v>
      </c>
      <c r="S2552">
        <v>0</v>
      </c>
      <c r="T2552">
        <v>0</v>
      </c>
      <c r="U2552">
        <v>0</v>
      </c>
      <c r="V2552">
        <v>23</v>
      </c>
      <c r="W2552">
        <v>331.8</v>
      </c>
      <c r="X2552">
        <v>1017.6</v>
      </c>
      <c r="Y2552">
        <v>71.7</v>
      </c>
      <c r="Z2552">
        <v>6.8</v>
      </c>
      <c r="AA2552">
        <v>0</v>
      </c>
      <c r="AB2552">
        <v>0</v>
      </c>
      <c r="AC2552">
        <v>0</v>
      </c>
      <c r="AD2552">
        <v>0</v>
      </c>
      <c r="AE2552" t="s">
        <v>7727</v>
      </c>
      <c r="AF2552" t="s">
        <v>7728</v>
      </c>
      <c r="AG2552">
        <v>0.56000000000000005</v>
      </c>
      <c r="AH2552" t="s">
        <v>56</v>
      </c>
      <c r="AI2552" t="s">
        <v>101</v>
      </c>
      <c r="AJ2552" t="s">
        <v>40</v>
      </c>
    </row>
    <row r="2553" spans="1:36" x14ac:dyDescent="0.25">
      <c r="A2553" t="s">
        <v>32</v>
      </c>
      <c r="B2553" t="s">
        <v>7729</v>
      </c>
      <c r="C2553">
        <f>YEAR(B2553)</f>
        <v>2007</v>
      </c>
      <c r="D2553">
        <v>55.5</v>
      </c>
      <c r="E2553">
        <v>42.9</v>
      </c>
      <c r="F2553">
        <v>49.6</v>
      </c>
      <c r="H2553" s="2">
        <f>IF(F2553-54.81&lt;=0,0,IF(F2553-54.81&lt;=1,1,2))</f>
        <v>0</v>
      </c>
      <c r="I2553">
        <v>55.5</v>
      </c>
      <c r="J2553">
        <v>39.299999999999997</v>
      </c>
      <c r="K2553">
        <v>48.6</v>
      </c>
      <c r="L2553">
        <v>40.299999999999997</v>
      </c>
      <c r="M2553">
        <v>71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17.2</v>
      </c>
      <c r="W2553">
        <v>347.6</v>
      </c>
      <c r="X2553">
        <v>1021.6</v>
      </c>
      <c r="Y2553">
        <v>73.5</v>
      </c>
      <c r="Z2553">
        <v>6.8</v>
      </c>
      <c r="AA2553">
        <v>0</v>
      </c>
      <c r="AB2553">
        <v>0</v>
      </c>
      <c r="AC2553">
        <v>0</v>
      </c>
      <c r="AD2553">
        <v>0</v>
      </c>
      <c r="AE2553" t="s">
        <v>7730</v>
      </c>
      <c r="AF2553" t="s">
        <v>7731</v>
      </c>
      <c r="AG2553">
        <v>0.59</v>
      </c>
      <c r="AH2553" t="s">
        <v>36</v>
      </c>
      <c r="AI2553" t="s">
        <v>37</v>
      </c>
      <c r="AJ2553" t="s">
        <v>38</v>
      </c>
    </row>
    <row r="2554" spans="1:36" x14ac:dyDescent="0.25">
      <c r="A2554" t="s">
        <v>32</v>
      </c>
      <c r="B2554" t="s">
        <v>7732</v>
      </c>
      <c r="C2554">
        <f>YEAR(B2554)</f>
        <v>2007</v>
      </c>
      <c r="D2554">
        <v>57.3</v>
      </c>
      <c r="E2554">
        <v>48.3</v>
      </c>
      <c r="F2554">
        <v>53.9</v>
      </c>
      <c r="H2554" s="2">
        <f>IF(F2554-54.81&lt;=0,0,IF(F2554-54.81&lt;=1,1,2))</f>
        <v>0</v>
      </c>
      <c r="I2554">
        <v>57.3</v>
      </c>
      <c r="J2554">
        <v>44.7</v>
      </c>
      <c r="K2554">
        <v>53.6</v>
      </c>
      <c r="L2554">
        <v>40.299999999999997</v>
      </c>
      <c r="M2554">
        <v>60.5</v>
      </c>
      <c r="O2554">
        <v>1.2E-2</v>
      </c>
      <c r="P2554">
        <v>100</v>
      </c>
      <c r="Q2554">
        <v>4.17</v>
      </c>
      <c r="R2554" t="s">
        <v>40</v>
      </c>
      <c r="S2554">
        <v>0</v>
      </c>
      <c r="T2554">
        <v>0</v>
      </c>
      <c r="U2554">
        <v>0</v>
      </c>
      <c r="V2554">
        <v>16.100000000000001</v>
      </c>
      <c r="W2554">
        <v>330.9</v>
      </c>
      <c r="X2554">
        <v>1025.3</v>
      </c>
      <c r="Y2554">
        <v>63.9</v>
      </c>
      <c r="Z2554">
        <v>6.8</v>
      </c>
      <c r="AA2554">
        <v>0</v>
      </c>
      <c r="AB2554">
        <v>0</v>
      </c>
      <c r="AC2554">
        <v>0</v>
      </c>
      <c r="AD2554">
        <v>0</v>
      </c>
      <c r="AE2554" t="s">
        <v>7733</v>
      </c>
      <c r="AF2554" t="s">
        <v>7734</v>
      </c>
      <c r="AG2554">
        <v>0.62</v>
      </c>
      <c r="AH2554" t="s">
        <v>56</v>
      </c>
      <c r="AI2554" t="s">
        <v>78</v>
      </c>
      <c r="AJ2554" t="s">
        <v>40</v>
      </c>
    </row>
    <row r="2555" spans="1:36" x14ac:dyDescent="0.25">
      <c r="A2555" t="s">
        <v>32</v>
      </c>
      <c r="B2555" t="s">
        <v>7735</v>
      </c>
      <c r="C2555">
        <f>YEAR(B2555)</f>
        <v>2007</v>
      </c>
      <c r="D2555">
        <v>59.1</v>
      </c>
      <c r="E2555">
        <v>41.1</v>
      </c>
      <c r="F2555">
        <v>49.2</v>
      </c>
      <c r="H2555" s="2">
        <f>IF(F2555-54.81&lt;=0,0,IF(F2555-54.81&lt;=1,1,2))</f>
        <v>0</v>
      </c>
      <c r="I2555">
        <v>59.1</v>
      </c>
      <c r="J2555">
        <v>34</v>
      </c>
      <c r="K2555">
        <v>46.8</v>
      </c>
      <c r="L2555">
        <v>38.5</v>
      </c>
      <c r="M2555">
        <v>67.5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12.8</v>
      </c>
      <c r="W2555">
        <v>179.4</v>
      </c>
      <c r="X2555">
        <v>1024.4000000000001</v>
      </c>
      <c r="Y2555">
        <v>30</v>
      </c>
      <c r="Z2555">
        <v>6.8</v>
      </c>
      <c r="AA2555">
        <v>0</v>
      </c>
      <c r="AB2555">
        <v>0</v>
      </c>
      <c r="AC2555">
        <v>0</v>
      </c>
      <c r="AD2555">
        <v>0</v>
      </c>
      <c r="AE2555" t="s">
        <v>7736</v>
      </c>
      <c r="AF2555" t="s">
        <v>7737</v>
      </c>
      <c r="AG2555">
        <v>0.66</v>
      </c>
      <c r="AH2555" t="s">
        <v>36</v>
      </c>
      <c r="AI2555" t="s">
        <v>37</v>
      </c>
      <c r="AJ2555" t="s">
        <v>38</v>
      </c>
    </row>
    <row r="2556" spans="1:36" x14ac:dyDescent="0.25">
      <c r="A2556" t="s">
        <v>32</v>
      </c>
      <c r="B2556" t="s">
        <v>7738</v>
      </c>
      <c r="C2556">
        <f>YEAR(B2556)</f>
        <v>2007</v>
      </c>
      <c r="D2556">
        <v>64.5</v>
      </c>
      <c r="E2556">
        <v>46.5</v>
      </c>
      <c r="F2556">
        <v>53.9</v>
      </c>
      <c r="H2556" s="2">
        <f>IF(F2556-54.81&lt;=0,0,IF(F2556-54.81&lt;=1,1,2))</f>
        <v>0</v>
      </c>
      <c r="I2556">
        <v>64.5</v>
      </c>
      <c r="J2556">
        <v>41.2</v>
      </c>
      <c r="K2556">
        <v>52.4</v>
      </c>
      <c r="L2556">
        <v>44.2</v>
      </c>
      <c r="M2556">
        <v>70.599999999999994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11.4</v>
      </c>
      <c r="W2556">
        <v>187.1</v>
      </c>
      <c r="X2556">
        <v>1023.4</v>
      </c>
      <c r="Y2556">
        <v>45.2</v>
      </c>
      <c r="Z2556">
        <v>6.7</v>
      </c>
      <c r="AA2556">
        <v>0</v>
      </c>
      <c r="AB2556">
        <v>0</v>
      </c>
      <c r="AC2556">
        <v>0</v>
      </c>
      <c r="AD2556">
        <v>0</v>
      </c>
      <c r="AE2556" t="s">
        <v>7739</v>
      </c>
      <c r="AF2556" t="s">
        <v>7740</v>
      </c>
      <c r="AG2556">
        <v>0.69</v>
      </c>
      <c r="AH2556" t="s">
        <v>36</v>
      </c>
      <c r="AI2556" t="s">
        <v>37</v>
      </c>
      <c r="AJ2556" t="s">
        <v>38</v>
      </c>
    </row>
    <row r="2557" spans="1:36" x14ac:dyDescent="0.25">
      <c r="A2557" t="s">
        <v>32</v>
      </c>
      <c r="B2557" t="s">
        <v>7741</v>
      </c>
      <c r="C2557">
        <f>YEAR(B2557)</f>
        <v>2007</v>
      </c>
      <c r="D2557">
        <v>60.9</v>
      </c>
      <c r="E2557">
        <v>48.3</v>
      </c>
      <c r="F2557">
        <v>53.7</v>
      </c>
      <c r="H2557" s="2">
        <f>IF(F2557-54.81&lt;=0,0,IF(F2557-54.81&lt;=1,1,2))</f>
        <v>0</v>
      </c>
      <c r="I2557">
        <v>60.9</v>
      </c>
      <c r="J2557">
        <v>45.7</v>
      </c>
      <c r="K2557">
        <v>53.6</v>
      </c>
      <c r="L2557">
        <v>46.9</v>
      </c>
      <c r="M2557">
        <v>78.099999999999994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10.3</v>
      </c>
      <c r="W2557">
        <v>106.8</v>
      </c>
      <c r="X2557">
        <v>1025.5</v>
      </c>
      <c r="Y2557">
        <v>40.6</v>
      </c>
      <c r="Z2557">
        <v>6.6</v>
      </c>
      <c r="AA2557">
        <v>0</v>
      </c>
      <c r="AB2557">
        <v>0</v>
      </c>
      <c r="AC2557">
        <v>0</v>
      </c>
      <c r="AD2557">
        <v>0</v>
      </c>
      <c r="AE2557" t="s">
        <v>7742</v>
      </c>
      <c r="AF2557" t="s">
        <v>7743</v>
      </c>
      <c r="AG2557">
        <v>0.72</v>
      </c>
      <c r="AH2557" t="s">
        <v>36</v>
      </c>
      <c r="AI2557" t="s">
        <v>37</v>
      </c>
      <c r="AJ2557" t="s">
        <v>38</v>
      </c>
    </row>
    <row r="2558" spans="1:36" x14ac:dyDescent="0.25">
      <c r="A2558" t="s">
        <v>32</v>
      </c>
      <c r="B2558" t="s">
        <v>7744</v>
      </c>
      <c r="C2558">
        <f>YEAR(B2558)</f>
        <v>2007</v>
      </c>
      <c r="D2558">
        <v>59.1</v>
      </c>
      <c r="E2558">
        <v>46.5</v>
      </c>
      <c r="F2558">
        <v>54.8</v>
      </c>
      <c r="H2558" s="2">
        <f>IF(F2558-54.81&lt;=0,0,IF(F2558-54.81&lt;=1,1,2))</f>
        <v>0</v>
      </c>
      <c r="I2558">
        <v>59.1</v>
      </c>
      <c r="J2558">
        <v>45.4</v>
      </c>
      <c r="K2558">
        <v>54.7</v>
      </c>
      <c r="L2558">
        <v>46.7</v>
      </c>
      <c r="M2558">
        <v>74.8</v>
      </c>
      <c r="O2558">
        <v>3.9E-2</v>
      </c>
      <c r="P2558">
        <v>100</v>
      </c>
      <c r="Q2558">
        <v>4.17</v>
      </c>
      <c r="R2558" t="s">
        <v>40</v>
      </c>
      <c r="S2558">
        <v>0</v>
      </c>
      <c r="T2558">
        <v>0</v>
      </c>
      <c r="U2558">
        <v>0</v>
      </c>
      <c r="V2558">
        <v>10.3</v>
      </c>
      <c r="W2558">
        <v>320.5</v>
      </c>
      <c r="X2558">
        <v>1024.3</v>
      </c>
      <c r="Y2558">
        <v>51.7</v>
      </c>
      <c r="Z2558">
        <v>6.8</v>
      </c>
      <c r="AA2558">
        <v>0</v>
      </c>
      <c r="AB2558">
        <v>0</v>
      </c>
      <c r="AC2558">
        <v>0</v>
      </c>
      <c r="AD2558">
        <v>0</v>
      </c>
      <c r="AE2558" t="s">
        <v>7745</v>
      </c>
      <c r="AF2558" t="s">
        <v>7746</v>
      </c>
      <c r="AG2558">
        <v>0.75</v>
      </c>
      <c r="AH2558" t="s">
        <v>56</v>
      </c>
      <c r="AI2558" t="s">
        <v>78</v>
      </c>
      <c r="AJ2558" t="s">
        <v>40</v>
      </c>
    </row>
    <row r="2559" spans="1:36" x14ac:dyDescent="0.25">
      <c r="A2559" t="s">
        <v>32</v>
      </c>
      <c r="B2559" t="s">
        <v>7747</v>
      </c>
      <c r="C2559">
        <f>YEAR(B2559)</f>
        <v>2007</v>
      </c>
      <c r="D2559">
        <v>64.5</v>
      </c>
      <c r="E2559">
        <v>44.7</v>
      </c>
      <c r="F2559">
        <v>52.7</v>
      </c>
      <c r="H2559" s="2">
        <f>IF(F2559-54.81&lt;=0,0,IF(F2559-54.81&lt;=1,1,2))</f>
        <v>0</v>
      </c>
      <c r="I2559">
        <v>64.5</v>
      </c>
      <c r="J2559">
        <v>41.5</v>
      </c>
      <c r="K2559">
        <v>51.9</v>
      </c>
      <c r="L2559">
        <v>42.4</v>
      </c>
      <c r="M2559">
        <v>69.400000000000006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8.1</v>
      </c>
      <c r="W2559">
        <v>201.6</v>
      </c>
      <c r="X2559">
        <v>1016.9</v>
      </c>
      <c r="Y2559">
        <v>46.7</v>
      </c>
      <c r="Z2559">
        <v>6.8</v>
      </c>
      <c r="AA2559">
        <v>0</v>
      </c>
      <c r="AB2559">
        <v>0</v>
      </c>
      <c r="AC2559">
        <v>0</v>
      </c>
      <c r="AD2559">
        <v>0</v>
      </c>
      <c r="AE2559" t="s">
        <v>7748</v>
      </c>
      <c r="AF2559" t="s">
        <v>7749</v>
      </c>
      <c r="AG2559">
        <v>0.78</v>
      </c>
      <c r="AH2559" t="s">
        <v>36</v>
      </c>
      <c r="AI2559" t="s">
        <v>37</v>
      </c>
      <c r="AJ2559" t="s">
        <v>38</v>
      </c>
    </row>
    <row r="2560" spans="1:36" x14ac:dyDescent="0.25">
      <c r="A2560" t="s">
        <v>32</v>
      </c>
      <c r="B2560" t="s">
        <v>7750</v>
      </c>
      <c r="C2560">
        <f>YEAR(B2560)</f>
        <v>2007</v>
      </c>
      <c r="D2560">
        <v>59.1</v>
      </c>
      <c r="E2560">
        <v>53.7</v>
      </c>
      <c r="F2560">
        <v>56</v>
      </c>
      <c r="H2560" s="2">
        <f>IF(F2560-54.81&lt;=0,0,IF(F2560-54.81&lt;=1,1,2))</f>
        <v>2</v>
      </c>
      <c r="I2560">
        <v>59.1</v>
      </c>
      <c r="J2560">
        <v>53.7</v>
      </c>
      <c r="K2560">
        <v>56</v>
      </c>
      <c r="L2560">
        <v>50.6</v>
      </c>
      <c r="M2560">
        <v>82.3</v>
      </c>
      <c r="O2560">
        <v>1.22</v>
      </c>
      <c r="P2560">
        <v>100</v>
      </c>
      <c r="Q2560">
        <v>12.5</v>
      </c>
      <c r="R2560" t="s">
        <v>40</v>
      </c>
      <c r="S2560">
        <v>0</v>
      </c>
      <c r="T2560">
        <v>0</v>
      </c>
      <c r="U2560">
        <v>0</v>
      </c>
      <c r="V2560">
        <v>20.8</v>
      </c>
      <c r="W2560">
        <v>356.9</v>
      </c>
      <c r="X2560">
        <v>1012.6</v>
      </c>
      <c r="Y2560">
        <v>91.3</v>
      </c>
      <c r="Z2560">
        <v>6.3</v>
      </c>
      <c r="AA2560">
        <v>0</v>
      </c>
      <c r="AB2560">
        <v>0</v>
      </c>
      <c r="AC2560">
        <v>0</v>
      </c>
      <c r="AD2560">
        <v>0</v>
      </c>
      <c r="AE2560" t="s">
        <v>7751</v>
      </c>
      <c r="AF2560" t="s">
        <v>7752</v>
      </c>
      <c r="AG2560">
        <v>0.82</v>
      </c>
      <c r="AH2560" t="s">
        <v>43</v>
      </c>
      <c r="AI2560" t="s">
        <v>1063</v>
      </c>
      <c r="AJ2560" t="s">
        <v>40</v>
      </c>
    </row>
    <row r="2561" spans="1:36" x14ac:dyDescent="0.25">
      <c r="A2561" t="s">
        <v>32</v>
      </c>
      <c r="B2561" t="s">
        <v>7753</v>
      </c>
      <c r="C2561">
        <f>YEAR(B2561)</f>
        <v>2007</v>
      </c>
      <c r="D2561">
        <v>62.7</v>
      </c>
      <c r="E2561">
        <v>51.9</v>
      </c>
      <c r="F2561">
        <v>58</v>
      </c>
      <c r="H2561" s="2">
        <f>IF(F2561-54.81&lt;=0,0,IF(F2561-54.81&lt;=1,1,2))</f>
        <v>2</v>
      </c>
      <c r="I2561">
        <v>62.7</v>
      </c>
      <c r="J2561">
        <v>51.9</v>
      </c>
      <c r="K2561">
        <v>58</v>
      </c>
      <c r="L2561">
        <v>54.6</v>
      </c>
      <c r="M2561">
        <v>88.7</v>
      </c>
      <c r="O2561">
        <v>0.63800000000000001</v>
      </c>
      <c r="P2561">
        <v>100</v>
      </c>
      <c r="Q2561">
        <v>8.33</v>
      </c>
      <c r="R2561" t="s">
        <v>40</v>
      </c>
      <c r="S2561">
        <v>0</v>
      </c>
      <c r="T2561">
        <v>0</v>
      </c>
      <c r="U2561">
        <v>0</v>
      </c>
      <c r="V2561">
        <v>17.2</v>
      </c>
      <c r="W2561">
        <v>56.9</v>
      </c>
      <c r="X2561">
        <v>1023.7</v>
      </c>
      <c r="Y2561">
        <v>76.3</v>
      </c>
      <c r="Z2561">
        <v>6.6</v>
      </c>
      <c r="AA2561">
        <v>0</v>
      </c>
      <c r="AB2561">
        <v>0</v>
      </c>
      <c r="AC2561">
        <v>0</v>
      </c>
      <c r="AD2561">
        <v>0</v>
      </c>
      <c r="AE2561" t="s">
        <v>7754</v>
      </c>
      <c r="AF2561" t="s">
        <v>7755</v>
      </c>
      <c r="AG2561">
        <v>0.85</v>
      </c>
      <c r="AH2561" t="s">
        <v>56</v>
      </c>
      <c r="AI2561" t="s">
        <v>1166</v>
      </c>
      <c r="AJ2561" t="s">
        <v>40</v>
      </c>
    </row>
    <row r="2562" spans="1:36" x14ac:dyDescent="0.25">
      <c r="A2562" t="s">
        <v>32</v>
      </c>
      <c r="B2562" t="s">
        <v>7756</v>
      </c>
      <c r="C2562">
        <f>YEAR(B2562)</f>
        <v>2007</v>
      </c>
      <c r="D2562">
        <v>60.9</v>
      </c>
      <c r="E2562">
        <v>48.3</v>
      </c>
      <c r="F2562">
        <v>55.1</v>
      </c>
      <c r="H2562" s="2">
        <f>IF(F2562-54.81&lt;=0,0,IF(F2562-54.81&lt;=1,1,2))</f>
        <v>1</v>
      </c>
      <c r="I2562">
        <v>60.9</v>
      </c>
      <c r="J2562">
        <v>45.7</v>
      </c>
      <c r="K2562">
        <v>54.9</v>
      </c>
      <c r="L2562">
        <v>48.6</v>
      </c>
      <c r="M2562">
        <v>79.400000000000006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18.3</v>
      </c>
      <c r="W2562">
        <v>305.7</v>
      </c>
      <c r="X2562">
        <v>1024.5999999999999</v>
      </c>
      <c r="Y2562">
        <v>35.200000000000003</v>
      </c>
      <c r="Z2562">
        <v>6.8</v>
      </c>
      <c r="AA2562">
        <v>0</v>
      </c>
      <c r="AB2562">
        <v>0</v>
      </c>
      <c r="AC2562">
        <v>0</v>
      </c>
      <c r="AD2562">
        <v>0</v>
      </c>
      <c r="AE2562" t="s">
        <v>7757</v>
      </c>
      <c r="AF2562" t="s">
        <v>7758</v>
      </c>
      <c r="AG2562">
        <v>0.88</v>
      </c>
      <c r="AH2562" t="s">
        <v>36</v>
      </c>
      <c r="AI2562" t="s">
        <v>37</v>
      </c>
      <c r="AJ2562" t="s">
        <v>38</v>
      </c>
    </row>
    <row r="2563" spans="1:36" x14ac:dyDescent="0.25">
      <c r="A2563" t="s">
        <v>32</v>
      </c>
      <c r="B2563" t="s">
        <v>7759</v>
      </c>
      <c r="C2563">
        <f>YEAR(B2563)</f>
        <v>2007</v>
      </c>
      <c r="D2563">
        <v>60.9</v>
      </c>
      <c r="E2563">
        <v>48.3</v>
      </c>
      <c r="F2563">
        <v>56.8</v>
      </c>
      <c r="H2563" s="2">
        <f>IF(F2563-54.81&lt;=0,0,IF(F2563-54.81&lt;=1,1,2))</f>
        <v>2</v>
      </c>
      <c r="I2563">
        <v>60.9</v>
      </c>
      <c r="J2563">
        <v>46.4</v>
      </c>
      <c r="K2563">
        <v>56.7</v>
      </c>
      <c r="L2563">
        <v>46.1</v>
      </c>
      <c r="M2563">
        <v>67.900000000000006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12.8</v>
      </c>
      <c r="W2563">
        <v>329.3</v>
      </c>
      <c r="X2563">
        <v>1027.9000000000001</v>
      </c>
      <c r="Y2563">
        <v>42.5</v>
      </c>
      <c r="Z2563">
        <v>6.8</v>
      </c>
      <c r="AA2563">
        <v>0</v>
      </c>
      <c r="AB2563">
        <v>0</v>
      </c>
      <c r="AC2563">
        <v>0</v>
      </c>
      <c r="AD2563">
        <v>0</v>
      </c>
      <c r="AE2563" t="s">
        <v>7760</v>
      </c>
      <c r="AF2563" t="s">
        <v>7761</v>
      </c>
      <c r="AG2563">
        <v>0.91</v>
      </c>
      <c r="AH2563" t="s">
        <v>36</v>
      </c>
      <c r="AI2563" t="s">
        <v>37</v>
      </c>
      <c r="AJ2563" t="s">
        <v>38</v>
      </c>
    </row>
    <row r="2564" spans="1:36" x14ac:dyDescent="0.25">
      <c r="A2564" t="s">
        <v>32</v>
      </c>
      <c r="B2564" t="s">
        <v>7762</v>
      </c>
      <c r="C2564">
        <f>YEAR(B2564)</f>
        <v>2007</v>
      </c>
      <c r="D2564">
        <v>60.9</v>
      </c>
      <c r="E2564">
        <v>42.9</v>
      </c>
      <c r="F2564">
        <v>50.4</v>
      </c>
      <c r="H2564" s="2">
        <f>IF(F2564-54.81&lt;=0,0,IF(F2564-54.81&lt;=1,1,2))</f>
        <v>0</v>
      </c>
      <c r="I2564">
        <v>60.9</v>
      </c>
      <c r="J2564">
        <v>40.1</v>
      </c>
      <c r="K2564">
        <v>49.2</v>
      </c>
      <c r="L2564">
        <v>42.2</v>
      </c>
      <c r="M2564">
        <v>74.5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6.9</v>
      </c>
      <c r="W2564">
        <v>196.5</v>
      </c>
      <c r="X2564">
        <v>1029.4000000000001</v>
      </c>
      <c r="Y2564">
        <v>30</v>
      </c>
      <c r="Z2564">
        <v>6.8</v>
      </c>
      <c r="AA2564">
        <v>0</v>
      </c>
      <c r="AB2564">
        <v>0</v>
      </c>
      <c r="AC2564">
        <v>0</v>
      </c>
      <c r="AD2564">
        <v>0</v>
      </c>
      <c r="AE2564" t="s">
        <v>7763</v>
      </c>
      <c r="AF2564" t="s">
        <v>7764</v>
      </c>
      <c r="AG2564">
        <v>0.94</v>
      </c>
      <c r="AH2564" t="s">
        <v>36</v>
      </c>
      <c r="AI2564" t="s">
        <v>37</v>
      </c>
      <c r="AJ2564" t="s">
        <v>38</v>
      </c>
    </row>
    <row r="2565" spans="1:36" x14ac:dyDescent="0.25">
      <c r="A2565" t="s">
        <v>32</v>
      </c>
      <c r="B2565" t="s">
        <v>7765</v>
      </c>
      <c r="C2565">
        <f>YEAR(B2565)</f>
        <v>2007</v>
      </c>
      <c r="D2565">
        <v>64.5</v>
      </c>
      <c r="E2565">
        <v>42.9</v>
      </c>
      <c r="F2565">
        <v>53.9</v>
      </c>
      <c r="H2565" s="2">
        <f>IF(F2565-54.81&lt;=0,0,IF(F2565-54.81&lt;=1,1,2))</f>
        <v>0</v>
      </c>
      <c r="I2565">
        <v>64.5</v>
      </c>
      <c r="J2565">
        <v>41.3</v>
      </c>
      <c r="K2565">
        <v>53.2</v>
      </c>
      <c r="L2565">
        <v>44.9</v>
      </c>
      <c r="M2565">
        <v>72.2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11.4</v>
      </c>
      <c r="W2565">
        <v>269.39999999999998</v>
      </c>
      <c r="X2565">
        <v>1027.0999999999999</v>
      </c>
      <c r="Y2565">
        <v>74.3</v>
      </c>
      <c r="Z2565">
        <v>6.8</v>
      </c>
      <c r="AA2565">
        <v>0</v>
      </c>
      <c r="AB2565">
        <v>0</v>
      </c>
      <c r="AC2565">
        <v>0</v>
      </c>
      <c r="AD2565">
        <v>0</v>
      </c>
      <c r="AE2565" t="s">
        <v>7766</v>
      </c>
      <c r="AF2565" t="s">
        <v>7767</v>
      </c>
      <c r="AG2565">
        <v>0.98</v>
      </c>
      <c r="AH2565" t="s">
        <v>36</v>
      </c>
      <c r="AI2565" t="s">
        <v>37</v>
      </c>
      <c r="AJ2565" t="s">
        <v>38</v>
      </c>
    </row>
    <row r="2566" spans="1:36" x14ac:dyDescent="0.25">
      <c r="A2566" t="s">
        <v>32</v>
      </c>
      <c r="B2566" t="s">
        <v>7768</v>
      </c>
      <c r="C2566">
        <f>YEAR(B2566)</f>
        <v>2007</v>
      </c>
      <c r="D2566">
        <v>64.5</v>
      </c>
      <c r="E2566">
        <v>51.9</v>
      </c>
      <c r="F2566">
        <v>57</v>
      </c>
      <c r="H2566" s="2">
        <f>IF(F2566-54.81&lt;=0,0,IF(F2566-54.81&lt;=1,1,2))</f>
        <v>2</v>
      </c>
      <c r="I2566">
        <v>64.5</v>
      </c>
      <c r="J2566">
        <v>51.9</v>
      </c>
      <c r="K2566">
        <v>57</v>
      </c>
      <c r="L2566">
        <v>48.1</v>
      </c>
      <c r="M2566">
        <v>72.900000000000006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8.1</v>
      </c>
      <c r="W2566">
        <v>214.6</v>
      </c>
      <c r="X2566">
        <v>1019.6</v>
      </c>
      <c r="Y2566">
        <v>50</v>
      </c>
      <c r="Z2566">
        <v>6.8</v>
      </c>
      <c r="AA2566">
        <v>0</v>
      </c>
      <c r="AB2566">
        <v>0</v>
      </c>
      <c r="AC2566">
        <v>0</v>
      </c>
      <c r="AD2566">
        <v>0</v>
      </c>
      <c r="AE2566" t="s">
        <v>7769</v>
      </c>
      <c r="AF2566" t="s">
        <v>7770</v>
      </c>
      <c r="AG2566">
        <v>0</v>
      </c>
      <c r="AH2566" t="s">
        <v>36</v>
      </c>
      <c r="AI2566" t="s">
        <v>37</v>
      </c>
      <c r="AJ2566" t="s">
        <v>38</v>
      </c>
    </row>
    <row r="2567" spans="1:36" x14ac:dyDescent="0.25">
      <c r="A2567" t="s">
        <v>32</v>
      </c>
      <c r="B2567" t="s">
        <v>7771</v>
      </c>
      <c r="C2567">
        <f>YEAR(B2567)</f>
        <v>2007</v>
      </c>
      <c r="D2567">
        <v>64.5</v>
      </c>
      <c r="E2567">
        <v>50.1</v>
      </c>
      <c r="F2567">
        <v>58.7</v>
      </c>
      <c r="H2567" s="2">
        <f>IF(F2567-54.81&lt;=0,0,IF(F2567-54.81&lt;=1,1,2))</f>
        <v>2</v>
      </c>
      <c r="I2567">
        <v>64.5</v>
      </c>
      <c r="J2567">
        <v>50.1</v>
      </c>
      <c r="K2567">
        <v>58.7</v>
      </c>
      <c r="L2567">
        <v>46.2</v>
      </c>
      <c r="M2567">
        <v>64.099999999999994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16.100000000000001</v>
      </c>
      <c r="W2567">
        <v>315.60000000000002</v>
      </c>
      <c r="X2567">
        <v>1017.6</v>
      </c>
      <c r="Y2567">
        <v>30.8</v>
      </c>
      <c r="Z2567">
        <v>6.8</v>
      </c>
      <c r="AA2567">
        <v>0</v>
      </c>
      <c r="AB2567">
        <v>0</v>
      </c>
      <c r="AC2567">
        <v>0</v>
      </c>
      <c r="AD2567">
        <v>0</v>
      </c>
      <c r="AE2567" t="s">
        <v>7772</v>
      </c>
      <c r="AF2567" t="s">
        <v>7773</v>
      </c>
      <c r="AG2567">
        <v>0.04</v>
      </c>
      <c r="AH2567" t="s">
        <v>36</v>
      </c>
      <c r="AI2567" t="s">
        <v>37</v>
      </c>
      <c r="AJ2567" t="s">
        <v>38</v>
      </c>
    </row>
    <row r="2568" spans="1:36" x14ac:dyDescent="0.25">
      <c r="A2568" t="s">
        <v>32</v>
      </c>
      <c r="B2568" t="s">
        <v>7774</v>
      </c>
      <c r="C2568">
        <f>YEAR(B2568)</f>
        <v>2007</v>
      </c>
      <c r="D2568">
        <v>64.5</v>
      </c>
      <c r="E2568">
        <v>48.3</v>
      </c>
      <c r="F2568">
        <v>55.4</v>
      </c>
      <c r="H2568" s="2">
        <f>IF(F2568-54.81&lt;=0,0,IF(F2568-54.81&lt;=1,1,2))</f>
        <v>1</v>
      </c>
      <c r="I2568">
        <v>64.5</v>
      </c>
      <c r="J2568">
        <v>46.4</v>
      </c>
      <c r="K2568">
        <v>55.1</v>
      </c>
      <c r="L2568">
        <v>42.7</v>
      </c>
      <c r="M2568">
        <v>63.3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8.1</v>
      </c>
      <c r="W2568">
        <v>176.3</v>
      </c>
      <c r="X2568">
        <v>1021.5</v>
      </c>
      <c r="Y2568">
        <v>30</v>
      </c>
      <c r="Z2568">
        <v>6.5</v>
      </c>
      <c r="AA2568">
        <v>0</v>
      </c>
      <c r="AB2568">
        <v>0</v>
      </c>
      <c r="AC2568">
        <v>0</v>
      </c>
      <c r="AD2568">
        <v>0</v>
      </c>
      <c r="AE2568" t="s">
        <v>7775</v>
      </c>
      <c r="AF2568" t="s">
        <v>7776</v>
      </c>
      <c r="AG2568">
        <v>0.08</v>
      </c>
      <c r="AH2568" t="s">
        <v>36</v>
      </c>
      <c r="AI2568" t="s">
        <v>37</v>
      </c>
      <c r="AJ2568" t="s">
        <v>38</v>
      </c>
    </row>
    <row r="2569" spans="1:36" x14ac:dyDescent="0.25">
      <c r="A2569" t="s">
        <v>32</v>
      </c>
      <c r="B2569" t="s">
        <v>7777</v>
      </c>
      <c r="C2569">
        <f>YEAR(B2569)</f>
        <v>2007</v>
      </c>
      <c r="D2569">
        <v>68.099999999999994</v>
      </c>
      <c r="E2569">
        <v>51.9</v>
      </c>
      <c r="F2569">
        <v>57.9</v>
      </c>
      <c r="H2569" s="2">
        <f>IF(F2569-54.81&lt;=0,0,IF(F2569-54.81&lt;=1,1,2))</f>
        <v>2</v>
      </c>
      <c r="I2569">
        <v>68.099999999999994</v>
      </c>
      <c r="J2569">
        <v>51.9</v>
      </c>
      <c r="K2569">
        <v>57.9</v>
      </c>
      <c r="L2569">
        <v>48.2</v>
      </c>
      <c r="M2569">
        <v>71.400000000000006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17.2</v>
      </c>
      <c r="W2569">
        <v>153.30000000000001</v>
      </c>
      <c r="X2569">
        <v>1022.3</v>
      </c>
      <c r="Y2569">
        <v>35</v>
      </c>
      <c r="Z2569">
        <v>6.3</v>
      </c>
      <c r="AA2569">
        <v>0</v>
      </c>
      <c r="AB2569">
        <v>0</v>
      </c>
      <c r="AC2569">
        <v>0</v>
      </c>
      <c r="AD2569">
        <v>0</v>
      </c>
      <c r="AE2569" t="s">
        <v>7778</v>
      </c>
      <c r="AF2569" t="s">
        <v>7779</v>
      </c>
      <c r="AG2569">
        <v>0.12</v>
      </c>
      <c r="AH2569" t="s">
        <v>36</v>
      </c>
      <c r="AI2569" t="s">
        <v>37</v>
      </c>
      <c r="AJ2569" t="s">
        <v>38</v>
      </c>
    </row>
    <row r="2570" spans="1:36" x14ac:dyDescent="0.25">
      <c r="A2570" t="s">
        <v>32</v>
      </c>
      <c r="B2570" t="s">
        <v>7780</v>
      </c>
      <c r="C2570">
        <f>YEAR(B2570)</f>
        <v>2007</v>
      </c>
      <c r="D2570">
        <v>66.3</v>
      </c>
      <c r="E2570">
        <v>50.1</v>
      </c>
      <c r="F2570">
        <v>57.5</v>
      </c>
      <c r="H2570" s="2">
        <f>IF(F2570-54.81&lt;=0,0,IF(F2570-54.81&lt;=1,1,2))</f>
        <v>2</v>
      </c>
      <c r="I2570">
        <v>66.3</v>
      </c>
      <c r="J2570">
        <v>50.1</v>
      </c>
      <c r="K2570">
        <v>57.5</v>
      </c>
      <c r="L2570">
        <v>48.6</v>
      </c>
      <c r="M2570">
        <v>73.3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19.5</v>
      </c>
      <c r="W2570">
        <v>179.7</v>
      </c>
      <c r="X2570">
        <v>1022</v>
      </c>
      <c r="Y2570">
        <v>69.099999999999994</v>
      </c>
      <c r="Z2570">
        <v>6.8</v>
      </c>
      <c r="AA2570">
        <v>0</v>
      </c>
      <c r="AB2570">
        <v>0</v>
      </c>
      <c r="AC2570">
        <v>0</v>
      </c>
      <c r="AD2570">
        <v>0</v>
      </c>
      <c r="AE2570" t="s">
        <v>7781</v>
      </c>
      <c r="AF2570" t="s">
        <v>7782</v>
      </c>
      <c r="AG2570">
        <v>0.15</v>
      </c>
      <c r="AH2570" t="s">
        <v>36</v>
      </c>
      <c r="AI2570" t="s">
        <v>37</v>
      </c>
      <c r="AJ2570" t="s">
        <v>38</v>
      </c>
    </row>
    <row r="2571" spans="1:36" x14ac:dyDescent="0.25">
      <c r="A2571" t="s">
        <v>32</v>
      </c>
      <c r="B2571" t="s">
        <v>7783</v>
      </c>
      <c r="C2571">
        <f>YEAR(B2571)</f>
        <v>2007</v>
      </c>
      <c r="D2571">
        <v>66.3</v>
      </c>
      <c r="E2571">
        <v>55.5</v>
      </c>
      <c r="F2571">
        <v>60.7</v>
      </c>
      <c r="H2571" s="2">
        <f>IF(F2571-54.81&lt;=0,0,IF(F2571-54.81&lt;=1,1,2))</f>
        <v>2</v>
      </c>
      <c r="I2571">
        <v>66.3</v>
      </c>
      <c r="J2571">
        <v>55.5</v>
      </c>
      <c r="K2571">
        <v>60.7</v>
      </c>
      <c r="L2571">
        <v>46.9</v>
      </c>
      <c r="M2571">
        <v>61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23</v>
      </c>
      <c r="W2571">
        <v>181.1</v>
      </c>
      <c r="X2571">
        <v>1017.3</v>
      </c>
      <c r="Y2571">
        <v>52.5</v>
      </c>
      <c r="Z2571">
        <v>6.8</v>
      </c>
      <c r="AA2571">
        <v>0</v>
      </c>
      <c r="AB2571">
        <v>0</v>
      </c>
      <c r="AC2571">
        <v>0</v>
      </c>
      <c r="AD2571">
        <v>0</v>
      </c>
      <c r="AE2571" t="s">
        <v>7784</v>
      </c>
      <c r="AF2571" t="s">
        <v>7785</v>
      </c>
      <c r="AG2571">
        <v>0.19</v>
      </c>
      <c r="AH2571" t="s">
        <v>36</v>
      </c>
      <c r="AI2571" t="s">
        <v>174</v>
      </c>
      <c r="AJ2571" t="s">
        <v>38</v>
      </c>
    </row>
    <row r="2572" spans="1:36" x14ac:dyDescent="0.25">
      <c r="A2572" t="s">
        <v>32</v>
      </c>
      <c r="B2572" t="s">
        <v>7786</v>
      </c>
      <c r="C2572">
        <f>YEAR(B2572)</f>
        <v>2007</v>
      </c>
      <c r="D2572">
        <v>66.3</v>
      </c>
      <c r="E2572">
        <v>57.3</v>
      </c>
      <c r="F2572">
        <v>60.8</v>
      </c>
      <c r="H2572" s="2">
        <f>IF(F2572-54.81&lt;=0,0,IF(F2572-54.81&lt;=1,1,2))</f>
        <v>2</v>
      </c>
      <c r="I2572">
        <v>66.3</v>
      </c>
      <c r="J2572">
        <v>57.3</v>
      </c>
      <c r="K2572">
        <v>60.8</v>
      </c>
      <c r="L2572">
        <v>48.1</v>
      </c>
      <c r="M2572">
        <v>63.2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26.4</v>
      </c>
      <c r="W2572">
        <v>179.6</v>
      </c>
      <c r="X2572">
        <v>1017.3</v>
      </c>
      <c r="Y2572">
        <v>35</v>
      </c>
      <c r="Z2572">
        <v>6.5</v>
      </c>
      <c r="AA2572">
        <v>0</v>
      </c>
      <c r="AB2572">
        <v>0</v>
      </c>
      <c r="AC2572">
        <v>0</v>
      </c>
      <c r="AD2572">
        <v>0</v>
      </c>
      <c r="AE2572" t="s">
        <v>7787</v>
      </c>
      <c r="AF2572" t="s">
        <v>7788</v>
      </c>
      <c r="AG2572">
        <v>0.22</v>
      </c>
      <c r="AH2572" t="s">
        <v>36</v>
      </c>
      <c r="AI2572" t="s">
        <v>37</v>
      </c>
      <c r="AJ2572" t="s">
        <v>38</v>
      </c>
    </row>
    <row r="2573" spans="1:36" x14ac:dyDescent="0.25">
      <c r="A2573" t="s">
        <v>32</v>
      </c>
      <c r="B2573" t="s">
        <v>7789</v>
      </c>
      <c r="C2573">
        <f>YEAR(B2573)</f>
        <v>2007</v>
      </c>
      <c r="D2573">
        <v>69.900000000000006</v>
      </c>
      <c r="E2573">
        <v>57.3</v>
      </c>
      <c r="F2573">
        <v>62.6</v>
      </c>
      <c r="H2573" s="2">
        <f>IF(F2573-54.81&lt;=0,0,IF(F2573-54.81&lt;=1,1,2))</f>
        <v>2</v>
      </c>
      <c r="I2573">
        <v>69.900000000000006</v>
      </c>
      <c r="J2573">
        <v>57.3</v>
      </c>
      <c r="K2573">
        <v>62.6</v>
      </c>
      <c r="L2573">
        <v>41.4</v>
      </c>
      <c r="M2573">
        <v>47.8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24.2</v>
      </c>
      <c r="W2573">
        <v>171.2</v>
      </c>
      <c r="X2573">
        <v>1017.7</v>
      </c>
      <c r="Y2573">
        <v>0</v>
      </c>
      <c r="Z2573">
        <v>6.2</v>
      </c>
      <c r="AA2573">
        <v>0</v>
      </c>
      <c r="AB2573">
        <v>0</v>
      </c>
      <c r="AC2573">
        <v>0</v>
      </c>
      <c r="AD2573">
        <v>0</v>
      </c>
      <c r="AE2573" t="s">
        <v>7790</v>
      </c>
      <c r="AF2573" t="s">
        <v>7791</v>
      </c>
      <c r="AG2573">
        <v>0.25</v>
      </c>
      <c r="AH2573" t="s">
        <v>330</v>
      </c>
      <c r="AI2573" t="s">
        <v>37</v>
      </c>
      <c r="AJ2573" t="s">
        <v>331</v>
      </c>
    </row>
    <row r="2574" spans="1:36" x14ac:dyDescent="0.25">
      <c r="A2574" t="s">
        <v>32</v>
      </c>
      <c r="B2574" t="s">
        <v>7792</v>
      </c>
      <c r="C2574">
        <f>YEAR(B2574)</f>
        <v>2007</v>
      </c>
      <c r="D2574">
        <v>71.7</v>
      </c>
      <c r="E2574">
        <v>59.1</v>
      </c>
      <c r="F2574">
        <v>65</v>
      </c>
      <c r="H2574" s="2">
        <f>IF(F2574-54.81&lt;=0,0,IF(F2574-54.81&lt;=1,1,2))</f>
        <v>2</v>
      </c>
      <c r="I2574">
        <v>71.7</v>
      </c>
      <c r="J2574">
        <v>59.1</v>
      </c>
      <c r="K2574">
        <v>65</v>
      </c>
      <c r="L2574">
        <v>37.700000000000003</v>
      </c>
      <c r="M2574">
        <v>36.6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30</v>
      </c>
      <c r="W2574">
        <v>179.9</v>
      </c>
      <c r="X2574">
        <v>1013.7</v>
      </c>
      <c r="Y2574">
        <v>30</v>
      </c>
      <c r="Z2574">
        <v>6.2</v>
      </c>
      <c r="AA2574">
        <v>0</v>
      </c>
      <c r="AB2574">
        <v>0</v>
      </c>
      <c r="AC2574">
        <v>0</v>
      </c>
      <c r="AD2574">
        <v>0</v>
      </c>
      <c r="AE2574" t="s">
        <v>7793</v>
      </c>
      <c r="AF2574" t="s">
        <v>7794</v>
      </c>
      <c r="AG2574">
        <v>0.28999999999999998</v>
      </c>
      <c r="AH2574" t="s">
        <v>36</v>
      </c>
      <c r="AI2574" t="s">
        <v>37</v>
      </c>
      <c r="AJ2574" t="s">
        <v>38</v>
      </c>
    </row>
    <row r="2575" spans="1:36" x14ac:dyDescent="0.25">
      <c r="A2575" t="s">
        <v>32</v>
      </c>
      <c r="B2575" t="s">
        <v>7795</v>
      </c>
      <c r="C2575">
        <f>YEAR(B2575)</f>
        <v>2007</v>
      </c>
      <c r="D2575">
        <v>68.099999999999994</v>
      </c>
      <c r="E2575">
        <v>48.3</v>
      </c>
      <c r="F2575">
        <v>55.6</v>
      </c>
      <c r="H2575" s="2">
        <f>IF(F2575-54.81&lt;=0,0,IF(F2575-54.81&lt;=1,1,2))</f>
        <v>1</v>
      </c>
      <c r="I2575">
        <v>68.099999999999994</v>
      </c>
      <c r="J2575">
        <v>40.6</v>
      </c>
      <c r="K2575">
        <v>53.9</v>
      </c>
      <c r="L2575">
        <v>35.799999999999997</v>
      </c>
      <c r="M2575">
        <v>47.7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28.9</v>
      </c>
      <c r="W2575">
        <v>328.3</v>
      </c>
      <c r="X2575">
        <v>1018.4</v>
      </c>
      <c r="Y2575">
        <v>82.1</v>
      </c>
      <c r="Z2575">
        <v>6.7</v>
      </c>
      <c r="AA2575">
        <v>0</v>
      </c>
      <c r="AB2575">
        <v>0</v>
      </c>
      <c r="AC2575">
        <v>0</v>
      </c>
      <c r="AD2575">
        <v>0</v>
      </c>
      <c r="AE2575" t="s">
        <v>7796</v>
      </c>
      <c r="AF2575" t="s">
        <v>7797</v>
      </c>
      <c r="AG2575">
        <v>0.33</v>
      </c>
      <c r="AH2575" t="s">
        <v>36</v>
      </c>
      <c r="AI2575" t="s">
        <v>37</v>
      </c>
      <c r="AJ2575" t="s">
        <v>38</v>
      </c>
    </row>
    <row r="2576" spans="1:36" x14ac:dyDescent="0.25">
      <c r="A2576" t="s">
        <v>32</v>
      </c>
      <c r="B2576" t="s">
        <v>7798</v>
      </c>
      <c r="C2576">
        <f>YEAR(B2576)</f>
        <v>2007</v>
      </c>
      <c r="D2576">
        <v>57.3</v>
      </c>
      <c r="E2576">
        <v>42.9</v>
      </c>
      <c r="F2576">
        <v>51.5</v>
      </c>
      <c r="H2576" s="2">
        <f>IF(F2576-54.81&lt;=0,0,IF(F2576-54.81&lt;=1,1,2))</f>
        <v>0</v>
      </c>
      <c r="I2576">
        <v>57.3</v>
      </c>
      <c r="J2576">
        <v>38.700000000000003</v>
      </c>
      <c r="K2576">
        <v>50</v>
      </c>
      <c r="L2576">
        <v>35</v>
      </c>
      <c r="M2576">
        <v>53.6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18.3</v>
      </c>
      <c r="W2576">
        <v>293.7</v>
      </c>
      <c r="X2576">
        <v>1019.2</v>
      </c>
      <c r="Y2576">
        <v>46.5</v>
      </c>
      <c r="Z2576">
        <v>6.8</v>
      </c>
      <c r="AA2576">
        <v>0</v>
      </c>
      <c r="AB2576">
        <v>0</v>
      </c>
      <c r="AC2576">
        <v>0</v>
      </c>
      <c r="AD2576">
        <v>0</v>
      </c>
      <c r="AE2576" t="s">
        <v>7799</v>
      </c>
      <c r="AF2576" t="s">
        <v>7800</v>
      </c>
      <c r="AG2576">
        <v>0.36</v>
      </c>
      <c r="AH2576" t="s">
        <v>36</v>
      </c>
      <c r="AI2576" t="s">
        <v>37</v>
      </c>
      <c r="AJ2576" t="s">
        <v>38</v>
      </c>
    </row>
    <row r="2577" spans="1:36" x14ac:dyDescent="0.25">
      <c r="A2577" t="s">
        <v>32</v>
      </c>
      <c r="B2577" t="s">
        <v>7801</v>
      </c>
      <c r="C2577">
        <f>YEAR(B2577)</f>
        <v>2007</v>
      </c>
      <c r="D2577">
        <v>59.1</v>
      </c>
      <c r="E2577">
        <v>44.7</v>
      </c>
      <c r="F2577">
        <v>55.6</v>
      </c>
      <c r="H2577" s="2">
        <f>IF(F2577-54.81&lt;=0,0,IF(F2577-54.81&lt;=1,1,2))</f>
        <v>1</v>
      </c>
      <c r="I2577">
        <v>59.1</v>
      </c>
      <c r="J2577">
        <v>41.5</v>
      </c>
      <c r="K2577">
        <v>55.4</v>
      </c>
      <c r="L2577">
        <v>38.4</v>
      </c>
      <c r="M2577">
        <v>52.9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24.2</v>
      </c>
      <c r="W2577">
        <v>326</v>
      </c>
      <c r="X2577">
        <v>1016.9</v>
      </c>
      <c r="Y2577">
        <v>50</v>
      </c>
      <c r="Z2577">
        <v>6.8</v>
      </c>
      <c r="AA2577">
        <v>0</v>
      </c>
      <c r="AB2577">
        <v>0</v>
      </c>
      <c r="AC2577">
        <v>0</v>
      </c>
      <c r="AD2577">
        <v>0</v>
      </c>
      <c r="AE2577" t="s">
        <v>7802</v>
      </c>
      <c r="AF2577" t="s">
        <v>7803</v>
      </c>
      <c r="AG2577">
        <v>0.4</v>
      </c>
      <c r="AH2577" t="s">
        <v>36</v>
      </c>
      <c r="AI2577" t="s">
        <v>37</v>
      </c>
      <c r="AJ2577" t="s">
        <v>38</v>
      </c>
    </row>
    <row r="2578" spans="1:36" x14ac:dyDescent="0.25">
      <c r="A2578" t="s">
        <v>32</v>
      </c>
      <c r="B2578" t="s">
        <v>7804</v>
      </c>
      <c r="C2578">
        <f>YEAR(B2578)</f>
        <v>2007</v>
      </c>
      <c r="D2578">
        <v>57.3</v>
      </c>
      <c r="E2578">
        <v>41.1</v>
      </c>
      <c r="F2578">
        <v>48.8</v>
      </c>
      <c r="H2578" s="2">
        <f>IF(F2578-54.81&lt;=0,0,IF(F2578-54.81&lt;=1,1,2))</f>
        <v>0</v>
      </c>
      <c r="I2578">
        <v>57.3</v>
      </c>
      <c r="J2578">
        <v>36.5</v>
      </c>
      <c r="K2578">
        <v>46.2</v>
      </c>
      <c r="L2578">
        <v>36.200000000000003</v>
      </c>
      <c r="M2578">
        <v>62.8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11.4</v>
      </c>
      <c r="W2578">
        <v>174.4</v>
      </c>
      <c r="X2578">
        <v>1021.6</v>
      </c>
      <c r="Y2578">
        <v>30</v>
      </c>
      <c r="Z2578">
        <v>6.5</v>
      </c>
      <c r="AA2578">
        <v>0</v>
      </c>
      <c r="AB2578">
        <v>0</v>
      </c>
      <c r="AC2578">
        <v>0</v>
      </c>
      <c r="AD2578">
        <v>0</v>
      </c>
      <c r="AE2578" t="s">
        <v>7805</v>
      </c>
      <c r="AF2578" t="s">
        <v>7806</v>
      </c>
      <c r="AG2578">
        <v>0.44</v>
      </c>
      <c r="AH2578" t="s">
        <v>36</v>
      </c>
      <c r="AI2578" t="s">
        <v>37</v>
      </c>
      <c r="AJ2578" t="s">
        <v>38</v>
      </c>
    </row>
    <row r="2579" spans="1:36" x14ac:dyDescent="0.25">
      <c r="A2579" t="s">
        <v>32</v>
      </c>
      <c r="B2579" t="s">
        <v>7807</v>
      </c>
      <c r="C2579">
        <f>YEAR(B2579)</f>
        <v>2007</v>
      </c>
      <c r="D2579">
        <v>66.3</v>
      </c>
      <c r="E2579">
        <v>42.9</v>
      </c>
      <c r="F2579">
        <v>53.5</v>
      </c>
      <c r="H2579" s="2">
        <f>IF(F2579-54.81&lt;=0,0,IF(F2579-54.81&lt;=1,1,2))</f>
        <v>0</v>
      </c>
      <c r="I2579">
        <v>66.3</v>
      </c>
      <c r="J2579">
        <v>37.6</v>
      </c>
      <c r="K2579">
        <v>52.1</v>
      </c>
      <c r="L2579">
        <v>41.9</v>
      </c>
      <c r="M2579">
        <v>65.8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19.5</v>
      </c>
      <c r="W2579">
        <v>183</v>
      </c>
      <c r="X2579">
        <v>1019.8</v>
      </c>
      <c r="Y2579">
        <v>34.799999999999997</v>
      </c>
      <c r="Z2579">
        <v>6.7</v>
      </c>
      <c r="AA2579">
        <v>0</v>
      </c>
      <c r="AB2579">
        <v>0</v>
      </c>
      <c r="AC2579">
        <v>0</v>
      </c>
      <c r="AD2579">
        <v>0</v>
      </c>
      <c r="AE2579" t="s">
        <v>7808</v>
      </c>
      <c r="AF2579" t="s">
        <v>7809</v>
      </c>
      <c r="AG2579">
        <v>0.47</v>
      </c>
      <c r="AH2579" t="s">
        <v>36</v>
      </c>
      <c r="AI2579" t="s">
        <v>37</v>
      </c>
      <c r="AJ2579" t="s">
        <v>38</v>
      </c>
    </row>
    <row r="2580" spans="1:36" x14ac:dyDescent="0.25">
      <c r="A2580" t="s">
        <v>32</v>
      </c>
      <c r="B2580" t="s">
        <v>7810</v>
      </c>
      <c r="C2580">
        <f>YEAR(B2580)</f>
        <v>2007</v>
      </c>
      <c r="D2580">
        <v>59.1</v>
      </c>
      <c r="E2580">
        <v>50.1</v>
      </c>
      <c r="F2580">
        <v>54.5</v>
      </c>
      <c r="H2580" s="2">
        <f>IF(F2580-54.81&lt;=0,0,IF(F2580-54.81&lt;=1,1,2))</f>
        <v>0</v>
      </c>
      <c r="I2580">
        <v>59.1</v>
      </c>
      <c r="J2580">
        <v>50.1</v>
      </c>
      <c r="K2580">
        <v>54.5</v>
      </c>
      <c r="L2580">
        <v>45.6</v>
      </c>
      <c r="M2580">
        <v>72.099999999999994</v>
      </c>
      <c r="O2580">
        <v>0.20100000000000001</v>
      </c>
      <c r="P2580">
        <v>100</v>
      </c>
      <c r="Q2580">
        <v>4.17</v>
      </c>
      <c r="R2580" t="s">
        <v>40</v>
      </c>
      <c r="S2580">
        <v>0</v>
      </c>
      <c r="T2580">
        <v>0</v>
      </c>
      <c r="U2580">
        <v>0</v>
      </c>
      <c r="V2580">
        <v>24.2</v>
      </c>
      <c r="W2580">
        <v>345.7</v>
      </c>
      <c r="X2580">
        <v>1013.9</v>
      </c>
      <c r="Y2580">
        <v>87.5</v>
      </c>
      <c r="Z2580">
        <v>6.7</v>
      </c>
      <c r="AA2580">
        <v>0</v>
      </c>
      <c r="AB2580">
        <v>0</v>
      </c>
      <c r="AC2580">
        <v>0</v>
      </c>
      <c r="AD2580">
        <v>0</v>
      </c>
      <c r="AE2580" t="s">
        <v>7811</v>
      </c>
      <c r="AF2580" t="s">
        <v>7812</v>
      </c>
      <c r="AG2580">
        <v>0.5</v>
      </c>
      <c r="AH2580" t="s">
        <v>56</v>
      </c>
      <c r="AI2580" t="s">
        <v>65</v>
      </c>
      <c r="AJ2580" t="s">
        <v>40</v>
      </c>
    </row>
    <row r="2581" spans="1:36" x14ac:dyDescent="0.25">
      <c r="A2581" t="s">
        <v>32</v>
      </c>
      <c r="B2581" t="s">
        <v>7813</v>
      </c>
      <c r="C2581">
        <f>YEAR(B2581)</f>
        <v>2007</v>
      </c>
      <c r="D2581">
        <v>51.9</v>
      </c>
      <c r="E2581">
        <v>48.3</v>
      </c>
      <c r="F2581">
        <v>50.6</v>
      </c>
      <c r="H2581" s="2">
        <f>IF(F2581-54.81&lt;=0,0,IF(F2581-54.81&lt;=1,1,2))</f>
        <v>0</v>
      </c>
      <c r="I2581">
        <v>51.9</v>
      </c>
      <c r="J2581">
        <v>40.200000000000003</v>
      </c>
      <c r="K2581">
        <v>50.2</v>
      </c>
      <c r="L2581">
        <v>32.9</v>
      </c>
      <c r="M2581">
        <v>51</v>
      </c>
      <c r="O2581">
        <v>3.1E-2</v>
      </c>
      <c r="P2581">
        <v>100</v>
      </c>
      <c r="Q2581">
        <v>4.17</v>
      </c>
      <c r="R2581" t="s">
        <v>40</v>
      </c>
      <c r="S2581">
        <v>0</v>
      </c>
      <c r="T2581">
        <v>0</v>
      </c>
      <c r="U2581">
        <v>0</v>
      </c>
      <c r="V2581">
        <v>31.1</v>
      </c>
      <c r="W2581">
        <v>348.4</v>
      </c>
      <c r="X2581">
        <v>1016.3</v>
      </c>
      <c r="Y2581">
        <v>71.7</v>
      </c>
      <c r="Z2581">
        <v>6.8</v>
      </c>
      <c r="AA2581">
        <v>0</v>
      </c>
      <c r="AB2581">
        <v>0</v>
      </c>
      <c r="AC2581">
        <v>0</v>
      </c>
      <c r="AD2581">
        <v>0</v>
      </c>
      <c r="AE2581" t="s">
        <v>7814</v>
      </c>
      <c r="AF2581" t="s">
        <v>7815</v>
      </c>
      <c r="AG2581">
        <v>0.54</v>
      </c>
      <c r="AH2581" t="s">
        <v>56</v>
      </c>
      <c r="AI2581" t="s">
        <v>137</v>
      </c>
      <c r="AJ2581" t="s">
        <v>40</v>
      </c>
    </row>
    <row r="2582" spans="1:36" x14ac:dyDescent="0.25">
      <c r="A2582" t="s">
        <v>32</v>
      </c>
      <c r="B2582" t="s">
        <v>7816</v>
      </c>
      <c r="C2582">
        <f>YEAR(B2582)</f>
        <v>2007</v>
      </c>
      <c r="D2582">
        <v>53.7</v>
      </c>
      <c r="E2582">
        <v>42.9</v>
      </c>
      <c r="F2582">
        <v>48.7</v>
      </c>
      <c r="H2582" s="2">
        <f>IF(F2582-54.81&lt;=0,0,IF(F2582-54.81&lt;=1,1,2))</f>
        <v>0</v>
      </c>
      <c r="I2582">
        <v>53.7</v>
      </c>
      <c r="J2582">
        <v>37</v>
      </c>
      <c r="K2582">
        <v>46.3</v>
      </c>
      <c r="L2582">
        <v>38.299999999999997</v>
      </c>
      <c r="M2582">
        <v>68.3</v>
      </c>
      <c r="O2582">
        <v>0.24</v>
      </c>
      <c r="P2582">
        <v>100</v>
      </c>
      <c r="Q2582">
        <v>4.17</v>
      </c>
      <c r="R2582" t="s">
        <v>40</v>
      </c>
      <c r="S2582">
        <v>0</v>
      </c>
      <c r="T2582">
        <v>0</v>
      </c>
      <c r="U2582">
        <v>0</v>
      </c>
      <c r="V2582">
        <v>18.3</v>
      </c>
      <c r="W2582">
        <v>8.1999999999999993</v>
      </c>
      <c r="X2582">
        <v>1010.9</v>
      </c>
      <c r="Y2582">
        <v>70.400000000000006</v>
      </c>
      <c r="Z2582">
        <v>6.2</v>
      </c>
      <c r="AA2582">
        <v>0</v>
      </c>
      <c r="AB2582">
        <v>0</v>
      </c>
      <c r="AC2582">
        <v>0</v>
      </c>
      <c r="AD2582">
        <v>0</v>
      </c>
      <c r="AE2582" t="s">
        <v>7817</v>
      </c>
      <c r="AF2582" t="s">
        <v>7818</v>
      </c>
      <c r="AG2582">
        <v>0.56999999999999995</v>
      </c>
      <c r="AH2582" t="s">
        <v>56</v>
      </c>
      <c r="AI2582" t="s">
        <v>65</v>
      </c>
      <c r="AJ2582" t="s">
        <v>40</v>
      </c>
    </row>
    <row r="2583" spans="1:36" x14ac:dyDescent="0.25">
      <c r="A2583" t="s">
        <v>32</v>
      </c>
      <c r="B2583" t="s">
        <v>7819</v>
      </c>
      <c r="C2583">
        <f>YEAR(B2583)</f>
        <v>2007</v>
      </c>
      <c r="D2583">
        <v>50.1</v>
      </c>
      <c r="E2583">
        <v>42.9</v>
      </c>
      <c r="F2583">
        <v>47.6</v>
      </c>
      <c r="H2583" s="2">
        <f>IF(F2583-54.81&lt;=0,0,IF(F2583-54.81&lt;=1,1,2))</f>
        <v>0</v>
      </c>
      <c r="I2583">
        <v>50.1</v>
      </c>
      <c r="J2583">
        <v>34.5</v>
      </c>
      <c r="K2583">
        <v>41.9</v>
      </c>
      <c r="L2583">
        <v>32.200000000000003</v>
      </c>
      <c r="M2583">
        <v>56.1</v>
      </c>
      <c r="O2583">
        <v>0.64200000000000002</v>
      </c>
      <c r="P2583">
        <v>100</v>
      </c>
      <c r="Q2583">
        <v>8.33</v>
      </c>
      <c r="R2583" t="s">
        <v>40</v>
      </c>
      <c r="S2583">
        <v>0</v>
      </c>
      <c r="T2583">
        <v>0</v>
      </c>
      <c r="U2583">
        <v>0</v>
      </c>
      <c r="V2583">
        <v>32.200000000000003</v>
      </c>
      <c r="W2583">
        <v>346.3</v>
      </c>
      <c r="X2583">
        <v>1010.8</v>
      </c>
      <c r="Y2583">
        <v>83.5</v>
      </c>
      <c r="Z2583">
        <v>6.7</v>
      </c>
      <c r="AA2583">
        <v>0</v>
      </c>
      <c r="AB2583">
        <v>0</v>
      </c>
      <c r="AC2583">
        <v>0</v>
      </c>
      <c r="AD2583">
        <v>0</v>
      </c>
      <c r="AE2583" t="s">
        <v>7820</v>
      </c>
      <c r="AF2583" t="s">
        <v>7821</v>
      </c>
      <c r="AG2583">
        <v>0.6</v>
      </c>
      <c r="AH2583" t="s">
        <v>56</v>
      </c>
      <c r="AI2583" t="s">
        <v>101</v>
      </c>
      <c r="AJ2583" t="s">
        <v>40</v>
      </c>
    </row>
    <row r="2584" spans="1:36" x14ac:dyDescent="0.25">
      <c r="A2584" t="s">
        <v>32</v>
      </c>
      <c r="B2584" t="s">
        <v>7822</v>
      </c>
      <c r="C2584">
        <f>YEAR(B2584)</f>
        <v>2007</v>
      </c>
      <c r="D2584">
        <v>53.7</v>
      </c>
      <c r="E2584">
        <v>42.9</v>
      </c>
      <c r="F2584">
        <v>49.7</v>
      </c>
      <c r="H2584" s="2">
        <f>IF(F2584-54.81&lt;=0,0,IF(F2584-54.81&lt;=1,1,2))</f>
        <v>0</v>
      </c>
      <c r="I2584">
        <v>53.7</v>
      </c>
      <c r="J2584">
        <v>37.6</v>
      </c>
      <c r="K2584">
        <v>48.2</v>
      </c>
      <c r="L2584">
        <v>31.3</v>
      </c>
      <c r="M2584">
        <v>50.1</v>
      </c>
      <c r="O2584">
        <v>1.2E-2</v>
      </c>
      <c r="P2584">
        <v>100</v>
      </c>
      <c r="Q2584">
        <v>4.17</v>
      </c>
      <c r="R2584" t="s">
        <v>40</v>
      </c>
      <c r="S2584">
        <v>0</v>
      </c>
      <c r="T2584">
        <v>0</v>
      </c>
      <c r="U2584">
        <v>0</v>
      </c>
      <c r="V2584">
        <v>28.9</v>
      </c>
      <c r="W2584">
        <v>319.2</v>
      </c>
      <c r="X2584">
        <v>1014.1</v>
      </c>
      <c r="Y2584">
        <v>63.3</v>
      </c>
      <c r="Z2584">
        <v>6.8</v>
      </c>
      <c r="AA2584">
        <v>0</v>
      </c>
      <c r="AB2584">
        <v>0</v>
      </c>
      <c r="AC2584">
        <v>0</v>
      </c>
      <c r="AD2584">
        <v>0</v>
      </c>
      <c r="AE2584" t="s">
        <v>7823</v>
      </c>
      <c r="AF2584" t="s">
        <v>7824</v>
      </c>
      <c r="AG2584">
        <v>0.64</v>
      </c>
      <c r="AH2584" t="s">
        <v>56</v>
      </c>
      <c r="AI2584" t="s">
        <v>137</v>
      </c>
      <c r="AJ2584" t="s">
        <v>40</v>
      </c>
    </row>
    <row r="2585" spans="1:36" x14ac:dyDescent="0.25">
      <c r="A2585" t="s">
        <v>32</v>
      </c>
      <c r="B2585" t="s">
        <v>7825</v>
      </c>
      <c r="C2585">
        <f>YEAR(B2585)</f>
        <v>2007</v>
      </c>
      <c r="D2585">
        <v>60.9</v>
      </c>
      <c r="E2585">
        <v>41.1</v>
      </c>
      <c r="F2585">
        <v>52.4</v>
      </c>
      <c r="H2585" s="2">
        <f>IF(F2585-54.81&lt;=0,0,IF(F2585-54.81&lt;=1,1,2))</f>
        <v>0</v>
      </c>
      <c r="I2585">
        <v>60.9</v>
      </c>
      <c r="J2585">
        <v>34.4</v>
      </c>
      <c r="K2585">
        <v>50.3</v>
      </c>
      <c r="L2585">
        <v>38.4</v>
      </c>
      <c r="M2585">
        <v>59.6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13.9</v>
      </c>
      <c r="W2585">
        <v>181.4</v>
      </c>
      <c r="X2585">
        <v>1017.1</v>
      </c>
      <c r="Y2585">
        <v>70</v>
      </c>
      <c r="Z2585">
        <v>6.8</v>
      </c>
      <c r="AA2585">
        <v>0</v>
      </c>
      <c r="AB2585">
        <v>0</v>
      </c>
      <c r="AC2585">
        <v>0</v>
      </c>
      <c r="AD2585">
        <v>0</v>
      </c>
      <c r="AE2585" t="s">
        <v>7826</v>
      </c>
      <c r="AF2585" t="s">
        <v>7827</v>
      </c>
      <c r="AG2585">
        <v>0.67</v>
      </c>
      <c r="AH2585" t="s">
        <v>36</v>
      </c>
      <c r="AI2585" t="s">
        <v>37</v>
      </c>
      <c r="AJ2585" t="s">
        <v>38</v>
      </c>
    </row>
    <row r="2586" spans="1:36" x14ac:dyDescent="0.25">
      <c r="A2586" t="s">
        <v>32</v>
      </c>
      <c r="B2586" t="s">
        <v>7828</v>
      </c>
      <c r="C2586">
        <f>YEAR(B2586)</f>
        <v>2007</v>
      </c>
      <c r="D2586">
        <v>59.1</v>
      </c>
      <c r="E2586">
        <v>51.9</v>
      </c>
      <c r="F2586">
        <v>55</v>
      </c>
      <c r="H2586" s="2">
        <f>IF(F2586-54.81&lt;=0,0,IF(F2586-54.81&lt;=1,1,2))</f>
        <v>1</v>
      </c>
      <c r="I2586">
        <v>59.1</v>
      </c>
      <c r="J2586">
        <v>51.9</v>
      </c>
      <c r="K2586">
        <v>55</v>
      </c>
      <c r="L2586">
        <v>42.4</v>
      </c>
      <c r="M2586">
        <v>62.8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15</v>
      </c>
      <c r="W2586">
        <v>174.4</v>
      </c>
      <c r="X2586">
        <v>1017.4</v>
      </c>
      <c r="Y2586">
        <v>85</v>
      </c>
      <c r="Z2586">
        <v>6.8</v>
      </c>
      <c r="AA2586">
        <v>0</v>
      </c>
      <c r="AB2586">
        <v>0</v>
      </c>
      <c r="AC2586">
        <v>0</v>
      </c>
      <c r="AD2586">
        <v>0</v>
      </c>
      <c r="AE2586" t="s">
        <v>7829</v>
      </c>
      <c r="AF2586" t="s">
        <v>7830</v>
      </c>
      <c r="AG2586">
        <v>0.7</v>
      </c>
      <c r="AH2586" t="s">
        <v>36</v>
      </c>
      <c r="AI2586" t="s">
        <v>37</v>
      </c>
      <c r="AJ2586" t="s">
        <v>38</v>
      </c>
    </row>
    <row r="2587" spans="1:36" x14ac:dyDescent="0.25">
      <c r="A2587" t="s">
        <v>32</v>
      </c>
      <c r="B2587" t="s">
        <v>7831</v>
      </c>
      <c r="C2587">
        <f>YEAR(B2587)</f>
        <v>2007</v>
      </c>
      <c r="D2587">
        <v>59.1</v>
      </c>
      <c r="E2587">
        <v>48.3</v>
      </c>
      <c r="F2587">
        <v>53.3</v>
      </c>
      <c r="H2587" s="2">
        <f>IF(F2587-54.81&lt;=0,0,IF(F2587-54.81&lt;=1,1,2))</f>
        <v>0</v>
      </c>
      <c r="I2587">
        <v>59.1</v>
      </c>
      <c r="J2587">
        <v>45.2</v>
      </c>
      <c r="K2587">
        <v>52.9</v>
      </c>
      <c r="L2587">
        <v>45.4</v>
      </c>
      <c r="M2587">
        <v>74.8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12.8</v>
      </c>
      <c r="W2587">
        <v>181.2</v>
      </c>
      <c r="X2587">
        <v>1016.8</v>
      </c>
      <c r="Y2587">
        <v>68.2</v>
      </c>
      <c r="Z2587">
        <v>6.8</v>
      </c>
      <c r="AA2587">
        <v>0</v>
      </c>
      <c r="AB2587">
        <v>0</v>
      </c>
      <c r="AC2587">
        <v>0</v>
      </c>
      <c r="AD2587">
        <v>0</v>
      </c>
      <c r="AE2587" t="s">
        <v>7832</v>
      </c>
      <c r="AF2587" t="s">
        <v>7833</v>
      </c>
      <c r="AG2587">
        <v>0.73</v>
      </c>
      <c r="AH2587" t="s">
        <v>36</v>
      </c>
      <c r="AI2587" t="s">
        <v>37</v>
      </c>
      <c r="AJ2587" t="s">
        <v>38</v>
      </c>
    </row>
    <row r="2588" spans="1:36" x14ac:dyDescent="0.25">
      <c r="A2588" t="s">
        <v>32</v>
      </c>
      <c r="B2588" t="s">
        <v>7834</v>
      </c>
      <c r="C2588">
        <f>YEAR(B2588)</f>
        <v>2007</v>
      </c>
      <c r="D2588">
        <v>64.5</v>
      </c>
      <c r="E2588">
        <v>44.7</v>
      </c>
      <c r="F2588">
        <v>55.1</v>
      </c>
      <c r="H2588" s="2">
        <f>IF(F2588-54.81&lt;=0,0,IF(F2588-54.81&lt;=1,1,2))</f>
        <v>1</v>
      </c>
      <c r="I2588">
        <v>64.5</v>
      </c>
      <c r="J2588">
        <v>42.2</v>
      </c>
      <c r="K2588">
        <v>54</v>
      </c>
      <c r="L2588">
        <v>44.7</v>
      </c>
      <c r="M2588">
        <v>69.8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19.5</v>
      </c>
      <c r="W2588">
        <v>182.6</v>
      </c>
      <c r="X2588">
        <v>1014.5</v>
      </c>
      <c r="Y2588">
        <v>65</v>
      </c>
      <c r="Z2588">
        <v>6.8</v>
      </c>
      <c r="AA2588">
        <v>0</v>
      </c>
      <c r="AB2588">
        <v>0</v>
      </c>
      <c r="AC2588">
        <v>0</v>
      </c>
      <c r="AD2588">
        <v>0</v>
      </c>
      <c r="AE2588" t="s">
        <v>7835</v>
      </c>
      <c r="AF2588" t="s">
        <v>7836</v>
      </c>
      <c r="AG2588">
        <v>0.75</v>
      </c>
      <c r="AH2588" t="s">
        <v>36</v>
      </c>
      <c r="AI2588" t="s">
        <v>37</v>
      </c>
      <c r="AJ2588" t="s">
        <v>38</v>
      </c>
    </row>
    <row r="2589" spans="1:36" x14ac:dyDescent="0.25">
      <c r="A2589" t="s">
        <v>32</v>
      </c>
      <c r="B2589" t="s">
        <v>7837</v>
      </c>
      <c r="C2589">
        <f>YEAR(B2589)</f>
        <v>2007</v>
      </c>
      <c r="D2589">
        <v>64.5</v>
      </c>
      <c r="E2589">
        <v>51.9</v>
      </c>
      <c r="F2589">
        <v>58.4</v>
      </c>
      <c r="H2589" s="2">
        <f>IF(F2589-54.81&lt;=0,0,IF(F2589-54.81&lt;=1,1,2))</f>
        <v>2</v>
      </c>
      <c r="I2589">
        <v>64.5</v>
      </c>
      <c r="J2589">
        <v>51.9</v>
      </c>
      <c r="K2589">
        <v>58.4</v>
      </c>
      <c r="L2589">
        <v>50.8</v>
      </c>
      <c r="M2589">
        <v>76.599999999999994</v>
      </c>
      <c r="O2589">
        <v>0.51200000000000001</v>
      </c>
      <c r="P2589">
        <v>100</v>
      </c>
      <c r="Q2589">
        <v>4.17</v>
      </c>
      <c r="R2589" t="s">
        <v>40</v>
      </c>
      <c r="S2589">
        <v>0</v>
      </c>
      <c r="T2589">
        <v>0</v>
      </c>
      <c r="U2589">
        <v>0</v>
      </c>
      <c r="V2589">
        <v>24.2</v>
      </c>
      <c r="W2589">
        <v>168.1</v>
      </c>
      <c r="X2589">
        <v>1009.3</v>
      </c>
      <c r="Y2589">
        <v>83</v>
      </c>
      <c r="Z2589">
        <v>6.7</v>
      </c>
      <c r="AA2589">
        <v>0</v>
      </c>
      <c r="AB2589">
        <v>0</v>
      </c>
      <c r="AC2589">
        <v>0</v>
      </c>
      <c r="AD2589">
        <v>0</v>
      </c>
      <c r="AE2589" t="s">
        <v>7838</v>
      </c>
      <c r="AF2589" t="s">
        <v>7839</v>
      </c>
      <c r="AG2589">
        <v>0.8</v>
      </c>
      <c r="AH2589" t="s">
        <v>56</v>
      </c>
      <c r="AI2589" t="s">
        <v>65</v>
      </c>
      <c r="AJ2589" t="s">
        <v>40</v>
      </c>
    </row>
    <row r="2590" spans="1:36" x14ac:dyDescent="0.25">
      <c r="A2590" t="s">
        <v>32</v>
      </c>
      <c r="B2590" t="s">
        <v>7840</v>
      </c>
      <c r="C2590">
        <f>YEAR(B2590)</f>
        <v>2007</v>
      </c>
      <c r="D2590">
        <v>62.7</v>
      </c>
      <c r="E2590">
        <v>50.1</v>
      </c>
      <c r="F2590">
        <v>55.1</v>
      </c>
      <c r="H2590" s="2">
        <f>IF(F2590-54.81&lt;=0,0,IF(F2590-54.81&lt;=1,1,2))</f>
        <v>1</v>
      </c>
      <c r="I2590">
        <v>62.7</v>
      </c>
      <c r="J2590">
        <v>50.1</v>
      </c>
      <c r="K2590">
        <v>55.1</v>
      </c>
      <c r="L2590">
        <v>49.7</v>
      </c>
      <c r="M2590">
        <v>82.4</v>
      </c>
      <c r="O2590">
        <v>0.13800000000000001</v>
      </c>
      <c r="P2590">
        <v>100</v>
      </c>
      <c r="Q2590">
        <v>4.17</v>
      </c>
      <c r="R2590" t="s">
        <v>40</v>
      </c>
      <c r="S2590">
        <v>0</v>
      </c>
      <c r="T2590">
        <v>0</v>
      </c>
      <c r="U2590">
        <v>0</v>
      </c>
      <c r="V2590">
        <v>12.8</v>
      </c>
      <c r="W2590">
        <v>249.8</v>
      </c>
      <c r="X2590">
        <v>1010.2</v>
      </c>
      <c r="Y2590">
        <v>62.5</v>
      </c>
      <c r="Z2590">
        <v>6.8</v>
      </c>
      <c r="AA2590">
        <v>0</v>
      </c>
      <c r="AB2590">
        <v>0</v>
      </c>
      <c r="AC2590">
        <v>0</v>
      </c>
      <c r="AD2590">
        <v>0</v>
      </c>
      <c r="AE2590" t="s">
        <v>7841</v>
      </c>
      <c r="AF2590" t="s">
        <v>7842</v>
      </c>
      <c r="AG2590">
        <v>0.83</v>
      </c>
      <c r="AH2590" t="s">
        <v>56</v>
      </c>
      <c r="AI2590" t="s">
        <v>78</v>
      </c>
      <c r="AJ2590" t="s">
        <v>40</v>
      </c>
    </row>
    <row r="2591" spans="1:36" x14ac:dyDescent="0.25">
      <c r="A2591" t="s">
        <v>32</v>
      </c>
      <c r="B2591" t="s">
        <v>7843</v>
      </c>
      <c r="C2591">
        <f>YEAR(B2591)</f>
        <v>2007</v>
      </c>
      <c r="D2591">
        <v>64.5</v>
      </c>
      <c r="E2591">
        <v>50.1</v>
      </c>
      <c r="F2591">
        <v>57.5</v>
      </c>
      <c r="H2591" s="2">
        <f>IF(F2591-54.81&lt;=0,0,IF(F2591-54.81&lt;=1,1,2))</f>
        <v>2</v>
      </c>
      <c r="I2591">
        <v>64.5</v>
      </c>
      <c r="J2591">
        <v>50.1</v>
      </c>
      <c r="K2591">
        <v>57.5</v>
      </c>
      <c r="L2591">
        <v>48.2</v>
      </c>
      <c r="M2591">
        <v>71.7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23</v>
      </c>
      <c r="W2591">
        <v>188.6</v>
      </c>
      <c r="X2591">
        <v>1011.3</v>
      </c>
      <c r="Y2591">
        <v>54.2</v>
      </c>
      <c r="Z2591">
        <v>6.8</v>
      </c>
      <c r="AA2591">
        <v>0</v>
      </c>
      <c r="AB2591">
        <v>0</v>
      </c>
      <c r="AC2591">
        <v>0</v>
      </c>
      <c r="AD2591">
        <v>0</v>
      </c>
      <c r="AE2591" t="s">
        <v>7844</v>
      </c>
      <c r="AF2591" t="s">
        <v>7845</v>
      </c>
      <c r="AG2591">
        <v>0.86</v>
      </c>
      <c r="AH2591" t="s">
        <v>36</v>
      </c>
      <c r="AI2591" t="s">
        <v>37</v>
      </c>
      <c r="AJ2591" t="s">
        <v>38</v>
      </c>
    </row>
    <row r="2592" spans="1:36" x14ac:dyDescent="0.25">
      <c r="A2592" t="s">
        <v>32</v>
      </c>
      <c r="B2592" t="s">
        <v>7846</v>
      </c>
      <c r="C2592">
        <f>YEAR(B2592)</f>
        <v>2007</v>
      </c>
      <c r="D2592">
        <v>62.7</v>
      </c>
      <c r="E2592">
        <v>53.7</v>
      </c>
      <c r="F2592">
        <v>57.8</v>
      </c>
      <c r="H2592" s="2">
        <f>IF(F2592-54.81&lt;=0,0,IF(F2592-54.81&lt;=1,1,2))</f>
        <v>2</v>
      </c>
      <c r="I2592">
        <v>62.7</v>
      </c>
      <c r="J2592">
        <v>53.7</v>
      </c>
      <c r="K2592">
        <v>57.8</v>
      </c>
      <c r="L2592">
        <v>42.4</v>
      </c>
      <c r="M2592">
        <v>57.3</v>
      </c>
      <c r="O2592">
        <v>3.9E-2</v>
      </c>
      <c r="P2592">
        <v>100</v>
      </c>
      <c r="Q2592">
        <v>4.17</v>
      </c>
      <c r="R2592" t="s">
        <v>40</v>
      </c>
      <c r="S2592">
        <v>0</v>
      </c>
      <c r="T2592">
        <v>0</v>
      </c>
      <c r="U2592">
        <v>0</v>
      </c>
      <c r="V2592">
        <v>34.4</v>
      </c>
      <c r="W2592">
        <v>276.5</v>
      </c>
      <c r="X2592">
        <v>1009.1</v>
      </c>
      <c r="Y2592">
        <v>54.3</v>
      </c>
      <c r="Z2592">
        <v>6.8</v>
      </c>
      <c r="AA2592">
        <v>0</v>
      </c>
      <c r="AB2592">
        <v>0</v>
      </c>
      <c r="AC2592">
        <v>0</v>
      </c>
      <c r="AD2592">
        <v>0</v>
      </c>
      <c r="AE2592" t="s">
        <v>7847</v>
      </c>
      <c r="AF2592" t="s">
        <v>7848</v>
      </c>
      <c r="AG2592">
        <v>0.89</v>
      </c>
      <c r="AH2592" t="s">
        <v>56</v>
      </c>
      <c r="AI2592" t="s">
        <v>65</v>
      </c>
      <c r="AJ2592" t="s">
        <v>40</v>
      </c>
    </row>
    <row r="2593" spans="1:36" x14ac:dyDescent="0.25">
      <c r="A2593" t="s">
        <v>32</v>
      </c>
      <c r="B2593" t="s">
        <v>7849</v>
      </c>
      <c r="C2593">
        <f>YEAR(B2593)</f>
        <v>2007</v>
      </c>
      <c r="D2593">
        <v>59.1</v>
      </c>
      <c r="E2593">
        <v>48.3</v>
      </c>
      <c r="F2593">
        <v>55.3</v>
      </c>
      <c r="H2593" s="2">
        <f>IF(F2593-54.81&lt;=0,0,IF(F2593-54.81&lt;=1,1,2))</f>
        <v>1</v>
      </c>
      <c r="I2593">
        <v>59.1</v>
      </c>
      <c r="J2593">
        <v>44.2</v>
      </c>
      <c r="K2593">
        <v>55.1</v>
      </c>
      <c r="L2593">
        <v>43.2</v>
      </c>
      <c r="M2593">
        <v>64.5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20.8</v>
      </c>
      <c r="W2593">
        <v>299.3</v>
      </c>
      <c r="X2593">
        <v>1013.8</v>
      </c>
      <c r="Y2593">
        <v>44.7</v>
      </c>
      <c r="Z2593">
        <v>6.7</v>
      </c>
      <c r="AA2593">
        <v>0</v>
      </c>
      <c r="AB2593">
        <v>0</v>
      </c>
      <c r="AC2593">
        <v>0</v>
      </c>
      <c r="AD2593">
        <v>0</v>
      </c>
      <c r="AE2593" t="s">
        <v>7850</v>
      </c>
      <c r="AF2593" t="s">
        <v>7851</v>
      </c>
      <c r="AG2593">
        <v>0.93</v>
      </c>
      <c r="AH2593" t="s">
        <v>36</v>
      </c>
      <c r="AI2593" t="s">
        <v>37</v>
      </c>
      <c r="AJ2593" t="s">
        <v>38</v>
      </c>
    </row>
    <row r="2594" spans="1:36" x14ac:dyDescent="0.25">
      <c r="A2594" t="s">
        <v>32</v>
      </c>
      <c r="B2594" t="s">
        <v>7852</v>
      </c>
      <c r="C2594">
        <f>YEAR(B2594)</f>
        <v>2007</v>
      </c>
      <c r="D2594">
        <v>59.1</v>
      </c>
      <c r="E2594">
        <v>46.5</v>
      </c>
      <c r="F2594">
        <v>51.1</v>
      </c>
      <c r="H2594" s="2">
        <f>IF(F2594-54.81&lt;=0,0,IF(F2594-54.81&lt;=1,1,2))</f>
        <v>0</v>
      </c>
      <c r="I2594">
        <v>59.1</v>
      </c>
      <c r="J2594">
        <v>40.799999999999997</v>
      </c>
      <c r="K2594">
        <v>49.7</v>
      </c>
      <c r="L2594">
        <v>44.5</v>
      </c>
      <c r="M2594">
        <v>78.599999999999994</v>
      </c>
      <c r="O2594">
        <v>0.59099999999999997</v>
      </c>
      <c r="P2594">
        <v>100</v>
      </c>
      <c r="Q2594">
        <v>4.17</v>
      </c>
      <c r="R2594" t="s">
        <v>40</v>
      </c>
      <c r="S2594">
        <v>0</v>
      </c>
      <c r="T2594">
        <v>0</v>
      </c>
      <c r="U2594">
        <v>0</v>
      </c>
      <c r="V2594">
        <v>15</v>
      </c>
      <c r="W2594">
        <v>136</v>
      </c>
      <c r="X2594">
        <v>1012.9</v>
      </c>
      <c r="Y2594">
        <v>72.2</v>
      </c>
      <c r="Z2594">
        <v>6.5</v>
      </c>
      <c r="AA2594">
        <v>0</v>
      </c>
      <c r="AB2594">
        <v>0</v>
      </c>
      <c r="AC2594">
        <v>0</v>
      </c>
      <c r="AD2594">
        <v>0</v>
      </c>
      <c r="AE2594" t="s">
        <v>7853</v>
      </c>
      <c r="AF2594" t="s">
        <v>7854</v>
      </c>
      <c r="AG2594">
        <v>0.96</v>
      </c>
      <c r="AH2594" t="s">
        <v>56</v>
      </c>
      <c r="AI2594" t="s">
        <v>65</v>
      </c>
      <c r="AJ2594" t="s">
        <v>40</v>
      </c>
    </row>
    <row r="2595" spans="1:36" x14ac:dyDescent="0.25">
      <c r="A2595" t="s">
        <v>32</v>
      </c>
      <c r="B2595" t="s">
        <v>7855</v>
      </c>
      <c r="C2595">
        <f>YEAR(B2595)</f>
        <v>2007</v>
      </c>
      <c r="D2595">
        <v>57.3</v>
      </c>
      <c r="E2595">
        <v>48.3</v>
      </c>
      <c r="F2595">
        <v>53</v>
      </c>
      <c r="H2595" s="2">
        <f>IF(F2595-54.81&lt;=0,0,IF(F2595-54.81&lt;=1,1,2))</f>
        <v>0</v>
      </c>
      <c r="I2595">
        <v>57.3</v>
      </c>
      <c r="J2595">
        <v>46.4</v>
      </c>
      <c r="K2595">
        <v>52.8</v>
      </c>
      <c r="L2595">
        <v>49.1</v>
      </c>
      <c r="M2595">
        <v>86.8</v>
      </c>
      <c r="O2595">
        <v>0.3</v>
      </c>
      <c r="P2595">
        <v>100</v>
      </c>
      <c r="Q2595">
        <v>8.33</v>
      </c>
      <c r="R2595" t="s">
        <v>40</v>
      </c>
      <c r="S2595">
        <v>0</v>
      </c>
      <c r="T2595">
        <v>0</v>
      </c>
      <c r="U2595">
        <v>0</v>
      </c>
      <c r="V2595">
        <v>31.1</v>
      </c>
      <c r="W2595">
        <v>342.5</v>
      </c>
      <c r="X2595">
        <v>1009.1</v>
      </c>
      <c r="Y2595">
        <v>86.7</v>
      </c>
      <c r="Z2595">
        <v>6.5</v>
      </c>
      <c r="AA2595">
        <v>0</v>
      </c>
      <c r="AB2595">
        <v>0</v>
      </c>
      <c r="AC2595">
        <v>0</v>
      </c>
      <c r="AD2595">
        <v>0</v>
      </c>
      <c r="AE2595" t="s">
        <v>7856</v>
      </c>
      <c r="AF2595" t="s">
        <v>7857</v>
      </c>
      <c r="AG2595">
        <v>0</v>
      </c>
      <c r="AH2595" t="s">
        <v>56</v>
      </c>
      <c r="AI2595" t="s">
        <v>101</v>
      </c>
      <c r="AJ2595" t="s">
        <v>40</v>
      </c>
    </row>
    <row r="2596" spans="1:36" x14ac:dyDescent="0.25">
      <c r="A2596" t="s">
        <v>32</v>
      </c>
      <c r="B2596" t="s">
        <v>7858</v>
      </c>
      <c r="C2596">
        <f>YEAR(B2596)</f>
        <v>2007</v>
      </c>
      <c r="D2596">
        <v>55.5</v>
      </c>
      <c r="E2596">
        <v>50.1</v>
      </c>
      <c r="F2596">
        <v>54.2</v>
      </c>
      <c r="H2596" s="2">
        <f>IF(F2596-54.81&lt;=0,0,IF(F2596-54.81&lt;=1,1,2))</f>
        <v>0</v>
      </c>
      <c r="I2596">
        <v>55.5</v>
      </c>
      <c r="J2596">
        <v>50.1</v>
      </c>
      <c r="K2596">
        <v>54.2</v>
      </c>
      <c r="L2596">
        <v>44.5</v>
      </c>
      <c r="M2596">
        <v>70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32.200000000000003</v>
      </c>
      <c r="W2596">
        <v>329.8</v>
      </c>
      <c r="X2596">
        <v>1019.8</v>
      </c>
      <c r="Y2596">
        <v>90.5</v>
      </c>
      <c r="Z2596">
        <v>6.8</v>
      </c>
      <c r="AA2596">
        <v>0</v>
      </c>
      <c r="AB2596">
        <v>0</v>
      </c>
      <c r="AC2596">
        <v>0</v>
      </c>
      <c r="AD2596">
        <v>0</v>
      </c>
      <c r="AE2596" t="s">
        <v>7859</v>
      </c>
      <c r="AF2596" t="s">
        <v>7860</v>
      </c>
      <c r="AG2596">
        <v>0.03</v>
      </c>
      <c r="AH2596" t="s">
        <v>88</v>
      </c>
      <c r="AI2596" t="s">
        <v>89</v>
      </c>
      <c r="AJ2596" t="s">
        <v>344</v>
      </c>
    </row>
    <row r="2597" spans="1:36" x14ac:dyDescent="0.25">
      <c r="A2597" t="s">
        <v>32</v>
      </c>
      <c r="B2597" t="s">
        <v>7861</v>
      </c>
      <c r="C2597">
        <f>YEAR(B2597)</f>
        <v>2007</v>
      </c>
      <c r="D2597">
        <v>57.3</v>
      </c>
      <c r="E2597">
        <v>48.3</v>
      </c>
      <c r="F2597">
        <v>52.3</v>
      </c>
      <c r="H2597" s="2">
        <f>IF(F2597-54.81&lt;=0,0,IF(F2597-54.81&lt;=1,1,2))</f>
        <v>0</v>
      </c>
      <c r="I2597">
        <v>57.3</v>
      </c>
      <c r="J2597">
        <v>45.7</v>
      </c>
      <c r="K2597">
        <v>52.1</v>
      </c>
      <c r="L2597">
        <v>43.4</v>
      </c>
      <c r="M2597">
        <v>71.900000000000006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10.3</v>
      </c>
      <c r="W2597">
        <v>124.8</v>
      </c>
      <c r="X2597">
        <v>1020</v>
      </c>
      <c r="Y2597">
        <v>70.8</v>
      </c>
      <c r="Z2597">
        <v>6.8</v>
      </c>
      <c r="AA2597">
        <v>0</v>
      </c>
      <c r="AB2597">
        <v>0</v>
      </c>
      <c r="AC2597">
        <v>0</v>
      </c>
      <c r="AD2597">
        <v>0</v>
      </c>
      <c r="AE2597" t="s">
        <v>7862</v>
      </c>
      <c r="AF2597" t="s">
        <v>7863</v>
      </c>
      <c r="AG2597">
        <v>0.06</v>
      </c>
      <c r="AH2597" t="s">
        <v>36</v>
      </c>
      <c r="AI2597" t="s">
        <v>37</v>
      </c>
      <c r="AJ2597" t="s">
        <v>38</v>
      </c>
    </row>
    <row r="2598" spans="1:36" x14ac:dyDescent="0.25">
      <c r="A2598" t="s">
        <v>32</v>
      </c>
      <c r="B2598" t="s">
        <v>7864</v>
      </c>
      <c r="C2598">
        <f>YEAR(B2598)</f>
        <v>2007</v>
      </c>
      <c r="D2598">
        <v>62.7</v>
      </c>
      <c r="E2598">
        <v>50.1</v>
      </c>
      <c r="F2598">
        <v>57.1</v>
      </c>
      <c r="H2598" s="2">
        <f>IF(F2598-54.81&lt;=0,0,IF(F2598-54.81&lt;=1,1,2))</f>
        <v>2</v>
      </c>
      <c r="I2598">
        <v>62.7</v>
      </c>
      <c r="J2598">
        <v>50.1</v>
      </c>
      <c r="K2598">
        <v>57.1</v>
      </c>
      <c r="L2598">
        <v>48.8</v>
      </c>
      <c r="M2598">
        <v>74.3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16.100000000000001</v>
      </c>
      <c r="W2598">
        <v>157.30000000000001</v>
      </c>
      <c r="X2598">
        <v>1014.5</v>
      </c>
      <c r="Y2598">
        <v>85.5</v>
      </c>
      <c r="Z2598">
        <v>6.7</v>
      </c>
      <c r="AA2598">
        <v>0</v>
      </c>
      <c r="AB2598">
        <v>0</v>
      </c>
      <c r="AC2598">
        <v>0</v>
      </c>
      <c r="AD2598">
        <v>0</v>
      </c>
      <c r="AE2598" t="s">
        <v>7865</v>
      </c>
      <c r="AF2598" t="s">
        <v>7866</v>
      </c>
      <c r="AG2598">
        <v>0.1</v>
      </c>
      <c r="AH2598" t="s">
        <v>36</v>
      </c>
      <c r="AI2598" t="s">
        <v>37</v>
      </c>
      <c r="AJ2598" t="s">
        <v>38</v>
      </c>
    </row>
    <row r="2599" spans="1:36" x14ac:dyDescent="0.25">
      <c r="A2599" t="s">
        <v>32</v>
      </c>
      <c r="B2599" t="s">
        <v>7867</v>
      </c>
      <c r="C2599">
        <f>YEAR(B2599)</f>
        <v>2007</v>
      </c>
      <c r="D2599">
        <v>62.7</v>
      </c>
      <c r="E2599">
        <v>51.9</v>
      </c>
      <c r="F2599">
        <v>56.5</v>
      </c>
      <c r="H2599" s="2">
        <f>IF(F2599-54.81&lt;=0,0,IF(F2599-54.81&lt;=1,1,2))</f>
        <v>2</v>
      </c>
      <c r="I2599">
        <v>62.7</v>
      </c>
      <c r="J2599">
        <v>51.9</v>
      </c>
      <c r="K2599">
        <v>56.5</v>
      </c>
      <c r="L2599">
        <v>51.8</v>
      </c>
      <c r="M2599">
        <v>84.4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11.4</v>
      </c>
      <c r="W2599">
        <v>79</v>
      </c>
      <c r="X2599">
        <v>1014.7</v>
      </c>
      <c r="Y2599">
        <v>58.8</v>
      </c>
      <c r="Z2599">
        <v>6.8</v>
      </c>
      <c r="AA2599">
        <v>0</v>
      </c>
      <c r="AB2599">
        <v>0</v>
      </c>
      <c r="AC2599">
        <v>0</v>
      </c>
      <c r="AD2599">
        <v>0</v>
      </c>
      <c r="AE2599" t="s">
        <v>7868</v>
      </c>
      <c r="AF2599" t="s">
        <v>7869</v>
      </c>
      <c r="AG2599">
        <v>0.13</v>
      </c>
      <c r="AH2599" t="s">
        <v>36</v>
      </c>
      <c r="AI2599" t="s">
        <v>37</v>
      </c>
      <c r="AJ2599" t="s">
        <v>38</v>
      </c>
    </row>
    <row r="2600" spans="1:36" x14ac:dyDescent="0.25">
      <c r="A2600" t="s">
        <v>32</v>
      </c>
      <c r="B2600" t="s">
        <v>7870</v>
      </c>
      <c r="C2600">
        <f>YEAR(B2600)</f>
        <v>2007</v>
      </c>
      <c r="D2600">
        <v>60.9</v>
      </c>
      <c r="E2600">
        <v>46.5</v>
      </c>
      <c r="F2600">
        <v>53</v>
      </c>
      <c r="H2600" s="2">
        <f>IF(F2600-54.81&lt;=0,0,IF(F2600-54.81&lt;=1,1,2))</f>
        <v>0</v>
      </c>
      <c r="I2600">
        <v>60.9</v>
      </c>
      <c r="J2600">
        <v>43.6</v>
      </c>
      <c r="K2600">
        <v>52.6</v>
      </c>
      <c r="L2600">
        <v>49.2</v>
      </c>
      <c r="M2600">
        <v>87.3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6.9</v>
      </c>
      <c r="W2600">
        <v>170.6</v>
      </c>
      <c r="X2600">
        <v>1015.8</v>
      </c>
      <c r="Y2600">
        <v>46.2</v>
      </c>
      <c r="Z2600">
        <v>6.8</v>
      </c>
      <c r="AA2600">
        <v>0</v>
      </c>
      <c r="AB2600">
        <v>0</v>
      </c>
      <c r="AC2600">
        <v>0</v>
      </c>
      <c r="AD2600">
        <v>0</v>
      </c>
      <c r="AE2600" t="s">
        <v>7871</v>
      </c>
      <c r="AF2600" t="s">
        <v>7872</v>
      </c>
      <c r="AG2600">
        <v>0.17</v>
      </c>
      <c r="AH2600" t="s">
        <v>36</v>
      </c>
      <c r="AI2600" t="s">
        <v>174</v>
      </c>
      <c r="AJ2600" t="s">
        <v>38</v>
      </c>
    </row>
    <row r="2601" spans="1:36" x14ac:dyDescent="0.25">
      <c r="A2601" t="s">
        <v>32</v>
      </c>
      <c r="B2601" t="s">
        <v>7873</v>
      </c>
      <c r="C2601">
        <f>YEAR(B2601)</f>
        <v>2007</v>
      </c>
      <c r="D2601">
        <v>62.7</v>
      </c>
      <c r="E2601">
        <v>48.3</v>
      </c>
      <c r="F2601">
        <v>56.4</v>
      </c>
      <c r="H2601" s="2">
        <f>IF(F2601-54.81&lt;=0,0,IF(F2601-54.81&lt;=1,1,2))</f>
        <v>2</v>
      </c>
      <c r="I2601">
        <v>62.7</v>
      </c>
      <c r="J2601">
        <v>45.7</v>
      </c>
      <c r="K2601">
        <v>56.3</v>
      </c>
      <c r="L2601">
        <v>49.9</v>
      </c>
      <c r="M2601">
        <v>78.900000000000006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11.4</v>
      </c>
      <c r="W2601">
        <v>99.9</v>
      </c>
      <c r="X2601">
        <v>1007.1</v>
      </c>
      <c r="Y2601">
        <v>70.900000000000006</v>
      </c>
      <c r="Z2601">
        <v>6.8</v>
      </c>
      <c r="AA2601">
        <v>0</v>
      </c>
      <c r="AB2601">
        <v>0</v>
      </c>
      <c r="AC2601">
        <v>0</v>
      </c>
      <c r="AD2601">
        <v>0</v>
      </c>
      <c r="AE2601" t="s">
        <v>7874</v>
      </c>
      <c r="AF2601" t="s">
        <v>7875</v>
      </c>
      <c r="AG2601">
        <v>0.2</v>
      </c>
      <c r="AH2601" t="s">
        <v>36</v>
      </c>
      <c r="AI2601" t="s">
        <v>37</v>
      </c>
      <c r="AJ2601" t="s">
        <v>38</v>
      </c>
    </row>
    <row r="2602" spans="1:36" x14ac:dyDescent="0.25">
      <c r="A2602" t="s">
        <v>32</v>
      </c>
      <c r="B2602" t="s">
        <v>7876</v>
      </c>
      <c r="C2602">
        <f>YEAR(B2602)</f>
        <v>2007</v>
      </c>
      <c r="D2602">
        <v>59.1</v>
      </c>
      <c r="E2602">
        <v>51.9</v>
      </c>
      <c r="F2602">
        <v>55.5</v>
      </c>
      <c r="H2602" s="2">
        <f>IF(F2602-54.81&lt;=0,0,IF(F2602-54.81&lt;=1,1,2))</f>
        <v>1</v>
      </c>
      <c r="I2602">
        <v>59.1</v>
      </c>
      <c r="J2602">
        <v>51.9</v>
      </c>
      <c r="K2602">
        <v>55.5</v>
      </c>
      <c r="L2602">
        <v>50.8</v>
      </c>
      <c r="M2602">
        <v>84.2</v>
      </c>
      <c r="O2602">
        <v>0.748</v>
      </c>
      <c r="P2602">
        <v>100</v>
      </c>
      <c r="Q2602">
        <v>8.33</v>
      </c>
      <c r="R2602" t="s">
        <v>40</v>
      </c>
      <c r="S2602">
        <v>0</v>
      </c>
      <c r="T2602">
        <v>0</v>
      </c>
      <c r="U2602">
        <v>0</v>
      </c>
      <c r="V2602">
        <v>24.2</v>
      </c>
      <c r="W2602">
        <v>9.6</v>
      </c>
      <c r="X2602">
        <v>1007.3</v>
      </c>
      <c r="Y2602">
        <v>96.8</v>
      </c>
      <c r="Z2602">
        <v>5.0999999999999996</v>
      </c>
      <c r="AA2602">
        <v>0</v>
      </c>
      <c r="AB2602">
        <v>0</v>
      </c>
      <c r="AC2602">
        <v>0</v>
      </c>
      <c r="AD2602">
        <v>0</v>
      </c>
      <c r="AE2602" t="s">
        <v>7877</v>
      </c>
      <c r="AF2602" t="s">
        <v>7878</v>
      </c>
      <c r="AG2602">
        <v>0.25</v>
      </c>
      <c r="AH2602" t="s">
        <v>43</v>
      </c>
      <c r="AI2602" t="s">
        <v>52</v>
      </c>
      <c r="AJ2602" t="s">
        <v>40</v>
      </c>
    </row>
    <row r="2603" spans="1:36" x14ac:dyDescent="0.25">
      <c r="A2603" t="s">
        <v>32</v>
      </c>
      <c r="B2603" t="s">
        <v>7879</v>
      </c>
      <c r="C2603">
        <f>YEAR(B2603)</f>
        <v>2007</v>
      </c>
      <c r="D2603">
        <v>51.9</v>
      </c>
      <c r="E2603">
        <v>50.1</v>
      </c>
      <c r="F2603">
        <v>50.4</v>
      </c>
      <c r="H2603" s="2">
        <f>IF(F2603-54.81&lt;=0,0,IF(F2603-54.81&lt;=1,1,2))</f>
        <v>0</v>
      </c>
      <c r="I2603">
        <v>51.9</v>
      </c>
      <c r="J2603">
        <v>50.1</v>
      </c>
      <c r="K2603">
        <v>50.4</v>
      </c>
      <c r="L2603">
        <v>39.5</v>
      </c>
      <c r="M2603">
        <v>66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23</v>
      </c>
      <c r="W2603">
        <v>325.8</v>
      </c>
      <c r="X2603">
        <v>1016</v>
      </c>
      <c r="Y2603">
        <v>97.7</v>
      </c>
      <c r="Z2603">
        <v>6.8</v>
      </c>
      <c r="AA2603">
        <v>0</v>
      </c>
      <c r="AB2603">
        <v>0</v>
      </c>
      <c r="AC2603">
        <v>0</v>
      </c>
      <c r="AD2603">
        <v>0</v>
      </c>
      <c r="AE2603" t="s">
        <v>7880</v>
      </c>
      <c r="AF2603" t="s">
        <v>7881</v>
      </c>
      <c r="AG2603">
        <v>0.27</v>
      </c>
      <c r="AH2603" t="s">
        <v>88</v>
      </c>
      <c r="AI2603" t="s">
        <v>89</v>
      </c>
      <c r="AJ2603" t="s">
        <v>90</v>
      </c>
    </row>
    <row r="2604" spans="1:36" x14ac:dyDescent="0.25">
      <c r="A2604" t="s">
        <v>32</v>
      </c>
      <c r="B2604" t="s">
        <v>7882</v>
      </c>
      <c r="C2604">
        <f>YEAR(B2604)</f>
        <v>2007</v>
      </c>
      <c r="D2604">
        <v>55.5</v>
      </c>
      <c r="E2604">
        <v>44.7</v>
      </c>
      <c r="F2604">
        <v>51.1</v>
      </c>
      <c r="H2604" s="2">
        <f>IF(F2604-54.81&lt;=0,0,IF(F2604-54.81&lt;=1,1,2))</f>
        <v>0</v>
      </c>
      <c r="I2604">
        <v>55.5</v>
      </c>
      <c r="J2604">
        <v>41.5</v>
      </c>
      <c r="K2604">
        <v>50.6</v>
      </c>
      <c r="L2604">
        <v>41.4</v>
      </c>
      <c r="M2604">
        <v>69.8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11.4</v>
      </c>
      <c r="W2604">
        <v>315</v>
      </c>
      <c r="X2604">
        <v>1016.8</v>
      </c>
      <c r="Y2604">
        <v>59.5</v>
      </c>
      <c r="Z2604">
        <v>6.8</v>
      </c>
      <c r="AA2604">
        <v>0</v>
      </c>
      <c r="AB2604">
        <v>0</v>
      </c>
      <c r="AC2604">
        <v>0</v>
      </c>
      <c r="AD2604">
        <v>0</v>
      </c>
      <c r="AE2604" t="s">
        <v>7883</v>
      </c>
      <c r="AF2604" t="s">
        <v>7884</v>
      </c>
      <c r="AG2604">
        <v>0.31</v>
      </c>
      <c r="AH2604" t="s">
        <v>36</v>
      </c>
      <c r="AI2604" t="s">
        <v>37</v>
      </c>
      <c r="AJ2604" t="s">
        <v>38</v>
      </c>
    </row>
    <row r="2605" spans="1:36" x14ac:dyDescent="0.25">
      <c r="A2605" t="s">
        <v>32</v>
      </c>
      <c r="B2605" t="s">
        <v>7885</v>
      </c>
      <c r="C2605">
        <f>YEAR(B2605)</f>
        <v>2007</v>
      </c>
      <c r="D2605">
        <v>62.7</v>
      </c>
      <c r="E2605">
        <v>44.7</v>
      </c>
      <c r="F2605">
        <v>55.1</v>
      </c>
      <c r="H2605" s="2">
        <f>IF(F2605-54.81&lt;=0,0,IF(F2605-54.81&lt;=1,1,2))</f>
        <v>1</v>
      </c>
      <c r="I2605">
        <v>62.7</v>
      </c>
      <c r="J2605">
        <v>42.5</v>
      </c>
      <c r="K2605">
        <v>54.7</v>
      </c>
      <c r="L2605">
        <v>46.5</v>
      </c>
      <c r="M2605">
        <v>73.900000000000006</v>
      </c>
      <c r="O2605">
        <v>0.35</v>
      </c>
      <c r="P2605">
        <v>100</v>
      </c>
      <c r="Q2605">
        <v>4.17</v>
      </c>
      <c r="R2605" t="s">
        <v>40</v>
      </c>
      <c r="S2605">
        <v>0</v>
      </c>
      <c r="T2605">
        <v>0</v>
      </c>
      <c r="U2605">
        <v>0</v>
      </c>
      <c r="V2605">
        <v>18.3</v>
      </c>
      <c r="W2605">
        <v>186.1</v>
      </c>
      <c r="X2605">
        <v>1010.5</v>
      </c>
      <c r="Y2605">
        <v>63.3</v>
      </c>
      <c r="Z2605">
        <v>6.7</v>
      </c>
      <c r="AA2605">
        <v>0</v>
      </c>
      <c r="AB2605">
        <v>0</v>
      </c>
      <c r="AC2605">
        <v>0</v>
      </c>
      <c r="AD2605">
        <v>0</v>
      </c>
      <c r="AE2605" t="s">
        <v>7886</v>
      </c>
      <c r="AF2605" t="s">
        <v>7887</v>
      </c>
      <c r="AG2605">
        <v>0.34</v>
      </c>
      <c r="AH2605" t="s">
        <v>56</v>
      </c>
      <c r="AI2605" t="s">
        <v>61</v>
      </c>
      <c r="AJ2605" t="s">
        <v>40</v>
      </c>
    </row>
    <row r="2606" spans="1:36" x14ac:dyDescent="0.25">
      <c r="A2606" t="s">
        <v>32</v>
      </c>
      <c r="B2606" t="s">
        <v>7888</v>
      </c>
      <c r="C2606">
        <f>YEAR(B2606)</f>
        <v>2007</v>
      </c>
      <c r="D2606">
        <v>55.5</v>
      </c>
      <c r="E2606">
        <v>48.3</v>
      </c>
      <c r="F2606">
        <v>52.1</v>
      </c>
      <c r="H2606" s="2">
        <f>IF(F2606-54.81&lt;=0,0,IF(F2606-54.81&lt;=1,1,2))</f>
        <v>0</v>
      </c>
      <c r="I2606">
        <v>55.5</v>
      </c>
      <c r="J2606">
        <v>45.7</v>
      </c>
      <c r="K2606">
        <v>51.9</v>
      </c>
      <c r="L2606">
        <v>45</v>
      </c>
      <c r="M2606">
        <v>76.900000000000006</v>
      </c>
      <c r="O2606">
        <v>0.161</v>
      </c>
      <c r="P2606">
        <v>100</v>
      </c>
      <c r="Q2606">
        <v>4.17</v>
      </c>
      <c r="R2606" t="s">
        <v>40</v>
      </c>
      <c r="S2606">
        <v>0</v>
      </c>
      <c r="T2606">
        <v>0</v>
      </c>
      <c r="U2606">
        <v>0</v>
      </c>
      <c r="V2606">
        <v>16.100000000000001</v>
      </c>
      <c r="W2606">
        <v>265.3</v>
      </c>
      <c r="X2606">
        <v>1010.1</v>
      </c>
      <c r="Y2606">
        <v>78</v>
      </c>
      <c r="Z2606">
        <v>6.6</v>
      </c>
      <c r="AA2606">
        <v>0</v>
      </c>
      <c r="AB2606">
        <v>0</v>
      </c>
      <c r="AC2606">
        <v>0</v>
      </c>
      <c r="AD2606">
        <v>0</v>
      </c>
      <c r="AE2606" t="s">
        <v>7889</v>
      </c>
      <c r="AF2606" t="s">
        <v>7890</v>
      </c>
      <c r="AG2606">
        <v>0.38</v>
      </c>
      <c r="AH2606" t="s">
        <v>56</v>
      </c>
      <c r="AI2606" t="s">
        <v>65</v>
      </c>
      <c r="AJ2606" t="s">
        <v>40</v>
      </c>
    </row>
    <row r="2607" spans="1:36" x14ac:dyDescent="0.25">
      <c r="A2607" t="s">
        <v>32</v>
      </c>
      <c r="B2607" t="s">
        <v>7891</v>
      </c>
      <c r="C2607">
        <f>YEAR(B2607)</f>
        <v>2007</v>
      </c>
      <c r="D2607">
        <v>62.7</v>
      </c>
      <c r="E2607">
        <v>44.7</v>
      </c>
      <c r="F2607">
        <v>54.7</v>
      </c>
      <c r="G2607" s="2">
        <f>AVERAGE(F2607:F2698)</f>
        <v>61.486956521739124</v>
      </c>
      <c r="H2607" s="2">
        <f>IF(F2607-61.49&lt;=0,0,IF(F2607-61.49&lt;=1,1,2))</f>
        <v>0</v>
      </c>
      <c r="I2607">
        <v>62.7</v>
      </c>
      <c r="J2607">
        <v>38.9</v>
      </c>
      <c r="K2607">
        <v>53.8</v>
      </c>
      <c r="L2607">
        <v>44</v>
      </c>
      <c r="M2607">
        <v>68.900000000000006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11.4</v>
      </c>
      <c r="W2607">
        <v>158.30000000000001</v>
      </c>
      <c r="X2607">
        <v>1016.8</v>
      </c>
      <c r="Y2607">
        <v>34.5</v>
      </c>
      <c r="Z2607">
        <v>6.8</v>
      </c>
      <c r="AA2607">
        <v>0</v>
      </c>
      <c r="AB2607">
        <v>0</v>
      </c>
      <c r="AC2607">
        <v>0</v>
      </c>
      <c r="AD2607">
        <v>0</v>
      </c>
      <c r="AE2607" t="s">
        <v>7892</v>
      </c>
      <c r="AF2607" t="s">
        <v>7893</v>
      </c>
      <c r="AG2607">
        <v>0.41</v>
      </c>
      <c r="AH2607" t="s">
        <v>36</v>
      </c>
      <c r="AI2607" t="s">
        <v>37</v>
      </c>
      <c r="AJ2607" t="s">
        <v>38</v>
      </c>
    </row>
    <row r="2608" spans="1:36" x14ac:dyDescent="0.25">
      <c r="A2608" t="s">
        <v>32</v>
      </c>
      <c r="B2608" t="s">
        <v>7894</v>
      </c>
      <c r="C2608">
        <f>YEAR(B2608)</f>
        <v>2007</v>
      </c>
      <c r="D2608">
        <v>68.099999999999994</v>
      </c>
      <c r="E2608">
        <v>50.1</v>
      </c>
      <c r="F2608">
        <v>58.8</v>
      </c>
      <c r="H2608" s="2">
        <f>IF(F2608-61.49&lt;=0,0,IF(F2608-61.49&lt;=1,1,2))</f>
        <v>0</v>
      </c>
      <c r="I2608">
        <v>68.099999999999994</v>
      </c>
      <c r="J2608">
        <v>50.1</v>
      </c>
      <c r="K2608">
        <v>58.8</v>
      </c>
      <c r="L2608">
        <v>50.1</v>
      </c>
      <c r="M2608">
        <v>74.099999999999994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15</v>
      </c>
      <c r="W2608">
        <v>177.9</v>
      </c>
      <c r="X2608">
        <v>1016.5</v>
      </c>
      <c r="Y2608">
        <v>30.9</v>
      </c>
      <c r="Z2608">
        <v>6.8</v>
      </c>
      <c r="AA2608">
        <v>0</v>
      </c>
      <c r="AB2608">
        <v>0</v>
      </c>
      <c r="AC2608">
        <v>0</v>
      </c>
      <c r="AD2608">
        <v>0</v>
      </c>
      <c r="AE2608" t="s">
        <v>7895</v>
      </c>
      <c r="AF2608" t="s">
        <v>7896</v>
      </c>
      <c r="AG2608">
        <v>0.45</v>
      </c>
      <c r="AH2608" t="s">
        <v>36</v>
      </c>
      <c r="AI2608" t="s">
        <v>37</v>
      </c>
      <c r="AJ2608" t="s">
        <v>38</v>
      </c>
    </row>
    <row r="2609" spans="1:36" x14ac:dyDescent="0.25">
      <c r="A2609" t="s">
        <v>32</v>
      </c>
      <c r="B2609" t="s">
        <v>7897</v>
      </c>
      <c r="C2609">
        <f>YEAR(B2609)</f>
        <v>2007</v>
      </c>
      <c r="D2609">
        <v>68.099999999999994</v>
      </c>
      <c r="E2609">
        <v>55.5</v>
      </c>
      <c r="F2609">
        <v>60.9</v>
      </c>
      <c r="H2609" s="2">
        <f>IF(F2609-61.49&lt;=0,0,IF(F2609-61.49&lt;=1,1,2))</f>
        <v>0</v>
      </c>
      <c r="I2609">
        <v>68.099999999999994</v>
      </c>
      <c r="J2609">
        <v>55.5</v>
      </c>
      <c r="K2609">
        <v>60.9</v>
      </c>
      <c r="L2609">
        <v>50.2</v>
      </c>
      <c r="M2609">
        <v>69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13.9</v>
      </c>
      <c r="W2609">
        <v>171.6</v>
      </c>
      <c r="X2609">
        <v>1015.7</v>
      </c>
      <c r="Y2609">
        <v>46</v>
      </c>
      <c r="Z2609">
        <v>6.5</v>
      </c>
      <c r="AA2609">
        <v>0</v>
      </c>
      <c r="AB2609">
        <v>0</v>
      </c>
      <c r="AC2609">
        <v>0</v>
      </c>
      <c r="AD2609">
        <v>0</v>
      </c>
      <c r="AE2609" t="s">
        <v>7898</v>
      </c>
      <c r="AF2609" t="s">
        <v>7899</v>
      </c>
      <c r="AG2609">
        <v>0.48</v>
      </c>
      <c r="AH2609" t="s">
        <v>36</v>
      </c>
      <c r="AI2609" t="s">
        <v>37</v>
      </c>
      <c r="AJ2609" t="s">
        <v>38</v>
      </c>
    </row>
    <row r="2610" spans="1:36" x14ac:dyDescent="0.25">
      <c r="A2610" t="s">
        <v>32</v>
      </c>
      <c r="B2610" t="s">
        <v>7900</v>
      </c>
      <c r="C2610">
        <f>YEAR(B2610)</f>
        <v>2007</v>
      </c>
      <c r="D2610">
        <v>66.3</v>
      </c>
      <c r="E2610">
        <v>53.7</v>
      </c>
      <c r="F2610">
        <v>59.4</v>
      </c>
      <c r="H2610" s="2">
        <f>IF(F2610-61.49&lt;=0,0,IF(F2610-61.49&lt;=1,1,2))</f>
        <v>0</v>
      </c>
      <c r="I2610">
        <v>66.3</v>
      </c>
      <c r="J2610">
        <v>53.7</v>
      </c>
      <c r="K2610">
        <v>59.4</v>
      </c>
      <c r="L2610">
        <v>52.4</v>
      </c>
      <c r="M2610">
        <v>78.400000000000006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12.8</v>
      </c>
      <c r="W2610">
        <v>177.5</v>
      </c>
      <c r="X2610">
        <v>1015.1</v>
      </c>
      <c r="Y2610">
        <v>38.200000000000003</v>
      </c>
      <c r="Z2610">
        <v>6.5</v>
      </c>
      <c r="AA2610">
        <v>0</v>
      </c>
      <c r="AB2610">
        <v>0</v>
      </c>
      <c r="AC2610">
        <v>0</v>
      </c>
      <c r="AD2610">
        <v>0</v>
      </c>
      <c r="AE2610" t="s">
        <v>7901</v>
      </c>
      <c r="AF2610" t="s">
        <v>7902</v>
      </c>
      <c r="AG2610">
        <v>0.5</v>
      </c>
      <c r="AH2610" t="s">
        <v>36</v>
      </c>
      <c r="AI2610" t="s">
        <v>37</v>
      </c>
      <c r="AJ2610" t="s">
        <v>38</v>
      </c>
    </row>
    <row r="2611" spans="1:36" x14ac:dyDescent="0.25">
      <c r="A2611" t="s">
        <v>32</v>
      </c>
      <c r="B2611" t="s">
        <v>7903</v>
      </c>
      <c r="C2611">
        <f>YEAR(B2611)</f>
        <v>2007</v>
      </c>
      <c r="D2611">
        <v>62.7</v>
      </c>
      <c r="E2611">
        <v>51.9</v>
      </c>
      <c r="F2611">
        <v>57.6</v>
      </c>
      <c r="H2611" s="2">
        <f>IF(F2611-61.49&lt;=0,0,IF(F2611-61.49&lt;=1,1,2))</f>
        <v>0</v>
      </c>
      <c r="I2611">
        <v>62.7</v>
      </c>
      <c r="J2611">
        <v>51.9</v>
      </c>
      <c r="K2611">
        <v>57.6</v>
      </c>
      <c r="L2611">
        <v>49</v>
      </c>
      <c r="M2611">
        <v>74.099999999999994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13.9</v>
      </c>
      <c r="W2611">
        <v>336.8</v>
      </c>
      <c r="X2611">
        <v>1020.6</v>
      </c>
      <c r="Y2611">
        <v>33.799999999999997</v>
      </c>
      <c r="Z2611">
        <v>6.8</v>
      </c>
      <c r="AA2611">
        <v>0</v>
      </c>
      <c r="AB2611">
        <v>0</v>
      </c>
      <c r="AC2611">
        <v>0</v>
      </c>
      <c r="AD2611">
        <v>0</v>
      </c>
      <c r="AE2611" t="s">
        <v>7904</v>
      </c>
      <c r="AF2611" t="s">
        <v>7905</v>
      </c>
      <c r="AG2611">
        <v>0.55000000000000004</v>
      </c>
      <c r="AH2611" t="s">
        <v>36</v>
      </c>
      <c r="AI2611" t="s">
        <v>37</v>
      </c>
      <c r="AJ2611" t="s">
        <v>38</v>
      </c>
    </row>
    <row r="2612" spans="1:36" x14ac:dyDescent="0.25">
      <c r="A2612" t="s">
        <v>32</v>
      </c>
      <c r="B2612" t="s">
        <v>7906</v>
      </c>
      <c r="C2612">
        <f>YEAR(B2612)</f>
        <v>2007</v>
      </c>
      <c r="D2612">
        <v>59.1</v>
      </c>
      <c r="E2612">
        <v>50.1</v>
      </c>
      <c r="F2612">
        <v>56.4</v>
      </c>
      <c r="H2612" s="2">
        <f>IF(F2612-61.49&lt;=0,0,IF(F2612-61.49&lt;=1,1,2))</f>
        <v>0</v>
      </c>
      <c r="I2612">
        <v>59.1</v>
      </c>
      <c r="J2612">
        <v>50.1</v>
      </c>
      <c r="K2612">
        <v>56.4</v>
      </c>
      <c r="L2612">
        <v>41.5</v>
      </c>
      <c r="M2612">
        <v>57.7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12.8</v>
      </c>
      <c r="W2612">
        <v>339.4</v>
      </c>
      <c r="X2612">
        <v>1025.2</v>
      </c>
      <c r="Y2612">
        <v>40.5</v>
      </c>
      <c r="Z2612">
        <v>6.8</v>
      </c>
      <c r="AA2612">
        <v>0</v>
      </c>
      <c r="AB2612">
        <v>0</v>
      </c>
      <c r="AC2612">
        <v>0</v>
      </c>
      <c r="AD2612">
        <v>0</v>
      </c>
      <c r="AE2612" t="s">
        <v>7907</v>
      </c>
      <c r="AF2612" t="s">
        <v>7908</v>
      </c>
      <c r="AG2612">
        <v>0.57999999999999996</v>
      </c>
      <c r="AH2612" t="s">
        <v>36</v>
      </c>
      <c r="AI2612" t="s">
        <v>37</v>
      </c>
      <c r="AJ2612" t="s">
        <v>38</v>
      </c>
    </row>
    <row r="2613" spans="1:36" x14ac:dyDescent="0.25">
      <c r="A2613" t="s">
        <v>32</v>
      </c>
      <c r="B2613" t="s">
        <v>7909</v>
      </c>
      <c r="C2613">
        <f>YEAR(B2613)</f>
        <v>2007</v>
      </c>
      <c r="D2613">
        <v>59.1</v>
      </c>
      <c r="E2613">
        <v>44.7</v>
      </c>
      <c r="F2613">
        <v>51.4</v>
      </c>
      <c r="H2613" s="2">
        <f>IF(F2613-61.49&lt;=0,0,IF(F2613-61.49&lt;=1,1,2))</f>
        <v>0</v>
      </c>
      <c r="I2613">
        <v>59.1</v>
      </c>
      <c r="J2613">
        <v>40.299999999999997</v>
      </c>
      <c r="K2613">
        <v>50</v>
      </c>
      <c r="L2613">
        <v>43.7</v>
      </c>
      <c r="M2613">
        <v>75.599999999999994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9.1999999999999993</v>
      </c>
      <c r="W2613">
        <v>194</v>
      </c>
      <c r="X2613">
        <v>1019.1</v>
      </c>
      <c r="Y2613">
        <v>38.200000000000003</v>
      </c>
      <c r="Z2613">
        <v>6.8</v>
      </c>
      <c r="AA2613">
        <v>0</v>
      </c>
      <c r="AB2613">
        <v>0</v>
      </c>
      <c r="AC2613">
        <v>0</v>
      </c>
      <c r="AD2613">
        <v>0</v>
      </c>
      <c r="AE2613" t="s">
        <v>7910</v>
      </c>
      <c r="AF2613" t="s">
        <v>7911</v>
      </c>
      <c r="AG2613">
        <v>0.61</v>
      </c>
      <c r="AH2613" t="s">
        <v>36</v>
      </c>
      <c r="AI2613" t="s">
        <v>174</v>
      </c>
      <c r="AJ2613" t="s">
        <v>38</v>
      </c>
    </row>
    <row r="2614" spans="1:36" x14ac:dyDescent="0.25">
      <c r="A2614" t="s">
        <v>32</v>
      </c>
      <c r="B2614" t="s">
        <v>7912</v>
      </c>
      <c r="C2614">
        <f>YEAR(B2614)</f>
        <v>2007</v>
      </c>
      <c r="D2614">
        <v>60.9</v>
      </c>
      <c r="E2614">
        <v>44.7</v>
      </c>
      <c r="F2614">
        <v>52.1</v>
      </c>
      <c r="H2614" s="2">
        <f>IF(F2614-61.49&lt;=0,0,IF(F2614-61.49&lt;=1,1,2))</f>
        <v>0</v>
      </c>
      <c r="I2614">
        <v>60.9</v>
      </c>
      <c r="J2614">
        <v>39.299999999999997</v>
      </c>
      <c r="K2614">
        <v>50.5</v>
      </c>
      <c r="L2614">
        <v>44.9</v>
      </c>
      <c r="M2614">
        <v>77.2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10.3</v>
      </c>
      <c r="W2614">
        <v>146.19999999999999</v>
      </c>
      <c r="X2614">
        <v>1013.8</v>
      </c>
      <c r="Y2614">
        <v>35.5</v>
      </c>
      <c r="Z2614">
        <v>6.8</v>
      </c>
      <c r="AA2614">
        <v>0</v>
      </c>
      <c r="AB2614">
        <v>0</v>
      </c>
      <c r="AC2614">
        <v>0</v>
      </c>
      <c r="AD2614">
        <v>0</v>
      </c>
      <c r="AE2614" t="s">
        <v>7913</v>
      </c>
      <c r="AF2614" t="s">
        <v>7914</v>
      </c>
      <c r="AG2614">
        <v>0.65</v>
      </c>
      <c r="AH2614" t="s">
        <v>36</v>
      </c>
      <c r="AI2614" t="s">
        <v>37</v>
      </c>
      <c r="AJ2614" t="s">
        <v>38</v>
      </c>
    </row>
    <row r="2615" spans="1:36" x14ac:dyDescent="0.25">
      <c r="A2615" t="s">
        <v>32</v>
      </c>
      <c r="B2615" t="s">
        <v>7915</v>
      </c>
      <c r="C2615">
        <f>YEAR(B2615)</f>
        <v>2007</v>
      </c>
      <c r="D2615">
        <v>60.9</v>
      </c>
      <c r="E2615">
        <v>48.3</v>
      </c>
      <c r="F2615">
        <v>54.8</v>
      </c>
      <c r="H2615" s="2">
        <f>IF(F2615-61.49&lt;=0,0,IF(F2615-61.49&lt;=1,1,2))</f>
        <v>0</v>
      </c>
      <c r="I2615">
        <v>60.9</v>
      </c>
      <c r="J2615">
        <v>45.7</v>
      </c>
      <c r="K2615">
        <v>54.6</v>
      </c>
      <c r="L2615">
        <v>47.2</v>
      </c>
      <c r="M2615">
        <v>76.2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6.9</v>
      </c>
      <c r="W2615">
        <v>104.7</v>
      </c>
      <c r="X2615">
        <v>1015.4</v>
      </c>
      <c r="Y2615">
        <v>54.2</v>
      </c>
      <c r="Z2615">
        <v>6.8</v>
      </c>
      <c r="AA2615">
        <v>0</v>
      </c>
      <c r="AB2615">
        <v>0</v>
      </c>
      <c r="AC2615">
        <v>0</v>
      </c>
      <c r="AD2615">
        <v>0</v>
      </c>
      <c r="AE2615" t="s">
        <v>7916</v>
      </c>
      <c r="AF2615" t="s">
        <v>7917</v>
      </c>
      <c r="AG2615">
        <v>0.68</v>
      </c>
      <c r="AH2615" t="s">
        <v>36</v>
      </c>
      <c r="AI2615" t="s">
        <v>37</v>
      </c>
      <c r="AJ2615" t="s">
        <v>38</v>
      </c>
    </row>
    <row r="2616" spans="1:36" x14ac:dyDescent="0.25">
      <c r="A2616" t="s">
        <v>32</v>
      </c>
      <c r="B2616" t="s">
        <v>7918</v>
      </c>
      <c r="C2616">
        <f>YEAR(B2616)</f>
        <v>2007</v>
      </c>
      <c r="D2616">
        <v>62.7</v>
      </c>
      <c r="E2616">
        <v>50.1</v>
      </c>
      <c r="F2616">
        <v>56.8</v>
      </c>
      <c r="H2616" s="2">
        <f>IF(F2616-61.49&lt;=0,0,IF(F2616-61.49&lt;=1,1,2))</f>
        <v>0</v>
      </c>
      <c r="I2616">
        <v>62.7</v>
      </c>
      <c r="J2616">
        <v>50.1</v>
      </c>
      <c r="K2616">
        <v>56.8</v>
      </c>
      <c r="L2616">
        <v>50.7</v>
      </c>
      <c r="M2616">
        <v>80.400000000000006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12.8</v>
      </c>
      <c r="W2616">
        <v>36.5</v>
      </c>
      <c r="X2616">
        <v>1012.1</v>
      </c>
      <c r="Y2616">
        <v>83.3</v>
      </c>
      <c r="Z2616">
        <v>6.8</v>
      </c>
      <c r="AA2616">
        <v>0</v>
      </c>
      <c r="AB2616">
        <v>0</v>
      </c>
      <c r="AC2616">
        <v>0</v>
      </c>
      <c r="AD2616">
        <v>0</v>
      </c>
      <c r="AE2616" t="s">
        <v>7919</v>
      </c>
      <c r="AF2616" t="s">
        <v>7920</v>
      </c>
      <c r="AG2616">
        <v>0.71</v>
      </c>
      <c r="AH2616" t="s">
        <v>36</v>
      </c>
      <c r="AI2616" t="s">
        <v>37</v>
      </c>
      <c r="AJ2616" t="s">
        <v>38</v>
      </c>
    </row>
    <row r="2617" spans="1:36" x14ac:dyDescent="0.25">
      <c r="A2617" t="s">
        <v>32</v>
      </c>
      <c r="B2617" t="s">
        <v>7921</v>
      </c>
      <c r="C2617">
        <f>YEAR(B2617)</f>
        <v>2007</v>
      </c>
      <c r="D2617">
        <v>62.7</v>
      </c>
      <c r="E2617">
        <v>53.7</v>
      </c>
      <c r="F2617">
        <v>58.7</v>
      </c>
      <c r="H2617" s="2">
        <f>IF(F2617-61.49&lt;=0,0,IF(F2617-61.49&lt;=1,1,2))</f>
        <v>0</v>
      </c>
      <c r="I2617">
        <v>62.7</v>
      </c>
      <c r="J2617">
        <v>53.7</v>
      </c>
      <c r="K2617">
        <v>58.7</v>
      </c>
      <c r="L2617">
        <v>51.6</v>
      </c>
      <c r="M2617">
        <v>77.900000000000006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16.100000000000001</v>
      </c>
      <c r="W2617">
        <v>341.6</v>
      </c>
      <c r="X2617">
        <v>1012.3</v>
      </c>
      <c r="Y2617">
        <v>82.5</v>
      </c>
      <c r="Z2617">
        <v>6.1</v>
      </c>
      <c r="AA2617">
        <v>0</v>
      </c>
      <c r="AB2617">
        <v>0</v>
      </c>
      <c r="AC2617">
        <v>0</v>
      </c>
      <c r="AD2617">
        <v>0</v>
      </c>
      <c r="AE2617" t="s">
        <v>7922</v>
      </c>
      <c r="AF2617" t="s">
        <v>7923</v>
      </c>
      <c r="AG2617">
        <v>0.75</v>
      </c>
      <c r="AH2617" t="s">
        <v>36</v>
      </c>
      <c r="AI2617" t="s">
        <v>37</v>
      </c>
      <c r="AJ2617" t="s">
        <v>38</v>
      </c>
    </row>
    <row r="2618" spans="1:36" x14ac:dyDescent="0.25">
      <c r="A2618" t="s">
        <v>32</v>
      </c>
      <c r="B2618" t="s">
        <v>7924</v>
      </c>
      <c r="C2618">
        <f>YEAR(B2618)</f>
        <v>2007</v>
      </c>
      <c r="D2618">
        <v>55.5</v>
      </c>
      <c r="E2618">
        <v>53.7</v>
      </c>
      <c r="F2618">
        <v>55</v>
      </c>
      <c r="H2618" s="2">
        <f>IF(F2618-61.49&lt;=0,0,IF(F2618-61.49&lt;=1,1,2))</f>
        <v>0</v>
      </c>
      <c r="I2618">
        <v>55.5</v>
      </c>
      <c r="J2618">
        <v>53.7</v>
      </c>
      <c r="K2618">
        <v>55</v>
      </c>
      <c r="L2618">
        <v>45.8</v>
      </c>
      <c r="M2618">
        <v>71.400000000000006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18.3</v>
      </c>
      <c r="W2618">
        <v>340.3</v>
      </c>
      <c r="X2618">
        <v>1018.6</v>
      </c>
      <c r="Y2618">
        <v>100</v>
      </c>
      <c r="Z2618">
        <v>6.3</v>
      </c>
      <c r="AA2618">
        <v>0</v>
      </c>
      <c r="AB2618">
        <v>0</v>
      </c>
      <c r="AC2618">
        <v>0</v>
      </c>
      <c r="AD2618">
        <v>0</v>
      </c>
      <c r="AE2618" t="s">
        <v>7925</v>
      </c>
      <c r="AF2618" t="s">
        <v>7926</v>
      </c>
      <c r="AG2618">
        <v>0.75</v>
      </c>
      <c r="AH2618" t="s">
        <v>88</v>
      </c>
      <c r="AI2618" t="s">
        <v>89</v>
      </c>
      <c r="AJ2618" t="s">
        <v>90</v>
      </c>
    </row>
    <row r="2619" spans="1:36" x14ac:dyDescent="0.25">
      <c r="A2619" t="s">
        <v>32</v>
      </c>
      <c r="B2619" t="s">
        <v>7927</v>
      </c>
      <c r="C2619">
        <f>YEAR(B2619)</f>
        <v>2007</v>
      </c>
      <c r="D2619">
        <v>60.9</v>
      </c>
      <c r="E2619">
        <v>53.7</v>
      </c>
      <c r="F2619">
        <v>56.3</v>
      </c>
      <c r="H2619" s="2">
        <f>IF(F2619-61.49&lt;=0,0,IF(F2619-61.49&lt;=1,1,2))</f>
        <v>0</v>
      </c>
      <c r="I2619">
        <v>60.9</v>
      </c>
      <c r="J2619">
        <v>53.7</v>
      </c>
      <c r="K2619">
        <v>56.3</v>
      </c>
      <c r="L2619">
        <v>42.3</v>
      </c>
      <c r="M2619">
        <v>59.8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30</v>
      </c>
      <c r="W2619">
        <v>325.39999999999998</v>
      </c>
      <c r="X2619">
        <v>1016.1</v>
      </c>
      <c r="Y2619">
        <v>80.8</v>
      </c>
      <c r="Z2619">
        <v>6.8</v>
      </c>
      <c r="AA2619">
        <v>0</v>
      </c>
      <c r="AB2619">
        <v>0</v>
      </c>
      <c r="AC2619">
        <v>0</v>
      </c>
      <c r="AD2619">
        <v>0</v>
      </c>
      <c r="AE2619" t="s">
        <v>7928</v>
      </c>
      <c r="AF2619" t="s">
        <v>7929</v>
      </c>
      <c r="AG2619">
        <v>0.81</v>
      </c>
      <c r="AH2619" t="s">
        <v>36</v>
      </c>
      <c r="AI2619" t="s">
        <v>37</v>
      </c>
      <c r="AJ2619" t="s">
        <v>38</v>
      </c>
    </row>
    <row r="2620" spans="1:36" x14ac:dyDescent="0.25">
      <c r="A2620" t="s">
        <v>32</v>
      </c>
      <c r="B2620" t="s">
        <v>7930</v>
      </c>
      <c r="C2620">
        <f>YEAR(B2620)</f>
        <v>2007</v>
      </c>
      <c r="D2620">
        <v>53.7</v>
      </c>
      <c r="E2620">
        <v>50.1</v>
      </c>
      <c r="F2620">
        <v>51.9</v>
      </c>
      <c r="H2620" s="2">
        <f>IF(F2620-61.49&lt;=0,0,IF(F2620-61.49&lt;=1,1,2))</f>
        <v>0</v>
      </c>
      <c r="I2620">
        <v>53.7</v>
      </c>
      <c r="J2620">
        <v>50.1</v>
      </c>
      <c r="K2620">
        <v>51.9</v>
      </c>
      <c r="L2620">
        <v>37.6</v>
      </c>
      <c r="M2620">
        <v>59.2</v>
      </c>
      <c r="O2620">
        <v>0.11799999999999999</v>
      </c>
      <c r="P2620">
        <v>100</v>
      </c>
      <c r="Q2620">
        <v>4.17</v>
      </c>
      <c r="R2620" t="s">
        <v>40</v>
      </c>
      <c r="S2620">
        <v>0</v>
      </c>
      <c r="T2620">
        <v>0</v>
      </c>
      <c r="U2620">
        <v>0</v>
      </c>
      <c r="V2620">
        <v>34.4</v>
      </c>
      <c r="W2620">
        <v>344</v>
      </c>
      <c r="X2620">
        <v>1017.6</v>
      </c>
      <c r="Y2620">
        <v>88.8</v>
      </c>
      <c r="Z2620">
        <v>6.8</v>
      </c>
      <c r="AA2620">
        <v>0</v>
      </c>
      <c r="AB2620">
        <v>0</v>
      </c>
      <c r="AC2620">
        <v>0</v>
      </c>
      <c r="AD2620">
        <v>0</v>
      </c>
      <c r="AE2620" t="s">
        <v>7931</v>
      </c>
      <c r="AF2620" t="s">
        <v>7932</v>
      </c>
      <c r="AG2620">
        <v>0.84</v>
      </c>
      <c r="AH2620" t="s">
        <v>56</v>
      </c>
      <c r="AI2620" t="s">
        <v>61</v>
      </c>
      <c r="AJ2620" t="s">
        <v>40</v>
      </c>
    </row>
    <row r="2621" spans="1:36" x14ac:dyDescent="0.25">
      <c r="A2621" t="s">
        <v>32</v>
      </c>
      <c r="B2621" t="s">
        <v>7933</v>
      </c>
      <c r="C2621">
        <f>YEAR(B2621)</f>
        <v>2007</v>
      </c>
      <c r="D2621">
        <v>59.1</v>
      </c>
      <c r="E2621">
        <v>51.9</v>
      </c>
      <c r="F2621">
        <v>55.1</v>
      </c>
      <c r="H2621" s="2">
        <f>IF(F2621-61.49&lt;=0,0,IF(F2621-61.49&lt;=1,1,2))</f>
        <v>0</v>
      </c>
      <c r="I2621">
        <v>59.1</v>
      </c>
      <c r="J2621">
        <v>51.9</v>
      </c>
      <c r="K2621">
        <v>55.1</v>
      </c>
      <c r="L2621">
        <v>36.200000000000003</v>
      </c>
      <c r="M2621">
        <v>48.9</v>
      </c>
      <c r="O2621">
        <v>1.2E-2</v>
      </c>
      <c r="P2621">
        <v>100</v>
      </c>
      <c r="Q2621">
        <v>4.17</v>
      </c>
      <c r="R2621" t="s">
        <v>40</v>
      </c>
      <c r="S2621">
        <v>0</v>
      </c>
      <c r="T2621">
        <v>0</v>
      </c>
      <c r="U2621">
        <v>0</v>
      </c>
      <c r="V2621">
        <v>33.299999999999997</v>
      </c>
      <c r="W2621">
        <v>331.7</v>
      </c>
      <c r="X2621">
        <v>1018.4</v>
      </c>
      <c r="Y2621">
        <v>62.5</v>
      </c>
      <c r="Z2621">
        <v>6.8</v>
      </c>
      <c r="AA2621">
        <v>0</v>
      </c>
      <c r="AB2621">
        <v>0</v>
      </c>
      <c r="AC2621">
        <v>0</v>
      </c>
      <c r="AD2621">
        <v>0</v>
      </c>
      <c r="AE2621" t="s">
        <v>7934</v>
      </c>
      <c r="AF2621" t="s">
        <v>7935</v>
      </c>
      <c r="AG2621">
        <v>0.88</v>
      </c>
      <c r="AH2621" t="s">
        <v>56</v>
      </c>
      <c r="AI2621" t="s">
        <v>137</v>
      </c>
      <c r="AJ2621" t="s">
        <v>40</v>
      </c>
    </row>
    <row r="2622" spans="1:36" x14ac:dyDescent="0.25">
      <c r="A2622" t="s">
        <v>32</v>
      </c>
      <c r="B2622" t="s">
        <v>7936</v>
      </c>
      <c r="C2622">
        <f>YEAR(B2622)</f>
        <v>2007</v>
      </c>
      <c r="D2622">
        <v>60.9</v>
      </c>
      <c r="E2622">
        <v>51.9</v>
      </c>
      <c r="F2622">
        <v>56.4</v>
      </c>
      <c r="H2622" s="2">
        <f>IF(F2622-61.49&lt;=0,0,IF(F2622-61.49&lt;=1,1,2))</f>
        <v>0</v>
      </c>
      <c r="I2622">
        <v>60.9</v>
      </c>
      <c r="J2622">
        <v>51.9</v>
      </c>
      <c r="K2622">
        <v>56.4</v>
      </c>
      <c r="L2622">
        <v>40.799999999999997</v>
      </c>
      <c r="M2622">
        <v>56.1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21.9</v>
      </c>
      <c r="W2622">
        <v>321.60000000000002</v>
      </c>
      <c r="X2622">
        <v>1018.4</v>
      </c>
      <c r="Y2622">
        <v>42.4</v>
      </c>
      <c r="Z2622">
        <v>6.8</v>
      </c>
      <c r="AA2622">
        <v>0</v>
      </c>
      <c r="AB2622">
        <v>0</v>
      </c>
      <c r="AC2622">
        <v>0</v>
      </c>
      <c r="AD2622">
        <v>0</v>
      </c>
      <c r="AE2622" t="s">
        <v>7937</v>
      </c>
      <c r="AF2622" t="s">
        <v>7938</v>
      </c>
      <c r="AG2622">
        <v>0.91</v>
      </c>
      <c r="AH2622" t="s">
        <v>36</v>
      </c>
      <c r="AI2622" t="s">
        <v>37</v>
      </c>
      <c r="AJ2622" t="s">
        <v>38</v>
      </c>
    </row>
    <row r="2623" spans="1:36" x14ac:dyDescent="0.25">
      <c r="A2623" t="s">
        <v>32</v>
      </c>
      <c r="B2623" t="s">
        <v>7939</v>
      </c>
      <c r="C2623">
        <f>YEAR(B2623)</f>
        <v>2007</v>
      </c>
      <c r="D2623">
        <v>60.9</v>
      </c>
      <c r="E2623">
        <v>48.3</v>
      </c>
      <c r="F2623">
        <v>56.3</v>
      </c>
      <c r="H2623" s="2">
        <f>IF(F2623-61.49&lt;=0,0,IF(F2623-61.49&lt;=1,1,2))</f>
        <v>0</v>
      </c>
      <c r="I2623">
        <v>60.9</v>
      </c>
      <c r="J2623">
        <v>45.2</v>
      </c>
      <c r="K2623">
        <v>56</v>
      </c>
      <c r="L2623">
        <v>46.1</v>
      </c>
      <c r="M2623">
        <v>68.900000000000006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19.5</v>
      </c>
      <c r="W2623">
        <v>303.10000000000002</v>
      </c>
      <c r="X2623">
        <v>1019.8</v>
      </c>
      <c r="Y2623">
        <v>34.299999999999997</v>
      </c>
      <c r="Z2623">
        <v>6.6</v>
      </c>
      <c r="AA2623">
        <v>0</v>
      </c>
      <c r="AB2623">
        <v>0</v>
      </c>
      <c r="AC2623">
        <v>0</v>
      </c>
      <c r="AD2623">
        <v>0</v>
      </c>
      <c r="AE2623" t="s">
        <v>7940</v>
      </c>
      <c r="AF2623" t="s">
        <v>7941</v>
      </c>
      <c r="AG2623">
        <v>0.94</v>
      </c>
      <c r="AH2623" t="s">
        <v>36</v>
      </c>
      <c r="AI2623" t="s">
        <v>37</v>
      </c>
      <c r="AJ2623" t="s">
        <v>38</v>
      </c>
    </row>
    <row r="2624" spans="1:36" x14ac:dyDescent="0.25">
      <c r="A2624" t="s">
        <v>32</v>
      </c>
      <c r="B2624" t="s">
        <v>7942</v>
      </c>
      <c r="C2624">
        <f>YEAR(B2624)</f>
        <v>2007</v>
      </c>
      <c r="D2624">
        <v>64.5</v>
      </c>
      <c r="E2624">
        <v>46.5</v>
      </c>
      <c r="F2624">
        <v>56.1</v>
      </c>
      <c r="H2624" s="2">
        <f>IF(F2624-61.49&lt;=0,0,IF(F2624-61.49&lt;=1,1,2))</f>
        <v>0</v>
      </c>
      <c r="I2624">
        <v>64.5</v>
      </c>
      <c r="J2624">
        <v>43</v>
      </c>
      <c r="K2624">
        <v>55.1</v>
      </c>
      <c r="L2624">
        <v>42.7</v>
      </c>
      <c r="M2624">
        <v>61.9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20.8</v>
      </c>
      <c r="W2624">
        <v>263</v>
      </c>
      <c r="X2624">
        <v>1015.9</v>
      </c>
      <c r="Y2624">
        <v>77.3</v>
      </c>
      <c r="Z2624">
        <v>6.5</v>
      </c>
      <c r="AA2624">
        <v>0</v>
      </c>
      <c r="AB2624">
        <v>0</v>
      </c>
      <c r="AC2624">
        <v>0</v>
      </c>
      <c r="AD2624">
        <v>0</v>
      </c>
      <c r="AE2624" t="s">
        <v>7943</v>
      </c>
      <c r="AF2624" t="s">
        <v>7944</v>
      </c>
      <c r="AG2624">
        <v>0.98</v>
      </c>
      <c r="AH2624" t="s">
        <v>36</v>
      </c>
      <c r="AI2624" t="s">
        <v>37</v>
      </c>
      <c r="AJ2624" t="s">
        <v>38</v>
      </c>
    </row>
    <row r="2625" spans="1:36" x14ac:dyDescent="0.25">
      <c r="A2625" t="s">
        <v>32</v>
      </c>
      <c r="B2625" t="s">
        <v>7945</v>
      </c>
      <c r="C2625">
        <f>YEAR(B2625)</f>
        <v>2007</v>
      </c>
      <c r="D2625">
        <v>69.900000000000006</v>
      </c>
      <c r="E2625">
        <v>51.9</v>
      </c>
      <c r="F2625">
        <v>59.7</v>
      </c>
      <c r="H2625" s="2">
        <f>IF(F2625-61.49&lt;=0,0,IF(F2625-61.49&lt;=1,1,2))</f>
        <v>0</v>
      </c>
      <c r="I2625">
        <v>69.900000000000006</v>
      </c>
      <c r="J2625">
        <v>51.9</v>
      </c>
      <c r="K2625">
        <v>59.7</v>
      </c>
      <c r="L2625">
        <v>44.6</v>
      </c>
      <c r="M2625">
        <v>60.1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18.3</v>
      </c>
      <c r="W2625">
        <v>171.7</v>
      </c>
      <c r="X2625">
        <v>1007.9</v>
      </c>
      <c r="Y2625">
        <v>57.4</v>
      </c>
      <c r="Z2625">
        <v>6.3</v>
      </c>
      <c r="AA2625">
        <v>0</v>
      </c>
      <c r="AB2625">
        <v>0</v>
      </c>
      <c r="AC2625">
        <v>0</v>
      </c>
      <c r="AD2625">
        <v>0</v>
      </c>
      <c r="AE2625" t="s">
        <v>7946</v>
      </c>
      <c r="AF2625" t="s">
        <v>7947</v>
      </c>
      <c r="AG2625">
        <v>0</v>
      </c>
      <c r="AH2625" t="s">
        <v>36</v>
      </c>
      <c r="AI2625" t="s">
        <v>37</v>
      </c>
      <c r="AJ2625" t="s">
        <v>38</v>
      </c>
    </row>
    <row r="2626" spans="1:36" x14ac:dyDescent="0.25">
      <c r="A2626" t="s">
        <v>32</v>
      </c>
      <c r="B2626" t="s">
        <v>7948</v>
      </c>
      <c r="C2626">
        <f>YEAR(B2626)</f>
        <v>2007</v>
      </c>
      <c r="D2626">
        <v>64.5</v>
      </c>
      <c r="E2626">
        <v>51.9</v>
      </c>
      <c r="F2626">
        <v>58.6</v>
      </c>
      <c r="H2626" s="2">
        <f>IF(F2626-61.49&lt;=0,0,IF(F2626-61.49&lt;=1,1,2))</f>
        <v>0</v>
      </c>
      <c r="I2626">
        <v>64.5</v>
      </c>
      <c r="J2626">
        <v>51.9</v>
      </c>
      <c r="K2626">
        <v>58.6</v>
      </c>
      <c r="L2626">
        <v>49.6</v>
      </c>
      <c r="M2626">
        <v>73.2</v>
      </c>
      <c r="O2626">
        <v>7.9000000000000001E-2</v>
      </c>
      <c r="P2626">
        <v>100</v>
      </c>
      <c r="Q2626">
        <v>4.17</v>
      </c>
      <c r="R2626" t="s">
        <v>40</v>
      </c>
      <c r="S2626">
        <v>0</v>
      </c>
      <c r="T2626">
        <v>0</v>
      </c>
      <c r="U2626">
        <v>0</v>
      </c>
      <c r="V2626">
        <v>19.5</v>
      </c>
      <c r="W2626">
        <v>163</v>
      </c>
      <c r="X2626">
        <v>1005.8</v>
      </c>
      <c r="Y2626">
        <v>44.8</v>
      </c>
      <c r="Z2626">
        <v>6.8</v>
      </c>
      <c r="AA2626">
        <v>0</v>
      </c>
      <c r="AB2626">
        <v>0</v>
      </c>
      <c r="AC2626">
        <v>0</v>
      </c>
      <c r="AD2626">
        <v>0</v>
      </c>
      <c r="AE2626" t="s">
        <v>7949</v>
      </c>
      <c r="AF2626" t="s">
        <v>7950</v>
      </c>
      <c r="AG2626">
        <v>0.04</v>
      </c>
      <c r="AH2626" t="s">
        <v>56</v>
      </c>
      <c r="AI2626" t="s">
        <v>137</v>
      </c>
      <c r="AJ2626" t="s">
        <v>40</v>
      </c>
    </row>
    <row r="2627" spans="1:36" x14ac:dyDescent="0.25">
      <c r="A2627" t="s">
        <v>32</v>
      </c>
      <c r="B2627" t="s">
        <v>7951</v>
      </c>
      <c r="C2627">
        <f>YEAR(B2627)</f>
        <v>2007</v>
      </c>
      <c r="D2627">
        <v>73.5</v>
      </c>
      <c r="E2627">
        <v>57.3</v>
      </c>
      <c r="F2627">
        <v>64.8</v>
      </c>
      <c r="H2627" s="2">
        <f>IF(F2627-61.49&lt;=0,0,IF(F2627-61.49&lt;=1,1,2))</f>
        <v>2</v>
      </c>
      <c r="I2627">
        <v>73.5</v>
      </c>
      <c r="J2627">
        <v>57.3</v>
      </c>
      <c r="K2627">
        <v>64.8</v>
      </c>
      <c r="L2627">
        <v>46.1</v>
      </c>
      <c r="M2627">
        <v>51.6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36.9</v>
      </c>
      <c r="W2627">
        <v>179.5</v>
      </c>
      <c r="X2627">
        <v>1005.5</v>
      </c>
      <c r="Y2627">
        <v>62.7</v>
      </c>
      <c r="Z2627">
        <v>6.8</v>
      </c>
      <c r="AA2627">
        <v>0</v>
      </c>
      <c r="AB2627">
        <v>0</v>
      </c>
      <c r="AC2627">
        <v>0</v>
      </c>
      <c r="AD2627">
        <v>0</v>
      </c>
      <c r="AE2627" t="s">
        <v>7952</v>
      </c>
      <c r="AF2627" t="s">
        <v>7953</v>
      </c>
      <c r="AG2627">
        <v>0.08</v>
      </c>
      <c r="AH2627" t="s">
        <v>36</v>
      </c>
      <c r="AI2627" t="s">
        <v>37</v>
      </c>
      <c r="AJ2627" t="s">
        <v>344</v>
      </c>
    </row>
    <row r="2628" spans="1:36" x14ac:dyDescent="0.25">
      <c r="A2628" t="s">
        <v>32</v>
      </c>
      <c r="B2628" t="s">
        <v>7954</v>
      </c>
      <c r="C2628">
        <f>YEAR(B2628)</f>
        <v>2007</v>
      </c>
      <c r="D2628">
        <v>68.099999999999994</v>
      </c>
      <c r="E2628">
        <v>59.1</v>
      </c>
      <c r="F2628">
        <v>64.3</v>
      </c>
      <c r="H2628" s="2">
        <f>IF(F2628-61.49&lt;=0,0,IF(F2628-61.49&lt;=1,1,2))</f>
        <v>2</v>
      </c>
      <c r="I2628">
        <v>68.099999999999994</v>
      </c>
      <c r="J2628">
        <v>59.1</v>
      </c>
      <c r="K2628">
        <v>64.3</v>
      </c>
      <c r="L2628">
        <v>50.6</v>
      </c>
      <c r="M2628">
        <v>61.9</v>
      </c>
      <c r="O2628">
        <v>0.20100000000000001</v>
      </c>
      <c r="P2628">
        <v>100</v>
      </c>
      <c r="Q2628">
        <v>4.17</v>
      </c>
      <c r="R2628" t="s">
        <v>40</v>
      </c>
      <c r="S2628">
        <v>0</v>
      </c>
      <c r="T2628">
        <v>0</v>
      </c>
      <c r="U2628">
        <v>0</v>
      </c>
      <c r="V2628">
        <v>45</v>
      </c>
      <c r="W2628">
        <v>183.5</v>
      </c>
      <c r="X2628">
        <v>1004.2</v>
      </c>
      <c r="Y2628">
        <v>97.4</v>
      </c>
      <c r="Z2628">
        <v>6.2</v>
      </c>
      <c r="AA2628">
        <v>0</v>
      </c>
      <c r="AB2628">
        <v>0</v>
      </c>
      <c r="AC2628">
        <v>0</v>
      </c>
      <c r="AD2628">
        <v>0</v>
      </c>
      <c r="AE2628" t="s">
        <v>7955</v>
      </c>
      <c r="AF2628" t="s">
        <v>7956</v>
      </c>
      <c r="AG2628">
        <v>0.11</v>
      </c>
      <c r="AH2628" t="s">
        <v>43</v>
      </c>
      <c r="AI2628" t="s">
        <v>184</v>
      </c>
      <c r="AJ2628" t="s">
        <v>40</v>
      </c>
    </row>
    <row r="2629" spans="1:36" x14ac:dyDescent="0.25">
      <c r="A2629" t="s">
        <v>32</v>
      </c>
      <c r="B2629" t="s">
        <v>7957</v>
      </c>
      <c r="C2629">
        <f>YEAR(B2629)</f>
        <v>2007</v>
      </c>
      <c r="D2629">
        <v>64.5</v>
      </c>
      <c r="E2629">
        <v>55.5</v>
      </c>
      <c r="F2629">
        <v>58.9</v>
      </c>
      <c r="H2629" s="2">
        <f>IF(F2629-61.49&lt;=0,0,IF(F2629-61.49&lt;=1,1,2))</f>
        <v>0</v>
      </c>
      <c r="I2629">
        <v>64.5</v>
      </c>
      <c r="J2629">
        <v>55.5</v>
      </c>
      <c r="K2629">
        <v>58.9</v>
      </c>
      <c r="L2629">
        <v>48.7</v>
      </c>
      <c r="M2629">
        <v>69.400000000000006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27.5</v>
      </c>
      <c r="W2629">
        <v>241.9</v>
      </c>
      <c r="X2629">
        <v>1001</v>
      </c>
      <c r="Y2629">
        <v>67.400000000000006</v>
      </c>
      <c r="Z2629">
        <v>6.7</v>
      </c>
      <c r="AA2629">
        <v>0</v>
      </c>
      <c r="AB2629">
        <v>0</v>
      </c>
      <c r="AC2629">
        <v>0</v>
      </c>
      <c r="AD2629">
        <v>0</v>
      </c>
      <c r="AE2629" t="s">
        <v>7958</v>
      </c>
      <c r="AF2629" t="s">
        <v>7959</v>
      </c>
      <c r="AG2629">
        <v>0.15</v>
      </c>
      <c r="AH2629" t="s">
        <v>36</v>
      </c>
      <c r="AI2629" t="s">
        <v>37</v>
      </c>
      <c r="AJ2629" t="s">
        <v>38</v>
      </c>
    </row>
    <row r="2630" spans="1:36" x14ac:dyDescent="0.25">
      <c r="A2630" t="s">
        <v>32</v>
      </c>
      <c r="B2630" t="s">
        <v>7960</v>
      </c>
      <c r="C2630">
        <f>YEAR(B2630)</f>
        <v>2007</v>
      </c>
      <c r="D2630">
        <v>62.7</v>
      </c>
      <c r="E2630">
        <v>50.1</v>
      </c>
      <c r="F2630">
        <v>56.3</v>
      </c>
      <c r="H2630" s="2">
        <f>IF(F2630-61.49&lt;=0,0,IF(F2630-61.49&lt;=1,1,2))</f>
        <v>0</v>
      </c>
      <c r="I2630">
        <v>62.7</v>
      </c>
      <c r="J2630">
        <v>50.1</v>
      </c>
      <c r="K2630">
        <v>56.3</v>
      </c>
      <c r="L2630">
        <v>46.3</v>
      </c>
      <c r="M2630">
        <v>69.7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18.3</v>
      </c>
      <c r="W2630">
        <v>278.7</v>
      </c>
      <c r="X2630">
        <v>1011.4</v>
      </c>
      <c r="Y2630">
        <v>57</v>
      </c>
      <c r="Z2630">
        <v>6.8</v>
      </c>
      <c r="AA2630">
        <v>0</v>
      </c>
      <c r="AB2630">
        <v>0</v>
      </c>
      <c r="AC2630">
        <v>0</v>
      </c>
      <c r="AD2630">
        <v>0</v>
      </c>
      <c r="AE2630" t="s">
        <v>7961</v>
      </c>
      <c r="AF2630" t="s">
        <v>7962</v>
      </c>
      <c r="AG2630">
        <v>0.18</v>
      </c>
      <c r="AH2630" t="s">
        <v>36</v>
      </c>
      <c r="AI2630" t="s">
        <v>37</v>
      </c>
      <c r="AJ2630" t="s">
        <v>38</v>
      </c>
    </row>
    <row r="2631" spans="1:36" x14ac:dyDescent="0.25">
      <c r="A2631" t="s">
        <v>32</v>
      </c>
      <c r="B2631" t="s">
        <v>7963</v>
      </c>
      <c r="C2631">
        <f>YEAR(B2631)</f>
        <v>2007</v>
      </c>
      <c r="D2631">
        <v>62.7</v>
      </c>
      <c r="E2631">
        <v>50.1</v>
      </c>
      <c r="F2631">
        <v>55.9</v>
      </c>
      <c r="H2631" s="2">
        <f>IF(F2631-61.49&lt;=0,0,IF(F2631-61.49&lt;=1,1,2))</f>
        <v>0</v>
      </c>
      <c r="I2631">
        <v>62.7</v>
      </c>
      <c r="J2631">
        <v>50.1</v>
      </c>
      <c r="K2631">
        <v>55.9</v>
      </c>
      <c r="L2631">
        <v>47.7</v>
      </c>
      <c r="M2631">
        <v>74.2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10.3</v>
      </c>
      <c r="W2631">
        <v>161.6</v>
      </c>
      <c r="X2631">
        <v>1017.3</v>
      </c>
      <c r="Y2631">
        <v>60.5</v>
      </c>
      <c r="Z2631">
        <v>6.8</v>
      </c>
      <c r="AA2631">
        <v>0</v>
      </c>
      <c r="AB2631">
        <v>0</v>
      </c>
      <c r="AC2631">
        <v>0</v>
      </c>
      <c r="AD2631">
        <v>0</v>
      </c>
      <c r="AE2631" t="s">
        <v>7964</v>
      </c>
      <c r="AF2631" t="s">
        <v>7965</v>
      </c>
      <c r="AG2631">
        <v>0.25</v>
      </c>
      <c r="AH2631" t="s">
        <v>36</v>
      </c>
      <c r="AI2631" t="s">
        <v>37</v>
      </c>
      <c r="AJ2631" t="s">
        <v>38</v>
      </c>
    </row>
    <row r="2632" spans="1:36" x14ac:dyDescent="0.25">
      <c r="A2632" t="s">
        <v>32</v>
      </c>
      <c r="B2632" t="s">
        <v>7966</v>
      </c>
      <c r="C2632">
        <f>YEAR(B2632)</f>
        <v>2007</v>
      </c>
      <c r="D2632">
        <v>62.7</v>
      </c>
      <c r="E2632">
        <v>48.3</v>
      </c>
      <c r="F2632">
        <v>54.9</v>
      </c>
      <c r="H2632" s="2">
        <f>IF(F2632-61.49&lt;=0,0,IF(F2632-61.49&lt;=1,1,2))</f>
        <v>0</v>
      </c>
      <c r="I2632">
        <v>62.7</v>
      </c>
      <c r="J2632">
        <v>44.7</v>
      </c>
      <c r="K2632">
        <v>54.4</v>
      </c>
      <c r="L2632">
        <v>48.6</v>
      </c>
      <c r="M2632">
        <v>79.7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8.1</v>
      </c>
      <c r="W2632">
        <v>162.6</v>
      </c>
      <c r="X2632">
        <v>1016.2</v>
      </c>
      <c r="Y2632">
        <v>34.299999999999997</v>
      </c>
      <c r="Z2632">
        <v>6.8</v>
      </c>
      <c r="AA2632">
        <v>0</v>
      </c>
      <c r="AB2632">
        <v>0</v>
      </c>
      <c r="AC2632">
        <v>0</v>
      </c>
      <c r="AD2632">
        <v>0</v>
      </c>
      <c r="AE2632" t="s">
        <v>7967</v>
      </c>
      <c r="AF2632" t="s">
        <v>7968</v>
      </c>
      <c r="AG2632">
        <v>0.25</v>
      </c>
      <c r="AH2632" t="s">
        <v>36</v>
      </c>
      <c r="AI2632" t="s">
        <v>37</v>
      </c>
      <c r="AJ2632" t="s">
        <v>38</v>
      </c>
    </row>
    <row r="2633" spans="1:36" x14ac:dyDescent="0.25">
      <c r="A2633" t="s">
        <v>32</v>
      </c>
      <c r="B2633" t="s">
        <v>7969</v>
      </c>
      <c r="C2633">
        <f>YEAR(B2633)</f>
        <v>2007</v>
      </c>
      <c r="D2633">
        <v>62.7</v>
      </c>
      <c r="E2633">
        <v>48.3</v>
      </c>
      <c r="F2633">
        <v>55.1</v>
      </c>
      <c r="H2633" s="2">
        <f>IF(F2633-61.49&lt;=0,0,IF(F2633-61.49&lt;=1,1,2))</f>
        <v>0</v>
      </c>
      <c r="I2633">
        <v>62.7</v>
      </c>
      <c r="J2633">
        <v>46.4</v>
      </c>
      <c r="K2633">
        <v>55</v>
      </c>
      <c r="L2633">
        <v>49.6</v>
      </c>
      <c r="M2633">
        <v>82.3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11.4</v>
      </c>
      <c r="W2633">
        <v>343.1</v>
      </c>
      <c r="X2633">
        <v>1016.4</v>
      </c>
      <c r="Y2633">
        <v>81.7</v>
      </c>
      <c r="Z2633">
        <v>6.8</v>
      </c>
      <c r="AA2633">
        <v>0</v>
      </c>
      <c r="AB2633">
        <v>0</v>
      </c>
      <c r="AC2633">
        <v>0</v>
      </c>
      <c r="AD2633">
        <v>0</v>
      </c>
      <c r="AE2633" t="s">
        <v>7970</v>
      </c>
      <c r="AF2633" t="s">
        <v>7971</v>
      </c>
      <c r="AG2633">
        <v>0.28000000000000003</v>
      </c>
      <c r="AH2633" t="s">
        <v>36</v>
      </c>
      <c r="AI2633" t="s">
        <v>37</v>
      </c>
      <c r="AJ2633" t="s">
        <v>38</v>
      </c>
    </row>
    <row r="2634" spans="1:36" x14ac:dyDescent="0.25">
      <c r="A2634" t="s">
        <v>32</v>
      </c>
      <c r="B2634" t="s">
        <v>7972</v>
      </c>
      <c r="C2634">
        <f>YEAR(B2634)</f>
        <v>2007</v>
      </c>
      <c r="D2634">
        <v>59.1</v>
      </c>
      <c r="E2634">
        <v>50.1</v>
      </c>
      <c r="F2634">
        <v>55</v>
      </c>
      <c r="H2634" s="2">
        <f>IF(F2634-61.49&lt;=0,0,IF(F2634-61.49&lt;=1,1,2))</f>
        <v>0</v>
      </c>
      <c r="I2634">
        <v>59.1</v>
      </c>
      <c r="J2634">
        <v>50.1</v>
      </c>
      <c r="K2634">
        <v>55</v>
      </c>
      <c r="L2634">
        <v>47.6</v>
      </c>
      <c r="M2634">
        <v>76.400000000000006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13.9</v>
      </c>
      <c r="W2634">
        <v>58.5</v>
      </c>
      <c r="X2634">
        <v>1018.8</v>
      </c>
      <c r="Y2634">
        <v>54.5</v>
      </c>
      <c r="Z2634">
        <v>6.8</v>
      </c>
      <c r="AA2634">
        <v>0</v>
      </c>
      <c r="AB2634">
        <v>0</v>
      </c>
      <c r="AC2634">
        <v>0</v>
      </c>
      <c r="AD2634">
        <v>0</v>
      </c>
      <c r="AE2634" t="s">
        <v>7973</v>
      </c>
      <c r="AF2634" t="s">
        <v>7974</v>
      </c>
      <c r="AG2634">
        <v>0.32</v>
      </c>
      <c r="AH2634" t="s">
        <v>36</v>
      </c>
      <c r="AI2634" t="s">
        <v>37</v>
      </c>
      <c r="AJ2634" t="s">
        <v>38</v>
      </c>
    </row>
    <row r="2635" spans="1:36" x14ac:dyDescent="0.25">
      <c r="A2635" t="s">
        <v>32</v>
      </c>
      <c r="B2635" t="s">
        <v>7975</v>
      </c>
      <c r="C2635">
        <f>YEAR(B2635)</f>
        <v>2007</v>
      </c>
      <c r="D2635">
        <v>62.7</v>
      </c>
      <c r="E2635">
        <v>46.5</v>
      </c>
      <c r="F2635">
        <v>54.7</v>
      </c>
      <c r="H2635" s="2">
        <f>IF(F2635-61.49&lt;=0,0,IF(F2635-61.49&lt;=1,1,2))</f>
        <v>0</v>
      </c>
      <c r="I2635">
        <v>62.7</v>
      </c>
      <c r="J2635">
        <v>43.6</v>
      </c>
      <c r="K2635">
        <v>54.1</v>
      </c>
      <c r="L2635">
        <v>49.7</v>
      </c>
      <c r="M2635">
        <v>83.6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54.1</v>
      </c>
      <c r="W2635">
        <v>97.8</v>
      </c>
      <c r="X2635">
        <v>1017.8</v>
      </c>
      <c r="Y2635">
        <v>40.799999999999997</v>
      </c>
      <c r="Z2635">
        <v>6.8</v>
      </c>
      <c r="AA2635">
        <v>0</v>
      </c>
      <c r="AB2635">
        <v>0</v>
      </c>
      <c r="AC2635">
        <v>0</v>
      </c>
      <c r="AD2635">
        <v>0</v>
      </c>
      <c r="AE2635" t="s">
        <v>7976</v>
      </c>
      <c r="AF2635" t="s">
        <v>7977</v>
      </c>
      <c r="AG2635">
        <v>0.35</v>
      </c>
      <c r="AH2635" t="s">
        <v>36</v>
      </c>
      <c r="AI2635" t="s">
        <v>37</v>
      </c>
      <c r="AJ2635" t="s">
        <v>344</v>
      </c>
    </row>
    <row r="2636" spans="1:36" x14ac:dyDescent="0.25">
      <c r="A2636" t="s">
        <v>32</v>
      </c>
      <c r="B2636" t="s">
        <v>7978</v>
      </c>
      <c r="C2636">
        <f>YEAR(B2636)</f>
        <v>2007</v>
      </c>
      <c r="D2636">
        <v>75.3</v>
      </c>
      <c r="E2636">
        <v>51.9</v>
      </c>
      <c r="F2636">
        <v>64.400000000000006</v>
      </c>
      <c r="H2636" s="2">
        <f>IF(F2636-61.49&lt;=0,0,IF(F2636-61.49&lt;=1,1,2))</f>
        <v>2</v>
      </c>
      <c r="I2636">
        <v>75.3</v>
      </c>
      <c r="J2636">
        <v>51.9</v>
      </c>
      <c r="K2636">
        <v>64.400000000000006</v>
      </c>
      <c r="L2636">
        <v>48.8</v>
      </c>
      <c r="M2636">
        <v>58.2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28.9</v>
      </c>
      <c r="W2636">
        <v>171</v>
      </c>
      <c r="X2636">
        <v>1012.7</v>
      </c>
      <c r="Y2636">
        <v>50.8</v>
      </c>
      <c r="Z2636">
        <v>6.8</v>
      </c>
      <c r="AA2636">
        <v>0</v>
      </c>
      <c r="AB2636">
        <v>0</v>
      </c>
      <c r="AC2636">
        <v>0</v>
      </c>
      <c r="AD2636">
        <v>0</v>
      </c>
      <c r="AE2636" t="s">
        <v>7979</v>
      </c>
      <c r="AF2636" t="s">
        <v>7980</v>
      </c>
      <c r="AG2636">
        <v>0.39</v>
      </c>
      <c r="AH2636" t="s">
        <v>36</v>
      </c>
      <c r="AI2636" t="s">
        <v>174</v>
      </c>
      <c r="AJ2636" t="s">
        <v>38</v>
      </c>
    </row>
    <row r="2637" spans="1:36" x14ac:dyDescent="0.25">
      <c r="A2637" t="s">
        <v>32</v>
      </c>
      <c r="B2637" t="s">
        <v>7981</v>
      </c>
      <c r="C2637">
        <f>YEAR(B2637)</f>
        <v>2007</v>
      </c>
      <c r="D2637">
        <v>64.5</v>
      </c>
      <c r="E2637">
        <v>57.3</v>
      </c>
      <c r="F2637">
        <v>60.6</v>
      </c>
      <c r="H2637" s="2">
        <f>IF(F2637-61.49&lt;=0,0,IF(F2637-61.49&lt;=1,1,2))</f>
        <v>0</v>
      </c>
      <c r="I2637">
        <v>64.5</v>
      </c>
      <c r="J2637">
        <v>57.3</v>
      </c>
      <c r="K2637">
        <v>60.6</v>
      </c>
      <c r="L2637">
        <v>54.7</v>
      </c>
      <c r="M2637">
        <v>81</v>
      </c>
      <c r="O2637">
        <v>1.2E-2</v>
      </c>
      <c r="P2637">
        <v>100</v>
      </c>
      <c r="Q2637">
        <v>4.17</v>
      </c>
      <c r="R2637" t="s">
        <v>40</v>
      </c>
      <c r="S2637">
        <v>0</v>
      </c>
      <c r="T2637">
        <v>0</v>
      </c>
      <c r="U2637">
        <v>0</v>
      </c>
      <c r="V2637">
        <v>20.8</v>
      </c>
      <c r="W2637">
        <v>310.89999999999998</v>
      </c>
      <c r="X2637">
        <v>1011</v>
      </c>
      <c r="Y2637">
        <v>65.8</v>
      </c>
      <c r="Z2637">
        <v>6.7</v>
      </c>
      <c r="AA2637">
        <v>0</v>
      </c>
      <c r="AB2637">
        <v>0</v>
      </c>
      <c r="AC2637">
        <v>0</v>
      </c>
      <c r="AD2637">
        <v>0</v>
      </c>
      <c r="AE2637" t="s">
        <v>7982</v>
      </c>
      <c r="AF2637" t="s">
        <v>7983</v>
      </c>
      <c r="AG2637">
        <v>0.42</v>
      </c>
      <c r="AH2637" t="s">
        <v>56</v>
      </c>
      <c r="AI2637" t="s">
        <v>78</v>
      </c>
      <c r="AJ2637" t="s">
        <v>40</v>
      </c>
    </row>
    <row r="2638" spans="1:36" x14ac:dyDescent="0.25">
      <c r="A2638" t="s">
        <v>32</v>
      </c>
      <c r="B2638" t="s">
        <v>7984</v>
      </c>
      <c r="C2638">
        <f>YEAR(B2638)</f>
        <v>2007</v>
      </c>
      <c r="D2638">
        <v>59.1</v>
      </c>
      <c r="E2638">
        <v>55.5</v>
      </c>
      <c r="F2638">
        <v>57.3</v>
      </c>
      <c r="H2638" s="2">
        <f>IF(F2638-61.49&lt;=0,0,IF(F2638-61.49&lt;=1,1,2))</f>
        <v>0</v>
      </c>
      <c r="I2638">
        <v>59.1</v>
      </c>
      <c r="J2638">
        <v>55.5</v>
      </c>
      <c r="K2638">
        <v>57.3</v>
      </c>
      <c r="L2638">
        <v>49.8</v>
      </c>
      <c r="M2638">
        <v>76.3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21.9</v>
      </c>
      <c r="W2638">
        <v>333.4</v>
      </c>
      <c r="X2638">
        <v>1020.4</v>
      </c>
      <c r="Y2638">
        <v>73.5</v>
      </c>
      <c r="Z2638">
        <v>6.8</v>
      </c>
      <c r="AA2638">
        <v>0</v>
      </c>
      <c r="AB2638">
        <v>0</v>
      </c>
      <c r="AC2638">
        <v>0</v>
      </c>
      <c r="AD2638">
        <v>0</v>
      </c>
      <c r="AE2638" t="s">
        <v>7985</v>
      </c>
      <c r="AF2638" t="s">
        <v>7986</v>
      </c>
      <c r="AG2638">
        <v>0.45</v>
      </c>
      <c r="AH2638" t="s">
        <v>36</v>
      </c>
      <c r="AI2638" t="s">
        <v>37</v>
      </c>
      <c r="AJ2638" t="s">
        <v>38</v>
      </c>
    </row>
    <row r="2639" spans="1:36" x14ac:dyDescent="0.25">
      <c r="A2639" t="s">
        <v>32</v>
      </c>
      <c r="B2639" t="s">
        <v>7987</v>
      </c>
      <c r="C2639">
        <f>YEAR(B2639)</f>
        <v>2007</v>
      </c>
      <c r="D2639">
        <v>59.1</v>
      </c>
      <c r="E2639">
        <v>55.5</v>
      </c>
      <c r="F2639">
        <v>57.1</v>
      </c>
      <c r="H2639" s="2">
        <f>IF(F2639-61.49&lt;=0,0,IF(F2639-61.49&lt;=1,1,2))</f>
        <v>0</v>
      </c>
      <c r="I2639">
        <v>59.1</v>
      </c>
      <c r="J2639">
        <v>55.5</v>
      </c>
      <c r="K2639">
        <v>57.1</v>
      </c>
      <c r="L2639">
        <v>44.1</v>
      </c>
      <c r="M2639">
        <v>62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19.5</v>
      </c>
      <c r="W2639">
        <v>332.7</v>
      </c>
      <c r="X2639">
        <v>1022.3</v>
      </c>
      <c r="Y2639">
        <v>72.7</v>
      </c>
      <c r="Z2639">
        <v>6.8</v>
      </c>
      <c r="AA2639">
        <v>0</v>
      </c>
      <c r="AB2639">
        <v>0</v>
      </c>
      <c r="AC2639">
        <v>0</v>
      </c>
      <c r="AD2639">
        <v>0</v>
      </c>
      <c r="AE2639" t="s">
        <v>7988</v>
      </c>
      <c r="AF2639" t="s">
        <v>7989</v>
      </c>
      <c r="AG2639">
        <v>0.5</v>
      </c>
      <c r="AH2639" t="s">
        <v>36</v>
      </c>
      <c r="AI2639" t="s">
        <v>37</v>
      </c>
      <c r="AJ2639" t="s">
        <v>38</v>
      </c>
    </row>
    <row r="2640" spans="1:36" x14ac:dyDescent="0.25">
      <c r="A2640" t="s">
        <v>32</v>
      </c>
      <c r="B2640" t="s">
        <v>7990</v>
      </c>
      <c r="C2640">
        <f>YEAR(B2640)</f>
        <v>2007</v>
      </c>
      <c r="D2640">
        <v>60.9</v>
      </c>
      <c r="E2640">
        <v>51.9</v>
      </c>
      <c r="F2640">
        <v>56.8</v>
      </c>
      <c r="H2640" s="2">
        <f>IF(F2640-61.49&lt;=0,0,IF(F2640-61.49&lt;=1,1,2))</f>
        <v>0</v>
      </c>
      <c r="I2640">
        <v>60.9</v>
      </c>
      <c r="J2640">
        <v>51.9</v>
      </c>
      <c r="K2640">
        <v>56.8</v>
      </c>
      <c r="L2640">
        <v>46.6</v>
      </c>
      <c r="M2640">
        <v>69.099999999999994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13.9</v>
      </c>
      <c r="W2640">
        <v>347.9</v>
      </c>
      <c r="X2640">
        <v>1015.4</v>
      </c>
      <c r="Y2640">
        <v>48.3</v>
      </c>
      <c r="Z2640">
        <v>6.8</v>
      </c>
      <c r="AA2640">
        <v>0</v>
      </c>
      <c r="AB2640">
        <v>0</v>
      </c>
      <c r="AC2640">
        <v>0</v>
      </c>
      <c r="AD2640">
        <v>0</v>
      </c>
      <c r="AE2640" t="s">
        <v>7991</v>
      </c>
      <c r="AF2640" t="s">
        <v>7992</v>
      </c>
      <c r="AG2640">
        <v>0.52</v>
      </c>
      <c r="AH2640" t="s">
        <v>36</v>
      </c>
      <c r="AI2640" t="s">
        <v>37</v>
      </c>
      <c r="AJ2640" t="s">
        <v>38</v>
      </c>
    </row>
    <row r="2641" spans="1:36" x14ac:dyDescent="0.25">
      <c r="A2641" t="s">
        <v>32</v>
      </c>
      <c r="B2641" t="s">
        <v>7993</v>
      </c>
      <c r="C2641">
        <f>YEAR(B2641)</f>
        <v>2007</v>
      </c>
      <c r="D2641">
        <v>69.900000000000006</v>
      </c>
      <c r="E2641">
        <v>50.1</v>
      </c>
      <c r="F2641">
        <v>60.3</v>
      </c>
      <c r="H2641" s="2">
        <f>IF(F2641-61.49&lt;=0,0,IF(F2641-61.49&lt;=1,1,2))</f>
        <v>0</v>
      </c>
      <c r="I2641">
        <v>69.900000000000006</v>
      </c>
      <c r="J2641">
        <v>50.1</v>
      </c>
      <c r="K2641">
        <v>60.3</v>
      </c>
      <c r="L2641">
        <v>45.8</v>
      </c>
      <c r="M2641">
        <v>59.8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30</v>
      </c>
      <c r="W2641">
        <v>172.4</v>
      </c>
      <c r="X2641">
        <v>1008.1</v>
      </c>
      <c r="Y2641">
        <v>56.4</v>
      </c>
      <c r="Z2641">
        <v>6.8</v>
      </c>
      <c r="AA2641">
        <v>0</v>
      </c>
      <c r="AB2641">
        <v>0</v>
      </c>
      <c r="AC2641">
        <v>0</v>
      </c>
      <c r="AD2641">
        <v>0</v>
      </c>
      <c r="AE2641" t="s">
        <v>7994</v>
      </c>
      <c r="AF2641" t="s">
        <v>7995</v>
      </c>
      <c r="AG2641">
        <v>0.56000000000000005</v>
      </c>
      <c r="AH2641" t="s">
        <v>36</v>
      </c>
      <c r="AI2641" t="s">
        <v>37</v>
      </c>
      <c r="AJ2641" t="s">
        <v>38</v>
      </c>
    </row>
    <row r="2642" spans="1:36" x14ac:dyDescent="0.25">
      <c r="A2642" t="s">
        <v>32</v>
      </c>
      <c r="B2642" t="s">
        <v>7996</v>
      </c>
      <c r="C2642">
        <f>YEAR(B2642)</f>
        <v>2007</v>
      </c>
      <c r="D2642">
        <v>64.5</v>
      </c>
      <c r="E2642">
        <v>53.7</v>
      </c>
      <c r="F2642">
        <v>60.8</v>
      </c>
      <c r="H2642" s="2">
        <f>IF(F2642-61.49&lt;=0,0,IF(F2642-61.49&lt;=1,1,2))</f>
        <v>0</v>
      </c>
      <c r="I2642">
        <v>64.5</v>
      </c>
      <c r="J2642">
        <v>53.7</v>
      </c>
      <c r="K2642">
        <v>60.8</v>
      </c>
      <c r="L2642">
        <v>52.3</v>
      </c>
      <c r="M2642">
        <v>74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19.5</v>
      </c>
      <c r="W2642">
        <v>278.7</v>
      </c>
      <c r="X2642">
        <v>1009.8</v>
      </c>
      <c r="Y2642">
        <v>52.5</v>
      </c>
      <c r="Z2642">
        <v>6.8</v>
      </c>
      <c r="AA2642">
        <v>0</v>
      </c>
      <c r="AB2642">
        <v>0</v>
      </c>
      <c r="AC2642">
        <v>0</v>
      </c>
      <c r="AD2642">
        <v>0</v>
      </c>
      <c r="AE2642" t="s">
        <v>7997</v>
      </c>
      <c r="AF2642" t="s">
        <v>7998</v>
      </c>
      <c r="AG2642">
        <v>0.59</v>
      </c>
      <c r="AH2642" t="s">
        <v>36</v>
      </c>
      <c r="AI2642" t="s">
        <v>702</v>
      </c>
      <c r="AJ2642" t="s">
        <v>38</v>
      </c>
    </row>
    <row r="2643" spans="1:36" x14ac:dyDescent="0.25">
      <c r="A2643" t="s">
        <v>32</v>
      </c>
      <c r="B2643" t="s">
        <v>7999</v>
      </c>
      <c r="C2643">
        <f>YEAR(B2643)</f>
        <v>2007</v>
      </c>
      <c r="D2643">
        <v>62.7</v>
      </c>
      <c r="E2643">
        <v>51.9</v>
      </c>
      <c r="F2643">
        <v>57.1</v>
      </c>
      <c r="H2643" s="2">
        <f>IF(F2643-61.49&lt;=0,0,IF(F2643-61.49&lt;=1,1,2))</f>
        <v>0</v>
      </c>
      <c r="I2643">
        <v>62.7</v>
      </c>
      <c r="J2643">
        <v>51.9</v>
      </c>
      <c r="K2643">
        <v>57.1</v>
      </c>
      <c r="L2643">
        <v>51.8</v>
      </c>
      <c r="M2643">
        <v>82.8</v>
      </c>
      <c r="O2643">
        <v>7.9000000000000001E-2</v>
      </c>
      <c r="P2643">
        <v>100</v>
      </c>
      <c r="Q2643">
        <v>4.17</v>
      </c>
      <c r="R2643" t="s">
        <v>40</v>
      </c>
      <c r="S2643">
        <v>0</v>
      </c>
      <c r="T2643">
        <v>0</v>
      </c>
      <c r="U2643">
        <v>0</v>
      </c>
      <c r="V2643">
        <v>11.4</v>
      </c>
      <c r="W2643">
        <v>128.5</v>
      </c>
      <c r="X2643">
        <v>1014.9</v>
      </c>
      <c r="Y2643">
        <v>72.2</v>
      </c>
      <c r="Z2643">
        <v>6.8</v>
      </c>
      <c r="AA2643">
        <v>0</v>
      </c>
      <c r="AB2643">
        <v>0</v>
      </c>
      <c r="AC2643">
        <v>0</v>
      </c>
      <c r="AD2643">
        <v>0</v>
      </c>
      <c r="AE2643" t="s">
        <v>8000</v>
      </c>
      <c r="AF2643" t="s">
        <v>8001</v>
      </c>
      <c r="AG2643">
        <v>0.62</v>
      </c>
      <c r="AH2643" t="s">
        <v>56</v>
      </c>
      <c r="AI2643" t="s">
        <v>61</v>
      </c>
      <c r="AJ2643" t="s">
        <v>40</v>
      </c>
    </row>
    <row r="2644" spans="1:36" x14ac:dyDescent="0.25">
      <c r="A2644" t="s">
        <v>32</v>
      </c>
      <c r="B2644" t="s">
        <v>8002</v>
      </c>
      <c r="C2644">
        <f>YEAR(B2644)</f>
        <v>2007</v>
      </c>
      <c r="D2644">
        <v>64.5</v>
      </c>
      <c r="E2644">
        <v>51.9</v>
      </c>
      <c r="F2644">
        <v>58.2</v>
      </c>
      <c r="H2644" s="2">
        <f>IF(F2644-61.49&lt;=0,0,IF(F2644-61.49&lt;=1,1,2))</f>
        <v>0</v>
      </c>
      <c r="I2644">
        <v>64.5</v>
      </c>
      <c r="J2644">
        <v>51.9</v>
      </c>
      <c r="K2644">
        <v>58.2</v>
      </c>
      <c r="L2644">
        <v>53.8</v>
      </c>
      <c r="M2644">
        <v>85.8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12.8</v>
      </c>
      <c r="W2644">
        <v>322.3</v>
      </c>
      <c r="X2644">
        <v>1015.5</v>
      </c>
      <c r="Y2644">
        <v>36.1</v>
      </c>
      <c r="Z2644">
        <v>6.7</v>
      </c>
      <c r="AA2644">
        <v>0</v>
      </c>
      <c r="AB2644">
        <v>0</v>
      </c>
      <c r="AC2644">
        <v>0</v>
      </c>
      <c r="AD2644">
        <v>0</v>
      </c>
      <c r="AE2644" t="s">
        <v>8003</v>
      </c>
      <c r="AF2644" t="s">
        <v>8004</v>
      </c>
      <c r="AG2644">
        <v>0.66</v>
      </c>
      <c r="AH2644" t="s">
        <v>36</v>
      </c>
      <c r="AI2644" t="s">
        <v>37</v>
      </c>
      <c r="AJ2644" t="s">
        <v>38</v>
      </c>
    </row>
    <row r="2645" spans="1:36" x14ac:dyDescent="0.25">
      <c r="A2645" t="s">
        <v>32</v>
      </c>
      <c r="B2645" t="s">
        <v>8005</v>
      </c>
      <c r="C2645">
        <f>YEAR(B2645)</f>
        <v>2007</v>
      </c>
      <c r="D2645">
        <v>64.5</v>
      </c>
      <c r="E2645">
        <v>50.1</v>
      </c>
      <c r="F2645">
        <v>57.8</v>
      </c>
      <c r="H2645" s="2">
        <f>IF(F2645-61.49&lt;=0,0,IF(F2645-61.49&lt;=1,1,2))</f>
        <v>0</v>
      </c>
      <c r="I2645">
        <v>64.5</v>
      </c>
      <c r="J2645">
        <v>50.1</v>
      </c>
      <c r="K2645">
        <v>57.8</v>
      </c>
      <c r="L2645">
        <v>51.2</v>
      </c>
      <c r="M2645">
        <v>79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19.5</v>
      </c>
      <c r="W2645">
        <v>295.8</v>
      </c>
      <c r="X2645">
        <v>1013.9</v>
      </c>
      <c r="Y2645">
        <v>35.299999999999997</v>
      </c>
      <c r="Z2645">
        <v>6.7</v>
      </c>
      <c r="AA2645">
        <v>0</v>
      </c>
      <c r="AB2645">
        <v>0</v>
      </c>
      <c r="AC2645">
        <v>0</v>
      </c>
      <c r="AD2645">
        <v>0</v>
      </c>
      <c r="AE2645" t="s">
        <v>8006</v>
      </c>
      <c r="AF2645" t="s">
        <v>8007</v>
      </c>
      <c r="AG2645">
        <v>0.69</v>
      </c>
      <c r="AH2645" t="s">
        <v>36</v>
      </c>
      <c r="AI2645" t="s">
        <v>37</v>
      </c>
      <c r="AJ2645" t="s">
        <v>38</v>
      </c>
    </row>
    <row r="2646" spans="1:36" x14ac:dyDescent="0.25">
      <c r="A2646" t="s">
        <v>32</v>
      </c>
      <c r="B2646" t="s">
        <v>8008</v>
      </c>
      <c r="C2646">
        <f>YEAR(B2646)</f>
        <v>2007</v>
      </c>
      <c r="D2646">
        <v>66.3</v>
      </c>
      <c r="E2646">
        <v>50.1</v>
      </c>
      <c r="F2646">
        <v>59.3</v>
      </c>
      <c r="H2646" s="2">
        <f>IF(F2646-61.49&lt;=0,0,IF(F2646-61.49&lt;=1,1,2))</f>
        <v>0</v>
      </c>
      <c r="I2646">
        <v>66.3</v>
      </c>
      <c r="J2646">
        <v>50.1</v>
      </c>
      <c r="K2646">
        <v>59.3</v>
      </c>
      <c r="L2646">
        <v>48.3</v>
      </c>
      <c r="M2646">
        <v>67.2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19.5</v>
      </c>
      <c r="W2646">
        <v>301.5</v>
      </c>
      <c r="X2646">
        <v>1014.2</v>
      </c>
      <c r="Y2646">
        <v>30</v>
      </c>
      <c r="Z2646">
        <v>6.7</v>
      </c>
      <c r="AA2646">
        <v>0</v>
      </c>
      <c r="AB2646">
        <v>0</v>
      </c>
      <c r="AC2646">
        <v>0</v>
      </c>
      <c r="AD2646">
        <v>0</v>
      </c>
      <c r="AE2646" t="s">
        <v>8009</v>
      </c>
      <c r="AF2646" t="s">
        <v>8010</v>
      </c>
      <c r="AG2646">
        <v>0.73</v>
      </c>
      <c r="AH2646" t="s">
        <v>36</v>
      </c>
      <c r="AI2646" t="s">
        <v>37</v>
      </c>
      <c r="AJ2646" t="s">
        <v>38</v>
      </c>
    </row>
    <row r="2647" spans="1:36" x14ac:dyDescent="0.25">
      <c r="A2647" t="s">
        <v>32</v>
      </c>
      <c r="B2647" t="s">
        <v>8011</v>
      </c>
      <c r="C2647">
        <f>YEAR(B2647)</f>
        <v>2007</v>
      </c>
      <c r="D2647">
        <v>66.3</v>
      </c>
      <c r="E2647">
        <v>57.3</v>
      </c>
      <c r="F2647">
        <v>61.7</v>
      </c>
      <c r="H2647" s="2">
        <f>IF(F2647-61.49&lt;=0,0,IF(F2647-61.49&lt;=1,1,2))</f>
        <v>1</v>
      </c>
      <c r="I2647">
        <v>66.3</v>
      </c>
      <c r="J2647">
        <v>57.3</v>
      </c>
      <c r="K2647">
        <v>61.7</v>
      </c>
      <c r="L2647">
        <v>49.4</v>
      </c>
      <c r="M2647">
        <v>64.400000000000006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19.5</v>
      </c>
      <c r="W2647">
        <v>302.89999999999998</v>
      </c>
      <c r="X2647">
        <v>1015.2</v>
      </c>
      <c r="Y2647">
        <v>30</v>
      </c>
      <c r="Z2647">
        <v>6.8</v>
      </c>
      <c r="AA2647">
        <v>0</v>
      </c>
      <c r="AB2647">
        <v>0</v>
      </c>
      <c r="AC2647">
        <v>0</v>
      </c>
      <c r="AD2647">
        <v>0</v>
      </c>
      <c r="AE2647" t="s">
        <v>8012</v>
      </c>
      <c r="AF2647" t="s">
        <v>8013</v>
      </c>
      <c r="AG2647">
        <v>0.75</v>
      </c>
      <c r="AH2647" t="s">
        <v>36</v>
      </c>
      <c r="AI2647" t="s">
        <v>37</v>
      </c>
      <c r="AJ2647" t="s">
        <v>38</v>
      </c>
    </row>
    <row r="2648" spans="1:36" x14ac:dyDescent="0.25">
      <c r="A2648" t="s">
        <v>32</v>
      </c>
      <c r="B2648" t="s">
        <v>8014</v>
      </c>
      <c r="C2648">
        <f>YEAR(B2648)</f>
        <v>2007</v>
      </c>
      <c r="D2648">
        <v>68.099999999999994</v>
      </c>
      <c r="E2648">
        <v>50.1</v>
      </c>
      <c r="F2648">
        <v>60</v>
      </c>
      <c r="H2648" s="2">
        <f>IF(F2648-61.49&lt;=0,0,IF(F2648-61.49&lt;=1,1,2))</f>
        <v>0</v>
      </c>
      <c r="I2648">
        <v>68.099999999999994</v>
      </c>
      <c r="J2648">
        <v>50.1</v>
      </c>
      <c r="K2648">
        <v>60</v>
      </c>
      <c r="L2648">
        <v>48.5</v>
      </c>
      <c r="M2648">
        <v>66.599999999999994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13.9</v>
      </c>
      <c r="W2648">
        <v>286.60000000000002</v>
      </c>
      <c r="X2648">
        <v>1014.2</v>
      </c>
      <c r="Y2648">
        <v>30</v>
      </c>
      <c r="Z2648">
        <v>6.3</v>
      </c>
      <c r="AA2648">
        <v>0</v>
      </c>
      <c r="AB2648">
        <v>0</v>
      </c>
      <c r="AC2648">
        <v>0</v>
      </c>
      <c r="AD2648">
        <v>0</v>
      </c>
      <c r="AE2648" t="s">
        <v>8015</v>
      </c>
      <c r="AF2648" t="s">
        <v>8016</v>
      </c>
      <c r="AG2648">
        <v>0.79</v>
      </c>
      <c r="AH2648" t="s">
        <v>36</v>
      </c>
      <c r="AI2648" t="s">
        <v>37</v>
      </c>
      <c r="AJ2648" t="s">
        <v>38</v>
      </c>
    </row>
    <row r="2649" spans="1:36" x14ac:dyDescent="0.25">
      <c r="A2649" t="s">
        <v>32</v>
      </c>
      <c r="B2649" t="s">
        <v>8017</v>
      </c>
      <c r="C2649">
        <f>YEAR(B2649)</f>
        <v>2007</v>
      </c>
      <c r="D2649">
        <v>60.9</v>
      </c>
      <c r="E2649">
        <v>55.5</v>
      </c>
      <c r="F2649">
        <v>58.4</v>
      </c>
      <c r="H2649" s="2">
        <f>IF(F2649-61.49&lt;=0,0,IF(F2649-61.49&lt;=1,1,2))</f>
        <v>0</v>
      </c>
      <c r="I2649">
        <v>60.9</v>
      </c>
      <c r="J2649">
        <v>55.5</v>
      </c>
      <c r="K2649">
        <v>58.4</v>
      </c>
      <c r="L2649">
        <v>49.9</v>
      </c>
      <c r="M2649">
        <v>73.8</v>
      </c>
      <c r="O2649">
        <v>0.02</v>
      </c>
      <c r="P2649">
        <v>100</v>
      </c>
      <c r="Q2649">
        <v>4.17</v>
      </c>
      <c r="R2649" t="s">
        <v>40</v>
      </c>
      <c r="S2649">
        <v>0</v>
      </c>
      <c r="T2649">
        <v>0</v>
      </c>
      <c r="U2649">
        <v>0</v>
      </c>
      <c r="V2649">
        <v>33.299999999999997</v>
      </c>
      <c r="W2649">
        <v>328.6</v>
      </c>
      <c r="X2649">
        <v>1015.8</v>
      </c>
      <c r="Y2649">
        <v>77.7</v>
      </c>
      <c r="Z2649">
        <v>6.8</v>
      </c>
      <c r="AA2649">
        <v>0</v>
      </c>
      <c r="AB2649">
        <v>0</v>
      </c>
      <c r="AC2649">
        <v>0</v>
      </c>
      <c r="AD2649">
        <v>0</v>
      </c>
      <c r="AE2649" t="s">
        <v>8018</v>
      </c>
      <c r="AF2649" t="s">
        <v>8019</v>
      </c>
      <c r="AG2649">
        <v>0.83</v>
      </c>
      <c r="AH2649" t="s">
        <v>56</v>
      </c>
      <c r="AI2649" t="s">
        <v>137</v>
      </c>
      <c r="AJ2649" t="s">
        <v>40</v>
      </c>
    </row>
    <row r="2650" spans="1:36" x14ac:dyDescent="0.25">
      <c r="A2650" t="s">
        <v>32</v>
      </c>
      <c r="B2650" t="s">
        <v>8020</v>
      </c>
      <c r="C2650">
        <f>YEAR(B2650)</f>
        <v>2007</v>
      </c>
      <c r="D2650">
        <v>62.7</v>
      </c>
      <c r="E2650">
        <v>55.5</v>
      </c>
      <c r="F2650">
        <v>59.6</v>
      </c>
      <c r="H2650" s="2">
        <f>IF(F2650-61.49&lt;=0,0,IF(F2650-61.49&lt;=1,1,2))</f>
        <v>0</v>
      </c>
      <c r="I2650">
        <v>62.7</v>
      </c>
      <c r="J2650">
        <v>55.5</v>
      </c>
      <c r="K2650">
        <v>59.6</v>
      </c>
      <c r="L2650">
        <v>50.4</v>
      </c>
      <c r="M2650">
        <v>71.7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18.3</v>
      </c>
      <c r="W2650">
        <v>304.8</v>
      </c>
      <c r="X2650">
        <v>1019.5</v>
      </c>
      <c r="Y2650">
        <v>37.4</v>
      </c>
      <c r="Z2650">
        <v>6.7</v>
      </c>
      <c r="AA2650">
        <v>0</v>
      </c>
      <c r="AB2650">
        <v>0</v>
      </c>
      <c r="AC2650">
        <v>0</v>
      </c>
      <c r="AD2650">
        <v>0</v>
      </c>
      <c r="AE2650" t="s">
        <v>8021</v>
      </c>
      <c r="AF2650" t="s">
        <v>8022</v>
      </c>
      <c r="AG2650">
        <v>0.86</v>
      </c>
      <c r="AH2650" t="s">
        <v>36</v>
      </c>
      <c r="AI2650" t="s">
        <v>37</v>
      </c>
      <c r="AJ2650" t="s">
        <v>38</v>
      </c>
    </row>
    <row r="2651" spans="1:36" x14ac:dyDescent="0.25">
      <c r="A2651" t="s">
        <v>32</v>
      </c>
      <c r="B2651" t="s">
        <v>8023</v>
      </c>
      <c r="C2651">
        <f>YEAR(B2651)</f>
        <v>2007</v>
      </c>
      <c r="D2651">
        <v>68.099999999999994</v>
      </c>
      <c r="E2651">
        <v>51.9</v>
      </c>
      <c r="F2651">
        <v>60.4</v>
      </c>
      <c r="H2651" s="2">
        <f>IF(F2651-61.49&lt;=0,0,IF(F2651-61.49&lt;=1,1,2))</f>
        <v>0</v>
      </c>
      <c r="I2651">
        <v>68.099999999999994</v>
      </c>
      <c r="J2651">
        <v>51.9</v>
      </c>
      <c r="K2651">
        <v>60.4</v>
      </c>
      <c r="L2651">
        <v>49</v>
      </c>
      <c r="M2651">
        <v>67.2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11.4</v>
      </c>
      <c r="W2651">
        <v>306.7</v>
      </c>
      <c r="X2651">
        <v>1019</v>
      </c>
      <c r="Y2651">
        <v>0</v>
      </c>
      <c r="Z2651">
        <v>6.2</v>
      </c>
      <c r="AA2651">
        <v>0</v>
      </c>
      <c r="AB2651">
        <v>0</v>
      </c>
      <c r="AC2651">
        <v>0</v>
      </c>
      <c r="AD2651">
        <v>0</v>
      </c>
      <c r="AE2651" t="s">
        <v>8024</v>
      </c>
      <c r="AF2651" t="s">
        <v>8025</v>
      </c>
      <c r="AG2651">
        <v>0.89</v>
      </c>
      <c r="AH2651" t="s">
        <v>330</v>
      </c>
      <c r="AI2651" t="s">
        <v>37</v>
      </c>
      <c r="AJ2651" t="s">
        <v>331</v>
      </c>
    </row>
    <row r="2652" spans="1:36" x14ac:dyDescent="0.25">
      <c r="A2652" t="s">
        <v>32</v>
      </c>
      <c r="B2652" t="s">
        <v>8026</v>
      </c>
      <c r="C2652">
        <f>YEAR(B2652)</f>
        <v>2007</v>
      </c>
      <c r="D2652">
        <v>69.900000000000006</v>
      </c>
      <c r="E2652">
        <v>53.7</v>
      </c>
      <c r="F2652">
        <v>61.5</v>
      </c>
      <c r="H2652" s="2">
        <f>IF(F2652-61.49&lt;=0,0,IF(F2652-61.49&lt;=1,1,2))</f>
        <v>1</v>
      </c>
      <c r="I2652">
        <v>69.900000000000006</v>
      </c>
      <c r="J2652">
        <v>53.7</v>
      </c>
      <c r="K2652">
        <v>61.5</v>
      </c>
      <c r="L2652">
        <v>49.2</v>
      </c>
      <c r="M2652">
        <v>64.8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6.9</v>
      </c>
      <c r="W2652">
        <v>140.1</v>
      </c>
      <c r="X2652">
        <v>1016.2</v>
      </c>
      <c r="Y2652">
        <v>90</v>
      </c>
      <c r="Z2652">
        <v>6.2</v>
      </c>
      <c r="AA2652">
        <v>0</v>
      </c>
      <c r="AB2652">
        <v>0</v>
      </c>
      <c r="AC2652">
        <v>0</v>
      </c>
      <c r="AD2652">
        <v>0</v>
      </c>
      <c r="AE2652" t="s">
        <v>8027</v>
      </c>
      <c r="AF2652" t="s">
        <v>8028</v>
      </c>
      <c r="AG2652">
        <v>0.93</v>
      </c>
      <c r="AH2652" t="s">
        <v>36</v>
      </c>
      <c r="AI2652" t="s">
        <v>37</v>
      </c>
      <c r="AJ2652" t="s">
        <v>38</v>
      </c>
    </row>
    <row r="2653" spans="1:36" x14ac:dyDescent="0.25">
      <c r="A2653" t="s">
        <v>32</v>
      </c>
      <c r="B2653" t="s">
        <v>8029</v>
      </c>
      <c r="C2653">
        <f>YEAR(B2653)</f>
        <v>2007</v>
      </c>
      <c r="D2653">
        <v>64.5</v>
      </c>
      <c r="E2653">
        <v>53.7</v>
      </c>
      <c r="F2653">
        <v>59.7</v>
      </c>
      <c r="H2653" s="2">
        <f>IF(F2653-61.49&lt;=0,0,IF(F2653-61.49&lt;=1,1,2))</f>
        <v>0</v>
      </c>
      <c r="I2653">
        <v>64.5</v>
      </c>
      <c r="J2653">
        <v>53.7</v>
      </c>
      <c r="K2653">
        <v>59.7</v>
      </c>
      <c r="L2653">
        <v>51.2</v>
      </c>
      <c r="M2653">
        <v>73.5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12.8</v>
      </c>
      <c r="W2653">
        <v>80.7</v>
      </c>
      <c r="X2653">
        <v>1015.7</v>
      </c>
      <c r="Y2653">
        <v>80.900000000000006</v>
      </c>
      <c r="Z2653">
        <v>6.5</v>
      </c>
      <c r="AA2653">
        <v>0</v>
      </c>
      <c r="AB2653">
        <v>0</v>
      </c>
      <c r="AC2653">
        <v>0</v>
      </c>
      <c r="AD2653">
        <v>0</v>
      </c>
      <c r="AE2653" t="s">
        <v>8030</v>
      </c>
      <c r="AF2653" t="s">
        <v>8031</v>
      </c>
      <c r="AG2653">
        <v>0.96</v>
      </c>
      <c r="AH2653" t="s">
        <v>36</v>
      </c>
      <c r="AI2653" t="s">
        <v>37</v>
      </c>
      <c r="AJ2653" t="s">
        <v>38</v>
      </c>
    </row>
    <row r="2654" spans="1:36" x14ac:dyDescent="0.25">
      <c r="A2654" t="s">
        <v>32</v>
      </c>
      <c r="B2654" t="s">
        <v>8032</v>
      </c>
      <c r="C2654">
        <f>YEAR(B2654)</f>
        <v>2007</v>
      </c>
      <c r="D2654">
        <v>60.9</v>
      </c>
      <c r="E2654">
        <v>51.9</v>
      </c>
      <c r="F2654">
        <v>57.6</v>
      </c>
      <c r="H2654" s="2">
        <f>IF(F2654-61.49&lt;=0,0,IF(F2654-61.49&lt;=1,1,2))</f>
        <v>0</v>
      </c>
      <c r="I2654">
        <v>60.9</v>
      </c>
      <c r="J2654">
        <v>51.9</v>
      </c>
      <c r="K2654">
        <v>57.6</v>
      </c>
      <c r="L2654">
        <v>48.8</v>
      </c>
      <c r="M2654">
        <v>73.2</v>
      </c>
      <c r="O2654">
        <v>0.02</v>
      </c>
      <c r="P2654">
        <v>100</v>
      </c>
      <c r="Q2654">
        <v>4.17</v>
      </c>
      <c r="R2654" t="s">
        <v>40</v>
      </c>
      <c r="S2654">
        <v>0</v>
      </c>
      <c r="T2654">
        <v>0</v>
      </c>
      <c r="U2654">
        <v>0</v>
      </c>
      <c r="V2654">
        <v>16.100000000000001</v>
      </c>
      <c r="W2654">
        <v>354.9</v>
      </c>
      <c r="X2654">
        <v>1015.1</v>
      </c>
      <c r="Y2654">
        <v>65.8</v>
      </c>
      <c r="Z2654">
        <v>6.8</v>
      </c>
      <c r="AA2654">
        <v>0</v>
      </c>
      <c r="AB2654">
        <v>0</v>
      </c>
      <c r="AC2654">
        <v>0</v>
      </c>
      <c r="AD2654">
        <v>0</v>
      </c>
      <c r="AE2654" t="s">
        <v>8033</v>
      </c>
      <c r="AF2654" t="s">
        <v>8034</v>
      </c>
      <c r="AG2654">
        <v>0</v>
      </c>
      <c r="AH2654" t="s">
        <v>56</v>
      </c>
      <c r="AI2654" t="s">
        <v>137</v>
      </c>
      <c r="AJ2654" t="s">
        <v>40</v>
      </c>
    </row>
    <row r="2655" spans="1:36" x14ac:dyDescent="0.25">
      <c r="A2655" t="s">
        <v>32</v>
      </c>
      <c r="B2655" t="s">
        <v>8035</v>
      </c>
      <c r="C2655">
        <f>YEAR(B2655)</f>
        <v>2007</v>
      </c>
      <c r="D2655">
        <v>60.9</v>
      </c>
      <c r="E2655">
        <v>50.1</v>
      </c>
      <c r="F2655">
        <v>56.6</v>
      </c>
      <c r="H2655" s="2">
        <f>IF(F2655-61.49&lt;=0,0,IF(F2655-61.49&lt;=1,1,2))</f>
        <v>0</v>
      </c>
      <c r="I2655">
        <v>60.9</v>
      </c>
      <c r="J2655">
        <v>50.1</v>
      </c>
      <c r="K2655">
        <v>56.6</v>
      </c>
      <c r="L2655">
        <v>44.3</v>
      </c>
      <c r="M2655">
        <v>64.2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15</v>
      </c>
      <c r="W2655">
        <v>323.3</v>
      </c>
      <c r="X2655">
        <v>1016</v>
      </c>
      <c r="Y2655">
        <v>48.3</v>
      </c>
      <c r="Z2655">
        <v>6.8</v>
      </c>
      <c r="AA2655">
        <v>0</v>
      </c>
      <c r="AB2655">
        <v>0</v>
      </c>
      <c r="AC2655">
        <v>0</v>
      </c>
      <c r="AD2655">
        <v>0</v>
      </c>
      <c r="AE2655" t="s">
        <v>8036</v>
      </c>
      <c r="AF2655" t="s">
        <v>8037</v>
      </c>
      <c r="AG2655">
        <v>0.03</v>
      </c>
      <c r="AH2655" t="s">
        <v>36</v>
      </c>
      <c r="AI2655" t="s">
        <v>37</v>
      </c>
      <c r="AJ2655" t="s">
        <v>38</v>
      </c>
    </row>
    <row r="2656" spans="1:36" x14ac:dyDescent="0.25">
      <c r="A2656" t="s">
        <v>32</v>
      </c>
      <c r="B2656" t="s">
        <v>8038</v>
      </c>
      <c r="C2656">
        <f>YEAR(B2656)</f>
        <v>2007</v>
      </c>
      <c r="D2656">
        <v>66.3</v>
      </c>
      <c r="E2656">
        <v>46.5</v>
      </c>
      <c r="F2656">
        <v>56.8</v>
      </c>
      <c r="H2656" s="2">
        <f>IF(F2656-61.49&lt;=0,0,IF(F2656-61.49&lt;=1,1,2))</f>
        <v>0</v>
      </c>
      <c r="I2656">
        <v>66.3</v>
      </c>
      <c r="J2656">
        <v>42.5</v>
      </c>
      <c r="K2656">
        <v>55.9</v>
      </c>
      <c r="L2656">
        <v>44.5</v>
      </c>
      <c r="M2656">
        <v>64.3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10.3</v>
      </c>
      <c r="W2656">
        <v>152.5</v>
      </c>
      <c r="X2656">
        <v>1016.9</v>
      </c>
      <c r="Y2656">
        <v>30</v>
      </c>
      <c r="Z2656">
        <v>6.4</v>
      </c>
      <c r="AA2656">
        <v>0</v>
      </c>
      <c r="AB2656">
        <v>0</v>
      </c>
      <c r="AC2656">
        <v>0</v>
      </c>
      <c r="AD2656">
        <v>0</v>
      </c>
      <c r="AE2656" t="s">
        <v>8039</v>
      </c>
      <c r="AF2656" t="s">
        <v>8040</v>
      </c>
      <c r="AG2656">
        <v>0.06</v>
      </c>
      <c r="AH2656" t="s">
        <v>36</v>
      </c>
      <c r="AI2656" t="s">
        <v>37</v>
      </c>
      <c r="AJ2656" t="s">
        <v>38</v>
      </c>
    </row>
    <row r="2657" spans="1:36" x14ac:dyDescent="0.25">
      <c r="A2657" t="s">
        <v>32</v>
      </c>
      <c r="B2657" t="s">
        <v>8041</v>
      </c>
      <c r="C2657">
        <f>YEAR(B2657)</f>
        <v>2007</v>
      </c>
      <c r="D2657">
        <v>64.5</v>
      </c>
      <c r="E2657">
        <v>48.3</v>
      </c>
      <c r="F2657">
        <v>58.2</v>
      </c>
      <c r="H2657" s="2">
        <f>IF(F2657-61.49&lt;=0,0,IF(F2657-61.49&lt;=1,1,2))</f>
        <v>0</v>
      </c>
      <c r="I2657">
        <v>64.5</v>
      </c>
      <c r="J2657">
        <v>45.2</v>
      </c>
      <c r="K2657">
        <v>58</v>
      </c>
      <c r="L2657">
        <v>50</v>
      </c>
      <c r="M2657">
        <v>74.400000000000006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11.4</v>
      </c>
      <c r="W2657">
        <v>113.6</v>
      </c>
      <c r="X2657">
        <v>1016.4</v>
      </c>
      <c r="Y2657">
        <v>83.3</v>
      </c>
      <c r="Z2657">
        <v>6.5</v>
      </c>
      <c r="AA2657">
        <v>0</v>
      </c>
      <c r="AB2657">
        <v>0</v>
      </c>
      <c r="AC2657">
        <v>0</v>
      </c>
      <c r="AD2657">
        <v>0</v>
      </c>
      <c r="AE2657" t="s">
        <v>8042</v>
      </c>
      <c r="AF2657" t="s">
        <v>8043</v>
      </c>
      <c r="AG2657">
        <v>0.1</v>
      </c>
      <c r="AH2657" t="s">
        <v>36</v>
      </c>
      <c r="AI2657" t="s">
        <v>37</v>
      </c>
      <c r="AJ2657" t="s">
        <v>38</v>
      </c>
    </row>
    <row r="2658" spans="1:36" x14ac:dyDescent="0.25">
      <c r="A2658" t="s">
        <v>32</v>
      </c>
      <c r="B2658" t="s">
        <v>8044</v>
      </c>
      <c r="C2658">
        <f>YEAR(B2658)</f>
        <v>2007</v>
      </c>
      <c r="D2658">
        <v>73.5</v>
      </c>
      <c r="E2658">
        <v>55.5</v>
      </c>
      <c r="F2658">
        <v>61.7</v>
      </c>
      <c r="H2658" s="2">
        <f>IF(F2658-61.49&lt;=0,0,IF(F2658-61.49&lt;=1,1,2))</f>
        <v>1</v>
      </c>
      <c r="I2658">
        <v>73.5</v>
      </c>
      <c r="J2658">
        <v>55.5</v>
      </c>
      <c r="K2658">
        <v>61.7</v>
      </c>
      <c r="L2658">
        <v>48.1</v>
      </c>
      <c r="M2658">
        <v>63</v>
      </c>
      <c r="O2658">
        <v>1.2E-2</v>
      </c>
      <c r="P2658">
        <v>100</v>
      </c>
      <c r="Q2658">
        <v>4.17</v>
      </c>
      <c r="R2658" t="s">
        <v>40</v>
      </c>
      <c r="S2658">
        <v>0</v>
      </c>
      <c r="T2658">
        <v>0</v>
      </c>
      <c r="U2658">
        <v>0</v>
      </c>
      <c r="V2658">
        <v>23</v>
      </c>
      <c r="W2658">
        <v>160.69999999999999</v>
      </c>
      <c r="X2658">
        <v>1015.3</v>
      </c>
      <c r="Y2658">
        <v>80</v>
      </c>
      <c r="Z2658">
        <v>6.6</v>
      </c>
      <c r="AA2658">
        <v>0</v>
      </c>
      <c r="AB2658">
        <v>0</v>
      </c>
      <c r="AC2658">
        <v>0</v>
      </c>
      <c r="AD2658">
        <v>0</v>
      </c>
      <c r="AE2658" t="s">
        <v>8045</v>
      </c>
      <c r="AF2658" t="s">
        <v>8046</v>
      </c>
      <c r="AG2658">
        <v>0.13</v>
      </c>
      <c r="AH2658" t="s">
        <v>56</v>
      </c>
      <c r="AI2658" t="s">
        <v>65</v>
      </c>
      <c r="AJ2658" t="s">
        <v>40</v>
      </c>
    </row>
    <row r="2659" spans="1:36" x14ac:dyDescent="0.25">
      <c r="A2659" t="s">
        <v>32</v>
      </c>
      <c r="B2659" t="s">
        <v>8047</v>
      </c>
      <c r="C2659">
        <f>YEAR(B2659)</f>
        <v>2007</v>
      </c>
      <c r="D2659">
        <v>68.099999999999994</v>
      </c>
      <c r="E2659">
        <v>55.5</v>
      </c>
      <c r="F2659">
        <v>61</v>
      </c>
      <c r="H2659" s="2">
        <f>IF(F2659-61.49&lt;=0,0,IF(F2659-61.49&lt;=1,1,2))</f>
        <v>0</v>
      </c>
      <c r="I2659">
        <v>68.099999999999994</v>
      </c>
      <c r="J2659">
        <v>55.5</v>
      </c>
      <c r="K2659">
        <v>61</v>
      </c>
      <c r="L2659">
        <v>54</v>
      </c>
      <c r="M2659">
        <v>78.400000000000006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24.2</v>
      </c>
      <c r="W2659">
        <v>81.099999999999994</v>
      </c>
      <c r="X2659">
        <v>1015.1</v>
      </c>
      <c r="Y2659">
        <v>46.2</v>
      </c>
      <c r="Z2659">
        <v>6.8</v>
      </c>
      <c r="AA2659">
        <v>0</v>
      </c>
      <c r="AB2659">
        <v>0</v>
      </c>
      <c r="AC2659">
        <v>0</v>
      </c>
      <c r="AD2659">
        <v>0</v>
      </c>
      <c r="AE2659" t="s">
        <v>8048</v>
      </c>
      <c r="AF2659" t="s">
        <v>8049</v>
      </c>
      <c r="AG2659">
        <v>0.16</v>
      </c>
      <c r="AH2659" t="s">
        <v>36</v>
      </c>
      <c r="AI2659" t="s">
        <v>37</v>
      </c>
      <c r="AJ2659" t="s">
        <v>38</v>
      </c>
    </row>
    <row r="2660" spans="1:36" x14ac:dyDescent="0.25">
      <c r="A2660" t="s">
        <v>32</v>
      </c>
      <c r="B2660" t="s">
        <v>8050</v>
      </c>
      <c r="C2660">
        <f>YEAR(B2660)</f>
        <v>2007</v>
      </c>
      <c r="D2660">
        <v>68.099999999999994</v>
      </c>
      <c r="E2660">
        <v>53.7</v>
      </c>
      <c r="F2660">
        <v>62</v>
      </c>
      <c r="H2660" s="2">
        <f>IF(F2660-61.49&lt;=0,0,IF(F2660-61.49&lt;=1,1,2))</f>
        <v>1</v>
      </c>
      <c r="I2660">
        <v>68.099999999999994</v>
      </c>
      <c r="J2660">
        <v>53.7</v>
      </c>
      <c r="K2660">
        <v>62</v>
      </c>
      <c r="L2660">
        <v>53</v>
      </c>
      <c r="M2660">
        <v>73.099999999999994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19.5</v>
      </c>
      <c r="W2660">
        <v>310.2</v>
      </c>
      <c r="X2660">
        <v>1019.1</v>
      </c>
      <c r="Y2660">
        <v>30</v>
      </c>
      <c r="Z2660">
        <v>6.4</v>
      </c>
      <c r="AA2660">
        <v>0</v>
      </c>
      <c r="AB2660">
        <v>0</v>
      </c>
      <c r="AC2660">
        <v>0</v>
      </c>
      <c r="AD2660">
        <v>0</v>
      </c>
      <c r="AE2660" t="s">
        <v>8051</v>
      </c>
      <c r="AF2660" t="s">
        <v>8052</v>
      </c>
      <c r="AG2660">
        <v>0.2</v>
      </c>
      <c r="AH2660" t="s">
        <v>36</v>
      </c>
      <c r="AI2660" t="s">
        <v>37</v>
      </c>
      <c r="AJ2660" t="s">
        <v>38</v>
      </c>
    </row>
    <row r="2661" spans="1:36" x14ac:dyDescent="0.25">
      <c r="A2661" t="s">
        <v>32</v>
      </c>
      <c r="B2661" t="s">
        <v>8053</v>
      </c>
      <c r="C2661">
        <f>YEAR(B2661)</f>
        <v>2007</v>
      </c>
      <c r="D2661">
        <v>64.5</v>
      </c>
      <c r="E2661">
        <v>57.3</v>
      </c>
      <c r="F2661">
        <v>61.4</v>
      </c>
      <c r="H2661" s="2">
        <f>IF(F2661-61.49&lt;=0,0,IF(F2661-61.49&lt;=1,1,2))</f>
        <v>0</v>
      </c>
      <c r="I2661">
        <v>64.5</v>
      </c>
      <c r="J2661">
        <v>57.3</v>
      </c>
      <c r="K2661">
        <v>61.4</v>
      </c>
      <c r="L2661">
        <v>49.4</v>
      </c>
      <c r="M2661">
        <v>64.8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18.3</v>
      </c>
      <c r="W2661">
        <v>311.60000000000002</v>
      </c>
      <c r="X2661">
        <v>1018</v>
      </c>
      <c r="Y2661">
        <v>30</v>
      </c>
      <c r="Z2661">
        <v>6.3</v>
      </c>
      <c r="AA2661">
        <v>0</v>
      </c>
      <c r="AB2661">
        <v>0</v>
      </c>
      <c r="AC2661">
        <v>0</v>
      </c>
      <c r="AD2661">
        <v>0</v>
      </c>
      <c r="AE2661" t="s">
        <v>8054</v>
      </c>
      <c r="AF2661" t="s">
        <v>8055</v>
      </c>
      <c r="AG2661">
        <v>0.25</v>
      </c>
      <c r="AH2661" t="s">
        <v>36</v>
      </c>
      <c r="AI2661" t="s">
        <v>37</v>
      </c>
      <c r="AJ2661" t="s">
        <v>38</v>
      </c>
    </row>
    <row r="2662" spans="1:36" x14ac:dyDescent="0.25">
      <c r="A2662" t="s">
        <v>32</v>
      </c>
      <c r="B2662" t="s">
        <v>8056</v>
      </c>
      <c r="C2662">
        <f>YEAR(B2662)</f>
        <v>2007</v>
      </c>
      <c r="D2662">
        <v>68.099999999999994</v>
      </c>
      <c r="E2662">
        <v>50.1</v>
      </c>
      <c r="F2662">
        <v>59.7</v>
      </c>
      <c r="H2662" s="2">
        <f>IF(F2662-61.49&lt;=0,0,IF(F2662-61.49&lt;=1,1,2))</f>
        <v>0</v>
      </c>
      <c r="I2662">
        <v>68.099999999999994</v>
      </c>
      <c r="J2662">
        <v>50.1</v>
      </c>
      <c r="K2662">
        <v>59.7</v>
      </c>
      <c r="L2662">
        <v>45.3</v>
      </c>
      <c r="M2662">
        <v>60.4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9.1999999999999993</v>
      </c>
      <c r="W2662">
        <v>148.6</v>
      </c>
      <c r="X2662">
        <v>1013.4</v>
      </c>
      <c r="Y2662">
        <v>80</v>
      </c>
      <c r="Z2662">
        <v>6.4</v>
      </c>
      <c r="AA2662">
        <v>0</v>
      </c>
      <c r="AB2662">
        <v>0</v>
      </c>
      <c r="AC2662">
        <v>0</v>
      </c>
      <c r="AD2662">
        <v>0</v>
      </c>
      <c r="AE2662" t="s">
        <v>8057</v>
      </c>
      <c r="AF2662" t="s">
        <v>8058</v>
      </c>
      <c r="AG2662">
        <v>0.26</v>
      </c>
      <c r="AH2662" t="s">
        <v>36</v>
      </c>
      <c r="AI2662" t="s">
        <v>37</v>
      </c>
      <c r="AJ2662" t="s">
        <v>38</v>
      </c>
    </row>
    <row r="2663" spans="1:36" x14ac:dyDescent="0.25">
      <c r="A2663" t="s">
        <v>32</v>
      </c>
      <c r="B2663" t="s">
        <v>8059</v>
      </c>
      <c r="C2663">
        <f>YEAR(B2663)</f>
        <v>2007</v>
      </c>
      <c r="D2663">
        <v>66.3</v>
      </c>
      <c r="E2663">
        <v>55.5</v>
      </c>
      <c r="F2663">
        <v>60.7</v>
      </c>
      <c r="H2663" s="2">
        <f>IF(F2663-61.49&lt;=0,0,IF(F2663-61.49&lt;=1,1,2))</f>
        <v>0</v>
      </c>
      <c r="I2663">
        <v>66.3</v>
      </c>
      <c r="J2663">
        <v>55.5</v>
      </c>
      <c r="K2663">
        <v>60.7</v>
      </c>
      <c r="L2663">
        <v>55.3</v>
      </c>
      <c r="M2663">
        <v>82.6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9.1999999999999993</v>
      </c>
      <c r="W2663">
        <v>348.8</v>
      </c>
      <c r="X2663">
        <v>1015.2</v>
      </c>
      <c r="Y2663">
        <v>74.599999999999994</v>
      </c>
      <c r="Z2663">
        <v>6.7</v>
      </c>
      <c r="AA2663">
        <v>0</v>
      </c>
      <c r="AB2663">
        <v>0</v>
      </c>
      <c r="AC2663">
        <v>0</v>
      </c>
      <c r="AD2663">
        <v>0</v>
      </c>
      <c r="AE2663" t="s">
        <v>8060</v>
      </c>
      <c r="AF2663" t="s">
        <v>8061</v>
      </c>
      <c r="AG2663">
        <v>0.3</v>
      </c>
      <c r="AH2663" t="s">
        <v>36</v>
      </c>
      <c r="AI2663" t="s">
        <v>37</v>
      </c>
      <c r="AJ2663" t="s">
        <v>38</v>
      </c>
    </row>
    <row r="2664" spans="1:36" x14ac:dyDescent="0.25">
      <c r="A2664" t="s">
        <v>32</v>
      </c>
      <c r="B2664" t="s">
        <v>8062</v>
      </c>
      <c r="C2664">
        <f>YEAR(B2664)</f>
        <v>2007</v>
      </c>
      <c r="D2664">
        <v>66.3</v>
      </c>
      <c r="E2664">
        <v>55.5</v>
      </c>
      <c r="F2664">
        <v>60.5</v>
      </c>
      <c r="H2664" s="2">
        <f>IF(F2664-61.49&lt;=0,0,IF(F2664-61.49&lt;=1,1,2))</f>
        <v>0</v>
      </c>
      <c r="I2664">
        <v>66.3</v>
      </c>
      <c r="J2664">
        <v>55.5</v>
      </c>
      <c r="K2664">
        <v>60.5</v>
      </c>
      <c r="L2664">
        <v>53.4</v>
      </c>
      <c r="M2664">
        <v>77.7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13.9</v>
      </c>
      <c r="W2664">
        <v>329.5</v>
      </c>
      <c r="X2664">
        <v>1018.2</v>
      </c>
      <c r="Y2664">
        <v>37.799999999999997</v>
      </c>
      <c r="Z2664">
        <v>6.8</v>
      </c>
      <c r="AA2664">
        <v>0</v>
      </c>
      <c r="AB2664">
        <v>0</v>
      </c>
      <c r="AC2664">
        <v>0</v>
      </c>
      <c r="AD2664">
        <v>0</v>
      </c>
      <c r="AE2664" t="s">
        <v>8063</v>
      </c>
      <c r="AF2664" t="s">
        <v>8064</v>
      </c>
      <c r="AG2664">
        <v>0.33</v>
      </c>
      <c r="AH2664" t="s">
        <v>36</v>
      </c>
      <c r="AI2664" t="s">
        <v>37</v>
      </c>
      <c r="AJ2664" t="s">
        <v>38</v>
      </c>
    </row>
    <row r="2665" spans="1:36" x14ac:dyDescent="0.25">
      <c r="A2665" t="s">
        <v>32</v>
      </c>
      <c r="B2665" t="s">
        <v>8065</v>
      </c>
      <c r="C2665">
        <f>YEAR(B2665)</f>
        <v>2007</v>
      </c>
      <c r="D2665">
        <v>64.5</v>
      </c>
      <c r="E2665">
        <v>51.9</v>
      </c>
      <c r="F2665">
        <v>60.3</v>
      </c>
      <c r="H2665" s="2">
        <f>IF(F2665-61.49&lt;=0,0,IF(F2665-61.49&lt;=1,1,2))</f>
        <v>0</v>
      </c>
      <c r="I2665">
        <v>64.5</v>
      </c>
      <c r="J2665">
        <v>51.9</v>
      </c>
      <c r="K2665">
        <v>60.3</v>
      </c>
      <c r="L2665">
        <v>50.9</v>
      </c>
      <c r="M2665">
        <v>71.7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24.2</v>
      </c>
      <c r="W2665">
        <v>310</v>
      </c>
      <c r="X2665">
        <v>1016.5</v>
      </c>
      <c r="Y2665">
        <v>48.2</v>
      </c>
      <c r="Z2665">
        <v>6.8</v>
      </c>
      <c r="AA2665">
        <v>0</v>
      </c>
      <c r="AB2665">
        <v>0</v>
      </c>
      <c r="AC2665">
        <v>0</v>
      </c>
      <c r="AD2665">
        <v>0</v>
      </c>
      <c r="AE2665" t="s">
        <v>8066</v>
      </c>
      <c r="AF2665" t="s">
        <v>8067</v>
      </c>
      <c r="AG2665">
        <v>0.36</v>
      </c>
      <c r="AH2665" t="s">
        <v>36</v>
      </c>
      <c r="AI2665" t="s">
        <v>37</v>
      </c>
      <c r="AJ2665" t="s">
        <v>38</v>
      </c>
    </row>
    <row r="2666" spans="1:36" x14ac:dyDescent="0.25">
      <c r="A2666" t="s">
        <v>32</v>
      </c>
      <c r="B2666" t="s">
        <v>8068</v>
      </c>
      <c r="C2666">
        <f>YEAR(B2666)</f>
        <v>2007</v>
      </c>
      <c r="D2666">
        <v>68.099999999999994</v>
      </c>
      <c r="E2666">
        <v>51.9</v>
      </c>
      <c r="F2666">
        <v>62.5</v>
      </c>
      <c r="H2666" s="2">
        <f>IF(F2666-61.49&lt;=0,0,IF(F2666-61.49&lt;=1,1,2))</f>
        <v>2</v>
      </c>
      <c r="I2666">
        <v>68.099999999999994</v>
      </c>
      <c r="J2666">
        <v>51.9</v>
      </c>
      <c r="K2666">
        <v>62.5</v>
      </c>
      <c r="L2666">
        <v>49.5</v>
      </c>
      <c r="M2666">
        <v>63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17.2</v>
      </c>
      <c r="W2666">
        <v>303.39999999999998</v>
      </c>
      <c r="X2666">
        <v>1013.4</v>
      </c>
      <c r="Y2666">
        <v>30</v>
      </c>
      <c r="Z2666">
        <v>6.5</v>
      </c>
      <c r="AA2666">
        <v>0</v>
      </c>
      <c r="AB2666">
        <v>0</v>
      </c>
      <c r="AC2666">
        <v>0</v>
      </c>
      <c r="AD2666">
        <v>0</v>
      </c>
      <c r="AE2666" t="s">
        <v>8069</v>
      </c>
      <c r="AF2666" t="s">
        <v>8070</v>
      </c>
      <c r="AG2666">
        <v>0.4</v>
      </c>
      <c r="AH2666" t="s">
        <v>36</v>
      </c>
      <c r="AI2666" t="s">
        <v>37</v>
      </c>
      <c r="AJ2666" t="s">
        <v>38</v>
      </c>
    </row>
    <row r="2667" spans="1:36" x14ac:dyDescent="0.25">
      <c r="A2667" t="s">
        <v>32</v>
      </c>
      <c r="B2667" t="s">
        <v>8071</v>
      </c>
      <c r="C2667">
        <f>YEAR(B2667)</f>
        <v>2007</v>
      </c>
      <c r="D2667">
        <v>73.5</v>
      </c>
      <c r="E2667">
        <v>53.7</v>
      </c>
      <c r="F2667">
        <v>62.9</v>
      </c>
      <c r="H2667" s="2">
        <f>IF(F2667-61.49&lt;=0,0,IF(F2667-61.49&lt;=1,1,2))</f>
        <v>2</v>
      </c>
      <c r="I2667">
        <v>73.5</v>
      </c>
      <c r="J2667">
        <v>53.7</v>
      </c>
      <c r="K2667">
        <v>62.9</v>
      </c>
      <c r="L2667">
        <v>50.6</v>
      </c>
      <c r="M2667">
        <v>64.5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11.4</v>
      </c>
      <c r="W2667">
        <v>179.7</v>
      </c>
      <c r="X2667">
        <v>1011.8</v>
      </c>
      <c r="Y2667">
        <v>30</v>
      </c>
      <c r="Z2667">
        <v>6.3</v>
      </c>
      <c r="AA2667">
        <v>0</v>
      </c>
      <c r="AB2667">
        <v>0</v>
      </c>
      <c r="AC2667">
        <v>0</v>
      </c>
      <c r="AD2667">
        <v>0</v>
      </c>
      <c r="AE2667" t="s">
        <v>8072</v>
      </c>
      <c r="AF2667" t="s">
        <v>8073</v>
      </c>
      <c r="AG2667">
        <v>0.43</v>
      </c>
      <c r="AH2667" t="s">
        <v>36</v>
      </c>
      <c r="AI2667" t="s">
        <v>37</v>
      </c>
      <c r="AJ2667" t="s">
        <v>38</v>
      </c>
    </row>
    <row r="2668" spans="1:36" x14ac:dyDescent="0.25">
      <c r="A2668" t="s">
        <v>32</v>
      </c>
      <c r="B2668" t="s">
        <v>8074</v>
      </c>
      <c r="C2668">
        <f>YEAR(B2668)</f>
        <v>2007</v>
      </c>
      <c r="D2668">
        <v>68.099999999999994</v>
      </c>
      <c r="E2668">
        <v>51.9</v>
      </c>
      <c r="F2668">
        <v>60.5</v>
      </c>
      <c r="H2668" s="2">
        <f>IF(F2668-61.49&lt;=0,0,IF(F2668-61.49&lt;=1,1,2))</f>
        <v>0</v>
      </c>
      <c r="I2668">
        <v>68.099999999999994</v>
      </c>
      <c r="J2668">
        <v>51.9</v>
      </c>
      <c r="K2668">
        <v>60.5</v>
      </c>
      <c r="L2668">
        <v>51.8</v>
      </c>
      <c r="M2668">
        <v>73.3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15</v>
      </c>
      <c r="W2668">
        <v>314.89999999999998</v>
      </c>
      <c r="X2668">
        <v>1013.5</v>
      </c>
      <c r="Y2668">
        <v>62.3</v>
      </c>
      <c r="Z2668">
        <v>6.5</v>
      </c>
      <c r="AA2668">
        <v>0</v>
      </c>
      <c r="AB2668">
        <v>0</v>
      </c>
      <c r="AC2668">
        <v>0</v>
      </c>
      <c r="AD2668">
        <v>0</v>
      </c>
      <c r="AE2668" t="s">
        <v>8075</v>
      </c>
      <c r="AF2668" t="s">
        <v>8076</v>
      </c>
      <c r="AG2668">
        <v>0.46</v>
      </c>
      <c r="AH2668" t="s">
        <v>36</v>
      </c>
      <c r="AI2668" t="s">
        <v>37</v>
      </c>
      <c r="AJ2668" t="s">
        <v>38</v>
      </c>
    </row>
    <row r="2669" spans="1:36" x14ac:dyDescent="0.25">
      <c r="A2669" t="s">
        <v>32</v>
      </c>
      <c r="B2669" t="s">
        <v>8077</v>
      </c>
      <c r="C2669">
        <f>YEAR(B2669)</f>
        <v>2007</v>
      </c>
      <c r="D2669">
        <v>69.900000000000006</v>
      </c>
      <c r="E2669">
        <v>57.3</v>
      </c>
      <c r="F2669">
        <v>64.599999999999994</v>
      </c>
      <c r="H2669" s="2">
        <f>IF(F2669-61.49&lt;=0,0,IF(F2669-61.49&lt;=1,1,2))</f>
        <v>2</v>
      </c>
      <c r="I2669">
        <v>69.900000000000006</v>
      </c>
      <c r="J2669">
        <v>57.3</v>
      </c>
      <c r="K2669">
        <v>64.599999999999994</v>
      </c>
      <c r="L2669">
        <v>54.5</v>
      </c>
      <c r="M2669">
        <v>70.3</v>
      </c>
      <c r="O2669">
        <v>1.2E-2</v>
      </c>
      <c r="P2669">
        <v>100</v>
      </c>
      <c r="Q2669">
        <v>4.17</v>
      </c>
      <c r="R2669" t="s">
        <v>40</v>
      </c>
      <c r="S2669">
        <v>0</v>
      </c>
      <c r="T2669">
        <v>0</v>
      </c>
      <c r="U2669">
        <v>0</v>
      </c>
      <c r="V2669">
        <v>15</v>
      </c>
      <c r="W2669">
        <v>197.2</v>
      </c>
      <c r="X2669">
        <v>1013.9</v>
      </c>
      <c r="Y2669">
        <v>32.9</v>
      </c>
      <c r="Z2669">
        <v>6.4</v>
      </c>
      <c r="AA2669">
        <v>0</v>
      </c>
      <c r="AB2669">
        <v>0</v>
      </c>
      <c r="AC2669">
        <v>0</v>
      </c>
      <c r="AD2669">
        <v>0</v>
      </c>
      <c r="AE2669" t="s">
        <v>8078</v>
      </c>
      <c r="AF2669" t="s">
        <v>8079</v>
      </c>
      <c r="AG2669">
        <v>0.5</v>
      </c>
      <c r="AH2669" t="s">
        <v>56</v>
      </c>
      <c r="AI2669" t="s">
        <v>78</v>
      </c>
      <c r="AJ2669" t="s">
        <v>40</v>
      </c>
    </row>
    <row r="2670" spans="1:36" x14ac:dyDescent="0.25">
      <c r="A2670" t="s">
        <v>32</v>
      </c>
      <c r="B2670" t="s">
        <v>8080</v>
      </c>
      <c r="C2670">
        <f>YEAR(B2670)</f>
        <v>2007</v>
      </c>
      <c r="D2670">
        <v>69.900000000000006</v>
      </c>
      <c r="E2670">
        <v>55.5</v>
      </c>
      <c r="F2670">
        <v>62.3</v>
      </c>
      <c r="H2670" s="2">
        <f>IF(F2670-61.49&lt;=0,0,IF(F2670-61.49&lt;=1,1,2))</f>
        <v>1</v>
      </c>
      <c r="I2670">
        <v>69.900000000000006</v>
      </c>
      <c r="J2670">
        <v>55.5</v>
      </c>
      <c r="K2670">
        <v>62.3</v>
      </c>
      <c r="L2670">
        <v>56.5</v>
      </c>
      <c r="M2670">
        <v>81.599999999999994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9.1999999999999993</v>
      </c>
      <c r="W2670">
        <v>325.2</v>
      </c>
      <c r="X2670">
        <v>1014.9</v>
      </c>
      <c r="Y2670">
        <v>34</v>
      </c>
      <c r="Z2670">
        <v>6.3</v>
      </c>
      <c r="AA2670">
        <v>0</v>
      </c>
      <c r="AB2670">
        <v>0</v>
      </c>
      <c r="AC2670">
        <v>0</v>
      </c>
      <c r="AD2670">
        <v>0</v>
      </c>
      <c r="AE2670" t="s">
        <v>8081</v>
      </c>
      <c r="AF2670" t="s">
        <v>8082</v>
      </c>
      <c r="AG2670">
        <v>0.53</v>
      </c>
      <c r="AH2670" t="s">
        <v>36</v>
      </c>
      <c r="AI2670" t="s">
        <v>37</v>
      </c>
      <c r="AJ2670" t="s">
        <v>38</v>
      </c>
    </row>
    <row r="2671" spans="1:36" x14ac:dyDescent="0.25">
      <c r="A2671" t="s">
        <v>32</v>
      </c>
      <c r="B2671" t="s">
        <v>8083</v>
      </c>
      <c r="C2671">
        <f>YEAR(B2671)</f>
        <v>2007</v>
      </c>
      <c r="D2671">
        <v>69.900000000000006</v>
      </c>
      <c r="E2671">
        <v>55.5</v>
      </c>
      <c r="F2671">
        <v>63.6</v>
      </c>
      <c r="H2671" s="2">
        <f>IF(F2671-61.49&lt;=0,0,IF(F2671-61.49&lt;=1,1,2))</f>
        <v>2</v>
      </c>
      <c r="I2671">
        <v>69.900000000000006</v>
      </c>
      <c r="J2671">
        <v>55.5</v>
      </c>
      <c r="K2671">
        <v>63.6</v>
      </c>
      <c r="L2671">
        <v>55</v>
      </c>
      <c r="M2671">
        <v>74.099999999999994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8.1</v>
      </c>
      <c r="W2671">
        <v>181.3</v>
      </c>
      <c r="X2671">
        <v>1014</v>
      </c>
      <c r="Y2671">
        <v>0</v>
      </c>
      <c r="Z2671">
        <v>6.2</v>
      </c>
      <c r="AA2671">
        <v>0</v>
      </c>
      <c r="AB2671">
        <v>0</v>
      </c>
      <c r="AC2671">
        <v>0</v>
      </c>
      <c r="AD2671">
        <v>0</v>
      </c>
      <c r="AE2671" t="s">
        <v>8084</v>
      </c>
      <c r="AF2671" t="s">
        <v>8085</v>
      </c>
      <c r="AG2671">
        <v>0.56999999999999995</v>
      </c>
      <c r="AH2671" t="s">
        <v>330</v>
      </c>
      <c r="AI2671" t="s">
        <v>37</v>
      </c>
      <c r="AJ2671" t="s">
        <v>331</v>
      </c>
    </row>
    <row r="2672" spans="1:36" x14ac:dyDescent="0.25">
      <c r="A2672" t="s">
        <v>32</v>
      </c>
      <c r="B2672" t="s">
        <v>8086</v>
      </c>
      <c r="C2672">
        <f>YEAR(B2672)</f>
        <v>2007</v>
      </c>
      <c r="D2672">
        <v>75.3</v>
      </c>
      <c r="E2672">
        <v>59.1</v>
      </c>
      <c r="F2672">
        <v>66.8</v>
      </c>
      <c r="H2672" s="2">
        <f>IF(F2672-61.49&lt;=0,0,IF(F2672-61.49&lt;=1,1,2))</f>
        <v>2</v>
      </c>
      <c r="I2672">
        <v>75.3</v>
      </c>
      <c r="J2672">
        <v>59.1</v>
      </c>
      <c r="K2672">
        <v>66.8</v>
      </c>
      <c r="L2672">
        <v>55.1</v>
      </c>
      <c r="M2672">
        <v>66.599999999999994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8.1</v>
      </c>
      <c r="W2672">
        <v>138.69999999999999</v>
      </c>
      <c r="X2672">
        <v>1012.7</v>
      </c>
      <c r="Y2672">
        <v>0</v>
      </c>
      <c r="Z2672">
        <v>6.2</v>
      </c>
      <c r="AA2672">
        <v>0</v>
      </c>
      <c r="AB2672">
        <v>0</v>
      </c>
      <c r="AC2672">
        <v>0</v>
      </c>
      <c r="AD2672">
        <v>0</v>
      </c>
      <c r="AE2672" t="s">
        <v>8087</v>
      </c>
      <c r="AF2672" t="s">
        <v>8088</v>
      </c>
      <c r="AG2672">
        <v>0.6</v>
      </c>
      <c r="AH2672" t="s">
        <v>330</v>
      </c>
      <c r="AI2672" t="s">
        <v>37</v>
      </c>
      <c r="AJ2672" t="s">
        <v>331</v>
      </c>
    </row>
    <row r="2673" spans="1:36" x14ac:dyDescent="0.25">
      <c r="A2673" t="s">
        <v>32</v>
      </c>
      <c r="B2673" t="s">
        <v>8089</v>
      </c>
      <c r="C2673">
        <f>YEAR(B2673)</f>
        <v>2007</v>
      </c>
      <c r="D2673">
        <v>87.9</v>
      </c>
      <c r="E2673">
        <v>57.3</v>
      </c>
      <c r="F2673">
        <v>70.7</v>
      </c>
      <c r="H2673" s="2">
        <f>IF(F2673-61.49&lt;=0,0,IF(F2673-61.49&lt;=1,1,2))</f>
        <v>2</v>
      </c>
      <c r="I2673">
        <v>84.6</v>
      </c>
      <c r="J2673">
        <v>57.3</v>
      </c>
      <c r="K2673">
        <v>70.3</v>
      </c>
      <c r="L2673">
        <v>51.1</v>
      </c>
      <c r="M2673">
        <v>53.3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20.8</v>
      </c>
      <c r="W2673">
        <v>148.1</v>
      </c>
      <c r="X2673">
        <v>1009.9</v>
      </c>
      <c r="Y2673">
        <v>63.3</v>
      </c>
      <c r="Z2673">
        <v>6.3</v>
      </c>
      <c r="AA2673">
        <v>0</v>
      </c>
      <c r="AB2673">
        <v>0</v>
      </c>
      <c r="AC2673">
        <v>0</v>
      </c>
      <c r="AD2673">
        <v>0</v>
      </c>
      <c r="AE2673" t="s">
        <v>8090</v>
      </c>
      <c r="AF2673" t="s">
        <v>8091</v>
      </c>
      <c r="AG2673">
        <v>0.64</v>
      </c>
      <c r="AH2673" t="s">
        <v>36</v>
      </c>
      <c r="AI2673" t="s">
        <v>37</v>
      </c>
      <c r="AJ2673" t="s">
        <v>38</v>
      </c>
    </row>
    <row r="2674" spans="1:36" x14ac:dyDescent="0.25">
      <c r="A2674" t="s">
        <v>32</v>
      </c>
      <c r="B2674" t="s">
        <v>8092</v>
      </c>
      <c r="C2674">
        <f>YEAR(B2674)</f>
        <v>2007</v>
      </c>
      <c r="D2674">
        <v>78.900000000000006</v>
      </c>
      <c r="E2674">
        <v>64.5</v>
      </c>
      <c r="F2674">
        <v>70.5</v>
      </c>
      <c r="H2674" s="2">
        <f>IF(F2674-61.49&lt;=0,0,IF(F2674-61.49&lt;=1,1,2))</f>
        <v>2</v>
      </c>
      <c r="I2674">
        <v>78.900000000000006</v>
      </c>
      <c r="J2674">
        <v>64.5</v>
      </c>
      <c r="K2674">
        <v>70.5</v>
      </c>
      <c r="L2674">
        <v>59.2</v>
      </c>
      <c r="M2674">
        <v>69.099999999999994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17.2</v>
      </c>
      <c r="W2674">
        <v>325.10000000000002</v>
      </c>
      <c r="X2674">
        <v>1009.3</v>
      </c>
      <c r="Y2674">
        <v>100</v>
      </c>
      <c r="Z2674">
        <v>6.2</v>
      </c>
      <c r="AA2674">
        <v>0</v>
      </c>
      <c r="AB2674">
        <v>0</v>
      </c>
      <c r="AC2674">
        <v>0</v>
      </c>
      <c r="AD2674">
        <v>0</v>
      </c>
      <c r="AE2674" t="s">
        <v>8093</v>
      </c>
      <c r="AF2674" t="s">
        <v>8094</v>
      </c>
      <c r="AG2674">
        <v>0.67</v>
      </c>
      <c r="AH2674" t="s">
        <v>88</v>
      </c>
      <c r="AI2674" t="s">
        <v>89</v>
      </c>
      <c r="AJ2674" t="s">
        <v>90</v>
      </c>
    </row>
    <row r="2675" spans="1:36" x14ac:dyDescent="0.25">
      <c r="A2675" t="s">
        <v>32</v>
      </c>
      <c r="B2675" t="s">
        <v>8095</v>
      </c>
      <c r="C2675">
        <f>YEAR(B2675)</f>
        <v>2007</v>
      </c>
      <c r="D2675">
        <v>75.3</v>
      </c>
      <c r="E2675">
        <v>62.7</v>
      </c>
      <c r="F2675">
        <v>67.599999999999994</v>
      </c>
      <c r="H2675" s="2">
        <f>IF(F2675-61.49&lt;=0,0,IF(F2675-61.49&lt;=1,1,2))</f>
        <v>2</v>
      </c>
      <c r="I2675">
        <v>75.3</v>
      </c>
      <c r="J2675">
        <v>62.7</v>
      </c>
      <c r="K2675">
        <v>67.599999999999994</v>
      </c>
      <c r="L2675">
        <v>59.8</v>
      </c>
      <c r="M2675">
        <v>76.900000000000006</v>
      </c>
      <c r="O2675">
        <v>1.2E-2</v>
      </c>
      <c r="P2675">
        <v>100</v>
      </c>
      <c r="Q2675">
        <v>4.17</v>
      </c>
      <c r="R2675" t="s">
        <v>40</v>
      </c>
      <c r="S2675">
        <v>0</v>
      </c>
      <c r="T2675">
        <v>0</v>
      </c>
      <c r="U2675">
        <v>0</v>
      </c>
      <c r="V2675">
        <v>19.5</v>
      </c>
      <c r="W2675">
        <v>328</v>
      </c>
      <c r="X2675">
        <v>1011</v>
      </c>
      <c r="Y2675">
        <v>77.099999999999994</v>
      </c>
      <c r="Z2675">
        <v>6.8</v>
      </c>
      <c r="AA2675">
        <v>0</v>
      </c>
      <c r="AB2675">
        <v>0</v>
      </c>
      <c r="AC2675">
        <v>0</v>
      </c>
      <c r="AD2675">
        <v>0</v>
      </c>
      <c r="AE2675" t="s">
        <v>8096</v>
      </c>
      <c r="AF2675" t="s">
        <v>8097</v>
      </c>
      <c r="AG2675">
        <v>0.71</v>
      </c>
      <c r="AH2675" t="s">
        <v>56</v>
      </c>
      <c r="AI2675" t="s">
        <v>137</v>
      </c>
      <c r="AJ2675" t="s">
        <v>40</v>
      </c>
    </row>
    <row r="2676" spans="1:36" x14ac:dyDescent="0.25">
      <c r="A2676" t="s">
        <v>32</v>
      </c>
      <c r="B2676" t="s">
        <v>8098</v>
      </c>
      <c r="C2676">
        <f>YEAR(B2676)</f>
        <v>2007</v>
      </c>
      <c r="D2676">
        <v>69.900000000000006</v>
      </c>
      <c r="E2676">
        <v>62.7</v>
      </c>
      <c r="F2676">
        <v>65.8</v>
      </c>
      <c r="H2676" s="2">
        <f>IF(F2676-61.49&lt;=0,0,IF(F2676-61.49&lt;=1,1,2))</f>
        <v>2</v>
      </c>
      <c r="I2676">
        <v>69.900000000000006</v>
      </c>
      <c r="J2676">
        <v>62.7</v>
      </c>
      <c r="K2676">
        <v>65.8</v>
      </c>
      <c r="L2676">
        <v>61.1</v>
      </c>
      <c r="M2676">
        <v>84.8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9.1999999999999993</v>
      </c>
      <c r="W2676">
        <v>63.4</v>
      </c>
      <c r="X2676">
        <v>1011.5</v>
      </c>
      <c r="Y2676">
        <v>87.5</v>
      </c>
      <c r="Z2676">
        <v>6.8</v>
      </c>
      <c r="AA2676">
        <v>0</v>
      </c>
      <c r="AB2676">
        <v>0</v>
      </c>
      <c r="AC2676">
        <v>0</v>
      </c>
      <c r="AD2676">
        <v>0</v>
      </c>
      <c r="AE2676" t="s">
        <v>8099</v>
      </c>
      <c r="AF2676" t="s">
        <v>8100</v>
      </c>
      <c r="AG2676">
        <v>0.74</v>
      </c>
      <c r="AH2676" t="s">
        <v>36</v>
      </c>
      <c r="AI2676" t="s">
        <v>37</v>
      </c>
      <c r="AJ2676" t="s">
        <v>38</v>
      </c>
    </row>
    <row r="2677" spans="1:36" x14ac:dyDescent="0.25">
      <c r="A2677" t="s">
        <v>32</v>
      </c>
      <c r="B2677" t="s">
        <v>8101</v>
      </c>
      <c r="C2677">
        <f>YEAR(B2677)</f>
        <v>2007</v>
      </c>
      <c r="D2677">
        <v>75.3</v>
      </c>
      <c r="E2677">
        <v>62.7</v>
      </c>
      <c r="F2677">
        <v>69</v>
      </c>
      <c r="H2677" s="2">
        <f>IF(F2677-61.49&lt;=0,0,IF(F2677-61.49&lt;=1,1,2))</f>
        <v>2</v>
      </c>
      <c r="I2677">
        <v>75.3</v>
      </c>
      <c r="J2677">
        <v>62.7</v>
      </c>
      <c r="K2677">
        <v>69</v>
      </c>
      <c r="L2677">
        <v>60.1</v>
      </c>
      <c r="M2677">
        <v>74.099999999999994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20.8</v>
      </c>
      <c r="W2677">
        <v>312.89999999999998</v>
      </c>
      <c r="X2677">
        <v>1010.3</v>
      </c>
      <c r="Y2677">
        <v>57.8</v>
      </c>
      <c r="Z2677">
        <v>6.8</v>
      </c>
      <c r="AA2677">
        <v>0</v>
      </c>
      <c r="AB2677">
        <v>0</v>
      </c>
      <c r="AC2677">
        <v>0</v>
      </c>
      <c r="AD2677">
        <v>0</v>
      </c>
      <c r="AE2677" t="s">
        <v>8102</v>
      </c>
      <c r="AF2677" t="s">
        <v>8103</v>
      </c>
      <c r="AG2677">
        <v>0.75</v>
      </c>
      <c r="AH2677" t="s">
        <v>36</v>
      </c>
      <c r="AI2677" t="s">
        <v>37</v>
      </c>
      <c r="AJ2677" t="s">
        <v>38</v>
      </c>
    </row>
    <row r="2678" spans="1:36" x14ac:dyDescent="0.25">
      <c r="A2678" t="s">
        <v>32</v>
      </c>
      <c r="B2678" t="s">
        <v>8104</v>
      </c>
      <c r="C2678">
        <f>YEAR(B2678)</f>
        <v>2007</v>
      </c>
      <c r="D2678">
        <v>77.099999999999994</v>
      </c>
      <c r="E2678">
        <v>68.099999999999994</v>
      </c>
      <c r="F2678">
        <v>72</v>
      </c>
      <c r="H2678" s="2">
        <f>IF(F2678-61.49&lt;=0,0,IF(F2678-61.49&lt;=1,1,2))</f>
        <v>2</v>
      </c>
      <c r="I2678">
        <v>77.099999999999994</v>
      </c>
      <c r="J2678">
        <v>68.099999999999994</v>
      </c>
      <c r="K2678">
        <v>72</v>
      </c>
      <c r="L2678">
        <v>57.2</v>
      </c>
      <c r="M2678">
        <v>59.9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19.5</v>
      </c>
      <c r="W2678">
        <v>303.7</v>
      </c>
      <c r="X2678">
        <v>1011.5</v>
      </c>
      <c r="Y2678">
        <v>30</v>
      </c>
      <c r="Z2678">
        <v>6.3</v>
      </c>
      <c r="AA2678">
        <v>0</v>
      </c>
      <c r="AB2678">
        <v>0</v>
      </c>
      <c r="AC2678">
        <v>0</v>
      </c>
      <c r="AD2678">
        <v>0</v>
      </c>
      <c r="AE2678" t="s">
        <v>8105</v>
      </c>
      <c r="AF2678" t="s">
        <v>8106</v>
      </c>
      <c r="AG2678">
        <v>0.81</v>
      </c>
      <c r="AH2678" t="s">
        <v>36</v>
      </c>
      <c r="AI2678" t="s">
        <v>37</v>
      </c>
      <c r="AJ2678" t="s">
        <v>38</v>
      </c>
    </row>
    <row r="2679" spans="1:36" x14ac:dyDescent="0.25">
      <c r="A2679" t="s">
        <v>32</v>
      </c>
      <c r="B2679" t="s">
        <v>8107</v>
      </c>
      <c r="C2679">
        <f>YEAR(B2679)</f>
        <v>2007</v>
      </c>
      <c r="D2679">
        <v>78.900000000000006</v>
      </c>
      <c r="E2679">
        <v>62.7</v>
      </c>
      <c r="F2679">
        <v>71.900000000000006</v>
      </c>
      <c r="H2679" s="2">
        <f>IF(F2679-61.49&lt;=0,0,IF(F2679-61.49&lt;=1,1,2))</f>
        <v>2</v>
      </c>
      <c r="I2679">
        <v>78.900000000000006</v>
      </c>
      <c r="J2679">
        <v>62.7</v>
      </c>
      <c r="K2679">
        <v>71.900000000000006</v>
      </c>
      <c r="L2679">
        <v>55.7</v>
      </c>
      <c r="M2679">
        <v>57.5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18.3</v>
      </c>
      <c r="W2679">
        <v>307.2</v>
      </c>
      <c r="X2679">
        <v>1010.8</v>
      </c>
      <c r="Y2679">
        <v>0</v>
      </c>
      <c r="Z2679">
        <v>6.2</v>
      </c>
      <c r="AA2679">
        <v>0</v>
      </c>
      <c r="AB2679">
        <v>0</v>
      </c>
      <c r="AC2679">
        <v>0</v>
      </c>
      <c r="AD2679">
        <v>0</v>
      </c>
      <c r="AE2679" t="s">
        <v>8108</v>
      </c>
      <c r="AF2679" t="s">
        <v>8109</v>
      </c>
      <c r="AG2679">
        <v>0.85</v>
      </c>
      <c r="AH2679" t="s">
        <v>330</v>
      </c>
      <c r="AI2679" t="s">
        <v>37</v>
      </c>
      <c r="AJ2679" t="s">
        <v>331</v>
      </c>
    </row>
    <row r="2680" spans="1:36" x14ac:dyDescent="0.25">
      <c r="A2680" t="s">
        <v>32</v>
      </c>
      <c r="B2680" t="s">
        <v>8110</v>
      </c>
      <c r="C2680">
        <f>YEAR(B2680)</f>
        <v>2007</v>
      </c>
      <c r="D2680">
        <v>78.900000000000006</v>
      </c>
      <c r="E2680">
        <v>59.1</v>
      </c>
      <c r="F2680">
        <v>70</v>
      </c>
      <c r="H2680" s="2">
        <f>IF(F2680-61.49&lt;=0,0,IF(F2680-61.49&lt;=1,1,2))</f>
        <v>2</v>
      </c>
      <c r="I2680">
        <v>78.900000000000006</v>
      </c>
      <c r="J2680">
        <v>59.1</v>
      </c>
      <c r="K2680">
        <v>70</v>
      </c>
      <c r="L2680">
        <v>58.4</v>
      </c>
      <c r="M2680">
        <v>67.3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17.2</v>
      </c>
      <c r="W2680">
        <v>298.89999999999998</v>
      </c>
      <c r="X2680">
        <v>1011.7</v>
      </c>
      <c r="Y2680">
        <v>0</v>
      </c>
      <c r="Z2680">
        <v>6.2</v>
      </c>
      <c r="AA2680">
        <v>0</v>
      </c>
      <c r="AB2680">
        <v>0</v>
      </c>
      <c r="AC2680">
        <v>0</v>
      </c>
      <c r="AD2680">
        <v>0</v>
      </c>
      <c r="AE2680" t="s">
        <v>8111</v>
      </c>
      <c r="AF2680" t="s">
        <v>8112</v>
      </c>
      <c r="AG2680">
        <v>0.88</v>
      </c>
      <c r="AH2680" t="s">
        <v>330</v>
      </c>
      <c r="AI2680" t="s">
        <v>37</v>
      </c>
      <c r="AJ2680" t="s">
        <v>331</v>
      </c>
    </row>
    <row r="2681" spans="1:36" x14ac:dyDescent="0.25">
      <c r="A2681" t="s">
        <v>32</v>
      </c>
      <c r="B2681" t="s">
        <v>8113</v>
      </c>
      <c r="C2681">
        <f>YEAR(B2681)</f>
        <v>2007</v>
      </c>
      <c r="D2681">
        <v>77.099999999999994</v>
      </c>
      <c r="E2681">
        <v>62.7</v>
      </c>
      <c r="F2681">
        <v>70.2</v>
      </c>
      <c r="H2681" s="2">
        <f>IF(F2681-61.49&lt;=0,0,IF(F2681-61.49&lt;=1,1,2))</f>
        <v>2</v>
      </c>
      <c r="I2681">
        <v>77.099999999999994</v>
      </c>
      <c r="J2681">
        <v>62.7</v>
      </c>
      <c r="K2681">
        <v>70.2</v>
      </c>
      <c r="L2681">
        <v>61.1</v>
      </c>
      <c r="M2681">
        <v>73.5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20.8</v>
      </c>
      <c r="W2681">
        <v>318</v>
      </c>
      <c r="X2681">
        <v>1011.2</v>
      </c>
      <c r="Y2681">
        <v>0</v>
      </c>
      <c r="Z2681">
        <v>6.2</v>
      </c>
      <c r="AA2681">
        <v>0</v>
      </c>
      <c r="AB2681">
        <v>0</v>
      </c>
      <c r="AC2681">
        <v>0</v>
      </c>
      <c r="AD2681">
        <v>0</v>
      </c>
      <c r="AE2681" t="s">
        <v>8114</v>
      </c>
      <c r="AF2681" t="s">
        <v>8115</v>
      </c>
      <c r="AG2681">
        <v>0.92</v>
      </c>
      <c r="AH2681" t="s">
        <v>330</v>
      </c>
      <c r="AI2681" t="s">
        <v>37</v>
      </c>
      <c r="AJ2681" t="s">
        <v>331</v>
      </c>
    </row>
    <row r="2682" spans="1:36" x14ac:dyDescent="0.25">
      <c r="A2682" t="s">
        <v>32</v>
      </c>
      <c r="B2682" t="s">
        <v>8116</v>
      </c>
      <c r="C2682">
        <f>YEAR(B2682)</f>
        <v>2007</v>
      </c>
      <c r="D2682">
        <v>75.3</v>
      </c>
      <c r="E2682">
        <v>60.9</v>
      </c>
      <c r="F2682">
        <v>68.2</v>
      </c>
      <c r="H2682" s="2">
        <f>IF(F2682-61.49&lt;=0,0,IF(F2682-61.49&lt;=1,1,2))</f>
        <v>2</v>
      </c>
      <c r="I2682">
        <v>75.3</v>
      </c>
      <c r="J2682">
        <v>60.9</v>
      </c>
      <c r="K2682">
        <v>68.2</v>
      </c>
      <c r="L2682">
        <v>58</v>
      </c>
      <c r="M2682">
        <v>70.3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20.8</v>
      </c>
      <c r="W2682">
        <v>308.2</v>
      </c>
      <c r="X2682">
        <v>1010.7</v>
      </c>
      <c r="Y2682">
        <v>0</v>
      </c>
      <c r="Z2682">
        <v>6.2</v>
      </c>
      <c r="AA2682">
        <v>0</v>
      </c>
      <c r="AB2682">
        <v>0</v>
      </c>
      <c r="AC2682">
        <v>0</v>
      </c>
      <c r="AD2682">
        <v>0</v>
      </c>
      <c r="AE2682" t="s">
        <v>8117</v>
      </c>
      <c r="AF2682" t="s">
        <v>8118</v>
      </c>
      <c r="AG2682">
        <v>0.95</v>
      </c>
      <c r="AH2682" t="s">
        <v>330</v>
      </c>
      <c r="AI2682" t="s">
        <v>37</v>
      </c>
      <c r="AJ2682" t="s">
        <v>331</v>
      </c>
    </row>
    <row r="2683" spans="1:36" x14ac:dyDescent="0.25">
      <c r="A2683" t="s">
        <v>32</v>
      </c>
      <c r="B2683" t="s">
        <v>8119</v>
      </c>
      <c r="C2683">
        <f>YEAR(B2683)</f>
        <v>2007</v>
      </c>
      <c r="D2683">
        <v>77.099999999999994</v>
      </c>
      <c r="E2683">
        <v>57.3</v>
      </c>
      <c r="F2683">
        <v>68.599999999999994</v>
      </c>
      <c r="H2683" s="2">
        <f>IF(F2683-61.49&lt;=0,0,IF(F2683-61.49&lt;=1,1,2))</f>
        <v>2</v>
      </c>
      <c r="I2683">
        <v>77.099999999999994</v>
      </c>
      <c r="J2683">
        <v>57.3</v>
      </c>
      <c r="K2683">
        <v>68.599999999999994</v>
      </c>
      <c r="L2683">
        <v>58.1</v>
      </c>
      <c r="M2683">
        <v>70.5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9.1999999999999993</v>
      </c>
      <c r="W2683">
        <v>181.7</v>
      </c>
      <c r="X2683">
        <v>1010.5</v>
      </c>
      <c r="Y2683">
        <v>30</v>
      </c>
      <c r="Z2683">
        <v>6.3</v>
      </c>
      <c r="AA2683">
        <v>0</v>
      </c>
      <c r="AB2683">
        <v>0</v>
      </c>
      <c r="AC2683">
        <v>0</v>
      </c>
      <c r="AD2683">
        <v>0</v>
      </c>
      <c r="AE2683" t="s">
        <v>8120</v>
      </c>
      <c r="AF2683" t="s">
        <v>8121</v>
      </c>
      <c r="AG2683">
        <v>0</v>
      </c>
      <c r="AH2683" t="s">
        <v>36</v>
      </c>
      <c r="AI2683" t="s">
        <v>37</v>
      </c>
      <c r="AJ2683" t="s">
        <v>38</v>
      </c>
    </row>
    <row r="2684" spans="1:36" x14ac:dyDescent="0.25">
      <c r="A2684" t="s">
        <v>32</v>
      </c>
      <c r="B2684" t="s">
        <v>8122</v>
      </c>
      <c r="C2684">
        <f>YEAR(B2684)</f>
        <v>2007</v>
      </c>
      <c r="D2684">
        <v>75.3</v>
      </c>
      <c r="E2684">
        <v>62.7</v>
      </c>
      <c r="F2684">
        <v>69.900000000000006</v>
      </c>
      <c r="H2684" s="2">
        <f>IF(F2684-61.49&lt;=0,0,IF(F2684-61.49&lt;=1,1,2))</f>
        <v>2</v>
      </c>
      <c r="I2684">
        <v>75.3</v>
      </c>
      <c r="J2684">
        <v>62.7</v>
      </c>
      <c r="K2684">
        <v>69.900000000000006</v>
      </c>
      <c r="L2684">
        <v>57.5</v>
      </c>
      <c r="M2684">
        <v>65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19.5</v>
      </c>
      <c r="W2684">
        <v>246.1</v>
      </c>
      <c r="X2684">
        <v>1008.8</v>
      </c>
      <c r="Y2684">
        <v>30</v>
      </c>
      <c r="Z2684">
        <v>6.2</v>
      </c>
      <c r="AA2684">
        <v>0</v>
      </c>
      <c r="AB2684">
        <v>0</v>
      </c>
      <c r="AC2684">
        <v>0</v>
      </c>
      <c r="AD2684">
        <v>0</v>
      </c>
      <c r="AE2684" t="s">
        <v>8123</v>
      </c>
      <c r="AF2684" t="s">
        <v>8124</v>
      </c>
      <c r="AG2684">
        <v>0.02</v>
      </c>
      <c r="AH2684" t="s">
        <v>36</v>
      </c>
      <c r="AI2684" t="s">
        <v>37</v>
      </c>
      <c r="AJ2684" t="s">
        <v>38</v>
      </c>
    </row>
    <row r="2685" spans="1:36" x14ac:dyDescent="0.25">
      <c r="A2685" t="s">
        <v>32</v>
      </c>
      <c r="B2685" t="s">
        <v>8125</v>
      </c>
      <c r="C2685">
        <f>YEAR(B2685)</f>
        <v>2007</v>
      </c>
      <c r="D2685">
        <v>68.099999999999994</v>
      </c>
      <c r="E2685">
        <v>62.7</v>
      </c>
      <c r="F2685">
        <v>66.5</v>
      </c>
      <c r="H2685" s="2">
        <f>IF(F2685-61.49&lt;=0,0,IF(F2685-61.49&lt;=1,1,2))</f>
        <v>2</v>
      </c>
      <c r="I2685">
        <v>68.099999999999994</v>
      </c>
      <c r="J2685">
        <v>62.7</v>
      </c>
      <c r="K2685">
        <v>66.5</v>
      </c>
      <c r="L2685">
        <v>58.4</v>
      </c>
      <c r="M2685">
        <v>75.2</v>
      </c>
      <c r="O2685">
        <v>3.9E-2</v>
      </c>
      <c r="P2685">
        <v>100</v>
      </c>
      <c r="Q2685">
        <v>4.17</v>
      </c>
      <c r="R2685" t="s">
        <v>40</v>
      </c>
      <c r="S2685">
        <v>0</v>
      </c>
      <c r="T2685">
        <v>0</v>
      </c>
      <c r="U2685">
        <v>0</v>
      </c>
      <c r="V2685">
        <v>23</v>
      </c>
      <c r="W2685">
        <v>185.6</v>
      </c>
      <c r="X2685">
        <v>1007.9</v>
      </c>
      <c r="Y2685">
        <v>94.4</v>
      </c>
      <c r="Z2685">
        <v>6.7</v>
      </c>
      <c r="AA2685">
        <v>0</v>
      </c>
      <c r="AB2685">
        <v>0</v>
      </c>
      <c r="AC2685">
        <v>0</v>
      </c>
      <c r="AD2685">
        <v>0</v>
      </c>
      <c r="AE2685" t="s">
        <v>8126</v>
      </c>
      <c r="AF2685" t="s">
        <v>8127</v>
      </c>
      <c r="AG2685">
        <v>0.05</v>
      </c>
      <c r="AH2685" t="s">
        <v>43</v>
      </c>
      <c r="AI2685" t="s">
        <v>184</v>
      </c>
      <c r="AJ2685" t="s">
        <v>40</v>
      </c>
    </row>
    <row r="2686" spans="1:36" x14ac:dyDescent="0.25">
      <c r="A2686" t="s">
        <v>32</v>
      </c>
      <c r="B2686" t="s">
        <v>8128</v>
      </c>
      <c r="C2686">
        <f>YEAR(B2686)</f>
        <v>2007</v>
      </c>
      <c r="D2686">
        <v>64.5</v>
      </c>
      <c r="E2686">
        <v>60.9</v>
      </c>
      <c r="F2686">
        <v>62.3</v>
      </c>
      <c r="H2686" s="2">
        <f>IF(F2686-61.49&lt;=0,0,IF(F2686-61.49&lt;=1,1,2))</f>
        <v>1</v>
      </c>
      <c r="I2686">
        <v>64.5</v>
      </c>
      <c r="J2686">
        <v>60.9</v>
      </c>
      <c r="K2686">
        <v>62.3</v>
      </c>
      <c r="L2686">
        <v>59.8</v>
      </c>
      <c r="M2686">
        <v>91.6</v>
      </c>
      <c r="O2686">
        <v>0.50800000000000001</v>
      </c>
      <c r="P2686">
        <v>100</v>
      </c>
      <c r="Q2686">
        <v>8.33</v>
      </c>
      <c r="R2686" t="s">
        <v>40</v>
      </c>
      <c r="S2686">
        <v>0</v>
      </c>
      <c r="T2686">
        <v>0</v>
      </c>
      <c r="U2686">
        <v>0</v>
      </c>
      <c r="V2686">
        <v>24.2</v>
      </c>
      <c r="W2686">
        <v>14.6</v>
      </c>
      <c r="X2686">
        <v>1007.4</v>
      </c>
      <c r="Y2686">
        <v>97.8</v>
      </c>
      <c r="Z2686">
        <v>6.1</v>
      </c>
      <c r="AA2686">
        <v>0</v>
      </c>
      <c r="AB2686">
        <v>0</v>
      </c>
      <c r="AC2686">
        <v>0</v>
      </c>
      <c r="AD2686">
        <v>0</v>
      </c>
      <c r="AE2686" t="s">
        <v>8129</v>
      </c>
      <c r="AF2686" t="s">
        <v>8130</v>
      </c>
      <c r="AG2686">
        <v>0.08</v>
      </c>
      <c r="AH2686" t="s">
        <v>43</v>
      </c>
      <c r="AI2686" t="s">
        <v>1063</v>
      </c>
      <c r="AJ2686" t="s">
        <v>40</v>
      </c>
    </row>
    <row r="2687" spans="1:36" x14ac:dyDescent="0.25">
      <c r="A2687" t="s">
        <v>32</v>
      </c>
      <c r="B2687" t="s">
        <v>8131</v>
      </c>
      <c r="C2687">
        <f>YEAR(B2687)</f>
        <v>2007</v>
      </c>
      <c r="D2687">
        <v>73.5</v>
      </c>
      <c r="E2687">
        <v>57.3</v>
      </c>
      <c r="F2687">
        <v>65.599999999999994</v>
      </c>
      <c r="H2687" s="2">
        <f>IF(F2687-61.49&lt;=0,0,IF(F2687-61.49&lt;=1,1,2))</f>
        <v>2</v>
      </c>
      <c r="I2687">
        <v>73.5</v>
      </c>
      <c r="J2687">
        <v>57.3</v>
      </c>
      <c r="K2687">
        <v>65.599999999999994</v>
      </c>
      <c r="L2687">
        <v>58.7</v>
      </c>
      <c r="M2687">
        <v>79.599999999999994</v>
      </c>
      <c r="O2687">
        <v>0.02</v>
      </c>
      <c r="P2687">
        <v>100</v>
      </c>
      <c r="Q2687">
        <v>4.17</v>
      </c>
      <c r="R2687" t="s">
        <v>40</v>
      </c>
      <c r="S2687">
        <v>0</v>
      </c>
      <c r="T2687">
        <v>0</v>
      </c>
      <c r="U2687">
        <v>0</v>
      </c>
      <c r="V2687">
        <v>13.9</v>
      </c>
      <c r="W2687">
        <v>281.7</v>
      </c>
      <c r="X2687">
        <v>1011.2</v>
      </c>
      <c r="Y2687">
        <v>47.5</v>
      </c>
      <c r="Z2687">
        <v>6.8</v>
      </c>
      <c r="AA2687">
        <v>0</v>
      </c>
      <c r="AB2687">
        <v>0</v>
      </c>
      <c r="AC2687">
        <v>0</v>
      </c>
      <c r="AD2687">
        <v>0</v>
      </c>
      <c r="AE2687" t="s">
        <v>8132</v>
      </c>
      <c r="AF2687" t="s">
        <v>8133</v>
      </c>
      <c r="AG2687">
        <v>0.12</v>
      </c>
      <c r="AH2687" t="s">
        <v>56</v>
      </c>
      <c r="AI2687" t="s">
        <v>65</v>
      </c>
      <c r="AJ2687" t="s">
        <v>40</v>
      </c>
    </row>
    <row r="2688" spans="1:36" x14ac:dyDescent="0.25">
      <c r="A2688" t="s">
        <v>32</v>
      </c>
      <c r="B2688" t="s">
        <v>8134</v>
      </c>
      <c r="C2688">
        <f>YEAR(B2688)</f>
        <v>2007</v>
      </c>
      <c r="D2688">
        <v>73.5</v>
      </c>
      <c r="E2688">
        <v>59.1</v>
      </c>
      <c r="F2688">
        <v>66.5</v>
      </c>
      <c r="H2688" s="2">
        <f>IF(F2688-61.49&lt;=0,0,IF(F2688-61.49&lt;=1,1,2))</f>
        <v>2</v>
      </c>
      <c r="I2688">
        <v>73.5</v>
      </c>
      <c r="J2688">
        <v>59.1</v>
      </c>
      <c r="K2688">
        <v>66.5</v>
      </c>
      <c r="L2688">
        <v>59.3</v>
      </c>
      <c r="M2688">
        <v>78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11.4</v>
      </c>
      <c r="W2688">
        <v>110.3</v>
      </c>
      <c r="X2688">
        <v>1012.8</v>
      </c>
      <c r="Y2688">
        <v>45</v>
      </c>
      <c r="Z2688">
        <v>6.8</v>
      </c>
      <c r="AA2688">
        <v>0</v>
      </c>
      <c r="AB2688">
        <v>0</v>
      </c>
      <c r="AC2688">
        <v>0</v>
      </c>
      <c r="AD2688">
        <v>0</v>
      </c>
      <c r="AE2688" t="s">
        <v>8135</v>
      </c>
      <c r="AF2688" t="s">
        <v>8136</v>
      </c>
      <c r="AG2688">
        <v>0.15</v>
      </c>
      <c r="AH2688" t="s">
        <v>36</v>
      </c>
      <c r="AI2688" t="s">
        <v>174</v>
      </c>
      <c r="AJ2688" t="s">
        <v>38</v>
      </c>
    </row>
    <row r="2689" spans="1:36" x14ac:dyDescent="0.25">
      <c r="A2689" t="s">
        <v>32</v>
      </c>
      <c r="B2689" t="s">
        <v>8137</v>
      </c>
      <c r="C2689">
        <f>YEAR(B2689)</f>
        <v>2007</v>
      </c>
      <c r="D2689">
        <v>73.5</v>
      </c>
      <c r="E2689">
        <v>59.1</v>
      </c>
      <c r="F2689">
        <v>66.8</v>
      </c>
      <c r="H2689" s="2">
        <f>IF(F2689-61.49&lt;=0,0,IF(F2689-61.49&lt;=1,1,2))</f>
        <v>2</v>
      </c>
      <c r="I2689">
        <v>73.5</v>
      </c>
      <c r="J2689">
        <v>59.1</v>
      </c>
      <c r="K2689">
        <v>66.8</v>
      </c>
      <c r="L2689">
        <v>59.3</v>
      </c>
      <c r="M2689">
        <v>77.400000000000006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13.9</v>
      </c>
      <c r="W2689">
        <v>119.9</v>
      </c>
      <c r="X2689">
        <v>1010.5</v>
      </c>
      <c r="Y2689">
        <v>40.9</v>
      </c>
      <c r="Z2689">
        <v>6.8</v>
      </c>
      <c r="AA2689">
        <v>0</v>
      </c>
      <c r="AB2689">
        <v>0</v>
      </c>
      <c r="AC2689">
        <v>0</v>
      </c>
      <c r="AD2689">
        <v>0</v>
      </c>
      <c r="AE2689" t="s">
        <v>8138</v>
      </c>
      <c r="AF2689" t="s">
        <v>8139</v>
      </c>
      <c r="AG2689">
        <v>0.18</v>
      </c>
      <c r="AH2689" t="s">
        <v>36</v>
      </c>
      <c r="AI2689" t="s">
        <v>37</v>
      </c>
      <c r="AJ2689" t="s">
        <v>38</v>
      </c>
    </row>
    <row r="2690" spans="1:36" x14ac:dyDescent="0.25">
      <c r="A2690" t="s">
        <v>32</v>
      </c>
      <c r="B2690" t="s">
        <v>8140</v>
      </c>
      <c r="C2690">
        <f>YEAR(B2690)</f>
        <v>2007</v>
      </c>
      <c r="D2690">
        <v>73.5</v>
      </c>
      <c r="E2690">
        <v>60.9</v>
      </c>
      <c r="F2690">
        <v>67</v>
      </c>
      <c r="H2690" s="2">
        <f>IF(F2690-61.49&lt;=0,0,IF(F2690-61.49&lt;=1,1,2))</f>
        <v>2</v>
      </c>
      <c r="I2690">
        <v>73.5</v>
      </c>
      <c r="J2690">
        <v>60.9</v>
      </c>
      <c r="K2690">
        <v>67</v>
      </c>
      <c r="L2690">
        <v>61.9</v>
      </c>
      <c r="M2690">
        <v>83.8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8.1</v>
      </c>
      <c r="W2690">
        <v>292.60000000000002</v>
      </c>
      <c r="X2690">
        <v>1009.3</v>
      </c>
      <c r="Y2690">
        <v>54.5</v>
      </c>
      <c r="Z2690">
        <v>6.8</v>
      </c>
      <c r="AA2690">
        <v>0</v>
      </c>
      <c r="AB2690">
        <v>0</v>
      </c>
      <c r="AC2690">
        <v>0</v>
      </c>
      <c r="AD2690">
        <v>0</v>
      </c>
      <c r="AE2690" t="s">
        <v>8141</v>
      </c>
      <c r="AF2690" t="s">
        <v>8142</v>
      </c>
      <c r="AG2690">
        <v>0.22</v>
      </c>
      <c r="AH2690" t="s">
        <v>36</v>
      </c>
      <c r="AI2690" t="s">
        <v>37</v>
      </c>
      <c r="AJ2690" t="s">
        <v>38</v>
      </c>
    </row>
    <row r="2691" spans="1:36" x14ac:dyDescent="0.25">
      <c r="A2691" t="s">
        <v>32</v>
      </c>
      <c r="B2691" t="s">
        <v>8143</v>
      </c>
      <c r="C2691">
        <f>YEAR(B2691)</f>
        <v>2007</v>
      </c>
      <c r="D2691">
        <v>73.5</v>
      </c>
      <c r="E2691">
        <v>60.9</v>
      </c>
      <c r="F2691">
        <v>67.599999999999994</v>
      </c>
      <c r="H2691" s="2">
        <f>IF(F2691-61.49&lt;=0,0,IF(F2691-61.49&lt;=1,1,2))</f>
        <v>2</v>
      </c>
      <c r="I2691">
        <v>73.5</v>
      </c>
      <c r="J2691">
        <v>60.9</v>
      </c>
      <c r="K2691">
        <v>67.599999999999994</v>
      </c>
      <c r="L2691">
        <v>62.2</v>
      </c>
      <c r="M2691">
        <v>83.3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11.4</v>
      </c>
      <c r="W2691">
        <v>94.3</v>
      </c>
      <c r="X2691">
        <v>1010</v>
      </c>
      <c r="Y2691">
        <v>56.1</v>
      </c>
      <c r="Z2691">
        <v>6.8</v>
      </c>
      <c r="AA2691">
        <v>0</v>
      </c>
      <c r="AB2691">
        <v>0</v>
      </c>
      <c r="AC2691">
        <v>0</v>
      </c>
      <c r="AD2691">
        <v>0</v>
      </c>
      <c r="AE2691" t="s">
        <v>8144</v>
      </c>
      <c r="AF2691" t="s">
        <v>8145</v>
      </c>
      <c r="AG2691">
        <v>0.25</v>
      </c>
      <c r="AH2691" t="s">
        <v>36</v>
      </c>
      <c r="AI2691" t="s">
        <v>37</v>
      </c>
      <c r="AJ2691" t="s">
        <v>38</v>
      </c>
    </row>
    <row r="2692" spans="1:36" x14ac:dyDescent="0.25">
      <c r="A2692" t="s">
        <v>32</v>
      </c>
      <c r="B2692" t="s">
        <v>8146</v>
      </c>
      <c r="C2692">
        <f>YEAR(B2692)</f>
        <v>2007</v>
      </c>
      <c r="D2692">
        <v>73.5</v>
      </c>
      <c r="E2692">
        <v>62.7</v>
      </c>
      <c r="F2692">
        <v>67.2</v>
      </c>
      <c r="H2692" s="2">
        <f>IF(F2692-61.49&lt;=0,0,IF(F2692-61.49&lt;=1,1,2))</f>
        <v>2</v>
      </c>
      <c r="I2692">
        <v>73.5</v>
      </c>
      <c r="J2692">
        <v>62.7</v>
      </c>
      <c r="K2692">
        <v>67.2</v>
      </c>
      <c r="L2692">
        <v>63.2</v>
      </c>
      <c r="M2692">
        <v>87.6</v>
      </c>
      <c r="O2692">
        <v>3.1E-2</v>
      </c>
      <c r="P2692">
        <v>100</v>
      </c>
      <c r="Q2692">
        <v>4.17</v>
      </c>
      <c r="R2692" t="s">
        <v>40</v>
      </c>
      <c r="S2692">
        <v>0</v>
      </c>
      <c r="T2692">
        <v>0</v>
      </c>
      <c r="U2692">
        <v>0</v>
      </c>
      <c r="V2692">
        <v>9.1999999999999993</v>
      </c>
      <c r="W2692">
        <v>114.2</v>
      </c>
      <c r="X2692">
        <v>1010</v>
      </c>
      <c r="Y2692">
        <v>67.8</v>
      </c>
      <c r="Z2692">
        <v>6.5</v>
      </c>
      <c r="AA2692">
        <v>0</v>
      </c>
      <c r="AB2692">
        <v>0</v>
      </c>
      <c r="AC2692">
        <v>0</v>
      </c>
      <c r="AD2692">
        <v>0</v>
      </c>
      <c r="AE2692" t="s">
        <v>8147</v>
      </c>
      <c r="AF2692" t="s">
        <v>8148</v>
      </c>
      <c r="AG2692">
        <v>0.28000000000000003</v>
      </c>
      <c r="AH2692" t="s">
        <v>56</v>
      </c>
      <c r="AI2692" t="s">
        <v>61</v>
      </c>
      <c r="AJ2692" t="s">
        <v>40</v>
      </c>
    </row>
    <row r="2693" spans="1:36" x14ac:dyDescent="0.25">
      <c r="A2693" t="s">
        <v>32</v>
      </c>
      <c r="B2693" t="s">
        <v>8149</v>
      </c>
      <c r="C2693">
        <f>YEAR(B2693)</f>
        <v>2007</v>
      </c>
      <c r="D2693">
        <v>73.5</v>
      </c>
      <c r="E2693">
        <v>62.7</v>
      </c>
      <c r="F2693">
        <v>67.8</v>
      </c>
      <c r="H2693" s="2">
        <f>IF(F2693-61.49&lt;=0,0,IF(F2693-61.49&lt;=1,1,2))</f>
        <v>2</v>
      </c>
      <c r="I2693">
        <v>73.5</v>
      </c>
      <c r="J2693">
        <v>62.7</v>
      </c>
      <c r="K2693">
        <v>67.8</v>
      </c>
      <c r="L2693">
        <v>63.2</v>
      </c>
      <c r="M2693">
        <v>85.8</v>
      </c>
      <c r="O2693">
        <v>5.1379999999999999</v>
      </c>
      <c r="P2693">
        <v>100</v>
      </c>
      <c r="Q2693">
        <v>8.33</v>
      </c>
      <c r="R2693" t="s">
        <v>40</v>
      </c>
      <c r="S2693">
        <v>0</v>
      </c>
      <c r="T2693">
        <v>0</v>
      </c>
      <c r="U2693">
        <v>0</v>
      </c>
      <c r="V2693">
        <v>15</v>
      </c>
      <c r="W2693">
        <v>327</v>
      </c>
      <c r="X2693">
        <v>1010</v>
      </c>
      <c r="Y2693">
        <v>61</v>
      </c>
      <c r="Z2693">
        <v>6.3</v>
      </c>
      <c r="AA2693">
        <v>0</v>
      </c>
      <c r="AB2693">
        <v>0</v>
      </c>
      <c r="AC2693">
        <v>0</v>
      </c>
      <c r="AD2693">
        <v>0</v>
      </c>
      <c r="AE2693" t="s">
        <v>8150</v>
      </c>
      <c r="AF2693" t="s">
        <v>8151</v>
      </c>
      <c r="AG2693">
        <v>0.31</v>
      </c>
      <c r="AH2693" t="s">
        <v>56</v>
      </c>
      <c r="AI2693" t="s">
        <v>8152</v>
      </c>
      <c r="AJ2693" t="s">
        <v>40</v>
      </c>
    </row>
    <row r="2694" spans="1:36" x14ac:dyDescent="0.25">
      <c r="A2694" t="s">
        <v>32</v>
      </c>
      <c r="B2694" t="s">
        <v>8153</v>
      </c>
      <c r="C2694">
        <f>YEAR(B2694)</f>
        <v>2007</v>
      </c>
      <c r="D2694">
        <v>75.3</v>
      </c>
      <c r="E2694">
        <v>60.9</v>
      </c>
      <c r="F2694">
        <v>69.2</v>
      </c>
      <c r="H2694" s="2">
        <f>IF(F2694-61.49&lt;=0,0,IF(F2694-61.49&lt;=1,1,2))</f>
        <v>2</v>
      </c>
      <c r="I2694">
        <v>75.3</v>
      </c>
      <c r="J2694">
        <v>60.9</v>
      </c>
      <c r="K2694">
        <v>69.2</v>
      </c>
      <c r="L2694">
        <v>59.7</v>
      </c>
      <c r="M2694">
        <v>72.400000000000006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15</v>
      </c>
      <c r="W2694">
        <v>135.80000000000001</v>
      </c>
      <c r="X2694">
        <v>1010.6</v>
      </c>
      <c r="Y2694">
        <v>45.7</v>
      </c>
      <c r="Z2694">
        <v>6.6</v>
      </c>
      <c r="AA2694">
        <v>0</v>
      </c>
      <c r="AB2694">
        <v>0</v>
      </c>
      <c r="AC2694">
        <v>0</v>
      </c>
      <c r="AD2694">
        <v>0</v>
      </c>
      <c r="AE2694" t="s">
        <v>8154</v>
      </c>
      <c r="AF2694" t="s">
        <v>8155</v>
      </c>
      <c r="AG2694">
        <v>0.35</v>
      </c>
      <c r="AH2694" t="s">
        <v>36</v>
      </c>
      <c r="AI2694" t="s">
        <v>37</v>
      </c>
      <c r="AJ2694" t="s">
        <v>38</v>
      </c>
    </row>
    <row r="2695" spans="1:36" x14ac:dyDescent="0.25">
      <c r="A2695" t="s">
        <v>32</v>
      </c>
      <c r="B2695" t="s">
        <v>8156</v>
      </c>
      <c r="C2695">
        <f>YEAR(B2695)</f>
        <v>2007</v>
      </c>
      <c r="D2695">
        <v>80.7</v>
      </c>
      <c r="E2695">
        <v>64.5</v>
      </c>
      <c r="F2695">
        <v>71</v>
      </c>
      <c r="H2695" s="2">
        <f>IF(F2695-61.49&lt;=0,0,IF(F2695-61.49&lt;=1,1,2))</f>
        <v>2</v>
      </c>
      <c r="I2695">
        <v>81.5</v>
      </c>
      <c r="J2695">
        <v>64.5</v>
      </c>
      <c r="K2695">
        <v>71</v>
      </c>
      <c r="L2695">
        <v>59</v>
      </c>
      <c r="M2695">
        <v>68.3</v>
      </c>
      <c r="O2695">
        <v>7.9000000000000001E-2</v>
      </c>
      <c r="P2695">
        <v>100</v>
      </c>
      <c r="Q2695">
        <v>4.17</v>
      </c>
      <c r="R2695" t="s">
        <v>40</v>
      </c>
      <c r="S2695">
        <v>0</v>
      </c>
      <c r="T2695">
        <v>0</v>
      </c>
      <c r="U2695">
        <v>0</v>
      </c>
      <c r="V2695">
        <v>27.5</v>
      </c>
      <c r="W2695">
        <v>177.4</v>
      </c>
      <c r="X2695">
        <v>1007.2</v>
      </c>
      <c r="Y2695">
        <v>71.3</v>
      </c>
      <c r="Z2695">
        <v>6.5</v>
      </c>
      <c r="AA2695">
        <v>0</v>
      </c>
      <c r="AB2695">
        <v>0</v>
      </c>
      <c r="AC2695">
        <v>0</v>
      </c>
      <c r="AD2695">
        <v>0</v>
      </c>
      <c r="AE2695" t="s">
        <v>8157</v>
      </c>
      <c r="AF2695" t="s">
        <v>8158</v>
      </c>
      <c r="AG2695">
        <v>0.38</v>
      </c>
      <c r="AH2695" t="s">
        <v>56</v>
      </c>
      <c r="AI2695" t="s">
        <v>61</v>
      </c>
      <c r="AJ2695" t="s">
        <v>40</v>
      </c>
    </row>
    <row r="2696" spans="1:36" x14ac:dyDescent="0.25">
      <c r="A2696" t="s">
        <v>32</v>
      </c>
      <c r="B2696" t="s">
        <v>8159</v>
      </c>
      <c r="C2696">
        <f>YEAR(B2696)</f>
        <v>2007</v>
      </c>
      <c r="D2696">
        <v>75.3</v>
      </c>
      <c r="E2696">
        <v>64.5</v>
      </c>
      <c r="F2696">
        <v>69.3</v>
      </c>
      <c r="H2696" s="2">
        <f>IF(F2696-61.49&lt;=0,0,IF(F2696-61.49&lt;=1,1,2))</f>
        <v>2</v>
      </c>
      <c r="I2696">
        <v>75.3</v>
      </c>
      <c r="J2696">
        <v>64.5</v>
      </c>
      <c r="K2696">
        <v>69.3</v>
      </c>
      <c r="L2696">
        <v>64</v>
      </c>
      <c r="M2696">
        <v>83.5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9.1999999999999993</v>
      </c>
      <c r="W2696">
        <v>44.2</v>
      </c>
      <c r="X2696">
        <v>1008.7</v>
      </c>
      <c r="Y2696">
        <v>41.3</v>
      </c>
      <c r="Z2696">
        <v>6.8</v>
      </c>
      <c r="AA2696">
        <v>0</v>
      </c>
      <c r="AB2696">
        <v>0</v>
      </c>
      <c r="AC2696">
        <v>0</v>
      </c>
      <c r="AD2696">
        <v>0</v>
      </c>
      <c r="AE2696" t="s">
        <v>8160</v>
      </c>
      <c r="AF2696" t="s">
        <v>8161</v>
      </c>
      <c r="AG2696">
        <v>0.41</v>
      </c>
      <c r="AH2696" t="s">
        <v>36</v>
      </c>
      <c r="AI2696" t="s">
        <v>37</v>
      </c>
      <c r="AJ2696" t="s">
        <v>38</v>
      </c>
    </row>
    <row r="2697" spans="1:36" x14ac:dyDescent="0.25">
      <c r="A2697" t="s">
        <v>32</v>
      </c>
      <c r="B2697" t="s">
        <v>8162</v>
      </c>
      <c r="C2697">
        <f>YEAR(B2697)</f>
        <v>2007</v>
      </c>
      <c r="D2697">
        <v>75.3</v>
      </c>
      <c r="E2697">
        <v>64.5</v>
      </c>
      <c r="F2697">
        <v>69.599999999999994</v>
      </c>
      <c r="H2697" s="2">
        <f>IF(F2697-61.49&lt;=0,0,IF(F2697-61.49&lt;=1,1,2))</f>
        <v>2</v>
      </c>
      <c r="I2697">
        <v>75.3</v>
      </c>
      <c r="J2697">
        <v>64.5</v>
      </c>
      <c r="K2697">
        <v>69.599999999999994</v>
      </c>
      <c r="L2697">
        <v>59.6</v>
      </c>
      <c r="M2697">
        <v>70.900000000000006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21.9</v>
      </c>
      <c r="W2697">
        <v>312.3</v>
      </c>
      <c r="X2697">
        <v>1010.2</v>
      </c>
      <c r="Y2697">
        <v>52.2</v>
      </c>
      <c r="Z2697">
        <v>6.7</v>
      </c>
      <c r="AA2697">
        <v>0</v>
      </c>
      <c r="AB2697">
        <v>0</v>
      </c>
      <c r="AC2697">
        <v>0</v>
      </c>
      <c r="AD2697">
        <v>0</v>
      </c>
      <c r="AE2697" t="s">
        <v>8163</v>
      </c>
      <c r="AF2697" t="s">
        <v>8164</v>
      </c>
      <c r="AG2697">
        <v>0.45</v>
      </c>
      <c r="AH2697" t="s">
        <v>36</v>
      </c>
      <c r="AI2697" t="s">
        <v>37</v>
      </c>
      <c r="AJ2697" t="s">
        <v>38</v>
      </c>
    </row>
    <row r="2698" spans="1:36" x14ac:dyDescent="0.25">
      <c r="A2698" t="s">
        <v>32</v>
      </c>
      <c r="B2698" t="s">
        <v>8165</v>
      </c>
      <c r="C2698">
        <f>YEAR(B2698)</f>
        <v>2007</v>
      </c>
      <c r="D2698">
        <v>73.5</v>
      </c>
      <c r="E2698">
        <v>59.1</v>
      </c>
      <c r="F2698">
        <v>68.400000000000006</v>
      </c>
      <c r="H2698" s="2">
        <f>IF(F2698-61.49&lt;=0,0,IF(F2698-61.49&lt;=1,1,2))</f>
        <v>2</v>
      </c>
      <c r="I2698">
        <v>73.5</v>
      </c>
      <c r="J2698">
        <v>59.1</v>
      </c>
      <c r="K2698">
        <v>68.400000000000006</v>
      </c>
      <c r="L2698">
        <v>58.1</v>
      </c>
      <c r="M2698">
        <v>70.7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23</v>
      </c>
      <c r="W2698">
        <v>302.39999999999998</v>
      </c>
      <c r="X2698">
        <v>1011.6</v>
      </c>
      <c r="Y2698">
        <v>33</v>
      </c>
      <c r="Z2698">
        <v>6.7</v>
      </c>
      <c r="AA2698">
        <v>0</v>
      </c>
      <c r="AB2698">
        <v>0</v>
      </c>
      <c r="AC2698">
        <v>0</v>
      </c>
      <c r="AD2698">
        <v>0</v>
      </c>
      <c r="AE2698" t="s">
        <v>8166</v>
      </c>
      <c r="AF2698" t="s">
        <v>8167</v>
      </c>
      <c r="AG2698">
        <v>0.48</v>
      </c>
      <c r="AH2698" t="s">
        <v>36</v>
      </c>
      <c r="AI2698" t="s">
        <v>37</v>
      </c>
      <c r="AJ2698" t="s">
        <v>38</v>
      </c>
    </row>
    <row r="2699" spans="1:36" x14ac:dyDescent="0.25">
      <c r="A2699" t="s">
        <v>32</v>
      </c>
      <c r="B2699" t="s">
        <v>8168</v>
      </c>
      <c r="C2699">
        <f>YEAR(B2699)</f>
        <v>2007</v>
      </c>
      <c r="D2699">
        <v>73.5</v>
      </c>
      <c r="E2699">
        <v>59.1</v>
      </c>
      <c r="F2699">
        <v>67.599999999999994</v>
      </c>
      <c r="G2699" s="2">
        <f>AVERAGE(F2699:F2790)</f>
        <v>78.818478260869583</v>
      </c>
      <c r="H2699" s="2">
        <f>IF(F2699-78.82&lt;=0,0,IF(F2699-78.82&lt;=1,1,2))</f>
        <v>0</v>
      </c>
      <c r="I2699">
        <v>73.5</v>
      </c>
      <c r="J2699">
        <v>59.1</v>
      </c>
      <c r="K2699">
        <v>67.599999999999994</v>
      </c>
      <c r="L2699">
        <v>60.9</v>
      </c>
      <c r="M2699">
        <v>79.8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11.4</v>
      </c>
      <c r="W2699">
        <v>312.7</v>
      </c>
      <c r="X2699">
        <v>1013.4</v>
      </c>
      <c r="Y2699">
        <v>30</v>
      </c>
      <c r="Z2699">
        <v>6.8</v>
      </c>
      <c r="AA2699">
        <v>0</v>
      </c>
      <c r="AB2699">
        <v>0</v>
      </c>
      <c r="AC2699">
        <v>0</v>
      </c>
      <c r="AD2699">
        <v>0</v>
      </c>
      <c r="AE2699" t="s">
        <v>8169</v>
      </c>
      <c r="AF2699" t="s">
        <v>8170</v>
      </c>
      <c r="AG2699">
        <v>0.5</v>
      </c>
      <c r="AH2699" t="s">
        <v>36</v>
      </c>
      <c r="AI2699" t="s">
        <v>37</v>
      </c>
      <c r="AJ2699" t="s">
        <v>38</v>
      </c>
    </row>
    <row r="2700" spans="1:36" x14ac:dyDescent="0.25">
      <c r="A2700" t="s">
        <v>32</v>
      </c>
      <c r="B2700" t="s">
        <v>8171</v>
      </c>
      <c r="C2700">
        <f>YEAR(B2700)</f>
        <v>2007</v>
      </c>
      <c r="D2700">
        <v>77.099999999999994</v>
      </c>
      <c r="E2700">
        <v>59.1</v>
      </c>
      <c r="F2700">
        <v>68.2</v>
      </c>
      <c r="H2700" s="2">
        <f>IF(F2700-78.82&lt;=0,0,IF(F2700-78.82&lt;=1,1,2))</f>
        <v>0</v>
      </c>
      <c r="I2700">
        <v>77.099999999999994</v>
      </c>
      <c r="J2700">
        <v>59.1</v>
      </c>
      <c r="K2700">
        <v>68.2</v>
      </c>
      <c r="L2700">
        <v>59.8</v>
      </c>
      <c r="M2700">
        <v>75.599999999999994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9.1999999999999993</v>
      </c>
      <c r="W2700">
        <v>181.5</v>
      </c>
      <c r="X2700">
        <v>1013.1</v>
      </c>
      <c r="Y2700">
        <v>30</v>
      </c>
      <c r="Z2700">
        <v>6.4</v>
      </c>
      <c r="AA2700">
        <v>0</v>
      </c>
      <c r="AB2700">
        <v>0</v>
      </c>
      <c r="AC2700">
        <v>0</v>
      </c>
      <c r="AD2700">
        <v>0</v>
      </c>
      <c r="AE2700" t="s">
        <v>8172</v>
      </c>
      <c r="AF2700" t="s">
        <v>8173</v>
      </c>
      <c r="AG2700">
        <v>0.55000000000000004</v>
      </c>
      <c r="AH2700" t="s">
        <v>36</v>
      </c>
      <c r="AI2700" t="s">
        <v>37</v>
      </c>
      <c r="AJ2700" t="s">
        <v>38</v>
      </c>
    </row>
    <row r="2701" spans="1:36" x14ac:dyDescent="0.25">
      <c r="A2701" t="s">
        <v>32</v>
      </c>
      <c r="B2701" t="s">
        <v>8174</v>
      </c>
      <c r="C2701">
        <f>YEAR(B2701)</f>
        <v>2007</v>
      </c>
      <c r="D2701">
        <v>78.900000000000006</v>
      </c>
      <c r="E2701">
        <v>59.1</v>
      </c>
      <c r="F2701">
        <v>69.8</v>
      </c>
      <c r="H2701" s="2">
        <f>IF(F2701-78.82&lt;=0,0,IF(F2701-78.82&lt;=1,1,2))</f>
        <v>0</v>
      </c>
      <c r="I2701">
        <v>78.900000000000006</v>
      </c>
      <c r="J2701">
        <v>59.1</v>
      </c>
      <c r="K2701">
        <v>69.8</v>
      </c>
      <c r="L2701">
        <v>59</v>
      </c>
      <c r="M2701">
        <v>69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8.1</v>
      </c>
      <c r="W2701">
        <v>141.30000000000001</v>
      </c>
      <c r="X2701">
        <v>1013.5</v>
      </c>
      <c r="Y2701">
        <v>50</v>
      </c>
      <c r="Z2701">
        <v>6.2</v>
      </c>
      <c r="AA2701">
        <v>0</v>
      </c>
      <c r="AB2701">
        <v>0</v>
      </c>
      <c r="AC2701">
        <v>0</v>
      </c>
      <c r="AD2701">
        <v>0</v>
      </c>
      <c r="AE2701" t="s">
        <v>8175</v>
      </c>
      <c r="AF2701" t="s">
        <v>8176</v>
      </c>
      <c r="AG2701">
        <v>0.57999999999999996</v>
      </c>
      <c r="AH2701" t="s">
        <v>36</v>
      </c>
      <c r="AI2701" t="s">
        <v>37</v>
      </c>
      <c r="AJ2701" t="s">
        <v>38</v>
      </c>
    </row>
    <row r="2702" spans="1:36" x14ac:dyDescent="0.25">
      <c r="A2702" t="s">
        <v>32</v>
      </c>
      <c r="B2702" t="s">
        <v>8177</v>
      </c>
      <c r="C2702">
        <f>YEAR(B2702)</f>
        <v>2007</v>
      </c>
      <c r="D2702">
        <v>77.099999999999994</v>
      </c>
      <c r="E2702">
        <v>62.7</v>
      </c>
      <c r="F2702">
        <v>70</v>
      </c>
      <c r="H2702" s="2">
        <f>IF(F2702-78.82&lt;=0,0,IF(F2702-78.82&lt;=1,1,2))</f>
        <v>0</v>
      </c>
      <c r="I2702">
        <v>77.099999999999994</v>
      </c>
      <c r="J2702">
        <v>62.7</v>
      </c>
      <c r="K2702">
        <v>70</v>
      </c>
      <c r="L2702">
        <v>59.3</v>
      </c>
      <c r="M2702">
        <v>69.099999999999994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13.9</v>
      </c>
      <c r="W2702">
        <v>107.9</v>
      </c>
      <c r="X2702">
        <v>1012.1</v>
      </c>
      <c r="Y2702">
        <v>90</v>
      </c>
      <c r="Z2702">
        <v>6.3</v>
      </c>
      <c r="AA2702">
        <v>0</v>
      </c>
      <c r="AB2702">
        <v>0</v>
      </c>
      <c r="AC2702">
        <v>0</v>
      </c>
      <c r="AD2702">
        <v>0</v>
      </c>
      <c r="AE2702" t="s">
        <v>8178</v>
      </c>
      <c r="AF2702" t="s">
        <v>8179</v>
      </c>
      <c r="AG2702">
        <v>0.62</v>
      </c>
      <c r="AH2702" t="s">
        <v>36</v>
      </c>
      <c r="AI2702" t="s">
        <v>37</v>
      </c>
      <c r="AJ2702" t="s">
        <v>38</v>
      </c>
    </row>
    <row r="2703" spans="1:36" x14ac:dyDescent="0.25">
      <c r="A2703" t="s">
        <v>32</v>
      </c>
      <c r="B2703" t="s">
        <v>8180</v>
      </c>
      <c r="C2703">
        <f>YEAR(B2703)</f>
        <v>2007</v>
      </c>
      <c r="D2703">
        <v>82.5</v>
      </c>
      <c r="E2703">
        <v>68.099999999999994</v>
      </c>
      <c r="F2703">
        <v>76.099999999999994</v>
      </c>
      <c r="H2703" s="2">
        <f>IF(F2703-78.82&lt;=0,0,IF(F2703-78.82&lt;=1,1,2))</f>
        <v>0</v>
      </c>
      <c r="I2703">
        <v>83.5</v>
      </c>
      <c r="J2703">
        <v>68.099999999999994</v>
      </c>
      <c r="K2703">
        <v>76.2</v>
      </c>
      <c r="L2703">
        <v>59.4</v>
      </c>
      <c r="M2703">
        <v>57.9</v>
      </c>
      <c r="O2703">
        <v>3.1E-2</v>
      </c>
      <c r="P2703">
        <v>100</v>
      </c>
      <c r="Q2703">
        <v>4.17</v>
      </c>
      <c r="R2703" t="s">
        <v>40</v>
      </c>
      <c r="S2703">
        <v>0</v>
      </c>
      <c r="T2703">
        <v>0</v>
      </c>
      <c r="U2703">
        <v>0</v>
      </c>
      <c r="V2703">
        <v>25.3</v>
      </c>
      <c r="W2703">
        <v>195.8</v>
      </c>
      <c r="X2703">
        <v>1007.3</v>
      </c>
      <c r="Y2703">
        <v>80</v>
      </c>
      <c r="Z2703">
        <v>6.8</v>
      </c>
      <c r="AA2703">
        <v>0</v>
      </c>
      <c r="AB2703">
        <v>0</v>
      </c>
      <c r="AC2703">
        <v>0</v>
      </c>
      <c r="AD2703">
        <v>0</v>
      </c>
      <c r="AE2703" t="s">
        <v>8181</v>
      </c>
      <c r="AF2703" t="s">
        <v>8182</v>
      </c>
      <c r="AG2703">
        <v>0.65</v>
      </c>
      <c r="AH2703" t="s">
        <v>56</v>
      </c>
      <c r="AI2703" t="s">
        <v>78</v>
      </c>
      <c r="AJ2703" t="s">
        <v>40</v>
      </c>
    </row>
    <row r="2704" spans="1:36" x14ac:dyDescent="0.25">
      <c r="A2704" t="s">
        <v>32</v>
      </c>
      <c r="B2704" t="s">
        <v>8183</v>
      </c>
      <c r="C2704">
        <f>YEAR(B2704)</f>
        <v>2007</v>
      </c>
      <c r="D2704">
        <v>75.3</v>
      </c>
      <c r="E2704">
        <v>62.7</v>
      </c>
      <c r="F2704">
        <v>70.900000000000006</v>
      </c>
      <c r="H2704" s="2">
        <f>IF(F2704-78.82&lt;=0,0,IF(F2704-78.82&lt;=1,1,2))</f>
        <v>0</v>
      </c>
      <c r="I2704">
        <v>75.3</v>
      </c>
      <c r="J2704">
        <v>62.7</v>
      </c>
      <c r="K2704">
        <v>70.900000000000006</v>
      </c>
      <c r="L2704">
        <v>61.9</v>
      </c>
      <c r="M2704">
        <v>73.7</v>
      </c>
      <c r="O2704">
        <v>1.2E-2</v>
      </c>
      <c r="P2704">
        <v>100</v>
      </c>
      <c r="Q2704">
        <v>4.17</v>
      </c>
      <c r="R2704" t="s">
        <v>40</v>
      </c>
      <c r="S2704">
        <v>0</v>
      </c>
      <c r="T2704">
        <v>0</v>
      </c>
      <c r="U2704">
        <v>0</v>
      </c>
      <c r="V2704">
        <v>23</v>
      </c>
      <c r="W2704">
        <v>306.7</v>
      </c>
      <c r="X2704">
        <v>1008.6</v>
      </c>
      <c r="Y2704">
        <v>31.8</v>
      </c>
      <c r="Z2704">
        <v>6.8</v>
      </c>
      <c r="AA2704">
        <v>0</v>
      </c>
      <c r="AB2704">
        <v>0</v>
      </c>
      <c r="AC2704">
        <v>0</v>
      </c>
      <c r="AD2704">
        <v>0</v>
      </c>
      <c r="AE2704" t="s">
        <v>8184</v>
      </c>
      <c r="AF2704" t="s">
        <v>8185</v>
      </c>
      <c r="AG2704">
        <v>0.69</v>
      </c>
      <c r="AH2704" t="s">
        <v>56</v>
      </c>
      <c r="AI2704" t="s">
        <v>78</v>
      </c>
      <c r="AJ2704" t="s">
        <v>40</v>
      </c>
    </row>
    <row r="2705" spans="1:36" x14ac:dyDescent="0.25">
      <c r="A2705" t="s">
        <v>32</v>
      </c>
      <c r="B2705" t="s">
        <v>8186</v>
      </c>
      <c r="C2705">
        <f>YEAR(B2705)</f>
        <v>2007</v>
      </c>
      <c r="D2705">
        <v>75.3</v>
      </c>
      <c r="E2705">
        <v>68.099999999999994</v>
      </c>
      <c r="F2705">
        <v>72</v>
      </c>
      <c r="H2705" s="2">
        <f>IF(F2705-78.82&lt;=0,0,IF(F2705-78.82&lt;=1,1,2))</f>
        <v>0</v>
      </c>
      <c r="I2705">
        <v>75.3</v>
      </c>
      <c r="J2705">
        <v>68.099999999999994</v>
      </c>
      <c r="K2705">
        <v>72</v>
      </c>
      <c r="L2705">
        <v>62.3</v>
      </c>
      <c r="M2705">
        <v>71.7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23</v>
      </c>
      <c r="W2705">
        <v>299.10000000000002</v>
      </c>
      <c r="X2705">
        <v>1011</v>
      </c>
      <c r="Y2705">
        <v>44.5</v>
      </c>
      <c r="Z2705">
        <v>6.8</v>
      </c>
      <c r="AA2705">
        <v>0</v>
      </c>
      <c r="AB2705">
        <v>0</v>
      </c>
      <c r="AC2705">
        <v>0</v>
      </c>
      <c r="AD2705">
        <v>0</v>
      </c>
      <c r="AE2705" t="s">
        <v>8187</v>
      </c>
      <c r="AF2705" t="s">
        <v>8188</v>
      </c>
      <c r="AG2705">
        <v>0.72</v>
      </c>
      <c r="AH2705" t="s">
        <v>36</v>
      </c>
      <c r="AI2705" t="s">
        <v>37</v>
      </c>
      <c r="AJ2705" t="s">
        <v>38</v>
      </c>
    </row>
    <row r="2706" spans="1:36" x14ac:dyDescent="0.25">
      <c r="A2706" t="s">
        <v>32</v>
      </c>
      <c r="B2706" t="s">
        <v>8189</v>
      </c>
      <c r="C2706">
        <f>YEAR(B2706)</f>
        <v>2007</v>
      </c>
      <c r="D2706">
        <v>77.099999999999994</v>
      </c>
      <c r="E2706">
        <v>62.7</v>
      </c>
      <c r="F2706">
        <v>72.5</v>
      </c>
      <c r="H2706" s="2">
        <f>IF(F2706-78.82&lt;=0,0,IF(F2706-78.82&lt;=1,1,2))</f>
        <v>0</v>
      </c>
      <c r="I2706">
        <v>77.099999999999994</v>
      </c>
      <c r="J2706">
        <v>62.7</v>
      </c>
      <c r="K2706">
        <v>72.5</v>
      </c>
      <c r="L2706">
        <v>60.1</v>
      </c>
      <c r="M2706">
        <v>65.7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12.8</v>
      </c>
      <c r="W2706">
        <v>305.39999999999998</v>
      </c>
      <c r="X2706">
        <v>1012.2</v>
      </c>
      <c r="Y2706">
        <v>31.7</v>
      </c>
      <c r="Z2706">
        <v>6.5</v>
      </c>
      <c r="AA2706">
        <v>0</v>
      </c>
      <c r="AB2706">
        <v>0</v>
      </c>
      <c r="AC2706">
        <v>0</v>
      </c>
      <c r="AD2706">
        <v>0</v>
      </c>
      <c r="AE2706" t="s">
        <v>8190</v>
      </c>
      <c r="AF2706" t="s">
        <v>8191</v>
      </c>
      <c r="AG2706">
        <v>0.75</v>
      </c>
      <c r="AH2706" t="s">
        <v>36</v>
      </c>
      <c r="AI2706" t="s">
        <v>37</v>
      </c>
      <c r="AJ2706" t="s">
        <v>38</v>
      </c>
    </row>
    <row r="2707" spans="1:36" x14ac:dyDescent="0.25">
      <c r="A2707" t="s">
        <v>32</v>
      </c>
      <c r="B2707" t="s">
        <v>8192</v>
      </c>
      <c r="C2707">
        <f>YEAR(B2707)</f>
        <v>2007</v>
      </c>
      <c r="D2707">
        <v>75.3</v>
      </c>
      <c r="E2707">
        <v>62.7</v>
      </c>
      <c r="F2707">
        <v>69.2</v>
      </c>
      <c r="H2707" s="2">
        <f>IF(F2707-78.82&lt;=0,0,IF(F2707-78.82&lt;=1,1,2))</f>
        <v>0</v>
      </c>
      <c r="I2707">
        <v>75.3</v>
      </c>
      <c r="J2707">
        <v>62.7</v>
      </c>
      <c r="K2707">
        <v>69.2</v>
      </c>
      <c r="L2707">
        <v>60.8</v>
      </c>
      <c r="M2707">
        <v>75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15</v>
      </c>
      <c r="W2707">
        <v>335.6</v>
      </c>
      <c r="X2707">
        <v>1009.8</v>
      </c>
      <c r="Y2707">
        <v>34.200000000000003</v>
      </c>
      <c r="Z2707">
        <v>6.8</v>
      </c>
      <c r="AA2707">
        <v>0</v>
      </c>
      <c r="AB2707">
        <v>0</v>
      </c>
      <c r="AC2707">
        <v>0</v>
      </c>
      <c r="AD2707">
        <v>0</v>
      </c>
      <c r="AE2707" t="s">
        <v>8193</v>
      </c>
      <c r="AF2707" t="s">
        <v>8194</v>
      </c>
      <c r="AG2707">
        <v>0.8</v>
      </c>
      <c r="AH2707" t="s">
        <v>36</v>
      </c>
      <c r="AI2707" t="s">
        <v>37</v>
      </c>
      <c r="AJ2707" t="s">
        <v>38</v>
      </c>
    </row>
    <row r="2708" spans="1:36" x14ac:dyDescent="0.25">
      <c r="A2708" t="s">
        <v>32</v>
      </c>
      <c r="B2708" t="s">
        <v>8195</v>
      </c>
      <c r="C2708">
        <f>YEAR(B2708)</f>
        <v>2007</v>
      </c>
      <c r="D2708">
        <v>77.099999999999994</v>
      </c>
      <c r="E2708">
        <v>69.900000000000006</v>
      </c>
      <c r="F2708">
        <v>72.7</v>
      </c>
      <c r="H2708" s="2">
        <f>IF(F2708-78.82&lt;=0,0,IF(F2708-78.82&lt;=1,1,2))</f>
        <v>0</v>
      </c>
      <c r="I2708">
        <v>77.099999999999994</v>
      </c>
      <c r="J2708">
        <v>69.900000000000006</v>
      </c>
      <c r="K2708">
        <v>72.7</v>
      </c>
      <c r="L2708">
        <v>62.9</v>
      </c>
      <c r="M2708">
        <v>71.7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23</v>
      </c>
      <c r="W2708">
        <v>303.89999999999998</v>
      </c>
      <c r="X2708">
        <v>1009.8</v>
      </c>
      <c r="Y2708">
        <v>32.1</v>
      </c>
      <c r="Z2708">
        <v>6.7</v>
      </c>
      <c r="AA2708">
        <v>0</v>
      </c>
      <c r="AB2708">
        <v>0</v>
      </c>
      <c r="AC2708">
        <v>0</v>
      </c>
      <c r="AD2708">
        <v>0</v>
      </c>
      <c r="AE2708" t="s">
        <v>8196</v>
      </c>
      <c r="AF2708" t="s">
        <v>8197</v>
      </c>
      <c r="AG2708">
        <v>0.83</v>
      </c>
      <c r="AH2708" t="s">
        <v>36</v>
      </c>
      <c r="AI2708" t="s">
        <v>37</v>
      </c>
      <c r="AJ2708" t="s">
        <v>38</v>
      </c>
    </row>
    <row r="2709" spans="1:36" x14ac:dyDescent="0.25">
      <c r="A2709" t="s">
        <v>32</v>
      </c>
      <c r="B2709" t="s">
        <v>8198</v>
      </c>
      <c r="C2709">
        <f>YEAR(B2709)</f>
        <v>2007</v>
      </c>
      <c r="D2709">
        <v>80.7</v>
      </c>
      <c r="E2709">
        <v>62.7</v>
      </c>
      <c r="F2709">
        <v>73.2</v>
      </c>
      <c r="H2709" s="2">
        <f>IF(F2709-78.82&lt;=0,0,IF(F2709-78.82&lt;=1,1,2))</f>
        <v>0</v>
      </c>
      <c r="I2709">
        <v>81.5</v>
      </c>
      <c r="J2709">
        <v>62.7</v>
      </c>
      <c r="K2709">
        <v>73.2</v>
      </c>
      <c r="L2709">
        <v>58.9</v>
      </c>
      <c r="M2709">
        <v>61.8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11.4</v>
      </c>
      <c r="W2709">
        <v>314</v>
      </c>
      <c r="X2709">
        <v>1011.7</v>
      </c>
      <c r="Y2709">
        <v>30</v>
      </c>
      <c r="Z2709">
        <v>6.4</v>
      </c>
      <c r="AA2709">
        <v>0</v>
      </c>
      <c r="AB2709">
        <v>0</v>
      </c>
      <c r="AC2709">
        <v>0</v>
      </c>
      <c r="AD2709">
        <v>0</v>
      </c>
      <c r="AE2709" t="s">
        <v>8199</v>
      </c>
      <c r="AF2709" t="s">
        <v>8200</v>
      </c>
      <c r="AG2709">
        <v>0.87</v>
      </c>
      <c r="AH2709" t="s">
        <v>36</v>
      </c>
      <c r="AI2709" t="s">
        <v>37</v>
      </c>
      <c r="AJ2709" t="s">
        <v>38</v>
      </c>
    </row>
    <row r="2710" spans="1:36" x14ac:dyDescent="0.25">
      <c r="A2710" t="s">
        <v>32</v>
      </c>
      <c r="B2710" t="s">
        <v>8201</v>
      </c>
      <c r="C2710">
        <f>YEAR(B2710)</f>
        <v>2007</v>
      </c>
      <c r="D2710">
        <v>77.099999999999994</v>
      </c>
      <c r="E2710">
        <v>62.7</v>
      </c>
      <c r="F2710">
        <v>70.8</v>
      </c>
      <c r="H2710" s="2">
        <f>IF(F2710-78.82&lt;=0,0,IF(F2710-78.82&lt;=1,1,2))</f>
        <v>0</v>
      </c>
      <c r="I2710">
        <v>77.099999999999994</v>
      </c>
      <c r="J2710">
        <v>62.7</v>
      </c>
      <c r="K2710">
        <v>70.8</v>
      </c>
      <c r="L2710">
        <v>61.4</v>
      </c>
      <c r="M2710">
        <v>72.599999999999994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12.8</v>
      </c>
      <c r="W2710">
        <v>152.69999999999999</v>
      </c>
      <c r="X2710">
        <v>1010.3</v>
      </c>
      <c r="Y2710">
        <v>38</v>
      </c>
      <c r="Z2710">
        <v>6.5</v>
      </c>
      <c r="AA2710">
        <v>0</v>
      </c>
      <c r="AB2710">
        <v>0</v>
      </c>
      <c r="AC2710">
        <v>0</v>
      </c>
      <c r="AD2710">
        <v>0</v>
      </c>
      <c r="AE2710" t="s">
        <v>8202</v>
      </c>
      <c r="AF2710" t="s">
        <v>8203</v>
      </c>
      <c r="AG2710">
        <v>0.9</v>
      </c>
      <c r="AH2710" t="s">
        <v>36</v>
      </c>
      <c r="AI2710" t="s">
        <v>37</v>
      </c>
      <c r="AJ2710" t="s">
        <v>38</v>
      </c>
    </row>
    <row r="2711" spans="1:36" x14ac:dyDescent="0.25">
      <c r="A2711" t="s">
        <v>32</v>
      </c>
      <c r="B2711" t="s">
        <v>8204</v>
      </c>
      <c r="C2711">
        <f>YEAR(B2711)</f>
        <v>2007</v>
      </c>
      <c r="D2711">
        <v>78.900000000000006</v>
      </c>
      <c r="E2711">
        <v>62.7</v>
      </c>
      <c r="F2711">
        <v>71.7</v>
      </c>
      <c r="H2711" s="2">
        <f>IF(F2711-78.82&lt;=0,0,IF(F2711-78.82&lt;=1,1,2))</f>
        <v>0</v>
      </c>
      <c r="I2711">
        <v>78.900000000000006</v>
      </c>
      <c r="J2711">
        <v>62.7</v>
      </c>
      <c r="K2711">
        <v>71.7</v>
      </c>
      <c r="L2711">
        <v>65</v>
      </c>
      <c r="M2711">
        <v>80.2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9.1999999999999993</v>
      </c>
      <c r="W2711">
        <v>85.9</v>
      </c>
      <c r="X2711">
        <v>1009.7</v>
      </c>
      <c r="Y2711">
        <v>34.4</v>
      </c>
      <c r="Z2711">
        <v>6.7</v>
      </c>
      <c r="AA2711">
        <v>0</v>
      </c>
      <c r="AB2711">
        <v>0</v>
      </c>
      <c r="AC2711">
        <v>0</v>
      </c>
      <c r="AD2711">
        <v>0</v>
      </c>
      <c r="AE2711" t="s">
        <v>8205</v>
      </c>
      <c r="AF2711" t="s">
        <v>8206</v>
      </c>
      <c r="AG2711">
        <v>0.94</v>
      </c>
      <c r="AH2711" t="s">
        <v>36</v>
      </c>
      <c r="AI2711" t="s">
        <v>37</v>
      </c>
      <c r="AJ2711" t="s">
        <v>38</v>
      </c>
    </row>
    <row r="2712" spans="1:36" x14ac:dyDescent="0.25">
      <c r="A2712" t="s">
        <v>32</v>
      </c>
      <c r="B2712" t="s">
        <v>8207</v>
      </c>
      <c r="C2712">
        <f>YEAR(B2712)</f>
        <v>2007</v>
      </c>
      <c r="D2712">
        <v>80.7</v>
      </c>
      <c r="E2712">
        <v>64.5</v>
      </c>
      <c r="F2712">
        <v>72.7</v>
      </c>
      <c r="H2712" s="2">
        <f>IF(F2712-78.82&lt;=0,0,IF(F2712-78.82&lt;=1,1,2))</f>
        <v>0</v>
      </c>
      <c r="I2712">
        <v>84.1</v>
      </c>
      <c r="J2712">
        <v>64.5</v>
      </c>
      <c r="K2712">
        <v>72.8</v>
      </c>
      <c r="L2712">
        <v>65.599999999999994</v>
      </c>
      <c r="M2712">
        <v>79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8.1</v>
      </c>
      <c r="W2712">
        <v>82.1</v>
      </c>
      <c r="X2712">
        <v>1010.4</v>
      </c>
      <c r="Y2712">
        <v>30</v>
      </c>
      <c r="Z2712">
        <v>6.5</v>
      </c>
      <c r="AA2712">
        <v>0</v>
      </c>
      <c r="AB2712">
        <v>0</v>
      </c>
      <c r="AC2712">
        <v>0</v>
      </c>
      <c r="AD2712">
        <v>0</v>
      </c>
      <c r="AE2712" t="s">
        <v>8208</v>
      </c>
      <c r="AF2712" t="s">
        <v>8209</v>
      </c>
      <c r="AG2712">
        <v>0.97</v>
      </c>
      <c r="AH2712" t="s">
        <v>36</v>
      </c>
      <c r="AI2712" t="s">
        <v>37</v>
      </c>
      <c r="AJ2712" t="s">
        <v>38</v>
      </c>
    </row>
    <row r="2713" spans="1:36" x14ac:dyDescent="0.25">
      <c r="A2713" t="s">
        <v>32</v>
      </c>
      <c r="B2713" t="s">
        <v>8210</v>
      </c>
      <c r="C2713">
        <f>YEAR(B2713)</f>
        <v>2007</v>
      </c>
      <c r="D2713">
        <v>77.099999999999994</v>
      </c>
      <c r="E2713">
        <v>66.3</v>
      </c>
      <c r="F2713">
        <v>72.2</v>
      </c>
      <c r="H2713" s="2">
        <f>IF(F2713-78.82&lt;=0,0,IF(F2713-78.82&lt;=1,1,2))</f>
        <v>0</v>
      </c>
      <c r="I2713">
        <v>77.099999999999994</v>
      </c>
      <c r="J2713">
        <v>66.3</v>
      </c>
      <c r="K2713">
        <v>72.2</v>
      </c>
      <c r="L2713">
        <v>67</v>
      </c>
      <c r="M2713">
        <v>83.8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11.4</v>
      </c>
      <c r="W2713">
        <v>329.5</v>
      </c>
      <c r="X2713">
        <v>1010</v>
      </c>
      <c r="Y2713">
        <v>39.6</v>
      </c>
      <c r="Z2713">
        <v>6.7</v>
      </c>
      <c r="AA2713">
        <v>0</v>
      </c>
      <c r="AB2713">
        <v>0</v>
      </c>
      <c r="AC2713">
        <v>0</v>
      </c>
      <c r="AD2713">
        <v>0</v>
      </c>
      <c r="AE2713" t="s">
        <v>8211</v>
      </c>
      <c r="AF2713" t="s">
        <v>8212</v>
      </c>
      <c r="AG2713">
        <v>0</v>
      </c>
      <c r="AH2713" t="s">
        <v>36</v>
      </c>
      <c r="AI2713" t="s">
        <v>702</v>
      </c>
      <c r="AJ2713" t="s">
        <v>38</v>
      </c>
    </row>
    <row r="2714" spans="1:36" x14ac:dyDescent="0.25">
      <c r="A2714" t="s">
        <v>32</v>
      </c>
      <c r="B2714" t="s">
        <v>8213</v>
      </c>
      <c r="C2714">
        <f>YEAR(B2714)</f>
        <v>2007</v>
      </c>
      <c r="D2714">
        <v>82.5</v>
      </c>
      <c r="E2714">
        <v>66.3</v>
      </c>
      <c r="F2714">
        <v>76</v>
      </c>
      <c r="H2714" s="2">
        <f>IF(F2714-78.82&lt;=0,0,IF(F2714-78.82&lt;=1,1,2))</f>
        <v>0</v>
      </c>
      <c r="I2714">
        <v>86.4</v>
      </c>
      <c r="J2714">
        <v>66.3</v>
      </c>
      <c r="K2714">
        <v>77.2</v>
      </c>
      <c r="L2714">
        <v>65.099999999999994</v>
      </c>
      <c r="M2714">
        <v>69.900000000000006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17.2</v>
      </c>
      <c r="W2714">
        <v>292.8</v>
      </c>
      <c r="X2714">
        <v>1009.5</v>
      </c>
      <c r="Y2714">
        <v>30</v>
      </c>
      <c r="Z2714">
        <v>6.3</v>
      </c>
      <c r="AA2714">
        <v>0</v>
      </c>
      <c r="AB2714">
        <v>0</v>
      </c>
      <c r="AC2714">
        <v>0</v>
      </c>
      <c r="AD2714">
        <v>0</v>
      </c>
      <c r="AE2714" t="s">
        <v>8214</v>
      </c>
      <c r="AF2714" t="s">
        <v>8215</v>
      </c>
      <c r="AG2714">
        <v>0.04</v>
      </c>
      <c r="AH2714" t="s">
        <v>36</v>
      </c>
      <c r="AI2714" t="s">
        <v>37</v>
      </c>
      <c r="AJ2714" t="s">
        <v>38</v>
      </c>
    </row>
    <row r="2715" spans="1:36" x14ac:dyDescent="0.25">
      <c r="A2715" t="s">
        <v>32</v>
      </c>
      <c r="B2715" t="s">
        <v>8216</v>
      </c>
      <c r="C2715">
        <f>YEAR(B2715)</f>
        <v>2007</v>
      </c>
      <c r="D2715">
        <v>82.5</v>
      </c>
      <c r="E2715">
        <v>71.7</v>
      </c>
      <c r="F2715">
        <v>77.5</v>
      </c>
      <c r="H2715" s="2">
        <f>IF(F2715-78.82&lt;=0,0,IF(F2715-78.82&lt;=1,1,2))</f>
        <v>0</v>
      </c>
      <c r="I2715">
        <v>84.8</v>
      </c>
      <c r="J2715">
        <v>71.7</v>
      </c>
      <c r="K2715">
        <v>78.099999999999994</v>
      </c>
      <c r="L2715">
        <v>65.2</v>
      </c>
      <c r="M2715">
        <v>66.5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21.9</v>
      </c>
      <c r="W2715">
        <v>315.7</v>
      </c>
      <c r="X2715">
        <v>1009</v>
      </c>
      <c r="Y2715">
        <v>30</v>
      </c>
      <c r="Z2715">
        <v>6.3</v>
      </c>
      <c r="AA2715">
        <v>0</v>
      </c>
      <c r="AB2715">
        <v>0</v>
      </c>
      <c r="AC2715">
        <v>0</v>
      </c>
      <c r="AD2715">
        <v>0</v>
      </c>
      <c r="AE2715" t="s">
        <v>8217</v>
      </c>
      <c r="AF2715" t="s">
        <v>8218</v>
      </c>
      <c r="AG2715">
        <v>7.0000000000000007E-2</v>
      </c>
      <c r="AH2715" t="s">
        <v>36</v>
      </c>
      <c r="AI2715" t="s">
        <v>37</v>
      </c>
      <c r="AJ2715" t="s">
        <v>38</v>
      </c>
    </row>
    <row r="2716" spans="1:36" x14ac:dyDescent="0.25">
      <c r="A2716" t="s">
        <v>32</v>
      </c>
      <c r="B2716" t="s">
        <v>8219</v>
      </c>
      <c r="C2716">
        <f>YEAR(B2716)</f>
        <v>2007</v>
      </c>
      <c r="D2716">
        <v>84.3</v>
      </c>
      <c r="E2716">
        <v>68.099999999999994</v>
      </c>
      <c r="F2716">
        <v>77.400000000000006</v>
      </c>
      <c r="H2716" s="2">
        <f>IF(F2716-78.82&lt;=0,0,IF(F2716-78.82&lt;=1,1,2))</f>
        <v>0</v>
      </c>
      <c r="I2716">
        <v>87.6</v>
      </c>
      <c r="J2716">
        <v>68.099999999999994</v>
      </c>
      <c r="K2716">
        <v>78.7</v>
      </c>
      <c r="L2716">
        <v>65.099999999999994</v>
      </c>
      <c r="M2716">
        <v>66.5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20.8</v>
      </c>
      <c r="W2716">
        <v>304</v>
      </c>
      <c r="X2716">
        <v>1009.5</v>
      </c>
      <c r="Y2716">
        <v>30</v>
      </c>
      <c r="Z2716">
        <v>6.4</v>
      </c>
      <c r="AA2716">
        <v>0</v>
      </c>
      <c r="AB2716">
        <v>0</v>
      </c>
      <c r="AC2716">
        <v>0</v>
      </c>
      <c r="AD2716">
        <v>0</v>
      </c>
      <c r="AE2716" t="s">
        <v>8220</v>
      </c>
      <c r="AF2716" t="s">
        <v>8221</v>
      </c>
      <c r="AG2716">
        <v>0.1</v>
      </c>
      <c r="AH2716" t="s">
        <v>36</v>
      </c>
      <c r="AI2716" t="s">
        <v>37</v>
      </c>
      <c r="AJ2716" t="s">
        <v>38</v>
      </c>
    </row>
    <row r="2717" spans="1:36" x14ac:dyDescent="0.25">
      <c r="A2717" t="s">
        <v>32</v>
      </c>
      <c r="B2717" t="s">
        <v>8222</v>
      </c>
      <c r="C2717">
        <f>YEAR(B2717)</f>
        <v>2007</v>
      </c>
      <c r="D2717">
        <v>86.1</v>
      </c>
      <c r="E2717">
        <v>77.099999999999994</v>
      </c>
      <c r="F2717">
        <v>81.5</v>
      </c>
      <c r="H2717" s="2">
        <f>IF(F2717-78.82&lt;=0,0,IF(F2717-78.82&lt;=1,1,2))</f>
        <v>2</v>
      </c>
      <c r="I2717">
        <v>88.5</v>
      </c>
      <c r="J2717">
        <v>77.099999999999994</v>
      </c>
      <c r="K2717">
        <v>83.2</v>
      </c>
      <c r="L2717">
        <v>66.400000000000006</v>
      </c>
      <c r="M2717">
        <v>60.4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19.5</v>
      </c>
      <c r="W2717">
        <v>311</v>
      </c>
      <c r="X2717">
        <v>1010.7</v>
      </c>
      <c r="Y2717">
        <v>0</v>
      </c>
      <c r="Z2717">
        <v>6.2</v>
      </c>
      <c r="AA2717">
        <v>0</v>
      </c>
      <c r="AB2717">
        <v>0</v>
      </c>
      <c r="AC2717">
        <v>0</v>
      </c>
      <c r="AD2717">
        <v>0</v>
      </c>
      <c r="AE2717" t="s">
        <v>8223</v>
      </c>
      <c r="AF2717" t="s">
        <v>8224</v>
      </c>
      <c r="AG2717">
        <v>0.14000000000000001</v>
      </c>
      <c r="AH2717" t="s">
        <v>330</v>
      </c>
      <c r="AI2717" t="s">
        <v>37</v>
      </c>
      <c r="AJ2717" t="s">
        <v>331</v>
      </c>
    </row>
    <row r="2718" spans="1:36" x14ac:dyDescent="0.25">
      <c r="A2718" t="s">
        <v>32</v>
      </c>
      <c r="B2718" t="s">
        <v>8225</v>
      </c>
      <c r="C2718">
        <f>YEAR(B2718)</f>
        <v>2007</v>
      </c>
      <c r="D2718">
        <v>86.1</v>
      </c>
      <c r="E2718">
        <v>77.099999999999994</v>
      </c>
      <c r="F2718">
        <v>82.2</v>
      </c>
      <c r="H2718" s="2">
        <f>IF(F2718-78.82&lt;=0,0,IF(F2718-78.82&lt;=1,1,2))</f>
        <v>2</v>
      </c>
      <c r="I2718">
        <v>89.6</v>
      </c>
      <c r="J2718">
        <v>77.099999999999994</v>
      </c>
      <c r="K2718">
        <v>83.3</v>
      </c>
      <c r="L2718">
        <v>65.3</v>
      </c>
      <c r="M2718">
        <v>57.3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18.3</v>
      </c>
      <c r="W2718">
        <v>312.10000000000002</v>
      </c>
      <c r="X2718">
        <v>1011.1</v>
      </c>
      <c r="Y2718">
        <v>0</v>
      </c>
      <c r="Z2718">
        <v>6.2</v>
      </c>
      <c r="AA2718">
        <v>0</v>
      </c>
      <c r="AB2718">
        <v>0</v>
      </c>
      <c r="AC2718">
        <v>0</v>
      </c>
      <c r="AD2718">
        <v>0</v>
      </c>
      <c r="AE2718" t="s">
        <v>8226</v>
      </c>
      <c r="AF2718" t="s">
        <v>8227</v>
      </c>
      <c r="AG2718">
        <v>0.17</v>
      </c>
      <c r="AH2718" t="s">
        <v>330</v>
      </c>
      <c r="AI2718" t="s">
        <v>37</v>
      </c>
      <c r="AJ2718" t="s">
        <v>331</v>
      </c>
    </row>
    <row r="2719" spans="1:36" x14ac:dyDescent="0.25">
      <c r="A2719" t="s">
        <v>32</v>
      </c>
      <c r="B2719" t="s">
        <v>8228</v>
      </c>
      <c r="C2719">
        <f>YEAR(B2719)</f>
        <v>2007</v>
      </c>
      <c r="D2719">
        <v>84.3</v>
      </c>
      <c r="E2719">
        <v>77.099999999999994</v>
      </c>
      <c r="F2719">
        <v>81.400000000000006</v>
      </c>
      <c r="H2719" s="2">
        <f>IF(F2719-78.82&lt;=0,0,IF(F2719-78.82&lt;=1,1,2))</f>
        <v>2</v>
      </c>
      <c r="I2719">
        <v>87.6</v>
      </c>
      <c r="J2719">
        <v>77.099999999999994</v>
      </c>
      <c r="K2719">
        <v>83.1</v>
      </c>
      <c r="L2719">
        <v>66.900000000000006</v>
      </c>
      <c r="M2719">
        <v>61.8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16.100000000000001</v>
      </c>
      <c r="W2719">
        <v>310.2</v>
      </c>
      <c r="X2719">
        <v>1011.2</v>
      </c>
      <c r="Y2719">
        <v>0</v>
      </c>
      <c r="Z2719">
        <v>6.2</v>
      </c>
      <c r="AA2719">
        <v>0</v>
      </c>
      <c r="AB2719">
        <v>0</v>
      </c>
      <c r="AC2719">
        <v>0</v>
      </c>
      <c r="AD2719">
        <v>0</v>
      </c>
      <c r="AE2719" t="s">
        <v>8229</v>
      </c>
      <c r="AF2719" t="s">
        <v>8230</v>
      </c>
      <c r="AG2719">
        <v>0.2</v>
      </c>
      <c r="AH2719" t="s">
        <v>330</v>
      </c>
      <c r="AI2719" t="s">
        <v>37</v>
      </c>
      <c r="AJ2719" t="s">
        <v>331</v>
      </c>
    </row>
    <row r="2720" spans="1:36" x14ac:dyDescent="0.25">
      <c r="A2720" t="s">
        <v>32</v>
      </c>
      <c r="B2720" t="s">
        <v>8231</v>
      </c>
      <c r="C2720">
        <f>YEAR(B2720)</f>
        <v>2007</v>
      </c>
      <c r="D2720">
        <v>87.9</v>
      </c>
      <c r="E2720">
        <v>77.099999999999994</v>
      </c>
      <c r="F2720">
        <v>81.5</v>
      </c>
      <c r="H2720" s="2">
        <f>IF(F2720-78.82&lt;=0,0,IF(F2720-78.82&lt;=1,1,2))</f>
        <v>2</v>
      </c>
      <c r="I2720">
        <v>90.8</v>
      </c>
      <c r="J2720">
        <v>77.099999999999994</v>
      </c>
      <c r="K2720">
        <v>83.9</v>
      </c>
      <c r="L2720">
        <v>68</v>
      </c>
      <c r="M2720">
        <v>64.2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17.2</v>
      </c>
      <c r="W2720">
        <v>323.10000000000002</v>
      </c>
      <c r="X2720">
        <v>1011.7</v>
      </c>
      <c r="Y2720">
        <v>0</v>
      </c>
      <c r="Z2720">
        <v>6.2</v>
      </c>
      <c r="AA2720">
        <v>0</v>
      </c>
      <c r="AB2720">
        <v>0</v>
      </c>
      <c r="AC2720">
        <v>0</v>
      </c>
      <c r="AD2720">
        <v>0</v>
      </c>
      <c r="AE2720" t="s">
        <v>8232</v>
      </c>
      <c r="AF2720" t="s">
        <v>8233</v>
      </c>
      <c r="AG2720">
        <v>0.25</v>
      </c>
      <c r="AH2720" t="s">
        <v>330</v>
      </c>
      <c r="AI2720" t="s">
        <v>37</v>
      </c>
      <c r="AJ2720" t="s">
        <v>331</v>
      </c>
    </row>
    <row r="2721" spans="1:36" x14ac:dyDescent="0.25">
      <c r="A2721" t="s">
        <v>32</v>
      </c>
      <c r="B2721" t="s">
        <v>8234</v>
      </c>
      <c r="C2721">
        <f>YEAR(B2721)</f>
        <v>2007</v>
      </c>
      <c r="D2721">
        <v>89.7</v>
      </c>
      <c r="E2721">
        <v>73.5</v>
      </c>
      <c r="F2721">
        <v>82.2</v>
      </c>
      <c r="H2721" s="2">
        <f>IF(F2721-78.82&lt;=0,0,IF(F2721-78.82&lt;=1,1,2))</f>
        <v>2</v>
      </c>
      <c r="I2721">
        <v>96.1</v>
      </c>
      <c r="J2721">
        <v>73.5</v>
      </c>
      <c r="K2721">
        <v>84.7</v>
      </c>
      <c r="L2721">
        <v>65.7</v>
      </c>
      <c r="M2721">
        <v>57.8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10.3</v>
      </c>
      <c r="W2721">
        <v>219.8</v>
      </c>
      <c r="X2721">
        <v>1012.6</v>
      </c>
      <c r="Y2721">
        <v>0</v>
      </c>
      <c r="Z2721">
        <v>6.2</v>
      </c>
      <c r="AA2721">
        <v>0</v>
      </c>
      <c r="AB2721">
        <v>0</v>
      </c>
      <c r="AC2721">
        <v>0</v>
      </c>
      <c r="AD2721">
        <v>0</v>
      </c>
      <c r="AE2721" t="s">
        <v>8235</v>
      </c>
      <c r="AF2721" t="s">
        <v>8236</v>
      </c>
      <c r="AG2721">
        <v>0.27</v>
      </c>
      <c r="AH2721" t="s">
        <v>330</v>
      </c>
      <c r="AI2721" t="s">
        <v>37</v>
      </c>
      <c r="AJ2721" t="s">
        <v>331</v>
      </c>
    </row>
    <row r="2722" spans="1:36" x14ac:dyDescent="0.25">
      <c r="A2722" t="s">
        <v>32</v>
      </c>
      <c r="B2722" t="s">
        <v>8237</v>
      </c>
      <c r="C2722">
        <f>YEAR(B2722)</f>
        <v>2007</v>
      </c>
      <c r="D2722">
        <v>98.7</v>
      </c>
      <c r="E2722">
        <v>77.099999999999994</v>
      </c>
      <c r="F2722">
        <v>87.2</v>
      </c>
      <c r="H2722" s="2">
        <f>IF(F2722-78.82&lt;=0,0,IF(F2722-78.82&lt;=1,1,2))</f>
        <v>2</v>
      </c>
      <c r="I2722">
        <v>110</v>
      </c>
      <c r="J2722">
        <v>77.099999999999994</v>
      </c>
      <c r="K2722">
        <v>92.6</v>
      </c>
      <c r="L2722">
        <v>67.099999999999994</v>
      </c>
      <c r="M2722">
        <v>51.9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12.8</v>
      </c>
      <c r="W2722">
        <v>176.5</v>
      </c>
      <c r="X2722">
        <v>1012.5</v>
      </c>
      <c r="Y2722">
        <v>0</v>
      </c>
      <c r="Z2722">
        <v>6.2</v>
      </c>
      <c r="AA2722">
        <v>0</v>
      </c>
      <c r="AB2722">
        <v>0</v>
      </c>
      <c r="AC2722">
        <v>0</v>
      </c>
      <c r="AD2722">
        <v>0</v>
      </c>
      <c r="AE2722" t="s">
        <v>8238</v>
      </c>
      <c r="AF2722" t="s">
        <v>8239</v>
      </c>
      <c r="AG2722">
        <v>0.3</v>
      </c>
      <c r="AH2722" t="s">
        <v>330</v>
      </c>
      <c r="AI2722" t="s">
        <v>37</v>
      </c>
      <c r="AJ2722" t="s">
        <v>331</v>
      </c>
    </row>
    <row r="2723" spans="1:36" x14ac:dyDescent="0.25">
      <c r="A2723" t="s">
        <v>32</v>
      </c>
      <c r="B2723" t="s">
        <v>8240</v>
      </c>
      <c r="C2723">
        <f>YEAR(B2723)</f>
        <v>2007</v>
      </c>
      <c r="D2723">
        <v>93.3</v>
      </c>
      <c r="E2723">
        <v>75.3</v>
      </c>
      <c r="F2723">
        <v>85.6</v>
      </c>
      <c r="H2723" s="2">
        <f>IF(F2723-78.82&lt;=0,0,IF(F2723-78.82&lt;=1,1,2))</f>
        <v>2</v>
      </c>
      <c r="I2723">
        <v>105.3</v>
      </c>
      <c r="J2723">
        <v>75.3</v>
      </c>
      <c r="K2723">
        <v>90.4</v>
      </c>
      <c r="L2723">
        <v>68.3</v>
      </c>
      <c r="M2723">
        <v>56.8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10.3</v>
      </c>
      <c r="W2723">
        <v>306.89999999999998</v>
      </c>
      <c r="X2723">
        <v>1012.3</v>
      </c>
      <c r="Y2723">
        <v>0</v>
      </c>
      <c r="Z2723">
        <v>6.2</v>
      </c>
      <c r="AA2723">
        <v>0</v>
      </c>
      <c r="AB2723">
        <v>0</v>
      </c>
      <c r="AC2723">
        <v>0</v>
      </c>
      <c r="AD2723">
        <v>0</v>
      </c>
      <c r="AE2723" t="s">
        <v>8241</v>
      </c>
      <c r="AF2723" t="s">
        <v>8242</v>
      </c>
      <c r="AG2723">
        <v>0.33</v>
      </c>
      <c r="AH2723" t="s">
        <v>330</v>
      </c>
      <c r="AI2723" t="s">
        <v>37</v>
      </c>
      <c r="AJ2723" t="s">
        <v>331</v>
      </c>
    </row>
    <row r="2724" spans="1:36" x14ac:dyDescent="0.25">
      <c r="A2724" t="s">
        <v>32</v>
      </c>
      <c r="B2724" t="s">
        <v>8243</v>
      </c>
      <c r="C2724">
        <f>YEAR(B2724)</f>
        <v>2007</v>
      </c>
      <c r="D2724">
        <v>98.7</v>
      </c>
      <c r="E2724">
        <v>78.900000000000006</v>
      </c>
      <c r="F2724">
        <v>89.2</v>
      </c>
      <c r="H2724" s="2">
        <f>IF(F2724-78.82&lt;=0,0,IF(F2724-78.82&lt;=1,1,2))</f>
        <v>2</v>
      </c>
      <c r="I2724">
        <v>110</v>
      </c>
      <c r="J2724">
        <v>78.900000000000006</v>
      </c>
      <c r="K2724">
        <v>93</v>
      </c>
      <c r="L2724">
        <v>65.3</v>
      </c>
      <c r="M2724">
        <v>45.5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11.4</v>
      </c>
      <c r="W2724">
        <v>205.6</v>
      </c>
      <c r="X2724">
        <v>1007.8</v>
      </c>
      <c r="Y2724">
        <v>0</v>
      </c>
      <c r="Z2724">
        <v>6.2</v>
      </c>
      <c r="AA2724">
        <v>0</v>
      </c>
      <c r="AB2724">
        <v>0</v>
      </c>
      <c r="AC2724">
        <v>0</v>
      </c>
      <c r="AD2724">
        <v>0</v>
      </c>
      <c r="AE2724" t="s">
        <v>8244</v>
      </c>
      <c r="AF2724" t="s">
        <v>8245</v>
      </c>
      <c r="AG2724">
        <v>0.36</v>
      </c>
      <c r="AH2724" t="s">
        <v>330</v>
      </c>
      <c r="AI2724" t="s">
        <v>37</v>
      </c>
      <c r="AJ2724" t="s">
        <v>331</v>
      </c>
    </row>
    <row r="2725" spans="1:36" x14ac:dyDescent="0.25">
      <c r="A2725" t="s">
        <v>32</v>
      </c>
      <c r="B2725" t="s">
        <v>8246</v>
      </c>
      <c r="C2725">
        <f>YEAR(B2725)</f>
        <v>2007</v>
      </c>
      <c r="D2725">
        <v>100.5</v>
      </c>
      <c r="E2725">
        <v>84.3</v>
      </c>
      <c r="F2725">
        <v>92</v>
      </c>
      <c r="H2725" s="2">
        <f>IF(F2725-78.82&lt;=0,0,IF(F2725-78.82&lt;=1,1,2))</f>
        <v>2</v>
      </c>
      <c r="I2725">
        <v>102.7</v>
      </c>
      <c r="J2725">
        <v>83.2</v>
      </c>
      <c r="K2725">
        <v>94.3</v>
      </c>
      <c r="L2725">
        <v>63.8</v>
      </c>
      <c r="M2725">
        <v>39.6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17.2</v>
      </c>
      <c r="W2725">
        <v>295</v>
      </c>
      <c r="X2725">
        <v>1005.8</v>
      </c>
      <c r="Y2725">
        <v>0</v>
      </c>
      <c r="Z2725">
        <v>6.2</v>
      </c>
      <c r="AA2725">
        <v>0</v>
      </c>
      <c r="AB2725">
        <v>0</v>
      </c>
      <c r="AC2725">
        <v>0</v>
      </c>
      <c r="AD2725">
        <v>0</v>
      </c>
      <c r="AE2725" t="s">
        <v>8247</v>
      </c>
      <c r="AF2725" t="s">
        <v>8248</v>
      </c>
      <c r="AG2725">
        <v>0.4</v>
      </c>
      <c r="AH2725" t="s">
        <v>330</v>
      </c>
      <c r="AI2725" t="s">
        <v>37</v>
      </c>
      <c r="AJ2725" t="s">
        <v>331</v>
      </c>
    </row>
    <row r="2726" spans="1:36" x14ac:dyDescent="0.25">
      <c r="A2726" t="s">
        <v>32</v>
      </c>
      <c r="B2726" t="s">
        <v>8249</v>
      </c>
      <c r="C2726">
        <f>YEAR(B2726)</f>
        <v>2007</v>
      </c>
      <c r="D2726">
        <v>100.5</v>
      </c>
      <c r="E2726">
        <v>82.5</v>
      </c>
      <c r="F2726">
        <v>88.4</v>
      </c>
      <c r="H2726" s="2">
        <f>IF(F2726-78.82&lt;=0,0,IF(F2726-78.82&lt;=1,1,2))</f>
        <v>2</v>
      </c>
      <c r="I2726">
        <v>106.1</v>
      </c>
      <c r="J2726">
        <v>80.7</v>
      </c>
      <c r="K2726">
        <v>92.3</v>
      </c>
      <c r="L2726">
        <v>63.6</v>
      </c>
      <c r="M2726">
        <v>45.7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15</v>
      </c>
      <c r="W2726">
        <v>158.19999999999999</v>
      </c>
      <c r="X2726">
        <v>1006.9</v>
      </c>
      <c r="Y2726">
        <v>0</v>
      </c>
      <c r="Z2726">
        <v>6.2</v>
      </c>
      <c r="AA2726">
        <v>0</v>
      </c>
      <c r="AB2726">
        <v>0</v>
      </c>
      <c r="AC2726">
        <v>0</v>
      </c>
      <c r="AD2726">
        <v>0</v>
      </c>
      <c r="AE2726" t="s">
        <v>8250</v>
      </c>
      <c r="AF2726" t="s">
        <v>8251</v>
      </c>
      <c r="AG2726">
        <v>0.43</v>
      </c>
      <c r="AH2726" t="s">
        <v>330</v>
      </c>
      <c r="AI2726" t="s">
        <v>37</v>
      </c>
      <c r="AJ2726" t="s">
        <v>331</v>
      </c>
    </row>
    <row r="2727" spans="1:36" x14ac:dyDescent="0.25">
      <c r="A2727" t="s">
        <v>32</v>
      </c>
      <c r="B2727" t="s">
        <v>8252</v>
      </c>
      <c r="C2727">
        <f>YEAR(B2727)</f>
        <v>2007</v>
      </c>
      <c r="D2727">
        <v>89.7</v>
      </c>
      <c r="E2727">
        <v>75.3</v>
      </c>
      <c r="F2727">
        <v>83.4</v>
      </c>
      <c r="H2727" s="2">
        <f>IF(F2727-78.82&lt;=0,0,IF(F2727-78.82&lt;=1,1,2))</f>
        <v>2</v>
      </c>
      <c r="I2727">
        <v>95.4</v>
      </c>
      <c r="J2727">
        <v>75.3</v>
      </c>
      <c r="K2727">
        <v>86.8</v>
      </c>
      <c r="L2727">
        <v>69.400000000000006</v>
      </c>
      <c r="M2727">
        <v>64.3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19.5</v>
      </c>
      <c r="W2727">
        <v>308.8</v>
      </c>
      <c r="X2727">
        <v>1008.8</v>
      </c>
      <c r="Y2727">
        <v>0</v>
      </c>
      <c r="Z2727">
        <v>6.2</v>
      </c>
      <c r="AA2727">
        <v>0</v>
      </c>
      <c r="AB2727">
        <v>0</v>
      </c>
      <c r="AC2727">
        <v>0</v>
      </c>
      <c r="AD2727">
        <v>0</v>
      </c>
      <c r="AE2727" t="s">
        <v>8253</v>
      </c>
      <c r="AF2727" t="s">
        <v>8254</v>
      </c>
      <c r="AG2727">
        <v>0.46</v>
      </c>
      <c r="AH2727" t="s">
        <v>330</v>
      </c>
      <c r="AI2727" t="s">
        <v>37</v>
      </c>
      <c r="AJ2727" t="s">
        <v>331</v>
      </c>
    </row>
    <row r="2728" spans="1:36" x14ac:dyDescent="0.25">
      <c r="A2728" t="s">
        <v>32</v>
      </c>
      <c r="B2728" t="s">
        <v>8255</v>
      </c>
      <c r="C2728">
        <f>YEAR(B2728)</f>
        <v>2007</v>
      </c>
      <c r="D2728">
        <v>84.3</v>
      </c>
      <c r="E2728">
        <v>71.7</v>
      </c>
      <c r="F2728">
        <v>78.8</v>
      </c>
      <c r="H2728" s="2">
        <f>IF(F2728-78.82&lt;=0,0,IF(F2728-78.82&lt;=1,1,2))</f>
        <v>0</v>
      </c>
      <c r="I2728">
        <v>91.1</v>
      </c>
      <c r="J2728">
        <v>71.7</v>
      </c>
      <c r="K2728">
        <v>80.900000000000006</v>
      </c>
      <c r="L2728">
        <v>69.099999999999994</v>
      </c>
      <c r="M2728">
        <v>72.599999999999994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18.3</v>
      </c>
      <c r="W2728">
        <v>310.89999999999998</v>
      </c>
      <c r="X2728">
        <v>1010.7</v>
      </c>
      <c r="Y2728">
        <v>30</v>
      </c>
      <c r="Z2728">
        <v>6.6</v>
      </c>
      <c r="AA2728">
        <v>0</v>
      </c>
      <c r="AB2728">
        <v>0</v>
      </c>
      <c r="AC2728">
        <v>0</v>
      </c>
      <c r="AD2728">
        <v>0</v>
      </c>
      <c r="AE2728" t="s">
        <v>8256</v>
      </c>
      <c r="AF2728" t="s">
        <v>8257</v>
      </c>
      <c r="AG2728">
        <v>0.5</v>
      </c>
      <c r="AH2728" t="s">
        <v>36</v>
      </c>
      <c r="AI2728" t="s">
        <v>37</v>
      </c>
      <c r="AJ2728" t="s">
        <v>38</v>
      </c>
    </row>
    <row r="2729" spans="1:36" x14ac:dyDescent="0.25">
      <c r="A2729" t="s">
        <v>32</v>
      </c>
      <c r="B2729" t="s">
        <v>8258</v>
      </c>
      <c r="C2729">
        <f>YEAR(B2729)</f>
        <v>2007</v>
      </c>
      <c r="D2729">
        <v>82.5</v>
      </c>
      <c r="E2729">
        <v>77.099999999999994</v>
      </c>
      <c r="F2729">
        <v>79.8</v>
      </c>
      <c r="H2729" s="2">
        <f>IF(F2729-78.82&lt;=0,0,IF(F2729-78.82&lt;=1,1,2))</f>
        <v>1</v>
      </c>
      <c r="I2729">
        <v>84.1</v>
      </c>
      <c r="J2729">
        <v>77.099999999999994</v>
      </c>
      <c r="K2729">
        <v>80.2</v>
      </c>
      <c r="L2729">
        <v>63.7</v>
      </c>
      <c r="M2729">
        <v>58.5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25.3</v>
      </c>
      <c r="W2729">
        <v>315.8</v>
      </c>
      <c r="X2729">
        <v>1011</v>
      </c>
      <c r="Y2729">
        <v>30</v>
      </c>
      <c r="Z2729">
        <v>6.8</v>
      </c>
      <c r="AA2729">
        <v>0</v>
      </c>
      <c r="AB2729">
        <v>0</v>
      </c>
      <c r="AC2729">
        <v>0</v>
      </c>
      <c r="AD2729">
        <v>0</v>
      </c>
      <c r="AE2729" t="s">
        <v>8259</v>
      </c>
      <c r="AF2729" t="s">
        <v>8260</v>
      </c>
      <c r="AG2729">
        <v>0.53</v>
      </c>
      <c r="AH2729" t="s">
        <v>36</v>
      </c>
      <c r="AI2729" t="s">
        <v>37</v>
      </c>
      <c r="AJ2729" t="s">
        <v>38</v>
      </c>
    </row>
    <row r="2730" spans="1:36" x14ac:dyDescent="0.25">
      <c r="A2730" t="s">
        <v>32</v>
      </c>
      <c r="B2730" t="s">
        <v>8261</v>
      </c>
      <c r="C2730">
        <f>YEAR(B2730)</f>
        <v>2007</v>
      </c>
      <c r="D2730">
        <v>82.5</v>
      </c>
      <c r="E2730">
        <v>75.3</v>
      </c>
      <c r="F2730">
        <v>78.8</v>
      </c>
      <c r="H2730" s="2">
        <f>IF(F2730-78.82&lt;=0,0,IF(F2730-78.82&lt;=1,1,2))</f>
        <v>0</v>
      </c>
      <c r="I2730">
        <v>84.1</v>
      </c>
      <c r="J2730">
        <v>75.3</v>
      </c>
      <c r="K2730">
        <v>79.599999999999994</v>
      </c>
      <c r="L2730">
        <v>64.2</v>
      </c>
      <c r="M2730">
        <v>61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21.9</v>
      </c>
      <c r="W2730">
        <v>315.39999999999998</v>
      </c>
      <c r="X2730">
        <v>1011.1</v>
      </c>
      <c r="Y2730">
        <v>30</v>
      </c>
      <c r="Z2730">
        <v>6.6</v>
      </c>
      <c r="AA2730">
        <v>0</v>
      </c>
      <c r="AB2730">
        <v>0</v>
      </c>
      <c r="AC2730">
        <v>0</v>
      </c>
      <c r="AD2730">
        <v>0</v>
      </c>
      <c r="AE2730" t="s">
        <v>8262</v>
      </c>
      <c r="AF2730" t="s">
        <v>8263</v>
      </c>
      <c r="AG2730">
        <v>0.56000000000000005</v>
      </c>
      <c r="AH2730" t="s">
        <v>36</v>
      </c>
      <c r="AI2730" t="s">
        <v>37</v>
      </c>
      <c r="AJ2730" t="s">
        <v>38</v>
      </c>
    </row>
    <row r="2731" spans="1:36" x14ac:dyDescent="0.25">
      <c r="A2731" t="s">
        <v>32</v>
      </c>
      <c r="B2731" t="s">
        <v>8264</v>
      </c>
      <c r="C2731">
        <f>YEAR(B2731)</f>
        <v>2007</v>
      </c>
      <c r="D2731">
        <v>86.1</v>
      </c>
      <c r="E2731">
        <v>66.3</v>
      </c>
      <c r="F2731">
        <v>77.8</v>
      </c>
      <c r="H2731" s="2">
        <f>IF(F2731-78.82&lt;=0,0,IF(F2731-78.82&lt;=1,1,2))</f>
        <v>0</v>
      </c>
      <c r="I2731">
        <v>85.6</v>
      </c>
      <c r="J2731">
        <v>66.3</v>
      </c>
      <c r="K2731">
        <v>78</v>
      </c>
      <c r="L2731">
        <v>62</v>
      </c>
      <c r="M2731">
        <v>59.5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18.3</v>
      </c>
      <c r="W2731">
        <v>303.8</v>
      </c>
      <c r="X2731">
        <v>1010.4</v>
      </c>
      <c r="Y2731">
        <v>0</v>
      </c>
      <c r="Z2731">
        <v>6.2</v>
      </c>
      <c r="AA2731">
        <v>0</v>
      </c>
      <c r="AB2731">
        <v>0</v>
      </c>
      <c r="AC2731">
        <v>0</v>
      </c>
      <c r="AD2731">
        <v>0</v>
      </c>
      <c r="AE2731" t="s">
        <v>8265</v>
      </c>
      <c r="AF2731" t="s">
        <v>8266</v>
      </c>
      <c r="AG2731">
        <v>0.6</v>
      </c>
      <c r="AH2731" t="s">
        <v>330</v>
      </c>
      <c r="AI2731" t="s">
        <v>37</v>
      </c>
      <c r="AJ2731" t="s">
        <v>331</v>
      </c>
    </row>
    <row r="2732" spans="1:36" x14ac:dyDescent="0.25">
      <c r="A2732" t="s">
        <v>32</v>
      </c>
      <c r="B2732" t="s">
        <v>8267</v>
      </c>
      <c r="C2732">
        <f>YEAR(B2732)</f>
        <v>2007</v>
      </c>
      <c r="D2732">
        <v>84.3</v>
      </c>
      <c r="E2732">
        <v>69.900000000000006</v>
      </c>
      <c r="F2732">
        <v>77.8</v>
      </c>
      <c r="H2732" s="2">
        <f>IF(F2732-78.82&lt;=0,0,IF(F2732-78.82&lt;=1,1,2))</f>
        <v>0</v>
      </c>
      <c r="I2732">
        <v>89.8</v>
      </c>
      <c r="J2732">
        <v>69.900000000000006</v>
      </c>
      <c r="K2732">
        <v>79.900000000000006</v>
      </c>
      <c r="L2732">
        <v>67.099999999999994</v>
      </c>
      <c r="M2732">
        <v>70.099999999999994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16.100000000000001</v>
      </c>
      <c r="W2732">
        <v>322.39999999999998</v>
      </c>
      <c r="X2732">
        <v>1008.2</v>
      </c>
      <c r="Y2732">
        <v>30</v>
      </c>
      <c r="Z2732">
        <v>6.4</v>
      </c>
      <c r="AA2732">
        <v>0</v>
      </c>
      <c r="AB2732">
        <v>0</v>
      </c>
      <c r="AC2732">
        <v>0</v>
      </c>
      <c r="AD2732">
        <v>0</v>
      </c>
      <c r="AE2732" t="s">
        <v>8268</v>
      </c>
      <c r="AF2732" t="s">
        <v>8269</v>
      </c>
      <c r="AG2732">
        <v>0.64</v>
      </c>
      <c r="AH2732" t="s">
        <v>36</v>
      </c>
      <c r="AI2732" t="s">
        <v>37</v>
      </c>
      <c r="AJ2732" t="s">
        <v>38</v>
      </c>
    </row>
    <row r="2733" spans="1:36" x14ac:dyDescent="0.25">
      <c r="A2733" t="s">
        <v>32</v>
      </c>
      <c r="B2733" t="s">
        <v>8270</v>
      </c>
      <c r="C2733">
        <f>YEAR(B2733)</f>
        <v>2007</v>
      </c>
      <c r="D2733">
        <v>87.9</v>
      </c>
      <c r="E2733">
        <v>68.099999999999994</v>
      </c>
      <c r="F2733">
        <v>79.2</v>
      </c>
      <c r="H2733" s="2">
        <f>IF(F2733-78.82&lt;=0,0,IF(F2733-78.82&lt;=1,1,2))</f>
        <v>1</v>
      </c>
      <c r="I2733">
        <v>92.9</v>
      </c>
      <c r="J2733">
        <v>68.099999999999994</v>
      </c>
      <c r="K2733">
        <v>81.5</v>
      </c>
      <c r="L2733">
        <v>67</v>
      </c>
      <c r="M2733">
        <v>67.099999999999994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18.3</v>
      </c>
      <c r="W2733">
        <v>295.5</v>
      </c>
      <c r="X2733">
        <v>1006</v>
      </c>
      <c r="Y2733">
        <v>0</v>
      </c>
      <c r="Z2733">
        <v>6.2</v>
      </c>
      <c r="AA2733">
        <v>0</v>
      </c>
      <c r="AB2733">
        <v>0</v>
      </c>
      <c r="AC2733">
        <v>0</v>
      </c>
      <c r="AD2733">
        <v>0</v>
      </c>
      <c r="AE2733" t="s">
        <v>8271</v>
      </c>
      <c r="AF2733" t="s">
        <v>8272</v>
      </c>
      <c r="AG2733">
        <v>0.67</v>
      </c>
      <c r="AH2733" t="s">
        <v>330</v>
      </c>
      <c r="AI2733" t="s">
        <v>37</v>
      </c>
      <c r="AJ2733" t="s">
        <v>331</v>
      </c>
    </row>
    <row r="2734" spans="1:36" x14ac:dyDescent="0.25">
      <c r="A2734" t="s">
        <v>32</v>
      </c>
      <c r="B2734" t="s">
        <v>8273</v>
      </c>
      <c r="C2734">
        <f>YEAR(B2734)</f>
        <v>2007</v>
      </c>
      <c r="D2734">
        <v>84.3</v>
      </c>
      <c r="E2734">
        <v>73.5</v>
      </c>
      <c r="F2734">
        <v>79.400000000000006</v>
      </c>
      <c r="H2734" s="2">
        <f>IF(F2734-78.82&lt;=0,0,IF(F2734-78.82&lt;=1,1,2))</f>
        <v>1</v>
      </c>
      <c r="I2734">
        <v>91.1</v>
      </c>
      <c r="J2734">
        <v>73.5</v>
      </c>
      <c r="K2734">
        <v>81.7</v>
      </c>
      <c r="L2734">
        <v>68.400000000000006</v>
      </c>
      <c r="M2734">
        <v>69.400000000000006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25.3</v>
      </c>
      <c r="W2734">
        <v>308.2</v>
      </c>
      <c r="X2734">
        <v>1006.6</v>
      </c>
      <c r="Y2734">
        <v>30</v>
      </c>
      <c r="Z2734">
        <v>6.4</v>
      </c>
      <c r="AA2734">
        <v>0</v>
      </c>
      <c r="AB2734">
        <v>0</v>
      </c>
      <c r="AC2734">
        <v>0</v>
      </c>
      <c r="AD2734">
        <v>0</v>
      </c>
      <c r="AE2734" t="s">
        <v>8274</v>
      </c>
      <c r="AF2734" t="s">
        <v>8275</v>
      </c>
      <c r="AG2734">
        <v>0.71</v>
      </c>
      <c r="AH2734" t="s">
        <v>36</v>
      </c>
      <c r="AI2734" t="s">
        <v>37</v>
      </c>
      <c r="AJ2734" t="s">
        <v>38</v>
      </c>
    </row>
    <row r="2735" spans="1:36" x14ac:dyDescent="0.25">
      <c r="A2735" t="s">
        <v>32</v>
      </c>
      <c r="B2735" t="s">
        <v>8276</v>
      </c>
      <c r="C2735">
        <f>YEAR(B2735)</f>
        <v>2007</v>
      </c>
      <c r="D2735">
        <v>82.5</v>
      </c>
      <c r="E2735">
        <v>77.099999999999994</v>
      </c>
      <c r="F2735">
        <v>78.7</v>
      </c>
      <c r="H2735" s="2">
        <f>IF(F2735-78.82&lt;=0,0,IF(F2735-78.82&lt;=1,1,2))</f>
        <v>0</v>
      </c>
      <c r="I2735">
        <v>84.8</v>
      </c>
      <c r="J2735">
        <v>77.099999999999994</v>
      </c>
      <c r="K2735">
        <v>79.5</v>
      </c>
      <c r="L2735">
        <v>64.2</v>
      </c>
      <c r="M2735">
        <v>61.2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19.5</v>
      </c>
      <c r="W2735">
        <v>318.39999999999998</v>
      </c>
      <c r="X2735">
        <v>1013.5</v>
      </c>
      <c r="Y2735">
        <v>30</v>
      </c>
      <c r="Z2735">
        <v>6.4</v>
      </c>
      <c r="AA2735">
        <v>0</v>
      </c>
      <c r="AB2735">
        <v>0</v>
      </c>
      <c r="AC2735">
        <v>0</v>
      </c>
      <c r="AD2735">
        <v>0</v>
      </c>
      <c r="AE2735" t="s">
        <v>8277</v>
      </c>
      <c r="AF2735" t="s">
        <v>8278</v>
      </c>
      <c r="AG2735">
        <v>0.75</v>
      </c>
      <c r="AH2735" t="s">
        <v>36</v>
      </c>
      <c r="AI2735" t="s">
        <v>37</v>
      </c>
      <c r="AJ2735" t="s">
        <v>38</v>
      </c>
    </row>
    <row r="2736" spans="1:36" x14ac:dyDescent="0.25">
      <c r="A2736" t="s">
        <v>32</v>
      </c>
      <c r="B2736" t="s">
        <v>8279</v>
      </c>
      <c r="C2736">
        <f>YEAR(B2736)</f>
        <v>2007</v>
      </c>
      <c r="D2736">
        <v>86.1</v>
      </c>
      <c r="E2736">
        <v>77.099999999999994</v>
      </c>
      <c r="F2736">
        <v>81</v>
      </c>
      <c r="H2736" s="2">
        <f>IF(F2736-78.82&lt;=0,0,IF(F2736-78.82&lt;=1,1,2))</f>
        <v>2</v>
      </c>
      <c r="I2736">
        <v>88.5</v>
      </c>
      <c r="J2736">
        <v>77.099999999999994</v>
      </c>
      <c r="K2736">
        <v>82.4</v>
      </c>
      <c r="L2736">
        <v>64.7</v>
      </c>
      <c r="M2736">
        <v>57.9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18.3</v>
      </c>
      <c r="W2736">
        <v>311.2</v>
      </c>
      <c r="X2736">
        <v>1013.3</v>
      </c>
      <c r="Y2736">
        <v>0</v>
      </c>
      <c r="Z2736">
        <v>6.2</v>
      </c>
      <c r="AA2736">
        <v>0</v>
      </c>
      <c r="AB2736">
        <v>0</v>
      </c>
      <c r="AC2736">
        <v>0</v>
      </c>
      <c r="AD2736">
        <v>0</v>
      </c>
      <c r="AE2736" t="s">
        <v>8280</v>
      </c>
      <c r="AF2736" t="s">
        <v>8281</v>
      </c>
      <c r="AG2736">
        <v>0.78</v>
      </c>
      <c r="AH2736" t="s">
        <v>330</v>
      </c>
      <c r="AI2736" t="s">
        <v>37</v>
      </c>
      <c r="AJ2736" t="s">
        <v>331</v>
      </c>
    </row>
    <row r="2737" spans="1:36" x14ac:dyDescent="0.25">
      <c r="A2737" t="s">
        <v>32</v>
      </c>
      <c r="B2737" t="s">
        <v>8282</v>
      </c>
      <c r="C2737">
        <f>YEAR(B2737)</f>
        <v>2007</v>
      </c>
      <c r="D2737">
        <v>84.3</v>
      </c>
      <c r="E2737">
        <v>75.3</v>
      </c>
      <c r="F2737">
        <v>81.2</v>
      </c>
      <c r="H2737" s="2">
        <f>IF(F2737-78.82&lt;=0,0,IF(F2737-78.82&lt;=1,1,2))</f>
        <v>2</v>
      </c>
      <c r="I2737">
        <v>89.8</v>
      </c>
      <c r="J2737">
        <v>75.3</v>
      </c>
      <c r="K2737">
        <v>83.1</v>
      </c>
      <c r="L2737">
        <v>66.599999999999994</v>
      </c>
      <c r="M2737">
        <v>61.5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18.3</v>
      </c>
      <c r="W2737">
        <v>311.7</v>
      </c>
      <c r="X2737">
        <v>1009.5</v>
      </c>
      <c r="Y2737">
        <v>0</v>
      </c>
      <c r="Z2737">
        <v>6.2</v>
      </c>
      <c r="AA2737">
        <v>0</v>
      </c>
      <c r="AB2737">
        <v>0</v>
      </c>
      <c r="AC2737">
        <v>0</v>
      </c>
      <c r="AD2737">
        <v>0</v>
      </c>
      <c r="AE2737" t="s">
        <v>8283</v>
      </c>
      <c r="AF2737" t="s">
        <v>8284</v>
      </c>
      <c r="AG2737">
        <v>0.82</v>
      </c>
      <c r="AH2737" t="s">
        <v>330</v>
      </c>
      <c r="AI2737" t="s">
        <v>37</v>
      </c>
      <c r="AJ2737" t="s">
        <v>331</v>
      </c>
    </row>
    <row r="2738" spans="1:36" x14ac:dyDescent="0.25">
      <c r="A2738" t="s">
        <v>32</v>
      </c>
      <c r="B2738" t="s">
        <v>8285</v>
      </c>
      <c r="C2738">
        <f>YEAR(B2738)</f>
        <v>2007</v>
      </c>
      <c r="D2738">
        <v>87.9</v>
      </c>
      <c r="E2738">
        <v>68.099999999999994</v>
      </c>
      <c r="F2738">
        <v>79.400000000000006</v>
      </c>
      <c r="H2738" s="2">
        <f>IF(F2738-78.82&lt;=0,0,IF(F2738-78.82&lt;=1,1,2))</f>
        <v>1</v>
      </c>
      <c r="I2738">
        <v>87.9</v>
      </c>
      <c r="J2738">
        <v>68.099999999999994</v>
      </c>
      <c r="K2738">
        <v>79.3</v>
      </c>
      <c r="L2738">
        <v>58</v>
      </c>
      <c r="M2738">
        <v>48.9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17.2</v>
      </c>
      <c r="W2738">
        <v>296.60000000000002</v>
      </c>
      <c r="X2738">
        <v>1007.1</v>
      </c>
      <c r="Y2738">
        <v>0</v>
      </c>
      <c r="Z2738">
        <v>6.2</v>
      </c>
      <c r="AA2738">
        <v>0</v>
      </c>
      <c r="AB2738">
        <v>0</v>
      </c>
      <c r="AC2738">
        <v>0</v>
      </c>
      <c r="AD2738">
        <v>0</v>
      </c>
      <c r="AE2738" t="s">
        <v>8286</v>
      </c>
      <c r="AF2738" t="s">
        <v>8287</v>
      </c>
      <c r="AG2738">
        <v>0.85</v>
      </c>
      <c r="AH2738" t="s">
        <v>330</v>
      </c>
      <c r="AI2738" t="s">
        <v>37</v>
      </c>
      <c r="AJ2738" t="s">
        <v>331</v>
      </c>
    </row>
    <row r="2739" spans="1:36" x14ac:dyDescent="0.25">
      <c r="A2739" t="s">
        <v>32</v>
      </c>
      <c r="B2739" t="s">
        <v>8288</v>
      </c>
      <c r="C2739">
        <f>YEAR(B2739)</f>
        <v>2007</v>
      </c>
      <c r="D2739">
        <v>87.9</v>
      </c>
      <c r="E2739">
        <v>68.099999999999994</v>
      </c>
      <c r="F2739">
        <v>79.400000000000006</v>
      </c>
      <c r="H2739" s="2">
        <f>IF(F2739-78.82&lt;=0,0,IF(F2739-78.82&lt;=1,1,2))</f>
        <v>1</v>
      </c>
      <c r="I2739">
        <v>92.1</v>
      </c>
      <c r="J2739">
        <v>68.099999999999994</v>
      </c>
      <c r="K2739">
        <v>81.2</v>
      </c>
      <c r="L2739">
        <v>61.8</v>
      </c>
      <c r="M2739">
        <v>55.6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11.4</v>
      </c>
      <c r="W2739">
        <v>152.5</v>
      </c>
      <c r="X2739">
        <v>1006.3</v>
      </c>
      <c r="Y2739">
        <v>0</v>
      </c>
      <c r="Z2739">
        <v>6.2</v>
      </c>
      <c r="AA2739">
        <v>0</v>
      </c>
      <c r="AB2739">
        <v>0</v>
      </c>
      <c r="AC2739">
        <v>0</v>
      </c>
      <c r="AD2739">
        <v>0</v>
      </c>
      <c r="AE2739" t="s">
        <v>8289</v>
      </c>
      <c r="AF2739" t="s">
        <v>8290</v>
      </c>
      <c r="AG2739">
        <v>0.89</v>
      </c>
      <c r="AH2739" t="s">
        <v>330</v>
      </c>
      <c r="AI2739" t="s">
        <v>37</v>
      </c>
      <c r="AJ2739" t="s">
        <v>331</v>
      </c>
    </row>
    <row r="2740" spans="1:36" x14ac:dyDescent="0.25">
      <c r="A2740" t="s">
        <v>32</v>
      </c>
      <c r="B2740" t="s">
        <v>8291</v>
      </c>
      <c r="C2740">
        <f>YEAR(B2740)</f>
        <v>2007</v>
      </c>
      <c r="D2740">
        <v>82.5</v>
      </c>
      <c r="E2740">
        <v>69.900000000000006</v>
      </c>
      <c r="F2740">
        <v>77.5</v>
      </c>
      <c r="H2740" s="2">
        <f>IF(F2740-78.82&lt;=0,0,IF(F2740-78.82&lt;=1,1,2))</f>
        <v>0</v>
      </c>
      <c r="I2740">
        <v>86.4</v>
      </c>
      <c r="J2740">
        <v>69.900000000000006</v>
      </c>
      <c r="K2740">
        <v>78.5</v>
      </c>
      <c r="L2740">
        <v>66.5</v>
      </c>
      <c r="M2740">
        <v>69.599999999999994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24.2</v>
      </c>
      <c r="W2740">
        <v>298.60000000000002</v>
      </c>
      <c r="X2740">
        <v>1006.8</v>
      </c>
      <c r="Y2740">
        <v>30</v>
      </c>
      <c r="Z2740">
        <v>6.4</v>
      </c>
      <c r="AA2740">
        <v>0</v>
      </c>
      <c r="AB2740">
        <v>0</v>
      </c>
      <c r="AC2740">
        <v>0</v>
      </c>
      <c r="AD2740">
        <v>0</v>
      </c>
      <c r="AE2740" t="s">
        <v>8292</v>
      </c>
      <c r="AF2740" t="s">
        <v>8293</v>
      </c>
      <c r="AG2740">
        <v>0.92</v>
      </c>
      <c r="AH2740" t="s">
        <v>36</v>
      </c>
      <c r="AI2740" t="s">
        <v>37</v>
      </c>
      <c r="AJ2740" t="s">
        <v>38</v>
      </c>
    </row>
    <row r="2741" spans="1:36" x14ac:dyDescent="0.25">
      <c r="A2741" t="s">
        <v>32</v>
      </c>
      <c r="B2741" t="s">
        <v>8294</v>
      </c>
      <c r="C2741">
        <f>YEAR(B2741)</f>
        <v>2007</v>
      </c>
      <c r="D2741">
        <v>80.7</v>
      </c>
      <c r="E2741">
        <v>69.900000000000006</v>
      </c>
      <c r="F2741">
        <v>77.3</v>
      </c>
      <c r="H2741" s="2">
        <f>IF(F2741-78.82&lt;=0,0,IF(F2741-78.82&lt;=1,1,2))</f>
        <v>0</v>
      </c>
      <c r="I2741">
        <v>83.4</v>
      </c>
      <c r="J2741">
        <v>69.900000000000006</v>
      </c>
      <c r="K2741">
        <v>78.2</v>
      </c>
      <c r="L2741">
        <v>65</v>
      </c>
      <c r="M2741">
        <v>66.599999999999994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25.3</v>
      </c>
      <c r="W2741">
        <v>320</v>
      </c>
      <c r="X2741">
        <v>1010.9</v>
      </c>
      <c r="Y2741">
        <v>38.799999999999997</v>
      </c>
      <c r="Z2741">
        <v>6.6</v>
      </c>
      <c r="AA2741">
        <v>0</v>
      </c>
      <c r="AB2741">
        <v>0</v>
      </c>
      <c r="AC2741">
        <v>0</v>
      </c>
      <c r="AD2741">
        <v>0</v>
      </c>
      <c r="AE2741" t="s">
        <v>8295</v>
      </c>
      <c r="AF2741" t="s">
        <v>8296</v>
      </c>
      <c r="AG2741">
        <v>0.96</v>
      </c>
      <c r="AH2741" t="s">
        <v>36</v>
      </c>
      <c r="AI2741" t="s">
        <v>37</v>
      </c>
      <c r="AJ2741" t="s">
        <v>38</v>
      </c>
    </row>
    <row r="2742" spans="1:36" x14ac:dyDescent="0.25">
      <c r="A2742" t="s">
        <v>32</v>
      </c>
      <c r="B2742" t="s">
        <v>8297</v>
      </c>
      <c r="C2742">
        <f>YEAR(B2742)</f>
        <v>2007</v>
      </c>
      <c r="D2742">
        <v>80.7</v>
      </c>
      <c r="E2742">
        <v>75.3</v>
      </c>
      <c r="F2742">
        <v>77.7</v>
      </c>
      <c r="H2742" s="2">
        <f>IF(F2742-78.82&lt;=0,0,IF(F2742-78.82&lt;=1,1,2))</f>
        <v>0</v>
      </c>
      <c r="I2742">
        <v>81.5</v>
      </c>
      <c r="J2742">
        <v>75.3</v>
      </c>
      <c r="K2742">
        <v>77.8</v>
      </c>
      <c r="L2742">
        <v>60.3</v>
      </c>
      <c r="M2742">
        <v>55.8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23</v>
      </c>
      <c r="W2742">
        <v>317.8</v>
      </c>
      <c r="X2742">
        <v>1013.4</v>
      </c>
      <c r="Y2742">
        <v>30</v>
      </c>
      <c r="Z2742">
        <v>6.6</v>
      </c>
      <c r="AA2742">
        <v>0</v>
      </c>
      <c r="AB2742">
        <v>0</v>
      </c>
      <c r="AC2742">
        <v>0</v>
      </c>
      <c r="AD2742">
        <v>0</v>
      </c>
      <c r="AE2742" t="s">
        <v>8298</v>
      </c>
      <c r="AF2742" t="s">
        <v>8299</v>
      </c>
      <c r="AG2742">
        <v>0</v>
      </c>
      <c r="AH2742" t="s">
        <v>36</v>
      </c>
      <c r="AI2742" t="s">
        <v>37</v>
      </c>
      <c r="AJ2742" t="s">
        <v>38</v>
      </c>
    </row>
    <row r="2743" spans="1:36" x14ac:dyDescent="0.25">
      <c r="A2743" t="s">
        <v>32</v>
      </c>
      <c r="B2743" t="s">
        <v>8300</v>
      </c>
      <c r="C2743">
        <f>YEAR(B2743)</f>
        <v>2007</v>
      </c>
      <c r="D2743">
        <v>80.7</v>
      </c>
      <c r="E2743">
        <v>73.5</v>
      </c>
      <c r="F2743">
        <v>77.8</v>
      </c>
      <c r="H2743" s="2">
        <f>IF(F2743-78.82&lt;=0,0,IF(F2743-78.82&lt;=1,1,2))</f>
        <v>0</v>
      </c>
      <c r="I2743">
        <v>81.900000000000006</v>
      </c>
      <c r="J2743">
        <v>73.5</v>
      </c>
      <c r="K2743">
        <v>78</v>
      </c>
      <c r="L2743">
        <v>61.7</v>
      </c>
      <c r="M2743">
        <v>58.1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21.9</v>
      </c>
      <c r="W2743">
        <v>314.89999999999998</v>
      </c>
      <c r="X2743">
        <v>1014</v>
      </c>
      <c r="Y2743">
        <v>30</v>
      </c>
      <c r="Z2743">
        <v>6.7</v>
      </c>
      <c r="AA2743">
        <v>0</v>
      </c>
      <c r="AB2743">
        <v>0</v>
      </c>
      <c r="AC2743">
        <v>0</v>
      </c>
      <c r="AD2743">
        <v>0</v>
      </c>
      <c r="AE2743" t="s">
        <v>8301</v>
      </c>
      <c r="AF2743" t="s">
        <v>8302</v>
      </c>
      <c r="AG2743">
        <v>0.03</v>
      </c>
      <c r="AH2743" t="s">
        <v>36</v>
      </c>
      <c r="AI2743" t="s">
        <v>37</v>
      </c>
      <c r="AJ2743" t="s">
        <v>38</v>
      </c>
    </row>
    <row r="2744" spans="1:36" x14ac:dyDescent="0.25">
      <c r="A2744" t="s">
        <v>32</v>
      </c>
      <c r="B2744" t="s">
        <v>8303</v>
      </c>
      <c r="C2744">
        <f>YEAR(B2744)</f>
        <v>2007</v>
      </c>
      <c r="D2744">
        <v>80.7</v>
      </c>
      <c r="E2744">
        <v>75.3</v>
      </c>
      <c r="F2744">
        <v>78.400000000000006</v>
      </c>
      <c r="H2744" s="2">
        <f>IF(F2744-78.82&lt;=0,0,IF(F2744-78.82&lt;=1,1,2))</f>
        <v>0</v>
      </c>
      <c r="I2744">
        <v>82.9</v>
      </c>
      <c r="J2744">
        <v>75.3</v>
      </c>
      <c r="K2744">
        <v>78.900000000000006</v>
      </c>
      <c r="L2744">
        <v>64.099999999999994</v>
      </c>
      <c r="M2744">
        <v>61.8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19.5</v>
      </c>
      <c r="W2744">
        <v>306.60000000000002</v>
      </c>
      <c r="X2744">
        <v>1014</v>
      </c>
      <c r="Y2744">
        <v>30</v>
      </c>
      <c r="Z2744">
        <v>6.5</v>
      </c>
      <c r="AA2744">
        <v>0</v>
      </c>
      <c r="AB2744">
        <v>0</v>
      </c>
      <c r="AC2744">
        <v>0</v>
      </c>
      <c r="AD2744">
        <v>0</v>
      </c>
      <c r="AE2744" t="s">
        <v>8304</v>
      </c>
      <c r="AF2744" t="s">
        <v>8305</v>
      </c>
      <c r="AG2744">
        <v>0.06</v>
      </c>
      <c r="AH2744" t="s">
        <v>36</v>
      </c>
      <c r="AI2744" t="s">
        <v>37</v>
      </c>
      <c r="AJ2744" t="s">
        <v>38</v>
      </c>
    </row>
    <row r="2745" spans="1:36" x14ac:dyDescent="0.25">
      <c r="A2745" t="s">
        <v>32</v>
      </c>
      <c r="B2745" t="s">
        <v>8306</v>
      </c>
      <c r="C2745">
        <f>YEAR(B2745)</f>
        <v>2007</v>
      </c>
      <c r="D2745">
        <v>82.5</v>
      </c>
      <c r="E2745">
        <v>69.900000000000006</v>
      </c>
      <c r="F2745">
        <v>78.400000000000006</v>
      </c>
      <c r="H2745" s="2">
        <f>IF(F2745-78.82&lt;=0,0,IF(F2745-78.82&lt;=1,1,2))</f>
        <v>0</v>
      </c>
      <c r="I2745">
        <v>84.1</v>
      </c>
      <c r="J2745">
        <v>69.900000000000006</v>
      </c>
      <c r="K2745">
        <v>79.2</v>
      </c>
      <c r="L2745">
        <v>65.3</v>
      </c>
      <c r="M2745">
        <v>64.400000000000006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20.8</v>
      </c>
      <c r="W2745">
        <v>312.3</v>
      </c>
      <c r="X2745">
        <v>1012</v>
      </c>
      <c r="Y2745">
        <v>0</v>
      </c>
      <c r="Z2745">
        <v>6.2</v>
      </c>
      <c r="AA2745">
        <v>0</v>
      </c>
      <c r="AB2745">
        <v>0</v>
      </c>
      <c r="AC2745">
        <v>0</v>
      </c>
      <c r="AD2745">
        <v>0</v>
      </c>
      <c r="AE2745" t="s">
        <v>8307</v>
      </c>
      <c r="AF2745" t="s">
        <v>8308</v>
      </c>
      <c r="AG2745">
        <v>0.09</v>
      </c>
      <c r="AH2745" t="s">
        <v>330</v>
      </c>
      <c r="AI2745" t="s">
        <v>37</v>
      </c>
      <c r="AJ2745" t="s">
        <v>331</v>
      </c>
    </row>
    <row r="2746" spans="1:36" x14ac:dyDescent="0.25">
      <c r="A2746" t="s">
        <v>32</v>
      </c>
      <c r="B2746" t="s">
        <v>8309</v>
      </c>
      <c r="C2746">
        <f>YEAR(B2746)</f>
        <v>2007</v>
      </c>
      <c r="D2746">
        <v>82.5</v>
      </c>
      <c r="E2746">
        <v>68.099999999999994</v>
      </c>
      <c r="F2746">
        <v>77.599999999999994</v>
      </c>
      <c r="H2746" s="2">
        <f>IF(F2746-78.82&lt;=0,0,IF(F2746-78.82&lt;=1,1,2))</f>
        <v>0</v>
      </c>
      <c r="I2746">
        <v>87.4</v>
      </c>
      <c r="J2746">
        <v>68.099999999999994</v>
      </c>
      <c r="K2746">
        <v>79.5</v>
      </c>
      <c r="L2746">
        <v>65.7</v>
      </c>
      <c r="M2746">
        <v>66.8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18.3</v>
      </c>
      <c r="W2746">
        <v>308.8</v>
      </c>
      <c r="X2746">
        <v>1010.6</v>
      </c>
      <c r="Y2746">
        <v>0</v>
      </c>
      <c r="Z2746">
        <v>6.2</v>
      </c>
      <c r="AA2746">
        <v>0</v>
      </c>
      <c r="AB2746">
        <v>0</v>
      </c>
      <c r="AC2746">
        <v>0</v>
      </c>
      <c r="AD2746">
        <v>0</v>
      </c>
      <c r="AE2746" t="s">
        <v>8310</v>
      </c>
      <c r="AF2746" t="s">
        <v>8311</v>
      </c>
      <c r="AG2746">
        <v>0.12</v>
      </c>
      <c r="AH2746" t="s">
        <v>330</v>
      </c>
      <c r="AI2746" t="s">
        <v>37</v>
      </c>
      <c r="AJ2746" t="s">
        <v>331</v>
      </c>
    </row>
    <row r="2747" spans="1:36" x14ac:dyDescent="0.25">
      <c r="A2747" t="s">
        <v>32</v>
      </c>
      <c r="B2747" t="s">
        <v>8312</v>
      </c>
      <c r="C2747">
        <f>YEAR(B2747)</f>
        <v>2007</v>
      </c>
      <c r="D2747">
        <v>84.3</v>
      </c>
      <c r="E2747">
        <v>71.7</v>
      </c>
      <c r="F2747">
        <v>78.8</v>
      </c>
      <c r="H2747" s="2">
        <f>IF(F2747-78.82&lt;=0,0,IF(F2747-78.82&lt;=1,1,2))</f>
        <v>0</v>
      </c>
      <c r="I2747">
        <v>91.1</v>
      </c>
      <c r="J2747">
        <v>71.7</v>
      </c>
      <c r="K2747">
        <v>81.5</v>
      </c>
      <c r="L2747">
        <v>67</v>
      </c>
      <c r="M2747">
        <v>67.3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16.100000000000001</v>
      </c>
      <c r="W2747">
        <v>283.10000000000002</v>
      </c>
      <c r="X2747">
        <v>1010.2</v>
      </c>
      <c r="Y2747">
        <v>30</v>
      </c>
      <c r="Z2747">
        <v>6.4</v>
      </c>
      <c r="AA2747">
        <v>0</v>
      </c>
      <c r="AB2747">
        <v>0</v>
      </c>
      <c r="AC2747">
        <v>0</v>
      </c>
      <c r="AD2747">
        <v>0</v>
      </c>
      <c r="AE2747" t="s">
        <v>8313</v>
      </c>
      <c r="AF2747" t="s">
        <v>8314</v>
      </c>
      <c r="AG2747">
        <v>0.16</v>
      </c>
      <c r="AH2747" t="s">
        <v>36</v>
      </c>
      <c r="AI2747" t="s">
        <v>37</v>
      </c>
      <c r="AJ2747" t="s">
        <v>38</v>
      </c>
    </row>
    <row r="2748" spans="1:36" x14ac:dyDescent="0.25">
      <c r="A2748" t="s">
        <v>32</v>
      </c>
      <c r="B2748" t="s">
        <v>8315</v>
      </c>
      <c r="C2748">
        <f>YEAR(B2748)</f>
        <v>2007</v>
      </c>
      <c r="D2748">
        <v>86.1</v>
      </c>
      <c r="E2748">
        <v>71.7</v>
      </c>
      <c r="F2748">
        <v>79.8</v>
      </c>
      <c r="H2748" s="2">
        <f>IF(F2748-78.82&lt;=0,0,IF(F2748-78.82&lt;=1,1,2))</f>
        <v>1</v>
      </c>
      <c r="I2748">
        <v>93.7</v>
      </c>
      <c r="J2748">
        <v>71.7</v>
      </c>
      <c r="K2748">
        <v>81.900000000000006</v>
      </c>
      <c r="L2748">
        <v>65.599999999999994</v>
      </c>
      <c r="M2748">
        <v>62.2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19.5</v>
      </c>
      <c r="W2748">
        <v>318.3</v>
      </c>
      <c r="X2748">
        <v>1009.8</v>
      </c>
      <c r="Y2748">
        <v>0</v>
      </c>
      <c r="Z2748">
        <v>6.2</v>
      </c>
      <c r="AA2748">
        <v>0</v>
      </c>
      <c r="AB2748">
        <v>0</v>
      </c>
      <c r="AC2748">
        <v>0</v>
      </c>
      <c r="AD2748">
        <v>0</v>
      </c>
      <c r="AE2748" t="s">
        <v>8316</v>
      </c>
      <c r="AF2748" t="s">
        <v>8317</v>
      </c>
      <c r="AG2748">
        <v>0.19</v>
      </c>
      <c r="AH2748" t="s">
        <v>330</v>
      </c>
      <c r="AI2748" t="s">
        <v>37</v>
      </c>
      <c r="AJ2748" t="s">
        <v>331</v>
      </c>
    </row>
    <row r="2749" spans="1:36" x14ac:dyDescent="0.25">
      <c r="A2749" t="s">
        <v>32</v>
      </c>
      <c r="B2749" t="s">
        <v>8318</v>
      </c>
      <c r="C2749">
        <f>YEAR(B2749)</f>
        <v>2007</v>
      </c>
      <c r="D2749">
        <v>84.3</v>
      </c>
      <c r="E2749">
        <v>71.7</v>
      </c>
      <c r="F2749">
        <v>79.2</v>
      </c>
      <c r="H2749" s="2">
        <f>IF(F2749-78.82&lt;=0,0,IF(F2749-78.82&lt;=1,1,2))</f>
        <v>1</v>
      </c>
      <c r="I2749">
        <v>89.8</v>
      </c>
      <c r="J2749">
        <v>71.7</v>
      </c>
      <c r="K2749">
        <v>81.8</v>
      </c>
      <c r="L2749">
        <v>66.599999999999994</v>
      </c>
      <c r="M2749">
        <v>65.8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15</v>
      </c>
      <c r="W2749">
        <v>303.89999999999998</v>
      </c>
      <c r="X2749">
        <v>1010.2</v>
      </c>
      <c r="Y2749">
        <v>0</v>
      </c>
      <c r="Z2749">
        <v>6.2</v>
      </c>
      <c r="AA2749">
        <v>0</v>
      </c>
      <c r="AB2749">
        <v>0</v>
      </c>
      <c r="AC2749">
        <v>0</v>
      </c>
      <c r="AD2749">
        <v>0</v>
      </c>
      <c r="AE2749" t="s">
        <v>8319</v>
      </c>
      <c r="AF2749" t="s">
        <v>8320</v>
      </c>
      <c r="AG2749">
        <v>0.22</v>
      </c>
      <c r="AH2749" t="s">
        <v>330</v>
      </c>
      <c r="AI2749" t="s">
        <v>37</v>
      </c>
      <c r="AJ2749" t="s">
        <v>331</v>
      </c>
    </row>
    <row r="2750" spans="1:36" x14ac:dyDescent="0.25">
      <c r="A2750" t="s">
        <v>32</v>
      </c>
      <c r="B2750" t="s">
        <v>8321</v>
      </c>
      <c r="C2750">
        <f>YEAR(B2750)</f>
        <v>2007</v>
      </c>
      <c r="D2750">
        <v>87.9</v>
      </c>
      <c r="E2750">
        <v>68.099999999999994</v>
      </c>
      <c r="F2750">
        <v>79.599999999999994</v>
      </c>
      <c r="H2750" s="2">
        <f>IF(F2750-78.82&lt;=0,0,IF(F2750-78.82&lt;=1,1,2))</f>
        <v>1</v>
      </c>
      <c r="I2750">
        <v>89.6</v>
      </c>
      <c r="J2750">
        <v>68.099999999999994</v>
      </c>
      <c r="K2750">
        <v>80.7</v>
      </c>
      <c r="L2750">
        <v>61.1</v>
      </c>
      <c r="M2750">
        <v>53.7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17.2</v>
      </c>
      <c r="W2750">
        <v>296.7</v>
      </c>
      <c r="X2750">
        <v>1008.8</v>
      </c>
      <c r="Y2750">
        <v>0</v>
      </c>
      <c r="Z2750">
        <v>6.2</v>
      </c>
      <c r="AA2750">
        <v>0</v>
      </c>
      <c r="AB2750">
        <v>0</v>
      </c>
      <c r="AC2750">
        <v>0</v>
      </c>
      <c r="AD2750">
        <v>0</v>
      </c>
      <c r="AE2750" t="s">
        <v>8322</v>
      </c>
      <c r="AF2750" t="s">
        <v>8323</v>
      </c>
      <c r="AG2750">
        <v>0.25</v>
      </c>
      <c r="AH2750" t="s">
        <v>330</v>
      </c>
      <c r="AI2750" t="s">
        <v>37</v>
      </c>
      <c r="AJ2750" t="s">
        <v>331</v>
      </c>
    </row>
    <row r="2751" spans="1:36" x14ac:dyDescent="0.25">
      <c r="A2751" t="s">
        <v>32</v>
      </c>
      <c r="B2751" t="s">
        <v>8324</v>
      </c>
      <c r="C2751">
        <f>YEAR(B2751)</f>
        <v>2007</v>
      </c>
      <c r="D2751">
        <v>87.9</v>
      </c>
      <c r="E2751">
        <v>73.5</v>
      </c>
      <c r="F2751">
        <v>81.099999999999994</v>
      </c>
      <c r="H2751" s="2">
        <f>IF(F2751-78.82&lt;=0,0,IF(F2751-78.82&lt;=1,1,2))</f>
        <v>2</v>
      </c>
      <c r="I2751">
        <v>92.1</v>
      </c>
      <c r="J2751">
        <v>73.5</v>
      </c>
      <c r="K2751">
        <v>82.7</v>
      </c>
      <c r="L2751">
        <v>65.3</v>
      </c>
      <c r="M2751">
        <v>59.6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15</v>
      </c>
      <c r="W2751">
        <v>301.3</v>
      </c>
      <c r="X2751">
        <v>1007.1</v>
      </c>
      <c r="Y2751">
        <v>0</v>
      </c>
      <c r="Z2751">
        <v>6.2</v>
      </c>
      <c r="AA2751">
        <v>0</v>
      </c>
      <c r="AB2751">
        <v>0</v>
      </c>
      <c r="AC2751">
        <v>0</v>
      </c>
      <c r="AD2751">
        <v>0</v>
      </c>
      <c r="AE2751" t="s">
        <v>8325</v>
      </c>
      <c r="AF2751" t="s">
        <v>8326</v>
      </c>
      <c r="AG2751">
        <v>0.28999999999999998</v>
      </c>
      <c r="AH2751" t="s">
        <v>330</v>
      </c>
      <c r="AI2751" t="s">
        <v>37</v>
      </c>
      <c r="AJ2751" t="s">
        <v>331</v>
      </c>
    </row>
    <row r="2752" spans="1:36" x14ac:dyDescent="0.25">
      <c r="A2752" t="s">
        <v>32</v>
      </c>
      <c r="B2752" t="s">
        <v>8327</v>
      </c>
      <c r="C2752">
        <f>YEAR(B2752)</f>
        <v>2007</v>
      </c>
      <c r="D2752">
        <v>87.9</v>
      </c>
      <c r="E2752">
        <v>73.5</v>
      </c>
      <c r="F2752">
        <v>82.7</v>
      </c>
      <c r="H2752" s="2">
        <f>IF(F2752-78.82&lt;=0,0,IF(F2752-78.82&lt;=1,1,2))</f>
        <v>2</v>
      </c>
      <c r="I2752">
        <v>94.4</v>
      </c>
      <c r="J2752">
        <v>73.5</v>
      </c>
      <c r="K2752">
        <v>85.4</v>
      </c>
      <c r="L2752">
        <v>65.7</v>
      </c>
      <c r="M2752">
        <v>56.8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15</v>
      </c>
      <c r="W2752">
        <v>269.60000000000002</v>
      </c>
      <c r="X2752">
        <v>1006.4</v>
      </c>
      <c r="Y2752">
        <v>0</v>
      </c>
      <c r="Z2752">
        <v>6.2</v>
      </c>
      <c r="AA2752">
        <v>0</v>
      </c>
      <c r="AB2752">
        <v>0</v>
      </c>
      <c r="AC2752">
        <v>0</v>
      </c>
      <c r="AD2752">
        <v>0</v>
      </c>
      <c r="AE2752" t="s">
        <v>8328</v>
      </c>
      <c r="AF2752" t="s">
        <v>8329</v>
      </c>
      <c r="AG2752">
        <v>0.32</v>
      </c>
      <c r="AH2752" t="s">
        <v>330</v>
      </c>
      <c r="AI2752" t="s">
        <v>37</v>
      </c>
      <c r="AJ2752" t="s">
        <v>331</v>
      </c>
    </row>
    <row r="2753" spans="1:36" x14ac:dyDescent="0.25">
      <c r="A2753" t="s">
        <v>32</v>
      </c>
      <c r="B2753" t="s">
        <v>8330</v>
      </c>
      <c r="C2753">
        <f>YEAR(B2753)</f>
        <v>2007</v>
      </c>
      <c r="D2753">
        <v>96.9</v>
      </c>
      <c r="E2753">
        <v>77.099999999999994</v>
      </c>
      <c r="F2753">
        <v>86.6</v>
      </c>
      <c r="H2753" s="2">
        <f>IF(F2753-78.82&lt;=0,0,IF(F2753-78.82&lt;=1,1,2))</f>
        <v>2</v>
      </c>
      <c r="I2753">
        <v>100.8</v>
      </c>
      <c r="J2753">
        <v>77.099999999999994</v>
      </c>
      <c r="K2753">
        <v>87.7</v>
      </c>
      <c r="L2753">
        <v>60.6</v>
      </c>
      <c r="M2753">
        <v>42.3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15</v>
      </c>
      <c r="W2753">
        <v>238.4</v>
      </c>
      <c r="X2753">
        <v>1004.8</v>
      </c>
      <c r="Y2753">
        <v>0</v>
      </c>
      <c r="Z2753">
        <v>6.2</v>
      </c>
      <c r="AA2753">
        <v>0</v>
      </c>
      <c r="AB2753">
        <v>0</v>
      </c>
      <c r="AC2753">
        <v>0</v>
      </c>
      <c r="AD2753">
        <v>0</v>
      </c>
      <c r="AE2753" t="s">
        <v>8331</v>
      </c>
      <c r="AF2753" t="s">
        <v>8332</v>
      </c>
      <c r="AG2753">
        <v>0.35</v>
      </c>
      <c r="AH2753" t="s">
        <v>330</v>
      </c>
      <c r="AI2753" t="s">
        <v>37</v>
      </c>
      <c r="AJ2753" t="s">
        <v>331</v>
      </c>
    </row>
    <row r="2754" spans="1:36" x14ac:dyDescent="0.25">
      <c r="A2754" t="s">
        <v>32</v>
      </c>
      <c r="B2754" t="s">
        <v>8333</v>
      </c>
      <c r="C2754">
        <f>YEAR(B2754)</f>
        <v>2007</v>
      </c>
      <c r="D2754">
        <v>100.5</v>
      </c>
      <c r="E2754">
        <v>78.900000000000006</v>
      </c>
      <c r="F2754">
        <v>87.8</v>
      </c>
      <c r="H2754" s="2">
        <f>IF(F2754-78.82&lt;=0,0,IF(F2754-78.82&lt;=1,1,2))</f>
        <v>2</v>
      </c>
      <c r="I2754">
        <v>103.9</v>
      </c>
      <c r="J2754">
        <v>78.900000000000006</v>
      </c>
      <c r="K2754">
        <v>90.9</v>
      </c>
      <c r="L2754">
        <v>64.099999999999994</v>
      </c>
      <c r="M2754">
        <v>47.7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10.3</v>
      </c>
      <c r="W2754">
        <v>181</v>
      </c>
      <c r="X2754">
        <v>1005.5</v>
      </c>
      <c r="Y2754">
        <v>0</v>
      </c>
      <c r="Z2754">
        <v>6.2</v>
      </c>
      <c r="AA2754">
        <v>0</v>
      </c>
      <c r="AB2754">
        <v>0</v>
      </c>
      <c r="AC2754">
        <v>0</v>
      </c>
      <c r="AD2754">
        <v>0</v>
      </c>
      <c r="AE2754" t="s">
        <v>8334</v>
      </c>
      <c r="AF2754" t="s">
        <v>8335</v>
      </c>
      <c r="AG2754">
        <v>0.38</v>
      </c>
      <c r="AH2754" t="s">
        <v>330</v>
      </c>
      <c r="AI2754" t="s">
        <v>37</v>
      </c>
      <c r="AJ2754" t="s">
        <v>331</v>
      </c>
    </row>
    <row r="2755" spans="1:36" x14ac:dyDescent="0.25">
      <c r="A2755" t="s">
        <v>32</v>
      </c>
      <c r="B2755" t="s">
        <v>8336</v>
      </c>
      <c r="C2755">
        <f>YEAR(B2755)</f>
        <v>2007</v>
      </c>
      <c r="D2755">
        <v>84.3</v>
      </c>
      <c r="E2755">
        <v>73.5</v>
      </c>
      <c r="F2755">
        <v>80.599999999999994</v>
      </c>
      <c r="H2755" s="2">
        <f>IF(F2755-78.82&lt;=0,0,IF(F2755-78.82&lt;=1,1,2))</f>
        <v>2</v>
      </c>
      <c r="I2755">
        <v>94.4</v>
      </c>
      <c r="J2755">
        <v>73.5</v>
      </c>
      <c r="K2755">
        <v>84.9</v>
      </c>
      <c r="L2755">
        <v>71.900000000000006</v>
      </c>
      <c r="M2755">
        <v>74.900000000000006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13.9</v>
      </c>
      <c r="W2755">
        <v>324.7</v>
      </c>
      <c r="X2755">
        <v>1008.3</v>
      </c>
      <c r="Y2755">
        <v>30</v>
      </c>
      <c r="Z2755">
        <v>6.3</v>
      </c>
      <c r="AA2755">
        <v>0</v>
      </c>
      <c r="AB2755">
        <v>0</v>
      </c>
      <c r="AC2755">
        <v>0</v>
      </c>
      <c r="AD2755">
        <v>0</v>
      </c>
      <c r="AE2755" t="s">
        <v>8337</v>
      </c>
      <c r="AF2755" t="s">
        <v>8338</v>
      </c>
      <c r="AG2755">
        <v>0.41</v>
      </c>
      <c r="AH2755" t="s">
        <v>36</v>
      </c>
      <c r="AI2755" t="s">
        <v>37</v>
      </c>
      <c r="AJ2755" t="s">
        <v>38</v>
      </c>
    </row>
    <row r="2756" spans="1:36" x14ac:dyDescent="0.25">
      <c r="A2756" t="s">
        <v>32</v>
      </c>
      <c r="B2756" t="s">
        <v>8339</v>
      </c>
      <c r="C2756">
        <f>YEAR(B2756)</f>
        <v>2007</v>
      </c>
      <c r="D2756">
        <v>84.3</v>
      </c>
      <c r="E2756">
        <v>73.5</v>
      </c>
      <c r="F2756">
        <v>80.2</v>
      </c>
      <c r="H2756" s="2">
        <f>IF(F2756-78.82&lt;=0,0,IF(F2756-78.82&lt;=1,1,2))</f>
        <v>2</v>
      </c>
      <c r="I2756">
        <v>91.1</v>
      </c>
      <c r="J2756">
        <v>73.5</v>
      </c>
      <c r="K2756">
        <v>82.8</v>
      </c>
      <c r="L2756">
        <v>71.900000000000006</v>
      </c>
      <c r="M2756">
        <v>76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16.100000000000001</v>
      </c>
      <c r="W2756">
        <v>321.39999999999998</v>
      </c>
      <c r="X2756">
        <v>1008.4</v>
      </c>
      <c r="Y2756">
        <v>30</v>
      </c>
      <c r="Z2756">
        <v>6.6</v>
      </c>
      <c r="AA2756">
        <v>0</v>
      </c>
      <c r="AB2756">
        <v>0</v>
      </c>
      <c r="AC2756">
        <v>0</v>
      </c>
      <c r="AD2756">
        <v>0</v>
      </c>
      <c r="AE2756" t="s">
        <v>8340</v>
      </c>
      <c r="AF2756" t="s">
        <v>8341</v>
      </c>
      <c r="AG2756">
        <v>0.45</v>
      </c>
      <c r="AH2756" t="s">
        <v>36</v>
      </c>
      <c r="AI2756" t="s">
        <v>37</v>
      </c>
      <c r="AJ2756" t="s">
        <v>38</v>
      </c>
    </row>
    <row r="2757" spans="1:36" x14ac:dyDescent="0.25">
      <c r="A2757" t="s">
        <v>32</v>
      </c>
      <c r="B2757" t="s">
        <v>8342</v>
      </c>
      <c r="C2757">
        <f>YEAR(B2757)</f>
        <v>2007</v>
      </c>
      <c r="D2757">
        <v>84.3</v>
      </c>
      <c r="E2757">
        <v>71.7</v>
      </c>
      <c r="F2757">
        <v>79.599999999999994</v>
      </c>
      <c r="H2757" s="2">
        <f>IF(F2757-78.82&lt;=0,0,IF(F2757-78.82&lt;=1,1,2))</f>
        <v>1</v>
      </c>
      <c r="I2757">
        <v>88.6</v>
      </c>
      <c r="J2757">
        <v>71.7</v>
      </c>
      <c r="K2757">
        <v>81.400000000000006</v>
      </c>
      <c r="L2757">
        <v>67.8</v>
      </c>
      <c r="M2757">
        <v>67.599999999999994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19.5</v>
      </c>
      <c r="W2757">
        <v>317.60000000000002</v>
      </c>
      <c r="X2757">
        <v>1006.8</v>
      </c>
      <c r="Y2757">
        <v>30</v>
      </c>
      <c r="Z2757">
        <v>6.5</v>
      </c>
      <c r="AA2757">
        <v>0</v>
      </c>
      <c r="AB2757">
        <v>0</v>
      </c>
      <c r="AC2757">
        <v>0</v>
      </c>
      <c r="AD2757">
        <v>0</v>
      </c>
      <c r="AE2757" t="s">
        <v>8343</v>
      </c>
      <c r="AF2757" t="s">
        <v>8344</v>
      </c>
      <c r="AG2757">
        <v>0.48</v>
      </c>
      <c r="AH2757" t="s">
        <v>36</v>
      </c>
      <c r="AI2757" t="s">
        <v>37</v>
      </c>
      <c r="AJ2757" t="s">
        <v>38</v>
      </c>
    </row>
    <row r="2758" spans="1:36" x14ac:dyDescent="0.25">
      <c r="A2758" t="s">
        <v>32</v>
      </c>
      <c r="B2758" t="s">
        <v>8345</v>
      </c>
      <c r="C2758">
        <f>YEAR(B2758)</f>
        <v>2007</v>
      </c>
      <c r="D2758">
        <v>84.3</v>
      </c>
      <c r="E2758">
        <v>69.900000000000006</v>
      </c>
      <c r="F2758">
        <v>79.400000000000006</v>
      </c>
      <c r="H2758" s="2">
        <f>IF(F2758-78.82&lt;=0,0,IF(F2758-78.82&lt;=1,1,2))</f>
        <v>1</v>
      </c>
      <c r="I2758">
        <v>89.8</v>
      </c>
      <c r="J2758">
        <v>69.900000000000006</v>
      </c>
      <c r="K2758">
        <v>81.099999999999994</v>
      </c>
      <c r="L2758">
        <v>67.599999999999994</v>
      </c>
      <c r="M2758">
        <v>67.8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18.3</v>
      </c>
      <c r="W2758">
        <v>320.5</v>
      </c>
      <c r="X2758">
        <v>1004.6</v>
      </c>
      <c r="Y2758">
        <v>30</v>
      </c>
      <c r="Z2758">
        <v>6.2</v>
      </c>
      <c r="AA2758">
        <v>0</v>
      </c>
      <c r="AB2758">
        <v>0</v>
      </c>
      <c r="AC2758">
        <v>0</v>
      </c>
      <c r="AD2758">
        <v>0</v>
      </c>
      <c r="AE2758" t="s">
        <v>8346</v>
      </c>
      <c r="AF2758" t="s">
        <v>8347</v>
      </c>
      <c r="AG2758">
        <v>0.5</v>
      </c>
      <c r="AH2758" t="s">
        <v>36</v>
      </c>
      <c r="AI2758" t="s">
        <v>37</v>
      </c>
      <c r="AJ2758" t="s">
        <v>38</v>
      </c>
    </row>
    <row r="2759" spans="1:36" x14ac:dyDescent="0.25">
      <c r="A2759" t="s">
        <v>32</v>
      </c>
      <c r="B2759" t="s">
        <v>8348</v>
      </c>
      <c r="C2759">
        <f>YEAR(B2759)</f>
        <v>2007</v>
      </c>
      <c r="D2759">
        <v>86.1</v>
      </c>
      <c r="E2759">
        <v>69.900000000000006</v>
      </c>
      <c r="F2759">
        <v>79.099999999999994</v>
      </c>
      <c r="H2759" s="2">
        <f>IF(F2759-78.82&lt;=0,0,IF(F2759-78.82&lt;=1,1,2))</f>
        <v>1</v>
      </c>
      <c r="I2759">
        <v>92.7</v>
      </c>
      <c r="J2759">
        <v>69.900000000000006</v>
      </c>
      <c r="K2759">
        <v>81.599999999999994</v>
      </c>
      <c r="L2759">
        <v>67.5</v>
      </c>
      <c r="M2759">
        <v>69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20.8</v>
      </c>
      <c r="W2759">
        <v>300.39999999999998</v>
      </c>
      <c r="X2759">
        <v>1004.8</v>
      </c>
      <c r="Y2759">
        <v>30</v>
      </c>
      <c r="Z2759">
        <v>6.3</v>
      </c>
      <c r="AA2759">
        <v>0</v>
      </c>
      <c r="AB2759">
        <v>0</v>
      </c>
      <c r="AC2759">
        <v>0</v>
      </c>
      <c r="AD2759">
        <v>0</v>
      </c>
      <c r="AE2759" t="s">
        <v>8349</v>
      </c>
      <c r="AF2759" t="s">
        <v>8350</v>
      </c>
      <c r="AG2759">
        <v>0.55000000000000004</v>
      </c>
      <c r="AH2759" t="s">
        <v>36</v>
      </c>
      <c r="AI2759" t="s">
        <v>37</v>
      </c>
      <c r="AJ2759" t="s">
        <v>38</v>
      </c>
    </row>
    <row r="2760" spans="1:36" x14ac:dyDescent="0.25">
      <c r="A2760" t="s">
        <v>32</v>
      </c>
      <c r="B2760" t="s">
        <v>8351</v>
      </c>
      <c r="C2760">
        <f>YEAR(B2760)</f>
        <v>2007</v>
      </c>
      <c r="D2760">
        <v>86.1</v>
      </c>
      <c r="E2760">
        <v>71.7</v>
      </c>
      <c r="F2760">
        <v>79.400000000000006</v>
      </c>
      <c r="H2760" s="2">
        <f>IF(F2760-78.82&lt;=0,0,IF(F2760-78.82&lt;=1,1,2))</f>
        <v>1</v>
      </c>
      <c r="I2760">
        <v>95.4</v>
      </c>
      <c r="J2760">
        <v>71.7</v>
      </c>
      <c r="K2760">
        <v>82.9</v>
      </c>
      <c r="L2760">
        <v>71.2</v>
      </c>
      <c r="M2760">
        <v>76.900000000000006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15</v>
      </c>
      <c r="W2760">
        <v>307.7</v>
      </c>
      <c r="X2760">
        <v>1006.6</v>
      </c>
      <c r="Y2760">
        <v>0</v>
      </c>
      <c r="Z2760">
        <v>6.2</v>
      </c>
      <c r="AA2760">
        <v>0</v>
      </c>
      <c r="AB2760">
        <v>0</v>
      </c>
      <c r="AC2760">
        <v>0</v>
      </c>
      <c r="AD2760">
        <v>0</v>
      </c>
      <c r="AE2760" t="s">
        <v>8352</v>
      </c>
      <c r="AF2760" t="s">
        <v>8353</v>
      </c>
      <c r="AG2760">
        <v>0.57999999999999996</v>
      </c>
      <c r="AH2760" t="s">
        <v>330</v>
      </c>
      <c r="AI2760" t="s">
        <v>37</v>
      </c>
      <c r="AJ2760" t="s">
        <v>331</v>
      </c>
    </row>
    <row r="2761" spans="1:36" x14ac:dyDescent="0.25">
      <c r="A2761" t="s">
        <v>32</v>
      </c>
      <c r="B2761" t="s">
        <v>8354</v>
      </c>
      <c r="C2761">
        <f>YEAR(B2761)</f>
        <v>2007</v>
      </c>
      <c r="D2761">
        <v>84.3</v>
      </c>
      <c r="E2761">
        <v>73.5</v>
      </c>
      <c r="F2761">
        <v>78.400000000000006</v>
      </c>
      <c r="H2761" s="2">
        <f>IF(F2761-78.82&lt;=0,0,IF(F2761-78.82&lt;=1,1,2))</f>
        <v>0</v>
      </c>
      <c r="I2761">
        <v>89.8</v>
      </c>
      <c r="J2761">
        <v>73.5</v>
      </c>
      <c r="K2761">
        <v>80.3</v>
      </c>
      <c r="L2761">
        <v>70.099999999999994</v>
      </c>
      <c r="M2761">
        <v>76.2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16.100000000000001</v>
      </c>
      <c r="W2761">
        <v>320.2</v>
      </c>
      <c r="X2761">
        <v>1010.4</v>
      </c>
      <c r="Y2761">
        <v>35.299999999999997</v>
      </c>
      <c r="Z2761">
        <v>6.6</v>
      </c>
      <c r="AA2761">
        <v>0</v>
      </c>
      <c r="AB2761">
        <v>0</v>
      </c>
      <c r="AC2761">
        <v>0</v>
      </c>
      <c r="AD2761">
        <v>0</v>
      </c>
      <c r="AE2761" t="s">
        <v>8355</v>
      </c>
      <c r="AF2761" t="s">
        <v>8356</v>
      </c>
      <c r="AG2761">
        <v>0.62</v>
      </c>
      <c r="AH2761" t="s">
        <v>36</v>
      </c>
      <c r="AI2761" t="s">
        <v>37</v>
      </c>
      <c r="AJ2761" t="s">
        <v>38</v>
      </c>
    </row>
    <row r="2762" spans="1:36" x14ac:dyDescent="0.25">
      <c r="A2762" t="s">
        <v>32</v>
      </c>
      <c r="B2762" t="s">
        <v>8357</v>
      </c>
      <c r="C2762">
        <f>YEAR(B2762)</f>
        <v>2007</v>
      </c>
      <c r="D2762">
        <v>82.5</v>
      </c>
      <c r="E2762">
        <v>75.3</v>
      </c>
      <c r="F2762">
        <v>79.099999999999994</v>
      </c>
      <c r="H2762" s="2">
        <f>IF(F2762-78.82&lt;=0,0,IF(F2762-78.82&lt;=1,1,2))</f>
        <v>1</v>
      </c>
      <c r="I2762">
        <v>83.5</v>
      </c>
      <c r="J2762">
        <v>75.3</v>
      </c>
      <c r="K2762">
        <v>79.400000000000006</v>
      </c>
      <c r="L2762">
        <v>62.6</v>
      </c>
      <c r="M2762">
        <v>57.3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20.8</v>
      </c>
      <c r="W2762">
        <v>312.5</v>
      </c>
      <c r="X2762">
        <v>1012.3</v>
      </c>
      <c r="Y2762">
        <v>30</v>
      </c>
      <c r="Z2762">
        <v>6.6</v>
      </c>
      <c r="AA2762">
        <v>0</v>
      </c>
      <c r="AB2762">
        <v>0</v>
      </c>
      <c r="AC2762">
        <v>0</v>
      </c>
      <c r="AD2762">
        <v>0</v>
      </c>
      <c r="AE2762" t="s">
        <v>8358</v>
      </c>
      <c r="AF2762" t="s">
        <v>8359</v>
      </c>
      <c r="AG2762">
        <v>0.66</v>
      </c>
      <c r="AH2762" t="s">
        <v>36</v>
      </c>
      <c r="AI2762" t="s">
        <v>37</v>
      </c>
      <c r="AJ2762" t="s">
        <v>38</v>
      </c>
    </row>
    <row r="2763" spans="1:36" x14ac:dyDescent="0.25">
      <c r="A2763" t="s">
        <v>32</v>
      </c>
      <c r="B2763" t="s">
        <v>8360</v>
      </c>
      <c r="C2763">
        <f>YEAR(B2763)</f>
        <v>2007</v>
      </c>
      <c r="D2763">
        <v>84.3</v>
      </c>
      <c r="E2763">
        <v>69.900000000000006</v>
      </c>
      <c r="F2763">
        <v>79.400000000000006</v>
      </c>
      <c r="H2763" s="2">
        <f>IF(F2763-78.82&lt;=0,0,IF(F2763-78.82&lt;=1,1,2))</f>
        <v>1</v>
      </c>
      <c r="I2763">
        <v>86.6</v>
      </c>
      <c r="J2763">
        <v>69.900000000000006</v>
      </c>
      <c r="K2763">
        <v>80</v>
      </c>
      <c r="L2763">
        <v>63.1</v>
      </c>
      <c r="M2763">
        <v>58.2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19.5</v>
      </c>
      <c r="W2763">
        <v>306.2</v>
      </c>
      <c r="X2763">
        <v>1009.5</v>
      </c>
      <c r="Y2763">
        <v>30</v>
      </c>
      <c r="Z2763">
        <v>6.4</v>
      </c>
      <c r="AA2763">
        <v>0</v>
      </c>
      <c r="AB2763">
        <v>0</v>
      </c>
      <c r="AC2763">
        <v>0</v>
      </c>
      <c r="AD2763">
        <v>0</v>
      </c>
      <c r="AE2763" t="s">
        <v>8361</v>
      </c>
      <c r="AF2763" t="s">
        <v>8362</v>
      </c>
      <c r="AG2763">
        <v>0.69</v>
      </c>
      <c r="AH2763" t="s">
        <v>36</v>
      </c>
      <c r="AI2763" t="s">
        <v>37</v>
      </c>
      <c r="AJ2763" t="s">
        <v>38</v>
      </c>
    </row>
    <row r="2764" spans="1:36" x14ac:dyDescent="0.25">
      <c r="A2764" t="s">
        <v>32</v>
      </c>
      <c r="B2764" t="s">
        <v>8363</v>
      </c>
      <c r="C2764">
        <f>YEAR(B2764)</f>
        <v>2007</v>
      </c>
      <c r="D2764">
        <v>84.3</v>
      </c>
      <c r="E2764">
        <v>71.7</v>
      </c>
      <c r="F2764">
        <v>78.8</v>
      </c>
      <c r="H2764" s="2">
        <f>IF(F2764-78.82&lt;=0,0,IF(F2764-78.82&lt;=1,1,2))</f>
        <v>0</v>
      </c>
      <c r="I2764">
        <v>89.8</v>
      </c>
      <c r="J2764">
        <v>71.7</v>
      </c>
      <c r="K2764">
        <v>80.599999999999994</v>
      </c>
      <c r="L2764">
        <v>69.2</v>
      </c>
      <c r="M2764">
        <v>72.8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12.8</v>
      </c>
      <c r="W2764">
        <v>319.7</v>
      </c>
      <c r="X2764">
        <v>1005.8</v>
      </c>
      <c r="Y2764">
        <v>30</v>
      </c>
      <c r="Z2764">
        <v>6.6</v>
      </c>
      <c r="AA2764">
        <v>0</v>
      </c>
      <c r="AB2764">
        <v>0</v>
      </c>
      <c r="AC2764">
        <v>0</v>
      </c>
      <c r="AD2764">
        <v>0</v>
      </c>
      <c r="AE2764" t="s">
        <v>8364</v>
      </c>
      <c r="AF2764" t="s">
        <v>8365</v>
      </c>
      <c r="AG2764">
        <v>0.73</v>
      </c>
      <c r="AH2764" t="s">
        <v>36</v>
      </c>
      <c r="AI2764" t="s">
        <v>37</v>
      </c>
      <c r="AJ2764" t="s">
        <v>38</v>
      </c>
    </row>
    <row r="2765" spans="1:36" x14ac:dyDescent="0.25">
      <c r="A2765" t="s">
        <v>32</v>
      </c>
      <c r="B2765" t="s">
        <v>8366</v>
      </c>
      <c r="C2765">
        <f>YEAR(B2765)</f>
        <v>2007</v>
      </c>
      <c r="D2765">
        <v>82.5</v>
      </c>
      <c r="E2765">
        <v>69.900000000000006</v>
      </c>
      <c r="F2765">
        <v>77.099999999999994</v>
      </c>
      <c r="H2765" s="2">
        <f>IF(F2765-78.82&lt;=0,0,IF(F2765-78.82&lt;=1,1,2))</f>
        <v>0</v>
      </c>
      <c r="I2765">
        <v>84.1</v>
      </c>
      <c r="J2765">
        <v>69.900000000000006</v>
      </c>
      <c r="K2765">
        <v>77.7</v>
      </c>
      <c r="L2765">
        <v>63.8</v>
      </c>
      <c r="M2765">
        <v>64.099999999999994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27.5</v>
      </c>
      <c r="W2765">
        <v>297.10000000000002</v>
      </c>
      <c r="X2765">
        <v>1005.5</v>
      </c>
      <c r="Y2765">
        <v>30</v>
      </c>
      <c r="Z2765">
        <v>6.8</v>
      </c>
      <c r="AA2765">
        <v>0</v>
      </c>
      <c r="AB2765">
        <v>0</v>
      </c>
      <c r="AC2765">
        <v>0</v>
      </c>
      <c r="AD2765">
        <v>0</v>
      </c>
      <c r="AE2765" t="s">
        <v>8367</v>
      </c>
      <c r="AF2765" t="s">
        <v>8368</v>
      </c>
      <c r="AG2765">
        <v>0.75</v>
      </c>
      <c r="AH2765" t="s">
        <v>36</v>
      </c>
      <c r="AI2765" t="s">
        <v>37</v>
      </c>
      <c r="AJ2765" t="s">
        <v>38</v>
      </c>
    </row>
    <row r="2766" spans="1:36" x14ac:dyDescent="0.25">
      <c r="A2766" t="s">
        <v>32</v>
      </c>
      <c r="B2766" t="s">
        <v>8369</v>
      </c>
      <c r="C2766">
        <f>YEAR(B2766)</f>
        <v>2007</v>
      </c>
      <c r="D2766">
        <v>82.5</v>
      </c>
      <c r="E2766">
        <v>68.099999999999994</v>
      </c>
      <c r="F2766">
        <v>76.7</v>
      </c>
      <c r="H2766" s="2">
        <f>IF(F2766-78.82&lt;=0,0,IF(F2766-78.82&lt;=1,1,2))</f>
        <v>0</v>
      </c>
      <c r="I2766">
        <v>84.8</v>
      </c>
      <c r="J2766">
        <v>68.099999999999994</v>
      </c>
      <c r="K2766">
        <v>77.599999999999994</v>
      </c>
      <c r="L2766">
        <v>64.8</v>
      </c>
      <c r="M2766">
        <v>66.900000000000006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26.4</v>
      </c>
      <c r="W2766">
        <v>302.2</v>
      </c>
      <c r="X2766">
        <v>1008.4</v>
      </c>
      <c r="Y2766">
        <v>30</v>
      </c>
      <c r="Z2766">
        <v>6.8</v>
      </c>
      <c r="AA2766">
        <v>0</v>
      </c>
      <c r="AB2766">
        <v>0</v>
      </c>
      <c r="AC2766">
        <v>0</v>
      </c>
      <c r="AD2766">
        <v>0</v>
      </c>
      <c r="AE2766" t="s">
        <v>8370</v>
      </c>
      <c r="AF2766" t="s">
        <v>8371</v>
      </c>
      <c r="AG2766">
        <v>0.8</v>
      </c>
      <c r="AH2766" t="s">
        <v>36</v>
      </c>
      <c r="AI2766" t="s">
        <v>37</v>
      </c>
      <c r="AJ2766" t="s">
        <v>38</v>
      </c>
    </row>
    <row r="2767" spans="1:36" x14ac:dyDescent="0.25">
      <c r="A2767" t="s">
        <v>32</v>
      </c>
      <c r="B2767" t="s">
        <v>8372</v>
      </c>
      <c r="C2767">
        <f>YEAR(B2767)</f>
        <v>2007</v>
      </c>
      <c r="D2767">
        <v>82.5</v>
      </c>
      <c r="E2767">
        <v>68.099999999999994</v>
      </c>
      <c r="F2767">
        <v>76.7</v>
      </c>
      <c r="H2767" s="2">
        <f>IF(F2767-78.82&lt;=0,0,IF(F2767-78.82&lt;=1,1,2))</f>
        <v>0</v>
      </c>
      <c r="I2767">
        <v>88.5</v>
      </c>
      <c r="J2767">
        <v>68.099999999999994</v>
      </c>
      <c r="K2767">
        <v>78.7</v>
      </c>
      <c r="L2767">
        <v>67</v>
      </c>
      <c r="M2767">
        <v>72.099999999999994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12.8</v>
      </c>
      <c r="W2767">
        <v>301.8</v>
      </c>
      <c r="X2767">
        <v>1009.8</v>
      </c>
      <c r="Y2767">
        <v>30</v>
      </c>
      <c r="Z2767">
        <v>6.5</v>
      </c>
      <c r="AA2767">
        <v>0</v>
      </c>
      <c r="AB2767">
        <v>0</v>
      </c>
      <c r="AC2767">
        <v>0</v>
      </c>
      <c r="AD2767">
        <v>0</v>
      </c>
      <c r="AE2767" t="s">
        <v>8373</v>
      </c>
      <c r="AF2767" t="s">
        <v>8374</v>
      </c>
      <c r="AG2767">
        <v>0.84</v>
      </c>
      <c r="AH2767" t="s">
        <v>36</v>
      </c>
      <c r="AI2767" t="s">
        <v>37</v>
      </c>
      <c r="AJ2767" t="s">
        <v>38</v>
      </c>
    </row>
    <row r="2768" spans="1:36" x14ac:dyDescent="0.25">
      <c r="A2768" t="s">
        <v>32</v>
      </c>
      <c r="B2768" t="s">
        <v>8375</v>
      </c>
      <c r="C2768">
        <f>YEAR(B2768)</f>
        <v>2007</v>
      </c>
      <c r="D2768">
        <v>84.3</v>
      </c>
      <c r="E2768">
        <v>69.900000000000006</v>
      </c>
      <c r="F2768">
        <v>77.5</v>
      </c>
      <c r="H2768" s="2">
        <f>IF(F2768-78.82&lt;=0,0,IF(F2768-78.82&lt;=1,1,2))</f>
        <v>0</v>
      </c>
      <c r="I2768">
        <v>89.8</v>
      </c>
      <c r="J2768">
        <v>69.900000000000006</v>
      </c>
      <c r="K2768">
        <v>79.7</v>
      </c>
      <c r="L2768">
        <v>68.7</v>
      </c>
      <c r="M2768">
        <v>75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17.2</v>
      </c>
      <c r="W2768">
        <v>299.39999999999998</v>
      </c>
      <c r="X2768">
        <v>1008.1</v>
      </c>
      <c r="Y2768">
        <v>30</v>
      </c>
      <c r="Z2768">
        <v>6.3</v>
      </c>
      <c r="AA2768">
        <v>0</v>
      </c>
      <c r="AB2768">
        <v>0</v>
      </c>
      <c r="AC2768">
        <v>0</v>
      </c>
      <c r="AD2768">
        <v>0</v>
      </c>
      <c r="AE2768" t="s">
        <v>8376</v>
      </c>
      <c r="AF2768" t="s">
        <v>8377</v>
      </c>
      <c r="AG2768">
        <v>0.87</v>
      </c>
      <c r="AH2768" t="s">
        <v>36</v>
      </c>
      <c r="AI2768" t="s">
        <v>37</v>
      </c>
      <c r="AJ2768" t="s">
        <v>38</v>
      </c>
    </row>
    <row r="2769" spans="1:36" x14ac:dyDescent="0.25">
      <c r="A2769" t="s">
        <v>32</v>
      </c>
      <c r="B2769" t="s">
        <v>8378</v>
      </c>
      <c r="C2769">
        <f>YEAR(B2769)</f>
        <v>2007</v>
      </c>
      <c r="D2769">
        <v>87.9</v>
      </c>
      <c r="E2769">
        <v>69.900000000000006</v>
      </c>
      <c r="F2769">
        <v>78.900000000000006</v>
      </c>
      <c r="H2769" s="2">
        <f>IF(F2769-78.82&lt;=0,0,IF(F2769-78.82&lt;=1,1,2))</f>
        <v>1</v>
      </c>
      <c r="I2769">
        <v>95.4</v>
      </c>
      <c r="J2769">
        <v>69.900000000000006</v>
      </c>
      <c r="K2769">
        <v>81.3</v>
      </c>
      <c r="L2769">
        <v>67.599999999999994</v>
      </c>
      <c r="M2769">
        <v>69.400000000000006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10.3</v>
      </c>
      <c r="W2769">
        <v>155.6</v>
      </c>
      <c r="X2769">
        <v>1006.7</v>
      </c>
      <c r="Y2769">
        <v>30</v>
      </c>
      <c r="Z2769">
        <v>6.3</v>
      </c>
      <c r="AA2769">
        <v>0</v>
      </c>
      <c r="AB2769">
        <v>0</v>
      </c>
      <c r="AC2769">
        <v>0</v>
      </c>
      <c r="AD2769">
        <v>0</v>
      </c>
      <c r="AE2769" t="s">
        <v>8379</v>
      </c>
      <c r="AF2769" t="s">
        <v>8380</v>
      </c>
      <c r="AG2769">
        <v>0.91</v>
      </c>
      <c r="AH2769" t="s">
        <v>36</v>
      </c>
      <c r="AI2769" t="s">
        <v>37</v>
      </c>
      <c r="AJ2769" t="s">
        <v>38</v>
      </c>
    </row>
    <row r="2770" spans="1:36" x14ac:dyDescent="0.25">
      <c r="A2770" t="s">
        <v>32</v>
      </c>
      <c r="B2770" t="s">
        <v>8381</v>
      </c>
      <c r="C2770">
        <f>YEAR(B2770)</f>
        <v>2007</v>
      </c>
      <c r="D2770">
        <v>86.1</v>
      </c>
      <c r="E2770">
        <v>69.900000000000006</v>
      </c>
      <c r="F2770">
        <v>78.599999999999994</v>
      </c>
      <c r="H2770" s="2">
        <f>IF(F2770-78.82&lt;=0,0,IF(F2770-78.82&lt;=1,1,2))</f>
        <v>0</v>
      </c>
      <c r="I2770">
        <v>91.1</v>
      </c>
      <c r="J2770">
        <v>69.900000000000006</v>
      </c>
      <c r="K2770">
        <v>81</v>
      </c>
      <c r="L2770">
        <v>69</v>
      </c>
      <c r="M2770">
        <v>73.099999999999994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23</v>
      </c>
      <c r="W2770">
        <v>308.2</v>
      </c>
      <c r="X2770">
        <v>1007.1</v>
      </c>
      <c r="Y2770">
        <v>30</v>
      </c>
      <c r="Z2770">
        <v>6.5</v>
      </c>
      <c r="AA2770">
        <v>0</v>
      </c>
      <c r="AB2770">
        <v>0</v>
      </c>
      <c r="AC2770">
        <v>0</v>
      </c>
      <c r="AD2770">
        <v>0</v>
      </c>
      <c r="AE2770" t="s">
        <v>8382</v>
      </c>
      <c r="AF2770" t="s">
        <v>8383</v>
      </c>
      <c r="AG2770">
        <v>0.94</v>
      </c>
      <c r="AH2770" t="s">
        <v>36</v>
      </c>
      <c r="AI2770" t="s">
        <v>37</v>
      </c>
      <c r="AJ2770" t="s">
        <v>38</v>
      </c>
    </row>
    <row r="2771" spans="1:36" x14ac:dyDescent="0.25">
      <c r="A2771" t="s">
        <v>32</v>
      </c>
      <c r="B2771" t="s">
        <v>8384</v>
      </c>
      <c r="C2771">
        <f>YEAR(B2771)</f>
        <v>2007</v>
      </c>
      <c r="D2771">
        <v>82.5</v>
      </c>
      <c r="E2771">
        <v>68.099999999999994</v>
      </c>
      <c r="F2771">
        <v>77.5</v>
      </c>
      <c r="H2771" s="2">
        <f>IF(F2771-78.82&lt;=0,0,IF(F2771-78.82&lt;=1,1,2))</f>
        <v>0</v>
      </c>
      <c r="I2771">
        <v>86.4</v>
      </c>
      <c r="J2771">
        <v>68.099999999999994</v>
      </c>
      <c r="K2771">
        <v>78.599999999999994</v>
      </c>
      <c r="L2771">
        <v>66</v>
      </c>
      <c r="M2771">
        <v>68.400000000000006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26.4</v>
      </c>
      <c r="W2771">
        <v>298.8</v>
      </c>
      <c r="X2771">
        <v>1007.5</v>
      </c>
      <c r="Y2771">
        <v>30</v>
      </c>
      <c r="Z2771">
        <v>6.6</v>
      </c>
      <c r="AA2771">
        <v>0</v>
      </c>
      <c r="AB2771">
        <v>0</v>
      </c>
      <c r="AC2771">
        <v>0</v>
      </c>
      <c r="AD2771">
        <v>0</v>
      </c>
      <c r="AE2771" t="s">
        <v>8385</v>
      </c>
      <c r="AF2771" t="s">
        <v>8386</v>
      </c>
      <c r="AG2771">
        <v>0.98</v>
      </c>
      <c r="AH2771" t="s">
        <v>36</v>
      </c>
      <c r="AI2771" t="s">
        <v>37</v>
      </c>
      <c r="AJ2771" t="s">
        <v>38</v>
      </c>
    </row>
    <row r="2772" spans="1:36" x14ac:dyDescent="0.25">
      <c r="A2772" t="s">
        <v>32</v>
      </c>
      <c r="B2772" t="s">
        <v>8387</v>
      </c>
      <c r="C2772">
        <f>YEAR(B2772)</f>
        <v>2007</v>
      </c>
      <c r="D2772">
        <v>82.5</v>
      </c>
      <c r="E2772">
        <v>66.3</v>
      </c>
      <c r="F2772">
        <v>76.400000000000006</v>
      </c>
      <c r="H2772" s="2">
        <f>IF(F2772-78.82&lt;=0,0,IF(F2772-78.82&lt;=1,1,2))</f>
        <v>0</v>
      </c>
      <c r="I2772">
        <v>88.5</v>
      </c>
      <c r="J2772">
        <v>66.3</v>
      </c>
      <c r="K2772">
        <v>78</v>
      </c>
      <c r="L2772">
        <v>65.2</v>
      </c>
      <c r="M2772">
        <v>68.599999999999994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12.8</v>
      </c>
      <c r="W2772">
        <v>295.8</v>
      </c>
      <c r="X2772">
        <v>1008</v>
      </c>
      <c r="Y2772">
        <v>30</v>
      </c>
      <c r="Z2772">
        <v>6.4</v>
      </c>
      <c r="AA2772">
        <v>0</v>
      </c>
      <c r="AB2772">
        <v>0</v>
      </c>
      <c r="AC2772">
        <v>0</v>
      </c>
      <c r="AD2772">
        <v>0</v>
      </c>
      <c r="AE2772" t="s">
        <v>8388</v>
      </c>
      <c r="AF2772" t="s">
        <v>8389</v>
      </c>
      <c r="AG2772">
        <v>0</v>
      </c>
      <c r="AH2772" t="s">
        <v>36</v>
      </c>
      <c r="AI2772" t="s">
        <v>37</v>
      </c>
      <c r="AJ2772" t="s">
        <v>38</v>
      </c>
    </row>
    <row r="2773" spans="1:36" x14ac:dyDescent="0.25">
      <c r="A2773" t="s">
        <v>32</v>
      </c>
      <c r="B2773" t="s">
        <v>8390</v>
      </c>
      <c r="C2773">
        <f>YEAR(B2773)</f>
        <v>2007</v>
      </c>
      <c r="D2773">
        <v>84.3</v>
      </c>
      <c r="E2773">
        <v>69.900000000000006</v>
      </c>
      <c r="F2773">
        <v>78.2</v>
      </c>
      <c r="H2773" s="2">
        <f>IF(F2773-78.82&lt;=0,0,IF(F2773-78.82&lt;=1,1,2))</f>
        <v>0</v>
      </c>
      <c r="I2773">
        <v>89.8</v>
      </c>
      <c r="J2773">
        <v>69.900000000000006</v>
      </c>
      <c r="K2773">
        <v>80.099999999999994</v>
      </c>
      <c r="L2773">
        <v>68.3</v>
      </c>
      <c r="M2773">
        <v>72.7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18.3</v>
      </c>
      <c r="W2773">
        <v>303</v>
      </c>
      <c r="X2773">
        <v>1007.9</v>
      </c>
      <c r="Y2773">
        <v>30</v>
      </c>
      <c r="Z2773">
        <v>6.5</v>
      </c>
      <c r="AA2773">
        <v>0</v>
      </c>
      <c r="AB2773">
        <v>0</v>
      </c>
      <c r="AC2773">
        <v>0</v>
      </c>
      <c r="AD2773">
        <v>0</v>
      </c>
      <c r="AE2773" t="s">
        <v>8391</v>
      </c>
      <c r="AF2773" t="s">
        <v>8392</v>
      </c>
      <c r="AG2773">
        <v>0.05</v>
      </c>
      <c r="AH2773" t="s">
        <v>36</v>
      </c>
      <c r="AI2773" t="s">
        <v>37</v>
      </c>
      <c r="AJ2773" t="s">
        <v>38</v>
      </c>
    </row>
    <row r="2774" spans="1:36" x14ac:dyDescent="0.25">
      <c r="A2774" t="s">
        <v>32</v>
      </c>
      <c r="B2774" t="s">
        <v>8393</v>
      </c>
      <c r="C2774">
        <f>YEAR(B2774)</f>
        <v>2007</v>
      </c>
      <c r="D2774">
        <v>86.1</v>
      </c>
      <c r="E2774">
        <v>77.099999999999994</v>
      </c>
      <c r="F2774">
        <v>81.900000000000006</v>
      </c>
      <c r="H2774" s="2">
        <f>IF(F2774-78.82&lt;=0,0,IF(F2774-78.82&lt;=1,1,2))</f>
        <v>2</v>
      </c>
      <c r="I2774">
        <v>90.8</v>
      </c>
      <c r="J2774">
        <v>77.099999999999994</v>
      </c>
      <c r="K2774">
        <v>84.2</v>
      </c>
      <c r="L2774">
        <v>68.3</v>
      </c>
      <c r="M2774">
        <v>63.9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21.9</v>
      </c>
      <c r="W2774">
        <v>306.2</v>
      </c>
      <c r="X2774">
        <v>1007.6</v>
      </c>
      <c r="Y2774">
        <v>30</v>
      </c>
      <c r="Z2774">
        <v>6.6</v>
      </c>
      <c r="AA2774">
        <v>0</v>
      </c>
      <c r="AB2774">
        <v>0</v>
      </c>
      <c r="AC2774">
        <v>0</v>
      </c>
      <c r="AD2774">
        <v>0</v>
      </c>
      <c r="AE2774" t="s">
        <v>8394</v>
      </c>
      <c r="AF2774" t="s">
        <v>8395</v>
      </c>
      <c r="AG2774">
        <v>0.08</v>
      </c>
      <c r="AH2774" t="s">
        <v>36</v>
      </c>
      <c r="AI2774" t="s">
        <v>37</v>
      </c>
      <c r="AJ2774" t="s">
        <v>38</v>
      </c>
    </row>
    <row r="2775" spans="1:36" x14ac:dyDescent="0.25">
      <c r="A2775" t="s">
        <v>32</v>
      </c>
      <c r="B2775" t="s">
        <v>8396</v>
      </c>
      <c r="C2775">
        <f>YEAR(B2775)</f>
        <v>2007</v>
      </c>
      <c r="D2775">
        <v>86.1</v>
      </c>
      <c r="E2775">
        <v>78.900000000000006</v>
      </c>
      <c r="F2775">
        <v>81.5</v>
      </c>
      <c r="H2775" s="2">
        <f>IF(F2775-78.82&lt;=0,0,IF(F2775-78.82&lt;=1,1,2))</f>
        <v>2</v>
      </c>
      <c r="I2775">
        <v>90.8</v>
      </c>
      <c r="J2775">
        <v>78.900000000000006</v>
      </c>
      <c r="K2775">
        <v>83.4</v>
      </c>
      <c r="L2775">
        <v>67.599999999999994</v>
      </c>
      <c r="M2775">
        <v>63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19.5</v>
      </c>
      <c r="W2775">
        <v>304.5</v>
      </c>
      <c r="X2775">
        <v>1008.5</v>
      </c>
      <c r="Y2775">
        <v>30</v>
      </c>
      <c r="Z2775">
        <v>6.4</v>
      </c>
      <c r="AA2775">
        <v>0</v>
      </c>
      <c r="AB2775">
        <v>0</v>
      </c>
      <c r="AC2775">
        <v>0</v>
      </c>
      <c r="AD2775">
        <v>0</v>
      </c>
      <c r="AE2775" t="s">
        <v>8397</v>
      </c>
      <c r="AF2775" t="s">
        <v>8398</v>
      </c>
      <c r="AG2775">
        <v>0.11</v>
      </c>
      <c r="AH2775" t="s">
        <v>36</v>
      </c>
      <c r="AI2775" t="s">
        <v>37</v>
      </c>
      <c r="AJ2775" t="s">
        <v>38</v>
      </c>
    </row>
    <row r="2776" spans="1:36" x14ac:dyDescent="0.25">
      <c r="A2776" t="s">
        <v>32</v>
      </c>
      <c r="B2776" t="s">
        <v>8399</v>
      </c>
      <c r="C2776">
        <f>YEAR(B2776)</f>
        <v>2007</v>
      </c>
      <c r="D2776">
        <v>84.3</v>
      </c>
      <c r="E2776">
        <v>71.7</v>
      </c>
      <c r="F2776">
        <v>80.099999999999994</v>
      </c>
      <c r="H2776" s="2">
        <f>IF(F2776-78.82&lt;=0,0,IF(F2776-78.82&lt;=1,1,2))</f>
        <v>2</v>
      </c>
      <c r="I2776">
        <v>91.1</v>
      </c>
      <c r="J2776">
        <v>71.7</v>
      </c>
      <c r="K2776">
        <v>82.3</v>
      </c>
      <c r="L2776">
        <v>67.900000000000006</v>
      </c>
      <c r="M2776">
        <v>66.8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17.2</v>
      </c>
      <c r="W2776">
        <v>309.3</v>
      </c>
      <c r="X2776">
        <v>1009.8</v>
      </c>
      <c r="Y2776">
        <v>0</v>
      </c>
      <c r="Z2776">
        <v>6.2</v>
      </c>
      <c r="AA2776">
        <v>0</v>
      </c>
      <c r="AB2776">
        <v>0</v>
      </c>
      <c r="AC2776">
        <v>0</v>
      </c>
      <c r="AD2776">
        <v>0</v>
      </c>
      <c r="AE2776" t="s">
        <v>8400</v>
      </c>
      <c r="AF2776" t="s">
        <v>8401</v>
      </c>
      <c r="AG2776">
        <v>0.14000000000000001</v>
      </c>
      <c r="AH2776" t="s">
        <v>330</v>
      </c>
      <c r="AI2776" t="s">
        <v>37</v>
      </c>
      <c r="AJ2776" t="s">
        <v>331</v>
      </c>
    </row>
    <row r="2777" spans="1:36" x14ac:dyDescent="0.25">
      <c r="A2777" t="s">
        <v>32</v>
      </c>
      <c r="B2777" t="s">
        <v>8402</v>
      </c>
      <c r="C2777">
        <f>YEAR(B2777)</f>
        <v>2007</v>
      </c>
      <c r="D2777">
        <v>86.1</v>
      </c>
      <c r="E2777">
        <v>69.900000000000006</v>
      </c>
      <c r="F2777">
        <v>80.5</v>
      </c>
      <c r="H2777" s="2">
        <f>IF(F2777-78.82&lt;=0,0,IF(F2777-78.82&lt;=1,1,2))</f>
        <v>2</v>
      </c>
      <c r="I2777">
        <v>90.8</v>
      </c>
      <c r="J2777">
        <v>69.900000000000006</v>
      </c>
      <c r="K2777">
        <v>82.4</v>
      </c>
      <c r="L2777">
        <v>66.599999999999994</v>
      </c>
      <c r="M2777">
        <v>63.1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20.8</v>
      </c>
      <c r="W2777">
        <v>306.2</v>
      </c>
      <c r="X2777">
        <v>1007.7</v>
      </c>
      <c r="Y2777">
        <v>0</v>
      </c>
      <c r="Z2777">
        <v>6.2</v>
      </c>
      <c r="AA2777">
        <v>0</v>
      </c>
      <c r="AB2777">
        <v>0</v>
      </c>
      <c r="AC2777">
        <v>0</v>
      </c>
      <c r="AD2777">
        <v>0</v>
      </c>
      <c r="AE2777" t="s">
        <v>8403</v>
      </c>
      <c r="AF2777" t="s">
        <v>8404</v>
      </c>
      <c r="AG2777">
        <v>0.17</v>
      </c>
      <c r="AH2777" t="s">
        <v>330</v>
      </c>
      <c r="AI2777" t="s">
        <v>37</v>
      </c>
      <c r="AJ2777" t="s">
        <v>331</v>
      </c>
    </row>
    <row r="2778" spans="1:36" x14ac:dyDescent="0.25">
      <c r="A2778" t="s">
        <v>32</v>
      </c>
      <c r="B2778" t="s">
        <v>8405</v>
      </c>
      <c r="C2778">
        <f>YEAR(B2778)</f>
        <v>2007</v>
      </c>
      <c r="D2778">
        <v>86.1</v>
      </c>
      <c r="E2778">
        <v>75.3</v>
      </c>
      <c r="F2778">
        <v>82</v>
      </c>
      <c r="H2778" s="2">
        <f>IF(F2778-78.82&lt;=0,0,IF(F2778-78.82&lt;=1,1,2))</f>
        <v>2</v>
      </c>
      <c r="I2778">
        <v>90.8</v>
      </c>
      <c r="J2778">
        <v>75.3</v>
      </c>
      <c r="K2778">
        <v>84.1</v>
      </c>
      <c r="L2778">
        <v>67.599999999999994</v>
      </c>
      <c r="M2778">
        <v>62.1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19.5</v>
      </c>
      <c r="W2778">
        <v>306</v>
      </c>
      <c r="X2778">
        <v>1006.9</v>
      </c>
      <c r="Y2778">
        <v>0</v>
      </c>
      <c r="Z2778">
        <v>6.2</v>
      </c>
      <c r="AA2778">
        <v>0</v>
      </c>
      <c r="AB2778">
        <v>0</v>
      </c>
      <c r="AC2778">
        <v>0</v>
      </c>
      <c r="AD2778">
        <v>0</v>
      </c>
      <c r="AE2778" t="s">
        <v>8406</v>
      </c>
      <c r="AF2778" t="s">
        <v>8407</v>
      </c>
      <c r="AG2778">
        <v>0.21</v>
      </c>
      <c r="AH2778" t="s">
        <v>330</v>
      </c>
      <c r="AI2778" t="s">
        <v>37</v>
      </c>
      <c r="AJ2778" t="s">
        <v>331</v>
      </c>
    </row>
    <row r="2779" spans="1:36" x14ac:dyDescent="0.25">
      <c r="A2779" t="s">
        <v>32</v>
      </c>
      <c r="B2779" t="s">
        <v>8408</v>
      </c>
      <c r="C2779">
        <f>YEAR(B2779)</f>
        <v>2007</v>
      </c>
      <c r="D2779">
        <v>86.1</v>
      </c>
      <c r="E2779">
        <v>71.7</v>
      </c>
      <c r="F2779">
        <v>79.099999999999994</v>
      </c>
      <c r="H2779" s="2">
        <f>IF(F2779-78.82&lt;=0,0,IF(F2779-78.82&lt;=1,1,2))</f>
        <v>1</v>
      </c>
      <c r="I2779">
        <v>97.4</v>
      </c>
      <c r="J2779">
        <v>71.7</v>
      </c>
      <c r="K2779">
        <v>82.6</v>
      </c>
      <c r="L2779">
        <v>72</v>
      </c>
      <c r="M2779">
        <v>79.2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10.3</v>
      </c>
      <c r="W2779">
        <v>324.60000000000002</v>
      </c>
      <c r="X2779">
        <v>1007.9</v>
      </c>
      <c r="Y2779">
        <v>30</v>
      </c>
      <c r="Z2779">
        <v>6.4</v>
      </c>
      <c r="AA2779">
        <v>0</v>
      </c>
      <c r="AB2779">
        <v>0</v>
      </c>
      <c r="AC2779">
        <v>0</v>
      </c>
      <c r="AD2779">
        <v>0</v>
      </c>
      <c r="AE2779" t="s">
        <v>8409</v>
      </c>
      <c r="AF2779" t="s">
        <v>8410</v>
      </c>
      <c r="AG2779">
        <v>0.24</v>
      </c>
      <c r="AH2779" t="s">
        <v>36</v>
      </c>
      <c r="AI2779" t="s">
        <v>37</v>
      </c>
      <c r="AJ2779" t="s">
        <v>38</v>
      </c>
    </row>
    <row r="2780" spans="1:36" x14ac:dyDescent="0.25">
      <c r="A2780" t="s">
        <v>32</v>
      </c>
      <c r="B2780" t="s">
        <v>8411</v>
      </c>
      <c r="C2780">
        <f>YEAR(B2780)</f>
        <v>2007</v>
      </c>
      <c r="D2780">
        <v>84.3</v>
      </c>
      <c r="E2780">
        <v>69.900000000000006</v>
      </c>
      <c r="F2780">
        <v>78</v>
      </c>
      <c r="H2780" s="2">
        <f>IF(F2780-78.82&lt;=0,0,IF(F2780-78.82&lt;=1,1,2))</f>
        <v>0</v>
      </c>
      <c r="I2780">
        <v>92.7</v>
      </c>
      <c r="J2780">
        <v>69.900000000000006</v>
      </c>
      <c r="K2780">
        <v>81</v>
      </c>
      <c r="L2780">
        <v>70</v>
      </c>
      <c r="M2780">
        <v>76.8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10.3</v>
      </c>
      <c r="W2780">
        <v>125.9</v>
      </c>
      <c r="X2780">
        <v>1010.7</v>
      </c>
      <c r="Y2780">
        <v>30</v>
      </c>
      <c r="Z2780">
        <v>6.2</v>
      </c>
      <c r="AA2780">
        <v>0</v>
      </c>
      <c r="AB2780">
        <v>0</v>
      </c>
      <c r="AC2780">
        <v>0</v>
      </c>
      <c r="AD2780">
        <v>0</v>
      </c>
      <c r="AE2780" t="s">
        <v>8412</v>
      </c>
      <c r="AF2780" t="s">
        <v>8413</v>
      </c>
      <c r="AG2780">
        <v>0.25</v>
      </c>
      <c r="AH2780" t="s">
        <v>36</v>
      </c>
      <c r="AI2780" t="s">
        <v>37</v>
      </c>
      <c r="AJ2780" t="s">
        <v>38</v>
      </c>
    </row>
    <row r="2781" spans="1:36" x14ac:dyDescent="0.25">
      <c r="A2781" t="s">
        <v>32</v>
      </c>
      <c r="B2781" t="s">
        <v>8414</v>
      </c>
      <c r="C2781">
        <f>YEAR(B2781)</f>
        <v>2007</v>
      </c>
      <c r="D2781">
        <v>89.7</v>
      </c>
      <c r="E2781">
        <v>68.099999999999994</v>
      </c>
      <c r="F2781">
        <v>79.599999999999994</v>
      </c>
      <c r="H2781" s="2">
        <f>IF(F2781-78.82&lt;=0,0,IF(F2781-78.82&lt;=1,1,2))</f>
        <v>1</v>
      </c>
      <c r="I2781">
        <v>95.4</v>
      </c>
      <c r="J2781">
        <v>68.099999999999994</v>
      </c>
      <c r="K2781">
        <v>82.7</v>
      </c>
      <c r="L2781">
        <v>65</v>
      </c>
      <c r="M2781">
        <v>61.8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12.8</v>
      </c>
      <c r="W2781">
        <v>208.5</v>
      </c>
      <c r="X2781">
        <v>1011.8</v>
      </c>
      <c r="Y2781">
        <v>0</v>
      </c>
      <c r="Z2781">
        <v>6.2</v>
      </c>
      <c r="AA2781">
        <v>0</v>
      </c>
      <c r="AB2781">
        <v>0</v>
      </c>
      <c r="AC2781">
        <v>0</v>
      </c>
      <c r="AD2781">
        <v>0</v>
      </c>
      <c r="AE2781" t="s">
        <v>8415</v>
      </c>
      <c r="AF2781" t="s">
        <v>8416</v>
      </c>
      <c r="AG2781">
        <v>0.3</v>
      </c>
      <c r="AH2781" t="s">
        <v>330</v>
      </c>
      <c r="AI2781" t="s">
        <v>37</v>
      </c>
      <c r="AJ2781" t="s">
        <v>331</v>
      </c>
    </row>
    <row r="2782" spans="1:36" x14ac:dyDescent="0.25">
      <c r="A2782" t="s">
        <v>32</v>
      </c>
      <c r="B2782" t="s">
        <v>8417</v>
      </c>
      <c r="C2782">
        <f>YEAR(B2782)</f>
        <v>2007</v>
      </c>
      <c r="D2782">
        <v>87.9</v>
      </c>
      <c r="E2782">
        <v>75.3</v>
      </c>
      <c r="F2782">
        <v>82.7</v>
      </c>
      <c r="H2782" s="2">
        <f>IF(F2782-78.82&lt;=0,0,IF(F2782-78.82&lt;=1,1,2))</f>
        <v>2</v>
      </c>
      <c r="I2782">
        <v>96.1</v>
      </c>
      <c r="J2782">
        <v>75.3</v>
      </c>
      <c r="K2782">
        <v>86.6</v>
      </c>
      <c r="L2782">
        <v>69</v>
      </c>
      <c r="M2782">
        <v>63.5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17.2</v>
      </c>
      <c r="W2782">
        <v>304.8</v>
      </c>
      <c r="X2782">
        <v>1010.6</v>
      </c>
      <c r="Y2782">
        <v>0</v>
      </c>
      <c r="Z2782">
        <v>6.2</v>
      </c>
      <c r="AA2782">
        <v>0</v>
      </c>
      <c r="AB2782">
        <v>0</v>
      </c>
      <c r="AC2782">
        <v>0</v>
      </c>
      <c r="AD2782">
        <v>0</v>
      </c>
      <c r="AE2782" t="s">
        <v>8418</v>
      </c>
      <c r="AF2782" t="s">
        <v>8419</v>
      </c>
      <c r="AG2782">
        <v>0.34</v>
      </c>
      <c r="AH2782" t="s">
        <v>330</v>
      </c>
      <c r="AI2782" t="s">
        <v>37</v>
      </c>
      <c r="AJ2782" t="s">
        <v>331</v>
      </c>
    </row>
    <row r="2783" spans="1:36" x14ac:dyDescent="0.25">
      <c r="A2783" t="s">
        <v>32</v>
      </c>
      <c r="B2783" t="s">
        <v>8420</v>
      </c>
      <c r="C2783">
        <f>YEAR(B2783)</f>
        <v>2007</v>
      </c>
      <c r="D2783">
        <v>86.1</v>
      </c>
      <c r="E2783">
        <v>77.099999999999994</v>
      </c>
      <c r="F2783">
        <v>82.9</v>
      </c>
      <c r="H2783" s="2">
        <f>IF(F2783-78.82&lt;=0,0,IF(F2783-78.82&lt;=1,1,2))</f>
        <v>2</v>
      </c>
      <c r="I2783">
        <v>95.4</v>
      </c>
      <c r="J2783">
        <v>77.099999999999994</v>
      </c>
      <c r="K2783">
        <v>88.2</v>
      </c>
      <c r="L2783">
        <v>71.5</v>
      </c>
      <c r="M2783">
        <v>68.7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21.9</v>
      </c>
      <c r="W2783">
        <v>308.10000000000002</v>
      </c>
      <c r="X2783">
        <v>1010.4</v>
      </c>
      <c r="Y2783">
        <v>0</v>
      </c>
      <c r="Z2783">
        <v>6.2</v>
      </c>
      <c r="AA2783">
        <v>0</v>
      </c>
      <c r="AB2783">
        <v>0</v>
      </c>
      <c r="AC2783">
        <v>0</v>
      </c>
      <c r="AD2783">
        <v>0</v>
      </c>
      <c r="AE2783" t="s">
        <v>8421</v>
      </c>
      <c r="AF2783" t="s">
        <v>8422</v>
      </c>
      <c r="AG2783">
        <v>0.37</v>
      </c>
      <c r="AH2783" t="s">
        <v>330</v>
      </c>
      <c r="AI2783" t="s">
        <v>37</v>
      </c>
      <c r="AJ2783" t="s">
        <v>331</v>
      </c>
    </row>
    <row r="2784" spans="1:36" x14ac:dyDescent="0.25">
      <c r="A2784" t="s">
        <v>32</v>
      </c>
      <c r="B2784" t="s">
        <v>8423</v>
      </c>
      <c r="C2784">
        <f>YEAR(B2784)</f>
        <v>2007</v>
      </c>
      <c r="D2784">
        <v>87.9</v>
      </c>
      <c r="E2784">
        <v>80.7</v>
      </c>
      <c r="F2784">
        <v>84.1</v>
      </c>
      <c r="H2784" s="2">
        <f>IF(F2784-78.82&lt;=0,0,IF(F2784-78.82&lt;=1,1,2))</f>
        <v>2</v>
      </c>
      <c r="I2784">
        <v>91.6</v>
      </c>
      <c r="J2784">
        <v>84.1</v>
      </c>
      <c r="K2784">
        <v>87.9</v>
      </c>
      <c r="L2784">
        <v>69.400000000000006</v>
      </c>
      <c r="M2784">
        <v>61.6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21.9</v>
      </c>
      <c r="W2784">
        <v>305.10000000000002</v>
      </c>
      <c r="X2784">
        <v>1012.4</v>
      </c>
      <c r="Y2784">
        <v>0</v>
      </c>
      <c r="Z2784">
        <v>6.2</v>
      </c>
      <c r="AA2784">
        <v>0</v>
      </c>
      <c r="AB2784">
        <v>0</v>
      </c>
      <c r="AC2784">
        <v>0</v>
      </c>
      <c r="AD2784">
        <v>0</v>
      </c>
      <c r="AE2784" t="s">
        <v>8424</v>
      </c>
      <c r="AF2784" t="s">
        <v>8425</v>
      </c>
      <c r="AG2784">
        <v>0.4</v>
      </c>
      <c r="AH2784" t="s">
        <v>330</v>
      </c>
      <c r="AI2784" t="s">
        <v>37</v>
      </c>
      <c r="AJ2784" t="s">
        <v>331</v>
      </c>
    </row>
    <row r="2785" spans="1:36" x14ac:dyDescent="0.25">
      <c r="A2785" t="s">
        <v>32</v>
      </c>
      <c r="B2785" t="s">
        <v>8426</v>
      </c>
      <c r="C2785">
        <f>YEAR(B2785)</f>
        <v>2007</v>
      </c>
      <c r="D2785">
        <v>86.1</v>
      </c>
      <c r="E2785">
        <v>77.099999999999994</v>
      </c>
      <c r="F2785">
        <v>82.2</v>
      </c>
      <c r="H2785" s="2">
        <f>IF(F2785-78.82&lt;=0,0,IF(F2785-78.82&lt;=1,1,2))</f>
        <v>2</v>
      </c>
      <c r="I2785">
        <v>92.1</v>
      </c>
      <c r="J2785">
        <v>77.099999999999994</v>
      </c>
      <c r="K2785">
        <v>85.3</v>
      </c>
      <c r="L2785">
        <v>69</v>
      </c>
      <c r="M2785">
        <v>64.7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21.9</v>
      </c>
      <c r="W2785">
        <v>301.10000000000002</v>
      </c>
      <c r="X2785">
        <v>1011.1</v>
      </c>
      <c r="Y2785">
        <v>30</v>
      </c>
      <c r="Z2785">
        <v>6.2</v>
      </c>
      <c r="AA2785">
        <v>0</v>
      </c>
      <c r="AB2785">
        <v>0</v>
      </c>
      <c r="AC2785">
        <v>0</v>
      </c>
      <c r="AD2785">
        <v>0</v>
      </c>
      <c r="AE2785" t="s">
        <v>8427</v>
      </c>
      <c r="AF2785" t="s">
        <v>8428</v>
      </c>
      <c r="AG2785">
        <v>0.43</v>
      </c>
      <c r="AH2785" t="s">
        <v>36</v>
      </c>
      <c r="AI2785" t="s">
        <v>37</v>
      </c>
      <c r="AJ2785" t="s">
        <v>38</v>
      </c>
    </row>
    <row r="2786" spans="1:36" x14ac:dyDescent="0.25">
      <c r="A2786" t="s">
        <v>32</v>
      </c>
      <c r="B2786" t="s">
        <v>8429</v>
      </c>
      <c r="C2786">
        <f>YEAR(B2786)</f>
        <v>2007</v>
      </c>
      <c r="D2786">
        <v>86.1</v>
      </c>
      <c r="E2786">
        <v>73.5</v>
      </c>
      <c r="F2786">
        <v>80.599999999999994</v>
      </c>
      <c r="H2786" s="2">
        <f>IF(F2786-78.82&lt;=0,0,IF(F2786-78.82&lt;=1,1,2))</f>
        <v>2</v>
      </c>
      <c r="I2786">
        <v>91.1</v>
      </c>
      <c r="J2786">
        <v>73.5</v>
      </c>
      <c r="K2786">
        <v>83.1</v>
      </c>
      <c r="L2786">
        <v>67.2</v>
      </c>
      <c r="M2786">
        <v>64.599999999999994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21.9</v>
      </c>
      <c r="W2786">
        <v>305.8</v>
      </c>
      <c r="X2786">
        <v>1009</v>
      </c>
      <c r="Y2786">
        <v>30</v>
      </c>
      <c r="Z2786">
        <v>6.4</v>
      </c>
      <c r="AA2786">
        <v>0</v>
      </c>
      <c r="AB2786">
        <v>0</v>
      </c>
      <c r="AC2786">
        <v>0</v>
      </c>
      <c r="AD2786">
        <v>0</v>
      </c>
      <c r="AE2786" t="s">
        <v>8430</v>
      </c>
      <c r="AF2786" t="s">
        <v>8431</v>
      </c>
      <c r="AG2786">
        <v>0.47</v>
      </c>
      <c r="AH2786" t="s">
        <v>36</v>
      </c>
      <c r="AI2786" t="s">
        <v>37</v>
      </c>
      <c r="AJ2786" t="s">
        <v>38</v>
      </c>
    </row>
    <row r="2787" spans="1:36" x14ac:dyDescent="0.25">
      <c r="A2787" t="s">
        <v>32</v>
      </c>
      <c r="B2787" t="s">
        <v>8432</v>
      </c>
      <c r="C2787">
        <f>YEAR(B2787)</f>
        <v>2007</v>
      </c>
      <c r="D2787">
        <v>78.900000000000006</v>
      </c>
      <c r="E2787">
        <v>77.099999999999994</v>
      </c>
      <c r="F2787">
        <v>77.900000000000006</v>
      </c>
      <c r="H2787" s="2">
        <f>IF(F2787-78.82&lt;=0,0,IF(F2787-78.82&lt;=1,1,2))</f>
        <v>0</v>
      </c>
      <c r="I2787">
        <v>78.900000000000006</v>
      </c>
      <c r="J2787">
        <v>77.099999999999994</v>
      </c>
      <c r="K2787">
        <v>77.900000000000006</v>
      </c>
      <c r="L2787">
        <v>69.599999999999994</v>
      </c>
      <c r="M2787">
        <v>75.900000000000006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18.3</v>
      </c>
      <c r="W2787">
        <v>308.2</v>
      </c>
      <c r="X2787">
        <v>1010.4</v>
      </c>
      <c r="Y2787">
        <v>30</v>
      </c>
      <c r="Z2787">
        <v>6.3</v>
      </c>
      <c r="AA2787">
        <v>0</v>
      </c>
      <c r="AB2787">
        <v>0</v>
      </c>
      <c r="AC2787">
        <v>0</v>
      </c>
      <c r="AD2787">
        <v>0</v>
      </c>
      <c r="AE2787" t="s">
        <v>8433</v>
      </c>
      <c r="AF2787" t="s">
        <v>8434</v>
      </c>
      <c r="AG2787">
        <v>0.5</v>
      </c>
      <c r="AH2787" t="s">
        <v>36</v>
      </c>
      <c r="AI2787" t="s">
        <v>37</v>
      </c>
      <c r="AJ2787" t="s">
        <v>38</v>
      </c>
    </row>
    <row r="2788" spans="1:36" x14ac:dyDescent="0.25">
      <c r="A2788" t="s">
        <v>32</v>
      </c>
      <c r="B2788" t="s">
        <v>8435</v>
      </c>
      <c r="C2788">
        <f>YEAR(B2788)</f>
        <v>2007</v>
      </c>
      <c r="D2788">
        <v>84.3</v>
      </c>
      <c r="E2788">
        <v>77.099999999999994</v>
      </c>
      <c r="F2788">
        <v>81.2</v>
      </c>
      <c r="H2788" s="2">
        <f>IF(F2788-78.82&lt;=0,0,IF(F2788-78.82&lt;=1,1,2))</f>
        <v>2</v>
      </c>
      <c r="I2788">
        <v>89.8</v>
      </c>
      <c r="J2788">
        <v>77.099999999999994</v>
      </c>
      <c r="K2788">
        <v>83.6</v>
      </c>
      <c r="L2788">
        <v>69.599999999999994</v>
      </c>
      <c r="M2788">
        <v>68.2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20.8</v>
      </c>
      <c r="W2788">
        <v>309.60000000000002</v>
      </c>
      <c r="X2788">
        <v>1011.9</v>
      </c>
      <c r="Y2788">
        <v>31.3</v>
      </c>
      <c r="Z2788">
        <v>6.8</v>
      </c>
      <c r="AA2788">
        <v>0</v>
      </c>
      <c r="AB2788">
        <v>0</v>
      </c>
      <c r="AC2788">
        <v>0</v>
      </c>
      <c r="AD2788">
        <v>0</v>
      </c>
      <c r="AE2788" t="s">
        <v>8436</v>
      </c>
      <c r="AF2788" t="s">
        <v>8437</v>
      </c>
      <c r="AG2788">
        <v>0.53</v>
      </c>
      <c r="AH2788" t="s">
        <v>36</v>
      </c>
      <c r="AI2788" t="s">
        <v>37</v>
      </c>
      <c r="AJ2788" t="s">
        <v>38</v>
      </c>
    </row>
    <row r="2789" spans="1:36" x14ac:dyDescent="0.25">
      <c r="A2789" t="s">
        <v>32</v>
      </c>
      <c r="B2789" t="s">
        <v>8438</v>
      </c>
      <c r="C2789">
        <f>YEAR(B2789)</f>
        <v>2007</v>
      </c>
      <c r="D2789">
        <v>84.3</v>
      </c>
      <c r="E2789">
        <v>71.7</v>
      </c>
      <c r="F2789">
        <v>78.900000000000006</v>
      </c>
      <c r="H2789" s="2">
        <f>IF(F2789-78.82&lt;=0,0,IF(F2789-78.82&lt;=1,1,2))</f>
        <v>1</v>
      </c>
      <c r="I2789">
        <v>89.8</v>
      </c>
      <c r="J2789">
        <v>71.7</v>
      </c>
      <c r="K2789">
        <v>80.7</v>
      </c>
      <c r="L2789">
        <v>67.400000000000006</v>
      </c>
      <c r="M2789">
        <v>68.400000000000006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15</v>
      </c>
      <c r="W2789">
        <v>308.2</v>
      </c>
      <c r="X2789">
        <v>1011.6</v>
      </c>
      <c r="Y2789">
        <v>30</v>
      </c>
      <c r="Z2789">
        <v>6.2</v>
      </c>
      <c r="AA2789">
        <v>0</v>
      </c>
      <c r="AB2789">
        <v>0</v>
      </c>
      <c r="AC2789">
        <v>0</v>
      </c>
      <c r="AD2789">
        <v>0</v>
      </c>
      <c r="AE2789" t="s">
        <v>8439</v>
      </c>
      <c r="AF2789" t="s">
        <v>8440</v>
      </c>
      <c r="AG2789">
        <v>0.56999999999999995</v>
      </c>
      <c r="AH2789" t="s">
        <v>36</v>
      </c>
      <c r="AI2789" t="s">
        <v>37</v>
      </c>
      <c r="AJ2789" t="s">
        <v>38</v>
      </c>
    </row>
    <row r="2790" spans="1:36" x14ac:dyDescent="0.25">
      <c r="A2790" t="s">
        <v>32</v>
      </c>
      <c r="B2790" t="s">
        <v>8441</v>
      </c>
      <c r="C2790">
        <f>YEAR(B2790)</f>
        <v>2007</v>
      </c>
      <c r="D2790">
        <v>89.7</v>
      </c>
      <c r="E2790">
        <v>69.900000000000006</v>
      </c>
      <c r="F2790">
        <v>79.8</v>
      </c>
      <c r="H2790" s="2">
        <f>IF(F2790-78.82&lt;=0,0,IF(F2790-78.82&lt;=1,1,2))</f>
        <v>1</v>
      </c>
      <c r="I2790">
        <v>93.7</v>
      </c>
      <c r="J2790">
        <v>69.900000000000006</v>
      </c>
      <c r="K2790">
        <v>81.3</v>
      </c>
      <c r="L2790">
        <v>63.6</v>
      </c>
      <c r="M2790">
        <v>59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10.3</v>
      </c>
      <c r="W2790">
        <v>168.5</v>
      </c>
      <c r="X2790">
        <v>1010</v>
      </c>
      <c r="Y2790">
        <v>0</v>
      </c>
      <c r="Z2790">
        <v>6.2</v>
      </c>
      <c r="AA2790">
        <v>0</v>
      </c>
      <c r="AB2790">
        <v>0</v>
      </c>
      <c r="AC2790">
        <v>0</v>
      </c>
      <c r="AD2790">
        <v>0</v>
      </c>
      <c r="AE2790" t="s">
        <v>8442</v>
      </c>
      <c r="AF2790" t="s">
        <v>8443</v>
      </c>
      <c r="AG2790">
        <v>0.6</v>
      </c>
      <c r="AH2790" t="s">
        <v>330</v>
      </c>
      <c r="AI2790" t="s">
        <v>37</v>
      </c>
      <c r="AJ2790" t="s">
        <v>331</v>
      </c>
    </row>
    <row r="2791" spans="1:36" x14ac:dyDescent="0.25">
      <c r="A2791" t="s">
        <v>32</v>
      </c>
      <c r="B2791" t="s">
        <v>8444</v>
      </c>
      <c r="C2791">
        <f>YEAR(B2791)</f>
        <v>2007</v>
      </c>
      <c r="D2791">
        <v>93.3</v>
      </c>
      <c r="E2791">
        <v>71.7</v>
      </c>
      <c r="F2791">
        <v>82.8</v>
      </c>
      <c r="G2791" s="2">
        <f>AVERAGE(F2791:F2881)</f>
        <v>68.312087912087918</v>
      </c>
      <c r="H2791" s="2">
        <f>IF(F2791-68.31&lt;=0,0,IF(F2791-68.31&lt;=1,1,2))</f>
        <v>2</v>
      </c>
      <c r="I2791">
        <v>100.5</v>
      </c>
      <c r="J2791">
        <v>71.7</v>
      </c>
      <c r="K2791">
        <v>86.1</v>
      </c>
      <c r="L2791">
        <v>65</v>
      </c>
      <c r="M2791">
        <v>56.2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9.1999999999999993</v>
      </c>
      <c r="W2791">
        <v>175.6</v>
      </c>
      <c r="X2791">
        <v>1007.8</v>
      </c>
      <c r="Y2791">
        <v>0</v>
      </c>
      <c r="Z2791">
        <v>6.2</v>
      </c>
      <c r="AA2791">
        <v>0</v>
      </c>
      <c r="AB2791">
        <v>0</v>
      </c>
      <c r="AC2791">
        <v>0</v>
      </c>
      <c r="AD2791">
        <v>0</v>
      </c>
      <c r="AE2791" t="s">
        <v>8445</v>
      </c>
      <c r="AF2791" t="s">
        <v>8446</v>
      </c>
      <c r="AG2791">
        <v>0.64</v>
      </c>
      <c r="AH2791" t="s">
        <v>330</v>
      </c>
      <c r="AI2791" t="s">
        <v>37</v>
      </c>
      <c r="AJ2791" t="s">
        <v>331</v>
      </c>
    </row>
    <row r="2792" spans="1:36" x14ac:dyDescent="0.25">
      <c r="A2792" t="s">
        <v>32</v>
      </c>
      <c r="B2792" t="s">
        <v>8447</v>
      </c>
      <c r="C2792">
        <f>YEAR(B2792)</f>
        <v>2007</v>
      </c>
      <c r="D2792">
        <v>89.7</v>
      </c>
      <c r="E2792">
        <v>73.5</v>
      </c>
      <c r="F2792">
        <v>81</v>
      </c>
      <c r="H2792" s="2">
        <f>IF(F2792-68.31&lt;=0,0,IF(F2792-68.31&lt;=1,1,2))</f>
        <v>2</v>
      </c>
      <c r="I2792">
        <v>99.7</v>
      </c>
      <c r="J2792">
        <v>73.5</v>
      </c>
      <c r="K2792">
        <v>85.2</v>
      </c>
      <c r="L2792">
        <v>68.3</v>
      </c>
      <c r="M2792">
        <v>66.900000000000006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13.9</v>
      </c>
      <c r="W2792">
        <v>145.30000000000001</v>
      </c>
      <c r="X2792">
        <v>1006.9</v>
      </c>
      <c r="Y2792">
        <v>85</v>
      </c>
      <c r="Z2792">
        <v>5.3</v>
      </c>
      <c r="AA2792">
        <v>0</v>
      </c>
      <c r="AB2792">
        <v>0</v>
      </c>
      <c r="AC2792">
        <v>0</v>
      </c>
      <c r="AD2792">
        <v>0</v>
      </c>
      <c r="AE2792" t="s">
        <v>8448</v>
      </c>
      <c r="AF2792" t="s">
        <v>8449</v>
      </c>
      <c r="AG2792">
        <v>0.68</v>
      </c>
      <c r="AH2792" t="s">
        <v>36</v>
      </c>
      <c r="AI2792" t="s">
        <v>37</v>
      </c>
      <c r="AJ2792" t="s">
        <v>38</v>
      </c>
    </row>
    <row r="2793" spans="1:36" x14ac:dyDescent="0.25">
      <c r="A2793" t="s">
        <v>32</v>
      </c>
      <c r="B2793" t="s">
        <v>8450</v>
      </c>
      <c r="C2793">
        <f>YEAR(B2793)</f>
        <v>2007</v>
      </c>
      <c r="D2793">
        <v>84.3</v>
      </c>
      <c r="E2793">
        <v>73.5</v>
      </c>
      <c r="F2793">
        <v>79.400000000000006</v>
      </c>
      <c r="H2793" s="2">
        <f>IF(F2793-68.31&lt;=0,0,IF(F2793-68.31&lt;=1,1,2))</f>
        <v>2</v>
      </c>
      <c r="I2793">
        <v>91.1</v>
      </c>
      <c r="J2793">
        <v>73.5</v>
      </c>
      <c r="K2793">
        <v>82.2</v>
      </c>
      <c r="L2793">
        <v>72.900000000000006</v>
      </c>
      <c r="M2793">
        <v>80.8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15</v>
      </c>
      <c r="W2793">
        <v>320</v>
      </c>
      <c r="X2793">
        <v>1008.5</v>
      </c>
      <c r="Y2793">
        <v>40.9</v>
      </c>
      <c r="Z2793">
        <v>6.3</v>
      </c>
      <c r="AA2793">
        <v>0</v>
      </c>
      <c r="AB2793">
        <v>0</v>
      </c>
      <c r="AC2793">
        <v>0</v>
      </c>
      <c r="AD2793">
        <v>0</v>
      </c>
      <c r="AE2793" t="s">
        <v>8451</v>
      </c>
      <c r="AF2793" t="s">
        <v>8452</v>
      </c>
      <c r="AG2793">
        <v>0.71</v>
      </c>
      <c r="AH2793" t="s">
        <v>36</v>
      </c>
      <c r="AI2793" t="s">
        <v>37</v>
      </c>
      <c r="AJ2793" t="s">
        <v>38</v>
      </c>
    </row>
    <row r="2794" spans="1:36" x14ac:dyDescent="0.25">
      <c r="A2794" t="s">
        <v>32</v>
      </c>
      <c r="B2794" t="s">
        <v>8453</v>
      </c>
      <c r="C2794">
        <f>YEAR(B2794)</f>
        <v>2007</v>
      </c>
      <c r="D2794">
        <v>82.5</v>
      </c>
      <c r="E2794">
        <v>69.900000000000006</v>
      </c>
      <c r="F2794">
        <v>77.5</v>
      </c>
      <c r="H2794" s="2">
        <f>IF(F2794-68.31&lt;=0,0,IF(F2794-68.31&lt;=1,1,2))</f>
        <v>2</v>
      </c>
      <c r="I2794">
        <v>88.5</v>
      </c>
      <c r="J2794">
        <v>69.900000000000006</v>
      </c>
      <c r="K2794">
        <v>79.3</v>
      </c>
      <c r="L2794">
        <v>67.3</v>
      </c>
      <c r="M2794">
        <v>71.7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23</v>
      </c>
      <c r="W2794">
        <v>302</v>
      </c>
      <c r="X2794">
        <v>1009.7</v>
      </c>
      <c r="Y2794">
        <v>31.9</v>
      </c>
      <c r="Z2794">
        <v>6.7</v>
      </c>
      <c r="AA2794">
        <v>0</v>
      </c>
      <c r="AB2794">
        <v>0</v>
      </c>
      <c r="AC2794">
        <v>0</v>
      </c>
      <c r="AD2794">
        <v>0</v>
      </c>
      <c r="AE2794" t="s">
        <v>8454</v>
      </c>
      <c r="AF2794" t="s">
        <v>8455</v>
      </c>
      <c r="AG2794">
        <v>0.75</v>
      </c>
      <c r="AH2794" t="s">
        <v>36</v>
      </c>
      <c r="AI2794" t="s">
        <v>37</v>
      </c>
      <c r="AJ2794" t="s">
        <v>38</v>
      </c>
    </row>
    <row r="2795" spans="1:36" x14ac:dyDescent="0.25">
      <c r="A2795" t="s">
        <v>32</v>
      </c>
      <c r="B2795" t="s">
        <v>8456</v>
      </c>
      <c r="C2795">
        <f>YEAR(B2795)</f>
        <v>2007</v>
      </c>
      <c r="D2795">
        <v>84.3</v>
      </c>
      <c r="E2795">
        <v>66.3</v>
      </c>
      <c r="F2795">
        <v>76.900000000000006</v>
      </c>
      <c r="H2795" s="2">
        <f>IF(F2795-68.31&lt;=0,0,IF(F2795-68.31&lt;=1,1,2))</f>
        <v>2</v>
      </c>
      <c r="I2795">
        <v>89.8</v>
      </c>
      <c r="J2795">
        <v>66.3</v>
      </c>
      <c r="K2795">
        <v>78.8</v>
      </c>
      <c r="L2795">
        <v>64.7</v>
      </c>
      <c r="M2795">
        <v>66.3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23</v>
      </c>
      <c r="W2795">
        <v>294.7</v>
      </c>
      <c r="X2795">
        <v>1010.6</v>
      </c>
      <c r="Y2795">
        <v>30</v>
      </c>
      <c r="Z2795">
        <v>6.4</v>
      </c>
      <c r="AA2795">
        <v>0</v>
      </c>
      <c r="AB2795">
        <v>0</v>
      </c>
      <c r="AC2795">
        <v>0</v>
      </c>
      <c r="AD2795">
        <v>0</v>
      </c>
      <c r="AE2795" t="s">
        <v>8457</v>
      </c>
      <c r="AF2795" t="s">
        <v>8458</v>
      </c>
      <c r="AG2795">
        <v>0.78</v>
      </c>
      <c r="AH2795" t="s">
        <v>36</v>
      </c>
      <c r="AI2795" t="s">
        <v>37</v>
      </c>
      <c r="AJ2795" t="s">
        <v>38</v>
      </c>
    </row>
    <row r="2796" spans="1:36" x14ac:dyDescent="0.25">
      <c r="A2796" t="s">
        <v>32</v>
      </c>
      <c r="B2796" t="s">
        <v>8459</v>
      </c>
      <c r="C2796">
        <f>YEAR(B2796)</f>
        <v>2007</v>
      </c>
      <c r="D2796">
        <v>80.7</v>
      </c>
      <c r="E2796">
        <v>73.5</v>
      </c>
      <c r="F2796">
        <v>77.099999999999994</v>
      </c>
      <c r="H2796" s="2">
        <f>IF(F2796-68.31&lt;=0,0,IF(F2796-68.31&lt;=1,1,2))</f>
        <v>2</v>
      </c>
      <c r="I2796">
        <v>84.7</v>
      </c>
      <c r="J2796">
        <v>73.5</v>
      </c>
      <c r="K2796">
        <v>77.900000000000006</v>
      </c>
      <c r="L2796">
        <v>67</v>
      </c>
      <c r="M2796">
        <v>71.5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19.5</v>
      </c>
      <c r="W2796">
        <v>310.3</v>
      </c>
      <c r="X2796">
        <v>1012.7</v>
      </c>
      <c r="Y2796">
        <v>47.1</v>
      </c>
      <c r="Z2796">
        <v>6.6</v>
      </c>
      <c r="AA2796">
        <v>0</v>
      </c>
      <c r="AB2796">
        <v>0</v>
      </c>
      <c r="AC2796">
        <v>0</v>
      </c>
      <c r="AD2796">
        <v>0</v>
      </c>
      <c r="AE2796" t="s">
        <v>8460</v>
      </c>
      <c r="AF2796" t="s">
        <v>8461</v>
      </c>
      <c r="AG2796">
        <v>0.82</v>
      </c>
      <c r="AH2796" t="s">
        <v>36</v>
      </c>
      <c r="AI2796" t="s">
        <v>37</v>
      </c>
      <c r="AJ2796" t="s">
        <v>38</v>
      </c>
    </row>
    <row r="2797" spans="1:36" x14ac:dyDescent="0.25">
      <c r="A2797" t="s">
        <v>32</v>
      </c>
      <c r="B2797" t="s">
        <v>8462</v>
      </c>
      <c r="C2797">
        <f>YEAR(B2797)</f>
        <v>2007</v>
      </c>
      <c r="D2797">
        <v>80.7</v>
      </c>
      <c r="E2797">
        <v>66.3</v>
      </c>
      <c r="F2797">
        <v>74.3</v>
      </c>
      <c r="H2797" s="2">
        <f>IF(F2797-68.31&lt;=0,0,IF(F2797-68.31&lt;=1,1,2))</f>
        <v>2</v>
      </c>
      <c r="I2797">
        <v>80.599999999999994</v>
      </c>
      <c r="J2797">
        <v>66.3</v>
      </c>
      <c r="K2797">
        <v>74.3</v>
      </c>
      <c r="L2797">
        <v>58.8</v>
      </c>
      <c r="M2797">
        <v>59.9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27.5</v>
      </c>
      <c r="W2797">
        <v>298.5</v>
      </c>
      <c r="X2797">
        <v>1010.9</v>
      </c>
      <c r="Y2797">
        <v>31</v>
      </c>
      <c r="Z2797">
        <v>6.8</v>
      </c>
      <c r="AA2797">
        <v>0</v>
      </c>
      <c r="AB2797">
        <v>0</v>
      </c>
      <c r="AC2797">
        <v>0</v>
      </c>
      <c r="AD2797">
        <v>0</v>
      </c>
      <c r="AE2797" t="s">
        <v>8463</v>
      </c>
      <c r="AF2797" t="s">
        <v>8464</v>
      </c>
      <c r="AG2797">
        <v>0.85</v>
      </c>
      <c r="AH2797" t="s">
        <v>36</v>
      </c>
      <c r="AI2797" t="s">
        <v>37</v>
      </c>
      <c r="AJ2797" t="s">
        <v>38</v>
      </c>
    </row>
    <row r="2798" spans="1:36" x14ac:dyDescent="0.25">
      <c r="A2798" t="s">
        <v>32</v>
      </c>
      <c r="B2798" t="s">
        <v>8465</v>
      </c>
      <c r="C2798">
        <f>YEAR(B2798)</f>
        <v>2007</v>
      </c>
      <c r="D2798">
        <v>78.900000000000006</v>
      </c>
      <c r="E2798">
        <v>68.099999999999994</v>
      </c>
      <c r="F2798">
        <v>73.400000000000006</v>
      </c>
      <c r="H2798" s="2">
        <f>IF(F2798-68.31&lt;=0,0,IF(F2798-68.31&lt;=1,1,2))</f>
        <v>2</v>
      </c>
      <c r="I2798">
        <v>78.900000000000006</v>
      </c>
      <c r="J2798">
        <v>68.099999999999994</v>
      </c>
      <c r="K2798">
        <v>73.400000000000006</v>
      </c>
      <c r="L2798">
        <v>58.9</v>
      </c>
      <c r="M2798">
        <v>61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24.2</v>
      </c>
      <c r="W2798">
        <v>296.2</v>
      </c>
      <c r="X2798">
        <v>1010.3</v>
      </c>
      <c r="Y2798">
        <v>35.799999999999997</v>
      </c>
      <c r="Z2798">
        <v>6.8</v>
      </c>
      <c r="AA2798">
        <v>0</v>
      </c>
      <c r="AB2798">
        <v>0</v>
      </c>
      <c r="AC2798">
        <v>0</v>
      </c>
      <c r="AD2798">
        <v>0</v>
      </c>
      <c r="AE2798" t="s">
        <v>8466</v>
      </c>
      <c r="AF2798" t="s">
        <v>8467</v>
      </c>
      <c r="AG2798">
        <v>0.89</v>
      </c>
      <c r="AH2798" t="s">
        <v>36</v>
      </c>
      <c r="AI2798" t="s">
        <v>702</v>
      </c>
      <c r="AJ2798" t="s">
        <v>38</v>
      </c>
    </row>
    <row r="2799" spans="1:36" x14ac:dyDescent="0.25">
      <c r="A2799" t="s">
        <v>32</v>
      </c>
      <c r="B2799" t="s">
        <v>8468</v>
      </c>
      <c r="C2799">
        <f>YEAR(B2799)</f>
        <v>2007</v>
      </c>
      <c r="D2799">
        <v>77.099999999999994</v>
      </c>
      <c r="E2799">
        <v>66.3</v>
      </c>
      <c r="F2799">
        <v>72.5</v>
      </c>
      <c r="H2799" s="2">
        <f>IF(F2799-68.31&lt;=0,0,IF(F2799-68.31&lt;=1,1,2))</f>
        <v>2</v>
      </c>
      <c r="I2799">
        <v>77.099999999999994</v>
      </c>
      <c r="J2799">
        <v>66.3</v>
      </c>
      <c r="K2799">
        <v>72.5</v>
      </c>
      <c r="L2799">
        <v>59.3</v>
      </c>
      <c r="M2799">
        <v>63.6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12.8</v>
      </c>
      <c r="W2799">
        <v>313.7</v>
      </c>
      <c r="X2799">
        <v>1011.8</v>
      </c>
      <c r="Y2799">
        <v>38.299999999999997</v>
      </c>
      <c r="Z2799">
        <v>6.8</v>
      </c>
      <c r="AA2799">
        <v>0</v>
      </c>
      <c r="AB2799">
        <v>0</v>
      </c>
      <c r="AC2799">
        <v>0</v>
      </c>
      <c r="AD2799">
        <v>0</v>
      </c>
      <c r="AE2799" t="s">
        <v>8469</v>
      </c>
      <c r="AF2799" t="s">
        <v>8470</v>
      </c>
      <c r="AG2799">
        <v>0.92</v>
      </c>
      <c r="AH2799" t="s">
        <v>36</v>
      </c>
      <c r="AI2799" t="s">
        <v>702</v>
      </c>
      <c r="AJ2799" t="s">
        <v>38</v>
      </c>
    </row>
    <row r="2800" spans="1:36" x14ac:dyDescent="0.25">
      <c r="A2800" t="s">
        <v>32</v>
      </c>
      <c r="B2800" t="s">
        <v>8471</v>
      </c>
      <c r="C2800">
        <f>YEAR(B2800)</f>
        <v>2007</v>
      </c>
      <c r="D2800">
        <v>78.900000000000006</v>
      </c>
      <c r="E2800">
        <v>60.9</v>
      </c>
      <c r="F2800">
        <v>70.599999999999994</v>
      </c>
      <c r="H2800" s="2">
        <f>IF(F2800-68.31&lt;=0,0,IF(F2800-68.31&lt;=1,1,2))</f>
        <v>2</v>
      </c>
      <c r="I2800">
        <v>78.900000000000006</v>
      </c>
      <c r="J2800">
        <v>60.9</v>
      </c>
      <c r="K2800">
        <v>70.599999999999994</v>
      </c>
      <c r="L2800">
        <v>59.2</v>
      </c>
      <c r="M2800">
        <v>67.400000000000006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9.1999999999999993</v>
      </c>
      <c r="W2800">
        <v>135</v>
      </c>
      <c r="X2800">
        <v>1014.5</v>
      </c>
      <c r="Y2800">
        <v>30.8</v>
      </c>
      <c r="Z2800">
        <v>6.8</v>
      </c>
      <c r="AA2800">
        <v>0</v>
      </c>
      <c r="AB2800">
        <v>0</v>
      </c>
      <c r="AC2800">
        <v>0</v>
      </c>
      <c r="AD2800">
        <v>0</v>
      </c>
      <c r="AE2800" t="s">
        <v>8472</v>
      </c>
      <c r="AF2800" t="s">
        <v>8473</v>
      </c>
      <c r="AG2800">
        <v>0.96</v>
      </c>
      <c r="AH2800" t="s">
        <v>36</v>
      </c>
      <c r="AI2800" t="s">
        <v>37</v>
      </c>
      <c r="AJ2800" t="s">
        <v>38</v>
      </c>
    </row>
    <row r="2801" spans="1:36" x14ac:dyDescent="0.25">
      <c r="A2801" t="s">
        <v>32</v>
      </c>
      <c r="B2801" t="s">
        <v>8474</v>
      </c>
      <c r="C2801">
        <f>YEAR(B2801)</f>
        <v>2007</v>
      </c>
      <c r="D2801">
        <v>80.7</v>
      </c>
      <c r="E2801">
        <v>62.7</v>
      </c>
      <c r="F2801">
        <v>73.099999999999994</v>
      </c>
      <c r="H2801" s="2">
        <f>IF(F2801-68.31&lt;=0,0,IF(F2801-68.31&lt;=1,1,2))</f>
        <v>2</v>
      </c>
      <c r="I2801">
        <v>82.9</v>
      </c>
      <c r="J2801">
        <v>62.7</v>
      </c>
      <c r="K2801">
        <v>73.5</v>
      </c>
      <c r="L2801">
        <v>60.4</v>
      </c>
      <c r="M2801">
        <v>65.099999999999994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18.3</v>
      </c>
      <c r="W2801">
        <v>301.3</v>
      </c>
      <c r="X2801">
        <v>1014.1</v>
      </c>
      <c r="Y2801">
        <v>30</v>
      </c>
      <c r="Z2801">
        <v>6.8</v>
      </c>
      <c r="AA2801">
        <v>0</v>
      </c>
      <c r="AB2801">
        <v>0</v>
      </c>
      <c r="AC2801">
        <v>0</v>
      </c>
      <c r="AD2801">
        <v>0</v>
      </c>
      <c r="AE2801" t="s">
        <v>8475</v>
      </c>
      <c r="AF2801" t="s">
        <v>8476</v>
      </c>
      <c r="AG2801">
        <v>0</v>
      </c>
      <c r="AH2801" t="s">
        <v>36</v>
      </c>
      <c r="AI2801" t="s">
        <v>37</v>
      </c>
      <c r="AJ2801" t="s">
        <v>38</v>
      </c>
    </row>
    <row r="2802" spans="1:36" x14ac:dyDescent="0.25">
      <c r="A2802" t="s">
        <v>32</v>
      </c>
      <c r="B2802" t="s">
        <v>8477</v>
      </c>
      <c r="C2802">
        <f>YEAR(B2802)</f>
        <v>2007</v>
      </c>
      <c r="D2802">
        <v>80.7</v>
      </c>
      <c r="E2802">
        <v>64.5</v>
      </c>
      <c r="F2802">
        <v>74.599999999999994</v>
      </c>
      <c r="H2802" s="2">
        <f>IF(F2802-68.31&lt;=0,0,IF(F2802-68.31&lt;=1,1,2))</f>
        <v>2</v>
      </c>
      <c r="I2802">
        <v>84.1</v>
      </c>
      <c r="J2802">
        <v>64.5</v>
      </c>
      <c r="K2802">
        <v>75.2</v>
      </c>
      <c r="L2802">
        <v>63.8</v>
      </c>
      <c r="M2802">
        <v>69.599999999999994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25.3</v>
      </c>
      <c r="W2802">
        <v>299.89999999999998</v>
      </c>
      <c r="X2802">
        <v>1013.2</v>
      </c>
      <c r="Y2802">
        <v>30</v>
      </c>
      <c r="Z2802">
        <v>6.8</v>
      </c>
      <c r="AA2802">
        <v>0</v>
      </c>
      <c r="AB2802">
        <v>0</v>
      </c>
      <c r="AC2802">
        <v>0</v>
      </c>
      <c r="AD2802">
        <v>0</v>
      </c>
      <c r="AE2802" t="s">
        <v>8478</v>
      </c>
      <c r="AF2802" t="s">
        <v>8479</v>
      </c>
      <c r="AG2802">
        <v>0.03</v>
      </c>
      <c r="AH2802" t="s">
        <v>36</v>
      </c>
      <c r="AI2802" t="s">
        <v>37</v>
      </c>
      <c r="AJ2802" t="s">
        <v>38</v>
      </c>
    </row>
    <row r="2803" spans="1:36" x14ac:dyDescent="0.25">
      <c r="A2803" t="s">
        <v>32</v>
      </c>
      <c r="B2803" t="s">
        <v>8480</v>
      </c>
      <c r="C2803">
        <f>YEAR(B2803)</f>
        <v>2007</v>
      </c>
      <c r="D2803">
        <v>78.900000000000006</v>
      </c>
      <c r="E2803">
        <v>69.900000000000006</v>
      </c>
      <c r="F2803">
        <v>75.8</v>
      </c>
      <c r="H2803" s="2">
        <f>IF(F2803-68.31&lt;=0,0,IF(F2803-68.31&lt;=1,1,2))</f>
        <v>2</v>
      </c>
      <c r="I2803">
        <v>78.900000000000006</v>
      </c>
      <c r="J2803">
        <v>69.900000000000006</v>
      </c>
      <c r="K2803">
        <v>75.8</v>
      </c>
      <c r="L2803">
        <v>65.3</v>
      </c>
      <c r="M2803">
        <v>70.5</v>
      </c>
      <c r="O2803">
        <v>1.2E-2</v>
      </c>
      <c r="P2803">
        <v>100</v>
      </c>
      <c r="Q2803">
        <v>4.17</v>
      </c>
      <c r="R2803" t="s">
        <v>40</v>
      </c>
      <c r="S2803">
        <v>0</v>
      </c>
      <c r="T2803">
        <v>0</v>
      </c>
      <c r="U2803">
        <v>0</v>
      </c>
      <c r="V2803">
        <v>13.9</v>
      </c>
      <c r="W2803">
        <v>1.6</v>
      </c>
      <c r="X2803">
        <v>1014.2</v>
      </c>
      <c r="Y2803">
        <v>40</v>
      </c>
      <c r="Z2803">
        <v>6.8</v>
      </c>
      <c r="AA2803">
        <v>0</v>
      </c>
      <c r="AB2803">
        <v>0</v>
      </c>
      <c r="AC2803">
        <v>0</v>
      </c>
      <c r="AD2803">
        <v>0</v>
      </c>
      <c r="AE2803" t="s">
        <v>8481</v>
      </c>
      <c r="AF2803" t="s">
        <v>8482</v>
      </c>
      <c r="AG2803">
        <v>0.06</v>
      </c>
      <c r="AH2803" t="s">
        <v>56</v>
      </c>
      <c r="AI2803" t="s">
        <v>78</v>
      </c>
      <c r="AJ2803" t="s">
        <v>40</v>
      </c>
    </row>
    <row r="2804" spans="1:36" x14ac:dyDescent="0.25">
      <c r="A2804" t="s">
        <v>32</v>
      </c>
      <c r="B2804" t="s">
        <v>8483</v>
      </c>
      <c r="C2804">
        <f>YEAR(B2804)</f>
        <v>2007</v>
      </c>
      <c r="D2804">
        <v>78.900000000000006</v>
      </c>
      <c r="E2804">
        <v>71.7</v>
      </c>
      <c r="F2804">
        <v>74.7</v>
      </c>
      <c r="H2804" s="2">
        <f>IF(F2804-68.31&lt;=0,0,IF(F2804-68.31&lt;=1,1,2))</f>
        <v>2</v>
      </c>
      <c r="I2804">
        <v>78.900000000000006</v>
      </c>
      <c r="J2804">
        <v>71.7</v>
      </c>
      <c r="K2804">
        <v>74.7</v>
      </c>
      <c r="L2804">
        <v>61.9</v>
      </c>
      <c r="M2804">
        <v>64.599999999999994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19.5</v>
      </c>
      <c r="W2804">
        <v>324.7</v>
      </c>
      <c r="X2804">
        <v>1016.2</v>
      </c>
      <c r="Y2804">
        <v>37.799999999999997</v>
      </c>
      <c r="Z2804">
        <v>6.8</v>
      </c>
      <c r="AA2804">
        <v>0</v>
      </c>
      <c r="AB2804">
        <v>0</v>
      </c>
      <c r="AC2804">
        <v>0</v>
      </c>
      <c r="AD2804">
        <v>0</v>
      </c>
      <c r="AE2804" t="s">
        <v>8484</v>
      </c>
      <c r="AF2804" t="s">
        <v>8485</v>
      </c>
      <c r="AG2804">
        <v>0.09</v>
      </c>
      <c r="AH2804" t="s">
        <v>36</v>
      </c>
      <c r="AI2804" t="s">
        <v>702</v>
      </c>
      <c r="AJ2804" t="s">
        <v>38</v>
      </c>
    </row>
    <row r="2805" spans="1:36" x14ac:dyDescent="0.25">
      <c r="A2805" t="s">
        <v>32</v>
      </c>
      <c r="B2805" t="s">
        <v>8486</v>
      </c>
      <c r="C2805">
        <f>YEAR(B2805)</f>
        <v>2007</v>
      </c>
      <c r="D2805">
        <v>77.099999999999994</v>
      </c>
      <c r="E2805">
        <v>68.099999999999994</v>
      </c>
      <c r="F2805">
        <v>73.5</v>
      </c>
      <c r="H2805" s="2">
        <f>IF(F2805-68.31&lt;=0,0,IF(F2805-68.31&lt;=1,1,2))</f>
        <v>2</v>
      </c>
      <c r="I2805">
        <v>77.099999999999994</v>
      </c>
      <c r="J2805">
        <v>68.099999999999994</v>
      </c>
      <c r="K2805">
        <v>73.5</v>
      </c>
      <c r="L2805">
        <v>63.7</v>
      </c>
      <c r="M2805">
        <v>71.599999999999994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13.9</v>
      </c>
      <c r="W2805">
        <v>313.10000000000002</v>
      </c>
      <c r="X2805">
        <v>1015.2</v>
      </c>
      <c r="Y2805">
        <v>30</v>
      </c>
      <c r="Z2805">
        <v>6.8</v>
      </c>
      <c r="AA2805">
        <v>0</v>
      </c>
      <c r="AB2805">
        <v>0</v>
      </c>
      <c r="AC2805">
        <v>0</v>
      </c>
      <c r="AD2805">
        <v>0</v>
      </c>
      <c r="AE2805" t="s">
        <v>8487</v>
      </c>
      <c r="AF2805" t="s">
        <v>8488</v>
      </c>
      <c r="AG2805">
        <v>0.13</v>
      </c>
      <c r="AH2805" t="s">
        <v>36</v>
      </c>
      <c r="AI2805" t="s">
        <v>37</v>
      </c>
      <c r="AJ2805" t="s">
        <v>38</v>
      </c>
    </row>
    <row r="2806" spans="1:36" x14ac:dyDescent="0.25">
      <c r="A2806" t="s">
        <v>32</v>
      </c>
      <c r="B2806" t="s">
        <v>8489</v>
      </c>
      <c r="C2806">
        <f>YEAR(B2806)</f>
        <v>2007</v>
      </c>
      <c r="D2806">
        <v>82.5</v>
      </c>
      <c r="E2806">
        <v>73.5</v>
      </c>
      <c r="F2806">
        <v>76.099999999999994</v>
      </c>
      <c r="H2806" s="2">
        <f>IF(F2806-68.31&lt;=0,0,IF(F2806-68.31&lt;=1,1,2))</f>
        <v>2</v>
      </c>
      <c r="I2806">
        <v>83</v>
      </c>
      <c r="J2806">
        <v>73.5</v>
      </c>
      <c r="K2806">
        <v>76.099999999999994</v>
      </c>
      <c r="L2806">
        <v>62.7</v>
      </c>
      <c r="M2806">
        <v>64.099999999999994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28.9</v>
      </c>
      <c r="W2806">
        <v>324.5</v>
      </c>
      <c r="X2806">
        <v>1016.2</v>
      </c>
      <c r="Y2806">
        <v>32.6</v>
      </c>
      <c r="Z2806">
        <v>6.8</v>
      </c>
      <c r="AA2806">
        <v>0</v>
      </c>
      <c r="AB2806">
        <v>0</v>
      </c>
      <c r="AC2806">
        <v>0</v>
      </c>
      <c r="AD2806">
        <v>0</v>
      </c>
      <c r="AE2806" t="s">
        <v>8490</v>
      </c>
      <c r="AF2806" t="s">
        <v>8491</v>
      </c>
      <c r="AG2806">
        <v>0.16</v>
      </c>
      <c r="AH2806" t="s">
        <v>36</v>
      </c>
      <c r="AI2806" t="s">
        <v>37</v>
      </c>
      <c r="AJ2806" t="s">
        <v>38</v>
      </c>
    </row>
    <row r="2807" spans="1:36" x14ac:dyDescent="0.25">
      <c r="A2807" t="s">
        <v>32</v>
      </c>
      <c r="B2807" t="s">
        <v>8492</v>
      </c>
      <c r="C2807">
        <f>YEAR(B2807)</f>
        <v>2007</v>
      </c>
      <c r="D2807">
        <v>78.900000000000006</v>
      </c>
      <c r="E2807">
        <v>73.5</v>
      </c>
      <c r="F2807">
        <v>75.3</v>
      </c>
      <c r="H2807" s="2">
        <f>IF(F2807-68.31&lt;=0,0,IF(F2807-68.31&lt;=1,1,2))</f>
        <v>2</v>
      </c>
      <c r="I2807">
        <v>78.900000000000006</v>
      </c>
      <c r="J2807">
        <v>73.5</v>
      </c>
      <c r="K2807">
        <v>75.3</v>
      </c>
      <c r="L2807">
        <v>61.9</v>
      </c>
      <c r="M2807">
        <v>63.3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19.5</v>
      </c>
      <c r="W2807">
        <v>325.2</v>
      </c>
      <c r="X2807">
        <v>1016.8</v>
      </c>
      <c r="Y2807">
        <v>32.200000000000003</v>
      </c>
      <c r="Z2807">
        <v>6.7</v>
      </c>
      <c r="AA2807">
        <v>0</v>
      </c>
      <c r="AB2807">
        <v>0</v>
      </c>
      <c r="AC2807">
        <v>0</v>
      </c>
      <c r="AD2807">
        <v>0</v>
      </c>
      <c r="AE2807" t="s">
        <v>8493</v>
      </c>
      <c r="AF2807" t="s">
        <v>8494</v>
      </c>
      <c r="AG2807">
        <v>0.19</v>
      </c>
      <c r="AH2807" t="s">
        <v>36</v>
      </c>
      <c r="AI2807" t="s">
        <v>37</v>
      </c>
      <c r="AJ2807" t="s">
        <v>38</v>
      </c>
    </row>
    <row r="2808" spans="1:36" x14ac:dyDescent="0.25">
      <c r="A2808" t="s">
        <v>32</v>
      </c>
      <c r="B2808" t="s">
        <v>8495</v>
      </c>
      <c r="C2808">
        <f>YEAR(B2808)</f>
        <v>2007</v>
      </c>
      <c r="D2808">
        <v>78.900000000000006</v>
      </c>
      <c r="E2808">
        <v>66.3</v>
      </c>
      <c r="F2808">
        <v>74.099999999999994</v>
      </c>
      <c r="H2808" s="2">
        <f>IF(F2808-68.31&lt;=0,0,IF(F2808-68.31&lt;=1,1,2))</f>
        <v>2</v>
      </c>
      <c r="I2808">
        <v>78.900000000000006</v>
      </c>
      <c r="J2808">
        <v>66.3</v>
      </c>
      <c r="K2808">
        <v>74.099999999999994</v>
      </c>
      <c r="L2808">
        <v>61.8</v>
      </c>
      <c r="M2808">
        <v>65.7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16.100000000000001</v>
      </c>
      <c r="W2808">
        <v>315.2</v>
      </c>
      <c r="X2808">
        <v>1014.9</v>
      </c>
      <c r="Y2808">
        <v>30</v>
      </c>
      <c r="Z2808">
        <v>6.2</v>
      </c>
      <c r="AA2808">
        <v>0</v>
      </c>
      <c r="AB2808">
        <v>0</v>
      </c>
      <c r="AC2808">
        <v>0</v>
      </c>
      <c r="AD2808">
        <v>0</v>
      </c>
      <c r="AE2808" t="s">
        <v>8496</v>
      </c>
      <c r="AF2808" t="s">
        <v>8497</v>
      </c>
      <c r="AG2808">
        <v>0.22</v>
      </c>
      <c r="AH2808" t="s">
        <v>36</v>
      </c>
      <c r="AI2808" t="s">
        <v>37</v>
      </c>
      <c r="AJ2808" t="s">
        <v>38</v>
      </c>
    </row>
    <row r="2809" spans="1:36" x14ac:dyDescent="0.25">
      <c r="A2809" t="s">
        <v>32</v>
      </c>
      <c r="B2809" t="s">
        <v>8498</v>
      </c>
      <c r="C2809">
        <f>YEAR(B2809)</f>
        <v>2007</v>
      </c>
      <c r="D2809">
        <v>84.3</v>
      </c>
      <c r="E2809">
        <v>66.3</v>
      </c>
      <c r="F2809">
        <v>74.599999999999994</v>
      </c>
      <c r="H2809" s="2">
        <f>IF(F2809-68.31&lt;=0,0,IF(F2809-68.31&lt;=1,1,2))</f>
        <v>2</v>
      </c>
      <c r="I2809">
        <v>85.2</v>
      </c>
      <c r="J2809">
        <v>66.3</v>
      </c>
      <c r="K2809">
        <v>75.400000000000006</v>
      </c>
      <c r="L2809">
        <v>61.1</v>
      </c>
      <c r="M2809">
        <v>64.2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19.5</v>
      </c>
      <c r="W2809">
        <v>280.89999999999998</v>
      </c>
      <c r="X2809">
        <v>1012.4</v>
      </c>
      <c r="Y2809">
        <v>30</v>
      </c>
      <c r="Z2809">
        <v>6.3</v>
      </c>
      <c r="AA2809">
        <v>0</v>
      </c>
      <c r="AB2809">
        <v>0</v>
      </c>
      <c r="AC2809">
        <v>0</v>
      </c>
      <c r="AD2809">
        <v>0</v>
      </c>
      <c r="AE2809" t="s">
        <v>8499</v>
      </c>
      <c r="AF2809" t="s">
        <v>8500</v>
      </c>
      <c r="AG2809">
        <v>0.25</v>
      </c>
      <c r="AH2809" t="s">
        <v>36</v>
      </c>
      <c r="AI2809" t="s">
        <v>37</v>
      </c>
      <c r="AJ2809" t="s">
        <v>38</v>
      </c>
    </row>
    <row r="2810" spans="1:36" x14ac:dyDescent="0.25">
      <c r="A2810" t="s">
        <v>32</v>
      </c>
      <c r="B2810" t="s">
        <v>8501</v>
      </c>
      <c r="C2810">
        <f>YEAR(B2810)</f>
        <v>2007</v>
      </c>
      <c r="D2810">
        <v>82.5</v>
      </c>
      <c r="E2810">
        <v>68.099999999999994</v>
      </c>
      <c r="F2810">
        <v>75.099999999999994</v>
      </c>
      <c r="H2810" s="2">
        <f>IF(F2810-68.31&lt;=0,0,IF(F2810-68.31&lt;=1,1,2))</f>
        <v>2</v>
      </c>
      <c r="I2810">
        <v>88.5</v>
      </c>
      <c r="J2810">
        <v>68.099999999999994</v>
      </c>
      <c r="K2810">
        <v>76.5</v>
      </c>
      <c r="L2810">
        <v>67.7</v>
      </c>
      <c r="M2810">
        <v>78.099999999999994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15</v>
      </c>
      <c r="W2810">
        <v>298.10000000000002</v>
      </c>
      <c r="X2810">
        <v>1011.4</v>
      </c>
      <c r="Y2810">
        <v>44</v>
      </c>
      <c r="Z2810">
        <v>6.4</v>
      </c>
      <c r="AA2810">
        <v>0</v>
      </c>
      <c r="AB2810">
        <v>0</v>
      </c>
      <c r="AC2810">
        <v>0</v>
      </c>
      <c r="AD2810">
        <v>0</v>
      </c>
      <c r="AE2810" t="s">
        <v>8502</v>
      </c>
      <c r="AF2810" t="s">
        <v>8503</v>
      </c>
      <c r="AG2810">
        <v>0.28999999999999998</v>
      </c>
      <c r="AH2810" t="s">
        <v>36</v>
      </c>
      <c r="AI2810" t="s">
        <v>37</v>
      </c>
      <c r="AJ2810" t="s">
        <v>38</v>
      </c>
    </row>
    <row r="2811" spans="1:36" x14ac:dyDescent="0.25">
      <c r="A2811" t="s">
        <v>32</v>
      </c>
      <c r="B2811" t="s">
        <v>8504</v>
      </c>
      <c r="C2811">
        <f>YEAR(B2811)</f>
        <v>2007</v>
      </c>
      <c r="D2811">
        <v>77.099999999999994</v>
      </c>
      <c r="E2811">
        <v>71.7</v>
      </c>
      <c r="F2811">
        <v>74.2</v>
      </c>
      <c r="H2811" s="2">
        <f>IF(F2811-68.31&lt;=0,0,IF(F2811-68.31&lt;=1,1,2))</f>
        <v>2</v>
      </c>
      <c r="I2811">
        <v>77.099999999999994</v>
      </c>
      <c r="J2811">
        <v>71.7</v>
      </c>
      <c r="K2811">
        <v>74.2</v>
      </c>
      <c r="L2811">
        <v>67.599999999999994</v>
      </c>
      <c r="M2811">
        <v>80.2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19.5</v>
      </c>
      <c r="W2811">
        <v>334.2</v>
      </c>
      <c r="X2811">
        <v>1014.2</v>
      </c>
      <c r="Y2811">
        <v>61.3</v>
      </c>
      <c r="Z2811">
        <v>6.8</v>
      </c>
      <c r="AA2811">
        <v>0</v>
      </c>
      <c r="AB2811">
        <v>0</v>
      </c>
      <c r="AC2811">
        <v>0</v>
      </c>
      <c r="AD2811">
        <v>0</v>
      </c>
      <c r="AE2811" t="s">
        <v>8505</v>
      </c>
      <c r="AF2811" t="s">
        <v>8506</v>
      </c>
      <c r="AG2811">
        <v>0.32</v>
      </c>
      <c r="AH2811" t="s">
        <v>36</v>
      </c>
      <c r="AI2811" t="s">
        <v>37</v>
      </c>
      <c r="AJ2811" t="s">
        <v>38</v>
      </c>
    </row>
    <row r="2812" spans="1:36" x14ac:dyDescent="0.25">
      <c r="A2812" t="s">
        <v>32</v>
      </c>
      <c r="B2812" t="s">
        <v>8507</v>
      </c>
      <c r="C2812">
        <f>YEAR(B2812)</f>
        <v>2007</v>
      </c>
      <c r="D2812">
        <v>75.3</v>
      </c>
      <c r="E2812">
        <v>68.099999999999994</v>
      </c>
      <c r="F2812">
        <v>71.3</v>
      </c>
      <c r="H2812" s="2">
        <f>IF(F2812-68.31&lt;=0,0,IF(F2812-68.31&lt;=1,1,2))</f>
        <v>2</v>
      </c>
      <c r="I2812">
        <v>75.3</v>
      </c>
      <c r="J2812">
        <v>68.099999999999994</v>
      </c>
      <c r="K2812">
        <v>71.3</v>
      </c>
      <c r="L2812">
        <v>61.7</v>
      </c>
      <c r="M2812">
        <v>71.900000000000006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20.8</v>
      </c>
      <c r="W2812">
        <v>334.6</v>
      </c>
      <c r="X2812">
        <v>1017.1</v>
      </c>
      <c r="Y2812">
        <v>73.3</v>
      </c>
      <c r="Z2812">
        <v>6.8</v>
      </c>
      <c r="AA2812">
        <v>0</v>
      </c>
      <c r="AB2812">
        <v>0</v>
      </c>
      <c r="AC2812">
        <v>0</v>
      </c>
      <c r="AD2812">
        <v>0</v>
      </c>
      <c r="AE2812" t="s">
        <v>8508</v>
      </c>
      <c r="AF2812" t="s">
        <v>8509</v>
      </c>
      <c r="AG2812">
        <v>0.35</v>
      </c>
      <c r="AH2812" t="s">
        <v>36</v>
      </c>
      <c r="AI2812" t="s">
        <v>37</v>
      </c>
      <c r="AJ2812" t="s">
        <v>38</v>
      </c>
    </row>
    <row r="2813" spans="1:36" x14ac:dyDescent="0.25">
      <c r="A2813" t="s">
        <v>32</v>
      </c>
      <c r="B2813" t="s">
        <v>8510</v>
      </c>
      <c r="C2813">
        <f>YEAR(B2813)</f>
        <v>2007</v>
      </c>
      <c r="D2813">
        <v>73.5</v>
      </c>
      <c r="E2813">
        <v>68.099999999999994</v>
      </c>
      <c r="F2813">
        <v>69.8</v>
      </c>
      <c r="H2813" s="2">
        <f>IF(F2813-68.31&lt;=0,0,IF(F2813-68.31&lt;=1,1,2))</f>
        <v>2</v>
      </c>
      <c r="I2813">
        <v>73.5</v>
      </c>
      <c r="J2813">
        <v>68.099999999999994</v>
      </c>
      <c r="K2813">
        <v>69.8</v>
      </c>
      <c r="L2813">
        <v>57.2</v>
      </c>
      <c r="M2813">
        <v>64.400000000000006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27.5</v>
      </c>
      <c r="W2813">
        <v>327.8</v>
      </c>
      <c r="X2813">
        <v>1016.9</v>
      </c>
      <c r="Y2813">
        <v>67.3</v>
      </c>
      <c r="Z2813">
        <v>6.8</v>
      </c>
      <c r="AA2813">
        <v>0</v>
      </c>
      <c r="AB2813">
        <v>0</v>
      </c>
      <c r="AC2813">
        <v>0</v>
      </c>
      <c r="AD2813">
        <v>0</v>
      </c>
      <c r="AE2813" t="s">
        <v>8511</v>
      </c>
      <c r="AF2813" t="s">
        <v>8512</v>
      </c>
      <c r="AG2813">
        <v>0.39</v>
      </c>
      <c r="AH2813" t="s">
        <v>36</v>
      </c>
      <c r="AI2813" t="s">
        <v>37</v>
      </c>
      <c r="AJ2813" t="s">
        <v>38</v>
      </c>
    </row>
    <row r="2814" spans="1:36" x14ac:dyDescent="0.25">
      <c r="A2814" t="s">
        <v>32</v>
      </c>
      <c r="B2814" t="s">
        <v>8513</v>
      </c>
      <c r="C2814">
        <f>YEAR(B2814)</f>
        <v>2007</v>
      </c>
      <c r="D2814">
        <v>71.7</v>
      </c>
      <c r="E2814">
        <v>68.099999999999994</v>
      </c>
      <c r="F2814">
        <v>69.7</v>
      </c>
      <c r="H2814" s="2">
        <f>IF(F2814-68.31&lt;=0,0,IF(F2814-68.31&lt;=1,1,2))</f>
        <v>2</v>
      </c>
      <c r="I2814">
        <v>71.7</v>
      </c>
      <c r="J2814">
        <v>68.099999999999994</v>
      </c>
      <c r="K2814">
        <v>69.7</v>
      </c>
      <c r="L2814">
        <v>55.7</v>
      </c>
      <c r="M2814">
        <v>61.3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23</v>
      </c>
      <c r="W2814">
        <v>327.5</v>
      </c>
      <c r="X2814">
        <v>1016.8</v>
      </c>
      <c r="Y2814">
        <v>76.5</v>
      </c>
      <c r="Z2814">
        <v>6.8</v>
      </c>
      <c r="AA2814">
        <v>0</v>
      </c>
      <c r="AB2814">
        <v>0</v>
      </c>
      <c r="AC2814">
        <v>0</v>
      </c>
      <c r="AD2814">
        <v>0</v>
      </c>
      <c r="AE2814" t="s">
        <v>8514</v>
      </c>
      <c r="AF2814" t="s">
        <v>8515</v>
      </c>
      <c r="AG2814">
        <v>0.42</v>
      </c>
      <c r="AH2814" t="s">
        <v>36</v>
      </c>
      <c r="AI2814" t="s">
        <v>37</v>
      </c>
      <c r="AJ2814" t="s">
        <v>38</v>
      </c>
    </row>
    <row r="2815" spans="1:36" x14ac:dyDescent="0.25">
      <c r="A2815" t="s">
        <v>32</v>
      </c>
      <c r="B2815" t="s">
        <v>8516</v>
      </c>
      <c r="C2815">
        <f>YEAR(B2815)</f>
        <v>2007</v>
      </c>
      <c r="D2815">
        <v>75.3</v>
      </c>
      <c r="E2815">
        <v>64.5</v>
      </c>
      <c r="F2815">
        <v>69.8</v>
      </c>
      <c r="H2815" s="2">
        <f>IF(F2815-68.31&lt;=0,0,IF(F2815-68.31&lt;=1,1,2))</f>
        <v>2</v>
      </c>
      <c r="I2815">
        <v>75.3</v>
      </c>
      <c r="J2815">
        <v>64.5</v>
      </c>
      <c r="K2815">
        <v>69.8</v>
      </c>
      <c r="L2815">
        <v>56.3</v>
      </c>
      <c r="M2815">
        <v>62.5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17.2</v>
      </c>
      <c r="W2815">
        <v>317.39999999999998</v>
      </c>
      <c r="X2815">
        <v>1015.1</v>
      </c>
      <c r="Y2815">
        <v>45.2</v>
      </c>
      <c r="Z2815">
        <v>6.7</v>
      </c>
      <c r="AA2815">
        <v>0</v>
      </c>
      <c r="AB2815">
        <v>0</v>
      </c>
      <c r="AC2815">
        <v>0</v>
      </c>
      <c r="AD2815">
        <v>0</v>
      </c>
      <c r="AE2815" t="s">
        <v>8517</v>
      </c>
      <c r="AF2815" t="s">
        <v>8518</v>
      </c>
      <c r="AG2815">
        <v>0.45</v>
      </c>
      <c r="AH2815" t="s">
        <v>36</v>
      </c>
      <c r="AI2815" t="s">
        <v>702</v>
      </c>
      <c r="AJ2815" t="s">
        <v>38</v>
      </c>
    </row>
    <row r="2816" spans="1:36" x14ac:dyDescent="0.25">
      <c r="A2816" t="s">
        <v>32</v>
      </c>
      <c r="B2816" t="s">
        <v>8519</v>
      </c>
      <c r="C2816">
        <f>YEAR(B2816)</f>
        <v>2007</v>
      </c>
      <c r="D2816">
        <v>80.7</v>
      </c>
      <c r="E2816">
        <v>60.9</v>
      </c>
      <c r="F2816">
        <v>69.599999999999994</v>
      </c>
      <c r="H2816" s="2">
        <f>IF(F2816-68.31&lt;=0,0,IF(F2816-68.31&lt;=1,1,2))</f>
        <v>2</v>
      </c>
      <c r="I2816">
        <v>80.900000000000006</v>
      </c>
      <c r="J2816">
        <v>60.9</v>
      </c>
      <c r="K2816">
        <v>69.599999999999994</v>
      </c>
      <c r="L2816">
        <v>58.3</v>
      </c>
      <c r="M2816">
        <v>68.599999999999994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16.100000000000001</v>
      </c>
      <c r="W2816">
        <v>128.19999999999999</v>
      </c>
      <c r="X2816">
        <v>1013.9</v>
      </c>
      <c r="Y2816">
        <v>30</v>
      </c>
      <c r="Z2816">
        <v>6.4</v>
      </c>
      <c r="AA2816">
        <v>0</v>
      </c>
      <c r="AB2816">
        <v>0</v>
      </c>
      <c r="AC2816">
        <v>0</v>
      </c>
      <c r="AD2816">
        <v>0</v>
      </c>
      <c r="AE2816" t="s">
        <v>8520</v>
      </c>
      <c r="AF2816" t="s">
        <v>8521</v>
      </c>
      <c r="AG2816">
        <v>0.5</v>
      </c>
      <c r="AH2816" t="s">
        <v>36</v>
      </c>
      <c r="AI2816" t="s">
        <v>37</v>
      </c>
      <c r="AJ2816" t="s">
        <v>38</v>
      </c>
    </row>
    <row r="2817" spans="1:36" x14ac:dyDescent="0.25">
      <c r="A2817" t="s">
        <v>32</v>
      </c>
      <c r="B2817" t="s">
        <v>8522</v>
      </c>
      <c r="C2817">
        <f>YEAR(B2817)</f>
        <v>2007</v>
      </c>
      <c r="D2817">
        <v>80.7</v>
      </c>
      <c r="E2817">
        <v>68.099999999999994</v>
      </c>
      <c r="F2817">
        <v>73.7</v>
      </c>
      <c r="H2817" s="2">
        <f>IF(F2817-68.31&lt;=0,0,IF(F2817-68.31&lt;=1,1,2))</f>
        <v>2</v>
      </c>
      <c r="I2817">
        <v>83.4</v>
      </c>
      <c r="J2817">
        <v>68.099999999999994</v>
      </c>
      <c r="K2817">
        <v>73.8</v>
      </c>
      <c r="L2817">
        <v>63.6</v>
      </c>
      <c r="M2817">
        <v>71.400000000000006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13.9</v>
      </c>
      <c r="W2817">
        <v>155.30000000000001</v>
      </c>
      <c r="X2817">
        <v>1013.8</v>
      </c>
      <c r="Y2817">
        <v>35</v>
      </c>
      <c r="Z2817">
        <v>6.7</v>
      </c>
      <c r="AA2817">
        <v>0</v>
      </c>
      <c r="AB2817">
        <v>0</v>
      </c>
      <c r="AC2817">
        <v>0</v>
      </c>
      <c r="AD2817">
        <v>0</v>
      </c>
      <c r="AE2817" t="s">
        <v>8523</v>
      </c>
      <c r="AF2817" t="s">
        <v>8524</v>
      </c>
      <c r="AG2817">
        <v>0.52</v>
      </c>
      <c r="AH2817" t="s">
        <v>36</v>
      </c>
      <c r="AI2817" t="s">
        <v>37</v>
      </c>
      <c r="AJ2817" t="s">
        <v>38</v>
      </c>
    </row>
    <row r="2818" spans="1:36" x14ac:dyDescent="0.25">
      <c r="A2818" t="s">
        <v>32</v>
      </c>
      <c r="B2818" t="s">
        <v>8525</v>
      </c>
      <c r="C2818">
        <f>YEAR(B2818)</f>
        <v>2007</v>
      </c>
      <c r="D2818">
        <v>77.099999999999994</v>
      </c>
      <c r="E2818">
        <v>64.5</v>
      </c>
      <c r="F2818">
        <v>71.2</v>
      </c>
      <c r="H2818" s="2">
        <f>IF(F2818-68.31&lt;=0,0,IF(F2818-68.31&lt;=1,1,2))</f>
        <v>2</v>
      </c>
      <c r="I2818">
        <v>77.099999999999994</v>
      </c>
      <c r="J2818">
        <v>64.5</v>
      </c>
      <c r="K2818">
        <v>71.2</v>
      </c>
      <c r="L2818">
        <v>65.7</v>
      </c>
      <c r="M2818">
        <v>83.4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11.4</v>
      </c>
      <c r="W2818">
        <v>220.3</v>
      </c>
      <c r="X2818">
        <v>1016.6</v>
      </c>
      <c r="Y2818">
        <v>31.2</v>
      </c>
      <c r="Z2818">
        <v>6.7</v>
      </c>
      <c r="AA2818">
        <v>0</v>
      </c>
      <c r="AB2818">
        <v>0</v>
      </c>
      <c r="AC2818">
        <v>0</v>
      </c>
      <c r="AD2818">
        <v>0</v>
      </c>
      <c r="AE2818" t="s">
        <v>8526</v>
      </c>
      <c r="AF2818" t="s">
        <v>8527</v>
      </c>
      <c r="AG2818">
        <v>0.55000000000000004</v>
      </c>
      <c r="AH2818" t="s">
        <v>36</v>
      </c>
      <c r="AI2818" t="s">
        <v>37</v>
      </c>
      <c r="AJ2818" t="s">
        <v>38</v>
      </c>
    </row>
    <row r="2819" spans="1:36" x14ac:dyDescent="0.25">
      <c r="A2819" t="s">
        <v>32</v>
      </c>
      <c r="B2819" t="s">
        <v>8528</v>
      </c>
      <c r="C2819">
        <f>YEAR(B2819)</f>
        <v>2007</v>
      </c>
      <c r="D2819">
        <v>80.7</v>
      </c>
      <c r="E2819">
        <v>64.5</v>
      </c>
      <c r="F2819">
        <v>72.7</v>
      </c>
      <c r="H2819" s="2">
        <f>IF(F2819-68.31&lt;=0,0,IF(F2819-68.31&lt;=1,1,2))</f>
        <v>2</v>
      </c>
      <c r="I2819">
        <v>84.1</v>
      </c>
      <c r="J2819">
        <v>64.5</v>
      </c>
      <c r="K2819">
        <v>73.099999999999994</v>
      </c>
      <c r="L2819">
        <v>62.9</v>
      </c>
      <c r="M2819">
        <v>71.900000000000006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9.1999999999999993</v>
      </c>
      <c r="W2819">
        <v>187.6</v>
      </c>
      <c r="X2819">
        <v>1017.3</v>
      </c>
      <c r="Y2819">
        <v>30</v>
      </c>
      <c r="Z2819">
        <v>6.3</v>
      </c>
      <c r="AA2819">
        <v>0</v>
      </c>
      <c r="AB2819">
        <v>0</v>
      </c>
      <c r="AC2819">
        <v>0</v>
      </c>
      <c r="AD2819">
        <v>0</v>
      </c>
      <c r="AE2819" t="s">
        <v>8529</v>
      </c>
      <c r="AF2819" t="s">
        <v>8530</v>
      </c>
      <c r="AG2819">
        <v>0.59</v>
      </c>
      <c r="AH2819" t="s">
        <v>36</v>
      </c>
      <c r="AI2819" t="s">
        <v>37</v>
      </c>
      <c r="AJ2819" t="s">
        <v>38</v>
      </c>
    </row>
    <row r="2820" spans="1:36" x14ac:dyDescent="0.25">
      <c r="A2820" t="s">
        <v>32</v>
      </c>
      <c r="B2820" t="s">
        <v>8531</v>
      </c>
      <c r="C2820">
        <f>YEAR(B2820)</f>
        <v>2007</v>
      </c>
      <c r="D2820">
        <v>80.7</v>
      </c>
      <c r="E2820">
        <v>66.3</v>
      </c>
      <c r="F2820">
        <v>74.099999999999994</v>
      </c>
      <c r="H2820" s="2">
        <f>IF(F2820-68.31&lt;=0,0,IF(F2820-68.31&lt;=1,1,2))</f>
        <v>2</v>
      </c>
      <c r="I2820">
        <v>83.4</v>
      </c>
      <c r="J2820">
        <v>66.3</v>
      </c>
      <c r="K2820">
        <v>74.400000000000006</v>
      </c>
      <c r="L2820">
        <v>64.7</v>
      </c>
      <c r="M2820">
        <v>72.900000000000006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16.100000000000001</v>
      </c>
      <c r="W2820">
        <v>297.39999999999998</v>
      </c>
      <c r="X2820">
        <v>1015.4</v>
      </c>
      <c r="Y2820">
        <v>0</v>
      </c>
      <c r="Z2820">
        <v>6.2</v>
      </c>
      <c r="AA2820">
        <v>0</v>
      </c>
      <c r="AB2820">
        <v>0</v>
      </c>
      <c r="AC2820">
        <v>0</v>
      </c>
      <c r="AD2820">
        <v>0</v>
      </c>
      <c r="AE2820" t="s">
        <v>8532</v>
      </c>
      <c r="AF2820" t="s">
        <v>8533</v>
      </c>
      <c r="AG2820">
        <v>0.62</v>
      </c>
      <c r="AH2820" t="s">
        <v>330</v>
      </c>
      <c r="AI2820" t="s">
        <v>37</v>
      </c>
      <c r="AJ2820" t="s">
        <v>331</v>
      </c>
    </row>
    <row r="2821" spans="1:36" x14ac:dyDescent="0.25">
      <c r="A2821" t="s">
        <v>32</v>
      </c>
      <c r="B2821" t="s">
        <v>8534</v>
      </c>
      <c r="C2821">
        <f>YEAR(B2821)</f>
        <v>2007</v>
      </c>
      <c r="D2821">
        <v>75.3</v>
      </c>
      <c r="E2821">
        <v>69.900000000000006</v>
      </c>
      <c r="F2821">
        <v>73.3</v>
      </c>
      <c r="H2821" s="2">
        <f>IF(F2821-68.31&lt;=0,0,IF(F2821-68.31&lt;=1,1,2))</f>
        <v>2</v>
      </c>
      <c r="I2821">
        <v>75.3</v>
      </c>
      <c r="J2821">
        <v>69.900000000000006</v>
      </c>
      <c r="K2821">
        <v>73.3</v>
      </c>
      <c r="L2821">
        <v>63.8</v>
      </c>
      <c r="M2821">
        <v>72.3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21.9</v>
      </c>
      <c r="W2821">
        <v>318.10000000000002</v>
      </c>
      <c r="X2821">
        <v>1014.5</v>
      </c>
      <c r="Y2821">
        <v>37.799999999999997</v>
      </c>
      <c r="Z2821">
        <v>6.7</v>
      </c>
      <c r="AA2821">
        <v>0</v>
      </c>
      <c r="AB2821">
        <v>0</v>
      </c>
      <c r="AC2821">
        <v>0</v>
      </c>
      <c r="AD2821">
        <v>0</v>
      </c>
      <c r="AE2821" t="s">
        <v>8535</v>
      </c>
      <c r="AF2821" t="s">
        <v>8536</v>
      </c>
      <c r="AG2821">
        <v>0.66</v>
      </c>
      <c r="AH2821" t="s">
        <v>36</v>
      </c>
      <c r="AI2821" t="s">
        <v>37</v>
      </c>
      <c r="AJ2821" t="s">
        <v>38</v>
      </c>
    </row>
    <row r="2822" spans="1:36" x14ac:dyDescent="0.25">
      <c r="A2822" t="s">
        <v>32</v>
      </c>
      <c r="B2822" t="s">
        <v>8537</v>
      </c>
      <c r="C2822">
        <f>YEAR(B2822)</f>
        <v>2007</v>
      </c>
      <c r="D2822">
        <v>75.3</v>
      </c>
      <c r="E2822">
        <v>69.900000000000006</v>
      </c>
      <c r="F2822">
        <v>72.099999999999994</v>
      </c>
      <c r="H2822" s="2">
        <f>IF(F2822-68.31&lt;=0,0,IF(F2822-68.31&lt;=1,1,2))</f>
        <v>2</v>
      </c>
      <c r="I2822">
        <v>75.3</v>
      </c>
      <c r="J2822">
        <v>69.900000000000006</v>
      </c>
      <c r="K2822">
        <v>72.099999999999994</v>
      </c>
      <c r="L2822">
        <v>62.4</v>
      </c>
      <c r="M2822">
        <v>72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19.5</v>
      </c>
      <c r="W2822">
        <v>320.2</v>
      </c>
      <c r="X2822">
        <v>1015.2</v>
      </c>
      <c r="Y2822">
        <v>48</v>
      </c>
      <c r="Z2822">
        <v>6.8</v>
      </c>
      <c r="AA2822">
        <v>0</v>
      </c>
      <c r="AB2822">
        <v>0</v>
      </c>
      <c r="AC2822">
        <v>0</v>
      </c>
      <c r="AD2822">
        <v>0</v>
      </c>
      <c r="AE2822" t="s">
        <v>8538</v>
      </c>
      <c r="AF2822" t="s">
        <v>8539</v>
      </c>
      <c r="AG2822">
        <v>0.69</v>
      </c>
      <c r="AH2822" t="s">
        <v>36</v>
      </c>
      <c r="AI2822" t="s">
        <v>37</v>
      </c>
      <c r="AJ2822" t="s">
        <v>38</v>
      </c>
    </row>
    <row r="2823" spans="1:36" x14ac:dyDescent="0.25">
      <c r="A2823" t="s">
        <v>32</v>
      </c>
      <c r="B2823" t="s">
        <v>8540</v>
      </c>
      <c r="C2823">
        <f>YEAR(B2823)</f>
        <v>2007</v>
      </c>
      <c r="D2823">
        <v>75.3</v>
      </c>
      <c r="E2823">
        <v>68.099999999999994</v>
      </c>
      <c r="F2823">
        <v>71.5</v>
      </c>
      <c r="H2823" s="2">
        <f>IF(F2823-68.31&lt;=0,0,IF(F2823-68.31&lt;=1,1,2))</f>
        <v>2</v>
      </c>
      <c r="I2823">
        <v>75.3</v>
      </c>
      <c r="J2823">
        <v>68.099999999999994</v>
      </c>
      <c r="K2823">
        <v>71.5</v>
      </c>
      <c r="L2823">
        <v>61.8</v>
      </c>
      <c r="M2823">
        <v>71.8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19.5</v>
      </c>
      <c r="W2823">
        <v>313</v>
      </c>
      <c r="X2823">
        <v>1015.1</v>
      </c>
      <c r="Y2823">
        <v>48.3</v>
      </c>
      <c r="Z2823">
        <v>6.8</v>
      </c>
      <c r="AA2823">
        <v>0</v>
      </c>
      <c r="AB2823">
        <v>0</v>
      </c>
      <c r="AC2823">
        <v>0</v>
      </c>
      <c r="AD2823">
        <v>0</v>
      </c>
      <c r="AE2823" t="s">
        <v>8541</v>
      </c>
      <c r="AF2823" t="s">
        <v>8542</v>
      </c>
      <c r="AG2823">
        <v>0.75</v>
      </c>
      <c r="AH2823" t="s">
        <v>36</v>
      </c>
      <c r="AI2823" t="s">
        <v>37</v>
      </c>
      <c r="AJ2823" t="s">
        <v>38</v>
      </c>
    </row>
    <row r="2824" spans="1:36" x14ac:dyDescent="0.25">
      <c r="A2824" t="s">
        <v>32</v>
      </c>
      <c r="B2824" t="s">
        <v>8543</v>
      </c>
      <c r="C2824">
        <f>YEAR(B2824)</f>
        <v>2007</v>
      </c>
      <c r="D2824">
        <v>75.3</v>
      </c>
      <c r="E2824">
        <v>69.900000000000006</v>
      </c>
      <c r="F2824">
        <v>72.2</v>
      </c>
      <c r="H2824" s="2">
        <f>IF(F2824-68.31&lt;=0,0,IF(F2824-68.31&lt;=1,1,2))</f>
        <v>2</v>
      </c>
      <c r="I2824">
        <v>75.3</v>
      </c>
      <c r="J2824">
        <v>69.900000000000006</v>
      </c>
      <c r="K2824">
        <v>72.2</v>
      </c>
      <c r="L2824">
        <v>62.6</v>
      </c>
      <c r="M2824">
        <v>71.900000000000006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18.3</v>
      </c>
      <c r="W2824">
        <v>310.89999999999998</v>
      </c>
      <c r="X2824">
        <v>1016.3</v>
      </c>
      <c r="Y2824">
        <v>30</v>
      </c>
      <c r="Z2824">
        <v>6.8</v>
      </c>
      <c r="AA2824">
        <v>0</v>
      </c>
      <c r="AB2824">
        <v>0</v>
      </c>
      <c r="AC2824">
        <v>0</v>
      </c>
      <c r="AD2824">
        <v>0</v>
      </c>
      <c r="AE2824" t="s">
        <v>8544</v>
      </c>
      <c r="AF2824" t="s">
        <v>8545</v>
      </c>
      <c r="AG2824">
        <v>0.76</v>
      </c>
      <c r="AH2824" t="s">
        <v>36</v>
      </c>
      <c r="AI2824" t="s">
        <v>37</v>
      </c>
      <c r="AJ2824" t="s">
        <v>38</v>
      </c>
    </row>
    <row r="2825" spans="1:36" x14ac:dyDescent="0.25">
      <c r="A2825" t="s">
        <v>32</v>
      </c>
      <c r="B2825" t="s">
        <v>8546</v>
      </c>
      <c r="C2825">
        <f>YEAR(B2825)</f>
        <v>2007</v>
      </c>
      <c r="D2825">
        <v>75.3</v>
      </c>
      <c r="E2825">
        <v>62.7</v>
      </c>
      <c r="F2825">
        <v>70.599999999999994</v>
      </c>
      <c r="H2825" s="2">
        <f>IF(F2825-68.31&lt;=0,0,IF(F2825-68.31&lt;=1,1,2))</f>
        <v>2</v>
      </c>
      <c r="I2825">
        <v>75.3</v>
      </c>
      <c r="J2825">
        <v>62.7</v>
      </c>
      <c r="K2825">
        <v>70.599999999999994</v>
      </c>
      <c r="L2825">
        <v>61.5</v>
      </c>
      <c r="M2825">
        <v>73.400000000000006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18.3</v>
      </c>
      <c r="W2825">
        <v>309.10000000000002</v>
      </c>
      <c r="X2825">
        <v>1017</v>
      </c>
      <c r="Y2825">
        <v>37.799999999999997</v>
      </c>
      <c r="Z2825">
        <v>6.7</v>
      </c>
      <c r="AA2825">
        <v>0</v>
      </c>
      <c r="AB2825">
        <v>0</v>
      </c>
      <c r="AC2825">
        <v>0</v>
      </c>
      <c r="AD2825">
        <v>0</v>
      </c>
      <c r="AE2825" t="s">
        <v>8547</v>
      </c>
      <c r="AF2825" t="s">
        <v>8548</v>
      </c>
      <c r="AG2825">
        <v>0.8</v>
      </c>
      <c r="AH2825" t="s">
        <v>36</v>
      </c>
      <c r="AI2825" t="s">
        <v>37</v>
      </c>
      <c r="AJ2825" t="s">
        <v>38</v>
      </c>
    </row>
    <row r="2826" spans="1:36" x14ac:dyDescent="0.25">
      <c r="A2826" t="s">
        <v>32</v>
      </c>
      <c r="B2826" t="s">
        <v>8549</v>
      </c>
      <c r="C2826">
        <f>YEAR(B2826)</f>
        <v>2007</v>
      </c>
      <c r="D2826">
        <v>77.099999999999994</v>
      </c>
      <c r="E2826">
        <v>60.9</v>
      </c>
      <c r="F2826">
        <v>68.099999999999994</v>
      </c>
      <c r="H2826" s="2">
        <f>IF(F2826-68.31&lt;=0,0,IF(F2826-68.31&lt;=1,1,2))</f>
        <v>0</v>
      </c>
      <c r="I2826">
        <v>77.099999999999994</v>
      </c>
      <c r="J2826">
        <v>60.9</v>
      </c>
      <c r="K2826">
        <v>68.099999999999994</v>
      </c>
      <c r="L2826">
        <v>58.1</v>
      </c>
      <c r="M2826">
        <v>70.8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9.1999999999999993</v>
      </c>
      <c r="W2826">
        <v>176.8</v>
      </c>
      <c r="X2826">
        <v>1015</v>
      </c>
      <c r="Y2826">
        <v>0</v>
      </c>
      <c r="Z2826">
        <v>6.2</v>
      </c>
      <c r="AA2826">
        <v>0</v>
      </c>
      <c r="AB2826">
        <v>0</v>
      </c>
      <c r="AC2826">
        <v>0</v>
      </c>
      <c r="AD2826">
        <v>0</v>
      </c>
      <c r="AE2826" t="s">
        <v>8550</v>
      </c>
      <c r="AF2826" t="s">
        <v>8551</v>
      </c>
      <c r="AG2826">
        <v>0.83</v>
      </c>
      <c r="AH2826" t="s">
        <v>330</v>
      </c>
      <c r="AI2826" t="s">
        <v>37</v>
      </c>
      <c r="AJ2826" t="s">
        <v>331</v>
      </c>
    </row>
    <row r="2827" spans="1:36" x14ac:dyDescent="0.25">
      <c r="A2827" t="s">
        <v>32</v>
      </c>
      <c r="B2827" t="s">
        <v>8552</v>
      </c>
      <c r="C2827">
        <f>YEAR(B2827)</f>
        <v>2007</v>
      </c>
      <c r="D2827">
        <v>78.900000000000006</v>
      </c>
      <c r="E2827">
        <v>60.9</v>
      </c>
      <c r="F2827">
        <v>68.7</v>
      </c>
      <c r="H2827" s="2">
        <f>IF(F2827-68.31&lt;=0,0,IF(F2827-68.31&lt;=1,1,2))</f>
        <v>1</v>
      </c>
      <c r="I2827">
        <v>78.900000000000006</v>
      </c>
      <c r="J2827">
        <v>60.9</v>
      </c>
      <c r="K2827">
        <v>68.7</v>
      </c>
      <c r="L2827">
        <v>56.3</v>
      </c>
      <c r="M2827">
        <v>65.3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11.4</v>
      </c>
      <c r="W2827">
        <v>152.19999999999999</v>
      </c>
      <c r="X2827">
        <v>1014.4</v>
      </c>
      <c r="Y2827">
        <v>56.7</v>
      </c>
      <c r="Z2827">
        <v>6.4</v>
      </c>
      <c r="AA2827">
        <v>0</v>
      </c>
      <c r="AB2827">
        <v>0</v>
      </c>
      <c r="AC2827">
        <v>0</v>
      </c>
      <c r="AD2827">
        <v>0</v>
      </c>
      <c r="AE2827" t="s">
        <v>8553</v>
      </c>
      <c r="AF2827" t="s">
        <v>8554</v>
      </c>
      <c r="AG2827">
        <v>0.87</v>
      </c>
      <c r="AH2827" t="s">
        <v>36</v>
      </c>
      <c r="AI2827" t="s">
        <v>37</v>
      </c>
      <c r="AJ2827" t="s">
        <v>38</v>
      </c>
    </row>
    <row r="2828" spans="1:36" x14ac:dyDescent="0.25">
      <c r="A2828" t="s">
        <v>32</v>
      </c>
      <c r="B2828" t="s">
        <v>8555</v>
      </c>
      <c r="C2828">
        <f>YEAR(B2828)</f>
        <v>2007</v>
      </c>
      <c r="D2828">
        <v>77.099999999999994</v>
      </c>
      <c r="E2828">
        <v>62.7</v>
      </c>
      <c r="F2828">
        <v>69.400000000000006</v>
      </c>
      <c r="H2828" s="2">
        <f>IF(F2828-68.31&lt;=0,0,IF(F2828-68.31&lt;=1,1,2))</f>
        <v>2</v>
      </c>
      <c r="I2828">
        <v>77.099999999999994</v>
      </c>
      <c r="J2828">
        <v>62.7</v>
      </c>
      <c r="K2828">
        <v>69.400000000000006</v>
      </c>
      <c r="L2828">
        <v>58.2</v>
      </c>
      <c r="M2828">
        <v>68.5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10.3</v>
      </c>
      <c r="W2828">
        <v>144.9</v>
      </c>
      <c r="X2828">
        <v>1015.7</v>
      </c>
      <c r="Y2828">
        <v>0</v>
      </c>
      <c r="Z2828">
        <v>6.2</v>
      </c>
      <c r="AA2828">
        <v>0</v>
      </c>
      <c r="AB2828">
        <v>0</v>
      </c>
      <c r="AC2828">
        <v>0</v>
      </c>
      <c r="AD2828">
        <v>0</v>
      </c>
      <c r="AE2828" t="s">
        <v>8556</v>
      </c>
      <c r="AF2828" t="s">
        <v>8557</v>
      </c>
      <c r="AG2828">
        <v>0.9</v>
      </c>
      <c r="AH2828" t="s">
        <v>330</v>
      </c>
      <c r="AI2828" t="s">
        <v>37</v>
      </c>
      <c r="AJ2828" t="s">
        <v>331</v>
      </c>
    </row>
    <row r="2829" spans="1:36" x14ac:dyDescent="0.25">
      <c r="A2829" t="s">
        <v>32</v>
      </c>
      <c r="B2829" t="s">
        <v>8558</v>
      </c>
      <c r="C2829">
        <f>YEAR(B2829)</f>
        <v>2007</v>
      </c>
      <c r="D2829">
        <v>77.099999999999994</v>
      </c>
      <c r="E2829">
        <v>60.9</v>
      </c>
      <c r="F2829">
        <v>68.2</v>
      </c>
      <c r="H2829" s="2">
        <f>IF(F2829-68.31&lt;=0,0,IF(F2829-68.31&lt;=1,1,2))</f>
        <v>0</v>
      </c>
      <c r="I2829">
        <v>77.099999999999994</v>
      </c>
      <c r="J2829">
        <v>60.9</v>
      </c>
      <c r="K2829">
        <v>68.2</v>
      </c>
      <c r="L2829">
        <v>62.7</v>
      </c>
      <c r="M2829">
        <v>83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9.1999999999999993</v>
      </c>
      <c r="W2829">
        <v>185.7</v>
      </c>
      <c r="X2829">
        <v>1015.2</v>
      </c>
      <c r="Y2829">
        <v>41.1</v>
      </c>
      <c r="Z2829">
        <v>6.5</v>
      </c>
      <c r="AA2829">
        <v>0</v>
      </c>
      <c r="AB2829">
        <v>0</v>
      </c>
      <c r="AC2829">
        <v>0</v>
      </c>
      <c r="AD2829">
        <v>0</v>
      </c>
      <c r="AE2829" t="s">
        <v>8559</v>
      </c>
      <c r="AF2829" t="s">
        <v>8560</v>
      </c>
      <c r="AG2829">
        <v>0.94</v>
      </c>
      <c r="AH2829" t="s">
        <v>36</v>
      </c>
      <c r="AI2829" t="s">
        <v>37</v>
      </c>
      <c r="AJ2829" t="s">
        <v>38</v>
      </c>
    </row>
    <row r="2830" spans="1:36" x14ac:dyDescent="0.25">
      <c r="A2830" t="s">
        <v>32</v>
      </c>
      <c r="B2830" t="s">
        <v>8561</v>
      </c>
      <c r="C2830">
        <f>YEAR(B2830)</f>
        <v>2007</v>
      </c>
      <c r="D2830">
        <v>75.3</v>
      </c>
      <c r="E2830">
        <v>62.7</v>
      </c>
      <c r="F2830">
        <v>69.599999999999994</v>
      </c>
      <c r="H2830" s="2">
        <f>IF(F2830-68.31&lt;=0,0,IF(F2830-68.31&lt;=1,1,2))</f>
        <v>2</v>
      </c>
      <c r="I2830">
        <v>75.3</v>
      </c>
      <c r="J2830">
        <v>62.7</v>
      </c>
      <c r="K2830">
        <v>69.599999999999994</v>
      </c>
      <c r="L2830">
        <v>65</v>
      </c>
      <c r="M2830">
        <v>85.6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8.1</v>
      </c>
      <c r="W2830">
        <v>205.4</v>
      </c>
      <c r="X2830">
        <v>1014</v>
      </c>
      <c r="Y2830">
        <v>32.700000000000003</v>
      </c>
      <c r="Z2830">
        <v>6.7</v>
      </c>
      <c r="AA2830">
        <v>0</v>
      </c>
      <c r="AB2830">
        <v>0</v>
      </c>
      <c r="AC2830">
        <v>0</v>
      </c>
      <c r="AD2830">
        <v>0</v>
      </c>
      <c r="AE2830" t="s">
        <v>8562</v>
      </c>
      <c r="AF2830" t="s">
        <v>8563</v>
      </c>
      <c r="AG2830">
        <v>0.97</v>
      </c>
      <c r="AH2830" t="s">
        <v>36</v>
      </c>
      <c r="AI2830" t="s">
        <v>37</v>
      </c>
      <c r="AJ2830" t="s">
        <v>38</v>
      </c>
    </row>
    <row r="2831" spans="1:36" x14ac:dyDescent="0.25">
      <c r="A2831" t="s">
        <v>32</v>
      </c>
      <c r="B2831" t="s">
        <v>8564</v>
      </c>
      <c r="C2831">
        <f>YEAR(B2831)</f>
        <v>2007</v>
      </c>
      <c r="D2831">
        <v>75.3</v>
      </c>
      <c r="E2831">
        <v>62.7</v>
      </c>
      <c r="F2831">
        <v>69</v>
      </c>
      <c r="H2831" s="2">
        <f>IF(F2831-68.31&lt;=0,0,IF(F2831-68.31&lt;=1,1,2))</f>
        <v>1</v>
      </c>
      <c r="I2831">
        <v>75.3</v>
      </c>
      <c r="J2831">
        <v>62.7</v>
      </c>
      <c r="K2831">
        <v>69</v>
      </c>
      <c r="L2831">
        <v>64.599999999999994</v>
      </c>
      <c r="M2831">
        <v>86.1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8.1</v>
      </c>
      <c r="W2831">
        <v>162.6</v>
      </c>
      <c r="X2831">
        <v>1014.5</v>
      </c>
      <c r="Y2831">
        <v>36.4</v>
      </c>
      <c r="Z2831">
        <v>6.2</v>
      </c>
      <c r="AA2831">
        <v>0</v>
      </c>
      <c r="AB2831">
        <v>0</v>
      </c>
      <c r="AC2831">
        <v>0</v>
      </c>
      <c r="AD2831">
        <v>0</v>
      </c>
      <c r="AE2831" t="s">
        <v>8565</v>
      </c>
      <c r="AF2831" t="s">
        <v>8566</v>
      </c>
      <c r="AG2831">
        <v>0</v>
      </c>
      <c r="AH2831" t="s">
        <v>36</v>
      </c>
      <c r="AI2831" t="s">
        <v>37</v>
      </c>
      <c r="AJ2831" t="s">
        <v>38</v>
      </c>
    </row>
    <row r="2832" spans="1:36" x14ac:dyDescent="0.25">
      <c r="A2832" t="s">
        <v>32</v>
      </c>
      <c r="B2832" t="s">
        <v>8567</v>
      </c>
      <c r="C2832">
        <f>YEAR(B2832)</f>
        <v>2007</v>
      </c>
      <c r="D2832">
        <v>77.099999999999994</v>
      </c>
      <c r="E2832">
        <v>64.5</v>
      </c>
      <c r="F2832">
        <v>70</v>
      </c>
      <c r="H2832" s="2">
        <f>IF(F2832-68.31&lt;=0,0,IF(F2832-68.31&lt;=1,1,2))</f>
        <v>2</v>
      </c>
      <c r="I2832">
        <v>77.099999999999994</v>
      </c>
      <c r="J2832">
        <v>64.5</v>
      </c>
      <c r="K2832">
        <v>70</v>
      </c>
      <c r="L2832">
        <v>63.8</v>
      </c>
      <c r="M2832">
        <v>81.2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16.100000000000001</v>
      </c>
      <c r="W2832">
        <v>283.39999999999998</v>
      </c>
      <c r="X2832">
        <v>1015.5</v>
      </c>
      <c r="Y2832">
        <v>47.4</v>
      </c>
      <c r="Z2832">
        <v>6.6</v>
      </c>
      <c r="AA2832">
        <v>0</v>
      </c>
      <c r="AB2832">
        <v>0</v>
      </c>
      <c r="AC2832">
        <v>0</v>
      </c>
      <c r="AD2832">
        <v>0</v>
      </c>
      <c r="AE2832" t="s">
        <v>8568</v>
      </c>
      <c r="AF2832" t="s">
        <v>8569</v>
      </c>
      <c r="AG2832">
        <v>0.04</v>
      </c>
      <c r="AH2832" t="s">
        <v>36</v>
      </c>
      <c r="AI2832" t="s">
        <v>37</v>
      </c>
      <c r="AJ2832" t="s">
        <v>38</v>
      </c>
    </row>
    <row r="2833" spans="1:36" x14ac:dyDescent="0.25">
      <c r="A2833" t="s">
        <v>32</v>
      </c>
      <c r="B2833" t="s">
        <v>8570</v>
      </c>
      <c r="C2833">
        <f>YEAR(B2833)</f>
        <v>2007</v>
      </c>
      <c r="D2833">
        <v>78.900000000000006</v>
      </c>
      <c r="E2833">
        <v>62.7</v>
      </c>
      <c r="F2833">
        <v>70.900000000000006</v>
      </c>
      <c r="H2833" s="2">
        <f>IF(F2833-68.31&lt;=0,0,IF(F2833-68.31&lt;=1,1,2))</f>
        <v>2</v>
      </c>
      <c r="I2833">
        <v>78.900000000000006</v>
      </c>
      <c r="J2833">
        <v>62.7</v>
      </c>
      <c r="K2833">
        <v>70.900000000000006</v>
      </c>
      <c r="L2833">
        <v>61.9</v>
      </c>
      <c r="M2833">
        <v>73.7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19.5</v>
      </c>
      <c r="W2833">
        <v>272.2</v>
      </c>
      <c r="X2833">
        <v>1013.4</v>
      </c>
      <c r="Y2833">
        <v>58.3</v>
      </c>
      <c r="Z2833">
        <v>6.8</v>
      </c>
      <c r="AA2833">
        <v>0</v>
      </c>
      <c r="AB2833">
        <v>0</v>
      </c>
      <c r="AC2833">
        <v>0</v>
      </c>
      <c r="AD2833">
        <v>0</v>
      </c>
      <c r="AE2833" t="s">
        <v>8571</v>
      </c>
      <c r="AF2833" t="s">
        <v>8572</v>
      </c>
      <c r="AG2833">
        <v>7.0000000000000007E-2</v>
      </c>
      <c r="AH2833" t="s">
        <v>36</v>
      </c>
      <c r="AI2833" t="s">
        <v>37</v>
      </c>
      <c r="AJ2833" t="s">
        <v>38</v>
      </c>
    </row>
    <row r="2834" spans="1:36" x14ac:dyDescent="0.25">
      <c r="A2834" t="s">
        <v>32</v>
      </c>
      <c r="B2834" t="s">
        <v>8573</v>
      </c>
      <c r="C2834">
        <f>YEAR(B2834)</f>
        <v>2007</v>
      </c>
      <c r="D2834">
        <v>73.5</v>
      </c>
      <c r="E2834">
        <v>62.7</v>
      </c>
      <c r="F2834">
        <v>69</v>
      </c>
      <c r="H2834" s="2">
        <f>IF(F2834-68.31&lt;=0,0,IF(F2834-68.31&lt;=1,1,2))</f>
        <v>1</v>
      </c>
      <c r="I2834">
        <v>73.5</v>
      </c>
      <c r="J2834">
        <v>62.7</v>
      </c>
      <c r="K2834">
        <v>69</v>
      </c>
      <c r="L2834">
        <v>61.1</v>
      </c>
      <c r="M2834">
        <v>76.400000000000006</v>
      </c>
      <c r="O2834">
        <v>0.11799999999999999</v>
      </c>
      <c r="P2834">
        <v>100</v>
      </c>
      <c r="Q2834">
        <v>4.17</v>
      </c>
      <c r="R2834" t="s">
        <v>40</v>
      </c>
      <c r="S2834">
        <v>0</v>
      </c>
      <c r="T2834">
        <v>0</v>
      </c>
      <c r="U2834">
        <v>0</v>
      </c>
      <c r="V2834">
        <v>19.5</v>
      </c>
      <c r="W2834">
        <v>11.4</v>
      </c>
      <c r="X2834">
        <v>1012.9</v>
      </c>
      <c r="Y2834">
        <v>73.900000000000006</v>
      </c>
      <c r="Z2834">
        <v>6.5</v>
      </c>
      <c r="AA2834">
        <v>0</v>
      </c>
      <c r="AB2834">
        <v>0</v>
      </c>
      <c r="AC2834">
        <v>0</v>
      </c>
      <c r="AD2834">
        <v>0</v>
      </c>
      <c r="AE2834" t="s">
        <v>8574</v>
      </c>
      <c r="AF2834" t="s">
        <v>8575</v>
      </c>
      <c r="AG2834">
        <v>0.11</v>
      </c>
      <c r="AH2834" t="s">
        <v>56</v>
      </c>
      <c r="AI2834" t="s">
        <v>65</v>
      </c>
      <c r="AJ2834" t="s">
        <v>40</v>
      </c>
    </row>
    <row r="2835" spans="1:36" x14ac:dyDescent="0.25">
      <c r="A2835" t="s">
        <v>32</v>
      </c>
      <c r="B2835" t="s">
        <v>8576</v>
      </c>
      <c r="C2835">
        <f>YEAR(B2835)</f>
        <v>2007</v>
      </c>
      <c r="D2835">
        <v>66.3</v>
      </c>
      <c r="E2835">
        <v>59.1</v>
      </c>
      <c r="F2835">
        <v>63.4</v>
      </c>
      <c r="H2835" s="2">
        <f>IF(F2835-68.31&lt;=0,0,IF(F2835-68.31&lt;=1,1,2))</f>
        <v>0</v>
      </c>
      <c r="I2835">
        <v>66.3</v>
      </c>
      <c r="J2835">
        <v>59.1</v>
      </c>
      <c r="K2835">
        <v>63.4</v>
      </c>
      <c r="L2835">
        <v>53.4</v>
      </c>
      <c r="M2835">
        <v>70.7</v>
      </c>
      <c r="O2835">
        <v>0.61099999999999999</v>
      </c>
      <c r="P2835">
        <v>100</v>
      </c>
      <c r="Q2835">
        <v>8.33</v>
      </c>
      <c r="R2835" t="s">
        <v>40</v>
      </c>
      <c r="S2835">
        <v>0</v>
      </c>
      <c r="T2835">
        <v>0</v>
      </c>
      <c r="U2835">
        <v>0</v>
      </c>
      <c r="V2835">
        <v>21.9</v>
      </c>
      <c r="W2835">
        <v>27.4</v>
      </c>
      <c r="X2835">
        <v>1019.8</v>
      </c>
      <c r="Y2835">
        <v>87.7</v>
      </c>
      <c r="Z2835">
        <v>6.5</v>
      </c>
      <c r="AA2835">
        <v>0</v>
      </c>
      <c r="AB2835">
        <v>0</v>
      </c>
      <c r="AC2835">
        <v>0</v>
      </c>
      <c r="AD2835">
        <v>0</v>
      </c>
      <c r="AE2835" t="s">
        <v>8577</v>
      </c>
      <c r="AF2835" t="s">
        <v>8578</v>
      </c>
      <c r="AG2835">
        <v>0.14000000000000001</v>
      </c>
      <c r="AH2835" t="s">
        <v>56</v>
      </c>
      <c r="AI2835" t="s">
        <v>101</v>
      </c>
      <c r="AJ2835" t="s">
        <v>40</v>
      </c>
    </row>
    <row r="2836" spans="1:36" x14ac:dyDescent="0.25">
      <c r="A2836" t="s">
        <v>32</v>
      </c>
      <c r="B2836" t="s">
        <v>8579</v>
      </c>
      <c r="C2836">
        <f>YEAR(B2836)</f>
        <v>2007</v>
      </c>
      <c r="D2836">
        <v>66.3</v>
      </c>
      <c r="E2836">
        <v>60.9</v>
      </c>
      <c r="F2836">
        <v>63.4</v>
      </c>
      <c r="H2836" s="2">
        <f>IF(F2836-68.31&lt;=0,0,IF(F2836-68.31&lt;=1,1,2))</f>
        <v>0</v>
      </c>
      <c r="I2836">
        <v>66.3</v>
      </c>
      <c r="J2836">
        <v>60.9</v>
      </c>
      <c r="K2836">
        <v>63.4</v>
      </c>
      <c r="L2836">
        <v>51.7</v>
      </c>
      <c r="M2836">
        <v>65.8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12.8</v>
      </c>
      <c r="W2836">
        <v>338</v>
      </c>
      <c r="X2836">
        <v>1023.3</v>
      </c>
      <c r="Y2836">
        <v>50.8</v>
      </c>
      <c r="Z2836">
        <v>6.8</v>
      </c>
      <c r="AA2836">
        <v>0</v>
      </c>
      <c r="AB2836">
        <v>0</v>
      </c>
      <c r="AC2836">
        <v>0</v>
      </c>
      <c r="AD2836">
        <v>0</v>
      </c>
      <c r="AE2836" t="s">
        <v>8580</v>
      </c>
      <c r="AF2836" t="s">
        <v>8581</v>
      </c>
      <c r="AG2836">
        <v>0.17</v>
      </c>
      <c r="AH2836" t="s">
        <v>36</v>
      </c>
      <c r="AI2836" t="s">
        <v>37</v>
      </c>
      <c r="AJ2836" t="s">
        <v>38</v>
      </c>
    </row>
    <row r="2837" spans="1:36" x14ac:dyDescent="0.25">
      <c r="A2837" t="s">
        <v>32</v>
      </c>
      <c r="B2837" t="s">
        <v>8582</v>
      </c>
      <c r="C2837">
        <f>YEAR(B2837)</f>
        <v>2007</v>
      </c>
      <c r="D2837">
        <v>71.7</v>
      </c>
      <c r="E2837">
        <v>57.3</v>
      </c>
      <c r="F2837">
        <v>63.9</v>
      </c>
      <c r="H2837" s="2">
        <f>IF(F2837-68.31&lt;=0,0,IF(F2837-68.31&lt;=1,1,2))</f>
        <v>0</v>
      </c>
      <c r="I2837">
        <v>71.7</v>
      </c>
      <c r="J2837">
        <v>57.3</v>
      </c>
      <c r="K2837">
        <v>63.9</v>
      </c>
      <c r="L2837">
        <v>55.6</v>
      </c>
      <c r="M2837">
        <v>74.8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11.4</v>
      </c>
      <c r="W2837">
        <v>324.8</v>
      </c>
      <c r="X2837">
        <v>1020.9</v>
      </c>
      <c r="Y2837">
        <v>44.8</v>
      </c>
      <c r="Z2837">
        <v>6.8</v>
      </c>
      <c r="AA2837">
        <v>0</v>
      </c>
      <c r="AB2837">
        <v>0</v>
      </c>
      <c r="AC2837">
        <v>0</v>
      </c>
      <c r="AD2837">
        <v>0</v>
      </c>
      <c r="AE2837" t="s">
        <v>8583</v>
      </c>
      <c r="AF2837" t="s">
        <v>8584</v>
      </c>
      <c r="AG2837">
        <v>0.21</v>
      </c>
      <c r="AH2837" t="s">
        <v>36</v>
      </c>
      <c r="AI2837" t="s">
        <v>37</v>
      </c>
      <c r="AJ2837" t="s">
        <v>38</v>
      </c>
    </row>
    <row r="2838" spans="1:36" x14ac:dyDescent="0.25">
      <c r="A2838" t="s">
        <v>32</v>
      </c>
      <c r="B2838" t="s">
        <v>8585</v>
      </c>
      <c r="C2838">
        <f>YEAR(B2838)</f>
        <v>2007</v>
      </c>
      <c r="D2838">
        <v>71.7</v>
      </c>
      <c r="E2838">
        <v>57.3</v>
      </c>
      <c r="F2838">
        <v>63.9</v>
      </c>
      <c r="H2838" s="2">
        <f>IF(F2838-68.31&lt;=0,0,IF(F2838-68.31&lt;=1,1,2))</f>
        <v>0</v>
      </c>
      <c r="I2838">
        <v>71.7</v>
      </c>
      <c r="J2838">
        <v>57.3</v>
      </c>
      <c r="K2838">
        <v>63.9</v>
      </c>
      <c r="L2838">
        <v>56.9</v>
      </c>
      <c r="M2838">
        <v>78.3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8.1</v>
      </c>
      <c r="W2838">
        <v>207</v>
      </c>
      <c r="X2838">
        <v>1017.2</v>
      </c>
      <c r="Y2838">
        <v>37.5</v>
      </c>
      <c r="Z2838">
        <v>6.8</v>
      </c>
      <c r="AA2838">
        <v>0</v>
      </c>
      <c r="AB2838">
        <v>0</v>
      </c>
      <c r="AC2838">
        <v>0</v>
      </c>
      <c r="AD2838">
        <v>0</v>
      </c>
      <c r="AE2838" t="s">
        <v>8586</v>
      </c>
      <c r="AF2838" t="s">
        <v>8587</v>
      </c>
      <c r="AG2838">
        <v>0.24</v>
      </c>
      <c r="AH2838" t="s">
        <v>36</v>
      </c>
      <c r="AI2838" t="s">
        <v>37</v>
      </c>
      <c r="AJ2838" t="s">
        <v>38</v>
      </c>
    </row>
    <row r="2839" spans="1:36" x14ac:dyDescent="0.25">
      <c r="A2839" t="s">
        <v>32</v>
      </c>
      <c r="B2839" t="s">
        <v>8588</v>
      </c>
      <c r="C2839">
        <f>YEAR(B2839)</f>
        <v>2007</v>
      </c>
      <c r="D2839">
        <v>73.5</v>
      </c>
      <c r="E2839">
        <v>57.3</v>
      </c>
      <c r="F2839">
        <v>64.400000000000006</v>
      </c>
      <c r="H2839" s="2">
        <f>IF(F2839-68.31&lt;=0,0,IF(F2839-68.31&lt;=1,1,2))</f>
        <v>0</v>
      </c>
      <c r="I2839">
        <v>73.5</v>
      </c>
      <c r="J2839">
        <v>57.3</v>
      </c>
      <c r="K2839">
        <v>64.400000000000006</v>
      </c>
      <c r="L2839">
        <v>56.9</v>
      </c>
      <c r="M2839">
        <v>77.3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11.4</v>
      </c>
      <c r="W2839">
        <v>158.19999999999999</v>
      </c>
      <c r="X2839">
        <v>1014</v>
      </c>
      <c r="Y2839">
        <v>58.3</v>
      </c>
      <c r="Z2839">
        <v>6.8</v>
      </c>
      <c r="AA2839">
        <v>0</v>
      </c>
      <c r="AB2839">
        <v>0</v>
      </c>
      <c r="AC2839">
        <v>0</v>
      </c>
      <c r="AD2839">
        <v>0</v>
      </c>
      <c r="AE2839" t="s">
        <v>8589</v>
      </c>
      <c r="AF2839" t="s">
        <v>8590</v>
      </c>
      <c r="AG2839">
        <v>0.25</v>
      </c>
      <c r="AH2839" t="s">
        <v>36</v>
      </c>
      <c r="AI2839" t="s">
        <v>37</v>
      </c>
      <c r="AJ2839" t="s">
        <v>38</v>
      </c>
    </row>
    <row r="2840" spans="1:36" x14ac:dyDescent="0.25">
      <c r="A2840" t="s">
        <v>32</v>
      </c>
      <c r="B2840" t="s">
        <v>8591</v>
      </c>
      <c r="C2840">
        <f>YEAR(B2840)</f>
        <v>2007</v>
      </c>
      <c r="D2840">
        <v>77.099999999999994</v>
      </c>
      <c r="E2840">
        <v>62.7</v>
      </c>
      <c r="F2840">
        <v>68.3</v>
      </c>
      <c r="H2840" s="2">
        <f>IF(F2840-68.31&lt;=0,0,IF(F2840-68.31&lt;=1,1,2))</f>
        <v>0</v>
      </c>
      <c r="I2840">
        <v>77.099999999999994</v>
      </c>
      <c r="J2840">
        <v>62.7</v>
      </c>
      <c r="K2840">
        <v>68.3</v>
      </c>
      <c r="L2840">
        <v>60.1</v>
      </c>
      <c r="M2840">
        <v>75.900000000000006</v>
      </c>
      <c r="O2840">
        <v>0.48099999999999998</v>
      </c>
      <c r="P2840">
        <v>100</v>
      </c>
      <c r="Q2840">
        <v>8.33</v>
      </c>
      <c r="R2840" t="s">
        <v>40</v>
      </c>
      <c r="S2840">
        <v>0</v>
      </c>
      <c r="T2840">
        <v>0</v>
      </c>
      <c r="U2840">
        <v>0</v>
      </c>
      <c r="V2840">
        <v>12.8</v>
      </c>
      <c r="W2840">
        <v>140.1</v>
      </c>
      <c r="X2840">
        <v>1012.2</v>
      </c>
      <c r="Y2840">
        <v>91.8</v>
      </c>
      <c r="Z2840">
        <v>6.2</v>
      </c>
      <c r="AA2840">
        <v>0</v>
      </c>
      <c r="AB2840">
        <v>0</v>
      </c>
      <c r="AC2840">
        <v>0</v>
      </c>
      <c r="AD2840">
        <v>0</v>
      </c>
      <c r="AE2840" t="s">
        <v>8592</v>
      </c>
      <c r="AF2840" t="s">
        <v>8593</v>
      </c>
      <c r="AG2840">
        <v>0.31</v>
      </c>
      <c r="AH2840" t="s">
        <v>43</v>
      </c>
      <c r="AI2840" t="s">
        <v>1063</v>
      </c>
      <c r="AJ2840" t="s">
        <v>40</v>
      </c>
    </row>
    <row r="2841" spans="1:36" x14ac:dyDescent="0.25">
      <c r="A2841" t="s">
        <v>32</v>
      </c>
      <c r="B2841" t="s">
        <v>8594</v>
      </c>
      <c r="C2841">
        <f>YEAR(B2841)</f>
        <v>2007</v>
      </c>
      <c r="D2841">
        <v>71.7</v>
      </c>
      <c r="E2841">
        <v>66.3</v>
      </c>
      <c r="F2841">
        <v>69.400000000000006</v>
      </c>
      <c r="H2841" s="2">
        <f>IF(F2841-68.31&lt;=0,0,IF(F2841-68.31&lt;=1,1,2))</f>
        <v>2</v>
      </c>
      <c r="I2841">
        <v>71.7</v>
      </c>
      <c r="J2841">
        <v>66.3</v>
      </c>
      <c r="K2841">
        <v>69.400000000000006</v>
      </c>
      <c r="L2841">
        <v>63.9</v>
      </c>
      <c r="M2841">
        <v>82.9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17.2</v>
      </c>
      <c r="W2841">
        <v>214.1</v>
      </c>
      <c r="X2841">
        <v>1010.8</v>
      </c>
      <c r="Y2841">
        <v>80</v>
      </c>
      <c r="Z2841">
        <v>6.8</v>
      </c>
      <c r="AA2841">
        <v>0</v>
      </c>
      <c r="AB2841">
        <v>0</v>
      </c>
      <c r="AC2841">
        <v>0</v>
      </c>
      <c r="AD2841">
        <v>0</v>
      </c>
      <c r="AE2841" t="s">
        <v>8595</v>
      </c>
      <c r="AF2841" t="s">
        <v>8596</v>
      </c>
      <c r="AG2841">
        <v>0.34</v>
      </c>
      <c r="AH2841" t="s">
        <v>36</v>
      </c>
      <c r="AI2841" t="s">
        <v>702</v>
      </c>
      <c r="AJ2841" t="s">
        <v>38</v>
      </c>
    </row>
    <row r="2842" spans="1:36" x14ac:dyDescent="0.25">
      <c r="A2842" t="s">
        <v>32</v>
      </c>
      <c r="B2842" t="s">
        <v>8597</v>
      </c>
      <c r="C2842">
        <f>YEAR(B2842)</f>
        <v>2007</v>
      </c>
      <c r="D2842">
        <v>75.3</v>
      </c>
      <c r="E2842">
        <v>64.5</v>
      </c>
      <c r="F2842">
        <v>68.599999999999994</v>
      </c>
      <c r="H2842" s="2">
        <f>IF(F2842-68.31&lt;=0,0,IF(F2842-68.31&lt;=1,1,2))</f>
        <v>1</v>
      </c>
      <c r="I2842">
        <v>75.3</v>
      </c>
      <c r="J2842">
        <v>64.5</v>
      </c>
      <c r="K2842">
        <v>68.599999999999994</v>
      </c>
      <c r="L2842">
        <v>60.6</v>
      </c>
      <c r="M2842">
        <v>76.400000000000006</v>
      </c>
      <c r="O2842">
        <v>1.429</v>
      </c>
      <c r="P2842">
        <v>100</v>
      </c>
      <c r="Q2842">
        <v>12.5</v>
      </c>
      <c r="R2842" t="s">
        <v>40</v>
      </c>
      <c r="S2842">
        <v>0</v>
      </c>
      <c r="T2842">
        <v>0</v>
      </c>
      <c r="U2842">
        <v>0</v>
      </c>
      <c r="V2842">
        <v>31.1</v>
      </c>
      <c r="W2842">
        <v>201.1</v>
      </c>
      <c r="X2842">
        <v>1009</v>
      </c>
      <c r="Y2842">
        <v>77.8</v>
      </c>
      <c r="Z2842">
        <v>6.4</v>
      </c>
      <c r="AA2842">
        <v>0</v>
      </c>
      <c r="AB2842">
        <v>0</v>
      </c>
      <c r="AC2842">
        <v>0</v>
      </c>
      <c r="AD2842">
        <v>0</v>
      </c>
      <c r="AE2842" t="s">
        <v>8598</v>
      </c>
      <c r="AF2842" t="s">
        <v>8599</v>
      </c>
      <c r="AG2842">
        <v>0.37</v>
      </c>
      <c r="AH2842" t="s">
        <v>56</v>
      </c>
      <c r="AI2842" t="s">
        <v>111</v>
      </c>
      <c r="AJ2842" t="s">
        <v>40</v>
      </c>
    </row>
    <row r="2843" spans="1:36" x14ac:dyDescent="0.25">
      <c r="A2843" t="s">
        <v>32</v>
      </c>
      <c r="B2843" t="s">
        <v>8600</v>
      </c>
      <c r="C2843">
        <f>YEAR(B2843)</f>
        <v>2007</v>
      </c>
      <c r="D2843">
        <v>73.5</v>
      </c>
      <c r="E2843">
        <v>60.9</v>
      </c>
      <c r="F2843">
        <v>66.900000000000006</v>
      </c>
      <c r="H2843" s="2">
        <f>IF(F2843-68.31&lt;=0,0,IF(F2843-68.31&lt;=1,1,2))</f>
        <v>0</v>
      </c>
      <c r="I2843">
        <v>73.5</v>
      </c>
      <c r="J2843">
        <v>60.9</v>
      </c>
      <c r="K2843">
        <v>66.900000000000006</v>
      </c>
      <c r="L2843">
        <v>56.1</v>
      </c>
      <c r="M2843">
        <v>68.7</v>
      </c>
      <c r="O2843">
        <v>3.9E-2</v>
      </c>
      <c r="P2843">
        <v>100</v>
      </c>
      <c r="Q2843">
        <v>4.17</v>
      </c>
      <c r="R2843" t="s">
        <v>40</v>
      </c>
      <c r="S2843">
        <v>0</v>
      </c>
      <c r="T2843">
        <v>0</v>
      </c>
      <c r="U2843">
        <v>0</v>
      </c>
      <c r="V2843">
        <v>21.9</v>
      </c>
      <c r="W2843">
        <v>191.9</v>
      </c>
      <c r="X2843">
        <v>1011.3</v>
      </c>
      <c r="Y2843">
        <v>59.6</v>
      </c>
      <c r="Z2843">
        <v>6.8</v>
      </c>
      <c r="AA2843">
        <v>0</v>
      </c>
      <c r="AB2843">
        <v>0</v>
      </c>
      <c r="AC2843">
        <v>0</v>
      </c>
      <c r="AD2843">
        <v>0</v>
      </c>
      <c r="AE2843" t="s">
        <v>8601</v>
      </c>
      <c r="AF2843" t="s">
        <v>8602</v>
      </c>
      <c r="AG2843">
        <v>0.41</v>
      </c>
      <c r="AH2843" t="s">
        <v>56</v>
      </c>
      <c r="AI2843" t="s">
        <v>61</v>
      </c>
      <c r="AJ2843" t="s">
        <v>40</v>
      </c>
    </row>
    <row r="2844" spans="1:36" x14ac:dyDescent="0.25">
      <c r="A2844" t="s">
        <v>32</v>
      </c>
      <c r="B2844" t="s">
        <v>8603</v>
      </c>
      <c r="C2844">
        <f>YEAR(B2844)</f>
        <v>2007</v>
      </c>
      <c r="D2844">
        <v>75.3</v>
      </c>
      <c r="E2844">
        <v>62.7</v>
      </c>
      <c r="F2844">
        <v>68.3</v>
      </c>
      <c r="H2844" s="2">
        <f>IF(F2844-68.31&lt;=0,0,IF(F2844-68.31&lt;=1,1,2))</f>
        <v>0</v>
      </c>
      <c r="I2844">
        <v>75.3</v>
      </c>
      <c r="J2844">
        <v>62.7</v>
      </c>
      <c r="K2844">
        <v>68.3</v>
      </c>
      <c r="L2844">
        <v>59.8</v>
      </c>
      <c r="M2844">
        <v>75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13.9</v>
      </c>
      <c r="W2844">
        <v>220.6</v>
      </c>
      <c r="X2844">
        <v>1013.8</v>
      </c>
      <c r="Y2844">
        <v>75.2</v>
      </c>
      <c r="Z2844">
        <v>6.8</v>
      </c>
      <c r="AA2844">
        <v>0</v>
      </c>
      <c r="AB2844">
        <v>0</v>
      </c>
      <c r="AC2844">
        <v>0</v>
      </c>
      <c r="AD2844">
        <v>0</v>
      </c>
      <c r="AE2844" t="s">
        <v>8604</v>
      </c>
      <c r="AF2844" t="s">
        <v>8605</v>
      </c>
      <c r="AG2844">
        <v>0.44</v>
      </c>
      <c r="AH2844" t="s">
        <v>36</v>
      </c>
      <c r="AI2844" t="s">
        <v>37</v>
      </c>
      <c r="AJ2844" t="s">
        <v>38</v>
      </c>
    </row>
    <row r="2845" spans="1:36" x14ac:dyDescent="0.25">
      <c r="A2845" t="s">
        <v>32</v>
      </c>
      <c r="B2845" t="s">
        <v>8606</v>
      </c>
      <c r="C2845">
        <f>YEAR(B2845)</f>
        <v>2007</v>
      </c>
      <c r="D2845">
        <v>73.5</v>
      </c>
      <c r="E2845">
        <v>59.1</v>
      </c>
      <c r="F2845">
        <v>66.099999999999994</v>
      </c>
      <c r="H2845" s="2">
        <f>IF(F2845-68.31&lt;=0,0,IF(F2845-68.31&lt;=1,1,2))</f>
        <v>0</v>
      </c>
      <c r="I2845">
        <v>73.5</v>
      </c>
      <c r="J2845">
        <v>59.1</v>
      </c>
      <c r="K2845">
        <v>66.099999999999994</v>
      </c>
      <c r="L2845">
        <v>57.4</v>
      </c>
      <c r="M2845">
        <v>74.099999999999994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11.4</v>
      </c>
      <c r="W2845">
        <v>152.9</v>
      </c>
      <c r="X2845">
        <v>1019.8</v>
      </c>
      <c r="Y2845">
        <v>48</v>
      </c>
      <c r="Z2845">
        <v>6.7</v>
      </c>
      <c r="AA2845">
        <v>0</v>
      </c>
      <c r="AB2845">
        <v>0</v>
      </c>
      <c r="AC2845">
        <v>0</v>
      </c>
      <c r="AD2845">
        <v>0</v>
      </c>
      <c r="AE2845" t="s">
        <v>8607</v>
      </c>
      <c r="AF2845" t="s">
        <v>8608</v>
      </c>
      <c r="AG2845">
        <v>0.47</v>
      </c>
      <c r="AH2845" t="s">
        <v>36</v>
      </c>
      <c r="AI2845" t="s">
        <v>37</v>
      </c>
      <c r="AJ2845" t="s">
        <v>38</v>
      </c>
    </row>
    <row r="2846" spans="1:36" x14ac:dyDescent="0.25">
      <c r="A2846" t="s">
        <v>32</v>
      </c>
      <c r="B2846" t="s">
        <v>8609</v>
      </c>
      <c r="C2846">
        <f>YEAR(B2846)</f>
        <v>2007</v>
      </c>
      <c r="D2846">
        <v>71.7</v>
      </c>
      <c r="E2846">
        <v>57.3</v>
      </c>
      <c r="F2846">
        <v>65.5</v>
      </c>
      <c r="H2846" s="2">
        <f>IF(F2846-68.31&lt;=0,0,IF(F2846-68.31&lt;=1,1,2))</f>
        <v>0</v>
      </c>
      <c r="I2846">
        <v>71.7</v>
      </c>
      <c r="J2846">
        <v>57.3</v>
      </c>
      <c r="K2846">
        <v>65.5</v>
      </c>
      <c r="L2846">
        <v>60</v>
      </c>
      <c r="M2846">
        <v>82.8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6.9</v>
      </c>
      <c r="W2846">
        <v>172.9</v>
      </c>
      <c r="X2846">
        <v>1024.0999999999999</v>
      </c>
      <c r="Y2846">
        <v>34.200000000000003</v>
      </c>
      <c r="Z2846">
        <v>6.8</v>
      </c>
      <c r="AA2846">
        <v>0</v>
      </c>
      <c r="AB2846">
        <v>0</v>
      </c>
      <c r="AC2846">
        <v>0</v>
      </c>
      <c r="AD2846">
        <v>0</v>
      </c>
      <c r="AE2846" t="s">
        <v>8610</v>
      </c>
      <c r="AF2846" t="s">
        <v>8611</v>
      </c>
      <c r="AG2846">
        <v>0.5</v>
      </c>
      <c r="AH2846" t="s">
        <v>36</v>
      </c>
      <c r="AI2846" t="s">
        <v>37</v>
      </c>
      <c r="AJ2846" t="s">
        <v>38</v>
      </c>
    </row>
    <row r="2847" spans="1:36" x14ac:dyDescent="0.25">
      <c r="A2847" t="s">
        <v>32</v>
      </c>
      <c r="B2847" t="s">
        <v>8612</v>
      </c>
      <c r="C2847">
        <f>YEAR(B2847)</f>
        <v>2007</v>
      </c>
      <c r="D2847">
        <v>71.7</v>
      </c>
      <c r="E2847">
        <v>59.1</v>
      </c>
      <c r="F2847">
        <v>65.8</v>
      </c>
      <c r="H2847" s="2">
        <f>IF(F2847-68.31&lt;=0,0,IF(F2847-68.31&lt;=1,1,2))</f>
        <v>0</v>
      </c>
      <c r="I2847">
        <v>71.7</v>
      </c>
      <c r="J2847">
        <v>59.1</v>
      </c>
      <c r="K2847">
        <v>65.8</v>
      </c>
      <c r="L2847">
        <v>60.4</v>
      </c>
      <c r="M2847">
        <v>83.6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11.4</v>
      </c>
      <c r="W2847">
        <v>293.5</v>
      </c>
      <c r="X2847">
        <v>1024.5</v>
      </c>
      <c r="Y2847">
        <v>61.8</v>
      </c>
      <c r="Z2847">
        <v>6.8</v>
      </c>
      <c r="AA2847">
        <v>0</v>
      </c>
      <c r="AB2847">
        <v>0</v>
      </c>
      <c r="AC2847">
        <v>0</v>
      </c>
      <c r="AD2847">
        <v>0</v>
      </c>
      <c r="AE2847" t="s">
        <v>8613</v>
      </c>
      <c r="AF2847" t="s">
        <v>8614</v>
      </c>
      <c r="AG2847">
        <v>0.54</v>
      </c>
      <c r="AH2847" t="s">
        <v>36</v>
      </c>
      <c r="AI2847" t="s">
        <v>37</v>
      </c>
      <c r="AJ2847" t="s">
        <v>38</v>
      </c>
    </row>
    <row r="2848" spans="1:36" x14ac:dyDescent="0.25">
      <c r="A2848" t="s">
        <v>32</v>
      </c>
      <c r="B2848" t="s">
        <v>8615</v>
      </c>
      <c r="C2848">
        <f>YEAR(B2848)</f>
        <v>2007</v>
      </c>
      <c r="D2848">
        <v>71.7</v>
      </c>
      <c r="E2848">
        <v>60.9</v>
      </c>
      <c r="F2848">
        <v>65.5</v>
      </c>
      <c r="H2848" s="2">
        <f>IF(F2848-68.31&lt;=0,0,IF(F2848-68.31&lt;=1,1,2))</f>
        <v>0</v>
      </c>
      <c r="I2848">
        <v>71.7</v>
      </c>
      <c r="J2848">
        <v>60.9</v>
      </c>
      <c r="K2848">
        <v>65.5</v>
      </c>
      <c r="L2848">
        <v>60.7</v>
      </c>
      <c r="M2848">
        <v>85.1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5.8</v>
      </c>
      <c r="W2848">
        <v>160.6</v>
      </c>
      <c r="X2848">
        <v>1021</v>
      </c>
      <c r="Y2848">
        <v>51.7</v>
      </c>
      <c r="Z2848">
        <v>6.5</v>
      </c>
      <c r="AA2848">
        <v>0</v>
      </c>
      <c r="AB2848">
        <v>0</v>
      </c>
      <c r="AC2848">
        <v>0</v>
      </c>
      <c r="AD2848">
        <v>0</v>
      </c>
      <c r="AE2848" t="s">
        <v>8616</v>
      </c>
      <c r="AF2848" t="s">
        <v>8617</v>
      </c>
      <c r="AG2848">
        <v>0.56999999999999995</v>
      </c>
      <c r="AH2848" t="s">
        <v>36</v>
      </c>
      <c r="AI2848" t="s">
        <v>37</v>
      </c>
      <c r="AJ2848" t="s">
        <v>38</v>
      </c>
    </row>
    <row r="2849" spans="1:36" x14ac:dyDescent="0.25">
      <c r="A2849" t="s">
        <v>32</v>
      </c>
      <c r="B2849" t="s">
        <v>8618</v>
      </c>
      <c r="C2849">
        <f>YEAR(B2849)</f>
        <v>2007</v>
      </c>
      <c r="D2849">
        <v>73.5</v>
      </c>
      <c r="E2849">
        <v>62.7</v>
      </c>
      <c r="F2849">
        <v>67.5</v>
      </c>
      <c r="H2849" s="2">
        <f>IF(F2849-68.31&lt;=0,0,IF(F2849-68.31&lt;=1,1,2))</f>
        <v>0</v>
      </c>
      <c r="I2849">
        <v>73.5</v>
      </c>
      <c r="J2849">
        <v>62.7</v>
      </c>
      <c r="K2849">
        <v>67.5</v>
      </c>
      <c r="L2849">
        <v>63.5</v>
      </c>
      <c r="M2849">
        <v>87.4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9.1999999999999993</v>
      </c>
      <c r="W2849">
        <v>276.60000000000002</v>
      </c>
      <c r="X2849">
        <v>1016.6</v>
      </c>
      <c r="Y2849">
        <v>59.2</v>
      </c>
      <c r="Z2849">
        <v>6.3</v>
      </c>
      <c r="AA2849">
        <v>0</v>
      </c>
      <c r="AB2849">
        <v>0</v>
      </c>
      <c r="AC2849">
        <v>0</v>
      </c>
      <c r="AD2849">
        <v>0</v>
      </c>
      <c r="AE2849" t="s">
        <v>8619</v>
      </c>
      <c r="AF2849" t="s">
        <v>8620</v>
      </c>
      <c r="AG2849">
        <v>0.61</v>
      </c>
      <c r="AH2849" t="s">
        <v>36</v>
      </c>
      <c r="AI2849" t="s">
        <v>37</v>
      </c>
      <c r="AJ2849" t="s">
        <v>38</v>
      </c>
    </row>
    <row r="2850" spans="1:36" x14ac:dyDescent="0.25">
      <c r="A2850" t="s">
        <v>32</v>
      </c>
      <c r="B2850" t="s">
        <v>8621</v>
      </c>
      <c r="C2850">
        <f>YEAR(B2850)</f>
        <v>2007</v>
      </c>
      <c r="D2850">
        <v>73.5</v>
      </c>
      <c r="E2850">
        <v>64.5</v>
      </c>
      <c r="F2850">
        <v>67.5</v>
      </c>
      <c r="H2850" s="2">
        <f>IF(F2850-68.31&lt;=0,0,IF(F2850-68.31&lt;=1,1,2))</f>
        <v>0</v>
      </c>
      <c r="I2850">
        <v>73.5</v>
      </c>
      <c r="J2850">
        <v>64.5</v>
      </c>
      <c r="K2850">
        <v>67.5</v>
      </c>
      <c r="L2850">
        <v>63.5</v>
      </c>
      <c r="M2850">
        <v>87.1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11.4</v>
      </c>
      <c r="W2850">
        <v>104.6</v>
      </c>
      <c r="X2850">
        <v>1016</v>
      </c>
      <c r="Y2850">
        <v>71.7</v>
      </c>
      <c r="Z2850">
        <v>6.1</v>
      </c>
      <c r="AA2850">
        <v>0</v>
      </c>
      <c r="AB2850">
        <v>0</v>
      </c>
      <c r="AC2850">
        <v>0</v>
      </c>
      <c r="AD2850">
        <v>0</v>
      </c>
      <c r="AE2850" t="s">
        <v>8622</v>
      </c>
      <c r="AF2850" t="s">
        <v>8623</v>
      </c>
      <c r="AG2850">
        <v>0.64</v>
      </c>
      <c r="AH2850" t="s">
        <v>36</v>
      </c>
      <c r="AI2850" t="s">
        <v>37</v>
      </c>
      <c r="AJ2850" t="s">
        <v>38</v>
      </c>
    </row>
    <row r="2851" spans="1:36" x14ac:dyDescent="0.25">
      <c r="A2851" t="s">
        <v>32</v>
      </c>
      <c r="B2851" t="s">
        <v>8624</v>
      </c>
      <c r="C2851">
        <f>YEAR(B2851)</f>
        <v>2007</v>
      </c>
      <c r="D2851">
        <v>82.5</v>
      </c>
      <c r="E2851">
        <v>64.5</v>
      </c>
      <c r="F2851">
        <v>74.599999999999994</v>
      </c>
      <c r="H2851" s="2">
        <f>IF(F2851-68.31&lt;=0,0,IF(F2851-68.31&lt;=1,1,2))</f>
        <v>2</v>
      </c>
      <c r="I2851">
        <v>81.3</v>
      </c>
      <c r="J2851">
        <v>64.5</v>
      </c>
      <c r="K2851">
        <v>74.400000000000006</v>
      </c>
      <c r="L2851">
        <v>57.1</v>
      </c>
      <c r="M2851">
        <v>58.2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26.4</v>
      </c>
      <c r="W2851">
        <v>171.7</v>
      </c>
      <c r="X2851">
        <v>1016.7</v>
      </c>
      <c r="Y2851">
        <v>94.6</v>
      </c>
      <c r="Z2851">
        <v>6.8</v>
      </c>
      <c r="AA2851">
        <v>0</v>
      </c>
      <c r="AB2851">
        <v>0</v>
      </c>
      <c r="AC2851">
        <v>0</v>
      </c>
      <c r="AD2851">
        <v>0</v>
      </c>
      <c r="AE2851" t="s">
        <v>8625</v>
      </c>
      <c r="AF2851" t="s">
        <v>8626</v>
      </c>
      <c r="AG2851">
        <v>0.68</v>
      </c>
      <c r="AH2851" t="s">
        <v>88</v>
      </c>
      <c r="AI2851" t="s">
        <v>89</v>
      </c>
      <c r="AJ2851" t="s">
        <v>90</v>
      </c>
    </row>
    <row r="2852" spans="1:36" x14ac:dyDescent="0.25">
      <c r="A2852" t="s">
        <v>32</v>
      </c>
      <c r="B2852" t="s">
        <v>8627</v>
      </c>
      <c r="C2852">
        <f>YEAR(B2852)</f>
        <v>2007</v>
      </c>
      <c r="D2852">
        <v>80.7</v>
      </c>
      <c r="E2852">
        <v>69.900000000000006</v>
      </c>
      <c r="F2852">
        <v>75</v>
      </c>
      <c r="H2852" s="2">
        <f>IF(F2852-68.31&lt;=0,0,IF(F2852-68.31&lt;=1,1,2))</f>
        <v>2</v>
      </c>
      <c r="I2852">
        <v>81.5</v>
      </c>
      <c r="J2852">
        <v>69.900000000000006</v>
      </c>
      <c r="K2852">
        <v>75</v>
      </c>
      <c r="L2852">
        <v>64.7</v>
      </c>
      <c r="M2852">
        <v>72.099999999999994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23</v>
      </c>
      <c r="W2852">
        <v>191.5</v>
      </c>
      <c r="X2852">
        <v>1018.9</v>
      </c>
      <c r="Y2852">
        <v>89.2</v>
      </c>
      <c r="Z2852">
        <v>5.8</v>
      </c>
      <c r="AA2852">
        <v>0</v>
      </c>
      <c r="AB2852">
        <v>0</v>
      </c>
      <c r="AC2852">
        <v>0</v>
      </c>
      <c r="AD2852">
        <v>0</v>
      </c>
      <c r="AE2852" t="s">
        <v>8628</v>
      </c>
      <c r="AF2852" t="s">
        <v>8629</v>
      </c>
      <c r="AG2852">
        <v>0.75</v>
      </c>
      <c r="AH2852" t="s">
        <v>36</v>
      </c>
      <c r="AI2852" t="s">
        <v>37</v>
      </c>
      <c r="AJ2852" t="s">
        <v>38</v>
      </c>
    </row>
    <row r="2853" spans="1:36" x14ac:dyDescent="0.25">
      <c r="A2853" t="s">
        <v>32</v>
      </c>
      <c r="B2853" t="s">
        <v>8630</v>
      </c>
      <c r="C2853">
        <f>YEAR(B2853)</f>
        <v>2007</v>
      </c>
      <c r="D2853">
        <v>78.900000000000006</v>
      </c>
      <c r="E2853">
        <v>66.3</v>
      </c>
      <c r="F2853">
        <v>71.5</v>
      </c>
      <c r="H2853" s="2">
        <f>IF(F2853-68.31&lt;=0,0,IF(F2853-68.31&lt;=1,1,2))</f>
        <v>2</v>
      </c>
      <c r="I2853">
        <v>78.900000000000006</v>
      </c>
      <c r="J2853">
        <v>66.3</v>
      </c>
      <c r="K2853">
        <v>71.5</v>
      </c>
      <c r="L2853">
        <v>62.9</v>
      </c>
      <c r="M2853">
        <v>75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19.5</v>
      </c>
      <c r="W2853">
        <v>176.8</v>
      </c>
      <c r="X2853">
        <v>1018.5</v>
      </c>
      <c r="Y2853">
        <v>83</v>
      </c>
      <c r="Z2853">
        <v>6.3</v>
      </c>
      <c r="AA2853">
        <v>0</v>
      </c>
      <c r="AB2853">
        <v>0</v>
      </c>
      <c r="AC2853">
        <v>0</v>
      </c>
      <c r="AD2853">
        <v>0</v>
      </c>
      <c r="AE2853" t="s">
        <v>8631</v>
      </c>
      <c r="AF2853" t="s">
        <v>8632</v>
      </c>
      <c r="AG2853">
        <v>0.74</v>
      </c>
      <c r="AH2853" t="s">
        <v>36</v>
      </c>
      <c r="AI2853" t="s">
        <v>37</v>
      </c>
      <c r="AJ2853" t="s">
        <v>38</v>
      </c>
    </row>
    <row r="2854" spans="1:36" x14ac:dyDescent="0.25">
      <c r="A2854" t="s">
        <v>32</v>
      </c>
      <c r="B2854" t="s">
        <v>8633</v>
      </c>
      <c r="C2854">
        <f>YEAR(B2854)</f>
        <v>2007</v>
      </c>
      <c r="D2854">
        <v>71.7</v>
      </c>
      <c r="E2854">
        <v>64.5</v>
      </c>
      <c r="F2854">
        <v>69</v>
      </c>
      <c r="H2854" s="2">
        <f>IF(F2854-68.31&lt;=0,0,IF(F2854-68.31&lt;=1,1,2))</f>
        <v>1</v>
      </c>
      <c r="I2854">
        <v>71.7</v>
      </c>
      <c r="J2854">
        <v>64.5</v>
      </c>
      <c r="K2854">
        <v>69</v>
      </c>
      <c r="L2854">
        <v>65.2</v>
      </c>
      <c r="M2854">
        <v>88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11.4</v>
      </c>
      <c r="W2854">
        <v>336.1</v>
      </c>
      <c r="X2854">
        <v>1016.2</v>
      </c>
      <c r="Y2854">
        <v>74.3</v>
      </c>
      <c r="Z2854">
        <v>6.4</v>
      </c>
      <c r="AA2854">
        <v>0</v>
      </c>
      <c r="AB2854">
        <v>0</v>
      </c>
      <c r="AC2854">
        <v>0</v>
      </c>
      <c r="AD2854">
        <v>0</v>
      </c>
      <c r="AE2854" t="s">
        <v>8634</v>
      </c>
      <c r="AF2854" t="s">
        <v>8635</v>
      </c>
      <c r="AG2854">
        <v>0.78</v>
      </c>
      <c r="AH2854" t="s">
        <v>36</v>
      </c>
      <c r="AI2854" t="s">
        <v>37</v>
      </c>
      <c r="AJ2854" t="s">
        <v>38</v>
      </c>
    </row>
    <row r="2855" spans="1:36" x14ac:dyDescent="0.25">
      <c r="A2855" t="s">
        <v>32</v>
      </c>
      <c r="B2855" t="s">
        <v>8636</v>
      </c>
      <c r="C2855">
        <f>YEAR(B2855)</f>
        <v>2007</v>
      </c>
      <c r="D2855">
        <v>69.900000000000006</v>
      </c>
      <c r="E2855">
        <v>64.5</v>
      </c>
      <c r="F2855">
        <v>68</v>
      </c>
      <c r="H2855" s="2">
        <f>IF(F2855-68.31&lt;=0,0,IF(F2855-68.31&lt;=1,1,2))</f>
        <v>0</v>
      </c>
      <c r="I2855">
        <v>69.900000000000006</v>
      </c>
      <c r="J2855">
        <v>64.5</v>
      </c>
      <c r="K2855">
        <v>68</v>
      </c>
      <c r="L2855">
        <v>63.4</v>
      </c>
      <c r="M2855">
        <v>85.4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12.8</v>
      </c>
      <c r="W2855">
        <v>85.2</v>
      </c>
      <c r="X2855">
        <v>1014</v>
      </c>
      <c r="Y2855">
        <v>88.3</v>
      </c>
      <c r="Z2855">
        <v>6.8</v>
      </c>
      <c r="AA2855">
        <v>0</v>
      </c>
      <c r="AB2855">
        <v>0</v>
      </c>
      <c r="AC2855">
        <v>0</v>
      </c>
      <c r="AD2855">
        <v>0</v>
      </c>
      <c r="AE2855" t="s">
        <v>8637</v>
      </c>
      <c r="AF2855" t="s">
        <v>8638</v>
      </c>
      <c r="AG2855">
        <v>0.81</v>
      </c>
      <c r="AH2855" t="s">
        <v>36</v>
      </c>
      <c r="AI2855" t="s">
        <v>37</v>
      </c>
      <c r="AJ2855" t="s">
        <v>38</v>
      </c>
    </row>
    <row r="2856" spans="1:36" x14ac:dyDescent="0.25">
      <c r="A2856" t="s">
        <v>32</v>
      </c>
      <c r="B2856" t="s">
        <v>8639</v>
      </c>
      <c r="C2856">
        <f>YEAR(B2856)</f>
        <v>2007</v>
      </c>
      <c r="D2856">
        <v>71.7</v>
      </c>
      <c r="E2856">
        <v>62.7</v>
      </c>
      <c r="F2856">
        <v>67.8</v>
      </c>
      <c r="H2856" s="2">
        <f>IF(F2856-68.31&lt;=0,0,IF(F2856-68.31&lt;=1,1,2))</f>
        <v>0</v>
      </c>
      <c r="I2856">
        <v>71.7</v>
      </c>
      <c r="J2856">
        <v>62.7</v>
      </c>
      <c r="K2856">
        <v>67.8</v>
      </c>
      <c r="L2856">
        <v>64.3</v>
      </c>
      <c r="M2856">
        <v>88.7</v>
      </c>
      <c r="O2856">
        <v>3.9E-2</v>
      </c>
      <c r="P2856">
        <v>100</v>
      </c>
      <c r="Q2856">
        <v>4.17</v>
      </c>
      <c r="R2856" t="s">
        <v>40</v>
      </c>
      <c r="S2856">
        <v>0</v>
      </c>
      <c r="T2856">
        <v>0</v>
      </c>
      <c r="U2856">
        <v>0</v>
      </c>
      <c r="V2856">
        <v>18.3</v>
      </c>
      <c r="W2856">
        <v>128.5</v>
      </c>
      <c r="X2856">
        <v>1011.6</v>
      </c>
      <c r="Y2856">
        <v>92.6</v>
      </c>
      <c r="Z2856">
        <v>6.7</v>
      </c>
      <c r="AA2856">
        <v>0</v>
      </c>
      <c r="AB2856">
        <v>0</v>
      </c>
      <c r="AC2856">
        <v>0</v>
      </c>
      <c r="AD2856">
        <v>0</v>
      </c>
      <c r="AE2856" t="s">
        <v>8640</v>
      </c>
      <c r="AF2856" t="s">
        <v>8641</v>
      </c>
      <c r="AG2856">
        <v>0.85</v>
      </c>
      <c r="AH2856" t="s">
        <v>43</v>
      </c>
      <c r="AI2856" t="s">
        <v>44</v>
      </c>
      <c r="AJ2856" t="s">
        <v>40</v>
      </c>
    </row>
    <row r="2857" spans="1:36" x14ac:dyDescent="0.25">
      <c r="A2857" t="s">
        <v>32</v>
      </c>
      <c r="B2857" t="s">
        <v>8642</v>
      </c>
      <c r="C2857">
        <f>YEAR(B2857)</f>
        <v>2007</v>
      </c>
      <c r="D2857">
        <v>66.3</v>
      </c>
      <c r="E2857">
        <v>59.1</v>
      </c>
      <c r="F2857">
        <v>62.7</v>
      </c>
      <c r="H2857" s="2">
        <f>IF(F2857-68.31&lt;=0,0,IF(F2857-68.31&lt;=1,1,2))</f>
        <v>0</v>
      </c>
      <c r="I2857">
        <v>66.3</v>
      </c>
      <c r="J2857">
        <v>59.1</v>
      </c>
      <c r="K2857">
        <v>62.7</v>
      </c>
      <c r="L2857">
        <v>56.5</v>
      </c>
      <c r="M2857">
        <v>80.7</v>
      </c>
      <c r="O2857">
        <v>7.9000000000000001E-2</v>
      </c>
      <c r="P2857">
        <v>100</v>
      </c>
      <c r="Q2857">
        <v>4.17</v>
      </c>
      <c r="R2857" t="s">
        <v>40</v>
      </c>
      <c r="S2857">
        <v>0</v>
      </c>
      <c r="T2857">
        <v>0</v>
      </c>
      <c r="U2857">
        <v>0</v>
      </c>
      <c r="V2857">
        <v>27.5</v>
      </c>
      <c r="W2857">
        <v>314</v>
      </c>
      <c r="X2857">
        <v>1012.1</v>
      </c>
      <c r="Y2857">
        <v>72.900000000000006</v>
      </c>
      <c r="Z2857">
        <v>6.8</v>
      </c>
      <c r="AA2857">
        <v>0</v>
      </c>
      <c r="AB2857">
        <v>0</v>
      </c>
      <c r="AC2857">
        <v>0</v>
      </c>
      <c r="AD2857">
        <v>0</v>
      </c>
      <c r="AE2857" t="s">
        <v>8643</v>
      </c>
      <c r="AF2857" t="s">
        <v>8644</v>
      </c>
      <c r="AG2857">
        <v>0.88</v>
      </c>
      <c r="AH2857" t="s">
        <v>56</v>
      </c>
      <c r="AI2857" t="s">
        <v>65</v>
      </c>
      <c r="AJ2857" t="s">
        <v>40</v>
      </c>
    </row>
    <row r="2858" spans="1:36" x14ac:dyDescent="0.25">
      <c r="A2858" t="s">
        <v>32</v>
      </c>
      <c r="B2858" t="s">
        <v>8645</v>
      </c>
      <c r="C2858">
        <f>YEAR(B2858)</f>
        <v>2007</v>
      </c>
      <c r="D2858">
        <v>62.7</v>
      </c>
      <c r="E2858">
        <v>51.9</v>
      </c>
      <c r="F2858">
        <v>59.1</v>
      </c>
      <c r="H2858" s="2">
        <f>IF(F2858-68.31&lt;=0,0,IF(F2858-68.31&lt;=1,1,2))</f>
        <v>0</v>
      </c>
      <c r="I2858">
        <v>62.7</v>
      </c>
      <c r="J2858">
        <v>51.9</v>
      </c>
      <c r="K2858">
        <v>59.1</v>
      </c>
      <c r="L2858">
        <v>48.1</v>
      </c>
      <c r="M2858">
        <v>67.400000000000006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21.9</v>
      </c>
      <c r="W2858">
        <v>337.9</v>
      </c>
      <c r="X2858">
        <v>1017</v>
      </c>
      <c r="Y2858">
        <v>63</v>
      </c>
      <c r="Z2858">
        <v>6.8</v>
      </c>
      <c r="AA2858">
        <v>0</v>
      </c>
      <c r="AB2858">
        <v>0</v>
      </c>
      <c r="AC2858">
        <v>0</v>
      </c>
      <c r="AD2858">
        <v>0</v>
      </c>
      <c r="AE2858" t="s">
        <v>8646</v>
      </c>
      <c r="AF2858" t="s">
        <v>8647</v>
      </c>
      <c r="AG2858">
        <v>0.91</v>
      </c>
      <c r="AH2858" t="s">
        <v>36</v>
      </c>
      <c r="AI2858" t="s">
        <v>37</v>
      </c>
      <c r="AJ2858" t="s">
        <v>38</v>
      </c>
    </row>
    <row r="2859" spans="1:36" x14ac:dyDescent="0.25">
      <c r="A2859" t="s">
        <v>32</v>
      </c>
      <c r="B2859" t="s">
        <v>8648</v>
      </c>
      <c r="C2859">
        <f>YEAR(B2859)</f>
        <v>2007</v>
      </c>
      <c r="D2859">
        <v>64.5</v>
      </c>
      <c r="E2859">
        <v>50.1</v>
      </c>
      <c r="F2859">
        <v>58.1</v>
      </c>
      <c r="H2859" s="2">
        <f>IF(F2859-68.31&lt;=0,0,IF(F2859-68.31&lt;=1,1,2))</f>
        <v>0</v>
      </c>
      <c r="I2859">
        <v>64.5</v>
      </c>
      <c r="J2859">
        <v>50.1</v>
      </c>
      <c r="K2859">
        <v>58.1</v>
      </c>
      <c r="L2859">
        <v>51.8</v>
      </c>
      <c r="M2859">
        <v>80</v>
      </c>
      <c r="O2859">
        <v>0.02</v>
      </c>
      <c r="P2859">
        <v>100</v>
      </c>
      <c r="Q2859">
        <v>4.17</v>
      </c>
      <c r="R2859" t="s">
        <v>40</v>
      </c>
      <c r="S2859">
        <v>0</v>
      </c>
      <c r="T2859">
        <v>0</v>
      </c>
      <c r="U2859">
        <v>0</v>
      </c>
      <c r="V2859">
        <v>13.9</v>
      </c>
      <c r="W2859">
        <v>228.8</v>
      </c>
      <c r="X2859">
        <v>1016.3</v>
      </c>
      <c r="Y2859">
        <v>71.7</v>
      </c>
      <c r="Z2859">
        <v>6.7</v>
      </c>
      <c r="AA2859">
        <v>0</v>
      </c>
      <c r="AB2859">
        <v>0</v>
      </c>
      <c r="AC2859">
        <v>0</v>
      </c>
      <c r="AD2859">
        <v>0</v>
      </c>
      <c r="AE2859" t="s">
        <v>8649</v>
      </c>
      <c r="AF2859" t="s">
        <v>8650</v>
      </c>
      <c r="AG2859">
        <v>0.95</v>
      </c>
      <c r="AH2859" t="s">
        <v>56</v>
      </c>
      <c r="AI2859" t="s">
        <v>65</v>
      </c>
      <c r="AJ2859" t="s">
        <v>40</v>
      </c>
    </row>
    <row r="2860" spans="1:36" x14ac:dyDescent="0.25">
      <c r="A2860" t="s">
        <v>32</v>
      </c>
      <c r="B2860" t="s">
        <v>8651</v>
      </c>
      <c r="C2860">
        <f>YEAR(B2860)</f>
        <v>2007</v>
      </c>
      <c r="D2860">
        <v>66.3</v>
      </c>
      <c r="E2860">
        <v>55.5</v>
      </c>
      <c r="F2860">
        <v>60.8</v>
      </c>
      <c r="H2860" s="2">
        <f>IF(F2860-68.31&lt;=0,0,IF(F2860-68.31&lt;=1,1,2))</f>
        <v>0</v>
      </c>
      <c r="I2860">
        <v>66.3</v>
      </c>
      <c r="J2860">
        <v>55.5</v>
      </c>
      <c r="K2860">
        <v>60.8</v>
      </c>
      <c r="L2860">
        <v>52.1</v>
      </c>
      <c r="M2860">
        <v>73.400000000000006</v>
      </c>
      <c r="O2860">
        <v>1.2E-2</v>
      </c>
      <c r="P2860">
        <v>100</v>
      </c>
      <c r="Q2860">
        <v>4.17</v>
      </c>
      <c r="R2860" t="s">
        <v>40</v>
      </c>
      <c r="S2860">
        <v>0</v>
      </c>
      <c r="T2860">
        <v>0</v>
      </c>
      <c r="U2860">
        <v>0</v>
      </c>
      <c r="V2860">
        <v>9.1999999999999993</v>
      </c>
      <c r="W2860">
        <v>157.69999999999999</v>
      </c>
      <c r="X2860">
        <v>1017.8</v>
      </c>
      <c r="Y2860">
        <v>45.8</v>
      </c>
      <c r="Z2860">
        <v>6.8</v>
      </c>
      <c r="AA2860">
        <v>0</v>
      </c>
      <c r="AB2860">
        <v>0</v>
      </c>
      <c r="AC2860">
        <v>0</v>
      </c>
      <c r="AD2860">
        <v>0</v>
      </c>
      <c r="AE2860" t="s">
        <v>8652</v>
      </c>
      <c r="AF2860" t="s">
        <v>8653</v>
      </c>
      <c r="AG2860">
        <v>0.98</v>
      </c>
      <c r="AH2860" t="s">
        <v>56</v>
      </c>
      <c r="AI2860" t="s">
        <v>2069</v>
      </c>
      <c r="AJ2860" t="s">
        <v>40</v>
      </c>
    </row>
    <row r="2861" spans="1:36" x14ac:dyDescent="0.25">
      <c r="A2861" t="s">
        <v>32</v>
      </c>
      <c r="B2861" t="s">
        <v>8654</v>
      </c>
      <c r="C2861">
        <f>YEAR(B2861)</f>
        <v>2007</v>
      </c>
      <c r="D2861">
        <v>73.5</v>
      </c>
      <c r="E2861">
        <v>55.5</v>
      </c>
      <c r="F2861">
        <v>63.9</v>
      </c>
      <c r="H2861" s="2">
        <f>IF(F2861-68.31&lt;=0,0,IF(F2861-68.31&lt;=1,1,2))</f>
        <v>0</v>
      </c>
      <c r="I2861">
        <v>73.5</v>
      </c>
      <c r="J2861">
        <v>55.5</v>
      </c>
      <c r="K2861">
        <v>63.9</v>
      </c>
      <c r="L2861">
        <v>51.8</v>
      </c>
      <c r="M2861">
        <v>65.400000000000006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28.9</v>
      </c>
      <c r="W2861">
        <v>230.3</v>
      </c>
      <c r="X2861">
        <v>1009.2</v>
      </c>
      <c r="Y2861">
        <v>45</v>
      </c>
      <c r="Z2861">
        <v>6.8</v>
      </c>
      <c r="AA2861">
        <v>0</v>
      </c>
      <c r="AB2861">
        <v>0</v>
      </c>
      <c r="AC2861">
        <v>0</v>
      </c>
      <c r="AD2861">
        <v>0</v>
      </c>
      <c r="AE2861" t="s">
        <v>8655</v>
      </c>
      <c r="AF2861" t="s">
        <v>8656</v>
      </c>
      <c r="AG2861">
        <v>0</v>
      </c>
      <c r="AH2861" t="s">
        <v>36</v>
      </c>
      <c r="AI2861" t="s">
        <v>37</v>
      </c>
      <c r="AJ2861" t="s">
        <v>38</v>
      </c>
    </row>
    <row r="2862" spans="1:36" x14ac:dyDescent="0.25">
      <c r="A2862" t="s">
        <v>32</v>
      </c>
      <c r="B2862" t="s">
        <v>8657</v>
      </c>
      <c r="C2862">
        <f>YEAR(B2862)</f>
        <v>2007</v>
      </c>
      <c r="D2862">
        <v>64.5</v>
      </c>
      <c r="E2862">
        <v>55.5</v>
      </c>
      <c r="F2862">
        <v>60.3</v>
      </c>
      <c r="H2862" s="2">
        <f>IF(F2862-68.31&lt;=0,0,IF(F2862-68.31&lt;=1,1,2))</f>
        <v>0</v>
      </c>
      <c r="I2862">
        <v>64.5</v>
      </c>
      <c r="J2862">
        <v>55.5</v>
      </c>
      <c r="K2862">
        <v>60.3</v>
      </c>
      <c r="L2862">
        <v>46.6</v>
      </c>
      <c r="M2862">
        <v>60.8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30</v>
      </c>
      <c r="W2862">
        <v>289.7</v>
      </c>
      <c r="X2862">
        <v>1015.7</v>
      </c>
      <c r="Y2862">
        <v>37.5</v>
      </c>
      <c r="Z2862">
        <v>6.8</v>
      </c>
      <c r="AA2862">
        <v>0</v>
      </c>
      <c r="AB2862">
        <v>0</v>
      </c>
      <c r="AC2862">
        <v>0</v>
      </c>
      <c r="AD2862">
        <v>0</v>
      </c>
      <c r="AE2862" t="s">
        <v>8658</v>
      </c>
      <c r="AF2862" t="s">
        <v>8659</v>
      </c>
      <c r="AG2862">
        <v>0.05</v>
      </c>
      <c r="AH2862" t="s">
        <v>36</v>
      </c>
      <c r="AI2862" t="s">
        <v>37</v>
      </c>
      <c r="AJ2862" t="s">
        <v>38</v>
      </c>
    </row>
    <row r="2863" spans="1:36" x14ac:dyDescent="0.25">
      <c r="A2863" t="s">
        <v>32</v>
      </c>
      <c r="B2863" t="s">
        <v>8660</v>
      </c>
      <c r="C2863">
        <f>YEAR(B2863)</f>
        <v>2007</v>
      </c>
      <c r="D2863">
        <v>69.900000000000006</v>
      </c>
      <c r="E2863">
        <v>51.9</v>
      </c>
      <c r="F2863">
        <v>61.4</v>
      </c>
      <c r="H2863" s="2">
        <f>IF(F2863-68.31&lt;=0,0,IF(F2863-68.31&lt;=1,1,2))</f>
        <v>0</v>
      </c>
      <c r="I2863">
        <v>69.900000000000006</v>
      </c>
      <c r="J2863">
        <v>51.9</v>
      </c>
      <c r="K2863">
        <v>61.4</v>
      </c>
      <c r="L2863">
        <v>50.3</v>
      </c>
      <c r="M2863">
        <v>67.400000000000006</v>
      </c>
      <c r="O2863">
        <v>7.9000000000000001E-2</v>
      </c>
      <c r="P2863">
        <v>100</v>
      </c>
      <c r="Q2863">
        <v>4.17</v>
      </c>
      <c r="R2863" t="s">
        <v>40</v>
      </c>
      <c r="S2863">
        <v>0</v>
      </c>
      <c r="T2863">
        <v>0</v>
      </c>
      <c r="U2863">
        <v>0</v>
      </c>
      <c r="V2863">
        <v>23</v>
      </c>
      <c r="W2863">
        <v>183.5</v>
      </c>
      <c r="X2863">
        <v>1014.8</v>
      </c>
      <c r="Y2863">
        <v>45</v>
      </c>
      <c r="Z2863">
        <v>6.8</v>
      </c>
      <c r="AA2863">
        <v>0</v>
      </c>
      <c r="AB2863">
        <v>0</v>
      </c>
      <c r="AC2863">
        <v>0</v>
      </c>
      <c r="AD2863">
        <v>0</v>
      </c>
      <c r="AE2863" t="s">
        <v>8661</v>
      </c>
      <c r="AF2863" t="s">
        <v>8662</v>
      </c>
      <c r="AG2863">
        <v>0.08</v>
      </c>
      <c r="AH2863" t="s">
        <v>56</v>
      </c>
      <c r="AI2863" t="s">
        <v>2394</v>
      </c>
      <c r="AJ2863" t="s">
        <v>40</v>
      </c>
    </row>
    <row r="2864" spans="1:36" x14ac:dyDescent="0.25">
      <c r="A2864" t="s">
        <v>32</v>
      </c>
      <c r="B2864" t="s">
        <v>8663</v>
      </c>
      <c r="C2864">
        <f>YEAR(B2864)</f>
        <v>2007</v>
      </c>
      <c r="D2864">
        <v>71.7</v>
      </c>
      <c r="E2864">
        <v>59.1</v>
      </c>
      <c r="F2864">
        <v>64.8</v>
      </c>
      <c r="H2864" s="2">
        <f>IF(F2864-68.31&lt;=0,0,IF(F2864-68.31&lt;=1,1,2))</f>
        <v>0</v>
      </c>
      <c r="I2864">
        <v>71.7</v>
      </c>
      <c r="J2864">
        <v>59.1</v>
      </c>
      <c r="K2864">
        <v>64.8</v>
      </c>
      <c r="L2864">
        <v>56.3</v>
      </c>
      <c r="M2864">
        <v>74.5</v>
      </c>
      <c r="O2864">
        <v>3.1E-2</v>
      </c>
      <c r="P2864">
        <v>100</v>
      </c>
      <c r="Q2864">
        <v>4.17</v>
      </c>
      <c r="R2864" t="s">
        <v>40</v>
      </c>
      <c r="S2864">
        <v>0</v>
      </c>
      <c r="T2864">
        <v>0</v>
      </c>
      <c r="U2864">
        <v>0</v>
      </c>
      <c r="V2864">
        <v>18.3</v>
      </c>
      <c r="W2864">
        <v>245</v>
      </c>
      <c r="X2864">
        <v>1012.4</v>
      </c>
      <c r="Y2864">
        <v>52.5</v>
      </c>
      <c r="Z2864">
        <v>6.8</v>
      </c>
      <c r="AA2864">
        <v>0</v>
      </c>
      <c r="AB2864">
        <v>0</v>
      </c>
      <c r="AC2864">
        <v>0</v>
      </c>
      <c r="AD2864">
        <v>0</v>
      </c>
      <c r="AE2864" t="s">
        <v>8664</v>
      </c>
      <c r="AF2864" t="s">
        <v>8665</v>
      </c>
      <c r="AG2864">
        <v>0.12</v>
      </c>
      <c r="AH2864" t="s">
        <v>56</v>
      </c>
      <c r="AI2864" t="s">
        <v>65</v>
      </c>
      <c r="AJ2864" t="s">
        <v>40</v>
      </c>
    </row>
    <row r="2865" spans="1:36" x14ac:dyDescent="0.25">
      <c r="A2865" t="s">
        <v>32</v>
      </c>
      <c r="B2865" t="s">
        <v>8666</v>
      </c>
      <c r="C2865">
        <f>YEAR(B2865)</f>
        <v>2007</v>
      </c>
      <c r="D2865">
        <v>69.900000000000006</v>
      </c>
      <c r="E2865">
        <v>57.3</v>
      </c>
      <c r="F2865">
        <v>63.6</v>
      </c>
      <c r="H2865" s="2">
        <f>IF(F2865-68.31&lt;=0,0,IF(F2865-68.31&lt;=1,1,2))</f>
        <v>0</v>
      </c>
      <c r="I2865">
        <v>69.900000000000006</v>
      </c>
      <c r="J2865">
        <v>57.3</v>
      </c>
      <c r="K2865">
        <v>63.6</v>
      </c>
      <c r="L2865">
        <v>54.2</v>
      </c>
      <c r="M2865">
        <v>71.900000000000006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19.5</v>
      </c>
      <c r="W2865">
        <v>179.7</v>
      </c>
      <c r="X2865">
        <v>1011.6</v>
      </c>
      <c r="Y2865">
        <v>65.7</v>
      </c>
      <c r="Z2865">
        <v>6.8</v>
      </c>
      <c r="AA2865">
        <v>0</v>
      </c>
      <c r="AB2865">
        <v>0</v>
      </c>
      <c r="AC2865">
        <v>0</v>
      </c>
      <c r="AD2865">
        <v>0</v>
      </c>
      <c r="AE2865" t="s">
        <v>8667</v>
      </c>
      <c r="AF2865" t="s">
        <v>8668</v>
      </c>
      <c r="AG2865">
        <v>0.15</v>
      </c>
      <c r="AH2865" t="s">
        <v>36</v>
      </c>
      <c r="AI2865" t="s">
        <v>37</v>
      </c>
      <c r="AJ2865" t="s">
        <v>38</v>
      </c>
    </row>
    <row r="2866" spans="1:36" x14ac:dyDescent="0.25">
      <c r="A2866" t="s">
        <v>32</v>
      </c>
      <c r="B2866" t="s">
        <v>8669</v>
      </c>
      <c r="C2866">
        <f>YEAR(B2866)</f>
        <v>2007</v>
      </c>
      <c r="D2866">
        <v>71.7</v>
      </c>
      <c r="E2866">
        <v>64.5</v>
      </c>
      <c r="F2866">
        <v>67.400000000000006</v>
      </c>
      <c r="H2866" s="2">
        <f>IF(F2866-68.31&lt;=0,0,IF(F2866-68.31&lt;=1,1,2))</f>
        <v>0</v>
      </c>
      <c r="I2866">
        <v>71.7</v>
      </c>
      <c r="J2866">
        <v>64.5</v>
      </c>
      <c r="K2866">
        <v>67.400000000000006</v>
      </c>
      <c r="L2866">
        <v>54.5</v>
      </c>
      <c r="M2866">
        <v>63.7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21.9</v>
      </c>
      <c r="W2866">
        <v>182.4</v>
      </c>
      <c r="X2866">
        <v>1011.4</v>
      </c>
      <c r="Y2866">
        <v>58.3</v>
      </c>
      <c r="Z2866">
        <v>6.8</v>
      </c>
      <c r="AA2866">
        <v>0</v>
      </c>
      <c r="AB2866">
        <v>0</v>
      </c>
      <c r="AC2866">
        <v>0</v>
      </c>
      <c r="AD2866">
        <v>0</v>
      </c>
      <c r="AE2866" t="s">
        <v>8670</v>
      </c>
      <c r="AF2866" t="s">
        <v>8671</v>
      </c>
      <c r="AG2866">
        <v>0.19</v>
      </c>
      <c r="AH2866" t="s">
        <v>36</v>
      </c>
      <c r="AI2866" t="s">
        <v>37</v>
      </c>
      <c r="AJ2866" t="s">
        <v>38</v>
      </c>
    </row>
    <row r="2867" spans="1:36" x14ac:dyDescent="0.25">
      <c r="A2867" t="s">
        <v>32</v>
      </c>
      <c r="B2867" t="s">
        <v>8672</v>
      </c>
      <c r="C2867">
        <f>YEAR(B2867)</f>
        <v>2007</v>
      </c>
      <c r="D2867">
        <v>75.3</v>
      </c>
      <c r="E2867">
        <v>66.3</v>
      </c>
      <c r="F2867">
        <v>69.7</v>
      </c>
      <c r="H2867" s="2">
        <f>IF(F2867-68.31&lt;=0,0,IF(F2867-68.31&lt;=1,1,2))</f>
        <v>2</v>
      </c>
      <c r="I2867">
        <v>75.3</v>
      </c>
      <c r="J2867">
        <v>66.3</v>
      </c>
      <c r="K2867">
        <v>69.7</v>
      </c>
      <c r="L2867">
        <v>53.3</v>
      </c>
      <c r="M2867">
        <v>56.5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25.3</v>
      </c>
      <c r="W2867">
        <v>193.2</v>
      </c>
      <c r="X2867">
        <v>1015.9</v>
      </c>
      <c r="Y2867">
        <v>64.2</v>
      </c>
      <c r="Z2867">
        <v>6.8</v>
      </c>
      <c r="AA2867">
        <v>0</v>
      </c>
      <c r="AB2867">
        <v>0</v>
      </c>
      <c r="AC2867">
        <v>0</v>
      </c>
      <c r="AD2867">
        <v>0</v>
      </c>
      <c r="AE2867" t="s">
        <v>8673</v>
      </c>
      <c r="AF2867" t="s">
        <v>8674</v>
      </c>
      <c r="AG2867">
        <v>0.22</v>
      </c>
      <c r="AH2867" t="s">
        <v>36</v>
      </c>
      <c r="AI2867" t="s">
        <v>37</v>
      </c>
      <c r="AJ2867" t="s">
        <v>38</v>
      </c>
    </row>
    <row r="2868" spans="1:36" x14ac:dyDescent="0.25">
      <c r="A2868" t="s">
        <v>32</v>
      </c>
      <c r="B2868" t="s">
        <v>8675</v>
      </c>
      <c r="C2868">
        <f>YEAR(B2868)</f>
        <v>2007</v>
      </c>
      <c r="D2868">
        <v>73.5</v>
      </c>
      <c r="E2868">
        <v>66.3</v>
      </c>
      <c r="F2868">
        <v>68.599999999999994</v>
      </c>
      <c r="H2868" s="2">
        <f>IF(F2868-68.31&lt;=0,0,IF(F2868-68.31&lt;=1,1,2))</f>
        <v>1</v>
      </c>
      <c r="I2868">
        <v>73.5</v>
      </c>
      <c r="J2868">
        <v>66.3</v>
      </c>
      <c r="K2868">
        <v>68.599999999999994</v>
      </c>
      <c r="L2868">
        <v>56</v>
      </c>
      <c r="M2868">
        <v>64.400000000000006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32.200000000000003</v>
      </c>
      <c r="W2868">
        <v>179</v>
      </c>
      <c r="X2868">
        <v>1012.4</v>
      </c>
      <c r="Y2868">
        <v>61.3</v>
      </c>
      <c r="Z2868">
        <v>6.8</v>
      </c>
      <c r="AA2868">
        <v>0</v>
      </c>
      <c r="AB2868">
        <v>0</v>
      </c>
      <c r="AC2868">
        <v>0</v>
      </c>
      <c r="AD2868">
        <v>0</v>
      </c>
      <c r="AE2868" t="s">
        <v>8676</v>
      </c>
      <c r="AF2868" t="s">
        <v>8677</v>
      </c>
      <c r="AG2868">
        <v>0.25</v>
      </c>
      <c r="AH2868" t="s">
        <v>36</v>
      </c>
      <c r="AI2868" t="s">
        <v>37</v>
      </c>
      <c r="AJ2868" t="s">
        <v>344</v>
      </c>
    </row>
    <row r="2869" spans="1:36" x14ac:dyDescent="0.25">
      <c r="A2869" t="s">
        <v>32</v>
      </c>
      <c r="B2869" t="s">
        <v>8678</v>
      </c>
      <c r="C2869">
        <f>YEAR(B2869)</f>
        <v>2007</v>
      </c>
      <c r="D2869">
        <v>69.900000000000006</v>
      </c>
      <c r="E2869">
        <v>53.7</v>
      </c>
      <c r="F2869">
        <v>63.4</v>
      </c>
      <c r="H2869" s="2">
        <f>IF(F2869-68.31&lt;=0,0,IF(F2869-68.31&lt;=1,1,2))</f>
        <v>0</v>
      </c>
      <c r="I2869">
        <v>69.900000000000006</v>
      </c>
      <c r="J2869">
        <v>53.7</v>
      </c>
      <c r="K2869">
        <v>63.4</v>
      </c>
      <c r="L2869">
        <v>51.7</v>
      </c>
      <c r="M2869">
        <v>67.3</v>
      </c>
      <c r="O2869">
        <v>1.2E-2</v>
      </c>
      <c r="P2869">
        <v>100</v>
      </c>
      <c r="Q2869">
        <v>4.17</v>
      </c>
      <c r="R2869" t="s">
        <v>40</v>
      </c>
      <c r="S2869">
        <v>0</v>
      </c>
      <c r="T2869">
        <v>0</v>
      </c>
      <c r="U2869">
        <v>0</v>
      </c>
      <c r="V2869">
        <v>28.9</v>
      </c>
      <c r="W2869">
        <v>203.8</v>
      </c>
      <c r="X2869">
        <v>1008.5</v>
      </c>
      <c r="Y2869">
        <v>61.3</v>
      </c>
      <c r="Z2869">
        <v>6.7</v>
      </c>
      <c r="AA2869">
        <v>0</v>
      </c>
      <c r="AB2869">
        <v>0</v>
      </c>
      <c r="AC2869">
        <v>0</v>
      </c>
      <c r="AD2869">
        <v>0</v>
      </c>
      <c r="AE2869" t="s">
        <v>8679</v>
      </c>
      <c r="AF2869" t="s">
        <v>8680</v>
      </c>
      <c r="AG2869">
        <v>0.25</v>
      </c>
      <c r="AH2869" t="s">
        <v>56</v>
      </c>
      <c r="AI2869" t="s">
        <v>65</v>
      </c>
      <c r="AJ2869" t="s">
        <v>40</v>
      </c>
    </row>
    <row r="2870" spans="1:36" x14ac:dyDescent="0.25">
      <c r="A2870" t="s">
        <v>32</v>
      </c>
      <c r="B2870" t="s">
        <v>8681</v>
      </c>
      <c r="C2870">
        <f>YEAR(B2870)</f>
        <v>2007</v>
      </c>
      <c r="D2870">
        <v>62.7</v>
      </c>
      <c r="E2870">
        <v>50.1</v>
      </c>
      <c r="F2870">
        <v>56.8</v>
      </c>
      <c r="H2870" s="2">
        <f>IF(F2870-68.31&lt;=0,0,IF(F2870-68.31&lt;=1,1,2))</f>
        <v>0</v>
      </c>
      <c r="I2870">
        <v>62.7</v>
      </c>
      <c r="J2870">
        <v>50.1</v>
      </c>
      <c r="K2870">
        <v>56.8</v>
      </c>
      <c r="L2870">
        <v>46.7</v>
      </c>
      <c r="M2870">
        <v>69.8</v>
      </c>
      <c r="O2870">
        <v>0.17699999999999999</v>
      </c>
      <c r="P2870">
        <v>100</v>
      </c>
      <c r="Q2870">
        <v>8.33</v>
      </c>
      <c r="R2870" t="s">
        <v>40</v>
      </c>
      <c r="S2870">
        <v>0</v>
      </c>
      <c r="T2870">
        <v>0</v>
      </c>
      <c r="U2870">
        <v>0</v>
      </c>
      <c r="V2870">
        <v>21.9</v>
      </c>
      <c r="W2870">
        <v>249</v>
      </c>
      <c r="X2870">
        <v>1011.5</v>
      </c>
      <c r="Y2870">
        <v>69.099999999999994</v>
      </c>
      <c r="Z2870">
        <v>6.8</v>
      </c>
      <c r="AA2870">
        <v>0</v>
      </c>
      <c r="AB2870">
        <v>0</v>
      </c>
      <c r="AC2870">
        <v>0</v>
      </c>
      <c r="AD2870">
        <v>0</v>
      </c>
      <c r="AE2870" t="s">
        <v>8682</v>
      </c>
      <c r="AF2870" t="s">
        <v>8683</v>
      </c>
      <c r="AG2870">
        <v>0.32</v>
      </c>
      <c r="AH2870" t="s">
        <v>56</v>
      </c>
      <c r="AI2870" t="s">
        <v>1166</v>
      </c>
      <c r="AJ2870" t="s">
        <v>40</v>
      </c>
    </row>
    <row r="2871" spans="1:36" x14ac:dyDescent="0.25">
      <c r="A2871" t="s">
        <v>32</v>
      </c>
      <c r="B2871" t="s">
        <v>8684</v>
      </c>
      <c r="C2871">
        <f>YEAR(B2871)</f>
        <v>2007</v>
      </c>
      <c r="D2871">
        <v>59.1</v>
      </c>
      <c r="E2871">
        <v>53.7</v>
      </c>
      <c r="F2871">
        <v>56.8</v>
      </c>
      <c r="H2871" s="2">
        <f>IF(F2871-68.31&lt;=0,0,IF(F2871-68.31&lt;=1,1,2))</f>
        <v>0</v>
      </c>
      <c r="I2871">
        <v>59.1</v>
      </c>
      <c r="J2871">
        <v>53.7</v>
      </c>
      <c r="K2871">
        <v>56.8</v>
      </c>
      <c r="L2871">
        <v>48.6</v>
      </c>
      <c r="M2871">
        <v>74.400000000000006</v>
      </c>
      <c r="O2871">
        <v>0.11799999999999999</v>
      </c>
      <c r="P2871">
        <v>100</v>
      </c>
      <c r="Q2871">
        <v>8.33</v>
      </c>
      <c r="R2871" t="s">
        <v>40</v>
      </c>
      <c r="S2871">
        <v>0</v>
      </c>
      <c r="T2871">
        <v>0</v>
      </c>
      <c r="U2871">
        <v>0</v>
      </c>
      <c r="V2871">
        <v>23</v>
      </c>
      <c r="W2871">
        <v>333.2</v>
      </c>
      <c r="X2871">
        <v>1016.1</v>
      </c>
      <c r="Y2871">
        <v>83.8</v>
      </c>
      <c r="Z2871">
        <v>6.7</v>
      </c>
      <c r="AA2871">
        <v>0</v>
      </c>
      <c r="AB2871">
        <v>0</v>
      </c>
      <c r="AC2871">
        <v>0</v>
      </c>
      <c r="AD2871">
        <v>0</v>
      </c>
      <c r="AE2871" t="s">
        <v>8685</v>
      </c>
      <c r="AF2871" t="s">
        <v>8686</v>
      </c>
      <c r="AG2871">
        <v>0.36</v>
      </c>
      <c r="AH2871" t="s">
        <v>56</v>
      </c>
      <c r="AI2871" t="s">
        <v>101</v>
      </c>
      <c r="AJ2871" t="s">
        <v>40</v>
      </c>
    </row>
    <row r="2872" spans="1:36" x14ac:dyDescent="0.25">
      <c r="A2872" t="s">
        <v>32</v>
      </c>
      <c r="B2872" t="s">
        <v>8687</v>
      </c>
      <c r="C2872">
        <f>YEAR(B2872)</f>
        <v>2007</v>
      </c>
      <c r="D2872">
        <v>59.1</v>
      </c>
      <c r="E2872">
        <v>55.5</v>
      </c>
      <c r="F2872">
        <v>57.1</v>
      </c>
      <c r="H2872" s="2">
        <f>IF(F2872-68.31&lt;=0,0,IF(F2872-68.31&lt;=1,1,2))</f>
        <v>0</v>
      </c>
      <c r="I2872">
        <v>59.1</v>
      </c>
      <c r="J2872">
        <v>55.5</v>
      </c>
      <c r="K2872">
        <v>57.1</v>
      </c>
      <c r="L2872">
        <v>49.4</v>
      </c>
      <c r="M2872">
        <v>75.7</v>
      </c>
      <c r="O2872">
        <v>5.8999999999999997E-2</v>
      </c>
      <c r="P2872">
        <v>100</v>
      </c>
      <c r="Q2872">
        <v>8.33</v>
      </c>
      <c r="R2872" t="s">
        <v>40</v>
      </c>
      <c r="S2872">
        <v>0</v>
      </c>
      <c r="T2872">
        <v>0</v>
      </c>
      <c r="U2872">
        <v>0</v>
      </c>
      <c r="V2872">
        <v>25.3</v>
      </c>
      <c r="W2872">
        <v>340.9</v>
      </c>
      <c r="X2872">
        <v>1020.6</v>
      </c>
      <c r="Y2872">
        <v>85.8</v>
      </c>
      <c r="Z2872">
        <v>6.7</v>
      </c>
      <c r="AA2872">
        <v>0</v>
      </c>
      <c r="AB2872">
        <v>0</v>
      </c>
      <c r="AC2872">
        <v>0</v>
      </c>
      <c r="AD2872">
        <v>0</v>
      </c>
      <c r="AE2872" t="s">
        <v>8688</v>
      </c>
      <c r="AF2872" t="s">
        <v>8689</v>
      </c>
      <c r="AG2872">
        <v>0.39</v>
      </c>
      <c r="AH2872" t="s">
        <v>56</v>
      </c>
      <c r="AI2872" t="s">
        <v>101</v>
      </c>
      <c r="AJ2872" t="s">
        <v>40</v>
      </c>
    </row>
    <row r="2873" spans="1:36" x14ac:dyDescent="0.25">
      <c r="A2873" t="s">
        <v>32</v>
      </c>
      <c r="B2873" t="s">
        <v>8690</v>
      </c>
      <c r="C2873">
        <f>YEAR(B2873)</f>
        <v>2007</v>
      </c>
      <c r="D2873">
        <v>62.7</v>
      </c>
      <c r="E2873">
        <v>55.5</v>
      </c>
      <c r="F2873">
        <v>59</v>
      </c>
      <c r="H2873" s="2">
        <f>IF(F2873-68.31&lt;=0,0,IF(F2873-68.31&lt;=1,1,2))</f>
        <v>0</v>
      </c>
      <c r="I2873">
        <v>62.7</v>
      </c>
      <c r="J2873">
        <v>55.5</v>
      </c>
      <c r="K2873">
        <v>59</v>
      </c>
      <c r="L2873">
        <v>49.5</v>
      </c>
      <c r="M2873">
        <v>71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18.3</v>
      </c>
      <c r="W2873">
        <v>326.7</v>
      </c>
      <c r="X2873">
        <v>1022.8</v>
      </c>
      <c r="Y2873">
        <v>81.3</v>
      </c>
      <c r="Z2873">
        <v>6.8</v>
      </c>
      <c r="AA2873">
        <v>0</v>
      </c>
      <c r="AB2873">
        <v>0</v>
      </c>
      <c r="AC2873">
        <v>0</v>
      </c>
      <c r="AD2873">
        <v>0</v>
      </c>
      <c r="AE2873" t="s">
        <v>8691</v>
      </c>
      <c r="AF2873" t="s">
        <v>8692</v>
      </c>
      <c r="AG2873">
        <v>0.43</v>
      </c>
      <c r="AH2873" t="s">
        <v>36</v>
      </c>
      <c r="AI2873" t="s">
        <v>37</v>
      </c>
      <c r="AJ2873" t="s">
        <v>38</v>
      </c>
    </row>
    <row r="2874" spans="1:36" x14ac:dyDescent="0.25">
      <c r="A2874" t="s">
        <v>32</v>
      </c>
      <c r="B2874" t="s">
        <v>8693</v>
      </c>
      <c r="C2874">
        <f>YEAR(B2874)</f>
        <v>2007</v>
      </c>
      <c r="D2874">
        <v>62.7</v>
      </c>
      <c r="E2874">
        <v>50.1</v>
      </c>
      <c r="F2874">
        <v>56</v>
      </c>
      <c r="H2874" s="2">
        <f>IF(F2874-68.31&lt;=0,0,IF(F2874-68.31&lt;=1,1,2))</f>
        <v>0</v>
      </c>
      <c r="I2874">
        <v>62.7</v>
      </c>
      <c r="J2874">
        <v>50.1</v>
      </c>
      <c r="K2874">
        <v>56</v>
      </c>
      <c r="L2874">
        <v>49</v>
      </c>
      <c r="M2874">
        <v>77.5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9.1999999999999993</v>
      </c>
      <c r="W2874">
        <v>170.9</v>
      </c>
      <c r="X2874">
        <v>1024.0999999999999</v>
      </c>
      <c r="Y2874">
        <v>65</v>
      </c>
      <c r="Z2874">
        <v>6.8</v>
      </c>
      <c r="AA2874">
        <v>0</v>
      </c>
      <c r="AB2874">
        <v>0</v>
      </c>
      <c r="AC2874">
        <v>0</v>
      </c>
      <c r="AD2874">
        <v>0</v>
      </c>
      <c r="AE2874" t="s">
        <v>8694</v>
      </c>
      <c r="AF2874" t="s">
        <v>8695</v>
      </c>
      <c r="AG2874">
        <v>0.46</v>
      </c>
      <c r="AH2874" t="s">
        <v>36</v>
      </c>
      <c r="AI2874" t="s">
        <v>37</v>
      </c>
      <c r="AJ2874" t="s">
        <v>38</v>
      </c>
    </row>
    <row r="2875" spans="1:36" x14ac:dyDescent="0.25">
      <c r="A2875" t="s">
        <v>32</v>
      </c>
      <c r="B2875" t="s">
        <v>8696</v>
      </c>
      <c r="C2875">
        <f>YEAR(B2875)</f>
        <v>2007</v>
      </c>
      <c r="D2875">
        <v>62.7</v>
      </c>
      <c r="E2875">
        <v>50.1</v>
      </c>
      <c r="F2875">
        <v>55</v>
      </c>
      <c r="H2875" s="2">
        <f>IF(F2875-68.31&lt;=0,0,IF(F2875-68.31&lt;=1,1,2))</f>
        <v>0</v>
      </c>
      <c r="I2875">
        <v>62.7</v>
      </c>
      <c r="J2875">
        <v>50.1</v>
      </c>
      <c r="K2875">
        <v>55</v>
      </c>
      <c r="L2875">
        <v>48.5</v>
      </c>
      <c r="M2875">
        <v>79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9.1999999999999993</v>
      </c>
      <c r="W2875">
        <v>176.5</v>
      </c>
      <c r="X2875">
        <v>1023.8</v>
      </c>
      <c r="Y2875">
        <v>64.8</v>
      </c>
      <c r="Z2875">
        <v>6.8</v>
      </c>
      <c r="AA2875">
        <v>0</v>
      </c>
      <c r="AB2875">
        <v>0</v>
      </c>
      <c r="AC2875">
        <v>0</v>
      </c>
      <c r="AD2875">
        <v>0</v>
      </c>
      <c r="AE2875" t="s">
        <v>8697</v>
      </c>
      <c r="AF2875" t="s">
        <v>8698</v>
      </c>
      <c r="AG2875">
        <v>0.5</v>
      </c>
      <c r="AH2875" t="s">
        <v>36</v>
      </c>
      <c r="AI2875" t="s">
        <v>37</v>
      </c>
      <c r="AJ2875" t="s">
        <v>38</v>
      </c>
    </row>
    <row r="2876" spans="1:36" x14ac:dyDescent="0.25">
      <c r="A2876" t="s">
        <v>32</v>
      </c>
      <c r="B2876" t="s">
        <v>8699</v>
      </c>
      <c r="C2876">
        <f>YEAR(B2876)</f>
        <v>2007</v>
      </c>
      <c r="D2876">
        <v>64.5</v>
      </c>
      <c r="E2876">
        <v>50.1</v>
      </c>
      <c r="F2876">
        <v>55.4</v>
      </c>
      <c r="H2876" s="2">
        <f>IF(F2876-68.31&lt;=0,0,IF(F2876-68.31&lt;=1,1,2))</f>
        <v>0</v>
      </c>
      <c r="I2876">
        <v>64.5</v>
      </c>
      <c r="J2876">
        <v>50.1</v>
      </c>
      <c r="K2876">
        <v>55.4</v>
      </c>
      <c r="L2876">
        <v>50.3</v>
      </c>
      <c r="M2876">
        <v>83.3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9.1999999999999993</v>
      </c>
      <c r="W2876">
        <v>171.6</v>
      </c>
      <c r="X2876">
        <v>1024.2</v>
      </c>
      <c r="Y2876">
        <v>30</v>
      </c>
      <c r="Z2876">
        <v>6.7</v>
      </c>
      <c r="AA2876">
        <v>0</v>
      </c>
      <c r="AB2876">
        <v>0</v>
      </c>
      <c r="AC2876">
        <v>0</v>
      </c>
      <c r="AD2876">
        <v>0</v>
      </c>
      <c r="AE2876" t="s">
        <v>8700</v>
      </c>
      <c r="AF2876" t="s">
        <v>8701</v>
      </c>
      <c r="AG2876">
        <v>0.53</v>
      </c>
      <c r="AH2876" t="s">
        <v>36</v>
      </c>
      <c r="AI2876" t="s">
        <v>37</v>
      </c>
      <c r="AJ2876" t="s">
        <v>38</v>
      </c>
    </row>
    <row r="2877" spans="1:36" x14ac:dyDescent="0.25">
      <c r="A2877" t="s">
        <v>32</v>
      </c>
      <c r="B2877" t="s">
        <v>8702</v>
      </c>
      <c r="C2877">
        <f>YEAR(B2877)</f>
        <v>2007</v>
      </c>
      <c r="D2877">
        <v>71.7</v>
      </c>
      <c r="E2877">
        <v>51.9</v>
      </c>
      <c r="F2877">
        <v>60.1</v>
      </c>
      <c r="H2877" s="2">
        <f>IF(F2877-68.31&lt;=0,0,IF(F2877-68.31&lt;=1,1,2))</f>
        <v>0</v>
      </c>
      <c r="I2877">
        <v>71.7</v>
      </c>
      <c r="J2877">
        <v>51.9</v>
      </c>
      <c r="K2877">
        <v>60.1</v>
      </c>
      <c r="L2877">
        <v>51.5</v>
      </c>
      <c r="M2877">
        <v>73.7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18.3</v>
      </c>
      <c r="W2877">
        <v>168.5</v>
      </c>
      <c r="X2877">
        <v>1021.9</v>
      </c>
      <c r="Y2877">
        <v>55</v>
      </c>
      <c r="Z2877">
        <v>6.7</v>
      </c>
      <c r="AA2877">
        <v>0</v>
      </c>
      <c r="AB2877">
        <v>0</v>
      </c>
      <c r="AC2877">
        <v>0</v>
      </c>
      <c r="AD2877">
        <v>0</v>
      </c>
      <c r="AE2877" t="s">
        <v>8703</v>
      </c>
      <c r="AF2877" t="s">
        <v>8704</v>
      </c>
      <c r="AG2877">
        <v>0.56000000000000005</v>
      </c>
      <c r="AH2877" t="s">
        <v>36</v>
      </c>
      <c r="AI2877" t="s">
        <v>37</v>
      </c>
      <c r="AJ2877" t="s">
        <v>38</v>
      </c>
    </row>
    <row r="2878" spans="1:36" x14ac:dyDescent="0.25">
      <c r="A2878" t="s">
        <v>32</v>
      </c>
      <c r="B2878" t="s">
        <v>8705</v>
      </c>
      <c r="C2878">
        <f>YEAR(B2878)</f>
        <v>2007</v>
      </c>
      <c r="D2878">
        <v>69.900000000000006</v>
      </c>
      <c r="E2878">
        <v>59.1</v>
      </c>
      <c r="F2878">
        <v>63.8</v>
      </c>
      <c r="H2878" s="2">
        <f>IF(F2878-68.31&lt;=0,0,IF(F2878-68.31&lt;=1,1,2))</f>
        <v>0</v>
      </c>
      <c r="I2878">
        <v>69.900000000000006</v>
      </c>
      <c r="J2878">
        <v>59.1</v>
      </c>
      <c r="K2878">
        <v>63.8</v>
      </c>
      <c r="L2878">
        <v>55.6</v>
      </c>
      <c r="M2878">
        <v>74.900000000000006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19.5</v>
      </c>
      <c r="W2878">
        <v>172.5</v>
      </c>
      <c r="X2878">
        <v>1018.9</v>
      </c>
      <c r="Y2878">
        <v>65</v>
      </c>
      <c r="Z2878">
        <v>6.5</v>
      </c>
      <c r="AA2878">
        <v>0</v>
      </c>
      <c r="AB2878">
        <v>0</v>
      </c>
      <c r="AC2878">
        <v>0</v>
      </c>
      <c r="AD2878">
        <v>0</v>
      </c>
      <c r="AE2878" t="s">
        <v>8706</v>
      </c>
      <c r="AF2878" t="s">
        <v>8707</v>
      </c>
      <c r="AG2878">
        <v>0.59</v>
      </c>
      <c r="AH2878" t="s">
        <v>36</v>
      </c>
      <c r="AI2878" t="s">
        <v>37</v>
      </c>
      <c r="AJ2878" t="s">
        <v>38</v>
      </c>
    </row>
    <row r="2879" spans="1:36" x14ac:dyDescent="0.25">
      <c r="A2879" t="s">
        <v>32</v>
      </c>
      <c r="B2879" t="s">
        <v>8708</v>
      </c>
      <c r="C2879">
        <f>YEAR(B2879)</f>
        <v>2007</v>
      </c>
      <c r="D2879">
        <v>64.5</v>
      </c>
      <c r="E2879">
        <v>55.5</v>
      </c>
      <c r="F2879">
        <v>59.9</v>
      </c>
      <c r="H2879" s="2">
        <f>IF(F2879-68.31&lt;=0,0,IF(F2879-68.31&lt;=1,1,2))</f>
        <v>0</v>
      </c>
      <c r="I2879">
        <v>64.5</v>
      </c>
      <c r="J2879">
        <v>55.5</v>
      </c>
      <c r="K2879">
        <v>59.9</v>
      </c>
      <c r="L2879">
        <v>54.6</v>
      </c>
      <c r="M2879">
        <v>82.8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17.2</v>
      </c>
      <c r="W2879">
        <v>59.1</v>
      </c>
      <c r="X2879">
        <v>1018.8</v>
      </c>
      <c r="Y2879">
        <v>93.5</v>
      </c>
      <c r="Z2879">
        <v>6.6</v>
      </c>
      <c r="AA2879">
        <v>0</v>
      </c>
      <c r="AB2879">
        <v>0</v>
      </c>
      <c r="AC2879">
        <v>0</v>
      </c>
      <c r="AD2879">
        <v>0</v>
      </c>
      <c r="AE2879" t="s">
        <v>8709</v>
      </c>
      <c r="AF2879" t="s">
        <v>8710</v>
      </c>
      <c r="AG2879">
        <v>0.63</v>
      </c>
      <c r="AH2879" t="s">
        <v>88</v>
      </c>
      <c r="AI2879" t="s">
        <v>89</v>
      </c>
      <c r="AJ2879" t="s">
        <v>90</v>
      </c>
    </row>
    <row r="2880" spans="1:36" x14ac:dyDescent="0.25">
      <c r="A2880" t="s">
        <v>32</v>
      </c>
      <c r="B2880" t="s">
        <v>8711</v>
      </c>
      <c r="C2880">
        <f>YEAR(B2880)</f>
        <v>2007</v>
      </c>
      <c r="D2880">
        <v>60.9</v>
      </c>
      <c r="E2880">
        <v>51.9</v>
      </c>
      <c r="F2880">
        <v>57.4</v>
      </c>
      <c r="H2880" s="2">
        <f>IF(F2880-68.31&lt;=0,0,IF(F2880-68.31&lt;=1,1,2))</f>
        <v>0</v>
      </c>
      <c r="I2880">
        <v>60.9</v>
      </c>
      <c r="J2880">
        <v>51.9</v>
      </c>
      <c r="K2880">
        <v>57.4</v>
      </c>
      <c r="L2880">
        <v>50</v>
      </c>
      <c r="M2880">
        <v>76.5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11.4</v>
      </c>
      <c r="W2880">
        <v>50.4</v>
      </c>
      <c r="X2880">
        <v>1018</v>
      </c>
      <c r="Y2880">
        <v>74.5</v>
      </c>
      <c r="Z2880">
        <v>6.8</v>
      </c>
      <c r="AA2880">
        <v>0</v>
      </c>
      <c r="AB2880">
        <v>0</v>
      </c>
      <c r="AC2880">
        <v>0</v>
      </c>
      <c r="AD2880">
        <v>0</v>
      </c>
      <c r="AE2880" t="s">
        <v>8712</v>
      </c>
      <c r="AF2880" t="s">
        <v>8713</v>
      </c>
      <c r="AG2880">
        <v>0.66</v>
      </c>
      <c r="AH2880" t="s">
        <v>36</v>
      </c>
      <c r="AI2880" t="s">
        <v>37</v>
      </c>
      <c r="AJ2880" t="s">
        <v>38</v>
      </c>
    </row>
    <row r="2881" spans="1:36" x14ac:dyDescent="0.25">
      <c r="A2881" t="s">
        <v>32</v>
      </c>
      <c r="B2881" t="s">
        <v>8714</v>
      </c>
      <c r="C2881">
        <f>YEAR(B2881)</f>
        <v>2007</v>
      </c>
      <c r="D2881">
        <v>68.099999999999994</v>
      </c>
      <c r="E2881">
        <v>51.9</v>
      </c>
      <c r="F2881">
        <v>59.9</v>
      </c>
      <c r="H2881" s="2">
        <f>IF(F2881-68.31&lt;=0,0,IF(F2881-68.31&lt;=1,1,2))</f>
        <v>0</v>
      </c>
      <c r="I2881">
        <v>68.099999999999994</v>
      </c>
      <c r="J2881">
        <v>51.9</v>
      </c>
      <c r="K2881">
        <v>59.9</v>
      </c>
      <c r="L2881">
        <v>53.1</v>
      </c>
      <c r="M2881">
        <v>78.400000000000006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20.8</v>
      </c>
      <c r="W2881">
        <v>183.1</v>
      </c>
      <c r="X2881">
        <v>1014.1</v>
      </c>
      <c r="Y2881">
        <v>58.7</v>
      </c>
      <c r="Z2881">
        <v>6.8</v>
      </c>
      <c r="AA2881">
        <v>0</v>
      </c>
      <c r="AB2881">
        <v>0</v>
      </c>
      <c r="AC2881">
        <v>0</v>
      </c>
      <c r="AD2881">
        <v>0</v>
      </c>
      <c r="AE2881" t="s">
        <v>8715</v>
      </c>
      <c r="AF2881" t="s">
        <v>8716</v>
      </c>
      <c r="AG2881">
        <v>0.69</v>
      </c>
      <c r="AH2881" t="s">
        <v>36</v>
      </c>
      <c r="AI2881" t="s">
        <v>37</v>
      </c>
      <c r="AJ2881" t="s">
        <v>38</v>
      </c>
    </row>
    <row r="2882" spans="1:36" x14ac:dyDescent="0.25">
      <c r="A2882" t="s">
        <v>32</v>
      </c>
      <c r="B2882" t="s">
        <v>8717</v>
      </c>
      <c r="C2882">
        <f>YEAR(B2882)</f>
        <v>2007</v>
      </c>
      <c r="D2882">
        <v>66.3</v>
      </c>
      <c r="E2882">
        <v>53.7</v>
      </c>
      <c r="F2882">
        <v>60.7</v>
      </c>
      <c r="G2882" s="2">
        <f>AVERAGE(F2882:F2972)</f>
        <v>53.241758241758234</v>
      </c>
      <c r="H2882" s="2">
        <f>IF(F2882-53.24&lt;=0,0,IF(F2882-53.24&lt;=1,1,2))</f>
        <v>2</v>
      </c>
      <c r="I2882">
        <v>66.3</v>
      </c>
      <c r="J2882">
        <v>53.7</v>
      </c>
      <c r="K2882">
        <v>60.7</v>
      </c>
      <c r="L2882">
        <v>53.7</v>
      </c>
      <c r="M2882">
        <v>78.400000000000006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20.8</v>
      </c>
      <c r="W2882">
        <v>292.60000000000002</v>
      </c>
      <c r="X2882">
        <v>1013.7</v>
      </c>
      <c r="Y2882">
        <v>49.1</v>
      </c>
      <c r="Z2882">
        <v>6.8</v>
      </c>
      <c r="AA2882">
        <v>0</v>
      </c>
      <c r="AB2882">
        <v>0</v>
      </c>
      <c r="AC2882">
        <v>0</v>
      </c>
      <c r="AD2882">
        <v>0</v>
      </c>
      <c r="AE2882" t="s">
        <v>8718</v>
      </c>
      <c r="AF2882" t="s">
        <v>8719</v>
      </c>
      <c r="AG2882">
        <v>0.75</v>
      </c>
      <c r="AH2882" t="s">
        <v>36</v>
      </c>
      <c r="AI2882" t="s">
        <v>37</v>
      </c>
      <c r="AJ2882" t="s">
        <v>38</v>
      </c>
    </row>
    <row r="2883" spans="1:36" x14ac:dyDescent="0.25">
      <c r="A2883" t="s">
        <v>32</v>
      </c>
      <c r="B2883" t="s">
        <v>8720</v>
      </c>
      <c r="C2883">
        <f>YEAR(B2883)</f>
        <v>2007</v>
      </c>
      <c r="D2883">
        <v>64.5</v>
      </c>
      <c r="E2883">
        <v>51.9</v>
      </c>
      <c r="F2883">
        <v>57.6</v>
      </c>
      <c r="H2883" s="2">
        <f>IF(F2883-53.24&lt;=0,0,IF(F2883-53.24&lt;=1,1,2))</f>
        <v>2</v>
      </c>
      <c r="I2883">
        <v>64.5</v>
      </c>
      <c r="J2883">
        <v>51.9</v>
      </c>
      <c r="K2883">
        <v>57.6</v>
      </c>
      <c r="L2883">
        <v>52.1</v>
      </c>
      <c r="M2883">
        <v>82.2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11.4</v>
      </c>
      <c r="W2883">
        <v>303.10000000000002</v>
      </c>
      <c r="X2883">
        <v>1019.1</v>
      </c>
      <c r="Y2883">
        <v>36.700000000000003</v>
      </c>
      <c r="Z2883">
        <v>6.8</v>
      </c>
      <c r="AA2883">
        <v>0</v>
      </c>
      <c r="AB2883">
        <v>0</v>
      </c>
      <c r="AC2883">
        <v>0</v>
      </c>
      <c r="AD2883">
        <v>0</v>
      </c>
      <c r="AE2883" t="s">
        <v>8721</v>
      </c>
      <c r="AF2883" t="s">
        <v>8722</v>
      </c>
      <c r="AG2883">
        <v>0.76</v>
      </c>
      <c r="AH2883" t="s">
        <v>36</v>
      </c>
      <c r="AI2883" t="s">
        <v>37</v>
      </c>
      <c r="AJ2883" t="s">
        <v>38</v>
      </c>
    </row>
    <row r="2884" spans="1:36" x14ac:dyDescent="0.25">
      <c r="A2884" t="s">
        <v>32</v>
      </c>
      <c r="B2884" t="s">
        <v>8723</v>
      </c>
      <c r="C2884">
        <f>YEAR(B2884)</f>
        <v>2007</v>
      </c>
      <c r="D2884">
        <v>66.3</v>
      </c>
      <c r="E2884">
        <v>50.1</v>
      </c>
      <c r="F2884">
        <v>58.3</v>
      </c>
      <c r="H2884" s="2">
        <f>IF(F2884-53.24&lt;=0,0,IF(F2884-53.24&lt;=1,1,2))</f>
        <v>2</v>
      </c>
      <c r="I2884">
        <v>66.3</v>
      </c>
      <c r="J2884">
        <v>50.1</v>
      </c>
      <c r="K2884">
        <v>58.3</v>
      </c>
      <c r="L2884">
        <v>50.3</v>
      </c>
      <c r="M2884">
        <v>75.5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10.3</v>
      </c>
      <c r="W2884">
        <v>194.4</v>
      </c>
      <c r="X2884">
        <v>1015.7</v>
      </c>
      <c r="Y2884">
        <v>48.3</v>
      </c>
      <c r="Z2884">
        <v>6.8</v>
      </c>
      <c r="AA2884">
        <v>0</v>
      </c>
      <c r="AB2884">
        <v>0</v>
      </c>
      <c r="AC2884">
        <v>0</v>
      </c>
      <c r="AD2884">
        <v>0</v>
      </c>
      <c r="AE2884" t="s">
        <v>8724</v>
      </c>
      <c r="AF2884" t="s">
        <v>8725</v>
      </c>
      <c r="AG2884">
        <v>0.79</v>
      </c>
      <c r="AH2884" t="s">
        <v>36</v>
      </c>
      <c r="AI2884" t="s">
        <v>37</v>
      </c>
      <c r="AJ2884" t="s">
        <v>38</v>
      </c>
    </row>
    <row r="2885" spans="1:36" x14ac:dyDescent="0.25">
      <c r="A2885" t="s">
        <v>32</v>
      </c>
      <c r="B2885" t="s">
        <v>8726</v>
      </c>
      <c r="C2885">
        <f>YEAR(B2885)</f>
        <v>2007</v>
      </c>
      <c r="D2885">
        <v>66.3</v>
      </c>
      <c r="E2885">
        <v>59.1</v>
      </c>
      <c r="F2885">
        <v>61.8</v>
      </c>
      <c r="H2885" s="2">
        <f>IF(F2885-53.24&lt;=0,0,IF(F2885-53.24&lt;=1,1,2))</f>
        <v>2</v>
      </c>
      <c r="I2885">
        <v>66.3</v>
      </c>
      <c r="J2885">
        <v>59.1</v>
      </c>
      <c r="K2885">
        <v>61.8</v>
      </c>
      <c r="L2885">
        <v>52.2</v>
      </c>
      <c r="M2885">
        <v>71</v>
      </c>
      <c r="O2885">
        <v>0.02</v>
      </c>
      <c r="P2885">
        <v>100</v>
      </c>
      <c r="Q2885">
        <v>4.17</v>
      </c>
      <c r="R2885" t="s">
        <v>40</v>
      </c>
      <c r="S2885">
        <v>0</v>
      </c>
      <c r="T2885">
        <v>0</v>
      </c>
      <c r="U2885">
        <v>0</v>
      </c>
      <c r="V2885">
        <v>20.8</v>
      </c>
      <c r="W2885">
        <v>187</v>
      </c>
      <c r="X2885">
        <v>1009.8</v>
      </c>
      <c r="Y2885">
        <v>79.599999999999994</v>
      </c>
      <c r="Z2885">
        <v>6.7</v>
      </c>
      <c r="AA2885">
        <v>0</v>
      </c>
      <c r="AB2885">
        <v>0</v>
      </c>
      <c r="AC2885">
        <v>0</v>
      </c>
      <c r="AD2885">
        <v>0</v>
      </c>
      <c r="AE2885" t="s">
        <v>8727</v>
      </c>
      <c r="AF2885" t="s">
        <v>8728</v>
      </c>
      <c r="AG2885">
        <v>0.82</v>
      </c>
      <c r="AH2885" t="s">
        <v>56</v>
      </c>
      <c r="AI2885" t="s">
        <v>61</v>
      </c>
      <c r="AJ2885" t="s">
        <v>40</v>
      </c>
    </row>
    <row r="2886" spans="1:36" x14ac:dyDescent="0.25">
      <c r="A2886" t="s">
        <v>32</v>
      </c>
      <c r="B2886" t="s">
        <v>8729</v>
      </c>
      <c r="C2886">
        <f>YEAR(B2886)</f>
        <v>2007</v>
      </c>
      <c r="D2886">
        <v>60.9</v>
      </c>
      <c r="E2886">
        <v>46.5</v>
      </c>
      <c r="F2886">
        <v>54.1</v>
      </c>
      <c r="H2886" s="2">
        <f>IF(F2886-53.24&lt;=0,0,IF(F2886-53.24&lt;=1,1,2))</f>
        <v>1</v>
      </c>
      <c r="I2886">
        <v>60.9</v>
      </c>
      <c r="J2886">
        <v>42</v>
      </c>
      <c r="K2886">
        <v>53.6</v>
      </c>
      <c r="L2886">
        <v>49.5</v>
      </c>
      <c r="M2886">
        <v>84.8</v>
      </c>
      <c r="O2886">
        <v>1.968</v>
      </c>
      <c r="P2886">
        <v>100</v>
      </c>
      <c r="Q2886">
        <v>12.5</v>
      </c>
      <c r="R2886" t="s">
        <v>40</v>
      </c>
      <c r="S2886">
        <v>0</v>
      </c>
      <c r="T2886">
        <v>0</v>
      </c>
      <c r="U2886">
        <v>0</v>
      </c>
      <c r="V2886">
        <v>23</v>
      </c>
      <c r="W2886">
        <v>289.7</v>
      </c>
      <c r="X2886">
        <v>1004.9</v>
      </c>
      <c r="Y2886">
        <v>85.2</v>
      </c>
      <c r="Z2886">
        <v>5.6</v>
      </c>
      <c r="AA2886">
        <v>0</v>
      </c>
      <c r="AB2886">
        <v>0</v>
      </c>
      <c r="AC2886">
        <v>0</v>
      </c>
      <c r="AD2886">
        <v>0</v>
      </c>
      <c r="AE2886" t="s">
        <v>8730</v>
      </c>
      <c r="AF2886" t="s">
        <v>8731</v>
      </c>
      <c r="AG2886">
        <v>0.86</v>
      </c>
      <c r="AH2886" t="s">
        <v>56</v>
      </c>
      <c r="AI2886" t="s">
        <v>101</v>
      </c>
      <c r="AJ2886" t="s">
        <v>40</v>
      </c>
    </row>
    <row r="2887" spans="1:36" x14ac:dyDescent="0.25">
      <c r="A2887" t="s">
        <v>32</v>
      </c>
      <c r="B2887" t="s">
        <v>8732</v>
      </c>
      <c r="C2887">
        <f>YEAR(B2887)</f>
        <v>2007</v>
      </c>
      <c r="D2887">
        <v>55.5</v>
      </c>
      <c r="E2887">
        <v>44.7</v>
      </c>
      <c r="F2887">
        <v>49.6</v>
      </c>
      <c r="H2887" s="2">
        <f>IF(F2887-53.24&lt;=0,0,IF(F2887-53.24&lt;=1,1,2))</f>
        <v>0</v>
      </c>
      <c r="I2887">
        <v>55.5</v>
      </c>
      <c r="J2887">
        <v>40.299999999999997</v>
      </c>
      <c r="K2887">
        <v>48.4</v>
      </c>
      <c r="L2887">
        <v>44.7</v>
      </c>
      <c r="M2887">
        <v>83.6</v>
      </c>
      <c r="O2887">
        <v>1.2989999999999999</v>
      </c>
      <c r="P2887">
        <v>100</v>
      </c>
      <c r="Q2887">
        <v>8.33</v>
      </c>
      <c r="R2887" t="s">
        <v>40</v>
      </c>
      <c r="S2887">
        <v>0</v>
      </c>
      <c r="T2887">
        <v>0</v>
      </c>
      <c r="U2887">
        <v>0</v>
      </c>
      <c r="V2887">
        <v>11.4</v>
      </c>
      <c r="W2887">
        <v>272.10000000000002</v>
      </c>
      <c r="X2887">
        <v>1010.7</v>
      </c>
      <c r="Y2887">
        <v>90.8</v>
      </c>
      <c r="Z2887">
        <v>6.4</v>
      </c>
      <c r="AA2887">
        <v>0</v>
      </c>
      <c r="AB2887">
        <v>0</v>
      </c>
      <c r="AC2887">
        <v>0</v>
      </c>
      <c r="AD2887">
        <v>0</v>
      </c>
      <c r="AE2887" t="s">
        <v>8733</v>
      </c>
      <c r="AF2887" t="s">
        <v>8734</v>
      </c>
      <c r="AG2887">
        <v>0.89</v>
      </c>
      <c r="AH2887" t="s">
        <v>43</v>
      </c>
      <c r="AI2887" t="s">
        <v>1063</v>
      </c>
      <c r="AJ2887" t="s">
        <v>40</v>
      </c>
    </row>
    <row r="2888" spans="1:36" x14ac:dyDescent="0.25">
      <c r="A2888" t="s">
        <v>32</v>
      </c>
      <c r="B2888" t="s">
        <v>8735</v>
      </c>
      <c r="C2888">
        <f>YEAR(B2888)</f>
        <v>2007</v>
      </c>
      <c r="D2888">
        <v>59.1</v>
      </c>
      <c r="E2888">
        <v>46.5</v>
      </c>
      <c r="F2888">
        <v>53.3</v>
      </c>
      <c r="H2888" s="2">
        <f>IF(F2888-53.24&lt;=0,0,IF(F2888-53.24&lt;=1,1,2))</f>
        <v>1</v>
      </c>
      <c r="I2888">
        <v>59.1</v>
      </c>
      <c r="J2888">
        <v>43.6</v>
      </c>
      <c r="K2888">
        <v>52.9</v>
      </c>
      <c r="L2888">
        <v>46</v>
      </c>
      <c r="M2888">
        <v>76.5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8.1</v>
      </c>
      <c r="W2888">
        <v>240.4</v>
      </c>
      <c r="X2888">
        <v>1015</v>
      </c>
      <c r="Y2888">
        <v>69.2</v>
      </c>
      <c r="Z2888">
        <v>6.8</v>
      </c>
      <c r="AA2888">
        <v>0</v>
      </c>
      <c r="AB2888">
        <v>0</v>
      </c>
      <c r="AC2888">
        <v>0</v>
      </c>
      <c r="AD2888">
        <v>0</v>
      </c>
      <c r="AE2888" t="s">
        <v>8736</v>
      </c>
      <c r="AF2888" t="s">
        <v>8737</v>
      </c>
      <c r="AG2888">
        <v>0.92</v>
      </c>
      <c r="AH2888" t="s">
        <v>36</v>
      </c>
      <c r="AI2888" t="s">
        <v>37</v>
      </c>
      <c r="AJ2888" t="s">
        <v>38</v>
      </c>
    </row>
    <row r="2889" spans="1:36" x14ac:dyDescent="0.25">
      <c r="A2889" t="s">
        <v>32</v>
      </c>
      <c r="B2889" t="s">
        <v>8738</v>
      </c>
      <c r="C2889">
        <f>YEAR(B2889)</f>
        <v>2007</v>
      </c>
      <c r="D2889">
        <v>62.7</v>
      </c>
      <c r="E2889">
        <v>46.5</v>
      </c>
      <c r="F2889">
        <v>55.3</v>
      </c>
      <c r="H2889" s="2">
        <f>IF(F2889-53.24&lt;=0,0,IF(F2889-53.24&lt;=1,1,2))</f>
        <v>2</v>
      </c>
      <c r="I2889">
        <v>62.7</v>
      </c>
      <c r="J2889">
        <v>43</v>
      </c>
      <c r="K2889">
        <v>54.7</v>
      </c>
      <c r="L2889">
        <v>47.6</v>
      </c>
      <c r="M2889">
        <v>75.3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16.100000000000001</v>
      </c>
      <c r="W2889">
        <v>178.4</v>
      </c>
      <c r="X2889">
        <v>1014.6</v>
      </c>
      <c r="Y2889">
        <v>58.2</v>
      </c>
      <c r="Z2889">
        <v>6.8</v>
      </c>
      <c r="AA2889">
        <v>0</v>
      </c>
      <c r="AB2889">
        <v>0</v>
      </c>
      <c r="AC2889">
        <v>0</v>
      </c>
      <c r="AD2889">
        <v>0</v>
      </c>
      <c r="AE2889" t="s">
        <v>8739</v>
      </c>
      <c r="AF2889" t="s">
        <v>8740</v>
      </c>
      <c r="AG2889">
        <v>0.96</v>
      </c>
      <c r="AH2889" t="s">
        <v>36</v>
      </c>
      <c r="AI2889" t="s">
        <v>37</v>
      </c>
      <c r="AJ2889" t="s">
        <v>38</v>
      </c>
    </row>
    <row r="2890" spans="1:36" x14ac:dyDescent="0.25">
      <c r="A2890" t="s">
        <v>32</v>
      </c>
      <c r="B2890" t="s">
        <v>8741</v>
      </c>
      <c r="C2890">
        <f>YEAR(B2890)</f>
        <v>2007</v>
      </c>
      <c r="D2890">
        <v>62.7</v>
      </c>
      <c r="E2890">
        <v>55.5</v>
      </c>
      <c r="F2890">
        <v>58.5</v>
      </c>
      <c r="H2890" s="2">
        <f>IF(F2890-53.24&lt;=0,0,IF(F2890-53.24&lt;=1,1,2))</f>
        <v>2</v>
      </c>
      <c r="I2890">
        <v>62.7</v>
      </c>
      <c r="J2890">
        <v>55.5</v>
      </c>
      <c r="K2890">
        <v>58.5</v>
      </c>
      <c r="L2890">
        <v>50.9</v>
      </c>
      <c r="M2890">
        <v>76.3</v>
      </c>
      <c r="O2890">
        <v>0.311</v>
      </c>
      <c r="P2890">
        <v>100</v>
      </c>
      <c r="Q2890">
        <v>8.33</v>
      </c>
      <c r="R2890" t="s">
        <v>40</v>
      </c>
      <c r="S2890">
        <v>0</v>
      </c>
      <c r="T2890">
        <v>0</v>
      </c>
      <c r="U2890">
        <v>0</v>
      </c>
      <c r="V2890">
        <v>23</v>
      </c>
      <c r="W2890">
        <v>187.4</v>
      </c>
      <c r="X2890">
        <v>1010</v>
      </c>
      <c r="Y2890">
        <v>76.7</v>
      </c>
      <c r="Z2890">
        <v>6.5</v>
      </c>
      <c r="AA2890">
        <v>0</v>
      </c>
      <c r="AB2890">
        <v>0</v>
      </c>
      <c r="AC2890">
        <v>0</v>
      </c>
      <c r="AD2890">
        <v>0</v>
      </c>
      <c r="AE2890" t="s">
        <v>8742</v>
      </c>
      <c r="AF2890" t="s">
        <v>8743</v>
      </c>
      <c r="AG2890">
        <v>0</v>
      </c>
      <c r="AH2890" t="s">
        <v>56</v>
      </c>
      <c r="AI2890" t="s">
        <v>57</v>
      </c>
      <c r="AJ2890" t="s">
        <v>40</v>
      </c>
    </row>
    <row r="2891" spans="1:36" x14ac:dyDescent="0.25">
      <c r="A2891" t="s">
        <v>32</v>
      </c>
      <c r="B2891" t="s">
        <v>8744</v>
      </c>
      <c r="C2891">
        <f>YEAR(B2891)</f>
        <v>2007</v>
      </c>
      <c r="D2891">
        <v>68.099999999999994</v>
      </c>
      <c r="E2891">
        <v>53.7</v>
      </c>
      <c r="F2891">
        <v>60.2</v>
      </c>
      <c r="H2891" s="2">
        <f>IF(F2891-53.24&lt;=0,0,IF(F2891-53.24&lt;=1,1,2))</f>
        <v>2</v>
      </c>
      <c r="I2891">
        <v>68.099999999999994</v>
      </c>
      <c r="J2891">
        <v>53.7</v>
      </c>
      <c r="K2891">
        <v>60.2</v>
      </c>
      <c r="L2891">
        <v>52.1</v>
      </c>
      <c r="M2891">
        <v>75.099999999999994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13.9</v>
      </c>
      <c r="W2891">
        <v>190.9</v>
      </c>
      <c r="X2891">
        <v>1011.5</v>
      </c>
      <c r="Y2891">
        <v>45</v>
      </c>
      <c r="Z2891">
        <v>6.8</v>
      </c>
      <c r="AA2891">
        <v>0</v>
      </c>
      <c r="AB2891">
        <v>0</v>
      </c>
      <c r="AC2891">
        <v>0</v>
      </c>
      <c r="AD2891">
        <v>0</v>
      </c>
      <c r="AE2891" t="s">
        <v>8745</v>
      </c>
      <c r="AF2891" t="s">
        <v>8746</v>
      </c>
      <c r="AG2891">
        <v>0.02</v>
      </c>
      <c r="AH2891" t="s">
        <v>36</v>
      </c>
      <c r="AI2891" t="s">
        <v>37</v>
      </c>
      <c r="AJ2891" t="s">
        <v>38</v>
      </c>
    </row>
    <row r="2892" spans="1:36" x14ac:dyDescent="0.25">
      <c r="A2892" t="s">
        <v>32</v>
      </c>
      <c r="B2892" t="s">
        <v>8747</v>
      </c>
      <c r="C2892">
        <f>YEAR(B2892)</f>
        <v>2007</v>
      </c>
      <c r="D2892">
        <v>68.099999999999994</v>
      </c>
      <c r="E2892">
        <v>55.5</v>
      </c>
      <c r="F2892">
        <v>62.1</v>
      </c>
      <c r="H2892" s="2">
        <f>IF(F2892-53.24&lt;=0,0,IF(F2892-53.24&lt;=1,1,2))</f>
        <v>2</v>
      </c>
      <c r="I2892">
        <v>68.099999999999994</v>
      </c>
      <c r="J2892">
        <v>55.5</v>
      </c>
      <c r="K2892">
        <v>62.1</v>
      </c>
      <c r="L2892">
        <v>54.4</v>
      </c>
      <c r="M2892">
        <v>76.2</v>
      </c>
      <c r="O2892">
        <v>1.2E-2</v>
      </c>
      <c r="P2892">
        <v>100</v>
      </c>
      <c r="Q2892">
        <v>4.17</v>
      </c>
      <c r="R2892" t="s">
        <v>40</v>
      </c>
      <c r="S2892">
        <v>0</v>
      </c>
      <c r="T2892">
        <v>0</v>
      </c>
      <c r="U2892">
        <v>0</v>
      </c>
      <c r="V2892">
        <v>23</v>
      </c>
      <c r="W2892">
        <v>184.8</v>
      </c>
      <c r="X2892">
        <v>1013.3</v>
      </c>
      <c r="Y2892">
        <v>60</v>
      </c>
      <c r="Z2892">
        <v>6.8</v>
      </c>
      <c r="AA2892">
        <v>0</v>
      </c>
      <c r="AB2892">
        <v>0</v>
      </c>
      <c r="AC2892">
        <v>0</v>
      </c>
      <c r="AD2892">
        <v>0</v>
      </c>
      <c r="AE2892" t="s">
        <v>8748</v>
      </c>
      <c r="AF2892" t="s">
        <v>8749</v>
      </c>
      <c r="AG2892">
        <v>0.06</v>
      </c>
      <c r="AH2892" t="s">
        <v>56</v>
      </c>
      <c r="AI2892" t="s">
        <v>78</v>
      </c>
      <c r="AJ2892" t="s">
        <v>40</v>
      </c>
    </row>
    <row r="2893" spans="1:36" x14ac:dyDescent="0.25">
      <c r="A2893" t="s">
        <v>32</v>
      </c>
      <c r="B2893" t="s">
        <v>8750</v>
      </c>
      <c r="C2893">
        <f>YEAR(B2893)</f>
        <v>2007</v>
      </c>
      <c r="D2893">
        <v>60.9</v>
      </c>
      <c r="E2893">
        <v>50.1</v>
      </c>
      <c r="F2893">
        <v>55.4</v>
      </c>
      <c r="H2893" s="2">
        <f>IF(F2893-53.24&lt;=0,0,IF(F2893-53.24&lt;=1,1,2))</f>
        <v>2</v>
      </c>
      <c r="I2893">
        <v>60.9</v>
      </c>
      <c r="J2893">
        <v>50.1</v>
      </c>
      <c r="K2893">
        <v>55.4</v>
      </c>
      <c r="L2893">
        <v>52.1</v>
      </c>
      <c r="M2893">
        <v>89</v>
      </c>
      <c r="O2893">
        <v>0.311</v>
      </c>
      <c r="P2893">
        <v>100</v>
      </c>
      <c r="Q2893">
        <v>8.33</v>
      </c>
      <c r="R2893" t="s">
        <v>40</v>
      </c>
      <c r="S2893">
        <v>0</v>
      </c>
      <c r="T2893">
        <v>0</v>
      </c>
      <c r="U2893">
        <v>0</v>
      </c>
      <c r="V2893">
        <v>13.9</v>
      </c>
      <c r="W2893">
        <v>189.6</v>
      </c>
      <c r="X2893">
        <v>1013.2</v>
      </c>
      <c r="Y2893">
        <v>74.5</v>
      </c>
      <c r="Z2893">
        <v>6.4</v>
      </c>
      <c r="AA2893">
        <v>0</v>
      </c>
      <c r="AB2893">
        <v>0</v>
      </c>
      <c r="AC2893">
        <v>0</v>
      </c>
      <c r="AD2893">
        <v>0</v>
      </c>
      <c r="AE2893" t="s">
        <v>8751</v>
      </c>
      <c r="AF2893" t="s">
        <v>8752</v>
      </c>
      <c r="AG2893">
        <v>0.09</v>
      </c>
      <c r="AH2893" t="s">
        <v>56</v>
      </c>
      <c r="AI2893" t="s">
        <v>101</v>
      </c>
      <c r="AJ2893" t="s">
        <v>40</v>
      </c>
    </row>
    <row r="2894" spans="1:36" x14ac:dyDescent="0.25">
      <c r="A2894" t="s">
        <v>32</v>
      </c>
      <c r="B2894" t="s">
        <v>8753</v>
      </c>
      <c r="C2894">
        <f>YEAR(B2894)</f>
        <v>2007</v>
      </c>
      <c r="D2894">
        <v>57.3</v>
      </c>
      <c r="E2894">
        <v>50.1</v>
      </c>
      <c r="F2894">
        <v>54.3</v>
      </c>
      <c r="H2894" s="2">
        <f>IF(F2894-53.24&lt;=0,0,IF(F2894-53.24&lt;=1,1,2))</f>
        <v>2</v>
      </c>
      <c r="I2894">
        <v>57.3</v>
      </c>
      <c r="J2894">
        <v>50.1</v>
      </c>
      <c r="K2894">
        <v>54.3</v>
      </c>
      <c r="L2894">
        <v>47.8</v>
      </c>
      <c r="M2894">
        <v>78.8</v>
      </c>
      <c r="O2894">
        <v>7.9000000000000001E-2</v>
      </c>
      <c r="P2894">
        <v>100</v>
      </c>
      <c r="Q2894">
        <v>4.17</v>
      </c>
      <c r="R2894" t="s">
        <v>40</v>
      </c>
      <c r="S2894">
        <v>0</v>
      </c>
      <c r="T2894">
        <v>0</v>
      </c>
      <c r="U2894">
        <v>0</v>
      </c>
      <c r="V2894">
        <v>25.3</v>
      </c>
      <c r="W2894">
        <v>314.3</v>
      </c>
      <c r="X2894">
        <v>1009.4</v>
      </c>
      <c r="Y2894">
        <v>75.2</v>
      </c>
      <c r="Z2894">
        <v>6.7</v>
      </c>
      <c r="AA2894">
        <v>0</v>
      </c>
      <c r="AB2894">
        <v>0</v>
      </c>
      <c r="AC2894">
        <v>0</v>
      </c>
      <c r="AD2894">
        <v>0</v>
      </c>
      <c r="AE2894" t="s">
        <v>8754</v>
      </c>
      <c r="AF2894" t="s">
        <v>8755</v>
      </c>
      <c r="AG2894">
        <v>0.13</v>
      </c>
      <c r="AH2894" t="s">
        <v>56</v>
      </c>
      <c r="AI2894" t="s">
        <v>65</v>
      </c>
      <c r="AJ2894" t="s">
        <v>40</v>
      </c>
    </row>
    <row r="2895" spans="1:36" x14ac:dyDescent="0.25">
      <c r="A2895" t="s">
        <v>32</v>
      </c>
      <c r="B2895" t="s">
        <v>8756</v>
      </c>
      <c r="C2895">
        <f>YEAR(B2895)</f>
        <v>2007</v>
      </c>
      <c r="D2895">
        <v>57.3</v>
      </c>
      <c r="E2895">
        <v>48.3</v>
      </c>
      <c r="F2895">
        <v>52.9</v>
      </c>
      <c r="H2895" s="2">
        <f>IF(F2895-53.24&lt;=0,0,IF(F2895-53.24&lt;=1,1,2))</f>
        <v>0</v>
      </c>
      <c r="I2895">
        <v>57.3</v>
      </c>
      <c r="J2895">
        <v>46.4</v>
      </c>
      <c r="K2895">
        <v>52.8</v>
      </c>
      <c r="L2895">
        <v>44.9</v>
      </c>
      <c r="M2895">
        <v>74.599999999999994</v>
      </c>
      <c r="O2895">
        <v>0.11799999999999999</v>
      </c>
      <c r="P2895">
        <v>100</v>
      </c>
      <c r="Q2895">
        <v>4.17</v>
      </c>
      <c r="R2895" t="s">
        <v>40</v>
      </c>
      <c r="S2895">
        <v>0</v>
      </c>
      <c r="T2895">
        <v>0</v>
      </c>
      <c r="U2895">
        <v>0</v>
      </c>
      <c r="V2895">
        <v>18.3</v>
      </c>
      <c r="W2895">
        <v>336.4</v>
      </c>
      <c r="X2895">
        <v>1011.4</v>
      </c>
      <c r="Y2895">
        <v>66.5</v>
      </c>
      <c r="Z2895">
        <v>6.8</v>
      </c>
      <c r="AA2895">
        <v>0</v>
      </c>
      <c r="AB2895">
        <v>0</v>
      </c>
      <c r="AC2895">
        <v>0</v>
      </c>
      <c r="AD2895">
        <v>0</v>
      </c>
      <c r="AE2895" t="s">
        <v>8757</v>
      </c>
      <c r="AF2895" t="s">
        <v>8758</v>
      </c>
      <c r="AG2895">
        <v>0.16</v>
      </c>
      <c r="AH2895" t="s">
        <v>56</v>
      </c>
      <c r="AI2895" t="s">
        <v>137</v>
      </c>
      <c r="AJ2895" t="s">
        <v>40</v>
      </c>
    </row>
    <row r="2896" spans="1:36" x14ac:dyDescent="0.25">
      <c r="A2896" t="s">
        <v>32</v>
      </c>
      <c r="B2896" t="s">
        <v>8759</v>
      </c>
      <c r="C2896">
        <f>YEAR(B2896)</f>
        <v>2007</v>
      </c>
      <c r="D2896">
        <v>57.3</v>
      </c>
      <c r="E2896">
        <v>46.5</v>
      </c>
      <c r="F2896">
        <v>52.6</v>
      </c>
      <c r="H2896" s="2">
        <f>IF(F2896-53.24&lt;=0,0,IF(F2896-53.24&lt;=1,1,2))</f>
        <v>0</v>
      </c>
      <c r="I2896">
        <v>57.3</v>
      </c>
      <c r="J2896">
        <v>45.7</v>
      </c>
      <c r="K2896">
        <v>52.2</v>
      </c>
      <c r="L2896">
        <v>47.3</v>
      </c>
      <c r="M2896">
        <v>82.4</v>
      </c>
      <c r="O2896">
        <v>0.24</v>
      </c>
      <c r="P2896">
        <v>100</v>
      </c>
      <c r="Q2896">
        <v>4.17</v>
      </c>
      <c r="R2896" t="s">
        <v>40</v>
      </c>
      <c r="S2896">
        <v>0</v>
      </c>
      <c r="T2896">
        <v>0</v>
      </c>
      <c r="U2896">
        <v>0</v>
      </c>
      <c r="V2896">
        <v>5.8</v>
      </c>
      <c r="W2896">
        <v>208</v>
      </c>
      <c r="X2896">
        <v>1015</v>
      </c>
      <c r="Y2896">
        <v>59.1</v>
      </c>
      <c r="Z2896">
        <v>6.7</v>
      </c>
      <c r="AA2896">
        <v>0</v>
      </c>
      <c r="AB2896">
        <v>0</v>
      </c>
      <c r="AC2896">
        <v>0</v>
      </c>
      <c r="AD2896">
        <v>0</v>
      </c>
      <c r="AE2896" t="s">
        <v>8760</v>
      </c>
      <c r="AF2896" t="s">
        <v>8761</v>
      </c>
      <c r="AG2896">
        <v>0.2</v>
      </c>
      <c r="AH2896" t="s">
        <v>56</v>
      </c>
      <c r="AI2896" t="s">
        <v>2394</v>
      </c>
      <c r="AJ2896" t="s">
        <v>40</v>
      </c>
    </row>
    <row r="2897" spans="1:36" x14ac:dyDescent="0.25">
      <c r="A2897" t="s">
        <v>32</v>
      </c>
      <c r="B2897" t="s">
        <v>8762</v>
      </c>
      <c r="C2897">
        <f>YEAR(B2897)</f>
        <v>2007</v>
      </c>
      <c r="D2897">
        <v>59.1</v>
      </c>
      <c r="E2897">
        <v>46.5</v>
      </c>
      <c r="F2897">
        <v>50.9</v>
      </c>
      <c r="H2897" s="2">
        <f>IF(F2897-53.24&lt;=0,0,IF(F2897-53.24&lt;=1,1,2))</f>
        <v>0</v>
      </c>
      <c r="I2897">
        <v>59.1</v>
      </c>
      <c r="J2897">
        <v>44.3</v>
      </c>
      <c r="K2897">
        <v>50.2</v>
      </c>
      <c r="L2897">
        <v>46.6</v>
      </c>
      <c r="M2897">
        <v>85.5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5.8</v>
      </c>
      <c r="W2897">
        <v>184.1</v>
      </c>
      <c r="X2897">
        <v>1021.6</v>
      </c>
      <c r="Y2897">
        <v>60.5</v>
      </c>
      <c r="Z2897">
        <v>6.8</v>
      </c>
      <c r="AA2897">
        <v>0</v>
      </c>
      <c r="AB2897">
        <v>0</v>
      </c>
      <c r="AC2897">
        <v>0</v>
      </c>
      <c r="AD2897">
        <v>0</v>
      </c>
      <c r="AE2897" t="s">
        <v>8763</v>
      </c>
      <c r="AF2897" t="s">
        <v>8764</v>
      </c>
      <c r="AG2897">
        <v>0.23</v>
      </c>
      <c r="AH2897" t="s">
        <v>36</v>
      </c>
      <c r="AI2897" t="s">
        <v>37</v>
      </c>
      <c r="AJ2897" t="s">
        <v>38</v>
      </c>
    </row>
    <row r="2898" spans="1:36" x14ac:dyDescent="0.25">
      <c r="A2898" t="s">
        <v>32</v>
      </c>
      <c r="B2898" t="s">
        <v>8765</v>
      </c>
      <c r="C2898">
        <f>YEAR(B2898)</f>
        <v>2007</v>
      </c>
      <c r="D2898">
        <v>57.3</v>
      </c>
      <c r="E2898">
        <v>46.5</v>
      </c>
      <c r="F2898">
        <v>51.3</v>
      </c>
      <c r="H2898" s="2">
        <f>IF(F2898-53.24&lt;=0,0,IF(F2898-53.24&lt;=1,1,2))</f>
        <v>0</v>
      </c>
      <c r="I2898">
        <v>57.3</v>
      </c>
      <c r="J2898">
        <v>43.6</v>
      </c>
      <c r="K2898">
        <v>50.5</v>
      </c>
      <c r="L2898">
        <v>46.7</v>
      </c>
      <c r="M2898">
        <v>84.5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6.9</v>
      </c>
      <c r="W2898">
        <v>184.7</v>
      </c>
      <c r="X2898">
        <v>1022.8</v>
      </c>
      <c r="Y2898">
        <v>62.5</v>
      </c>
      <c r="Z2898">
        <v>6.8</v>
      </c>
      <c r="AA2898">
        <v>0</v>
      </c>
      <c r="AB2898">
        <v>0</v>
      </c>
      <c r="AC2898">
        <v>0</v>
      </c>
      <c r="AD2898">
        <v>0</v>
      </c>
      <c r="AE2898" t="s">
        <v>8766</v>
      </c>
      <c r="AF2898" t="s">
        <v>8767</v>
      </c>
      <c r="AG2898">
        <v>0.25</v>
      </c>
      <c r="AH2898" t="s">
        <v>36</v>
      </c>
      <c r="AI2898" t="s">
        <v>37</v>
      </c>
      <c r="AJ2898" t="s">
        <v>38</v>
      </c>
    </row>
    <row r="2899" spans="1:36" x14ac:dyDescent="0.25">
      <c r="A2899" t="s">
        <v>32</v>
      </c>
      <c r="B2899" t="s">
        <v>8768</v>
      </c>
      <c r="C2899">
        <f>YEAR(B2899)</f>
        <v>2007</v>
      </c>
      <c r="D2899">
        <v>55.5</v>
      </c>
      <c r="E2899">
        <v>46.5</v>
      </c>
      <c r="F2899">
        <v>52.2</v>
      </c>
      <c r="H2899" s="2">
        <f>IF(F2899-53.24&lt;=0,0,IF(F2899-53.24&lt;=1,1,2))</f>
        <v>0</v>
      </c>
      <c r="I2899">
        <v>55.5</v>
      </c>
      <c r="J2899">
        <v>43.6</v>
      </c>
      <c r="K2899">
        <v>51.5</v>
      </c>
      <c r="L2899">
        <v>49.2</v>
      </c>
      <c r="M2899">
        <v>89.7</v>
      </c>
      <c r="O2899">
        <v>0.11799999999999999</v>
      </c>
      <c r="P2899">
        <v>100</v>
      </c>
      <c r="Q2899">
        <v>4.17</v>
      </c>
      <c r="R2899" t="s">
        <v>40</v>
      </c>
      <c r="S2899">
        <v>0</v>
      </c>
      <c r="T2899">
        <v>0</v>
      </c>
      <c r="U2899">
        <v>0</v>
      </c>
      <c r="V2899">
        <v>10.3</v>
      </c>
      <c r="W2899">
        <v>106.3</v>
      </c>
      <c r="X2899">
        <v>1024</v>
      </c>
      <c r="Y2899">
        <v>74.599999999999994</v>
      </c>
      <c r="Z2899">
        <v>6.6</v>
      </c>
      <c r="AA2899">
        <v>0</v>
      </c>
      <c r="AB2899">
        <v>0</v>
      </c>
      <c r="AC2899">
        <v>0</v>
      </c>
      <c r="AD2899">
        <v>0</v>
      </c>
      <c r="AE2899" t="s">
        <v>8769</v>
      </c>
      <c r="AF2899" t="s">
        <v>8770</v>
      </c>
      <c r="AG2899">
        <v>0.3</v>
      </c>
      <c r="AH2899" t="s">
        <v>56</v>
      </c>
      <c r="AI2899" t="s">
        <v>61</v>
      </c>
      <c r="AJ2899" t="s">
        <v>40</v>
      </c>
    </row>
    <row r="2900" spans="1:36" x14ac:dyDescent="0.25">
      <c r="A2900" t="s">
        <v>32</v>
      </c>
      <c r="B2900" t="s">
        <v>8771</v>
      </c>
      <c r="C2900">
        <f>YEAR(B2900)</f>
        <v>2007</v>
      </c>
      <c r="D2900">
        <v>53.7</v>
      </c>
      <c r="E2900">
        <v>50.1</v>
      </c>
      <c r="F2900">
        <v>51.5</v>
      </c>
      <c r="H2900" s="2">
        <f>IF(F2900-53.24&lt;=0,0,IF(F2900-53.24&lt;=1,1,2))</f>
        <v>0</v>
      </c>
      <c r="I2900">
        <v>53.7</v>
      </c>
      <c r="J2900">
        <v>50.1</v>
      </c>
      <c r="K2900">
        <v>51.5</v>
      </c>
      <c r="L2900">
        <v>46.7</v>
      </c>
      <c r="M2900">
        <v>83.9</v>
      </c>
      <c r="O2900">
        <v>0.64100000000000001</v>
      </c>
      <c r="P2900">
        <v>100</v>
      </c>
      <c r="Q2900">
        <v>12.5</v>
      </c>
      <c r="R2900" t="s">
        <v>40</v>
      </c>
      <c r="S2900">
        <v>0</v>
      </c>
      <c r="T2900">
        <v>0</v>
      </c>
      <c r="U2900">
        <v>0</v>
      </c>
      <c r="V2900">
        <v>24.2</v>
      </c>
      <c r="W2900">
        <v>342.1</v>
      </c>
      <c r="X2900">
        <v>1024.3</v>
      </c>
      <c r="Y2900">
        <v>97.1</v>
      </c>
      <c r="Z2900">
        <v>6.2</v>
      </c>
      <c r="AA2900">
        <v>0</v>
      </c>
      <c r="AB2900">
        <v>0</v>
      </c>
      <c r="AC2900">
        <v>0</v>
      </c>
      <c r="AD2900">
        <v>0</v>
      </c>
      <c r="AE2900" t="s">
        <v>8772</v>
      </c>
      <c r="AF2900" t="s">
        <v>8773</v>
      </c>
      <c r="AG2900">
        <v>0.34</v>
      </c>
      <c r="AH2900" t="s">
        <v>43</v>
      </c>
      <c r="AI2900" t="s">
        <v>48</v>
      </c>
      <c r="AJ2900" t="s">
        <v>40</v>
      </c>
    </row>
    <row r="2901" spans="1:36" x14ac:dyDescent="0.25">
      <c r="A2901" t="s">
        <v>32</v>
      </c>
      <c r="B2901" t="s">
        <v>8774</v>
      </c>
      <c r="C2901">
        <f>YEAR(B2901)</f>
        <v>2007</v>
      </c>
      <c r="D2901">
        <v>51.9</v>
      </c>
      <c r="E2901">
        <v>50.1</v>
      </c>
      <c r="F2901">
        <v>51.2</v>
      </c>
      <c r="H2901" s="2">
        <f>IF(F2901-53.24&lt;=0,0,IF(F2901-53.24&lt;=1,1,2))</f>
        <v>0</v>
      </c>
      <c r="I2901">
        <v>51.9</v>
      </c>
      <c r="J2901">
        <v>50.1</v>
      </c>
      <c r="K2901">
        <v>51.2</v>
      </c>
      <c r="L2901">
        <v>42.9</v>
      </c>
      <c r="M2901">
        <v>73.3</v>
      </c>
      <c r="O2901">
        <v>0.189</v>
      </c>
      <c r="P2901">
        <v>100</v>
      </c>
      <c r="Q2901">
        <v>8.33</v>
      </c>
      <c r="R2901" t="s">
        <v>40</v>
      </c>
      <c r="S2901">
        <v>0</v>
      </c>
      <c r="T2901">
        <v>0</v>
      </c>
      <c r="U2901">
        <v>0</v>
      </c>
      <c r="V2901">
        <v>28.9</v>
      </c>
      <c r="W2901">
        <v>338.2</v>
      </c>
      <c r="X2901">
        <v>1025.3</v>
      </c>
      <c r="Y2901">
        <v>100</v>
      </c>
      <c r="Z2901">
        <v>6.8</v>
      </c>
      <c r="AA2901">
        <v>0</v>
      </c>
      <c r="AB2901">
        <v>0</v>
      </c>
      <c r="AC2901">
        <v>0</v>
      </c>
      <c r="AD2901">
        <v>0</v>
      </c>
      <c r="AE2901" t="s">
        <v>8775</v>
      </c>
      <c r="AF2901" t="s">
        <v>8776</v>
      </c>
      <c r="AG2901">
        <v>0.37</v>
      </c>
      <c r="AH2901" t="s">
        <v>43</v>
      </c>
      <c r="AI2901" t="s">
        <v>3460</v>
      </c>
      <c r="AJ2901" t="s">
        <v>40</v>
      </c>
    </row>
    <row r="2902" spans="1:36" x14ac:dyDescent="0.25">
      <c r="A2902" t="s">
        <v>32</v>
      </c>
      <c r="B2902" t="s">
        <v>8777</v>
      </c>
      <c r="C2902">
        <f>YEAR(B2902)</f>
        <v>2007</v>
      </c>
      <c r="D2902">
        <v>55.5</v>
      </c>
      <c r="E2902">
        <v>51.9</v>
      </c>
      <c r="F2902">
        <v>53.5</v>
      </c>
      <c r="H2902" s="2">
        <f>IF(F2902-53.24&lt;=0,0,IF(F2902-53.24&lt;=1,1,2))</f>
        <v>1</v>
      </c>
      <c r="I2902">
        <v>55.5</v>
      </c>
      <c r="J2902">
        <v>51.9</v>
      </c>
      <c r="K2902">
        <v>53.5</v>
      </c>
      <c r="L2902">
        <v>43.9</v>
      </c>
      <c r="M2902">
        <v>69.8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19.5</v>
      </c>
      <c r="W2902">
        <v>336.6</v>
      </c>
      <c r="X2902">
        <v>1027.0999999999999</v>
      </c>
      <c r="Y2902">
        <v>95.9</v>
      </c>
      <c r="Z2902">
        <v>6.8</v>
      </c>
      <c r="AA2902">
        <v>0</v>
      </c>
      <c r="AB2902">
        <v>0</v>
      </c>
      <c r="AC2902">
        <v>0</v>
      </c>
      <c r="AD2902">
        <v>0</v>
      </c>
      <c r="AE2902" t="s">
        <v>8778</v>
      </c>
      <c r="AF2902" t="s">
        <v>8779</v>
      </c>
      <c r="AG2902">
        <v>0.41</v>
      </c>
      <c r="AH2902" t="s">
        <v>88</v>
      </c>
      <c r="AI2902" t="s">
        <v>89</v>
      </c>
      <c r="AJ2902" t="s">
        <v>90</v>
      </c>
    </row>
    <row r="2903" spans="1:36" x14ac:dyDescent="0.25">
      <c r="A2903" t="s">
        <v>32</v>
      </c>
      <c r="B2903" t="s">
        <v>8780</v>
      </c>
      <c r="C2903">
        <f>YEAR(B2903)</f>
        <v>2007</v>
      </c>
      <c r="D2903">
        <v>57.3</v>
      </c>
      <c r="E2903">
        <v>53.7</v>
      </c>
      <c r="F2903">
        <v>55.4</v>
      </c>
      <c r="H2903" s="2">
        <f>IF(F2903-53.24&lt;=0,0,IF(F2903-53.24&lt;=1,1,2))</f>
        <v>2</v>
      </c>
      <c r="I2903">
        <v>57.3</v>
      </c>
      <c r="J2903">
        <v>53.7</v>
      </c>
      <c r="K2903">
        <v>55.4</v>
      </c>
      <c r="L2903">
        <v>46</v>
      </c>
      <c r="M2903">
        <v>70.599999999999994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17.2</v>
      </c>
      <c r="W2903">
        <v>328.6</v>
      </c>
      <c r="X2903">
        <v>1028.4000000000001</v>
      </c>
      <c r="Y2903">
        <v>81.7</v>
      </c>
      <c r="Z2903">
        <v>6.8</v>
      </c>
      <c r="AA2903">
        <v>0</v>
      </c>
      <c r="AB2903">
        <v>0</v>
      </c>
      <c r="AC2903">
        <v>0</v>
      </c>
      <c r="AD2903">
        <v>0</v>
      </c>
      <c r="AE2903" t="s">
        <v>8781</v>
      </c>
      <c r="AF2903" t="s">
        <v>8782</v>
      </c>
      <c r="AG2903">
        <v>0.44</v>
      </c>
      <c r="AH2903" t="s">
        <v>36</v>
      </c>
      <c r="AI2903" t="s">
        <v>37</v>
      </c>
      <c r="AJ2903" t="s">
        <v>38</v>
      </c>
    </row>
    <row r="2904" spans="1:36" x14ac:dyDescent="0.25">
      <c r="A2904" t="s">
        <v>32</v>
      </c>
      <c r="B2904" t="s">
        <v>8783</v>
      </c>
      <c r="C2904">
        <f>YEAR(B2904)</f>
        <v>2007</v>
      </c>
      <c r="D2904">
        <v>59.1</v>
      </c>
      <c r="E2904">
        <v>46.5</v>
      </c>
      <c r="F2904">
        <v>51.8</v>
      </c>
      <c r="H2904" s="2">
        <f>IF(F2904-53.24&lt;=0,0,IF(F2904-53.24&lt;=1,1,2))</f>
        <v>0</v>
      </c>
      <c r="I2904">
        <v>59.1</v>
      </c>
      <c r="J2904">
        <v>44.3</v>
      </c>
      <c r="K2904">
        <v>51.1</v>
      </c>
      <c r="L2904">
        <v>45.6</v>
      </c>
      <c r="M2904">
        <v>79.599999999999994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11.4</v>
      </c>
      <c r="W2904">
        <v>264.2</v>
      </c>
      <c r="X2904">
        <v>1028.4000000000001</v>
      </c>
      <c r="Y2904">
        <v>70</v>
      </c>
      <c r="Z2904">
        <v>6.8</v>
      </c>
      <c r="AA2904">
        <v>0</v>
      </c>
      <c r="AB2904">
        <v>0</v>
      </c>
      <c r="AC2904">
        <v>0</v>
      </c>
      <c r="AD2904">
        <v>0</v>
      </c>
      <c r="AE2904" t="s">
        <v>8784</v>
      </c>
      <c r="AF2904" t="s">
        <v>8785</v>
      </c>
      <c r="AG2904">
        <v>0.48</v>
      </c>
      <c r="AH2904" t="s">
        <v>36</v>
      </c>
      <c r="AI2904" t="s">
        <v>37</v>
      </c>
      <c r="AJ2904" t="s">
        <v>38</v>
      </c>
    </row>
    <row r="2905" spans="1:36" x14ac:dyDescent="0.25">
      <c r="A2905" t="s">
        <v>32</v>
      </c>
      <c r="B2905" t="s">
        <v>8786</v>
      </c>
      <c r="C2905">
        <f>YEAR(B2905)</f>
        <v>2007</v>
      </c>
      <c r="D2905">
        <v>57.3</v>
      </c>
      <c r="E2905">
        <v>44.7</v>
      </c>
      <c r="F2905">
        <v>50.5</v>
      </c>
      <c r="H2905" s="2">
        <f>IF(F2905-53.24&lt;=0,0,IF(F2905-53.24&lt;=1,1,2))</f>
        <v>0</v>
      </c>
      <c r="I2905">
        <v>57.3</v>
      </c>
      <c r="J2905">
        <v>40.799999999999997</v>
      </c>
      <c r="K2905">
        <v>49.2</v>
      </c>
      <c r="L2905">
        <v>45</v>
      </c>
      <c r="M2905">
        <v>81.7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6.9</v>
      </c>
      <c r="W2905">
        <v>183.2</v>
      </c>
      <c r="X2905">
        <v>1026.3</v>
      </c>
      <c r="Y2905">
        <v>51.8</v>
      </c>
      <c r="Z2905">
        <v>6.8</v>
      </c>
      <c r="AA2905">
        <v>0</v>
      </c>
      <c r="AB2905">
        <v>0</v>
      </c>
      <c r="AC2905">
        <v>0</v>
      </c>
      <c r="AD2905">
        <v>0</v>
      </c>
      <c r="AE2905" t="s">
        <v>8787</v>
      </c>
      <c r="AF2905" t="s">
        <v>8788</v>
      </c>
      <c r="AG2905">
        <v>0.5</v>
      </c>
      <c r="AH2905" t="s">
        <v>36</v>
      </c>
      <c r="AI2905" t="s">
        <v>37</v>
      </c>
      <c r="AJ2905" t="s">
        <v>38</v>
      </c>
    </row>
    <row r="2906" spans="1:36" x14ac:dyDescent="0.25">
      <c r="A2906" t="s">
        <v>32</v>
      </c>
      <c r="B2906" t="s">
        <v>8789</v>
      </c>
      <c r="C2906">
        <f>YEAR(B2906)</f>
        <v>2007</v>
      </c>
      <c r="D2906">
        <v>59.1</v>
      </c>
      <c r="E2906">
        <v>46.5</v>
      </c>
      <c r="F2906">
        <v>52</v>
      </c>
      <c r="H2906" s="2">
        <f>IF(F2906-53.24&lt;=0,0,IF(F2906-53.24&lt;=1,1,2))</f>
        <v>0</v>
      </c>
      <c r="I2906">
        <v>59.1</v>
      </c>
      <c r="J2906">
        <v>44.3</v>
      </c>
      <c r="K2906">
        <v>51.3</v>
      </c>
      <c r="L2906">
        <v>46.2</v>
      </c>
      <c r="M2906">
        <v>81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6.9</v>
      </c>
      <c r="W2906">
        <v>190</v>
      </c>
      <c r="X2906">
        <v>1023.5</v>
      </c>
      <c r="Y2906">
        <v>78.599999999999994</v>
      </c>
      <c r="Z2906">
        <v>6.8</v>
      </c>
      <c r="AA2906">
        <v>0</v>
      </c>
      <c r="AB2906">
        <v>0</v>
      </c>
      <c r="AC2906">
        <v>0</v>
      </c>
      <c r="AD2906">
        <v>0</v>
      </c>
      <c r="AE2906" t="s">
        <v>8790</v>
      </c>
      <c r="AF2906" t="s">
        <v>8791</v>
      </c>
      <c r="AG2906">
        <v>0.54</v>
      </c>
      <c r="AH2906" t="s">
        <v>36</v>
      </c>
      <c r="AI2906" t="s">
        <v>37</v>
      </c>
      <c r="AJ2906" t="s">
        <v>38</v>
      </c>
    </row>
    <row r="2907" spans="1:36" x14ac:dyDescent="0.25">
      <c r="A2907" t="s">
        <v>32</v>
      </c>
      <c r="B2907" t="s">
        <v>8792</v>
      </c>
      <c r="C2907">
        <f>YEAR(B2907)</f>
        <v>2007</v>
      </c>
      <c r="D2907">
        <v>59.1</v>
      </c>
      <c r="E2907">
        <v>48.3</v>
      </c>
      <c r="F2907">
        <v>53.9</v>
      </c>
      <c r="H2907" s="2">
        <f>IF(F2907-53.24&lt;=0,0,IF(F2907-53.24&lt;=1,1,2))</f>
        <v>1</v>
      </c>
      <c r="I2907">
        <v>59.1</v>
      </c>
      <c r="J2907">
        <v>46.4</v>
      </c>
      <c r="K2907">
        <v>53.7</v>
      </c>
      <c r="L2907">
        <v>49.4</v>
      </c>
      <c r="M2907">
        <v>85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8.1</v>
      </c>
      <c r="W2907">
        <v>149.4</v>
      </c>
      <c r="X2907">
        <v>1024.4000000000001</v>
      </c>
      <c r="Y2907">
        <v>77.8</v>
      </c>
      <c r="Z2907">
        <v>6.8</v>
      </c>
      <c r="AA2907">
        <v>0</v>
      </c>
      <c r="AB2907">
        <v>0</v>
      </c>
      <c r="AC2907">
        <v>0</v>
      </c>
      <c r="AD2907">
        <v>0</v>
      </c>
      <c r="AE2907" t="s">
        <v>8793</v>
      </c>
      <c r="AF2907" t="s">
        <v>8794</v>
      </c>
      <c r="AG2907">
        <v>0.57999999999999996</v>
      </c>
      <c r="AH2907" t="s">
        <v>36</v>
      </c>
      <c r="AI2907" t="s">
        <v>37</v>
      </c>
      <c r="AJ2907" t="s">
        <v>38</v>
      </c>
    </row>
    <row r="2908" spans="1:36" x14ac:dyDescent="0.25">
      <c r="A2908" t="s">
        <v>32</v>
      </c>
      <c r="B2908" t="s">
        <v>8795</v>
      </c>
      <c r="C2908">
        <f>YEAR(B2908)</f>
        <v>2007</v>
      </c>
      <c r="D2908">
        <v>62.7</v>
      </c>
      <c r="E2908">
        <v>51.9</v>
      </c>
      <c r="F2908">
        <v>57.7</v>
      </c>
      <c r="H2908" s="2">
        <f>IF(F2908-53.24&lt;=0,0,IF(F2908-53.24&lt;=1,1,2))</f>
        <v>2</v>
      </c>
      <c r="I2908">
        <v>62.7</v>
      </c>
      <c r="J2908">
        <v>51.9</v>
      </c>
      <c r="K2908">
        <v>57.7</v>
      </c>
      <c r="L2908">
        <v>52.7</v>
      </c>
      <c r="M2908">
        <v>83.6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18.3</v>
      </c>
      <c r="W2908">
        <v>76.8</v>
      </c>
      <c r="X2908">
        <v>1024.2</v>
      </c>
      <c r="Y2908">
        <v>85.8</v>
      </c>
      <c r="Z2908">
        <v>6.8</v>
      </c>
      <c r="AA2908">
        <v>0</v>
      </c>
      <c r="AB2908">
        <v>0</v>
      </c>
      <c r="AC2908">
        <v>0</v>
      </c>
      <c r="AD2908">
        <v>0</v>
      </c>
      <c r="AE2908" t="s">
        <v>8796</v>
      </c>
      <c r="AF2908" t="s">
        <v>8797</v>
      </c>
      <c r="AG2908">
        <v>0.61</v>
      </c>
      <c r="AH2908" t="s">
        <v>36</v>
      </c>
      <c r="AI2908" t="s">
        <v>37</v>
      </c>
      <c r="AJ2908" t="s">
        <v>38</v>
      </c>
    </row>
    <row r="2909" spans="1:36" x14ac:dyDescent="0.25">
      <c r="A2909" t="s">
        <v>32</v>
      </c>
      <c r="B2909" t="s">
        <v>8798</v>
      </c>
      <c r="C2909">
        <f>YEAR(B2909)</f>
        <v>2007</v>
      </c>
      <c r="D2909">
        <v>59.1</v>
      </c>
      <c r="E2909">
        <v>53.7</v>
      </c>
      <c r="F2909">
        <v>57.5</v>
      </c>
      <c r="H2909" s="2">
        <f>IF(F2909-53.24&lt;=0,0,IF(F2909-53.24&lt;=1,1,2))</f>
        <v>2</v>
      </c>
      <c r="I2909">
        <v>59.1</v>
      </c>
      <c r="J2909">
        <v>53.7</v>
      </c>
      <c r="K2909">
        <v>57.5</v>
      </c>
      <c r="L2909">
        <v>50.8</v>
      </c>
      <c r="M2909">
        <v>78.3</v>
      </c>
      <c r="O2909">
        <v>5.8999999999999997E-2</v>
      </c>
      <c r="P2909">
        <v>100</v>
      </c>
      <c r="Q2909">
        <v>4.17</v>
      </c>
      <c r="R2909" t="s">
        <v>40</v>
      </c>
      <c r="S2909">
        <v>0</v>
      </c>
      <c r="T2909">
        <v>0</v>
      </c>
      <c r="U2909">
        <v>0</v>
      </c>
      <c r="V2909">
        <v>19.5</v>
      </c>
      <c r="W2909">
        <v>17.3</v>
      </c>
      <c r="X2909">
        <v>1025.9000000000001</v>
      </c>
      <c r="Y2909">
        <v>83.8</v>
      </c>
      <c r="Z2909">
        <v>6.6</v>
      </c>
      <c r="AA2909">
        <v>0</v>
      </c>
      <c r="AB2909">
        <v>0</v>
      </c>
      <c r="AC2909">
        <v>0</v>
      </c>
      <c r="AD2909">
        <v>0</v>
      </c>
      <c r="AE2909" t="s">
        <v>8799</v>
      </c>
      <c r="AF2909" t="s">
        <v>8800</v>
      </c>
      <c r="AG2909">
        <v>0.64</v>
      </c>
      <c r="AH2909" t="s">
        <v>56</v>
      </c>
      <c r="AI2909" t="s">
        <v>78</v>
      </c>
      <c r="AJ2909" t="s">
        <v>40</v>
      </c>
    </row>
    <row r="2910" spans="1:36" x14ac:dyDescent="0.25">
      <c r="A2910" t="s">
        <v>32</v>
      </c>
      <c r="B2910" t="s">
        <v>8801</v>
      </c>
      <c r="C2910">
        <f>YEAR(B2910)</f>
        <v>2007</v>
      </c>
      <c r="D2910">
        <v>55.5</v>
      </c>
      <c r="E2910">
        <v>51.9</v>
      </c>
      <c r="F2910">
        <v>54.2</v>
      </c>
      <c r="H2910" s="2">
        <f>IF(F2910-53.24&lt;=0,0,IF(F2910-53.24&lt;=1,1,2))</f>
        <v>1</v>
      </c>
      <c r="I2910">
        <v>55.5</v>
      </c>
      <c r="J2910">
        <v>51.9</v>
      </c>
      <c r="K2910">
        <v>54.2</v>
      </c>
      <c r="L2910">
        <v>44.4</v>
      </c>
      <c r="M2910">
        <v>69.599999999999994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17.2</v>
      </c>
      <c r="W2910">
        <v>341.5</v>
      </c>
      <c r="X2910">
        <v>1024.9000000000001</v>
      </c>
      <c r="Y2910">
        <v>86.7</v>
      </c>
      <c r="Z2910">
        <v>6.8</v>
      </c>
      <c r="AA2910">
        <v>0</v>
      </c>
      <c r="AB2910">
        <v>0</v>
      </c>
      <c r="AC2910">
        <v>0</v>
      </c>
      <c r="AD2910">
        <v>0</v>
      </c>
      <c r="AE2910" t="s">
        <v>8802</v>
      </c>
      <c r="AF2910" t="s">
        <v>8803</v>
      </c>
      <c r="AG2910">
        <v>0.67</v>
      </c>
      <c r="AH2910" t="s">
        <v>36</v>
      </c>
      <c r="AI2910" t="s">
        <v>37</v>
      </c>
      <c r="AJ2910" t="s">
        <v>38</v>
      </c>
    </row>
    <row r="2911" spans="1:36" x14ac:dyDescent="0.25">
      <c r="A2911" t="s">
        <v>32</v>
      </c>
      <c r="B2911" t="s">
        <v>8804</v>
      </c>
      <c r="C2911">
        <f>YEAR(B2911)</f>
        <v>2007</v>
      </c>
      <c r="D2911">
        <v>57.3</v>
      </c>
      <c r="E2911">
        <v>48.3</v>
      </c>
      <c r="F2911">
        <v>53</v>
      </c>
      <c r="H2911" s="2">
        <f>IF(F2911-53.24&lt;=0,0,IF(F2911-53.24&lt;=1,1,2))</f>
        <v>0</v>
      </c>
      <c r="I2911">
        <v>57.3</v>
      </c>
      <c r="J2911">
        <v>44.7</v>
      </c>
      <c r="K2911">
        <v>52.8</v>
      </c>
      <c r="L2911">
        <v>44.9</v>
      </c>
      <c r="M2911">
        <v>74.3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11.4</v>
      </c>
      <c r="W2911">
        <v>309.5</v>
      </c>
      <c r="X2911">
        <v>1020.3</v>
      </c>
      <c r="Y2911">
        <v>73.3</v>
      </c>
      <c r="Z2911">
        <v>6.8</v>
      </c>
      <c r="AA2911">
        <v>0</v>
      </c>
      <c r="AB2911">
        <v>0</v>
      </c>
      <c r="AC2911">
        <v>0</v>
      </c>
      <c r="AD2911">
        <v>0</v>
      </c>
      <c r="AE2911" t="s">
        <v>8805</v>
      </c>
      <c r="AF2911" t="s">
        <v>8806</v>
      </c>
      <c r="AG2911">
        <v>0.71</v>
      </c>
      <c r="AH2911" t="s">
        <v>36</v>
      </c>
      <c r="AI2911" t="s">
        <v>37</v>
      </c>
      <c r="AJ2911" t="s">
        <v>38</v>
      </c>
    </row>
    <row r="2912" spans="1:36" x14ac:dyDescent="0.25">
      <c r="A2912" t="s">
        <v>32</v>
      </c>
      <c r="B2912" t="s">
        <v>8807</v>
      </c>
      <c r="C2912">
        <f>YEAR(B2912)</f>
        <v>2007</v>
      </c>
      <c r="D2912">
        <v>59.1</v>
      </c>
      <c r="E2912">
        <v>44.7</v>
      </c>
      <c r="F2912">
        <v>52.4</v>
      </c>
      <c r="H2912" s="2">
        <f>IF(F2912-53.24&lt;=0,0,IF(F2912-53.24&lt;=1,1,2))</f>
        <v>0</v>
      </c>
      <c r="I2912">
        <v>59.1</v>
      </c>
      <c r="J2912">
        <v>39.799999999999997</v>
      </c>
      <c r="K2912">
        <v>51.1</v>
      </c>
      <c r="L2912">
        <v>46.6</v>
      </c>
      <c r="M2912">
        <v>81</v>
      </c>
      <c r="O2912">
        <v>3.9E-2</v>
      </c>
      <c r="P2912">
        <v>100</v>
      </c>
      <c r="Q2912">
        <v>4.17</v>
      </c>
      <c r="R2912" t="s">
        <v>40</v>
      </c>
      <c r="S2912">
        <v>0</v>
      </c>
      <c r="T2912">
        <v>0</v>
      </c>
      <c r="U2912">
        <v>0</v>
      </c>
      <c r="V2912">
        <v>13.9</v>
      </c>
      <c r="W2912">
        <v>172.8</v>
      </c>
      <c r="X2912">
        <v>1016.1</v>
      </c>
      <c r="Y2912">
        <v>63.8</v>
      </c>
      <c r="Z2912">
        <v>6.4</v>
      </c>
      <c r="AA2912">
        <v>0</v>
      </c>
      <c r="AB2912">
        <v>0</v>
      </c>
      <c r="AC2912">
        <v>0</v>
      </c>
      <c r="AD2912">
        <v>0</v>
      </c>
      <c r="AE2912" t="s">
        <v>8808</v>
      </c>
      <c r="AF2912" t="s">
        <v>8809</v>
      </c>
      <c r="AG2912">
        <v>0.75</v>
      </c>
      <c r="AH2912" t="s">
        <v>56</v>
      </c>
      <c r="AI2912" t="s">
        <v>65</v>
      </c>
      <c r="AJ2912" t="s">
        <v>40</v>
      </c>
    </row>
    <row r="2913" spans="1:36" x14ac:dyDescent="0.25">
      <c r="A2913" t="s">
        <v>32</v>
      </c>
      <c r="B2913" t="s">
        <v>8810</v>
      </c>
      <c r="C2913">
        <f>YEAR(B2913)</f>
        <v>2008</v>
      </c>
      <c r="D2913">
        <v>59.1</v>
      </c>
      <c r="E2913">
        <v>48.3</v>
      </c>
      <c r="F2913">
        <v>53.2</v>
      </c>
      <c r="H2913" s="2">
        <f>IF(F2913-53.24&lt;=0,0,IF(F2913-53.24&lt;=1,1,2))</f>
        <v>0</v>
      </c>
      <c r="I2913">
        <v>59.1</v>
      </c>
      <c r="J2913">
        <v>45.7</v>
      </c>
      <c r="K2913">
        <v>53</v>
      </c>
      <c r="L2913">
        <v>49</v>
      </c>
      <c r="M2913">
        <v>85.9</v>
      </c>
      <c r="N2913">
        <f>AVERAGE(M2913:M3278)</f>
        <v>70.324863387978169</v>
      </c>
      <c r="O2913">
        <v>0.42899999999999999</v>
      </c>
      <c r="P2913">
        <v>100</v>
      </c>
      <c r="Q2913">
        <v>4.17</v>
      </c>
      <c r="R2913" t="s">
        <v>40</v>
      </c>
      <c r="S2913">
        <v>0</v>
      </c>
      <c r="T2913">
        <v>0</v>
      </c>
      <c r="U2913">
        <v>0</v>
      </c>
      <c r="V2913">
        <v>15</v>
      </c>
      <c r="W2913">
        <v>246.6</v>
      </c>
      <c r="X2913">
        <v>1011.1</v>
      </c>
      <c r="Y2913">
        <v>79.599999999999994</v>
      </c>
      <c r="Z2913">
        <v>6.7</v>
      </c>
      <c r="AA2913">
        <v>0</v>
      </c>
      <c r="AB2913">
        <v>0</v>
      </c>
      <c r="AC2913">
        <v>0</v>
      </c>
      <c r="AD2913">
        <v>0</v>
      </c>
      <c r="AE2913" t="s">
        <v>8811</v>
      </c>
      <c r="AF2913" t="s">
        <v>8812</v>
      </c>
      <c r="AG2913">
        <v>0.77</v>
      </c>
      <c r="AH2913" t="s">
        <v>56</v>
      </c>
      <c r="AI2913" t="s">
        <v>137</v>
      </c>
      <c r="AJ2913" t="s">
        <v>40</v>
      </c>
    </row>
    <row r="2914" spans="1:36" x14ac:dyDescent="0.25">
      <c r="A2914" t="s">
        <v>32</v>
      </c>
      <c r="B2914" t="s">
        <v>8813</v>
      </c>
      <c r="C2914">
        <f>YEAR(B2914)</f>
        <v>2008</v>
      </c>
      <c r="D2914">
        <v>57.3</v>
      </c>
      <c r="E2914">
        <v>46.5</v>
      </c>
      <c r="F2914">
        <v>51.8</v>
      </c>
      <c r="H2914" s="2">
        <f>IF(F2914-53.24&lt;=0,0,IF(F2914-53.24&lt;=1,1,2))</f>
        <v>0</v>
      </c>
      <c r="I2914">
        <v>57.3</v>
      </c>
      <c r="J2914">
        <v>42</v>
      </c>
      <c r="K2914">
        <v>50.9</v>
      </c>
      <c r="L2914">
        <v>44.5</v>
      </c>
      <c r="M2914">
        <v>76.8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19.5</v>
      </c>
      <c r="W2914">
        <v>257.2</v>
      </c>
      <c r="X2914">
        <v>1013.7</v>
      </c>
      <c r="Y2914">
        <v>39.6</v>
      </c>
      <c r="Z2914">
        <v>6.8</v>
      </c>
      <c r="AA2914">
        <v>0</v>
      </c>
      <c r="AB2914">
        <v>0</v>
      </c>
      <c r="AC2914">
        <v>0</v>
      </c>
      <c r="AD2914">
        <v>0</v>
      </c>
      <c r="AE2914" t="s">
        <v>8814</v>
      </c>
      <c r="AF2914" t="s">
        <v>8815</v>
      </c>
      <c r="AG2914">
        <v>0.8</v>
      </c>
      <c r="AH2914" t="s">
        <v>36</v>
      </c>
      <c r="AI2914" t="s">
        <v>37</v>
      </c>
      <c r="AJ2914" t="s">
        <v>38</v>
      </c>
    </row>
    <row r="2915" spans="1:36" x14ac:dyDescent="0.25">
      <c r="A2915" t="s">
        <v>32</v>
      </c>
      <c r="B2915" t="s">
        <v>8816</v>
      </c>
      <c r="C2915">
        <f>YEAR(B2915)</f>
        <v>2008</v>
      </c>
      <c r="D2915">
        <v>57.3</v>
      </c>
      <c r="E2915">
        <v>46.5</v>
      </c>
      <c r="F2915">
        <v>52.2</v>
      </c>
      <c r="H2915" s="2">
        <f>IF(F2915-53.24&lt;=0,0,IF(F2915-53.24&lt;=1,1,2))</f>
        <v>0</v>
      </c>
      <c r="I2915">
        <v>57.3</v>
      </c>
      <c r="J2915">
        <v>42</v>
      </c>
      <c r="K2915">
        <v>51.8</v>
      </c>
      <c r="L2915">
        <v>41.8</v>
      </c>
      <c r="M2915">
        <v>68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19.5</v>
      </c>
      <c r="W2915">
        <v>259</v>
      </c>
      <c r="X2915">
        <v>1018</v>
      </c>
      <c r="Y2915">
        <v>50.9</v>
      </c>
      <c r="Z2915">
        <v>6.8</v>
      </c>
      <c r="AA2915">
        <v>0</v>
      </c>
      <c r="AB2915">
        <v>0</v>
      </c>
      <c r="AC2915">
        <v>0</v>
      </c>
      <c r="AD2915">
        <v>0</v>
      </c>
      <c r="AE2915" t="s">
        <v>8817</v>
      </c>
      <c r="AF2915" t="s">
        <v>8818</v>
      </c>
      <c r="AG2915">
        <v>0.84</v>
      </c>
      <c r="AH2915" t="s">
        <v>36</v>
      </c>
      <c r="AI2915" t="s">
        <v>37</v>
      </c>
      <c r="AJ2915" t="s">
        <v>38</v>
      </c>
    </row>
    <row r="2916" spans="1:36" x14ac:dyDescent="0.25">
      <c r="A2916" t="s">
        <v>32</v>
      </c>
      <c r="B2916" t="s">
        <v>8819</v>
      </c>
      <c r="C2916">
        <f>YEAR(B2916)</f>
        <v>2008</v>
      </c>
      <c r="D2916">
        <v>51.9</v>
      </c>
      <c r="E2916">
        <v>48.3</v>
      </c>
      <c r="F2916">
        <v>50.5</v>
      </c>
      <c r="H2916" s="2">
        <f>IF(F2916-53.24&lt;=0,0,IF(F2916-53.24&lt;=1,1,2))</f>
        <v>0</v>
      </c>
      <c r="I2916">
        <v>51.9</v>
      </c>
      <c r="J2916">
        <v>45.7</v>
      </c>
      <c r="K2916">
        <v>50.3</v>
      </c>
      <c r="L2916">
        <v>42.3</v>
      </c>
      <c r="M2916">
        <v>73.5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11.4</v>
      </c>
      <c r="W2916">
        <v>11.8</v>
      </c>
      <c r="X2916">
        <v>1025.3</v>
      </c>
      <c r="Y2916">
        <v>83.5</v>
      </c>
      <c r="Z2916">
        <v>6.8</v>
      </c>
      <c r="AA2916">
        <v>0</v>
      </c>
      <c r="AB2916">
        <v>0</v>
      </c>
      <c r="AC2916">
        <v>0</v>
      </c>
      <c r="AD2916">
        <v>0</v>
      </c>
      <c r="AE2916" t="s">
        <v>8820</v>
      </c>
      <c r="AF2916" t="s">
        <v>8821</v>
      </c>
      <c r="AG2916">
        <v>0.87</v>
      </c>
      <c r="AH2916" t="s">
        <v>36</v>
      </c>
      <c r="AI2916" t="s">
        <v>37</v>
      </c>
      <c r="AJ2916" t="s">
        <v>38</v>
      </c>
    </row>
    <row r="2917" spans="1:36" x14ac:dyDescent="0.25">
      <c r="A2917" t="s">
        <v>32</v>
      </c>
      <c r="B2917" t="s">
        <v>8822</v>
      </c>
      <c r="C2917">
        <f>YEAR(B2917)</f>
        <v>2008</v>
      </c>
      <c r="D2917">
        <v>51.9</v>
      </c>
      <c r="E2917">
        <v>50.1</v>
      </c>
      <c r="F2917">
        <v>50.3</v>
      </c>
      <c r="H2917" s="2">
        <f>IF(F2917-53.24&lt;=0,0,IF(F2917-53.24&lt;=1,1,2))</f>
        <v>0</v>
      </c>
      <c r="I2917">
        <v>51.9</v>
      </c>
      <c r="J2917">
        <v>50.1</v>
      </c>
      <c r="K2917">
        <v>50.3</v>
      </c>
      <c r="L2917">
        <v>42</v>
      </c>
      <c r="M2917">
        <v>73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17.2</v>
      </c>
      <c r="W2917">
        <v>346.3</v>
      </c>
      <c r="X2917">
        <v>1030.5999999999999</v>
      </c>
      <c r="Y2917">
        <v>91.3</v>
      </c>
      <c r="Z2917">
        <v>6.8</v>
      </c>
      <c r="AA2917">
        <v>0</v>
      </c>
      <c r="AB2917">
        <v>0</v>
      </c>
      <c r="AC2917">
        <v>0</v>
      </c>
      <c r="AD2917">
        <v>0</v>
      </c>
      <c r="AE2917" t="s">
        <v>8823</v>
      </c>
      <c r="AF2917" t="s">
        <v>8824</v>
      </c>
      <c r="AG2917">
        <v>0.9</v>
      </c>
      <c r="AH2917" t="s">
        <v>88</v>
      </c>
      <c r="AI2917" t="s">
        <v>89</v>
      </c>
      <c r="AJ2917" t="s">
        <v>90</v>
      </c>
    </row>
    <row r="2918" spans="1:36" x14ac:dyDescent="0.25">
      <c r="A2918" t="s">
        <v>32</v>
      </c>
      <c r="B2918" t="s">
        <v>8825</v>
      </c>
      <c r="C2918">
        <f>YEAR(B2918)</f>
        <v>2008</v>
      </c>
      <c r="D2918">
        <v>55.5</v>
      </c>
      <c r="E2918">
        <v>42.9</v>
      </c>
      <c r="F2918">
        <v>48.8</v>
      </c>
      <c r="H2918" s="2">
        <f>IF(F2918-53.24&lt;=0,0,IF(F2918-53.24&lt;=1,1,2))</f>
        <v>0</v>
      </c>
      <c r="I2918">
        <v>55.5</v>
      </c>
      <c r="J2918">
        <v>37.6</v>
      </c>
      <c r="K2918">
        <v>46.4</v>
      </c>
      <c r="L2918">
        <v>43.1</v>
      </c>
      <c r="M2918">
        <v>81.099999999999994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9.1999999999999993</v>
      </c>
      <c r="W2918">
        <v>219.4</v>
      </c>
      <c r="X2918">
        <v>1028.5</v>
      </c>
      <c r="Y2918">
        <v>58.3</v>
      </c>
      <c r="Z2918">
        <v>6.8</v>
      </c>
      <c r="AA2918">
        <v>0</v>
      </c>
      <c r="AB2918">
        <v>0</v>
      </c>
      <c r="AC2918">
        <v>0</v>
      </c>
      <c r="AD2918">
        <v>0</v>
      </c>
      <c r="AE2918" t="s">
        <v>8826</v>
      </c>
      <c r="AF2918" t="s">
        <v>8827</v>
      </c>
      <c r="AG2918">
        <v>0.93</v>
      </c>
      <c r="AH2918" t="s">
        <v>36</v>
      </c>
      <c r="AI2918" t="s">
        <v>37</v>
      </c>
      <c r="AJ2918" t="s">
        <v>38</v>
      </c>
    </row>
    <row r="2919" spans="1:36" x14ac:dyDescent="0.25">
      <c r="A2919" t="s">
        <v>32</v>
      </c>
      <c r="B2919" t="s">
        <v>8828</v>
      </c>
      <c r="C2919">
        <f>YEAR(B2919)</f>
        <v>2008</v>
      </c>
      <c r="D2919">
        <v>64.5</v>
      </c>
      <c r="E2919">
        <v>44.7</v>
      </c>
      <c r="F2919">
        <v>53</v>
      </c>
      <c r="H2919" s="2">
        <f>IF(F2919-53.24&lt;=0,0,IF(F2919-53.24&lt;=1,1,2))</f>
        <v>0</v>
      </c>
      <c r="I2919">
        <v>64.5</v>
      </c>
      <c r="J2919">
        <v>40.799999999999997</v>
      </c>
      <c r="K2919">
        <v>51.9</v>
      </c>
      <c r="L2919">
        <v>46.8</v>
      </c>
      <c r="M2919">
        <v>80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15</v>
      </c>
      <c r="W2919">
        <v>241</v>
      </c>
      <c r="X2919">
        <v>1022.4</v>
      </c>
      <c r="Y2919">
        <v>30.9</v>
      </c>
      <c r="Z2919">
        <v>6.8</v>
      </c>
      <c r="AA2919">
        <v>0</v>
      </c>
      <c r="AB2919">
        <v>0</v>
      </c>
      <c r="AC2919">
        <v>0</v>
      </c>
      <c r="AD2919">
        <v>0</v>
      </c>
      <c r="AE2919" t="s">
        <v>8829</v>
      </c>
      <c r="AF2919" t="s">
        <v>8830</v>
      </c>
      <c r="AG2919">
        <v>0.97</v>
      </c>
      <c r="AH2919" t="s">
        <v>36</v>
      </c>
      <c r="AI2919" t="s">
        <v>37</v>
      </c>
      <c r="AJ2919" t="s">
        <v>38</v>
      </c>
    </row>
    <row r="2920" spans="1:36" x14ac:dyDescent="0.25">
      <c r="A2920" t="s">
        <v>32</v>
      </c>
      <c r="B2920" t="s">
        <v>8831</v>
      </c>
      <c r="C2920">
        <f>YEAR(B2920)</f>
        <v>2008</v>
      </c>
      <c r="D2920">
        <v>60.9</v>
      </c>
      <c r="E2920">
        <v>50.1</v>
      </c>
      <c r="F2920">
        <v>56.1</v>
      </c>
      <c r="H2920" s="2">
        <f>IF(F2920-53.24&lt;=0,0,IF(F2920-53.24&lt;=1,1,2))</f>
        <v>2</v>
      </c>
      <c r="I2920">
        <v>60.9</v>
      </c>
      <c r="J2920">
        <v>50.1</v>
      </c>
      <c r="K2920">
        <v>56.1</v>
      </c>
      <c r="L2920">
        <v>50.9</v>
      </c>
      <c r="M2920">
        <v>82.9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13.9</v>
      </c>
      <c r="W2920">
        <v>352.4</v>
      </c>
      <c r="X2920">
        <v>1020.7</v>
      </c>
      <c r="Y2920">
        <v>67.5</v>
      </c>
      <c r="Z2920">
        <v>6.8</v>
      </c>
      <c r="AA2920">
        <v>0</v>
      </c>
      <c r="AB2920">
        <v>0</v>
      </c>
      <c r="AC2920">
        <v>0</v>
      </c>
      <c r="AD2920">
        <v>0</v>
      </c>
      <c r="AE2920" t="s">
        <v>8832</v>
      </c>
      <c r="AF2920" t="s">
        <v>8833</v>
      </c>
      <c r="AG2920">
        <v>0</v>
      </c>
      <c r="AH2920" t="s">
        <v>36</v>
      </c>
      <c r="AI2920" t="s">
        <v>37</v>
      </c>
      <c r="AJ2920" t="s">
        <v>38</v>
      </c>
    </row>
    <row r="2921" spans="1:36" x14ac:dyDescent="0.25">
      <c r="A2921" t="s">
        <v>32</v>
      </c>
      <c r="B2921" t="s">
        <v>8834</v>
      </c>
      <c r="C2921">
        <f>YEAR(B2921)</f>
        <v>2008</v>
      </c>
      <c r="D2921">
        <v>59.1</v>
      </c>
      <c r="E2921">
        <v>53.7</v>
      </c>
      <c r="F2921">
        <v>56.3</v>
      </c>
      <c r="H2921" s="2">
        <f>IF(F2921-53.24&lt;=0,0,IF(F2921-53.24&lt;=1,1,2))</f>
        <v>2</v>
      </c>
      <c r="I2921">
        <v>59.1</v>
      </c>
      <c r="J2921">
        <v>53.7</v>
      </c>
      <c r="K2921">
        <v>56.3</v>
      </c>
      <c r="L2921">
        <v>47.2</v>
      </c>
      <c r="M2921">
        <v>71.5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15</v>
      </c>
      <c r="W2921">
        <v>2.9</v>
      </c>
      <c r="X2921">
        <v>1021.6</v>
      </c>
      <c r="Y2921">
        <v>84.5</v>
      </c>
      <c r="Z2921">
        <v>6.8</v>
      </c>
      <c r="AA2921">
        <v>0</v>
      </c>
      <c r="AB2921">
        <v>0</v>
      </c>
      <c r="AC2921">
        <v>0</v>
      </c>
      <c r="AD2921">
        <v>0</v>
      </c>
      <c r="AE2921" t="s">
        <v>8835</v>
      </c>
      <c r="AF2921" t="s">
        <v>8836</v>
      </c>
      <c r="AG2921">
        <v>0.03</v>
      </c>
      <c r="AH2921" t="s">
        <v>36</v>
      </c>
      <c r="AI2921" t="s">
        <v>37</v>
      </c>
      <c r="AJ2921" t="s">
        <v>38</v>
      </c>
    </row>
    <row r="2922" spans="1:36" x14ac:dyDescent="0.25">
      <c r="A2922" t="s">
        <v>32</v>
      </c>
      <c r="B2922" t="s">
        <v>8837</v>
      </c>
      <c r="C2922">
        <f>YEAR(B2922)</f>
        <v>2008</v>
      </c>
      <c r="D2922">
        <v>57.3</v>
      </c>
      <c r="E2922">
        <v>51.9</v>
      </c>
      <c r="F2922">
        <v>54</v>
      </c>
      <c r="H2922" s="2">
        <f>IF(F2922-53.24&lt;=0,0,IF(F2922-53.24&lt;=1,1,2))</f>
        <v>1</v>
      </c>
      <c r="I2922">
        <v>57.3</v>
      </c>
      <c r="J2922">
        <v>51.9</v>
      </c>
      <c r="K2922">
        <v>54</v>
      </c>
      <c r="L2922">
        <v>43.2</v>
      </c>
      <c r="M2922">
        <v>66.900000000000006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20.8</v>
      </c>
      <c r="W2922">
        <v>342.9</v>
      </c>
      <c r="X2922">
        <v>1023.8</v>
      </c>
      <c r="Y2922">
        <v>52.6</v>
      </c>
      <c r="Z2922">
        <v>6.8</v>
      </c>
      <c r="AA2922">
        <v>0</v>
      </c>
      <c r="AB2922">
        <v>0</v>
      </c>
      <c r="AC2922">
        <v>0</v>
      </c>
      <c r="AD2922">
        <v>0</v>
      </c>
      <c r="AE2922" t="s">
        <v>8838</v>
      </c>
      <c r="AF2922" t="s">
        <v>8839</v>
      </c>
      <c r="AG2922">
        <v>7.0000000000000007E-2</v>
      </c>
      <c r="AH2922" t="s">
        <v>36</v>
      </c>
      <c r="AI2922" t="s">
        <v>37</v>
      </c>
      <c r="AJ2922" t="s">
        <v>38</v>
      </c>
    </row>
    <row r="2923" spans="1:36" x14ac:dyDescent="0.25">
      <c r="A2923" t="s">
        <v>32</v>
      </c>
      <c r="B2923" t="s">
        <v>8840</v>
      </c>
      <c r="C2923">
        <f>YEAR(B2923)</f>
        <v>2008</v>
      </c>
      <c r="D2923">
        <v>55.5</v>
      </c>
      <c r="E2923">
        <v>51.9</v>
      </c>
      <c r="F2923">
        <v>53.2</v>
      </c>
      <c r="H2923" s="2">
        <f>IF(F2923-53.24&lt;=0,0,IF(F2923-53.24&lt;=1,1,2))</f>
        <v>0</v>
      </c>
      <c r="I2923">
        <v>55.5</v>
      </c>
      <c r="J2923">
        <v>51.9</v>
      </c>
      <c r="K2923">
        <v>53.2</v>
      </c>
      <c r="L2923">
        <v>42.3</v>
      </c>
      <c r="M2923">
        <v>66.7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15</v>
      </c>
      <c r="W2923">
        <v>325.5</v>
      </c>
      <c r="X2923">
        <v>1025</v>
      </c>
      <c r="Y2923">
        <v>86.5</v>
      </c>
      <c r="Z2923">
        <v>6.8</v>
      </c>
      <c r="AA2923">
        <v>0</v>
      </c>
      <c r="AB2923">
        <v>0</v>
      </c>
      <c r="AC2923">
        <v>0</v>
      </c>
      <c r="AD2923">
        <v>0</v>
      </c>
      <c r="AE2923" t="s">
        <v>8841</v>
      </c>
      <c r="AF2923" t="s">
        <v>8842</v>
      </c>
      <c r="AG2923">
        <v>0.1</v>
      </c>
      <c r="AH2923" t="s">
        <v>36</v>
      </c>
      <c r="AI2923" t="s">
        <v>37</v>
      </c>
      <c r="AJ2923" t="s">
        <v>38</v>
      </c>
    </row>
    <row r="2924" spans="1:36" x14ac:dyDescent="0.25">
      <c r="A2924" t="s">
        <v>32</v>
      </c>
      <c r="B2924" t="s">
        <v>8843</v>
      </c>
      <c r="C2924">
        <f>YEAR(B2924)</f>
        <v>2008</v>
      </c>
      <c r="D2924">
        <v>57.3</v>
      </c>
      <c r="E2924">
        <v>44.7</v>
      </c>
      <c r="F2924">
        <v>50.6</v>
      </c>
      <c r="H2924" s="2">
        <f>IF(F2924-53.24&lt;=0,0,IF(F2924-53.24&lt;=1,1,2))</f>
        <v>0</v>
      </c>
      <c r="I2924">
        <v>57.3</v>
      </c>
      <c r="J2924">
        <v>40.299999999999997</v>
      </c>
      <c r="K2924">
        <v>49.2</v>
      </c>
      <c r="L2924">
        <v>44.5</v>
      </c>
      <c r="M2924">
        <v>79.900000000000006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13.9</v>
      </c>
      <c r="W2924">
        <v>243.1</v>
      </c>
      <c r="X2924">
        <v>1024.3</v>
      </c>
      <c r="Y2924">
        <v>69.2</v>
      </c>
      <c r="Z2924">
        <v>6.8</v>
      </c>
      <c r="AA2924">
        <v>0</v>
      </c>
      <c r="AB2924">
        <v>0</v>
      </c>
      <c r="AC2924">
        <v>0</v>
      </c>
      <c r="AD2924">
        <v>0</v>
      </c>
      <c r="AE2924" t="s">
        <v>8844</v>
      </c>
      <c r="AF2924" t="s">
        <v>8845</v>
      </c>
      <c r="AG2924">
        <v>0.14000000000000001</v>
      </c>
      <c r="AH2924" t="s">
        <v>36</v>
      </c>
      <c r="AI2924" t="s">
        <v>37</v>
      </c>
      <c r="AJ2924" t="s">
        <v>38</v>
      </c>
    </row>
    <row r="2925" spans="1:36" x14ac:dyDescent="0.25">
      <c r="A2925" t="s">
        <v>32</v>
      </c>
      <c r="B2925" t="s">
        <v>8846</v>
      </c>
      <c r="C2925">
        <f>YEAR(B2925)</f>
        <v>2008</v>
      </c>
      <c r="D2925">
        <v>57.3</v>
      </c>
      <c r="E2925">
        <v>42.9</v>
      </c>
      <c r="F2925">
        <v>49.1</v>
      </c>
      <c r="H2925" s="2">
        <f>IF(F2925-53.24&lt;=0,0,IF(F2925-53.24&lt;=1,1,2))</f>
        <v>0</v>
      </c>
      <c r="I2925">
        <v>57.3</v>
      </c>
      <c r="J2925">
        <v>37.6</v>
      </c>
      <c r="K2925">
        <v>46.7</v>
      </c>
      <c r="L2925">
        <v>43.2</v>
      </c>
      <c r="M2925">
        <v>80.599999999999994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9.1999999999999993</v>
      </c>
      <c r="W2925">
        <v>159.19999999999999</v>
      </c>
      <c r="X2925">
        <v>1025.5999999999999</v>
      </c>
      <c r="Y2925">
        <v>30</v>
      </c>
      <c r="Z2925">
        <v>6.8</v>
      </c>
      <c r="AA2925">
        <v>0</v>
      </c>
      <c r="AB2925">
        <v>0</v>
      </c>
      <c r="AC2925">
        <v>0</v>
      </c>
      <c r="AD2925">
        <v>0</v>
      </c>
      <c r="AE2925" t="s">
        <v>8847</v>
      </c>
      <c r="AF2925" t="s">
        <v>8848</v>
      </c>
      <c r="AG2925">
        <v>0.18</v>
      </c>
      <c r="AH2925" t="s">
        <v>36</v>
      </c>
      <c r="AI2925" t="s">
        <v>37</v>
      </c>
      <c r="AJ2925" t="s">
        <v>38</v>
      </c>
    </row>
    <row r="2926" spans="1:36" x14ac:dyDescent="0.25">
      <c r="A2926" t="s">
        <v>32</v>
      </c>
      <c r="B2926" t="s">
        <v>8849</v>
      </c>
      <c r="C2926">
        <f>YEAR(B2926)</f>
        <v>2008</v>
      </c>
      <c r="D2926">
        <v>62.7</v>
      </c>
      <c r="E2926">
        <v>46.5</v>
      </c>
      <c r="F2926">
        <v>55.2</v>
      </c>
      <c r="H2926" s="2">
        <f>IF(F2926-53.24&lt;=0,0,IF(F2926-53.24&lt;=1,1,2))</f>
        <v>2</v>
      </c>
      <c r="I2926">
        <v>62.7</v>
      </c>
      <c r="J2926">
        <v>45.4</v>
      </c>
      <c r="K2926">
        <v>55.1</v>
      </c>
      <c r="L2926">
        <v>47.5</v>
      </c>
      <c r="M2926">
        <v>76.099999999999994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16.100000000000001</v>
      </c>
      <c r="W2926">
        <v>175.2</v>
      </c>
      <c r="X2926">
        <v>1025</v>
      </c>
      <c r="Y2926">
        <v>45.2</v>
      </c>
      <c r="Z2926">
        <v>6.8</v>
      </c>
      <c r="AA2926">
        <v>0</v>
      </c>
      <c r="AB2926">
        <v>0</v>
      </c>
      <c r="AC2926">
        <v>0</v>
      </c>
      <c r="AD2926">
        <v>0</v>
      </c>
      <c r="AE2926" t="s">
        <v>8850</v>
      </c>
      <c r="AF2926" t="s">
        <v>8851</v>
      </c>
      <c r="AG2926">
        <v>0.21</v>
      </c>
      <c r="AH2926" t="s">
        <v>36</v>
      </c>
      <c r="AI2926" t="s">
        <v>37</v>
      </c>
      <c r="AJ2926" t="s">
        <v>38</v>
      </c>
    </row>
    <row r="2927" spans="1:36" x14ac:dyDescent="0.25">
      <c r="A2927" t="s">
        <v>32</v>
      </c>
      <c r="B2927" t="s">
        <v>8852</v>
      </c>
      <c r="C2927">
        <f>YEAR(B2927)</f>
        <v>2008</v>
      </c>
      <c r="D2927">
        <v>64.5</v>
      </c>
      <c r="E2927">
        <v>53.7</v>
      </c>
      <c r="F2927">
        <v>56.9</v>
      </c>
      <c r="H2927" s="2">
        <f>IF(F2927-53.24&lt;=0,0,IF(F2927-53.24&lt;=1,1,2))</f>
        <v>2</v>
      </c>
      <c r="I2927">
        <v>64.5</v>
      </c>
      <c r="J2927">
        <v>53.7</v>
      </c>
      <c r="K2927">
        <v>56.9</v>
      </c>
      <c r="L2927">
        <v>51.2</v>
      </c>
      <c r="M2927">
        <v>81.5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16.100000000000001</v>
      </c>
      <c r="W2927">
        <v>174.2</v>
      </c>
      <c r="X2927">
        <v>1023.9</v>
      </c>
      <c r="Y2927">
        <v>82.7</v>
      </c>
      <c r="Z2927">
        <v>6.8</v>
      </c>
      <c r="AA2927">
        <v>0</v>
      </c>
      <c r="AB2927">
        <v>0</v>
      </c>
      <c r="AC2927">
        <v>0</v>
      </c>
      <c r="AD2927">
        <v>0</v>
      </c>
      <c r="AE2927" t="s">
        <v>8853</v>
      </c>
      <c r="AF2927" t="s">
        <v>8854</v>
      </c>
      <c r="AG2927">
        <v>0.25</v>
      </c>
      <c r="AH2927" t="s">
        <v>36</v>
      </c>
      <c r="AI2927" t="s">
        <v>37</v>
      </c>
      <c r="AJ2927" t="s">
        <v>38</v>
      </c>
    </row>
    <row r="2928" spans="1:36" x14ac:dyDescent="0.25">
      <c r="A2928" t="s">
        <v>32</v>
      </c>
      <c r="B2928" t="s">
        <v>8855</v>
      </c>
      <c r="C2928">
        <f>YEAR(B2928)</f>
        <v>2008</v>
      </c>
      <c r="D2928">
        <v>60.9</v>
      </c>
      <c r="E2928">
        <v>48.3</v>
      </c>
      <c r="F2928">
        <v>54.8</v>
      </c>
      <c r="H2928" s="2">
        <f>IF(F2928-53.24&lt;=0,0,IF(F2928-53.24&lt;=1,1,2))</f>
        <v>2</v>
      </c>
      <c r="I2928">
        <v>60.9</v>
      </c>
      <c r="J2928">
        <v>44.7</v>
      </c>
      <c r="K2928">
        <v>54.6</v>
      </c>
      <c r="L2928">
        <v>50.6</v>
      </c>
      <c r="M2928">
        <v>86</v>
      </c>
      <c r="O2928">
        <v>1.2E-2</v>
      </c>
      <c r="P2928">
        <v>100</v>
      </c>
      <c r="Q2928">
        <v>4.17</v>
      </c>
      <c r="R2928" t="s">
        <v>40</v>
      </c>
      <c r="S2928">
        <v>0</v>
      </c>
      <c r="T2928">
        <v>0</v>
      </c>
      <c r="U2928">
        <v>0</v>
      </c>
      <c r="V2928">
        <v>10.3</v>
      </c>
      <c r="W2928">
        <v>161.1</v>
      </c>
      <c r="X2928">
        <v>1022.9</v>
      </c>
      <c r="Y2928">
        <v>76.7</v>
      </c>
      <c r="Z2928">
        <v>6.8</v>
      </c>
      <c r="AA2928">
        <v>0</v>
      </c>
      <c r="AB2928">
        <v>0</v>
      </c>
      <c r="AC2928">
        <v>0</v>
      </c>
      <c r="AD2928">
        <v>0</v>
      </c>
      <c r="AE2928" t="s">
        <v>8856</v>
      </c>
      <c r="AF2928" t="s">
        <v>8857</v>
      </c>
      <c r="AG2928">
        <v>0.28000000000000003</v>
      </c>
      <c r="AH2928" t="s">
        <v>56</v>
      </c>
      <c r="AI2928" t="s">
        <v>78</v>
      </c>
      <c r="AJ2928" t="s">
        <v>40</v>
      </c>
    </row>
    <row r="2929" spans="1:36" x14ac:dyDescent="0.25">
      <c r="A2929" t="s">
        <v>32</v>
      </c>
      <c r="B2929" t="s">
        <v>8858</v>
      </c>
      <c r="C2929">
        <f>YEAR(B2929)</f>
        <v>2008</v>
      </c>
      <c r="D2929">
        <v>60.9</v>
      </c>
      <c r="E2929">
        <v>51.9</v>
      </c>
      <c r="F2929">
        <v>55.1</v>
      </c>
      <c r="H2929" s="2">
        <f>IF(F2929-53.24&lt;=0,0,IF(F2929-53.24&lt;=1,1,2))</f>
        <v>2</v>
      </c>
      <c r="I2929">
        <v>60.9</v>
      </c>
      <c r="J2929">
        <v>51.9</v>
      </c>
      <c r="K2929">
        <v>55.1</v>
      </c>
      <c r="L2929">
        <v>49.7</v>
      </c>
      <c r="M2929">
        <v>82.1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11.4</v>
      </c>
      <c r="W2929">
        <v>154.9</v>
      </c>
      <c r="X2929">
        <v>1022.4</v>
      </c>
      <c r="Y2929">
        <v>40.5</v>
      </c>
      <c r="Z2929">
        <v>6.8</v>
      </c>
      <c r="AA2929">
        <v>0</v>
      </c>
      <c r="AB2929">
        <v>0</v>
      </c>
      <c r="AC2929">
        <v>0</v>
      </c>
      <c r="AD2929">
        <v>0</v>
      </c>
      <c r="AE2929" t="s">
        <v>8859</v>
      </c>
      <c r="AF2929" t="s">
        <v>8860</v>
      </c>
      <c r="AG2929">
        <v>0.32</v>
      </c>
      <c r="AH2929" t="s">
        <v>36</v>
      </c>
      <c r="AI2929" t="s">
        <v>37</v>
      </c>
      <c r="AJ2929" t="s">
        <v>38</v>
      </c>
    </row>
    <row r="2930" spans="1:36" x14ac:dyDescent="0.25">
      <c r="A2930" t="s">
        <v>32</v>
      </c>
      <c r="B2930" t="s">
        <v>8861</v>
      </c>
      <c r="C2930">
        <f>YEAR(B2930)</f>
        <v>2008</v>
      </c>
      <c r="D2930">
        <v>60.9</v>
      </c>
      <c r="E2930">
        <v>48.3</v>
      </c>
      <c r="F2930">
        <v>53.8</v>
      </c>
      <c r="H2930" s="2">
        <f>IF(F2930-53.24&lt;=0,0,IF(F2930-53.24&lt;=1,1,2))</f>
        <v>1</v>
      </c>
      <c r="I2930">
        <v>60.9</v>
      </c>
      <c r="J2930">
        <v>44.7</v>
      </c>
      <c r="K2930">
        <v>53.1</v>
      </c>
      <c r="L2930">
        <v>49.2</v>
      </c>
      <c r="M2930">
        <v>84.7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15</v>
      </c>
      <c r="W2930">
        <v>149.9</v>
      </c>
      <c r="X2930">
        <v>1019.7</v>
      </c>
      <c r="Y2930">
        <v>72.3</v>
      </c>
      <c r="Z2930">
        <v>6.8</v>
      </c>
      <c r="AA2930">
        <v>0</v>
      </c>
      <c r="AB2930">
        <v>0</v>
      </c>
      <c r="AC2930">
        <v>0</v>
      </c>
      <c r="AD2930">
        <v>0</v>
      </c>
      <c r="AE2930" t="s">
        <v>8862</v>
      </c>
      <c r="AF2930" t="s">
        <v>8863</v>
      </c>
      <c r="AG2930">
        <v>0.35</v>
      </c>
      <c r="AH2930" t="s">
        <v>36</v>
      </c>
      <c r="AI2930" t="s">
        <v>37</v>
      </c>
      <c r="AJ2930" t="s">
        <v>38</v>
      </c>
    </row>
    <row r="2931" spans="1:36" x14ac:dyDescent="0.25">
      <c r="A2931" t="s">
        <v>32</v>
      </c>
      <c r="B2931" t="s">
        <v>8864</v>
      </c>
      <c r="C2931">
        <f>YEAR(B2931)</f>
        <v>2008</v>
      </c>
      <c r="D2931">
        <v>60.9</v>
      </c>
      <c r="E2931">
        <v>51.9</v>
      </c>
      <c r="F2931">
        <v>56.4</v>
      </c>
      <c r="H2931" s="2">
        <f>IF(F2931-53.24&lt;=0,0,IF(F2931-53.24&lt;=1,1,2))</f>
        <v>2</v>
      </c>
      <c r="I2931">
        <v>60.9</v>
      </c>
      <c r="J2931">
        <v>51.9</v>
      </c>
      <c r="K2931">
        <v>56.4</v>
      </c>
      <c r="L2931">
        <v>51.6</v>
      </c>
      <c r="M2931">
        <v>83.9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16.100000000000001</v>
      </c>
      <c r="W2931">
        <v>343.7</v>
      </c>
      <c r="X2931">
        <v>1020.6</v>
      </c>
      <c r="Y2931">
        <v>65.7</v>
      </c>
      <c r="Z2931">
        <v>6.8</v>
      </c>
      <c r="AA2931">
        <v>0</v>
      </c>
      <c r="AB2931">
        <v>0</v>
      </c>
      <c r="AC2931">
        <v>0</v>
      </c>
      <c r="AD2931">
        <v>0</v>
      </c>
      <c r="AE2931" t="s">
        <v>8865</v>
      </c>
      <c r="AF2931" t="s">
        <v>8866</v>
      </c>
      <c r="AG2931">
        <v>0.39</v>
      </c>
      <c r="AH2931" t="s">
        <v>36</v>
      </c>
      <c r="AI2931" t="s">
        <v>37</v>
      </c>
      <c r="AJ2931" t="s">
        <v>38</v>
      </c>
    </row>
    <row r="2932" spans="1:36" x14ac:dyDescent="0.25">
      <c r="A2932" t="s">
        <v>32</v>
      </c>
      <c r="B2932" t="s">
        <v>8867</v>
      </c>
      <c r="C2932">
        <f>YEAR(B2932)</f>
        <v>2008</v>
      </c>
      <c r="D2932">
        <v>59.1</v>
      </c>
      <c r="E2932">
        <v>55.5</v>
      </c>
      <c r="F2932">
        <v>57.7</v>
      </c>
      <c r="H2932" s="2">
        <f>IF(F2932-53.24&lt;=0,0,IF(F2932-53.24&lt;=1,1,2))</f>
        <v>2</v>
      </c>
      <c r="I2932">
        <v>59.1</v>
      </c>
      <c r="J2932">
        <v>55.5</v>
      </c>
      <c r="K2932">
        <v>57.7</v>
      </c>
      <c r="L2932">
        <v>50.1</v>
      </c>
      <c r="M2932">
        <v>75.900000000000006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17.2</v>
      </c>
      <c r="W2932">
        <v>333.1</v>
      </c>
      <c r="X2932">
        <v>1023.1</v>
      </c>
      <c r="Y2932">
        <v>50</v>
      </c>
      <c r="Z2932">
        <v>6.8</v>
      </c>
      <c r="AA2932">
        <v>0</v>
      </c>
      <c r="AB2932">
        <v>0</v>
      </c>
      <c r="AC2932">
        <v>0</v>
      </c>
      <c r="AD2932">
        <v>0</v>
      </c>
      <c r="AE2932" t="s">
        <v>8868</v>
      </c>
      <c r="AF2932" t="s">
        <v>8869</v>
      </c>
      <c r="AG2932">
        <v>0.42</v>
      </c>
      <c r="AH2932" t="s">
        <v>36</v>
      </c>
      <c r="AI2932" t="s">
        <v>37</v>
      </c>
      <c r="AJ2932" t="s">
        <v>38</v>
      </c>
    </row>
    <row r="2933" spans="1:36" x14ac:dyDescent="0.25">
      <c r="A2933" t="s">
        <v>32</v>
      </c>
      <c r="B2933" t="s">
        <v>8870</v>
      </c>
      <c r="C2933">
        <f>YEAR(B2933)</f>
        <v>2008</v>
      </c>
      <c r="D2933">
        <v>59.1</v>
      </c>
      <c r="E2933">
        <v>46.5</v>
      </c>
      <c r="F2933">
        <v>55.6</v>
      </c>
      <c r="H2933" s="2">
        <f>IF(F2933-53.24&lt;=0,0,IF(F2933-53.24&lt;=1,1,2))</f>
        <v>2</v>
      </c>
      <c r="I2933">
        <v>59.1</v>
      </c>
      <c r="J2933">
        <v>43.6</v>
      </c>
      <c r="K2933">
        <v>55.3</v>
      </c>
      <c r="L2933">
        <v>48</v>
      </c>
      <c r="M2933">
        <v>75.900000000000006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12.8</v>
      </c>
      <c r="W2933">
        <v>318.3</v>
      </c>
      <c r="X2933">
        <v>1022.1</v>
      </c>
      <c r="Y2933">
        <v>43.9</v>
      </c>
      <c r="Z2933">
        <v>6.8</v>
      </c>
      <c r="AA2933">
        <v>0</v>
      </c>
      <c r="AB2933">
        <v>0</v>
      </c>
      <c r="AC2933">
        <v>0</v>
      </c>
      <c r="AD2933">
        <v>0</v>
      </c>
      <c r="AE2933" t="s">
        <v>8871</v>
      </c>
      <c r="AF2933" t="s">
        <v>8872</v>
      </c>
      <c r="AG2933">
        <v>0.46</v>
      </c>
      <c r="AH2933" t="s">
        <v>36</v>
      </c>
      <c r="AI2933" t="s">
        <v>37</v>
      </c>
      <c r="AJ2933" t="s">
        <v>38</v>
      </c>
    </row>
    <row r="2934" spans="1:36" x14ac:dyDescent="0.25">
      <c r="A2934" t="s">
        <v>32</v>
      </c>
      <c r="B2934" t="s">
        <v>8873</v>
      </c>
      <c r="C2934">
        <f>YEAR(B2934)</f>
        <v>2008</v>
      </c>
      <c r="D2934">
        <v>59.1</v>
      </c>
      <c r="E2934">
        <v>46.5</v>
      </c>
      <c r="F2934">
        <v>51.4</v>
      </c>
      <c r="H2934" s="2">
        <f>IF(F2934-53.24&lt;=0,0,IF(F2934-53.24&lt;=1,1,2))</f>
        <v>0</v>
      </c>
      <c r="I2934">
        <v>59.1</v>
      </c>
      <c r="J2934">
        <v>42.5</v>
      </c>
      <c r="K2934">
        <v>50.1</v>
      </c>
      <c r="L2934">
        <v>45.8</v>
      </c>
      <c r="M2934">
        <v>81.5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9.1999999999999993</v>
      </c>
      <c r="W2934">
        <v>171.8</v>
      </c>
      <c r="X2934">
        <v>1015.1</v>
      </c>
      <c r="Y2934">
        <v>39.5</v>
      </c>
      <c r="Z2934">
        <v>6.7</v>
      </c>
      <c r="AA2934">
        <v>0</v>
      </c>
      <c r="AB2934">
        <v>0</v>
      </c>
      <c r="AC2934">
        <v>0</v>
      </c>
      <c r="AD2934">
        <v>0</v>
      </c>
      <c r="AE2934" t="s">
        <v>8874</v>
      </c>
      <c r="AF2934" t="s">
        <v>8875</v>
      </c>
      <c r="AG2934">
        <v>0.5</v>
      </c>
      <c r="AH2934" t="s">
        <v>36</v>
      </c>
      <c r="AI2934" t="s">
        <v>37</v>
      </c>
      <c r="AJ2934" t="s">
        <v>38</v>
      </c>
    </row>
    <row r="2935" spans="1:36" x14ac:dyDescent="0.25">
      <c r="A2935" t="s">
        <v>32</v>
      </c>
      <c r="B2935" t="s">
        <v>8876</v>
      </c>
      <c r="C2935">
        <f>YEAR(B2935)</f>
        <v>2008</v>
      </c>
      <c r="D2935">
        <v>64.5</v>
      </c>
      <c r="E2935">
        <v>46.5</v>
      </c>
      <c r="F2935">
        <v>54.3</v>
      </c>
      <c r="H2935" s="2">
        <f>IF(F2935-53.24&lt;=0,0,IF(F2935-53.24&lt;=1,1,2))</f>
        <v>2</v>
      </c>
      <c r="I2935">
        <v>64.5</v>
      </c>
      <c r="J2935">
        <v>44.3</v>
      </c>
      <c r="K2935">
        <v>54.2</v>
      </c>
      <c r="L2935">
        <v>49.6</v>
      </c>
      <c r="M2935">
        <v>84.5</v>
      </c>
      <c r="O2935">
        <v>0.11799999999999999</v>
      </c>
      <c r="P2935">
        <v>100</v>
      </c>
      <c r="Q2935">
        <v>4.17</v>
      </c>
      <c r="R2935" t="s">
        <v>40</v>
      </c>
      <c r="S2935">
        <v>0</v>
      </c>
      <c r="T2935">
        <v>0</v>
      </c>
      <c r="U2935">
        <v>0</v>
      </c>
      <c r="V2935">
        <v>12.8</v>
      </c>
      <c r="W2935">
        <v>167.8</v>
      </c>
      <c r="X2935">
        <v>1011.3</v>
      </c>
      <c r="Y2935">
        <v>57.4</v>
      </c>
      <c r="Z2935">
        <v>6.7</v>
      </c>
      <c r="AA2935">
        <v>0</v>
      </c>
      <c r="AB2935">
        <v>0</v>
      </c>
      <c r="AC2935">
        <v>0</v>
      </c>
      <c r="AD2935">
        <v>0</v>
      </c>
      <c r="AE2935" t="s">
        <v>8877</v>
      </c>
      <c r="AF2935" t="s">
        <v>8878</v>
      </c>
      <c r="AG2935">
        <v>0.53</v>
      </c>
      <c r="AH2935" t="s">
        <v>56</v>
      </c>
      <c r="AI2935" t="s">
        <v>2394</v>
      </c>
      <c r="AJ2935" t="s">
        <v>40</v>
      </c>
    </row>
    <row r="2936" spans="1:36" x14ac:dyDescent="0.25">
      <c r="A2936" t="s">
        <v>32</v>
      </c>
      <c r="B2936" t="s">
        <v>8879</v>
      </c>
      <c r="C2936">
        <f>YEAR(B2936)</f>
        <v>2008</v>
      </c>
      <c r="D2936">
        <v>60.9</v>
      </c>
      <c r="E2936">
        <v>53.7</v>
      </c>
      <c r="F2936">
        <v>56.6</v>
      </c>
      <c r="H2936" s="2">
        <f>IF(F2936-53.24&lt;=0,0,IF(F2936-53.24&lt;=1,1,2))</f>
        <v>2</v>
      </c>
      <c r="I2936">
        <v>60.9</v>
      </c>
      <c r="J2936">
        <v>53.7</v>
      </c>
      <c r="K2936">
        <v>56.6</v>
      </c>
      <c r="L2936">
        <v>52.1</v>
      </c>
      <c r="M2936">
        <v>84.8</v>
      </c>
      <c r="O2936">
        <v>0.17299999999999999</v>
      </c>
      <c r="P2936">
        <v>100</v>
      </c>
      <c r="Q2936">
        <v>8.33</v>
      </c>
      <c r="R2936" t="s">
        <v>40</v>
      </c>
      <c r="S2936">
        <v>0</v>
      </c>
      <c r="T2936">
        <v>0</v>
      </c>
      <c r="U2936">
        <v>0</v>
      </c>
      <c r="V2936">
        <v>26.4</v>
      </c>
      <c r="W2936">
        <v>42.4</v>
      </c>
      <c r="X2936">
        <v>1018</v>
      </c>
      <c r="Y2936">
        <v>91.3</v>
      </c>
      <c r="Z2936">
        <v>6.5</v>
      </c>
      <c r="AA2936">
        <v>0</v>
      </c>
      <c r="AB2936">
        <v>0</v>
      </c>
      <c r="AC2936">
        <v>0</v>
      </c>
      <c r="AD2936">
        <v>0</v>
      </c>
      <c r="AE2936" t="s">
        <v>8880</v>
      </c>
      <c r="AF2936" t="s">
        <v>8881</v>
      </c>
      <c r="AG2936">
        <v>0.56000000000000005</v>
      </c>
      <c r="AH2936" t="s">
        <v>43</v>
      </c>
      <c r="AI2936" t="s">
        <v>1063</v>
      </c>
      <c r="AJ2936" t="s">
        <v>40</v>
      </c>
    </row>
    <row r="2937" spans="1:36" x14ac:dyDescent="0.25">
      <c r="A2937" t="s">
        <v>32</v>
      </c>
      <c r="B2937" t="s">
        <v>8882</v>
      </c>
      <c r="C2937">
        <f>YEAR(B2937)</f>
        <v>2008</v>
      </c>
      <c r="D2937">
        <v>55.5</v>
      </c>
      <c r="E2937">
        <v>50.1</v>
      </c>
      <c r="F2937">
        <v>52.1</v>
      </c>
      <c r="H2937" s="2">
        <f>IF(F2937-53.24&lt;=0,0,IF(F2937-53.24&lt;=1,1,2))</f>
        <v>0</v>
      </c>
      <c r="I2937">
        <v>55.5</v>
      </c>
      <c r="J2937">
        <v>50.1</v>
      </c>
      <c r="K2937">
        <v>52.1</v>
      </c>
      <c r="L2937">
        <v>43.6</v>
      </c>
      <c r="M2937">
        <v>73.2</v>
      </c>
      <c r="O2937">
        <v>0.16900000000000001</v>
      </c>
      <c r="P2937">
        <v>100</v>
      </c>
      <c r="Q2937">
        <v>8.33</v>
      </c>
      <c r="R2937" t="s">
        <v>40</v>
      </c>
      <c r="S2937">
        <v>0</v>
      </c>
      <c r="T2937">
        <v>0</v>
      </c>
      <c r="U2937">
        <v>0</v>
      </c>
      <c r="V2937">
        <v>24.2</v>
      </c>
      <c r="W2937">
        <v>342.5</v>
      </c>
      <c r="X2937">
        <v>1022.7</v>
      </c>
      <c r="Y2937">
        <v>95.7</v>
      </c>
      <c r="Z2937">
        <v>6.6</v>
      </c>
      <c r="AA2937">
        <v>0</v>
      </c>
      <c r="AB2937">
        <v>0</v>
      </c>
      <c r="AC2937">
        <v>0</v>
      </c>
      <c r="AD2937">
        <v>0</v>
      </c>
      <c r="AE2937" t="s">
        <v>8883</v>
      </c>
      <c r="AF2937" t="s">
        <v>8884</v>
      </c>
      <c r="AG2937">
        <v>0.59</v>
      </c>
      <c r="AH2937" t="s">
        <v>43</v>
      </c>
      <c r="AI2937" t="s">
        <v>3460</v>
      </c>
      <c r="AJ2937" t="s">
        <v>40</v>
      </c>
    </row>
    <row r="2938" spans="1:36" x14ac:dyDescent="0.25">
      <c r="A2938" t="s">
        <v>32</v>
      </c>
      <c r="B2938" t="s">
        <v>8885</v>
      </c>
      <c r="C2938">
        <f>YEAR(B2938)</f>
        <v>2008</v>
      </c>
      <c r="D2938">
        <v>53.7</v>
      </c>
      <c r="E2938">
        <v>51.9</v>
      </c>
      <c r="F2938">
        <v>52.5</v>
      </c>
      <c r="H2938" s="2">
        <f>IF(F2938-53.24&lt;=0,0,IF(F2938-53.24&lt;=1,1,2))</f>
        <v>0</v>
      </c>
      <c r="I2938">
        <v>53.7</v>
      </c>
      <c r="J2938">
        <v>51.9</v>
      </c>
      <c r="K2938">
        <v>52.5</v>
      </c>
      <c r="L2938">
        <v>42.2</v>
      </c>
      <c r="M2938">
        <v>67.900000000000006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26.4</v>
      </c>
      <c r="W2938">
        <v>333.2</v>
      </c>
      <c r="X2938">
        <v>1022.7</v>
      </c>
      <c r="Y2938">
        <v>88.3</v>
      </c>
      <c r="Z2938">
        <v>6.8</v>
      </c>
      <c r="AA2938">
        <v>0</v>
      </c>
      <c r="AB2938">
        <v>0</v>
      </c>
      <c r="AC2938">
        <v>0</v>
      </c>
      <c r="AD2938">
        <v>0</v>
      </c>
      <c r="AE2938" t="s">
        <v>8886</v>
      </c>
      <c r="AF2938" t="s">
        <v>8887</v>
      </c>
      <c r="AG2938">
        <v>0.62</v>
      </c>
      <c r="AH2938" t="s">
        <v>36</v>
      </c>
      <c r="AI2938" t="s">
        <v>37</v>
      </c>
      <c r="AJ2938" t="s">
        <v>38</v>
      </c>
    </row>
    <row r="2939" spans="1:36" x14ac:dyDescent="0.25">
      <c r="A2939" t="s">
        <v>32</v>
      </c>
      <c r="B2939" t="s">
        <v>8888</v>
      </c>
      <c r="C2939">
        <f>YEAR(B2939)</f>
        <v>2008</v>
      </c>
      <c r="D2939">
        <v>59.1</v>
      </c>
      <c r="E2939">
        <v>50.1</v>
      </c>
      <c r="F2939">
        <v>54.2</v>
      </c>
      <c r="H2939" s="2">
        <f>IF(F2939-53.24&lt;=0,0,IF(F2939-53.24&lt;=1,1,2))</f>
        <v>1</v>
      </c>
      <c r="I2939">
        <v>59.1</v>
      </c>
      <c r="J2939">
        <v>50.1</v>
      </c>
      <c r="K2939">
        <v>54.2</v>
      </c>
      <c r="L2939">
        <v>44.4</v>
      </c>
      <c r="M2939">
        <v>69.8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19.5</v>
      </c>
      <c r="W2939">
        <v>309.7</v>
      </c>
      <c r="X2939">
        <v>1020.3</v>
      </c>
      <c r="Y2939">
        <v>52.5</v>
      </c>
      <c r="Z2939">
        <v>6.8</v>
      </c>
      <c r="AA2939">
        <v>0</v>
      </c>
      <c r="AB2939">
        <v>0</v>
      </c>
      <c r="AC2939">
        <v>0</v>
      </c>
      <c r="AD2939">
        <v>0</v>
      </c>
      <c r="AE2939" t="s">
        <v>8889</v>
      </c>
      <c r="AF2939" t="s">
        <v>8890</v>
      </c>
      <c r="AG2939">
        <v>0.66</v>
      </c>
      <c r="AH2939" t="s">
        <v>36</v>
      </c>
      <c r="AI2939" t="s">
        <v>702</v>
      </c>
      <c r="AJ2939" t="s">
        <v>38</v>
      </c>
    </row>
    <row r="2940" spans="1:36" x14ac:dyDescent="0.25">
      <c r="A2940" t="s">
        <v>32</v>
      </c>
      <c r="B2940" t="s">
        <v>8891</v>
      </c>
      <c r="C2940">
        <f>YEAR(B2940)</f>
        <v>2008</v>
      </c>
      <c r="D2940">
        <v>60.9</v>
      </c>
      <c r="E2940">
        <v>50.1</v>
      </c>
      <c r="F2940">
        <v>54.1</v>
      </c>
      <c r="H2940" s="2">
        <f>IF(F2940-53.24&lt;=0,0,IF(F2940-53.24&lt;=1,1,2))</f>
        <v>1</v>
      </c>
      <c r="I2940">
        <v>60.9</v>
      </c>
      <c r="J2940">
        <v>50.1</v>
      </c>
      <c r="K2940">
        <v>54.1</v>
      </c>
      <c r="L2940">
        <v>43.8</v>
      </c>
      <c r="M2940">
        <v>68.400000000000006</v>
      </c>
      <c r="O2940">
        <v>0.02</v>
      </c>
      <c r="P2940">
        <v>100</v>
      </c>
      <c r="Q2940">
        <v>4.17</v>
      </c>
      <c r="R2940" t="s">
        <v>40</v>
      </c>
      <c r="S2940">
        <v>0</v>
      </c>
      <c r="T2940">
        <v>0</v>
      </c>
      <c r="U2940">
        <v>0</v>
      </c>
      <c r="V2940">
        <v>40.299999999999997</v>
      </c>
      <c r="W2940">
        <v>324.7</v>
      </c>
      <c r="X2940">
        <v>1010.1</v>
      </c>
      <c r="Y2940">
        <v>74.099999999999994</v>
      </c>
      <c r="Z2940">
        <v>6.8</v>
      </c>
      <c r="AA2940">
        <v>0</v>
      </c>
      <c r="AB2940">
        <v>0</v>
      </c>
      <c r="AC2940">
        <v>0</v>
      </c>
      <c r="AD2940">
        <v>0</v>
      </c>
      <c r="AE2940" t="s">
        <v>8892</v>
      </c>
      <c r="AF2940" t="s">
        <v>8893</v>
      </c>
      <c r="AG2940">
        <v>0.69</v>
      </c>
      <c r="AH2940" t="s">
        <v>56</v>
      </c>
      <c r="AI2940" t="s">
        <v>65</v>
      </c>
      <c r="AJ2940" t="s">
        <v>40</v>
      </c>
    </row>
    <row r="2941" spans="1:36" x14ac:dyDescent="0.25">
      <c r="A2941" t="s">
        <v>32</v>
      </c>
      <c r="B2941" t="s">
        <v>8894</v>
      </c>
      <c r="C2941">
        <f>YEAR(B2941)</f>
        <v>2008</v>
      </c>
      <c r="D2941">
        <v>50.1</v>
      </c>
      <c r="E2941">
        <v>44.7</v>
      </c>
      <c r="F2941">
        <v>47.4</v>
      </c>
      <c r="H2941" s="2">
        <f>IF(F2941-53.24&lt;=0,0,IF(F2941-53.24&lt;=1,1,2))</f>
        <v>0</v>
      </c>
      <c r="I2941">
        <v>50.1</v>
      </c>
      <c r="J2941">
        <v>33.1</v>
      </c>
      <c r="K2941">
        <v>38.4</v>
      </c>
      <c r="L2941">
        <v>33.200000000000003</v>
      </c>
      <c r="M2941">
        <v>57.9</v>
      </c>
      <c r="O2941">
        <v>3.2000000000000001E-2</v>
      </c>
      <c r="P2941">
        <v>100</v>
      </c>
      <c r="Q2941">
        <v>8.33</v>
      </c>
      <c r="R2941" t="s">
        <v>40</v>
      </c>
      <c r="S2941">
        <v>0</v>
      </c>
      <c r="T2941">
        <v>0</v>
      </c>
      <c r="U2941">
        <v>0</v>
      </c>
      <c r="V2941">
        <v>43.6</v>
      </c>
      <c r="W2941">
        <v>344.5</v>
      </c>
      <c r="X2941">
        <v>1018.3</v>
      </c>
      <c r="Y2941">
        <v>82.1</v>
      </c>
      <c r="Z2941">
        <v>6.8</v>
      </c>
      <c r="AA2941">
        <v>0</v>
      </c>
      <c r="AB2941">
        <v>0</v>
      </c>
      <c r="AC2941">
        <v>0</v>
      </c>
      <c r="AD2941">
        <v>0</v>
      </c>
      <c r="AE2941" t="s">
        <v>8895</v>
      </c>
      <c r="AF2941" t="s">
        <v>8896</v>
      </c>
      <c r="AG2941">
        <v>0.72</v>
      </c>
      <c r="AH2941" t="s">
        <v>56</v>
      </c>
      <c r="AI2941" t="s">
        <v>101</v>
      </c>
      <c r="AJ2941" t="s">
        <v>40</v>
      </c>
    </row>
    <row r="2942" spans="1:36" x14ac:dyDescent="0.25">
      <c r="A2942" t="s">
        <v>32</v>
      </c>
      <c r="B2942" t="s">
        <v>8897</v>
      </c>
      <c r="C2942">
        <f>YEAR(B2942)</f>
        <v>2008</v>
      </c>
      <c r="D2942">
        <v>51.9</v>
      </c>
      <c r="E2942">
        <v>44.7</v>
      </c>
      <c r="F2942">
        <v>48.2</v>
      </c>
      <c r="H2942" s="2">
        <f>IF(F2942-53.24&lt;=0,0,IF(F2942-53.24&lt;=1,1,2))</f>
        <v>0</v>
      </c>
      <c r="I2942">
        <v>51.9</v>
      </c>
      <c r="J2942">
        <v>35</v>
      </c>
      <c r="K2942">
        <v>43.9</v>
      </c>
      <c r="L2942">
        <v>35.9</v>
      </c>
      <c r="M2942">
        <v>62.6</v>
      </c>
      <c r="O2942">
        <v>7.9000000000000001E-2</v>
      </c>
      <c r="P2942">
        <v>100</v>
      </c>
      <c r="Q2942">
        <v>4.17</v>
      </c>
      <c r="R2942" t="s">
        <v>40</v>
      </c>
      <c r="S2942">
        <v>0</v>
      </c>
      <c r="T2942">
        <v>0</v>
      </c>
      <c r="U2942">
        <v>0</v>
      </c>
      <c r="V2942">
        <v>28.9</v>
      </c>
      <c r="W2942">
        <v>346.6</v>
      </c>
      <c r="X2942">
        <v>1026</v>
      </c>
      <c r="Y2942">
        <v>54.3</v>
      </c>
      <c r="Z2942">
        <v>6.8</v>
      </c>
      <c r="AA2942">
        <v>0</v>
      </c>
      <c r="AB2942">
        <v>0</v>
      </c>
      <c r="AC2942">
        <v>0</v>
      </c>
      <c r="AD2942">
        <v>0</v>
      </c>
      <c r="AE2942" t="s">
        <v>8898</v>
      </c>
      <c r="AF2942" t="s">
        <v>8899</v>
      </c>
      <c r="AG2942">
        <v>0.75</v>
      </c>
      <c r="AH2942" t="s">
        <v>56</v>
      </c>
      <c r="AI2942" t="s">
        <v>137</v>
      </c>
      <c r="AJ2942" t="s">
        <v>40</v>
      </c>
    </row>
    <row r="2943" spans="1:36" x14ac:dyDescent="0.25">
      <c r="A2943" t="s">
        <v>32</v>
      </c>
      <c r="B2943" t="s">
        <v>8900</v>
      </c>
      <c r="C2943">
        <f>YEAR(B2943)</f>
        <v>2008</v>
      </c>
      <c r="D2943">
        <v>55.5</v>
      </c>
      <c r="E2943">
        <v>39.299999999999997</v>
      </c>
      <c r="F2943">
        <v>48.9</v>
      </c>
      <c r="H2943" s="2">
        <f>IF(F2943-53.24&lt;=0,0,IF(F2943-53.24&lt;=1,1,2))</f>
        <v>0</v>
      </c>
      <c r="I2943">
        <v>55.5</v>
      </c>
      <c r="J2943">
        <v>33.700000000000003</v>
      </c>
      <c r="K2943">
        <v>46.9</v>
      </c>
      <c r="L2943">
        <v>40.799999999999997</v>
      </c>
      <c r="M2943">
        <v>73.8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13.9</v>
      </c>
      <c r="W2943">
        <v>245.6</v>
      </c>
      <c r="X2943">
        <v>1025.5999999999999</v>
      </c>
      <c r="Y2943">
        <v>46.2</v>
      </c>
      <c r="Z2943">
        <v>6.7</v>
      </c>
      <c r="AA2943">
        <v>0</v>
      </c>
      <c r="AB2943">
        <v>0</v>
      </c>
      <c r="AC2943">
        <v>0</v>
      </c>
      <c r="AD2943">
        <v>0</v>
      </c>
      <c r="AE2943" t="s">
        <v>8901</v>
      </c>
      <c r="AF2943" t="s">
        <v>8902</v>
      </c>
      <c r="AG2943">
        <v>0.78</v>
      </c>
      <c r="AH2943" t="s">
        <v>36</v>
      </c>
      <c r="AI2943" t="s">
        <v>37</v>
      </c>
      <c r="AJ2943" t="s">
        <v>38</v>
      </c>
    </row>
    <row r="2944" spans="1:36" x14ac:dyDescent="0.25">
      <c r="A2944" t="s">
        <v>32</v>
      </c>
      <c r="B2944" t="s">
        <v>8903</v>
      </c>
      <c r="C2944">
        <f>YEAR(B2944)</f>
        <v>2008</v>
      </c>
      <c r="D2944">
        <v>62.7</v>
      </c>
      <c r="E2944">
        <v>48.3</v>
      </c>
      <c r="F2944">
        <v>55</v>
      </c>
      <c r="H2944" s="2">
        <f>IF(F2944-53.24&lt;=0,0,IF(F2944-53.24&lt;=1,1,2))</f>
        <v>2</v>
      </c>
      <c r="I2944">
        <v>62.7</v>
      </c>
      <c r="J2944">
        <v>44.2</v>
      </c>
      <c r="K2944">
        <v>54.8</v>
      </c>
      <c r="L2944">
        <v>48.4</v>
      </c>
      <c r="M2944">
        <v>79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10.3</v>
      </c>
      <c r="W2944">
        <v>161.4</v>
      </c>
      <c r="X2944">
        <v>1023.4</v>
      </c>
      <c r="Y2944">
        <v>64.2</v>
      </c>
      <c r="Z2944">
        <v>6.8</v>
      </c>
      <c r="AA2944">
        <v>0</v>
      </c>
      <c r="AB2944">
        <v>0</v>
      </c>
      <c r="AC2944">
        <v>0</v>
      </c>
      <c r="AD2944">
        <v>0</v>
      </c>
      <c r="AE2944" t="s">
        <v>8904</v>
      </c>
      <c r="AF2944" t="s">
        <v>8905</v>
      </c>
      <c r="AG2944">
        <v>0.82</v>
      </c>
      <c r="AH2944" t="s">
        <v>36</v>
      </c>
      <c r="AI2944" t="s">
        <v>37</v>
      </c>
      <c r="AJ2944" t="s">
        <v>38</v>
      </c>
    </row>
    <row r="2945" spans="1:36" x14ac:dyDescent="0.25">
      <c r="A2945" t="s">
        <v>32</v>
      </c>
      <c r="B2945" t="s">
        <v>8906</v>
      </c>
      <c r="C2945">
        <f>YEAR(B2945)</f>
        <v>2008</v>
      </c>
      <c r="D2945">
        <v>62.7</v>
      </c>
      <c r="E2945">
        <v>50.1</v>
      </c>
      <c r="F2945">
        <v>55.7</v>
      </c>
      <c r="H2945" s="2">
        <f>IF(F2945-53.24&lt;=0,0,IF(F2945-53.24&lt;=1,1,2))</f>
        <v>2</v>
      </c>
      <c r="I2945">
        <v>62.7</v>
      </c>
      <c r="J2945">
        <v>50.1</v>
      </c>
      <c r="K2945">
        <v>55.7</v>
      </c>
      <c r="L2945">
        <v>49</v>
      </c>
      <c r="M2945">
        <v>78.7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11.4</v>
      </c>
      <c r="W2945">
        <v>159.30000000000001</v>
      </c>
      <c r="X2945">
        <v>1024</v>
      </c>
      <c r="Y2945">
        <v>40.799999999999997</v>
      </c>
      <c r="Z2945">
        <v>6.8</v>
      </c>
      <c r="AA2945">
        <v>0</v>
      </c>
      <c r="AB2945">
        <v>0</v>
      </c>
      <c r="AC2945">
        <v>0</v>
      </c>
      <c r="AD2945">
        <v>0</v>
      </c>
      <c r="AE2945" t="s">
        <v>8907</v>
      </c>
      <c r="AF2945" t="s">
        <v>8908</v>
      </c>
      <c r="AG2945">
        <v>0.85</v>
      </c>
      <c r="AH2945" t="s">
        <v>36</v>
      </c>
      <c r="AI2945" t="s">
        <v>37</v>
      </c>
      <c r="AJ2945" t="s">
        <v>38</v>
      </c>
    </row>
    <row r="2946" spans="1:36" x14ac:dyDescent="0.25">
      <c r="A2946" t="s">
        <v>32</v>
      </c>
      <c r="B2946" t="s">
        <v>8909</v>
      </c>
      <c r="C2946">
        <f>YEAR(B2946)</f>
        <v>2008</v>
      </c>
      <c r="D2946">
        <v>60.9</v>
      </c>
      <c r="E2946">
        <v>46.5</v>
      </c>
      <c r="F2946">
        <v>52.8</v>
      </c>
      <c r="H2946" s="2">
        <f>IF(F2946-53.24&lt;=0,0,IF(F2946-53.24&lt;=1,1,2))</f>
        <v>0</v>
      </c>
      <c r="I2946">
        <v>60.9</v>
      </c>
      <c r="J2946">
        <v>42.5</v>
      </c>
      <c r="K2946">
        <v>51.8</v>
      </c>
      <c r="L2946">
        <v>47.6</v>
      </c>
      <c r="M2946">
        <v>82.8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11.4</v>
      </c>
      <c r="W2946">
        <v>179.7</v>
      </c>
      <c r="X2946">
        <v>1027.4000000000001</v>
      </c>
      <c r="Y2946">
        <v>64.5</v>
      </c>
      <c r="Z2946">
        <v>6.8</v>
      </c>
      <c r="AA2946">
        <v>0</v>
      </c>
      <c r="AB2946">
        <v>0</v>
      </c>
      <c r="AC2946">
        <v>0</v>
      </c>
      <c r="AD2946">
        <v>0</v>
      </c>
      <c r="AE2946" t="s">
        <v>8910</v>
      </c>
      <c r="AF2946" t="s">
        <v>8911</v>
      </c>
      <c r="AG2946">
        <v>0.88</v>
      </c>
      <c r="AH2946" t="s">
        <v>36</v>
      </c>
      <c r="AI2946" t="s">
        <v>37</v>
      </c>
      <c r="AJ2946" t="s">
        <v>38</v>
      </c>
    </row>
    <row r="2947" spans="1:36" x14ac:dyDescent="0.25">
      <c r="A2947" t="s">
        <v>32</v>
      </c>
      <c r="B2947" t="s">
        <v>8912</v>
      </c>
      <c r="C2947">
        <f>YEAR(B2947)</f>
        <v>2008</v>
      </c>
      <c r="D2947">
        <v>60.9</v>
      </c>
      <c r="E2947">
        <v>44.7</v>
      </c>
      <c r="F2947">
        <v>52.2</v>
      </c>
      <c r="H2947" s="2">
        <f>IF(F2947-53.24&lt;=0,0,IF(F2947-53.24&lt;=1,1,2))</f>
        <v>0</v>
      </c>
      <c r="I2947">
        <v>60.9</v>
      </c>
      <c r="J2947">
        <v>39.799999999999997</v>
      </c>
      <c r="K2947">
        <v>50.6</v>
      </c>
      <c r="L2947">
        <v>47.3</v>
      </c>
      <c r="M2947">
        <v>83.4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9.1999999999999993</v>
      </c>
      <c r="W2947">
        <v>167</v>
      </c>
      <c r="X2947">
        <v>1026.2</v>
      </c>
      <c r="Y2947">
        <v>52.4</v>
      </c>
      <c r="Z2947">
        <v>6.6</v>
      </c>
      <c r="AA2947">
        <v>0</v>
      </c>
      <c r="AB2947">
        <v>0</v>
      </c>
      <c r="AC2947">
        <v>0</v>
      </c>
      <c r="AD2947">
        <v>0</v>
      </c>
      <c r="AE2947" t="s">
        <v>8913</v>
      </c>
      <c r="AF2947" t="s">
        <v>8914</v>
      </c>
      <c r="AG2947">
        <v>0.91</v>
      </c>
      <c r="AH2947" t="s">
        <v>36</v>
      </c>
      <c r="AI2947" t="s">
        <v>37</v>
      </c>
      <c r="AJ2947" t="s">
        <v>38</v>
      </c>
    </row>
    <row r="2948" spans="1:36" x14ac:dyDescent="0.25">
      <c r="A2948" t="s">
        <v>32</v>
      </c>
      <c r="B2948" t="s">
        <v>8915</v>
      </c>
      <c r="C2948">
        <f>YEAR(B2948)</f>
        <v>2008</v>
      </c>
      <c r="D2948">
        <v>59.1</v>
      </c>
      <c r="E2948">
        <v>46.5</v>
      </c>
      <c r="F2948">
        <v>52.7</v>
      </c>
      <c r="H2948" s="2">
        <f>IF(F2948-53.24&lt;=0,0,IF(F2948-53.24&lt;=1,1,2))</f>
        <v>0</v>
      </c>
      <c r="I2948">
        <v>59.1</v>
      </c>
      <c r="J2948">
        <v>42.5</v>
      </c>
      <c r="K2948">
        <v>51.5</v>
      </c>
      <c r="L2948">
        <v>48.3</v>
      </c>
      <c r="M2948">
        <v>85.4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9.1999999999999993</v>
      </c>
      <c r="W2948">
        <v>164.4</v>
      </c>
      <c r="X2948">
        <v>1023.8</v>
      </c>
      <c r="Y2948">
        <v>34.299999999999997</v>
      </c>
      <c r="Z2948">
        <v>6.8</v>
      </c>
      <c r="AA2948">
        <v>0</v>
      </c>
      <c r="AB2948">
        <v>0</v>
      </c>
      <c r="AC2948">
        <v>0</v>
      </c>
      <c r="AD2948">
        <v>0</v>
      </c>
      <c r="AE2948" t="s">
        <v>8916</v>
      </c>
      <c r="AF2948" t="s">
        <v>8917</v>
      </c>
      <c r="AG2948">
        <v>0.94</v>
      </c>
      <c r="AH2948" t="s">
        <v>36</v>
      </c>
      <c r="AI2948" t="s">
        <v>37</v>
      </c>
      <c r="AJ2948" t="s">
        <v>38</v>
      </c>
    </row>
    <row r="2949" spans="1:36" x14ac:dyDescent="0.25">
      <c r="A2949" t="s">
        <v>32</v>
      </c>
      <c r="B2949" t="s">
        <v>8918</v>
      </c>
      <c r="C2949">
        <f>YEAR(B2949)</f>
        <v>2008</v>
      </c>
      <c r="D2949">
        <v>62.7</v>
      </c>
      <c r="E2949">
        <v>46.5</v>
      </c>
      <c r="F2949">
        <v>53.5</v>
      </c>
      <c r="H2949" s="2">
        <f>IF(F2949-53.24&lt;=0,0,IF(F2949-53.24&lt;=1,1,2))</f>
        <v>1</v>
      </c>
      <c r="I2949">
        <v>62.7</v>
      </c>
      <c r="J2949">
        <v>41.6</v>
      </c>
      <c r="K2949">
        <v>52.1</v>
      </c>
      <c r="L2949">
        <v>47.1</v>
      </c>
      <c r="M2949">
        <v>79.5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17.2</v>
      </c>
      <c r="W2949">
        <v>218.2</v>
      </c>
      <c r="X2949">
        <v>1020.3</v>
      </c>
      <c r="Y2949">
        <v>56.1</v>
      </c>
      <c r="Z2949">
        <v>6.8</v>
      </c>
      <c r="AA2949">
        <v>0</v>
      </c>
      <c r="AB2949">
        <v>0</v>
      </c>
      <c r="AC2949">
        <v>0</v>
      </c>
      <c r="AD2949">
        <v>0</v>
      </c>
      <c r="AE2949" t="s">
        <v>8919</v>
      </c>
      <c r="AF2949" t="s">
        <v>8920</v>
      </c>
      <c r="AG2949">
        <v>0.98</v>
      </c>
      <c r="AH2949" t="s">
        <v>36</v>
      </c>
      <c r="AI2949" t="s">
        <v>174</v>
      </c>
      <c r="AJ2949" t="s">
        <v>38</v>
      </c>
    </row>
    <row r="2950" spans="1:36" x14ac:dyDescent="0.25">
      <c r="A2950" t="s">
        <v>32</v>
      </c>
      <c r="B2950" t="s">
        <v>8921</v>
      </c>
      <c r="C2950">
        <f>YEAR(B2950)</f>
        <v>2008</v>
      </c>
      <c r="D2950">
        <v>57.3</v>
      </c>
      <c r="E2950">
        <v>46.5</v>
      </c>
      <c r="F2950">
        <v>52.6</v>
      </c>
      <c r="H2950" s="2">
        <f>IF(F2950-53.24&lt;=0,0,IF(F2950-53.24&lt;=1,1,2))</f>
        <v>0</v>
      </c>
      <c r="I2950">
        <v>57.3</v>
      </c>
      <c r="J2950">
        <v>45.4</v>
      </c>
      <c r="K2950">
        <v>52.4</v>
      </c>
      <c r="L2950">
        <v>47.5</v>
      </c>
      <c r="M2950">
        <v>83.1</v>
      </c>
      <c r="O2950">
        <v>0.02</v>
      </c>
      <c r="P2950">
        <v>100</v>
      </c>
      <c r="Q2950">
        <v>4.17</v>
      </c>
      <c r="R2950" t="s">
        <v>40</v>
      </c>
      <c r="S2950">
        <v>0</v>
      </c>
      <c r="T2950">
        <v>0</v>
      </c>
      <c r="U2950">
        <v>0</v>
      </c>
      <c r="V2950">
        <v>16.100000000000001</v>
      </c>
      <c r="W2950">
        <v>312.60000000000002</v>
      </c>
      <c r="X2950">
        <v>1017.6</v>
      </c>
      <c r="Y2950">
        <v>82.9</v>
      </c>
      <c r="Z2950">
        <v>6.7</v>
      </c>
      <c r="AA2950">
        <v>0</v>
      </c>
      <c r="AB2950">
        <v>0</v>
      </c>
      <c r="AC2950">
        <v>0</v>
      </c>
      <c r="AD2950">
        <v>0</v>
      </c>
      <c r="AE2950" t="s">
        <v>8922</v>
      </c>
      <c r="AF2950" t="s">
        <v>8923</v>
      </c>
      <c r="AG2950">
        <v>0</v>
      </c>
      <c r="AH2950" t="s">
        <v>56</v>
      </c>
      <c r="AI2950" t="s">
        <v>78</v>
      </c>
      <c r="AJ2950" t="s">
        <v>40</v>
      </c>
    </row>
    <row r="2951" spans="1:36" x14ac:dyDescent="0.25">
      <c r="A2951" t="s">
        <v>32</v>
      </c>
      <c r="B2951" t="s">
        <v>8924</v>
      </c>
      <c r="C2951">
        <f>YEAR(B2951)</f>
        <v>2008</v>
      </c>
      <c r="D2951">
        <v>59.1</v>
      </c>
      <c r="E2951">
        <v>46.5</v>
      </c>
      <c r="F2951">
        <v>51</v>
      </c>
      <c r="H2951" s="2">
        <f>IF(F2951-53.24&lt;=0,0,IF(F2951-53.24&lt;=1,1,2))</f>
        <v>0</v>
      </c>
      <c r="I2951">
        <v>59.1</v>
      </c>
      <c r="J2951">
        <v>42</v>
      </c>
      <c r="K2951">
        <v>49.5</v>
      </c>
      <c r="L2951">
        <v>46.5</v>
      </c>
      <c r="M2951">
        <v>84.9</v>
      </c>
      <c r="O2951">
        <v>0.24</v>
      </c>
      <c r="P2951">
        <v>100</v>
      </c>
      <c r="Q2951">
        <v>4.17</v>
      </c>
      <c r="R2951" t="s">
        <v>40</v>
      </c>
      <c r="S2951">
        <v>0</v>
      </c>
      <c r="T2951">
        <v>0</v>
      </c>
      <c r="U2951">
        <v>0</v>
      </c>
      <c r="V2951">
        <v>19.5</v>
      </c>
      <c r="W2951">
        <v>171.3</v>
      </c>
      <c r="X2951">
        <v>1015.1</v>
      </c>
      <c r="Y2951">
        <v>85.7</v>
      </c>
      <c r="Z2951">
        <v>6.7</v>
      </c>
      <c r="AA2951">
        <v>0</v>
      </c>
      <c r="AB2951">
        <v>0</v>
      </c>
      <c r="AC2951">
        <v>0</v>
      </c>
      <c r="AD2951">
        <v>0</v>
      </c>
      <c r="AE2951" t="s">
        <v>8925</v>
      </c>
      <c r="AF2951" t="s">
        <v>8926</v>
      </c>
      <c r="AG2951">
        <v>0.05</v>
      </c>
      <c r="AH2951" t="s">
        <v>56</v>
      </c>
      <c r="AI2951" t="s">
        <v>65</v>
      </c>
      <c r="AJ2951" t="s">
        <v>40</v>
      </c>
    </row>
    <row r="2952" spans="1:36" x14ac:dyDescent="0.25">
      <c r="A2952" t="s">
        <v>32</v>
      </c>
      <c r="B2952" t="s">
        <v>8927</v>
      </c>
      <c r="C2952">
        <f>YEAR(B2952)</f>
        <v>2008</v>
      </c>
      <c r="D2952">
        <v>57.3</v>
      </c>
      <c r="E2952">
        <v>48.3</v>
      </c>
      <c r="F2952">
        <v>51.4</v>
      </c>
      <c r="H2952" s="2">
        <f>IF(F2952-53.24&lt;=0,0,IF(F2952-53.24&lt;=1,1,2))</f>
        <v>0</v>
      </c>
      <c r="I2952">
        <v>57.3</v>
      </c>
      <c r="J2952">
        <v>45.7</v>
      </c>
      <c r="K2952">
        <v>50.9</v>
      </c>
      <c r="L2952">
        <v>46.6</v>
      </c>
      <c r="M2952">
        <v>84.1</v>
      </c>
      <c r="O2952">
        <v>1.012</v>
      </c>
      <c r="P2952">
        <v>100</v>
      </c>
      <c r="Q2952">
        <v>12.5</v>
      </c>
      <c r="R2952" t="s">
        <v>40</v>
      </c>
      <c r="S2952">
        <v>0</v>
      </c>
      <c r="T2952">
        <v>0</v>
      </c>
      <c r="U2952">
        <v>0</v>
      </c>
      <c r="V2952">
        <v>13.9</v>
      </c>
      <c r="W2952">
        <v>181.8</v>
      </c>
      <c r="X2952">
        <v>1014.6</v>
      </c>
      <c r="Y2952">
        <v>93</v>
      </c>
      <c r="Z2952">
        <v>6.7</v>
      </c>
      <c r="AA2952">
        <v>0</v>
      </c>
      <c r="AB2952">
        <v>0</v>
      </c>
      <c r="AC2952">
        <v>0</v>
      </c>
      <c r="AD2952">
        <v>0</v>
      </c>
      <c r="AE2952" t="s">
        <v>8928</v>
      </c>
      <c r="AF2952" t="s">
        <v>8929</v>
      </c>
      <c r="AG2952">
        <v>0.08</v>
      </c>
      <c r="AH2952" t="s">
        <v>43</v>
      </c>
      <c r="AI2952" t="s">
        <v>1063</v>
      </c>
      <c r="AJ2952" t="s">
        <v>40</v>
      </c>
    </row>
    <row r="2953" spans="1:36" x14ac:dyDescent="0.25">
      <c r="A2953" t="s">
        <v>32</v>
      </c>
      <c r="B2953" t="s">
        <v>8930</v>
      </c>
      <c r="C2953">
        <f>YEAR(B2953)</f>
        <v>2008</v>
      </c>
      <c r="D2953">
        <v>59.1</v>
      </c>
      <c r="E2953">
        <v>48.3</v>
      </c>
      <c r="F2953">
        <v>54.2</v>
      </c>
      <c r="H2953" s="2">
        <f>IF(F2953-53.24&lt;=0,0,IF(F2953-53.24&lt;=1,1,2))</f>
        <v>1</v>
      </c>
      <c r="I2953">
        <v>59.1</v>
      </c>
      <c r="J2953">
        <v>46.4</v>
      </c>
      <c r="K2953">
        <v>54.1</v>
      </c>
      <c r="L2953">
        <v>47.6</v>
      </c>
      <c r="M2953">
        <v>78.599999999999994</v>
      </c>
      <c r="O2953">
        <v>0.04</v>
      </c>
      <c r="P2953">
        <v>100</v>
      </c>
      <c r="Q2953">
        <v>8.33</v>
      </c>
      <c r="R2953" t="s">
        <v>40</v>
      </c>
      <c r="S2953">
        <v>0</v>
      </c>
      <c r="T2953">
        <v>0</v>
      </c>
      <c r="U2953">
        <v>0</v>
      </c>
      <c r="V2953">
        <v>18.3</v>
      </c>
      <c r="W2953">
        <v>18</v>
      </c>
      <c r="X2953">
        <v>1016.9</v>
      </c>
      <c r="Y2953">
        <v>90</v>
      </c>
      <c r="Z2953">
        <v>6.8</v>
      </c>
      <c r="AA2953">
        <v>0</v>
      </c>
      <c r="AB2953">
        <v>0</v>
      </c>
      <c r="AC2953">
        <v>0</v>
      </c>
      <c r="AD2953">
        <v>0</v>
      </c>
      <c r="AE2953" t="s">
        <v>8931</v>
      </c>
      <c r="AF2953" t="s">
        <v>8932</v>
      </c>
      <c r="AG2953">
        <v>0.12</v>
      </c>
      <c r="AH2953" t="s">
        <v>56</v>
      </c>
      <c r="AI2953" t="s">
        <v>101</v>
      </c>
      <c r="AJ2953" t="s">
        <v>40</v>
      </c>
    </row>
    <row r="2954" spans="1:36" x14ac:dyDescent="0.25">
      <c r="A2954" t="s">
        <v>32</v>
      </c>
      <c r="B2954" t="s">
        <v>8933</v>
      </c>
      <c r="C2954">
        <f>YEAR(B2954)</f>
        <v>2008</v>
      </c>
      <c r="D2954">
        <v>55.5</v>
      </c>
      <c r="E2954">
        <v>51.9</v>
      </c>
      <c r="F2954">
        <v>53.2</v>
      </c>
      <c r="H2954" s="2">
        <f>IF(F2954-53.24&lt;=0,0,IF(F2954-53.24&lt;=1,1,2))</f>
        <v>0</v>
      </c>
      <c r="I2954">
        <v>55.5</v>
      </c>
      <c r="J2954">
        <v>51.9</v>
      </c>
      <c r="K2954">
        <v>53.2</v>
      </c>
      <c r="L2954">
        <v>46.7</v>
      </c>
      <c r="M2954">
        <v>78.599999999999994</v>
      </c>
      <c r="O2954">
        <v>0.17699999999999999</v>
      </c>
      <c r="P2954">
        <v>100</v>
      </c>
      <c r="Q2954">
        <v>8.33</v>
      </c>
      <c r="R2954" t="s">
        <v>40</v>
      </c>
      <c r="S2954">
        <v>0</v>
      </c>
      <c r="T2954">
        <v>0</v>
      </c>
      <c r="U2954">
        <v>0</v>
      </c>
      <c r="V2954">
        <v>28.9</v>
      </c>
      <c r="W2954">
        <v>339.2</v>
      </c>
      <c r="X2954">
        <v>1019.4</v>
      </c>
      <c r="Y2954">
        <v>91.6</v>
      </c>
      <c r="Z2954">
        <v>6.7</v>
      </c>
      <c r="AA2954">
        <v>0</v>
      </c>
      <c r="AB2954">
        <v>0</v>
      </c>
      <c r="AC2954">
        <v>0</v>
      </c>
      <c r="AD2954">
        <v>0</v>
      </c>
      <c r="AE2954" t="s">
        <v>8934</v>
      </c>
      <c r="AF2954" t="s">
        <v>8935</v>
      </c>
      <c r="AG2954">
        <v>0.15</v>
      </c>
      <c r="AH2954" t="s">
        <v>43</v>
      </c>
      <c r="AI2954" t="s">
        <v>1063</v>
      </c>
      <c r="AJ2954" t="s">
        <v>40</v>
      </c>
    </row>
    <row r="2955" spans="1:36" x14ac:dyDescent="0.25">
      <c r="A2955" t="s">
        <v>32</v>
      </c>
      <c r="B2955" t="s">
        <v>8936</v>
      </c>
      <c r="C2955">
        <f>YEAR(B2955)</f>
        <v>2008</v>
      </c>
      <c r="D2955">
        <v>51.9</v>
      </c>
      <c r="E2955">
        <v>48.3</v>
      </c>
      <c r="F2955">
        <v>50</v>
      </c>
      <c r="H2955" s="2">
        <f>IF(F2955-53.24&lt;=0,0,IF(F2955-53.24&lt;=1,1,2))</f>
        <v>0</v>
      </c>
      <c r="I2955">
        <v>51.9</v>
      </c>
      <c r="J2955">
        <v>40.799999999999997</v>
      </c>
      <c r="K2955">
        <v>48.7</v>
      </c>
      <c r="L2955">
        <v>41.9</v>
      </c>
      <c r="M2955">
        <v>73.7</v>
      </c>
      <c r="O2955">
        <v>7.0000000000000007E-2</v>
      </c>
      <c r="P2955">
        <v>100</v>
      </c>
      <c r="Q2955">
        <v>8.33</v>
      </c>
      <c r="R2955" t="s">
        <v>40</v>
      </c>
      <c r="S2955">
        <v>0</v>
      </c>
      <c r="T2955">
        <v>0</v>
      </c>
      <c r="U2955">
        <v>0</v>
      </c>
      <c r="V2955">
        <v>24.2</v>
      </c>
      <c r="W2955">
        <v>325.7</v>
      </c>
      <c r="X2955">
        <v>1023.2</v>
      </c>
      <c r="Y2955">
        <v>88.1</v>
      </c>
      <c r="Z2955">
        <v>6.6</v>
      </c>
      <c r="AA2955">
        <v>0</v>
      </c>
      <c r="AB2955">
        <v>0</v>
      </c>
      <c r="AC2955">
        <v>0</v>
      </c>
      <c r="AD2955">
        <v>0</v>
      </c>
      <c r="AE2955" t="s">
        <v>8937</v>
      </c>
      <c r="AF2955" t="s">
        <v>8938</v>
      </c>
      <c r="AG2955">
        <v>0.19</v>
      </c>
      <c r="AH2955" t="s">
        <v>56</v>
      </c>
      <c r="AI2955" t="s">
        <v>57</v>
      </c>
      <c r="AJ2955" t="s">
        <v>40</v>
      </c>
    </row>
    <row r="2956" spans="1:36" x14ac:dyDescent="0.25">
      <c r="A2956" t="s">
        <v>32</v>
      </c>
      <c r="B2956" t="s">
        <v>8939</v>
      </c>
      <c r="C2956">
        <f>YEAR(B2956)</f>
        <v>2008</v>
      </c>
      <c r="D2956">
        <v>50.1</v>
      </c>
      <c r="E2956">
        <v>46.5</v>
      </c>
      <c r="F2956">
        <v>49.3</v>
      </c>
      <c r="H2956" s="2">
        <f>IF(F2956-53.24&lt;=0,0,IF(F2956-53.24&lt;=1,1,2))</f>
        <v>0</v>
      </c>
      <c r="I2956">
        <v>50.1</v>
      </c>
      <c r="J2956">
        <v>38.6</v>
      </c>
      <c r="K2956">
        <v>46.6</v>
      </c>
      <c r="L2956">
        <v>38.6</v>
      </c>
      <c r="M2956">
        <v>66.900000000000006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23</v>
      </c>
      <c r="W2956">
        <v>331.6</v>
      </c>
      <c r="X2956">
        <v>1024</v>
      </c>
      <c r="Y2956">
        <v>75.2</v>
      </c>
      <c r="Z2956">
        <v>6.8</v>
      </c>
      <c r="AA2956">
        <v>0</v>
      </c>
      <c r="AB2956">
        <v>0</v>
      </c>
      <c r="AC2956">
        <v>0</v>
      </c>
      <c r="AD2956">
        <v>0</v>
      </c>
      <c r="AE2956" t="s">
        <v>8940</v>
      </c>
      <c r="AF2956" t="s">
        <v>8941</v>
      </c>
      <c r="AG2956">
        <v>0.22</v>
      </c>
      <c r="AH2956" t="s">
        <v>36</v>
      </c>
      <c r="AI2956" t="s">
        <v>37</v>
      </c>
      <c r="AJ2956" t="s">
        <v>38</v>
      </c>
    </row>
    <row r="2957" spans="1:36" x14ac:dyDescent="0.25">
      <c r="A2957" t="s">
        <v>32</v>
      </c>
      <c r="B2957" t="s">
        <v>8942</v>
      </c>
      <c r="C2957">
        <f>YEAR(B2957)</f>
        <v>2008</v>
      </c>
      <c r="D2957">
        <v>51.9</v>
      </c>
      <c r="E2957">
        <v>44.7</v>
      </c>
      <c r="F2957">
        <v>48.4</v>
      </c>
      <c r="H2957" s="2">
        <f>IF(F2957-53.24&lt;=0,0,IF(F2957-53.24&lt;=1,1,2))</f>
        <v>0</v>
      </c>
      <c r="I2957">
        <v>51.9</v>
      </c>
      <c r="J2957">
        <v>34.200000000000003</v>
      </c>
      <c r="K2957">
        <v>44.2</v>
      </c>
      <c r="L2957">
        <v>36.5</v>
      </c>
      <c r="M2957">
        <v>63.8</v>
      </c>
      <c r="O2957">
        <v>3.1E-2</v>
      </c>
      <c r="P2957">
        <v>100</v>
      </c>
      <c r="Q2957">
        <v>4.17</v>
      </c>
      <c r="R2957" t="s">
        <v>40</v>
      </c>
      <c r="S2957">
        <v>0</v>
      </c>
      <c r="T2957">
        <v>0</v>
      </c>
      <c r="U2957">
        <v>0</v>
      </c>
      <c r="V2957">
        <v>34.4</v>
      </c>
      <c r="W2957">
        <v>329.2</v>
      </c>
      <c r="X2957">
        <v>1025.0999999999999</v>
      </c>
      <c r="Y2957">
        <v>69.599999999999994</v>
      </c>
      <c r="Z2957">
        <v>6.8</v>
      </c>
      <c r="AA2957">
        <v>0</v>
      </c>
      <c r="AB2957">
        <v>0</v>
      </c>
      <c r="AC2957">
        <v>0</v>
      </c>
      <c r="AD2957">
        <v>0</v>
      </c>
      <c r="AE2957" t="s">
        <v>8943</v>
      </c>
      <c r="AF2957" t="s">
        <v>8944</v>
      </c>
      <c r="AG2957">
        <v>0.25</v>
      </c>
      <c r="AH2957" t="s">
        <v>56</v>
      </c>
      <c r="AI2957" t="s">
        <v>137</v>
      </c>
      <c r="AJ2957" t="s">
        <v>40</v>
      </c>
    </row>
    <row r="2958" spans="1:36" x14ac:dyDescent="0.25">
      <c r="A2958" t="s">
        <v>32</v>
      </c>
      <c r="B2958" t="s">
        <v>8945</v>
      </c>
      <c r="C2958">
        <f>YEAR(B2958)</f>
        <v>2008</v>
      </c>
      <c r="D2958">
        <v>57.3</v>
      </c>
      <c r="E2958">
        <v>41.1</v>
      </c>
      <c r="F2958">
        <v>50.2</v>
      </c>
      <c r="H2958" s="2">
        <f>IF(F2958-53.24&lt;=0,0,IF(F2958-53.24&lt;=1,1,2))</f>
        <v>0</v>
      </c>
      <c r="I2958">
        <v>57.3</v>
      </c>
      <c r="J2958">
        <v>36.5</v>
      </c>
      <c r="K2958">
        <v>48.7</v>
      </c>
      <c r="L2958">
        <v>41.5</v>
      </c>
      <c r="M2958">
        <v>72.400000000000006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16.100000000000001</v>
      </c>
      <c r="W2958">
        <v>257.5</v>
      </c>
      <c r="X2958">
        <v>1023.8</v>
      </c>
      <c r="Y2958">
        <v>36.700000000000003</v>
      </c>
      <c r="Z2958">
        <v>6.7</v>
      </c>
      <c r="AA2958">
        <v>0</v>
      </c>
      <c r="AB2958">
        <v>0</v>
      </c>
      <c r="AC2958">
        <v>0</v>
      </c>
      <c r="AD2958">
        <v>0</v>
      </c>
      <c r="AE2958" t="s">
        <v>8946</v>
      </c>
      <c r="AF2958" t="s">
        <v>8947</v>
      </c>
      <c r="AG2958">
        <v>0.3</v>
      </c>
      <c r="AH2958" t="s">
        <v>36</v>
      </c>
      <c r="AI2958" t="s">
        <v>37</v>
      </c>
      <c r="AJ2958" t="s">
        <v>38</v>
      </c>
    </row>
    <row r="2959" spans="1:36" x14ac:dyDescent="0.25">
      <c r="A2959" t="s">
        <v>32</v>
      </c>
      <c r="B2959" t="s">
        <v>8948</v>
      </c>
      <c r="C2959">
        <f>YEAR(B2959)</f>
        <v>2008</v>
      </c>
      <c r="D2959">
        <v>55.5</v>
      </c>
      <c r="E2959">
        <v>48.3</v>
      </c>
      <c r="F2959">
        <v>51.3</v>
      </c>
      <c r="H2959" s="2">
        <f>IF(F2959-53.24&lt;=0,0,IF(F2959-53.24&lt;=1,1,2))</f>
        <v>0</v>
      </c>
      <c r="I2959">
        <v>55.5</v>
      </c>
      <c r="J2959">
        <v>41.5</v>
      </c>
      <c r="K2959">
        <v>50.4</v>
      </c>
      <c r="L2959">
        <v>45.1</v>
      </c>
      <c r="M2959">
        <v>79.599999999999994</v>
      </c>
      <c r="O2959">
        <v>0.42899999999999999</v>
      </c>
      <c r="P2959">
        <v>100</v>
      </c>
      <c r="Q2959">
        <v>4.17</v>
      </c>
      <c r="R2959" t="s">
        <v>40</v>
      </c>
      <c r="S2959">
        <v>0</v>
      </c>
      <c r="T2959">
        <v>0</v>
      </c>
      <c r="U2959">
        <v>0</v>
      </c>
      <c r="V2959">
        <v>19.5</v>
      </c>
      <c r="W2959">
        <v>300.89999999999998</v>
      </c>
      <c r="X2959">
        <v>1015.5</v>
      </c>
      <c r="Y2959">
        <v>94.2</v>
      </c>
      <c r="Z2959">
        <v>6</v>
      </c>
      <c r="AA2959">
        <v>0</v>
      </c>
      <c r="AB2959">
        <v>0</v>
      </c>
      <c r="AC2959">
        <v>0</v>
      </c>
      <c r="AD2959">
        <v>0</v>
      </c>
      <c r="AE2959" t="s">
        <v>8949</v>
      </c>
      <c r="AF2959" t="s">
        <v>8950</v>
      </c>
      <c r="AG2959">
        <v>0.33</v>
      </c>
      <c r="AH2959" t="s">
        <v>43</v>
      </c>
      <c r="AI2959" t="s">
        <v>44</v>
      </c>
      <c r="AJ2959" t="s">
        <v>40</v>
      </c>
    </row>
    <row r="2960" spans="1:36" x14ac:dyDescent="0.25">
      <c r="A2960" t="s">
        <v>32</v>
      </c>
      <c r="B2960" t="s">
        <v>8951</v>
      </c>
      <c r="C2960">
        <f>YEAR(B2960)</f>
        <v>2008</v>
      </c>
      <c r="D2960">
        <v>48.3</v>
      </c>
      <c r="E2960">
        <v>37.5</v>
      </c>
      <c r="F2960">
        <v>41.1</v>
      </c>
      <c r="H2960" s="2">
        <f>IF(F2960-53.24&lt;=0,0,IF(F2960-53.24&lt;=1,1,2))</f>
        <v>0</v>
      </c>
      <c r="I2960">
        <v>44.2</v>
      </c>
      <c r="J2960">
        <v>26.7</v>
      </c>
      <c r="K2960">
        <v>31.8</v>
      </c>
      <c r="L2960">
        <v>34.700000000000003</v>
      </c>
      <c r="M2960">
        <v>78.2</v>
      </c>
      <c r="O2960">
        <v>1.4019999999999999</v>
      </c>
      <c r="P2960">
        <v>100</v>
      </c>
      <c r="Q2960">
        <v>12.5</v>
      </c>
      <c r="R2960" t="s">
        <v>40</v>
      </c>
      <c r="S2960">
        <v>0</v>
      </c>
      <c r="T2960">
        <v>0</v>
      </c>
      <c r="U2960">
        <v>0</v>
      </c>
      <c r="V2960">
        <v>32.200000000000003</v>
      </c>
      <c r="W2960">
        <v>349.5</v>
      </c>
      <c r="X2960">
        <v>1017.2</v>
      </c>
      <c r="Y2960">
        <v>98.3</v>
      </c>
      <c r="Z2960">
        <v>5.7</v>
      </c>
      <c r="AA2960">
        <v>0</v>
      </c>
      <c r="AB2960">
        <v>0</v>
      </c>
      <c r="AC2960">
        <v>0</v>
      </c>
      <c r="AD2960">
        <v>0</v>
      </c>
      <c r="AE2960" t="s">
        <v>8952</v>
      </c>
      <c r="AF2960" t="s">
        <v>8953</v>
      </c>
      <c r="AG2960">
        <v>0.37</v>
      </c>
      <c r="AH2960" t="s">
        <v>43</v>
      </c>
      <c r="AI2960" t="s">
        <v>48</v>
      </c>
      <c r="AJ2960" t="s">
        <v>40</v>
      </c>
    </row>
    <row r="2961" spans="1:36" x14ac:dyDescent="0.25">
      <c r="A2961" t="s">
        <v>32</v>
      </c>
      <c r="B2961" t="s">
        <v>8954</v>
      </c>
      <c r="C2961">
        <f>YEAR(B2961)</f>
        <v>2008</v>
      </c>
      <c r="D2961">
        <v>41.1</v>
      </c>
      <c r="E2961">
        <v>35.700000000000003</v>
      </c>
      <c r="F2961">
        <v>39.700000000000003</v>
      </c>
      <c r="H2961" s="2">
        <f>IF(F2961-53.24&lt;=0,0,IF(F2961-53.24&lt;=1,1,2))</f>
        <v>0</v>
      </c>
      <c r="I2961">
        <v>32</v>
      </c>
      <c r="J2961">
        <v>23</v>
      </c>
      <c r="K2961">
        <v>28.1</v>
      </c>
      <c r="L2961">
        <v>30.1</v>
      </c>
      <c r="M2961">
        <v>68.900000000000006</v>
      </c>
      <c r="O2961">
        <v>0.158</v>
      </c>
      <c r="P2961">
        <v>100</v>
      </c>
      <c r="Q2961">
        <v>8.33</v>
      </c>
      <c r="R2961" t="s">
        <v>40</v>
      </c>
      <c r="S2961">
        <v>0</v>
      </c>
      <c r="T2961">
        <v>0</v>
      </c>
      <c r="U2961">
        <v>0</v>
      </c>
      <c r="V2961">
        <v>43.6</v>
      </c>
      <c r="W2961">
        <v>342.3</v>
      </c>
      <c r="X2961">
        <v>1022.6</v>
      </c>
      <c r="Y2961">
        <v>83.3</v>
      </c>
      <c r="Z2961">
        <v>6.3</v>
      </c>
      <c r="AA2961">
        <v>0</v>
      </c>
      <c r="AB2961">
        <v>0</v>
      </c>
      <c r="AC2961">
        <v>0</v>
      </c>
      <c r="AD2961">
        <v>0</v>
      </c>
      <c r="AE2961" t="s">
        <v>8955</v>
      </c>
      <c r="AF2961" t="s">
        <v>8956</v>
      </c>
      <c r="AG2961">
        <v>0.4</v>
      </c>
      <c r="AH2961" t="s">
        <v>56</v>
      </c>
      <c r="AI2961" t="s">
        <v>101</v>
      </c>
      <c r="AJ2961" t="s">
        <v>40</v>
      </c>
    </row>
    <row r="2962" spans="1:36" x14ac:dyDescent="0.25">
      <c r="A2962" t="s">
        <v>32</v>
      </c>
      <c r="B2962" t="s">
        <v>8957</v>
      </c>
      <c r="C2962">
        <f>YEAR(B2962)</f>
        <v>2008</v>
      </c>
      <c r="D2962">
        <v>53.7</v>
      </c>
      <c r="E2962">
        <v>37.5</v>
      </c>
      <c r="F2962">
        <v>45.2</v>
      </c>
      <c r="H2962" s="2">
        <f>IF(F2962-53.24&lt;=0,0,IF(F2962-53.24&lt;=1,1,2))</f>
        <v>0</v>
      </c>
      <c r="I2962">
        <v>53.7</v>
      </c>
      <c r="J2962">
        <v>30.4</v>
      </c>
      <c r="K2962">
        <v>41.6</v>
      </c>
      <c r="L2962">
        <v>32.799999999999997</v>
      </c>
      <c r="M2962">
        <v>62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18.3</v>
      </c>
      <c r="W2962">
        <v>257.39999999999998</v>
      </c>
      <c r="X2962">
        <v>1026.4000000000001</v>
      </c>
      <c r="Y2962">
        <v>50</v>
      </c>
      <c r="Z2962">
        <v>6.6</v>
      </c>
      <c r="AA2962">
        <v>0</v>
      </c>
      <c r="AB2962">
        <v>0</v>
      </c>
      <c r="AC2962">
        <v>0</v>
      </c>
      <c r="AD2962">
        <v>0</v>
      </c>
      <c r="AE2962" t="s">
        <v>8958</v>
      </c>
      <c r="AF2962" t="s">
        <v>8959</v>
      </c>
      <c r="AG2962">
        <v>0.44</v>
      </c>
      <c r="AH2962" t="s">
        <v>36</v>
      </c>
      <c r="AI2962" t="s">
        <v>37</v>
      </c>
      <c r="AJ2962" t="s">
        <v>38</v>
      </c>
    </row>
    <row r="2963" spans="1:36" x14ac:dyDescent="0.25">
      <c r="A2963" t="s">
        <v>32</v>
      </c>
      <c r="B2963" t="s">
        <v>8960</v>
      </c>
      <c r="C2963">
        <f>YEAR(B2963)</f>
        <v>2008</v>
      </c>
      <c r="D2963">
        <v>59.1</v>
      </c>
      <c r="E2963">
        <v>42.9</v>
      </c>
      <c r="F2963">
        <v>52</v>
      </c>
      <c r="H2963" s="2">
        <f>IF(F2963-53.24&lt;=0,0,IF(F2963-53.24&lt;=1,1,2))</f>
        <v>0</v>
      </c>
      <c r="I2963">
        <v>59.1</v>
      </c>
      <c r="J2963">
        <v>36.700000000000003</v>
      </c>
      <c r="K2963">
        <v>50.4</v>
      </c>
      <c r="L2963">
        <v>44.4</v>
      </c>
      <c r="M2963">
        <v>75.599999999999994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12.8</v>
      </c>
      <c r="W2963">
        <v>191.9</v>
      </c>
      <c r="X2963">
        <v>1030.0999999999999</v>
      </c>
      <c r="Y2963">
        <v>48.6</v>
      </c>
      <c r="Z2963">
        <v>6.8</v>
      </c>
      <c r="AA2963">
        <v>0</v>
      </c>
      <c r="AB2963">
        <v>0</v>
      </c>
      <c r="AC2963">
        <v>0</v>
      </c>
      <c r="AD2963">
        <v>0</v>
      </c>
      <c r="AE2963" t="s">
        <v>8961</v>
      </c>
      <c r="AF2963" t="s">
        <v>8962</v>
      </c>
      <c r="AG2963">
        <v>0.47</v>
      </c>
      <c r="AH2963" t="s">
        <v>36</v>
      </c>
      <c r="AI2963" t="s">
        <v>37</v>
      </c>
      <c r="AJ2963" t="s">
        <v>38</v>
      </c>
    </row>
    <row r="2964" spans="1:36" x14ac:dyDescent="0.25">
      <c r="A2964" t="s">
        <v>32</v>
      </c>
      <c r="B2964" t="s">
        <v>8963</v>
      </c>
      <c r="C2964">
        <f>YEAR(B2964)</f>
        <v>2008</v>
      </c>
      <c r="D2964">
        <v>62.7</v>
      </c>
      <c r="E2964">
        <v>46.5</v>
      </c>
      <c r="F2964">
        <v>53</v>
      </c>
      <c r="H2964" s="2">
        <f>IF(F2964-53.24&lt;=0,0,IF(F2964-53.24&lt;=1,1,2))</f>
        <v>0</v>
      </c>
      <c r="I2964">
        <v>62.7</v>
      </c>
      <c r="J2964">
        <v>43</v>
      </c>
      <c r="K2964">
        <v>51.8</v>
      </c>
      <c r="L2964">
        <v>45.4</v>
      </c>
      <c r="M2964">
        <v>75.900000000000006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9.1999999999999993</v>
      </c>
      <c r="W2964">
        <v>197.7</v>
      </c>
      <c r="X2964">
        <v>1031</v>
      </c>
      <c r="Y2964">
        <v>41.4</v>
      </c>
      <c r="Z2964">
        <v>6.8</v>
      </c>
      <c r="AA2964">
        <v>0</v>
      </c>
      <c r="AB2964">
        <v>0</v>
      </c>
      <c r="AC2964">
        <v>0</v>
      </c>
      <c r="AD2964">
        <v>0</v>
      </c>
      <c r="AE2964" t="s">
        <v>8964</v>
      </c>
      <c r="AF2964" t="s">
        <v>8965</v>
      </c>
      <c r="AG2964">
        <v>0.5</v>
      </c>
      <c r="AH2964" t="s">
        <v>36</v>
      </c>
      <c r="AI2964" t="s">
        <v>174</v>
      </c>
      <c r="AJ2964" t="s">
        <v>38</v>
      </c>
    </row>
    <row r="2965" spans="1:36" x14ac:dyDescent="0.25">
      <c r="A2965" t="s">
        <v>32</v>
      </c>
      <c r="B2965" t="s">
        <v>8966</v>
      </c>
      <c r="C2965">
        <f>YEAR(B2965)</f>
        <v>2008</v>
      </c>
      <c r="D2965">
        <v>60.9</v>
      </c>
      <c r="E2965">
        <v>46.5</v>
      </c>
      <c r="F2965">
        <v>54.3</v>
      </c>
      <c r="H2965" s="2">
        <f>IF(F2965-53.24&lt;=0,0,IF(F2965-53.24&lt;=1,1,2))</f>
        <v>2</v>
      </c>
      <c r="I2965">
        <v>60.9</v>
      </c>
      <c r="J2965">
        <v>41.2</v>
      </c>
      <c r="K2965">
        <v>53.6</v>
      </c>
      <c r="L2965">
        <v>47.4</v>
      </c>
      <c r="M2965">
        <v>77.900000000000006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13.9</v>
      </c>
      <c r="W2965">
        <v>227.4</v>
      </c>
      <c r="X2965">
        <v>1028.4000000000001</v>
      </c>
      <c r="Y2965">
        <v>79.2</v>
      </c>
      <c r="Z2965">
        <v>6.8</v>
      </c>
      <c r="AA2965">
        <v>0</v>
      </c>
      <c r="AB2965">
        <v>0</v>
      </c>
      <c r="AC2965">
        <v>0</v>
      </c>
      <c r="AD2965">
        <v>0</v>
      </c>
      <c r="AE2965" t="s">
        <v>8967</v>
      </c>
      <c r="AF2965" t="s">
        <v>8968</v>
      </c>
      <c r="AG2965">
        <v>0.54</v>
      </c>
      <c r="AH2965" t="s">
        <v>36</v>
      </c>
      <c r="AI2965" t="s">
        <v>37</v>
      </c>
      <c r="AJ2965" t="s">
        <v>38</v>
      </c>
    </row>
    <row r="2966" spans="1:36" x14ac:dyDescent="0.25">
      <c r="A2966" t="s">
        <v>32</v>
      </c>
      <c r="B2966" t="s">
        <v>8969</v>
      </c>
      <c r="C2966">
        <f>YEAR(B2966)</f>
        <v>2008</v>
      </c>
      <c r="D2966">
        <v>60.9</v>
      </c>
      <c r="E2966">
        <v>50.1</v>
      </c>
      <c r="F2966">
        <v>54</v>
      </c>
      <c r="H2966" s="2">
        <f>IF(F2966-53.24&lt;=0,0,IF(F2966-53.24&lt;=1,1,2))</f>
        <v>1</v>
      </c>
      <c r="I2966">
        <v>60.9</v>
      </c>
      <c r="J2966">
        <v>50.1</v>
      </c>
      <c r="K2966">
        <v>54</v>
      </c>
      <c r="L2966">
        <v>49.2</v>
      </c>
      <c r="M2966">
        <v>84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8.1</v>
      </c>
      <c r="W2966">
        <v>225.4</v>
      </c>
      <c r="X2966">
        <v>1024.5</v>
      </c>
      <c r="Y2966">
        <v>75.400000000000006</v>
      </c>
      <c r="Z2966">
        <v>6.8</v>
      </c>
      <c r="AA2966">
        <v>0</v>
      </c>
      <c r="AB2966">
        <v>0</v>
      </c>
      <c r="AC2966">
        <v>0</v>
      </c>
      <c r="AD2966">
        <v>0</v>
      </c>
      <c r="AE2966" t="s">
        <v>8970</v>
      </c>
      <c r="AF2966" t="s">
        <v>8971</v>
      </c>
      <c r="AG2966">
        <v>0.56999999999999995</v>
      </c>
      <c r="AH2966" t="s">
        <v>36</v>
      </c>
      <c r="AI2966" t="s">
        <v>37</v>
      </c>
      <c r="AJ2966" t="s">
        <v>38</v>
      </c>
    </row>
    <row r="2967" spans="1:36" x14ac:dyDescent="0.25">
      <c r="A2967" t="s">
        <v>32</v>
      </c>
      <c r="B2967" t="s">
        <v>8972</v>
      </c>
      <c r="C2967">
        <f>YEAR(B2967)</f>
        <v>2008</v>
      </c>
      <c r="D2967">
        <v>60.9</v>
      </c>
      <c r="E2967">
        <v>46.5</v>
      </c>
      <c r="F2967">
        <v>55.2</v>
      </c>
      <c r="H2967" s="2">
        <f>IF(F2967-53.24&lt;=0,0,IF(F2967-53.24&lt;=1,1,2))</f>
        <v>2</v>
      </c>
      <c r="I2967">
        <v>60.9</v>
      </c>
      <c r="J2967">
        <v>46.4</v>
      </c>
      <c r="K2967">
        <v>54.9</v>
      </c>
      <c r="L2967">
        <v>50</v>
      </c>
      <c r="M2967">
        <v>83.3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19.5</v>
      </c>
      <c r="W2967">
        <v>313.7</v>
      </c>
      <c r="X2967">
        <v>1022.9</v>
      </c>
      <c r="Y2967">
        <v>37</v>
      </c>
      <c r="Z2967">
        <v>6.8</v>
      </c>
      <c r="AA2967">
        <v>0</v>
      </c>
      <c r="AB2967">
        <v>0</v>
      </c>
      <c r="AC2967">
        <v>0</v>
      </c>
      <c r="AD2967">
        <v>0</v>
      </c>
      <c r="AE2967" t="s">
        <v>8973</v>
      </c>
      <c r="AF2967" t="s">
        <v>8974</v>
      </c>
      <c r="AG2967">
        <v>0.61</v>
      </c>
      <c r="AH2967" t="s">
        <v>36</v>
      </c>
      <c r="AI2967" t="s">
        <v>174</v>
      </c>
      <c r="AJ2967" t="s">
        <v>38</v>
      </c>
    </row>
    <row r="2968" spans="1:36" x14ac:dyDescent="0.25">
      <c r="A2968" t="s">
        <v>32</v>
      </c>
      <c r="B2968" t="s">
        <v>8975</v>
      </c>
      <c r="C2968">
        <f>YEAR(B2968)</f>
        <v>2008</v>
      </c>
      <c r="D2968">
        <v>59.1</v>
      </c>
      <c r="E2968">
        <v>53.7</v>
      </c>
      <c r="F2968">
        <v>56.7</v>
      </c>
      <c r="H2968" s="2">
        <f>IF(F2968-53.24&lt;=0,0,IF(F2968-53.24&lt;=1,1,2))</f>
        <v>2</v>
      </c>
      <c r="I2968">
        <v>59.1</v>
      </c>
      <c r="J2968">
        <v>53.7</v>
      </c>
      <c r="K2968">
        <v>56.7</v>
      </c>
      <c r="L2968">
        <v>44.1</v>
      </c>
      <c r="M2968">
        <v>62.9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24.2</v>
      </c>
      <c r="W2968">
        <v>329.8</v>
      </c>
      <c r="X2968">
        <v>1022.7</v>
      </c>
      <c r="Y2968">
        <v>32.6</v>
      </c>
      <c r="Z2968">
        <v>6.8</v>
      </c>
      <c r="AA2968">
        <v>0</v>
      </c>
      <c r="AB2968">
        <v>0</v>
      </c>
      <c r="AC2968">
        <v>0</v>
      </c>
      <c r="AD2968">
        <v>0</v>
      </c>
      <c r="AE2968" t="s">
        <v>8976</v>
      </c>
      <c r="AF2968" t="s">
        <v>8977</v>
      </c>
      <c r="AG2968">
        <v>0.64</v>
      </c>
      <c r="AH2968" t="s">
        <v>36</v>
      </c>
      <c r="AI2968" t="s">
        <v>37</v>
      </c>
      <c r="AJ2968" t="s">
        <v>38</v>
      </c>
    </row>
    <row r="2969" spans="1:36" x14ac:dyDescent="0.25">
      <c r="A2969" t="s">
        <v>32</v>
      </c>
      <c r="B2969" t="s">
        <v>8978</v>
      </c>
      <c r="C2969">
        <f>YEAR(B2969)</f>
        <v>2008</v>
      </c>
      <c r="D2969">
        <v>62.7</v>
      </c>
      <c r="E2969">
        <v>46.5</v>
      </c>
      <c r="F2969">
        <v>55</v>
      </c>
      <c r="H2969" s="2">
        <f>IF(F2969-53.24&lt;=0,0,IF(F2969-53.24&lt;=1,1,2))</f>
        <v>2</v>
      </c>
      <c r="I2969">
        <v>62.7</v>
      </c>
      <c r="J2969">
        <v>43.6</v>
      </c>
      <c r="K2969">
        <v>54.7</v>
      </c>
      <c r="L2969">
        <v>46</v>
      </c>
      <c r="M2969">
        <v>72.099999999999994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13.9</v>
      </c>
      <c r="W2969">
        <v>304.89999999999998</v>
      </c>
      <c r="X2969">
        <v>1020.8</v>
      </c>
      <c r="Y2969">
        <v>30</v>
      </c>
      <c r="Z2969">
        <v>6.4</v>
      </c>
      <c r="AA2969">
        <v>0</v>
      </c>
      <c r="AB2969">
        <v>0</v>
      </c>
      <c r="AC2969">
        <v>0</v>
      </c>
      <c r="AD2969">
        <v>0</v>
      </c>
      <c r="AE2969" t="s">
        <v>8979</v>
      </c>
      <c r="AF2969" t="s">
        <v>8980</v>
      </c>
      <c r="AG2969">
        <v>0.67</v>
      </c>
      <c r="AH2969" t="s">
        <v>36</v>
      </c>
      <c r="AI2969" t="s">
        <v>37</v>
      </c>
      <c r="AJ2969" t="s">
        <v>38</v>
      </c>
    </row>
    <row r="2970" spans="1:36" x14ac:dyDescent="0.25">
      <c r="A2970" t="s">
        <v>32</v>
      </c>
      <c r="B2970" t="s">
        <v>8981</v>
      </c>
      <c r="C2970">
        <f>YEAR(B2970)</f>
        <v>2008</v>
      </c>
      <c r="D2970">
        <v>62.7</v>
      </c>
      <c r="E2970">
        <v>44.7</v>
      </c>
      <c r="F2970">
        <v>54.4</v>
      </c>
      <c r="H2970" s="2">
        <f>IF(F2970-53.24&lt;=0,0,IF(F2970-53.24&lt;=1,1,2))</f>
        <v>2</v>
      </c>
      <c r="I2970">
        <v>62.7</v>
      </c>
      <c r="J2970">
        <v>40.299999999999997</v>
      </c>
      <c r="K2970">
        <v>53.5</v>
      </c>
      <c r="L2970">
        <v>47.2</v>
      </c>
      <c r="M2970">
        <v>76.8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10.3</v>
      </c>
      <c r="W2970">
        <v>150</v>
      </c>
      <c r="X2970">
        <v>1020.5</v>
      </c>
      <c r="Y2970">
        <v>67.099999999999994</v>
      </c>
      <c r="Z2970">
        <v>6.4</v>
      </c>
      <c r="AA2970">
        <v>0</v>
      </c>
      <c r="AB2970">
        <v>0</v>
      </c>
      <c r="AC2970">
        <v>0</v>
      </c>
      <c r="AD2970">
        <v>0</v>
      </c>
      <c r="AE2970" t="s">
        <v>8982</v>
      </c>
      <c r="AF2970" t="s">
        <v>8983</v>
      </c>
      <c r="AG2970">
        <v>0.7</v>
      </c>
      <c r="AH2970" t="s">
        <v>36</v>
      </c>
      <c r="AI2970" t="s">
        <v>37</v>
      </c>
      <c r="AJ2970" t="s">
        <v>38</v>
      </c>
    </row>
    <row r="2971" spans="1:36" x14ac:dyDescent="0.25">
      <c r="A2971" t="s">
        <v>32</v>
      </c>
      <c r="B2971" t="s">
        <v>8984</v>
      </c>
      <c r="C2971">
        <f>YEAR(B2971)</f>
        <v>2008</v>
      </c>
      <c r="D2971">
        <v>62.7</v>
      </c>
      <c r="E2971">
        <v>51.9</v>
      </c>
      <c r="F2971">
        <v>56.3</v>
      </c>
      <c r="H2971" s="2">
        <f>IF(F2971-53.24&lt;=0,0,IF(F2971-53.24&lt;=1,1,2))</f>
        <v>2</v>
      </c>
      <c r="I2971">
        <v>62.7</v>
      </c>
      <c r="J2971">
        <v>51.9</v>
      </c>
      <c r="K2971">
        <v>56.3</v>
      </c>
      <c r="L2971">
        <v>51.1</v>
      </c>
      <c r="M2971">
        <v>82.8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10.3</v>
      </c>
      <c r="W2971">
        <v>130.9</v>
      </c>
      <c r="X2971">
        <v>1021</v>
      </c>
      <c r="Y2971">
        <v>63.3</v>
      </c>
      <c r="Z2971">
        <v>6.8</v>
      </c>
      <c r="AA2971">
        <v>0</v>
      </c>
      <c r="AB2971">
        <v>0</v>
      </c>
      <c r="AC2971">
        <v>0</v>
      </c>
      <c r="AD2971">
        <v>0</v>
      </c>
      <c r="AE2971" t="s">
        <v>8985</v>
      </c>
      <c r="AF2971" t="s">
        <v>8986</v>
      </c>
      <c r="AG2971">
        <v>0.73</v>
      </c>
      <c r="AH2971" t="s">
        <v>36</v>
      </c>
      <c r="AI2971" t="s">
        <v>37</v>
      </c>
      <c r="AJ2971" t="s">
        <v>38</v>
      </c>
    </row>
    <row r="2972" spans="1:36" x14ac:dyDescent="0.25">
      <c r="A2972" t="s">
        <v>32</v>
      </c>
      <c r="B2972" t="s">
        <v>8987</v>
      </c>
      <c r="C2972">
        <f>YEAR(B2972)</f>
        <v>2008</v>
      </c>
      <c r="D2972">
        <v>62.7</v>
      </c>
      <c r="E2972">
        <v>48.3</v>
      </c>
      <c r="F2972">
        <v>54.6</v>
      </c>
      <c r="H2972" s="2">
        <f>IF(F2972-53.24&lt;=0,0,IF(F2972-53.24&lt;=1,1,2))</f>
        <v>2</v>
      </c>
      <c r="I2972">
        <v>62.7</v>
      </c>
      <c r="J2972">
        <v>45.2</v>
      </c>
      <c r="K2972">
        <v>54.2</v>
      </c>
      <c r="L2972">
        <v>49.8</v>
      </c>
      <c r="M2972">
        <v>84.1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9.1999999999999993</v>
      </c>
      <c r="W2972">
        <v>165.7</v>
      </c>
      <c r="X2972">
        <v>1021.4</v>
      </c>
      <c r="Y2972">
        <v>33.6</v>
      </c>
      <c r="Z2972">
        <v>6.7</v>
      </c>
      <c r="AA2972">
        <v>0</v>
      </c>
      <c r="AB2972">
        <v>0</v>
      </c>
      <c r="AC2972">
        <v>0</v>
      </c>
      <c r="AD2972">
        <v>0</v>
      </c>
      <c r="AE2972" t="s">
        <v>8988</v>
      </c>
      <c r="AF2972" t="s">
        <v>8989</v>
      </c>
      <c r="AG2972">
        <v>0.75</v>
      </c>
      <c r="AH2972" t="s">
        <v>36</v>
      </c>
      <c r="AI2972" t="s">
        <v>37</v>
      </c>
      <c r="AJ2972" t="s">
        <v>38</v>
      </c>
    </row>
    <row r="2973" spans="1:36" x14ac:dyDescent="0.25">
      <c r="A2973" t="s">
        <v>32</v>
      </c>
      <c r="B2973" t="s">
        <v>8990</v>
      </c>
      <c r="C2973">
        <f>YEAR(B2973)</f>
        <v>2008</v>
      </c>
      <c r="D2973">
        <v>62.7</v>
      </c>
      <c r="E2973">
        <v>46.5</v>
      </c>
      <c r="F2973">
        <v>54</v>
      </c>
      <c r="G2973" s="2">
        <f>AVERAGE(F2973:F3064)</f>
        <v>64.1576086956522</v>
      </c>
      <c r="H2973" s="2">
        <f>IF(F2973-64.16&lt;=0,0,IF(F2973-64.16&lt;=1,1,2))</f>
        <v>0</v>
      </c>
      <c r="I2973">
        <v>62.7</v>
      </c>
      <c r="J2973">
        <v>42.5</v>
      </c>
      <c r="K2973">
        <v>53</v>
      </c>
      <c r="L2973">
        <v>49.5</v>
      </c>
      <c r="M2973">
        <v>85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10.3</v>
      </c>
      <c r="W2973">
        <v>173.8</v>
      </c>
      <c r="X2973">
        <v>1017.8</v>
      </c>
      <c r="Y2973">
        <v>37</v>
      </c>
      <c r="Z2973">
        <v>6.7</v>
      </c>
      <c r="AA2973">
        <v>0</v>
      </c>
      <c r="AB2973">
        <v>0</v>
      </c>
      <c r="AC2973">
        <v>0</v>
      </c>
      <c r="AD2973">
        <v>0</v>
      </c>
      <c r="AE2973" t="s">
        <v>8991</v>
      </c>
      <c r="AF2973" t="s">
        <v>8992</v>
      </c>
      <c r="AG2973">
        <v>0.8</v>
      </c>
      <c r="AH2973" t="s">
        <v>36</v>
      </c>
      <c r="AI2973" t="s">
        <v>37</v>
      </c>
      <c r="AJ2973" t="s">
        <v>38</v>
      </c>
    </row>
    <row r="2974" spans="1:36" x14ac:dyDescent="0.25">
      <c r="A2974" t="s">
        <v>32</v>
      </c>
      <c r="B2974" t="s">
        <v>8993</v>
      </c>
      <c r="C2974">
        <f>YEAR(B2974)</f>
        <v>2008</v>
      </c>
      <c r="D2974">
        <v>68.099999999999994</v>
      </c>
      <c r="E2974">
        <v>51.9</v>
      </c>
      <c r="F2974">
        <v>58.3</v>
      </c>
      <c r="H2974" s="2">
        <f>IF(F2974-64.16&lt;=0,0,IF(F2974-64.16&lt;=1,1,2))</f>
        <v>0</v>
      </c>
      <c r="I2974">
        <v>68.099999999999994</v>
      </c>
      <c r="J2974">
        <v>51.9</v>
      </c>
      <c r="K2974">
        <v>58.3</v>
      </c>
      <c r="L2974">
        <v>51</v>
      </c>
      <c r="M2974">
        <v>76.8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20.8</v>
      </c>
      <c r="W2974">
        <v>252.9</v>
      </c>
      <c r="X2974">
        <v>1012.8</v>
      </c>
      <c r="Y2974">
        <v>41.4</v>
      </c>
      <c r="Z2974">
        <v>6.8</v>
      </c>
      <c r="AA2974">
        <v>0</v>
      </c>
      <c r="AB2974">
        <v>0</v>
      </c>
      <c r="AC2974">
        <v>0</v>
      </c>
      <c r="AD2974">
        <v>0</v>
      </c>
      <c r="AE2974" t="s">
        <v>8994</v>
      </c>
      <c r="AF2974" t="s">
        <v>8995</v>
      </c>
      <c r="AG2974">
        <v>0.83</v>
      </c>
      <c r="AH2974" t="s">
        <v>36</v>
      </c>
      <c r="AI2974" t="s">
        <v>37</v>
      </c>
      <c r="AJ2974" t="s">
        <v>38</v>
      </c>
    </row>
    <row r="2975" spans="1:36" x14ac:dyDescent="0.25">
      <c r="A2975" t="s">
        <v>32</v>
      </c>
      <c r="B2975" t="s">
        <v>8996</v>
      </c>
      <c r="C2975">
        <f>YEAR(B2975)</f>
        <v>2008</v>
      </c>
      <c r="D2975">
        <v>66.3</v>
      </c>
      <c r="E2975">
        <v>51.9</v>
      </c>
      <c r="F2975">
        <v>58.7</v>
      </c>
      <c r="H2975" s="2">
        <f>IF(F2975-64.16&lt;=0,0,IF(F2975-64.16&lt;=1,1,2))</f>
        <v>0</v>
      </c>
      <c r="I2975">
        <v>66.3</v>
      </c>
      <c r="J2975">
        <v>51.9</v>
      </c>
      <c r="K2975">
        <v>58.7</v>
      </c>
      <c r="L2975">
        <v>50.9</v>
      </c>
      <c r="M2975">
        <v>76.2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9.1999999999999993</v>
      </c>
      <c r="W2975">
        <v>161</v>
      </c>
      <c r="X2975">
        <v>1016.1</v>
      </c>
      <c r="Y2975">
        <v>30</v>
      </c>
      <c r="Z2975">
        <v>6.3</v>
      </c>
      <c r="AA2975">
        <v>0</v>
      </c>
      <c r="AB2975">
        <v>0</v>
      </c>
      <c r="AC2975">
        <v>0</v>
      </c>
      <c r="AD2975">
        <v>0</v>
      </c>
      <c r="AE2975" t="s">
        <v>8997</v>
      </c>
      <c r="AF2975" t="s">
        <v>8998</v>
      </c>
      <c r="AG2975">
        <v>0.86</v>
      </c>
      <c r="AH2975" t="s">
        <v>36</v>
      </c>
      <c r="AI2975" t="s">
        <v>37</v>
      </c>
      <c r="AJ2975" t="s">
        <v>38</v>
      </c>
    </row>
    <row r="2976" spans="1:36" x14ac:dyDescent="0.25">
      <c r="A2976" t="s">
        <v>32</v>
      </c>
      <c r="B2976" t="s">
        <v>8999</v>
      </c>
      <c r="C2976">
        <f>YEAR(B2976)</f>
        <v>2008</v>
      </c>
      <c r="D2976">
        <v>62.7</v>
      </c>
      <c r="E2976">
        <v>50.1</v>
      </c>
      <c r="F2976">
        <v>57.1</v>
      </c>
      <c r="H2976" s="2">
        <f>IF(F2976-64.16&lt;=0,0,IF(F2976-64.16&lt;=1,1,2))</f>
        <v>0</v>
      </c>
      <c r="I2976">
        <v>62.7</v>
      </c>
      <c r="J2976">
        <v>50.1</v>
      </c>
      <c r="K2976">
        <v>57.1</v>
      </c>
      <c r="L2976">
        <v>50.9</v>
      </c>
      <c r="M2976">
        <v>80.2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13.9</v>
      </c>
      <c r="W2976">
        <v>166.7</v>
      </c>
      <c r="X2976">
        <v>1015.5</v>
      </c>
      <c r="Y2976">
        <v>31.7</v>
      </c>
      <c r="Z2976">
        <v>6.7</v>
      </c>
      <c r="AA2976">
        <v>0</v>
      </c>
      <c r="AB2976">
        <v>0</v>
      </c>
      <c r="AC2976">
        <v>0</v>
      </c>
      <c r="AD2976">
        <v>0</v>
      </c>
      <c r="AE2976" t="s">
        <v>9000</v>
      </c>
      <c r="AF2976" t="s">
        <v>9001</v>
      </c>
      <c r="AG2976">
        <v>0.89</v>
      </c>
      <c r="AH2976" t="s">
        <v>36</v>
      </c>
      <c r="AI2976" t="s">
        <v>37</v>
      </c>
      <c r="AJ2976" t="s">
        <v>38</v>
      </c>
    </row>
    <row r="2977" spans="1:36" x14ac:dyDescent="0.25">
      <c r="A2977" t="s">
        <v>32</v>
      </c>
      <c r="B2977" t="s">
        <v>9002</v>
      </c>
      <c r="C2977">
        <f>YEAR(B2977)</f>
        <v>2008</v>
      </c>
      <c r="D2977">
        <v>68.099999999999994</v>
      </c>
      <c r="E2977">
        <v>57.3</v>
      </c>
      <c r="F2977">
        <v>62.2</v>
      </c>
      <c r="H2977" s="2">
        <f>IF(F2977-64.16&lt;=0,0,IF(F2977-64.16&lt;=1,1,2))</f>
        <v>0</v>
      </c>
      <c r="I2977">
        <v>68.099999999999994</v>
      </c>
      <c r="J2977">
        <v>57.3</v>
      </c>
      <c r="K2977">
        <v>62.2</v>
      </c>
      <c r="L2977">
        <v>52.4</v>
      </c>
      <c r="M2977">
        <v>70.599999999999994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23</v>
      </c>
      <c r="W2977">
        <v>179.4</v>
      </c>
      <c r="X2977">
        <v>1012.4</v>
      </c>
      <c r="Y2977">
        <v>71.7</v>
      </c>
      <c r="Z2977">
        <v>6.8</v>
      </c>
      <c r="AA2977">
        <v>0</v>
      </c>
      <c r="AB2977">
        <v>0</v>
      </c>
      <c r="AC2977">
        <v>0</v>
      </c>
      <c r="AD2977">
        <v>0</v>
      </c>
      <c r="AE2977" t="s">
        <v>9003</v>
      </c>
      <c r="AF2977" t="s">
        <v>9004</v>
      </c>
      <c r="AG2977">
        <v>0.93</v>
      </c>
      <c r="AH2977" t="s">
        <v>36</v>
      </c>
      <c r="AI2977" t="s">
        <v>37</v>
      </c>
      <c r="AJ2977" t="s">
        <v>38</v>
      </c>
    </row>
    <row r="2978" spans="1:36" x14ac:dyDescent="0.25">
      <c r="A2978" t="s">
        <v>32</v>
      </c>
      <c r="B2978" t="s">
        <v>9005</v>
      </c>
      <c r="C2978">
        <f>YEAR(B2978)</f>
        <v>2008</v>
      </c>
      <c r="D2978">
        <v>66.3</v>
      </c>
      <c r="E2978">
        <v>55.5</v>
      </c>
      <c r="F2978">
        <v>60.7</v>
      </c>
      <c r="H2978" s="2">
        <f>IF(F2978-64.16&lt;=0,0,IF(F2978-64.16&lt;=1,1,2))</f>
        <v>0</v>
      </c>
      <c r="I2978">
        <v>66.3</v>
      </c>
      <c r="J2978">
        <v>55.5</v>
      </c>
      <c r="K2978">
        <v>60.7</v>
      </c>
      <c r="L2978">
        <v>52</v>
      </c>
      <c r="M2978">
        <v>73.3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15</v>
      </c>
      <c r="W2978">
        <v>144.30000000000001</v>
      </c>
      <c r="X2978">
        <v>1012.9</v>
      </c>
      <c r="Y2978">
        <v>42.5</v>
      </c>
      <c r="Z2978">
        <v>6.4</v>
      </c>
      <c r="AA2978">
        <v>0</v>
      </c>
      <c r="AB2978">
        <v>0</v>
      </c>
      <c r="AC2978">
        <v>0</v>
      </c>
      <c r="AD2978">
        <v>0</v>
      </c>
      <c r="AE2978" t="s">
        <v>9006</v>
      </c>
      <c r="AF2978" t="s">
        <v>9007</v>
      </c>
      <c r="AG2978">
        <v>0.96</v>
      </c>
      <c r="AH2978" t="s">
        <v>36</v>
      </c>
      <c r="AI2978" t="s">
        <v>37</v>
      </c>
      <c r="AJ2978" t="s">
        <v>38</v>
      </c>
    </row>
    <row r="2979" spans="1:36" x14ac:dyDescent="0.25">
      <c r="A2979" t="s">
        <v>32</v>
      </c>
      <c r="B2979" t="s">
        <v>9008</v>
      </c>
      <c r="C2979">
        <f>YEAR(B2979)</f>
        <v>2008</v>
      </c>
      <c r="D2979">
        <v>75.3</v>
      </c>
      <c r="E2979">
        <v>55.5</v>
      </c>
      <c r="F2979">
        <v>63.6</v>
      </c>
      <c r="H2979" s="2">
        <f>IF(F2979-64.16&lt;=0,0,IF(F2979-64.16&lt;=1,1,2))</f>
        <v>0</v>
      </c>
      <c r="I2979">
        <v>75.3</v>
      </c>
      <c r="J2979">
        <v>55.5</v>
      </c>
      <c r="K2979">
        <v>63.6</v>
      </c>
      <c r="L2979">
        <v>48.6</v>
      </c>
      <c r="M2979">
        <v>60.6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26.4</v>
      </c>
      <c r="W2979">
        <v>232.7</v>
      </c>
      <c r="X2979">
        <v>1010</v>
      </c>
      <c r="Y2979">
        <v>78.900000000000006</v>
      </c>
      <c r="Z2979">
        <v>6.7</v>
      </c>
      <c r="AA2979">
        <v>0</v>
      </c>
      <c r="AB2979">
        <v>0</v>
      </c>
      <c r="AC2979">
        <v>0</v>
      </c>
      <c r="AD2979">
        <v>0</v>
      </c>
      <c r="AE2979" t="s">
        <v>9009</v>
      </c>
      <c r="AF2979" t="s">
        <v>9010</v>
      </c>
      <c r="AG2979">
        <v>0</v>
      </c>
      <c r="AH2979" t="s">
        <v>36</v>
      </c>
      <c r="AI2979" t="s">
        <v>37</v>
      </c>
      <c r="AJ2979" t="s">
        <v>38</v>
      </c>
    </row>
    <row r="2980" spans="1:36" x14ac:dyDescent="0.25">
      <c r="A2980" t="s">
        <v>32</v>
      </c>
      <c r="B2980" t="s">
        <v>9011</v>
      </c>
      <c r="C2980">
        <f>YEAR(B2980)</f>
        <v>2008</v>
      </c>
      <c r="D2980">
        <v>60.9</v>
      </c>
      <c r="E2980">
        <v>48.3</v>
      </c>
      <c r="F2980">
        <v>55.1</v>
      </c>
      <c r="H2980" s="2">
        <f>IF(F2980-64.16&lt;=0,0,IF(F2980-64.16&lt;=1,1,2))</f>
        <v>0</v>
      </c>
      <c r="I2980">
        <v>60.9</v>
      </c>
      <c r="J2980">
        <v>44.7</v>
      </c>
      <c r="K2980">
        <v>55</v>
      </c>
      <c r="L2980">
        <v>45.7</v>
      </c>
      <c r="M2980">
        <v>71.099999999999994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11.4</v>
      </c>
      <c r="W2980">
        <v>298.39999999999998</v>
      </c>
      <c r="X2980">
        <v>1015.6</v>
      </c>
      <c r="Y2980">
        <v>59.6</v>
      </c>
      <c r="Z2980">
        <v>6.8</v>
      </c>
      <c r="AA2980">
        <v>0</v>
      </c>
      <c r="AB2980">
        <v>0</v>
      </c>
      <c r="AC2980">
        <v>0</v>
      </c>
      <c r="AD2980">
        <v>0</v>
      </c>
      <c r="AE2980" t="s">
        <v>9012</v>
      </c>
      <c r="AF2980" t="s">
        <v>9013</v>
      </c>
      <c r="AG2980">
        <v>0.02</v>
      </c>
      <c r="AH2980" t="s">
        <v>36</v>
      </c>
      <c r="AI2980" t="s">
        <v>37</v>
      </c>
      <c r="AJ2980" t="s">
        <v>38</v>
      </c>
    </row>
    <row r="2981" spans="1:36" x14ac:dyDescent="0.25">
      <c r="A2981" t="s">
        <v>32</v>
      </c>
      <c r="B2981" t="s">
        <v>9014</v>
      </c>
      <c r="C2981">
        <f>YEAR(B2981)</f>
        <v>2008</v>
      </c>
      <c r="D2981">
        <v>62.7</v>
      </c>
      <c r="E2981">
        <v>44.7</v>
      </c>
      <c r="F2981">
        <v>53.9</v>
      </c>
      <c r="H2981" s="2">
        <f>IF(F2981-64.16&lt;=0,0,IF(F2981-64.16&lt;=1,1,2))</f>
        <v>0</v>
      </c>
      <c r="I2981">
        <v>62.7</v>
      </c>
      <c r="J2981">
        <v>40.299999999999997</v>
      </c>
      <c r="K2981">
        <v>52.7</v>
      </c>
      <c r="L2981">
        <v>44.4</v>
      </c>
      <c r="M2981">
        <v>70.900000000000006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10.3</v>
      </c>
      <c r="W2981">
        <v>180.9</v>
      </c>
      <c r="X2981">
        <v>1014.9</v>
      </c>
      <c r="Y2981">
        <v>30</v>
      </c>
      <c r="Z2981">
        <v>6.4</v>
      </c>
      <c r="AA2981">
        <v>0</v>
      </c>
      <c r="AB2981">
        <v>0</v>
      </c>
      <c r="AC2981">
        <v>0</v>
      </c>
      <c r="AD2981">
        <v>0</v>
      </c>
      <c r="AE2981" t="s">
        <v>9015</v>
      </c>
      <c r="AF2981" t="s">
        <v>9016</v>
      </c>
      <c r="AG2981">
        <v>0.06</v>
      </c>
      <c r="AH2981" t="s">
        <v>36</v>
      </c>
      <c r="AI2981" t="s">
        <v>37</v>
      </c>
      <c r="AJ2981" t="s">
        <v>38</v>
      </c>
    </row>
    <row r="2982" spans="1:36" x14ac:dyDescent="0.25">
      <c r="A2982" t="s">
        <v>32</v>
      </c>
      <c r="B2982" t="s">
        <v>9017</v>
      </c>
      <c r="C2982">
        <f>YEAR(B2982)</f>
        <v>2008</v>
      </c>
      <c r="D2982">
        <v>64.5</v>
      </c>
      <c r="E2982">
        <v>48.3</v>
      </c>
      <c r="F2982">
        <v>55.7</v>
      </c>
      <c r="H2982" s="2">
        <f>IF(F2982-64.16&lt;=0,0,IF(F2982-64.16&lt;=1,1,2))</f>
        <v>0</v>
      </c>
      <c r="I2982">
        <v>64.5</v>
      </c>
      <c r="J2982">
        <v>43.5</v>
      </c>
      <c r="K2982">
        <v>55.1</v>
      </c>
      <c r="L2982">
        <v>45.8</v>
      </c>
      <c r="M2982">
        <v>69.900000000000006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13.9</v>
      </c>
      <c r="W2982">
        <v>237.6</v>
      </c>
      <c r="X2982">
        <v>1015.3</v>
      </c>
      <c r="Y2982">
        <v>53</v>
      </c>
      <c r="Z2982">
        <v>6.7</v>
      </c>
      <c r="AA2982">
        <v>0</v>
      </c>
      <c r="AB2982">
        <v>0</v>
      </c>
      <c r="AC2982">
        <v>0</v>
      </c>
      <c r="AD2982">
        <v>0</v>
      </c>
      <c r="AE2982" t="s">
        <v>9018</v>
      </c>
      <c r="AF2982" t="s">
        <v>9019</v>
      </c>
      <c r="AG2982">
        <v>0.1</v>
      </c>
      <c r="AH2982" t="s">
        <v>36</v>
      </c>
      <c r="AI2982" t="s">
        <v>37</v>
      </c>
      <c r="AJ2982" t="s">
        <v>38</v>
      </c>
    </row>
    <row r="2983" spans="1:36" x14ac:dyDescent="0.25">
      <c r="A2983" t="s">
        <v>32</v>
      </c>
      <c r="B2983" t="s">
        <v>9020</v>
      </c>
      <c r="C2983">
        <f>YEAR(B2983)</f>
        <v>2008</v>
      </c>
      <c r="D2983">
        <v>68.099999999999994</v>
      </c>
      <c r="E2983">
        <v>48.3</v>
      </c>
      <c r="F2983">
        <v>58.2</v>
      </c>
      <c r="H2983" s="2">
        <f>IF(F2983-64.16&lt;=0,0,IF(F2983-64.16&lt;=1,1,2))</f>
        <v>0</v>
      </c>
      <c r="I2983">
        <v>68.099999999999994</v>
      </c>
      <c r="J2983">
        <v>44.2</v>
      </c>
      <c r="K2983">
        <v>57.9</v>
      </c>
      <c r="L2983">
        <v>45.9</v>
      </c>
      <c r="M2983">
        <v>65.900000000000006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18.3</v>
      </c>
      <c r="W2983">
        <v>185.7</v>
      </c>
      <c r="X2983">
        <v>1013.7</v>
      </c>
      <c r="Y2983">
        <v>53.5</v>
      </c>
      <c r="Z2983">
        <v>6.8</v>
      </c>
      <c r="AA2983">
        <v>0</v>
      </c>
      <c r="AB2983">
        <v>0</v>
      </c>
      <c r="AC2983">
        <v>0</v>
      </c>
      <c r="AD2983">
        <v>0</v>
      </c>
      <c r="AE2983" t="s">
        <v>9021</v>
      </c>
      <c r="AF2983" t="s">
        <v>9022</v>
      </c>
      <c r="AG2983">
        <v>0.13</v>
      </c>
      <c r="AH2983" t="s">
        <v>36</v>
      </c>
      <c r="AI2983" t="s">
        <v>37</v>
      </c>
      <c r="AJ2983" t="s">
        <v>38</v>
      </c>
    </row>
    <row r="2984" spans="1:36" x14ac:dyDescent="0.25">
      <c r="A2984" t="s">
        <v>32</v>
      </c>
      <c r="B2984" t="s">
        <v>9023</v>
      </c>
      <c r="C2984">
        <f>YEAR(B2984)</f>
        <v>2008</v>
      </c>
      <c r="D2984">
        <v>64.5</v>
      </c>
      <c r="E2984">
        <v>53.7</v>
      </c>
      <c r="F2984">
        <v>59.7</v>
      </c>
      <c r="H2984" s="2">
        <f>IF(F2984-64.16&lt;=0,0,IF(F2984-64.16&lt;=1,1,2))</f>
        <v>0</v>
      </c>
      <c r="I2984">
        <v>64.5</v>
      </c>
      <c r="J2984">
        <v>53.7</v>
      </c>
      <c r="K2984">
        <v>59.7</v>
      </c>
      <c r="L2984">
        <v>48.4</v>
      </c>
      <c r="M2984">
        <v>66.7</v>
      </c>
      <c r="O2984">
        <v>5.0999999999999997E-2</v>
      </c>
      <c r="P2984">
        <v>100</v>
      </c>
      <c r="Q2984">
        <v>4.17</v>
      </c>
      <c r="R2984" t="s">
        <v>40</v>
      </c>
      <c r="S2984">
        <v>0</v>
      </c>
      <c r="T2984">
        <v>0</v>
      </c>
      <c r="U2984">
        <v>0</v>
      </c>
      <c r="V2984">
        <v>24.2</v>
      </c>
      <c r="W2984">
        <v>273</v>
      </c>
      <c r="X2984">
        <v>1007.1</v>
      </c>
      <c r="Y2984">
        <v>61.7</v>
      </c>
      <c r="Z2984">
        <v>6.8</v>
      </c>
      <c r="AA2984">
        <v>0</v>
      </c>
      <c r="AB2984">
        <v>0</v>
      </c>
      <c r="AC2984">
        <v>0</v>
      </c>
      <c r="AD2984">
        <v>0</v>
      </c>
      <c r="AE2984" t="s">
        <v>9024</v>
      </c>
      <c r="AF2984" t="s">
        <v>9025</v>
      </c>
      <c r="AG2984">
        <v>0.17</v>
      </c>
      <c r="AH2984" t="s">
        <v>56</v>
      </c>
      <c r="AI2984" t="s">
        <v>78</v>
      </c>
      <c r="AJ2984" t="s">
        <v>40</v>
      </c>
    </row>
    <row r="2985" spans="1:36" x14ac:dyDescent="0.25">
      <c r="A2985" t="s">
        <v>32</v>
      </c>
      <c r="B2985" t="s">
        <v>9026</v>
      </c>
      <c r="C2985">
        <f>YEAR(B2985)</f>
        <v>2008</v>
      </c>
      <c r="D2985">
        <v>69.900000000000006</v>
      </c>
      <c r="E2985">
        <v>50.1</v>
      </c>
      <c r="F2985">
        <v>59.9</v>
      </c>
      <c r="H2985" s="2">
        <f>IF(F2985-64.16&lt;=0,0,IF(F2985-64.16&lt;=1,1,2))</f>
        <v>0</v>
      </c>
      <c r="I2985">
        <v>69.900000000000006</v>
      </c>
      <c r="J2985">
        <v>50.1</v>
      </c>
      <c r="K2985">
        <v>59.9</v>
      </c>
      <c r="L2985">
        <v>49.9</v>
      </c>
      <c r="M2985">
        <v>70.099999999999994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25.3</v>
      </c>
      <c r="W2985">
        <v>286.2</v>
      </c>
      <c r="X2985">
        <v>1009.4</v>
      </c>
      <c r="Y2985">
        <v>31</v>
      </c>
      <c r="Z2985">
        <v>6.7</v>
      </c>
      <c r="AA2985">
        <v>0</v>
      </c>
      <c r="AB2985">
        <v>0</v>
      </c>
      <c r="AC2985">
        <v>0</v>
      </c>
      <c r="AD2985">
        <v>0</v>
      </c>
      <c r="AE2985" t="s">
        <v>9027</v>
      </c>
      <c r="AF2985" t="s">
        <v>9028</v>
      </c>
      <c r="AG2985">
        <v>0.2</v>
      </c>
      <c r="AH2985" t="s">
        <v>36</v>
      </c>
      <c r="AI2985" t="s">
        <v>37</v>
      </c>
      <c r="AJ2985" t="s">
        <v>38</v>
      </c>
    </row>
    <row r="2986" spans="1:36" x14ac:dyDescent="0.25">
      <c r="A2986" t="s">
        <v>32</v>
      </c>
      <c r="B2986" t="s">
        <v>9029</v>
      </c>
      <c r="C2986">
        <f>YEAR(B2986)</f>
        <v>2008</v>
      </c>
      <c r="D2986">
        <v>64.5</v>
      </c>
      <c r="E2986">
        <v>50.1</v>
      </c>
      <c r="F2986">
        <v>58.1</v>
      </c>
      <c r="H2986" s="2">
        <f>IF(F2986-64.16&lt;=0,0,IF(F2986-64.16&lt;=1,1,2))</f>
        <v>0</v>
      </c>
      <c r="I2986">
        <v>64.5</v>
      </c>
      <c r="J2986">
        <v>50.1</v>
      </c>
      <c r="K2986">
        <v>58.1</v>
      </c>
      <c r="L2986">
        <v>48.1</v>
      </c>
      <c r="M2986">
        <v>69.900000000000006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13.9</v>
      </c>
      <c r="W2986">
        <v>293.2</v>
      </c>
      <c r="X2986">
        <v>1015.7</v>
      </c>
      <c r="Y2986">
        <v>31.3</v>
      </c>
      <c r="Z2986">
        <v>6.6</v>
      </c>
      <c r="AA2986">
        <v>0</v>
      </c>
      <c r="AB2986">
        <v>0</v>
      </c>
      <c r="AC2986">
        <v>0</v>
      </c>
      <c r="AD2986">
        <v>0</v>
      </c>
      <c r="AE2986" t="s">
        <v>9030</v>
      </c>
      <c r="AF2986" t="s">
        <v>9031</v>
      </c>
      <c r="AG2986">
        <v>0.25</v>
      </c>
      <c r="AH2986" t="s">
        <v>36</v>
      </c>
      <c r="AI2986" t="s">
        <v>37</v>
      </c>
      <c r="AJ2986" t="s">
        <v>38</v>
      </c>
    </row>
    <row r="2987" spans="1:36" x14ac:dyDescent="0.25">
      <c r="A2987" t="s">
        <v>32</v>
      </c>
      <c r="B2987" t="s">
        <v>9032</v>
      </c>
      <c r="C2987">
        <f>YEAR(B2987)</f>
        <v>2008</v>
      </c>
      <c r="D2987">
        <v>71.7</v>
      </c>
      <c r="E2987">
        <v>50.1</v>
      </c>
      <c r="F2987">
        <v>60.8</v>
      </c>
      <c r="H2987" s="2">
        <f>IF(F2987-64.16&lt;=0,0,IF(F2987-64.16&lt;=1,1,2))</f>
        <v>0</v>
      </c>
      <c r="I2987">
        <v>71.7</v>
      </c>
      <c r="J2987">
        <v>50.1</v>
      </c>
      <c r="K2987">
        <v>60.8</v>
      </c>
      <c r="L2987">
        <v>49.4</v>
      </c>
      <c r="M2987">
        <v>67.7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19.5</v>
      </c>
      <c r="W2987">
        <v>184.3</v>
      </c>
      <c r="X2987">
        <v>1017.8</v>
      </c>
      <c r="Y2987">
        <v>30</v>
      </c>
      <c r="Z2987">
        <v>6.6</v>
      </c>
      <c r="AA2987">
        <v>0</v>
      </c>
      <c r="AB2987">
        <v>0</v>
      </c>
      <c r="AC2987">
        <v>0</v>
      </c>
      <c r="AD2987">
        <v>0</v>
      </c>
      <c r="AE2987" t="s">
        <v>9033</v>
      </c>
      <c r="AF2987" t="s">
        <v>9034</v>
      </c>
      <c r="AG2987">
        <v>0.27</v>
      </c>
      <c r="AH2987" t="s">
        <v>36</v>
      </c>
      <c r="AI2987" t="s">
        <v>37</v>
      </c>
      <c r="AJ2987" t="s">
        <v>38</v>
      </c>
    </row>
    <row r="2988" spans="1:36" x14ac:dyDescent="0.25">
      <c r="A2988" t="s">
        <v>32</v>
      </c>
      <c r="B2988" t="s">
        <v>9035</v>
      </c>
      <c r="C2988">
        <f>YEAR(B2988)</f>
        <v>2008</v>
      </c>
      <c r="D2988">
        <v>64.5</v>
      </c>
      <c r="E2988">
        <v>51.9</v>
      </c>
      <c r="F2988">
        <v>59.3</v>
      </c>
      <c r="H2988" s="2">
        <f>IF(F2988-64.16&lt;=0,0,IF(F2988-64.16&lt;=1,1,2))</f>
        <v>0</v>
      </c>
      <c r="I2988">
        <v>64.5</v>
      </c>
      <c r="J2988">
        <v>51.9</v>
      </c>
      <c r="K2988">
        <v>59.3</v>
      </c>
      <c r="L2988">
        <v>52.8</v>
      </c>
      <c r="M2988">
        <v>79.400000000000006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15</v>
      </c>
      <c r="W2988">
        <v>148.19999999999999</v>
      </c>
      <c r="X2988">
        <v>1016.3</v>
      </c>
      <c r="Y2988">
        <v>30</v>
      </c>
      <c r="Z2988">
        <v>6.8</v>
      </c>
      <c r="AA2988">
        <v>0</v>
      </c>
      <c r="AB2988">
        <v>0</v>
      </c>
      <c r="AC2988">
        <v>0</v>
      </c>
      <c r="AD2988">
        <v>0</v>
      </c>
      <c r="AE2988" t="s">
        <v>9036</v>
      </c>
      <c r="AF2988" t="s">
        <v>9037</v>
      </c>
      <c r="AG2988">
        <v>0.31</v>
      </c>
      <c r="AH2988" t="s">
        <v>36</v>
      </c>
      <c r="AI2988" t="s">
        <v>37</v>
      </c>
      <c r="AJ2988" t="s">
        <v>38</v>
      </c>
    </row>
    <row r="2989" spans="1:36" x14ac:dyDescent="0.25">
      <c r="A2989" t="s">
        <v>32</v>
      </c>
      <c r="B2989" t="s">
        <v>9038</v>
      </c>
      <c r="C2989">
        <f>YEAR(B2989)</f>
        <v>2008</v>
      </c>
      <c r="D2989">
        <v>71.7</v>
      </c>
      <c r="E2989">
        <v>59.1</v>
      </c>
      <c r="F2989">
        <v>64.2</v>
      </c>
      <c r="H2989" s="2">
        <f>IF(F2989-64.16&lt;=0,0,IF(F2989-64.16&lt;=1,1,2))</f>
        <v>1</v>
      </c>
      <c r="I2989">
        <v>71.7</v>
      </c>
      <c r="J2989">
        <v>59.1</v>
      </c>
      <c r="K2989">
        <v>64.2</v>
      </c>
      <c r="L2989">
        <v>49.7</v>
      </c>
      <c r="M2989">
        <v>60.4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27.5</v>
      </c>
      <c r="W2989">
        <v>174.9</v>
      </c>
      <c r="X2989">
        <v>1010.7</v>
      </c>
      <c r="Y2989">
        <v>35.5</v>
      </c>
      <c r="Z2989">
        <v>6.5</v>
      </c>
      <c r="AA2989">
        <v>0</v>
      </c>
      <c r="AB2989">
        <v>0</v>
      </c>
      <c r="AC2989">
        <v>0</v>
      </c>
      <c r="AD2989">
        <v>0</v>
      </c>
      <c r="AE2989" t="s">
        <v>9039</v>
      </c>
      <c r="AF2989" t="s">
        <v>9040</v>
      </c>
      <c r="AG2989">
        <v>0.34</v>
      </c>
      <c r="AH2989" t="s">
        <v>36</v>
      </c>
      <c r="AI2989" t="s">
        <v>37</v>
      </c>
      <c r="AJ2989" t="s">
        <v>38</v>
      </c>
    </row>
    <row r="2990" spans="1:36" x14ac:dyDescent="0.25">
      <c r="A2990" t="s">
        <v>32</v>
      </c>
      <c r="B2990" t="s">
        <v>9041</v>
      </c>
      <c r="C2990">
        <f>YEAR(B2990)</f>
        <v>2008</v>
      </c>
      <c r="D2990">
        <v>66.3</v>
      </c>
      <c r="E2990">
        <v>55.5</v>
      </c>
      <c r="F2990">
        <v>62.7</v>
      </c>
      <c r="H2990" s="2">
        <f>IF(F2990-64.16&lt;=0,0,IF(F2990-64.16&lt;=1,1,2))</f>
        <v>0</v>
      </c>
      <c r="I2990">
        <v>66.3</v>
      </c>
      <c r="J2990">
        <v>55.5</v>
      </c>
      <c r="K2990">
        <v>62.7</v>
      </c>
      <c r="L2990">
        <v>52.2</v>
      </c>
      <c r="M2990">
        <v>69.5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20.8</v>
      </c>
      <c r="W2990">
        <v>258.39999999999998</v>
      </c>
      <c r="X2990">
        <v>1009.6</v>
      </c>
      <c r="Y2990">
        <v>73.8</v>
      </c>
      <c r="Z2990">
        <v>6.8</v>
      </c>
      <c r="AA2990">
        <v>0</v>
      </c>
      <c r="AB2990">
        <v>0</v>
      </c>
      <c r="AC2990">
        <v>0</v>
      </c>
      <c r="AD2990">
        <v>0</v>
      </c>
      <c r="AE2990" t="s">
        <v>9042</v>
      </c>
      <c r="AF2990" t="s">
        <v>9043</v>
      </c>
      <c r="AG2990">
        <v>0.38</v>
      </c>
      <c r="AH2990" t="s">
        <v>36</v>
      </c>
      <c r="AI2990" t="s">
        <v>37</v>
      </c>
      <c r="AJ2990" t="s">
        <v>38</v>
      </c>
    </row>
    <row r="2991" spans="1:36" x14ac:dyDescent="0.25">
      <c r="A2991" t="s">
        <v>32</v>
      </c>
      <c r="B2991" t="s">
        <v>9044</v>
      </c>
      <c r="C2991">
        <f>YEAR(B2991)</f>
        <v>2008</v>
      </c>
      <c r="D2991">
        <v>75.3</v>
      </c>
      <c r="E2991">
        <v>53.7</v>
      </c>
      <c r="F2991">
        <v>64.900000000000006</v>
      </c>
      <c r="H2991" s="2">
        <f>IF(F2991-64.16&lt;=0,0,IF(F2991-64.16&lt;=1,1,2))</f>
        <v>1</v>
      </c>
      <c r="I2991">
        <v>75.3</v>
      </c>
      <c r="J2991">
        <v>53.7</v>
      </c>
      <c r="K2991">
        <v>64.900000000000006</v>
      </c>
      <c r="L2991">
        <v>48.1</v>
      </c>
      <c r="M2991">
        <v>57.5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24.2</v>
      </c>
      <c r="W2991">
        <v>171.5</v>
      </c>
      <c r="X2991">
        <v>1010.9</v>
      </c>
      <c r="Y2991">
        <v>61.3</v>
      </c>
      <c r="Z2991">
        <v>6.8</v>
      </c>
      <c r="AA2991">
        <v>0</v>
      </c>
      <c r="AB2991">
        <v>0</v>
      </c>
      <c r="AC2991">
        <v>0</v>
      </c>
      <c r="AD2991">
        <v>0</v>
      </c>
      <c r="AE2991" t="s">
        <v>9045</v>
      </c>
      <c r="AF2991" t="s">
        <v>9046</v>
      </c>
      <c r="AG2991">
        <v>0.42</v>
      </c>
      <c r="AH2991" t="s">
        <v>36</v>
      </c>
      <c r="AI2991" t="s">
        <v>37</v>
      </c>
      <c r="AJ2991" t="s">
        <v>38</v>
      </c>
    </row>
    <row r="2992" spans="1:36" x14ac:dyDescent="0.25">
      <c r="A2992" t="s">
        <v>32</v>
      </c>
      <c r="B2992" t="s">
        <v>9047</v>
      </c>
      <c r="C2992">
        <f>YEAR(B2992)</f>
        <v>2008</v>
      </c>
      <c r="D2992">
        <v>78.900000000000006</v>
      </c>
      <c r="E2992">
        <v>66.3</v>
      </c>
      <c r="F2992">
        <v>72.099999999999994</v>
      </c>
      <c r="H2992" s="2">
        <f>IF(F2992-64.16&lt;=0,0,IF(F2992-64.16&lt;=1,1,2))</f>
        <v>2</v>
      </c>
      <c r="I2992">
        <v>78.900000000000006</v>
      </c>
      <c r="J2992">
        <v>66.3</v>
      </c>
      <c r="K2992">
        <v>72.099999999999994</v>
      </c>
      <c r="L2992">
        <v>46.1</v>
      </c>
      <c r="M2992">
        <v>40.4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32.200000000000003</v>
      </c>
      <c r="W2992">
        <v>185.5</v>
      </c>
      <c r="X2992">
        <v>1007.4</v>
      </c>
      <c r="Y2992">
        <v>86.8</v>
      </c>
      <c r="Z2992">
        <v>6.8</v>
      </c>
      <c r="AA2992">
        <v>0</v>
      </c>
      <c r="AB2992">
        <v>0</v>
      </c>
      <c r="AC2992">
        <v>0</v>
      </c>
      <c r="AD2992">
        <v>0</v>
      </c>
      <c r="AE2992" t="s">
        <v>9048</v>
      </c>
      <c r="AF2992" t="s">
        <v>9049</v>
      </c>
      <c r="AG2992">
        <v>0.45</v>
      </c>
      <c r="AH2992" t="s">
        <v>36</v>
      </c>
      <c r="AI2992" t="s">
        <v>37</v>
      </c>
      <c r="AJ2992" t="s">
        <v>344</v>
      </c>
    </row>
    <row r="2993" spans="1:36" x14ac:dyDescent="0.25">
      <c r="A2993" t="s">
        <v>32</v>
      </c>
      <c r="B2993" t="s">
        <v>9050</v>
      </c>
      <c r="C2993">
        <f>YEAR(B2993)</f>
        <v>2008</v>
      </c>
      <c r="D2993">
        <v>82.5</v>
      </c>
      <c r="E2993">
        <v>60.9</v>
      </c>
      <c r="F2993">
        <v>71.5</v>
      </c>
      <c r="H2993" s="2">
        <f>IF(F2993-64.16&lt;=0,0,IF(F2993-64.16&lt;=1,1,2))</f>
        <v>2</v>
      </c>
      <c r="I2993">
        <v>80.900000000000006</v>
      </c>
      <c r="J2993">
        <v>60.9</v>
      </c>
      <c r="K2993">
        <v>71.3</v>
      </c>
      <c r="L2993">
        <v>51.2</v>
      </c>
      <c r="M2993">
        <v>51.6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18.3</v>
      </c>
      <c r="W2993">
        <v>219.6</v>
      </c>
      <c r="X2993">
        <v>1003.4</v>
      </c>
      <c r="Y2993">
        <v>83.2</v>
      </c>
      <c r="Z2993">
        <v>6.8</v>
      </c>
      <c r="AA2993">
        <v>0</v>
      </c>
      <c r="AB2993">
        <v>0</v>
      </c>
      <c r="AC2993">
        <v>0</v>
      </c>
      <c r="AD2993">
        <v>0</v>
      </c>
      <c r="AE2993" t="s">
        <v>9051</v>
      </c>
      <c r="AF2993" t="s">
        <v>9052</v>
      </c>
      <c r="AG2993">
        <v>0.5</v>
      </c>
      <c r="AH2993" t="s">
        <v>36</v>
      </c>
      <c r="AI2993" t="s">
        <v>37</v>
      </c>
      <c r="AJ2993" t="s">
        <v>38</v>
      </c>
    </row>
    <row r="2994" spans="1:36" x14ac:dyDescent="0.25">
      <c r="A2994" t="s">
        <v>32</v>
      </c>
      <c r="B2994" t="s">
        <v>9053</v>
      </c>
      <c r="C2994">
        <f>YEAR(B2994)</f>
        <v>2008</v>
      </c>
      <c r="D2994">
        <v>64.5</v>
      </c>
      <c r="E2994">
        <v>53.7</v>
      </c>
      <c r="F2994">
        <v>59.6</v>
      </c>
      <c r="H2994" s="2">
        <f>IF(F2994-64.16&lt;=0,0,IF(F2994-64.16&lt;=1,1,2))</f>
        <v>0</v>
      </c>
      <c r="I2994">
        <v>64.5</v>
      </c>
      <c r="J2994">
        <v>53.7</v>
      </c>
      <c r="K2994">
        <v>59.6</v>
      </c>
      <c r="L2994">
        <v>53</v>
      </c>
      <c r="M2994">
        <v>79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16.100000000000001</v>
      </c>
      <c r="W2994">
        <v>88.9</v>
      </c>
      <c r="X2994">
        <v>1004.6</v>
      </c>
      <c r="Y2994">
        <v>51.3</v>
      </c>
      <c r="Z2994">
        <v>6.7</v>
      </c>
      <c r="AA2994">
        <v>0</v>
      </c>
      <c r="AB2994">
        <v>0</v>
      </c>
      <c r="AC2994">
        <v>0</v>
      </c>
      <c r="AD2994">
        <v>0</v>
      </c>
      <c r="AE2994" t="s">
        <v>9054</v>
      </c>
      <c r="AF2994" t="s">
        <v>9055</v>
      </c>
      <c r="AG2994">
        <v>0.52</v>
      </c>
      <c r="AH2994" t="s">
        <v>36</v>
      </c>
      <c r="AI2994" t="s">
        <v>37</v>
      </c>
      <c r="AJ2994" t="s">
        <v>38</v>
      </c>
    </row>
    <row r="2995" spans="1:36" x14ac:dyDescent="0.25">
      <c r="A2995" t="s">
        <v>32</v>
      </c>
      <c r="B2995" t="s">
        <v>9056</v>
      </c>
      <c r="C2995">
        <f>YEAR(B2995)</f>
        <v>2008</v>
      </c>
      <c r="D2995">
        <v>86.1</v>
      </c>
      <c r="E2995">
        <v>57.3</v>
      </c>
      <c r="F2995">
        <v>71.8</v>
      </c>
      <c r="H2995" s="2">
        <f>IF(F2995-64.16&lt;=0,0,IF(F2995-64.16&lt;=1,1,2))</f>
        <v>2</v>
      </c>
      <c r="I2995">
        <v>83</v>
      </c>
      <c r="J2995">
        <v>57.3</v>
      </c>
      <c r="K2995">
        <v>71.400000000000006</v>
      </c>
      <c r="L2995">
        <v>50.1</v>
      </c>
      <c r="M2995">
        <v>49.6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30</v>
      </c>
      <c r="W2995">
        <v>195.1</v>
      </c>
      <c r="X2995">
        <v>1000.6</v>
      </c>
      <c r="Y2995">
        <v>61.8</v>
      </c>
      <c r="Z2995">
        <v>5.8</v>
      </c>
      <c r="AA2995">
        <v>0</v>
      </c>
      <c r="AB2995">
        <v>0</v>
      </c>
      <c r="AC2995">
        <v>0</v>
      </c>
      <c r="AD2995">
        <v>0</v>
      </c>
      <c r="AE2995" t="s">
        <v>9057</v>
      </c>
      <c r="AF2995" t="s">
        <v>9058</v>
      </c>
      <c r="AG2995">
        <v>0.55000000000000004</v>
      </c>
      <c r="AH2995" t="s">
        <v>36</v>
      </c>
      <c r="AI2995" t="s">
        <v>37</v>
      </c>
      <c r="AJ2995" t="s">
        <v>38</v>
      </c>
    </row>
    <row r="2996" spans="1:36" x14ac:dyDescent="0.25">
      <c r="A2996" t="s">
        <v>32</v>
      </c>
      <c r="B2996" t="s">
        <v>9059</v>
      </c>
      <c r="C2996">
        <f>YEAR(B2996)</f>
        <v>2008</v>
      </c>
      <c r="D2996">
        <v>78.900000000000006</v>
      </c>
      <c r="E2996">
        <v>53.7</v>
      </c>
      <c r="F2996">
        <v>64.8</v>
      </c>
      <c r="H2996" s="2">
        <f>IF(F2996-64.16&lt;=0,0,IF(F2996-64.16&lt;=1,1,2))</f>
        <v>1</v>
      </c>
      <c r="I2996">
        <v>78.900000000000006</v>
      </c>
      <c r="J2996">
        <v>53.7</v>
      </c>
      <c r="K2996">
        <v>64.8</v>
      </c>
      <c r="L2996">
        <v>48.4</v>
      </c>
      <c r="M2996">
        <v>57.6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23</v>
      </c>
      <c r="W2996">
        <v>195.6</v>
      </c>
      <c r="X2996">
        <v>1004.7</v>
      </c>
      <c r="Y2996">
        <v>33.5</v>
      </c>
      <c r="Z2996">
        <v>6.4</v>
      </c>
      <c r="AA2996">
        <v>0</v>
      </c>
      <c r="AB2996">
        <v>0</v>
      </c>
      <c r="AC2996">
        <v>0</v>
      </c>
      <c r="AD2996">
        <v>0</v>
      </c>
      <c r="AE2996" t="s">
        <v>9060</v>
      </c>
      <c r="AF2996" t="s">
        <v>9061</v>
      </c>
      <c r="AG2996">
        <v>0.59</v>
      </c>
      <c r="AH2996" t="s">
        <v>36</v>
      </c>
      <c r="AI2996" t="s">
        <v>37</v>
      </c>
      <c r="AJ2996" t="s">
        <v>38</v>
      </c>
    </row>
    <row r="2997" spans="1:36" x14ac:dyDescent="0.25">
      <c r="A2997" t="s">
        <v>32</v>
      </c>
      <c r="B2997" t="s">
        <v>9062</v>
      </c>
      <c r="C2997">
        <f>YEAR(B2997)</f>
        <v>2008</v>
      </c>
      <c r="D2997">
        <v>64.5</v>
      </c>
      <c r="E2997">
        <v>51.9</v>
      </c>
      <c r="F2997">
        <v>59.4</v>
      </c>
      <c r="H2997" s="2">
        <f>IF(F2997-64.16&lt;=0,0,IF(F2997-64.16&lt;=1,1,2))</f>
        <v>0</v>
      </c>
      <c r="I2997">
        <v>64.5</v>
      </c>
      <c r="J2997">
        <v>51.9</v>
      </c>
      <c r="K2997">
        <v>59.4</v>
      </c>
      <c r="L2997">
        <v>44.2</v>
      </c>
      <c r="M2997">
        <v>57.3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34.4</v>
      </c>
      <c r="W2997">
        <v>289.10000000000002</v>
      </c>
      <c r="X2997">
        <v>1005.9</v>
      </c>
      <c r="Y2997">
        <v>41.3</v>
      </c>
      <c r="Z2997">
        <v>6.8</v>
      </c>
      <c r="AA2997">
        <v>0</v>
      </c>
      <c r="AB2997">
        <v>0</v>
      </c>
      <c r="AC2997">
        <v>0</v>
      </c>
      <c r="AD2997">
        <v>0</v>
      </c>
      <c r="AE2997" t="s">
        <v>9063</v>
      </c>
      <c r="AF2997" t="s">
        <v>9064</v>
      </c>
      <c r="AG2997">
        <v>0.62</v>
      </c>
      <c r="AH2997" t="s">
        <v>36</v>
      </c>
      <c r="AI2997" t="s">
        <v>37</v>
      </c>
      <c r="AJ2997" t="s">
        <v>344</v>
      </c>
    </row>
    <row r="2998" spans="1:36" x14ac:dyDescent="0.25">
      <c r="A2998" t="s">
        <v>32</v>
      </c>
      <c r="B2998" t="s">
        <v>9065</v>
      </c>
      <c r="C2998">
        <f>YEAR(B2998)</f>
        <v>2008</v>
      </c>
      <c r="D2998">
        <v>64.5</v>
      </c>
      <c r="E2998">
        <v>51.9</v>
      </c>
      <c r="F2998">
        <v>58.4</v>
      </c>
      <c r="H2998" s="2">
        <f>IF(F2998-64.16&lt;=0,0,IF(F2998-64.16&lt;=1,1,2))</f>
        <v>0</v>
      </c>
      <c r="I2998">
        <v>64.5</v>
      </c>
      <c r="J2998">
        <v>51.9</v>
      </c>
      <c r="K2998">
        <v>58.4</v>
      </c>
      <c r="L2998">
        <v>48.1</v>
      </c>
      <c r="M2998">
        <v>69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19.5</v>
      </c>
      <c r="W2998">
        <v>265.10000000000002</v>
      </c>
      <c r="X2998">
        <v>1009.8</v>
      </c>
      <c r="Y2998">
        <v>45</v>
      </c>
      <c r="Z2998">
        <v>6.8</v>
      </c>
      <c r="AA2998">
        <v>0</v>
      </c>
      <c r="AB2998">
        <v>0</v>
      </c>
      <c r="AC2998">
        <v>0</v>
      </c>
      <c r="AD2998">
        <v>0</v>
      </c>
      <c r="AE2998" t="s">
        <v>9066</v>
      </c>
      <c r="AF2998" t="s">
        <v>9067</v>
      </c>
      <c r="AG2998">
        <v>0.65</v>
      </c>
      <c r="AH2998" t="s">
        <v>36</v>
      </c>
      <c r="AI2998" t="s">
        <v>37</v>
      </c>
      <c r="AJ2998" t="s">
        <v>38</v>
      </c>
    </row>
    <row r="2999" spans="1:36" x14ac:dyDescent="0.25">
      <c r="A2999" t="s">
        <v>32</v>
      </c>
      <c r="B2999" t="s">
        <v>9068</v>
      </c>
      <c r="C2999">
        <f>YEAR(B2999)</f>
        <v>2008</v>
      </c>
      <c r="D2999">
        <v>66.3</v>
      </c>
      <c r="E2999">
        <v>51.9</v>
      </c>
      <c r="F2999">
        <v>59.4</v>
      </c>
      <c r="H2999" s="2">
        <f>IF(F2999-64.16&lt;=0,0,IF(F2999-64.16&lt;=1,1,2))</f>
        <v>0</v>
      </c>
      <c r="I2999">
        <v>66.3</v>
      </c>
      <c r="J2999">
        <v>51.9</v>
      </c>
      <c r="K2999">
        <v>59.4</v>
      </c>
      <c r="L2999">
        <v>48.8</v>
      </c>
      <c r="M2999">
        <v>68.7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18.3</v>
      </c>
      <c r="W2999">
        <v>146</v>
      </c>
      <c r="X2999">
        <v>1008.1</v>
      </c>
      <c r="Y2999">
        <v>38.200000000000003</v>
      </c>
      <c r="Z2999">
        <v>6.8</v>
      </c>
      <c r="AA2999">
        <v>0</v>
      </c>
      <c r="AB2999">
        <v>0</v>
      </c>
      <c r="AC2999">
        <v>0</v>
      </c>
      <c r="AD2999">
        <v>0</v>
      </c>
      <c r="AE2999" t="s">
        <v>9069</v>
      </c>
      <c r="AF2999" t="s">
        <v>9070</v>
      </c>
      <c r="AG2999">
        <v>0.68</v>
      </c>
      <c r="AH2999" t="s">
        <v>36</v>
      </c>
      <c r="AI2999" t="s">
        <v>37</v>
      </c>
      <c r="AJ2999" t="s">
        <v>38</v>
      </c>
    </row>
    <row r="3000" spans="1:36" x14ac:dyDescent="0.25">
      <c r="A3000" t="s">
        <v>32</v>
      </c>
      <c r="B3000" t="s">
        <v>9071</v>
      </c>
      <c r="C3000">
        <f>YEAR(B3000)</f>
        <v>2008</v>
      </c>
      <c r="D3000">
        <v>66.3</v>
      </c>
      <c r="E3000">
        <v>55.5</v>
      </c>
      <c r="F3000">
        <v>59.9</v>
      </c>
      <c r="H3000" s="2">
        <f>IF(F3000-64.16&lt;=0,0,IF(F3000-64.16&lt;=1,1,2))</f>
        <v>0</v>
      </c>
      <c r="I3000">
        <v>66.3</v>
      </c>
      <c r="J3000">
        <v>55.5</v>
      </c>
      <c r="K3000">
        <v>59.9</v>
      </c>
      <c r="L3000">
        <v>47</v>
      </c>
      <c r="M3000">
        <v>62.9</v>
      </c>
      <c r="O3000">
        <v>3.9E-2</v>
      </c>
      <c r="P3000">
        <v>100</v>
      </c>
      <c r="Q3000">
        <v>4.17</v>
      </c>
      <c r="R3000" t="s">
        <v>40</v>
      </c>
      <c r="S3000">
        <v>0</v>
      </c>
      <c r="T3000">
        <v>0</v>
      </c>
      <c r="U3000">
        <v>0</v>
      </c>
      <c r="V3000">
        <v>21.9</v>
      </c>
      <c r="W3000">
        <v>165.8</v>
      </c>
      <c r="X3000">
        <v>1000.8</v>
      </c>
      <c r="Y3000">
        <v>82.5</v>
      </c>
      <c r="Z3000">
        <v>6.7</v>
      </c>
      <c r="AA3000">
        <v>0</v>
      </c>
      <c r="AB3000">
        <v>0</v>
      </c>
      <c r="AC3000">
        <v>0</v>
      </c>
      <c r="AD3000">
        <v>0</v>
      </c>
      <c r="AE3000" t="s">
        <v>9072</v>
      </c>
      <c r="AF3000" t="s">
        <v>9073</v>
      </c>
      <c r="AG3000">
        <v>0.72</v>
      </c>
      <c r="AH3000" t="s">
        <v>56</v>
      </c>
      <c r="AI3000" t="s">
        <v>61</v>
      </c>
      <c r="AJ3000" t="s">
        <v>40</v>
      </c>
    </row>
    <row r="3001" spans="1:36" x14ac:dyDescent="0.25">
      <c r="A3001" t="s">
        <v>32</v>
      </c>
      <c r="B3001" t="s">
        <v>9074</v>
      </c>
      <c r="C3001">
        <f>YEAR(B3001)</f>
        <v>2008</v>
      </c>
      <c r="D3001">
        <v>62.7</v>
      </c>
      <c r="E3001">
        <v>53.7</v>
      </c>
      <c r="F3001">
        <v>56.4</v>
      </c>
      <c r="H3001" s="2">
        <f>IF(F3001-64.16&lt;=0,0,IF(F3001-64.16&lt;=1,1,2))</f>
        <v>0</v>
      </c>
      <c r="I3001">
        <v>62.7</v>
      </c>
      <c r="J3001">
        <v>53.7</v>
      </c>
      <c r="K3001">
        <v>56.4</v>
      </c>
      <c r="L3001">
        <v>49.5</v>
      </c>
      <c r="M3001">
        <v>77.8</v>
      </c>
      <c r="O3001">
        <v>0.161</v>
      </c>
      <c r="P3001">
        <v>100</v>
      </c>
      <c r="Q3001">
        <v>4.17</v>
      </c>
      <c r="R3001" t="s">
        <v>40</v>
      </c>
      <c r="S3001">
        <v>0</v>
      </c>
      <c r="T3001">
        <v>0</v>
      </c>
      <c r="U3001">
        <v>0</v>
      </c>
      <c r="V3001">
        <v>25.3</v>
      </c>
      <c r="W3001">
        <v>339.8</v>
      </c>
      <c r="X3001">
        <v>1006.7</v>
      </c>
      <c r="Y3001">
        <v>78.7</v>
      </c>
      <c r="Z3001">
        <v>6.6</v>
      </c>
      <c r="AA3001">
        <v>0</v>
      </c>
      <c r="AB3001">
        <v>0</v>
      </c>
      <c r="AC3001">
        <v>0</v>
      </c>
      <c r="AD3001">
        <v>0</v>
      </c>
      <c r="AE3001" t="s">
        <v>9075</v>
      </c>
      <c r="AF3001" t="s">
        <v>9076</v>
      </c>
      <c r="AG3001">
        <v>0.75</v>
      </c>
      <c r="AH3001" t="s">
        <v>56</v>
      </c>
      <c r="AI3001" t="s">
        <v>65</v>
      </c>
      <c r="AJ3001" t="s">
        <v>40</v>
      </c>
    </row>
    <row r="3002" spans="1:36" x14ac:dyDescent="0.25">
      <c r="A3002" t="s">
        <v>32</v>
      </c>
      <c r="B3002" t="s">
        <v>9077</v>
      </c>
      <c r="C3002">
        <f>YEAR(B3002)</f>
        <v>2008</v>
      </c>
      <c r="D3002">
        <v>60.9</v>
      </c>
      <c r="E3002">
        <v>55.5</v>
      </c>
      <c r="F3002">
        <v>58.5</v>
      </c>
      <c r="H3002" s="2">
        <f>IF(F3002-64.16&lt;=0,0,IF(F3002-64.16&lt;=1,1,2))</f>
        <v>0</v>
      </c>
      <c r="I3002">
        <v>60.9</v>
      </c>
      <c r="J3002">
        <v>55.5</v>
      </c>
      <c r="K3002">
        <v>58.5</v>
      </c>
      <c r="L3002">
        <v>46.7</v>
      </c>
      <c r="M3002">
        <v>65.099999999999994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25.3</v>
      </c>
      <c r="W3002">
        <v>312.7</v>
      </c>
      <c r="X3002">
        <v>1013.5</v>
      </c>
      <c r="Y3002">
        <v>63</v>
      </c>
      <c r="Z3002">
        <v>6.8</v>
      </c>
      <c r="AA3002">
        <v>0</v>
      </c>
      <c r="AB3002">
        <v>0</v>
      </c>
      <c r="AC3002">
        <v>0</v>
      </c>
      <c r="AD3002">
        <v>0</v>
      </c>
      <c r="AE3002" t="s">
        <v>9078</v>
      </c>
      <c r="AF3002" t="s">
        <v>9079</v>
      </c>
      <c r="AG3002">
        <v>0.78</v>
      </c>
      <c r="AH3002" t="s">
        <v>36</v>
      </c>
      <c r="AI3002" t="s">
        <v>37</v>
      </c>
      <c r="AJ3002" t="s">
        <v>38</v>
      </c>
    </row>
    <row r="3003" spans="1:36" x14ac:dyDescent="0.25">
      <c r="A3003" t="s">
        <v>32</v>
      </c>
      <c r="B3003" t="s">
        <v>9080</v>
      </c>
      <c r="C3003">
        <f>YEAR(B3003)</f>
        <v>2008</v>
      </c>
      <c r="D3003">
        <v>60.9</v>
      </c>
      <c r="E3003">
        <v>50.1</v>
      </c>
      <c r="F3003">
        <v>57.4</v>
      </c>
      <c r="H3003" s="2">
        <f>IF(F3003-64.16&lt;=0,0,IF(F3003-64.16&lt;=1,1,2))</f>
        <v>0</v>
      </c>
      <c r="I3003">
        <v>60.9</v>
      </c>
      <c r="J3003">
        <v>50.1</v>
      </c>
      <c r="K3003">
        <v>57.4</v>
      </c>
      <c r="L3003">
        <v>45.3</v>
      </c>
      <c r="M3003">
        <v>64.400000000000006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23</v>
      </c>
      <c r="W3003">
        <v>320</v>
      </c>
      <c r="X3003">
        <v>1014.2</v>
      </c>
      <c r="Y3003">
        <v>48.1</v>
      </c>
      <c r="Z3003">
        <v>6.8</v>
      </c>
      <c r="AA3003">
        <v>0</v>
      </c>
      <c r="AB3003">
        <v>0</v>
      </c>
      <c r="AC3003">
        <v>0</v>
      </c>
      <c r="AD3003">
        <v>0</v>
      </c>
      <c r="AE3003" t="s">
        <v>9081</v>
      </c>
      <c r="AF3003" t="s">
        <v>9082</v>
      </c>
      <c r="AG3003">
        <v>0.81</v>
      </c>
      <c r="AH3003" t="s">
        <v>36</v>
      </c>
      <c r="AI3003" t="s">
        <v>37</v>
      </c>
      <c r="AJ3003" t="s">
        <v>38</v>
      </c>
    </row>
    <row r="3004" spans="1:36" x14ac:dyDescent="0.25">
      <c r="A3004" t="s">
        <v>32</v>
      </c>
      <c r="B3004" t="s">
        <v>9083</v>
      </c>
      <c r="C3004">
        <f>YEAR(B3004)</f>
        <v>2008</v>
      </c>
      <c r="D3004">
        <v>64.5</v>
      </c>
      <c r="E3004">
        <v>44.7</v>
      </c>
      <c r="F3004">
        <v>55.5</v>
      </c>
      <c r="H3004" s="2">
        <f>IF(F3004-64.16&lt;=0,0,IF(F3004-64.16&lt;=1,1,2))</f>
        <v>0</v>
      </c>
      <c r="I3004">
        <v>64.5</v>
      </c>
      <c r="J3004">
        <v>38.9</v>
      </c>
      <c r="K3004">
        <v>54</v>
      </c>
      <c r="L3004">
        <v>45.6</v>
      </c>
      <c r="M3004">
        <v>70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13.9</v>
      </c>
      <c r="W3004">
        <v>217.5</v>
      </c>
      <c r="X3004">
        <v>1014</v>
      </c>
      <c r="Y3004">
        <v>30</v>
      </c>
      <c r="Z3004">
        <v>6.8</v>
      </c>
      <c r="AA3004">
        <v>0</v>
      </c>
      <c r="AB3004">
        <v>0</v>
      </c>
      <c r="AC3004">
        <v>0</v>
      </c>
      <c r="AD3004">
        <v>0</v>
      </c>
      <c r="AE3004" t="s">
        <v>9084</v>
      </c>
      <c r="AF3004" t="s">
        <v>9085</v>
      </c>
      <c r="AG3004">
        <v>0.84</v>
      </c>
      <c r="AH3004" t="s">
        <v>36</v>
      </c>
      <c r="AI3004" t="s">
        <v>37</v>
      </c>
      <c r="AJ3004" t="s">
        <v>38</v>
      </c>
    </row>
    <row r="3005" spans="1:36" x14ac:dyDescent="0.25">
      <c r="A3005" t="s">
        <v>32</v>
      </c>
      <c r="B3005" t="s">
        <v>9086</v>
      </c>
      <c r="C3005">
        <f>YEAR(B3005)</f>
        <v>2008</v>
      </c>
      <c r="D3005">
        <v>64.5</v>
      </c>
      <c r="E3005">
        <v>48.3</v>
      </c>
      <c r="F3005">
        <v>56.2</v>
      </c>
      <c r="H3005" s="2">
        <f>IF(F3005-64.16&lt;=0,0,IF(F3005-64.16&lt;=1,1,2))</f>
        <v>0</v>
      </c>
      <c r="I3005">
        <v>64.5</v>
      </c>
      <c r="J3005">
        <v>43.8</v>
      </c>
      <c r="K3005">
        <v>56</v>
      </c>
      <c r="L3005">
        <v>49</v>
      </c>
      <c r="M3005">
        <v>77.599999999999994</v>
      </c>
      <c r="O3005">
        <v>5.0999999999999997E-2</v>
      </c>
      <c r="P3005">
        <v>100</v>
      </c>
      <c r="Q3005">
        <v>8.33</v>
      </c>
      <c r="R3005" t="s">
        <v>40</v>
      </c>
      <c r="S3005">
        <v>0</v>
      </c>
      <c r="T3005">
        <v>0</v>
      </c>
      <c r="U3005">
        <v>0</v>
      </c>
      <c r="V3005">
        <v>20.8</v>
      </c>
      <c r="W3005">
        <v>163.5</v>
      </c>
      <c r="X3005">
        <v>1014.4</v>
      </c>
      <c r="Y3005">
        <v>70</v>
      </c>
      <c r="Z3005">
        <v>6.7</v>
      </c>
      <c r="AA3005">
        <v>0</v>
      </c>
      <c r="AB3005">
        <v>0</v>
      </c>
      <c r="AC3005">
        <v>0</v>
      </c>
      <c r="AD3005">
        <v>0</v>
      </c>
      <c r="AE3005" t="s">
        <v>9087</v>
      </c>
      <c r="AF3005" t="s">
        <v>9088</v>
      </c>
      <c r="AG3005">
        <v>0.88</v>
      </c>
      <c r="AH3005" t="s">
        <v>56</v>
      </c>
      <c r="AI3005" t="s">
        <v>57</v>
      </c>
      <c r="AJ3005" t="s">
        <v>40</v>
      </c>
    </row>
    <row r="3006" spans="1:36" x14ac:dyDescent="0.25">
      <c r="A3006" t="s">
        <v>32</v>
      </c>
      <c r="B3006" t="s">
        <v>9089</v>
      </c>
      <c r="C3006">
        <f>YEAR(B3006)</f>
        <v>2008</v>
      </c>
      <c r="D3006">
        <v>62.7</v>
      </c>
      <c r="E3006">
        <v>46.5</v>
      </c>
      <c r="F3006">
        <v>55.2</v>
      </c>
      <c r="H3006" s="2">
        <f>IF(F3006-64.16&lt;=0,0,IF(F3006-64.16&lt;=1,1,2))</f>
        <v>0</v>
      </c>
      <c r="I3006">
        <v>62.7</v>
      </c>
      <c r="J3006">
        <v>43</v>
      </c>
      <c r="K3006">
        <v>54.6</v>
      </c>
      <c r="L3006">
        <v>49.1</v>
      </c>
      <c r="M3006">
        <v>80.3</v>
      </c>
      <c r="O3006">
        <v>0.70899999999999996</v>
      </c>
      <c r="P3006">
        <v>100</v>
      </c>
      <c r="Q3006">
        <v>4.17</v>
      </c>
      <c r="R3006" t="s">
        <v>40</v>
      </c>
      <c r="S3006">
        <v>0</v>
      </c>
      <c r="T3006">
        <v>0</v>
      </c>
      <c r="U3006">
        <v>0</v>
      </c>
      <c r="V3006">
        <v>18.3</v>
      </c>
      <c r="W3006">
        <v>288.5</v>
      </c>
      <c r="X3006">
        <v>1010.6</v>
      </c>
      <c r="Y3006">
        <v>57.9</v>
      </c>
      <c r="Z3006">
        <v>6.5</v>
      </c>
      <c r="AA3006">
        <v>0</v>
      </c>
      <c r="AB3006">
        <v>0</v>
      </c>
      <c r="AC3006">
        <v>0</v>
      </c>
      <c r="AD3006">
        <v>0</v>
      </c>
      <c r="AE3006" t="s">
        <v>9090</v>
      </c>
      <c r="AF3006" t="s">
        <v>9091</v>
      </c>
      <c r="AG3006">
        <v>0.91</v>
      </c>
      <c r="AH3006" t="s">
        <v>56</v>
      </c>
      <c r="AI3006" t="s">
        <v>137</v>
      </c>
      <c r="AJ3006" t="s">
        <v>40</v>
      </c>
    </row>
    <row r="3007" spans="1:36" x14ac:dyDescent="0.25">
      <c r="A3007" t="s">
        <v>32</v>
      </c>
      <c r="B3007" t="s">
        <v>9092</v>
      </c>
      <c r="C3007">
        <f>YEAR(B3007)</f>
        <v>2008</v>
      </c>
      <c r="D3007">
        <v>68.099999999999994</v>
      </c>
      <c r="E3007">
        <v>53.7</v>
      </c>
      <c r="F3007">
        <v>59.9</v>
      </c>
      <c r="H3007" s="2">
        <f>IF(F3007-64.16&lt;=0,0,IF(F3007-64.16&lt;=1,1,2))</f>
        <v>0</v>
      </c>
      <c r="I3007">
        <v>68.099999999999994</v>
      </c>
      <c r="J3007">
        <v>53.7</v>
      </c>
      <c r="K3007">
        <v>59.9</v>
      </c>
      <c r="L3007">
        <v>52</v>
      </c>
      <c r="M3007">
        <v>75.7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9.1999999999999993</v>
      </c>
      <c r="W3007">
        <v>131.6</v>
      </c>
      <c r="X3007">
        <v>1010.9</v>
      </c>
      <c r="Y3007">
        <v>61.3</v>
      </c>
      <c r="Z3007">
        <v>6.8</v>
      </c>
      <c r="AA3007">
        <v>0</v>
      </c>
      <c r="AB3007">
        <v>0</v>
      </c>
      <c r="AC3007">
        <v>0</v>
      </c>
      <c r="AD3007">
        <v>0</v>
      </c>
      <c r="AE3007" t="s">
        <v>9093</v>
      </c>
      <c r="AF3007" t="s">
        <v>9094</v>
      </c>
      <c r="AG3007">
        <v>0.94</v>
      </c>
      <c r="AH3007" t="s">
        <v>36</v>
      </c>
      <c r="AI3007" t="s">
        <v>37</v>
      </c>
      <c r="AJ3007" t="s">
        <v>38</v>
      </c>
    </row>
    <row r="3008" spans="1:36" x14ac:dyDescent="0.25">
      <c r="A3008" t="s">
        <v>32</v>
      </c>
      <c r="B3008" t="s">
        <v>9095</v>
      </c>
      <c r="C3008">
        <f>YEAR(B3008)</f>
        <v>2008</v>
      </c>
      <c r="D3008">
        <v>60.9</v>
      </c>
      <c r="E3008">
        <v>55.5</v>
      </c>
      <c r="F3008">
        <v>58.1</v>
      </c>
      <c r="H3008" s="2">
        <f>IF(F3008-64.16&lt;=0,0,IF(F3008-64.16&lt;=1,1,2))</f>
        <v>0</v>
      </c>
      <c r="I3008">
        <v>60.9</v>
      </c>
      <c r="J3008">
        <v>55.5</v>
      </c>
      <c r="K3008">
        <v>58.1</v>
      </c>
      <c r="L3008">
        <v>51.8</v>
      </c>
      <c r="M3008">
        <v>79.8</v>
      </c>
      <c r="O3008">
        <v>7.9000000000000001E-2</v>
      </c>
      <c r="P3008">
        <v>100</v>
      </c>
      <c r="Q3008">
        <v>4.17</v>
      </c>
      <c r="R3008" t="s">
        <v>40</v>
      </c>
      <c r="S3008">
        <v>0</v>
      </c>
      <c r="T3008">
        <v>0</v>
      </c>
      <c r="U3008">
        <v>0</v>
      </c>
      <c r="V3008">
        <v>21.9</v>
      </c>
      <c r="W3008">
        <v>165.6</v>
      </c>
      <c r="X3008">
        <v>1007.9</v>
      </c>
      <c r="Y3008">
        <v>86.8</v>
      </c>
      <c r="Z3008">
        <v>6.8</v>
      </c>
      <c r="AA3008">
        <v>0</v>
      </c>
      <c r="AB3008">
        <v>0</v>
      </c>
      <c r="AC3008">
        <v>0</v>
      </c>
      <c r="AD3008">
        <v>0</v>
      </c>
      <c r="AE3008" t="s">
        <v>9096</v>
      </c>
      <c r="AF3008" t="s">
        <v>9097</v>
      </c>
      <c r="AG3008">
        <v>0.97</v>
      </c>
      <c r="AH3008" t="s">
        <v>56</v>
      </c>
      <c r="AI3008" t="s">
        <v>65</v>
      </c>
      <c r="AJ3008" t="s">
        <v>40</v>
      </c>
    </row>
    <row r="3009" spans="1:36" x14ac:dyDescent="0.25">
      <c r="A3009" t="s">
        <v>32</v>
      </c>
      <c r="B3009" t="s">
        <v>9098</v>
      </c>
      <c r="C3009">
        <f>YEAR(B3009)</f>
        <v>2008</v>
      </c>
      <c r="D3009">
        <v>64.5</v>
      </c>
      <c r="E3009">
        <v>51.9</v>
      </c>
      <c r="F3009">
        <v>59.5</v>
      </c>
      <c r="H3009" s="2">
        <f>IF(F3009-64.16&lt;=0,0,IF(F3009-64.16&lt;=1,1,2))</f>
        <v>0</v>
      </c>
      <c r="I3009">
        <v>64.5</v>
      </c>
      <c r="J3009">
        <v>51.9</v>
      </c>
      <c r="K3009">
        <v>59.5</v>
      </c>
      <c r="L3009">
        <v>48.8</v>
      </c>
      <c r="M3009">
        <v>68.7</v>
      </c>
      <c r="O3009">
        <v>0.311</v>
      </c>
      <c r="P3009">
        <v>100</v>
      </c>
      <c r="Q3009">
        <v>4.17</v>
      </c>
      <c r="R3009" t="s">
        <v>40</v>
      </c>
      <c r="S3009">
        <v>0</v>
      </c>
      <c r="T3009">
        <v>0</v>
      </c>
      <c r="U3009">
        <v>0</v>
      </c>
      <c r="V3009">
        <v>26.4</v>
      </c>
      <c r="W3009">
        <v>282.89999999999998</v>
      </c>
      <c r="X3009">
        <v>1004.3</v>
      </c>
      <c r="Y3009">
        <v>60.8</v>
      </c>
      <c r="Z3009">
        <v>6.7</v>
      </c>
      <c r="AA3009">
        <v>0</v>
      </c>
      <c r="AB3009">
        <v>0</v>
      </c>
      <c r="AC3009">
        <v>0</v>
      </c>
      <c r="AD3009">
        <v>0</v>
      </c>
      <c r="AE3009" t="s">
        <v>9099</v>
      </c>
      <c r="AF3009" t="s">
        <v>9100</v>
      </c>
      <c r="AG3009">
        <v>0</v>
      </c>
      <c r="AH3009" t="s">
        <v>56</v>
      </c>
      <c r="AI3009" t="s">
        <v>78</v>
      </c>
      <c r="AJ3009" t="s">
        <v>40</v>
      </c>
    </row>
    <row r="3010" spans="1:36" x14ac:dyDescent="0.25">
      <c r="A3010" t="s">
        <v>32</v>
      </c>
      <c r="B3010" t="s">
        <v>9101</v>
      </c>
      <c r="C3010">
        <f>YEAR(B3010)</f>
        <v>2008</v>
      </c>
      <c r="D3010">
        <v>64.5</v>
      </c>
      <c r="E3010">
        <v>53.7</v>
      </c>
      <c r="F3010">
        <v>59.1</v>
      </c>
      <c r="H3010" s="2">
        <f>IF(F3010-64.16&lt;=0,0,IF(F3010-64.16&lt;=1,1,2))</f>
        <v>0</v>
      </c>
      <c r="I3010">
        <v>64.5</v>
      </c>
      <c r="J3010">
        <v>53.7</v>
      </c>
      <c r="K3010">
        <v>59.1</v>
      </c>
      <c r="L3010">
        <v>47.8</v>
      </c>
      <c r="M3010">
        <v>66.599999999999994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17.2</v>
      </c>
      <c r="W3010">
        <v>282.89999999999998</v>
      </c>
      <c r="X3010">
        <v>1012.7</v>
      </c>
      <c r="Y3010">
        <v>30</v>
      </c>
      <c r="Z3010">
        <v>6.8</v>
      </c>
      <c r="AA3010">
        <v>0</v>
      </c>
      <c r="AB3010">
        <v>0</v>
      </c>
      <c r="AC3010">
        <v>0</v>
      </c>
      <c r="AD3010">
        <v>0</v>
      </c>
      <c r="AE3010" t="s">
        <v>9102</v>
      </c>
      <c r="AF3010" t="s">
        <v>9103</v>
      </c>
      <c r="AG3010">
        <v>0.04</v>
      </c>
      <c r="AH3010" t="s">
        <v>36</v>
      </c>
      <c r="AI3010" t="s">
        <v>37</v>
      </c>
      <c r="AJ3010" t="s">
        <v>38</v>
      </c>
    </row>
    <row r="3011" spans="1:36" x14ac:dyDescent="0.25">
      <c r="A3011" t="s">
        <v>32</v>
      </c>
      <c r="B3011" t="s">
        <v>9104</v>
      </c>
      <c r="C3011">
        <f>YEAR(B3011)</f>
        <v>2008</v>
      </c>
      <c r="D3011">
        <v>68.099999999999994</v>
      </c>
      <c r="E3011">
        <v>50.1</v>
      </c>
      <c r="F3011">
        <v>60</v>
      </c>
      <c r="H3011" s="2">
        <f>IF(F3011-64.16&lt;=0,0,IF(F3011-64.16&lt;=1,1,2))</f>
        <v>0</v>
      </c>
      <c r="I3011">
        <v>68.099999999999994</v>
      </c>
      <c r="J3011">
        <v>50.1</v>
      </c>
      <c r="K3011">
        <v>60</v>
      </c>
      <c r="L3011">
        <v>47.7</v>
      </c>
      <c r="M3011">
        <v>65.400000000000006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12.8</v>
      </c>
      <c r="W3011">
        <v>143.80000000000001</v>
      </c>
      <c r="X3011">
        <v>1014.9</v>
      </c>
      <c r="Y3011">
        <v>51</v>
      </c>
      <c r="Z3011">
        <v>6.5</v>
      </c>
      <c r="AA3011">
        <v>0</v>
      </c>
      <c r="AB3011">
        <v>0</v>
      </c>
      <c r="AC3011">
        <v>0</v>
      </c>
      <c r="AD3011">
        <v>0</v>
      </c>
      <c r="AE3011" t="s">
        <v>9105</v>
      </c>
      <c r="AF3011" t="s">
        <v>9106</v>
      </c>
      <c r="AG3011">
        <v>0.08</v>
      </c>
      <c r="AH3011" t="s">
        <v>36</v>
      </c>
      <c r="AI3011" t="s">
        <v>37</v>
      </c>
      <c r="AJ3011" t="s">
        <v>38</v>
      </c>
    </row>
    <row r="3012" spans="1:36" x14ac:dyDescent="0.25">
      <c r="A3012" t="s">
        <v>32</v>
      </c>
      <c r="B3012" t="s">
        <v>9107</v>
      </c>
      <c r="C3012">
        <f>YEAR(B3012)</f>
        <v>2008</v>
      </c>
      <c r="D3012">
        <v>78.900000000000006</v>
      </c>
      <c r="E3012">
        <v>60.9</v>
      </c>
      <c r="F3012">
        <v>68</v>
      </c>
      <c r="H3012" s="2">
        <f>IF(F3012-64.16&lt;=0,0,IF(F3012-64.16&lt;=1,1,2))</f>
        <v>2</v>
      </c>
      <c r="I3012">
        <v>78.900000000000006</v>
      </c>
      <c r="J3012">
        <v>60.9</v>
      </c>
      <c r="K3012">
        <v>68</v>
      </c>
      <c r="L3012">
        <v>46.2</v>
      </c>
      <c r="M3012">
        <v>47.8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27.5</v>
      </c>
      <c r="W3012">
        <v>178.1</v>
      </c>
      <c r="X3012">
        <v>1007.1</v>
      </c>
      <c r="Y3012">
        <v>92.9</v>
      </c>
      <c r="Z3012">
        <v>6.8</v>
      </c>
      <c r="AA3012">
        <v>0</v>
      </c>
      <c r="AB3012">
        <v>0</v>
      </c>
      <c r="AC3012">
        <v>0</v>
      </c>
      <c r="AD3012">
        <v>0</v>
      </c>
      <c r="AE3012" t="s">
        <v>9108</v>
      </c>
      <c r="AF3012" t="s">
        <v>9109</v>
      </c>
      <c r="AG3012">
        <v>0.11</v>
      </c>
      <c r="AH3012" t="s">
        <v>88</v>
      </c>
      <c r="AI3012" t="s">
        <v>89</v>
      </c>
      <c r="AJ3012" t="s">
        <v>90</v>
      </c>
    </row>
    <row r="3013" spans="1:36" x14ac:dyDescent="0.25">
      <c r="A3013" t="s">
        <v>32</v>
      </c>
      <c r="B3013" t="s">
        <v>9110</v>
      </c>
      <c r="C3013">
        <f>YEAR(B3013)</f>
        <v>2008</v>
      </c>
      <c r="D3013">
        <v>68.099999999999994</v>
      </c>
      <c r="E3013">
        <v>59.1</v>
      </c>
      <c r="F3013">
        <v>62.9</v>
      </c>
      <c r="H3013" s="2">
        <f>IF(F3013-64.16&lt;=0,0,IF(F3013-64.16&lt;=1,1,2))</f>
        <v>0</v>
      </c>
      <c r="I3013">
        <v>68.099999999999994</v>
      </c>
      <c r="J3013">
        <v>59.1</v>
      </c>
      <c r="K3013">
        <v>62.9</v>
      </c>
      <c r="L3013">
        <v>57.7</v>
      </c>
      <c r="M3013">
        <v>83.5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19.5</v>
      </c>
      <c r="W3013">
        <v>336.9</v>
      </c>
      <c r="X3013">
        <v>1010.4</v>
      </c>
      <c r="Y3013">
        <v>57</v>
      </c>
      <c r="Z3013">
        <v>6.4</v>
      </c>
      <c r="AA3013">
        <v>0</v>
      </c>
      <c r="AB3013">
        <v>0</v>
      </c>
      <c r="AC3013">
        <v>0</v>
      </c>
      <c r="AD3013">
        <v>0</v>
      </c>
      <c r="AE3013" t="s">
        <v>9111</v>
      </c>
      <c r="AF3013" t="s">
        <v>9112</v>
      </c>
      <c r="AG3013">
        <v>0.15</v>
      </c>
      <c r="AH3013" t="s">
        <v>36</v>
      </c>
      <c r="AI3013" t="s">
        <v>37</v>
      </c>
      <c r="AJ3013" t="s">
        <v>38</v>
      </c>
    </row>
    <row r="3014" spans="1:36" x14ac:dyDescent="0.25">
      <c r="A3014" t="s">
        <v>32</v>
      </c>
      <c r="B3014" t="s">
        <v>9113</v>
      </c>
      <c r="C3014">
        <f>YEAR(B3014)</f>
        <v>2008</v>
      </c>
      <c r="D3014">
        <v>77.099999999999994</v>
      </c>
      <c r="E3014">
        <v>59.1</v>
      </c>
      <c r="F3014">
        <v>67.099999999999994</v>
      </c>
      <c r="H3014" s="2">
        <f>IF(F3014-64.16&lt;=0,0,IF(F3014-64.16&lt;=1,1,2))</f>
        <v>2</v>
      </c>
      <c r="I3014">
        <v>77.099999999999994</v>
      </c>
      <c r="J3014">
        <v>59.1</v>
      </c>
      <c r="K3014">
        <v>67.099999999999994</v>
      </c>
      <c r="L3014">
        <v>56</v>
      </c>
      <c r="M3014">
        <v>68.599999999999994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20.8</v>
      </c>
      <c r="W3014">
        <v>170.9</v>
      </c>
      <c r="X3014">
        <v>1014.6</v>
      </c>
      <c r="Y3014">
        <v>58</v>
      </c>
      <c r="Z3014">
        <v>6.4</v>
      </c>
      <c r="AA3014">
        <v>0</v>
      </c>
      <c r="AB3014">
        <v>0</v>
      </c>
      <c r="AC3014">
        <v>0</v>
      </c>
      <c r="AD3014">
        <v>0</v>
      </c>
      <c r="AE3014" t="s">
        <v>9114</v>
      </c>
      <c r="AF3014" t="s">
        <v>9115</v>
      </c>
      <c r="AG3014">
        <v>0.18</v>
      </c>
      <c r="AH3014" t="s">
        <v>36</v>
      </c>
      <c r="AI3014" t="s">
        <v>37</v>
      </c>
      <c r="AJ3014" t="s">
        <v>38</v>
      </c>
    </row>
    <row r="3015" spans="1:36" x14ac:dyDescent="0.25">
      <c r="A3015" t="s">
        <v>32</v>
      </c>
      <c r="B3015" t="s">
        <v>9116</v>
      </c>
      <c r="C3015">
        <f>YEAR(B3015)</f>
        <v>2008</v>
      </c>
      <c r="D3015">
        <v>89.7</v>
      </c>
      <c r="E3015">
        <v>69.900000000000006</v>
      </c>
      <c r="F3015">
        <v>77</v>
      </c>
      <c r="H3015" s="2">
        <f>IF(F3015-64.16&lt;=0,0,IF(F3015-64.16&lt;=1,1,2))</f>
        <v>2</v>
      </c>
      <c r="I3015">
        <v>89</v>
      </c>
      <c r="J3015">
        <v>69.900000000000006</v>
      </c>
      <c r="K3015">
        <v>77</v>
      </c>
      <c r="L3015">
        <v>54.3</v>
      </c>
      <c r="M3015">
        <v>46.1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23</v>
      </c>
      <c r="W3015">
        <v>169.5</v>
      </c>
      <c r="X3015">
        <v>1014.6</v>
      </c>
      <c r="Y3015">
        <v>0</v>
      </c>
      <c r="Z3015">
        <v>6.2</v>
      </c>
      <c r="AA3015">
        <v>0</v>
      </c>
      <c r="AB3015">
        <v>0</v>
      </c>
      <c r="AC3015">
        <v>0</v>
      </c>
      <c r="AD3015">
        <v>0</v>
      </c>
      <c r="AE3015" t="s">
        <v>9117</v>
      </c>
      <c r="AF3015" t="s">
        <v>9118</v>
      </c>
      <c r="AG3015">
        <v>0.25</v>
      </c>
      <c r="AH3015" t="s">
        <v>330</v>
      </c>
      <c r="AI3015" t="s">
        <v>37</v>
      </c>
      <c r="AJ3015" t="s">
        <v>331</v>
      </c>
    </row>
    <row r="3016" spans="1:36" x14ac:dyDescent="0.25">
      <c r="A3016" t="s">
        <v>32</v>
      </c>
      <c r="B3016" t="s">
        <v>9119</v>
      </c>
      <c r="C3016">
        <f>YEAR(B3016)</f>
        <v>2008</v>
      </c>
      <c r="D3016">
        <v>89.7</v>
      </c>
      <c r="E3016">
        <v>69.900000000000006</v>
      </c>
      <c r="F3016">
        <v>77.8</v>
      </c>
      <c r="H3016" s="2">
        <f>IF(F3016-64.16&lt;=0,0,IF(F3016-64.16&lt;=1,1,2))</f>
        <v>2</v>
      </c>
      <c r="I3016">
        <v>86.8</v>
      </c>
      <c r="J3016">
        <v>69.900000000000006</v>
      </c>
      <c r="K3016">
        <v>77.3</v>
      </c>
      <c r="L3016">
        <v>54.7</v>
      </c>
      <c r="M3016">
        <v>47.5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23</v>
      </c>
      <c r="W3016">
        <v>175.1</v>
      </c>
      <c r="X3016">
        <v>1014.9</v>
      </c>
      <c r="Y3016">
        <v>90</v>
      </c>
      <c r="Z3016">
        <v>6.2</v>
      </c>
      <c r="AA3016">
        <v>0</v>
      </c>
      <c r="AB3016">
        <v>0</v>
      </c>
      <c r="AC3016">
        <v>0</v>
      </c>
      <c r="AD3016">
        <v>0</v>
      </c>
      <c r="AE3016" t="s">
        <v>9120</v>
      </c>
      <c r="AF3016" t="s">
        <v>9121</v>
      </c>
      <c r="AG3016">
        <v>0.25</v>
      </c>
      <c r="AH3016" t="s">
        <v>36</v>
      </c>
      <c r="AI3016" t="s">
        <v>37</v>
      </c>
      <c r="AJ3016" t="s">
        <v>38</v>
      </c>
    </row>
    <row r="3017" spans="1:36" x14ac:dyDescent="0.25">
      <c r="A3017" t="s">
        <v>32</v>
      </c>
      <c r="B3017" t="s">
        <v>9122</v>
      </c>
      <c r="C3017">
        <f>YEAR(B3017)</f>
        <v>2008</v>
      </c>
      <c r="D3017">
        <v>91.5</v>
      </c>
      <c r="E3017">
        <v>62.7</v>
      </c>
      <c r="F3017">
        <v>73.3</v>
      </c>
      <c r="H3017" s="2">
        <f>IF(F3017-64.16&lt;=0,0,IF(F3017-64.16&lt;=1,1,2))</f>
        <v>2</v>
      </c>
      <c r="I3017">
        <v>88.5</v>
      </c>
      <c r="J3017">
        <v>62.7</v>
      </c>
      <c r="K3017">
        <v>73</v>
      </c>
      <c r="L3017">
        <v>56.2</v>
      </c>
      <c r="M3017">
        <v>57.8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13.9</v>
      </c>
      <c r="W3017">
        <v>200.4</v>
      </c>
      <c r="X3017">
        <v>1011.2</v>
      </c>
      <c r="Y3017">
        <v>0</v>
      </c>
      <c r="Z3017">
        <v>6.2</v>
      </c>
      <c r="AA3017">
        <v>0</v>
      </c>
      <c r="AB3017">
        <v>0</v>
      </c>
      <c r="AC3017">
        <v>0</v>
      </c>
      <c r="AD3017">
        <v>0</v>
      </c>
      <c r="AE3017" t="s">
        <v>9123</v>
      </c>
      <c r="AF3017" t="s">
        <v>9124</v>
      </c>
      <c r="AG3017">
        <v>0.28999999999999998</v>
      </c>
      <c r="AH3017" t="s">
        <v>330</v>
      </c>
      <c r="AI3017" t="s">
        <v>37</v>
      </c>
      <c r="AJ3017" t="s">
        <v>331</v>
      </c>
    </row>
    <row r="3018" spans="1:36" x14ac:dyDescent="0.25">
      <c r="A3018" t="s">
        <v>32</v>
      </c>
      <c r="B3018" t="s">
        <v>9125</v>
      </c>
      <c r="C3018">
        <f>YEAR(B3018)</f>
        <v>2008</v>
      </c>
      <c r="D3018">
        <v>73.5</v>
      </c>
      <c r="E3018">
        <v>62.7</v>
      </c>
      <c r="F3018">
        <v>65.400000000000006</v>
      </c>
      <c r="H3018" s="2">
        <f>IF(F3018-64.16&lt;=0,0,IF(F3018-64.16&lt;=1,1,2))</f>
        <v>2</v>
      </c>
      <c r="I3018">
        <v>73.5</v>
      </c>
      <c r="J3018">
        <v>62.7</v>
      </c>
      <c r="K3018">
        <v>65.400000000000006</v>
      </c>
      <c r="L3018">
        <v>52.4</v>
      </c>
      <c r="M3018">
        <v>64.2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20.8</v>
      </c>
      <c r="W3018">
        <v>304</v>
      </c>
      <c r="X3018">
        <v>1010.9</v>
      </c>
      <c r="Y3018">
        <v>63.8</v>
      </c>
      <c r="Z3018">
        <v>6.5</v>
      </c>
      <c r="AA3018">
        <v>0</v>
      </c>
      <c r="AB3018">
        <v>0</v>
      </c>
      <c r="AC3018">
        <v>0</v>
      </c>
      <c r="AD3018">
        <v>0</v>
      </c>
      <c r="AE3018" t="s">
        <v>9126</v>
      </c>
      <c r="AF3018" t="s">
        <v>9127</v>
      </c>
      <c r="AG3018">
        <v>0.32</v>
      </c>
      <c r="AH3018" t="s">
        <v>36</v>
      </c>
      <c r="AI3018" t="s">
        <v>37</v>
      </c>
      <c r="AJ3018" t="s">
        <v>38</v>
      </c>
    </row>
    <row r="3019" spans="1:36" x14ac:dyDescent="0.25">
      <c r="A3019" t="s">
        <v>32</v>
      </c>
      <c r="B3019" t="s">
        <v>9128</v>
      </c>
      <c r="C3019">
        <f>YEAR(B3019)</f>
        <v>2008</v>
      </c>
      <c r="D3019">
        <v>68.099999999999994</v>
      </c>
      <c r="E3019">
        <v>57.3</v>
      </c>
      <c r="F3019">
        <v>61.8</v>
      </c>
      <c r="H3019" s="2">
        <f>IF(F3019-64.16&lt;=0,0,IF(F3019-64.16&lt;=1,1,2))</f>
        <v>0</v>
      </c>
      <c r="I3019">
        <v>68.099999999999994</v>
      </c>
      <c r="J3019">
        <v>57.3</v>
      </c>
      <c r="K3019">
        <v>61.8</v>
      </c>
      <c r="L3019">
        <v>47.3</v>
      </c>
      <c r="M3019">
        <v>59.2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27.5</v>
      </c>
      <c r="W3019">
        <v>292</v>
      </c>
      <c r="X3019">
        <v>1016.5</v>
      </c>
      <c r="Y3019">
        <v>38</v>
      </c>
      <c r="Z3019">
        <v>6.7</v>
      </c>
      <c r="AA3019">
        <v>0</v>
      </c>
      <c r="AB3019">
        <v>0</v>
      </c>
      <c r="AC3019">
        <v>0</v>
      </c>
      <c r="AD3019">
        <v>0</v>
      </c>
      <c r="AE3019" t="s">
        <v>9129</v>
      </c>
      <c r="AF3019" t="s">
        <v>9130</v>
      </c>
      <c r="AG3019">
        <v>0.36</v>
      </c>
      <c r="AH3019" t="s">
        <v>36</v>
      </c>
      <c r="AI3019" t="s">
        <v>37</v>
      </c>
      <c r="AJ3019" t="s">
        <v>38</v>
      </c>
    </row>
    <row r="3020" spans="1:36" x14ac:dyDescent="0.25">
      <c r="A3020" t="s">
        <v>32</v>
      </c>
      <c r="B3020" t="s">
        <v>9131</v>
      </c>
      <c r="C3020">
        <f>YEAR(B3020)</f>
        <v>2008</v>
      </c>
      <c r="D3020">
        <v>64.5</v>
      </c>
      <c r="E3020">
        <v>48.3</v>
      </c>
      <c r="F3020">
        <v>57.5</v>
      </c>
      <c r="H3020" s="2">
        <f>IF(F3020-64.16&lt;=0,0,IF(F3020-64.16&lt;=1,1,2))</f>
        <v>0</v>
      </c>
      <c r="I3020">
        <v>64.5</v>
      </c>
      <c r="J3020">
        <v>44.7</v>
      </c>
      <c r="K3020">
        <v>57.1</v>
      </c>
      <c r="L3020">
        <v>47.5</v>
      </c>
      <c r="M3020">
        <v>69.3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13.9</v>
      </c>
      <c r="W3020">
        <v>125.6</v>
      </c>
      <c r="X3020">
        <v>1018.3</v>
      </c>
      <c r="Y3020">
        <v>0</v>
      </c>
      <c r="Z3020">
        <v>6.2</v>
      </c>
      <c r="AA3020">
        <v>0</v>
      </c>
      <c r="AB3020">
        <v>0</v>
      </c>
      <c r="AC3020">
        <v>0</v>
      </c>
      <c r="AD3020">
        <v>0</v>
      </c>
      <c r="AE3020" t="s">
        <v>9132</v>
      </c>
      <c r="AF3020" t="s">
        <v>9133</v>
      </c>
      <c r="AG3020">
        <v>0.39</v>
      </c>
      <c r="AH3020" t="s">
        <v>330</v>
      </c>
      <c r="AI3020" t="s">
        <v>37</v>
      </c>
      <c r="AJ3020" t="s">
        <v>331</v>
      </c>
    </row>
    <row r="3021" spans="1:36" x14ac:dyDescent="0.25">
      <c r="A3021" t="s">
        <v>32</v>
      </c>
      <c r="B3021" t="s">
        <v>9134</v>
      </c>
      <c r="C3021">
        <f>YEAR(B3021)</f>
        <v>2008</v>
      </c>
      <c r="D3021">
        <v>75.3</v>
      </c>
      <c r="E3021">
        <v>57.3</v>
      </c>
      <c r="F3021">
        <v>66.5</v>
      </c>
      <c r="H3021" s="2">
        <f>IF(F3021-64.16&lt;=0,0,IF(F3021-64.16&lt;=1,1,2))</f>
        <v>2</v>
      </c>
      <c r="I3021">
        <v>75.3</v>
      </c>
      <c r="J3021">
        <v>57.3</v>
      </c>
      <c r="K3021">
        <v>66.5</v>
      </c>
      <c r="L3021">
        <v>48.9</v>
      </c>
      <c r="M3021">
        <v>54.1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31.1</v>
      </c>
      <c r="W3021">
        <v>166.4</v>
      </c>
      <c r="X3021">
        <v>1010.7</v>
      </c>
      <c r="Y3021">
        <v>74.599999999999994</v>
      </c>
      <c r="Z3021">
        <v>6.5</v>
      </c>
      <c r="AA3021">
        <v>0</v>
      </c>
      <c r="AB3021">
        <v>0</v>
      </c>
      <c r="AC3021">
        <v>0</v>
      </c>
      <c r="AD3021">
        <v>0</v>
      </c>
      <c r="AE3021" t="s">
        <v>9135</v>
      </c>
      <c r="AF3021" t="s">
        <v>9136</v>
      </c>
      <c r="AG3021">
        <v>0.43</v>
      </c>
      <c r="AH3021" t="s">
        <v>36</v>
      </c>
      <c r="AI3021" t="s">
        <v>37</v>
      </c>
      <c r="AJ3021" t="s">
        <v>344</v>
      </c>
    </row>
    <row r="3022" spans="1:36" x14ac:dyDescent="0.25">
      <c r="A3022" t="s">
        <v>32</v>
      </c>
      <c r="B3022" t="s">
        <v>9137</v>
      </c>
      <c r="C3022">
        <f>YEAR(B3022)</f>
        <v>2008</v>
      </c>
      <c r="D3022">
        <v>69.900000000000006</v>
      </c>
      <c r="E3022">
        <v>55.5</v>
      </c>
      <c r="F3022">
        <v>62.6</v>
      </c>
      <c r="H3022" s="2">
        <f>IF(F3022-64.16&lt;=0,0,IF(F3022-64.16&lt;=1,1,2))</f>
        <v>0</v>
      </c>
      <c r="I3022">
        <v>69.900000000000006</v>
      </c>
      <c r="J3022">
        <v>55.5</v>
      </c>
      <c r="K3022">
        <v>62.6</v>
      </c>
      <c r="L3022">
        <v>56.6</v>
      </c>
      <c r="M3022">
        <v>81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10.3</v>
      </c>
      <c r="W3022">
        <v>115.4</v>
      </c>
      <c r="X3022">
        <v>1013.7</v>
      </c>
      <c r="Y3022">
        <v>0</v>
      </c>
      <c r="Z3022">
        <v>5.8</v>
      </c>
      <c r="AA3022">
        <v>0</v>
      </c>
      <c r="AB3022">
        <v>0</v>
      </c>
      <c r="AC3022">
        <v>0</v>
      </c>
      <c r="AD3022">
        <v>0</v>
      </c>
      <c r="AE3022" t="s">
        <v>9138</v>
      </c>
      <c r="AF3022" t="s">
        <v>9139</v>
      </c>
      <c r="AG3022">
        <v>0.46</v>
      </c>
      <c r="AH3022" t="s">
        <v>330</v>
      </c>
      <c r="AI3022" t="s">
        <v>9140</v>
      </c>
      <c r="AJ3022" t="s">
        <v>331</v>
      </c>
    </row>
    <row r="3023" spans="1:36" x14ac:dyDescent="0.25">
      <c r="A3023" t="s">
        <v>32</v>
      </c>
      <c r="B3023" t="s">
        <v>9141</v>
      </c>
      <c r="C3023">
        <f>YEAR(B3023)</f>
        <v>2008</v>
      </c>
      <c r="D3023">
        <v>89.7</v>
      </c>
      <c r="E3023">
        <v>59.1</v>
      </c>
      <c r="F3023">
        <v>78</v>
      </c>
      <c r="H3023" s="2">
        <f>IF(F3023-64.16&lt;=0,0,IF(F3023-64.16&lt;=1,1,2))</f>
        <v>2</v>
      </c>
      <c r="I3023">
        <v>86.3</v>
      </c>
      <c r="J3023">
        <v>59.1</v>
      </c>
      <c r="K3023">
        <v>76.7</v>
      </c>
      <c r="L3023">
        <v>45.7</v>
      </c>
      <c r="M3023">
        <v>36.299999999999997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34.4</v>
      </c>
      <c r="W3023">
        <v>170.3</v>
      </c>
      <c r="X3023">
        <v>1010</v>
      </c>
      <c r="Y3023">
        <v>0</v>
      </c>
      <c r="Z3023">
        <v>6.2</v>
      </c>
      <c r="AA3023">
        <v>0</v>
      </c>
      <c r="AB3023">
        <v>0</v>
      </c>
      <c r="AC3023">
        <v>0</v>
      </c>
      <c r="AD3023">
        <v>0</v>
      </c>
      <c r="AE3023" t="s">
        <v>9142</v>
      </c>
      <c r="AF3023" t="s">
        <v>9143</v>
      </c>
      <c r="AG3023">
        <v>0.5</v>
      </c>
      <c r="AH3023" t="s">
        <v>330</v>
      </c>
      <c r="AI3023" t="s">
        <v>37</v>
      </c>
      <c r="AJ3023" t="s">
        <v>344</v>
      </c>
    </row>
    <row r="3024" spans="1:36" x14ac:dyDescent="0.25">
      <c r="A3024" t="s">
        <v>32</v>
      </c>
      <c r="B3024" t="s">
        <v>9144</v>
      </c>
      <c r="C3024">
        <f>YEAR(B3024)</f>
        <v>2008</v>
      </c>
      <c r="D3024">
        <v>87.9</v>
      </c>
      <c r="E3024">
        <v>73.5</v>
      </c>
      <c r="F3024">
        <v>80.900000000000006</v>
      </c>
      <c r="H3024" s="2">
        <f>IF(F3024-64.16&lt;=0,0,IF(F3024-64.16&lt;=1,1,2))</f>
        <v>2</v>
      </c>
      <c r="I3024">
        <v>87.2</v>
      </c>
      <c r="J3024">
        <v>73.5</v>
      </c>
      <c r="K3024">
        <v>80.3</v>
      </c>
      <c r="L3024">
        <v>53.2</v>
      </c>
      <c r="M3024">
        <v>39.4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27.5</v>
      </c>
      <c r="W3024">
        <v>183</v>
      </c>
      <c r="X3024">
        <v>1008.1</v>
      </c>
      <c r="Y3024">
        <v>0</v>
      </c>
      <c r="Z3024">
        <v>6.2</v>
      </c>
      <c r="AA3024">
        <v>0</v>
      </c>
      <c r="AB3024">
        <v>0</v>
      </c>
      <c r="AC3024">
        <v>0</v>
      </c>
      <c r="AD3024">
        <v>0</v>
      </c>
      <c r="AE3024" t="s">
        <v>9145</v>
      </c>
      <c r="AF3024" t="s">
        <v>9146</v>
      </c>
      <c r="AG3024">
        <v>0.53</v>
      </c>
      <c r="AH3024" t="s">
        <v>330</v>
      </c>
      <c r="AI3024" t="s">
        <v>37</v>
      </c>
      <c r="AJ3024" t="s">
        <v>331</v>
      </c>
    </row>
    <row r="3025" spans="1:36" x14ac:dyDescent="0.25">
      <c r="A3025" t="s">
        <v>32</v>
      </c>
      <c r="B3025" t="s">
        <v>9147</v>
      </c>
      <c r="C3025">
        <f>YEAR(B3025)</f>
        <v>2008</v>
      </c>
      <c r="D3025">
        <v>96.9</v>
      </c>
      <c r="E3025">
        <v>66.3</v>
      </c>
      <c r="F3025">
        <v>83.6</v>
      </c>
      <c r="H3025" s="2">
        <f>IF(F3025-64.16&lt;=0,0,IF(F3025-64.16&lt;=1,1,2))</f>
        <v>2</v>
      </c>
      <c r="I3025">
        <v>94</v>
      </c>
      <c r="J3025">
        <v>66.3</v>
      </c>
      <c r="K3025">
        <v>81.5</v>
      </c>
      <c r="L3025">
        <v>48.3</v>
      </c>
      <c r="M3025">
        <v>34.4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24.2</v>
      </c>
      <c r="W3025">
        <v>188.9</v>
      </c>
      <c r="X3025">
        <v>1008.2</v>
      </c>
      <c r="Y3025">
        <v>0</v>
      </c>
      <c r="Z3025">
        <v>6.2</v>
      </c>
      <c r="AA3025">
        <v>0</v>
      </c>
      <c r="AB3025">
        <v>0</v>
      </c>
      <c r="AC3025">
        <v>0</v>
      </c>
      <c r="AD3025">
        <v>0</v>
      </c>
      <c r="AE3025" t="s">
        <v>9148</v>
      </c>
      <c r="AF3025" t="s">
        <v>9149</v>
      </c>
      <c r="AG3025">
        <v>0.56000000000000005</v>
      </c>
      <c r="AH3025" t="s">
        <v>330</v>
      </c>
      <c r="AI3025" t="s">
        <v>9140</v>
      </c>
      <c r="AJ3025" t="s">
        <v>331</v>
      </c>
    </row>
    <row r="3026" spans="1:36" x14ac:dyDescent="0.25">
      <c r="A3026" t="s">
        <v>32</v>
      </c>
      <c r="B3026" t="s">
        <v>9150</v>
      </c>
      <c r="C3026">
        <f>YEAR(B3026)</f>
        <v>2008</v>
      </c>
      <c r="D3026">
        <v>68.099999999999994</v>
      </c>
      <c r="E3026">
        <v>60.9</v>
      </c>
      <c r="F3026">
        <v>65.599999999999994</v>
      </c>
      <c r="H3026" s="2">
        <f>IF(F3026-64.16&lt;=0,0,IF(F3026-64.16&lt;=1,1,2))</f>
        <v>2</v>
      </c>
      <c r="I3026">
        <v>68.099999999999994</v>
      </c>
      <c r="J3026">
        <v>60.9</v>
      </c>
      <c r="K3026">
        <v>65.599999999999994</v>
      </c>
      <c r="L3026">
        <v>54.2</v>
      </c>
      <c r="M3026">
        <v>67.599999999999994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12.8</v>
      </c>
      <c r="W3026">
        <v>316</v>
      </c>
      <c r="X3026">
        <v>1012.8</v>
      </c>
      <c r="Y3026">
        <v>90</v>
      </c>
      <c r="Z3026">
        <v>6.2</v>
      </c>
      <c r="AA3026">
        <v>0</v>
      </c>
      <c r="AB3026">
        <v>0</v>
      </c>
      <c r="AC3026">
        <v>0</v>
      </c>
      <c r="AD3026">
        <v>0</v>
      </c>
      <c r="AE3026" t="s">
        <v>9151</v>
      </c>
      <c r="AF3026" t="s">
        <v>9152</v>
      </c>
      <c r="AG3026">
        <v>0.6</v>
      </c>
      <c r="AH3026" t="s">
        <v>36</v>
      </c>
      <c r="AI3026" t="s">
        <v>37</v>
      </c>
      <c r="AJ3026" t="s">
        <v>38</v>
      </c>
    </row>
    <row r="3027" spans="1:36" x14ac:dyDescent="0.25">
      <c r="A3027" t="s">
        <v>32</v>
      </c>
      <c r="B3027" t="s">
        <v>9153</v>
      </c>
      <c r="C3027">
        <f>YEAR(B3027)</f>
        <v>2008</v>
      </c>
      <c r="D3027">
        <v>68.099999999999994</v>
      </c>
      <c r="E3027">
        <v>53.7</v>
      </c>
      <c r="F3027">
        <v>61.8</v>
      </c>
      <c r="H3027" s="2">
        <f>IF(F3027-64.16&lt;=0,0,IF(F3027-64.16&lt;=1,1,2))</f>
        <v>0</v>
      </c>
      <c r="I3027">
        <v>68.099999999999994</v>
      </c>
      <c r="J3027">
        <v>53.7</v>
      </c>
      <c r="K3027">
        <v>61.8</v>
      </c>
      <c r="L3027">
        <v>52.8</v>
      </c>
      <c r="M3027">
        <v>72.900000000000006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24.2</v>
      </c>
      <c r="W3027">
        <v>294.8</v>
      </c>
      <c r="X3027">
        <v>1013.9</v>
      </c>
      <c r="Y3027">
        <v>30</v>
      </c>
      <c r="Z3027">
        <v>6.5</v>
      </c>
      <c r="AA3027">
        <v>0</v>
      </c>
      <c r="AB3027">
        <v>0</v>
      </c>
      <c r="AC3027">
        <v>0</v>
      </c>
      <c r="AD3027">
        <v>0</v>
      </c>
      <c r="AE3027" t="s">
        <v>9154</v>
      </c>
      <c r="AF3027" t="s">
        <v>9155</v>
      </c>
      <c r="AG3027">
        <v>0.63</v>
      </c>
      <c r="AH3027" t="s">
        <v>36</v>
      </c>
      <c r="AI3027" t="s">
        <v>37</v>
      </c>
      <c r="AJ3027" t="s">
        <v>38</v>
      </c>
    </row>
    <row r="3028" spans="1:36" x14ac:dyDescent="0.25">
      <c r="A3028" t="s">
        <v>32</v>
      </c>
      <c r="B3028" t="s">
        <v>9156</v>
      </c>
      <c r="C3028">
        <f>YEAR(B3028)</f>
        <v>2008</v>
      </c>
      <c r="D3028">
        <v>66.3</v>
      </c>
      <c r="E3028">
        <v>55.5</v>
      </c>
      <c r="F3028">
        <v>61.8</v>
      </c>
      <c r="H3028" s="2">
        <f>IF(F3028-64.16&lt;=0,0,IF(F3028-64.16&lt;=1,1,2))</f>
        <v>0</v>
      </c>
      <c r="I3028">
        <v>66.3</v>
      </c>
      <c r="J3028">
        <v>55.5</v>
      </c>
      <c r="K3028">
        <v>61.8</v>
      </c>
      <c r="L3028">
        <v>52.7</v>
      </c>
      <c r="M3028">
        <v>72.5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23</v>
      </c>
      <c r="W3028">
        <v>309.39999999999998</v>
      </c>
      <c r="X3028">
        <v>1014.5</v>
      </c>
      <c r="Y3028">
        <v>39.200000000000003</v>
      </c>
      <c r="Z3028">
        <v>6.8</v>
      </c>
      <c r="AA3028">
        <v>0</v>
      </c>
      <c r="AB3028">
        <v>0</v>
      </c>
      <c r="AC3028">
        <v>0</v>
      </c>
      <c r="AD3028">
        <v>0</v>
      </c>
      <c r="AE3028" t="s">
        <v>9157</v>
      </c>
      <c r="AF3028" t="s">
        <v>9158</v>
      </c>
      <c r="AG3028">
        <v>0.66</v>
      </c>
      <c r="AH3028" t="s">
        <v>36</v>
      </c>
      <c r="AI3028" t="s">
        <v>702</v>
      </c>
      <c r="AJ3028" t="s">
        <v>38</v>
      </c>
    </row>
    <row r="3029" spans="1:36" x14ac:dyDescent="0.25">
      <c r="A3029" t="s">
        <v>32</v>
      </c>
      <c r="B3029" t="s">
        <v>9159</v>
      </c>
      <c r="C3029">
        <f>YEAR(B3029)</f>
        <v>2008</v>
      </c>
      <c r="D3029">
        <v>64.5</v>
      </c>
      <c r="E3029">
        <v>57.3</v>
      </c>
      <c r="F3029">
        <v>60.5</v>
      </c>
      <c r="H3029" s="2">
        <f>IF(F3029-64.16&lt;=0,0,IF(F3029-64.16&lt;=1,1,2))</f>
        <v>0</v>
      </c>
      <c r="I3029">
        <v>64.5</v>
      </c>
      <c r="J3029">
        <v>57.3</v>
      </c>
      <c r="K3029">
        <v>60.5</v>
      </c>
      <c r="L3029">
        <v>49.4</v>
      </c>
      <c r="M3029">
        <v>66.900000000000006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21.9</v>
      </c>
      <c r="W3029">
        <v>318.2</v>
      </c>
      <c r="X3029">
        <v>1013.8</v>
      </c>
      <c r="Y3029">
        <v>65</v>
      </c>
      <c r="Z3029">
        <v>6.8</v>
      </c>
      <c r="AA3029">
        <v>0</v>
      </c>
      <c r="AB3029">
        <v>0</v>
      </c>
      <c r="AC3029">
        <v>0</v>
      </c>
      <c r="AD3029">
        <v>0</v>
      </c>
      <c r="AE3029" t="s">
        <v>9160</v>
      </c>
      <c r="AF3029" t="s">
        <v>9161</v>
      </c>
      <c r="AG3029">
        <v>0.7</v>
      </c>
      <c r="AH3029" t="s">
        <v>36</v>
      </c>
      <c r="AI3029" t="s">
        <v>37</v>
      </c>
      <c r="AJ3029" t="s">
        <v>38</v>
      </c>
    </row>
    <row r="3030" spans="1:36" x14ac:dyDescent="0.25">
      <c r="A3030" t="s">
        <v>32</v>
      </c>
      <c r="B3030" t="s">
        <v>9162</v>
      </c>
      <c r="C3030">
        <f>YEAR(B3030)</f>
        <v>2008</v>
      </c>
      <c r="D3030">
        <v>62.7</v>
      </c>
      <c r="E3030">
        <v>51.9</v>
      </c>
      <c r="F3030">
        <v>57</v>
      </c>
      <c r="H3030" s="2">
        <f>IF(F3030-64.16&lt;=0,0,IF(F3030-64.16&lt;=1,1,2))</f>
        <v>0</v>
      </c>
      <c r="I3030">
        <v>62.7</v>
      </c>
      <c r="J3030">
        <v>51.9</v>
      </c>
      <c r="K3030">
        <v>57</v>
      </c>
      <c r="L3030">
        <v>50.3</v>
      </c>
      <c r="M3030">
        <v>79</v>
      </c>
      <c r="O3030">
        <v>3.2000000000000001E-2</v>
      </c>
      <c r="P3030">
        <v>100</v>
      </c>
      <c r="Q3030">
        <v>8.33</v>
      </c>
      <c r="R3030" t="s">
        <v>40</v>
      </c>
      <c r="S3030">
        <v>0</v>
      </c>
      <c r="T3030">
        <v>0</v>
      </c>
      <c r="U3030">
        <v>0</v>
      </c>
      <c r="V3030">
        <v>20.8</v>
      </c>
      <c r="W3030">
        <v>284</v>
      </c>
      <c r="X3030">
        <v>1012.9</v>
      </c>
      <c r="Y3030">
        <v>75</v>
      </c>
      <c r="Z3030">
        <v>6.7</v>
      </c>
      <c r="AA3030">
        <v>0</v>
      </c>
      <c r="AB3030">
        <v>0</v>
      </c>
      <c r="AC3030">
        <v>0</v>
      </c>
      <c r="AD3030">
        <v>0</v>
      </c>
      <c r="AE3030" t="s">
        <v>9163</v>
      </c>
      <c r="AF3030" t="s">
        <v>9164</v>
      </c>
      <c r="AG3030">
        <v>0.73</v>
      </c>
      <c r="AH3030" t="s">
        <v>56</v>
      </c>
      <c r="AI3030" t="s">
        <v>57</v>
      </c>
      <c r="AJ3030" t="s">
        <v>40</v>
      </c>
    </row>
    <row r="3031" spans="1:36" x14ac:dyDescent="0.25">
      <c r="A3031" t="s">
        <v>32</v>
      </c>
      <c r="B3031" t="s">
        <v>9165</v>
      </c>
      <c r="C3031">
        <f>YEAR(B3031)</f>
        <v>2008</v>
      </c>
      <c r="D3031">
        <v>62.7</v>
      </c>
      <c r="E3031">
        <v>51.9</v>
      </c>
      <c r="F3031">
        <v>57.5</v>
      </c>
      <c r="H3031" s="2">
        <f>IF(F3031-64.16&lt;=0,0,IF(F3031-64.16&lt;=1,1,2))</f>
        <v>0</v>
      </c>
      <c r="I3031">
        <v>62.7</v>
      </c>
      <c r="J3031">
        <v>51.9</v>
      </c>
      <c r="K3031">
        <v>57.5</v>
      </c>
      <c r="L3031">
        <v>50.3</v>
      </c>
      <c r="M3031">
        <v>77.3</v>
      </c>
      <c r="O3031">
        <v>0.39</v>
      </c>
      <c r="P3031">
        <v>100</v>
      </c>
      <c r="Q3031">
        <v>4.17</v>
      </c>
      <c r="R3031" t="s">
        <v>40</v>
      </c>
      <c r="S3031">
        <v>0</v>
      </c>
      <c r="T3031">
        <v>0</v>
      </c>
      <c r="U3031">
        <v>0</v>
      </c>
      <c r="V3031">
        <v>13.9</v>
      </c>
      <c r="W3031">
        <v>315.10000000000002</v>
      </c>
      <c r="X3031">
        <v>1013.4</v>
      </c>
      <c r="Y3031">
        <v>56.1</v>
      </c>
      <c r="Z3031">
        <v>6.7</v>
      </c>
      <c r="AA3031">
        <v>0</v>
      </c>
      <c r="AB3031">
        <v>0</v>
      </c>
      <c r="AC3031">
        <v>0</v>
      </c>
      <c r="AD3031">
        <v>0</v>
      </c>
      <c r="AE3031" t="s">
        <v>9166</v>
      </c>
      <c r="AF3031" t="s">
        <v>9167</v>
      </c>
      <c r="AG3031">
        <v>0.75</v>
      </c>
      <c r="AH3031" t="s">
        <v>56</v>
      </c>
      <c r="AI3031" t="s">
        <v>137</v>
      </c>
      <c r="AJ3031" t="s">
        <v>40</v>
      </c>
    </row>
    <row r="3032" spans="1:36" x14ac:dyDescent="0.25">
      <c r="A3032" t="s">
        <v>32</v>
      </c>
      <c r="B3032" t="s">
        <v>9168</v>
      </c>
      <c r="C3032">
        <f>YEAR(B3032)</f>
        <v>2008</v>
      </c>
      <c r="D3032">
        <v>66.3</v>
      </c>
      <c r="E3032">
        <v>48.3</v>
      </c>
      <c r="F3032">
        <v>58.9</v>
      </c>
      <c r="H3032" s="2">
        <f>IF(F3032-64.16&lt;=0,0,IF(F3032-64.16&lt;=1,1,2))</f>
        <v>0</v>
      </c>
      <c r="I3032">
        <v>66.3</v>
      </c>
      <c r="J3032">
        <v>44.2</v>
      </c>
      <c r="K3032">
        <v>58.7</v>
      </c>
      <c r="L3032">
        <v>49.4</v>
      </c>
      <c r="M3032">
        <v>71.599999999999994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13.9</v>
      </c>
      <c r="W3032">
        <v>269</v>
      </c>
      <c r="X3032">
        <v>1012.3</v>
      </c>
      <c r="Y3032">
        <v>50</v>
      </c>
      <c r="Z3032">
        <v>6.8</v>
      </c>
      <c r="AA3032">
        <v>0</v>
      </c>
      <c r="AB3032">
        <v>0</v>
      </c>
      <c r="AC3032">
        <v>0</v>
      </c>
      <c r="AD3032">
        <v>0</v>
      </c>
      <c r="AE3032" t="s">
        <v>9169</v>
      </c>
      <c r="AF3032" t="s">
        <v>9170</v>
      </c>
      <c r="AG3032">
        <v>0.8</v>
      </c>
      <c r="AH3032" t="s">
        <v>36</v>
      </c>
      <c r="AI3032" t="s">
        <v>37</v>
      </c>
      <c r="AJ3032" t="s">
        <v>38</v>
      </c>
    </row>
    <row r="3033" spans="1:36" x14ac:dyDescent="0.25">
      <c r="A3033" t="s">
        <v>32</v>
      </c>
      <c r="B3033" t="s">
        <v>9171</v>
      </c>
      <c r="C3033">
        <f>YEAR(B3033)</f>
        <v>2008</v>
      </c>
      <c r="D3033">
        <v>68.099999999999994</v>
      </c>
      <c r="E3033">
        <v>53.7</v>
      </c>
      <c r="F3033">
        <v>61.7</v>
      </c>
      <c r="H3033" s="2">
        <f>IF(F3033-64.16&lt;=0,0,IF(F3033-64.16&lt;=1,1,2))</f>
        <v>0</v>
      </c>
      <c r="I3033">
        <v>68.099999999999994</v>
      </c>
      <c r="J3033">
        <v>53.7</v>
      </c>
      <c r="K3033">
        <v>61.7</v>
      </c>
      <c r="L3033">
        <v>51.5</v>
      </c>
      <c r="M3033">
        <v>69.900000000000006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11.4</v>
      </c>
      <c r="W3033">
        <v>101.5</v>
      </c>
      <c r="X3033">
        <v>1013.9</v>
      </c>
      <c r="Y3033">
        <v>35</v>
      </c>
      <c r="Z3033">
        <v>6.8</v>
      </c>
      <c r="AA3033">
        <v>0</v>
      </c>
      <c r="AB3033">
        <v>0</v>
      </c>
      <c r="AC3033">
        <v>0</v>
      </c>
      <c r="AD3033">
        <v>0</v>
      </c>
      <c r="AE3033" t="s">
        <v>9172</v>
      </c>
      <c r="AF3033" t="s">
        <v>9173</v>
      </c>
      <c r="AG3033">
        <v>0.83</v>
      </c>
      <c r="AH3033" t="s">
        <v>36</v>
      </c>
      <c r="AI3033" t="s">
        <v>37</v>
      </c>
      <c r="AJ3033" t="s">
        <v>38</v>
      </c>
    </row>
    <row r="3034" spans="1:36" x14ac:dyDescent="0.25">
      <c r="A3034" t="s">
        <v>32</v>
      </c>
      <c r="B3034" t="s">
        <v>9174</v>
      </c>
      <c r="C3034">
        <f>YEAR(B3034)</f>
        <v>2008</v>
      </c>
      <c r="D3034">
        <v>71.7</v>
      </c>
      <c r="E3034">
        <v>57.3</v>
      </c>
      <c r="F3034">
        <v>64.900000000000006</v>
      </c>
      <c r="H3034" s="2">
        <f>IF(F3034-64.16&lt;=0,0,IF(F3034-64.16&lt;=1,1,2))</f>
        <v>1</v>
      </c>
      <c r="I3034">
        <v>71.7</v>
      </c>
      <c r="J3034">
        <v>57.3</v>
      </c>
      <c r="K3034">
        <v>64.900000000000006</v>
      </c>
      <c r="L3034">
        <v>54.1</v>
      </c>
      <c r="M3034">
        <v>68.599999999999994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18.3</v>
      </c>
      <c r="W3034">
        <v>154.80000000000001</v>
      </c>
      <c r="X3034">
        <v>1015.7</v>
      </c>
      <c r="Y3034">
        <v>30</v>
      </c>
      <c r="Z3034">
        <v>6.5</v>
      </c>
      <c r="AA3034">
        <v>0</v>
      </c>
      <c r="AB3034">
        <v>0</v>
      </c>
      <c r="AC3034">
        <v>0</v>
      </c>
      <c r="AD3034">
        <v>0</v>
      </c>
      <c r="AE3034" t="s">
        <v>9175</v>
      </c>
      <c r="AF3034" t="s">
        <v>9176</v>
      </c>
      <c r="AG3034">
        <v>0.86</v>
      </c>
      <c r="AH3034" t="s">
        <v>36</v>
      </c>
      <c r="AI3034" t="s">
        <v>37</v>
      </c>
      <c r="AJ3034" t="s">
        <v>38</v>
      </c>
    </row>
    <row r="3035" spans="1:36" x14ac:dyDescent="0.25">
      <c r="A3035" t="s">
        <v>32</v>
      </c>
      <c r="B3035" t="s">
        <v>9177</v>
      </c>
      <c r="C3035">
        <f>YEAR(B3035)</f>
        <v>2008</v>
      </c>
      <c r="D3035">
        <v>71.7</v>
      </c>
      <c r="E3035">
        <v>59.1</v>
      </c>
      <c r="F3035">
        <v>64.900000000000006</v>
      </c>
      <c r="H3035" s="2">
        <f>IF(F3035-64.16&lt;=0,0,IF(F3035-64.16&lt;=1,1,2))</f>
        <v>1</v>
      </c>
      <c r="I3035">
        <v>71.7</v>
      </c>
      <c r="J3035">
        <v>59.1</v>
      </c>
      <c r="K3035">
        <v>64.900000000000006</v>
      </c>
      <c r="L3035">
        <v>54.9</v>
      </c>
      <c r="M3035">
        <v>70.7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11.4</v>
      </c>
      <c r="W3035">
        <v>143.19999999999999</v>
      </c>
      <c r="X3035">
        <v>1014.9</v>
      </c>
      <c r="Y3035">
        <v>0</v>
      </c>
      <c r="Z3035">
        <v>6.2</v>
      </c>
      <c r="AA3035">
        <v>0</v>
      </c>
      <c r="AB3035">
        <v>0</v>
      </c>
      <c r="AC3035">
        <v>0</v>
      </c>
      <c r="AD3035">
        <v>0</v>
      </c>
      <c r="AE3035" t="s">
        <v>9178</v>
      </c>
      <c r="AF3035" t="s">
        <v>9179</v>
      </c>
      <c r="AG3035">
        <v>0.9</v>
      </c>
      <c r="AH3035" t="s">
        <v>330</v>
      </c>
      <c r="AI3035" t="s">
        <v>37</v>
      </c>
      <c r="AJ3035" t="s">
        <v>331</v>
      </c>
    </row>
    <row r="3036" spans="1:36" x14ac:dyDescent="0.25">
      <c r="A3036" t="s">
        <v>32</v>
      </c>
      <c r="B3036" t="s">
        <v>9180</v>
      </c>
      <c r="C3036">
        <f>YEAR(B3036)</f>
        <v>2008</v>
      </c>
      <c r="D3036">
        <v>73.5</v>
      </c>
      <c r="E3036">
        <v>55.5</v>
      </c>
      <c r="F3036">
        <v>64.599999999999994</v>
      </c>
      <c r="H3036" s="2">
        <f>IF(F3036-64.16&lt;=0,0,IF(F3036-64.16&lt;=1,1,2))</f>
        <v>1</v>
      </c>
      <c r="I3036">
        <v>73.5</v>
      </c>
      <c r="J3036">
        <v>55.5</v>
      </c>
      <c r="K3036">
        <v>64.599999999999994</v>
      </c>
      <c r="L3036">
        <v>57</v>
      </c>
      <c r="M3036">
        <v>76.900000000000006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6.9</v>
      </c>
      <c r="W3036">
        <v>93.8</v>
      </c>
      <c r="X3036">
        <v>1012.9</v>
      </c>
      <c r="Y3036">
        <v>30</v>
      </c>
      <c r="Z3036">
        <v>6.3</v>
      </c>
      <c r="AA3036">
        <v>0</v>
      </c>
      <c r="AB3036">
        <v>0</v>
      </c>
      <c r="AC3036">
        <v>0</v>
      </c>
      <c r="AD3036">
        <v>0</v>
      </c>
      <c r="AE3036" t="s">
        <v>9181</v>
      </c>
      <c r="AF3036" t="s">
        <v>9182</v>
      </c>
      <c r="AG3036">
        <v>0.93</v>
      </c>
      <c r="AH3036" t="s">
        <v>36</v>
      </c>
      <c r="AI3036" t="s">
        <v>37</v>
      </c>
      <c r="AJ3036" t="s">
        <v>38</v>
      </c>
    </row>
    <row r="3037" spans="1:36" x14ac:dyDescent="0.25">
      <c r="A3037" t="s">
        <v>32</v>
      </c>
      <c r="B3037" t="s">
        <v>9183</v>
      </c>
      <c r="C3037">
        <f>YEAR(B3037)</f>
        <v>2008</v>
      </c>
      <c r="D3037">
        <v>71.7</v>
      </c>
      <c r="E3037">
        <v>55.5</v>
      </c>
      <c r="F3037">
        <v>64</v>
      </c>
      <c r="H3037" s="2">
        <f>IF(F3037-64.16&lt;=0,0,IF(F3037-64.16&lt;=1,1,2))</f>
        <v>0</v>
      </c>
      <c r="I3037">
        <v>71.7</v>
      </c>
      <c r="J3037">
        <v>55.5</v>
      </c>
      <c r="K3037">
        <v>64</v>
      </c>
      <c r="L3037">
        <v>56</v>
      </c>
      <c r="M3037">
        <v>76.099999999999994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10.3</v>
      </c>
      <c r="W3037">
        <v>47.3</v>
      </c>
      <c r="X3037">
        <v>1012.7</v>
      </c>
      <c r="Y3037">
        <v>36.700000000000003</v>
      </c>
      <c r="Z3037">
        <v>6.5</v>
      </c>
      <c r="AA3037">
        <v>0</v>
      </c>
      <c r="AB3037">
        <v>0</v>
      </c>
      <c r="AC3037">
        <v>0</v>
      </c>
      <c r="AD3037">
        <v>0</v>
      </c>
      <c r="AE3037" t="s">
        <v>9184</v>
      </c>
      <c r="AF3037" t="s">
        <v>9185</v>
      </c>
      <c r="AG3037">
        <v>0.96</v>
      </c>
      <c r="AH3037" t="s">
        <v>36</v>
      </c>
      <c r="AI3037" t="s">
        <v>37</v>
      </c>
      <c r="AJ3037" t="s">
        <v>38</v>
      </c>
    </row>
    <row r="3038" spans="1:36" x14ac:dyDescent="0.25">
      <c r="A3038" t="s">
        <v>32</v>
      </c>
      <c r="B3038" t="s">
        <v>9186</v>
      </c>
      <c r="C3038">
        <f>YEAR(B3038)</f>
        <v>2008</v>
      </c>
      <c r="D3038">
        <v>68.099999999999994</v>
      </c>
      <c r="E3038">
        <v>57.3</v>
      </c>
      <c r="F3038">
        <v>64.099999999999994</v>
      </c>
      <c r="H3038" s="2">
        <f>IF(F3038-64.16&lt;=0,0,IF(F3038-64.16&lt;=1,1,2))</f>
        <v>0</v>
      </c>
      <c r="I3038">
        <v>68.099999999999994</v>
      </c>
      <c r="J3038">
        <v>57.3</v>
      </c>
      <c r="K3038">
        <v>64.099999999999994</v>
      </c>
      <c r="L3038">
        <v>54.1</v>
      </c>
      <c r="M3038">
        <v>70.400000000000006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16.100000000000001</v>
      </c>
      <c r="W3038">
        <v>323.7</v>
      </c>
      <c r="X3038">
        <v>1015.8</v>
      </c>
      <c r="Y3038">
        <v>35</v>
      </c>
      <c r="Z3038">
        <v>6.8</v>
      </c>
      <c r="AA3038">
        <v>0</v>
      </c>
      <c r="AB3038">
        <v>0</v>
      </c>
      <c r="AC3038">
        <v>0</v>
      </c>
      <c r="AD3038">
        <v>0</v>
      </c>
      <c r="AE3038" t="s">
        <v>9187</v>
      </c>
      <c r="AF3038" t="s">
        <v>9188</v>
      </c>
      <c r="AG3038">
        <v>0</v>
      </c>
      <c r="AH3038" t="s">
        <v>36</v>
      </c>
      <c r="AI3038" t="s">
        <v>37</v>
      </c>
      <c r="AJ3038" t="s">
        <v>38</v>
      </c>
    </row>
    <row r="3039" spans="1:36" x14ac:dyDescent="0.25">
      <c r="A3039" t="s">
        <v>32</v>
      </c>
      <c r="B3039" t="s">
        <v>9189</v>
      </c>
      <c r="C3039">
        <f>YEAR(B3039)</f>
        <v>2008</v>
      </c>
      <c r="D3039">
        <v>68.099999999999994</v>
      </c>
      <c r="E3039">
        <v>59.1</v>
      </c>
      <c r="F3039">
        <v>63.4</v>
      </c>
      <c r="H3039" s="2">
        <f>IF(F3039-64.16&lt;=0,0,IF(F3039-64.16&lt;=1,1,2))</f>
        <v>0</v>
      </c>
      <c r="I3039">
        <v>68.099999999999994</v>
      </c>
      <c r="J3039">
        <v>59.1</v>
      </c>
      <c r="K3039">
        <v>63.4</v>
      </c>
      <c r="L3039">
        <v>54.5</v>
      </c>
      <c r="M3039">
        <v>72.900000000000006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13.9</v>
      </c>
      <c r="W3039">
        <v>316.8</v>
      </c>
      <c r="X3039">
        <v>1016</v>
      </c>
      <c r="Y3039">
        <v>39.5</v>
      </c>
      <c r="Z3039">
        <v>6.7</v>
      </c>
      <c r="AA3039">
        <v>0</v>
      </c>
      <c r="AB3039">
        <v>0</v>
      </c>
      <c r="AC3039">
        <v>0</v>
      </c>
      <c r="AD3039">
        <v>0</v>
      </c>
      <c r="AE3039" t="s">
        <v>9190</v>
      </c>
      <c r="AF3039" t="s">
        <v>9191</v>
      </c>
      <c r="AG3039">
        <v>0.03</v>
      </c>
      <c r="AH3039" t="s">
        <v>36</v>
      </c>
      <c r="AI3039" t="s">
        <v>37</v>
      </c>
      <c r="AJ3039" t="s">
        <v>38</v>
      </c>
    </row>
    <row r="3040" spans="1:36" x14ac:dyDescent="0.25">
      <c r="A3040" t="s">
        <v>32</v>
      </c>
      <c r="B3040" t="s">
        <v>9192</v>
      </c>
      <c r="C3040">
        <f>YEAR(B3040)</f>
        <v>2008</v>
      </c>
      <c r="D3040">
        <v>68.099999999999994</v>
      </c>
      <c r="E3040">
        <v>57.3</v>
      </c>
      <c r="F3040">
        <v>63</v>
      </c>
      <c r="H3040" s="2">
        <f>IF(F3040-64.16&lt;=0,0,IF(F3040-64.16&lt;=1,1,2))</f>
        <v>0</v>
      </c>
      <c r="I3040">
        <v>68.099999999999994</v>
      </c>
      <c r="J3040">
        <v>57.3</v>
      </c>
      <c r="K3040">
        <v>63</v>
      </c>
      <c r="L3040">
        <v>54</v>
      </c>
      <c r="M3040">
        <v>72.8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21.9</v>
      </c>
      <c r="W3040">
        <v>317.60000000000002</v>
      </c>
      <c r="X3040">
        <v>1011.8</v>
      </c>
      <c r="Y3040">
        <v>75</v>
      </c>
      <c r="Z3040">
        <v>6.6</v>
      </c>
      <c r="AA3040">
        <v>0</v>
      </c>
      <c r="AB3040">
        <v>0</v>
      </c>
      <c r="AC3040">
        <v>0</v>
      </c>
      <c r="AD3040">
        <v>0</v>
      </c>
      <c r="AE3040" t="s">
        <v>9193</v>
      </c>
      <c r="AF3040" t="s">
        <v>9194</v>
      </c>
      <c r="AG3040">
        <v>0.06</v>
      </c>
      <c r="AH3040" t="s">
        <v>36</v>
      </c>
      <c r="AI3040" t="s">
        <v>37</v>
      </c>
      <c r="AJ3040" t="s">
        <v>38</v>
      </c>
    </row>
    <row r="3041" spans="1:36" x14ac:dyDescent="0.25">
      <c r="A3041" t="s">
        <v>32</v>
      </c>
      <c r="B3041" t="s">
        <v>9195</v>
      </c>
      <c r="C3041">
        <f>YEAR(B3041)</f>
        <v>2008</v>
      </c>
      <c r="D3041">
        <v>64.5</v>
      </c>
      <c r="E3041">
        <v>55.5</v>
      </c>
      <c r="F3041">
        <v>60.4</v>
      </c>
      <c r="H3041" s="2">
        <f>IF(F3041-64.16&lt;=0,0,IF(F3041-64.16&lt;=1,1,2))</f>
        <v>0</v>
      </c>
      <c r="I3041">
        <v>64.5</v>
      </c>
      <c r="J3041">
        <v>55.5</v>
      </c>
      <c r="K3041">
        <v>60.4</v>
      </c>
      <c r="L3041">
        <v>51.3</v>
      </c>
      <c r="M3041">
        <v>72.400000000000006</v>
      </c>
      <c r="O3041">
        <v>0.23200000000000001</v>
      </c>
      <c r="P3041">
        <v>100</v>
      </c>
      <c r="Q3041">
        <v>8.33</v>
      </c>
      <c r="R3041" t="s">
        <v>40</v>
      </c>
      <c r="S3041">
        <v>0</v>
      </c>
      <c r="T3041">
        <v>0</v>
      </c>
      <c r="U3041">
        <v>0</v>
      </c>
      <c r="V3041">
        <v>23</v>
      </c>
      <c r="W3041">
        <v>325.60000000000002</v>
      </c>
      <c r="X3041">
        <v>1011.8</v>
      </c>
      <c r="Y3041">
        <v>75.2</v>
      </c>
      <c r="Z3041">
        <v>6.7</v>
      </c>
      <c r="AA3041">
        <v>0</v>
      </c>
      <c r="AB3041">
        <v>0</v>
      </c>
      <c r="AC3041">
        <v>0</v>
      </c>
      <c r="AD3041">
        <v>0</v>
      </c>
      <c r="AE3041" t="s">
        <v>9196</v>
      </c>
      <c r="AF3041" t="s">
        <v>9197</v>
      </c>
      <c r="AG3041">
        <v>0.1</v>
      </c>
      <c r="AH3041" t="s">
        <v>56</v>
      </c>
      <c r="AI3041" t="s">
        <v>101</v>
      </c>
      <c r="AJ3041" t="s">
        <v>40</v>
      </c>
    </row>
    <row r="3042" spans="1:36" x14ac:dyDescent="0.25">
      <c r="A3042" t="s">
        <v>32</v>
      </c>
      <c r="B3042" t="s">
        <v>9198</v>
      </c>
      <c r="C3042">
        <f>YEAR(B3042)</f>
        <v>2008</v>
      </c>
      <c r="D3042">
        <v>68.099999999999994</v>
      </c>
      <c r="E3042">
        <v>53.7</v>
      </c>
      <c r="F3042">
        <v>62.5</v>
      </c>
      <c r="H3042" s="2">
        <f>IF(F3042-64.16&lt;=0,0,IF(F3042-64.16&lt;=1,1,2))</f>
        <v>0</v>
      </c>
      <c r="I3042">
        <v>68.099999999999994</v>
      </c>
      <c r="J3042">
        <v>53.7</v>
      </c>
      <c r="K3042">
        <v>62.5</v>
      </c>
      <c r="L3042">
        <v>50.6</v>
      </c>
      <c r="M3042">
        <v>65.400000000000006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16.100000000000001</v>
      </c>
      <c r="W3042">
        <v>318.39999999999998</v>
      </c>
      <c r="X3042">
        <v>1014</v>
      </c>
      <c r="Y3042">
        <v>34.5</v>
      </c>
      <c r="Z3042">
        <v>6.8</v>
      </c>
      <c r="AA3042">
        <v>0</v>
      </c>
      <c r="AB3042">
        <v>0</v>
      </c>
      <c r="AC3042">
        <v>0</v>
      </c>
      <c r="AD3042">
        <v>0</v>
      </c>
      <c r="AE3042" t="s">
        <v>9199</v>
      </c>
      <c r="AF3042" t="s">
        <v>9200</v>
      </c>
      <c r="AG3042">
        <v>0.13</v>
      </c>
      <c r="AH3042" t="s">
        <v>36</v>
      </c>
      <c r="AI3042" t="s">
        <v>37</v>
      </c>
      <c r="AJ3042" t="s">
        <v>38</v>
      </c>
    </row>
    <row r="3043" spans="1:36" x14ac:dyDescent="0.25">
      <c r="A3043" t="s">
        <v>32</v>
      </c>
      <c r="B3043" t="s">
        <v>9201</v>
      </c>
      <c r="C3043">
        <f>YEAR(B3043)</f>
        <v>2008</v>
      </c>
      <c r="D3043">
        <v>71.7</v>
      </c>
      <c r="E3043">
        <v>53.7</v>
      </c>
      <c r="F3043">
        <v>63.5</v>
      </c>
      <c r="H3043" s="2">
        <f>IF(F3043-64.16&lt;=0,0,IF(F3043-64.16&lt;=1,1,2))</f>
        <v>0</v>
      </c>
      <c r="I3043">
        <v>71.7</v>
      </c>
      <c r="J3043">
        <v>53.7</v>
      </c>
      <c r="K3043">
        <v>63.5</v>
      </c>
      <c r="L3043">
        <v>49.1</v>
      </c>
      <c r="M3043">
        <v>60.1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13.9</v>
      </c>
      <c r="W3043">
        <v>118.2</v>
      </c>
      <c r="X3043">
        <v>1014.3</v>
      </c>
      <c r="Y3043">
        <v>73.8</v>
      </c>
      <c r="Z3043">
        <v>6.6</v>
      </c>
      <c r="AA3043">
        <v>0</v>
      </c>
      <c r="AB3043">
        <v>0</v>
      </c>
      <c r="AC3043">
        <v>0</v>
      </c>
      <c r="AD3043">
        <v>0</v>
      </c>
      <c r="AE3043" t="s">
        <v>9202</v>
      </c>
      <c r="AF3043" t="s">
        <v>9203</v>
      </c>
      <c r="AG3043">
        <v>0.17</v>
      </c>
      <c r="AH3043" t="s">
        <v>36</v>
      </c>
      <c r="AI3043" t="s">
        <v>37</v>
      </c>
      <c r="AJ3043" t="s">
        <v>38</v>
      </c>
    </row>
    <row r="3044" spans="1:36" x14ac:dyDescent="0.25">
      <c r="A3044" t="s">
        <v>32</v>
      </c>
      <c r="B3044" t="s">
        <v>9204</v>
      </c>
      <c r="C3044">
        <f>YEAR(B3044)</f>
        <v>2008</v>
      </c>
      <c r="D3044">
        <v>69.900000000000006</v>
      </c>
      <c r="E3044">
        <v>57.3</v>
      </c>
      <c r="F3044">
        <v>63.2</v>
      </c>
      <c r="H3044" s="2">
        <f>IF(F3044-64.16&lt;=0,0,IF(F3044-64.16&lt;=1,1,2))</f>
        <v>0</v>
      </c>
      <c r="I3044">
        <v>69.900000000000006</v>
      </c>
      <c r="J3044">
        <v>57.3</v>
      </c>
      <c r="K3044">
        <v>63.2</v>
      </c>
      <c r="L3044">
        <v>54.4</v>
      </c>
      <c r="M3044">
        <v>73.3</v>
      </c>
      <c r="O3044">
        <v>0.20100000000000001</v>
      </c>
      <c r="P3044">
        <v>100</v>
      </c>
      <c r="Q3044">
        <v>4.17</v>
      </c>
      <c r="R3044" t="s">
        <v>40</v>
      </c>
      <c r="S3044">
        <v>0</v>
      </c>
      <c r="T3044">
        <v>0</v>
      </c>
      <c r="U3044">
        <v>0</v>
      </c>
      <c r="V3044">
        <v>15</v>
      </c>
      <c r="W3044">
        <v>79.599999999999994</v>
      </c>
      <c r="X3044">
        <v>1013.7</v>
      </c>
      <c r="Y3044">
        <v>68.3</v>
      </c>
      <c r="Z3044">
        <v>6.8</v>
      </c>
      <c r="AA3044">
        <v>0</v>
      </c>
      <c r="AB3044">
        <v>0</v>
      </c>
      <c r="AC3044">
        <v>0</v>
      </c>
      <c r="AD3044">
        <v>0</v>
      </c>
      <c r="AE3044" t="s">
        <v>9205</v>
      </c>
      <c r="AF3044" t="s">
        <v>9206</v>
      </c>
      <c r="AG3044">
        <v>0.2</v>
      </c>
      <c r="AH3044" t="s">
        <v>56</v>
      </c>
      <c r="AI3044" t="s">
        <v>78</v>
      </c>
      <c r="AJ3044" t="s">
        <v>40</v>
      </c>
    </row>
    <row r="3045" spans="1:36" x14ac:dyDescent="0.25">
      <c r="A3045" t="s">
        <v>32</v>
      </c>
      <c r="B3045" t="s">
        <v>9207</v>
      </c>
      <c r="C3045">
        <f>YEAR(B3045)</f>
        <v>2008</v>
      </c>
      <c r="D3045">
        <v>68.099999999999994</v>
      </c>
      <c r="E3045">
        <v>55.5</v>
      </c>
      <c r="F3045">
        <v>63.2</v>
      </c>
      <c r="H3045" s="2">
        <f>IF(F3045-64.16&lt;=0,0,IF(F3045-64.16&lt;=1,1,2))</f>
        <v>0</v>
      </c>
      <c r="I3045">
        <v>68.099999999999994</v>
      </c>
      <c r="J3045">
        <v>55.5</v>
      </c>
      <c r="K3045">
        <v>63.2</v>
      </c>
      <c r="L3045">
        <v>55.2</v>
      </c>
      <c r="M3045">
        <v>75.400000000000006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13.9</v>
      </c>
      <c r="W3045">
        <v>330.9</v>
      </c>
      <c r="X3045">
        <v>1015</v>
      </c>
      <c r="Y3045">
        <v>35.299999999999997</v>
      </c>
      <c r="Z3045">
        <v>6.7</v>
      </c>
      <c r="AA3045">
        <v>0</v>
      </c>
      <c r="AB3045">
        <v>0</v>
      </c>
      <c r="AC3045">
        <v>0</v>
      </c>
      <c r="AD3045">
        <v>0</v>
      </c>
      <c r="AE3045" t="s">
        <v>9208</v>
      </c>
      <c r="AF3045" t="s">
        <v>9209</v>
      </c>
      <c r="AG3045">
        <v>0.25</v>
      </c>
      <c r="AH3045" t="s">
        <v>36</v>
      </c>
      <c r="AI3045" t="s">
        <v>37</v>
      </c>
      <c r="AJ3045" t="s">
        <v>38</v>
      </c>
    </row>
    <row r="3046" spans="1:36" x14ac:dyDescent="0.25">
      <c r="A3046" t="s">
        <v>32</v>
      </c>
      <c r="B3046" t="s">
        <v>9210</v>
      </c>
      <c r="C3046">
        <f>YEAR(B3046)</f>
        <v>2008</v>
      </c>
      <c r="D3046">
        <v>68.099999999999994</v>
      </c>
      <c r="E3046">
        <v>53.7</v>
      </c>
      <c r="F3046">
        <v>62.3</v>
      </c>
      <c r="H3046" s="2">
        <f>IF(F3046-64.16&lt;=0,0,IF(F3046-64.16&lt;=1,1,2))</f>
        <v>0</v>
      </c>
      <c r="I3046">
        <v>68.099999999999994</v>
      </c>
      <c r="J3046">
        <v>53.7</v>
      </c>
      <c r="K3046">
        <v>62.3</v>
      </c>
      <c r="L3046">
        <v>54.6</v>
      </c>
      <c r="M3046">
        <v>76.400000000000006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10.3</v>
      </c>
      <c r="W3046">
        <v>42.4</v>
      </c>
      <c r="X3046">
        <v>1014.4</v>
      </c>
      <c r="Y3046">
        <v>55.5</v>
      </c>
      <c r="Z3046">
        <v>6.5</v>
      </c>
      <c r="AA3046">
        <v>0</v>
      </c>
      <c r="AB3046">
        <v>0</v>
      </c>
      <c r="AC3046">
        <v>0</v>
      </c>
      <c r="AD3046">
        <v>0</v>
      </c>
      <c r="AE3046" t="s">
        <v>9211</v>
      </c>
      <c r="AF3046" t="s">
        <v>9212</v>
      </c>
      <c r="AG3046">
        <v>0.27</v>
      </c>
      <c r="AH3046" t="s">
        <v>36</v>
      </c>
      <c r="AI3046" t="s">
        <v>37</v>
      </c>
      <c r="AJ3046" t="s">
        <v>38</v>
      </c>
    </row>
    <row r="3047" spans="1:36" x14ac:dyDescent="0.25">
      <c r="A3047" t="s">
        <v>32</v>
      </c>
      <c r="B3047" t="s">
        <v>9213</v>
      </c>
      <c r="C3047">
        <f>YEAR(B3047)</f>
        <v>2008</v>
      </c>
      <c r="D3047">
        <v>69.900000000000006</v>
      </c>
      <c r="E3047">
        <v>57.3</v>
      </c>
      <c r="F3047">
        <v>63.8</v>
      </c>
      <c r="H3047" s="2">
        <f>IF(F3047-64.16&lt;=0,0,IF(F3047-64.16&lt;=1,1,2))</f>
        <v>0</v>
      </c>
      <c r="I3047">
        <v>69.900000000000006</v>
      </c>
      <c r="J3047">
        <v>57.3</v>
      </c>
      <c r="K3047">
        <v>63.8</v>
      </c>
      <c r="L3047">
        <v>56.3</v>
      </c>
      <c r="M3047">
        <v>77</v>
      </c>
      <c r="O3047">
        <v>1.2E-2</v>
      </c>
      <c r="P3047">
        <v>100</v>
      </c>
      <c r="Q3047">
        <v>4.17</v>
      </c>
      <c r="R3047" t="s">
        <v>40</v>
      </c>
      <c r="S3047">
        <v>0</v>
      </c>
      <c r="T3047">
        <v>0</v>
      </c>
      <c r="U3047">
        <v>0</v>
      </c>
      <c r="V3047">
        <v>16.100000000000001</v>
      </c>
      <c r="W3047">
        <v>312.2</v>
      </c>
      <c r="X3047">
        <v>1009.9</v>
      </c>
      <c r="Y3047">
        <v>45.8</v>
      </c>
      <c r="Z3047">
        <v>6.8</v>
      </c>
      <c r="AA3047">
        <v>0</v>
      </c>
      <c r="AB3047">
        <v>0</v>
      </c>
      <c r="AC3047">
        <v>0</v>
      </c>
      <c r="AD3047">
        <v>0</v>
      </c>
      <c r="AE3047" t="s">
        <v>9214</v>
      </c>
      <c r="AF3047" t="s">
        <v>9215</v>
      </c>
      <c r="AG3047">
        <v>0.3</v>
      </c>
      <c r="AH3047" t="s">
        <v>56</v>
      </c>
      <c r="AI3047" t="s">
        <v>3170</v>
      </c>
      <c r="AJ3047" t="s">
        <v>40</v>
      </c>
    </row>
    <row r="3048" spans="1:36" x14ac:dyDescent="0.25">
      <c r="A3048" t="s">
        <v>32</v>
      </c>
      <c r="B3048" t="s">
        <v>9216</v>
      </c>
      <c r="C3048">
        <f>YEAR(B3048)</f>
        <v>2008</v>
      </c>
      <c r="D3048">
        <v>69.900000000000006</v>
      </c>
      <c r="E3048">
        <v>57.3</v>
      </c>
      <c r="F3048">
        <v>65</v>
      </c>
      <c r="H3048" s="2">
        <f>IF(F3048-64.16&lt;=0,0,IF(F3048-64.16&lt;=1,1,2))</f>
        <v>1</v>
      </c>
      <c r="I3048">
        <v>69.900000000000006</v>
      </c>
      <c r="J3048">
        <v>57.3</v>
      </c>
      <c r="K3048">
        <v>65</v>
      </c>
      <c r="L3048">
        <v>57.5</v>
      </c>
      <c r="M3048">
        <v>76.900000000000006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13.9</v>
      </c>
      <c r="W3048">
        <v>320.60000000000002</v>
      </c>
      <c r="X3048">
        <v>1013.2</v>
      </c>
      <c r="Y3048">
        <v>30</v>
      </c>
      <c r="Z3048">
        <v>6.8</v>
      </c>
      <c r="AA3048">
        <v>0</v>
      </c>
      <c r="AB3048">
        <v>0</v>
      </c>
      <c r="AC3048">
        <v>0</v>
      </c>
      <c r="AD3048">
        <v>0</v>
      </c>
      <c r="AE3048" t="s">
        <v>9217</v>
      </c>
      <c r="AF3048" t="s">
        <v>9218</v>
      </c>
      <c r="AG3048">
        <v>0.34</v>
      </c>
      <c r="AH3048" t="s">
        <v>36</v>
      </c>
      <c r="AI3048" t="s">
        <v>37</v>
      </c>
      <c r="AJ3048" t="s">
        <v>38</v>
      </c>
    </row>
    <row r="3049" spans="1:36" x14ac:dyDescent="0.25">
      <c r="A3049" t="s">
        <v>32</v>
      </c>
      <c r="B3049" t="s">
        <v>9219</v>
      </c>
      <c r="C3049">
        <f>YEAR(B3049)</f>
        <v>2008</v>
      </c>
      <c r="D3049">
        <v>69.900000000000006</v>
      </c>
      <c r="E3049">
        <v>57.3</v>
      </c>
      <c r="F3049">
        <v>64.3</v>
      </c>
      <c r="H3049" s="2">
        <f>IF(F3049-64.16&lt;=0,0,IF(F3049-64.16&lt;=1,1,2))</f>
        <v>1</v>
      </c>
      <c r="I3049">
        <v>69.900000000000006</v>
      </c>
      <c r="J3049">
        <v>57.3</v>
      </c>
      <c r="K3049">
        <v>64.3</v>
      </c>
      <c r="L3049">
        <v>57.9</v>
      </c>
      <c r="M3049">
        <v>80.099999999999994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12.8</v>
      </c>
      <c r="W3049">
        <v>300.8</v>
      </c>
      <c r="X3049">
        <v>1014.9</v>
      </c>
      <c r="Y3049">
        <v>30</v>
      </c>
      <c r="Z3049">
        <v>6.6</v>
      </c>
      <c r="AA3049">
        <v>0</v>
      </c>
      <c r="AB3049">
        <v>0</v>
      </c>
      <c r="AC3049">
        <v>0</v>
      </c>
      <c r="AD3049">
        <v>0</v>
      </c>
      <c r="AE3049" t="s">
        <v>9220</v>
      </c>
      <c r="AF3049" t="s">
        <v>9221</v>
      </c>
      <c r="AG3049">
        <v>0.37</v>
      </c>
      <c r="AH3049" t="s">
        <v>36</v>
      </c>
      <c r="AI3049" t="s">
        <v>37</v>
      </c>
      <c r="AJ3049" t="s">
        <v>38</v>
      </c>
    </row>
    <row r="3050" spans="1:36" x14ac:dyDescent="0.25">
      <c r="A3050" t="s">
        <v>32</v>
      </c>
      <c r="B3050" t="s">
        <v>9222</v>
      </c>
      <c r="C3050">
        <f>YEAR(B3050)</f>
        <v>2008</v>
      </c>
      <c r="D3050">
        <v>75.3</v>
      </c>
      <c r="E3050">
        <v>55.5</v>
      </c>
      <c r="F3050">
        <v>67</v>
      </c>
      <c r="H3050" s="2">
        <f>IF(F3050-64.16&lt;=0,0,IF(F3050-64.16&lt;=1,1,2))</f>
        <v>2</v>
      </c>
      <c r="I3050">
        <v>75.3</v>
      </c>
      <c r="J3050">
        <v>55.5</v>
      </c>
      <c r="K3050">
        <v>67</v>
      </c>
      <c r="L3050">
        <v>54.2</v>
      </c>
      <c r="M3050">
        <v>64.2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9.1999999999999993</v>
      </c>
      <c r="W3050">
        <v>161.19999999999999</v>
      </c>
      <c r="X3050">
        <v>1015.2</v>
      </c>
      <c r="Y3050">
        <v>30</v>
      </c>
      <c r="Z3050">
        <v>6.4</v>
      </c>
      <c r="AA3050">
        <v>0</v>
      </c>
      <c r="AB3050">
        <v>0</v>
      </c>
      <c r="AC3050">
        <v>0</v>
      </c>
      <c r="AD3050">
        <v>0</v>
      </c>
      <c r="AE3050" t="s">
        <v>9223</v>
      </c>
      <c r="AF3050" t="s">
        <v>9224</v>
      </c>
      <c r="AG3050">
        <v>0.41</v>
      </c>
      <c r="AH3050" t="s">
        <v>36</v>
      </c>
      <c r="AI3050" t="s">
        <v>37</v>
      </c>
      <c r="AJ3050" t="s">
        <v>38</v>
      </c>
    </row>
    <row r="3051" spans="1:36" x14ac:dyDescent="0.25">
      <c r="A3051" t="s">
        <v>32</v>
      </c>
      <c r="B3051" t="s">
        <v>9225</v>
      </c>
      <c r="C3051">
        <f>YEAR(B3051)</f>
        <v>2008</v>
      </c>
      <c r="D3051">
        <v>73.5</v>
      </c>
      <c r="E3051">
        <v>59.1</v>
      </c>
      <c r="F3051">
        <v>68.099999999999994</v>
      </c>
      <c r="H3051" s="2">
        <f>IF(F3051-64.16&lt;=0,0,IF(F3051-64.16&lt;=1,1,2))</f>
        <v>2</v>
      </c>
      <c r="I3051">
        <v>73.5</v>
      </c>
      <c r="J3051">
        <v>59.1</v>
      </c>
      <c r="K3051">
        <v>68.099999999999994</v>
      </c>
      <c r="L3051">
        <v>53.5</v>
      </c>
      <c r="M3051">
        <v>60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15</v>
      </c>
      <c r="W3051">
        <v>136.5</v>
      </c>
      <c r="X3051">
        <v>1012.6</v>
      </c>
      <c r="Y3051">
        <v>0</v>
      </c>
      <c r="Z3051">
        <v>6.2</v>
      </c>
      <c r="AA3051">
        <v>0</v>
      </c>
      <c r="AB3051">
        <v>0</v>
      </c>
      <c r="AC3051">
        <v>0</v>
      </c>
      <c r="AD3051">
        <v>0</v>
      </c>
      <c r="AE3051" t="s">
        <v>9226</v>
      </c>
      <c r="AF3051" t="s">
        <v>9227</v>
      </c>
      <c r="AG3051">
        <v>0.44</v>
      </c>
      <c r="AH3051" t="s">
        <v>330</v>
      </c>
      <c r="AI3051" t="s">
        <v>37</v>
      </c>
      <c r="AJ3051" t="s">
        <v>331</v>
      </c>
    </row>
    <row r="3052" spans="1:36" x14ac:dyDescent="0.25">
      <c r="A3052" t="s">
        <v>32</v>
      </c>
      <c r="B3052" t="s">
        <v>9228</v>
      </c>
      <c r="C3052">
        <f>YEAR(B3052)</f>
        <v>2008</v>
      </c>
      <c r="D3052">
        <v>89.7</v>
      </c>
      <c r="E3052">
        <v>69.900000000000006</v>
      </c>
      <c r="F3052">
        <v>79.8</v>
      </c>
      <c r="H3052" s="2">
        <f>IF(F3052-64.16&lt;=0,0,IF(F3052-64.16&lt;=1,1,2))</f>
        <v>2</v>
      </c>
      <c r="I3052">
        <v>87.1</v>
      </c>
      <c r="J3052">
        <v>69.900000000000006</v>
      </c>
      <c r="K3052">
        <v>78.599999999999994</v>
      </c>
      <c r="L3052">
        <v>45.2</v>
      </c>
      <c r="M3052">
        <v>30.5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30</v>
      </c>
      <c r="W3052">
        <v>174.6</v>
      </c>
      <c r="X3052">
        <v>1008.2</v>
      </c>
      <c r="Y3052">
        <v>0</v>
      </c>
      <c r="Z3052">
        <v>6.2</v>
      </c>
      <c r="AA3052">
        <v>0</v>
      </c>
      <c r="AB3052">
        <v>0</v>
      </c>
      <c r="AC3052">
        <v>0</v>
      </c>
      <c r="AD3052">
        <v>0</v>
      </c>
      <c r="AE3052" t="s">
        <v>9229</v>
      </c>
      <c r="AF3052" t="s">
        <v>9230</v>
      </c>
      <c r="AG3052">
        <v>0.48</v>
      </c>
      <c r="AH3052" t="s">
        <v>330</v>
      </c>
      <c r="AI3052" t="s">
        <v>37</v>
      </c>
      <c r="AJ3052" t="s">
        <v>331</v>
      </c>
    </row>
    <row r="3053" spans="1:36" x14ac:dyDescent="0.25">
      <c r="A3053" t="s">
        <v>32</v>
      </c>
      <c r="B3053" t="s">
        <v>9231</v>
      </c>
      <c r="C3053">
        <f>YEAR(B3053)</f>
        <v>2008</v>
      </c>
      <c r="D3053">
        <v>84.3</v>
      </c>
      <c r="E3053">
        <v>69.900000000000006</v>
      </c>
      <c r="F3053">
        <v>78.2</v>
      </c>
      <c r="H3053" s="2">
        <f>IF(F3053-64.16&lt;=0,0,IF(F3053-64.16&lt;=1,1,2))</f>
        <v>2</v>
      </c>
      <c r="I3053">
        <v>85.2</v>
      </c>
      <c r="J3053">
        <v>69.900000000000006</v>
      </c>
      <c r="K3053">
        <v>78.3</v>
      </c>
      <c r="L3053">
        <v>60.6</v>
      </c>
      <c r="M3053">
        <v>57.1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18.3</v>
      </c>
      <c r="W3053">
        <v>188.9</v>
      </c>
      <c r="X3053">
        <v>1010.3</v>
      </c>
      <c r="Y3053">
        <v>0</v>
      </c>
      <c r="Z3053">
        <v>6.2</v>
      </c>
      <c r="AA3053">
        <v>0</v>
      </c>
      <c r="AB3053">
        <v>0</v>
      </c>
      <c r="AC3053">
        <v>0</v>
      </c>
      <c r="AD3053">
        <v>0</v>
      </c>
      <c r="AE3053" t="s">
        <v>9232</v>
      </c>
      <c r="AF3053" t="s">
        <v>9233</v>
      </c>
      <c r="AG3053">
        <v>0.5</v>
      </c>
      <c r="AH3053" t="s">
        <v>330</v>
      </c>
      <c r="AI3053" t="s">
        <v>37</v>
      </c>
      <c r="AJ3053" t="s">
        <v>331</v>
      </c>
    </row>
    <row r="3054" spans="1:36" x14ac:dyDescent="0.25">
      <c r="A3054" t="s">
        <v>32</v>
      </c>
      <c r="B3054" t="s">
        <v>9234</v>
      </c>
      <c r="C3054">
        <f>YEAR(B3054)</f>
        <v>2008</v>
      </c>
      <c r="D3054">
        <v>77.099999999999994</v>
      </c>
      <c r="E3054">
        <v>66.3</v>
      </c>
      <c r="F3054">
        <v>70.7</v>
      </c>
      <c r="H3054" s="2">
        <f>IF(F3054-64.16&lt;=0,0,IF(F3054-64.16&lt;=1,1,2))</f>
        <v>2</v>
      </c>
      <c r="I3054">
        <v>77.099999999999994</v>
      </c>
      <c r="J3054">
        <v>66.3</v>
      </c>
      <c r="K3054">
        <v>70.7</v>
      </c>
      <c r="L3054">
        <v>64.8</v>
      </c>
      <c r="M3054">
        <v>82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10.3</v>
      </c>
      <c r="W3054">
        <v>327.10000000000002</v>
      </c>
      <c r="X3054">
        <v>1011.5</v>
      </c>
      <c r="Y3054">
        <v>65</v>
      </c>
      <c r="Z3054">
        <v>6.5</v>
      </c>
      <c r="AA3054">
        <v>0</v>
      </c>
      <c r="AB3054">
        <v>0</v>
      </c>
      <c r="AC3054">
        <v>0</v>
      </c>
      <c r="AD3054">
        <v>0</v>
      </c>
      <c r="AE3054" t="s">
        <v>9235</v>
      </c>
      <c r="AF3054" t="s">
        <v>9236</v>
      </c>
      <c r="AG3054">
        <v>0.54</v>
      </c>
      <c r="AH3054" t="s">
        <v>36</v>
      </c>
      <c r="AI3054" t="s">
        <v>37</v>
      </c>
      <c r="AJ3054" t="s">
        <v>38</v>
      </c>
    </row>
    <row r="3055" spans="1:36" x14ac:dyDescent="0.25">
      <c r="A3055" t="s">
        <v>32</v>
      </c>
      <c r="B3055" t="s">
        <v>9237</v>
      </c>
      <c r="C3055">
        <f>YEAR(B3055)</f>
        <v>2008</v>
      </c>
      <c r="D3055">
        <v>75.3</v>
      </c>
      <c r="E3055">
        <v>60.9</v>
      </c>
      <c r="F3055">
        <v>69.099999999999994</v>
      </c>
      <c r="H3055" s="2">
        <f>IF(F3055-64.16&lt;=0,0,IF(F3055-64.16&lt;=1,1,2))</f>
        <v>2</v>
      </c>
      <c r="I3055">
        <v>75.3</v>
      </c>
      <c r="J3055">
        <v>60.9</v>
      </c>
      <c r="K3055">
        <v>69.099999999999994</v>
      </c>
      <c r="L3055">
        <v>56.9</v>
      </c>
      <c r="M3055">
        <v>66.2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24.2</v>
      </c>
      <c r="W3055">
        <v>300.89999999999998</v>
      </c>
      <c r="X3055">
        <v>1012.9</v>
      </c>
      <c r="Y3055">
        <v>38</v>
      </c>
      <c r="Z3055">
        <v>6.6</v>
      </c>
      <c r="AA3055">
        <v>0</v>
      </c>
      <c r="AB3055">
        <v>0</v>
      </c>
      <c r="AC3055">
        <v>0</v>
      </c>
      <c r="AD3055">
        <v>0</v>
      </c>
      <c r="AE3055" t="s">
        <v>9238</v>
      </c>
      <c r="AF3055" t="s">
        <v>9239</v>
      </c>
      <c r="AG3055">
        <v>0.57999999999999996</v>
      </c>
      <c r="AH3055" t="s">
        <v>36</v>
      </c>
      <c r="AI3055" t="s">
        <v>37</v>
      </c>
      <c r="AJ3055" t="s">
        <v>38</v>
      </c>
    </row>
    <row r="3056" spans="1:36" x14ac:dyDescent="0.25">
      <c r="A3056" t="s">
        <v>32</v>
      </c>
      <c r="B3056" t="s">
        <v>9240</v>
      </c>
      <c r="C3056">
        <f>YEAR(B3056)</f>
        <v>2008</v>
      </c>
      <c r="D3056">
        <v>73.5</v>
      </c>
      <c r="E3056">
        <v>60.9</v>
      </c>
      <c r="F3056">
        <v>67.3</v>
      </c>
      <c r="H3056" s="2">
        <f>IF(F3056-64.16&lt;=0,0,IF(F3056-64.16&lt;=1,1,2))</f>
        <v>2</v>
      </c>
      <c r="I3056">
        <v>73.5</v>
      </c>
      <c r="J3056">
        <v>60.9</v>
      </c>
      <c r="K3056">
        <v>67.3</v>
      </c>
      <c r="L3056">
        <v>56.6</v>
      </c>
      <c r="M3056">
        <v>68.7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19.5</v>
      </c>
      <c r="W3056">
        <v>289.39999999999998</v>
      </c>
      <c r="X3056">
        <v>1012.5</v>
      </c>
      <c r="Y3056">
        <v>50</v>
      </c>
      <c r="Z3056">
        <v>6.3</v>
      </c>
      <c r="AA3056">
        <v>0</v>
      </c>
      <c r="AB3056">
        <v>0</v>
      </c>
      <c r="AC3056">
        <v>0</v>
      </c>
      <c r="AD3056">
        <v>0</v>
      </c>
      <c r="AE3056" t="s">
        <v>9241</v>
      </c>
      <c r="AF3056" t="s">
        <v>9242</v>
      </c>
      <c r="AG3056">
        <v>0.61</v>
      </c>
      <c r="AH3056" t="s">
        <v>36</v>
      </c>
      <c r="AI3056" t="s">
        <v>37</v>
      </c>
      <c r="AJ3056" t="s">
        <v>38</v>
      </c>
    </row>
    <row r="3057" spans="1:36" x14ac:dyDescent="0.25">
      <c r="A3057" t="s">
        <v>32</v>
      </c>
      <c r="B3057" t="s">
        <v>9243</v>
      </c>
      <c r="C3057">
        <f>YEAR(B3057)</f>
        <v>2008</v>
      </c>
      <c r="D3057">
        <v>73.5</v>
      </c>
      <c r="E3057">
        <v>60.9</v>
      </c>
      <c r="F3057">
        <v>68.099999999999994</v>
      </c>
      <c r="H3057" s="2">
        <f>IF(F3057-64.16&lt;=0,0,IF(F3057-64.16&lt;=1,1,2))</f>
        <v>2</v>
      </c>
      <c r="I3057">
        <v>73.5</v>
      </c>
      <c r="J3057">
        <v>60.9</v>
      </c>
      <c r="K3057">
        <v>68.099999999999994</v>
      </c>
      <c r="L3057">
        <v>56.8</v>
      </c>
      <c r="M3057">
        <v>68.3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19.5</v>
      </c>
      <c r="W3057">
        <v>293.89999999999998</v>
      </c>
      <c r="X3057">
        <v>1012.7</v>
      </c>
      <c r="Y3057">
        <v>30</v>
      </c>
      <c r="Z3057">
        <v>6.5</v>
      </c>
      <c r="AA3057">
        <v>0</v>
      </c>
      <c r="AB3057">
        <v>0</v>
      </c>
      <c r="AC3057">
        <v>0</v>
      </c>
      <c r="AD3057">
        <v>0</v>
      </c>
      <c r="AE3057" t="s">
        <v>9244</v>
      </c>
      <c r="AF3057" t="s">
        <v>9245</v>
      </c>
      <c r="AG3057">
        <v>0.65</v>
      </c>
      <c r="AH3057" t="s">
        <v>36</v>
      </c>
      <c r="AI3057" t="s">
        <v>37</v>
      </c>
      <c r="AJ3057" t="s">
        <v>38</v>
      </c>
    </row>
    <row r="3058" spans="1:36" x14ac:dyDescent="0.25">
      <c r="A3058" t="s">
        <v>32</v>
      </c>
      <c r="B3058" t="s">
        <v>9246</v>
      </c>
      <c r="C3058">
        <f>YEAR(B3058)</f>
        <v>2008</v>
      </c>
      <c r="D3058">
        <v>75.3</v>
      </c>
      <c r="E3058">
        <v>59.1</v>
      </c>
      <c r="F3058">
        <v>67.8</v>
      </c>
      <c r="H3058" s="2">
        <f>IF(F3058-64.16&lt;=0,0,IF(F3058-64.16&lt;=1,1,2))</f>
        <v>2</v>
      </c>
      <c r="I3058">
        <v>75.3</v>
      </c>
      <c r="J3058">
        <v>59.1</v>
      </c>
      <c r="K3058">
        <v>67.8</v>
      </c>
      <c r="L3058">
        <v>57.8</v>
      </c>
      <c r="M3058">
        <v>71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12.8</v>
      </c>
      <c r="W3058">
        <v>227.6</v>
      </c>
      <c r="X3058">
        <v>1013.9</v>
      </c>
      <c r="Y3058">
        <v>30</v>
      </c>
      <c r="Z3058">
        <v>6.5</v>
      </c>
      <c r="AA3058">
        <v>0</v>
      </c>
      <c r="AB3058">
        <v>0</v>
      </c>
      <c r="AC3058">
        <v>0</v>
      </c>
      <c r="AD3058">
        <v>0</v>
      </c>
      <c r="AE3058" t="s">
        <v>9247</v>
      </c>
      <c r="AF3058" t="s">
        <v>9248</v>
      </c>
      <c r="AG3058">
        <v>0.68</v>
      </c>
      <c r="AH3058" t="s">
        <v>36</v>
      </c>
      <c r="AI3058" t="s">
        <v>37</v>
      </c>
      <c r="AJ3058" t="s">
        <v>38</v>
      </c>
    </row>
    <row r="3059" spans="1:36" x14ac:dyDescent="0.25">
      <c r="A3059" t="s">
        <v>32</v>
      </c>
      <c r="B3059" t="s">
        <v>9249</v>
      </c>
      <c r="C3059">
        <f>YEAR(B3059)</f>
        <v>2008</v>
      </c>
      <c r="D3059">
        <v>78.900000000000006</v>
      </c>
      <c r="E3059">
        <v>60.9</v>
      </c>
      <c r="F3059">
        <v>70.099999999999994</v>
      </c>
      <c r="H3059" s="2">
        <f>IF(F3059-64.16&lt;=0,0,IF(F3059-64.16&lt;=1,1,2))</f>
        <v>2</v>
      </c>
      <c r="I3059">
        <v>78.900000000000006</v>
      </c>
      <c r="J3059">
        <v>60.9</v>
      </c>
      <c r="K3059">
        <v>70.099999999999994</v>
      </c>
      <c r="L3059">
        <v>57.5</v>
      </c>
      <c r="M3059">
        <v>64.400000000000006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9.1999999999999993</v>
      </c>
      <c r="W3059">
        <v>245.5</v>
      </c>
      <c r="X3059">
        <v>1014.4</v>
      </c>
      <c r="Y3059">
        <v>0</v>
      </c>
      <c r="Z3059">
        <v>6.2</v>
      </c>
      <c r="AA3059">
        <v>0</v>
      </c>
      <c r="AB3059">
        <v>0</v>
      </c>
      <c r="AC3059">
        <v>0</v>
      </c>
      <c r="AD3059">
        <v>0</v>
      </c>
      <c r="AE3059" t="s">
        <v>9250</v>
      </c>
      <c r="AF3059" t="s">
        <v>9251</v>
      </c>
      <c r="AG3059">
        <v>0.71</v>
      </c>
      <c r="AH3059" t="s">
        <v>330</v>
      </c>
      <c r="AI3059" t="s">
        <v>37</v>
      </c>
      <c r="AJ3059" t="s">
        <v>331</v>
      </c>
    </row>
    <row r="3060" spans="1:36" x14ac:dyDescent="0.25">
      <c r="A3060" t="s">
        <v>32</v>
      </c>
      <c r="B3060" t="s">
        <v>9252</v>
      </c>
      <c r="C3060">
        <f>YEAR(B3060)</f>
        <v>2008</v>
      </c>
      <c r="D3060">
        <v>78.900000000000006</v>
      </c>
      <c r="E3060">
        <v>62.7</v>
      </c>
      <c r="F3060">
        <v>72.099999999999994</v>
      </c>
      <c r="H3060" s="2">
        <f>IF(F3060-64.16&lt;=0,0,IF(F3060-64.16&lt;=1,1,2))</f>
        <v>2</v>
      </c>
      <c r="I3060">
        <v>78.900000000000006</v>
      </c>
      <c r="J3060">
        <v>62.7</v>
      </c>
      <c r="K3060">
        <v>72.099999999999994</v>
      </c>
      <c r="L3060">
        <v>59.9</v>
      </c>
      <c r="M3060">
        <v>65.8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10.3</v>
      </c>
      <c r="W3060">
        <v>230.7</v>
      </c>
      <c r="X3060">
        <v>1015.2</v>
      </c>
      <c r="Y3060">
        <v>0</v>
      </c>
      <c r="Z3060">
        <v>6.2</v>
      </c>
      <c r="AA3060">
        <v>0</v>
      </c>
      <c r="AB3060">
        <v>0</v>
      </c>
      <c r="AC3060">
        <v>0</v>
      </c>
      <c r="AD3060">
        <v>0</v>
      </c>
      <c r="AE3060" t="s">
        <v>9253</v>
      </c>
      <c r="AF3060" t="s">
        <v>9254</v>
      </c>
      <c r="AG3060">
        <v>0.75</v>
      </c>
      <c r="AH3060" t="s">
        <v>330</v>
      </c>
      <c r="AI3060" t="s">
        <v>37</v>
      </c>
      <c r="AJ3060" t="s">
        <v>331</v>
      </c>
    </row>
    <row r="3061" spans="1:36" x14ac:dyDescent="0.25">
      <c r="A3061" t="s">
        <v>32</v>
      </c>
      <c r="B3061" t="s">
        <v>9255</v>
      </c>
      <c r="C3061">
        <f>YEAR(B3061)</f>
        <v>2008</v>
      </c>
      <c r="D3061">
        <v>80.7</v>
      </c>
      <c r="E3061">
        <v>66.3</v>
      </c>
      <c r="F3061">
        <v>74.099999999999994</v>
      </c>
      <c r="H3061" s="2">
        <f>IF(F3061-64.16&lt;=0,0,IF(F3061-64.16&lt;=1,1,2))</f>
        <v>2</v>
      </c>
      <c r="I3061">
        <v>82.4</v>
      </c>
      <c r="J3061">
        <v>66.3</v>
      </c>
      <c r="K3061">
        <v>74.5</v>
      </c>
      <c r="L3061">
        <v>60.6</v>
      </c>
      <c r="M3061">
        <v>63.2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10.3</v>
      </c>
      <c r="W3061">
        <v>258.5</v>
      </c>
      <c r="X3061">
        <v>1014.4</v>
      </c>
      <c r="Y3061">
        <v>0</v>
      </c>
      <c r="Z3061">
        <v>6.2</v>
      </c>
      <c r="AA3061">
        <v>0</v>
      </c>
      <c r="AB3061">
        <v>0</v>
      </c>
      <c r="AC3061">
        <v>0</v>
      </c>
      <c r="AD3061">
        <v>0</v>
      </c>
      <c r="AE3061" t="s">
        <v>9256</v>
      </c>
      <c r="AF3061" t="s">
        <v>9257</v>
      </c>
      <c r="AG3061">
        <v>0.75</v>
      </c>
      <c r="AH3061" t="s">
        <v>330</v>
      </c>
      <c r="AI3061" t="s">
        <v>37</v>
      </c>
      <c r="AJ3061" t="s">
        <v>331</v>
      </c>
    </row>
    <row r="3062" spans="1:36" x14ac:dyDescent="0.25">
      <c r="A3062" t="s">
        <v>32</v>
      </c>
      <c r="B3062" t="s">
        <v>9258</v>
      </c>
      <c r="C3062">
        <f>YEAR(B3062)</f>
        <v>2008</v>
      </c>
      <c r="D3062">
        <v>86.1</v>
      </c>
      <c r="E3062">
        <v>66.3</v>
      </c>
      <c r="F3062">
        <v>77.400000000000006</v>
      </c>
      <c r="H3062" s="2">
        <f>IF(F3062-64.16&lt;=0,0,IF(F3062-64.16&lt;=1,1,2))</f>
        <v>2</v>
      </c>
      <c r="I3062">
        <v>89.6</v>
      </c>
      <c r="J3062">
        <v>66.3</v>
      </c>
      <c r="K3062">
        <v>78.3</v>
      </c>
      <c r="L3062">
        <v>61.7</v>
      </c>
      <c r="M3062">
        <v>59.1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9.1999999999999993</v>
      </c>
      <c r="W3062">
        <v>168.2</v>
      </c>
      <c r="X3062">
        <v>1011.9</v>
      </c>
      <c r="Y3062">
        <v>0</v>
      </c>
      <c r="Z3062">
        <v>6.2</v>
      </c>
      <c r="AA3062">
        <v>0</v>
      </c>
      <c r="AB3062">
        <v>0</v>
      </c>
      <c r="AC3062">
        <v>0</v>
      </c>
      <c r="AD3062">
        <v>0</v>
      </c>
      <c r="AE3062" t="s">
        <v>9259</v>
      </c>
      <c r="AF3062" t="s">
        <v>9260</v>
      </c>
      <c r="AG3062">
        <v>0.82</v>
      </c>
      <c r="AH3062" t="s">
        <v>330</v>
      </c>
      <c r="AI3062" t="s">
        <v>37</v>
      </c>
      <c r="AJ3062" t="s">
        <v>331</v>
      </c>
    </row>
    <row r="3063" spans="1:36" x14ac:dyDescent="0.25">
      <c r="A3063" t="s">
        <v>32</v>
      </c>
      <c r="B3063" t="s">
        <v>9261</v>
      </c>
      <c r="C3063">
        <f>YEAR(B3063)</f>
        <v>2008</v>
      </c>
      <c r="D3063">
        <v>78.900000000000006</v>
      </c>
      <c r="E3063">
        <v>68.099999999999994</v>
      </c>
      <c r="F3063">
        <v>74.400000000000006</v>
      </c>
      <c r="H3063" s="2">
        <f>IF(F3063-64.16&lt;=0,0,IF(F3063-64.16&lt;=1,1,2))</f>
        <v>2</v>
      </c>
      <c r="I3063">
        <v>78.900000000000006</v>
      </c>
      <c r="J3063">
        <v>68.099999999999994</v>
      </c>
      <c r="K3063">
        <v>74.400000000000006</v>
      </c>
      <c r="L3063">
        <v>66.3</v>
      </c>
      <c r="M3063">
        <v>76.3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11.4</v>
      </c>
      <c r="W3063">
        <v>334.2</v>
      </c>
      <c r="X3063">
        <v>1013.6</v>
      </c>
      <c r="Y3063">
        <v>30</v>
      </c>
      <c r="Z3063">
        <v>6.3</v>
      </c>
      <c r="AA3063">
        <v>0</v>
      </c>
      <c r="AB3063">
        <v>0</v>
      </c>
      <c r="AC3063">
        <v>0</v>
      </c>
      <c r="AD3063">
        <v>0</v>
      </c>
      <c r="AE3063" t="s">
        <v>9262</v>
      </c>
      <c r="AF3063" t="s">
        <v>9263</v>
      </c>
      <c r="AG3063">
        <v>0.85</v>
      </c>
      <c r="AH3063" t="s">
        <v>36</v>
      </c>
      <c r="AI3063" t="s">
        <v>37</v>
      </c>
      <c r="AJ3063" t="s">
        <v>38</v>
      </c>
    </row>
    <row r="3064" spans="1:36" x14ac:dyDescent="0.25">
      <c r="A3064" t="s">
        <v>32</v>
      </c>
      <c r="B3064" t="s">
        <v>9264</v>
      </c>
      <c r="C3064">
        <f>YEAR(B3064)</f>
        <v>2008</v>
      </c>
      <c r="D3064">
        <v>82.5</v>
      </c>
      <c r="E3064">
        <v>64.5</v>
      </c>
      <c r="F3064">
        <v>74.2</v>
      </c>
      <c r="H3064" s="2">
        <f>IF(F3064-64.16&lt;=0,0,IF(F3064-64.16&lt;=1,1,2))</f>
        <v>2</v>
      </c>
      <c r="I3064">
        <v>83</v>
      </c>
      <c r="J3064">
        <v>64.5</v>
      </c>
      <c r="K3064">
        <v>74.400000000000006</v>
      </c>
      <c r="L3064">
        <v>58.2</v>
      </c>
      <c r="M3064">
        <v>58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8.1</v>
      </c>
      <c r="W3064">
        <v>147.69999999999999</v>
      </c>
      <c r="X3064">
        <v>1012.7</v>
      </c>
      <c r="Y3064">
        <v>46</v>
      </c>
      <c r="Z3064">
        <v>6.3</v>
      </c>
      <c r="AA3064">
        <v>0</v>
      </c>
      <c r="AB3064">
        <v>0</v>
      </c>
      <c r="AC3064">
        <v>0</v>
      </c>
      <c r="AD3064">
        <v>0</v>
      </c>
      <c r="AE3064" t="s">
        <v>9265</v>
      </c>
      <c r="AF3064" t="s">
        <v>9266</v>
      </c>
      <c r="AG3064">
        <v>0.88</v>
      </c>
      <c r="AH3064" t="s">
        <v>36</v>
      </c>
      <c r="AI3064" t="s">
        <v>37</v>
      </c>
      <c r="AJ3064" t="s">
        <v>38</v>
      </c>
    </row>
    <row r="3065" spans="1:36" x14ac:dyDescent="0.25">
      <c r="A3065" t="s">
        <v>32</v>
      </c>
      <c r="B3065" t="s">
        <v>9267</v>
      </c>
      <c r="C3065">
        <f>YEAR(B3065)</f>
        <v>2008</v>
      </c>
      <c r="D3065">
        <v>78.900000000000006</v>
      </c>
      <c r="E3065">
        <v>64.5</v>
      </c>
      <c r="F3065">
        <v>72.900000000000006</v>
      </c>
      <c r="G3065" s="2">
        <f>AVERAGE(F3065:F3156)</f>
        <v>78.318478260869583</v>
      </c>
      <c r="H3065" s="2">
        <f>IF(F3065-78.32&lt;=0,0,IF(F3065-78.32&lt;=1,1,2))</f>
        <v>0</v>
      </c>
      <c r="I3065">
        <v>78.900000000000006</v>
      </c>
      <c r="J3065">
        <v>64.5</v>
      </c>
      <c r="K3065">
        <v>72.900000000000006</v>
      </c>
      <c r="L3065">
        <v>63.1</v>
      </c>
      <c r="M3065">
        <v>71.8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11.4</v>
      </c>
      <c r="W3065">
        <v>278</v>
      </c>
      <c r="X3065">
        <v>1010.2</v>
      </c>
      <c r="Y3065">
        <v>34</v>
      </c>
      <c r="Z3065">
        <v>6.5</v>
      </c>
      <c r="AA3065">
        <v>0</v>
      </c>
      <c r="AB3065">
        <v>0</v>
      </c>
      <c r="AC3065">
        <v>0</v>
      </c>
      <c r="AD3065">
        <v>0</v>
      </c>
      <c r="AE3065" t="s">
        <v>9268</v>
      </c>
      <c r="AF3065" t="s">
        <v>9269</v>
      </c>
      <c r="AG3065">
        <v>0.92</v>
      </c>
      <c r="AH3065" t="s">
        <v>36</v>
      </c>
      <c r="AI3065" t="s">
        <v>37</v>
      </c>
      <c r="AJ3065" t="s">
        <v>38</v>
      </c>
    </row>
    <row r="3066" spans="1:36" x14ac:dyDescent="0.25">
      <c r="A3066" t="s">
        <v>32</v>
      </c>
      <c r="B3066" t="s">
        <v>9270</v>
      </c>
      <c r="C3066">
        <f>YEAR(B3066)</f>
        <v>2008</v>
      </c>
      <c r="D3066">
        <v>80.7</v>
      </c>
      <c r="E3066">
        <v>66.3</v>
      </c>
      <c r="F3066">
        <v>74.599999999999994</v>
      </c>
      <c r="H3066" s="2">
        <f>IF(F3066-78.32&lt;=0,0,IF(F3066-78.32&lt;=1,1,2))</f>
        <v>0</v>
      </c>
      <c r="I3066">
        <v>82.9</v>
      </c>
      <c r="J3066">
        <v>66.3</v>
      </c>
      <c r="K3066">
        <v>74.900000000000006</v>
      </c>
      <c r="L3066">
        <v>63.6</v>
      </c>
      <c r="M3066">
        <v>69.5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18.3</v>
      </c>
      <c r="W3066">
        <v>303</v>
      </c>
      <c r="X3066">
        <v>1010.6</v>
      </c>
      <c r="Y3066">
        <v>30</v>
      </c>
      <c r="Z3066">
        <v>6.3</v>
      </c>
      <c r="AA3066">
        <v>0</v>
      </c>
      <c r="AB3066">
        <v>0</v>
      </c>
      <c r="AC3066">
        <v>0</v>
      </c>
      <c r="AD3066">
        <v>0</v>
      </c>
      <c r="AE3066" t="s">
        <v>9271</v>
      </c>
      <c r="AF3066" t="s">
        <v>9272</v>
      </c>
      <c r="AG3066">
        <v>0.95</v>
      </c>
      <c r="AH3066" t="s">
        <v>36</v>
      </c>
      <c r="AI3066" t="s">
        <v>37</v>
      </c>
      <c r="AJ3066" t="s">
        <v>38</v>
      </c>
    </row>
    <row r="3067" spans="1:36" x14ac:dyDescent="0.25">
      <c r="A3067" t="s">
        <v>32</v>
      </c>
      <c r="B3067" t="s">
        <v>9273</v>
      </c>
      <c r="C3067">
        <f>YEAR(B3067)</f>
        <v>2008</v>
      </c>
      <c r="D3067">
        <v>75.3</v>
      </c>
      <c r="E3067">
        <v>68.099999999999994</v>
      </c>
      <c r="F3067">
        <v>72.8</v>
      </c>
      <c r="H3067" s="2">
        <f>IF(F3067-78.32&lt;=0,0,IF(F3067-78.32&lt;=1,1,2))</f>
        <v>0</v>
      </c>
      <c r="I3067">
        <v>75.3</v>
      </c>
      <c r="J3067">
        <v>68.099999999999994</v>
      </c>
      <c r="K3067">
        <v>72.8</v>
      </c>
      <c r="L3067">
        <v>62</v>
      </c>
      <c r="M3067">
        <v>69.5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18.3</v>
      </c>
      <c r="W3067">
        <v>326.2</v>
      </c>
      <c r="X3067">
        <v>1012.2</v>
      </c>
      <c r="Y3067">
        <v>32.200000000000003</v>
      </c>
      <c r="Z3067">
        <v>6.4</v>
      </c>
      <c r="AA3067">
        <v>0</v>
      </c>
      <c r="AB3067">
        <v>0</v>
      </c>
      <c r="AC3067">
        <v>0</v>
      </c>
      <c r="AD3067">
        <v>0</v>
      </c>
      <c r="AE3067" t="s">
        <v>9274</v>
      </c>
      <c r="AF3067" t="s">
        <v>9275</v>
      </c>
      <c r="AG3067">
        <v>0</v>
      </c>
      <c r="AH3067" t="s">
        <v>36</v>
      </c>
      <c r="AI3067" t="s">
        <v>37</v>
      </c>
      <c r="AJ3067" t="s">
        <v>38</v>
      </c>
    </row>
    <row r="3068" spans="1:36" x14ac:dyDescent="0.25">
      <c r="A3068" t="s">
        <v>32</v>
      </c>
      <c r="B3068" t="s">
        <v>9276</v>
      </c>
      <c r="C3068">
        <f>YEAR(B3068)</f>
        <v>2008</v>
      </c>
      <c r="D3068">
        <v>75.3</v>
      </c>
      <c r="E3068">
        <v>62.7</v>
      </c>
      <c r="F3068">
        <v>70.099999999999994</v>
      </c>
      <c r="H3068" s="2">
        <f>IF(F3068-78.32&lt;=0,0,IF(F3068-78.32&lt;=1,1,2))</f>
        <v>0</v>
      </c>
      <c r="I3068">
        <v>75.3</v>
      </c>
      <c r="J3068">
        <v>62.7</v>
      </c>
      <c r="K3068">
        <v>70.099999999999994</v>
      </c>
      <c r="L3068">
        <v>62.3</v>
      </c>
      <c r="M3068">
        <v>76.599999999999994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9.1999999999999993</v>
      </c>
      <c r="W3068">
        <v>40.700000000000003</v>
      </c>
      <c r="X3068">
        <v>1010.8</v>
      </c>
      <c r="Y3068">
        <v>30</v>
      </c>
      <c r="Z3068">
        <v>6.5</v>
      </c>
      <c r="AA3068">
        <v>0</v>
      </c>
      <c r="AB3068">
        <v>0</v>
      </c>
      <c r="AC3068">
        <v>0</v>
      </c>
      <c r="AD3068">
        <v>0</v>
      </c>
      <c r="AE3068" t="s">
        <v>9277</v>
      </c>
      <c r="AF3068" t="s">
        <v>9278</v>
      </c>
      <c r="AG3068">
        <v>0.02</v>
      </c>
      <c r="AH3068" t="s">
        <v>36</v>
      </c>
      <c r="AI3068" t="s">
        <v>37</v>
      </c>
      <c r="AJ3068" t="s">
        <v>38</v>
      </c>
    </row>
    <row r="3069" spans="1:36" x14ac:dyDescent="0.25">
      <c r="A3069" t="s">
        <v>32</v>
      </c>
      <c r="B3069" t="s">
        <v>9279</v>
      </c>
      <c r="C3069">
        <f>YEAR(B3069)</f>
        <v>2008</v>
      </c>
      <c r="D3069">
        <v>77.099999999999994</v>
      </c>
      <c r="E3069">
        <v>66.3</v>
      </c>
      <c r="F3069">
        <v>71.900000000000006</v>
      </c>
      <c r="H3069" s="2">
        <f>IF(F3069-78.32&lt;=0,0,IF(F3069-78.32&lt;=1,1,2))</f>
        <v>0</v>
      </c>
      <c r="I3069">
        <v>77.099999999999994</v>
      </c>
      <c r="J3069">
        <v>66.3</v>
      </c>
      <c r="K3069">
        <v>71.900000000000006</v>
      </c>
      <c r="L3069">
        <v>64.2</v>
      </c>
      <c r="M3069">
        <v>77.2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20.8</v>
      </c>
      <c r="W3069">
        <v>315.10000000000002</v>
      </c>
      <c r="X3069">
        <v>1010.9</v>
      </c>
      <c r="Y3069">
        <v>41.6</v>
      </c>
      <c r="Z3069">
        <v>6.7</v>
      </c>
      <c r="AA3069">
        <v>0</v>
      </c>
      <c r="AB3069">
        <v>0</v>
      </c>
      <c r="AC3069">
        <v>0</v>
      </c>
      <c r="AD3069">
        <v>0</v>
      </c>
      <c r="AE3069" t="s">
        <v>9280</v>
      </c>
      <c r="AF3069" t="s">
        <v>9281</v>
      </c>
      <c r="AG3069">
        <v>0.05</v>
      </c>
      <c r="AH3069" t="s">
        <v>36</v>
      </c>
      <c r="AI3069" t="s">
        <v>702</v>
      </c>
      <c r="AJ3069" t="s">
        <v>38</v>
      </c>
    </row>
    <row r="3070" spans="1:36" x14ac:dyDescent="0.25">
      <c r="A3070" t="s">
        <v>32</v>
      </c>
      <c r="B3070" t="s">
        <v>9282</v>
      </c>
      <c r="C3070">
        <f>YEAR(B3070)</f>
        <v>2008</v>
      </c>
      <c r="D3070">
        <v>80.7</v>
      </c>
      <c r="E3070">
        <v>62.7</v>
      </c>
      <c r="F3070">
        <v>71.900000000000006</v>
      </c>
      <c r="H3070" s="2">
        <f>IF(F3070-78.32&lt;=0,0,IF(F3070-78.32&lt;=1,1,2))</f>
        <v>0</v>
      </c>
      <c r="I3070">
        <v>81.5</v>
      </c>
      <c r="J3070">
        <v>62.7</v>
      </c>
      <c r="K3070">
        <v>71.900000000000006</v>
      </c>
      <c r="L3070">
        <v>61.7</v>
      </c>
      <c r="M3070">
        <v>71.599999999999994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24.2</v>
      </c>
      <c r="W3070">
        <v>300.60000000000002</v>
      </c>
      <c r="X3070">
        <v>1011</v>
      </c>
      <c r="Y3070">
        <v>45.2</v>
      </c>
      <c r="Z3070">
        <v>6.7</v>
      </c>
      <c r="AA3070">
        <v>0</v>
      </c>
      <c r="AB3070">
        <v>0</v>
      </c>
      <c r="AC3070">
        <v>0</v>
      </c>
      <c r="AD3070">
        <v>0</v>
      </c>
      <c r="AE3070" t="s">
        <v>9283</v>
      </c>
      <c r="AF3070" t="s">
        <v>9284</v>
      </c>
      <c r="AG3070">
        <v>0.09</v>
      </c>
      <c r="AH3070" t="s">
        <v>36</v>
      </c>
      <c r="AI3070" t="s">
        <v>702</v>
      </c>
      <c r="AJ3070" t="s">
        <v>38</v>
      </c>
    </row>
    <row r="3071" spans="1:36" x14ac:dyDescent="0.25">
      <c r="A3071" t="s">
        <v>32</v>
      </c>
      <c r="B3071" t="s">
        <v>9285</v>
      </c>
      <c r="C3071">
        <f>YEAR(B3071)</f>
        <v>2008</v>
      </c>
      <c r="D3071">
        <v>77.099999999999994</v>
      </c>
      <c r="E3071">
        <v>62.7</v>
      </c>
      <c r="F3071">
        <v>70.900000000000006</v>
      </c>
      <c r="H3071" s="2">
        <f>IF(F3071-78.32&lt;=0,0,IF(F3071-78.32&lt;=1,1,2))</f>
        <v>0</v>
      </c>
      <c r="I3071">
        <v>77.099999999999994</v>
      </c>
      <c r="J3071">
        <v>62.7</v>
      </c>
      <c r="K3071">
        <v>70.900000000000006</v>
      </c>
      <c r="L3071">
        <v>60.3</v>
      </c>
      <c r="M3071">
        <v>70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15</v>
      </c>
      <c r="W3071">
        <v>299.5</v>
      </c>
      <c r="X3071">
        <v>1010.7</v>
      </c>
      <c r="Y3071">
        <v>30</v>
      </c>
      <c r="Z3071">
        <v>6.4</v>
      </c>
      <c r="AA3071">
        <v>0</v>
      </c>
      <c r="AB3071">
        <v>0</v>
      </c>
      <c r="AC3071">
        <v>0</v>
      </c>
      <c r="AD3071">
        <v>0</v>
      </c>
      <c r="AE3071" t="s">
        <v>9286</v>
      </c>
      <c r="AF3071" t="s">
        <v>9287</v>
      </c>
      <c r="AG3071">
        <v>0.12</v>
      </c>
      <c r="AH3071" t="s">
        <v>36</v>
      </c>
      <c r="AI3071" t="s">
        <v>37</v>
      </c>
      <c r="AJ3071" t="s">
        <v>38</v>
      </c>
    </row>
    <row r="3072" spans="1:36" x14ac:dyDescent="0.25">
      <c r="A3072" t="s">
        <v>32</v>
      </c>
      <c r="B3072" t="s">
        <v>9288</v>
      </c>
      <c r="C3072">
        <f>YEAR(B3072)</f>
        <v>2008</v>
      </c>
      <c r="D3072">
        <v>78.900000000000006</v>
      </c>
      <c r="E3072">
        <v>66.3</v>
      </c>
      <c r="F3072">
        <v>72.900000000000006</v>
      </c>
      <c r="H3072" s="2">
        <f>IF(F3072-78.32&lt;=0,0,IF(F3072-78.32&lt;=1,1,2))</f>
        <v>0</v>
      </c>
      <c r="I3072">
        <v>78.900000000000006</v>
      </c>
      <c r="J3072">
        <v>66.3</v>
      </c>
      <c r="K3072">
        <v>72.900000000000006</v>
      </c>
      <c r="L3072">
        <v>62</v>
      </c>
      <c r="M3072">
        <v>69.900000000000006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12.8</v>
      </c>
      <c r="W3072">
        <v>335.2</v>
      </c>
      <c r="X3072">
        <v>1010.5</v>
      </c>
      <c r="Y3072">
        <v>45.4</v>
      </c>
      <c r="Z3072">
        <v>6.5</v>
      </c>
      <c r="AA3072">
        <v>0</v>
      </c>
      <c r="AB3072">
        <v>0</v>
      </c>
      <c r="AC3072">
        <v>0</v>
      </c>
      <c r="AD3072">
        <v>0</v>
      </c>
      <c r="AE3072" t="s">
        <v>9289</v>
      </c>
      <c r="AF3072" t="s">
        <v>9290</v>
      </c>
      <c r="AG3072">
        <v>0.15</v>
      </c>
      <c r="AH3072" t="s">
        <v>36</v>
      </c>
      <c r="AI3072" t="s">
        <v>37</v>
      </c>
      <c r="AJ3072" t="s">
        <v>38</v>
      </c>
    </row>
    <row r="3073" spans="1:36" x14ac:dyDescent="0.25">
      <c r="A3073" t="s">
        <v>32</v>
      </c>
      <c r="B3073" t="s">
        <v>9291</v>
      </c>
      <c r="C3073">
        <f>YEAR(B3073)</f>
        <v>2008</v>
      </c>
      <c r="D3073">
        <v>77.099999999999994</v>
      </c>
      <c r="E3073">
        <v>62.7</v>
      </c>
      <c r="F3073">
        <v>71.400000000000006</v>
      </c>
      <c r="H3073" s="2">
        <f>IF(F3073-78.32&lt;=0,0,IF(F3073-78.32&lt;=1,1,2))</f>
        <v>0</v>
      </c>
      <c r="I3073">
        <v>77.099999999999994</v>
      </c>
      <c r="J3073">
        <v>62.7</v>
      </c>
      <c r="K3073">
        <v>71.400000000000006</v>
      </c>
      <c r="L3073">
        <v>64.099999999999994</v>
      </c>
      <c r="M3073">
        <v>78.2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23</v>
      </c>
      <c r="W3073">
        <v>312.39999999999998</v>
      </c>
      <c r="X3073">
        <v>1011.9</v>
      </c>
      <c r="Y3073">
        <v>36.700000000000003</v>
      </c>
      <c r="Z3073">
        <v>6.7</v>
      </c>
      <c r="AA3073">
        <v>0</v>
      </c>
      <c r="AB3073">
        <v>0</v>
      </c>
      <c r="AC3073">
        <v>0</v>
      </c>
      <c r="AD3073">
        <v>0</v>
      </c>
      <c r="AE3073" t="s">
        <v>9292</v>
      </c>
      <c r="AF3073" t="s">
        <v>9293</v>
      </c>
      <c r="AG3073">
        <v>0.19</v>
      </c>
      <c r="AH3073" t="s">
        <v>36</v>
      </c>
      <c r="AI3073" t="s">
        <v>37</v>
      </c>
      <c r="AJ3073" t="s">
        <v>38</v>
      </c>
    </row>
    <row r="3074" spans="1:36" x14ac:dyDescent="0.25">
      <c r="A3074" t="s">
        <v>32</v>
      </c>
      <c r="B3074" t="s">
        <v>9294</v>
      </c>
      <c r="C3074">
        <f>YEAR(B3074)</f>
        <v>2008</v>
      </c>
      <c r="D3074">
        <v>75.3</v>
      </c>
      <c r="E3074">
        <v>68.099999999999994</v>
      </c>
      <c r="F3074">
        <v>72.599999999999994</v>
      </c>
      <c r="H3074" s="2">
        <f>IF(F3074-78.32&lt;=0,0,IF(F3074-78.32&lt;=1,1,2))</f>
        <v>0</v>
      </c>
      <c r="I3074">
        <v>75.3</v>
      </c>
      <c r="J3074">
        <v>68.099999999999994</v>
      </c>
      <c r="K3074">
        <v>72.599999999999994</v>
      </c>
      <c r="L3074">
        <v>63.7</v>
      </c>
      <c r="M3074">
        <v>73.8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18.3</v>
      </c>
      <c r="W3074">
        <v>313.5</v>
      </c>
      <c r="X3074">
        <v>1015.1</v>
      </c>
      <c r="Y3074">
        <v>41.7</v>
      </c>
      <c r="Z3074">
        <v>6.8</v>
      </c>
      <c r="AA3074">
        <v>0</v>
      </c>
      <c r="AB3074">
        <v>0</v>
      </c>
      <c r="AC3074">
        <v>0</v>
      </c>
      <c r="AD3074">
        <v>0</v>
      </c>
      <c r="AE3074" t="s">
        <v>9295</v>
      </c>
      <c r="AF3074" t="s">
        <v>9296</v>
      </c>
      <c r="AG3074">
        <v>0.25</v>
      </c>
      <c r="AH3074" t="s">
        <v>36</v>
      </c>
      <c r="AI3074" t="s">
        <v>37</v>
      </c>
      <c r="AJ3074" t="s">
        <v>38</v>
      </c>
    </row>
    <row r="3075" spans="1:36" x14ac:dyDescent="0.25">
      <c r="A3075" t="s">
        <v>32</v>
      </c>
      <c r="B3075" t="s">
        <v>9297</v>
      </c>
      <c r="C3075">
        <f>YEAR(B3075)</f>
        <v>2008</v>
      </c>
      <c r="D3075">
        <v>78.900000000000006</v>
      </c>
      <c r="E3075">
        <v>68.099999999999994</v>
      </c>
      <c r="F3075">
        <v>73.7</v>
      </c>
      <c r="H3075" s="2">
        <f>IF(F3075-78.32&lt;=0,0,IF(F3075-78.32&lt;=1,1,2))</f>
        <v>0</v>
      </c>
      <c r="I3075">
        <v>78.900000000000006</v>
      </c>
      <c r="J3075">
        <v>68.099999999999994</v>
      </c>
      <c r="K3075">
        <v>73.7</v>
      </c>
      <c r="L3075">
        <v>62.2</v>
      </c>
      <c r="M3075">
        <v>67.599999999999994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20.8</v>
      </c>
      <c r="W3075">
        <v>309.8</v>
      </c>
      <c r="X3075">
        <v>1013.1</v>
      </c>
      <c r="Y3075">
        <v>30</v>
      </c>
      <c r="Z3075">
        <v>6.7</v>
      </c>
      <c r="AA3075">
        <v>0</v>
      </c>
      <c r="AB3075">
        <v>0</v>
      </c>
      <c r="AC3075">
        <v>0</v>
      </c>
      <c r="AD3075">
        <v>0</v>
      </c>
      <c r="AE3075" t="s">
        <v>9298</v>
      </c>
      <c r="AF3075" t="s">
        <v>9299</v>
      </c>
      <c r="AG3075">
        <v>0.25</v>
      </c>
      <c r="AH3075" t="s">
        <v>36</v>
      </c>
      <c r="AI3075" t="s">
        <v>37</v>
      </c>
      <c r="AJ3075" t="s">
        <v>38</v>
      </c>
    </row>
    <row r="3076" spans="1:36" x14ac:dyDescent="0.25">
      <c r="A3076" t="s">
        <v>32</v>
      </c>
      <c r="B3076" t="s">
        <v>9300</v>
      </c>
      <c r="C3076">
        <f>YEAR(B3076)</f>
        <v>2008</v>
      </c>
      <c r="D3076">
        <v>80.7</v>
      </c>
      <c r="E3076">
        <v>62.7</v>
      </c>
      <c r="F3076">
        <v>72.3</v>
      </c>
      <c r="H3076" s="2">
        <f>IF(F3076-78.32&lt;=0,0,IF(F3076-78.32&lt;=1,1,2))</f>
        <v>0</v>
      </c>
      <c r="I3076">
        <v>81.900000000000006</v>
      </c>
      <c r="J3076">
        <v>62.7</v>
      </c>
      <c r="K3076">
        <v>72.400000000000006</v>
      </c>
      <c r="L3076">
        <v>59.3</v>
      </c>
      <c r="M3076">
        <v>63.9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12.8</v>
      </c>
      <c r="W3076">
        <v>250.4</v>
      </c>
      <c r="X3076">
        <v>1010.5</v>
      </c>
      <c r="Y3076">
        <v>0</v>
      </c>
      <c r="Z3076">
        <v>6.2</v>
      </c>
      <c r="AA3076">
        <v>0</v>
      </c>
      <c r="AB3076">
        <v>0</v>
      </c>
      <c r="AC3076">
        <v>0</v>
      </c>
      <c r="AD3076">
        <v>0</v>
      </c>
      <c r="AE3076" t="s">
        <v>9301</v>
      </c>
      <c r="AF3076" t="s">
        <v>9302</v>
      </c>
      <c r="AG3076">
        <v>0.28999999999999998</v>
      </c>
      <c r="AH3076" t="s">
        <v>330</v>
      </c>
      <c r="AI3076" t="s">
        <v>37</v>
      </c>
      <c r="AJ3076" t="s">
        <v>331</v>
      </c>
    </row>
    <row r="3077" spans="1:36" x14ac:dyDescent="0.25">
      <c r="A3077" t="s">
        <v>32</v>
      </c>
      <c r="B3077" t="s">
        <v>9303</v>
      </c>
      <c r="C3077">
        <f>YEAR(B3077)</f>
        <v>2008</v>
      </c>
      <c r="D3077">
        <v>80.7</v>
      </c>
      <c r="E3077">
        <v>64.5</v>
      </c>
      <c r="F3077">
        <v>74.099999999999994</v>
      </c>
      <c r="H3077" s="2">
        <f>IF(F3077-78.32&lt;=0,0,IF(F3077-78.32&lt;=1,1,2))</f>
        <v>0</v>
      </c>
      <c r="I3077">
        <v>82.9</v>
      </c>
      <c r="J3077">
        <v>64.5</v>
      </c>
      <c r="K3077">
        <v>74.2</v>
      </c>
      <c r="L3077">
        <v>60.7</v>
      </c>
      <c r="M3077">
        <v>63.4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9.1999999999999993</v>
      </c>
      <c r="W3077">
        <v>96.2</v>
      </c>
      <c r="X3077">
        <v>1010.3</v>
      </c>
      <c r="Y3077">
        <v>32.200000000000003</v>
      </c>
      <c r="Z3077">
        <v>6.4</v>
      </c>
      <c r="AA3077">
        <v>0</v>
      </c>
      <c r="AB3077">
        <v>0</v>
      </c>
      <c r="AC3077">
        <v>0</v>
      </c>
      <c r="AD3077">
        <v>0</v>
      </c>
      <c r="AE3077" t="s">
        <v>9304</v>
      </c>
      <c r="AF3077" t="s">
        <v>9305</v>
      </c>
      <c r="AG3077">
        <v>0.32</v>
      </c>
      <c r="AH3077" t="s">
        <v>36</v>
      </c>
      <c r="AI3077" t="s">
        <v>37</v>
      </c>
      <c r="AJ3077" t="s">
        <v>38</v>
      </c>
    </row>
    <row r="3078" spans="1:36" x14ac:dyDescent="0.25">
      <c r="A3078" t="s">
        <v>32</v>
      </c>
      <c r="B3078" t="s">
        <v>9306</v>
      </c>
      <c r="C3078">
        <f>YEAR(B3078)</f>
        <v>2008</v>
      </c>
      <c r="D3078">
        <v>78.900000000000006</v>
      </c>
      <c r="E3078">
        <v>66.3</v>
      </c>
      <c r="F3078">
        <v>73.7</v>
      </c>
      <c r="H3078" s="2">
        <f>IF(F3078-78.32&lt;=0,0,IF(F3078-78.32&lt;=1,1,2))</f>
        <v>0</v>
      </c>
      <c r="I3078">
        <v>78.900000000000006</v>
      </c>
      <c r="J3078">
        <v>66.3</v>
      </c>
      <c r="K3078">
        <v>73.7</v>
      </c>
      <c r="L3078">
        <v>64.599999999999994</v>
      </c>
      <c r="M3078">
        <v>73.8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12.8</v>
      </c>
      <c r="W3078">
        <v>279.39999999999998</v>
      </c>
      <c r="X3078">
        <v>1010.2</v>
      </c>
      <c r="Y3078">
        <v>30</v>
      </c>
      <c r="Z3078">
        <v>6.5</v>
      </c>
      <c r="AA3078">
        <v>0</v>
      </c>
      <c r="AB3078">
        <v>0</v>
      </c>
      <c r="AC3078">
        <v>0</v>
      </c>
      <c r="AD3078">
        <v>0</v>
      </c>
      <c r="AE3078" t="s">
        <v>9307</v>
      </c>
      <c r="AF3078" t="s">
        <v>9308</v>
      </c>
      <c r="AG3078">
        <v>0.35</v>
      </c>
      <c r="AH3078" t="s">
        <v>36</v>
      </c>
      <c r="AI3078" t="s">
        <v>37</v>
      </c>
      <c r="AJ3078" t="s">
        <v>38</v>
      </c>
    </row>
    <row r="3079" spans="1:36" x14ac:dyDescent="0.25">
      <c r="A3079" t="s">
        <v>32</v>
      </c>
      <c r="B3079" t="s">
        <v>9309</v>
      </c>
      <c r="C3079">
        <f>YEAR(B3079)</f>
        <v>2008</v>
      </c>
      <c r="D3079">
        <v>82.5</v>
      </c>
      <c r="E3079">
        <v>64.5</v>
      </c>
      <c r="F3079">
        <v>74.400000000000006</v>
      </c>
      <c r="H3079" s="2">
        <f>IF(F3079-78.32&lt;=0,0,IF(F3079-78.32&lt;=1,1,2))</f>
        <v>0</v>
      </c>
      <c r="I3079">
        <v>83.4</v>
      </c>
      <c r="J3079">
        <v>64.5</v>
      </c>
      <c r="K3079">
        <v>74.5</v>
      </c>
      <c r="L3079">
        <v>62.2</v>
      </c>
      <c r="M3079">
        <v>67.099999999999994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25.3</v>
      </c>
      <c r="W3079">
        <v>299.7</v>
      </c>
      <c r="X3079">
        <v>1009</v>
      </c>
      <c r="Y3079">
        <v>30</v>
      </c>
      <c r="Z3079">
        <v>6.5</v>
      </c>
      <c r="AA3079">
        <v>0</v>
      </c>
      <c r="AB3079">
        <v>0</v>
      </c>
      <c r="AC3079">
        <v>0</v>
      </c>
      <c r="AD3079">
        <v>0</v>
      </c>
      <c r="AE3079" t="s">
        <v>9310</v>
      </c>
      <c r="AF3079" t="s">
        <v>9311</v>
      </c>
      <c r="AG3079">
        <v>0.39</v>
      </c>
      <c r="AH3079" t="s">
        <v>36</v>
      </c>
      <c r="AI3079" t="s">
        <v>37</v>
      </c>
      <c r="AJ3079" t="s">
        <v>38</v>
      </c>
    </row>
    <row r="3080" spans="1:36" x14ac:dyDescent="0.25">
      <c r="A3080" t="s">
        <v>32</v>
      </c>
      <c r="B3080" t="s">
        <v>9312</v>
      </c>
      <c r="C3080">
        <f>YEAR(B3080)</f>
        <v>2008</v>
      </c>
      <c r="D3080">
        <v>78.900000000000006</v>
      </c>
      <c r="E3080">
        <v>66.3</v>
      </c>
      <c r="F3080">
        <v>73.400000000000006</v>
      </c>
      <c r="H3080" s="2">
        <f>IF(F3080-78.32&lt;=0,0,IF(F3080-78.32&lt;=1,1,2))</f>
        <v>0</v>
      </c>
      <c r="I3080">
        <v>78.900000000000006</v>
      </c>
      <c r="J3080">
        <v>66.3</v>
      </c>
      <c r="K3080">
        <v>73.400000000000006</v>
      </c>
      <c r="L3080">
        <v>63.3</v>
      </c>
      <c r="M3080">
        <v>70.900000000000006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17.2</v>
      </c>
      <c r="W3080">
        <v>309.8</v>
      </c>
      <c r="X3080">
        <v>1011.9</v>
      </c>
      <c r="Y3080">
        <v>30</v>
      </c>
      <c r="Z3080">
        <v>6.3</v>
      </c>
      <c r="AA3080">
        <v>0</v>
      </c>
      <c r="AB3080">
        <v>0</v>
      </c>
      <c r="AC3080">
        <v>0</v>
      </c>
      <c r="AD3080">
        <v>0</v>
      </c>
      <c r="AE3080" t="s">
        <v>9313</v>
      </c>
      <c r="AF3080" t="s">
        <v>9314</v>
      </c>
      <c r="AG3080">
        <v>0.42</v>
      </c>
      <c r="AH3080" t="s">
        <v>36</v>
      </c>
      <c r="AI3080" t="s">
        <v>37</v>
      </c>
      <c r="AJ3080" t="s">
        <v>38</v>
      </c>
    </row>
    <row r="3081" spans="1:36" x14ac:dyDescent="0.25">
      <c r="A3081" t="s">
        <v>32</v>
      </c>
      <c r="B3081" t="s">
        <v>9315</v>
      </c>
      <c r="C3081">
        <f>YEAR(B3081)</f>
        <v>2008</v>
      </c>
      <c r="D3081">
        <v>84.3</v>
      </c>
      <c r="E3081">
        <v>64.5</v>
      </c>
      <c r="F3081">
        <v>74.2</v>
      </c>
      <c r="H3081" s="2">
        <f>IF(F3081-78.32&lt;=0,0,IF(F3081-78.32&lt;=1,1,2))</f>
        <v>0</v>
      </c>
      <c r="I3081">
        <v>86.6</v>
      </c>
      <c r="J3081">
        <v>64.5</v>
      </c>
      <c r="K3081">
        <v>74.7</v>
      </c>
      <c r="L3081">
        <v>63.4</v>
      </c>
      <c r="M3081">
        <v>70.5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9.1999999999999993</v>
      </c>
      <c r="W3081">
        <v>296.3</v>
      </c>
      <c r="X3081">
        <v>1015.2</v>
      </c>
      <c r="Y3081">
        <v>30</v>
      </c>
      <c r="Z3081">
        <v>6.3</v>
      </c>
      <c r="AA3081">
        <v>0</v>
      </c>
      <c r="AB3081">
        <v>0</v>
      </c>
      <c r="AC3081">
        <v>0</v>
      </c>
      <c r="AD3081">
        <v>0</v>
      </c>
      <c r="AE3081" t="s">
        <v>9316</v>
      </c>
      <c r="AF3081" t="s">
        <v>9317</v>
      </c>
      <c r="AG3081">
        <v>0.45</v>
      </c>
      <c r="AH3081" t="s">
        <v>36</v>
      </c>
      <c r="AI3081" t="s">
        <v>37</v>
      </c>
      <c r="AJ3081" t="s">
        <v>38</v>
      </c>
    </row>
    <row r="3082" spans="1:36" x14ac:dyDescent="0.25">
      <c r="A3082" t="s">
        <v>32</v>
      </c>
      <c r="B3082" t="s">
        <v>9318</v>
      </c>
      <c r="C3082">
        <f>YEAR(B3082)</f>
        <v>2008</v>
      </c>
      <c r="D3082">
        <v>84.3</v>
      </c>
      <c r="E3082">
        <v>68.099999999999994</v>
      </c>
      <c r="F3082">
        <v>76.7</v>
      </c>
      <c r="H3082" s="2">
        <f>IF(F3082-78.32&lt;=0,0,IF(F3082-78.32&lt;=1,1,2))</f>
        <v>0</v>
      </c>
      <c r="I3082">
        <v>88.6</v>
      </c>
      <c r="J3082">
        <v>68.099999999999994</v>
      </c>
      <c r="K3082">
        <v>78.099999999999994</v>
      </c>
      <c r="L3082">
        <v>64.599999999999994</v>
      </c>
      <c r="M3082">
        <v>66.900000000000006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11.4</v>
      </c>
      <c r="W3082">
        <v>290.7</v>
      </c>
      <c r="X3082">
        <v>1014.2</v>
      </c>
      <c r="Y3082">
        <v>0</v>
      </c>
      <c r="Z3082">
        <v>6.2</v>
      </c>
      <c r="AA3082">
        <v>0</v>
      </c>
      <c r="AB3082">
        <v>0</v>
      </c>
      <c r="AC3082">
        <v>0</v>
      </c>
      <c r="AD3082">
        <v>0</v>
      </c>
      <c r="AE3082" t="s">
        <v>9319</v>
      </c>
      <c r="AF3082" t="s">
        <v>9320</v>
      </c>
      <c r="AG3082">
        <v>0.5</v>
      </c>
      <c r="AH3082" t="s">
        <v>330</v>
      </c>
      <c r="AI3082" t="s">
        <v>37</v>
      </c>
      <c r="AJ3082" t="s">
        <v>331</v>
      </c>
    </row>
    <row r="3083" spans="1:36" x14ac:dyDescent="0.25">
      <c r="A3083" t="s">
        <v>32</v>
      </c>
      <c r="B3083" t="s">
        <v>9321</v>
      </c>
      <c r="C3083">
        <f>YEAR(B3083)</f>
        <v>2008</v>
      </c>
      <c r="D3083">
        <v>91.5</v>
      </c>
      <c r="E3083">
        <v>71.7</v>
      </c>
      <c r="F3083">
        <v>81</v>
      </c>
      <c r="H3083" s="2">
        <f>IF(F3083-78.32&lt;=0,0,IF(F3083-78.32&lt;=1,1,2))</f>
        <v>2</v>
      </c>
      <c r="I3083">
        <v>94.5</v>
      </c>
      <c r="J3083">
        <v>71.7</v>
      </c>
      <c r="K3083">
        <v>82.3</v>
      </c>
      <c r="L3083">
        <v>62.9</v>
      </c>
      <c r="M3083">
        <v>55.2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8.1</v>
      </c>
      <c r="W3083">
        <v>181.1</v>
      </c>
      <c r="X3083">
        <v>1010.4</v>
      </c>
      <c r="Y3083">
        <v>0</v>
      </c>
      <c r="Z3083">
        <v>6.2</v>
      </c>
      <c r="AA3083">
        <v>0</v>
      </c>
      <c r="AB3083">
        <v>0</v>
      </c>
      <c r="AC3083">
        <v>0</v>
      </c>
      <c r="AD3083">
        <v>0</v>
      </c>
      <c r="AE3083" t="s">
        <v>9322</v>
      </c>
      <c r="AF3083" t="s">
        <v>9323</v>
      </c>
      <c r="AG3083">
        <v>0.52</v>
      </c>
      <c r="AH3083" t="s">
        <v>330</v>
      </c>
      <c r="AI3083" t="s">
        <v>37</v>
      </c>
      <c r="AJ3083" t="s">
        <v>331</v>
      </c>
    </row>
    <row r="3084" spans="1:36" x14ac:dyDescent="0.25">
      <c r="A3084" t="s">
        <v>32</v>
      </c>
      <c r="B3084" t="s">
        <v>9324</v>
      </c>
      <c r="C3084">
        <f>YEAR(B3084)</f>
        <v>2008</v>
      </c>
      <c r="D3084">
        <v>86.1</v>
      </c>
      <c r="E3084">
        <v>77.099999999999994</v>
      </c>
      <c r="F3084">
        <v>81.099999999999994</v>
      </c>
      <c r="H3084" s="2">
        <f>IF(F3084-78.32&lt;=0,0,IF(F3084-78.32&lt;=1,1,2))</f>
        <v>2</v>
      </c>
      <c r="I3084">
        <v>91.1</v>
      </c>
      <c r="J3084">
        <v>77.099999999999994</v>
      </c>
      <c r="K3084">
        <v>83.6</v>
      </c>
      <c r="L3084">
        <v>66</v>
      </c>
      <c r="M3084">
        <v>61.6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10.3</v>
      </c>
      <c r="W3084">
        <v>249.9</v>
      </c>
      <c r="X3084">
        <v>1008.6</v>
      </c>
      <c r="Y3084">
        <v>0</v>
      </c>
      <c r="Z3084">
        <v>6.2</v>
      </c>
      <c r="AA3084">
        <v>0</v>
      </c>
      <c r="AB3084">
        <v>0</v>
      </c>
      <c r="AC3084">
        <v>0</v>
      </c>
      <c r="AD3084">
        <v>0</v>
      </c>
      <c r="AE3084" t="s">
        <v>9325</v>
      </c>
      <c r="AF3084" t="s">
        <v>9326</v>
      </c>
      <c r="AG3084">
        <v>0.56000000000000005</v>
      </c>
      <c r="AH3084" t="s">
        <v>330</v>
      </c>
      <c r="AI3084" t="s">
        <v>37</v>
      </c>
      <c r="AJ3084" t="s">
        <v>331</v>
      </c>
    </row>
    <row r="3085" spans="1:36" x14ac:dyDescent="0.25">
      <c r="A3085" t="s">
        <v>32</v>
      </c>
      <c r="B3085" t="s">
        <v>9327</v>
      </c>
      <c r="C3085">
        <f>YEAR(B3085)</f>
        <v>2008</v>
      </c>
      <c r="D3085">
        <v>82.5</v>
      </c>
      <c r="E3085">
        <v>71.7</v>
      </c>
      <c r="F3085">
        <v>78.2</v>
      </c>
      <c r="H3085" s="2">
        <f>IF(F3085-78.32&lt;=0,0,IF(F3085-78.32&lt;=1,1,2))</f>
        <v>0</v>
      </c>
      <c r="I3085">
        <v>85.5</v>
      </c>
      <c r="J3085">
        <v>71.7</v>
      </c>
      <c r="K3085">
        <v>79.3</v>
      </c>
      <c r="L3085">
        <v>68.2</v>
      </c>
      <c r="M3085">
        <v>72.099999999999994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21.9</v>
      </c>
      <c r="W3085">
        <v>307.60000000000002</v>
      </c>
      <c r="X3085">
        <v>1011.7</v>
      </c>
      <c r="Y3085">
        <v>30</v>
      </c>
      <c r="Z3085">
        <v>6.6</v>
      </c>
      <c r="AA3085">
        <v>0</v>
      </c>
      <c r="AB3085">
        <v>0</v>
      </c>
      <c r="AC3085">
        <v>0</v>
      </c>
      <c r="AD3085">
        <v>0</v>
      </c>
      <c r="AE3085" t="s">
        <v>9328</v>
      </c>
      <c r="AF3085" t="s">
        <v>9329</v>
      </c>
      <c r="AG3085">
        <v>0.59</v>
      </c>
      <c r="AH3085" t="s">
        <v>36</v>
      </c>
      <c r="AI3085" t="s">
        <v>37</v>
      </c>
      <c r="AJ3085" t="s">
        <v>38</v>
      </c>
    </row>
    <row r="3086" spans="1:36" x14ac:dyDescent="0.25">
      <c r="A3086" t="s">
        <v>32</v>
      </c>
      <c r="B3086" t="s">
        <v>9330</v>
      </c>
      <c r="C3086">
        <f>YEAR(B3086)</f>
        <v>2008</v>
      </c>
      <c r="D3086">
        <v>80.7</v>
      </c>
      <c r="E3086">
        <v>75.3</v>
      </c>
      <c r="F3086">
        <v>78.5</v>
      </c>
      <c r="H3086" s="2">
        <f>IF(F3086-78.32&lt;=0,0,IF(F3086-78.32&lt;=1,1,2))</f>
        <v>1</v>
      </c>
      <c r="I3086">
        <v>84.1</v>
      </c>
      <c r="J3086">
        <v>75.3</v>
      </c>
      <c r="K3086">
        <v>79.3</v>
      </c>
      <c r="L3086">
        <v>67.099999999999994</v>
      </c>
      <c r="M3086">
        <v>68.2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21.9</v>
      </c>
      <c r="W3086">
        <v>310.60000000000002</v>
      </c>
      <c r="X3086">
        <v>1012.6</v>
      </c>
      <c r="Y3086">
        <v>30</v>
      </c>
      <c r="Z3086">
        <v>6.7</v>
      </c>
      <c r="AA3086">
        <v>0</v>
      </c>
      <c r="AB3086">
        <v>0</v>
      </c>
      <c r="AC3086">
        <v>0</v>
      </c>
      <c r="AD3086">
        <v>0</v>
      </c>
      <c r="AE3086" t="s">
        <v>9331</v>
      </c>
      <c r="AF3086" t="s">
        <v>9332</v>
      </c>
      <c r="AG3086">
        <v>0.63</v>
      </c>
      <c r="AH3086" t="s">
        <v>36</v>
      </c>
      <c r="AI3086" t="s">
        <v>37</v>
      </c>
      <c r="AJ3086" t="s">
        <v>38</v>
      </c>
    </row>
    <row r="3087" spans="1:36" x14ac:dyDescent="0.25">
      <c r="A3087" t="s">
        <v>32</v>
      </c>
      <c r="B3087" t="s">
        <v>9333</v>
      </c>
      <c r="C3087">
        <f>YEAR(B3087)</f>
        <v>2008</v>
      </c>
      <c r="D3087">
        <v>80.7</v>
      </c>
      <c r="E3087">
        <v>71.7</v>
      </c>
      <c r="F3087">
        <v>77.400000000000006</v>
      </c>
      <c r="H3087" s="2">
        <f>IF(F3087-78.32&lt;=0,0,IF(F3087-78.32&lt;=1,1,2))</f>
        <v>0</v>
      </c>
      <c r="I3087">
        <v>84.7</v>
      </c>
      <c r="J3087">
        <v>71.7</v>
      </c>
      <c r="K3087">
        <v>77.599999999999994</v>
      </c>
      <c r="L3087">
        <v>68.7</v>
      </c>
      <c r="M3087">
        <v>74.7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20.8</v>
      </c>
      <c r="W3087">
        <v>315.10000000000002</v>
      </c>
      <c r="X3087">
        <v>1012.4</v>
      </c>
      <c r="Y3087">
        <v>30</v>
      </c>
      <c r="Z3087">
        <v>6.3</v>
      </c>
      <c r="AA3087">
        <v>0</v>
      </c>
      <c r="AB3087">
        <v>0</v>
      </c>
      <c r="AC3087">
        <v>0</v>
      </c>
      <c r="AD3087">
        <v>0</v>
      </c>
      <c r="AE3087" t="s">
        <v>9334</v>
      </c>
      <c r="AF3087" t="s">
        <v>9335</v>
      </c>
      <c r="AG3087">
        <v>0.66</v>
      </c>
      <c r="AH3087" t="s">
        <v>36</v>
      </c>
      <c r="AI3087" t="s">
        <v>37</v>
      </c>
      <c r="AJ3087" t="s">
        <v>38</v>
      </c>
    </row>
    <row r="3088" spans="1:36" x14ac:dyDescent="0.25">
      <c r="A3088" t="s">
        <v>32</v>
      </c>
      <c r="B3088" t="s">
        <v>9336</v>
      </c>
      <c r="C3088">
        <f>YEAR(B3088)</f>
        <v>2008</v>
      </c>
      <c r="D3088">
        <v>80.7</v>
      </c>
      <c r="E3088">
        <v>69.900000000000006</v>
      </c>
      <c r="F3088">
        <v>76.900000000000006</v>
      </c>
      <c r="H3088" s="2">
        <f>IF(F3088-78.32&lt;=0,0,IF(F3088-78.32&lt;=1,1,2))</f>
        <v>0</v>
      </c>
      <c r="I3088">
        <v>84.1</v>
      </c>
      <c r="J3088">
        <v>69.900000000000006</v>
      </c>
      <c r="K3088">
        <v>78.099999999999994</v>
      </c>
      <c r="L3088">
        <v>67</v>
      </c>
      <c r="M3088">
        <v>71.7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16.100000000000001</v>
      </c>
      <c r="W3088">
        <v>314.2</v>
      </c>
      <c r="X3088">
        <v>1011.2</v>
      </c>
      <c r="Y3088">
        <v>0</v>
      </c>
      <c r="Z3088">
        <v>6.2</v>
      </c>
      <c r="AA3088">
        <v>0</v>
      </c>
      <c r="AB3088">
        <v>0</v>
      </c>
      <c r="AC3088">
        <v>0</v>
      </c>
      <c r="AD3088">
        <v>0</v>
      </c>
      <c r="AE3088" t="s">
        <v>9337</v>
      </c>
      <c r="AF3088" t="s">
        <v>9338</v>
      </c>
      <c r="AG3088">
        <v>0.7</v>
      </c>
      <c r="AH3088" t="s">
        <v>330</v>
      </c>
      <c r="AI3088" t="s">
        <v>37</v>
      </c>
      <c r="AJ3088" t="s">
        <v>331</v>
      </c>
    </row>
    <row r="3089" spans="1:36" x14ac:dyDescent="0.25">
      <c r="A3089" t="s">
        <v>32</v>
      </c>
      <c r="B3089" t="s">
        <v>9339</v>
      </c>
      <c r="C3089">
        <f>YEAR(B3089)</f>
        <v>2008</v>
      </c>
      <c r="D3089">
        <v>84.3</v>
      </c>
      <c r="E3089">
        <v>66.3</v>
      </c>
      <c r="F3089">
        <v>77.599999999999994</v>
      </c>
      <c r="H3089" s="2">
        <f>IF(F3089-78.32&lt;=0,0,IF(F3089-78.32&lt;=1,1,2))</f>
        <v>0</v>
      </c>
      <c r="I3089">
        <v>91.1</v>
      </c>
      <c r="J3089">
        <v>66.3</v>
      </c>
      <c r="K3089">
        <v>79.599999999999994</v>
      </c>
      <c r="L3089">
        <v>66.900000000000006</v>
      </c>
      <c r="M3089">
        <v>70.099999999999994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18.3</v>
      </c>
      <c r="W3089">
        <v>311</v>
      </c>
      <c r="X3089">
        <v>1009.4</v>
      </c>
      <c r="Y3089">
        <v>0</v>
      </c>
      <c r="Z3089">
        <v>6.2</v>
      </c>
      <c r="AA3089">
        <v>0</v>
      </c>
      <c r="AB3089">
        <v>0</v>
      </c>
      <c r="AC3089">
        <v>0</v>
      </c>
      <c r="AD3089">
        <v>0</v>
      </c>
      <c r="AE3089" t="s">
        <v>9340</v>
      </c>
      <c r="AF3089" t="s">
        <v>9341</v>
      </c>
      <c r="AG3089">
        <v>0.73</v>
      </c>
      <c r="AH3089" t="s">
        <v>330</v>
      </c>
      <c r="AI3089" t="s">
        <v>37</v>
      </c>
      <c r="AJ3089" t="s">
        <v>331</v>
      </c>
    </row>
    <row r="3090" spans="1:36" x14ac:dyDescent="0.25">
      <c r="A3090" t="s">
        <v>32</v>
      </c>
      <c r="B3090" t="s">
        <v>9342</v>
      </c>
      <c r="C3090">
        <f>YEAR(B3090)</f>
        <v>2008</v>
      </c>
      <c r="D3090">
        <v>84.3</v>
      </c>
      <c r="E3090">
        <v>69.900000000000006</v>
      </c>
      <c r="F3090">
        <v>77.900000000000006</v>
      </c>
      <c r="H3090" s="2">
        <f>IF(F3090-78.32&lt;=0,0,IF(F3090-78.32&lt;=1,1,2))</f>
        <v>0</v>
      </c>
      <c r="I3090">
        <v>91.1</v>
      </c>
      <c r="J3090">
        <v>69.900000000000006</v>
      </c>
      <c r="K3090">
        <v>80.2</v>
      </c>
      <c r="L3090">
        <v>66.900000000000006</v>
      </c>
      <c r="M3090">
        <v>69.3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18.3</v>
      </c>
      <c r="W3090">
        <v>312</v>
      </c>
      <c r="X3090">
        <v>1010.1</v>
      </c>
      <c r="Y3090">
        <v>30</v>
      </c>
      <c r="Z3090">
        <v>6.4</v>
      </c>
      <c r="AA3090">
        <v>0</v>
      </c>
      <c r="AB3090">
        <v>0</v>
      </c>
      <c r="AC3090">
        <v>0</v>
      </c>
      <c r="AD3090">
        <v>0</v>
      </c>
      <c r="AE3090" t="s">
        <v>9343</v>
      </c>
      <c r="AF3090" t="s">
        <v>9344</v>
      </c>
      <c r="AG3090">
        <v>0.75</v>
      </c>
      <c r="AH3090" t="s">
        <v>36</v>
      </c>
      <c r="AI3090" t="s">
        <v>37</v>
      </c>
      <c r="AJ3090" t="s">
        <v>38</v>
      </c>
    </row>
    <row r="3091" spans="1:36" x14ac:dyDescent="0.25">
      <c r="A3091" t="s">
        <v>32</v>
      </c>
      <c r="B3091" t="s">
        <v>9345</v>
      </c>
      <c r="C3091">
        <f>YEAR(B3091)</f>
        <v>2008</v>
      </c>
      <c r="D3091">
        <v>86.1</v>
      </c>
      <c r="E3091">
        <v>71.7</v>
      </c>
      <c r="F3091">
        <v>79.2</v>
      </c>
      <c r="H3091" s="2">
        <f>IF(F3091-78.32&lt;=0,0,IF(F3091-78.32&lt;=1,1,2))</f>
        <v>1</v>
      </c>
      <c r="I3091">
        <v>92.1</v>
      </c>
      <c r="J3091">
        <v>71.7</v>
      </c>
      <c r="K3091">
        <v>81.7</v>
      </c>
      <c r="L3091">
        <v>68.099999999999994</v>
      </c>
      <c r="M3091">
        <v>69.099999999999994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16.100000000000001</v>
      </c>
      <c r="W3091">
        <v>320.3</v>
      </c>
      <c r="X3091">
        <v>1010</v>
      </c>
      <c r="Y3091">
        <v>30</v>
      </c>
      <c r="Z3091">
        <v>6.4</v>
      </c>
      <c r="AA3091">
        <v>0</v>
      </c>
      <c r="AB3091">
        <v>0</v>
      </c>
      <c r="AC3091">
        <v>0</v>
      </c>
      <c r="AD3091">
        <v>0</v>
      </c>
      <c r="AE3091" t="s">
        <v>9346</v>
      </c>
      <c r="AF3091" t="s">
        <v>9347</v>
      </c>
      <c r="AG3091">
        <v>0.8</v>
      </c>
      <c r="AH3091" t="s">
        <v>36</v>
      </c>
      <c r="AI3091" t="s">
        <v>37</v>
      </c>
      <c r="AJ3091" t="s">
        <v>38</v>
      </c>
    </row>
    <row r="3092" spans="1:36" x14ac:dyDescent="0.25">
      <c r="A3092" t="s">
        <v>32</v>
      </c>
      <c r="B3092" t="s">
        <v>9348</v>
      </c>
      <c r="C3092">
        <f>YEAR(B3092)</f>
        <v>2008</v>
      </c>
      <c r="D3092">
        <v>86.1</v>
      </c>
      <c r="E3092">
        <v>69.900000000000006</v>
      </c>
      <c r="F3092">
        <v>78.8</v>
      </c>
      <c r="H3092" s="2">
        <f>IF(F3092-78.32&lt;=0,0,IF(F3092-78.32&lt;=1,1,2))</f>
        <v>1</v>
      </c>
      <c r="I3092">
        <v>88.6</v>
      </c>
      <c r="J3092">
        <v>69.900000000000006</v>
      </c>
      <c r="K3092">
        <v>80.599999999999994</v>
      </c>
      <c r="L3092">
        <v>65.8</v>
      </c>
      <c r="M3092">
        <v>64.8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17.2</v>
      </c>
      <c r="W3092">
        <v>307.5</v>
      </c>
      <c r="X3092">
        <v>1010.5</v>
      </c>
      <c r="Y3092">
        <v>0</v>
      </c>
      <c r="Z3092">
        <v>6.2</v>
      </c>
      <c r="AA3092">
        <v>0</v>
      </c>
      <c r="AB3092">
        <v>0</v>
      </c>
      <c r="AC3092">
        <v>0</v>
      </c>
      <c r="AD3092">
        <v>0</v>
      </c>
      <c r="AE3092" t="s">
        <v>9349</v>
      </c>
      <c r="AF3092" t="s">
        <v>9350</v>
      </c>
      <c r="AG3092">
        <v>0.84</v>
      </c>
      <c r="AH3092" t="s">
        <v>330</v>
      </c>
      <c r="AI3092" t="s">
        <v>37</v>
      </c>
      <c r="AJ3092" t="s">
        <v>331</v>
      </c>
    </row>
    <row r="3093" spans="1:36" x14ac:dyDescent="0.25">
      <c r="A3093" t="s">
        <v>32</v>
      </c>
      <c r="B3093" t="s">
        <v>9351</v>
      </c>
      <c r="C3093">
        <f>YEAR(B3093)</f>
        <v>2008</v>
      </c>
      <c r="D3093">
        <v>84.3</v>
      </c>
      <c r="E3093">
        <v>69.900000000000006</v>
      </c>
      <c r="F3093">
        <v>78.8</v>
      </c>
      <c r="H3093" s="2">
        <f>IF(F3093-78.32&lt;=0,0,IF(F3093-78.32&lt;=1,1,2))</f>
        <v>1</v>
      </c>
      <c r="I3093">
        <v>89.8</v>
      </c>
      <c r="J3093">
        <v>69.900000000000006</v>
      </c>
      <c r="K3093">
        <v>80.900000000000006</v>
      </c>
      <c r="L3093">
        <v>67.599999999999994</v>
      </c>
      <c r="M3093">
        <v>69.599999999999994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21.9</v>
      </c>
      <c r="W3093">
        <v>306.7</v>
      </c>
      <c r="X3093">
        <v>1011.7</v>
      </c>
      <c r="Y3093">
        <v>0</v>
      </c>
      <c r="Z3093">
        <v>6.2</v>
      </c>
      <c r="AA3093">
        <v>0</v>
      </c>
      <c r="AB3093">
        <v>0</v>
      </c>
      <c r="AC3093">
        <v>0</v>
      </c>
      <c r="AD3093">
        <v>0</v>
      </c>
      <c r="AE3093" t="s">
        <v>9352</v>
      </c>
      <c r="AF3093" t="s">
        <v>9353</v>
      </c>
      <c r="AG3093">
        <v>0.87</v>
      </c>
      <c r="AH3093" t="s">
        <v>330</v>
      </c>
      <c r="AI3093" t="s">
        <v>37</v>
      </c>
      <c r="AJ3093" t="s">
        <v>331</v>
      </c>
    </row>
    <row r="3094" spans="1:36" x14ac:dyDescent="0.25">
      <c r="A3094" t="s">
        <v>32</v>
      </c>
      <c r="B3094" t="s">
        <v>9354</v>
      </c>
      <c r="C3094">
        <f>YEAR(B3094)</f>
        <v>2008</v>
      </c>
      <c r="D3094">
        <v>84.3</v>
      </c>
      <c r="E3094">
        <v>77.099999999999994</v>
      </c>
      <c r="F3094">
        <v>81.099999999999994</v>
      </c>
      <c r="H3094" s="2">
        <f>IF(F3094-78.32&lt;=0,0,IF(F3094-78.32&lt;=1,1,2))</f>
        <v>2</v>
      </c>
      <c r="I3094">
        <v>87.6</v>
      </c>
      <c r="J3094">
        <v>77.099999999999994</v>
      </c>
      <c r="K3094">
        <v>82.8</v>
      </c>
      <c r="L3094">
        <v>67.599999999999994</v>
      </c>
      <c r="M3094">
        <v>63.9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23</v>
      </c>
      <c r="W3094">
        <v>303.7</v>
      </c>
      <c r="X3094">
        <v>1012.1</v>
      </c>
      <c r="Y3094">
        <v>30</v>
      </c>
      <c r="Z3094">
        <v>6.5</v>
      </c>
      <c r="AA3094">
        <v>0</v>
      </c>
      <c r="AB3094">
        <v>0</v>
      </c>
      <c r="AC3094">
        <v>0</v>
      </c>
      <c r="AD3094">
        <v>0</v>
      </c>
      <c r="AE3094" t="s">
        <v>9355</v>
      </c>
      <c r="AF3094" t="s">
        <v>9356</v>
      </c>
      <c r="AG3094">
        <v>0.91</v>
      </c>
      <c r="AH3094" t="s">
        <v>36</v>
      </c>
      <c r="AI3094" t="s">
        <v>37</v>
      </c>
      <c r="AJ3094" t="s">
        <v>38</v>
      </c>
    </row>
    <row r="3095" spans="1:36" x14ac:dyDescent="0.25">
      <c r="A3095" t="s">
        <v>32</v>
      </c>
      <c r="B3095" t="s">
        <v>9357</v>
      </c>
      <c r="C3095">
        <f>YEAR(B3095)</f>
        <v>2008</v>
      </c>
      <c r="D3095">
        <v>84.3</v>
      </c>
      <c r="E3095">
        <v>77.099999999999994</v>
      </c>
      <c r="F3095">
        <v>80.3</v>
      </c>
      <c r="H3095" s="2">
        <f>IF(F3095-78.32&lt;=0,0,IF(F3095-78.32&lt;=1,1,2))</f>
        <v>2</v>
      </c>
      <c r="I3095">
        <v>86.6</v>
      </c>
      <c r="J3095">
        <v>77.099999999999994</v>
      </c>
      <c r="K3095">
        <v>81.400000000000006</v>
      </c>
      <c r="L3095">
        <v>64.099999999999994</v>
      </c>
      <c r="M3095">
        <v>57.9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21.9</v>
      </c>
      <c r="W3095">
        <v>304.60000000000002</v>
      </c>
      <c r="X3095">
        <v>1010</v>
      </c>
      <c r="Y3095">
        <v>30</v>
      </c>
      <c r="Z3095">
        <v>6.3</v>
      </c>
      <c r="AA3095">
        <v>0</v>
      </c>
      <c r="AB3095">
        <v>0</v>
      </c>
      <c r="AC3095">
        <v>0</v>
      </c>
      <c r="AD3095">
        <v>0</v>
      </c>
      <c r="AE3095" t="s">
        <v>9358</v>
      </c>
      <c r="AF3095" t="s">
        <v>9359</v>
      </c>
      <c r="AG3095">
        <v>0.94</v>
      </c>
      <c r="AH3095" t="s">
        <v>36</v>
      </c>
      <c r="AI3095" t="s">
        <v>37</v>
      </c>
      <c r="AJ3095" t="s">
        <v>38</v>
      </c>
    </row>
    <row r="3096" spans="1:36" x14ac:dyDescent="0.25">
      <c r="A3096" t="s">
        <v>32</v>
      </c>
      <c r="B3096" t="s">
        <v>9360</v>
      </c>
      <c r="C3096">
        <f>YEAR(B3096)</f>
        <v>2008</v>
      </c>
      <c r="D3096">
        <v>84.3</v>
      </c>
      <c r="E3096">
        <v>75.3</v>
      </c>
      <c r="F3096">
        <v>80.599999999999994</v>
      </c>
      <c r="H3096" s="2">
        <f>IF(F3096-78.32&lt;=0,0,IF(F3096-78.32&lt;=1,1,2))</f>
        <v>2</v>
      </c>
      <c r="I3096">
        <v>87.6</v>
      </c>
      <c r="J3096">
        <v>75.3</v>
      </c>
      <c r="K3096">
        <v>82.1</v>
      </c>
      <c r="L3096">
        <v>65.099999999999994</v>
      </c>
      <c r="M3096">
        <v>59.7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21.9</v>
      </c>
      <c r="W3096">
        <v>303.3</v>
      </c>
      <c r="X3096">
        <v>1008.3</v>
      </c>
      <c r="Y3096">
        <v>0</v>
      </c>
      <c r="Z3096">
        <v>6.2</v>
      </c>
      <c r="AA3096">
        <v>0</v>
      </c>
      <c r="AB3096">
        <v>0</v>
      </c>
      <c r="AC3096">
        <v>0</v>
      </c>
      <c r="AD3096">
        <v>0</v>
      </c>
      <c r="AE3096" t="s">
        <v>9361</v>
      </c>
      <c r="AF3096" t="s">
        <v>9362</v>
      </c>
      <c r="AG3096">
        <v>0.97</v>
      </c>
      <c r="AH3096" t="s">
        <v>330</v>
      </c>
      <c r="AI3096" t="s">
        <v>37</v>
      </c>
      <c r="AJ3096" t="s">
        <v>331</v>
      </c>
    </row>
    <row r="3097" spans="1:36" x14ac:dyDescent="0.25">
      <c r="A3097" t="s">
        <v>32</v>
      </c>
      <c r="B3097" t="s">
        <v>9363</v>
      </c>
      <c r="C3097">
        <f>YEAR(B3097)</f>
        <v>2008</v>
      </c>
      <c r="D3097">
        <v>86.1</v>
      </c>
      <c r="E3097">
        <v>78.900000000000006</v>
      </c>
      <c r="F3097">
        <v>82.2</v>
      </c>
      <c r="H3097" s="2">
        <f>IF(F3097-78.32&lt;=0,0,IF(F3097-78.32&lt;=1,1,2))</f>
        <v>2</v>
      </c>
      <c r="I3097">
        <v>88.5</v>
      </c>
      <c r="J3097">
        <v>78.900000000000006</v>
      </c>
      <c r="K3097">
        <v>83.9</v>
      </c>
      <c r="L3097">
        <v>65.599999999999994</v>
      </c>
      <c r="M3097">
        <v>57.5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21.9</v>
      </c>
      <c r="W3097">
        <v>302.8</v>
      </c>
      <c r="X3097">
        <v>1008.5</v>
      </c>
      <c r="Y3097">
        <v>0</v>
      </c>
      <c r="Z3097">
        <v>6.2</v>
      </c>
      <c r="AA3097">
        <v>0</v>
      </c>
      <c r="AB3097">
        <v>0</v>
      </c>
      <c r="AC3097">
        <v>0</v>
      </c>
      <c r="AD3097">
        <v>0</v>
      </c>
      <c r="AE3097" t="s">
        <v>9364</v>
      </c>
      <c r="AF3097" t="s">
        <v>9365</v>
      </c>
      <c r="AG3097">
        <v>0</v>
      </c>
      <c r="AH3097" t="s">
        <v>330</v>
      </c>
      <c r="AI3097" t="s">
        <v>37</v>
      </c>
      <c r="AJ3097" t="s">
        <v>331</v>
      </c>
    </row>
    <row r="3098" spans="1:36" x14ac:dyDescent="0.25">
      <c r="A3098" t="s">
        <v>32</v>
      </c>
      <c r="B3098" t="s">
        <v>9366</v>
      </c>
      <c r="C3098">
        <f>YEAR(B3098)</f>
        <v>2008</v>
      </c>
      <c r="D3098">
        <v>86.1</v>
      </c>
      <c r="E3098">
        <v>73.5</v>
      </c>
      <c r="F3098">
        <v>81.099999999999994</v>
      </c>
      <c r="H3098" s="2">
        <f>IF(F3098-78.32&lt;=0,0,IF(F3098-78.32&lt;=1,1,2))</f>
        <v>2</v>
      </c>
      <c r="I3098">
        <v>88.5</v>
      </c>
      <c r="J3098">
        <v>73.5</v>
      </c>
      <c r="K3098">
        <v>82.3</v>
      </c>
      <c r="L3098">
        <v>65.900000000000006</v>
      </c>
      <c r="M3098">
        <v>60.4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15</v>
      </c>
      <c r="W3098">
        <v>312.60000000000002</v>
      </c>
      <c r="X3098">
        <v>1009.9</v>
      </c>
      <c r="Y3098">
        <v>0</v>
      </c>
      <c r="Z3098">
        <v>6.2</v>
      </c>
      <c r="AA3098">
        <v>0</v>
      </c>
      <c r="AB3098">
        <v>0</v>
      </c>
      <c r="AC3098">
        <v>0</v>
      </c>
      <c r="AD3098">
        <v>0</v>
      </c>
      <c r="AE3098" t="s">
        <v>9367</v>
      </c>
      <c r="AF3098" t="s">
        <v>9368</v>
      </c>
      <c r="AG3098">
        <v>0.04</v>
      </c>
      <c r="AH3098" t="s">
        <v>330</v>
      </c>
      <c r="AI3098" t="s">
        <v>37</v>
      </c>
      <c r="AJ3098" t="s">
        <v>331</v>
      </c>
    </row>
    <row r="3099" spans="1:36" x14ac:dyDescent="0.25">
      <c r="A3099" t="s">
        <v>32</v>
      </c>
      <c r="B3099" t="s">
        <v>9369</v>
      </c>
      <c r="C3099">
        <f>YEAR(B3099)</f>
        <v>2008</v>
      </c>
      <c r="D3099">
        <v>84.3</v>
      </c>
      <c r="E3099">
        <v>73.5</v>
      </c>
      <c r="F3099">
        <v>79.599999999999994</v>
      </c>
      <c r="H3099" s="2">
        <f>IF(F3099-78.32&lt;=0,0,IF(F3099-78.32&lt;=1,1,2))</f>
        <v>2</v>
      </c>
      <c r="I3099">
        <v>89.8</v>
      </c>
      <c r="J3099">
        <v>73.5</v>
      </c>
      <c r="K3099">
        <v>82.6</v>
      </c>
      <c r="L3099">
        <v>68.099999999999994</v>
      </c>
      <c r="M3099">
        <v>68.400000000000006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19.5</v>
      </c>
      <c r="W3099">
        <v>323.7</v>
      </c>
      <c r="X3099">
        <v>1009.3</v>
      </c>
      <c r="Y3099">
        <v>30</v>
      </c>
      <c r="Z3099">
        <v>6.5</v>
      </c>
      <c r="AA3099">
        <v>0</v>
      </c>
      <c r="AB3099">
        <v>0</v>
      </c>
      <c r="AC3099">
        <v>0</v>
      </c>
      <c r="AD3099">
        <v>0</v>
      </c>
      <c r="AE3099" t="s">
        <v>9370</v>
      </c>
      <c r="AF3099" t="s">
        <v>9371</v>
      </c>
      <c r="AG3099">
        <v>7.0000000000000007E-2</v>
      </c>
      <c r="AH3099" t="s">
        <v>36</v>
      </c>
      <c r="AI3099" t="s">
        <v>37</v>
      </c>
      <c r="AJ3099" t="s">
        <v>38</v>
      </c>
    </row>
    <row r="3100" spans="1:36" x14ac:dyDescent="0.25">
      <c r="A3100" t="s">
        <v>32</v>
      </c>
      <c r="B3100" t="s">
        <v>9372</v>
      </c>
      <c r="C3100">
        <f>YEAR(B3100)</f>
        <v>2008</v>
      </c>
      <c r="D3100">
        <v>86.1</v>
      </c>
      <c r="E3100">
        <v>71.7</v>
      </c>
      <c r="F3100">
        <v>79.3</v>
      </c>
      <c r="H3100" s="2">
        <f>IF(F3100-78.32&lt;=0,0,IF(F3100-78.32&lt;=1,1,2))</f>
        <v>1</v>
      </c>
      <c r="I3100">
        <v>97.4</v>
      </c>
      <c r="J3100">
        <v>71.7</v>
      </c>
      <c r="K3100">
        <v>83.1</v>
      </c>
      <c r="L3100">
        <v>68.099999999999994</v>
      </c>
      <c r="M3100">
        <v>69.7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9.1999999999999993</v>
      </c>
      <c r="W3100">
        <v>277.60000000000002</v>
      </c>
      <c r="X3100">
        <v>1008.9</v>
      </c>
      <c r="Y3100">
        <v>30</v>
      </c>
      <c r="Z3100">
        <v>5.8</v>
      </c>
      <c r="AA3100">
        <v>0</v>
      </c>
      <c r="AB3100">
        <v>0</v>
      </c>
      <c r="AC3100">
        <v>0</v>
      </c>
      <c r="AD3100">
        <v>0</v>
      </c>
      <c r="AE3100" t="s">
        <v>9373</v>
      </c>
      <c r="AF3100" t="s">
        <v>9374</v>
      </c>
      <c r="AG3100">
        <v>0.11</v>
      </c>
      <c r="AH3100" t="s">
        <v>36</v>
      </c>
      <c r="AI3100" t="s">
        <v>37</v>
      </c>
      <c r="AJ3100" t="s">
        <v>38</v>
      </c>
    </row>
    <row r="3101" spans="1:36" x14ac:dyDescent="0.25">
      <c r="A3101" t="s">
        <v>32</v>
      </c>
      <c r="B3101" t="s">
        <v>9375</v>
      </c>
      <c r="C3101">
        <f>YEAR(B3101)</f>
        <v>2008</v>
      </c>
      <c r="D3101">
        <v>86.1</v>
      </c>
      <c r="E3101">
        <v>73.5</v>
      </c>
      <c r="F3101">
        <v>80.8</v>
      </c>
      <c r="H3101" s="2">
        <f>IF(F3101-78.32&lt;=0,0,IF(F3101-78.32&lt;=1,1,2))</f>
        <v>2</v>
      </c>
      <c r="I3101">
        <v>88.6</v>
      </c>
      <c r="J3101">
        <v>73.5</v>
      </c>
      <c r="K3101">
        <v>82.3</v>
      </c>
      <c r="L3101">
        <v>68.599999999999994</v>
      </c>
      <c r="M3101">
        <v>68.7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20.8</v>
      </c>
      <c r="W3101">
        <v>311.60000000000002</v>
      </c>
      <c r="X3101">
        <v>1011.8</v>
      </c>
      <c r="Y3101">
        <v>42</v>
      </c>
      <c r="Z3101">
        <v>5.9</v>
      </c>
      <c r="AA3101">
        <v>0</v>
      </c>
      <c r="AB3101">
        <v>0</v>
      </c>
      <c r="AC3101">
        <v>0</v>
      </c>
      <c r="AD3101">
        <v>0</v>
      </c>
      <c r="AE3101" t="s">
        <v>9376</v>
      </c>
      <c r="AF3101" t="s">
        <v>9377</v>
      </c>
      <c r="AG3101">
        <v>0.14000000000000001</v>
      </c>
      <c r="AH3101" t="s">
        <v>36</v>
      </c>
      <c r="AI3101" t="s">
        <v>37</v>
      </c>
      <c r="AJ3101" t="s">
        <v>38</v>
      </c>
    </row>
    <row r="3102" spans="1:36" x14ac:dyDescent="0.25">
      <c r="A3102" t="s">
        <v>32</v>
      </c>
      <c r="B3102" t="s">
        <v>9378</v>
      </c>
      <c r="C3102">
        <f>YEAR(B3102)</f>
        <v>2008</v>
      </c>
      <c r="D3102">
        <v>87.9</v>
      </c>
      <c r="E3102">
        <v>77.099999999999994</v>
      </c>
      <c r="F3102">
        <v>82.3</v>
      </c>
      <c r="H3102" s="2">
        <f>IF(F3102-78.32&lt;=0,0,IF(F3102-78.32&lt;=1,1,2))</f>
        <v>2</v>
      </c>
      <c r="I3102">
        <v>90.5</v>
      </c>
      <c r="J3102">
        <v>77.099999999999994</v>
      </c>
      <c r="K3102">
        <v>84.4</v>
      </c>
      <c r="L3102">
        <v>67.599999999999994</v>
      </c>
      <c r="M3102">
        <v>61.9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15</v>
      </c>
      <c r="W3102">
        <v>324.60000000000002</v>
      </c>
      <c r="X3102">
        <v>1010.7</v>
      </c>
      <c r="Y3102">
        <v>0</v>
      </c>
      <c r="Z3102">
        <v>6.2</v>
      </c>
      <c r="AA3102">
        <v>0</v>
      </c>
      <c r="AB3102">
        <v>0</v>
      </c>
      <c r="AC3102">
        <v>0</v>
      </c>
      <c r="AD3102">
        <v>0</v>
      </c>
      <c r="AE3102" t="s">
        <v>9379</v>
      </c>
      <c r="AF3102" t="s">
        <v>9380</v>
      </c>
      <c r="AG3102">
        <v>0.17</v>
      </c>
      <c r="AH3102" t="s">
        <v>330</v>
      </c>
      <c r="AI3102" t="s">
        <v>37</v>
      </c>
      <c r="AJ3102" t="s">
        <v>331</v>
      </c>
    </row>
    <row r="3103" spans="1:36" x14ac:dyDescent="0.25">
      <c r="A3103" t="s">
        <v>32</v>
      </c>
      <c r="B3103" t="s">
        <v>9381</v>
      </c>
      <c r="C3103">
        <f>YEAR(B3103)</f>
        <v>2008</v>
      </c>
      <c r="D3103">
        <v>91.5</v>
      </c>
      <c r="E3103">
        <v>77.099999999999994</v>
      </c>
      <c r="F3103">
        <v>84.2</v>
      </c>
      <c r="H3103" s="2">
        <f>IF(F3103-78.32&lt;=0,0,IF(F3103-78.32&lt;=1,1,2))</f>
        <v>2</v>
      </c>
      <c r="I3103">
        <v>98</v>
      </c>
      <c r="J3103">
        <v>77.099999999999994</v>
      </c>
      <c r="K3103">
        <v>89</v>
      </c>
      <c r="L3103">
        <v>69.099999999999994</v>
      </c>
      <c r="M3103">
        <v>61.3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18.3</v>
      </c>
      <c r="W3103">
        <v>293.5</v>
      </c>
      <c r="X3103">
        <v>1006.7</v>
      </c>
      <c r="Y3103">
        <v>0</v>
      </c>
      <c r="Z3103">
        <v>6.2</v>
      </c>
      <c r="AA3103">
        <v>0</v>
      </c>
      <c r="AB3103">
        <v>0</v>
      </c>
      <c r="AC3103">
        <v>0</v>
      </c>
      <c r="AD3103">
        <v>0</v>
      </c>
      <c r="AE3103" t="s">
        <v>9382</v>
      </c>
      <c r="AF3103" t="s">
        <v>9383</v>
      </c>
      <c r="AG3103">
        <v>0.21</v>
      </c>
      <c r="AH3103" t="s">
        <v>330</v>
      </c>
      <c r="AI3103" t="s">
        <v>37</v>
      </c>
      <c r="AJ3103" t="s">
        <v>331</v>
      </c>
    </row>
    <row r="3104" spans="1:36" x14ac:dyDescent="0.25">
      <c r="A3104" t="s">
        <v>32</v>
      </c>
      <c r="B3104" t="s">
        <v>9384</v>
      </c>
      <c r="C3104">
        <f>YEAR(B3104)</f>
        <v>2008</v>
      </c>
      <c r="D3104">
        <v>84.3</v>
      </c>
      <c r="E3104">
        <v>78.900000000000006</v>
      </c>
      <c r="F3104">
        <v>82.3</v>
      </c>
      <c r="H3104" s="2">
        <f>IF(F3104-78.32&lt;=0,0,IF(F3104-78.32&lt;=1,1,2))</f>
        <v>2</v>
      </c>
      <c r="I3104">
        <v>92.7</v>
      </c>
      <c r="J3104">
        <v>78.900000000000006</v>
      </c>
      <c r="K3104">
        <v>86.4</v>
      </c>
      <c r="L3104">
        <v>70.3</v>
      </c>
      <c r="M3104">
        <v>67.400000000000006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20.8</v>
      </c>
      <c r="W3104">
        <v>312.3</v>
      </c>
      <c r="X3104">
        <v>1009.4</v>
      </c>
      <c r="Y3104">
        <v>30</v>
      </c>
      <c r="Z3104">
        <v>6.5</v>
      </c>
      <c r="AA3104">
        <v>0</v>
      </c>
      <c r="AB3104">
        <v>0</v>
      </c>
      <c r="AC3104">
        <v>0</v>
      </c>
      <c r="AD3104">
        <v>0</v>
      </c>
      <c r="AE3104" t="s">
        <v>9385</v>
      </c>
      <c r="AF3104" t="s">
        <v>9386</v>
      </c>
      <c r="AG3104">
        <v>0.25</v>
      </c>
      <c r="AH3104" t="s">
        <v>36</v>
      </c>
      <c r="AI3104" t="s">
        <v>37</v>
      </c>
      <c r="AJ3104" t="s">
        <v>38</v>
      </c>
    </row>
    <row r="3105" spans="1:36" x14ac:dyDescent="0.25">
      <c r="A3105" t="s">
        <v>32</v>
      </c>
      <c r="B3105" t="s">
        <v>9387</v>
      </c>
      <c r="C3105">
        <f>YEAR(B3105)</f>
        <v>2008</v>
      </c>
      <c r="D3105">
        <v>84.3</v>
      </c>
      <c r="E3105">
        <v>77.099999999999994</v>
      </c>
      <c r="F3105">
        <v>80.599999999999994</v>
      </c>
      <c r="H3105" s="2">
        <f>IF(F3105-78.32&lt;=0,0,IF(F3105-78.32&lt;=1,1,2))</f>
        <v>2</v>
      </c>
      <c r="I3105">
        <v>86.6</v>
      </c>
      <c r="J3105">
        <v>77.099999999999994</v>
      </c>
      <c r="K3105">
        <v>81.599999999999994</v>
      </c>
      <c r="L3105">
        <v>64.7</v>
      </c>
      <c r="M3105">
        <v>58.7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21.9</v>
      </c>
      <c r="W3105">
        <v>309.60000000000002</v>
      </c>
      <c r="X3105">
        <v>1010.4</v>
      </c>
      <c r="Y3105">
        <v>30</v>
      </c>
      <c r="Z3105">
        <v>6.7</v>
      </c>
      <c r="AA3105">
        <v>0</v>
      </c>
      <c r="AB3105">
        <v>0</v>
      </c>
      <c r="AC3105">
        <v>0</v>
      </c>
      <c r="AD3105">
        <v>0</v>
      </c>
      <c r="AE3105" t="s">
        <v>9388</v>
      </c>
      <c r="AF3105" t="s">
        <v>9389</v>
      </c>
      <c r="AG3105">
        <v>0.27</v>
      </c>
      <c r="AH3105" t="s">
        <v>36</v>
      </c>
      <c r="AI3105" t="s">
        <v>37</v>
      </c>
      <c r="AJ3105" t="s">
        <v>38</v>
      </c>
    </row>
    <row r="3106" spans="1:36" x14ac:dyDescent="0.25">
      <c r="A3106" t="s">
        <v>32</v>
      </c>
      <c r="B3106" t="s">
        <v>9390</v>
      </c>
      <c r="C3106">
        <f>YEAR(B3106)</f>
        <v>2008</v>
      </c>
      <c r="D3106">
        <v>82.5</v>
      </c>
      <c r="E3106">
        <v>77.099999999999994</v>
      </c>
      <c r="F3106">
        <v>79.099999999999994</v>
      </c>
      <c r="H3106" s="2">
        <f>IF(F3106-78.32&lt;=0,0,IF(F3106-78.32&lt;=1,1,2))</f>
        <v>1</v>
      </c>
      <c r="I3106">
        <v>84.1</v>
      </c>
      <c r="J3106">
        <v>77.099999999999994</v>
      </c>
      <c r="K3106">
        <v>79.7</v>
      </c>
      <c r="L3106">
        <v>65</v>
      </c>
      <c r="M3106">
        <v>62.2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20.8</v>
      </c>
      <c r="W3106">
        <v>311.89999999999998</v>
      </c>
      <c r="X3106">
        <v>1009.3</v>
      </c>
      <c r="Y3106">
        <v>30</v>
      </c>
      <c r="Z3106">
        <v>6.8</v>
      </c>
      <c r="AA3106">
        <v>0</v>
      </c>
      <c r="AB3106">
        <v>0</v>
      </c>
      <c r="AC3106">
        <v>0</v>
      </c>
      <c r="AD3106">
        <v>0</v>
      </c>
      <c r="AE3106" t="s">
        <v>9391</v>
      </c>
      <c r="AF3106" t="s">
        <v>9392</v>
      </c>
      <c r="AG3106">
        <v>0.3</v>
      </c>
      <c r="AH3106" t="s">
        <v>36</v>
      </c>
      <c r="AI3106" t="s">
        <v>37</v>
      </c>
      <c r="AJ3106" t="s">
        <v>38</v>
      </c>
    </row>
    <row r="3107" spans="1:36" x14ac:dyDescent="0.25">
      <c r="A3107" t="s">
        <v>32</v>
      </c>
      <c r="B3107" t="s">
        <v>9393</v>
      </c>
      <c r="C3107">
        <f>YEAR(B3107)</f>
        <v>2008</v>
      </c>
      <c r="D3107">
        <v>80.7</v>
      </c>
      <c r="E3107">
        <v>75.3</v>
      </c>
      <c r="F3107">
        <v>78.2</v>
      </c>
      <c r="H3107" s="2">
        <f>IF(F3107-78.32&lt;=0,0,IF(F3107-78.32&lt;=1,1,2))</f>
        <v>0</v>
      </c>
      <c r="I3107">
        <v>82.9</v>
      </c>
      <c r="J3107">
        <v>75.3</v>
      </c>
      <c r="K3107">
        <v>78.8</v>
      </c>
      <c r="L3107">
        <v>64.900000000000006</v>
      </c>
      <c r="M3107">
        <v>63.7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23</v>
      </c>
      <c r="W3107">
        <v>313.7</v>
      </c>
      <c r="X3107">
        <v>1010.2</v>
      </c>
      <c r="Y3107">
        <v>30</v>
      </c>
      <c r="Z3107">
        <v>6.7</v>
      </c>
      <c r="AA3107">
        <v>0</v>
      </c>
      <c r="AB3107">
        <v>0</v>
      </c>
      <c r="AC3107">
        <v>0</v>
      </c>
      <c r="AD3107">
        <v>0</v>
      </c>
      <c r="AE3107" t="s">
        <v>9394</v>
      </c>
      <c r="AF3107" t="s">
        <v>9395</v>
      </c>
      <c r="AG3107">
        <v>0.34</v>
      </c>
      <c r="AH3107" t="s">
        <v>36</v>
      </c>
      <c r="AI3107" t="s">
        <v>37</v>
      </c>
      <c r="AJ3107" t="s">
        <v>38</v>
      </c>
    </row>
    <row r="3108" spans="1:36" x14ac:dyDescent="0.25">
      <c r="A3108" t="s">
        <v>32</v>
      </c>
      <c r="B3108" t="s">
        <v>9396</v>
      </c>
      <c r="C3108">
        <f>YEAR(B3108)</f>
        <v>2008</v>
      </c>
      <c r="D3108">
        <v>84.3</v>
      </c>
      <c r="E3108">
        <v>69.900000000000006</v>
      </c>
      <c r="F3108">
        <v>78.900000000000006</v>
      </c>
      <c r="H3108" s="2">
        <f>IF(F3108-78.32&lt;=0,0,IF(F3108-78.32&lt;=1,1,2))</f>
        <v>1</v>
      </c>
      <c r="I3108">
        <v>86.6</v>
      </c>
      <c r="J3108">
        <v>69.900000000000006</v>
      </c>
      <c r="K3108">
        <v>80.3</v>
      </c>
      <c r="L3108">
        <v>65.2</v>
      </c>
      <c r="M3108">
        <v>63.1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21.9</v>
      </c>
      <c r="W3108">
        <v>315.60000000000002</v>
      </c>
      <c r="X3108">
        <v>1013.3</v>
      </c>
      <c r="Y3108">
        <v>30</v>
      </c>
      <c r="Z3108">
        <v>6.3</v>
      </c>
      <c r="AA3108">
        <v>0</v>
      </c>
      <c r="AB3108">
        <v>0</v>
      </c>
      <c r="AC3108">
        <v>0</v>
      </c>
      <c r="AD3108">
        <v>0</v>
      </c>
      <c r="AE3108" t="s">
        <v>9397</v>
      </c>
      <c r="AF3108" t="s">
        <v>9398</v>
      </c>
      <c r="AG3108">
        <v>0.37</v>
      </c>
      <c r="AH3108" t="s">
        <v>36</v>
      </c>
      <c r="AI3108" t="s">
        <v>37</v>
      </c>
      <c r="AJ3108" t="s">
        <v>38</v>
      </c>
    </row>
    <row r="3109" spans="1:36" x14ac:dyDescent="0.25">
      <c r="A3109" t="s">
        <v>32</v>
      </c>
      <c r="B3109" t="s">
        <v>9399</v>
      </c>
      <c r="C3109">
        <f>YEAR(B3109)</f>
        <v>2008</v>
      </c>
      <c r="D3109">
        <v>91.5</v>
      </c>
      <c r="E3109">
        <v>69.900000000000006</v>
      </c>
      <c r="F3109">
        <v>81.2</v>
      </c>
      <c r="H3109" s="2">
        <f>IF(F3109-78.32&lt;=0,0,IF(F3109-78.32&lt;=1,1,2))</f>
        <v>2</v>
      </c>
      <c r="I3109">
        <v>98.9</v>
      </c>
      <c r="J3109">
        <v>69.900000000000006</v>
      </c>
      <c r="K3109">
        <v>83.3</v>
      </c>
      <c r="L3109">
        <v>62.6</v>
      </c>
      <c r="M3109">
        <v>53.9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9.1999999999999993</v>
      </c>
      <c r="W3109">
        <v>161</v>
      </c>
      <c r="X3109">
        <v>1012.1</v>
      </c>
      <c r="Y3109">
        <v>0</v>
      </c>
      <c r="Z3109">
        <v>6.2</v>
      </c>
      <c r="AA3109">
        <v>0</v>
      </c>
      <c r="AB3109">
        <v>0</v>
      </c>
      <c r="AC3109">
        <v>0</v>
      </c>
      <c r="AD3109">
        <v>0</v>
      </c>
      <c r="AE3109" t="s">
        <v>9400</v>
      </c>
      <c r="AF3109" t="s">
        <v>9401</v>
      </c>
      <c r="AG3109">
        <v>0.4</v>
      </c>
      <c r="AH3109" t="s">
        <v>330</v>
      </c>
      <c r="AI3109" t="s">
        <v>37</v>
      </c>
      <c r="AJ3109" t="s">
        <v>331</v>
      </c>
    </row>
    <row r="3110" spans="1:36" x14ac:dyDescent="0.25">
      <c r="A3110" t="s">
        <v>32</v>
      </c>
      <c r="B3110" t="s">
        <v>9402</v>
      </c>
      <c r="C3110">
        <f>YEAR(B3110)</f>
        <v>2008</v>
      </c>
      <c r="D3110">
        <v>87.9</v>
      </c>
      <c r="E3110">
        <v>71.7</v>
      </c>
      <c r="F3110">
        <v>81</v>
      </c>
      <c r="H3110" s="2">
        <f>IF(F3110-78.32&lt;=0,0,IF(F3110-78.32&lt;=1,1,2))</f>
        <v>2</v>
      </c>
      <c r="I3110">
        <v>88.6</v>
      </c>
      <c r="J3110">
        <v>71.7</v>
      </c>
      <c r="K3110">
        <v>82.5</v>
      </c>
      <c r="L3110">
        <v>65.5</v>
      </c>
      <c r="M3110">
        <v>60.6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26.4</v>
      </c>
      <c r="W3110">
        <v>313.2</v>
      </c>
      <c r="X3110">
        <v>1008.7</v>
      </c>
      <c r="Y3110">
        <v>30</v>
      </c>
      <c r="Z3110">
        <v>6.5</v>
      </c>
      <c r="AA3110">
        <v>0</v>
      </c>
      <c r="AB3110">
        <v>0</v>
      </c>
      <c r="AC3110">
        <v>0</v>
      </c>
      <c r="AD3110">
        <v>0</v>
      </c>
      <c r="AE3110" t="s">
        <v>9403</v>
      </c>
      <c r="AF3110" t="s">
        <v>9404</v>
      </c>
      <c r="AG3110">
        <v>0.44</v>
      </c>
      <c r="AH3110" t="s">
        <v>36</v>
      </c>
      <c r="AI3110" t="s">
        <v>37</v>
      </c>
      <c r="AJ3110" t="s">
        <v>38</v>
      </c>
    </row>
    <row r="3111" spans="1:36" x14ac:dyDescent="0.25">
      <c r="A3111" t="s">
        <v>32</v>
      </c>
      <c r="B3111" t="s">
        <v>9405</v>
      </c>
      <c r="C3111">
        <f>YEAR(B3111)</f>
        <v>2008</v>
      </c>
      <c r="D3111">
        <v>80.7</v>
      </c>
      <c r="E3111">
        <v>75.3</v>
      </c>
      <c r="F3111">
        <v>77.7</v>
      </c>
      <c r="H3111" s="2">
        <f>IF(F3111-78.32&lt;=0,0,IF(F3111-78.32&lt;=1,1,2))</f>
        <v>0</v>
      </c>
      <c r="I3111">
        <v>82.4</v>
      </c>
      <c r="J3111">
        <v>75.3</v>
      </c>
      <c r="K3111">
        <v>78</v>
      </c>
      <c r="L3111">
        <v>62.9</v>
      </c>
      <c r="M3111">
        <v>60.7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24.2</v>
      </c>
      <c r="W3111">
        <v>322.3</v>
      </c>
      <c r="X3111">
        <v>1010.5</v>
      </c>
      <c r="Y3111">
        <v>30</v>
      </c>
      <c r="Z3111">
        <v>6.6</v>
      </c>
      <c r="AA3111">
        <v>0</v>
      </c>
      <c r="AB3111">
        <v>0</v>
      </c>
      <c r="AC3111">
        <v>0</v>
      </c>
      <c r="AD3111">
        <v>0</v>
      </c>
      <c r="AE3111" t="s">
        <v>9406</v>
      </c>
      <c r="AF3111" t="s">
        <v>9407</v>
      </c>
      <c r="AG3111">
        <v>0.47</v>
      </c>
      <c r="AH3111" t="s">
        <v>36</v>
      </c>
      <c r="AI3111" t="s">
        <v>37</v>
      </c>
      <c r="AJ3111" t="s">
        <v>38</v>
      </c>
    </row>
    <row r="3112" spans="1:36" x14ac:dyDescent="0.25">
      <c r="A3112" t="s">
        <v>32</v>
      </c>
      <c r="B3112" t="s">
        <v>9408</v>
      </c>
      <c r="C3112">
        <f>YEAR(B3112)</f>
        <v>2008</v>
      </c>
      <c r="D3112">
        <v>82.5</v>
      </c>
      <c r="E3112">
        <v>75.3</v>
      </c>
      <c r="F3112">
        <v>78.900000000000006</v>
      </c>
      <c r="H3112" s="2">
        <f>IF(F3112-78.32&lt;=0,0,IF(F3112-78.32&lt;=1,1,2))</f>
        <v>1</v>
      </c>
      <c r="I3112">
        <v>85.5</v>
      </c>
      <c r="J3112">
        <v>75.3</v>
      </c>
      <c r="K3112">
        <v>79.900000000000006</v>
      </c>
      <c r="L3112">
        <v>65.5</v>
      </c>
      <c r="M3112">
        <v>63.8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20.8</v>
      </c>
      <c r="W3112">
        <v>307.8</v>
      </c>
      <c r="X3112">
        <v>1010.1</v>
      </c>
      <c r="Y3112">
        <v>30</v>
      </c>
      <c r="Z3112">
        <v>6.5</v>
      </c>
      <c r="AA3112">
        <v>0</v>
      </c>
      <c r="AB3112">
        <v>0</v>
      </c>
      <c r="AC3112">
        <v>0</v>
      </c>
      <c r="AD3112">
        <v>0</v>
      </c>
      <c r="AE3112" t="s">
        <v>9409</v>
      </c>
      <c r="AF3112" t="s">
        <v>9410</v>
      </c>
      <c r="AG3112">
        <v>0.5</v>
      </c>
      <c r="AH3112" t="s">
        <v>36</v>
      </c>
      <c r="AI3112" t="s">
        <v>37</v>
      </c>
      <c r="AJ3112" t="s">
        <v>38</v>
      </c>
    </row>
    <row r="3113" spans="1:36" x14ac:dyDescent="0.25">
      <c r="A3113" t="s">
        <v>32</v>
      </c>
      <c r="B3113" t="s">
        <v>9411</v>
      </c>
      <c r="C3113">
        <f>YEAR(B3113)</f>
        <v>2008</v>
      </c>
      <c r="D3113">
        <v>84.3</v>
      </c>
      <c r="E3113">
        <v>69.900000000000006</v>
      </c>
      <c r="F3113">
        <v>78.5</v>
      </c>
      <c r="H3113" s="2">
        <f>IF(F3113-78.32&lt;=0,0,IF(F3113-78.32&lt;=1,1,2))</f>
        <v>1</v>
      </c>
      <c r="I3113">
        <v>91.1</v>
      </c>
      <c r="J3113">
        <v>69.900000000000006</v>
      </c>
      <c r="K3113">
        <v>81.2</v>
      </c>
      <c r="L3113">
        <v>66.900000000000006</v>
      </c>
      <c r="M3113">
        <v>68.099999999999994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12.8</v>
      </c>
      <c r="W3113">
        <v>300.60000000000002</v>
      </c>
      <c r="X3113">
        <v>1009.4</v>
      </c>
      <c r="Y3113">
        <v>0</v>
      </c>
      <c r="Z3113">
        <v>6.2</v>
      </c>
      <c r="AA3113">
        <v>0</v>
      </c>
      <c r="AB3113">
        <v>0</v>
      </c>
      <c r="AC3113">
        <v>0</v>
      </c>
      <c r="AD3113">
        <v>0</v>
      </c>
      <c r="AE3113" t="s">
        <v>9412</v>
      </c>
      <c r="AF3113" t="s">
        <v>9413</v>
      </c>
      <c r="AG3113">
        <v>0.54</v>
      </c>
      <c r="AH3113" t="s">
        <v>330</v>
      </c>
      <c r="AI3113" t="s">
        <v>37</v>
      </c>
      <c r="AJ3113" t="s">
        <v>331</v>
      </c>
    </row>
    <row r="3114" spans="1:36" x14ac:dyDescent="0.25">
      <c r="A3114" t="s">
        <v>32</v>
      </c>
      <c r="B3114" t="s">
        <v>9414</v>
      </c>
      <c r="C3114">
        <f>YEAR(B3114)</f>
        <v>2008</v>
      </c>
      <c r="D3114">
        <v>86.1</v>
      </c>
      <c r="E3114">
        <v>71.7</v>
      </c>
      <c r="F3114">
        <v>81.5</v>
      </c>
      <c r="H3114" s="2">
        <f>IF(F3114-78.32&lt;=0,0,IF(F3114-78.32&lt;=1,1,2))</f>
        <v>2</v>
      </c>
      <c r="I3114">
        <v>90.8</v>
      </c>
      <c r="J3114">
        <v>71.7</v>
      </c>
      <c r="K3114">
        <v>83.8</v>
      </c>
      <c r="L3114">
        <v>67.8</v>
      </c>
      <c r="M3114">
        <v>63.9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19.5</v>
      </c>
      <c r="W3114">
        <v>307.60000000000002</v>
      </c>
      <c r="X3114">
        <v>1009.3</v>
      </c>
      <c r="Y3114">
        <v>0</v>
      </c>
      <c r="Z3114">
        <v>6.2</v>
      </c>
      <c r="AA3114">
        <v>0</v>
      </c>
      <c r="AB3114">
        <v>0</v>
      </c>
      <c r="AC3114">
        <v>0</v>
      </c>
      <c r="AD3114">
        <v>0</v>
      </c>
      <c r="AE3114" t="s">
        <v>9415</v>
      </c>
      <c r="AF3114" t="s">
        <v>9416</v>
      </c>
      <c r="AG3114">
        <v>0.56999999999999995</v>
      </c>
      <c r="AH3114" t="s">
        <v>330</v>
      </c>
      <c r="AI3114" t="s">
        <v>37</v>
      </c>
      <c r="AJ3114" t="s">
        <v>331</v>
      </c>
    </row>
    <row r="3115" spans="1:36" x14ac:dyDescent="0.25">
      <c r="A3115" t="s">
        <v>32</v>
      </c>
      <c r="B3115" t="s">
        <v>9417</v>
      </c>
      <c r="C3115">
        <f>YEAR(B3115)</f>
        <v>2008</v>
      </c>
      <c r="D3115">
        <v>87.9</v>
      </c>
      <c r="E3115">
        <v>75.3</v>
      </c>
      <c r="F3115">
        <v>82.1</v>
      </c>
      <c r="H3115" s="2">
        <f>IF(F3115-78.32&lt;=0,0,IF(F3115-78.32&lt;=1,1,2))</f>
        <v>2</v>
      </c>
      <c r="I3115">
        <v>92.9</v>
      </c>
      <c r="J3115">
        <v>75.3</v>
      </c>
      <c r="K3115">
        <v>84.9</v>
      </c>
      <c r="L3115">
        <v>68.900000000000006</v>
      </c>
      <c r="M3115">
        <v>65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19.5</v>
      </c>
      <c r="W3115">
        <v>311.8</v>
      </c>
      <c r="X3115">
        <v>1008.7</v>
      </c>
      <c r="Y3115">
        <v>0</v>
      </c>
      <c r="Z3115">
        <v>6.2</v>
      </c>
      <c r="AA3115">
        <v>0</v>
      </c>
      <c r="AB3115">
        <v>0</v>
      </c>
      <c r="AC3115">
        <v>0</v>
      </c>
      <c r="AD3115">
        <v>0</v>
      </c>
      <c r="AE3115" t="s">
        <v>9418</v>
      </c>
      <c r="AF3115" t="s">
        <v>9419</v>
      </c>
      <c r="AG3115">
        <v>0.61</v>
      </c>
      <c r="AH3115" t="s">
        <v>330</v>
      </c>
      <c r="AI3115" t="s">
        <v>37</v>
      </c>
      <c r="AJ3115" t="s">
        <v>331</v>
      </c>
    </row>
    <row r="3116" spans="1:36" x14ac:dyDescent="0.25">
      <c r="A3116" t="s">
        <v>32</v>
      </c>
      <c r="B3116" t="s">
        <v>9420</v>
      </c>
      <c r="C3116">
        <f>YEAR(B3116)</f>
        <v>2008</v>
      </c>
      <c r="D3116">
        <v>87.9</v>
      </c>
      <c r="E3116">
        <v>71.7</v>
      </c>
      <c r="F3116">
        <v>80.5</v>
      </c>
      <c r="H3116" s="2">
        <f>IF(F3116-78.32&lt;=0,0,IF(F3116-78.32&lt;=1,1,2))</f>
        <v>2</v>
      </c>
      <c r="I3116">
        <v>94.4</v>
      </c>
      <c r="J3116">
        <v>71.7</v>
      </c>
      <c r="K3116">
        <v>83</v>
      </c>
      <c r="L3116">
        <v>66.5</v>
      </c>
      <c r="M3116">
        <v>62.8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12.8</v>
      </c>
      <c r="W3116">
        <v>237.5</v>
      </c>
      <c r="X3116">
        <v>1007.9</v>
      </c>
      <c r="Y3116">
        <v>0</v>
      </c>
      <c r="Z3116">
        <v>6.2</v>
      </c>
      <c r="AA3116">
        <v>0</v>
      </c>
      <c r="AB3116">
        <v>0</v>
      </c>
      <c r="AC3116">
        <v>0</v>
      </c>
      <c r="AD3116">
        <v>0</v>
      </c>
      <c r="AE3116" t="s">
        <v>9421</v>
      </c>
      <c r="AF3116" t="s">
        <v>9422</v>
      </c>
      <c r="AG3116">
        <v>0.64</v>
      </c>
      <c r="AH3116" t="s">
        <v>330</v>
      </c>
      <c r="AI3116" t="s">
        <v>37</v>
      </c>
      <c r="AJ3116" t="s">
        <v>331</v>
      </c>
    </row>
    <row r="3117" spans="1:36" x14ac:dyDescent="0.25">
      <c r="A3117" t="s">
        <v>32</v>
      </c>
      <c r="B3117" t="s">
        <v>9423</v>
      </c>
      <c r="C3117">
        <f>YEAR(B3117)</f>
        <v>2008</v>
      </c>
      <c r="D3117">
        <v>87.9</v>
      </c>
      <c r="E3117">
        <v>77.099999999999994</v>
      </c>
      <c r="F3117">
        <v>82.2</v>
      </c>
      <c r="H3117" s="2">
        <f>IF(F3117-78.32&lt;=0,0,IF(F3117-78.32&lt;=1,1,2))</f>
        <v>2</v>
      </c>
      <c r="I3117">
        <v>96.1</v>
      </c>
      <c r="J3117">
        <v>77.099999999999994</v>
      </c>
      <c r="K3117">
        <v>85.1</v>
      </c>
      <c r="L3117">
        <v>65.3</v>
      </c>
      <c r="M3117">
        <v>57.1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24.2</v>
      </c>
      <c r="W3117">
        <v>293.39999999999998</v>
      </c>
      <c r="X3117">
        <v>1005.5</v>
      </c>
      <c r="Y3117">
        <v>0</v>
      </c>
      <c r="Z3117">
        <v>6.2</v>
      </c>
      <c r="AA3117">
        <v>0</v>
      </c>
      <c r="AB3117">
        <v>0</v>
      </c>
      <c r="AC3117">
        <v>0</v>
      </c>
      <c r="AD3117">
        <v>0</v>
      </c>
      <c r="AE3117" t="s">
        <v>9424</v>
      </c>
      <c r="AF3117" t="s">
        <v>9425</v>
      </c>
      <c r="AG3117">
        <v>0.68</v>
      </c>
      <c r="AH3117" t="s">
        <v>330</v>
      </c>
      <c r="AI3117" t="s">
        <v>37</v>
      </c>
      <c r="AJ3117" t="s">
        <v>331</v>
      </c>
    </row>
    <row r="3118" spans="1:36" x14ac:dyDescent="0.25">
      <c r="A3118" t="s">
        <v>32</v>
      </c>
      <c r="B3118" t="s">
        <v>9426</v>
      </c>
      <c r="C3118">
        <f>YEAR(B3118)</f>
        <v>2008</v>
      </c>
      <c r="D3118">
        <v>82.5</v>
      </c>
      <c r="E3118">
        <v>73.5</v>
      </c>
      <c r="F3118">
        <v>78.3</v>
      </c>
      <c r="H3118" s="2">
        <f>IF(F3118-78.32&lt;=0,0,IF(F3118-78.32&lt;=1,1,2))</f>
        <v>0</v>
      </c>
      <c r="I3118">
        <v>84.8</v>
      </c>
      <c r="J3118">
        <v>73.5</v>
      </c>
      <c r="K3118">
        <v>78.900000000000006</v>
      </c>
      <c r="L3118">
        <v>62.9</v>
      </c>
      <c r="M3118">
        <v>59.4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20.8</v>
      </c>
      <c r="W3118">
        <v>297.10000000000002</v>
      </c>
      <c r="X3118">
        <v>1007.2</v>
      </c>
      <c r="Y3118">
        <v>31.4</v>
      </c>
      <c r="Z3118">
        <v>6.6</v>
      </c>
      <c r="AA3118">
        <v>0</v>
      </c>
      <c r="AB3118">
        <v>0</v>
      </c>
      <c r="AC3118">
        <v>0</v>
      </c>
      <c r="AD3118">
        <v>0</v>
      </c>
      <c r="AE3118" t="s">
        <v>9427</v>
      </c>
      <c r="AF3118" t="s">
        <v>9428</v>
      </c>
      <c r="AG3118">
        <v>0.71</v>
      </c>
      <c r="AH3118" t="s">
        <v>36</v>
      </c>
      <c r="AI3118" t="s">
        <v>37</v>
      </c>
      <c r="AJ3118" t="s">
        <v>38</v>
      </c>
    </row>
    <row r="3119" spans="1:36" x14ac:dyDescent="0.25">
      <c r="A3119" t="s">
        <v>32</v>
      </c>
      <c r="B3119" t="s">
        <v>9429</v>
      </c>
      <c r="C3119">
        <f>YEAR(B3119)</f>
        <v>2008</v>
      </c>
      <c r="D3119">
        <v>82.5</v>
      </c>
      <c r="E3119">
        <v>71.7</v>
      </c>
      <c r="F3119">
        <v>77.099999999999994</v>
      </c>
      <c r="H3119" s="2">
        <f>IF(F3119-78.32&lt;=0,0,IF(F3119-78.32&lt;=1,1,2))</f>
        <v>0</v>
      </c>
      <c r="I3119">
        <v>85.5</v>
      </c>
      <c r="J3119">
        <v>71.7</v>
      </c>
      <c r="K3119">
        <v>77.8</v>
      </c>
      <c r="L3119">
        <v>65</v>
      </c>
      <c r="M3119">
        <v>66.400000000000006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21.9</v>
      </c>
      <c r="W3119">
        <v>300.2</v>
      </c>
      <c r="X3119">
        <v>1008.2</v>
      </c>
      <c r="Y3119">
        <v>30</v>
      </c>
      <c r="Z3119">
        <v>6.8</v>
      </c>
      <c r="AA3119">
        <v>0</v>
      </c>
      <c r="AB3119">
        <v>0</v>
      </c>
      <c r="AC3119">
        <v>0</v>
      </c>
      <c r="AD3119">
        <v>0</v>
      </c>
      <c r="AE3119" t="s">
        <v>9430</v>
      </c>
      <c r="AF3119" t="s">
        <v>9431</v>
      </c>
      <c r="AG3119">
        <v>0.75</v>
      </c>
      <c r="AH3119" t="s">
        <v>36</v>
      </c>
      <c r="AI3119" t="s">
        <v>37</v>
      </c>
      <c r="AJ3119" t="s">
        <v>38</v>
      </c>
    </row>
    <row r="3120" spans="1:36" x14ac:dyDescent="0.25">
      <c r="A3120" t="s">
        <v>32</v>
      </c>
      <c r="B3120" t="s">
        <v>9432</v>
      </c>
      <c r="C3120">
        <f>YEAR(B3120)</f>
        <v>2008</v>
      </c>
      <c r="D3120">
        <v>82.5</v>
      </c>
      <c r="E3120">
        <v>68.099999999999994</v>
      </c>
      <c r="F3120">
        <v>76.900000000000006</v>
      </c>
      <c r="H3120" s="2">
        <f>IF(F3120-78.32&lt;=0,0,IF(F3120-78.32&lt;=1,1,2))</f>
        <v>0</v>
      </c>
      <c r="I3120">
        <v>86.4</v>
      </c>
      <c r="J3120">
        <v>68.099999999999994</v>
      </c>
      <c r="K3120">
        <v>78.3</v>
      </c>
      <c r="L3120">
        <v>64.8</v>
      </c>
      <c r="M3120">
        <v>66.599999999999994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21.9</v>
      </c>
      <c r="W3120">
        <v>304.60000000000002</v>
      </c>
      <c r="X3120">
        <v>1007.6</v>
      </c>
      <c r="Y3120">
        <v>30</v>
      </c>
      <c r="Z3120">
        <v>6.6</v>
      </c>
      <c r="AA3120">
        <v>0</v>
      </c>
      <c r="AB3120">
        <v>0</v>
      </c>
      <c r="AC3120">
        <v>0</v>
      </c>
      <c r="AD3120">
        <v>0</v>
      </c>
      <c r="AE3120" t="s">
        <v>9433</v>
      </c>
      <c r="AF3120" t="s">
        <v>9434</v>
      </c>
      <c r="AG3120">
        <v>0.79</v>
      </c>
      <c r="AH3120" t="s">
        <v>36</v>
      </c>
      <c r="AI3120" t="s">
        <v>37</v>
      </c>
      <c r="AJ3120" t="s">
        <v>38</v>
      </c>
    </row>
    <row r="3121" spans="1:36" x14ac:dyDescent="0.25">
      <c r="A3121" t="s">
        <v>32</v>
      </c>
      <c r="B3121" t="s">
        <v>9435</v>
      </c>
      <c r="C3121">
        <f>YEAR(B3121)</f>
        <v>2008</v>
      </c>
      <c r="D3121">
        <v>82.5</v>
      </c>
      <c r="E3121">
        <v>71.7</v>
      </c>
      <c r="F3121">
        <v>77.3</v>
      </c>
      <c r="H3121" s="2">
        <f>IF(F3121-78.32&lt;=0,0,IF(F3121-78.32&lt;=1,1,2))</f>
        <v>0</v>
      </c>
      <c r="I3121">
        <v>89.7</v>
      </c>
      <c r="J3121">
        <v>71.7</v>
      </c>
      <c r="K3121">
        <v>79.400000000000006</v>
      </c>
      <c r="L3121">
        <v>66.3</v>
      </c>
      <c r="M3121">
        <v>69.8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13.9</v>
      </c>
      <c r="W3121">
        <v>324.60000000000002</v>
      </c>
      <c r="X3121">
        <v>1007.9</v>
      </c>
      <c r="Y3121">
        <v>30</v>
      </c>
      <c r="Z3121">
        <v>6.5</v>
      </c>
      <c r="AA3121">
        <v>0</v>
      </c>
      <c r="AB3121">
        <v>0</v>
      </c>
      <c r="AC3121">
        <v>0</v>
      </c>
      <c r="AD3121">
        <v>0</v>
      </c>
      <c r="AE3121" t="s">
        <v>9436</v>
      </c>
      <c r="AF3121" t="s">
        <v>9437</v>
      </c>
      <c r="AG3121">
        <v>0.82</v>
      </c>
      <c r="AH3121" t="s">
        <v>36</v>
      </c>
      <c r="AI3121" t="s">
        <v>37</v>
      </c>
      <c r="AJ3121" t="s">
        <v>38</v>
      </c>
    </row>
    <row r="3122" spans="1:36" x14ac:dyDescent="0.25">
      <c r="A3122" t="s">
        <v>32</v>
      </c>
      <c r="B3122" t="s">
        <v>9438</v>
      </c>
      <c r="C3122">
        <f>YEAR(B3122)</f>
        <v>2008</v>
      </c>
      <c r="D3122">
        <v>82.5</v>
      </c>
      <c r="E3122">
        <v>69.900000000000006</v>
      </c>
      <c r="F3122">
        <v>77.2</v>
      </c>
      <c r="H3122" s="2">
        <f>IF(F3122-78.32&lt;=0,0,IF(F3122-78.32&lt;=1,1,2))</f>
        <v>0</v>
      </c>
      <c r="I3122">
        <v>88.5</v>
      </c>
      <c r="J3122">
        <v>69.900000000000006</v>
      </c>
      <c r="K3122">
        <v>78.8</v>
      </c>
      <c r="L3122">
        <v>70.5</v>
      </c>
      <c r="M3122">
        <v>80.400000000000006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11.4</v>
      </c>
      <c r="W3122">
        <v>332.4</v>
      </c>
      <c r="X3122">
        <v>1008.7</v>
      </c>
      <c r="Y3122">
        <v>30</v>
      </c>
      <c r="Z3122">
        <v>6.7</v>
      </c>
      <c r="AA3122">
        <v>0</v>
      </c>
      <c r="AB3122">
        <v>0</v>
      </c>
      <c r="AC3122">
        <v>0</v>
      </c>
      <c r="AD3122">
        <v>0</v>
      </c>
      <c r="AE3122" t="s">
        <v>9439</v>
      </c>
      <c r="AF3122" t="s">
        <v>9440</v>
      </c>
      <c r="AG3122">
        <v>0.86</v>
      </c>
      <c r="AH3122" t="s">
        <v>36</v>
      </c>
      <c r="AI3122" t="s">
        <v>37</v>
      </c>
      <c r="AJ3122" t="s">
        <v>38</v>
      </c>
    </row>
    <row r="3123" spans="1:36" x14ac:dyDescent="0.25">
      <c r="A3123" t="s">
        <v>32</v>
      </c>
      <c r="B3123" t="s">
        <v>9441</v>
      </c>
      <c r="C3123">
        <f>YEAR(B3123)</f>
        <v>2008</v>
      </c>
      <c r="D3123">
        <v>82.5</v>
      </c>
      <c r="E3123">
        <v>73.5</v>
      </c>
      <c r="F3123">
        <v>79.099999999999994</v>
      </c>
      <c r="H3123" s="2">
        <f>IF(F3123-78.32&lt;=0,0,IF(F3123-78.32&lt;=1,1,2))</f>
        <v>1</v>
      </c>
      <c r="I3123">
        <v>87.4</v>
      </c>
      <c r="J3123">
        <v>73.5</v>
      </c>
      <c r="K3123">
        <v>80.8</v>
      </c>
      <c r="L3123">
        <v>68.8</v>
      </c>
      <c r="M3123">
        <v>70.8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24.2</v>
      </c>
      <c r="W3123">
        <v>307.39999999999998</v>
      </c>
      <c r="X3123">
        <v>1010.2</v>
      </c>
      <c r="Y3123">
        <v>30</v>
      </c>
      <c r="Z3123">
        <v>6.6</v>
      </c>
      <c r="AA3123">
        <v>0</v>
      </c>
      <c r="AB3123">
        <v>0</v>
      </c>
      <c r="AC3123">
        <v>0</v>
      </c>
      <c r="AD3123">
        <v>0</v>
      </c>
      <c r="AE3123" t="s">
        <v>9442</v>
      </c>
      <c r="AF3123" t="s">
        <v>9443</v>
      </c>
      <c r="AG3123">
        <v>0.89</v>
      </c>
      <c r="AH3123" t="s">
        <v>36</v>
      </c>
      <c r="AI3123" t="s">
        <v>37</v>
      </c>
      <c r="AJ3123" t="s">
        <v>38</v>
      </c>
    </row>
    <row r="3124" spans="1:36" x14ac:dyDescent="0.25">
      <c r="A3124" t="s">
        <v>32</v>
      </c>
      <c r="B3124" t="s">
        <v>9444</v>
      </c>
      <c r="C3124">
        <f>YEAR(B3124)</f>
        <v>2008</v>
      </c>
      <c r="D3124">
        <v>82.5</v>
      </c>
      <c r="E3124">
        <v>77.099999999999994</v>
      </c>
      <c r="F3124">
        <v>79.2</v>
      </c>
      <c r="H3124" s="2">
        <f>IF(F3124-78.32&lt;=0,0,IF(F3124-78.32&lt;=1,1,2))</f>
        <v>1</v>
      </c>
      <c r="I3124">
        <v>84.8</v>
      </c>
      <c r="J3124">
        <v>77.099999999999994</v>
      </c>
      <c r="K3124">
        <v>80.099999999999994</v>
      </c>
      <c r="L3124">
        <v>66</v>
      </c>
      <c r="M3124">
        <v>64.2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21.9</v>
      </c>
      <c r="W3124">
        <v>308.89999999999998</v>
      </c>
      <c r="X3124">
        <v>1010.4</v>
      </c>
      <c r="Y3124">
        <v>30</v>
      </c>
      <c r="Z3124">
        <v>6.8</v>
      </c>
      <c r="AA3124">
        <v>0</v>
      </c>
      <c r="AB3124">
        <v>0</v>
      </c>
      <c r="AC3124">
        <v>0</v>
      </c>
      <c r="AD3124">
        <v>0</v>
      </c>
      <c r="AE3124" t="s">
        <v>9445</v>
      </c>
      <c r="AF3124" t="s">
        <v>9446</v>
      </c>
      <c r="AG3124">
        <v>0.93</v>
      </c>
      <c r="AH3124" t="s">
        <v>36</v>
      </c>
      <c r="AI3124" t="s">
        <v>37</v>
      </c>
      <c r="AJ3124" t="s">
        <v>38</v>
      </c>
    </row>
    <row r="3125" spans="1:36" x14ac:dyDescent="0.25">
      <c r="A3125" t="s">
        <v>32</v>
      </c>
      <c r="B3125" t="s">
        <v>9447</v>
      </c>
      <c r="C3125">
        <f>YEAR(B3125)</f>
        <v>2008</v>
      </c>
      <c r="D3125">
        <v>82.5</v>
      </c>
      <c r="E3125">
        <v>77.099999999999994</v>
      </c>
      <c r="F3125">
        <v>79.3</v>
      </c>
      <c r="H3125" s="2">
        <f>IF(F3125-78.32&lt;=0,0,IF(F3125-78.32&lt;=1,1,2))</f>
        <v>1</v>
      </c>
      <c r="I3125">
        <v>86.4</v>
      </c>
      <c r="J3125">
        <v>77.099999999999994</v>
      </c>
      <c r="K3125">
        <v>80.5</v>
      </c>
      <c r="L3125">
        <v>68</v>
      </c>
      <c r="M3125">
        <v>68.599999999999994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21.9</v>
      </c>
      <c r="W3125">
        <v>309.10000000000002</v>
      </c>
      <c r="X3125">
        <v>1010.1</v>
      </c>
      <c r="Y3125">
        <v>30</v>
      </c>
      <c r="Z3125">
        <v>6.7</v>
      </c>
      <c r="AA3125">
        <v>0</v>
      </c>
      <c r="AB3125">
        <v>0</v>
      </c>
      <c r="AC3125">
        <v>0</v>
      </c>
      <c r="AD3125">
        <v>0</v>
      </c>
      <c r="AE3125" t="s">
        <v>9448</v>
      </c>
      <c r="AF3125" t="s">
        <v>9449</v>
      </c>
      <c r="AG3125">
        <v>0.96</v>
      </c>
      <c r="AH3125" t="s">
        <v>36</v>
      </c>
      <c r="AI3125" t="s">
        <v>37</v>
      </c>
      <c r="AJ3125" t="s">
        <v>38</v>
      </c>
    </row>
    <row r="3126" spans="1:36" x14ac:dyDescent="0.25">
      <c r="A3126" t="s">
        <v>32</v>
      </c>
      <c r="B3126" t="s">
        <v>9450</v>
      </c>
      <c r="C3126">
        <f>YEAR(B3126)</f>
        <v>2008</v>
      </c>
      <c r="D3126">
        <v>82.5</v>
      </c>
      <c r="E3126">
        <v>77.099999999999994</v>
      </c>
      <c r="F3126">
        <v>78.8</v>
      </c>
      <c r="H3126" s="2">
        <f>IF(F3126-78.32&lt;=0,0,IF(F3126-78.32&lt;=1,1,2))</f>
        <v>1</v>
      </c>
      <c r="I3126">
        <v>86.4</v>
      </c>
      <c r="J3126">
        <v>77.099999999999994</v>
      </c>
      <c r="K3126">
        <v>79.8</v>
      </c>
      <c r="L3126">
        <v>69.400000000000006</v>
      </c>
      <c r="M3126">
        <v>73.2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20.8</v>
      </c>
      <c r="W3126">
        <v>317.60000000000002</v>
      </c>
      <c r="X3126">
        <v>1011.1</v>
      </c>
      <c r="Y3126">
        <v>30</v>
      </c>
      <c r="Z3126">
        <v>6.6</v>
      </c>
      <c r="AA3126">
        <v>0</v>
      </c>
      <c r="AB3126">
        <v>0</v>
      </c>
      <c r="AC3126">
        <v>0</v>
      </c>
      <c r="AD3126">
        <v>0</v>
      </c>
      <c r="AE3126" t="s">
        <v>9451</v>
      </c>
      <c r="AF3126" t="s">
        <v>9452</v>
      </c>
      <c r="AG3126">
        <v>0</v>
      </c>
      <c r="AH3126" t="s">
        <v>36</v>
      </c>
      <c r="AI3126" t="s">
        <v>37</v>
      </c>
      <c r="AJ3126" t="s">
        <v>38</v>
      </c>
    </row>
    <row r="3127" spans="1:36" x14ac:dyDescent="0.25">
      <c r="A3127" t="s">
        <v>32</v>
      </c>
      <c r="B3127" t="s">
        <v>9453</v>
      </c>
      <c r="C3127">
        <f>YEAR(B3127)</f>
        <v>2008</v>
      </c>
      <c r="D3127">
        <v>80.7</v>
      </c>
      <c r="E3127">
        <v>71.7</v>
      </c>
      <c r="F3127">
        <v>77.2</v>
      </c>
      <c r="H3127" s="2">
        <f>IF(F3127-78.32&lt;=0,0,IF(F3127-78.32&lt;=1,1,2))</f>
        <v>0</v>
      </c>
      <c r="I3127">
        <v>84.1</v>
      </c>
      <c r="J3127">
        <v>71.7</v>
      </c>
      <c r="K3127">
        <v>77.900000000000006</v>
      </c>
      <c r="L3127">
        <v>67.8</v>
      </c>
      <c r="M3127">
        <v>73.099999999999994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21.9</v>
      </c>
      <c r="W3127">
        <v>308.7</v>
      </c>
      <c r="X3127">
        <v>1011.5</v>
      </c>
      <c r="Y3127">
        <v>31.9</v>
      </c>
      <c r="Z3127">
        <v>6.7</v>
      </c>
      <c r="AA3127">
        <v>0</v>
      </c>
      <c r="AB3127">
        <v>0</v>
      </c>
      <c r="AC3127">
        <v>0</v>
      </c>
      <c r="AD3127">
        <v>0</v>
      </c>
      <c r="AE3127" t="s">
        <v>9454</v>
      </c>
      <c r="AF3127" t="s">
        <v>9455</v>
      </c>
      <c r="AG3127">
        <v>0.03</v>
      </c>
      <c r="AH3127" t="s">
        <v>36</v>
      </c>
      <c r="AI3127" t="s">
        <v>37</v>
      </c>
      <c r="AJ3127" t="s">
        <v>38</v>
      </c>
    </row>
    <row r="3128" spans="1:36" x14ac:dyDescent="0.25">
      <c r="A3128" t="s">
        <v>32</v>
      </c>
      <c r="B3128" t="s">
        <v>9456</v>
      </c>
      <c r="C3128">
        <f>YEAR(B3128)</f>
        <v>2008</v>
      </c>
      <c r="D3128">
        <v>80.7</v>
      </c>
      <c r="E3128">
        <v>75.3</v>
      </c>
      <c r="F3128">
        <v>77.8</v>
      </c>
      <c r="H3128" s="2">
        <f>IF(F3128-78.32&lt;=0,0,IF(F3128-78.32&lt;=1,1,2))</f>
        <v>0</v>
      </c>
      <c r="I3128">
        <v>83.4</v>
      </c>
      <c r="J3128">
        <v>75.3</v>
      </c>
      <c r="K3128">
        <v>78.5</v>
      </c>
      <c r="L3128">
        <v>66.7</v>
      </c>
      <c r="M3128">
        <v>68.900000000000006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24.2</v>
      </c>
      <c r="W3128">
        <v>305.3</v>
      </c>
      <c r="X3128">
        <v>1010.3</v>
      </c>
      <c r="Y3128">
        <v>30</v>
      </c>
      <c r="Z3128">
        <v>6.6</v>
      </c>
      <c r="AA3128">
        <v>0</v>
      </c>
      <c r="AB3128">
        <v>0</v>
      </c>
      <c r="AC3128">
        <v>0</v>
      </c>
      <c r="AD3128">
        <v>0</v>
      </c>
      <c r="AE3128" t="s">
        <v>9457</v>
      </c>
      <c r="AF3128" t="s">
        <v>9458</v>
      </c>
      <c r="AG3128">
        <v>0.06</v>
      </c>
      <c r="AH3128" t="s">
        <v>36</v>
      </c>
      <c r="AI3128" t="s">
        <v>37</v>
      </c>
      <c r="AJ3128" t="s">
        <v>38</v>
      </c>
    </row>
    <row r="3129" spans="1:36" x14ac:dyDescent="0.25">
      <c r="A3129" t="s">
        <v>32</v>
      </c>
      <c r="B3129" t="s">
        <v>9459</v>
      </c>
      <c r="C3129">
        <f>YEAR(B3129)</f>
        <v>2008</v>
      </c>
      <c r="D3129">
        <v>82.5</v>
      </c>
      <c r="E3129">
        <v>71.7</v>
      </c>
      <c r="F3129">
        <v>77.7</v>
      </c>
      <c r="H3129" s="2">
        <f>IF(F3129-78.32&lt;=0,0,IF(F3129-78.32&lt;=1,1,2))</f>
        <v>0</v>
      </c>
      <c r="I3129">
        <v>84.8</v>
      </c>
      <c r="J3129">
        <v>71.7</v>
      </c>
      <c r="K3129">
        <v>78.5</v>
      </c>
      <c r="L3129">
        <v>65.7</v>
      </c>
      <c r="M3129">
        <v>66.8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25.3</v>
      </c>
      <c r="W3129">
        <v>305.5</v>
      </c>
      <c r="X3129">
        <v>1009.3</v>
      </c>
      <c r="Y3129">
        <v>30</v>
      </c>
      <c r="Z3129">
        <v>6.6</v>
      </c>
      <c r="AA3129">
        <v>0</v>
      </c>
      <c r="AB3129">
        <v>0</v>
      </c>
      <c r="AC3129">
        <v>0</v>
      </c>
      <c r="AD3129">
        <v>0</v>
      </c>
      <c r="AE3129" t="s">
        <v>9460</v>
      </c>
      <c r="AF3129" t="s">
        <v>9461</v>
      </c>
      <c r="AG3129">
        <v>0.1</v>
      </c>
      <c r="AH3129" t="s">
        <v>36</v>
      </c>
      <c r="AI3129" t="s">
        <v>37</v>
      </c>
      <c r="AJ3129" t="s">
        <v>38</v>
      </c>
    </row>
    <row r="3130" spans="1:36" x14ac:dyDescent="0.25">
      <c r="A3130" t="s">
        <v>32</v>
      </c>
      <c r="B3130" t="s">
        <v>9462</v>
      </c>
      <c r="C3130">
        <f>YEAR(B3130)</f>
        <v>2008</v>
      </c>
      <c r="D3130">
        <v>86.1</v>
      </c>
      <c r="E3130">
        <v>69.900000000000006</v>
      </c>
      <c r="F3130">
        <v>79.099999999999994</v>
      </c>
      <c r="H3130" s="2">
        <f>IF(F3130-78.32&lt;=0,0,IF(F3130-78.32&lt;=1,1,2))</f>
        <v>1</v>
      </c>
      <c r="I3130">
        <v>88.6</v>
      </c>
      <c r="J3130">
        <v>69.900000000000006</v>
      </c>
      <c r="K3130">
        <v>80.2</v>
      </c>
      <c r="L3130">
        <v>64.900000000000006</v>
      </c>
      <c r="M3130">
        <v>62.3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20.8</v>
      </c>
      <c r="W3130">
        <v>305.8</v>
      </c>
      <c r="X3130">
        <v>1008.1</v>
      </c>
      <c r="Y3130">
        <v>30</v>
      </c>
      <c r="Z3130">
        <v>6.4</v>
      </c>
      <c r="AA3130">
        <v>0</v>
      </c>
      <c r="AB3130">
        <v>0</v>
      </c>
      <c r="AC3130">
        <v>0</v>
      </c>
      <c r="AD3130">
        <v>0</v>
      </c>
      <c r="AE3130" t="s">
        <v>9463</v>
      </c>
      <c r="AF3130" t="s">
        <v>9464</v>
      </c>
      <c r="AG3130">
        <v>0.13</v>
      </c>
      <c r="AH3130" t="s">
        <v>36</v>
      </c>
      <c r="AI3130" t="s">
        <v>37</v>
      </c>
      <c r="AJ3130" t="s">
        <v>38</v>
      </c>
    </row>
    <row r="3131" spans="1:36" x14ac:dyDescent="0.25">
      <c r="A3131" t="s">
        <v>32</v>
      </c>
      <c r="B3131" t="s">
        <v>9465</v>
      </c>
      <c r="C3131">
        <f>YEAR(B3131)</f>
        <v>2008</v>
      </c>
      <c r="D3131">
        <v>84.3</v>
      </c>
      <c r="E3131">
        <v>69.900000000000006</v>
      </c>
      <c r="F3131">
        <v>78.5</v>
      </c>
      <c r="H3131" s="2">
        <f>IF(F3131-78.32&lt;=0,0,IF(F3131-78.32&lt;=1,1,2))</f>
        <v>1</v>
      </c>
      <c r="I3131">
        <v>91.1</v>
      </c>
      <c r="J3131">
        <v>69.900000000000006</v>
      </c>
      <c r="K3131">
        <v>80.900000000000006</v>
      </c>
      <c r="L3131">
        <v>64.599999999999994</v>
      </c>
      <c r="M3131">
        <v>62.5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18.3</v>
      </c>
      <c r="W3131">
        <v>306.10000000000002</v>
      </c>
      <c r="X3131">
        <v>1007</v>
      </c>
      <c r="Y3131">
        <v>0</v>
      </c>
      <c r="Z3131">
        <v>6.2</v>
      </c>
      <c r="AA3131">
        <v>0</v>
      </c>
      <c r="AB3131">
        <v>0</v>
      </c>
      <c r="AC3131">
        <v>0</v>
      </c>
      <c r="AD3131">
        <v>0</v>
      </c>
      <c r="AE3131" t="s">
        <v>9466</v>
      </c>
      <c r="AF3131" t="s">
        <v>9467</v>
      </c>
      <c r="AG3131">
        <v>0.16</v>
      </c>
      <c r="AH3131" t="s">
        <v>330</v>
      </c>
      <c r="AI3131" t="s">
        <v>37</v>
      </c>
      <c r="AJ3131" t="s">
        <v>331</v>
      </c>
    </row>
    <row r="3132" spans="1:36" x14ac:dyDescent="0.25">
      <c r="A3132" t="s">
        <v>32</v>
      </c>
      <c r="B3132" t="s">
        <v>9468</v>
      </c>
      <c r="C3132">
        <f>YEAR(B3132)</f>
        <v>2008</v>
      </c>
      <c r="D3132">
        <v>86.1</v>
      </c>
      <c r="E3132">
        <v>75.3</v>
      </c>
      <c r="F3132">
        <v>82.4</v>
      </c>
      <c r="H3132" s="2">
        <f>IF(F3132-78.32&lt;=0,0,IF(F3132-78.32&lt;=1,1,2))</f>
        <v>2</v>
      </c>
      <c r="I3132">
        <v>90.8</v>
      </c>
      <c r="J3132">
        <v>75.3</v>
      </c>
      <c r="K3132">
        <v>85.5</v>
      </c>
      <c r="L3132">
        <v>68.599999999999994</v>
      </c>
      <c r="M3132">
        <v>63.3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20.8</v>
      </c>
      <c r="W3132">
        <v>303.60000000000002</v>
      </c>
      <c r="X3132">
        <v>1006.8</v>
      </c>
      <c r="Y3132">
        <v>0</v>
      </c>
      <c r="Z3132">
        <v>6.2</v>
      </c>
      <c r="AA3132">
        <v>0</v>
      </c>
      <c r="AB3132">
        <v>0</v>
      </c>
      <c r="AC3132">
        <v>0</v>
      </c>
      <c r="AD3132">
        <v>0</v>
      </c>
      <c r="AE3132" t="s">
        <v>9469</v>
      </c>
      <c r="AF3132" t="s">
        <v>9470</v>
      </c>
      <c r="AG3132">
        <v>0.19</v>
      </c>
      <c r="AH3132" t="s">
        <v>330</v>
      </c>
      <c r="AI3132" t="s">
        <v>37</v>
      </c>
      <c r="AJ3132" t="s">
        <v>331</v>
      </c>
    </row>
    <row r="3133" spans="1:36" x14ac:dyDescent="0.25">
      <c r="A3133" t="s">
        <v>32</v>
      </c>
      <c r="B3133" t="s">
        <v>9471</v>
      </c>
      <c r="C3133">
        <f>YEAR(B3133)</f>
        <v>2008</v>
      </c>
      <c r="D3133">
        <v>84.3</v>
      </c>
      <c r="E3133">
        <v>77.099999999999994</v>
      </c>
      <c r="F3133">
        <v>80.8</v>
      </c>
      <c r="H3133" s="2">
        <f>IF(F3133-78.32&lt;=0,0,IF(F3133-78.32&lt;=1,1,2))</f>
        <v>2</v>
      </c>
      <c r="I3133">
        <v>86.6</v>
      </c>
      <c r="J3133">
        <v>77.099999999999994</v>
      </c>
      <c r="K3133">
        <v>82.4</v>
      </c>
      <c r="L3133">
        <v>65.900000000000006</v>
      </c>
      <c r="M3133">
        <v>60.9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23</v>
      </c>
      <c r="W3133">
        <v>307</v>
      </c>
      <c r="X3133">
        <v>1006.8</v>
      </c>
      <c r="Y3133">
        <v>30</v>
      </c>
      <c r="Z3133">
        <v>6.5</v>
      </c>
      <c r="AA3133">
        <v>0</v>
      </c>
      <c r="AB3133">
        <v>0</v>
      </c>
      <c r="AC3133">
        <v>0</v>
      </c>
      <c r="AD3133">
        <v>0</v>
      </c>
      <c r="AE3133" t="s">
        <v>9472</v>
      </c>
      <c r="AF3133" t="s">
        <v>9473</v>
      </c>
      <c r="AG3133">
        <v>0.25</v>
      </c>
      <c r="AH3133" t="s">
        <v>36</v>
      </c>
      <c r="AI3133" t="s">
        <v>37</v>
      </c>
      <c r="AJ3133" t="s">
        <v>38</v>
      </c>
    </row>
    <row r="3134" spans="1:36" x14ac:dyDescent="0.25">
      <c r="A3134" t="s">
        <v>32</v>
      </c>
      <c r="B3134" t="s">
        <v>9474</v>
      </c>
      <c r="C3134">
        <f>YEAR(B3134)</f>
        <v>2008</v>
      </c>
      <c r="D3134">
        <v>86.1</v>
      </c>
      <c r="E3134">
        <v>73.5</v>
      </c>
      <c r="F3134">
        <v>81.5</v>
      </c>
      <c r="H3134" s="2">
        <f>IF(F3134-78.32&lt;=0,0,IF(F3134-78.32&lt;=1,1,2))</f>
        <v>2</v>
      </c>
      <c r="I3134">
        <v>90.8</v>
      </c>
      <c r="J3134">
        <v>73.5</v>
      </c>
      <c r="K3134">
        <v>83</v>
      </c>
      <c r="L3134">
        <v>65.8</v>
      </c>
      <c r="M3134">
        <v>59.4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20.8</v>
      </c>
      <c r="W3134">
        <v>309</v>
      </c>
      <c r="X3134">
        <v>1007.1</v>
      </c>
      <c r="Y3134">
        <v>0</v>
      </c>
      <c r="Z3134">
        <v>6.2</v>
      </c>
      <c r="AA3134">
        <v>0</v>
      </c>
      <c r="AB3134">
        <v>0</v>
      </c>
      <c r="AC3134">
        <v>0</v>
      </c>
      <c r="AD3134">
        <v>0</v>
      </c>
      <c r="AE3134" t="s">
        <v>9475</v>
      </c>
      <c r="AF3134" t="s">
        <v>9476</v>
      </c>
      <c r="AG3134">
        <v>0.26</v>
      </c>
      <c r="AH3134" t="s">
        <v>330</v>
      </c>
      <c r="AI3134" t="s">
        <v>37</v>
      </c>
      <c r="AJ3134" t="s">
        <v>331</v>
      </c>
    </row>
    <row r="3135" spans="1:36" x14ac:dyDescent="0.25">
      <c r="A3135" t="s">
        <v>32</v>
      </c>
      <c r="B3135" t="s">
        <v>9477</v>
      </c>
      <c r="C3135">
        <f>YEAR(B3135)</f>
        <v>2008</v>
      </c>
      <c r="D3135">
        <v>86.1</v>
      </c>
      <c r="E3135">
        <v>73.5</v>
      </c>
      <c r="F3135">
        <v>79.900000000000006</v>
      </c>
      <c r="H3135" s="2">
        <f>IF(F3135-78.32&lt;=0,0,IF(F3135-78.32&lt;=1,1,2))</f>
        <v>2</v>
      </c>
      <c r="I3135">
        <v>94.4</v>
      </c>
      <c r="J3135">
        <v>73.5</v>
      </c>
      <c r="K3135">
        <v>83.3</v>
      </c>
      <c r="L3135">
        <v>69.3</v>
      </c>
      <c r="M3135">
        <v>71.2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13.9</v>
      </c>
      <c r="W3135">
        <v>270</v>
      </c>
      <c r="X3135">
        <v>1004.9</v>
      </c>
      <c r="Y3135">
        <v>44.5</v>
      </c>
      <c r="Z3135">
        <v>5.7</v>
      </c>
      <c r="AA3135">
        <v>0</v>
      </c>
      <c r="AB3135">
        <v>0</v>
      </c>
      <c r="AC3135">
        <v>0</v>
      </c>
      <c r="AD3135">
        <v>0</v>
      </c>
      <c r="AE3135" t="s">
        <v>9478</v>
      </c>
      <c r="AF3135" t="s">
        <v>9479</v>
      </c>
      <c r="AG3135">
        <v>0.28999999999999998</v>
      </c>
      <c r="AH3135" t="s">
        <v>36</v>
      </c>
      <c r="AI3135" t="s">
        <v>37</v>
      </c>
      <c r="AJ3135" t="s">
        <v>38</v>
      </c>
    </row>
    <row r="3136" spans="1:36" x14ac:dyDescent="0.25">
      <c r="A3136" t="s">
        <v>32</v>
      </c>
      <c r="B3136" t="s">
        <v>9480</v>
      </c>
      <c r="C3136">
        <f>YEAR(B3136)</f>
        <v>2008</v>
      </c>
      <c r="D3136">
        <v>80.7</v>
      </c>
      <c r="E3136">
        <v>75.3</v>
      </c>
      <c r="F3136">
        <v>77.599999999999994</v>
      </c>
      <c r="H3136" s="2">
        <f>IF(F3136-78.32&lt;=0,0,IF(F3136-78.32&lt;=1,1,2))</f>
        <v>0</v>
      </c>
      <c r="I3136">
        <v>83.4</v>
      </c>
      <c r="J3136">
        <v>75.3</v>
      </c>
      <c r="K3136">
        <v>77.7</v>
      </c>
      <c r="L3136">
        <v>68.599999999999994</v>
      </c>
      <c r="M3136">
        <v>74.599999999999994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19.5</v>
      </c>
      <c r="W3136">
        <v>326</v>
      </c>
      <c r="X3136">
        <v>1007.1</v>
      </c>
      <c r="Y3136">
        <v>31.7</v>
      </c>
      <c r="Z3136">
        <v>6.4</v>
      </c>
      <c r="AA3136">
        <v>0</v>
      </c>
      <c r="AB3136">
        <v>0</v>
      </c>
      <c r="AC3136">
        <v>0</v>
      </c>
      <c r="AD3136">
        <v>0</v>
      </c>
      <c r="AE3136" t="s">
        <v>9481</v>
      </c>
      <c r="AF3136" t="s">
        <v>9482</v>
      </c>
      <c r="AG3136">
        <v>0.32</v>
      </c>
      <c r="AH3136" t="s">
        <v>36</v>
      </c>
      <c r="AI3136" t="s">
        <v>37</v>
      </c>
      <c r="AJ3136" t="s">
        <v>38</v>
      </c>
    </row>
    <row r="3137" spans="1:36" x14ac:dyDescent="0.25">
      <c r="A3137" t="s">
        <v>32</v>
      </c>
      <c r="B3137" t="s">
        <v>9483</v>
      </c>
      <c r="C3137">
        <f>YEAR(B3137)</f>
        <v>2008</v>
      </c>
      <c r="D3137">
        <v>82.5</v>
      </c>
      <c r="E3137">
        <v>75.3</v>
      </c>
      <c r="F3137">
        <v>78.599999999999994</v>
      </c>
      <c r="H3137" s="2">
        <f>IF(F3137-78.32&lt;=0,0,IF(F3137-78.32&lt;=1,1,2))</f>
        <v>1</v>
      </c>
      <c r="I3137">
        <v>86.4</v>
      </c>
      <c r="J3137">
        <v>75.3</v>
      </c>
      <c r="K3137">
        <v>79.8</v>
      </c>
      <c r="L3137">
        <v>68</v>
      </c>
      <c r="M3137">
        <v>70.3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18.3</v>
      </c>
      <c r="W3137">
        <v>309.7</v>
      </c>
      <c r="X3137">
        <v>1008.4</v>
      </c>
      <c r="Y3137">
        <v>43</v>
      </c>
      <c r="Z3137">
        <v>6.7</v>
      </c>
      <c r="AA3137">
        <v>0</v>
      </c>
      <c r="AB3137">
        <v>0</v>
      </c>
      <c r="AC3137">
        <v>0</v>
      </c>
      <c r="AD3137">
        <v>0</v>
      </c>
      <c r="AE3137" t="s">
        <v>9484</v>
      </c>
      <c r="AF3137" t="s">
        <v>9485</v>
      </c>
      <c r="AG3137">
        <v>0.35</v>
      </c>
      <c r="AH3137" t="s">
        <v>36</v>
      </c>
      <c r="AI3137" t="s">
        <v>37</v>
      </c>
      <c r="AJ3137" t="s">
        <v>38</v>
      </c>
    </row>
    <row r="3138" spans="1:36" x14ac:dyDescent="0.25">
      <c r="A3138" t="s">
        <v>32</v>
      </c>
      <c r="B3138" t="s">
        <v>9486</v>
      </c>
      <c r="C3138">
        <f>YEAR(B3138)</f>
        <v>2008</v>
      </c>
      <c r="D3138">
        <v>84.3</v>
      </c>
      <c r="E3138">
        <v>71.7</v>
      </c>
      <c r="F3138">
        <v>79.599999999999994</v>
      </c>
      <c r="H3138" s="2">
        <f>IF(F3138-78.32&lt;=0,0,IF(F3138-78.32&lt;=1,1,2))</f>
        <v>2</v>
      </c>
      <c r="I3138">
        <v>88.6</v>
      </c>
      <c r="J3138">
        <v>71.7</v>
      </c>
      <c r="K3138">
        <v>81.5</v>
      </c>
      <c r="L3138">
        <v>68.7</v>
      </c>
      <c r="M3138">
        <v>69.900000000000006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17.2</v>
      </c>
      <c r="W3138">
        <v>309.5</v>
      </c>
      <c r="X3138">
        <v>1008.7</v>
      </c>
      <c r="Y3138">
        <v>30</v>
      </c>
      <c r="Z3138">
        <v>6.2</v>
      </c>
      <c r="AA3138">
        <v>0</v>
      </c>
      <c r="AB3138">
        <v>0</v>
      </c>
      <c r="AC3138">
        <v>0</v>
      </c>
      <c r="AD3138">
        <v>0</v>
      </c>
      <c r="AE3138" t="s">
        <v>9487</v>
      </c>
      <c r="AF3138" t="s">
        <v>9488</v>
      </c>
      <c r="AG3138">
        <v>0.39</v>
      </c>
      <c r="AH3138" t="s">
        <v>36</v>
      </c>
      <c r="AI3138" t="s">
        <v>37</v>
      </c>
      <c r="AJ3138" t="s">
        <v>38</v>
      </c>
    </row>
    <row r="3139" spans="1:36" x14ac:dyDescent="0.25">
      <c r="A3139" t="s">
        <v>32</v>
      </c>
      <c r="B3139" t="s">
        <v>9489</v>
      </c>
      <c r="C3139">
        <f>YEAR(B3139)</f>
        <v>2008</v>
      </c>
      <c r="D3139">
        <v>84.3</v>
      </c>
      <c r="E3139">
        <v>73.5</v>
      </c>
      <c r="F3139">
        <v>80.400000000000006</v>
      </c>
      <c r="H3139" s="2">
        <f>IF(F3139-78.32&lt;=0,0,IF(F3139-78.32&lt;=1,1,2))</f>
        <v>2</v>
      </c>
      <c r="I3139">
        <v>89.8</v>
      </c>
      <c r="J3139">
        <v>73.5</v>
      </c>
      <c r="K3139">
        <v>82.9</v>
      </c>
      <c r="L3139">
        <v>68.7</v>
      </c>
      <c r="M3139">
        <v>67.7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24.2</v>
      </c>
      <c r="W3139">
        <v>306.8</v>
      </c>
      <c r="X3139">
        <v>1007.7</v>
      </c>
      <c r="Y3139">
        <v>0</v>
      </c>
      <c r="Z3139">
        <v>6.2</v>
      </c>
      <c r="AA3139">
        <v>0</v>
      </c>
      <c r="AB3139">
        <v>0</v>
      </c>
      <c r="AC3139">
        <v>0</v>
      </c>
      <c r="AD3139">
        <v>0</v>
      </c>
      <c r="AE3139" t="s">
        <v>9490</v>
      </c>
      <c r="AF3139" t="s">
        <v>9491</v>
      </c>
      <c r="AG3139">
        <v>0.42</v>
      </c>
      <c r="AH3139" t="s">
        <v>330</v>
      </c>
      <c r="AI3139" t="s">
        <v>37</v>
      </c>
      <c r="AJ3139" t="s">
        <v>331</v>
      </c>
    </row>
    <row r="3140" spans="1:36" x14ac:dyDescent="0.25">
      <c r="A3140" t="s">
        <v>32</v>
      </c>
      <c r="B3140" t="s">
        <v>9492</v>
      </c>
      <c r="C3140">
        <f>YEAR(B3140)</f>
        <v>2008</v>
      </c>
      <c r="D3140">
        <v>86.1</v>
      </c>
      <c r="E3140">
        <v>73.5</v>
      </c>
      <c r="F3140">
        <v>80.3</v>
      </c>
      <c r="H3140" s="2">
        <f>IF(F3140-78.32&lt;=0,0,IF(F3140-78.32&lt;=1,1,2))</f>
        <v>2</v>
      </c>
      <c r="I3140">
        <v>89.8</v>
      </c>
      <c r="J3140">
        <v>73.5</v>
      </c>
      <c r="K3140">
        <v>82.3</v>
      </c>
      <c r="L3140">
        <v>66.599999999999994</v>
      </c>
      <c r="M3140">
        <v>63.6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23</v>
      </c>
      <c r="W3140">
        <v>304.2</v>
      </c>
      <c r="X3140">
        <v>1005.7</v>
      </c>
      <c r="Y3140">
        <v>0</v>
      </c>
      <c r="Z3140">
        <v>6.2</v>
      </c>
      <c r="AA3140">
        <v>0</v>
      </c>
      <c r="AB3140">
        <v>0</v>
      </c>
      <c r="AC3140">
        <v>0</v>
      </c>
      <c r="AD3140">
        <v>0</v>
      </c>
      <c r="AE3140" t="s">
        <v>9493</v>
      </c>
      <c r="AF3140" t="s">
        <v>9494</v>
      </c>
      <c r="AG3140">
        <v>0.45</v>
      </c>
      <c r="AH3140" t="s">
        <v>330</v>
      </c>
      <c r="AI3140" t="s">
        <v>37</v>
      </c>
      <c r="AJ3140" t="s">
        <v>331</v>
      </c>
    </row>
    <row r="3141" spans="1:36" x14ac:dyDescent="0.25">
      <c r="A3141" t="s">
        <v>32</v>
      </c>
      <c r="B3141" t="s">
        <v>9495</v>
      </c>
      <c r="C3141">
        <f>YEAR(B3141)</f>
        <v>2008</v>
      </c>
      <c r="D3141">
        <v>86.1</v>
      </c>
      <c r="E3141">
        <v>75.3</v>
      </c>
      <c r="F3141">
        <v>81.5</v>
      </c>
      <c r="H3141" s="2">
        <f>IF(F3141-78.32&lt;=0,0,IF(F3141-78.32&lt;=1,1,2))</f>
        <v>2</v>
      </c>
      <c r="I3141">
        <v>90.8</v>
      </c>
      <c r="J3141">
        <v>75.3</v>
      </c>
      <c r="K3141">
        <v>83.7</v>
      </c>
      <c r="L3141">
        <v>66.400000000000006</v>
      </c>
      <c r="M3141">
        <v>60.3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18.3</v>
      </c>
      <c r="W3141">
        <v>302.89999999999998</v>
      </c>
      <c r="X3141">
        <v>1004.1</v>
      </c>
      <c r="Y3141">
        <v>0</v>
      </c>
      <c r="Z3141">
        <v>6.2</v>
      </c>
      <c r="AA3141">
        <v>0</v>
      </c>
      <c r="AB3141">
        <v>0</v>
      </c>
      <c r="AC3141">
        <v>0</v>
      </c>
      <c r="AD3141">
        <v>0</v>
      </c>
      <c r="AE3141" t="s">
        <v>9496</v>
      </c>
      <c r="AF3141" t="s">
        <v>9497</v>
      </c>
      <c r="AG3141">
        <v>0.48</v>
      </c>
      <c r="AH3141" t="s">
        <v>330</v>
      </c>
      <c r="AI3141" t="s">
        <v>37</v>
      </c>
      <c r="AJ3141" t="s">
        <v>331</v>
      </c>
    </row>
    <row r="3142" spans="1:36" x14ac:dyDescent="0.25">
      <c r="A3142" t="s">
        <v>32</v>
      </c>
      <c r="B3142" t="s">
        <v>9498</v>
      </c>
      <c r="C3142">
        <f>YEAR(B3142)</f>
        <v>2008</v>
      </c>
      <c r="D3142">
        <v>91.5</v>
      </c>
      <c r="E3142">
        <v>73.5</v>
      </c>
      <c r="F3142">
        <v>82.9</v>
      </c>
      <c r="H3142" s="2">
        <f>IF(F3142-78.32&lt;=0,0,IF(F3142-78.32&lt;=1,1,2))</f>
        <v>2</v>
      </c>
      <c r="I3142">
        <v>96.6</v>
      </c>
      <c r="J3142">
        <v>73.5</v>
      </c>
      <c r="K3142">
        <v>85.3</v>
      </c>
      <c r="L3142">
        <v>63.5</v>
      </c>
      <c r="M3142">
        <v>53.3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12.8</v>
      </c>
      <c r="W3142">
        <v>152.5</v>
      </c>
      <c r="X3142">
        <v>1005.9</v>
      </c>
      <c r="Y3142">
        <v>0</v>
      </c>
      <c r="Z3142">
        <v>6.2</v>
      </c>
      <c r="AA3142">
        <v>0</v>
      </c>
      <c r="AB3142">
        <v>0</v>
      </c>
      <c r="AC3142">
        <v>0</v>
      </c>
      <c r="AD3142">
        <v>0</v>
      </c>
      <c r="AE3142" t="s">
        <v>9499</v>
      </c>
      <c r="AF3142" t="s">
        <v>9500</v>
      </c>
      <c r="AG3142">
        <v>0.5</v>
      </c>
      <c r="AH3142" t="s">
        <v>330</v>
      </c>
      <c r="AI3142" t="s">
        <v>37</v>
      </c>
      <c r="AJ3142" t="s">
        <v>331</v>
      </c>
    </row>
    <row r="3143" spans="1:36" x14ac:dyDescent="0.25">
      <c r="A3143" t="s">
        <v>32</v>
      </c>
      <c r="B3143" t="s">
        <v>9501</v>
      </c>
      <c r="C3143">
        <f>YEAR(B3143)</f>
        <v>2008</v>
      </c>
      <c r="D3143">
        <v>84.3</v>
      </c>
      <c r="E3143">
        <v>73.5</v>
      </c>
      <c r="F3143">
        <v>79</v>
      </c>
      <c r="H3143" s="2">
        <f>IF(F3143-78.32&lt;=0,0,IF(F3143-78.32&lt;=1,1,2))</f>
        <v>1</v>
      </c>
      <c r="I3143">
        <v>91.1</v>
      </c>
      <c r="J3143">
        <v>73.5</v>
      </c>
      <c r="K3143">
        <v>81.599999999999994</v>
      </c>
      <c r="L3143">
        <v>69</v>
      </c>
      <c r="M3143">
        <v>71.7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10.3</v>
      </c>
      <c r="W3143">
        <v>297.39999999999998</v>
      </c>
      <c r="X3143">
        <v>1008.3</v>
      </c>
      <c r="Y3143">
        <v>30</v>
      </c>
      <c r="Z3143">
        <v>6.2</v>
      </c>
      <c r="AA3143">
        <v>0</v>
      </c>
      <c r="AB3143">
        <v>0</v>
      </c>
      <c r="AC3143">
        <v>0</v>
      </c>
      <c r="AD3143">
        <v>0</v>
      </c>
      <c r="AE3143" t="s">
        <v>9502</v>
      </c>
      <c r="AF3143" t="s">
        <v>9503</v>
      </c>
      <c r="AG3143">
        <v>0.55000000000000004</v>
      </c>
      <c r="AH3143" t="s">
        <v>36</v>
      </c>
      <c r="AI3143" t="s">
        <v>37</v>
      </c>
      <c r="AJ3143" t="s">
        <v>38</v>
      </c>
    </row>
    <row r="3144" spans="1:36" x14ac:dyDescent="0.25">
      <c r="A3144" t="s">
        <v>32</v>
      </c>
      <c r="B3144" t="s">
        <v>9504</v>
      </c>
      <c r="C3144">
        <f>YEAR(B3144)</f>
        <v>2008</v>
      </c>
      <c r="D3144">
        <v>82.5</v>
      </c>
      <c r="E3144">
        <v>71.7</v>
      </c>
      <c r="F3144">
        <v>77.2</v>
      </c>
      <c r="H3144" s="2">
        <f>IF(F3144-78.32&lt;=0,0,IF(F3144-78.32&lt;=1,1,2))</f>
        <v>0</v>
      </c>
      <c r="I3144">
        <v>88.5</v>
      </c>
      <c r="J3144">
        <v>71.7</v>
      </c>
      <c r="K3144">
        <v>79.099999999999994</v>
      </c>
      <c r="L3144">
        <v>70.900000000000006</v>
      </c>
      <c r="M3144">
        <v>81.400000000000006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12.8</v>
      </c>
      <c r="W3144">
        <v>312.39999999999998</v>
      </c>
      <c r="X3144">
        <v>1008.1</v>
      </c>
      <c r="Y3144">
        <v>40.9</v>
      </c>
      <c r="Z3144">
        <v>6.5</v>
      </c>
      <c r="AA3144">
        <v>0</v>
      </c>
      <c r="AB3144">
        <v>0</v>
      </c>
      <c r="AC3144">
        <v>0</v>
      </c>
      <c r="AD3144">
        <v>0</v>
      </c>
      <c r="AE3144" t="s">
        <v>9505</v>
      </c>
      <c r="AF3144" t="s">
        <v>9506</v>
      </c>
      <c r="AG3144">
        <v>0.59</v>
      </c>
      <c r="AH3144" t="s">
        <v>36</v>
      </c>
      <c r="AI3144" t="s">
        <v>37</v>
      </c>
      <c r="AJ3144" t="s">
        <v>38</v>
      </c>
    </row>
    <row r="3145" spans="1:36" x14ac:dyDescent="0.25">
      <c r="A3145" t="s">
        <v>32</v>
      </c>
      <c r="B3145" t="s">
        <v>9507</v>
      </c>
      <c r="C3145">
        <f>YEAR(B3145)</f>
        <v>2008</v>
      </c>
      <c r="D3145">
        <v>84.3</v>
      </c>
      <c r="E3145">
        <v>71.7</v>
      </c>
      <c r="F3145">
        <v>78.5</v>
      </c>
      <c r="H3145" s="2">
        <f>IF(F3145-78.32&lt;=0,0,IF(F3145-78.32&lt;=1,1,2))</f>
        <v>1</v>
      </c>
      <c r="I3145">
        <v>91.1</v>
      </c>
      <c r="J3145">
        <v>71.7</v>
      </c>
      <c r="K3145">
        <v>81</v>
      </c>
      <c r="L3145">
        <v>70.7</v>
      </c>
      <c r="M3145">
        <v>77.3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19.5</v>
      </c>
      <c r="W3145">
        <v>318.5</v>
      </c>
      <c r="X3145">
        <v>1008.2</v>
      </c>
      <c r="Y3145">
        <v>30</v>
      </c>
      <c r="Z3145">
        <v>6.3</v>
      </c>
      <c r="AA3145">
        <v>0</v>
      </c>
      <c r="AB3145">
        <v>0</v>
      </c>
      <c r="AC3145">
        <v>0</v>
      </c>
      <c r="AD3145">
        <v>0</v>
      </c>
      <c r="AE3145" t="s">
        <v>9508</v>
      </c>
      <c r="AF3145" t="s">
        <v>9509</v>
      </c>
      <c r="AG3145">
        <v>0.63</v>
      </c>
      <c r="AH3145" t="s">
        <v>36</v>
      </c>
      <c r="AI3145" t="s">
        <v>37</v>
      </c>
      <c r="AJ3145" t="s">
        <v>38</v>
      </c>
    </row>
    <row r="3146" spans="1:36" x14ac:dyDescent="0.25">
      <c r="A3146" t="s">
        <v>32</v>
      </c>
      <c r="B3146" t="s">
        <v>9510</v>
      </c>
      <c r="C3146">
        <f>YEAR(B3146)</f>
        <v>2008</v>
      </c>
      <c r="D3146">
        <v>86.1</v>
      </c>
      <c r="E3146">
        <v>73.5</v>
      </c>
      <c r="F3146">
        <v>80.099999999999994</v>
      </c>
      <c r="H3146" s="2">
        <f>IF(F3146-78.32&lt;=0,0,IF(F3146-78.32&lt;=1,1,2))</f>
        <v>2</v>
      </c>
      <c r="I3146">
        <v>92.1</v>
      </c>
      <c r="J3146">
        <v>73.5</v>
      </c>
      <c r="K3146">
        <v>82.3</v>
      </c>
      <c r="L3146">
        <v>69.8</v>
      </c>
      <c r="M3146">
        <v>71.8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19.5</v>
      </c>
      <c r="W3146">
        <v>318.3</v>
      </c>
      <c r="X3146">
        <v>1009.9</v>
      </c>
      <c r="Y3146">
        <v>30</v>
      </c>
      <c r="Z3146">
        <v>6.2</v>
      </c>
      <c r="AA3146">
        <v>0</v>
      </c>
      <c r="AB3146">
        <v>0</v>
      </c>
      <c r="AC3146">
        <v>0</v>
      </c>
      <c r="AD3146">
        <v>0</v>
      </c>
      <c r="AE3146" t="s">
        <v>9511</v>
      </c>
      <c r="AF3146" t="s">
        <v>9512</v>
      </c>
      <c r="AG3146">
        <v>0.66</v>
      </c>
      <c r="AH3146" t="s">
        <v>36</v>
      </c>
      <c r="AI3146" t="s">
        <v>37</v>
      </c>
      <c r="AJ3146" t="s">
        <v>38</v>
      </c>
    </row>
    <row r="3147" spans="1:36" x14ac:dyDescent="0.25">
      <c r="A3147" t="s">
        <v>32</v>
      </c>
      <c r="B3147" t="s">
        <v>9513</v>
      </c>
      <c r="C3147">
        <f>YEAR(B3147)</f>
        <v>2008</v>
      </c>
      <c r="D3147">
        <v>86.1</v>
      </c>
      <c r="E3147">
        <v>73.5</v>
      </c>
      <c r="F3147">
        <v>81.8</v>
      </c>
      <c r="H3147" s="2">
        <f>IF(F3147-78.32&lt;=0,0,IF(F3147-78.32&lt;=1,1,2))</f>
        <v>2</v>
      </c>
      <c r="I3147">
        <v>89.6</v>
      </c>
      <c r="J3147">
        <v>73.5</v>
      </c>
      <c r="K3147">
        <v>83.7</v>
      </c>
      <c r="L3147">
        <v>68.400000000000006</v>
      </c>
      <c r="M3147">
        <v>64.900000000000006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21.9</v>
      </c>
      <c r="W3147">
        <v>307.2</v>
      </c>
      <c r="X3147">
        <v>1009.2</v>
      </c>
      <c r="Y3147">
        <v>0</v>
      </c>
      <c r="Z3147">
        <v>6.2</v>
      </c>
      <c r="AA3147">
        <v>0</v>
      </c>
      <c r="AB3147">
        <v>0</v>
      </c>
      <c r="AC3147">
        <v>0</v>
      </c>
      <c r="AD3147">
        <v>0</v>
      </c>
      <c r="AE3147" t="s">
        <v>9514</v>
      </c>
      <c r="AF3147" t="s">
        <v>9515</v>
      </c>
      <c r="AG3147">
        <v>0.7</v>
      </c>
      <c r="AH3147" t="s">
        <v>330</v>
      </c>
      <c r="AI3147" t="s">
        <v>37</v>
      </c>
      <c r="AJ3147" t="s">
        <v>331</v>
      </c>
    </row>
    <row r="3148" spans="1:36" x14ac:dyDescent="0.25">
      <c r="A3148" t="s">
        <v>32</v>
      </c>
      <c r="B3148" t="s">
        <v>9516</v>
      </c>
      <c r="C3148">
        <f>YEAR(B3148)</f>
        <v>2008</v>
      </c>
      <c r="D3148">
        <v>86.1</v>
      </c>
      <c r="E3148">
        <v>75.3</v>
      </c>
      <c r="F3148">
        <v>82.7</v>
      </c>
      <c r="H3148" s="2">
        <f>IF(F3148-78.32&lt;=0,0,IF(F3148-78.32&lt;=1,1,2))</f>
        <v>2</v>
      </c>
      <c r="I3148">
        <v>93.7</v>
      </c>
      <c r="J3148">
        <v>75.3</v>
      </c>
      <c r="K3148">
        <v>86.8</v>
      </c>
      <c r="L3148">
        <v>70.400000000000006</v>
      </c>
      <c r="M3148">
        <v>67.099999999999994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24.2</v>
      </c>
      <c r="W3148">
        <v>306.3</v>
      </c>
      <c r="X3148">
        <v>1006.4</v>
      </c>
      <c r="Y3148">
        <v>30</v>
      </c>
      <c r="Z3148">
        <v>6.3</v>
      </c>
      <c r="AA3148">
        <v>0</v>
      </c>
      <c r="AB3148">
        <v>0</v>
      </c>
      <c r="AC3148">
        <v>0</v>
      </c>
      <c r="AD3148">
        <v>0</v>
      </c>
      <c r="AE3148" t="s">
        <v>9517</v>
      </c>
      <c r="AF3148" t="s">
        <v>9518</v>
      </c>
      <c r="AG3148">
        <v>0.73</v>
      </c>
      <c r="AH3148" t="s">
        <v>36</v>
      </c>
      <c r="AI3148" t="s">
        <v>37</v>
      </c>
      <c r="AJ3148" t="s">
        <v>38</v>
      </c>
    </row>
    <row r="3149" spans="1:36" x14ac:dyDescent="0.25">
      <c r="A3149" t="s">
        <v>32</v>
      </c>
      <c r="B3149" t="s">
        <v>9519</v>
      </c>
      <c r="C3149">
        <f>YEAR(B3149)</f>
        <v>2008</v>
      </c>
      <c r="D3149">
        <v>89.7</v>
      </c>
      <c r="E3149">
        <v>73.5</v>
      </c>
      <c r="F3149">
        <v>81.7</v>
      </c>
      <c r="H3149" s="2">
        <f>IF(F3149-78.32&lt;=0,0,IF(F3149-78.32&lt;=1,1,2))</f>
        <v>2</v>
      </c>
      <c r="I3149">
        <v>98.4</v>
      </c>
      <c r="J3149">
        <v>73.5</v>
      </c>
      <c r="K3149">
        <v>84.6</v>
      </c>
      <c r="L3149">
        <v>68.099999999999994</v>
      </c>
      <c r="M3149">
        <v>64.099999999999994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11.4</v>
      </c>
      <c r="W3149">
        <v>223.1</v>
      </c>
      <c r="X3149">
        <v>1006.4</v>
      </c>
      <c r="Y3149">
        <v>0</v>
      </c>
      <c r="Z3149">
        <v>6.2</v>
      </c>
      <c r="AA3149">
        <v>0</v>
      </c>
      <c r="AB3149">
        <v>0</v>
      </c>
      <c r="AC3149">
        <v>0</v>
      </c>
      <c r="AD3149">
        <v>0</v>
      </c>
      <c r="AE3149" t="s">
        <v>9520</v>
      </c>
      <c r="AF3149" t="s">
        <v>9521</v>
      </c>
      <c r="AG3149">
        <v>0.75</v>
      </c>
      <c r="AH3149" t="s">
        <v>330</v>
      </c>
      <c r="AI3149" t="s">
        <v>37</v>
      </c>
      <c r="AJ3149" t="s">
        <v>331</v>
      </c>
    </row>
    <row r="3150" spans="1:36" x14ac:dyDescent="0.25">
      <c r="A3150" t="s">
        <v>32</v>
      </c>
      <c r="B3150" t="s">
        <v>9522</v>
      </c>
      <c r="C3150">
        <f>YEAR(B3150)</f>
        <v>2008</v>
      </c>
      <c r="D3150">
        <v>87.9</v>
      </c>
      <c r="E3150">
        <v>73.5</v>
      </c>
      <c r="F3150">
        <v>81.099999999999994</v>
      </c>
      <c r="H3150" s="2">
        <f>IF(F3150-78.32&lt;=0,0,IF(F3150-78.32&lt;=1,1,2))</f>
        <v>2</v>
      </c>
      <c r="I3150">
        <v>97.4</v>
      </c>
      <c r="J3150">
        <v>73.5</v>
      </c>
      <c r="K3150">
        <v>84.8</v>
      </c>
      <c r="L3150">
        <v>67.099999999999994</v>
      </c>
      <c r="M3150">
        <v>63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9.1999999999999993</v>
      </c>
      <c r="W3150">
        <v>140.4</v>
      </c>
      <c r="X3150">
        <v>1008.5</v>
      </c>
      <c r="Y3150">
        <v>0</v>
      </c>
      <c r="Z3150">
        <v>6.2</v>
      </c>
      <c r="AA3150">
        <v>0</v>
      </c>
      <c r="AB3150">
        <v>0</v>
      </c>
      <c r="AC3150">
        <v>0</v>
      </c>
      <c r="AD3150">
        <v>0</v>
      </c>
      <c r="AE3150" t="s">
        <v>9523</v>
      </c>
      <c r="AF3150" t="s">
        <v>9524</v>
      </c>
      <c r="AG3150">
        <v>0.8</v>
      </c>
      <c r="AH3150" t="s">
        <v>330</v>
      </c>
      <c r="AI3150" t="s">
        <v>37</v>
      </c>
      <c r="AJ3150" t="s">
        <v>331</v>
      </c>
    </row>
    <row r="3151" spans="1:36" x14ac:dyDescent="0.25">
      <c r="A3151" t="s">
        <v>32</v>
      </c>
      <c r="B3151" t="s">
        <v>9525</v>
      </c>
      <c r="C3151">
        <f>YEAR(B3151)</f>
        <v>2008</v>
      </c>
      <c r="D3151">
        <v>86.1</v>
      </c>
      <c r="E3151">
        <v>71.7</v>
      </c>
      <c r="F3151">
        <v>79.400000000000006</v>
      </c>
      <c r="H3151" s="2">
        <f>IF(F3151-78.32&lt;=0,0,IF(F3151-78.32&lt;=1,1,2))</f>
        <v>2</v>
      </c>
      <c r="I3151">
        <v>96.4</v>
      </c>
      <c r="J3151">
        <v>71.7</v>
      </c>
      <c r="K3151">
        <v>83.2</v>
      </c>
      <c r="L3151">
        <v>71</v>
      </c>
      <c r="M3151">
        <v>75.8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9.1999999999999993</v>
      </c>
      <c r="W3151">
        <v>318.3</v>
      </c>
      <c r="X3151">
        <v>1011.9</v>
      </c>
      <c r="Y3151">
        <v>58</v>
      </c>
      <c r="Z3151">
        <v>6.1</v>
      </c>
      <c r="AA3151">
        <v>0</v>
      </c>
      <c r="AB3151">
        <v>0</v>
      </c>
      <c r="AC3151">
        <v>0</v>
      </c>
      <c r="AD3151">
        <v>0</v>
      </c>
      <c r="AE3151" t="s">
        <v>9526</v>
      </c>
      <c r="AF3151" t="s">
        <v>9527</v>
      </c>
      <c r="AG3151">
        <v>0.84</v>
      </c>
      <c r="AH3151" t="s">
        <v>36</v>
      </c>
      <c r="AI3151" t="s">
        <v>37</v>
      </c>
      <c r="AJ3151" t="s">
        <v>38</v>
      </c>
    </row>
    <row r="3152" spans="1:36" x14ac:dyDescent="0.25">
      <c r="A3152" t="s">
        <v>32</v>
      </c>
      <c r="B3152" t="s">
        <v>9528</v>
      </c>
      <c r="C3152">
        <f>YEAR(B3152)</f>
        <v>2008</v>
      </c>
      <c r="D3152">
        <v>82.5</v>
      </c>
      <c r="E3152">
        <v>75.3</v>
      </c>
      <c r="F3152">
        <v>80</v>
      </c>
      <c r="H3152" s="2">
        <f>IF(F3152-78.32&lt;=0,0,IF(F3152-78.32&lt;=1,1,2))</f>
        <v>2</v>
      </c>
      <c r="I3152">
        <v>87.4</v>
      </c>
      <c r="J3152">
        <v>75.3</v>
      </c>
      <c r="K3152">
        <v>82.1</v>
      </c>
      <c r="L3152">
        <v>71.5</v>
      </c>
      <c r="M3152">
        <v>75.7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24.2</v>
      </c>
      <c r="W3152">
        <v>311.10000000000002</v>
      </c>
      <c r="X3152">
        <v>1012.4</v>
      </c>
      <c r="Y3152">
        <v>30</v>
      </c>
      <c r="Z3152">
        <v>6.5</v>
      </c>
      <c r="AA3152">
        <v>0</v>
      </c>
      <c r="AB3152">
        <v>0</v>
      </c>
      <c r="AC3152">
        <v>0</v>
      </c>
      <c r="AD3152">
        <v>0</v>
      </c>
      <c r="AE3152" t="s">
        <v>9529</v>
      </c>
      <c r="AF3152" t="s">
        <v>9530</v>
      </c>
      <c r="AG3152">
        <v>0.88</v>
      </c>
      <c r="AH3152" t="s">
        <v>36</v>
      </c>
      <c r="AI3152" t="s">
        <v>37</v>
      </c>
      <c r="AJ3152" t="s">
        <v>38</v>
      </c>
    </row>
    <row r="3153" spans="1:36" x14ac:dyDescent="0.25">
      <c r="A3153" t="s">
        <v>32</v>
      </c>
      <c r="B3153" t="s">
        <v>9531</v>
      </c>
      <c r="C3153">
        <f>YEAR(B3153)</f>
        <v>2008</v>
      </c>
      <c r="D3153">
        <v>80.7</v>
      </c>
      <c r="E3153">
        <v>73.5</v>
      </c>
      <c r="F3153">
        <v>78.900000000000006</v>
      </c>
      <c r="H3153" s="2">
        <f>IF(F3153-78.32&lt;=0,0,IF(F3153-78.32&lt;=1,1,2))</f>
        <v>1</v>
      </c>
      <c r="I3153">
        <v>84.1</v>
      </c>
      <c r="J3153">
        <v>73.5</v>
      </c>
      <c r="K3153">
        <v>80</v>
      </c>
      <c r="L3153">
        <v>69.2</v>
      </c>
      <c r="M3153">
        <v>72.5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19.5</v>
      </c>
      <c r="W3153">
        <v>313.3</v>
      </c>
      <c r="X3153">
        <v>1011.2</v>
      </c>
      <c r="Y3153">
        <v>30</v>
      </c>
      <c r="Z3153">
        <v>6.6</v>
      </c>
      <c r="AA3153">
        <v>0</v>
      </c>
      <c r="AB3153">
        <v>0</v>
      </c>
      <c r="AC3153">
        <v>0</v>
      </c>
      <c r="AD3153">
        <v>0</v>
      </c>
      <c r="AE3153" t="s">
        <v>9532</v>
      </c>
      <c r="AF3153" t="s">
        <v>9533</v>
      </c>
      <c r="AG3153">
        <v>0.91</v>
      </c>
      <c r="AH3153" t="s">
        <v>36</v>
      </c>
      <c r="AI3153" t="s">
        <v>37</v>
      </c>
      <c r="AJ3153" t="s">
        <v>38</v>
      </c>
    </row>
    <row r="3154" spans="1:36" x14ac:dyDescent="0.25">
      <c r="A3154" t="s">
        <v>32</v>
      </c>
      <c r="B3154" t="s">
        <v>9534</v>
      </c>
      <c r="C3154">
        <f>YEAR(B3154)</f>
        <v>2008</v>
      </c>
      <c r="D3154">
        <v>84.3</v>
      </c>
      <c r="E3154">
        <v>69.900000000000006</v>
      </c>
      <c r="F3154">
        <v>77.3</v>
      </c>
      <c r="H3154" s="2">
        <f>IF(F3154-78.32&lt;=0,0,IF(F3154-78.32&lt;=1,1,2))</f>
        <v>0</v>
      </c>
      <c r="I3154">
        <v>89.8</v>
      </c>
      <c r="J3154">
        <v>69.900000000000006</v>
      </c>
      <c r="K3154">
        <v>79.2</v>
      </c>
      <c r="L3154">
        <v>67.8</v>
      </c>
      <c r="M3154">
        <v>73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9.1999999999999993</v>
      </c>
      <c r="W3154">
        <v>334.9</v>
      </c>
      <c r="X3154">
        <v>1010.9</v>
      </c>
      <c r="Y3154">
        <v>30</v>
      </c>
      <c r="Z3154">
        <v>6.4</v>
      </c>
      <c r="AA3154">
        <v>0</v>
      </c>
      <c r="AB3154">
        <v>0</v>
      </c>
      <c r="AC3154">
        <v>0</v>
      </c>
      <c r="AD3154">
        <v>0</v>
      </c>
      <c r="AE3154" t="s">
        <v>9535</v>
      </c>
      <c r="AF3154" t="s">
        <v>9536</v>
      </c>
      <c r="AG3154">
        <v>0.95</v>
      </c>
      <c r="AH3154" t="s">
        <v>36</v>
      </c>
      <c r="AI3154" t="s">
        <v>37</v>
      </c>
      <c r="AJ3154" t="s">
        <v>38</v>
      </c>
    </row>
    <row r="3155" spans="1:36" x14ac:dyDescent="0.25">
      <c r="A3155" t="s">
        <v>32</v>
      </c>
      <c r="B3155" t="s">
        <v>9537</v>
      </c>
      <c r="C3155">
        <f>YEAR(B3155)</f>
        <v>2008</v>
      </c>
      <c r="D3155">
        <v>84.3</v>
      </c>
      <c r="E3155">
        <v>69.900000000000006</v>
      </c>
      <c r="F3155">
        <v>77</v>
      </c>
      <c r="H3155" s="2">
        <f>IF(F3155-78.32&lt;=0,0,IF(F3155-78.32&lt;=1,1,2))</f>
        <v>0</v>
      </c>
      <c r="I3155">
        <v>92.7</v>
      </c>
      <c r="J3155">
        <v>69.900000000000006</v>
      </c>
      <c r="K3155">
        <v>79.099999999999994</v>
      </c>
      <c r="L3155">
        <v>69.599999999999994</v>
      </c>
      <c r="M3155">
        <v>78.2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16.100000000000001</v>
      </c>
      <c r="W3155">
        <v>307.7</v>
      </c>
      <c r="X3155">
        <v>1010</v>
      </c>
      <c r="Y3155">
        <v>41.4</v>
      </c>
      <c r="Z3155">
        <v>6.6</v>
      </c>
      <c r="AA3155">
        <v>0</v>
      </c>
      <c r="AB3155">
        <v>0</v>
      </c>
      <c r="AC3155">
        <v>0</v>
      </c>
      <c r="AD3155">
        <v>0</v>
      </c>
      <c r="AE3155" t="s">
        <v>9538</v>
      </c>
      <c r="AF3155" t="s">
        <v>9539</v>
      </c>
      <c r="AG3155">
        <v>0</v>
      </c>
      <c r="AH3155" t="s">
        <v>36</v>
      </c>
      <c r="AI3155" t="s">
        <v>37</v>
      </c>
      <c r="AJ3155" t="s">
        <v>38</v>
      </c>
    </row>
    <row r="3156" spans="1:36" x14ac:dyDescent="0.25">
      <c r="A3156" t="s">
        <v>32</v>
      </c>
      <c r="B3156" t="s">
        <v>9540</v>
      </c>
      <c r="C3156">
        <f>YEAR(B3156)</f>
        <v>2008</v>
      </c>
      <c r="D3156">
        <v>82.5</v>
      </c>
      <c r="E3156">
        <v>69.900000000000006</v>
      </c>
      <c r="F3156">
        <v>77.5</v>
      </c>
      <c r="H3156" s="2">
        <f>IF(F3156-78.32&lt;=0,0,IF(F3156-78.32&lt;=1,1,2))</f>
        <v>0</v>
      </c>
      <c r="I3156">
        <v>87.4</v>
      </c>
      <c r="J3156">
        <v>69.900000000000006</v>
      </c>
      <c r="K3156">
        <v>78.900000000000006</v>
      </c>
      <c r="L3156">
        <v>69.5</v>
      </c>
      <c r="M3156">
        <v>77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19.5</v>
      </c>
      <c r="W3156">
        <v>307.39999999999998</v>
      </c>
      <c r="X3156">
        <v>1010.8</v>
      </c>
      <c r="Y3156">
        <v>31.7</v>
      </c>
      <c r="Z3156">
        <v>6.8</v>
      </c>
      <c r="AA3156">
        <v>0</v>
      </c>
      <c r="AB3156">
        <v>0</v>
      </c>
      <c r="AC3156">
        <v>0</v>
      </c>
      <c r="AD3156">
        <v>0</v>
      </c>
      <c r="AE3156" t="s">
        <v>9541</v>
      </c>
      <c r="AF3156" t="s">
        <v>9542</v>
      </c>
      <c r="AG3156">
        <v>0.02</v>
      </c>
      <c r="AH3156" t="s">
        <v>36</v>
      </c>
      <c r="AI3156" t="s">
        <v>37</v>
      </c>
      <c r="AJ3156" t="s">
        <v>38</v>
      </c>
    </row>
    <row r="3157" spans="1:36" x14ac:dyDescent="0.25">
      <c r="A3157" t="s">
        <v>32</v>
      </c>
      <c r="B3157" t="s">
        <v>9543</v>
      </c>
      <c r="C3157">
        <f>YEAR(B3157)</f>
        <v>2008</v>
      </c>
      <c r="D3157">
        <v>82.5</v>
      </c>
      <c r="E3157">
        <v>73.5</v>
      </c>
      <c r="F3157">
        <v>77</v>
      </c>
      <c r="G3157" s="2">
        <f>AVERAGE(F3157:F3247)</f>
        <v>68.984615384615353</v>
      </c>
      <c r="H3157" s="2">
        <f>IF(F3157-68.98&lt;=0,0,IF(F3157-68.98&lt;=1,1,2))</f>
        <v>2</v>
      </c>
      <c r="I3157">
        <v>84.8</v>
      </c>
      <c r="J3157">
        <v>73.5</v>
      </c>
      <c r="K3157">
        <v>77.2</v>
      </c>
      <c r="L3157">
        <v>66.8</v>
      </c>
      <c r="M3157">
        <v>70.900000000000006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23</v>
      </c>
      <c r="W3157">
        <v>315.10000000000002</v>
      </c>
      <c r="X3157">
        <v>1013.3</v>
      </c>
      <c r="Y3157">
        <v>36.700000000000003</v>
      </c>
      <c r="Z3157">
        <v>6.8</v>
      </c>
      <c r="AA3157">
        <v>0</v>
      </c>
      <c r="AB3157">
        <v>0</v>
      </c>
      <c r="AC3157">
        <v>0</v>
      </c>
      <c r="AD3157">
        <v>0</v>
      </c>
      <c r="AE3157" t="s">
        <v>9544</v>
      </c>
      <c r="AF3157" t="s">
        <v>9545</v>
      </c>
      <c r="AG3157">
        <v>0.05</v>
      </c>
      <c r="AH3157" t="s">
        <v>36</v>
      </c>
      <c r="AI3157" t="s">
        <v>37</v>
      </c>
      <c r="AJ3157" t="s">
        <v>38</v>
      </c>
    </row>
    <row r="3158" spans="1:36" x14ac:dyDescent="0.25">
      <c r="A3158" t="s">
        <v>32</v>
      </c>
      <c r="B3158" t="s">
        <v>9546</v>
      </c>
      <c r="C3158">
        <f>YEAR(B3158)</f>
        <v>2008</v>
      </c>
      <c r="D3158">
        <v>78.900000000000006</v>
      </c>
      <c r="E3158">
        <v>73.5</v>
      </c>
      <c r="F3158">
        <v>76.3</v>
      </c>
      <c r="H3158" s="2">
        <f>IF(F3158-68.98&lt;=0,0,IF(F3158-68.98&lt;=1,1,2))</f>
        <v>2</v>
      </c>
      <c r="I3158">
        <v>78.900000000000006</v>
      </c>
      <c r="J3158">
        <v>73.5</v>
      </c>
      <c r="K3158">
        <v>76.3</v>
      </c>
      <c r="L3158">
        <v>63.8</v>
      </c>
      <c r="M3158">
        <v>65.599999999999994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19.5</v>
      </c>
      <c r="W3158">
        <v>307.5</v>
      </c>
      <c r="X3158">
        <v>1014.2</v>
      </c>
      <c r="Y3158">
        <v>36.700000000000003</v>
      </c>
      <c r="Z3158">
        <v>6.8</v>
      </c>
      <c r="AA3158">
        <v>0</v>
      </c>
      <c r="AB3158">
        <v>0</v>
      </c>
      <c r="AC3158">
        <v>0</v>
      </c>
      <c r="AD3158">
        <v>0</v>
      </c>
      <c r="AE3158" t="s">
        <v>9547</v>
      </c>
      <c r="AF3158" t="s">
        <v>9548</v>
      </c>
      <c r="AG3158">
        <v>0.08</v>
      </c>
      <c r="AH3158" t="s">
        <v>36</v>
      </c>
      <c r="AI3158" t="s">
        <v>37</v>
      </c>
      <c r="AJ3158" t="s">
        <v>38</v>
      </c>
    </row>
    <row r="3159" spans="1:36" x14ac:dyDescent="0.25">
      <c r="A3159" t="s">
        <v>32</v>
      </c>
      <c r="B3159" t="s">
        <v>9549</v>
      </c>
      <c r="C3159">
        <f>YEAR(B3159)</f>
        <v>2008</v>
      </c>
      <c r="D3159">
        <v>80.7</v>
      </c>
      <c r="E3159">
        <v>68.099999999999994</v>
      </c>
      <c r="F3159">
        <v>76</v>
      </c>
      <c r="H3159" s="2">
        <f>IF(F3159-68.98&lt;=0,0,IF(F3159-68.98&lt;=1,1,2))</f>
        <v>2</v>
      </c>
      <c r="I3159">
        <v>84.1</v>
      </c>
      <c r="J3159">
        <v>68.099999999999994</v>
      </c>
      <c r="K3159">
        <v>76.900000000000006</v>
      </c>
      <c r="L3159">
        <v>66.5</v>
      </c>
      <c r="M3159">
        <v>72.599999999999994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16.100000000000001</v>
      </c>
      <c r="W3159">
        <v>316.60000000000002</v>
      </c>
      <c r="X3159">
        <v>1013.4</v>
      </c>
      <c r="Y3159">
        <v>30</v>
      </c>
      <c r="Z3159">
        <v>6.7</v>
      </c>
      <c r="AA3159">
        <v>0</v>
      </c>
      <c r="AB3159">
        <v>0</v>
      </c>
      <c r="AC3159">
        <v>0</v>
      </c>
      <c r="AD3159">
        <v>0</v>
      </c>
      <c r="AE3159" t="s">
        <v>9550</v>
      </c>
      <c r="AF3159" t="s">
        <v>9551</v>
      </c>
      <c r="AG3159">
        <v>0.11</v>
      </c>
      <c r="AH3159" t="s">
        <v>36</v>
      </c>
      <c r="AI3159" t="s">
        <v>37</v>
      </c>
      <c r="AJ3159" t="s">
        <v>38</v>
      </c>
    </row>
    <row r="3160" spans="1:36" x14ac:dyDescent="0.25">
      <c r="A3160" t="s">
        <v>32</v>
      </c>
      <c r="B3160" t="s">
        <v>9552</v>
      </c>
      <c r="C3160">
        <f>YEAR(B3160)</f>
        <v>2008</v>
      </c>
      <c r="D3160">
        <v>80.7</v>
      </c>
      <c r="E3160">
        <v>68.099999999999994</v>
      </c>
      <c r="F3160">
        <v>76.3</v>
      </c>
      <c r="H3160" s="2">
        <f>IF(F3160-68.98&lt;=0,0,IF(F3160-68.98&lt;=1,1,2))</f>
        <v>2</v>
      </c>
      <c r="I3160">
        <v>84.7</v>
      </c>
      <c r="J3160">
        <v>68.099999999999994</v>
      </c>
      <c r="K3160">
        <v>77.5</v>
      </c>
      <c r="L3160">
        <v>67.400000000000006</v>
      </c>
      <c r="M3160">
        <v>74.5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17.2</v>
      </c>
      <c r="W3160">
        <v>314.39999999999998</v>
      </c>
      <c r="X3160">
        <v>1013.7</v>
      </c>
      <c r="Y3160">
        <v>30</v>
      </c>
      <c r="Z3160">
        <v>6.6</v>
      </c>
      <c r="AA3160">
        <v>0</v>
      </c>
      <c r="AB3160">
        <v>0</v>
      </c>
      <c r="AC3160">
        <v>0</v>
      </c>
      <c r="AD3160">
        <v>0</v>
      </c>
      <c r="AE3160" t="s">
        <v>9553</v>
      </c>
      <c r="AF3160" t="s">
        <v>9554</v>
      </c>
      <c r="AG3160">
        <v>0.15</v>
      </c>
      <c r="AH3160" t="s">
        <v>36</v>
      </c>
      <c r="AI3160" t="s">
        <v>37</v>
      </c>
      <c r="AJ3160" t="s">
        <v>38</v>
      </c>
    </row>
    <row r="3161" spans="1:36" x14ac:dyDescent="0.25">
      <c r="A3161" t="s">
        <v>32</v>
      </c>
      <c r="B3161" t="s">
        <v>9555</v>
      </c>
      <c r="C3161">
        <f>YEAR(B3161)</f>
        <v>2008</v>
      </c>
      <c r="D3161">
        <v>84.3</v>
      </c>
      <c r="E3161">
        <v>68.099999999999994</v>
      </c>
      <c r="F3161">
        <v>77.8</v>
      </c>
      <c r="H3161" s="2">
        <f>IF(F3161-68.98&lt;=0,0,IF(F3161-68.98&lt;=1,1,2))</f>
        <v>2</v>
      </c>
      <c r="I3161">
        <v>88.6</v>
      </c>
      <c r="J3161">
        <v>68.099999999999994</v>
      </c>
      <c r="K3161">
        <v>79.2</v>
      </c>
      <c r="L3161">
        <v>66.099999999999994</v>
      </c>
      <c r="M3161">
        <v>67.900000000000006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19.5</v>
      </c>
      <c r="W3161">
        <v>307.39999999999998</v>
      </c>
      <c r="X3161">
        <v>1013.6</v>
      </c>
      <c r="Y3161">
        <v>30</v>
      </c>
      <c r="Z3161">
        <v>6.3</v>
      </c>
      <c r="AA3161">
        <v>0</v>
      </c>
      <c r="AB3161">
        <v>0</v>
      </c>
      <c r="AC3161">
        <v>0</v>
      </c>
      <c r="AD3161">
        <v>0</v>
      </c>
      <c r="AE3161" t="s">
        <v>9556</v>
      </c>
      <c r="AF3161" t="s">
        <v>9557</v>
      </c>
      <c r="AG3161">
        <v>0.18</v>
      </c>
      <c r="AH3161" t="s">
        <v>36</v>
      </c>
      <c r="AI3161" t="s">
        <v>37</v>
      </c>
      <c r="AJ3161" t="s">
        <v>38</v>
      </c>
    </row>
    <row r="3162" spans="1:36" x14ac:dyDescent="0.25">
      <c r="A3162" t="s">
        <v>32</v>
      </c>
      <c r="B3162" t="s">
        <v>9558</v>
      </c>
      <c r="C3162">
        <f>YEAR(B3162)</f>
        <v>2008</v>
      </c>
      <c r="D3162">
        <v>84.3</v>
      </c>
      <c r="E3162">
        <v>71.7</v>
      </c>
      <c r="F3162">
        <v>79.2</v>
      </c>
      <c r="H3162" s="2">
        <f>IF(F3162-68.98&lt;=0,0,IF(F3162-68.98&lt;=1,1,2))</f>
        <v>2</v>
      </c>
      <c r="I3162">
        <v>88.6</v>
      </c>
      <c r="J3162">
        <v>71.7</v>
      </c>
      <c r="K3162">
        <v>80.400000000000006</v>
      </c>
      <c r="L3162">
        <v>65.8</v>
      </c>
      <c r="M3162">
        <v>64.099999999999994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17.2</v>
      </c>
      <c r="W3162">
        <v>306.5</v>
      </c>
      <c r="X3162">
        <v>1011.7</v>
      </c>
      <c r="Y3162">
        <v>0</v>
      </c>
      <c r="Z3162">
        <v>6.2</v>
      </c>
      <c r="AA3162">
        <v>0</v>
      </c>
      <c r="AB3162">
        <v>0</v>
      </c>
      <c r="AC3162">
        <v>0</v>
      </c>
      <c r="AD3162">
        <v>0</v>
      </c>
      <c r="AE3162" t="s">
        <v>9559</v>
      </c>
      <c r="AF3162" t="s">
        <v>9560</v>
      </c>
      <c r="AG3162">
        <v>0.21</v>
      </c>
      <c r="AH3162" t="s">
        <v>330</v>
      </c>
      <c r="AI3162" t="s">
        <v>37</v>
      </c>
      <c r="AJ3162" t="s">
        <v>331</v>
      </c>
    </row>
    <row r="3163" spans="1:36" x14ac:dyDescent="0.25">
      <c r="A3163" t="s">
        <v>32</v>
      </c>
      <c r="B3163" t="s">
        <v>9561</v>
      </c>
      <c r="C3163">
        <f>YEAR(B3163)</f>
        <v>2008</v>
      </c>
      <c r="D3163">
        <v>84.3</v>
      </c>
      <c r="E3163">
        <v>68.099999999999994</v>
      </c>
      <c r="F3163">
        <v>77.8</v>
      </c>
      <c r="H3163" s="2">
        <f>IF(F3163-68.98&lt;=0,0,IF(F3163-68.98&lt;=1,1,2))</f>
        <v>2</v>
      </c>
      <c r="I3163">
        <v>88.6</v>
      </c>
      <c r="J3163">
        <v>68.099999999999994</v>
      </c>
      <c r="K3163">
        <v>79.2</v>
      </c>
      <c r="L3163">
        <v>64.3</v>
      </c>
      <c r="M3163">
        <v>63.4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21.9</v>
      </c>
      <c r="W3163">
        <v>308.10000000000002</v>
      </c>
      <c r="X3163">
        <v>1010</v>
      </c>
      <c r="Y3163">
        <v>0</v>
      </c>
      <c r="Z3163">
        <v>6.2</v>
      </c>
      <c r="AA3163">
        <v>0</v>
      </c>
      <c r="AB3163">
        <v>0</v>
      </c>
      <c r="AC3163">
        <v>0</v>
      </c>
      <c r="AD3163">
        <v>0</v>
      </c>
      <c r="AE3163" t="s">
        <v>9562</v>
      </c>
      <c r="AF3163" t="s">
        <v>9563</v>
      </c>
      <c r="AG3163">
        <v>0.25</v>
      </c>
      <c r="AH3163" t="s">
        <v>330</v>
      </c>
      <c r="AI3163" t="s">
        <v>37</v>
      </c>
      <c r="AJ3163" t="s">
        <v>331</v>
      </c>
    </row>
    <row r="3164" spans="1:36" x14ac:dyDescent="0.25">
      <c r="A3164" t="s">
        <v>32</v>
      </c>
      <c r="B3164" t="s">
        <v>9564</v>
      </c>
      <c r="C3164">
        <f>YEAR(B3164)</f>
        <v>2008</v>
      </c>
      <c r="D3164">
        <v>82.5</v>
      </c>
      <c r="E3164">
        <v>69.900000000000006</v>
      </c>
      <c r="F3164">
        <v>78.5</v>
      </c>
      <c r="H3164" s="2">
        <f>IF(F3164-68.98&lt;=0,0,IF(F3164-68.98&lt;=1,1,2))</f>
        <v>2</v>
      </c>
      <c r="I3164">
        <v>86.4</v>
      </c>
      <c r="J3164">
        <v>69.900000000000006</v>
      </c>
      <c r="K3164">
        <v>79.599999999999994</v>
      </c>
      <c r="L3164">
        <v>65</v>
      </c>
      <c r="M3164">
        <v>63.5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21.9</v>
      </c>
      <c r="W3164">
        <v>307</v>
      </c>
      <c r="X3164">
        <v>1010.5</v>
      </c>
      <c r="Y3164">
        <v>30</v>
      </c>
      <c r="Z3164">
        <v>6.5</v>
      </c>
      <c r="AA3164">
        <v>0</v>
      </c>
      <c r="AB3164">
        <v>0</v>
      </c>
      <c r="AC3164">
        <v>0</v>
      </c>
      <c r="AD3164">
        <v>0</v>
      </c>
      <c r="AE3164" t="s">
        <v>9565</v>
      </c>
      <c r="AF3164" t="s">
        <v>9566</v>
      </c>
      <c r="AG3164">
        <v>0.27</v>
      </c>
      <c r="AH3164" t="s">
        <v>36</v>
      </c>
      <c r="AI3164" t="s">
        <v>37</v>
      </c>
      <c r="AJ3164" t="s">
        <v>38</v>
      </c>
    </row>
    <row r="3165" spans="1:36" x14ac:dyDescent="0.25">
      <c r="A3165" t="s">
        <v>32</v>
      </c>
      <c r="B3165" t="s">
        <v>9567</v>
      </c>
      <c r="C3165">
        <f>YEAR(B3165)</f>
        <v>2008</v>
      </c>
      <c r="D3165">
        <v>87.9</v>
      </c>
      <c r="E3165">
        <v>71.7</v>
      </c>
      <c r="F3165">
        <v>80.8</v>
      </c>
      <c r="H3165" s="2">
        <f>IF(F3165-68.98&lt;=0,0,IF(F3165-68.98&lt;=1,1,2))</f>
        <v>2</v>
      </c>
      <c r="I3165">
        <v>88.6</v>
      </c>
      <c r="J3165">
        <v>71.7</v>
      </c>
      <c r="K3165">
        <v>81.7</v>
      </c>
      <c r="L3165">
        <v>64.099999999999994</v>
      </c>
      <c r="M3165">
        <v>57.7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18.3</v>
      </c>
      <c r="W3165">
        <v>306.10000000000002</v>
      </c>
      <c r="X3165">
        <v>1010.5</v>
      </c>
      <c r="Y3165">
        <v>0</v>
      </c>
      <c r="Z3165">
        <v>6.2</v>
      </c>
      <c r="AA3165">
        <v>0</v>
      </c>
      <c r="AB3165">
        <v>0</v>
      </c>
      <c r="AC3165">
        <v>0</v>
      </c>
      <c r="AD3165">
        <v>0</v>
      </c>
      <c r="AE3165" t="s">
        <v>9568</v>
      </c>
      <c r="AF3165" t="s">
        <v>9569</v>
      </c>
      <c r="AG3165">
        <v>0.31</v>
      </c>
      <c r="AH3165" t="s">
        <v>330</v>
      </c>
      <c r="AI3165" t="s">
        <v>37</v>
      </c>
      <c r="AJ3165" t="s">
        <v>331</v>
      </c>
    </row>
    <row r="3166" spans="1:36" x14ac:dyDescent="0.25">
      <c r="A3166" t="s">
        <v>32</v>
      </c>
      <c r="B3166" t="s">
        <v>9570</v>
      </c>
      <c r="C3166">
        <f>YEAR(B3166)</f>
        <v>2008</v>
      </c>
      <c r="D3166">
        <v>82.5</v>
      </c>
      <c r="E3166">
        <v>73.5</v>
      </c>
      <c r="F3166">
        <v>79.400000000000006</v>
      </c>
      <c r="H3166" s="2">
        <f>IF(F3166-68.98&lt;=0,0,IF(F3166-68.98&lt;=1,1,2))</f>
        <v>2</v>
      </c>
      <c r="I3166">
        <v>86.4</v>
      </c>
      <c r="J3166">
        <v>73.5</v>
      </c>
      <c r="K3166">
        <v>80.7</v>
      </c>
      <c r="L3166">
        <v>67.7</v>
      </c>
      <c r="M3166">
        <v>67.8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18.3</v>
      </c>
      <c r="W3166">
        <v>311.89999999999998</v>
      </c>
      <c r="X3166">
        <v>1010.9</v>
      </c>
      <c r="Y3166">
        <v>30</v>
      </c>
      <c r="Z3166">
        <v>6.4</v>
      </c>
      <c r="AA3166">
        <v>0</v>
      </c>
      <c r="AB3166">
        <v>0</v>
      </c>
      <c r="AC3166">
        <v>0</v>
      </c>
      <c r="AD3166">
        <v>0</v>
      </c>
      <c r="AE3166" t="s">
        <v>9571</v>
      </c>
      <c r="AF3166" t="s">
        <v>9572</v>
      </c>
      <c r="AG3166">
        <v>0.34</v>
      </c>
      <c r="AH3166" t="s">
        <v>36</v>
      </c>
      <c r="AI3166" t="s">
        <v>37</v>
      </c>
      <c r="AJ3166" t="s">
        <v>38</v>
      </c>
    </row>
    <row r="3167" spans="1:36" x14ac:dyDescent="0.25">
      <c r="A3167" t="s">
        <v>32</v>
      </c>
      <c r="B3167" t="s">
        <v>9573</v>
      </c>
      <c r="C3167">
        <f>YEAR(B3167)</f>
        <v>2008</v>
      </c>
      <c r="D3167">
        <v>80.7</v>
      </c>
      <c r="E3167">
        <v>75.3</v>
      </c>
      <c r="F3167">
        <v>78.3</v>
      </c>
      <c r="H3167" s="2">
        <f>IF(F3167-68.98&lt;=0,0,IF(F3167-68.98&lt;=1,1,2))</f>
        <v>2</v>
      </c>
      <c r="I3167">
        <v>84.1</v>
      </c>
      <c r="J3167">
        <v>75.3</v>
      </c>
      <c r="K3167">
        <v>79.099999999999994</v>
      </c>
      <c r="L3167">
        <v>67.400000000000006</v>
      </c>
      <c r="M3167">
        <v>69.3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19.5</v>
      </c>
      <c r="W3167">
        <v>309.89999999999998</v>
      </c>
      <c r="X3167">
        <v>1010.3</v>
      </c>
      <c r="Y3167">
        <v>30</v>
      </c>
      <c r="Z3167">
        <v>6.5</v>
      </c>
      <c r="AA3167">
        <v>0</v>
      </c>
      <c r="AB3167">
        <v>0</v>
      </c>
      <c r="AC3167">
        <v>0</v>
      </c>
      <c r="AD3167">
        <v>0</v>
      </c>
      <c r="AE3167" t="s">
        <v>9574</v>
      </c>
      <c r="AF3167" t="s">
        <v>9575</v>
      </c>
      <c r="AG3167">
        <v>0.37</v>
      </c>
      <c r="AH3167" t="s">
        <v>36</v>
      </c>
      <c r="AI3167" t="s">
        <v>37</v>
      </c>
      <c r="AJ3167" t="s">
        <v>38</v>
      </c>
    </row>
    <row r="3168" spans="1:36" x14ac:dyDescent="0.25">
      <c r="A3168" t="s">
        <v>32</v>
      </c>
      <c r="B3168" t="s">
        <v>9576</v>
      </c>
      <c r="C3168">
        <f>YEAR(B3168)</f>
        <v>2008</v>
      </c>
      <c r="D3168">
        <v>80.7</v>
      </c>
      <c r="E3168">
        <v>64.5</v>
      </c>
      <c r="F3168">
        <v>73.8</v>
      </c>
      <c r="H3168" s="2">
        <f>IF(F3168-68.98&lt;=0,0,IF(F3168-68.98&lt;=1,1,2))</f>
        <v>2</v>
      </c>
      <c r="I3168">
        <v>84.1</v>
      </c>
      <c r="J3168">
        <v>64.5</v>
      </c>
      <c r="K3168">
        <v>74.5</v>
      </c>
      <c r="L3168">
        <v>64.099999999999994</v>
      </c>
      <c r="M3168">
        <v>72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10.3</v>
      </c>
      <c r="W3168">
        <v>247.7</v>
      </c>
      <c r="X3168">
        <v>1009.6</v>
      </c>
      <c r="Y3168">
        <v>30</v>
      </c>
      <c r="Z3168">
        <v>6.2</v>
      </c>
      <c r="AA3168">
        <v>0</v>
      </c>
      <c r="AB3168">
        <v>0</v>
      </c>
      <c r="AC3168">
        <v>0</v>
      </c>
      <c r="AD3168">
        <v>0</v>
      </c>
      <c r="AE3168" t="s">
        <v>9577</v>
      </c>
      <c r="AF3168" t="s">
        <v>9578</v>
      </c>
      <c r="AG3168">
        <v>0.4</v>
      </c>
      <c r="AH3168" t="s">
        <v>36</v>
      </c>
      <c r="AI3168" t="s">
        <v>37</v>
      </c>
      <c r="AJ3168" t="s">
        <v>38</v>
      </c>
    </row>
    <row r="3169" spans="1:36" x14ac:dyDescent="0.25">
      <c r="A3169" t="s">
        <v>32</v>
      </c>
      <c r="B3169" t="s">
        <v>9579</v>
      </c>
      <c r="C3169">
        <f>YEAR(B3169)</f>
        <v>2008</v>
      </c>
      <c r="D3169">
        <v>86.1</v>
      </c>
      <c r="E3169">
        <v>68.099999999999994</v>
      </c>
      <c r="F3169">
        <v>76.099999999999994</v>
      </c>
      <c r="H3169" s="2">
        <f>IF(F3169-68.98&lt;=0,0,IF(F3169-68.98&lt;=1,1,2))</f>
        <v>2</v>
      </c>
      <c r="I3169">
        <v>91.1</v>
      </c>
      <c r="J3169">
        <v>68.099999999999994</v>
      </c>
      <c r="K3169">
        <v>77.3</v>
      </c>
      <c r="L3169">
        <v>63</v>
      </c>
      <c r="M3169">
        <v>65.2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12.8</v>
      </c>
      <c r="W3169">
        <v>155.30000000000001</v>
      </c>
      <c r="X3169">
        <v>1009.9</v>
      </c>
      <c r="Y3169">
        <v>0</v>
      </c>
      <c r="Z3169">
        <v>6.2</v>
      </c>
      <c r="AA3169">
        <v>0</v>
      </c>
      <c r="AB3169">
        <v>0</v>
      </c>
      <c r="AC3169">
        <v>0</v>
      </c>
      <c r="AD3169">
        <v>0</v>
      </c>
      <c r="AE3169" t="s">
        <v>9580</v>
      </c>
      <c r="AF3169" t="s">
        <v>9581</v>
      </c>
      <c r="AG3169">
        <v>0.44</v>
      </c>
      <c r="AH3169" t="s">
        <v>330</v>
      </c>
      <c r="AI3169" t="s">
        <v>37</v>
      </c>
      <c r="AJ3169" t="s">
        <v>331</v>
      </c>
    </row>
    <row r="3170" spans="1:36" x14ac:dyDescent="0.25">
      <c r="A3170" t="s">
        <v>32</v>
      </c>
      <c r="B3170" t="s">
        <v>9582</v>
      </c>
      <c r="C3170">
        <f>YEAR(B3170)</f>
        <v>2008</v>
      </c>
      <c r="D3170">
        <v>87.9</v>
      </c>
      <c r="E3170">
        <v>73.5</v>
      </c>
      <c r="F3170">
        <v>79.400000000000006</v>
      </c>
      <c r="H3170" s="2">
        <f>IF(F3170-68.98&lt;=0,0,IF(F3170-68.98&lt;=1,1,2))</f>
        <v>2</v>
      </c>
      <c r="I3170">
        <v>93.7</v>
      </c>
      <c r="J3170">
        <v>73.5</v>
      </c>
      <c r="K3170">
        <v>81.8</v>
      </c>
      <c r="L3170">
        <v>65.8</v>
      </c>
      <c r="M3170">
        <v>63.6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10.3</v>
      </c>
      <c r="W3170">
        <v>149.19999999999999</v>
      </c>
      <c r="X3170">
        <v>1011.1</v>
      </c>
      <c r="Y3170">
        <v>30</v>
      </c>
      <c r="Z3170">
        <v>6.3</v>
      </c>
      <c r="AA3170">
        <v>0</v>
      </c>
      <c r="AB3170">
        <v>0</v>
      </c>
      <c r="AC3170">
        <v>0</v>
      </c>
      <c r="AD3170">
        <v>0</v>
      </c>
      <c r="AE3170" t="s">
        <v>9583</v>
      </c>
      <c r="AF3170" t="s">
        <v>9584</v>
      </c>
      <c r="AG3170">
        <v>0.47</v>
      </c>
      <c r="AH3170" t="s">
        <v>36</v>
      </c>
      <c r="AI3170" t="s">
        <v>37</v>
      </c>
      <c r="AJ3170" t="s">
        <v>38</v>
      </c>
    </row>
    <row r="3171" spans="1:36" x14ac:dyDescent="0.25">
      <c r="A3171" t="s">
        <v>32</v>
      </c>
      <c r="B3171" t="s">
        <v>9585</v>
      </c>
      <c r="C3171">
        <f>YEAR(B3171)</f>
        <v>2008</v>
      </c>
      <c r="D3171">
        <v>84.3</v>
      </c>
      <c r="E3171">
        <v>71.7</v>
      </c>
      <c r="F3171">
        <v>78.5</v>
      </c>
      <c r="H3171" s="2">
        <f>IF(F3171-68.98&lt;=0,0,IF(F3171-68.98&lt;=1,1,2))</f>
        <v>2</v>
      </c>
      <c r="I3171">
        <v>92.7</v>
      </c>
      <c r="J3171">
        <v>71.7</v>
      </c>
      <c r="K3171">
        <v>81.099999999999994</v>
      </c>
      <c r="L3171">
        <v>67.599999999999994</v>
      </c>
      <c r="M3171">
        <v>69.400000000000006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8.1</v>
      </c>
      <c r="W3171">
        <v>132</v>
      </c>
      <c r="X3171">
        <v>1010.1</v>
      </c>
      <c r="Y3171">
        <v>58</v>
      </c>
      <c r="Z3171">
        <v>6.3</v>
      </c>
      <c r="AA3171">
        <v>0</v>
      </c>
      <c r="AB3171">
        <v>0</v>
      </c>
      <c r="AC3171">
        <v>0</v>
      </c>
      <c r="AD3171">
        <v>0</v>
      </c>
      <c r="AE3171" t="s">
        <v>9586</v>
      </c>
      <c r="AF3171" t="s">
        <v>9587</v>
      </c>
      <c r="AG3171">
        <v>0.5</v>
      </c>
      <c r="AH3171" t="s">
        <v>36</v>
      </c>
      <c r="AI3171" t="s">
        <v>37</v>
      </c>
      <c r="AJ3171" t="s">
        <v>38</v>
      </c>
    </row>
    <row r="3172" spans="1:36" x14ac:dyDescent="0.25">
      <c r="A3172" t="s">
        <v>32</v>
      </c>
      <c r="B3172" t="s">
        <v>9588</v>
      </c>
      <c r="C3172">
        <f>YEAR(B3172)</f>
        <v>2008</v>
      </c>
      <c r="D3172">
        <v>84.3</v>
      </c>
      <c r="E3172">
        <v>75.3</v>
      </c>
      <c r="F3172">
        <v>79.900000000000006</v>
      </c>
      <c r="H3172" s="2">
        <f>IF(F3172-68.98&lt;=0,0,IF(F3172-68.98&lt;=1,1,2))</f>
        <v>2</v>
      </c>
      <c r="I3172">
        <v>92.7</v>
      </c>
      <c r="J3172">
        <v>75.3</v>
      </c>
      <c r="K3172">
        <v>82</v>
      </c>
      <c r="L3172">
        <v>69.400000000000006</v>
      </c>
      <c r="M3172">
        <v>71.5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15</v>
      </c>
      <c r="W3172">
        <v>342.8</v>
      </c>
      <c r="X3172">
        <v>1008.4</v>
      </c>
      <c r="Y3172">
        <v>60.9</v>
      </c>
      <c r="Z3172">
        <v>6.5</v>
      </c>
      <c r="AA3172">
        <v>0</v>
      </c>
      <c r="AB3172">
        <v>0</v>
      </c>
      <c r="AC3172">
        <v>0</v>
      </c>
      <c r="AD3172">
        <v>0</v>
      </c>
      <c r="AE3172" t="s">
        <v>9589</v>
      </c>
      <c r="AF3172" t="s">
        <v>9590</v>
      </c>
      <c r="AG3172">
        <v>0.54</v>
      </c>
      <c r="AH3172" t="s">
        <v>36</v>
      </c>
      <c r="AI3172" t="s">
        <v>37</v>
      </c>
      <c r="AJ3172" t="s">
        <v>38</v>
      </c>
    </row>
    <row r="3173" spans="1:36" x14ac:dyDescent="0.25">
      <c r="A3173" t="s">
        <v>32</v>
      </c>
      <c r="B3173" t="s">
        <v>9591</v>
      </c>
      <c r="C3173">
        <f>YEAR(B3173)</f>
        <v>2008</v>
      </c>
      <c r="D3173">
        <v>82.5</v>
      </c>
      <c r="E3173">
        <v>69.900000000000006</v>
      </c>
      <c r="F3173">
        <v>76.599999999999994</v>
      </c>
      <c r="H3173" s="2">
        <f>IF(F3173-68.98&lt;=0,0,IF(F3173-68.98&lt;=1,1,2))</f>
        <v>2</v>
      </c>
      <c r="I3173">
        <v>85.5</v>
      </c>
      <c r="J3173">
        <v>69.900000000000006</v>
      </c>
      <c r="K3173">
        <v>77.5</v>
      </c>
      <c r="L3173">
        <v>66</v>
      </c>
      <c r="M3173">
        <v>70.7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25.3</v>
      </c>
      <c r="W3173">
        <v>276.89999999999998</v>
      </c>
      <c r="X3173">
        <v>1008.8</v>
      </c>
      <c r="Y3173">
        <v>35.799999999999997</v>
      </c>
      <c r="Z3173">
        <v>6.8</v>
      </c>
      <c r="AA3173">
        <v>0</v>
      </c>
      <c r="AB3173">
        <v>0</v>
      </c>
      <c r="AC3173">
        <v>0</v>
      </c>
      <c r="AD3173">
        <v>0</v>
      </c>
      <c r="AE3173" t="s">
        <v>9592</v>
      </c>
      <c r="AF3173" t="s">
        <v>9593</v>
      </c>
      <c r="AG3173">
        <v>0.56999999999999995</v>
      </c>
      <c r="AH3173" t="s">
        <v>36</v>
      </c>
      <c r="AI3173" t="s">
        <v>37</v>
      </c>
      <c r="AJ3173" t="s">
        <v>38</v>
      </c>
    </row>
    <row r="3174" spans="1:36" x14ac:dyDescent="0.25">
      <c r="A3174" t="s">
        <v>32</v>
      </c>
      <c r="B3174" t="s">
        <v>9594</v>
      </c>
      <c r="C3174">
        <f>YEAR(B3174)</f>
        <v>2008</v>
      </c>
      <c r="D3174">
        <v>78.900000000000006</v>
      </c>
      <c r="E3174">
        <v>71.7</v>
      </c>
      <c r="F3174">
        <v>74.900000000000006</v>
      </c>
      <c r="H3174" s="2">
        <f>IF(F3174-68.98&lt;=0,0,IF(F3174-68.98&lt;=1,1,2))</f>
        <v>2</v>
      </c>
      <c r="I3174">
        <v>78.900000000000006</v>
      </c>
      <c r="J3174">
        <v>71.7</v>
      </c>
      <c r="K3174">
        <v>74.900000000000006</v>
      </c>
      <c r="L3174">
        <v>62.7</v>
      </c>
      <c r="M3174">
        <v>66.2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19.5</v>
      </c>
      <c r="W3174">
        <v>311.8</v>
      </c>
      <c r="X3174">
        <v>1012.2</v>
      </c>
      <c r="Y3174">
        <v>37.5</v>
      </c>
      <c r="Z3174">
        <v>6.8</v>
      </c>
      <c r="AA3174">
        <v>0</v>
      </c>
      <c r="AB3174">
        <v>0</v>
      </c>
      <c r="AC3174">
        <v>0</v>
      </c>
      <c r="AD3174">
        <v>0</v>
      </c>
      <c r="AE3174" t="s">
        <v>9595</v>
      </c>
      <c r="AF3174" t="s">
        <v>9596</v>
      </c>
      <c r="AG3174">
        <v>0.61</v>
      </c>
      <c r="AH3174" t="s">
        <v>36</v>
      </c>
      <c r="AI3174" t="s">
        <v>174</v>
      </c>
      <c r="AJ3174" t="s">
        <v>38</v>
      </c>
    </row>
    <row r="3175" spans="1:36" x14ac:dyDescent="0.25">
      <c r="A3175" t="s">
        <v>32</v>
      </c>
      <c r="B3175" t="s">
        <v>9597</v>
      </c>
      <c r="C3175">
        <f>YEAR(B3175)</f>
        <v>2008</v>
      </c>
      <c r="D3175">
        <v>77.099999999999994</v>
      </c>
      <c r="E3175">
        <v>64.5</v>
      </c>
      <c r="F3175">
        <v>72.400000000000006</v>
      </c>
      <c r="H3175" s="2">
        <f>IF(F3175-68.98&lt;=0,0,IF(F3175-68.98&lt;=1,1,2))</f>
        <v>2</v>
      </c>
      <c r="I3175">
        <v>77.099999999999994</v>
      </c>
      <c r="J3175">
        <v>64.5</v>
      </c>
      <c r="K3175">
        <v>72.400000000000006</v>
      </c>
      <c r="L3175">
        <v>61.1</v>
      </c>
      <c r="M3175">
        <v>68.099999999999994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11.4</v>
      </c>
      <c r="W3175">
        <v>347.8</v>
      </c>
      <c r="X3175">
        <v>1013.2</v>
      </c>
      <c r="Y3175">
        <v>50.8</v>
      </c>
      <c r="Z3175">
        <v>6.8</v>
      </c>
      <c r="AA3175">
        <v>0</v>
      </c>
      <c r="AB3175">
        <v>0</v>
      </c>
      <c r="AC3175">
        <v>0</v>
      </c>
      <c r="AD3175">
        <v>0</v>
      </c>
      <c r="AE3175" t="s">
        <v>9598</v>
      </c>
      <c r="AF3175" t="s">
        <v>9599</v>
      </c>
      <c r="AG3175">
        <v>0.64</v>
      </c>
      <c r="AH3175" t="s">
        <v>36</v>
      </c>
      <c r="AI3175" t="s">
        <v>37</v>
      </c>
      <c r="AJ3175" t="s">
        <v>38</v>
      </c>
    </row>
    <row r="3176" spans="1:36" x14ac:dyDescent="0.25">
      <c r="A3176" t="s">
        <v>32</v>
      </c>
      <c r="B3176" t="s">
        <v>9600</v>
      </c>
      <c r="C3176">
        <f>YEAR(B3176)</f>
        <v>2008</v>
      </c>
      <c r="D3176">
        <v>78.900000000000006</v>
      </c>
      <c r="E3176">
        <v>64.5</v>
      </c>
      <c r="F3176">
        <v>70.599999999999994</v>
      </c>
      <c r="H3176" s="2">
        <f>IF(F3176-68.98&lt;=0,0,IF(F3176-68.98&lt;=1,1,2))</f>
        <v>2</v>
      </c>
      <c r="I3176">
        <v>78.900000000000006</v>
      </c>
      <c r="J3176">
        <v>64.5</v>
      </c>
      <c r="K3176">
        <v>70.599999999999994</v>
      </c>
      <c r="L3176">
        <v>59.1</v>
      </c>
      <c r="M3176">
        <v>67.8</v>
      </c>
      <c r="O3176">
        <v>3.9E-2</v>
      </c>
      <c r="P3176">
        <v>100</v>
      </c>
      <c r="Q3176">
        <v>4.17</v>
      </c>
      <c r="R3176" t="s">
        <v>40</v>
      </c>
      <c r="S3176">
        <v>0</v>
      </c>
      <c r="T3176">
        <v>0</v>
      </c>
      <c r="U3176">
        <v>0</v>
      </c>
      <c r="V3176">
        <v>23</v>
      </c>
      <c r="W3176">
        <v>189.8</v>
      </c>
      <c r="X3176">
        <v>1007.7</v>
      </c>
      <c r="Y3176">
        <v>85</v>
      </c>
      <c r="Z3176">
        <v>6.8</v>
      </c>
      <c r="AA3176">
        <v>0</v>
      </c>
      <c r="AB3176">
        <v>0</v>
      </c>
      <c r="AC3176">
        <v>0</v>
      </c>
      <c r="AD3176">
        <v>0</v>
      </c>
      <c r="AE3176" t="s">
        <v>9601</v>
      </c>
      <c r="AF3176" t="s">
        <v>9602</v>
      </c>
      <c r="AG3176">
        <v>0.68</v>
      </c>
      <c r="AH3176" t="s">
        <v>56</v>
      </c>
      <c r="AI3176" t="s">
        <v>65</v>
      </c>
      <c r="AJ3176" t="s">
        <v>40</v>
      </c>
    </row>
    <row r="3177" spans="1:36" x14ac:dyDescent="0.25">
      <c r="A3177" t="s">
        <v>32</v>
      </c>
      <c r="B3177" t="s">
        <v>9603</v>
      </c>
      <c r="C3177">
        <f>YEAR(B3177)</f>
        <v>2008</v>
      </c>
      <c r="D3177">
        <v>73.5</v>
      </c>
      <c r="E3177">
        <v>64.5</v>
      </c>
      <c r="F3177">
        <v>68.400000000000006</v>
      </c>
      <c r="H3177" s="2">
        <f>IF(F3177-68.98&lt;=0,0,IF(F3177-68.98&lt;=1,1,2))</f>
        <v>0</v>
      </c>
      <c r="I3177">
        <v>73.5</v>
      </c>
      <c r="J3177">
        <v>64.5</v>
      </c>
      <c r="K3177">
        <v>68.400000000000006</v>
      </c>
      <c r="L3177">
        <v>62.4</v>
      </c>
      <c r="M3177">
        <v>81.7</v>
      </c>
      <c r="O3177">
        <v>0.74</v>
      </c>
      <c r="P3177">
        <v>100</v>
      </c>
      <c r="Q3177">
        <v>12.5</v>
      </c>
      <c r="R3177" t="s">
        <v>40</v>
      </c>
      <c r="S3177">
        <v>0</v>
      </c>
      <c r="T3177">
        <v>0</v>
      </c>
      <c r="U3177">
        <v>0</v>
      </c>
      <c r="V3177">
        <v>20.8</v>
      </c>
      <c r="W3177">
        <v>324.5</v>
      </c>
      <c r="X3177">
        <v>1008.6</v>
      </c>
      <c r="Y3177">
        <v>79</v>
      </c>
      <c r="Z3177">
        <v>6.4</v>
      </c>
      <c r="AA3177">
        <v>0</v>
      </c>
      <c r="AB3177">
        <v>0</v>
      </c>
      <c r="AC3177">
        <v>0</v>
      </c>
      <c r="AD3177">
        <v>0</v>
      </c>
      <c r="AE3177" t="s">
        <v>9604</v>
      </c>
      <c r="AF3177" t="s">
        <v>9605</v>
      </c>
      <c r="AG3177">
        <v>0.71</v>
      </c>
      <c r="AH3177" t="s">
        <v>56</v>
      </c>
      <c r="AI3177" t="s">
        <v>101</v>
      </c>
      <c r="AJ3177" t="s">
        <v>40</v>
      </c>
    </row>
    <row r="3178" spans="1:36" x14ac:dyDescent="0.25">
      <c r="A3178" t="s">
        <v>32</v>
      </c>
      <c r="B3178" t="s">
        <v>9606</v>
      </c>
      <c r="C3178">
        <f>YEAR(B3178)</f>
        <v>2008</v>
      </c>
      <c r="D3178">
        <v>73.5</v>
      </c>
      <c r="E3178">
        <v>59.1</v>
      </c>
      <c r="F3178">
        <v>66.2</v>
      </c>
      <c r="H3178" s="2">
        <f>IF(F3178-68.98&lt;=0,0,IF(F3178-68.98&lt;=1,1,2))</f>
        <v>0</v>
      </c>
      <c r="I3178">
        <v>73.5</v>
      </c>
      <c r="J3178">
        <v>59.1</v>
      </c>
      <c r="K3178">
        <v>66.2</v>
      </c>
      <c r="L3178">
        <v>60.5</v>
      </c>
      <c r="M3178">
        <v>82.4</v>
      </c>
      <c r="O3178">
        <v>1.2E-2</v>
      </c>
      <c r="P3178">
        <v>100</v>
      </c>
      <c r="Q3178">
        <v>4.17</v>
      </c>
      <c r="R3178" t="s">
        <v>40</v>
      </c>
      <c r="S3178">
        <v>0</v>
      </c>
      <c r="T3178">
        <v>0</v>
      </c>
      <c r="U3178">
        <v>0</v>
      </c>
      <c r="V3178">
        <v>10.3</v>
      </c>
      <c r="W3178">
        <v>150.9</v>
      </c>
      <c r="X3178">
        <v>1010.5</v>
      </c>
      <c r="Y3178">
        <v>68.3</v>
      </c>
      <c r="Z3178">
        <v>6.8</v>
      </c>
      <c r="AA3178">
        <v>0</v>
      </c>
      <c r="AB3178">
        <v>0</v>
      </c>
      <c r="AC3178">
        <v>0</v>
      </c>
      <c r="AD3178">
        <v>0</v>
      </c>
      <c r="AE3178" t="s">
        <v>9607</v>
      </c>
      <c r="AF3178" t="s">
        <v>9608</v>
      </c>
      <c r="AG3178">
        <v>0.75</v>
      </c>
      <c r="AH3178" t="s">
        <v>56</v>
      </c>
      <c r="AI3178" t="s">
        <v>65</v>
      </c>
      <c r="AJ3178" t="s">
        <v>40</v>
      </c>
    </row>
    <row r="3179" spans="1:36" x14ac:dyDescent="0.25">
      <c r="A3179" t="s">
        <v>32</v>
      </c>
      <c r="B3179" t="s">
        <v>9609</v>
      </c>
      <c r="C3179">
        <f>YEAR(B3179)</f>
        <v>2008</v>
      </c>
      <c r="D3179">
        <v>75.3</v>
      </c>
      <c r="E3179">
        <v>60.9</v>
      </c>
      <c r="F3179">
        <v>69</v>
      </c>
      <c r="H3179" s="2">
        <f>IF(F3179-68.98&lt;=0,0,IF(F3179-68.98&lt;=1,1,2))</f>
        <v>1</v>
      </c>
      <c r="I3179">
        <v>75.3</v>
      </c>
      <c r="J3179">
        <v>60.9</v>
      </c>
      <c r="K3179">
        <v>69</v>
      </c>
      <c r="L3179">
        <v>60.7</v>
      </c>
      <c r="M3179">
        <v>75.400000000000006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11.4</v>
      </c>
      <c r="W3179">
        <v>159.4</v>
      </c>
      <c r="X3179">
        <v>1010.8</v>
      </c>
      <c r="Y3179">
        <v>39.1</v>
      </c>
      <c r="Z3179">
        <v>6.8</v>
      </c>
      <c r="AA3179">
        <v>0</v>
      </c>
      <c r="AB3179">
        <v>0</v>
      </c>
      <c r="AC3179">
        <v>0</v>
      </c>
      <c r="AD3179">
        <v>0</v>
      </c>
      <c r="AE3179" t="s">
        <v>9610</v>
      </c>
      <c r="AF3179" t="s">
        <v>9611</v>
      </c>
      <c r="AG3179">
        <v>0.79</v>
      </c>
      <c r="AH3179" t="s">
        <v>36</v>
      </c>
      <c r="AI3179" t="s">
        <v>37</v>
      </c>
      <c r="AJ3179" t="s">
        <v>38</v>
      </c>
    </row>
    <row r="3180" spans="1:36" x14ac:dyDescent="0.25">
      <c r="A3180" t="s">
        <v>32</v>
      </c>
      <c r="B3180" t="s">
        <v>9612</v>
      </c>
      <c r="C3180">
        <f>YEAR(B3180)</f>
        <v>2008</v>
      </c>
      <c r="D3180">
        <v>77.099999999999994</v>
      </c>
      <c r="E3180">
        <v>62.7</v>
      </c>
      <c r="F3180">
        <v>70.400000000000006</v>
      </c>
      <c r="H3180" s="2">
        <f>IF(F3180-68.98&lt;=0,0,IF(F3180-68.98&lt;=1,1,2))</f>
        <v>2</v>
      </c>
      <c r="I3180">
        <v>77.099999999999994</v>
      </c>
      <c r="J3180">
        <v>62.7</v>
      </c>
      <c r="K3180">
        <v>70.400000000000006</v>
      </c>
      <c r="L3180">
        <v>63.2</v>
      </c>
      <c r="M3180">
        <v>78.5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20.8</v>
      </c>
      <c r="W3180">
        <v>107.5</v>
      </c>
      <c r="X3180">
        <v>1012</v>
      </c>
      <c r="Y3180">
        <v>38.200000000000003</v>
      </c>
      <c r="Z3180">
        <v>6.8</v>
      </c>
      <c r="AA3180">
        <v>0</v>
      </c>
      <c r="AB3180">
        <v>0</v>
      </c>
      <c r="AC3180">
        <v>0</v>
      </c>
      <c r="AD3180">
        <v>0</v>
      </c>
      <c r="AE3180" t="s">
        <v>9613</v>
      </c>
      <c r="AF3180" t="s">
        <v>9614</v>
      </c>
      <c r="AG3180">
        <v>0.82</v>
      </c>
      <c r="AH3180" t="s">
        <v>36</v>
      </c>
      <c r="AI3180" t="s">
        <v>37</v>
      </c>
      <c r="AJ3180" t="s">
        <v>38</v>
      </c>
    </row>
    <row r="3181" spans="1:36" x14ac:dyDescent="0.25">
      <c r="A3181" t="s">
        <v>32</v>
      </c>
      <c r="B3181" t="s">
        <v>9615</v>
      </c>
      <c r="C3181">
        <f>YEAR(B3181)</f>
        <v>2008</v>
      </c>
      <c r="D3181">
        <v>78.900000000000006</v>
      </c>
      <c r="E3181">
        <v>66.3</v>
      </c>
      <c r="F3181">
        <v>73.599999999999994</v>
      </c>
      <c r="H3181" s="2">
        <f>IF(F3181-68.98&lt;=0,0,IF(F3181-68.98&lt;=1,1,2))</f>
        <v>2</v>
      </c>
      <c r="I3181">
        <v>78.900000000000006</v>
      </c>
      <c r="J3181">
        <v>66.3</v>
      </c>
      <c r="K3181">
        <v>73.599999999999994</v>
      </c>
      <c r="L3181">
        <v>68.900000000000006</v>
      </c>
      <c r="M3181">
        <v>85.7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13.9</v>
      </c>
      <c r="W3181">
        <v>59.9</v>
      </c>
      <c r="X3181">
        <v>1009.1</v>
      </c>
      <c r="Y3181">
        <v>52.5</v>
      </c>
      <c r="Z3181">
        <v>6.8</v>
      </c>
      <c r="AA3181">
        <v>0</v>
      </c>
      <c r="AB3181">
        <v>0</v>
      </c>
      <c r="AC3181">
        <v>0</v>
      </c>
      <c r="AD3181">
        <v>0</v>
      </c>
      <c r="AE3181" t="s">
        <v>9616</v>
      </c>
      <c r="AF3181" t="s">
        <v>9617</v>
      </c>
      <c r="AG3181">
        <v>0.86</v>
      </c>
      <c r="AH3181" t="s">
        <v>36</v>
      </c>
      <c r="AI3181" t="s">
        <v>37</v>
      </c>
      <c r="AJ3181" t="s">
        <v>38</v>
      </c>
    </row>
    <row r="3182" spans="1:36" x14ac:dyDescent="0.25">
      <c r="A3182" t="s">
        <v>32</v>
      </c>
      <c r="B3182" t="s">
        <v>9618</v>
      </c>
      <c r="C3182">
        <f>YEAR(B3182)</f>
        <v>2008</v>
      </c>
      <c r="D3182">
        <v>77.099999999999994</v>
      </c>
      <c r="E3182">
        <v>68.099999999999994</v>
      </c>
      <c r="F3182">
        <v>73.599999999999994</v>
      </c>
      <c r="H3182" s="2">
        <f>IF(F3182-68.98&lt;=0,0,IF(F3182-68.98&lt;=1,1,2))</f>
        <v>2</v>
      </c>
      <c r="I3182">
        <v>77.099999999999994</v>
      </c>
      <c r="J3182">
        <v>68.099999999999994</v>
      </c>
      <c r="K3182">
        <v>73.599999999999994</v>
      </c>
      <c r="L3182">
        <v>64.3</v>
      </c>
      <c r="M3182">
        <v>73.900000000000006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23</v>
      </c>
      <c r="W3182">
        <v>296.8</v>
      </c>
      <c r="X3182">
        <v>1011.6</v>
      </c>
      <c r="Y3182">
        <v>30.8</v>
      </c>
      <c r="Z3182">
        <v>6.8</v>
      </c>
      <c r="AA3182">
        <v>0</v>
      </c>
      <c r="AB3182">
        <v>0</v>
      </c>
      <c r="AC3182">
        <v>0</v>
      </c>
      <c r="AD3182">
        <v>0</v>
      </c>
      <c r="AE3182" t="s">
        <v>9619</v>
      </c>
      <c r="AF3182" t="s">
        <v>9620</v>
      </c>
      <c r="AG3182">
        <v>0.89</v>
      </c>
      <c r="AH3182" t="s">
        <v>36</v>
      </c>
      <c r="AI3182" t="s">
        <v>37</v>
      </c>
      <c r="AJ3182" t="s">
        <v>38</v>
      </c>
    </row>
    <row r="3183" spans="1:36" x14ac:dyDescent="0.25">
      <c r="A3183" t="s">
        <v>32</v>
      </c>
      <c r="B3183" t="s">
        <v>9621</v>
      </c>
      <c r="C3183">
        <f>YEAR(B3183)</f>
        <v>2008</v>
      </c>
      <c r="D3183">
        <v>73.5</v>
      </c>
      <c r="E3183">
        <v>66.3</v>
      </c>
      <c r="F3183">
        <v>70.400000000000006</v>
      </c>
      <c r="H3183" s="2">
        <f>IF(F3183-68.98&lt;=0,0,IF(F3183-68.98&lt;=1,1,2))</f>
        <v>2</v>
      </c>
      <c r="I3183">
        <v>73.5</v>
      </c>
      <c r="J3183">
        <v>66.3</v>
      </c>
      <c r="K3183">
        <v>70.400000000000006</v>
      </c>
      <c r="L3183">
        <v>61.2</v>
      </c>
      <c r="M3183">
        <v>73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11.4</v>
      </c>
      <c r="W3183">
        <v>303.39999999999998</v>
      </c>
      <c r="X3183">
        <v>1015.2</v>
      </c>
      <c r="Y3183">
        <v>47.4</v>
      </c>
      <c r="Z3183">
        <v>6.8</v>
      </c>
      <c r="AA3183">
        <v>0</v>
      </c>
      <c r="AB3183">
        <v>0</v>
      </c>
      <c r="AC3183">
        <v>0</v>
      </c>
      <c r="AD3183">
        <v>0</v>
      </c>
      <c r="AE3183" t="s">
        <v>9622</v>
      </c>
      <c r="AF3183" t="s">
        <v>9623</v>
      </c>
      <c r="AG3183">
        <v>0.93</v>
      </c>
      <c r="AH3183" t="s">
        <v>36</v>
      </c>
      <c r="AI3183" t="s">
        <v>37</v>
      </c>
      <c r="AJ3183" t="s">
        <v>38</v>
      </c>
    </row>
    <row r="3184" spans="1:36" x14ac:dyDescent="0.25">
      <c r="A3184" t="s">
        <v>32</v>
      </c>
      <c r="B3184" t="s">
        <v>9624</v>
      </c>
      <c r="C3184">
        <f>YEAR(B3184)</f>
        <v>2008</v>
      </c>
      <c r="D3184">
        <v>73.5</v>
      </c>
      <c r="E3184">
        <v>62.7</v>
      </c>
      <c r="F3184">
        <v>67</v>
      </c>
      <c r="H3184" s="2">
        <f>IF(F3184-68.98&lt;=0,0,IF(F3184-68.98&lt;=1,1,2))</f>
        <v>0</v>
      </c>
      <c r="I3184">
        <v>73.5</v>
      </c>
      <c r="J3184">
        <v>62.7</v>
      </c>
      <c r="K3184">
        <v>67</v>
      </c>
      <c r="L3184">
        <v>60.9</v>
      </c>
      <c r="M3184">
        <v>81.400000000000006</v>
      </c>
      <c r="O3184">
        <v>0.20100000000000001</v>
      </c>
      <c r="P3184">
        <v>100</v>
      </c>
      <c r="Q3184">
        <v>4.17</v>
      </c>
      <c r="R3184" t="s">
        <v>40</v>
      </c>
      <c r="S3184">
        <v>0</v>
      </c>
      <c r="T3184">
        <v>0</v>
      </c>
      <c r="U3184">
        <v>0</v>
      </c>
      <c r="V3184">
        <v>9.1999999999999993</v>
      </c>
      <c r="W3184">
        <v>140.9</v>
      </c>
      <c r="X3184">
        <v>1015</v>
      </c>
      <c r="Y3184">
        <v>85.8</v>
      </c>
      <c r="Z3184">
        <v>6.4</v>
      </c>
      <c r="AA3184">
        <v>0</v>
      </c>
      <c r="AB3184">
        <v>0</v>
      </c>
      <c r="AC3184">
        <v>0</v>
      </c>
      <c r="AD3184">
        <v>0</v>
      </c>
      <c r="AE3184" t="s">
        <v>9625</v>
      </c>
      <c r="AF3184" t="s">
        <v>9626</v>
      </c>
      <c r="AG3184">
        <v>0.97</v>
      </c>
      <c r="AH3184" t="s">
        <v>56</v>
      </c>
      <c r="AI3184" t="s">
        <v>65</v>
      </c>
      <c r="AJ3184" t="s">
        <v>40</v>
      </c>
    </row>
    <row r="3185" spans="1:36" x14ac:dyDescent="0.25">
      <c r="A3185" t="s">
        <v>32</v>
      </c>
      <c r="B3185" t="s">
        <v>9627</v>
      </c>
      <c r="C3185">
        <f>YEAR(B3185)</f>
        <v>2008</v>
      </c>
      <c r="D3185">
        <v>73.5</v>
      </c>
      <c r="E3185">
        <v>60.9</v>
      </c>
      <c r="F3185">
        <v>68.099999999999994</v>
      </c>
      <c r="H3185" s="2">
        <f>IF(F3185-68.98&lt;=0,0,IF(F3185-68.98&lt;=1,1,2))</f>
        <v>0</v>
      </c>
      <c r="I3185">
        <v>73.5</v>
      </c>
      <c r="J3185">
        <v>60.9</v>
      </c>
      <c r="K3185">
        <v>68.099999999999994</v>
      </c>
      <c r="L3185">
        <v>59.3</v>
      </c>
      <c r="M3185">
        <v>74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19.5</v>
      </c>
      <c r="W3185">
        <v>306.8</v>
      </c>
      <c r="X3185">
        <v>1015.2</v>
      </c>
      <c r="Y3185">
        <v>55.8</v>
      </c>
      <c r="Z3185">
        <v>6.8</v>
      </c>
      <c r="AA3185">
        <v>0</v>
      </c>
      <c r="AB3185">
        <v>0</v>
      </c>
      <c r="AC3185">
        <v>0</v>
      </c>
      <c r="AD3185">
        <v>0</v>
      </c>
      <c r="AE3185" t="s">
        <v>9628</v>
      </c>
      <c r="AF3185" t="s">
        <v>9629</v>
      </c>
      <c r="AG3185">
        <v>0</v>
      </c>
      <c r="AH3185" t="s">
        <v>36</v>
      </c>
      <c r="AI3185" t="s">
        <v>37</v>
      </c>
      <c r="AJ3185" t="s">
        <v>38</v>
      </c>
    </row>
    <row r="3186" spans="1:36" x14ac:dyDescent="0.25">
      <c r="A3186" t="s">
        <v>32</v>
      </c>
      <c r="B3186" t="s">
        <v>9630</v>
      </c>
      <c r="C3186">
        <f>YEAR(B3186)</f>
        <v>2008</v>
      </c>
      <c r="D3186">
        <v>73.5</v>
      </c>
      <c r="E3186">
        <v>62.7</v>
      </c>
      <c r="F3186">
        <v>68.599999999999994</v>
      </c>
      <c r="H3186" s="2">
        <f>IF(F3186-68.98&lt;=0,0,IF(F3186-68.98&lt;=1,1,2))</f>
        <v>0</v>
      </c>
      <c r="I3186">
        <v>73.5</v>
      </c>
      <c r="J3186">
        <v>62.7</v>
      </c>
      <c r="K3186">
        <v>68.599999999999994</v>
      </c>
      <c r="L3186">
        <v>59</v>
      </c>
      <c r="M3186">
        <v>71.900000000000006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11.4</v>
      </c>
      <c r="W3186">
        <v>14.4</v>
      </c>
      <c r="X3186">
        <v>1018.4</v>
      </c>
      <c r="Y3186">
        <v>50.8</v>
      </c>
      <c r="Z3186">
        <v>6.8</v>
      </c>
      <c r="AA3186">
        <v>0</v>
      </c>
      <c r="AB3186">
        <v>0</v>
      </c>
      <c r="AC3186">
        <v>0</v>
      </c>
      <c r="AD3186">
        <v>0</v>
      </c>
      <c r="AE3186" t="s">
        <v>9631</v>
      </c>
      <c r="AF3186" t="s">
        <v>9632</v>
      </c>
      <c r="AG3186">
        <v>0.03</v>
      </c>
      <c r="AH3186" t="s">
        <v>36</v>
      </c>
      <c r="AI3186" t="s">
        <v>37</v>
      </c>
      <c r="AJ3186" t="s">
        <v>38</v>
      </c>
    </row>
    <row r="3187" spans="1:36" x14ac:dyDescent="0.25">
      <c r="A3187" t="s">
        <v>32</v>
      </c>
      <c r="B3187" t="s">
        <v>9633</v>
      </c>
      <c r="C3187">
        <f>YEAR(B3187)</f>
        <v>2008</v>
      </c>
      <c r="D3187">
        <v>75.3</v>
      </c>
      <c r="E3187">
        <v>60.9</v>
      </c>
      <c r="F3187">
        <v>68.400000000000006</v>
      </c>
      <c r="H3187" s="2">
        <f>IF(F3187-68.98&lt;=0,0,IF(F3187-68.98&lt;=1,1,2))</f>
        <v>0</v>
      </c>
      <c r="I3187">
        <v>75.3</v>
      </c>
      <c r="J3187">
        <v>60.9</v>
      </c>
      <c r="K3187">
        <v>68.400000000000006</v>
      </c>
      <c r="L3187">
        <v>58.9</v>
      </c>
      <c r="M3187">
        <v>72.2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11.4</v>
      </c>
      <c r="W3187">
        <v>123.1</v>
      </c>
      <c r="X3187">
        <v>1018.3</v>
      </c>
      <c r="Y3187">
        <v>65</v>
      </c>
      <c r="Z3187">
        <v>6.8</v>
      </c>
      <c r="AA3187">
        <v>0</v>
      </c>
      <c r="AB3187">
        <v>0</v>
      </c>
      <c r="AC3187">
        <v>0</v>
      </c>
      <c r="AD3187">
        <v>0</v>
      </c>
      <c r="AE3187" t="s">
        <v>9634</v>
      </c>
      <c r="AF3187" t="s">
        <v>9635</v>
      </c>
      <c r="AG3187">
        <v>7.0000000000000007E-2</v>
      </c>
      <c r="AH3187" t="s">
        <v>36</v>
      </c>
      <c r="AI3187" t="s">
        <v>37</v>
      </c>
      <c r="AJ3187" t="s">
        <v>38</v>
      </c>
    </row>
    <row r="3188" spans="1:36" x14ac:dyDescent="0.25">
      <c r="A3188" t="s">
        <v>32</v>
      </c>
      <c r="B3188" t="s">
        <v>9636</v>
      </c>
      <c r="C3188">
        <f>YEAR(B3188)</f>
        <v>2008</v>
      </c>
      <c r="D3188">
        <v>91.5</v>
      </c>
      <c r="E3188">
        <v>68.099999999999994</v>
      </c>
      <c r="F3188">
        <v>77.900000000000006</v>
      </c>
      <c r="H3188" s="2">
        <f>IF(F3188-68.98&lt;=0,0,IF(F3188-68.98&lt;=1,1,2))</f>
        <v>2</v>
      </c>
      <c r="I3188">
        <v>90.8</v>
      </c>
      <c r="J3188">
        <v>68.099999999999994</v>
      </c>
      <c r="K3188">
        <v>78.400000000000006</v>
      </c>
      <c r="L3188">
        <v>60.1</v>
      </c>
      <c r="M3188">
        <v>56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24.2</v>
      </c>
      <c r="W3188">
        <v>180.7</v>
      </c>
      <c r="X3188">
        <v>1015.4</v>
      </c>
      <c r="Y3188">
        <v>78.5</v>
      </c>
      <c r="Z3188">
        <v>6.5</v>
      </c>
      <c r="AA3188">
        <v>0</v>
      </c>
      <c r="AB3188">
        <v>0</v>
      </c>
      <c r="AC3188">
        <v>0</v>
      </c>
      <c r="AD3188">
        <v>0</v>
      </c>
      <c r="AE3188" t="s">
        <v>9637</v>
      </c>
      <c r="AF3188" t="s">
        <v>9638</v>
      </c>
      <c r="AG3188">
        <v>0.1</v>
      </c>
      <c r="AH3188" t="s">
        <v>36</v>
      </c>
      <c r="AI3188" t="s">
        <v>37</v>
      </c>
      <c r="AJ3188" t="s">
        <v>38</v>
      </c>
    </row>
    <row r="3189" spans="1:36" x14ac:dyDescent="0.25">
      <c r="A3189" t="s">
        <v>32</v>
      </c>
      <c r="B3189" t="s">
        <v>9639</v>
      </c>
      <c r="C3189">
        <f>YEAR(B3189)</f>
        <v>2008</v>
      </c>
      <c r="D3189">
        <v>86.1</v>
      </c>
      <c r="E3189">
        <v>73.5</v>
      </c>
      <c r="F3189">
        <v>80.900000000000006</v>
      </c>
      <c r="H3189" s="2">
        <f>IF(F3189-68.98&lt;=0,0,IF(F3189-68.98&lt;=1,1,2))</f>
        <v>2</v>
      </c>
      <c r="I3189">
        <v>91.1</v>
      </c>
      <c r="J3189">
        <v>73.5</v>
      </c>
      <c r="K3189">
        <v>82.1</v>
      </c>
      <c r="L3189">
        <v>64.099999999999994</v>
      </c>
      <c r="M3189">
        <v>57.9</v>
      </c>
      <c r="O3189">
        <v>1.2E-2</v>
      </c>
      <c r="P3189">
        <v>100</v>
      </c>
      <c r="Q3189">
        <v>4.17</v>
      </c>
      <c r="R3189" t="s">
        <v>40</v>
      </c>
      <c r="S3189">
        <v>0</v>
      </c>
      <c r="T3189">
        <v>0</v>
      </c>
      <c r="U3189">
        <v>0</v>
      </c>
      <c r="V3189">
        <v>30</v>
      </c>
      <c r="W3189">
        <v>188.9</v>
      </c>
      <c r="X3189">
        <v>1012.2</v>
      </c>
      <c r="Y3189">
        <v>86</v>
      </c>
      <c r="Z3189">
        <v>6.5</v>
      </c>
      <c r="AA3189">
        <v>0</v>
      </c>
      <c r="AB3189">
        <v>0</v>
      </c>
      <c r="AC3189">
        <v>0</v>
      </c>
      <c r="AD3189">
        <v>0</v>
      </c>
      <c r="AE3189" t="s">
        <v>9640</v>
      </c>
      <c r="AF3189" t="s">
        <v>9641</v>
      </c>
      <c r="AG3189">
        <v>0.13</v>
      </c>
      <c r="AH3189" t="s">
        <v>56</v>
      </c>
      <c r="AI3189" t="s">
        <v>78</v>
      </c>
      <c r="AJ3189" t="s">
        <v>40</v>
      </c>
    </row>
    <row r="3190" spans="1:36" x14ac:dyDescent="0.25">
      <c r="A3190" t="s">
        <v>32</v>
      </c>
      <c r="B3190" t="s">
        <v>9642</v>
      </c>
      <c r="C3190">
        <f>YEAR(B3190)</f>
        <v>2008</v>
      </c>
      <c r="D3190">
        <v>78.900000000000006</v>
      </c>
      <c r="E3190">
        <v>66.3</v>
      </c>
      <c r="F3190">
        <v>72.7</v>
      </c>
      <c r="H3190" s="2">
        <f>IF(F3190-68.98&lt;=0,0,IF(F3190-68.98&lt;=1,1,2))</f>
        <v>2</v>
      </c>
      <c r="I3190">
        <v>78.900000000000006</v>
      </c>
      <c r="J3190">
        <v>66.3</v>
      </c>
      <c r="K3190">
        <v>72.7</v>
      </c>
      <c r="L3190">
        <v>65.900000000000006</v>
      </c>
      <c r="M3190">
        <v>79.8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11.4</v>
      </c>
      <c r="W3190">
        <v>206.9</v>
      </c>
      <c r="X3190">
        <v>1014.5</v>
      </c>
      <c r="Y3190">
        <v>45.5</v>
      </c>
      <c r="Z3190">
        <v>6.8</v>
      </c>
      <c r="AA3190">
        <v>0</v>
      </c>
      <c r="AB3190">
        <v>0</v>
      </c>
      <c r="AC3190">
        <v>0</v>
      </c>
      <c r="AD3190">
        <v>0</v>
      </c>
      <c r="AE3190" t="s">
        <v>9643</v>
      </c>
      <c r="AF3190" t="s">
        <v>9644</v>
      </c>
      <c r="AG3190">
        <v>0.16</v>
      </c>
      <c r="AH3190" t="s">
        <v>36</v>
      </c>
      <c r="AI3190" t="s">
        <v>174</v>
      </c>
      <c r="AJ3190" t="s">
        <v>38</v>
      </c>
    </row>
    <row r="3191" spans="1:36" x14ac:dyDescent="0.25">
      <c r="A3191" t="s">
        <v>32</v>
      </c>
      <c r="B3191" t="s">
        <v>9645</v>
      </c>
      <c r="C3191">
        <f>YEAR(B3191)</f>
        <v>2008</v>
      </c>
      <c r="D3191">
        <v>77.099999999999994</v>
      </c>
      <c r="E3191">
        <v>66.3</v>
      </c>
      <c r="F3191">
        <v>72.900000000000006</v>
      </c>
      <c r="H3191" s="2">
        <f>IF(F3191-68.98&lt;=0,0,IF(F3191-68.98&lt;=1,1,2))</f>
        <v>2</v>
      </c>
      <c r="I3191">
        <v>77.099999999999994</v>
      </c>
      <c r="J3191">
        <v>66.3</v>
      </c>
      <c r="K3191">
        <v>72.900000000000006</v>
      </c>
      <c r="L3191">
        <v>62.6</v>
      </c>
      <c r="M3191">
        <v>70.3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25.3</v>
      </c>
      <c r="W3191">
        <v>284.60000000000002</v>
      </c>
      <c r="X3191">
        <v>1015</v>
      </c>
      <c r="Y3191">
        <v>68.3</v>
      </c>
      <c r="Z3191">
        <v>6.8</v>
      </c>
      <c r="AA3191">
        <v>0</v>
      </c>
      <c r="AB3191">
        <v>0</v>
      </c>
      <c r="AC3191">
        <v>0</v>
      </c>
      <c r="AD3191">
        <v>0</v>
      </c>
      <c r="AE3191" t="s">
        <v>9646</v>
      </c>
      <c r="AF3191" t="s">
        <v>9647</v>
      </c>
      <c r="AG3191">
        <v>0.19</v>
      </c>
      <c r="AH3191" t="s">
        <v>36</v>
      </c>
      <c r="AI3191" t="s">
        <v>37</v>
      </c>
      <c r="AJ3191" t="s">
        <v>38</v>
      </c>
    </row>
    <row r="3192" spans="1:36" x14ac:dyDescent="0.25">
      <c r="A3192" t="s">
        <v>32</v>
      </c>
      <c r="B3192" t="s">
        <v>9648</v>
      </c>
      <c r="C3192">
        <f>YEAR(B3192)</f>
        <v>2008</v>
      </c>
      <c r="D3192">
        <v>73.5</v>
      </c>
      <c r="E3192">
        <v>60.9</v>
      </c>
      <c r="F3192">
        <v>68.3</v>
      </c>
      <c r="H3192" s="2">
        <f>IF(F3192-68.98&lt;=0,0,IF(F3192-68.98&lt;=1,1,2))</f>
        <v>0</v>
      </c>
      <c r="I3192">
        <v>73.5</v>
      </c>
      <c r="J3192">
        <v>60.9</v>
      </c>
      <c r="K3192">
        <v>68.3</v>
      </c>
      <c r="L3192">
        <v>52.7</v>
      </c>
      <c r="M3192">
        <v>58.6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24.2</v>
      </c>
      <c r="W3192">
        <v>293.5</v>
      </c>
      <c r="X3192">
        <v>1018.3</v>
      </c>
      <c r="Y3192">
        <v>30</v>
      </c>
      <c r="Z3192">
        <v>6.8</v>
      </c>
      <c r="AA3192">
        <v>0</v>
      </c>
      <c r="AB3192">
        <v>0</v>
      </c>
      <c r="AC3192">
        <v>0</v>
      </c>
      <c r="AD3192">
        <v>0</v>
      </c>
      <c r="AE3192" t="s">
        <v>9649</v>
      </c>
      <c r="AF3192" t="s">
        <v>9650</v>
      </c>
      <c r="AG3192">
        <v>0.23</v>
      </c>
      <c r="AH3192" t="s">
        <v>36</v>
      </c>
      <c r="AI3192" t="s">
        <v>37</v>
      </c>
      <c r="AJ3192" t="s">
        <v>38</v>
      </c>
    </row>
    <row r="3193" spans="1:36" x14ac:dyDescent="0.25">
      <c r="A3193" t="s">
        <v>32</v>
      </c>
      <c r="B3193" t="s">
        <v>9651</v>
      </c>
      <c r="C3193">
        <f>YEAR(B3193)</f>
        <v>2008</v>
      </c>
      <c r="D3193">
        <v>73.5</v>
      </c>
      <c r="E3193">
        <v>59.1</v>
      </c>
      <c r="F3193">
        <v>67.5</v>
      </c>
      <c r="H3193" s="2">
        <f>IF(F3193-68.98&lt;=0,0,IF(F3193-68.98&lt;=1,1,2))</f>
        <v>0</v>
      </c>
      <c r="I3193">
        <v>73.5</v>
      </c>
      <c r="J3193">
        <v>59.1</v>
      </c>
      <c r="K3193">
        <v>67.5</v>
      </c>
      <c r="L3193">
        <v>53.9</v>
      </c>
      <c r="M3193">
        <v>62.3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9.1999999999999993</v>
      </c>
      <c r="W3193">
        <v>271.10000000000002</v>
      </c>
      <c r="X3193">
        <v>1017.6</v>
      </c>
      <c r="Y3193">
        <v>30</v>
      </c>
      <c r="Z3193">
        <v>6.8</v>
      </c>
      <c r="AA3193">
        <v>0</v>
      </c>
      <c r="AB3193">
        <v>0</v>
      </c>
      <c r="AC3193">
        <v>0</v>
      </c>
      <c r="AD3193">
        <v>0</v>
      </c>
      <c r="AE3193" t="s">
        <v>9652</v>
      </c>
      <c r="AF3193" t="s">
        <v>9653</v>
      </c>
      <c r="AG3193">
        <v>0.25</v>
      </c>
      <c r="AH3193" t="s">
        <v>36</v>
      </c>
      <c r="AI3193" t="s">
        <v>37</v>
      </c>
      <c r="AJ3193" t="s">
        <v>38</v>
      </c>
    </row>
    <row r="3194" spans="1:36" x14ac:dyDescent="0.25">
      <c r="A3194" t="s">
        <v>32</v>
      </c>
      <c r="B3194" t="s">
        <v>9654</v>
      </c>
      <c r="C3194">
        <f>YEAR(B3194)</f>
        <v>2008</v>
      </c>
      <c r="D3194">
        <v>75.3</v>
      </c>
      <c r="E3194">
        <v>59.1</v>
      </c>
      <c r="F3194">
        <v>65.900000000000006</v>
      </c>
      <c r="H3194" s="2">
        <f>IF(F3194-68.98&lt;=0,0,IF(F3194-68.98&lt;=1,1,2))</f>
        <v>0</v>
      </c>
      <c r="I3194">
        <v>75.3</v>
      </c>
      <c r="J3194">
        <v>59.1</v>
      </c>
      <c r="K3194">
        <v>65.900000000000006</v>
      </c>
      <c r="L3194">
        <v>55.1</v>
      </c>
      <c r="M3194">
        <v>68.599999999999994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8.1</v>
      </c>
      <c r="W3194">
        <v>193.7</v>
      </c>
      <c r="X3194">
        <v>1017.2</v>
      </c>
      <c r="Y3194">
        <v>50</v>
      </c>
      <c r="Z3194">
        <v>6.8</v>
      </c>
      <c r="AA3194">
        <v>0</v>
      </c>
      <c r="AB3194">
        <v>0</v>
      </c>
      <c r="AC3194">
        <v>0</v>
      </c>
      <c r="AD3194">
        <v>0</v>
      </c>
      <c r="AE3194" t="s">
        <v>9655</v>
      </c>
      <c r="AF3194" t="s">
        <v>9656</v>
      </c>
      <c r="AG3194">
        <v>0.28999999999999998</v>
      </c>
      <c r="AH3194" t="s">
        <v>36</v>
      </c>
      <c r="AI3194" t="s">
        <v>174</v>
      </c>
      <c r="AJ3194" t="s">
        <v>38</v>
      </c>
    </row>
    <row r="3195" spans="1:36" x14ac:dyDescent="0.25">
      <c r="A3195" t="s">
        <v>32</v>
      </c>
      <c r="B3195" t="s">
        <v>9657</v>
      </c>
      <c r="C3195">
        <f>YEAR(B3195)</f>
        <v>2008</v>
      </c>
      <c r="D3195">
        <v>73.5</v>
      </c>
      <c r="E3195">
        <v>60.9</v>
      </c>
      <c r="F3195">
        <v>69.099999999999994</v>
      </c>
      <c r="H3195" s="2">
        <f>IF(F3195-68.98&lt;=0,0,IF(F3195-68.98&lt;=1,1,2))</f>
        <v>1</v>
      </c>
      <c r="I3195">
        <v>73.5</v>
      </c>
      <c r="J3195">
        <v>60.9</v>
      </c>
      <c r="K3195">
        <v>69.099999999999994</v>
      </c>
      <c r="L3195">
        <v>58.4</v>
      </c>
      <c r="M3195">
        <v>69.099999999999994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13.9</v>
      </c>
      <c r="W3195">
        <v>315.5</v>
      </c>
      <c r="X3195">
        <v>1019.2</v>
      </c>
      <c r="Y3195">
        <v>67.5</v>
      </c>
      <c r="Z3195">
        <v>6.8</v>
      </c>
      <c r="AA3195">
        <v>0</v>
      </c>
      <c r="AB3195">
        <v>0</v>
      </c>
      <c r="AC3195">
        <v>0</v>
      </c>
      <c r="AD3195">
        <v>0</v>
      </c>
      <c r="AE3195" t="s">
        <v>9658</v>
      </c>
      <c r="AF3195" t="s">
        <v>9659</v>
      </c>
      <c r="AG3195">
        <v>0.32</v>
      </c>
      <c r="AH3195" t="s">
        <v>36</v>
      </c>
      <c r="AI3195" t="s">
        <v>37</v>
      </c>
      <c r="AJ3195" t="s">
        <v>38</v>
      </c>
    </row>
    <row r="3196" spans="1:36" x14ac:dyDescent="0.25">
      <c r="A3196" t="s">
        <v>32</v>
      </c>
      <c r="B3196" t="s">
        <v>9660</v>
      </c>
      <c r="C3196">
        <f>YEAR(B3196)</f>
        <v>2008</v>
      </c>
      <c r="D3196">
        <v>71.7</v>
      </c>
      <c r="E3196">
        <v>68.099999999999994</v>
      </c>
      <c r="F3196">
        <v>70.099999999999994</v>
      </c>
      <c r="H3196" s="2">
        <f>IF(F3196-68.98&lt;=0,0,IF(F3196-68.98&lt;=1,1,2))</f>
        <v>2</v>
      </c>
      <c r="I3196">
        <v>71.7</v>
      </c>
      <c r="J3196">
        <v>68.099999999999994</v>
      </c>
      <c r="K3196">
        <v>70.099999999999994</v>
      </c>
      <c r="L3196">
        <v>56.9</v>
      </c>
      <c r="M3196">
        <v>63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24.2</v>
      </c>
      <c r="W3196">
        <v>330.4</v>
      </c>
      <c r="X3196">
        <v>1022.9</v>
      </c>
      <c r="Y3196">
        <v>60.8</v>
      </c>
      <c r="Z3196">
        <v>6.8</v>
      </c>
      <c r="AA3196">
        <v>0</v>
      </c>
      <c r="AB3196">
        <v>0</v>
      </c>
      <c r="AC3196">
        <v>0</v>
      </c>
      <c r="AD3196">
        <v>0</v>
      </c>
      <c r="AE3196" t="s">
        <v>9661</v>
      </c>
      <c r="AF3196" t="s">
        <v>9662</v>
      </c>
      <c r="AG3196">
        <v>0.36</v>
      </c>
      <c r="AH3196" t="s">
        <v>36</v>
      </c>
      <c r="AI3196" t="s">
        <v>37</v>
      </c>
      <c r="AJ3196" t="s">
        <v>38</v>
      </c>
    </row>
    <row r="3197" spans="1:36" x14ac:dyDescent="0.25">
      <c r="A3197" t="s">
        <v>32</v>
      </c>
      <c r="B3197" t="s">
        <v>9663</v>
      </c>
      <c r="C3197">
        <f>YEAR(B3197)</f>
        <v>2008</v>
      </c>
      <c r="D3197">
        <v>69.900000000000006</v>
      </c>
      <c r="E3197">
        <v>68.099999999999994</v>
      </c>
      <c r="F3197">
        <v>68.599999999999994</v>
      </c>
      <c r="H3197" s="2">
        <f>IF(F3197-68.98&lt;=0,0,IF(F3197-68.98&lt;=1,1,2))</f>
        <v>0</v>
      </c>
      <c r="I3197">
        <v>69.900000000000006</v>
      </c>
      <c r="J3197">
        <v>68.099999999999994</v>
      </c>
      <c r="K3197">
        <v>68.599999999999994</v>
      </c>
      <c r="L3197">
        <v>54.8</v>
      </c>
      <c r="M3197">
        <v>61.6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27.5</v>
      </c>
      <c r="W3197">
        <v>332.3</v>
      </c>
      <c r="X3197">
        <v>1022.9</v>
      </c>
      <c r="Y3197">
        <v>55</v>
      </c>
      <c r="Z3197">
        <v>6.8</v>
      </c>
      <c r="AA3197">
        <v>0</v>
      </c>
      <c r="AB3197">
        <v>0</v>
      </c>
      <c r="AC3197">
        <v>0</v>
      </c>
      <c r="AD3197">
        <v>0</v>
      </c>
      <c r="AE3197" t="s">
        <v>9664</v>
      </c>
      <c r="AF3197" t="s">
        <v>9665</v>
      </c>
      <c r="AG3197">
        <v>0.39</v>
      </c>
      <c r="AH3197" t="s">
        <v>36</v>
      </c>
      <c r="AI3197" t="s">
        <v>37</v>
      </c>
      <c r="AJ3197" t="s">
        <v>38</v>
      </c>
    </row>
    <row r="3198" spans="1:36" x14ac:dyDescent="0.25">
      <c r="A3198" t="s">
        <v>32</v>
      </c>
      <c r="B3198" t="s">
        <v>9666</v>
      </c>
      <c r="C3198">
        <f>YEAR(B3198)</f>
        <v>2008</v>
      </c>
      <c r="D3198">
        <v>71.7</v>
      </c>
      <c r="E3198">
        <v>66.3</v>
      </c>
      <c r="F3198">
        <v>68.3</v>
      </c>
      <c r="H3198" s="2">
        <f>IF(F3198-68.98&lt;=0,0,IF(F3198-68.98&lt;=1,1,2))</f>
        <v>0</v>
      </c>
      <c r="I3198">
        <v>71.7</v>
      </c>
      <c r="J3198">
        <v>66.3</v>
      </c>
      <c r="K3198">
        <v>68.3</v>
      </c>
      <c r="L3198">
        <v>55.7</v>
      </c>
      <c r="M3198">
        <v>64.2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27.5</v>
      </c>
      <c r="W3198">
        <v>353.8</v>
      </c>
      <c r="X3198">
        <v>1017.6</v>
      </c>
      <c r="Y3198">
        <v>50</v>
      </c>
      <c r="Z3198">
        <v>6.8</v>
      </c>
      <c r="AA3198">
        <v>0</v>
      </c>
      <c r="AB3198">
        <v>0</v>
      </c>
      <c r="AC3198">
        <v>0</v>
      </c>
      <c r="AD3198">
        <v>0</v>
      </c>
      <c r="AE3198" t="s">
        <v>9667</v>
      </c>
      <c r="AF3198" t="s">
        <v>9668</v>
      </c>
      <c r="AG3198">
        <v>0.42</v>
      </c>
      <c r="AH3198" t="s">
        <v>36</v>
      </c>
      <c r="AI3198" t="s">
        <v>37</v>
      </c>
      <c r="AJ3198" t="s">
        <v>38</v>
      </c>
    </row>
    <row r="3199" spans="1:36" x14ac:dyDescent="0.25">
      <c r="A3199" t="s">
        <v>32</v>
      </c>
      <c r="B3199" t="s">
        <v>9669</v>
      </c>
      <c r="C3199">
        <f>YEAR(B3199)</f>
        <v>2008</v>
      </c>
      <c r="D3199">
        <v>71.7</v>
      </c>
      <c r="E3199">
        <v>66.3</v>
      </c>
      <c r="F3199">
        <v>69</v>
      </c>
      <c r="H3199" s="2">
        <f>IF(F3199-68.98&lt;=0,0,IF(F3199-68.98&lt;=1,1,2))</f>
        <v>1</v>
      </c>
      <c r="I3199">
        <v>71.7</v>
      </c>
      <c r="J3199">
        <v>66.3</v>
      </c>
      <c r="K3199">
        <v>69</v>
      </c>
      <c r="L3199">
        <v>58.9</v>
      </c>
      <c r="M3199">
        <v>70.2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15</v>
      </c>
      <c r="W3199">
        <v>326.39999999999998</v>
      </c>
      <c r="X3199">
        <v>1016.6</v>
      </c>
      <c r="Y3199">
        <v>55</v>
      </c>
      <c r="Z3199">
        <v>6.8</v>
      </c>
      <c r="AA3199">
        <v>0</v>
      </c>
      <c r="AB3199">
        <v>0</v>
      </c>
      <c r="AC3199">
        <v>0</v>
      </c>
      <c r="AD3199">
        <v>0</v>
      </c>
      <c r="AE3199" t="s">
        <v>9670</v>
      </c>
      <c r="AF3199" t="s">
        <v>9671</v>
      </c>
      <c r="AG3199">
        <v>0.45</v>
      </c>
      <c r="AH3199" t="s">
        <v>36</v>
      </c>
      <c r="AI3199" t="s">
        <v>37</v>
      </c>
      <c r="AJ3199" t="s">
        <v>38</v>
      </c>
    </row>
    <row r="3200" spans="1:36" x14ac:dyDescent="0.25">
      <c r="A3200" t="s">
        <v>32</v>
      </c>
      <c r="B3200" t="s">
        <v>9672</v>
      </c>
      <c r="C3200">
        <f>YEAR(B3200)</f>
        <v>2008</v>
      </c>
      <c r="D3200">
        <v>73.5</v>
      </c>
      <c r="E3200">
        <v>62.7</v>
      </c>
      <c r="F3200">
        <v>68.099999999999994</v>
      </c>
      <c r="H3200" s="2">
        <f>IF(F3200-68.98&lt;=0,0,IF(F3200-68.98&lt;=1,1,2))</f>
        <v>0</v>
      </c>
      <c r="I3200">
        <v>73.5</v>
      </c>
      <c r="J3200">
        <v>62.7</v>
      </c>
      <c r="K3200">
        <v>68.099999999999994</v>
      </c>
      <c r="L3200">
        <v>59.6</v>
      </c>
      <c r="M3200">
        <v>74.5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13.9</v>
      </c>
      <c r="W3200">
        <v>299.10000000000002</v>
      </c>
      <c r="X3200">
        <v>1016.9</v>
      </c>
      <c r="Y3200">
        <v>62.5</v>
      </c>
      <c r="Z3200">
        <v>6.8</v>
      </c>
      <c r="AA3200">
        <v>0</v>
      </c>
      <c r="AB3200">
        <v>0</v>
      </c>
      <c r="AC3200">
        <v>0</v>
      </c>
      <c r="AD3200">
        <v>0</v>
      </c>
      <c r="AE3200" t="s">
        <v>9673</v>
      </c>
      <c r="AF3200" t="s">
        <v>9674</v>
      </c>
      <c r="AG3200">
        <v>0.5</v>
      </c>
      <c r="AH3200" t="s">
        <v>36</v>
      </c>
      <c r="AI3200" t="s">
        <v>37</v>
      </c>
      <c r="AJ3200" t="s">
        <v>38</v>
      </c>
    </row>
    <row r="3201" spans="1:36" x14ac:dyDescent="0.25">
      <c r="A3201" t="s">
        <v>32</v>
      </c>
      <c r="B3201" t="s">
        <v>9675</v>
      </c>
      <c r="C3201">
        <f>YEAR(B3201)</f>
        <v>2008</v>
      </c>
      <c r="D3201">
        <v>73.5</v>
      </c>
      <c r="E3201">
        <v>62.7</v>
      </c>
      <c r="F3201">
        <v>67.7</v>
      </c>
      <c r="H3201" s="2">
        <f>IF(F3201-68.98&lt;=0,0,IF(F3201-68.98&lt;=1,1,2))</f>
        <v>0</v>
      </c>
      <c r="I3201">
        <v>73.5</v>
      </c>
      <c r="J3201">
        <v>62.7</v>
      </c>
      <c r="K3201">
        <v>67.7</v>
      </c>
      <c r="L3201">
        <v>58.7</v>
      </c>
      <c r="M3201">
        <v>73.400000000000006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15</v>
      </c>
      <c r="W3201">
        <v>290.8</v>
      </c>
      <c r="X3201">
        <v>1017.6</v>
      </c>
      <c r="Y3201">
        <v>35</v>
      </c>
      <c r="Z3201">
        <v>6.8</v>
      </c>
      <c r="AA3201">
        <v>0</v>
      </c>
      <c r="AB3201">
        <v>0</v>
      </c>
      <c r="AC3201">
        <v>0</v>
      </c>
      <c r="AD3201">
        <v>0</v>
      </c>
      <c r="AE3201" t="s">
        <v>9676</v>
      </c>
      <c r="AF3201" t="s">
        <v>9677</v>
      </c>
      <c r="AG3201">
        <v>0.52</v>
      </c>
      <c r="AH3201" t="s">
        <v>36</v>
      </c>
      <c r="AI3201" t="s">
        <v>37</v>
      </c>
      <c r="AJ3201" t="s">
        <v>38</v>
      </c>
    </row>
    <row r="3202" spans="1:36" x14ac:dyDescent="0.25">
      <c r="A3202" t="s">
        <v>32</v>
      </c>
      <c r="B3202" t="s">
        <v>9678</v>
      </c>
      <c r="C3202">
        <f>YEAR(B3202)</f>
        <v>2008</v>
      </c>
      <c r="D3202">
        <v>73.5</v>
      </c>
      <c r="E3202">
        <v>59.1</v>
      </c>
      <c r="F3202">
        <v>67.099999999999994</v>
      </c>
      <c r="H3202" s="2">
        <f>IF(F3202-68.98&lt;=0,0,IF(F3202-68.98&lt;=1,1,2))</f>
        <v>0</v>
      </c>
      <c r="I3202">
        <v>73.5</v>
      </c>
      <c r="J3202">
        <v>59.1</v>
      </c>
      <c r="K3202">
        <v>67.099999999999994</v>
      </c>
      <c r="L3202">
        <v>59.9</v>
      </c>
      <c r="M3202">
        <v>78.2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21.9</v>
      </c>
      <c r="W3202">
        <v>286.7</v>
      </c>
      <c r="X3202">
        <v>1019.1</v>
      </c>
      <c r="Y3202">
        <v>30</v>
      </c>
      <c r="Z3202">
        <v>6.7</v>
      </c>
      <c r="AA3202">
        <v>0</v>
      </c>
      <c r="AB3202">
        <v>0</v>
      </c>
      <c r="AC3202">
        <v>0</v>
      </c>
      <c r="AD3202">
        <v>0</v>
      </c>
      <c r="AE3202" t="s">
        <v>9679</v>
      </c>
      <c r="AF3202" t="s">
        <v>9680</v>
      </c>
      <c r="AG3202">
        <v>0.55000000000000004</v>
      </c>
      <c r="AH3202" t="s">
        <v>36</v>
      </c>
      <c r="AI3202" t="s">
        <v>37</v>
      </c>
      <c r="AJ3202" t="s">
        <v>38</v>
      </c>
    </row>
    <row r="3203" spans="1:36" x14ac:dyDescent="0.25">
      <c r="A3203" t="s">
        <v>32</v>
      </c>
      <c r="B3203" t="s">
        <v>9681</v>
      </c>
      <c r="C3203">
        <f>YEAR(B3203)</f>
        <v>2008</v>
      </c>
      <c r="D3203">
        <v>73.5</v>
      </c>
      <c r="E3203">
        <v>59.1</v>
      </c>
      <c r="F3203">
        <v>66.599999999999994</v>
      </c>
      <c r="H3203" s="2">
        <f>IF(F3203-68.98&lt;=0,0,IF(F3203-68.98&lt;=1,1,2))</f>
        <v>0</v>
      </c>
      <c r="I3203">
        <v>73.5</v>
      </c>
      <c r="J3203">
        <v>59.1</v>
      </c>
      <c r="K3203">
        <v>66.599999999999994</v>
      </c>
      <c r="L3203">
        <v>57.9</v>
      </c>
      <c r="M3203">
        <v>74.7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9.1999999999999993</v>
      </c>
      <c r="W3203">
        <v>157.4</v>
      </c>
      <c r="X3203">
        <v>1016.9</v>
      </c>
      <c r="Y3203">
        <v>30</v>
      </c>
      <c r="Z3203">
        <v>6.4</v>
      </c>
      <c r="AA3203">
        <v>0</v>
      </c>
      <c r="AB3203">
        <v>0</v>
      </c>
      <c r="AC3203">
        <v>0</v>
      </c>
      <c r="AD3203">
        <v>0</v>
      </c>
      <c r="AE3203" t="s">
        <v>9682</v>
      </c>
      <c r="AF3203" t="s">
        <v>9683</v>
      </c>
      <c r="AG3203">
        <v>0.59</v>
      </c>
      <c r="AH3203" t="s">
        <v>36</v>
      </c>
      <c r="AI3203" t="s">
        <v>37</v>
      </c>
      <c r="AJ3203" t="s">
        <v>38</v>
      </c>
    </row>
    <row r="3204" spans="1:36" x14ac:dyDescent="0.25">
      <c r="A3204" t="s">
        <v>32</v>
      </c>
      <c r="B3204" t="s">
        <v>9684</v>
      </c>
      <c r="C3204">
        <f>YEAR(B3204)</f>
        <v>2008</v>
      </c>
      <c r="D3204">
        <v>73.5</v>
      </c>
      <c r="E3204">
        <v>60.9</v>
      </c>
      <c r="F3204">
        <v>67.5</v>
      </c>
      <c r="H3204" s="2">
        <f>IF(F3204-68.98&lt;=0,0,IF(F3204-68.98&lt;=1,1,2))</f>
        <v>0</v>
      </c>
      <c r="I3204">
        <v>73.5</v>
      </c>
      <c r="J3204">
        <v>60.9</v>
      </c>
      <c r="K3204">
        <v>67.5</v>
      </c>
      <c r="L3204">
        <v>59.9</v>
      </c>
      <c r="M3204">
        <v>76.8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11.4</v>
      </c>
      <c r="W3204">
        <v>154.5</v>
      </c>
      <c r="X3204">
        <v>1017.9</v>
      </c>
      <c r="Y3204">
        <v>70</v>
      </c>
      <c r="Z3204">
        <v>6.5</v>
      </c>
      <c r="AA3204">
        <v>0</v>
      </c>
      <c r="AB3204">
        <v>0</v>
      </c>
      <c r="AC3204">
        <v>0</v>
      </c>
      <c r="AD3204">
        <v>0</v>
      </c>
      <c r="AE3204" t="s">
        <v>9685</v>
      </c>
      <c r="AF3204" t="s">
        <v>9686</v>
      </c>
      <c r="AG3204">
        <v>0.63</v>
      </c>
      <c r="AH3204" t="s">
        <v>36</v>
      </c>
      <c r="AI3204" t="s">
        <v>37</v>
      </c>
      <c r="AJ3204" t="s">
        <v>38</v>
      </c>
    </row>
    <row r="3205" spans="1:36" x14ac:dyDescent="0.25">
      <c r="A3205" t="s">
        <v>32</v>
      </c>
      <c r="B3205" t="s">
        <v>9687</v>
      </c>
      <c r="C3205">
        <f>YEAR(B3205)</f>
        <v>2008</v>
      </c>
      <c r="D3205">
        <v>75.3</v>
      </c>
      <c r="E3205">
        <v>60.9</v>
      </c>
      <c r="F3205">
        <v>67.900000000000006</v>
      </c>
      <c r="H3205" s="2">
        <f>IF(F3205-68.98&lt;=0,0,IF(F3205-68.98&lt;=1,1,2))</f>
        <v>0</v>
      </c>
      <c r="I3205">
        <v>75.3</v>
      </c>
      <c r="J3205">
        <v>60.9</v>
      </c>
      <c r="K3205">
        <v>67.900000000000006</v>
      </c>
      <c r="L3205">
        <v>61.1</v>
      </c>
      <c r="M3205">
        <v>79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8.1</v>
      </c>
      <c r="W3205">
        <v>198.3</v>
      </c>
      <c r="X3205">
        <v>1020.6</v>
      </c>
      <c r="Y3205">
        <v>34.799999999999997</v>
      </c>
      <c r="Z3205">
        <v>6.7</v>
      </c>
      <c r="AA3205">
        <v>0</v>
      </c>
      <c r="AB3205">
        <v>0</v>
      </c>
      <c r="AC3205">
        <v>0</v>
      </c>
      <c r="AD3205">
        <v>0</v>
      </c>
      <c r="AE3205" t="s">
        <v>9688</v>
      </c>
      <c r="AF3205" t="s">
        <v>9689</v>
      </c>
      <c r="AG3205">
        <v>0.66</v>
      </c>
      <c r="AH3205" t="s">
        <v>36</v>
      </c>
      <c r="AI3205" t="s">
        <v>37</v>
      </c>
      <c r="AJ3205" t="s">
        <v>38</v>
      </c>
    </row>
    <row r="3206" spans="1:36" x14ac:dyDescent="0.25">
      <c r="A3206" t="s">
        <v>32</v>
      </c>
      <c r="B3206" t="s">
        <v>9690</v>
      </c>
      <c r="C3206">
        <f>YEAR(B3206)</f>
        <v>2008</v>
      </c>
      <c r="D3206">
        <v>73.5</v>
      </c>
      <c r="E3206">
        <v>68.099999999999994</v>
      </c>
      <c r="F3206">
        <v>69.7</v>
      </c>
      <c r="H3206" s="2">
        <f>IF(F3206-68.98&lt;=0,0,IF(F3206-68.98&lt;=1,1,2))</f>
        <v>1</v>
      </c>
      <c r="I3206">
        <v>73.5</v>
      </c>
      <c r="J3206">
        <v>68.099999999999994</v>
      </c>
      <c r="K3206">
        <v>69.7</v>
      </c>
      <c r="L3206">
        <v>61.7</v>
      </c>
      <c r="M3206">
        <v>75.900000000000006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17.2</v>
      </c>
      <c r="W3206">
        <v>316.89999999999998</v>
      </c>
      <c r="X3206">
        <v>1019.9</v>
      </c>
      <c r="Y3206">
        <v>70</v>
      </c>
      <c r="Z3206">
        <v>6.8</v>
      </c>
      <c r="AA3206">
        <v>0</v>
      </c>
      <c r="AB3206">
        <v>0</v>
      </c>
      <c r="AC3206">
        <v>0</v>
      </c>
      <c r="AD3206">
        <v>0</v>
      </c>
      <c r="AE3206" t="s">
        <v>9691</v>
      </c>
      <c r="AF3206" t="s">
        <v>9692</v>
      </c>
      <c r="AG3206">
        <v>0.7</v>
      </c>
      <c r="AH3206" t="s">
        <v>36</v>
      </c>
      <c r="AI3206" t="s">
        <v>37</v>
      </c>
      <c r="AJ3206" t="s">
        <v>38</v>
      </c>
    </row>
    <row r="3207" spans="1:36" x14ac:dyDescent="0.25">
      <c r="A3207" t="s">
        <v>32</v>
      </c>
      <c r="B3207" t="s">
        <v>9693</v>
      </c>
      <c r="C3207">
        <f>YEAR(B3207)</f>
        <v>2008</v>
      </c>
      <c r="D3207">
        <v>73.5</v>
      </c>
      <c r="E3207">
        <v>68.099999999999994</v>
      </c>
      <c r="F3207">
        <v>69.599999999999994</v>
      </c>
      <c r="H3207" s="2">
        <f>IF(F3207-68.98&lt;=0,0,IF(F3207-68.98&lt;=1,1,2))</f>
        <v>1</v>
      </c>
      <c r="I3207">
        <v>73.5</v>
      </c>
      <c r="J3207">
        <v>68.099999999999994</v>
      </c>
      <c r="K3207">
        <v>69.599999999999994</v>
      </c>
      <c r="L3207">
        <v>60.2</v>
      </c>
      <c r="M3207">
        <v>72.2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21.9</v>
      </c>
      <c r="W3207">
        <v>308.5</v>
      </c>
      <c r="X3207">
        <v>1015.6</v>
      </c>
      <c r="Y3207">
        <v>52.5</v>
      </c>
      <c r="Z3207">
        <v>6.8</v>
      </c>
      <c r="AA3207">
        <v>0</v>
      </c>
      <c r="AB3207">
        <v>0</v>
      </c>
      <c r="AC3207">
        <v>0</v>
      </c>
      <c r="AD3207">
        <v>0</v>
      </c>
      <c r="AE3207" t="s">
        <v>9694</v>
      </c>
      <c r="AF3207" t="s">
        <v>9695</v>
      </c>
      <c r="AG3207">
        <v>0.75</v>
      </c>
      <c r="AH3207" t="s">
        <v>36</v>
      </c>
      <c r="AI3207" t="s">
        <v>37</v>
      </c>
      <c r="AJ3207" t="s">
        <v>38</v>
      </c>
    </row>
    <row r="3208" spans="1:36" x14ac:dyDescent="0.25">
      <c r="A3208" t="s">
        <v>32</v>
      </c>
      <c r="B3208" t="s">
        <v>9696</v>
      </c>
      <c r="C3208">
        <f>YEAR(B3208)</f>
        <v>2008</v>
      </c>
      <c r="D3208">
        <v>71.7</v>
      </c>
      <c r="E3208">
        <v>64.5</v>
      </c>
      <c r="F3208">
        <v>67.5</v>
      </c>
      <c r="H3208" s="2">
        <f>IF(F3208-68.98&lt;=0,0,IF(F3208-68.98&lt;=1,1,2))</f>
        <v>0</v>
      </c>
      <c r="I3208">
        <v>71.7</v>
      </c>
      <c r="J3208">
        <v>64.5</v>
      </c>
      <c r="K3208">
        <v>67.5</v>
      </c>
      <c r="L3208">
        <v>56.3</v>
      </c>
      <c r="M3208">
        <v>67.5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21.9</v>
      </c>
      <c r="W3208">
        <v>315.7</v>
      </c>
      <c r="X3208">
        <v>1015.3</v>
      </c>
      <c r="Y3208">
        <v>60.9</v>
      </c>
      <c r="Z3208">
        <v>6.8</v>
      </c>
      <c r="AA3208">
        <v>0</v>
      </c>
      <c r="AB3208">
        <v>0</v>
      </c>
      <c r="AC3208">
        <v>0</v>
      </c>
      <c r="AD3208">
        <v>0</v>
      </c>
      <c r="AE3208" t="s">
        <v>9697</v>
      </c>
      <c r="AF3208" t="s">
        <v>9698</v>
      </c>
      <c r="AG3208">
        <v>0.77</v>
      </c>
      <c r="AH3208" t="s">
        <v>36</v>
      </c>
      <c r="AI3208" t="s">
        <v>37</v>
      </c>
      <c r="AJ3208" t="s">
        <v>38</v>
      </c>
    </row>
    <row r="3209" spans="1:36" x14ac:dyDescent="0.25">
      <c r="A3209" t="s">
        <v>32</v>
      </c>
      <c r="B3209" t="s">
        <v>9699</v>
      </c>
      <c r="C3209">
        <f>YEAR(B3209)</f>
        <v>2008</v>
      </c>
      <c r="D3209">
        <v>69.900000000000006</v>
      </c>
      <c r="E3209">
        <v>66.3</v>
      </c>
      <c r="F3209">
        <v>67.599999999999994</v>
      </c>
      <c r="H3209" s="2">
        <f>IF(F3209-68.98&lt;=0,0,IF(F3209-68.98&lt;=1,1,2))</f>
        <v>0</v>
      </c>
      <c r="I3209">
        <v>69.900000000000006</v>
      </c>
      <c r="J3209">
        <v>66.3</v>
      </c>
      <c r="K3209">
        <v>67.599999999999994</v>
      </c>
      <c r="L3209">
        <v>59.1</v>
      </c>
      <c r="M3209">
        <v>74.400000000000006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17.2</v>
      </c>
      <c r="W3209">
        <v>330.6</v>
      </c>
      <c r="X3209">
        <v>1016.6</v>
      </c>
      <c r="Y3209">
        <v>75</v>
      </c>
      <c r="Z3209">
        <v>6.8</v>
      </c>
      <c r="AA3209">
        <v>0</v>
      </c>
      <c r="AB3209">
        <v>0</v>
      </c>
      <c r="AC3209">
        <v>0</v>
      </c>
      <c r="AD3209">
        <v>0</v>
      </c>
      <c r="AE3209" t="s">
        <v>9700</v>
      </c>
      <c r="AF3209" t="s">
        <v>9701</v>
      </c>
      <c r="AG3209">
        <v>0.8</v>
      </c>
      <c r="AH3209" t="s">
        <v>36</v>
      </c>
      <c r="AI3209" t="s">
        <v>37</v>
      </c>
      <c r="AJ3209" t="s">
        <v>38</v>
      </c>
    </row>
    <row r="3210" spans="1:36" x14ac:dyDescent="0.25">
      <c r="A3210" t="s">
        <v>32</v>
      </c>
      <c r="B3210" t="s">
        <v>9702</v>
      </c>
      <c r="C3210">
        <f>YEAR(B3210)</f>
        <v>2008</v>
      </c>
      <c r="D3210">
        <v>69.900000000000006</v>
      </c>
      <c r="E3210">
        <v>64.5</v>
      </c>
      <c r="F3210">
        <v>65.8</v>
      </c>
      <c r="H3210" s="2">
        <f>IF(F3210-68.98&lt;=0,0,IF(F3210-68.98&lt;=1,1,2))</f>
        <v>0</v>
      </c>
      <c r="I3210">
        <v>69.900000000000006</v>
      </c>
      <c r="J3210">
        <v>64.5</v>
      </c>
      <c r="K3210">
        <v>65.8</v>
      </c>
      <c r="L3210">
        <v>56.9</v>
      </c>
      <c r="M3210">
        <v>73.099999999999994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17.2</v>
      </c>
      <c r="W3210">
        <v>316.60000000000002</v>
      </c>
      <c r="X3210">
        <v>1019.2</v>
      </c>
      <c r="Y3210">
        <v>54.5</v>
      </c>
      <c r="Z3210">
        <v>6.8</v>
      </c>
      <c r="AA3210">
        <v>0</v>
      </c>
      <c r="AB3210">
        <v>0</v>
      </c>
      <c r="AC3210">
        <v>0</v>
      </c>
      <c r="AD3210">
        <v>0</v>
      </c>
      <c r="AE3210" t="s">
        <v>9703</v>
      </c>
      <c r="AF3210" t="s">
        <v>9704</v>
      </c>
      <c r="AG3210">
        <v>0.84</v>
      </c>
      <c r="AH3210" t="s">
        <v>36</v>
      </c>
      <c r="AI3210" t="s">
        <v>37</v>
      </c>
      <c r="AJ3210" t="s">
        <v>38</v>
      </c>
    </row>
    <row r="3211" spans="1:36" x14ac:dyDescent="0.25">
      <c r="A3211" t="s">
        <v>32</v>
      </c>
      <c r="B3211" t="s">
        <v>9705</v>
      </c>
      <c r="C3211">
        <f>YEAR(B3211)</f>
        <v>2008</v>
      </c>
      <c r="D3211">
        <v>68.099999999999994</v>
      </c>
      <c r="E3211">
        <v>64.5</v>
      </c>
      <c r="F3211">
        <v>65.599999999999994</v>
      </c>
      <c r="H3211" s="2">
        <f>IF(F3211-68.98&lt;=0,0,IF(F3211-68.98&lt;=1,1,2))</f>
        <v>0</v>
      </c>
      <c r="I3211">
        <v>68.099999999999994</v>
      </c>
      <c r="J3211">
        <v>64.5</v>
      </c>
      <c r="K3211">
        <v>65.599999999999994</v>
      </c>
      <c r="L3211">
        <v>54.4</v>
      </c>
      <c r="M3211">
        <v>67.3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21.9</v>
      </c>
      <c r="W3211">
        <v>330.1</v>
      </c>
      <c r="X3211">
        <v>1020.6</v>
      </c>
      <c r="Y3211">
        <v>60</v>
      </c>
      <c r="Z3211">
        <v>6.8</v>
      </c>
      <c r="AA3211">
        <v>0</v>
      </c>
      <c r="AB3211">
        <v>0</v>
      </c>
      <c r="AC3211">
        <v>0</v>
      </c>
      <c r="AD3211">
        <v>0</v>
      </c>
      <c r="AE3211" t="s">
        <v>9706</v>
      </c>
      <c r="AF3211" t="s">
        <v>9707</v>
      </c>
      <c r="AG3211">
        <v>0.87</v>
      </c>
      <c r="AH3211" t="s">
        <v>36</v>
      </c>
      <c r="AI3211" t="s">
        <v>37</v>
      </c>
      <c r="AJ3211" t="s">
        <v>38</v>
      </c>
    </row>
    <row r="3212" spans="1:36" x14ac:dyDescent="0.25">
      <c r="A3212" t="s">
        <v>32</v>
      </c>
      <c r="B3212" t="s">
        <v>9708</v>
      </c>
      <c r="C3212">
        <f>YEAR(B3212)</f>
        <v>2008</v>
      </c>
      <c r="D3212">
        <v>66.3</v>
      </c>
      <c r="E3212">
        <v>62.7</v>
      </c>
      <c r="F3212">
        <v>64.599999999999994</v>
      </c>
      <c r="H3212" s="2">
        <f>IF(F3212-68.98&lt;=0,0,IF(F3212-68.98&lt;=1,1,2))</f>
        <v>0</v>
      </c>
      <c r="I3212">
        <v>66.3</v>
      </c>
      <c r="J3212">
        <v>62.7</v>
      </c>
      <c r="K3212">
        <v>64.599999999999994</v>
      </c>
      <c r="L3212">
        <v>53.7</v>
      </c>
      <c r="M3212">
        <v>67.900000000000006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25.3</v>
      </c>
      <c r="W3212">
        <v>332.8</v>
      </c>
      <c r="X3212">
        <v>1020.6</v>
      </c>
      <c r="Y3212">
        <v>67.599999999999994</v>
      </c>
      <c r="Z3212">
        <v>6.8</v>
      </c>
      <c r="AA3212">
        <v>0</v>
      </c>
      <c r="AB3212">
        <v>0</v>
      </c>
      <c r="AC3212">
        <v>0</v>
      </c>
      <c r="AD3212">
        <v>0</v>
      </c>
      <c r="AE3212" t="s">
        <v>9709</v>
      </c>
      <c r="AF3212" t="s">
        <v>9710</v>
      </c>
      <c r="AG3212">
        <v>0.91</v>
      </c>
      <c r="AH3212" t="s">
        <v>36</v>
      </c>
      <c r="AI3212" t="s">
        <v>37</v>
      </c>
      <c r="AJ3212" t="s">
        <v>38</v>
      </c>
    </row>
    <row r="3213" spans="1:36" x14ac:dyDescent="0.25">
      <c r="A3213" t="s">
        <v>32</v>
      </c>
      <c r="B3213" t="s">
        <v>9711</v>
      </c>
      <c r="C3213">
        <f>YEAR(B3213)</f>
        <v>2008</v>
      </c>
      <c r="D3213">
        <v>68.099999999999994</v>
      </c>
      <c r="E3213">
        <v>59.1</v>
      </c>
      <c r="F3213">
        <v>64.3</v>
      </c>
      <c r="H3213" s="2">
        <f>IF(F3213-68.98&lt;=0,0,IF(F3213-68.98&lt;=1,1,2))</f>
        <v>0</v>
      </c>
      <c r="I3213">
        <v>68.099999999999994</v>
      </c>
      <c r="J3213">
        <v>59.1</v>
      </c>
      <c r="K3213">
        <v>64.3</v>
      </c>
      <c r="L3213">
        <v>54.2</v>
      </c>
      <c r="M3213">
        <v>69.900000000000006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21.9</v>
      </c>
      <c r="W3213">
        <v>318.3</v>
      </c>
      <c r="X3213">
        <v>1017.5</v>
      </c>
      <c r="Y3213">
        <v>57</v>
      </c>
      <c r="Z3213">
        <v>6.8</v>
      </c>
      <c r="AA3213">
        <v>0</v>
      </c>
      <c r="AB3213">
        <v>0</v>
      </c>
      <c r="AC3213">
        <v>0</v>
      </c>
      <c r="AD3213">
        <v>0</v>
      </c>
      <c r="AE3213" t="s">
        <v>9712</v>
      </c>
      <c r="AF3213" t="s">
        <v>9713</v>
      </c>
      <c r="AG3213">
        <v>0.95</v>
      </c>
      <c r="AH3213" t="s">
        <v>36</v>
      </c>
      <c r="AI3213" t="s">
        <v>37</v>
      </c>
      <c r="AJ3213" t="s">
        <v>38</v>
      </c>
    </row>
    <row r="3214" spans="1:36" x14ac:dyDescent="0.25">
      <c r="A3214" t="s">
        <v>32</v>
      </c>
      <c r="B3214" t="s">
        <v>9714</v>
      </c>
      <c r="C3214">
        <f>YEAR(B3214)</f>
        <v>2008</v>
      </c>
      <c r="D3214">
        <v>69.900000000000006</v>
      </c>
      <c r="E3214">
        <v>55.5</v>
      </c>
      <c r="F3214">
        <v>62.5</v>
      </c>
      <c r="H3214" s="2">
        <f>IF(F3214-68.98&lt;=0,0,IF(F3214-68.98&lt;=1,1,2))</f>
        <v>0</v>
      </c>
      <c r="I3214">
        <v>69.900000000000006</v>
      </c>
      <c r="J3214">
        <v>55.5</v>
      </c>
      <c r="K3214">
        <v>62.5</v>
      </c>
      <c r="L3214">
        <v>55.4</v>
      </c>
      <c r="M3214">
        <v>78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8.1</v>
      </c>
      <c r="W3214">
        <v>219.3</v>
      </c>
      <c r="X3214">
        <v>1017.5</v>
      </c>
      <c r="Y3214">
        <v>44.8</v>
      </c>
      <c r="Z3214">
        <v>6.8</v>
      </c>
      <c r="AA3214">
        <v>0</v>
      </c>
      <c r="AB3214">
        <v>0</v>
      </c>
      <c r="AC3214">
        <v>0</v>
      </c>
      <c r="AD3214">
        <v>0</v>
      </c>
      <c r="AE3214" t="s">
        <v>9715</v>
      </c>
      <c r="AF3214" t="s">
        <v>9716</v>
      </c>
      <c r="AG3214">
        <v>0.98</v>
      </c>
      <c r="AH3214" t="s">
        <v>36</v>
      </c>
      <c r="AI3214" t="s">
        <v>702</v>
      </c>
      <c r="AJ3214" t="s">
        <v>38</v>
      </c>
    </row>
    <row r="3215" spans="1:36" x14ac:dyDescent="0.25">
      <c r="A3215" t="s">
        <v>32</v>
      </c>
      <c r="B3215" t="s">
        <v>9717</v>
      </c>
      <c r="C3215">
        <f>YEAR(B3215)</f>
        <v>2008</v>
      </c>
      <c r="D3215">
        <v>69.900000000000006</v>
      </c>
      <c r="E3215">
        <v>55.5</v>
      </c>
      <c r="F3215">
        <v>62.5</v>
      </c>
      <c r="H3215" s="2">
        <f>IF(F3215-68.98&lt;=0,0,IF(F3215-68.98&lt;=1,1,2))</f>
        <v>0</v>
      </c>
      <c r="I3215">
        <v>69.900000000000006</v>
      </c>
      <c r="J3215">
        <v>55.5</v>
      </c>
      <c r="K3215">
        <v>62.5</v>
      </c>
      <c r="L3215">
        <v>54.9</v>
      </c>
      <c r="M3215">
        <v>77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9.1999999999999993</v>
      </c>
      <c r="W3215">
        <v>133.5</v>
      </c>
      <c r="X3215">
        <v>1019.3</v>
      </c>
      <c r="Y3215">
        <v>35</v>
      </c>
      <c r="Z3215">
        <v>6.6</v>
      </c>
      <c r="AA3215">
        <v>0</v>
      </c>
      <c r="AB3215">
        <v>0</v>
      </c>
      <c r="AC3215">
        <v>0</v>
      </c>
      <c r="AD3215">
        <v>0</v>
      </c>
      <c r="AE3215" t="s">
        <v>9718</v>
      </c>
      <c r="AF3215" t="s">
        <v>9719</v>
      </c>
      <c r="AG3215">
        <v>0</v>
      </c>
      <c r="AH3215" t="s">
        <v>36</v>
      </c>
      <c r="AI3215" t="s">
        <v>37</v>
      </c>
      <c r="AJ3215" t="s">
        <v>38</v>
      </c>
    </row>
    <row r="3216" spans="1:36" x14ac:dyDescent="0.25">
      <c r="A3216" t="s">
        <v>32</v>
      </c>
      <c r="B3216" t="s">
        <v>9720</v>
      </c>
      <c r="C3216">
        <f>YEAR(B3216)</f>
        <v>2008</v>
      </c>
      <c r="D3216">
        <v>78.900000000000006</v>
      </c>
      <c r="E3216">
        <v>60.9</v>
      </c>
      <c r="F3216">
        <v>71.400000000000006</v>
      </c>
      <c r="H3216" s="2">
        <f>IF(F3216-68.98&lt;=0,0,IF(F3216-68.98&lt;=1,1,2))</f>
        <v>2</v>
      </c>
      <c r="I3216">
        <v>78.900000000000006</v>
      </c>
      <c r="J3216">
        <v>60.9</v>
      </c>
      <c r="K3216">
        <v>71.400000000000006</v>
      </c>
      <c r="L3216">
        <v>56.5</v>
      </c>
      <c r="M3216">
        <v>60.4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13.9</v>
      </c>
      <c r="W3216">
        <v>147.19999999999999</v>
      </c>
      <c r="X3216">
        <v>1017.6</v>
      </c>
      <c r="Y3216">
        <v>53.6</v>
      </c>
      <c r="Z3216">
        <v>6.5</v>
      </c>
      <c r="AA3216">
        <v>0</v>
      </c>
      <c r="AB3216">
        <v>0</v>
      </c>
      <c r="AC3216">
        <v>0</v>
      </c>
      <c r="AD3216">
        <v>0</v>
      </c>
      <c r="AE3216" t="s">
        <v>9721</v>
      </c>
      <c r="AF3216" t="s">
        <v>9722</v>
      </c>
      <c r="AG3216">
        <v>0.05</v>
      </c>
      <c r="AH3216" t="s">
        <v>36</v>
      </c>
      <c r="AI3216" t="s">
        <v>37</v>
      </c>
      <c r="AJ3216" t="s">
        <v>38</v>
      </c>
    </row>
    <row r="3217" spans="1:36" x14ac:dyDescent="0.25">
      <c r="A3217" t="s">
        <v>32</v>
      </c>
      <c r="B3217" t="s">
        <v>9723</v>
      </c>
      <c r="C3217">
        <f>YEAR(B3217)</f>
        <v>2008</v>
      </c>
      <c r="D3217">
        <v>82.5</v>
      </c>
      <c r="E3217">
        <v>66.3</v>
      </c>
      <c r="F3217">
        <v>73.099999999999994</v>
      </c>
      <c r="H3217" s="2">
        <f>IF(F3217-68.98&lt;=0,0,IF(F3217-68.98&lt;=1,1,2))</f>
        <v>2</v>
      </c>
      <c r="I3217">
        <v>83</v>
      </c>
      <c r="J3217">
        <v>66.3</v>
      </c>
      <c r="K3217">
        <v>73.099999999999994</v>
      </c>
      <c r="L3217">
        <v>57.8</v>
      </c>
      <c r="M3217">
        <v>59.5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12.8</v>
      </c>
      <c r="W3217">
        <v>151.4</v>
      </c>
      <c r="X3217">
        <v>1020.5</v>
      </c>
      <c r="Y3217">
        <v>36.700000000000003</v>
      </c>
      <c r="Z3217">
        <v>6.2</v>
      </c>
      <c r="AA3217">
        <v>0</v>
      </c>
      <c r="AB3217">
        <v>0</v>
      </c>
      <c r="AC3217">
        <v>0</v>
      </c>
      <c r="AD3217">
        <v>0</v>
      </c>
      <c r="AE3217" t="s">
        <v>9724</v>
      </c>
      <c r="AF3217" t="s">
        <v>9725</v>
      </c>
      <c r="AG3217">
        <v>0.08</v>
      </c>
      <c r="AH3217" t="s">
        <v>36</v>
      </c>
      <c r="AI3217" t="s">
        <v>37</v>
      </c>
      <c r="AJ3217" t="s">
        <v>38</v>
      </c>
    </row>
    <row r="3218" spans="1:36" x14ac:dyDescent="0.25">
      <c r="A3218" t="s">
        <v>32</v>
      </c>
      <c r="B3218" t="s">
        <v>9726</v>
      </c>
      <c r="C3218">
        <f>YEAR(B3218)</f>
        <v>2008</v>
      </c>
      <c r="D3218">
        <v>78.900000000000006</v>
      </c>
      <c r="E3218">
        <v>68.099999999999994</v>
      </c>
      <c r="F3218">
        <v>72.900000000000006</v>
      </c>
      <c r="H3218" s="2">
        <f>IF(F3218-68.98&lt;=0,0,IF(F3218-68.98&lt;=1,1,2))</f>
        <v>2</v>
      </c>
      <c r="I3218">
        <v>78.900000000000006</v>
      </c>
      <c r="J3218">
        <v>68.099999999999994</v>
      </c>
      <c r="K3218">
        <v>72.900000000000006</v>
      </c>
      <c r="L3218">
        <v>55.8</v>
      </c>
      <c r="M3218">
        <v>55.6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13.9</v>
      </c>
      <c r="W3218">
        <v>175.5</v>
      </c>
      <c r="X3218">
        <v>1021.1</v>
      </c>
      <c r="Y3218">
        <v>0</v>
      </c>
      <c r="Z3218">
        <v>6.2</v>
      </c>
      <c r="AA3218">
        <v>0</v>
      </c>
      <c r="AB3218">
        <v>0</v>
      </c>
      <c r="AC3218">
        <v>0</v>
      </c>
      <c r="AD3218">
        <v>0</v>
      </c>
      <c r="AE3218" t="s">
        <v>9727</v>
      </c>
      <c r="AF3218" t="s">
        <v>9728</v>
      </c>
      <c r="AG3218">
        <v>0.11</v>
      </c>
      <c r="AH3218" t="s">
        <v>330</v>
      </c>
      <c r="AI3218" t="s">
        <v>37</v>
      </c>
      <c r="AJ3218" t="s">
        <v>331</v>
      </c>
    </row>
    <row r="3219" spans="1:36" x14ac:dyDescent="0.25">
      <c r="A3219" t="s">
        <v>32</v>
      </c>
      <c r="B3219" t="s">
        <v>9729</v>
      </c>
      <c r="C3219">
        <f>YEAR(B3219)</f>
        <v>2008</v>
      </c>
      <c r="D3219">
        <v>86.1</v>
      </c>
      <c r="E3219">
        <v>66.3</v>
      </c>
      <c r="F3219">
        <v>75</v>
      </c>
      <c r="H3219" s="2">
        <f>IF(F3219-68.98&lt;=0,0,IF(F3219-68.98&lt;=1,1,2))</f>
        <v>2</v>
      </c>
      <c r="I3219">
        <v>85.1</v>
      </c>
      <c r="J3219">
        <v>66.3</v>
      </c>
      <c r="K3219">
        <v>75.2</v>
      </c>
      <c r="L3219">
        <v>54.8</v>
      </c>
      <c r="M3219">
        <v>49.8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12.8</v>
      </c>
      <c r="W3219">
        <v>195.2</v>
      </c>
      <c r="X3219">
        <v>1019</v>
      </c>
      <c r="Y3219">
        <v>32.5</v>
      </c>
      <c r="Z3219">
        <v>6.3</v>
      </c>
      <c r="AA3219">
        <v>0</v>
      </c>
      <c r="AB3219">
        <v>0</v>
      </c>
      <c r="AC3219">
        <v>0</v>
      </c>
      <c r="AD3219">
        <v>0</v>
      </c>
      <c r="AE3219" t="s">
        <v>9730</v>
      </c>
      <c r="AF3219" t="s">
        <v>9731</v>
      </c>
      <c r="AG3219">
        <v>0.15</v>
      </c>
      <c r="AH3219" t="s">
        <v>36</v>
      </c>
      <c r="AI3219" t="s">
        <v>37</v>
      </c>
      <c r="AJ3219" t="s">
        <v>38</v>
      </c>
    </row>
    <row r="3220" spans="1:36" x14ac:dyDescent="0.25">
      <c r="A3220" t="s">
        <v>32</v>
      </c>
      <c r="B3220" t="s">
        <v>9732</v>
      </c>
      <c r="C3220">
        <f>YEAR(B3220)</f>
        <v>2008</v>
      </c>
      <c r="D3220">
        <v>73.5</v>
      </c>
      <c r="E3220">
        <v>62.7</v>
      </c>
      <c r="F3220">
        <v>67.900000000000006</v>
      </c>
      <c r="H3220" s="2">
        <f>IF(F3220-68.98&lt;=0,0,IF(F3220-68.98&lt;=1,1,2))</f>
        <v>0</v>
      </c>
      <c r="I3220">
        <v>73.5</v>
      </c>
      <c r="J3220">
        <v>62.7</v>
      </c>
      <c r="K3220">
        <v>67.900000000000006</v>
      </c>
      <c r="L3220">
        <v>60.8</v>
      </c>
      <c r="M3220">
        <v>79.2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11.4</v>
      </c>
      <c r="W3220">
        <v>147.19999999999999</v>
      </c>
      <c r="X3220">
        <v>1017.6</v>
      </c>
      <c r="Y3220">
        <v>45</v>
      </c>
      <c r="Z3220">
        <v>6.1</v>
      </c>
      <c r="AA3220">
        <v>0</v>
      </c>
      <c r="AB3220">
        <v>0</v>
      </c>
      <c r="AC3220">
        <v>0</v>
      </c>
      <c r="AD3220">
        <v>0</v>
      </c>
      <c r="AE3220" t="s">
        <v>9733</v>
      </c>
      <c r="AF3220" t="s">
        <v>9734</v>
      </c>
      <c r="AG3220">
        <v>0.18</v>
      </c>
      <c r="AH3220" t="s">
        <v>36</v>
      </c>
      <c r="AI3220" t="s">
        <v>37</v>
      </c>
      <c r="AJ3220" t="s">
        <v>38</v>
      </c>
    </row>
    <row r="3221" spans="1:36" x14ac:dyDescent="0.25">
      <c r="A3221" t="s">
        <v>32</v>
      </c>
      <c r="B3221" t="s">
        <v>9735</v>
      </c>
      <c r="C3221">
        <f>YEAR(B3221)</f>
        <v>2008</v>
      </c>
      <c r="D3221">
        <v>71.7</v>
      </c>
      <c r="E3221">
        <v>62.7</v>
      </c>
      <c r="F3221">
        <v>67.400000000000006</v>
      </c>
      <c r="H3221" s="2">
        <f>IF(F3221-68.98&lt;=0,0,IF(F3221-68.98&lt;=1,1,2))</f>
        <v>0</v>
      </c>
      <c r="I3221">
        <v>71.7</v>
      </c>
      <c r="J3221">
        <v>62.7</v>
      </c>
      <c r="K3221">
        <v>67.400000000000006</v>
      </c>
      <c r="L3221">
        <v>63</v>
      </c>
      <c r="M3221">
        <v>86.2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11.4</v>
      </c>
      <c r="W3221">
        <v>330</v>
      </c>
      <c r="X3221">
        <v>1021.1</v>
      </c>
      <c r="Y3221">
        <v>36.700000000000003</v>
      </c>
      <c r="Z3221">
        <v>6.8</v>
      </c>
      <c r="AA3221">
        <v>0</v>
      </c>
      <c r="AB3221">
        <v>0</v>
      </c>
      <c r="AC3221">
        <v>0</v>
      </c>
      <c r="AD3221">
        <v>0</v>
      </c>
      <c r="AE3221" t="s">
        <v>9736</v>
      </c>
      <c r="AF3221" t="s">
        <v>9737</v>
      </c>
      <c r="AG3221">
        <v>0.21</v>
      </c>
      <c r="AH3221" t="s">
        <v>36</v>
      </c>
      <c r="AI3221" t="s">
        <v>37</v>
      </c>
      <c r="AJ3221" t="s">
        <v>38</v>
      </c>
    </row>
    <row r="3222" spans="1:36" x14ac:dyDescent="0.25">
      <c r="A3222" t="s">
        <v>32</v>
      </c>
      <c r="B3222" t="s">
        <v>9738</v>
      </c>
      <c r="C3222">
        <f>YEAR(B3222)</f>
        <v>2008</v>
      </c>
      <c r="D3222">
        <v>69.900000000000006</v>
      </c>
      <c r="E3222">
        <v>59.1</v>
      </c>
      <c r="F3222">
        <v>63.4</v>
      </c>
      <c r="H3222" s="2">
        <f>IF(F3222-68.98&lt;=0,0,IF(F3222-68.98&lt;=1,1,2))</f>
        <v>0</v>
      </c>
      <c r="I3222">
        <v>69.900000000000006</v>
      </c>
      <c r="J3222">
        <v>59.1</v>
      </c>
      <c r="K3222">
        <v>63.4</v>
      </c>
      <c r="L3222">
        <v>60.2</v>
      </c>
      <c r="M3222">
        <v>89.9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8.1</v>
      </c>
      <c r="W3222">
        <v>191.3</v>
      </c>
      <c r="X3222">
        <v>1022</v>
      </c>
      <c r="Y3222">
        <v>38.299999999999997</v>
      </c>
      <c r="Z3222">
        <v>6.2</v>
      </c>
      <c r="AA3222">
        <v>0</v>
      </c>
      <c r="AB3222">
        <v>0</v>
      </c>
      <c r="AC3222">
        <v>0</v>
      </c>
      <c r="AD3222">
        <v>0</v>
      </c>
      <c r="AE3222" t="s">
        <v>9739</v>
      </c>
      <c r="AF3222" t="s">
        <v>9740</v>
      </c>
      <c r="AG3222">
        <v>0.24</v>
      </c>
      <c r="AH3222" t="s">
        <v>36</v>
      </c>
      <c r="AI3222" t="s">
        <v>37</v>
      </c>
      <c r="AJ3222" t="s">
        <v>38</v>
      </c>
    </row>
    <row r="3223" spans="1:36" x14ac:dyDescent="0.25">
      <c r="A3223" t="s">
        <v>32</v>
      </c>
      <c r="B3223" t="s">
        <v>9741</v>
      </c>
      <c r="C3223">
        <f>YEAR(B3223)</f>
        <v>2008</v>
      </c>
      <c r="D3223">
        <v>69.900000000000006</v>
      </c>
      <c r="E3223">
        <v>53.7</v>
      </c>
      <c r="F3223">
        <v>61.5</v>
      </c>
      <c r="H3223" s="2">
        <f>IF(F3223-68.98&lt;=0,0,IF(F3223-68.98&lt;=1,1,2))</f>
        <v>0</v>
      </c>
      <c r="I3223">
        <v>69.900000000000006</v>
      </c>
      <c r="J3223">
        <v>53.7</v>
      </c>
      <c r="K3223">
        <v>61.5</v>
      </c>
      <c r="L3223">
        <v>57.1</v>
      </c>
      <c r="M3223">
        <v>85.9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8.1</v>
      </c>
      <c r="W3223">
        <v>171.8</v>
      </c>
      <c r="X3223">
        <v>1018.3</v>
      </c>
      <c r="Y3223">
        <v>36.299999999999997</v>
      </c>
      <c r="Z3223">
        <v>6.6</v>
      </c>
      <c r="AA3223">
        <v>0</v>
      </c>
      <c r="AB3223">
        <v>0</v>
      </c>
      <c r="AC3223">
        <v>0</v>
      </c>
      <c r="AD3223">
        <v>0</v>
      </c>
      <c r="AE3223" t="s">
        <v>9742</v>
      </c>
      <c r="AF3223" t="s">
        <v>9743</v>
      </c>
      <c r="AG3223">
        <v>0.25</v>
      </c>
      <c r="AH3223" t="s">
        <v>36</v>
      </c>
      <c r="AI3223" t="s">
        <v>37</v>
      </c>
      <c r="AJ3223" t="s">
        <v>38</v>
      </c>
    </row>
    <row r="3224" spans="1:36" x14ac:dyDescent="0.25">
      <c r="A3224" t="s">
        <v>32</v>
      </c>
      <c r="B3224" t="s">
        <v>9744</v>
      </c>
      <c r="C3224">
        <f>YEAR(B3224)</f>
        <v>2008</v>
      </c>
      <c r="D3224">
        <v>68.099999999999994</v>
      </c>
      <c r="E3224">
        <v>55.5</v>
      </c>
      <c r="F3224">
        <v>62.3</v>
      </c>
      <c r="H3224" s="2">
        <f>IF(F3224-68.98&lt;=0,0,IF(F3224-68.98&lt;=1,1,2))</f>
        <v>0</v>
      </c>
      <c r="I3224">
        <v>68.099999999999994</v>
      </c>
      <c r="J3224">
        <v>55.5</v>
      </c>
      <c r="K3224">
        <v>62.3</v>
      </c>
      <c r="L3224">
        <v>57.9</v>
      </c>
      <c r="M3224">
        <v>85.7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8.1</v>
      </c>
      <c r="W3224">
        <v>172.8</v>
      </c>
      <c r="X3224">
        <v>1018.3</v>
      </c>
      <c r="Y3224">
        <v>80.5</v>
      </c>
      <c r="Z3224">
        <v>6.7</v>
      </c>
      <c r="AA3224">
        <v>0</v>
      </c>
      <c r="AB3224">
        <v>0</v>
      </c>
      <c r="AC3224">
        <v>0</v>
      </c>
      <c r="AD3224">
        <v>0</v>
      </c>
      <c r="AE3224" t="s">
        <v>9745</v>
      </c>
      <c r="AF3224" t="s">
        <v>9746</v>
      </c>
      <c r="AG3224">
        <v>0.31</v>
      </c>
      <c r="AH3224" t="s">
        <v>36</v>
      </c>
      <c r="AI3224" t="s">
        <v>37</v>
      </c>
      <c r="AJ3224" t="s">
        <v>38</v>
      </c>
    </row>
    <row r="3225" spans="1:36" x14ac:dyDescent="0.25">
      <c r="A3225" t="s">
        <v>32</v>
      </c>
      <c r="B3225" t="s">
        <v>9747</v>
      </c>
      <c r="C3225">
        <f>YEAR(B3225)</f>
        <v>2008</v>
      </c>
      <c r="D3225">
        <v>68.099999999999994</v>
      </c>
      <c r="E3225">
        <v>57.3</v>
      </c>
      <c r="F3225">
        <v>62.9</v>
      </c>
      <c r="H3225" s="2">
        <f>IF(F3225-68.98&lt;=0,0,IF(F3225-68.98&lt;=1,1,2))</f>
        <v>0</v>
      </c>
      <c r="I3225">
        <v>68.099999999999994</v>
      </c>
      <c r="J3225">
        <v>57.3</v>
      </c>
      <c r="K3225">
        <v>62.9</v>
      </c>
      <c r="L3225">
        <v>57</v>
      </c>
      <c r="M3225">
        <v>81.599999999999994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9.1999999999999993</v>
      </c>
      <c r="W3225">
        <v>331.6</v>
      </c>
      <c r="X3225">
        <v>1020.9</v>
      </c>
      <c r="Y3225">
        <v>61.7</v>
      </c>
      <c r="Z3225">
        <v>6.8</v>
      </c>
      <c r="AA3225">
        <v>0</v>
      </c>
      <c r="AB3225">
        <v>0</v>
      </c>
      <c r="AC3225">
        <v>0</v>
      </c>
      <c r="AD3225">
        <v>0</v>
      </c>
      <c r="AE3225" t="s">
        <v>9748</v>
      </c>
      <c r="AF3225" t="s">
        <v>9749</v>
      </c>
      <c r="AG3225">
        <v>0.34</v>
      </c>
      <c r="AH3225" t="s">
        <v>36</v>
      </c>
      <c r="AI3225" t="s">
        <v>37</v>
      </c>
      <c r="AJ3225" t="s">
        <v>38</v>
      </c>
    </row>
    <row r="3226" spans="1:36" x14ac:dyDescent="0.25">
      <c r="A3226" t="s">
        <v>32</v>
      </c>
      <c r="B3226" t="s">
        <v>9750</v>
      </c>
      <c r="C3226">
        <f>YEAR(B3226)</f>
        <v>2008</v>
      </c>
      <c r="D3226">
        <v>66.3</v>
      </c>
      <c r="E3226">
        <v>59.1</v>
      </c>
      <c r="F3226">
        <v>63.8</v>
      </c>
      <c r="H3226" s="2">
        <f>IF(F3226-68.98&lt;=0,0,IF(F3226-68.98&lt;=1,1,2))</f>
        <v>0</v>
      </c>
      <c r="I3226">
        <v>66.3</v>
      </c>
      <c r="J3226">
        <v>59.1</v>
      </c>
      <c r="K3226">
        <v>63.8</v>
      </c>
      <c r="L3226">
        <v>55.3</v>
      </c>
      <c r="M3226">
        <v>74.2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18.3</v>
      </c>
      <c r="W3226">
        <v>337.1</v>
      </c>
      <c r="X3226">
        <v>1023</v>
      </c>
      <c r="Y3226">
        <v>73.900000000000006</v>
      </c>
      <c r="Z3226">
        <v>6.8</v>
      </c>
      <c r="AA3226">
        <v>0</v>
      </c>
      <c r="AB3226">
        <v>0</v>
      </c>
      <c r="AC3226">
        <v>0</v>
      </c>
      <c r="AD3226">
        <v>0</v>
      </c>
      <c r="AE3226" t="s">
        <v>9751</v>
      </c>
      <c r="AF3226" t="s">
        <v>9752</v>
      </c>
      <c r="AG3226">
        <v>0.37</v>
      </c>
      <c r="AH3226" t="s">
        <v>36</v>
      </c>
      <c r="AI3226" t="s">
        <v>37</v>
      </c>
      <c r="AJ3226" t="s">
        <v>38</v>
      </c>
    </row>
    <row r="3227" spans="1:36" x14ac:dyDescent="0.25">
      <c r="A3227" t="s">
        <v>32</v>
      </c>
      <c r="B3227" t="s">
        <v>9753</v>
      </c>
      <c r="C3227">
        <f>YEAR(B3227)</f>
        <v>2008</v>
      </c>
      <c r="D3227">
        <v>66.3</v>
      </c>
      <c r="E3227">
        <v>62.7</v>
      </c>
      <c r="F3227">
        <v>64.3</v>
      </c>
      <c r="H3227" s="2">
        <f>IF(F3227-68.98&lt;=0,0,IF(F3227-68.98&lt;=1,1,2))</f>
        <v>0</v>
      </c>
      <c r="I3227">
        <v>66.3</v>
      </c>
      <c r="J3227">
        <v>62.7</v>
      </c>
      <c r="K3227">
        <v>64.3</v>
      </c>
      <c r="L3227">
        <v>55.1</v>
      </c>
      <c r="M3227">
        <v>72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18.3</v>
      </c>
      <c r="W3227">
        <v>337.7</v>
      </c>
      <c r="X3227">
        <v>1023.2</v>
      </c>
      <c r="Y3227">
        <v>72.599999999999994</v>
      </c>
      <c r="Z3227">
        <v>6.8</v>
      </c>
      <c r="AA3227">
        <v>0</v>
      </c>
      <c r="AB3227">
        <v>0</v>
      </c>
      <c r="AC3227">
        <v>0</v>
      </c>
      <c r="AD3227">
        <v>0</v>
      </c>
      <c r="AE3227" t="s">
        <v>9754</v>
      </c>
      <c r="AF3227" t="s">
        <v>9755</v>
      </c>
      <c r="AG3227">
        <v>0.41</v>
      </c>
      <c r="AH3227" t="s">
        <v>36</v>
      </c>
      <c r="AI3227" t="s">
        <v>37</v>
      </c>
      <c r="AJ3227" t="s">
        <v>38</v>
      </c>
    </row>
    <row r="3228" spans="1:36" x14ac:dyDescent="0.25">
      <c r="A3228" t="s">
        <v>32</v>
      </c>
      <c r="B3228" t="s">
        <v>9756</v>
      </c>
      <c r="C3228">
        <f>YEAR(B3228)</f>
        <v>2008</v>
      </c>
      <c r="D3228">
        <v>62.7</v>
      </c>
      <c r="E3228">
        <v>59.1</v>
      </c>
      <c r="F3228">
        <v>61.4</v>
      </c>
      <c r="H3228" s="2">
        <f>IF(F3228-68.98&lt;=0,0,IF(F3228-68.98&lt;=1,1,2))</f>
        <v>0</v>
      </c>
      <c r="I3228">
        <v>62.7</v>
      </c>
      <c r="J3228">
        <v>59.1</v>
      </c>
      <c r="K3228">
        <v>61.4</v>
      </c>
      <c r="L3228">
        <v>54.7</v>
      </c>
      <c r="M3228">
        <v>78.7</v>
      </c>
      <c r="O3228">
        <v>0.02</v>
      </c>
      <c r="P3228">
        <v>100</v>
      </c>
      <c r="Q3228">
        <v>4.17</v>
      </c>
      <c r="R3228" t="s">
        <v>40</v>
      </c>
      <c r="S3228">
        <v>0</v>
      </c>
      <c r="T3228">
        <v>0</v>
      </c>
      <c r="U3228">
        <v>0</v>
      </c>
      <c r="V3228">
        <v>15</v>
      </c>
      <c r="W3228">
        <v>312.2</v>
      </c>
      <c r="X3228">
        <v>1020.9</v>
      </c>
      <c r="Y3228">
        <v>90.4</v>
      </c>
      <c r="Z3228">
        <v>6.8</v>
      </c>
      <c r="AA3228">
        <v>0</v>
      </c>
      <c r="AB3228">
        <v>0</v>
      </c>
      <c r="AC3228">
        <v>0</v>
      </c>
      <c r="AD3228">
        <v>0</v>
      </c>
      <c r="AE3228" t="s">
        <v>9757</v>
      </c>
      <c r="AF3228" t="s">
        <v>9758</v>
      </c>
      <c r="AG3228">
        <v>0.44</v>
      </c>
      <c r="AH3228" t="s">
        <v>43</v>
      </c>
      <c r="AI3228" t="s">
        <v>184</v>
      </c>
      <c r="AJ3228" t="s">
        <v>40</v>
      </c>
    </row>
    <row r="3229" spans="1:36" x14ac:dyDescent="0.25">
      <c r="A3229" t="s">
        <v>32</v>
      </c>
      <c r="B3229" t="s">
        <v>9759</v>
      </c>
      <c r="C3229">
        <f>YEAR(B3229)</f>
        <v>2008</v>
      </c>
      <c r="D3229">
        <v>66.3</v>
      </c>
      <c r="E3229">
        <v>59.1</v>
      </c>
      <c r="F3229">
        <v>61.8</v>
      </c>
      <c r="H3229" s="2">
        <f>IF(F3229-68.98&lt;=0,0,IF(F3229-68.98&lt;=1,1,2))</f>
        <v>0</v>
      </c>
      <c r="I3229">
        <v>66.3</v>
      </c>
      <c r="J3229">
        <v>59.1</v>
      </c>
      <c r="K3229">
        <v>61.8</v>
      </c>
      <c r="L3229">
        <v>54.9</v>
      </c>
      <c r="M3229">
        <v>78.599999999999994</v>
      </c>
      <c r="O3229">
        <v>3.9E-2</v>
      </c>
      <c r="P3229">
        <v>100</v>
      </c>
      <c r="Q3229">
        <v>4.17</v>
      </c>
      <c r="R3229" t="s">
        <v>40</v>
      </c>
      <c r="S3229">
        <v>0</v>
      </c>
      <c r="T3229">
        <v>0</v>
      </c>
      <c r="U3229">
        <v>0</v>
      </c>
      <c r="V3229">
        <v>12.8</v>
      </c>
      <c r="W3229">
        <v>294.89999999999998</v>
      </c>
      <c r="X3229">
        <v>1020.3</v>
      </c>
      <c r="Y3229">
        <v>69.099999999999994</v>
      </c>
      <c r="Z3229">
        <v>6.8</v>
      </c>
      <c r="AA3229">
        <v>0</v>
      </c>
      <c r="AB3229">
        <v>0</v>
      </c>
      <c r="AC3229">
        <v>0</v>
      </c>
      <c r="AD3229">
        <v>0</v>
      </c>
      <c r="AE3229" t="s">
        <v>9760</v>
      </c>
      <c r="AF3229" t="s">
        <v>9761</v>
      </c>
      <c r="AG3229">
        <v>0.47</v>
      </c>
      <c r="AH3229" t="s">
        <v>56</v>
      </c>
      <c r="AI3229" t="s">
        <v>137</v>
      </c>
      <c r="AJ3229" t="s">
        <v>40</v>
      </c>
    </row>
    <row r="3230" spans="1:36" x14ac:dyDescent="0.25">
      <c r="A3230" t="s">
        <v>32</v>
      </c>
      <c r="B3230" t="s">
        <v>9762</v>
      </c>
      <c r="C3230">
        <f>YEAR(B3230)</f>
        <v>2008</v>
      </c>
      <c r="D3230">
        <v>68.099999999999994</v>
      </c>
      <c r="E3230">
        <v>53.7</v>
      </c>
      <c r="F3230">
        <v>59.4</v>
      </c>
      <c r="H3230" s="2">
        <f>IF(F3230-68.98&lt;=0,0,IF(F3230-68.98&lt;=1,1,2))</f>
        <v>0</v>
      </c>
      <c r="I3230">
        <v>68.099999999999994</v>
      </c>
      <c r="J3230">
        <v>53.7</v>
      </c>
      <c r="K3230">
        <v>59.4</v>
      </c>
      <c r="L3230">
        <v>52.8</v>
      </c>
      <c r="M3230">
        <v>79.400000000000006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9.1999999999999993</v>
      </c>
      <c r="W3230">
        <v>156.5</v>
      </c>
      <c r="X3230">
        <v>1020.4</v>
      </c>
      <c r="Y3230">
        <v>33.799999999999997</v>
      </c>
      <c r="Z3230">
        <v>6.8</v>
      </c>
      <c r="AA3230">
        <v>0</v>
      </c>
      <c r="AB3230">
        <v>0</v>
      </c>
      <c r="AC3230">
        <v>0</v>
      </c>
      <c r="AD3230">
        <v>0</v>
      </c>
      <c r="AE3230" t="s">
        <v>9763</v>
      </c>
      <c r="AF3230" t="s">
        <v>9764</v>
      </c>
      <c r="AG3230">
        <v>0.5</v>
      </c>
      <c r="AH3230" t="s">
        <v>36</v>
      </c>
      <c r="AI3230" t="s">
        <v>37</v>
      </c>
      <c r="AJ3230" t="s">
        <v>38</v>
      </c>
    </row>
    <row r="3231" spans="1:36" x14ac:dyDescent="0.25">
      <c r="A3231" t="s">
        <v>32</v>
      </c>
      <c r="B3231" t="s">
        <v>9765</v>
      </c>
      <c r="C3231">
        <f>YEAR(B3231)</f>
        <v>2008</v>
      </c>
      <c r="D3231">
        <v>66.3</v>
      </c>
      <c r="E3231">
        <v>55.5</v>
      </c>
      <c r="F3231">
        <v>59.7</v>
      </c>
      <c r="H3231" s="2">
        <f>IF(F3231-68.98&lt;=0,0,IF(F3231-68.98&lt;=1,1,2))</f>
        <v>0</v>
      </c>
      <c r="I3231">
        <v>66.3</v>
      </c>
      <c r="J3231">
        <v>55.5</v>
      </c>
      <c r="K3231">
        <v>59.7</v>
      </c>
      <c r="L3231">
        <v>52</v>
      </c>
      <c r="M3231">
        <v>76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8.1</v>
      </c>
      <c r="W3231">
        <v>157.6</v>
      </c>
      <c r="X3231">
        <v>1021.5</v>
      </c>
      <c r="Y3231">
        <v>51.3</v>
      </c>
      <c r="Z3231">
        <v>6.6</v>
      </c>
      <c r="AA3231">
        <v>0</v>
      </c>
      <c r="AB3231">
        <v>0</v>
      </c>
      <c r="AC3231">
        <v>0</v>
      </c>
      <c r="AD3231">
        <v>0</v>
      </c>
      <c r="AE3231" t="s">
        <v>9766</v>
      </c>
      <c r="AF3231" t="s">
        <v>9767</v>
      </c>
      <c r="AG3231">
        <v>0.54</v>
      </c>
      <c r="AH3231" t="s">
        <v>36</v>
      </c>
      <c r="AI3231" t="s">
        <v>37</v>
      </c>
      <c r="AJ3231" t="s">
        <v>38</v>
      </c>
    </row>
    <row r="3232" spans="1:36" x14ac:dyDescent="0.25">
      <c r="A3232" t="s">
        <v>32</v>
      </c>
      <c r="B3232" t="s">
        <v>9768</v>
      </c>
      <c r="C3232">
        <f>YEAR(B3232)</f>
        <v>2008</v>
      </c>
      <c r="D3232">
        <v>68.099999999999994</v>
      </c>
      <c r="E3232">
        <v>53.7</v>
      </c>
      <c r="F3232">
        <v>60.8</v>
      </c>
      <c r="H3232" s="2">
        <f>IF(F3232-68.98&lt;=0,0,IF(F3232-68.98&lt;=1,1,2))</f>
        <v>0</v>
      </c>
      <c r="I3232">
        <v>68.099999999999994</v>
      </c>
      <c r="J3232">
        <v>53.7</v>
      </c>
      <c r="K3232">
        <v>60.8</v>
      </c>
      <c r="L3232">
        <v>53.6</v>
      </c>
      <c r="M3232">
        <v>77.3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10.3</v>
      </c>
      <c r="W3232">
        <v>154.30000000000001</v>
      </c>
      <c r="X3232">
        <v>1022.8</v>
      </c>
      <c r="Y3232">
        <v>77.5</v>
      </c>
      <c r="Z3232">
        <v>6.8</v>
      </c>
      <c r="AA3232">
        <v>0</v>
      </c>
      <c r="AB3232">
        <v>0</v>
      </c>
      <c r="AC3232">
        <v>0</v>
      </c>
      <c r="AD3232">
        <v>0</v>
      </c>
      <c r="AE3232" t="s">
        <v>9769</v>
      </c>
      <c r="AF3232" t="s">
        <v>9770</v>
      </c>
      <c r="AG3232">
        <v>0.56999999999999995</v>
      </c>
      <c r="AH3232" t="s">
        <v>36</v>
      </c>
      <c r="AI3232" t="s">
        <v>37</v>
      </c>
      <c r="AJ3232" t="s">
        <v>38</v>
      </c>
    </row>
    <row r="3233" spans="1:36" x14ac:dyDescent="0.25">
      <c r="A3233" t="s">
        <v>32</v>
      </c>
      <c r="B3233" t="s">
        <v>9771</v>
      </c>
      <c r="C3233">
        <f>YEAR(B3233)</f>
        <v>2008</v>
      </c>
      <c r="D3233">
        <v>69.900000000000006</v>
      </c>
      <c r="E3233">
        <v>57.3</v>
      </c>
      <c r="F3233">
        <v>62.4</v>
      </c>
      <c r="H3233" s="2">
        <f>IF(F3233-68.98&lt;=0,0,IF(F3233-68.98&lt;=1,1,2))</f>
        <v>0</v>
      </c>
      <c r="I3233">
        <v>69.900000000000006</v>
      </c>
      <c r="J3233">
        <v>57.3</v>
      </c>
      <c r="K3233">
        <v>62.4</v>
      </c>
      <c r="L3233">
        <v>57.2</v>
      </c>
      <c r="M3233">
        <v>83.4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9.1999999999999993</v>
      </c>
      <c r="W3233">
        <v>172.3</v>
      </c>
      <c r="X3233">
        <v>1021.5</v>
      </c>
      <c r="Y3233">
        <v>83</v>
      </c>
      <c r="Z3233">
        <v>6.8</v>
      </c>
      <c r="AA3233">
        <v>0</v>
      </c>
      <c r="AB3233">
        <v>0</v>
      </c>
      <c r="AC3233">
        <v>0</v>
      </c>
      <c r="AD3233">
        <v>0</v>
      </c>
      <c r="AE3233" t="s">
        <v>9772</v>
      </c>
      <c r="AF3233" t="s">
        <v>9773</v>
      </c>
      <c r="AG3233">
        <v>0.61</v>
      </c>
      <c r="AH3233" t="s">
        <v>36</v>
      </c>
      <c r="AI3233" t="s">
        <v>37</v>
      </c>
      <c r="AJ3233" t="s">
        <v>38</v>
      </c>
    </row>
    <row r="3234" spans="1:36" x14ac:dyDescent="0.25">
      <c r="A3234" t="s">
        <v>32</v>
      </c>
      <c r="B3234" t="s">
        <v>9774</v>
      </c>
      <c r="C3234">
        <f>YEAR(B3234)</f>
        <v>2008</v>
      </c>
      <c r="D3234">
        <v>68.099999999999994</v>
      </c>
      <c r="E3234">
        <v>57.3</v>
      </c>
      <c r="F3234">
        <v>61.7</v>
      </c>
      <c r="H3234" s="2">
        <f>IF(F3234-68.98&lt;=0,0,IF(F3234-68.98&lt;=1,1,2))</f>
        <v>0</v>
      </c>
      <c r="I3234">
        <v>68.099999999999994</v>
      </c>
      <c r="J3234">
        <v>57.3</v>
      </c>
      <c r="K3234">
        <v>61.7</v>
      </c>
      <c r="L3234">
        <v>57</v>
      </c>
      <c r="M3234">
        <v>84.8</v>
      </c>
      <c r="O3234">
        <v>0.11799999999999999</v>
      </c>
      <c r="P3234">
        <v>100</v>
      </c>
      <c r="Q3234">
        <v>4.17</v>
      </c>
      <c r="R3234" t="s">
        <v>40</v>
      </c>
      <c r="S3234">
        <v>0</v>
      </c>
      <c r="T3234">
        <v>0</v>
      </c>
      <c r="U3234">
        <v>0</v>
      </c>
      <c r="V3234">
        <v>12.8</v>
      </c>
      <c r="W3234">
        <v>154.69999999999999</v>
      </c>
      <c r="X3234">
        <v>1015.5</v>
      </c>
      <c r="Y3234">
        <v>85.2</v>
      </c>
      <c r="Z3234">
        <v>6.7</v>
      </c>
      <c r="AA3234">
        <v>0</v>
      </c>
      <c r="AB3234">
        <v>0</v>
      </c>
      <c r="AC3234">
        <v>0</v>
      </c>
      <c r="AD3234">
        <v>0</v>
      </c>
      <c r="AE3234" t="s">
        <v>9775</v>
      </c>
      <c r="AF3234" t="s">
        <v>9776</v>
      </c>
      <c r="AG3234">
        <v>0.64</v>
      </c>
      <c r="AH3234" t="s">
        <v>56</v>
      </c>
      <c r="AI3234" t="s">
        <v>65</v>
      </c>
      <c r="AJ3234" t="s">
        <v>40</v>
      </c>
    </row>
    <row r="3235" spans="1:36" x14ac:dyDescent="0.25">
      <c r="A3235" t="s">
        <v>32</v>
      </c>
      <c r="B3235" t="s">
        <v>9777</v>
      </c>
      <c r="C3235">
        <f>YEAR(B3235)</f>
        <v>2008</v>
      </c>
      <c r="D3235">
        <v>68.099999999999994</v>
      </c>
      <c r="E3235">
        <v>60.9</v>
      </c>
      <c r="F3235">
        <v>64.2</v>
      </c>
      <c r="H3235" s="2">
        <f>IF(F3235-68.98&lt;=0,0,IF(F3235-68.98&lt;=1,1,2))</f>
        <v>0</v>
      </c>
      <c r="I3235">
        <v>68.099999999999994</v>
      </c>
      <c r="J3235">
        <v>60.9</v>
      </c>
      <c r="K3235">
        <v>64.2</v>
      </c>
      <c r="L3235">
        <v>58.1</v>
      </c>
      <c r="M3235">
        <v>80.8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13.9</v>
      </c>
      <c r="W3235">
        <v>123.5</v>
      </c>
      <c r="X3235">
        <v>1010.9</v>
      </c>
      <c r="Y3235">
        <v>66.5</v>
      </c>
      <c r="Z3235">
        <v>6.8</v>
      </c>
      <c r="AA3235">
        <v>0</v>
      </c>
      <c r="AB3235">
        <v>0</v>
      </c>
      <c r="AC3235">
        <v>0</v>
      </c>
      <c r="AD3235">
        <v>0</v>
      </c>
      <c r="AE3235" t="s">
        <v>9778</v>
      </c>
      <c r="AF3235" t="s">
        <v>9779</v>
      </c>
      <c r="AG3235">
        <v>0.68</v>
      </c>
      <c r="AH3235" t="s">
        <v>36</v>
      </c>
      <c r="AI3235" t="s">
        <v>37</v>
      </c>
      <c r="AJ3235" t="s">
        <v>38</v>
      </c>
    </row>
    <row r="3236" spans="1:36" x14ac:dyDescent="0.25">
      <c r="A3236" t="s">
        <v>32</v>
      </c>
      <c r="B3236" t="s">
        <v>9780</v>
      </c>
      <c r="C3236">
        <f>YEAR(B3236)</f>
        <v>2008</v>
      </c>
      <c r="D3236">
        <v>71.7</v>
      </c>
      <c r="E3236">
        <v>59.1</v>
      </c>
      <c r="F3236">
        <v>64.2</v>
      </c>
      <c r="H3236" s="2">
        <f>IF(F3236-68.98&lt;=0,0,IF(F3236-68.98&lt;=1,1,2))</f>
        <v>0</v>
      </c>
      <c r="I3236">
        <v>71.7</v>
      </c>
      <c r="J3236">
        <v>59.1</v>
      </c>
      <c r="K3236">
        <v>64.2</v>
      </c>
      <c r="L3236">
        <v>54.1</v>
      </c>
      <c r="M3236">
        <v>69.900000000000006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19.5</v>
      </c>
      <c r="W3236">
        <v>217.7</v>
      </c>
      <c r="X3236">
        <v>1011.5</v>
      </c>
      <c r="Y3236">
        <v>50</v>
      </c>
      <c r="Z3236">
        <v>6.8</v>
      </c>
      <c r="AA3236">
        <v>0</v>
      </c>
      <c r="AB3236">
        <v>0</v>
      </c>
      <c r="AC3236">
        <v>0</v>
      </c>
      <c r="AD3236">
        <v>0</v>
      </c>
      <c r="AE3236" t="s">
        <v>9781</v>
      </c>
      <c r="AF3236" t="s">
        <v>9782</v>
      </c>
      <c r="AG3236">
        <v>0.75</v>
      </c>
      <c r="AH3236" t="s">
        <v>36</v>
      </c>
      <c r="AI3236" t="s">
        <v>37</v>
      </c>
      <c r="AJ3236" t="s">
        <v>38</v>
      </c>
    </row>
    <row r="3237" spans="1:36" x14ac:dyDescent="0.25">
      <c r="A3237" t="s">
        <v>32</v>
      </c>
      <c r="B3237" t="s">
        <v>9783</v>
      </c>
      <c r="C3237">
        <f>YEAR(B3237)</f>
        <v>2008</v>
      </c>
      <c r="D3237">
        <v>68.099999999999994</v>
      </c>
      <c r="E3237">
        <v>59.1</v>
      </c>
      <c r="F3237">
        <v>62.5</v>
      </c>
      <c r="H3237" s="2">
        <f>IF(F3237-68.98&lt;=0,0,IF(F3237-68.98&lt;=1,1,2))</f>
        <v>0</v>
      </c>
      <c r="I3237">
        <v>68.099999999999994</v>
      </c>
      <c r="J3237">
        <v>59.1</v>
      </c>
      <c r="K3237">
        <v>62.5</v>
      </c>
      <c r="L3237">
        <v>49.6</v>
      </c>
      <c r="M3237">
        <v>63.1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23</v>
      </c>
      <c r="W3237">
        <v>274.39999999999998</v>
      </c>
      <c r="X3237">
        <v>1018.1</v>
      </c>
      <c r="Y3237">
        <v>39.200000000000003</v>
      </c>
      <c r="Z3237">
        <v>6.8</v>
      </c>
      <c r="AA3237">
        <v>0</v>
      </c>
      <c r="AB3237">
        <v>0</v>
      </c>
      <c r="AC3237">
        <v>0</v>
      </c>
      <c r="AD3237">
        <v>0</v>
      </c>
      <c r="AE3237" t="s">
        <v>9784</v>
      </c>
      <c r="AF3237" t="s">
        <v>9785</v>
      </c>
      <c r="AG3237">
        <v>0.75</v>
      </c>
      <c r="AH3237" t="s">
        <v>36</v>
      </c>
      <c r="AI3237" t="s">
        <v>37</v>
      </c>
      <c r="AJ3237" t="s">
        <v>38</v>
      </c>
    </row>
    <row r="3238" spans="1:36" x14ac:dyDescent="0.25">
      <c r="A3238" t="s">
        <v>32</v>
      </c>
      <c r="B3238" t="s">
        <v>9786</v>
      </c>
      <c r="C3238">
        <f>YEAR(B3238)</f>
        <v>2008</v>
      </c>
      <c r="D3238">
        <v>71.7</v>
      </c>
      <c r="E3238">
        <v>59.1</v>
      </c>
      <c r="F3238">
        <v>63.8</v>
      </c>
      <c r="H3238" s="2">
        <f>IF(F3238-68.98&lt;=0,0,IF(F3238-68.98&lt;=1,1,2))</f>
        <v>0</v>
      </c>
      <c r="I3238">
        <v>71.7</v>
      </c>
      <c r="J3238">
        <v>59.1</v>
      </c>
      <c r="K3238">
        <v>63.8</v>
      </c>
      <c r="L3238">
        <v>51.8</v>
      </c>
      <c r="M3238">
        <v>65.599999999999994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16.100000000000001</v>
      </c>
      <c r="W3238">
        <v>253</v>
      </c>
      <c r="X3238">
        <v>1016.2</v>
      </c>
      <c r="Y3238">
        <v>48.3</v>
      </c>
      <c r="Z3238">
        <v>6.8</v>
      </c>
      <c r="AA3238">
        <v>0</v>
      </c>
      <c r="AB3238">
        <v>0</v>
      </c>
      <c r="AC3238">
        <v>0</v>
      </c>
      <c r="AD3238">
        <v>0</v>
      </c>
      <c r="AE3238" t="s">
        <v>9787</v>
      </c>
      <c r="AF3238" t="s">
        <v>9788</v>
      </c>
      <c r="AG3238">
        <v>0.78</v>
      </c>
      <c r="AH3238" t="s">
        <v>36</v>
      </c>
      <c r="AI3238" t="s">
        <v>37</v>
      </c>
      <c r="AJ3238" t="s">
        <v>38</v>
      </c>
    </row>
    <row r="3239" spans="1:36" x14ac:dyDescent="0.25">
      <c r="A3239" t="s">
        <v>32</v>
      </c>
      <c r="B3239" t="s">
        <v>9789</v>
      </c>
      <c r="C3239">
        <f>YEAR(B3239)</f>
        <v>2008</v>
      </c>
      <c r="D3239">
        <v>68.099999999999994</v>
      </c>
      <c r="E3239">
        <v>57.3</v>
      </c>
      <c r="F3239">
        <v>64</v>
      </c>
      <c r="H3239" s="2">
        <f>IF(F3239-68.98&lt;=0,0,IF(F3239-68.98&lt;=1,1,2))</f>
        <v>0</v>
      </c>
      <c r="I3239">
        <v>68.099999999999994</v>
      </c>
      <c r="J3239">
        <v>57.3</v>
      </c>
      <c r="K3239">
        <v>64</v>
      </c>
      <c r="L3239">
        <v>53.3</v>
      </c>
      <c r="M3239">
        <v>69</v>
      </c>
      <c r="O3239">
        <v>0.27900000000000003</v>
      </c>
      <c r="P3239">
        <v>100</v>
      </c>
      <c r="Q3239">
        <v>8.33</v>
      </c>
      <c r="R3239" t="s">
        <v>40</v>
      </c>
      <c r="S3239">
        <v>0</v>
      </c>
      <c r="T3239">
        <v>0</v>
      </c>
      <c r="U3239">
        <v>0</v>
      </c>
      <c r="V3239">
        <v>25.3</v>
      </c>
      <c r="W3239">
        <v>206.1</v>
      </c>
      <c r="X3239">
        <v>1004.7</v>
      </c>
      <c r="Y3239">
        <v>62.9</v>
      </c>
      <c r="Z3239">
        <v>6.7</v>
      </c>
      <c r="AA3239">
        <v>0</v>
      </c>
      <c r="AB3239">
        <v>0</v>
      </c>
      <c r="AC3239">
        <v>0</v>
      </c>
      <c r="AD3239">
        <v>0</v>
      </c>
      <c r="AE3239" t="s">
        <v>9790</v>
      </c>
      <c r="AF3239" t="s">
        <v>9791</v>
      </c>
      <c r="AG3239">
        <v>0.82</v>
      </c>
      <c r="AH3239" t="s">
        <v>56</v>
      </c>
      <c r="AI3239" t="s">
        <v>101</v>
      </c>
      <c r="AJ3239" t="s">
        <v>40</v>
      </c>
    </row>
    <row r="3240" spans="1:36" x14ac:dyDescent="0.25">
      <c r="A3240" t="s">
        <v>32</v>
      </c>
      <c r="B3240" t="s">
        <v>9792</v>
      </c>
      <c r="C3240">
        <f>YEAR(B3240)</f>
        <v>2008</v>
      </c>
      <c r="D3240">
        <v>68.099999999999994</v>
      </c>
      <c r="E3240">
        <v>60.9</v>
      </c>
      <c r="F3240">
        <v>64.599999999999994</v>
      </c>
      <c r="H3240" s="2">
        <f>IF(F3240-68.98&lt;=0,0,IF(F3240-68.98&lt;=1,1,2))</f>
        <v>0</v>
      </c>
      <c r="I3240">
        <v>68.099999999999994</v>
      </c>
      <c r="J3240">
        <v>60.9</v>
      </c>
      <c r="K3240">
        <v>64.599999999999994</v>
      </c>
      <c r="L3240">
        <v>56.8</v>
      </c>
      <c r="M3240">
        <v>76.7</v>
      </c>
      <c r="O3240">
        <v>0.11</v>
      </c>
      <c r="P3240">
        <v>100</v>
      </c>
      <c r="Q3240">
        <v>4.17</v>
      </c>
      <c r="R3240" t="s">
        <v>40</v>
      </c>
      <c r="S3240">
        <v>0</v>
      </c>
      <c r="T3240">
        <v>0</v>
      </c>
      <c r="U3240">
        <v>0</v>
      </c>
      <c r="V3240">
        <v>21.9</v>
      </c>
      <c r="W3240">
        <v>227.7</v>
      </c>
      <c r="X3240">
        <v>1005.3</v>
      </c>
      <c r="Y3240">
        <v>69.599999999999994</v>
      </c>
      <c r="Z3240">
        <v>6.8</v>
      </c>
      <c r="AA3240">
        <v>0</v>
      </c>
      <c r="AB3240">
        <v>0</v>
      </c>
      <c r="AC3240">
        <v>0</v>
      </c>
      <c r="AD3240">
        <v>0</v>
      </c>
      <c r="AE3240" t="s">
        <v>9793</v>
      </c>
      <c r="AF3240" t="s">
        <v>9794</v>
      </c>
      <c r="AG3240">
        <v>0.85</v>
      </c>
      <c r="AH3240" t="s">
        <v>56</v>
      </c>
      <c r="AI3240" t="s">
        <v>78</v>
      </c>
      <c r="AJ3240" t="s">
        <v>40</v>
      </c>
    </row>
    <row r="3241" spans="1:36" x14ac:dyDescent="0.25">
      <c r="A3241" t="s">
        <v>32</v>
      </c>
      <c r="B3241" t="s">
        <v>9795</v>
      </c>
      <c r="C3241">
        <f>YEAR(B3241)</f>
        <v>2008</v>
      </c>
      <c r="D3241">
        <v>69.900000000000006</v>
      </c>
      <c r="E3241">
        <v>59.1</v>
      </c>
      <c r="F3241">
        <v>64.3</v>
      </c>
      <c r="H3241" s="2">
        <f>IF(F3241-68.98&lt;=0,0,IF(F3241-68.98&lt;=1,1,2))</f>
        <v>0</v>
      </c>
      <c r="I3241">
        <v>69.900000000000006</v>
      </c>
      <c r="J3241">
        <v>59.1</v>
      </c>
      <c r="K3241">
        <v>64.3</v>
      </c>
      <c r="L3241">
        <v>54.6</v>
      </c>
      <c r="M3241">
        <v>71.8</v>
      </c>
      <c r="O3241">
        <v>0.22900000000000001</v>
      </c>
      <c r="P3241">
        <v>100</v>
      </c>
      <c r="Q3241">
        <v>8.33</v>
      </c>
      <c r="R3241" t="s">
        <v>40</v>
      </c>
      <c r="S3241">
        <v>0</v>
      </c>
      <c r="T3241">
        <v>0</v>
      </c>
      <c r="U3241">
        <v>0</v>
      </c>
      <c r="V3241">
        <v>17.2</v>
      </c>
      <c r="W3241">
        <v>168.8</v>
      </c>
      <c r="X3241">
        <v>1011.6</v>
      </c>
      <c r="Y3241">
        <v>78.8</v>
      </c>
      <c r="Z3241">
        <v>6.8</v>
      </c>
      <c r="AA3241">
        <v>0</v>
      </c>
      <c r="AB3241">
        <v>0</v>
      </c>
      <c r="AC3241">
        <v>0</v>
      </c>
      <c r="AD3241">
        <v>0</v>
      </c>
      <c r="AE3241" t="s">
        <v>9796</v>
      </c>
      <c r="AF3241" t="s">
        <v>9797</v>
      </c>
      <c r="AG3241">
        <v>0.89</v>
      </c>
      <c r="AH3241" t="s">
        <v>56</v>
      </c>
      <c r="AI3241" t="s">
        <v>1166</v>
      </c>
      <c r="AJ3241" t="s">
        <v>40</v>
      </c>
    </row>
    <row r="3242" spans="1:36" x14ac:dyDescent="0.25">
      <c r="A3242" t="s">
        <v>32</v>
      </c>
      <c r="B3242" t="s">
        <v>9798</v>
      </c>
      <c r="C3242">
        <f>YEAR(B3242)</f>
        <v>2008</v>
      </c>
      <c r="D3242">
        <v>73.5</v>
      </c>
      <c r="E3242">
        <v>62.7</v>
      </c>
      <c r="F3242">
        <v>68.400000000000006</v>
      </c>
      <c r="H3242" s="2">
        <f>IF(F3242-68.98&lt;=0,0,IF(F3242-68.98&lt;=1,1,2))</f>
        <v>0</v>
      </c>
      <c r="I3242">
        <v>73.5</v>
      </c>
      <c r="J3242">
        <v>62.7</v>
      </c>
      <c r="K3242">
        <v>68.400000000000006</v>
      </c>
      <c r="L3242">
        <v>53.5</v>
      </c>
      <c r="M3242">
        <v>59.4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31.1</v>
      </c>
      <c r="W3242">
        <v>175.3</v>
      </c>
      <c r="X3242">
        <v>1012.8</v>
      </c>
      <c r="Y3242">
        <v>42.5</v>
      </c>
      <c r="Z3242">
        <v>6.8</v>
      </c>
      <c r="AA3242">
        <v>0</v>
      </c>
      <c r="AB3242">
        <v>0</v>
      </c>
      <c r="AC3242">
        <v>0</v>
      </c>
      <c r="AD3242">
        <v>0</v>
      </c>
      <c r="AE3242" t="s">
        <v>9799</v>
      </c>
      <c r="AF3242" t="s">
        <v>9800</v>
      </c>
      <c r="AG3242">
        <v>0.92</v>
      </c>
      <c r="AH3242" t="s">
        <v>36</v>
      </c>
      <c r="AI3242" t="s">
        <v>37</v>
      </c>
      <c r="AJ3242" t="s">
        <v>344</v>
      </c>
    </row>
    <row r="3243" spans="1:36" x14ac:dyDescent="0.25">
      <c r="A3243" t="s">
        <v>32</v>
      </c>
      <c r="B3243" t="s">
        <v>9801</v>
      </c>
      <c r="C3243">
        <f>YEAR(B3243)</f>
        <v>2008</v>
      </c>
      <c r="D3243">
        <v>71.7</v>
      </c>
      <c r="E3243">
        <v>59.1</v>
      </c>
      <c r="F3243">
        <v>64.2</v>
      </c>
      <c r="H3243" s="2">
        <f>IF(F3243-68.98&lt;=0,0,IF(F3243-68.98&lt;=1,1,2))</f>
        <v>0</v>
      </c>
      <c r="I3243">
        <v>71.7</v>
      </c>
      <c r="J3243">
        <v>59.1</v>
      </c>
      <c r="K3243">
        <v>64.2</v>
      </c>
      <c r="L3243">
        <v>54.2</v>
      </c>
      <c r="M3243">
        <v>70.5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11.4</v>
      </c>
      <c r="W3243">
        <v>159.1</v>
      </c>
      <c r="X3243">
        <v>1016</v>
      </c>
      <c r="Y3243">
        <v>37.299999999999997</v>
      </c>
      <c r="Z3243">
        <v>6.5</v>
      </c>
      <c r="AA3243">
        <v>0</v>
      </c>
      <c r="AB3243">
        <v>0</v>
      </c>
      <c r="AC3243">
        <v>0</v>
      </c>
      <c r="AD3243">
        <v>0</v>
      </c>
      <c r="AE3243" t="s">
        <v>9802</v>
      </c>
      <c r="AF3243" t="s">
        <v>9803</v>
      </c>
      <c r="AG3243">
        <v>0.96</v>
      </c>
      <c r="AH3243" t="s">
        <v>36</v>
      </c>
      <c r="AI3243" t="s">
        <v>37</v>
      </c>
      <c r="AJ3243" t="s">
        <v>38</v>
      </c>
    </row>
    <row r="3244" spans="1:36" x14ac:dyDescent="0.25">
      <c r="A3244" t="s">
        <v>32</v>
      </c>
      <c r="B3244" t="s">
        <v>9804</v>
      </c>
      <c r="C3244">
        <f>YEAR(B3244)</f>
        <v>2008</v>
      </c>
      <c r="D3244">
        <v>68.099999999999994</v>
      </c>
      <c r="E3244">
        <v>55.5</v>
      </c>
      <c r="F3244">
        <v>61.6</v>
      </c>
      <c r="H3244" s="2">
        <f>IF(F3244-68.98&lt;=0,0,IF(F3244-68.98&lt;=1,1,2))</f>
        <v>0</v>
      </c>
      <c r="I3244">
        <v>68.099999999999994</v>
      </c>
      <c r="J3244">
        <v>55.5</v>
      </c>
      <c r="K3244">
        <v>61.6</v>
      </c>
      <c r="L3244">
        <v>53</v>
      </c>
      <c r="M3244">
        <v>73.900000000000006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18.3</v>
      </c>
      <c r="W3244">
        <v>334.5</v>
      </c>
      <c r="X3244">
        <v>1018.9</v>
      </c>
      <c r="Y3244">
        <v>43.3</v>
      </c>
      <c r="Z3244">
        <v>6.7</v>
      </c>
      <c r="AA3244">
        <v>0</v>
      </c>
      <c r="AB3244">
        <v>0</v>
      </c>
      <c r="AC3244">
        <v>0</v>
      </c>
      <c r="AD3244">
        <v>0</v>
      </c>
      <c r="AE3244" t="s">
        <v>9805</v>
      </c>
      <c r="AF3244" t="s">
        <v>9806</v>
      </c>
      <c r="AG3244">
        <v>0</v>
      </c>
      <c r="AH3244" t="s">
        <v>36</v>
      </c>
      <c r="AI3244" t="s">
        <v>37</v>
      </c>
      <c r="AJ3244" t="s">
        <v>38</v>
      </c>
    </row>
    <row r="3245" spans="1:36" x14ac:dyDescent="0.25">
      <c r="A3245" t="s">
        <v>32</v>
      </c>
      <c r="B3245" t="s">
        <v>9807</v>
      </c>
      <c r="C3245">
        <f>YEAR(B3245)</f>
        <v>2008</v>
      </c>
      <c r="D3245">
        <v>60.9</v>
      </c>
      <c r="E3245">
        <v>55.5</v>
      </c>
      <c r="F3245">
        <v>59</v>
      </c>
      <c r="H3245" s="2">
        <f>IF(F3245-68.98&lt;=0,0,IF(F3245-68.98&lt;=1,1,2))</f>
        <v>0</v>
      </c>
      <c r="I3245">
        <v>60.9</v>
      </c>
      <c r="J3245">
        <v>55.5</v>
      </c>
      <c r="K3245">
        <v>59</v>
      </c>
      <c r="L3245">
        <v>48.9</v>
      </c>
      <c r="M3245">
        <v>69.400000000000006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12.8</v>
      </c>
      <c r="W3245">
        <v>349.5</v>
      </c>
      <c r="X3245">
        <v>1020</v>
      </c>
      <c r="Y3245">
        <v>72.5</v>
      </c>
      <c r="Z3245">
        <v>6.8</v>
      </c>
      <c r="AA3245">
        <v>0</v>
      </c>
      <c r="AB3245">
        <v>0</v>
      </c>
      <c r="AC3245">
        <v>0</v>
      </c>
      <c r="AD3245">
        <v>0</v>
      </c>
      <c r="AE3245" t="s">
        <v>9808</v>
      </c>
      <c r="AF3245" t="s">
        <v>9809</v>
      </c>
      <c r="AG3245">
        <v>0.02</v>
      </c>
      <c r="AH3245" t="s">
        <v>36</v>
      </c>
      <c r="AI3245" t="s">
        <v>37</v>
      </c>
      <c r="AJ3245" t="s">
        <v>38</v>
      </c>
    </row>
    <row r="3246" spans="1:36" x14ac:dyDescent="0.25">
      <c r="A3246" t="s">
        <v>32</v>
      </c>
      <c r="B3246" t="s">
        <v>9810</v>
      </c>
      <c r="C3246">
        <f>YEAR(B3246)</f>
        <v>2008</v>
      </c>
      <c r="D3246">
        <v>69.900000000000006</v>
      </c>
      <c r="E3246">
        <v>51.9</v>
      </c>
      <c r="F3246">
        <v>62.7</v>
      </c>
      <c r="H3246" s="2">
        <f>IF(F3246-68.98&lt;=0,0,IF(F3246-68.98&lt;=1,1,2))</f>
        <v>0</v>
      </c>
      <c r="I3246">
        <v>69.900000000000006</v>
      </c>
      <c r="J3246">
        <v>51.9</v>
      </c>
      <c r="K3246">
        <v>62.7</v>
      </c>
      <c r="L3246">
        <v>52.4</v>
      </c>
      <c r="M3246">
        <v>69.400000000000006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30</v>
      </c>
      <c r="W3246">
        <v>177.5</v>
      </c>
      <c r="X3246">
        <v>1014.5</v>
      </c>
      <c r="Y3246">
        <v>83.3</v>
      </c>
      <c r="Z3246">
        <v>6.8</v>
      </c>
      <c r="AA3246">
        <v>0</v>
      </c>
      <c r="AB3246">
        <v>0</v>
      </c>
      <c r="AC3246">
        <v>0</v>
      </c>
      <c r="AD3246">
        <v>0</v>
      </c>
      <c r="AE3246" t="s">
        <v>9811</v>
      </c>
      <c r="AF3246" t="s">
        <v>9812</v>
      </c>
      <c r="AG3246">
        <v>0.06</v>
      </c>
      <c r="AH3246" t="s">
        <v>36</v>
      </c>
      <c r="AI3246" t="s">
        <v>37</v>
      </c>
      <c r="AJ3246" t="s">
        <v>38</v>
      </c>
    </row>
    <row r="3247" spans="1:36" x14ac:dyDescent="0.25">
      <c r="A3247" t="s">
        <v>32</v>
      </c>
      <c r="B3247" t="s">
        <v>9813</v>
      </c>
      <c r="C3247">
        <f>YEAR(B3247)</f>
        <v>2008</v>
      </c>
      <c r="D3247">
        <v>68.099999999999994</v>
      </c>
      <c r="E3247">
        <v>55.5</v>
      </c>
      <c r="F3247">
        <v>61.9</v>
      </c>
      <c r="H3247" s="2">
        <f>IF(F3247-68.98&lt;=0,0,IF(F3247-68.98&lt;=1,1,2))</f>
        <v>0</v>
      </c>
      <c r="I3247">
        <v>68.099999999999994</v>
      </c>
      <c r="J3247">
        <v>55.5</v>
      </c>
      <c r="K3247">
        <v>61.9</v>
      </c>
      <c r="L3247">
        <v>53.3</v>
      </c>
      <c r="M3247">
        <v>74.2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11.4</v>
      </c>
      <c r="W3247">
        <v>261.60000000000002</v>
      </c>
      <c r="X3247">
        <v>1019.1</v>
      </c>
      <c r="Y3247">
        <v>48.9</v>
      </c>
      <c r="Z3247">
        <v>6.7</v>
      </c>
      <c r="AA3247">
        <v>0</v>
      </c>
      <c r="AB3247">
        <v>0</v>
      </c>
      <c r="AC3247">
        <v>0</v>
      </c>
      <c r="AD3247">
        <v>0</v>
      </c>
      <c r="AE3247" t="s">
        <v>9814</v>
      </c>
      <c r="AF3247" t="s">
        <v>9815</v>
      </c>
      <c r="AG3247">
        <v>0.09</v>
      </c>
      <c r="AH3247" t="s">
        <v>36</v>
      </c>
      <c r="AI3247" t="s">
        <v>37</v>
      </c>
      <c r="AJ3247" t="s">
        <v>38</v>
      </c>
    </row>
    <row r="3248" spans="1:36" x14ac:dyDescent="0.25">
      <c r="A3248" t="s">
        <v>32</v>
      </c>
      <c r="B3248" t="s">
        <v>9816</v>
      </c>
      <c r="C3248">
        <f>YEAR(B3248)</f>
        <v>2008</v>
      </c>
      <c r="D3248">
        <v>69.900000000000006</v>
      </c>
      <c r="E3248">
        <v>51.9</v>
      </c>
      <c r="F3248">
        <v>60.9</v>
      </c>
      <c r="G3248" s="2">
        <f>AVERAGE(F3248:F3337)</f>
        <v>56.196666666666644</v>
      </c>
      <c r="H3248" s="2">
        <f>IF(F3248-56.2&lt;=0,0,IF(F3248-56.2&lt;=1,1,2))</f>
        <v>2</v>
      </c>
      <c r="I3248">
        <v>69.900000000000006</v>
      </c>
      <c r="J3248">
        <v>51.9</v>
      </c>
      <c r="K3248">
        <v>60.9</v>
      </c>
      <c r="L3248">
        <v>54.7</v>
      </c>
      <c r="M3248">
        <v>80.599999999999994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15</v>
      </c>
      <c r="W3248">
        <v>160.6</v>
      </c>
      <c r="X3248">
        <v>1020</v>
      </c>
      <c r="Y3248">
        <v>56.7</v>
      </c>
      <c r="Z3248">
        <v>6.8</v>
      </c>
      <c r="AA3248">
        <v>0</v>
      </c>
      <c r="AB3248">
        <v>0</v>
      </c>
      <c r="AC3248">
        <v>0</v>
      </c>
      <c r="AD3248">
        <v>0</v>
      </c>
      <c r="AE3248" t="s">
        <v>9817</v>
      </c>
      <c r="AF3248" t="s">
        <v>9818</v>
      </c>
      <c r="AG3248">
        <v>0.12</v>
      </c>
      <c r="AH3248" t="s">
        <v>36</v>
      </c>
      <c r="AI3248" t="s">
        <v>37</v>
      </c>
      <c r="AJ3248" t="s">
        <v>38</v>
      </c>
    </row>
    <row r="3249" spans="1:36" x14ac:dyDescent="0.25">
      <c r="A3249" t="s">
        <v>32</v>
      </c>
      <c r="B3249" t="s">
        <v>9819</v>
      </c>
      <c r="C3249">
        <f>YEAR(B3249)</f>
        <v>2008</v>
      </c>
      <c r="D3249">
        <v>71.7</v>
      </c>
      <c r="E3249">
        <v>66.3</v>
      </c>
      <c r="F3249">
        <v>68</v>
      </c>
      <c r="H3249" s="2">
        <f>IF(F3249-56.2&lt;=0,0,IF(F3249-56.2&lt;=1,1,2))</f>
        <v>2</v>
      </c>
      <c r="I3249">
        <v>71.7</v>
      </c>
      <c r="J3249">
        <v>66.3</v>
      </c>
      <c r="K3249">
        <v>68</v>
      </c>
      <c r="L3249">
        <v>58.8</v>
      </c>
      <c r="M3249">
        <v>72.400000000000006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30</v>
      </c>
      <c r="W3249">
        <v>175.5</v>
      </c>
      <c r="X3249">
        <v>1016.9</v>
      </c>
      <c r="Y3249">
        <v>77.3</v>
      </c>
      <c r="Z3249">
        <v>6.8</v>
      </c>
      <c r="AA3249">
        <v>0</v>
      </c>
      <c r="AB3249">
        <v>0</v>
      </c>
      <c r="AC3249">
        <v>0</v>
      </c>
      <c r="AD3249">
        <v>0</v>
      </c>
      <c r="AE3249" t="s">
        <v>9820</v>
      </c>
      <c r="AF3249" t="s">
        <v>9821</v>
      </c>
      <c r="AG3249">
        <v>0.16</v>
      </c>
      <c r="AH3249" t="s">
        <v>36</v>
      </c>
      <c r="AI3249" t="s">
        <v>37</v>
      </c>
      <c r="AJ3249" t="s">
        <v>38</v>
      </c>
    </row>
    <row r="3250" spans="1:36" x14ac:dyDescent="0.25">
      <c r="A3250" t="s">
        <v>32</v>
      </c>
      <c r="B3250" t="s">
        <v>9822</v>
      </c>
      <c r="C3250">
        <f>YEAR(B3250)</f>
        <v>2008</v>
      </c>
      <c r="D3250">
        <v>71.7</v>
      </c>
      <c r="E3250">
        <v>66.3</v>
      </c>
      <c r="F3250">
        <v>68.3</v>
      </c>
      <c r="H3250" s="2">
        <f>IF(F3250-56.2&lt;=0,0,IF(F3250-56.2&lt;=1,1,2))</f>
        <v>2</v>
      </c>
      <c r="I3250">
        <v>71.7</v>
      </c>
      <c r="J3250">
        <v>66.3</v>
      </c>
      <c r="K3250">
        <v>68.3</v>
      </c>
      <c r="L3250">
        <v>58.1</v>
      </c>
      <c r="M3250">
        <v>70.099999999999994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34.4</v>
      </c>
      <c r="W3250">
        <v>176.3</v>
      </c>
      <c r="X3250">
        <v>1012.1</v>
      </c>
      <c r="Y3250">
        <v>70.400000000000006</v>
      </c>
      <c r="Z3250">
        <v>6.8</v>
      </c>
      <c r="AA3250">
        <v>0</v>
      </c>
      <c r="AB3250">
        <v>0</v>
      </c>
      <c r="AC3250">
        <v>0</v>
      </c>
      <c r="AD3250">
        <v>0</v>
      </c>
      <c r="AE3250" t="s">
        <v>9823</v>
      </c>
      <c r="AF3250" t="s">
        <v>9824</v>
      </c>
      <c r="AG3250">
        <v>0.19</v>
      </c>
      <c r="AH3250" t="s">
        <v>36</v>
      </c>
      <c r="AI3250" t="s">
        <v>37</v>
      </c>
      <c r="AJ3250" t="s">
        <v>344</v>
      </c>
    </row>
    <row r="3251" spans="1:36" x14ac:dyDescent="0.25">
      <c r="A3251" t="s">
        <v>32</v>
      </c>
      <c r="B3251" t="s">
        <v>9825</v>
      </c>
      <c r="C3251">
        <f>YEAR(B3251)</f>
        <v>2008</v>
      </c>
      <c r="D3251">
        <v>75.3</v>
      </c>
      <c r="E3251">
        <v>64.5</v>
      </c>
      <c r="F3251">
        <v>69.5</v>
      </c>
      <c r="H3251" s="2">
        <f>IF(F3251-56.2&lt;=0,0,IF(F3251-56.2&lt;=1,1,2))</f>
        <v>2</v>
      </c>
      <c r="I3251">
        <v>75.3</v>
      </c>
      <c r="J3251">
        <v>64.5</v>
      </c>
      <c r="K3251">
        <v>69.5</v>
      </c>
      <c r="L3251">
        <v>57.8</v>
      </c>
      <c r="M3251">
        <v>67.3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25.3</v>
      </c>
      <c r="W3251">
        <v>169.3</v>
      </c>
      <c r="X3251">
        <v>1011.8</v>
      </c>
      <c r="Y3251">
        <v>90.4</v>
      </c>
      <c r="Z3251">
        <v>6.8</v>
      </c>
      <c r="AA3251">
        <v>0</v>
      </c>
      <c r="AB3251">
        <v>0</v>
      </c>
      <c r="AC3251">
        <v>0</v>
      </c>
      <c r="AD3251">
        <v>0</v>
      </c>
      <c r="AE3251" t="s">
        <v>9826</v>
      </c>
      <c r="AF3251" t="s">
        <v>9827</v>
      </c>
      <c r="AG3251">
        <v>0.22</v>
      </c>
      <c r="AH3251" t="s">
        <v>88</v>
      </c>
      <c r="AI3251" t="s">
        <v>89</v>
      </c>
      <c r="AJ3251" t="s">
        <v>90</v>
      </c>
    </row>
    <row r="3252" spans="1:36" x14ac:dyDescent="0.25">
      <c r="A3252" t="s">
        <v>32</v>
      </c>
      <c r="B3252" t="s">
        <v>9828</v>
      </c>
      <c r="C3252">
        <f>YEAR(B3252)</f>
        <v>2008</v>
      </c>
      <c r="D3252">
        <v>68.099999999999994</v>
      </c>
      <c r="E3252">
        <v>57.3</v>
      </c>
      <c r="F3252">
        <v>63.4</v>
      </c>
      <c r="H3252" s="2">
        <f>IF(F3252-56.2&lt;=0,0,IF(F3252-56.2&lt;=1,1,2))</f>
        <v>2</v>
      </c>
      <c r="I3252">
        <v>68.099999999999994</v>
      </c>
      <c r="J3252">
        <v>57.3</v>
      </c>
      <c r="K3252">
        <v>63.4</v>
      </c>
      <c r="L3252">
        <v>58.4</v>
      </c>
      <c r="M3252">
        <v>83.9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6.9</v>
      </c>
      <c r="W3252">
        <v>156.80000000000001</v>
      </c>
      <c r="X3252">
        <v>1019.8</v>
      </c>
      <c r="Y3252">
        <v>87.1</v>
      </c>
      <c r="Z3252">
        <v>6.8</v>
      </c>
      <c r="AA3252">
        <v>0</v>
      </c>
      <c r="AB3252">
        <v>0</v>
      </c>
      <c r="AC3252">
        <v>0</v>
      </c>
      <c r="AD3252">
        <v>0</v>
      </c>
      <c r="AE3252" t="s">
        <v>9829</v>
      </c>
      <c r="AF3252" t="s">
        <v>9830</v>
      </c>
      <c r="AG3252">
        <v>0.25</v>
      </c>
      <c r="AH3252" t="s">
        <v>36</v>
      </c>
      <c r="AI3252" t="s">
        <v>37</v>
      </c>
      <c r="AJ3252" t="s">
        <v>38</v>
      </c>
    </row>
    <row r="3253" spans="1:36" x14ac:dyDescent="0.25">
      <c r="A3253" t="s">
        <v>32</v>
      </c>
      <c r="B3253" t="s">
        <v>9831</v>
      </c>
      <c r="C3253">
        <f>YEAR(B3253)</f>
        <v>2008</v>
      </c>
      <c r="D3253">
        <v>75.3</v>
      </c>
      <c r="E3253">
        <v>57.3</v>
      </c>
      <c r="F3253">
        <v>64.5</v>
      </c>
      <c r="H3253" s="2">
        <f>IF(F3253-56.2&lt;=0,0,IF(F3253-56.2&lt;=1,1,2))</f>
        <v>2</v>
      </c>
      <c r="I3253">
        <v>75.3</v>
      </c>
      <c r="J3253">
        <v>57.3</v>
      </c>
      <c r="K3253">
        <v>64.5</v>
      </c>
      <c r="L3253">
        <v>56.7</v>
      </c>
      <c r="M3253">
        <v>77.599999999999994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16.100000000000001</v>
      </c>
      <c r="W3253">
        <v>164.4</v>
      </c>
      <c r="X3253">
        <v>1015.7</v>
      </c>
      <c r="Y3253">
        <v>82.5</v>
      </c>
      <c r="Z3253">
        <v>6.8</v>
      </c>
      <c r="AA3253">
        <v>0</v>
      </c>
      <c r="AB3253">
        <v>0</v>
      </c>
      <c r="AC3253">
        <v>0</v>
      </c>
      <c r="AD3253">
        <v>0</v>
      </c>
      <c r="AE3253" t="s">
        <v>9832</v>
      </c>
      <c r="AF3253" t="s">
        <v>9833</v>
      </c>
      <c r="AG3253">
        <v>0.28999999999999998</v>
      </c>
      <c r="AH3253" t="s">
        <v>36</v>
      </c>
      <c r="AI3253" t="s">
        <v>37</v>
      </c>
      <c r="AJ3253" t="s">
        <v>38</v>
      </c>
    </row>
    <row r="3254" spans="1:36" x14ac:dyDescent="0.25">
      <c r="A3254" t="s">
        <v>32</v>
      </c>
      <c r="B3254" t="s">
        <v>9834</v>
      </c>
      <c r="C3254">
        <f>YEAR(B3254)</f>
        <v>2008</v>
      </c>
      <c r="D3254">
        <v>71.7</v>
      </c>
      <c r="E3254">
        <v>60.9</v>
      </c>
      <c r="F3254">
        <v>66.400000000000006</v>
      </c>
      <c r="H3254" s="2">
        <f>IF(F3254-56.2&lt;=0,0,IF(F3254-56.2&lt;=1,1,2))</f>
        <v>2</v>
      </c>
      <c r="I3254">
        <v>71.7</v>
      </c>
      <c r="J3254">
        <v>60.9</v>
      </c>
      <c r="K3254">
        <v>66.400000000000006</v>
      </c>
      <c r="L3254">
        <v>55.2</v>
      </c>
      <c r="M3254">
        <v>67.3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23</v>
      </c>
      <c r="W3254">
        <v>271.10000000000002</v>
      </c>
      <c r="X3254">
        <v>1010.4</v>
      </c>
      <c r="Y3254">
        <v>55.8</v>
      </c>
      <c r="Z3254">
        <v>6.4</v>
      </c>
      <c r="AA3254">
        <v>0</v>
      </c>
      <c r="AB3254">
        <v>0</v>
      </c>
      <c r="AC3254">
        <v>0</v>
      </c>
      <c r="AD3254">
        <v>0</v>
      </c>
      <c r="AE3254" t="s">
        <v>9835</v>
      </c>
      <c r="AF3254" t="s">
        <v>9836</v>
      </c>
      <c r="AG3254">
        <v>0.32</v>
      </c>
      <c r="AH3254" t="s">
        <v>36</v>
      </c>
      <c r="AI3254" t="s">
        <v>37</v>
      </c>
      <c r="AJ3254" t="s">
        <v>38</v>
      </c>
    </row>
    <row r="3255" spans="1:36" x14ac:dyDescent="0.25">
      <c r="A3255" t="s">
        <v>32</v>
      </c>
      <c r="B3255" t="s">
        <v>9837</v>
      </c>
      <c r="C3255">
        <f>YEAR(B3255)</f>
        <v>2008</v>
      </c>
      <c r="D3255">
        <v>66.3</v>
      </c>
      <c r="E3255">
        <v>51.9</v>
      </c>
      <c r="F3255">
        <v>60.5</v>
      </c>
      <c r="H3255" s="2">
        <f>IF(F3255-56.2&lt;=0,0,IF(F3255-56.2&lt;=1,1,2))</f>
        <v>2</v>
      </c>
      <c r="I3255">
        <v>66.3</v>
      </c>
      <c r="J3255">
        <v>51.9</v>
      </c>
      <c r="K3255">
        <v>60.5</v>
      </c>
      <c r="L3255">
        <v>50.3</v>
      </c>
      <c r="M3255">
        <v>70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19.5</v>
      </c>
      <c r="W3255">
        <v>302.2</v>
      </c>
      <c r="X3255">
        <v>1014.9</v>
      </c>
      <c r="Y3255">
        <v>60</v>
      </c>
      <c r="Z3255">
        <v>6.8</v>
      </c>
      <c r="AA3255">
        <v>0</v>
      </c>
      <c r="AB3255">
        <v>0</v>
      </c>
      <c r="AC3255">
        <v>0</v>
      </c>
      <c r="AD3255">
        <v>0</v>
      </c>
      <c r="AE3255" t="s">
        <v>9838</v>
      </c>
      <c r="AF3255" t="s">
        <v>9839</v>
      </c>
      <c r="AG3255">
        <v>0.36</v>
      </c>
      <c r="AH3255" t="s">
        <v>36</v>
      </c>
      <c r="AI3255" t="s">
        <v>37</v>
      </c>
      <c r="AJ3255" t="s">
        <v>38</v>
      </c>
    </row>
    <row r="3256" spans="1:36" x14ac:dyDescent="0.25">
      <c r="A3256" t="s">
        <v>32</v>
      </c>
      <c r="B3256" t="s">
        <v>9840</v>
      </c>
      <c r="C3256">
        <f>YEAR(B3256)</f>
        <v>2008</v>
      </c>
      <c r="D3256">
        <v>60.9</v>
      </c>
      <c r="E3256">
        <v>48.3</v>
      </c>
      <c r="F3256">
        <v>53.3</v>
      </c>
      <c r="H3256" s="2">
        <f>IF(F3256-56.2&lt;=0,0,IF(F3256-56.2&lt;=1,1,2))</f>
        <v>0</v>
      </c>
      <c r="I3256">
        <v>60.9</v>
      </c>
      <c r="J3256">
        <v>45.2</v>
      </c>
      <c r="K3256">
        <v>53.2</v>
      </c>
      <c r="L3256">
        <v>45.6</v>
      </c>
      <c r="M3256">
        <v>75.900000000000006</v>
      </c>
      <c r="O3256">
        <v>0.28000000000000003</v>
      </c>
      <c r="P3256">
        <v>100</v>
      </c>
      <c r="Q3256">
        <v>8.33</v>
      </c>
      <c r="R3256" t="s">
        <v>40</v>
      </c>
      <c r="S3256">
        <v>0</v>
      </c>
      <c r="T3256">
        <v>0</v>
      </c>
      <c r="U3256">
        <v>0</v>
      </c>
      <c r="V3256">
        <v>17.2</v>
      </c>
      <c r="W3256">
        <v>356</v>
      </c>
      <c r="X3256">
        <v>1020.3</v>
      </c>
      <c r="Y3256">
        <v>78.7</v>
      </c>
      <c r="Z3256">
        <v>6.7</v>
      </c>
      <c r="AA3256">
        <v>0</v>
      </c>
      <c r="AB3256">
        <v>0</v>
      </c>
      <c r="AC3256">
        <v>0</v>
      </c>
      <c r="AD3256">
        <v>0</v>
      </c>
      <c r="AE3256" t="s">
        <v>9841</v>
      </c>
      <c r="AF3256" t="s">
        <v>9842</v>
      </c>
      <c r="AG3256">
        <v>0.39</v>
      </c>
      <c r="AH3256" t="s">
        <v>56</v>
      </c>
      <c r="AI3256" t="s">
        <v>101</v>
      </c>
      <c r="AJ3256" t="s">
        <v>40</v>
      </c>
    </row>
    <row r="3257" spans="1:36" x14ac:dyDescent="0.25">
      <c r="A3257" t="s">
        <v>32</v>
      </c>
      <c r="B3257" t="s">
        <v>9843</v>
      </c>
      <c r="C3257">
        <f>YEAR(B3257)</f>
        <v>2008</v>
      </c>
      <c r="D3257">
        <v>59.1</v>
      </c>
      <c r="E3257">
        <v>44.7</v>
      </c>
      <c r="F3257">
        <v>51.8</v>
      </c>
      <c r="H3257" s="2">
        <f>IF(F3257-56.2&lt;=0,0,IF(F3257-56.2&lt;=1,1,2))</f>
        <v>0</v>
      </c>
      <c r="I3257">
        <v>59.1</v>
      </c>
      <c r="J3257">
        <v>40.799999999999997</v>
      </c>
      <c r="K3257">
        <v>50.5</v>
      </c>
      <c r="L3257">
        <v>42.8</v>
      </c>
      <c r="M3257">
        <v>72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12.8</v>
      </c>
      <c r="W3257">
        <v>148.9</v>
      </c>
      <c r="X3257">
        <v>1024.9000000000001</v>
      </c>
      <c r="Y3257">
        <v>51.7</v>
      </c>
      <c r="Z3257">
        <v>6.8</v>
      </c>
      <c r="AA3257">
        <v>0</v>
      </c>
      <c r="AB3257">
        <v>0</v>
      </c>
      <c r="AC3257">
        <v>0</v>
      </c>
      <c r="AD3257">
        <v>0</v>
      </c>
      <c r="AE3257" t="s">
        <v>9844</v>
      </c>
      <c r="AF3257" t="s">
        <v>9845</v>
      </c>
      <c r="AG3257">
        <v>0.42</v>
      </c>
      <c r="AH3257" t="s">
        <v>36</v>
      </c>
      <c r="AI3257" t="s">
        <v>37</v>
      </c>
      <c r="AJ3257" t="s">
        <v>38</v>
      </c>
    </row>
    <row r="3258" spans="1:36" x14ac:dyDescent="0.25">
      <c r="A3258" t="s">
        <v>32</v>
      </c>
      <c r="B3258" t="s">
        <v>9846</v>
      </c>
      <c r="C3258">
        <f>YEAR(B3258)</f>
        <v>2008</v>
      </c>
      <c r="D3258">
        <v>64.5</v>
      </c>
      <c r="E3258">
        <v>46.5</v>
      </c>
      <c r="F3258">
        <v>56</v>
      </c>
      <c r="H3258" s="2">
        <f>IF(F3258-56.2&lt;=0,0,IF(F3258-56.2&lt;=1,1,2))</f>
        <v>0</v>
      </c>
      <c r="I3258">
        <v>64.5</v>
      </c>
      <c r="J3258">
        <v>41.2</v>
      </c>
      <c r="K3258">
        <v>54.4</v>
      </c>
      <c r="L3258">
        <v>46.3</v>
      </c>
      <c r="M3258">
        <v>70.599999999999994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19.5</v>
      </c>
      <c r="W3258">
        <v>156.6</v>
      </c>
      <c r="X3258">
        <v>1020.6</v>
      </c>
      <c r="Y3258">
        <v>72.900000000000006</v>
      </c>
      <c r="Z3258">
        <v>6.7</v>
      </c>
      <c r="AA3258">
        <v>0</v>
      </c>
      <c r="AB3258">
        <v>0</v>
      </c>
      <c r="AC3258">
        <v>0</v>
      </c>
      <c r="AD3258">
        <v>0</v>
      </c>
      <c r="AE3258" t="s">
        <v>9847</v>
      </c>
      <c r="AF3258" t="s">
        <v>9848</v>
      </c>
      <c r="AG3258">
        <v>0.46</v>
      </c>
      <c r="AH3258" t="s">
        <v>36</v>
      </c>
      <c r="AI3258" t="s">
        <v>37</v>
      </c>
      <c r="AJ3258" t="s">
        <v>38</v>
      </c>
    </row>
    <row r="3259" spans="1:36" x14ac:dyDescent="0.25">
      <c r="A3259" t="s">
        <v>32</v>
      </c>
      <c r="B3259" t="s">
        <v>9849</v>
      </c>
      <c r="C3259">
        <f>YEAR(B3259)</f>
        <v>2008</v>
      </c>
      <c r="D3259">
        <v>69.900000000000006</v>
      </c>
      <c r="E3259">
        <v>57.3</v>
      </c>
      <c r="F3259">
        <v>62.5</v>
      </c>
      <c r="H3259" s="2">
        <f>IF(F3259-56.2&lt;=0,0,IF(F3259-56.2&lt;=1,1,2))</f>
        <v>2</v>
      </c>
      <c r="I3259">
        <v>69.900000000000006</v>
      </c>
      <c r="J3259">
        <v>57.3</v>
      </c>
      <c r="K3259">
        <v>62.5</v>
      </c>
      <c r="L3259">
        <v>54.4</v>
      </c>
      <c r="M3259">
        <v>75.7</v>
      </c>
      <c r="O3259">
        <v>0.59099999999999997</v>
      </c>
      <c r="P3259">
        <v>100</v>
      </c>
      <c r="Q3259">
        <v>8.33</v>
      </c>
      <c r="R3259" t="s">
        <v>40</v>
      </c>
      <c r="S3259">
        <v>0</v>
      </c>
      <c r="T3259">
        <v>0</v>
      </c>
      <c r="U3259">
        <v>0</v>
      </c>
      <c r="V3259">
        <v>23</v>
      </c>
      <c r="W3259">
        <v>175.4</v>
      </c>
      <c r="X3259">
        <v>1011.6</v>
      </c>
      <c r="Y3259">
        <v>67.099999999999994</v>
      </c>
      <c r="Z3259">
        <v>5.9</v>
      </c>
      <c r="AA3259">
        <v>0</v>
      </c>
      <c r="AB3259">
        <v>0</v>
      </c>
      <c r="AC3259">
        <v>0</v>
      </c>
      <c r="AD3259">
        <v>0</v>
      </c>
      <c r="AE3259" t="s">
        <v>9850</v>
      </c>
      <c r="AF3259" t="s">
        <v>9851</v>
      </c>
      <c r="AG3259">
        <v>0.5</v>
      </c>
      <c r="AH3259" t="s">
        <v>56</v>
      </c>
      <c r="AI3259" t="s">
        <v>1166</v>
      </c>
      <c r="AJ3259" t="s">
        <v>40</v>
      </c>
    </row>
    <row r="3260" spans="1:36" x14ac:dyDescent="0.25">
      <c r="A3260" t="s">
        <v>32</v>
      </c>
      <c r="B3260" t="s">
        <v>9852</v>
      </c>
      <c r="C3260">
        <f>YEAR(B3260)</f>
        <v>2008</v>
      </c>
      <c r="D3260">
        <v>64.5</v>
      </c>
      <c r="E3260">
        <v>50.1</v>
      </c>
      <c r="F3260">
        <v>57.3</v>
      </c>
      <c r="H3260" s="2">
        <f>IF(F3260-56.2&lt;=0,0,IF(F3260-56.2&lt;=1,1,2))</f>
        <v>2</v>
      </c>
      <c r="I3260">
        <v>64.5</v>
      </c>
      <c r="J3260">
        <v>50.1</v>
      </c>
      <c r="K3260">
        <v>57.3</v>
      </c>
      <c r="L3260">
        <v>50</v>
      </c>
      <c r="M3260">
        <v>77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16.100000000000001</v>
      </c>
      <c r="W3260">
        <v>180.1</v>
      </c>
      <c r="X3260">
        <v>1016.8</v>
      </c>
      <c r="Y3260">
        <v>56.7</v>
      </c>
      <c r="Z3260">
        <v>6.8</v>
      </c>
      <c r="AA3260">
        <v>0</v>
      </c>
      <c r="AB3260">
        <v>0</v>
      </c>
      <c r="AC3260">
        <v>0</v>
      </c>
      <c r="AD3260">
        <v>0</v>
      </c>
      <c r="AE3260" t="s">
        <v>9853</v>
      </c>
      <c r="AF3260" t="s">
        <v>9854</v>
      </c>
      <c r="AG3260">
        <v>0.52</v>
      </c>
      <c r="AH3260" t="s">
        <v>36</v>
      </c>
      <c r="AI3260" t="s">
        <v>37</v>
      </c>
      <c r="AJ3260" t="s">
        <v>38</v>
      </c>
    </row>
    <row r="3261" spans="1:36" x14ac:dyDescent="0.25">
      <c r="A3261" t="s">
        <v>32</v>
      </c>
      <c r="B3261" t="s">
        <v>9855</v>
      </c>
      <c r="C3261">
        <f>YEAR(B3261)</f>
        <v>2008</v>
      </c>
      <c r="D3261">
        <v>66.3</v>
      </c>
      <c r="E3261">
        <v>55.5</v>
      </c>
      <c r="F3261">
        <v>59.8</v>
      </c>
      <c r="H3261" s="2">
        <f>IF(F3261-56.2&lt;=0,0,IF(F3261-56.2&lt;=1,1,2))</f>
        <v>2</v>
      </c>
      <c r="I3261">
        <v>66.3</v>
      </c>
      <c r="J3261">
        <v>55.5</v>
      </c>
      <c r="K3261">
        <v>59.8</v>
      </c>
      <c r="L3261">
        <v>50.8</v>
      </c>
      <c r="M3261">
        <v>72.599999999999994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19.5</v>
      </c>
      <c r="W3261">
        <v>183.5</v>
      </c>
      <c r="X3261">
        <v>1017.4</v>
      </c>
      <c r="Y3261">
        <v>60.4</v>
      </c>
      <c r="Z3261">
        <v>6.8</v>
      </c>
      <c r="AA3261">
        <v>0</v>
      </c>
      <c r="AB3261">
        <v>0</v>
      </c>
      <c r="AC3261">
        <v>0</v>
      </c>
      <c r="AD3261">
        <v>0</v>
      </c>
      <c r="AE3261" t="s">
        <v>9856</v>
      </c>
      <c r="AF3261" t="s">
        <v>9857</v>
      </c>
      <c r="AG3261">
        <v>0.56000000000000005</v>
      </c>
      <c r="AH3261" t="s">
        <v>36</v>
      </c>
      <c r="AI3261" t="s">
        <v>37</v>
      </c>
      <c r="AJ3261" t="s">
        <v>38</v>
      </c>
    </row>
    <row r="3262" spans="1:36" x14ac:dyDescent="0.25">
      <c r="A3262" t="s">
        <v>32</v>
      </c>
      <c r="B3262" t="s">
        <v>9858</v>
      </c>
      <c r="C3262">
        <f>YEAR(B3262)</f>
        <v>2008</v>
      </c>
      <c r="D3262">
        <v>69.900000000000006</v>
      </c>
      <c r="E3262">
        <v>55.5</v>
      </c>
      <c r="F3262">
        <v>61.4</v>
      </c>
      <c r="H3262" s="2">
        <f>IF(F3262-56.2&lt;=0,0,IF(F3262-56.2&lt;=1,1,2))</f>
        <v>2</v>
      </c>
      <c r="I3262">
        <v>69.900000000000006</v>
      </c>
      <c r="J3262">
        <v>55.5</v>
      </c>
      <c r="K3262">
        <v>61.4</v>
      </c>
      <c r="L3262">
        <v>51</v>
      </c>
      <c r="M3262">
        <v>69.099999999999994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16.100000000000001</v>
      </c>
      <c r="W3262">
        <v>164.5</v>
      </c>
      <c r="X3262">
        <v>1018.4</v>
      </c>
      <c r="Y3262">
        <v>30</v>
      </c>
      <c r="Z3262">
        <v>6.5</v>
      </c>
      <c r="AA3262">
        <v>0</v>
      </c>
      <c r="AB3262">
        <v>0</v>
      </c>
      <c r="AC3262">
        <v>0</v>
      </c>
      <c r="AD3262">
        <v>0</v>
      </c>
      <c r="AE3262" t="s">
        <v>9859</v>
      </c>
      <c r="AF3262" t="s">
        <v>9860</v>
      </c>
      <c r="AG3262">
        <v>0.59</v>
      </c>
      <c r="AH3262" t="s">
        <v>36</v>
      </c>
      <c r="AI3262" t="s">
        <v>37</v>
      </c>
      <c r="AJ3262" t="s">
        <v>38</v>
      </c>
    </row>
    <row r="3263" spans="1:36" x14ac:dyDescent="0.25">
      <c r="A3263" t="s">
        <v>32</v>
      </c>
      <c r="B3263" t="s">
        <v>9861</v>
      </c>
      <c r="C3263">
        <f>YEAR(B3263)</f>
        <v>2008</v>
      </c>
      <c r="D3263">
        <v>69.900000000000006</v>
      </c>
      <c r="E3263">
        <v>53.7</v>
      </c>
      <c r="F3263">
        <v>60.5</v>
      </c>
      <c r="H3263" s="2">
        <f>IF(F3263-56.2&lt;=0,0,IF(F3263-56.2&lt;=1,1,2))</f>
        <v>2</v>
      </c>
      <c r="I3263">
        <v>69.900000000000006</v>
      </c>
      <c r="J3263">
        <v>53.7</v>
      </c>
      <c r="K3263">
        <v>60.5</v>
      </c>
      <c r="L3263">
        <v>53.6</v>
      </c>
      <c r="M3263">
        <v>78.8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11.4</v>
      </c>
      <c r="W3263">
        <v>146.6</v>
      </c>
      <c r="X3263">
        <v>1021</v>
      </c>
      <c r="Y3263">
        <v>30</v>
      </c>
      <c r="Z3263">
        <v>6.7</v>
      </c>
      <c r="AA3263">
        <v>0</v>
      </c>
      <c r="AB3263">
        <v>0</v>
      </c>
      <c r="AC3263">
        <v>0</v>
      </c>
      <c r="AD3263">
        <v>0</v>
      </c>
      <c r="AE3263" t="s">
        <v>9862</v>
      </c>
      <c r="AF3263" t="s">
        <v>9863</v>
      </c>
      <c r="AG3263">
        <v>0.63</v>
      </c>
      <c r="AH3263" t="s">
        <v>36</v>
      </c>
      <c r="AI3263" t="s">
        <v>37</v>
      </c>
      <c r="AJ3263" t="s">
        <v>38</v>
      </c>
    </row>
    <row r="3264" spans="1:36" x14ac:dyDescent="0.25">
      <c r="A3264" t="s">
        <v>32</v>
      </c>
      <c r="B3264" t="s">
        <v>9864</v>
      </c>
      <c r="C3264">
        <f>YEAR(B3264)</f>
        <v>2008</v>
      </c>
      <c r="D3264">
        <v>68.099999999999994</v>
      </c>
      <c r="E3264">
        <v>57.3</v>
      </c>
      <c r="F3264">
        <v>64.400000000000006</v>
      </c>
      <c r="H3264" s="2">
        <f>IF(F3264-56.2&lt;=0,0,IF(F3264-56.2&lt;=1,1,2))</f>
        <v>2</v>
      </c>
      <c r="I3264">
        <v>68.099999999999994</v>
      </c>
      <c r="J3264">
        <v>57.3</v>
      </c>
      <c r="K3264">
        <v>64.400000000000006</v>
      </c>
      <c r="L3264">
        <v>55.4</v>
      </c>
      <c r="M3264">
        <v>73.2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23</v>
      </c>
      <c r="W3264">
        <v>176.5</v>
      </c>
      <c r="X3264">
        <v>1019.1</v>
      </c>
      <c r="Y3264">
        <v>79.2</v>
      </c>
      <c r="Z3264">
        <v>6.8</v>
      </c>
      <c r="AA3264">
        <v>0</v>
      </c>
      <c r="AB3264">
        <v>0</v>
      </c>
      <c r="AC3264">
        <v>0</v>
      </c>
      <c r="AD3264">
        <v>0</v>
      </c>
      <c r="AE3264" t="s">
        <v>9865</v>
      </c>
      <c r="AF3264" t="s">
        <v>9866</v>
      </c>
      <c r="AG3264">
        <v>0.66</v>
      </c>
      <c r="AH3264" t="s">
        <v>36</v>
      </c>
      <c r="AI3264" t="s">
        <v>37</v>
      </c>
      <c r="AJ3264" t="s">
        <v>38</v>
      </c>
    </row>
    <row r="3265" spans="1:36" x14ac:dyDescent="0.25">
      <c r="A3265" t="s">
        <v>32</v>
      </c>
      <c r="B3265" t="s">
        <v>9867</v>
      </c>
      <c r="C3265">
        <f>YEAR(B3265)</f>
        <v>2008</v>
      </c>
      <c r="D3265">
        <v>69.900000000000006</v>
      </c>
      <c r="E3265">
        <v>59.1</v>
      </c>
      <c r="F3265">
        <v>65.599999999999994</v>
      </c>
      <c r="H3265" s="2">
        <f>IF(F3265-56.2&lt;=0,0,IF(F3265-56.2&lt;=1,1,2))</f>
        <v>2</v>
      </c>
      <c r="I3265">
        <v>69.900000000000006</v>
      </c>
      <c r="J3265">
        <v>59.1</v>
      </c>
      <c r="K3265">
        <v>65.599999999999994</v>
      </c>
      <c r="L3265">
        <v>56.4</v>
      </c>
      <c r="M3265">
        <v>72.8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39.1</v>
      </c>
      <c r="W3265">
        <v>185.9</v>
      </c>
      <c r="X3265">
        <v>1015.4</v>
      </c>
      <c r="Y3265">
        <v>78.3</v>
      </c>
      <c r="Z3265">
        <v>6.8</v>
      </c>
      <c r="AA3265">
        <v>0</v>
      </c>
      <c r="AB3265">
        <v>0</v>
      </c>
      <c r="AC3265">
        <v>0</v>
      </c>
      <c r="AD3265">
        <v>0</v>
      </c>
      <c r="AE3265" t="s">
        <v>9868</v>
      </c>
      <c r="AF3265" t="s">
        <v>9869</v>
      </c>
      <c r="AG3265">
        <v>0.69</v>
      </c>
      <c r="AH3265" t="s">
        <v>36</v>
      </c>
      <c r="AI3265" t="s">
        <v>37</v>
      </c>
      <c r="AJ3265" t="s">
        <v>344</v>
      </c>
    </row>
    <row r="3266" spans="1:36" x14ac:dyDescent="0.25">
      <c r="A3266" t="s">
        <v>32</v>
      </c>
      <c r="B3266" t="s">
        <v>9870</v>
      </c>
      <c r="C3266">
        <f>YEAR(B3266)</f>
        <v>2008</v>
      </c>
      <c r="D3266">
        <v>68.099999999999994</v>
      </c>
      <c r="E3266">
        <v>51.9</v>
      </c>
      <c r="F3266">
        <v>58.9</v>
      </c>
      <c r="H3266" s="2">
        <f>IF(F3266-56.2&lt;=0,0,IF(F3266-56.2&lt;=1,1,2))</f>
        <v>2</v>
      </c>
      <c r="I3266">
        <v>68.099999999999994</v>
      </c>
      <c r="J3266">
        <v>51.9</v>
      </c>
      <c r="K3266">
        <v>58.9</v>
      </c>
      <c r="L3266">
        <v>51.4</v>
      </c>
      <c r="M3266">
        <v>77.400000000000006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12.8</v>
      </c>
      <c r="W3266">
        <v>165.2</v>
      </c>
      <c r="X3266">
        <v>1017.9</v>
      </c>
      <c r="Y3266">
        <v>52.2</v>
      </c>
      <c r="Z3266">
        <v>6.7</v>
      </c>
      <c r="AA3266">
        <v>0</v>
      </c>
      <c r="AB3266">
        <v>0</v>
      </c>
      <c r="AC3266">
        <v>0</v>
      </c>
      <c r="AD3266">
        <v>0</v>
      </c>
      <c r="AE3266" t="s">
        <v>9871</v>
      </c>
      <c r="AF3266" t="s">
        <v>9872</v>
      </c>
      <c r="AG3266">
        <v>0.75</v>
      </c>
      <c r="AH3266" t="s">
        <v>36</v>
      </c>
      <c r="AI3266" t="s">
        <v>37</v>
      </c>
      <c r="AJ3266" t="s">
        <v>38</v>
      </c>
    </row>
    <row r="3267" spans="1:36" x14ac:dyDescent="0.25">
      <c r="A3267" t="s">
        <v>32</v>
      </c>
      <c r="B3267" t="s">
        <v>9873</v>
      </c>
      <c r="C3267">
        <f>YEAR(B3267)</f>
        <v>2008</v>
      </c>
      <c r="D3267">
        <v>62.7</v>
      </c>
      <c r="E3267">
        <v>53.7</v>
      </c>
      <c r="F3267">
        <v>57.1</v>
      </c>
      <c r="H3267" s="2">
        <f>IF(F3267-56.2&lt;=0,0,IF(F3267-56.2&lt;=1,1,2))</f>
        <v>1</v>
      </c>
      <c r="I3267">
        <v>62.7</v>
      </c>
      <c r="J3267">
        <v>53.7</v>
      </c>
      <c r="K3267">
        <v>57.1</v>
      </c>
      <c r="L3267">
        <v>49.9</v>
      </c>
      <c r="M3267">
        <v>77.5</v>
      </c>
      <c r="O3267">
        <v>0.02</v>
      </c>
      <c r="P3267">
        <v>100</v>
      </c>
      <c r="Q3267">
        <v>4.17</v>
      </c>
      <c r="R3267" t="s">
        <v>40</v>
      </c>
      <c r="S3267">
        <v>0</v>
      </c>
      <c r="T3267">
        <v>0</v>
      </c>
      <c r="U3267">
        <v>0</v>
      </c>
      <c r="V3267">
        <v>11.4</v>
      </c>
      <c r="W3267">
        <v>221.8</v>
      </c>
      <c r="X3267">
        <v>1013.8</v>
      </c>
      <c r="Y3267">
        <v>62.9</v>
      </c>
      <c r="Z3267">
        <v>6.7</v>
      </c>
      <c r="AA3267">
        <v>0</v>
      </c>
      <c r="AB3267">
        <v>0</v>
      </c>
      <c r="AC3267">
        <v>0</v>
      </c>
      <c r="AD3267">
        <v>0</v>
      </c>
      <c r="AE3267" t="s">
        <v>9874</v>
      </c>
      <c r="AF3267" t="s">
        <v>9875</v>
      </c>
      <c r="AG3267">
        <v>0.76</v>
      </c>
      <c r="AH3267" t="s">
        <v>56</v>
      </c>
      <c r="AI3267" t="s">
        <v>61</v>
      </c>
      <c r="AJ3267" t="s">
        <v>40</v>
      </c>
    </row>
    <row r="3268" spans="1:36" x14ac:dyDescent="0.25">
      <c r="A3268" t="s">
        <v>32</v>
      </c>
      <c r="B3268" t="s">
        <v>9876</v>
      </c>
      <c r="C3268">
        <f>YEAR(B3268)</f>
        <v>2008</v>
      </c>
      <c r="D3268">
        <v>59.1</v>
      </c>
      <c r="E3268">
        <v>48.3</v>
      </c>
      <c r="F3268">
        <v>53</v>
      </c>
      <c r="H3268" s="2">
        <f>IF(F3268-56.2&lt;=0,0,IF(F3268-56.2&lt;=1,1,2))</f>
        <v>0</v>
      </c>
      <c r="I3268">
        <v>59.1</v>
      </c>
      <c r="J3268">
        <v>45.2</v>
      </c>
      <c r="K3268">
        <v>52.7</v>
      </c>
      <c r="L3268">
        <v>47.2</v>
      </c>
      <c r="M3268">
        <v>81</v>
      </c>
      <c r="O3268">
        <v>7.9000000000000001E-2</v>
      </c>
      <c r="P3268">
        <v>100</v>
      </c>
      <c r="Q3268">
        <v>4.17</v>
      </c>
      <c r="R3268" t="s">
        <v>40</v>
      </c>
      <c r="S3268">
        <v>0</v>
      </c>
      <c r="T3268">
        <v>0</v>
      </c>
      <c r="U3268">
        <v>0</v>
      </c>
      <c r="V3268">
        <v>23</v>
      </c>
      <c r="W3268">
        <v>98.1</v>
      </c>
      <c r="X3268">
        <v>1011.2</v>
      </c>
      <c r="Y3268">
        <v>70</v>
      </c>
      <c r="Z3268">
        <v>6.7</v>
      </c>
      <c r="AA3268">
        <v>0</v>
      </c>
      <c r="AB3268">
        <v>0</v>
      </c>
      <c r="AC3268">
        <v>0</v>
      </c>
      <c r="AD3268">
        <v>0</v>
      </c>
      <c r="AE3268" t="s">
        <v>9877</v>
      </c>
      <c r="AF3268" t="s">
        <v>9878</v>
      </c>
      <c r="AG3268">
        <v>0.79</v>
      </c>
      <c r="AH3268" t="s">
        <v>56</v>
      </c>
      <c r="AI3268" t="s">
        <v>61</v>
      </c>
      <c r="AJ3268" t="s">
        <v>40</v>
      </c>
    </row>
    <row r="3269" spans="1:36" x14ac:dyDescent="0.25">
      <c r="A3269" t="s">
        <v>32</v>
      </c>
      <c r="B3269" t="s">
        <v>9879</v>
      </c>
      <c r="C3269">
        <f>YEAR(B3269)</f>
        <v>2008</v>
      </c>
      <c r="D3269">
        <v>55.5</v>
      </c>
      <c r="E3269">
        <v>50.1</v>
      </c>
      <c r="F3269">
        <v>52.4</v>
      </c>
      <c r="H3269" s="2">
        <f>IF(F3269-56.2&lt;=0,0,IF(F3269-56.2&lt;=1,1,2))</f>
        <v>0</v>
      </c>
      <c r="I3269">
        <v>55.5</v>
      </c>
      <c r="J3269">
        <v>50.1</v>
      </c>
      <c r="K3269">
        <v>52.4</v>
      </c>
      <c r="L3269">
        <v>48.1</v>
      </c>
      <c r="M3269">
        <v>85.1</v>
      </c>
      <c r="O3269">
        <v>1.8420000000000001</v>
      </c>
      <c r="P3269">
        <v>100</v>
      </c>
      <c r="Q3269">
        <v>16.670000000000002</v>
      </c>
      <c r="R3269" t="s">
        <v>40</v>
      </c>
      <c r="S3269">
        <v>0</v>
      </c>
      <c r="T3269">
        <v>0</v>
      </c>
      <c r="U3269">
        <v>0</v>
      </c>
      <c r="V3269">
        <v>38</v>
      </c>
      <c r="W3269">
        <v>349</v>
      </c>
      <c r="X3269">
        <v>1007.3</v>
      </c>
      <c r="Y3269">
        <v>93.9</v>
      </c>
      <c r="Z3269">
        <v>4.5999999999999996</v>
      </c>
      <c r="AA3269">
        <v>0</v>
      </c>
      <c r="AB3269">
        <v>0</v>
      </c>
      <c r="AC3269">
        <v>0</v>
      </c>
      <c r="AD3269">
        <v>0</v>
      </c>
      <c r="AE3269" t="s">
        <v>9880</v>
      </c>
      <c r="AF3269" t="s">
        <v>9881</v>
      </c>
      <c r="AG3269">
        <v>0.83</v>
      </c>
      <c r="AH3269" t="s">
        <v>43</v>
      </c>
      <c r="AI3269" t="s">
        <v>48</v>
      </c>
      <c r="AJ3269" t="s">
        <v>40</v>
      </c>
    </row>
    <row r="3270" spans="1:36" x14ac:dyDescent="0.25">
      <c r="A3270" t="s">
        <v>32</v>
      </c>
      <c r="B3270" t="s">
        <v>9882</v>
      </c>
      <c r="C3270">
        <f>YEAR(B3270)</f>
        <v>2008</v>
      </c>
      <c r="D3270">
        <v>55.5</v>
      </c>
      <c r="E3270">
        <v>51.9</v>
      </c>
      <c r="F3270">
        <v>53.7</v>
      </c>
      <c r="H3270" s="2">
        <f>IF(F3270-56.2&lt;=0,0,IF(F3270-56.2&lt;=1,1,2))</f>
        <v>0</v>
      </c>
      <c r="I3270">
        <v>55.5</v>
      </c>
      <c r="J3270">
        <v>51.9</v>
      </c>
      <c r="K3270">
        <v>53.7</v>
      </c>
      <c r="L3270">
        <v>43.3</v>
      </c>
      <c r="M3270">
        <v>68.099999999999994</v>
      </c>
      <c r="O3270">
        <v>0.11799999999999999</v>
      </c>
      <c r="P3270">
        <v>100</v>
      </c>
      <c r="Q3270">
        <v>8.33</v>
      </c>
      <c r="R3270" t="s">
        <v>40</v>
      </c>
      <c r="S3270">
        <v>0</v>
      </c>
      <c r="T3270">
        <v>0</v>
      </c>
      <c r="U3270">
        <v>0</v>
      </c>
      <c r="V3270">
        <v>38</v>
      </c>
      <c r="W3270">
        <v>330.6</v>
      </c>
      <c r="X3270">
        <v>1013.8</v>
      </c>
      <c r="Y3270">
        <v>89.6</v>
      </c>
      <c r="Z3270">
        <v>6.5</v>
      </c>
      <c r="AA3270">
        <v>0</v>
      </c>
      <c r="AB3270">
        <v>0</v>
      </c>
      <c r="AC3270">
        <v>0</v>
      </c>
      <c r="AD3270">
        <v>0</v>
      </c>
      <c r="AE3270" t="s">
        <v>9883</v>
      </c>
      <c r="AF3270" t="s">
        <v>9884</v>
      </c>
      <c r="AG3270">
        <v>0.86</v>
      </c>
      <c r="AH3270" t="s">
        <v>56</v>
      </c>
      <c r="AI3270" t="s">
        <v>101</v>
      </c>
      <c r="AJ3270" t="s">
        <v>40</v>
      </c>
    </row>
    <row r="3271" spans="1:36" x14ac:dyDescent="0.25">
      <c r="A3271" t="s">
        <v>32</v>
      </c>
      <c r="B3271" t="s">
        <v>9885</v>
      </c>
      <c r="C3271">
        <f>YEAR(B3271)</f>
        <v>2008</v>
      </c>
      <c r="D3271">
        <v>55.5</v>
      </c>
      <c r="E3271">
        <v>48.3</v>
      </c>
      <c r="F3271">
        <v>52.1</v>
      </c>
      <c r="H3271" s="2">
        <f>IF(F3271-56.2&lt;=0,0,IF(F3271-56.2&lt;=1,1,2))</f>
        <v>0</v>
      </c>
      <c r="I3271">
        <v>55.5</v>
      </c>
      <c r="J3271">
        <v>41.2</v>
      </c>
      <c r="K3271">
        <v>51.7</v>
      </c>
      <c r="L3271">
        <v>39.799999999999997</v>
      </c>
      <c r="M3271">
        <v>63.9</v>
      </c>
      <c r="O3271">
        <v>0.02</v>
      </c>
      <c r="P3271">
        <v>100</v>
      </c>
      <c r="Q3271">
        <v>4.17</v>
      </c>
      <c r="R3271" t="s">
        <v>40</v>
      </c>
      <c r="S3271">
        <v>0</v>
      </c>
      <c r="T3271">
        <v>0</v>
      </c>
      <c r="U3271">
        <v>0</v>
      </c>
      <c r="V3271">
        <v>28.9</v>
      </c>
      <c r="W3271">
        <v>336.9</v>
      </c>
      <c r="X3271">
        <v>1018.2</v>
      </c>
      <c r="Y3271">
        <v>90</v>
      </c>
      <c r="Z3271">
        <v>6.8</v>
      </c>
      <c r="AA3271">
        <v>0</v>
      </c>
      <c r="AB3271">
        <v>0</v>
      </c>
      <c r="AC3271">
        <v>0</v>
      </c>
      <c r="AD3271">
        <v>0</v>
      </c>
      <c r="AE3271" t="s">
        <v>9886</v>
      </c>
      <c r="AF3271" t="s">
        <v>9887</v>
      </c>
      <c r="AG3271">
        <v>0.9</v>
      </c>
      <c r="AH3271" t="s">
        <v>56</v>
      </c>
      <c r="AI3271" t="s">
        <v>78</v>
      </c>
      <c r="AJ3271" t="s">
        <v>40</v>
      </c>
    </row>
    <row r="3272" spans="1:36" x14ac:dyDescent="0.25">
      <c r="A3272" t="s">
        <v>32</v>
      </c>
      <c r="B3272" t="s">
        <v>9888</v>
      </c>
      <c r="C3272">
        <f>YEAR(B3272)</f>
        <v>2008</v>
      </c>
      <c r="D3272">
        <v>53.7</v>
      </c>
      <c r="E3272">
        <v>41.1</v>
      </c>
      <c r="F3272">
        <v>48.8</v>
      </c>
      <c r="H3272" s="2">
        <f>IF(F3272-56.2&lt;=0,0,IF(F3272-56.2&lt;=1,1,2))</f>
        <v>0</v>
      </c>
      <c r="I3272">
        <v>53.7</v>
      </c>
      <c r="J3272">
        <v>36.5</v>
      </c>
      <c r="K3272">
        <v>46.8</v>
      </c>
      <c r="L3272">
        <v>38.299999999999997</v>
      </c>
      <c r="M3272">
        <v>67.2</v>
      </c>
      <c r="O3272">
        <v>1.2E-2</v>
      </c>
      <c r="P3272">
        <v>100</v>
      </c>
      <c r="Q3272">
        <v>4.17</v>
      </c>
      <c r="R3272" t="s">
        <v>40</v>
      </c>
      <c r="S3272">
        <v>0</v>
      </c>
      <c r="T3272">
        <v>0</v>
      </c>
      <c r="U3272">
        <v>0</v>
      </c>
      <c r="V3272">
        <v>16.100000000000001</v>
      </c>
      <c r="W3272">
        <v>16.100000000000001</v>
      </c>
      <c r="X3272">
        <v>1022.3</v>
      </c>
      <c r="Y3272">
        <v>70</v>
      </c>
      <c r="Z3272">
        <v>6.8</v>
      </c>
      <c r="AA3272">
        <v>0</v>
      </c>
      <c r="AB3272">
        <v>0</v>
      </c>
      <c r="AC3272">
        <v>0</v>
      </c>
      <c r="AD3272">
        <v>0</v>
      </c>
      <c r="AE3272" t="s">
        <v>9889</v>
      </c>
      <c r="AF3272" t="s">
        <v>9890</v>
      </c>
      <c r="AG3272">
        <v>0.93</v>
      </c>
      <c r="AH3272" t="s">
        <v>56</v>
      </c>
      <c r="AI3272" t="s">
        <v>78</v>
      </c>
      <c r="AJ3272" t="s">
        <v>40</v>
      </c>
    </row>
    <row r="3273" spans="1:36" x14ac:dyDescent="0.25">
      <c r="A3273" t="s">
        <v>32</v>
      </c>
      <c r="B3273" t="s">
        <v>9891</v>
      </c>
      <c r="C3273">
        <f>YEAR(B3273)</f>
        <v>2008</v>
      </c>
      <c r="D3273">
        <v>60.9</v>
      </c>
      <c r="E3273">
        <v>42.9</v>
      </c>
      <c r="F3273">
        <v>52.8</v>
      </c>
      <c r="H3273" s="2">
        <f>IF(F3273-56.2&lt;=0,0,IF(F3273-56.2&lt;=1,1,2))</f>
        <v>0</v>
      </c>
      <c r="I3273">
        <v>60.9</v>
      </c>
      <c r="J3273">
        <v>38.1</v>
      </c>
      <c r="K3273">
        <v>51.4</v>
      </c>
      <c r="L3273">
        <v>42.4</v>
      </c>
      <c r="M3273">
        <v>68.400000000000006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15</v>
      </c>
      <c r="W3273">
        <v>156.6</v>
      </c>
      <c r="X3273">
        <v>1022.5</v>
      </c>
      <c r="Y3273">
        <v>70</v>
      </c>
      <c r="Z3273">
        <v>6.8</v>
      </c>
      <c r="AA3273">
        <v>0</v>
      </c>
      <c r="AB3273">
        <v>0</v>
      </c>
      <c r="AC3273">
        <v>0</v>
      </c>
      <c r="AD3273">
        <v>0</v>
      </c>
      <c r="AE3273" t="s">
        <v>9892</v>
      </c>
      <c r="AF3273" t="s">
        <v>9893</v>
      </c>
      <c r="AG3273">
        <v>0.96</v>
      </c>
      <c r="AH3273" t="s">
        <v>36</v>
      </c>
      <c r="AI3273" t="s">
        <v>37</v>
      </c>
      <c r="AJ3273" t="s">
        <v>38</v>
      </c>
    </row>
    <row r="3274" spans="1:36" x14ac:dyDescent="0.25">
      <c r="A3274" t="s">
        <v>32</v>
      </c>
      <c r="B3274" t="s">
        <v>9894</v>
      </c>
      <c r="C3274">
        <f>YEAR(B3274)</f>
        <v>2008</v>
      </c>
      <c r="D3274">
        <v>60.9</v>
      </c>
      <c r="E3274">
        <v>51.9</v>
      </c>
      <c r="F3274">
        <v>55.6</v>
      </c>
      <c r="H3274" s="2">
        <f>IF(F3274-56.2&lt;=0,0,IF(F3274-56.2&lt;=1,1,2))</f>
        <v>0</v>
      </c>
      <c r="I3274">
        <v>60.9</v>
      </c>
      <c r="J3274">
        <v>51.9</v>
      </c>
      <c r="K3274">
        <v>55.6</v>
      </c>
      <c r="L3274">
        <v>49.1</v>
      </c>
      <c r="M3274">
        <v>79.2</v>
      </c>
      <c r="O3274">
        <v>0.02</v>
      </c>
      <c r="P3274">
        <v>100</v>
      </c>
      <c r="Q3274">
        <v>4.17</v>
      </c>
      <c r="R3274" t="s">
        <v>40</v>
      </c>
      <c r="S3274">
        <v>0</v>
      </c>
      <c r="T3274">
        <v>0</v>
      </c>
      <c r="U3274">
        <v>0</v>
      </c>
      <c r="V3274">
        <v>18.3</v>
      </c>
      <c r="W3274">
        <v>169.9</v>
      </c>
      <c r="X3274">
        <v>1020.3</v>
      </c>
      <c r="Y3274">
        <v>89.2</v>
      </c>
      <c r="Z3274">
        <v>6.8</v>
      </c>
      <c r="AA3274">
        <v>0</v>
      </c>
      <c r="AB3274">
        <v>0</v>
      </c>
      <c r="AC3274">
        <v>0</v>
      </c>
      <c r="AD3274">
        <v>0</v>
      </c>
      <c r="AE3274" t="s">
        <v>9895</v>
      </c>
      <c r="AF3274" t="s">
        <v>9896</v>
      </c>
      <c r="AG3274">
        <v>0</v>
      </c>
      <c r="AH3274" t="s">
        <v>56</v>
      </c>
      <c r="AI3274" t="s">
        <v>137</v>
      </c>
      <c r="AJ3274" t="s">
        <v>40</v>
      </c>
    </row>
    <row r="3275" spans="1:36" x14ac:dyDescent="0.25">
      <c r="A3275" t="s">
        <v>32</v>
      </c>
      <c r="B3275" t="s">
        <v>9897</v>
      </c>
      <c r="C3275">
        <f>YEAR(B3275)</f>
        <v>2008</v>
      </c>
      <c r="D3275">
        <v>59.1</v>
      </c>
      <c r="E3275">
        <v>53.7</v>
      </c>
      <c r="F3275">
        <v>55.1</v>
      </c>
      <c r="H3275" s="2">
        <f>IF(F3275-56.2&lt;=0,0,IF(F3275-56.2&lt;=1,1,2))</f>
        <v>0</v>
      </c>
      <c r="I3275">
        <v>59.1</v>
      </c>
      <c r="J3275">
        <v>53.7</v>
      </c>
      <c r="K3275">
        <v>55.1</v>
      </c>
      <c r="L3275">
        <v>49.1</v>
      </c>
      <c r="M3275">
        <v>80.3</v>
      </c>
      <c r="O3275">
        <v>0.252</v>
      </c>
      <c r="P3275">
        <v>100</v>
      </c>
      <c r="Q3275">
        <v>8.33</v>
      </c>
      <c r="R3275" t="s">
        <v>40</v>
      </c>
      <c r="S3275">
        <v>0</v>
      </c>
      <c r="T3275">
        <v>0</v>
      </c>
      <c r="U3275">
        <v>0</v>
      </c>
      <c r="V3275">
        <v>25.3</v>
      </c>
      <c r="W3275">
        <v>333</v>
      </c>
      <c r="X3275">
        <v>1018.5</v>
      </c>
      <c r="Y3275">
        <v>94.2</v>
      </c>
      <c r="Z3275">
        <v>6.3</v>
      </c>
      <c r="AA3275">
        <v>0</v>
      </c>
      <c r="AB3275">
        <v>0</v>
      </c>
      <c r="AC3275">
        <v>0</v>
      </c>
      <c r="AD3275">
        <v>0</v>
      </c>
      <c r="AE3275" t="s">
        <v>9898</v>
      </c>
      <c r="AF3275" t="s">
        <v>9899</v>
      </c>
      <c r="AG3275">
        <v>0.03</v>
      </c>
      <c r="AH3275" t="s">
        <v>43</v>
      </c>
      <c r="AI3275" t="s">
        <v>52</v>
      </c>
      <c r="AJ3275" t="s">
        <v>40</v>
      </c>
    </row>
    <row r="3276" spans="1:36" x14ac:dyDescent="0.25">
      <c r="A3276" t="s">
        <v>32</v>
      </c>
      <c r="B3276" t="s">
        <v>9900</v>
      </c>
      <c r="C3276">
        <f>YEAR(B3276)</f>
        <v>2008</v>
      </c>
      <c r="D3276">
        <v>53.7</v>
      </c>
      <c r="E3276">
        <v>50.1</v>
      </c>
      <c r="F3276">
        <v>52.1</v>
      </c>
      <c r="H3276" s="2">
        <f>IF(F3276-56.2&lt;=0,0,IF(F3276-56.2&lt;=1,1,2))</f>
        <v>0</v>
      </c>
      <c r="I3276">
        <v>53.7</v>
      </c>
      <c r="J3276">
        <v>50.1</v>
      </c>
      <c r="K3276">
        <v>52.1</v>
      </c>
      <c r="L3276">
        <v>41.1</v>
      </c>
      <c r="M3276">
        <v>66.2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23</v>
      </c>
      <c r="W3276">
        <v>346.6</v>
      </c>
      <c r="X3276">
        <v>1022.9</v>
      </c>
      <c r="Y3276">
        <v>94.7</v>
      </c>
      <c r="Z3276">
        <v>6.8</v>
      </c>
      <c r="AA3276">
        <v>0</v>
      </c>
      <c r="AB3276">
        <v>0</v>
      </c>
      <c r="AC3276">
        <v>0</v>
      </c>
      <c r="AD3276">
        <v>0</v>
      </c>
      <c r="AE3276" t="s">
        <v>9901</v>
      </c>
      <c r="AF3276" t="s">
        <v>9902</v>
      </c>
      <c r="AG3276">
        <v>0.06</v>
      </c>
      <c r="AH3276" t="s">
        <v>88</v>
      </c>
      <c r="AI3276" t="s">
        <v>89</v>
      </c>
      <c r="AJ3276" t="s">
        <v>90</v>
      </c>
    </row>
    <row r="3277" spans="1:36" x14ac:dyDescent="0.25">
      <c r="A3277" t="s">
        <v>32</v>
      </c>
      <c r="B3277" t="s">
        <v>9903</v>
      </c>
      <c r="C3277">
        <f>YEAR(B3277)</f>
        <v>2008</v>
      </c>
      <c r="D3277">
        <v>50.1</v>
      </c>
      <c r="E3277">
        <v>46.5</v>
      </c>
      <c r="F3277">
        <v>48.9</v>
      </c>
      <c r="H3277" s="2">
        <f>IF(F3277-56.2&lt;=0,0,IF(F3277-56.2&lt;=1,1,2))</f>
        <v>0</v>
      </c>
      <c r="I3277">
        <v>50.1</v>
      </c>
      <c r="J3277">
        <v>37.700000000000003</v>
      </c>
      <c r="K3277">
        <v>44.4</v>
      </c>
      <c r="L3277">
        <v>37.799999999999997</v>
      </c>
      <c r="M3277">
        <v>65.8</v>
      </c>
      <c r="O3277">
        <v>2.4E-2</v>
      </c>
      <c r="P3277">
        <v>100</v>
      </c>
      <c r="Q3277">
        <v>8.33</v>
      </c>
      <c r="R3277" t="s">
        <v>40</v>
      </c>
      <c r="S3277">
        <v>0</v>
      </c>
      <c r="T3277">
        <v>0</v>
      </c>
      <c r="U3277">
        <v>0</v>
      </c>
      <c r="V3277">
        <v>27.5</v>
      </c>
      <c r="W3277">
        <v>354.3</v>
      </c>
      <c r="X3277">
        <v>1026</v>
      </c>
      <c r="Y3277">
        <v>92.3</v>
      </c>
      <c r="Z3277">
        <v>6.6</v>
      </c>
      <c r="AA3277">
        <v>0</v>
      </c>
      <c r="AB3277">
        <v>0</v>
      </c>
      <c r="AC3277">
        <v>0</v>
      </c>
      <c r="AD3277">
        <v>0</v>
      </c>
      <c r="AE3277" t="s">
        <v>9904</v>
      </c>
      <c r="AF3277" t="s">
        <v>9905</v>
      </c>
      <c r="AG3277">
        <v>0.1</v>
      </c>
      <c r="AH3277" t="s">
        <v>43</v>
      </c>
      <c r="AI3277" t="s">
        <v>1063</v>
      </c>
      <c r="AJ3277" t="s">
        <v>40</v>
      </c>
    </row>
    <row r="3278" spans="1:36" x14ac:dyDescent="0.25">
      <c r="A3278" t="s">
        <v>32</v>
      </c>
      <c r="B3278" t="s">
        <v>9906</v>
      </c>
      <c r="C3278">
        <f>YEAR(B3278)</f>
        <v>2008</v>
      </c>
      <c r="D3278">
        <v>50.1</v>
      </c>
      <c r="E3278">
        <v>46.5</v>
      </c>
      <c r="F3278">
        <v>49.1</v>
      </c>
      <c r="H3278" s="2">
        <f>IF(F3278-56.2&lt;=0,0,IF(F3278-56.2&lt;=1,1,2))</f>
        <v>0</v>
      </c>
      <c r="I3278">
        <v>50.1</v>
      </c>
      <c r="J3278">
        <v>39.299999999999997</v>
      </c>
      <c r="K3278">
        <v>45.7</v>
      </c>
      <c r="L3278">
        <v>37.4</v>
      </c>
      <c r="M3278">
        <v>64.099999999999994</v>
      </c>
      <c r="O3278">
        <v>1.2E-2</v>
      </c>
      <c r="P3278">
        <v>100</v>
      </c>
      <c r="Q3278">
        <v>4.17</v>
      </c>
      <c r="R3278" t="s">
        <v>40</v>
      </c>
      <c r="S3278">
        <v>0</v>
      </c>
      <c r="T3278">
        <v>0</v>
      </c>
      <c r="U3278">
        <v>0</v>
      </c>
      <c r="V3278">
        <v>24.2</v>
      </c>
      <c r="W3278">
        <v>351.2</v>
      </c>
      <c r="X3278">
        <v>1027.7</v>
      </c>
      <c r="Y3278">
        <v>91.7</v>
      </c>
      <c r="Z3278">
        <v>6.6</v>
      </c>
      <c r="AA3278">
        <v>0</v>
      </c>
      <c r="AB3278">
        <v>0</v>
      </c>
      <c r="AC3278">
        <v>0</v>
      </c>
      <c r="AD3278">
        <v>0</v>
      </c>
      <c r="AE3278" t="s">
        <v>9907</v>
      </c>
      <c r="AF3278" t="s">
        <v>9908</v>
      </c>
      <c r="AG3278">
        <v>0.13</v>
      </c>
      <c r="AH3278" t="s">
        <v>43</v>
      </c>
      <c r="AI3278" t="s">
        <v>97</v>
      </c>
      <c r="AJ3278" t="s">
        <v>40</v>
      </c>
    </row>
    <row r="3279" spans="1:36" x14ac:dyDescent="0.25">
      <c r="A3279" t="s">
        <v>32</v>
      </c>
      <c r="B3279" t="s">
        <v>9909</v>
      </c>
      <c r="C3279">
        <f>YEAR(B3279)</f>
        <v>2009</v>
      </c>
      <c r="D3279">
        <v>51.9</v>
      </c>
      <c r="E3279">
        <v>46.5</v>
      </c>
      <c r="F3279">
        <v>50.4</v>
      </c>
      <c r="H3279" s="2">
        <f>IF(F3279-56.2&lt;=0,0,IF(F3279-56.2&lt;=1,1,2))</f>
        <v>0</v>
      </c>
      <c r="I3279">
        <v>51.9</v>
      </c>
      <c r="J3279">
        <v>43.1</v>
      </c>
      <c r="K3279">
        <v>49.5</v>
      </c>
      <c r="L3279">
        <v>39.299999999999997</v>
      </c>
      <c r="M3279">
        <v>65.8</v>
      </c>
      <c r="N3279">
        <f>AVERAGE(M3279:M3643)</f>
        <v>70.739178082191742</v>
      </c>
      <c r="O3279">
        <v>7.9000000000000001E-2</v>
      </c>
      <c r="P3279">
        <v>100</v>
      </c>
      <c r="Q3279">
        <v>4.17</v>
      </c>
      <c r="R3279" t="s">
        <v>40</v>
      </c>
      <c r="S3279">
        <v>0</v>
      </c>
      <c r="T3279">
        <v>0</v>
      </c>
      <c r="U3279">
        <v>0</v>
      </c>
      <c r="V3279">
        <v>18.3</v>
      </c>
      <c r="W3279">
        <v>325.2</v>
      </c>
      <c r="X3279">
        <v>1026</v>
      </c>
      <c r="Y3279">
        <v>83.9</v>
      </c>
      <c r="Z3279">
        <v>6.9</v>
      </c>
      <c r="AA3279">
        <v>0</v>
      </c>
      <c r="AB3279">
        <v>0</v>
      </c>
      <c r="AC3279">
        <v>0</v>
      </c>
      <c r="AD3279">
        <v>0</v>
      </c>
      <c r="AE3279" t="s">
        <v>9910</v>
      </c>
      <c r="AF3279" t="s">
        <v>9911</v>
      </c>
      <c r="AG3279">
        <v>0.17</v>
      </c>
      <c r="AH3279" t="s">
        <v>56</v>
      </c>
      <c r="AI3279" t="s">
        <v>137</v>
      </c>
      <c r="AJ3279" t="s">
        <v>40</v>
      </c>
    </row>
    <row r="3280" spans="1:36" x14ac:dyDescent="0.25">
      <c r="A3280" t="s">
        <v>32</v>
      </c>
      <c r="B3280" t="s">
        <v>9912</v>
      </c>
      <c r="C3280">
        <f>YEAR(B3280)</f>
        <v>2009</v>
      </c>
      <c r="D3280">
        <v>60.9</v>
      </c>
      <c r="E3280">
        <v>42.9</v>
      </c>
      <c r="F3280">
        <v>52.4</v>
      </c>
      <c r="H3280" s="2">
        <f>IF(F3280-56.2&lt;=0,0,IF(F3280-56.2&lt;=1,1,2))</f>
        <v>0</v>
      </c>
      <c r="I3280">
        <v>60.9</v>
      </c>
      <c r="J3280">
        <v>37.1</v>
      </c>
      <c r="K3280">
        <v>51.1</v>
      </c>
      <c r="L3280">
        <v>42.1</v>
      </c>
      <c r="M3280">
        <v>68.5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10.3</v>
      </c>
      <c r="W3280">
        <v>170.3</v>
      </c>
      <c r="X3280">
        <v>1022.3</v>
      </c>
      <c r="Y3280">
        <v>59.2</v>
      </c>
      <c r="Z3280">
        <v>6.8</v>
      </c>
      <c r="AA3280">
        <v>0</v>
      </c>
      <c r="AB3280">
        <v>0</v>
      </c>
      <c r="AC3280">
        <v>0</v>
      </c>
      <c r="AD3280">
        <v>0</v>
      </c>
      <c r="AE3280" t="s">
        <v>9913</v>
      </c>
      <c r="AF3280" t="s">
        <v>9914</v>
      </c>
      <c r="AG3280">
        <v>0.2</v>
      </c>
      <c r="AH3280" t="s">
        <v>36</v>
      </c>
      <c r="AI3280" t="s">
        <v>37</v>
      </c>
      <c r="AJ3280" t="s">
        <v>38</v>
      </c>
    </row>
    <row r="3281" spans="1:36" x14ac:dyDescent="0.25">
      <c r="A3281" t="s">
        <v>32</v>
      </c>
      <c r="B3281" t="s">
        <v>9915</v>
      </c>
      <c r="C3281">
        <f>YEAR(B3281)</f>
        <v>2009</v>
      </c>
      <c r="D3281">
        <v>59.1</v>
      </c>
      <c r="E3281">
        <v>53.7</v>
      </c>
      <c r="F3281">
        <v>56.3</v>
      </c>
      <c r="H3281" s="2">
        <f>IF(F3281-56.2&lt;=0,0,IF(F3281-56.2&lt;=1,1,2))</f>
        <v>1</v>
      </c>
      <c r="I3281">
        <v>59.1</v>
      </c>
      <c r="J3281">
        <v>53.7</v>
      </c>
      <c r="K3281">
        <v>56.3</v>
      </c>
      <c r="L3281">
        <v>48</v>
      </c>
      <c r="M3281">
        <v>73.8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18.3</v>
      </c>
      <c r="W3281">
        <v>181.9</v>
      </c>
      <c r="X3281">
        <v>1017.8</v>
      </c>
      <c r="Y3281">
        <v>74.2</v>
      </c>
      <c r="Z3281">
        <v>6.8</v>
      </c>
      <c r="AA3281">
        <v>0</v>
      </c>
      <c r="AB3281">
        <v>0</v>
      </c>
      <c r="AC3281">
        <v>0</v>
      </c>
      <c r="AD3281">
        <v>0</v>
      </c>
      <c r="AE3281" t="s">
        <v>9916</v>
      </c>
      <c r="AF3281" t="s">
        <v>9917</v>
      </c>
      <c r="AG3281">
        <v>0.24</v>
      </c>
      <c r="AH3281" t="s">
        <v>36</v>
      </c>
      <c r="AI3281" t="s">
        <v>37</v>
      </c>
      <c r="AJ3281" t="s">
        <v>38</v>
      </c>
    </row>
    <row r="3282" spans="1:36" x14ac:dyDescent="0.25">
      <c r="A3282" t="s">
        <v>32</v>
      </c>
      <c r="B3282" t="s">
        <v>9918</v>
      </c>
      <c r="C3282">
        <f>YEAR(B3282)</f>
        <v>2009</v>
      </c>
      <c r="D3282">
        <v>64.5</v>
      </c>
      <c r="E3282">
        <v>53.7</v>
      </c>
      <c r="F3282">
        <v>58.2</v>
      </c>
      <c r="H3282" s="2">
        <f>IF(F3282-56.2&lt;=0,0,IF(F3282-56.2&lt;=1,1,2))</f>
        <v>2</v>
      </c>
      <c r="I3282">
        <v>64.5</v>
      </c>
      <c r="J3282">
        <v>53.7</v>
      </c>
      <c r="K3282">
        <v>58.2</v>
      </c>
      <c r="L3282">
        <v>46.3</v>
      </c>
      <c r="M3282">
        <v>65.099999999999994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20.8</v>
      </c>
      <c r="W3282">
        <v>177.3</v>
      </c>
      <c r="X3282">
        <v>1013.6</v>
      </c>
      <c r="Y3282">
        <v>48.3</v>
      </c>
      <c r="Z3282">
        <v>6.8</v>
      </c>
      <c r="AA3282">
        <v>0</v>
      </c>
      <c r="AB3282">
        <v>0</v>
      </c>
      <c r="AC3282">
        <v>0</v>
      </c>
      <c r="AD3282">
        <v>0</v>
      </c>
      <c r="AE3282" t="s">
        <v>9919</v>
      </c>
      <c r="AF3282" t="s">
        <v>9920</v>
      </c>
      <c r="AG3282">
        <v>0.25</v>
      </c>
      <c r="AH3282" t="s">
        <v>36</v>
      </c>
      <c r="AI3282" t="s">
        <v>37</v>
      </c>
      <c r="AJ3282" t="s">
        <v>38</v>
      </c>
    </row>
    <row r="3283" spans="1:36" x14ac:dyDescent="0.25">
      <c r="A3283" t="s">
        <v>32</v>
      </c>
      <c r="B3283" t="s">
        <v>9921</v>
      </c>
      <c r="C3283">
        <f>YEAR(B3283)</f>
        <v>2009</v>
      </c>
      <c r="D3283">
        <v>64.5</v>
      </c>
      <c r="E3283">
        <v>57.3</v>
      </c>
      <c r="F3283">
        <v>60</v>
      </c>
      <c r="H3283" s="2">
        <f>IF(F3283-56.2&lt;=0,0,IF(F3283-56.2&lt;=1,1,2))</f>
        <v>2</v>
      </c>
      <c r="I3283">
        <v>64.5</v>
      </c>
      <c r="J3283">
        <v>57.3</v>
      </c>
      <c r="K3283">
        <v>60</v>
      </c>
      <c r="L3283">
        <v>50.2</v>
      </c>
      <c r="M3283">
        <v>70.2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19.5</v>
      </c>
      <c r="W3283">
        <v>186.3</v>
      </c>
      <c r="X3283">
        <v>1011.7</v>
      </c>
      <c r="Y3283">
        <v>50.9</v>
      </c>
      <c r="Z3283">
        <v>6.8</v>
      </c>
      <c r="AA3283">
        <v>0</v>
      </c>
      <c r="AB3283">
        <v>0</v>
      </c>
      <c r="AC3283">
        <v>0</v>
      </c>
      <c r="AD3283">
        <v>0</v>
      </c>
      <c r="AE3283" t="s">
        <v>9922</v>
      </c>
      <c r="AF3283" t="s">
        <v>9923</v>
      </c>
      <c r="AG3283">
        <v>0.3</v>
      </c>
      <c r="AH3283" t="s">
        <v>36</v>
      </c>
      <c r="AI3283" t="s">
        <v>37</v>
      </c>
      <c r="AJ3283" t="s">
        <v>38</v>
      </c>
    </row>
    <row r="3284" spans="1:36" x14ac:dyDescent="0.25">
      <c r="A3284" t="s">
        <v>32</v>
      </c>
      <c r="B3284" t="s">
        <v>9924</v>
      </c>
      <c r="C3284">
        <f>YEAR(B3284)</f>
        <v>2009</v>
      </c>
      <c r="D3284">
        <v>64.5</v>
      </c>
      <c r="E3284">
        <v>53.7</v>
      </c>
      <c r="F3284">
        <v>57.2</v>
      </c>
      <c r="H3284" s="2">
        <f>IF(F3284-56.2&lt;=0,0,IF(F3284-56.2&lt;=1,1,2))</f>
        <v>1</v>
      </c>
      <c r="I3284">
        <v>64.5</v>
      </c>
      <c r="J3284">
        <v>53.7</v>
      </c>
      <c r="K3284">
        <v>57.2</v>
      </c>
      <c r="L3284">
        <v>50.6</v>
      </c>
      <c r="M3284">
        <v>79</v>
      </c>
      <c r="O3284">
        <v>0.46899999999999997</v>
      </c>
      <c r="P3284">
        <v>100</v>
      </c>
      <c r="Q3284">
        <v>8.33</v>
      </c>
      <c r="R3284" t="s">
        <v>40</v>
      </c>
      <c r="S3284">
        <v>0</v>
      </c>
      <c r="T3284">
        <v>0</v>
      </c>
      <c r="U3284">
        <v>0</v>
      </c>
      <c r="V3284">
        <v>23</v>
      </c>
      <c r="W3284">
        <v>289.5</v>
      </c>
      <c r="X3284">
        <v>1009.2</v>
      </c>
      <c r="Y3284">
        <v>68.8</v>
      </c>
      <c r="Z3284">
        <v>6.4</v>
      </c>
      <c r="AA3284">
        <v>0</v>
      </c>
      <c r="AB3284">
        <v>0</v>
      </c>
      <c r="AC3284">
        <v>0</v>
      </c>
      <c r="AD3284">
        <v>0</v>
      </c>
      <c r="AE3284" t="s">
        <v>9925</v>
      </c>
      <c r="AF3284" t="s">
        <v>9926</v>
      </c>
      <c r="AG3284">
        <v>0.34</v>
      </c>
      <c r="AH3284" t="s">
        <v>56</v>
      </c>
      <c r="AI3284" t="s">
        <v>101</v>
      </c>
      <c r="AJ3284" t="s">
        <v>40</v>
      </c>
    </row>
    <row r="3285" spans="1:36" x14ac:dyDescent="0.25">
      <c r="A3285" t="s">
        <v>32</v>
      </c>
      <c r="B3285" t="s">
        <v>9927</v>
      </c>
      <c r="C3285">
        <f>YEAR(B3285)</f>
        <v>2009</v>
      </c>
      <c r="D3285">
        <v>57.3</v>
      </c>
      <c r="E3285">
        <v>44.7</v>
      </c>
      <c r="F3285">
        <v>52.9</v>
      </c>
      <c r="H3285" s="2">
        <f>IF(F3285-56.2&lt;=0,0,IF(F3285-56.2&lt;=1,1,2))</f>
        <v>0</v>
      </c>
      <c r="I3285">
        <v>57.3</v>
      </c>
      <c r="J3285">
        <v>40.799999999999997</v>
      </c>
      <c r="K3285">
        <v>52.4</v>
      </c>
      <c r="L3285">
        <v>43.7</v>
      </c>
      <c r="M3285">
        <v>71.099999999999994</v>
      </c>
      <c r="O3285">
        <v>0.02</v>
      </c>
      <c r="P3285">
        <v>100</v>
      </c>
      <c r="Q3285">
        <v>4.17</v>
      </c>
      <c r="R3285" t="s">
        <v>40</v>
      </c>
      <c r="S3285">
        <v>0</v>
      </c>
      <c r="T3285">
        <v>0</v>
      </c>
      <c r="U3285">
        <v>0</v>
      </c>
      <c r="V3285">
        <v>18.3</v>
      </c>
      <c r="W3285">
        <v>340.9</v>
      </c>
      <c r="X3285">
        <v>1018.8</v>
      </c>
      <c r="Y3285">
        <v>63.9</v>
      </c>
      <c r="Z3285">
        <v>6.8</v>
      </c>
      <c r="AA3285">
        <v>0</v>
      </c>
      <c r="AB3285">
        <v>0</v>
      </c>
      <c r="AC3285">
        <v>0</v>
      </c>
      <c r="AD3285">
        <v>0</v>
      </c>
      <c r="AE3285" t="s">
        <v>9928</v>
      </c>
      <c r="AF3285" t="s">
        <v>9929</v>
      </c>
      <c r="AG3285">
        <v>0.37</v>
      </c>
      <c r="AH3285" t="s">
        <v>56</v>
      </c>
      <c r="AI3285" t="s">
        <v>137</v>
      </c>
      <c r="AJ3285" t="s">
        <v>40</v>
      </c>
    </row>
    <row r="3286" spans="1:36" x14ac:dyDescent="0.25">
      <c r="A3286" t="s">
        <v>32</v>
      </c>
      <c r="B3286" t="s">
        <v>9930</v>
      </c>
      <c r="C3286">
        <f>YEAR(B3286)</f>
        <v>2009</v>
      </c>
      <c r="D3286">
        <v>57.3</v>
      </c>
      <c r="E3286">
        <v>42.9</v>
      </c>
      <c r="F3286">
        <v>51.3</v>
      </c>
      <c r="H3286" s="2">
        <f>IF(F3286-56.2&lt;=0,0,IF(F3286-56.2&lt;=1,1,2))</f>
        <v>0</v>
      </c>
      <c r="I3286">
        <v>57.3</v>
      </c>
      <c r="J3286">
        <v>37.6</v>
      </c>
      <c r="K3286">
        <v>49.7</v>
      </c>
      <c r="L3286">
        <v>43.6</v>
      </c>
      <c r="M3286">
        <v>75.400000000000006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15</v>
      </c>
      <c r="W3286">
        <v>151.19999999999999</v>
      </c>
      <c r="X3286">
        <v>1022.1</v>
      </c>
      <c r="Y3286">
        <v>33.200000000000003</v>
      </c>
      <c r="Z3286">
        <v>6.7</v>
      </c>
      <c r="AA3286">
        <v>0</v>
      </c>
      <c r="AB3286">
        <v>0</v>
      </c>
      <c r="AC3286">
        <v>0</v>
      </c>
      <c r="AD3286">
        <v>0</v>
      </c>
      <c r="AE3286" t="s">
        <v>9931</v>
      </c>
      <c r="AF3286" t="s">
        <v>9932</v>
      </c>
      <c r="AG3286">
        <v>0.41</v>
      </c>
      <c r="AH3286" t="s">
        <v>36</v>
      </c>
      <c r="AI3286" t="s">
        <v>37</v>
      </c>
      <c r="AJ3286" t="s">
        <v>38</v>
      </c>
    </row>
    <row r="3287" spans="1:36" x14ac:dyDescent="0.25">
      <c r="A3287" t="s">
        <v>32</v>
      </c>
      <c r="B3287" t="s">
        <v>9933</v>
      </c>
      <c r="C3287">
        <f>YEAR(B3287)</f>
        <v>2009</v>
      </c>
      <c r="D3287">
        <v>60.9</v>
      </c>
      <c r="E3287">
        <v>50.1</v>
      </c>
      <c r="F3287">
        <v>55</v>
      </c>
      <c r="H3287" s="2">
        <f>IF(F3287-56.2&lt;=0,0,IF(F3287-56.2&lt;=1,1,2))</f>
        <v>0</v>
      </c>
      <c r="I3287">
        <v>60.9</v>
      </c>
      <c r="J3287">
        <v>50.1</v>
      </c>
      <c r="K3287">
        <v>55</v>
      </c>
      <c r="L3287">
        <v>48.2</v>
      </c>
      <c r="M3287">
        <v>78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15</v>
      </c>
      <c r="W3287">
        <v>131.19999999999999</v>
      </c>
      <c r="X3287">
        <v>1023.9</v>
      </c>
      <c r="Y3287">
        <v>51.7</v>
      </c>
      <c r="Z3287">
        <v>6.8</v>
      </c>
      <c r="AA3287">
        <v>0</v>
      </c>
      <c r="AB3287">
        <v>0</v>
      </c>
      <c r="AC3287">
        <v>0</v>
      </c>
      <c r="AD3287">
        <v>0</v>
      </c>
      <c r="AE3287" t="s">
        <v>9934</v>
      </c>
      <c r="AF3287" t="s">
        <v>9935</v>
      </c>
      <c r="AG3287">
        <v>0.44</v>
      </c>
      <c r="AH3287" t="s">
        <v>36</v>
      </c>
      <c r="AI3287" t="s">
        <v>37</v>
      </c>
      <c r="AJ3287" t="s">
        <v>38</v>
      </c>
    </row>
    <row r="3288" spans="1:36" x14ac:dyDescent="0.25">
      <c r="A3288" t="s">
        <v>32</v>
      </c>
      <c r="B3288" t="s">
        <v>9936</v>
      </c>
      <c r="C3288">
        <f>YEAR(B3288)</f>
        <v>2009</v>
      </c>
      <c r="D3288">
        <v>57.3</v>
      </c>
      <c r="E3288">
        <v>50.1</v>
      </c>
      <c r="F3288">
        <v>54.2</v>
      </c>
      <c r="H3288" s="2">
        <f>IF(F3288-56.2&lt;=0,0,IF(F3288-56.2&lt;=1,1,2))</f>
        <v>0</v>
      </c>
      <c r="I3288">
        <v>57.3</v>
      </c>
      <c r="J3288">
        <v>50.1</v>
      </c>
      <c r="K3288">
        <v>54.2</v>
      </c>
      <c r="L3288">
        <v>51</v>
      </c>
      <c r="M3288">
        <v>89</v>
      </c>
      <c r="O3288">
        <v>7.9000000000000001E-2</v>
      </c>
      <c r="P3288">
        <v>100</v>
      </c>
      <c r="Q3288">
        <v>4.17</v>
      </c>
      <c r="R3288" t="s">
        <v>40</v>
      </c>
      <c r="S3288">
        <v>0</v>
      </c>
      <c r="T3288">
        <v>0</v>
      </c>
      <c r="U3288">
        <v>0</v>
      </c>
      <c r="V3288">
        <v>15</v>
      </c>
      <c r="W3288">
        <v>110</v>
      </c>
      <c r="X3288">
        <v>1022.3</v>
      </c>
      <c r="Y3288">
        <v>99.1</v>
      </c>
      <c r="Z3288">
        <v>6</v>
      </c>
      <c r="AA3288">
        <v>0</v>
      </c>
      <c r="AB3288">
        <v>0</v>
      </c>
      <c r="AC3288">
        <v>0</v>
      </c>
      <c r="AD3288">
        <v>0</v>
      </c>
      <c r="AE3288" t="s">
        <v>9937</v>
      </c>
      <c r="AF3288" t="s">
        <v>9938</v>
      </c>
      <c r="AG3288">
        <v>0.48</v>
      </c>
      <c r="AH3288" t="s">
        <v>43</v>
      </c>
      <c r="AI3288" t="s">
        <v>184</v>
      </c>
      <c r="AJ3288" t="s">
        <v>40</v>
      </c>
    </row>
    <row r="3289" spans="1:36" x14ac:dyDescent="0.25">
      <c r="A3289" t="s">
        <v>32</v>
      </c>
      <c r="B3289" t="s">
        <v>9939</v>
      </c>
      <c r="C3289">
        <f>YEAR(B3289)</f>
        <v>2009</v>
      </c>
      <c r="D3289">
        <v>55.5</v>
      </c>
      <c r="E3289">
        <v>51.9</v>
      </c>
      <c r="F3289">
        <v>54.7</v>
      </c>
      <c r="H3289" s="2">
        <f>IF(F3289-56.2&lt;=0,0,IF(F3289-56.2&lt;=1,1,2))</f>
        <v>0</v>
      </c>
      <c r="I3289">
        <v>55.5</v>
      </c>
      <c r="J3289">
        <v>51.9</v>
      </c>
      <c r="K3289">
        <v>54.7</v>
      </c>
      <c r="L3289">
        <v>47.1</v>
      </c>
      <c r="M3289">
        <v>75.5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16.100000000000001</v>
      </c>
      <c r="W3289">
        <v>19.100000000000001</v>
      </c>
      <c r="X3289">
        <v>1025.2</v>
      </c>
      <c r="Y3289">
        <v>97.1</v>
      </c>
      <c r="Z3289">
        <v>6.8</v>
      </c>
      <c r="AA3289">
        <v>0</v>
      </c>
      <c r="AB3289">
        <v>0</v>
      </c>
      <c r="AC3289">
        <v>0</v>
      </c>
      <c r="AD3289">
        <v>0</v>
      </c>
      <c r="AE3289" t="s">
        <v>9940</v>
      </c>
      <c r="AF3289" t="s">
        <v>9941</v>
      </c>
      <c r="AG3289">
        <v>0.5</v>
      </c>
      <c r="AH3289" t="s">
        <v>88</v>
      </c>
      <c r="AI3289" t="s">
        <v>89</v>
      </c>
      <c r="AJ3289" t="s">
        <v>90</v>
      </c>
    </row>
    <row r="3290" spans="1:36" x14ac:dyDescent="0.25">
      <c r="A3290" t="s">
        <v>32</v>
      </c>
      <c r="B3290" t="s">
        <v>9942</v>
      </c>
      <c r="C3290">
        <f>YEAR(B3290)</f>
        <v>2009</v>
      </c>
      <c r="D3290">
        <v>53.7</v>
      </c>
      <c r="E3290">
        <v>46.5</v>
      </c>
      <c r="F3290">
        <v>51.6</v>
      </c>
      <c r="H3290" s="2">
        <f>IF(F3290-56.2&lt;=0,0,IF(F3290-56.2&lt;=1,1,2))</f>
        <v>0</v>
      </c>
      <c r="I3290">
        <v>53.7</v>
      </c>
      <c r="J3290">
        <v>44.3</v>
      </c>
      <c r="K3290">
        <v>51.3</v>
      </c>
      <c r="L3290">
        <v>42.7</v>
      </c>
      <c r="M3290">
        <v>71.7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15</v>
      </c>
      <c r="W3290">
        <v>6</v>
      </c>
      <c r="X3290">
        <v>1028.9000000000001</v>
      </c>
      <c r="Y3290">
        <v>84.5</v>
      </c>
      <c r="Z3290">
        <v>6.8</v>
      </c>
      <c r="AA3290">
        <v>0</v>
      </c>
      <c r="AB3290">
        <v>0</v>
      </c>
      <c r="AC3290">
        <v>0</v>
      </c>
      <c r="AD3290">
        <v>0</v>
      </c>
      <c r="AE3290" t="s">
        <v>9943</v>
      </c>
      <c r="AF3290" t="s">
        <v>9944</v>
      </c>
      <c r="AG3290">
        <v>0.54</v>
      </c>
      <c r="AH3290" t="s">
        <v>36</v>
      </c>
      <c r="AI3290" t="s">
        <v>37</v>
      </c>
      <c r="AJ3290" t="s">
        <v>38</v>
      </c>
    </row>
    <row r="3291" spans="1:36" x14ac:dyDescent="0.25">
      <c r="A3291" t="s">
        <v>32</v>
      </c>
      <c r="B3291" t="s">
        <v>9945</v>
      </c>
      <c r="C3291">
        <f>YEAR(B3291)</f>
        <v>2009</v>
      </c>
      <c r="D3291">
        <v>59.1</v>
      </c>
      <c r="E3291">
        <v>48.3</v>
      </c>
      <c r="F3291">
        <v>53.7</v>
      </c>
      <c r="H3291" s="2">
        <f>IF(F3291-56.2&lt;=0,0,IF(F3291-56.2&lt;=1,1,2))</f>
        <v>0</v>
      </c>
      <c r="I3291">
        <v>59.1</v>
      </c>
      <c r="J3291">
        <v>45.2</v>
      </c>
      <c r="K3291">
        <v>53.1</v>
      </c>
      <c r="L3291">
        <v>48.2</v>
      </c>
      <c r="M3291">
        <v>82</v>
      </c>
      <c r="O3291">
        <v>3.9E-2</v>
      </c>
      <c r="P3291">
        <v>100</v>
      </c>
      <c r="Q3291">
        <v>4.17</v>
      </c>
      <c r="R3291" t="s">
        <v>40</v>
      </c>
      <c r="S3291">
        <v>0</v>
      </c>
      <c r="T3291">
        <v>0</v>
      </c>
      <c r="U3291">
        <v>0</v>
      </c>
      <c r="V3291">
        <v>18.3</v>
      </c>
      <c r="W3291">
        <v>179.2</v>
      </c>
      <c r="X3291">
        <v>1026</v>
      </c>
      <c r="Y3291">
        <v>96.7</v>
      </c>
      <c r="Z3291">
        <v>6.8</v>
      </c>
      <c r="AA3291">
        <v>0</v>
      </c>
      <c r="AB3291">
        <v>0</v>
      </c>
      <c r="AC3291">
        <v>0</v>
      </c>
      <c r="AD3291">
        <v>0</v>
      </c>
      <c r="AE3291" t="s">
        <v>9946</v>
      </c>
      <c r="AF3291" t="s">
        <v>9947</v>
      </c>
      <c r="AG3291">
        <v>0.56999999999999995</v>
      </c>
      <c r="AH3291" t="s">
        <v>43</v>
      </c>
      <c r="AI3291" t="s">
        <v>44</v>
      </c>
      <c r="AJ3291" t="s">
        <v>40</v>
      </c>
    </row>
    <row r="3292" spans="1:36" x14ac:dyDescent="0.25">
      <c r="A3292" t="s">
        <v>32</v>
      </c>
      <c r="B3292" t="s">
        <v>9948</v>
      </c>
      <c r="C3292">
        <f>YEAR(B3292)</f>
        <v>2009</v>
      </c>
      <c r="D3292">
        <v>69.900000000000006</v>
      </c>
      <c r="E3292">
        <v>59.1</v>
      </c>
      <c r="F3292">
        <v>63</v>
      </c>
      <c r="H3292" s="2">
        <f>IF(F3292-56.2&lt;=0,0,IF(F3292-56.2&lt;=1,1,2))</f>
        <v>2</v>
      </c>
      <c r="I3292">
        <v>69.900000000000006</v>
      </c>
      <c r="J3292">
        <v>59.1</v>
      </c>
      <c r="K3292">
        <v>63</v>
      </c>
      <c r="L3292">
        <v>50.3</v>
      </c>
      <c r="M3292">
        <v>63.6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41.4</v>
      </c>
      <c r="W3292">
        <v>172.9</v>
      </c>
      <c r="X3292">
        <v>1018.4</v>
      </c>
      <c r="Y3292">
        <v>84.6</v>
      </c>
      <c r="Z3292">
        <v>6.8</v>
      </c>
      <c r="AA3292">
        <v>0</v>
      </c>
      <c r="AB3292">
        <v>0</v>
      </c>
      <c r="AC3292">
        <v>0</v>
      </c>
      <c r="AD3292">
        <v>0</v>
      </c>
      <c r="AE3292" t="s">
        <v>9949</v>
      </c>
      <c r="AF3292" t="s">
        <v>9950</v>
      </c>
      <c r="AG3292">
        <v>0.61</v>
      </c>
      <c r="AH3292" t="s">
        <v>36</v>
      </c>
      <c r="AI3292" t="s">
        <v>37</v>
      </c>
      <c r="AJ3292" t="s">
        <v>344</v>
      </c>
    </row>
    <row r="3293" spans="1:36" x14ac:dyDescent="0.25">
      <c r="A3293" t="s">
        <v>32</v>
      </c>
      <c r="B3293" t="s">
        <v>9951</v>
      </c>
      <c r="C3293">
        <f>YEAR(B3293)</f>
        <v>2009</v>
      </c>
      <c r="D3293">
        <v>62.7</v>
      </c>
      <c r="E3293">
        <v>55.5</v>
      </c>
      <c r="F3293">
        <v>58.9</v>
      </c>
      <c r="H3293" s="2">
        <f>IF(F3293-56.2&lt;=0,0,IF(F3293-56.2&lt;=1,1,2))</f>
        <v>2</v>
      </c>
      <c r="I3293">
        <v>62.7</v>
      </c>
      <c r="J3293">
        <v>55.5</v>
      </c>
      <c r="K3293">
        <v>58.9</v>
      </c>
      <c r="L3293">
        <v>54.5</v>
      </c>
      <c r="M3293">
        <v>85.8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10.3</v>
      </c>
      <c r="W3293">
        <v>174.3</v>
      </c>
      <c r="X3293">
        <v>1018.9</v>
      </c>
      <c r="Y3293">
        <v>79.2</v>
      </c>
      <c r="Z3293">
        <v>6.3</v>
      </c>
      <c r="AA3293">
        <v>0</v>
      </c>
      <c r="AB3293">
        <v>0</v>
      </c>
      <c r="AC3293">
        <v>0</v>
      </c>
      <c r="AD3293">
        <v>0</v>
      </c>
      <c r="AE3293" t="s">
        <v>9952</v>
      </c>
      <c r="AF3293" t="s">
        <v>9953</v>
      </c>
      <c r="AG3293">
        <v>0.64</v>
      </c>
      <c r="AH3293" t="s">
        <v>36</v>
      </c>
      <c r="AI3293" t="s">
        <v>37</v>
      </c>
      <c r="AJ3293" t="s">
        <v>38</v>
      </c>
    </row>
    <row r="3294" spans="1:36" x14ac:dyDescent="0.25">
      <c r="A3294" t="s">
        <v>32</v>
      </c>
      <c r="B3294" t="s">
        <v>9954</v>
      </c>
      <c r="C3294">
        <f>YEAR(B3294)</f>
        <v>2009</v>
      </c>
      <c r="D3294">
        <v>64.5</v>
      </c>
      <c r="E3294">
        <v>53.7</v>
      </c>
      <c r="F3294">
        <v>58.2</v>
      </c>
      <c r="H3294" s="2">
        <f>IF(F3294-56.2&lt;=0,0,IF(F3294-56.2&lt;=1,1,2))</f>
        <v>2</v>
      </c>
      <c r="I3294">
        <v>64.5</v>
      </c>
      <c r="J3294">
        <v>53.7</v>
      </c>
      <c r="K3294">
        <v>58.2</v>
      </c>
      <c r="L3294">
        <v>51.7</v>
      </c>
      <c r="M3294">
        <v>79.3</v>
      </c>
      <c r="O3294">
        <v>0.20100000000000001</v>
      </c>
      <c r="P3294">
        <v>100</v>
      </c>
      <c r="Q3294">
        <v>4.17</v>
      </c>
      <c r="R3294" t="s">
        <v>40</v>
      </c>
      <c r="S3294">
        <v>0</v>
      </c>
      <c r="T3294">
        <v>0</v>
      </c>
      <c r="U3294">
        <v>0</v>
      </c>
      <c r="V3294">
        <v>15</v>
      </c>
      <c r="W3294">
        <v>190.3</v>
      </c>
      <c r="X3294">
        <v>1014.9</v>
      </c>
      <c r="Y3294">
        <v>82.2</v>
      </c>
      <c r="Z3294">
        <v>6.4</v>
      </c>
      <c r="AA3294">
        <v>0</v>
      </c>
      <c r="AB3294">
        <v>0</v>
      </c>
      <c r="AC3294">
        <v>0</v>
      </c>
      <c r="AD3294">
        <v>0</v>
      </c>
      <c r="AE3294" t="s">
        <v>9955</v>
      </c>
      <c r="AF3294" t="s">
        <v>9956</v>
      </c>
      <c r="AG3294">
        <v>0.67</v>
      </c>
      <c r="AH3294" t="s">
        <v>56</v>
      </c>
      <c r="AI3294" t="s">
        <v>61</v>
      </c>
      <c r="AJ3294" t="s">
        <v>40</v>
      </c>
    </row>
    <row r="3295" spans="1:36" x14ac:dyDescent="0.25">
      <c r="A3295" t="s">
        <v>32</v>
      </c>
      <c r="B3295" t="s">
        <v>9957</v>
      </c>
      <c r="C3295">
        <f>YEAR(B3295)</f>
        <v>2009</v>
      </c>
      <c r="D3295">
        <v>59.1</v>
      </c>
      <c r="E3295">
        <v>53.7</v>
      </c>
      <c r="F3295">
        <v>56.7</v>
      </c>
      <c r="H3295" s="2">
        <f>IF(F3295-56.2&lt;=0,0,IF(F3295-56.2&lt;=1,1,2))</f>
        <v>1</v>
      </c>
      <c r="I3295">
        <v>59.1</v>
      </c>
      <c r="J3295">
        <v>53.7</v>
      </c>
      <c r="K3295">
        <v>56.7</v>
      </c>
      <c r="L3295">
        <v>50.2</v>
      </c>
      <c r="M3295">
        <v>79</v>
      </c>
      <c r="O3295">
        <v>3.9E-2</v>
      </c>
      <c r="P3295">
        <v>100</v>
      </c>
      <c r="Q3295">
        <v>4.17</v>
      </c>
      <c r="R3295" t="s">
        <v>40</v>
      </c>
      <c r="S3295">
        <v>0</v>
      </c>
      <c r="T3295">
        <v>0</v>
      </c>
      <c r="U3295">
        <v>0</v>
      </c>
      <c r="V3295">
        <v>19.5</v>
      </c>
      <c r="W3295">
        <v>328.3</v>
      </c>
      <c r="X3295">
        <v>1019.2</v>
      </c>
      <c r="Y3295">
        <v>56.1</v>
      </c>
      <c r="Z3295">
        <v>6.8</v>
      </c>
      <c r="AA3295">
        <v>0</v>
      </c>
      <c r="AB3295">
        <v>0</v>
      </c>
      <c r="AC3295">
        <v>0</v>
      </c>
      <c r="AD3295">
        <v>0</v>
      </c>
      <c r="AE3295" t="s">
        <v>9958</v>
      </c>
      <c r="AF3295" t="s">
        <v>9959</v>
      </c>
      <c r="AG3295">
        <v>0.71</v>
      </c>
      <c r="AH3295" t="s">
        <v>56</v>
      </c>
      <c r="AI3295" t="s">
        <v>137</v>
      </c>
      <c r="AJ3295" t="s">
        <v>40</v>
      </c>
    </row>
    <row r="3296" spans="1:36" x14ac:dyDescent="0.25">
      <c r="A3296" t="s">
        <v>32</v>
      </c>
      <c r="B3296" t="s">
        <v>9960</v>
      </c>
      <c r="C3296">
        <f>YEAR(B3296)</f>
        <v>2009</v>
      </c>
      <c r="D3296">
        <v>57.3</v>
      </c>
      <c r="E3296">
        <v>46.5</v>
      </c>
      <c r="F3296">
        <v>52.5</v>
      </c>
      <c r="H3296" s="2">
        <f>IF(F3296-56.2&lt;=0,0,IF(F3296-56.2&lt;=1,1,2))</f>
        <v>0</v>
      </c>
      <c r="I3296">
        <v>57.3</v>
      </c>
      <c r="J3296">
        <v>43.6</v>
      </c>
      <c r="K3296">
        <v>51.8</v>
      </c>
      <c r="L3296">
        <v>47.3</v>
      </c>
      <c r="M3296">
        <v>82.6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10.3</v>
      </c>
      <c r="W3296">
        <v>178.2</v>
      </c>
      <c r="X3296">
        <v>1023</v>
      </c>
      <c r="Y3296">
        <v>49.2</v>
      </c>
      <c r="Z3296">
        <v>6.8</v>
      </c>
      <c r="AA3296">
        <v>0</v>
      </c>
      <c r="AB3296">
        <v>0</v>
      </c>
      <c r="AC3296">
        <v>0</v>
      </c>
      <c r="AD3296">
        <v>0</v>
      </c>
      <c r="AE3296" t="s">
        <v>9961</v>
      </c>
      <c r="AF3296" t="s">
        <v>9962</v>
      </c>
      <c r="AG3296">
        <v>0.75</v>
      </c>
      <c r="AH3296" t="s">
        <v>36</v>
      </c>
      <c r="AI3296" t="s">
        <v>702</v>
      </c>
      <c r="AJ3296" t="s">
        <v>38</v>
      </c>
    </row>
    <row r="3297" spans="1:36" x14ac:dyDescent="0.25">
      <c r="A3297" t="s">
        <v>32</v>
      </c>
      <c r="B3297" t="s">
        <v>9963</v>
      </c>
      <c r="C3297">
        <f>YEAR(B3297)</f>
        <v>2009</v>
      </c>
      <c r="D3297">
        <v>64.5</v>
      </c>
      <c r="E3297">
        <v>48.3</v>
      </c>
      <c r="F3297">
        <v>57.3</v>
      </c>
      <c r="H3297" s="2">
        <f>IF(F3297-56.2&lt;=0,0,IF(F3297-56.2&lt;=1,1,2))</f>
        <v>2</v>
      </c>
      <c r="I3297">
        <v>64.5</v>
      </c>
      <c r="J3297">
        <v>45.2</v>
      </c>
      <c r="K3297">
        <v>56.9</v>
      </c>
      <c r="L3297">
        <v>50.2</v>
      </c>
      <c r="M3297">
        <v>77.599999999999994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15</v>
      </c>
      <c r="W3297">
        <v>253.9</v>
      </c>
      <c r="X3297">
        <v>1018.7</v>
      </c>
      <c r="Y3297">
        <v>57.5</v>
      </c>
      <c r="Z3297">
        <v>6.8</v>
      </c>
      <c r="AA3297">
        <v>0</v>
      </c>
      <c r="AB3297">
        <v>0</v>
      </c>
      <c r="AC3297">
        <v>0</v>
      </c>
      <c r="AD3297">
        <v>0</v>
      </c>
      <c r="AE3297" t="s">
        <v>9964</v>
      </c>
      <c r="AF3297" t="s">
        <v>9965</v>
      </c>
      <c r="AG3297">
        <v>0.77</v>
      </c>
      <c r="AH3297" t="s">
        <v>36</v>
      </c>
      <c r="AI3297" t="s">
        <v>37</v>
      </c>
      <c r="AJ3297" t="s">
        <v>38</v>
      </c>
    </row>
    <row r="3298" spans="1:36" x14ac:dyDescent="0.25">
      <c r="A3298" t="s">
        <v>32</v>
      </c>
      <c r="B3298" t="s">
        <v>9966</v>
      </c>
      <c r="C3298">
        <f>YEAR(B3298)</f>
        <v>2009</v>
      </c>
      <c r="D3298">
        <v>68.099999999999994</v>
      </c>
      <c r="E3298">
        <v>53.7</v>
      </c>
      <c r="F3298">
        <v>60.1</v>
      </c>
      <c r="H3298" s="2">
        <f>IF(F3298-56.2&lt;=0,0,IF(F3298-56.2&lt;=1,1,2))</f>
        <v>2</v>
      </c>
      <c r="I3298">
        <v>68.099999999999994</v>
      </c>
      <c r="J3298">
        <v>53.7</v>
      </c>
      <c r="K3298">
        <v>60.1</v>
      </c>
      <c r="L3298">
        <v>52.5</v>
      </c>
      <c r="M3298">
        <v>76.5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16.100000000000001</v>
      </c>
      <c r="W3298">
        <v>176.6</v>
      </c>
      <c r="X3298">
        <v>1015.7</v>
      </c>
      <c r="Y3298">
        <v>42.2</v>
      </c>
      <c r="Z3298">
        <v>6.8</v>
      </c>
      <c r="AA3298">
        <v>0</v>
      </c>
      <c r="AB3298">
        <v>0</v>
      </c>
      <c r="AC3298">
        <v>0</v>
      </c>
      <c r="AD3298">
        <v>0</v>
      </c>
      <c r="AE3298" t="s">
        <v>9967</v>
      </c>
      <c r="AF3298" t="s">
        <v>9968</v>
      </c>
      <c r="AG3298">
        <v>0.81</v>
      </c>
      <c r="AH3298" t="s">
        <v>36</v>
      </c>
      <c r="AI3298" t="s">
        <v>37</v>
      </c>
      <c r="AJ3298" t="s">
        <v>38</v>
      </c>
    </row>
    <row r="3299" spans="1:36" x14ac:dyDescent="0.25">
      <c r="A3299" t="s">
        <v>32</v>
      </c>
      <c r="B3299" t="s">
        <v>9969</v>
      </c>
      <c r="C3299">
        <f>YEAR(B3299)</f>
        <v>2009</v>
      </c>
      <c r="D3299">
        <v>66.3</v>
      </c>
      <c r="E3299">
        <v>59.1</v>
      </c>
      <c r="F3299">
        <v>62.5</v>
      </c>
      <c r="H3299" s="2">
        <f>IF(F3299-56.2&lt;=0,0,IF(F3299-56.2&lt;=1,1,2))</f>
        <v>2</v>
      </c>
      <c r="I3299">
        <v>66.3</v>
      </c>
      <c r="J3299">
        <v>59.1</v>
      </c>
      <c r="K3299">
        <v>62.5</v>
      </c>
      <c r="L3299">
        <v>51.8</v>
      </c>
      <c r="M3299">
        <v>68.5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36.9</v>
      </c>
      <c r="W3299">
        <v>176.4</v>
      </c>
      <c r="X3299">
        <v>1013.1</v>
      </c>
      <c r="Y3299">
        <v>63.9</v>
      </c>
      <c r="Z3299">
        <v>6.8</v>
      </c>
      <c r="AA3299">
        <v>0</v>
      </c>
      <c r="AB3299">
        <v>0</v>
      </c>
      <c r="AC3299">
        <v>0</v>
      </c>
      <c r="AD3299">
        <v>0</v>
      </c>
      <c r="AE3299" t="s">
        <v>9970</v>
      </c>
      <c r="AF3299" t="s">
        <v>9971</v>
      </c>
      <c r="AG3299">
        <v>0.84</v>
      </c>
      <c r="AH3299" t="s">
        <v>36</v>
      </c>
      <c r="AI3299" t="s">
        <v>37</v>
      </c>
      <c r="AJ3299" t="s">
        <v>344</v>
      </c>
    </row>
    <row r="3300" spans="1:36" x14ac:dyDescent="0.25">
      <c r="A3300" t="s">
        <v>32</v>
      </c>
      <c r="B3300" t="s">
        <v>9972</v>
      </c>
      <c r="C3300">
        <f>YEAR(B3300)</f>
        <v>2009</v>
      </c>
      <c r="D3300">
        <v>68.099999999999994</v>
      </c>
      <c r="E3300">
        <v>60.9</v>
      </c>
      <c r="F3300">
        <v>64</v>
      </c>
      <c r="H3300" s="2">
        <f>IF(F3300-56.2&lt;=0,0,IF(F3300-56.2&lt;=1,1,2))</f>
        <v>2</v>
      </c>
      <c r="I3300">
        <v>68.099999999999994</v>
      </c>
      <c r="J3300">
        <v>60.9</v>
      </c>
      <c r="K3300">
        <v>64</v>
      </c>
      <c r="L3300">
        <v>51.6</v>
      </c>
      <c r="M3300">
        <v>64.400000000000006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33.299999999999997</v>
      </c>
      <c r="W3300">
        <v>175.6</v>
      </c>
      <c r="X3300">
        <v>1010.3</v>
      </c>
      <c r="Y3300">
        <v>33.5</v>
      </c>
      <c r="Z3300">
        <v>6.8</v>
      </c>
      <c r="AA3300">
        <v>0</v>
      </c>
      <c r="AB3300">
        <v>0</v>
      </c>
      <c r="AC3300">
        <v>0</v>
      </c>
      <c r="AD3300">
        <v>0</v>
      </c>
      <c r="AE3300" t="s">
        <v>9973</v>
      </c>
      <c r="AF3300" t="s">
        <v>9974</v>
      </c>
      <c r="AG3300">
        <v>0.87</v>
      </c>
      <c r="AH3300" t="s">
        <v>36</v>
      </c>
      <c r="AI3300" t="s">
        <v>37</v>
      </c>
      <c r="AJ3300" t="s">
        <v>344</v>
      </c>
    </row>
    <row r="3301" spans="1:36" x14ac:dyDescent="0.25">
      <c r="A3301" t="s">
        <v>32</v>
      </c>
      <c r="B3301" t="s">
        <v>9975</v>
      </c>
      <c r="C3301">
        <f>YEAR(B3301)</f>
        <v>2009</v>
      </c>
      <c r="D3301">
        <v>66.3</v>
      </c>
      <c r="E3301">
        <v>51.9</v>
      </c>
      <c r="F3301">
        <v>58.6</v>
      </c>
      <c r="H3301" s="2">
        <f>IF(F3301-56.2&lt;=0,0,IF(F3301-56.2&lt;=1,1,2))</f>
        <v>2</v>
      </c>
      <c r="I3301">
        <v>66.3</v>
      </c>
      <c r="J3301">
        <v>51.9</v>
      </c>
      <c r="K3301">
        <v>58.6</v>
      </c>
      <c r="L3301">
        <v>48.3</v>
      </c>
      <c r="M3301">
        <v>69.599999999999994</v>
      </c>
      <c r="O3301">
        <v>7.9000000000000001E-2</v>
      </c>
      <c r="P3301">
        <v>100</v>
      </c>
      <c r="Q3301">
        <v>4.17</v>
      </c>
      <c r="R3301" t="s">
        <v>40</v>
      </c>
      <c r="S3301">
        <v>0</v>
      </c>
      <c r="T3301">
        <v>0</v>
      </c>
      <c r="U3301">
        <v>0</v>
      </c>
      <c r="V3301">
        <v>36.9</v>
      </c>
      <c r="W3301">
        <v>194</v>
      </c>
      <c r="X3301">
        <v>1000.2</v>
      </c>
      <c r="Y3301">
        <v>62.5</v>
      </c>
      <c r="Z3301">
        <v>4.5999999999999996</v>
      </c>
      <c r="AA3301">
        <v>0</v>
      </c>
      <c r="AB3301">
        <v>0</v>
      </c>
      <c r="AC3301">
        <v>0</v>
      </c>
      <c r="AD3301">
        <v>0</v>
      </c>
      <c r="AE3301" t="s">
        <v>9976</v>
      </c>
      <c r="AF3301" t="s">
        <v>9977</v>
      </c>
      <c r="AG3301">
        <v>0.9</v>
      </c>
      <c r="AH3301" t="s">
        <v>56</v>
      </c>
      <c r="AI3301" t="s">
        <v>61</v>
      </c>
      <c r="AJ3301" t="s">
        <v>40</v>
      </c>
    </row>
    <row r="3302" spans="1:36" x14ac:dyDescent="0.25">
      <c r="A3302" t="s">
        <v>32</v>
      </c>
      <c r="B3302" t="s">
        <v>9978</v>
      </c>
      <c r="C3302">
        <f>YEAR(B3302)</f>
        <v>2009</v>
      </c>
      <c r="D3302">
        <v>62.7</v>
      </c>
      <c r="E3302">
        <v>51.9</v>
      </c>
      <c r="F3302">
        <v>57.9</v>
      </c>
      <c r="H3302" s="2">
        <f>IF(F3302-56.2&lt;=0,0,IF(F3302-56.2&lt;=1,1,2))</f>
        <v>2</v>
      </c>
      <c r="I3302">
        <v>62.7</v>
      </c>
      <c r="J3302">
        <v>51.9</v>
      </c>
      <c r="K3302">
        <v>57.9</v>
      </c>
      <c r="L3302">
        <v>50.9</v>
      </c>
      <c r="M3302">
        <v>77.599999999999994</v>
      </c>
      <c r="O3302">
        <v>7.9000000000000001E-2</v>
      </c>
      <c r="P3302">
        <v>100</v>
      </c>
      <c r="Q3302">
        <v>4.17</v>
      </c>
      <c r="R3302" t="s">
        <v>40</v>
      </c>
      <c r="S3302">
        <v>0</v>
      </c>
      <c r="T3302">
        <v>0</v>
      </c>
      <c r="U3302">
        <v>0</v>
      </c>
      <c r="V3302">
        <v>17.2</v>
      </c>
      <c r="W3302">
        <v>196.2</v>
      </c>
      <c r="X3302">
        <v>999.5</v>
      </c>
      <c r="Y3302">
        <v>77.5</v>
      </c>
      <c r="Z3302">
        <v>6.8</v>
      </c>
      <c r="AA3302">
        <v>0</v>
      </c>
      <c r="AB3302">
        <v>0</v>
      </c>
      <c r="AC3302">
        <v>0</v>
      </c>
      <c r="AD3302">
        <v>0</v>
      </c>
      <c r="AE3302" t="s">
        <v>9979</v>
      </c>
      <c r="AF3302" t="s">
        <v>9980</v>
      </c>
      <c r="AG3302">
        <v>0.94</v>
      </c>
      <c r="AH3302" t="s">
        <v>56</v>
      </c>
      <c r="AI3302" t="s">
        <v>137</v>
      </c>
      <c r="AJ3302" t="s">
        <v>40</v>
      </c>
    </row>
    <row r="3303" spans="1:36" x14ac:dyDescent="0.25">
      <c r="A3303" t="s">
        <v>32</v>
      </c>
      <c r="B3303" t="s">
        <v>9981</v>
      </c>
      <c r="C3303">
        <f>YEAR(B3303)</f>
        <v>2009</v>
      </c>
      <c r="D3303">
        <v>64.5</v>
      </c>
      <c r="E3303">
        <v>51.9</v>
      </c>
      <c r="F3303">
        <v>60.6</v>
      </c>
      <c r="H3303" s="2">
        <f>IF(F3303-56.2&lt;=0,0,IF(F3303-56.2&lt;=1,1,2))</f>
        <v>2</v>
      </c>
      <c r="I3303">
        <v>64.5</v>
      </c>
      <c r="J3303">
        <v>51.9</v>
      </c>
      <c r="K3303">
        <v>60.6</v>
      </c>
      <c r="L3303">
        <v>54</v>
      </c>
      <c r="M3303">
        <v>79.2</v>
      </c>
      <c r="O3303">
        <v>0.11799999999999999</v>
      </c>
      <c r="P3303">
        <v>100</v>
      </c>
      <c r="Q3303">
        <v>4.17</v>
      </c>
      <c r="R3303" t="s">
        <v>40</v>
      </c>
      <c r="S3303">
        <v>0</v>
      </c>
      <c r="T3303">
        <v>0</v>
      </c>
      <c r="U3303">
        <v>0</v>
      </c>
      <c r="V3303">
        <v>25.3</v>
      </c>
      <c r="W3303">
        <v>211.3</v>
      </c>
      <c r="X3303">
        <v>1001.5</v>
      </c>
      <c r="Y3303">
        <v>73.3</v>
      </c>
      <c r="Z3303">
        <v>6.5</v>
      </c>
      <c r="AA3303">
        <v>0</v>
      </c>
      <c r="AB3303">
        <v>0</v>
      </c>
      <c r="AC3303">
        <v>0</v>
      </c>
      <c r="AD3303">
        <v>0</v>
      </c>
      <c r="AE3303" t="s">
        <v>9982</v>
      </c>
      <c r="AF3303" t="s">
        <v>9983</v>
      </c>
      <c r="AG3303">
        <v>0.97</v>
      </c>
      <c r="AH3303" t="s">
        <v>56</v>
      </c>
      <c r="AI3303" t="s">
        <v>65</v>
      </c>
      <c r="AJ3303" t="s">
        <v>40</v>
      </c>
    </row>
    <row r="3304" spans="1:36" x14ac:dyDescent="0.25">
      <c r="A3304" t="s">
        <v>32</v>
      </c>
      <c r="B3304" t="s">
        <v>9984</v>
      </c>
      <c r="C3304">
        <f>YEAR(B3304)</f>
        <v>2009</v>
      </c>
      <c r="D3304">
        <v>64.5</v>
      </c>
      <c r="E3304">
        <v>51.9</v>
      </c>
      <c r="F3304">
        <v>58.5</v>
      </c>
      <c r="H3304" s="2">
        <f>IF(F3304-56.2&lt;=0,0,IF(F3304-56.2&lt;=1,1,2))</f>
        <v>2</v>
      </c>
      <c r="I3304">
        <v>64.5</v>
      </c>
      <c r="J3304">
        <v>51.9</v>
      </c>
      <c r="K3304">
        <v>58.5</v>
      </c>
      <c r="L3304">
        <v>49.3</v>
      </c>
      <c r="M3304">
        <v>71.8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15</v>
      </c>
      <c r="W3304">
        <v>248.8</v>
      </c>
      <c r="X3304">
        <v>1009.6</v>
      </c>
      <c r="Y3304">
        <v>43</v>
      </c>
      <c r="Z3304">
        <v>6.8</v>
      </c>
      <c r="AA3304">
        <v>0</v>
      </c>
      <c r="AB3304">
        <v>0</v>
      </c>
      <c r="AC3304">
        <v>0</v>
      </c>
      <c r="AD3304">
        <v>0</v>
      </c>
      <c r="AE3304" t="s">
        <v>9985</v>
      </c>
      <c r="AF3304" t="s">
        <v>9986</v>
      </c>
      <c r="AG3304">
        <v>0</v>
      </c>
      <c r="AH3304" t="s">
        <v>36</v>
      </c>
      <c r="AI3304" t="s">
        <v>37</v>
      </c>
      <c r="AJ3304" t="s">
        <v>38</v>
      </c>
    </row>
    <row r="3305" spans="1:36" x14ac:dyDescent="0.25">
      <c r="A3305" t="s">
        <v>32</v>
      </c>
      <c r="B3305" t="s">
        <v>9987</v>
      </c>
      <c r="C3305">
        <f>YEAR(B3305)</f>
        <v>2009</v>
      </c>
      <c r="D3305">
        <v>64.5</v>
      </c>
      <c r="E3305">
        <v>55.5</v>
      </c>
      <c r="F3305">
        <v>60.5</v>
      </c>
      <c r="H3305" s="2">
        <f>IF(F3305-56.2&lt;=0,0,IF(F3305-56.2&lt;=1,1,2))</f>
        <v>2</v>
      </c>
      <c r="I3305">
        <v>64.5</v>
      </c>
      <c r="J3305">
        <v>55.5</v>
      </c>
      <c r="K3305">
        <v>60.5</v>
      </c>
      <c r="L3305">
        <v>48.4</v>
      </c>
      <c r="M3305">
        <v>64.8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32.200000000000003</v>
      </c>
      <c r="W3305">
        <v>182.2</v>
      </c>
      <c r="X3305">
        <v>1012.2</v>
      </c>
      <c r="Y3305">
        <v>74.2</v>
      </c>
      <c r="Z3305">
        <v>6.8</v>
      </c>
      <c r="AA3305">
        <v>0</v>
      </c>
      <c r="AB3305">
        <v>0</v>
      </c>
      <c r="AC3305">
        <v>0</v>
      </c>
      <c r="AD3305">
        <v>0</v>
      </c>
      <c r="AE3305" t="s">
        <v>9988</v>
      </c>
      <c r="AF3305" t="s">
        <v>9989</v>
      </c>
      <c r="AG3305">
        <v>0.04</v>
      </c>
      <c r="AH3305" t="s">
        <v>36</v>
      </c>
      <c r="AI3305" t="s">
        <v>37</v>
      </c>
      <c r="AJ3305" t="s">
        <v>344</v>
      </c>
    </row>
    <row r="3306" spans="1:36" x14ac:dyDescent="0.25">
      <c r="A3306" t="s">
        <v>32</v>
      </c>
      <c r="B3306" t="s">
        <v>9990</v>
      </c>
      <c r="C3306">
        <f>YEAR(B3306)</f>
        <v>2009</v>
      </c>
      <c r="D3306">
        <v>62.7</v>
      </c>
      <c r="E3306">
        <v>48.3</v>
      </c>
      <c r="F3306">
        <v>55.8</v>
      </c>
      <c r="H3306" s="2">
        <f>IF(F3306-56.2&lt;=0,0,IF(F3306-56.2&lt;=1,1,2))</f>
        <v>0</v>
      </c>
      <c r="I3306">
        <v>62.7</v>
      </c>
      <c r="J3306">
        <v>44.7</v>
      </c>
      <c r="K3306">
        <v>55.6</v>
      </c>
      <c r="L3306">
        <v>48.1</v>
      </c>
      <c r="M3306">
        <v>76.2</v>
      </c>
      <c r="O3306">
        <v>0.248</v>
      </c>
      <c r="P3306">
        <v>100</v>
      </c>
      <c r="Q3306">
        <v>8.33</v>
      </c>
      <c r="R3306" t="s">
        <v>40</v>
      </c>
      <c r="S3306">
        <v>0</v>
      </c>
      <c r="T3306">
        <v>0</v>
      </c>
      <c r="U3306">
        <v>0</v>
      </c>
      <c r="V3306">
        <v>26.4</v>
      </c>
      <c r="W3306">
        <v>189.5</v>
      </c>
      <c r="X3306">
        <v>1007.2</v>
      </c>
      <c r="Y3306">
        <v>71.3</v>
      </c>
      <c r="Z3306">
        <v>6.7</v>
      </c>
      <c r="AA3306">
        <v>0</v>
      </c>
      <c r="AB3306">
        <v>0</v>
      </c>
      <c r="AC3306">
        <v>0</v>
      </c>
      <c r="AD3306">
        <v>0</v>
      </c>
      <c r="AE3306" t="s">
        <v>9991</v>
      </c>
      <c r="AF3306" t="s">
        <v>9992</v>
      </c>
      <c r="AG3306">
        <v>7.0000000000000007E-2</v>
      </c>
      <c r="AH3306" t="s">
        <v>56</v>
      </c>
      <c r="AI3306" t="s">
        <v>101</v>
      </c>
      <c r="AJ3306" t="s">
        <v>40</v>
      </c>
    </row>
    <row r="3307" spans="1:36" x14ac:dyDescent="0.25">
      <c r="A3307" t="s">
        <v>32</v>
      </c>
      <c r="B3307" t="s">
        <v>9993</v>
      </c>
      <c r="C3307">
        <f>YEAR(B3307)</f>
        <v>2009</v>
      </c>
      <c r="D3307">
        <v>60.9</v>
      </c>
      <c r="E3307">
        <v>48.3</v>
      </c>
      <c r="F3307">
        <v>52.1</v>
      </c>
      <c r="H3307" s="2">
        <f>IF(F3307-56.2&lt;=0,0,IF(F3307-56.2&lt;=1,1,2))</f>
        <v>0</v>
      </c>
      <c r="I3307">
        <v>60.9</v>
      </c>
      <c r="J3307">
        <v>42.7</v>
      </c>
      <c r="K3307">
        <v>51.2</v>
      </c>
      <c r="L3307">
        <v>44.3</v>
      </c>
      <c r="M3307">
        <v>74.8</v>
      </c>
      <c r="O3307">
        <v>0.24</v>
      </c>
      <c r="P3307">
        <v>100</v>
      </c>
      <c r="Q3307">
        <v>4.17</v>
      </c>
      <c r="R3307" t="s">
        <v>40</v>
      </c>
      <c r="S3307">
        <v>0</v>
      </c>
      <c r="T3307">
        <v>0</v>
      </c>
      <c r="U3307">
        <v>0</v>
      </c>
      <c r="V3307">
        <v>13.9</v>
      </c>
      <c r="W3307">
        <v>176.3</v>
      </c>
      <c r="X3307">
        <v>1005.7</v>
      </c>
      <c r="Y3307">
        <v>60</v>
      </c>
      <c r="Z3307">
        <v>6.6</v>
      </c>
      <c r="AA3307">
        <v>0</v>
      </c>
      <c r="AB3307">
        <v>0</v>
      </c>
      <c r="AC3307">
        <v>0</v>
      </c>
      <c r="AD3307">
        <v>0</v>
      </c>
      <c r="AE3307" t="s">
        <v>9994</v>
      </c>
      <c r="AF3307" t="s">
        <v>9995</v>
      </c>
      <c r="AG3307">
        <v>0.11</v>
      </c>
      <c r="AH3307" t="s">
        <v>56</v>
      </c>
      <c r="AI3307" t="s">
        <v>65</v>
      </c>
      <c r="AJ3307" t="s">
        <v>40</v>
      </c>
    </row>
    <row r="3308" spans="1:36" x14ac:dyDescent="0.25">
      <c r="A3308" t="s">
        <v>32</v>
      </c>
      <c r="B3308" t="s">
        <v>9996</v>
      </c>
      <c r="C3308">
        <f>YEAR(B3308)</f>
        <v>2009</v>
      </c>
      <c r="D3308">
        <v>55.5</v>
      </c>
      <c r="E3308">
        <v>50.1</v>
      </c>
      <c r="F3308">
        <v>53</v>
      </c>
      <c r="H3308" s="2">
        <f>IF(F3308-56.2&lt;=0,0,IF(F3308-56.2&lt;=1,1,2))</f>
        <v>0</v>
      </c>
      <c r="I3308">
        <v>55.5</v>
      </c>
      <c r="J3308">
        <v>50.1</v>
      </c>
      <c r="K3308">
        <v>53</v>
      </c>
      <c r="L3308">
        <v>46.9</v>
      </c>
      <c r="M3308">
        <v>79.7</v>
      </c>
      <c r="O3308">
        <v>0.31900000000000001</v>
      </c>
      <c r="P3308">
        <v>100</v>
      </c>
      <c r="Q3308">
        <v>8.33</v>
      </c>
      <c r="R3308" t="s">
        <v>40</v>
      </c>
      <c r="S3308">
        <v>0</v>
      </c>
      <c r="T3308">
        <v>0</v>
      </c>
      <c r="U3308">
        <v>0</v>
      </c>
      <c r="V3308">
        <v>20.8</v>
      </c>
      <c r="W3308">
        <v>300.89999999999998</v>
      </c>
      <c r="X3308">
        <v>1006.6</v>
      </c>
      <c r="Y3308">
        <v>81.7</v>
      </c>
      <c r="Z3308">
        <v>6.8</v>
      </c>
      <c r="AA3308">
        <v>0</v>
      </c>
      <c r="AB3308">
        <v>0</v>
      </c>
      <c r="AC3308">
        <v>0</v>
      </c>
      <c r="AD3308">
        <v>0</v>
      </c>
      <c r="AE3308" t="s">
        <v>9997</v>
      </c>
      <c r="AF3308" t="s">
        <v>9998</v>
      </c>
      <c r="AG3308">
        <v>0.14000000000000001</v>
      </c>
      <c r="AH3308" t="s">
        <v>56</v>
      </c>
      <c r="AI3308" t="s">
        <v>57</v>
      </c>
      <c r="AJ3308" t="s">
        <v>40</v>
      </c>
    </row>
    <row r="3309" spans="1:36" x14ac:dyDescent="0.25">
      <c r="A3309" t="s">
        <v>32</v>
      </c>
      <c r="B3309" t="s">
        <v>9999</v>
      </c>
      <c r="C3309">
        <f>YEAR(B3309)</f>
        <v>2009</v>
      </c>
      <c r="D3309">
        <v>57.3</v>
      </c>
      <c r="E3309">
        <v>48.3</v>
      </c>
      <c r="F3309">
        <v>52</v>
      </c>
      <c r="H3309" s="2">
        <f>IF(F3309-56.2&lt;=0,0,IF(F3309-56.2&lt;=1,1,2))</f>
        <v>0</v>
      </c>
      <c r="I3309">
        <v>57.3</v>
      </c>
      <c r="J3309">
        <v>44.7</v>
      </c>
      <c r="K3309">
        <v>51.5</v>
      </c>
      <c r="L3309">
        <v>47.1</v>
      </c>
      <c r="M3309">
        <v>83.8</v>
      </c>
      <c r="O3309">
        <v>0.24</v>
      </c>
      <c r="P3309">
        <v>100</v>
      </c>
      <c r="Q3309">
        <v>8.33</v>
      </c>
      <c r="R3309" t="s">
        <v>40</v>
      </c>
      <c r="S3309">
        <v>0</v>
      </c>
      <c r="T3309">
        <v>0</v>
      </c>
      <c r="U3309">
        <v>0</v>
      </c>
      <c r="V3309">
        <v>8.1</v>
      </c>
      <c r="W3309">
        <v>194.8</v>
      </c>
      <c r="X3309">
        <v>1010.2</v>
      </c>
      <c r="Y3309">
        <v>62.5</v>
      </c>
      <c r="Z3309">
        <v>6.7</v>
      </c>
      <c r="AA3309">
        <v>0</v>
      </c>
      <c r="AB3309">
        <v>0</v>
      </c>
      <c r="AC3309">
        <v>0</v>
      </c>
      <c r="AD3309">
        <v>0</v>
      </c>
      <c r="AE3309" t="s">
        <v>10000</v>
      </c>
      <c r="AF3309" t="s">
        <v>10001</v>
      </c>
      <c r="AG3309">
        <v>0.18</v>
      </c>
      <c r="AH3309" t="s">
        <v>56</v>
      </c>
      <c r="AI3309" t="s">
        <v>101</v>
      </c>
      <c r="AJ3309" t="s">
        <v>40</v>
      </c>
    </row>
    <row r="3310" spans="1:36" x14ac:dyDescent="0.25">
      <c r="A3310" t="s">
        <v>32</v>
      </c>
      <c r="B3310" t="s">
        <v>10002</v>
      </c>
      <c r="C3310">
        <f>YEAR(B3310)</f>
        <v>2009</v>
      </c>
      <c r="D3310">
        <v>59.1</v>
      </c>
      <c r="E3310">
        <v>48.3</v>
      </c>
      <c r="F3310">
        <v>53.6</v>
      </c>
      <c r="H3310" s="2">
        <f>IF(F3310-56.2&lt;=0,0,IF(F3310-56.2&lt;=1,1,2))</f>
        <v>0</v>
      </c>
      <c r="I3310">
        <v>59.1</v>
      </c>
      <c r="J3310">
        <v>45.7</v>
      </c>
      <c r="K3310">
        <v>53.4</v>
      </c>
      <c r="L3310">
        <v>46</v>
      </c>
      <c r="M3310">
        <v>76.099999999999994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18.3</v>
      </c>
      <c r="W3310">
        <v>157.6</v>
      </c>
      <c r="X3310">
        <v>1015.2</v>
      </c>
      <c r="Y3310">
        <v>68.3</v>
      </c>
      <c r="Z3310">
        <v>6.8</v>
      </c>
      <c r="AA3310">
        <v>0</v>
      </c>
      <c r="AB3310">
        <v>0</v>
      </c>
      <c r="AC3310">
        <v>0</v>
      </c>
      <c r="AD3310">
        <v>0</v>
      </c>
      <c r="AE3310" t="s">
        <v>10003</v>
      </c>
      <c r="AF3310" t="s">
        <v>10004</v>
      </c>
      <c r="AG3310">
        <v>0.21</v>
      </c>
      <c r="AH3310" t="s">
        <v>36</v>
      </c>
      <c r="AI3310" t="s">
        <v>37</v>
      </c>
      <c r="AJ3310" t="s">
        <v>38</v>
      </c>
    </row>
    <row r="3311" spans="1:36" x14ac:dyDescent="0.25">
      <c r="A3311" t="s">
        <v>32</v>
      </c>
      <c r="B3311" t="s">
        <v>10005</v>
      </c>
      <c r="C3311">
        <f>YEAR(B3311)</f>
        <v>2009</v>
      </c>
      <c r="D3311">
        <v>66.3</v>
      </c>
      <c r="E3311">
        <v>55.5</v>
      </c>
      <c r="F3311">
        <v>60.4</v>
      </c>
      <c r="H3311" s="2">
        <f>IF(F3311-56.2&lt;=0,0,IF(F3311-56.2&lt;=1,1,2))</f>
        <v>2</v>
      </c>
      <c r="I3311">
        <v>66.3</v>
      </c>
      <c r="J3311">
        <v>55.5</v>
      </c>
      <c r="K3311">
        <v>60.4</v>
      </c>
      <c r="L3311">
        <v>50.3</v>
      </c>
      <c r="M3311">
        <v>69.3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19.5</v>
      </c>
      <c r="W3311">
        <v>177.7</v>
      </c>
      <c r="X3311">
        <v>1016.2</v>
      </c>
      <c r="Y3311">
        <v>77.8</v>
      </c>
      <c r="Z3311">
        <v>6.8</v>
      </c>
      <c r="AA3311">
        <v>0</v>
      </c>
      <c r="AB3311">
        <v>0</v>
      </c>
      <c r="AC3311">
        <v>0</v>
      </c>
      <c r="AD3311">
        <v>0</v>
      </c>
      <c r="AE3311" t="s">
        <v>10006</v>
      </c>
      <c r="AF3311" t="s">
        <v>10007</v>
      </c>
      <c r="AG3311">
        <v>0.25</v>
      </c>
      <c r="AH3311" t="s">
        <v>36</v>
      </c>
      <c r="AI3311" t="s">
        <v>37</v>
      </c>
      <c r="AJ3311" t="s">
        <v>38</v>
      </c>
    </row>
    <row r="3312" spans="1:36" x14ac:dyDescent="0.25">
      <c r="A3312" t="s">
        <v>32</v>
      </c>
      <c r="B3312" t="s">
        <v>10008</v>
      </c>
      <c r="C3312">
        <f>YEAR(B3312)</f>
        <v>2009</v>
      </c>
      <c r="D3312">
        <v>71.7</v>
      </c>
      <c r="E3312">
        <v>53.7</v>
      </c>
      <c r="F3312">
        <v>63.5</v>
      </c>
      <c r="H3312" s="2">
        <f>IF(F3312-56.2&lt;=0,0,IF(F3312-56.2&lt;=1,1,2))</f>
        <v>2</v>
      </c>
      <c r="I3312">
        <v>71.7</v>
      </c>
      <c r="J3312">
        <v>53.7</v>
      </c>
      <c r="K3312">
        <v>63.5</v>
      </c>
      <c r="L3312">
        <v>45.9</v>
      </c>
      <c r="M3312">
        <v>54.3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38</v>
      </c>
      <c r="W3312">
        <v>171.5</v>
      </c>
      <c r="X3312">
        <v>1016.6</v>
      </c>
      <c r="Y3312">
        <v>83.3</v>
      </c>
      <c r="Z3312">
        <v>6.8</v>
      </c>
      <c r="AA3312">
        <v>0</v>
      </c>
      <c r="AB3312">
        <v>0</v>
      </c>
      <c r="AC3312">
        <v>0</v>
      </c>
      <c r="AD3312">
        <v>0</v>
      </c>
      <c r="AE3312" t="s">
        <v>10009</v>
      </c>
      <c r="AF3312" t="s">
        <v>10010</v>
      </c>
      <c r="AG3312">
        <v>0.25</v>
      </c>
      <c r="AH3312" t="s">
        <v>36</v>
      </c>
      <c r="AI3312" t="s">
        <v>37</v>
      </c>
      <c r="AJ3312" t="s">
        <v>344</v>
      </c>
    </row>
    <row r="3313" spans="1:36" x14ac:dyDescent="0.25">
      <c r="A3313" t="s">
        <v>32</v>
      </c>
      <c r="B3313" t="s">
        <v>10011</v>
      </c>
      <c r="C3313">
        <f>YEAR(B3313)</f>
        <v>2009</v>
      </c>
      <c r="D3313">
        <v>66.3</v>
      </c>
      <c r="E3313">
        <v>55.5</v>
      </c>
      <c r="F3313">
        <v>63.1</v>
      </c>
      <c r="H3313" s="2">
        <f>IF(F3313-56.2&lt;=0,0,IF(F3313-56.2&lt;=1,1,2))</f>
        <v>2</v>
      </c>
      <c r="I3313">
        <v>66.3</v>
      </c>
      <c r="J3313">
        <v>55.5</v>
      </c>
      <c r="K3313">
        <v>63.1</v>
      </c>
      <c r="L3313">
        <v>50.6</v>
      </c>
      <c r="M3313">
        <v>64.8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40.299999999999997</v>
      </c>
      <c r="W3313">
        <v>175.6</v>
      </c>
      <c r="X3313">
        <v>1012.2</v>
      </c>
      <c r="Y3313">
        <v>85</v>
      </c>
      <c r="Z3313">
        <v>6.8</v>
      </c>
      <c r="AA3313">
        <v>0</v>
      </c>
      <c r="AB3313">
        <v>0</v>
      </c>
      <c r="AC3313">
        <v>0</v>
      </c>
      <c r="AD3313">
        <v>0</v>
      </c>
      <c r="AE3313" t="s">
        <v>10012</v>
      </c>
      <c r="AF3313" t="s">
        <v>10013</v>
      </c>
      <c r="AG3313">
        <v>0.32</v>
      </c>
      <c r="AH3313" t="s">
        <v>36</v>
      </c>
      <c r="AI3313" t="s">
        <v>37</v>
      </c>
      <c r="AJ3313" t="s">
        <v>344</v>
      </c>
    </row>
    <row r="3314" spans="1:36" x14ac:dyDescent="0.25">
      <c r="A3314" t="s">
        <v>32</v>
      </c>
      <c r="B3314" t="s">
        <v>10014</v>
      </c>
      <c r="C3314">
        <f>YEAR(B3314)</f>
        <v>2009</v>
      </c>
      <c r="D3314">
        <v>66.3</v>
      </c>
      <c r="E3314">
        <v>50.1</v>
      </c>
      <c r="F3314">
        <v>57.6</v>
      </c>
      <c r="H3314" s="2">
        <f>IF(F3314-56.2&lt;=0,0,IF(F3314-56.2&lt;=1,1,2))</f>
        <v>2</v>
      </c>
      <c r="I3314">
        <v>66.3</v>
      </c>
      <c r="J3314">
        <v>50.1</v>
      </c>
      <c r="K3314">
        <v>57.6</v>
      </c>
      <c r="L3314">
        <v>49.6</v>
      </c>
      <c r="M3314">
        <v>75.7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12.8</v>
      </c>
      <c r="W3314">
        <v>215.5</v>
      </c>
      <c r="X3314">
        <v>1012.9</v>
      </c>
      <c r="Y3314">
        <v>47.5</v>
      </c>
      <c r="Z3314">
        <v>6.8</v>
      </c>
      <c r="AA3314">
        <v>0</v>
      </c>
      <c r="AB3314">
        <v>0</v>
      </c>
      <c r="AC3314">
        <v>0</v>
      </c>
      <c r="AD3314">
        <v>0</v>
      </c>
      <c r="AE3314" t="s">
        <v>10015</v>
      </c>
      <c r="AF3314" t="s">
        <v>10016</v>
      </c>
      <c r="AG3314">
        <v>0.35</v>
      </c>
      <c r="AH3314" t="s">
        <v>36</v>
      </c>
      <c r="AI3314" t="s">
        <v>37</v>
      </c>
      <c r="AJ3314" t="s">
        <v>38</v>
      </c>
    </row>
    <row r="3315" spans="1:36" x14ac:dyDescent="0.25">
      <c r="A3315" t="s">
        <v>32</v>
      </c>
      <c r="B3315" t="s">
        <v>10017</v>
      </c>
      <c r="C3315">
        <f>YEAR(B3315)</f>
        <v>2009</v>
      </c>
      <c r="D3315">
        <v>69.900000000000006</v>
      </c>
      <c r="E3315">
        <v>51.9</v>
      </c>
      <c r="F3315">
        <v>60.4</v>
      </c>
      <c r="H3315" s="2">
        <f>IF(F3315-56.2&lt;=0,0,IF(F3315-56.2&lt;=1,1,2))</f>
        <v>2</v>
      </c>
      <c r="I3315">
        <v>69.900000000000006</v>
      </c>
      <c r="J3315">
        <v>51.9</v>
      </c>
      <c r="K3315">
        <v>60.4</v>
      </c>
      <c r="L3315">
        <v>49.4</v>
      </c>
      <c r="M3315">
        <v>68.400000000000006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20.8</v>
      </c>
      <c r="W3315">
        <v>172.2</v>
      </c>
      <c r="X3315">
        <v>1011.5</v>
      </c>
      <c r="Y3315">
        <v>37.1</v>
      </c>
      <c r="Z3315">
        <v>6.4</v>
      </c>
      <c r="AA3315">
        <v>0</v>
      </c>
      <c r="AB3315">
        <v>0</v>
      </c>
      <c r="AC3315">
        <v>0</v>
      </c>
      <c r="AD3315">
        <v>0</v>
      </c>
      <c r="AE3315" t="s">
        <v>10018</v>
      </c>
      <c r="AF3315" t="s">
        <v>10019</v>
      </c>
      <c r="AG3315">
        <v>0.39</v>
      </c>
      <c r="AH3315" t="s">
        <v>36</v>
      </c>
      <c r="AI3315" t="s">
        <v>37</v>
      </c>
      <c r="AJ3315" t="s">
        <v>38</v>
      </c>
    </row>
    <row r="3316" spans="1:36" x14ac:dyDescent="0.25">
      <c r="A3316" t="s">
        <v>32</v>
      </c>
      <c r="B3316" t="s">
        <v>10020</v>
      </c>
      <c r="C3316">
        <f>YEAR(B3316)</f>
        <v>2009</v>
      </c>
      <c r="D3316">
        <v>69.900000000000006</v>
      </c>
      <c r="E3316">
        <v>53.7</v>
      </c>
      <c r="F3316">
        <v>62.9</v>
      </c>
      <c r="H3316" s="2">
        <f>IF(F3316-56.2&lt;=0,0,IF(F3316-56.2&lt;=1,1,2))</f>
        <v>2</v>
      </c>
      <c r="I3316">
        <v>69.900000000000006</v>
      </c>
      <c r="J3316">
        <v>53.7</v>
      </c>
      <c r="K3316">
        <v>62.9</v>
      </c>
      <c r="L3316">
        <v>45.9</v>
      </c>
      <c r="M3316">
        <v>55.4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23</v>
      </c>
      <c r="W3316">
        <v>184.4</v>
      </c>
      <c r="X3316">
        <v>1008.4</v>
      </c>
      <c r="Y3316">
        <v>75.7</v>
      </c>
      <c r="Z3316">
        <v>6.2</v>
      </c>
      <c r="AA3316">
        <v>0</v>
      </c>
      <c r="AB3316">
        <v>0</v>
      </c>
      <c r="AC3316">
        <v>0</v>
      </c>
      <c r="AD3316">
        <v>0</v>
      </c>
      <c r="AE3316" t="s">
        <v>10021</v>
      </c>
      <c r="AF3316" t="s">
        <v>10022</v>
      </c>
      <c r="AG3316">
        <v>0.42</v>
      </c>
      <c r="AH3316" t="s">
        <v>36</v>
      </c>
      <c r="AI3316" t="s">
        <v>37</v>
      </c>
      <c r="AJ3316" t="s">
        <v>38</v>
      </c>
    </row>
    <row r="3317" spans="1:36" x14ac:dyDescent="0.25">
      <c r="A3317" t="s">
        <v>32</v>
      </c>
      <c r="B3317" t="s">
        <v>10023</v>
      </c>
      <c r="C3317">
        <f>YEAR(B3317)</f>
        <v>2009</v>
      </c>
      <c r="D3317">
        <v>71.7</v>
      </c>
      <c r="E3317">
        <v>55.5</v>
      </c>
      <c r="F3317">
        <v>65</v>
      </c>
      <c r="H3317" s="2">
        <f>IF(F3317-56.2&lt;=0,0,IF(F3317-56.2&lt;=1,1,2))</f>
        <v>2</v>
      </c>
      <c r="I3317">
        <v>71.7</v>
      </c>
      <c r="J3317">
        <v>55.5</v>
      </c>
      <c r="K3317">
        <v>65</v>
      </c>
      <c r="L3317">
        <v>49.7</v>
      </c>
      <c r="M3317">
        <v>59.5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23</v>
      </c>
      <c r="W3317">
        <v>190.1</v>
      </c>
      <c r="X3317">
        <v>1005.9</v>
      </c>
      <c r="Y3317">
        <v>89.6</v>
      </c>
      <c r="Z3317">
        <v>6.8</v>
      </c>
      <c r="AA3317">
        <v>0</v>
      </c>
      <c r="AB3317">
        <v>0</v>
      </c>
      <c r="AC3317">
        <v>0</v>
      </c>
      <c r="AD3317">
        <v>0</v>
      </c>
      <c r="AE3317" t="s">
        <v>10024</v>
      </c>
      <c r="AF3317" t="s">
        <v>10025</v>
      </c>
      <c r="AG3317">
        <v>0.46</v>
      </c>
      <c r="AH3317" t="s">
        <v>36</v>
      </c>
      <c r="AI3317" t="s">
        <v>37</v>
      </c>
      <c r="AJ3317" t="s">
        <v>38</v>
      </c>
    </row>
    <row r="3318" spans="1:36" x14ac:dyDescent="0.25">
      <c r="A3318" t="s">
        <v>32</v>
      </c>
      <c r="B3318" t="s">
        <v>10026</v>
      </c>
      <c r="C3318">
        <f>YEAR(B3318)</f>
        <v>2009</v>
      </c>
      <c r="D3318">
        <v>59.1</v>
      </c>
      <c r="E3318">
        <v>46.5</v>
      </c>
      <c r="F3318">
        <v>55.1</v>
      </c>
      <c r="H3318" s="2">
        <f>IF(F3318-56.2&lt;=0,0,IF(F3318-56.2&lt;=1,1,2))</f>
        <v>0</v>
      </c>
      <c r="I3318">
        <v>59.1</v>
      </c>
      <c r="J3318">
        <v>43</v>
      </c>
      <c r="K3318">
        <v>54.9</v>
      </c>
      <c r="L3318">
        <v>45.3</v>
      </c>
      <c r="M3318">
        <v>70.2</v>
      </c>
      <c r="O3318">
        <v>0.161</v>
      </c>
      <c r="P3318">
        <v>100</v>
      </c>
      <c r="Q3318">
        <v>4.17</v>
      </c>
      <c r="R3318" t="s">
        <v>40</v>
      </c>
      <c r="S3318">
        <v>0</v>
      </c>
      <c r="T3318">
        <v>0</v>
      </c>
      <c r="U3318">
        <v>0</v>
      </c>
      <c r="V3318">
        <v>34.4</v>
      </c>
      <c r="W3318">
        <v>240.3</v>
      </c>
      <c r="X3318">
        <v>1005.4</v>
      </c>
      <c r="Y3318">
        <v>84.2</v>
      </c>
      <c r="Z3318">
        <v>6.6</v>
      </c>
      <c r="AA3318">
        <v>0</v>
      </c>
      <c r="AB3318">
        <v>0</v>
      </c>
      <c r="AC3318">
        <v>0</v>
      </c>
      <c r="AD3318">
        <v>0</v>
      </c>
      <c r="AE3318" t="s">
        <v>10027</v>
      </c>
      <c r="AF3318" t="s">
        <v>10028</v>
      </c>
      <c r="AG3318">
        <v>0.5</v>
      </c>
      <c r="AH3318" t="s">
        <v>56</v>
      </c>
      <c r="AI3318" t="s">
        <v>61</v>
      </c>
      <c r="AJ3318" t="s">
        <v>40</v>
      </c>
    </row>
    <row r="3319" spans="1:36" x14ac:dyDescent="0.25">
      <c r="A3319" t="s">
        <v>32</v>
      </c>
      <c r="B3319" t="s">
        <v>10029</v>
      </c>
      <c r="C3319">
        <f>YEAR(B3319)</f>
        <v>2009</v>
      </c>
      <c r="D3319">
        <v>59.1</v>
      </c>
      <c r="E3319">
        <v>51.9</v>
      </c>
      <c r="F3319">
        <v>55.8</v>
      </c>
      <c r="H3319" s="2">
        <f>IF(F3319-56.2&lt;=0,0,IF(F3319-56.2&lt;=1,1,2))</f>
        <v>0</v>
      </c>
      <c r="I3319">
        <v>59.1</v>
      </c>
      <c r="J3319">
        <v>51.9</v>
      </c>
      <c r="K3319">
        <v>55.8</v>
      </c>
      <c r="L3319">
        <v>44.2</v>
      </c>
      <c r="M3319">
        <v>65.2</v>
      </c>
      <c r="O3319">
        <v>3.1E-2</v>
      </c>
      <c r="P3319">
        <v>100</v>
      </c>
      <c r="Q3319">
        <v>4.17</v>
      </c>
      <c r="R3319" t="s">
        <v>40</v>
      </c>
      <c r="S3319">
        <v>0</v>
      </c>
      <c r="T3319">
        <v>0</v>
      </c>
      <c r="U3319">
        <v>0</v>
      </c>
      <c r="V3319">
        <v>27.5</v>
      </c>
      <c r="W3319">
        <v>286.89999999999998</v>
      </c>
      <c r="X3319">
        <v>1011.3</v>
      </c>
      <c r="Y3319">
        <v>49.1</v>
      </c>
      <c r="Z3319">
        <v>6.8</v>
      </c>
      <c r="AA3319">
        <v>0</v>
      </c>
      <c r="AB3319">
        <v>0</v>
      </c>
      <c r="AC3319">
        <v>0</v>
      </c>
      <c r="AD3319">
        <v>0</v>
      </c>
      <c r="AE3319" t="s">
        <v>10030</v>
      </c>
      <c r="AF3319" t="s">
        <v>10031</v>
      </c>
      <c r="AG3319">
        <v>0.53</v>
      </c>
      <c r="AH3319" t="s">
        <v>56</v>
      </c>
      <c r="AI3319" t="s">
        <v>137</v>
      </c>
      <c r="AJ3319" t="s">
        <v>40</v>
      </c>
    </row>
    <row r="3320" spans="1:36" x14ac:dyDescent="0.25">
      <c r="A3320" t="s">
        <v>32</v>
      </c>
      <c r="B3320" t="s">
        <v>10032</v>
      </c>
      <c r="C3320">
        <f>YEAR(B3320)</f>
        <v>2009</v>
      </c>
      <c r="D3320">
        <v>66.3</v>
      </c>
      <c r="E3320">
        <v>50.1</v>
      </c>
      <c r="F3320">
        <v>58.9</v>
      </c>
      <c r="H3320" s="2">
        <f>IF(F3320-56.2&lt;=0,0,IF(F3320-56.2&lt;=1,1,2))</f>
        <v>2</v>
      </c>
      <c r="I3320">
        <v>66.3</v>
      </c>
      <c r="J3320">
        <v>50.1</v>
      </c>
      <c r="K3320">
        <v>58.9</v>
      </c>
      <c r="L3320">
        <v>48</v>
      </c>
      <c r="M3320">
        <v>67.5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25.3</v>
      </c>
      <c r="W3320">
        <v>189.8</v>
      </c>
      <c r="X3320">
        <v>1010.4</v>
      </c>
      <c r="Y3320">
        <v>83.3</v>
      </c>
      <c r="Z3320">
        <v>6.8</v>
      </c>
      <c r="AA3320">
        <v>0</v>
      </c>
      <c r="AB3320">
        <v>0</v>
      </c>
      <c r="AC3320">
        <v>0</v>
      </c>
      <c r="AD3320">
        <v>0</v>
      </c>
      <c r="AE3320" t="s">
        <v>10033</v>
      </c>
      <c r="AF3320" t="s">
        <v>10034</v>
      </c>
      <c r="AG3320">
        <v>0.56000000000000005</v>
      </c>
      <c r="AH3320" t="s">
        <v>36</v>
      </c>
      <c r="AI3320" t="s">
        <v>37</v>
      </c>
      <c r="AJ3320" t="s">
        <v>38</v>
      </c>
    </row>
    <row r="3321" spans="1:36" x14ac:dyDescent="0.25">
      <c r="A3321" t="s">
        <v>32</v>
      </c>
      <c r="B3321" t="s">
        <v>10035</v>
      </c>
      <c r="C3321">
        <f>YEAR(B3321)</f>
        <v>2009</v>
      </c>
      <c r="D3321">
        <v>64.5</v>
      </c>
      <c r="E3321">
        <v>53.7</v>
      </c>
      <c r="F3321">
        <v>59.5</v>
      </c>
      <c r="H3321" s="2">
        <f>IF(F3321-56.2&lt;=0,0,IF(F3321-56.2&lt;=1,1,2))</f>
        <v>2</v>
      </c>
      <c r="I3321">
        <v>64.5</v>
      </c>
      <c r="J3321">
        <v>53.7</v>
      </c>
      <c r="K3321">
        <v>59.5</v>
      </c>
      <c r="L3321">
        <v>44.9</v>
      </c>
      <c r="M3321">
        <v>59.8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25.3</v>
      </c>
      <c r="W3321">
        <v>211.1</v>
      </c>
      <c r="X3321">
        <v>1007.5</v>
      </c>
      <c r="Y3321">
        <v>71.7</v>
      </c>
      <c r="Z3321">
        <v>6.8</v>
      </c>
      <c r="AA3321">
        <v>0</v>
      </c>
      <c r="AB3321">
        <v>0</v>
      </c>
      <c r="AC3321">
        <v>0</v>
      </c>
      <c r="AD3321">
        <v>0</v>
      </c>
      <c r="AE3321" t="s">
        <v>10036</v>
      </c>
      <c r="AF3321" t="s">
        <v>10037</v>
      </c>
      <c r="AG3321">
        <v>0.59</v>
      </c>
      <c r="AH3321" t="s">
        <v>36</v>
      </c>
      <c r="AI3321" t="s">
        <v>37</v>
      </c>
      <c r="AJ3321" t="s">
        <v>38</v>
      </c>
    </row>
    <row r="3322" spans="1:36" x14ac:dyDescent="0.25">
      <c r="A3322" t="s">
        <v>32</v>
      </c>
      <c r="B3322" t="s">
        <v>10038</v>
      </c>
      <c r="C3322">
        <f>YEAR(B3322)</f>
        <v>2009</v>
      </c>
      <c r="D3322">
        <v>62.7</v>
      </c>
      <c r="E3322">
        <v>46.5</v>
      </c>
      <c r="F3322">
        <v>55.9</v>
      </c>
      <c r="H3322" s="2">
        <f>IF(F3322-56.2&lt;=0,0,IF(F3322-56.2&lt;=1,1,2))</f>
        <v>0</v>
      </c>
      <c r="I3322">
        <v>62.7</v>
      </c>
      <c r="J3322">
        <v>41.6</v>
      </c>
      <c r="K3322">
        <v>55.5</v>
      </c>
      <c r="L3322">
        <v>44.1</v>
      </c>
      <c r="M3322">
        <v>66.3</v>
      </c>
      <c r="O3322">
        <v>0.158</v>
      </c>
      <c r="P3322">
        <v>100</v>
      </c>
      <c r="Q3322">
        <v>8.33</v>
      </c>
      <c r="R3322" t="s">
        <v>40</v>
      </c>
      <c r="S3322">
        <v>0</v>
      </c>
      <c r="T3322">
        <v>0</v>
      </c>
      <c r="U3322">
        <v>0</v>
      </c>
      <c r="V3322">
        <v>23</v>
      </c>
      <c r="W3322">
        <v>204.2</v>
      </c>
      <c r="X3322">
        <v>1005.9</v>
      </c>
      <c r="Y3322">
        <v>62.9</v>
      </c>
      <c r="Z3322">
        <v>6.7</v>
      </c>
      <c r="AA3322">
        <v>0</v>
      </c>
      <c r="AB3322">
        <v>0</v>
      </c>
      <c r="AC3322">
        <v>0</v>
      </c>
      <c r="AD3322">
        <v>0</v>
      </c>
      <c r="AE3322" t="s">
        <v>10039</v>
      </c>
      <c r="AF3322" t="s">
        <v>10040</v>
      </c>
      <c r="AG3322">
        <v>0.62</v>
      </c>
      <c r="AH3322" t="s">
        <v>56</v>
      </c>
      <c r="AI3322" t="s">
        <v>101</v>
      </c>
      <c r="AJ3322" t="s">
        <v>40</v>
      </c>
    </row>
    <row r="3323" spans="1:36" x14ac:dyDescent="0.25">
      <c r="A3323" t="s">
        <v>32</v>
      </c>
      <c r="B3323" t="s">
        <v>10041</v>
      </c>
      <c r="C3323">
        <f>YEAR(B3323)</f>
        <v>2009</v>
      </c>
      <c r="D3323">
        <v>57.3</v>
      </c>
      <c r="E3323">
        <v>46.5</v>
      </c>
      <c r="F3323">
        <v>51.1</v>
      </c>
      <c r="H3323" s="2">
        <f>IF(F3323-56.2&lt;=0,0,IF(F3323-56.2&lt;=1,1,2))</f>
        <v>0</v>
      </c>
      <c r="I3323">
        <v>57.3</v>
      </c>
      <c r="J3323">
        <v>41.9</v>
      </c>
      <c r="K3323">
        <v>49.9</v>
      </c>
      <c r="L3323">
        <v>42.6</v>
      </c>
      <c r="M3323">
        <v>73</v>
      </c>
      <c r="O3323">
        <v>0.2</v>
      </c>
      <c r="P3323">
        <v>100</v>
      </c>
      <c r="Q3323">
        <v>8.33</v>
      </c>
      <c r="R3323" t="s">
        <v>40</v>
      </c>
      <c r="S3323">
        <v>0</v>
      </c>
      <c r="T3323">
        <v>0</v>
      </c>
      <c r="U3323">
        <v>0</v>
      </c>
      <c r="V3323">
        <v>17.2</v>
      </c>
      <c r="W3323">
        <v>214.2</v>
      </c>
      <c r="X3323">
        <v>1003.2</v>
      </c>
      <c r="Y3323">
        <v>67.099999999999994</v>
      </c>
      <c r="Z3323">
        <v>6.5</v>
      </c>
      <c r="AA3323">
        <v>0</v>
      </c>
      <c r="AB3323">
        <v>0</v>
      </c>
      <c r="AC3323">
        <v>0</v>
      </c>
      <c r="AD3323">
        <v>0</v>
      </c>
      <c r="AE3323" t="s">
        <v>10042</v>
      </c>
      <c r="AF3323" t="s">
        <v>10043</v>
      </c>
      <c r="AG3323">
        <v>0.66</v>
      </c>
      <c r="AH3323" t="s">
        <v>56</v>
      </c>
      <c r="AI3323" t="s">
        <v>101</v>
      </c>
      <c r="AJ3323" t="s">
        <v>40</v>
      </c>
    </row>
    <row r="3324" spans="1:36" x14ac:dyDescent="0.25">
      <c r="A3324" t="s">
        <v>32</v>
      </c>
      <c r="B3324" t="s">
        <v>10044</v>
      </c>
      <c r="C3324">
        <f>YEAR(B3324)</f>
        <v>2009</v>
      </c>
      <c r="D3324">
        <v>53.7</v>
      </c>
      <c r="E3324">
        <v>42.9</v>
      </c>
      <c r="F3324">
        <v>48.6</v>
      </c>
      <c r="H3324" s="2">
        <f>IF(F3324-56.2&lt;=0,0,IF(F3324-56.2&lt;=1,1,2))</f>
        <v>0</v>
      </c>
      <c r="I3324">
        <v>53.7</v>
      </c>
      <c r="J3324">
        <v>38.700000000000003</v>
      </c>
      <c r="K3324">
        <v>46.7</v>
      </c>
      <c r="L3324">
        <v>40.5</v>
      </c>
      <c r="M3324">
        <v>74.3</v>
      </c>
      <c r="O3324">
        <v>0.16200000000000001</v>
      </c>
      <c r="P3324">
        <v>100</v>
      </c>
      <c r="Q3324">
        <v>8.33</v>
      </c>
      <c r="R3324" t="s">
        <v>40</v>
      </c>
      <c r="S3324">
        <v>0</v>
      </c>
      <c r="T3324">
        <v>0</v>
      </c>
      <c r="U3324">
        <v>0</v>
      </c>
      <c r="V3324">
        <v>16.100000000000001</v>
      </c>
      <c r="W3324">
        <v>277.3</v>
      </c>
      <c r="X3324">
        <v>1008.9</v>
      </c>
      <c r="Y3324">
        <v>85.4</v>
      </c>
      <c r="Z3324">
        <v>6.6</v>
      </c>
      <c r="AA3324">
        <v>0</v>
      </c>
      <c r="AB3324">
        <v>0</v>
      </c>
      <c r="AC3324">
        <v>0</v>
      </c>
      <c r="AD3324">
        <v>0</v>
      </c>
      <c r="AE3324" t="s">
        <v>10045</v>
      </c>
      <c r="AF3324" t="s">
        <v>10046</v>
      </c>
      <c r="AG3324">
        <v>0.69</v>
      </c>
      <c r="AH3324" t="s">
        <v>56</v>
      </c>
      <c r="AI3324" t="s">
        <v>1166</v>
      </c>
      <c r="AJ3324" t="s">
        <v>40</v>
      </c>
    </row>
    <row r="3325" spans="1:36" x14ac:dyDescent="0.25">
      <c r="A3325" t="s">
        <v>32</v>
      </c>
      <c r="B3325" t="s">
        <v>10047</v>
      </c>
      <c r="C3325">
        <f>YEAR(B3325)</f>
        <v>2009</v>
      </c>
      <c r="D3325">
        <v>51.9</v>
      </c>
      <c r="E3325">
        <v>42.9</v>
      </c>
      <c r="F3325">
        <v>46.2</v>
      </c>
      <c r="H3325" s="2">
        <f>IF(F3325-56.2&lt;=0,0,IF(F3325-56.2&lt;=1,1,2))</f>
        <v>0</v>
      </c>
      <c r="I3325">
        <v>51.9</v>
      </c>
      <c r="J3325">
        <v>36.5</v>
      </c>
      <c r="K3325">
        <v>42.7</v>
      </c>
      <c r="L3325">
        <v>39.200000000000003</v>
      </c>
      <c r="M3325">
        <v>77.5</v>
      </c>
      <c r="O3325">
        <v>0.44900000000000001</v>
      </c>
      <c r="P3325">
        <v>100</v>
      </c>
      <c r="Q3325">
        <v>12.5</v>
      </c>
      <c r="R3325" t="s">
        <v>40</v>
      </c>
      <c r="S3325">
        <v>0</v>
      </c>
      <c r="T3325">
        <v>0</v>
      </c>
      <c r="U3325">
        <v>0</v>
      </c>
      <c r="V3325">
        <v>20.8</v>
      </c>
      <c r="W3325">
        <v>262.60000000000002</v>
      </c>
      <c r="X3325">
        <v>1015.8</v>
      </c>
      <c r="Y3325">
        <v>70.8</v>
      </c>
      <c r="Z3325">
        <v>6.1</v>
      </c>
      <c r="AA3325">
        <v>0</v>
      </c>
      <c r="AB3325">
        <v>0</v>
      </c>
      <c r="AC3325">
        <v>0</v>
      </c>
      <c r="AD3325">
        <v>0</v>
      </c>
      <c r="AE3325" t="s">
        <v>10048</v>
      </c>
      <c r="AF3325" t="s">
        <v>10049</v>
      </c>
      <c r="AG3325">
        <v>0.75</v>
      </c>
      <c r="AH3325" t="s">
        <v>56</v>
      </c>
      <c r="AI3325" t="s">
        <v>111</v>
      </c>
      <c r="AJ3325" t="s">
        <v>40</v>
      </c>
    </row>
    <row r="3326" spans="1:36" x14ac:dyDescent="0.25">
      <c r="A3326" t="s">
        <v>32</v>
      </c>
      <c r="B3326" t="s">
        <v>10050</v>
      </c>
      <c r="C3326">
        <f>YEAR(B3326)</f>
        <v>2009</v>
      </c>
      <c r="D3326">
        <v>55.5</v>
      </c>
      <c r="E3326">
        <v>41.1</v>
      </c>
      <c r="F3326">
        <v>48.1</v>
      </c>
      <c r="H3326" s="2">
        <f>IF(F3326-56.2&lt;=0,0,IF(F3326-56.2&lt;=1,1,2))</f>
        <v>0</v>
      </c>
      <c r="I3326">
        <v>55.5</v>
      </c>
      <c r="J3326">
        <v>35.9</v>
      </c>
      <c r="K3326">
        <v>46.1</v>
      </c>
      <c r="L3326">
        <v>37.5</v>
      </c>
      <c r="M3326">
        <v>67.2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10.3</v>
      </c>
      <c r="W3326">
        <v>235.5</v>
      </c>
      <c r="X3326">
        <v>1019</v>
      </c>
      <c r="Y3326">
        <v>66.400000000000006</v>
      </c>
      <c r="Z3326">
        <v>6.8</v>
      </c>
      <c r="AA3326">
        <v>0</v>
      </c>
      <c r="AB3326">
        <v>0</v>
      </c>
      <c r="AC3326">
        <v>0</v>
      </c>
      <c r="AD3326">
        <v>0</v>
      </c>
      <c r="AE3326" t="s">
        <v>10051</v>
      </c>
      <c r="AF3326" t="s">
        <v>10052</v>
      </c>
      <c r="AG3326">
        <v>0.75</v>
      </c>
      <c r="AH3326" t="s">
        <v>36</v>
      </c>
      <c r="AI3326" t="s">
        <v>37</v>
      </c>
      <c r="AJ3326" t="s">
        <v>38</v>
      </c>
    </row>
    <row r="3327" spans="1:36" x14ac:dyDescent="0.25">
      <c r="A3327" t="s">
        <v>32</v>
      </c>
      <c r="B3327" t="s">
        <v>10053</v>
      </c>
      <c r="C3327">
        <f>YEAR(B3327)</f>
        <v>2009</v>
      </c>
      <c r="D3327">
        <v>59.1</v>
      </c>
      <c r="E3327">
        <v>44.7</v>
      </c>
      <c r="F3327">
        <v>51.8</v>
      </c>
      <c r="H3327" s="2">
        <f>IF(F3327-56.2&lt;=0,0,IF(F3327-56.2&lt;=1,1,2))</f>
        <v>0</v>
      </c>
      <c r="I3327">
        <v>59.1</v>
      </c>
      <c r="J3327">
        <v>38.9</v>
      </c>
      <c r="K3327">
        <v>50.3</v>
      </c>
      <c r="L3327">
        <v>42.8</v>
      </c>
      <c r="M3327">
        <v>71.5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13.9</v>
      </c>
      <c r="W3327">
        <v>175.6</v>
      </c>
      <c r="X3327">
        <v>1013.8</v>
      </c>
      <c r="Y3327">
        <v>75</v>
      </c>
      <c r="Z3327">
        <v>6.8</v>
      </c>
      <c r="AA3327">
        <v>0</v>
      </c>
      <c r="AB3327">
        <v>0</v>
      </c>
      <c r="AC3327">
        <v>0</v>
      </c>
      <c r="AD3327">
        <v>0</v>
      </c>
      <c r="AE3327" t="s">
        <v>10054</v>
      </c>
      <c r="AF3327" t="s">
        <v>10055</v>
      </c>
      <c r="AG3327">
        <v>0.78</v>
      </c>
      <c r="AH3327" t="s">
        <v>36</v>
      </c>
      <c r="AI3327" t="s">
        <v>37</v>
      </c>
      <c r="AJ3327" t="s">
        <v>38</v>
      </c>
    </row>
    <row r="3328" spans="1:36" x14ac:dyDescent="0.25">
      <c r="A3328" t="s">
        <v>32</v>
      </c>
      <c r="B3328" t="s">
        <v>10056</v>
      </c>
      <c r="C3328">
        <f>YEAR(B3328)</f>
        <v>2009</v>
      </c>
      <c r="D3328">
        <v>59.1</v>
      </c>
      <c r="E3328">
        <v>50.1</v>
      </c>
      <c r="F3328">
        <v>55.3</v>
      </c>
      <c r="H3328" s="2">
        <f>IF(F3328-56.2&lt;=0,0,IF(F3328-56.2&lt;=1,1,2))</f>
        <v>0</v>
      </c>
      <c r="I3328">
        <v>59.1</v>
      </c>
      <c r="J3328">
        <v>50.1</v>
      </c>
      <c r="K3328">
        <v>55.3</v>
      </c>
      <c r="L3328">
        <v>45</v>
      </c>
      <c r="M3328">
        <v>68.599999999999994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24.2</v>
      </c>
      <c r="W3328">
        <v>249.7</v>
      </c>
      <c r="X3328">
        <v>1008.3</v>
      </c>
      <c r="Y3328">
        <v>55.2</v>
      </c>
      <c r="Z3328">
        <v>6.8</v>
      </c>
      <c r="AA3328">
        <v>0</v>
      </c>
      <c r="AB3328">
        <v>0</v>
      </c>
      <c r="AC3328">
        <v>0</v>
      </c>
      <c r="AD3328">
        <v>0</v>
      </c>
      <c r="AE3328" t="s">
        <v>10057</v>
      </c>
      <c r="AF3328" t="s">
        <v>10058</v>
      </c>
      <c r="AG3328">
        <v>0.82</v>
      </c>
      <c r="AH3328" t="s">
        <v>36</v>
      </c>
      <c r="AI3328" t="s">
        <v>37</v>
      </c>
      <c r="AJ3328" t="s">
        <v>38</v>
      </c>
    </row>
    <row r="3329" spans="1:36" x14ac:dyDescent="0.25">
      <c r="A3329" t="s">
        <v>32</v>
      </c>
      <c r="B3329" t="s">
        <v>10059</v>
      </c>
      <c r="C3329">
        <f>YEAR(B3329)</f>
        <v>2009</v>
      </c>
      <c r="D3329">
        <v>51.9</v>
      </c>
      <c r="E3329">
        <v>44.7</v>
      </c>
      <c r="F3329">
        <v>48.6</v>
      </c>
      <c r="H3329" s="2">
        <f>IF(F3329-56.2&lt;=0,0,IF(F3329-56.2&lt;=1,1,2))</f>
        <v>0</v>
      </c>
      <c r="I3329">
        <v>51.9</v>
      </c>
      <c r="J3329">
        <v>36</v>
      </c>
      <c r="K3329">
        <v>45.1</v>
      </c>
      <c r="L3329">
        <v>37.1</v>
      </c>
      <c r="M3329">
        <v>65</v>
      </c>
      <c r="O3329">
        <v>7.0999999999999994E-2</v>
      </c>
      <c r="P3329">
        <v>100</v>
      </c>
      <c r="Q3329">
        <v>8.33</v>
      </c>
      <c r="R3329" t="s">
        <v>40</v>
      </c>
      <c r="S3329">
        <v>0</v>
      </c>
      <c r="T3329">
        <v>0</v>
      </c>
      <c r="U3329">
        <v>0</v>
      </c>
      <c r="V3329">
        <v>26.4</v>
      </c>
      <c r="W3329">
        <v>281.10000000000002</v>
      </c>
      <c r="X3329">
        <v>1009.9</v>
      </c>
      <c r="Y3329">
        <v>74.2</v>
      </c>
      <c r="Z3329">
        <v>6.8</v>
      </c>
      <c r="AA3329">
        <v>0</v>
      </c>
      <c r="AB3329">
        <v>0</v>
      </c>
      <c r="AC3329">
        <v>0</v>
      </c>
      <c r="AD3329">
        <v>0</v>
      </c>
      <c r="AE3329" t="s">
        <v>10060</v>
      </c>
      <c r="AF3329" t="s">
        <v>10061</v>
      </c>
      <c r="AG3329">
        <v>0.85</v>
      </c>
      <c r="AH3329" t="s">
        <v>56</v>
      </c>
      <c r="AI3329" t="s">
        <v>57</v>
      </c>
      <c r="AJ3329" t="s">
        <v>40</v>
      </c>
    </row>
    <row r="3330" spans="1:36" x14ac:dyDescent="0.25">
      <c r="A3330" t="s">
        <v>32</v>
      </c>
      <c r="B3330" t="s">
        <v>10062</v>
      </c>
      <c r="C3330">
        <f>YEAR(B3330)</f>
        <v>2009</v>
      </c>
      <c r="D3330">
        <v>51.9</v>
      </c>
      <c r="E3330">
        <v>44.7</v>
      </c>
      <c r="F3330">
        <v>48.4</v>
      </c>
      <c r="H3330" s="2">
        <f>IF(F3330-56.2&lt;=0,0,IF(F3330-56.2&lt;=1,1,2))</f>
        <v>0</v>
      </c>
      <c r="I3330">
        <v>51.9</v>
      </c>
      <c r="J3330">
        <v>38.9</v>
      </c>
      <c r="K3330">
        <v>46</v>
      </c>
      <c r="L3330">
        <v>38</v>
      </c>
      <c r="M3330">
        <v>69.099999999999994</v>
      </c>
      <c r="O3330">
        <v>0.39</v>
      </c>
      <c r="P3330">
        <v>100</v>
      </c>
      <c r="Q3330">
        <v>8.33</v>
      </c>
      <c r="R3330" t="s">
        <v>40</v>
      </c>
      <c r="S3330">
        <v>0</v>
      </c>
      <c r="T3330">
        <v>0</v>
      </c>
      <c r="U3330">
        <v>0</v>
      </c>
      <c r="V3330">
        <v>26.4</v>
      </c>
      <c r="W3330">
        <v>318.39999999999998</v>
      </c>
      <c r="X3330">
        <v>1015.3</v>
      </c>
      <c r="Y3330">
        <v>86.7</v>
      </c>
      <c r="Z3330">
        <v>6.3</v>
      </c>
      <c r="AA3330">
        <v>0</v>
      </c>
      <c r="AB3330">
        <v>0</v>
      </c>
      <c r="AC3330">
        <v>0</v>
      </c>
      <c r="AD3330">
        <v>0</v>
      </c>
      <c r="AE3330" t="s">
        <v>10063</v>
      </c>
      <c r="AF3330" t="s">
        <v>10064</v>
      </c>
      <c r="AG3330">
        <v>0.88</v>
      </c>
      <c r="AH3330" t="s">
        <v>56</v>
      </c>
      <c r="AI3330" t="s">
        <v>101</v>
      </c>
      <c r="AJ3330" t="s">
        <v>40</v>
      </c>
    </row>
    <row r="3331" spans="1:36" x14ac:dyDescent="0.25">
      <c r="A3331" t="s">
        <v>32</v>
      </c>
      <c r="B3331" t="s">
        <v>10065</v>
      </c>
      <c r="C3331">
        <f>YEAR(B3331)</f>
        <v>2009</v>
      </c>
      <c r="D3331">
        <v>50.1</v>
      </c>
      <c r="E3331">
        <v>42.9</v>
      </c>
      <c r="F3331">
        <v>44.9</v>
      </c>
      <c r="H3331" s="2">
        <f>IF(F3331-56.2&lt;=0,0,IF(F3331-56.2&lt;=1,1,2))</f>
        <v>0</v>
      </c>
      <c r="I3331">
        <v>50.1</v>
      </c>
      <c r="J3331">
        <v>36.700000000000003</v>
      </c>
      <c r="K3331">
        <v>41.7</v>
      </c>
      <c r="L3331">
        <v>40.700000000000003</v>
      </c>
      <c r="M3331">
        <v>85.6</v>
      </c>
      <c r="O3331">
        <v>0.50800000000000001</v>
      </c>
      <c r="P3331">
        <v>100</v>
      </c>
      <c r="Q3331">
        <v>12.5</v>
      </c>
      <c r="R3331" t="s">
        <v>40</v>
      </c>
      <c r="S3331">
        <v>0</v>
      </c>
      <c r="T3331">
        <v>0</v>
      </c>
      <c r="U3331">
        <v>0</v>
      </c>
      <c r="V3331">
        <v>11.4</v>
      </c>
      <c r="W3331">
        <v>220.2</v>
      </c>
      <c r="X3331">
        <v>1013.6</v>
      </c>
      <c r="Y3331">
        <v>87.1</v>
      </c>
      <c r="Z3331">
        <v>6.8</v>
      </c>
      <c r="AA3331">
        <v>0</v>
      </c>
      <c r="AB3331">
        <v>0</v>
      </c>
      <c r="AC3331">
        <v>0</v>
      </c>
      <c r="AD3331">
        <v>0</v>
      </c>
      <c r="AE3331" t="s">
        <v>10066</v>
      </c>
      <c r="AF3331" t="s">
        <v>10067</v>
      </c>
      <c r="AG3331">
        <v>0.91</v>
      </c>
      <c r="AH3331" t="s">
        <v>56</v>
      </c>
      <c r="AI3331" t="s">
        <v>111</v>
      </c>
      <c r="AJ3331" t="s">
        <v>40</v>
      </c>
    </row>
    <row r="3332" spans="1:36" x14ac:dyDescent="0.25">
      <c r="A3332" t="s">
        <v>32</v>
      </c>
      <c r="B3332" t="s">
        <v>10068</v>
      </c>
      <c r="C3332">
        <f>YEAR(B3332)</f>
        <v>2009</v>
      </c>
      <c r="D3332">
        <v>50.1</v>
      </c>
      <c r="E3332">
        <v>42.9</v>
      </c>
      <c r="F3332">
        <v>45.5</v>
      </c>
      <c r="H3332" s="2">
        <f>IF(F3332-56.2&lt;=0,0,IF(F3332-56.2&lt;=1,1,2))</f>
        <v>0</v>
      </c>
      <c r="I3332">
        <v>50.1</v>
      </c>
      <c r="J3332">
        <v>34.9</v>
      </c>
      <c r="K3332">
        <v>41.7</v>
      </c>
      <c r="L3332">
        <v>39.4</v>
      </c>
      <c r="M3332">
        <v>79.7</v>
      </c>
      <c r="O3332">
        <v>5.0999999999999997E-2</v>
      </c>
      <c r="P3332">
        <v>100</v>
      </c>
      <c r="Q3332">
        <v>8.33</v>
      </c>
      <c r="R3332" t="s">
        <v>40</v>
      </c>
      <c r="S3332">
        <v>0</v>
      </c>
      <c r="T3332">
        <v>0</v>
      </c>
      <c r="U3332">
        <v>0</v>
      </c>
      <c r="V3332">
        <v>21.9</v>
      </c>
      <c r="W3332">
        <v>266.7</v>
      </c>
      <c r="X3332">
        <v>1008</v>
      </c>
      <c r="Y3332">
        <v>80.8</v>
      </c>
      <c r="Z3332">
        <v>6.5</v>
      </c>
      <c r="AA3332">
        <v>0</v>
      </c>
      <c r="AB3332">
        <v>0</v>
      </c>
      <c r="AC3332">
        <v>0</v>
      </c>
      <c r="AD3332">
        <v>0</v>
      </c>
      <c r="AE3332" t="s">
        <v>10069</v>
      </c>
      <c r="AF3332" t="s">
        <v>10070</v>
      </c>
      <c r="AG3332">
        <v>0.95</v>
      </c>
      <c r="AH3332" t="s">
        <v>56</v>
      </c>
      <c r="AI3332" t="s">
        <v>101</v>
      </c>
      <c r="AJ3332" t="s">
        <v>40</v>
      </c>
    </row>
    <row r="3333" spans="1:36" x14ac:dyDescent="0.25">
      <c r="A3333" t="s">
        <v>32</v>
      </c>
      <c r="B3333" t="s">
        <v>10071</v>
      </c>
      <c r="C3333">
        <f>YEAR(B3333)</f>
        <v>2009</v>
      </c>
      <c r="D3333">
        <v>53.7</v>
      </c>
      <c r="E3333">
        <v>42.9</v>
      </c>
      <c r="F3333">
        <v>47.4</v>
      </c>
      <c r="H3333" s="2">
        <f>IF(F3333-56.2&lt;=0,0,IF(F3333-56.2&lt;=1,1,2))</f>
        <v>0</v>
      </c>
      <c r="I3333">
        <v>53.7</v>
      </c>
      <c r="J3333">
        <v>34.9</v>
      </c>
      <c r="K3333">
        <v>43.9</v>
      </c>
      <c r="L3333">
        <v>41.7</v>
      </c>
      <c r="M3333">
        <v>81.5</v>
      </c>
      <c r="O3333">
        <v>0.26800000000000002</v>
      </c>
      <c r="P3333">
        <v>100</v>
      </c>
      <c r="Q3333">
        <v>12.5</v>
      </c>
      <c r="R3333" t="s">
        <v>40</v>
      </c>
      <c r="S3333">
        <v>0</v>
      </c>
      <c r="T3333">
        <v>0</v>
      </c>
      <c r="U3333">
        <v>0</v>
      </c>
      <c r="V3333">
        <v>17.2</v>
      </c>
      <c r="W3333">
        <v>282.5</v>
      </c>
      <c r="X3333">
        <v>1012.1</v>
      </c>
      <c r="Y3333">
        <v>89.6</v>
      </c>
      <c r="Z3333">
        <v>6.6</v>
      </c>
      <c r="AA3333">
        <v>0</v>
      </c>
      <c r="AB3333">
        <v>0</v>
      </c>
      <c r="AC3333">
        <v>0</v>
      </c>
      <c r="AD3333">
        <v>0</v>
      </c>
      <c r="AE3333" t="s">
        <v>10072</v>
      </c>
      <c r="AF3333" t="s">
        <v>10073</v>
      </c>
      <c r="AG3333">
        <v>0.98</v>
      </c>
      <c r="AH3333" t="s">
        <v>56</v>
      </c>
      <c r="AI3333" t="s">
        <v>111</v>
      </c>
      <c r="AJ3333" t="s">
        <v>40</v>
      </c>
    </row>
    <row r="3334" spans="1:36" x14ac:dyDescent="0.25">
      <c r="A3334" t="s">
        <v>32</v>
      </c>
      <c r="B3334" t="s">
        <v>10074</v>
      </c>
      <c r="C3334">
        <f>YEAR(B3334)</f>
        <v>2009</v>
      </c>
      <c r="D3334">
        <v>53.7</v>
      </c>
      <c r="E3334">
        <v>44.7</v>
      </c>
      <c r="F3334">
        <v>49</v>
      </c>
      <c r="H3334" s="2">
        <f>IF(F3334-56.2&lt;=0,0,IF(F3334-56.2&lt;=1,1,2))</f>
        <v>0</v>
      </c>
      <c r="I3334">
        <v>53.7</v>
      </c>
      <c r="J3334">
        <v>40.299999999999997</v>
      </c>
      <c r="K3334">
        <v>48.2</v>
      </c>
      <c r="L3334">
        <v>45.4</v>
      </c>
      <c r="M3334">
        <v>87.9</v>
      </c>
      <c r="O3334">
        <v>0.94</v>
      </c>
      <c r="P3334">
        <v>100</v>
      </c>
      <c r="Q3334">
        <v>16.670000000000002</v>
      </c>
      <c r="R3334" t="s">
        <v>40</v>
      </c>
      <c r="S3334">
        <v>0</v>
      </c>
      <c r="T3334">
        <v>0</v>
      </c>
      <c r="U3334">
        <v>0</v>
      </c>
      <c r="V3334">
        <v>30</v>
      </c>
      <c r="W3334">
        <v>343.7</v>
      </c>
      <c r="X3334">
        <v>1009.1</v>
      </c>
      <c r="Y3334">
        <v>96.7</v>
      </c>
      <c r="Z3334">
        <v>6.3</v>
      </c>
      <c r="AA3334">
        <v>0</v>
      </c>
      <c r="AB3334">
        <v>0</v>
      </c>
      <c r="AC3334">
        <v>0</v>
      </c>
      <c r="AD3334">
        <v>0</v>
      </c>
      <c r="AE3334" t="s">
        <v>10075</v>
      </c>
      <c r="AF3334" t="s">
        <v>10076</v>
      </c>
      <c r="AG3334">
        <v>0</v>
      </c>
      <c r="AH3334" t="s">
        <v>43</v>
      </c>
      <c r="AI3334" t="s">
        <v>48</v>
      </c>
      <c r="AJ3334" t="s">
        <v>40</v>
      </c>
    </row>
    <row r="3335" spans="1:36" x14ac:dyDescent="0.25">
      <c r="A3335" t="s">
        <v>32</v>
      </c>
      <c r="B3335" t="s">
        <v>10077</v>
      </c>
      <c r="C3335">
        <f>YEAR(B3335)</f>
        <v>2009</v>
      </c>
      <c r="D3335">
        <v>51.9</v>
      </c>
      <c r="E3335">
        <v>46.5</v>
      </c>
      <c r="F3335">
        <v>49.4</v>
      </c>
      <c r="H3335" s="2">
        <f>IF(F3335-56.2&lt;=0,0,IF(F3335-56.2&lt;=1,1,2))</f>
        <v>0</v>
      </c>
      <c r="I3335">
        <v>51.9</v>
      </c>
      <c r="J3335">
        <v>37.4</v>
      </c>
      <c r="K3335">
        <v>46.2</v>
      </c>
      <c r="L3335">
        <v>41.1</v>
      </c>
      <c r="M3335">
        <v>73.099999999999994</v>
      </c>
      <c r="O3335">
        <v>0.19700000000000001</v>
      </c>
      <c r="P3335">
        <v>100</v>
      </c>
      <c r="Q3335">
        <v>8.33</v>
      </c>
      <c r="R3335" t="s">
        <v>40</v>
      </c>
      <c r="S3335">
        <v>0</v>
      </c>
      <c r="T3335">
        <v>0</v>
      </c>
      <c r="U3335">
        <v>0</v>
      </c>
      <c r="V3335">
        <v>28.9</v>
      </c>
      <c r="W3335">
        <v>332.2</v>
      </c>
      <c r="X3335">
        <v>1011.6</v>
      </c>
      <c r="Y3335">
        <v>87</v>
      </c>
      <c r="Z3335">
        <v>6.7</v>
      </c>
      <c r="AA3335">
        <v>0</v>
      </c>
      <c r="AB3335">
        <v>0</v>
      </c>
      <c r="AC3335">
        <v>0</v>
      </c>
      <c r="AD3335">
        <v>0</v>
      </c>
      <c r="AE3335" t="s">
        <v>10078</v>
      </c>
      <c r="AF3335" t="s">
        <v>10079</v>
      </c>
      <c r="AG3335">
        <v>0.05</v>
      </c>
      <c r="AH3335" t="s">
        <v>56</v>
      </c>
      <c r="AI3335" t="s">
        <v>101</v>
      </c>
      <c r="AJ3335" t="s">
        <v>40</v>
      </c>
    </row>
    <row r="3336" spans="1:36" x14ac:dyDescent="0.25">
      <c r="A3336" t="s">
        <v>32</v>
      </c>
      <c r="B3336" t="s">
        <v>10080</v>
      </c>
      <c r="C3336">
        <f>YEAR(B3336)</f>
        <v>2009</v>
      </c>
      <c r="D3336">
        <v>53.7</v>
      </c>
      <c r="E3336">
        <v>42.9</v>
      </c>
      <c r="F3336">
        <v>49.4</v>
      </c>
      <c r="H3336" s="2">
        <f>IF(F3336-56.2&lt;=0,0,IF(F3336-56.2&lt;=1,1,2))</f>
        <v>0</v>
      </c>
      <c r="I3336">
        <v>53.7</v>
      </c>
      <c r="J3336">
        <v>35.4</v>
      </c>
      <c r="K3336">
        <v>46</v>
      </c>
      <c r="L3336">
        <v>36.700000000000003</v>
      </c>
      <c r="M3336">
        <v>62.2</v>
      </c>
      <c r="O3336">
        <v>3.9E-2</v>
      </c>
      <c r="P3336">
        <v>100</v>
      </c>
      <c r="Q3336">
        <v>4.17</v>
      </c>
      <c r="R3336" t="s">
        <v>40</v>
      </c>
      <c r="S3336">
        <v>0</v>
      </c>
      <c r="T3336">
        <v>0</v>
      </c>
      <c r="U3336">
        <v>0</v>
      </c>
      <c r="V3336">
        <v>28.9</v>
      </c>
      <c r="W3336">
        <v>321.10000000000002</v>
      </c>
      <c r="X3336">
        <v>1011.4</v>
      </c>
      <c r="Y3336">
        <v>61.7</v>
      </c>
      <c r="Z3336">
        <v>6.7</v>
      </c>
      <c r="AA3336">
        <v>0</v>
      </c>
      <c r="AB3336">
        <v>0</v>
      </c>
      <c r="AC3336">
        <v>0</v>
      </c>
      <c r="AD3336">
        <v>0</v>
      </c>
      <c r="AE3336" t="s">
        <v>10081</v>
      </c>
      <c r="AF3336" t="s">
        <v>10082</v>
      </c>
      <c r="AG3336">
        <v>0.08</v>
      </c>
      <c r="AH3336" t="s">
        <v>56</v>
      </c>
      <c r="AI3336" t="s">
        <v>78</v>
      </c>
      <c r="AJ3336" t="s">
        <v>40</v>
      </c>
    </row>
    <row r="3337" spans="1:36" x14ac:dyDescent="0.25">
      <c r="A3337" t="s">
        <v>32</v>
      </c>
      <c r="B3337" t="s">
        <v>10083</v>
      </c>
      <c r="C3337">
        <f>YEAR(B3337)</f>
        <v>2009</v>
      </c>
      <c r="D3337">
        <v>55.5</v>
      </c>
      <c r="E3337">
        <v>41.1</v>
      </c>
      <c r="F3337">
        <v>48.5</v>
      </c>
      <c r="H3337" s="2">
        <f>IF(F3337-56.2&lt;=0,0,IF(F3337-56.2&lt;=1,1,2))</f>
        <v>0</v>
      </c>
      <c r="I3337">
        <v>55.5</v>
      </c>
      <c r="J3337">
        <v>35.4</v>
      </c>
      <c r="K3337">
        <v>46.5</v>
      </c>
      <c r="L3337">
        <v>38.9</v>
      </c>
      <c r="M3337">
        <v>69.8</v>
      </c>
      <c r="O3337">
        <v>0.11799999999999999</v>
      </c>
      <c r="P3337">
        <v>100</v>
      </c>
      <c r="Q3337">
        <v>4.17</v>
      </c>
      <c r="R3337" t="s">
        <v>40</v>
      </c>
      <c r="S3337">
        <v>0</v>
      </c>
      <c r="T3337">
        <v>0</v>
      </c>
      <c r="U3337">
        <v>0</v>
      </c>
      <c r="V3337">
        <v>31.1</v>
      </c>
      <c r="W3337">
        <v>329</v>
      </c>
      <c r="X3337">
        <v>1013.3</v>
      </c>
      <c r="Y3337">
        <v>62.1</v>
      </c>
      <c r="Z3337">
        <v>6.7</v>
      </c>
      <c r="AA3337">
        <v>0</v>
      </c>
      <c r="AB3337">
        <v>0</v>
      </c>
      <c r="AC3337">
        <v>0</v>
      </c>
      <c r="AD3337">
        <v>0</v>
      </c>
      <c r="AE3337" t="s">
        <v>10084</v>
      </c>
      <c r="AF3337" t="s">
        <v>10085</v>
      </c>
      <c r="AG3337">
        <v>0.12</v>
      </c>
      <c r="AH3337" t="s">
        <v>56</v>
      </c>
      <c r="AI3337" t="s">
        <v>65</v>
      </c>
      <c r="AJ3337" t="s">
        <v>40</v>
      </c>
    </row>
    <row r="3338" spans="1:36" x14ac:dyDescent="0.25">
      <c r="A3338" t="s">
        <v>32</v>
      </c>
      <c r="B3338" t="s">
        <v>10086</v>
      </c>
      <c r="C3338">
        <f>YEAR(B3338)</f>
        <v>2009</v>
      </c>
      <c r="D3338">
        <v>57.3</v>
      </c>
      <c r="E3338">
        <v>48.3</v>
      </c>
      <c r="F3338">
        <v>53.3</v>
      </c>
      <c r="G3338" s="2">
        <f>AVERAGE(F3338:F3429)</f>
        <v>61.165217391304367</v>
      </c>
      <c r="H3338" s="2">
        <f>IF(F3338-61.17&lt;=0,0,IF(F3338-61.17&lt;=1,1,2))</f>
        <v>0</v>
      </c>
      <c r="I3338">
        <v>57.3</v>
      </c>
      <c r="J3338">
        <v>44.2</v>
      </c>
      <c r="K3338">
        <v>52.8</v>
      </c>
      <c r="L3338">
        <v>39.1</v>
      </c>
      <c r="M3338">
        <v>58.9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21.9</v>
      </c>
      <c r="W3338">
        <v>320.39999999999998</v>
      </c>
      <c r="X3338">
        <v>1020.7</v>
      </c>
      <c r="Y3338">
        <v>67.3</v>
      </c>
      <c r="Z3338">
        <v>6.8</v>
      </c>
      <c r="AA3338">
        <v>0</v>
      </c>
      <c r="AB3338">
        <v>0</v>
      </c>
      <c r="AC3338">
        <v>0</v>
      </c>
      <c r="AD3338">
        <v>0</v>
      </c>
      <c r="AE3338" t="s">
        <v>10087</v>
      </c>
      <c r="AF3338" t="s">
        <v>10088</v>
      </c>
      <c r="AG3338">
        <v>0.15</v>
      </c>
      <c r="AH3338" t="s">
        <v>36</v>
      </c>
      <c r="AI3338" t="s">
        <v>37</v>
      </c>
      <c r="AJ3338" t="s">
        <v>38</v>
      </c>
    </row>
    <row r="3339" spans="1:36" x14ac:dyDescent="0.25">
      <c r="A3339" t="s">
        <v>32</v>
      </c>
      <c r="B3339" t="s">
        <v>10089</v>
      </c>
      <c r="C3339">
        <f>YEAR(B3339)</f>
        <v>2009</v>
      </c>
      <c r="D3339">
        <v>62.7</v>
      </c>
      <c r="E3339">
        <v>48.3</v>
      </c>
      <c r="F3339">
        <v>55.4</v>
      </c>
      <c r="H3339" s="2">
        <f>IF(F3339-61.17&lt;=0,0,IF(F3339-61.17&lt;=1,1,2))</f>
        <v>0</v>
      </c>
      <c r="I3339">
        <v>62.7</v>
      </c>
      <c r="J3339">
        <v>44.2</v>
      </c>
      <c r="K3339">
        <v>55</v>
      </c>
      <c r="L3339">
        <v>44.9</v>
      </c>
      <c r="M3339">
        <v>68.099999999999994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12.8</v>
      </c>
      <c r="W3339">
        <v>186</v>
      </c>
      <c r="X3339">
        <v>1019.1</v>
      </c>
      <c r="Y3339">
        <v>60</v>
      </c>
      <c r="Z3339">
        <v>6.8</v>
      </c>
      <c r="AA3339">
        <v>0</v>
      </c>
      <c r="AB3339">
        <v>0</v>
      </c>
      <c r="AC3339">
        <v>0</v>
      </c>
      <c r="AD3339">
        <v>0</v>
      </c>
      <c r="AE3339" t="s">
        <v>10090</v>
      </c>
      <c r="AF3339" t="s">
        <v>10091</v>
      </c>
      <c r="AG3339">
        <v>0.19</v>
      </c>
      <c r="AH3339" t="s">
        <v>36</v>
      </c>
      <c r="AI3339" t="s">
        <v>702</v>
      </c>
      <c r="AJ3339" t="s">
        <v>38</v>
      </c>
    </row>
    <row r="3340" spans="1:36" x14ac:dyDescent="0.25">
      <c r="A3340" t="s">
        <v>32</v>
      </c>
      <c r="B3340" t="s">
        <v>10092</v>
      </c>
      <c r="C3340">
        <f>YEAR(B3340)</f>
        <v>2009</v>
      </c>
      <c r="D3340">
        <v>68.099999999999994</v>
      </c>
      <c r="E3340">
        <v>50.1</v>
      </c>
      <c r="F3340">
        <v>56.7</v>
      </c>
      <c r="H3340" s="2">
        <f>IF(F3340-61.17&lt;=0,0,IF(F3340-61.17&lt;=1,1,2))</f>
        <v>0</v>
      </c>
      <c r="I3340">
        <v>68.099999999999994</v>
      </c>
      <c r="J3340">
        <v>50.1</v>
      </c>
      <c r="K3340">
        <v>56.7</v>
      </c>
      <c r="L3340">
        <v>49.5</v>
      </c>
      <c r="M3340">
        <v>77.8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13.9</v>
      </c>
      <c r="W3340">
        <v>161.4</v>
      </c>
      <c r="X3340">
        <v>1017</v>
      </c>
      <c r="Y3340">
        <v>40</v>
      </c>
      <c r="Z3340">
        <v>6.8</v>
      </c>
      <c r="AA3340">
        <v>0</v>
      </c>
      <c r="AB3340">
        <v>0</v>
      </c>
      <c r="AC3340">
        <v>0</v>
      </c>
      <c r="AD3340">
        <v>0</v>
      </c>
      <c r="AE3340" t="s">
        <v>10093</v>
      </c>
      <c r="AF3340" t="s">
        <v>10094</v>
      </c>
      <c r="AG3340">
        <v>0.23</v>
      </c>
      <c r="AH3340" t="s">
        <v>36</v>
      </c>
      <c r="AI3340" t="s">
        <v>37</v>
      </c>
      <c r="AJ3340" t="s">
        <v>38</v>
      </c>
    </row>
    <row r="3341" spans="1:36" x14ac:dyDescent="0.25">
      <c r="A3341" t="s">
        <v>32</v>
      </c>
      <c r="B3341" t="s">
        <v>10095</v>
      </c>
      <c r="C3341">
        <f>YEAR(B3341)</f>
        <v>2009</v>
      </c>
      <c r="D3341">
        <v>64.5</v>
      </c>
      <c r="E3341">
        <v>48.3</v>
      </c>
      <c r="F3341">
        <v>56.2</v>
      </c>
      <c r="H3341" s="2">
        <f>IF(F3341-61.17&lt;=0,0,IF(F3341-61.17&lt;=1,1,2))</f>
        <v>0</v>
      </c>
      <c r="I3341">
        <v>64.5</v>
      </c>
      <c r="J3341">
        <v>45.7</v>
      </c>
      <c r="K3341">
        <v>56</v>
      </c>
      <c r="L3341">
        <v>50.5</v>
      </c>
      <c r="M3341">
        <v>81.599999999999994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8.1</v>
      </c>
      <c r="W3341">
        <v>144.69999999999999</v>
      </c>
      <c r="X3341">
        <v>1013.9</v>
      </c>
      <c r="Y3341">
        <v>57.1</v>
      </c>
      <c r="Z3341">
        <v>6.6</v>
      </c>
      <c r="AA3341">
        <v>0</v>
      </c>
      <c r="AB3341">
        <v>0</v>
      </c>
      <c r="AC3341">
        <v>0</v>
      </c>
      <c r="AD3341">
        <v>0</v>
      </c>
      <c r="AE3341" t="s">
        <v>10096</v>
      </c>
      <c r="AF3341" t="s">
        <v>10097</v>
      </c>
      <c r="AG3341">
        <v>0.25</v>
      </c>
      <c r="AH3341" t="s">
        <v>36</v>
      </c>
      <c r="AI3341" t="s">
        <v>37</v>
      </c>
      <c r="AJ3341" t="s">
        <v>38</v>
      </c>
    </row>
    <row r="3342" spans="1:36" x14ac:dyDescent="0.25">
      <c r="A3342" t="s">
        <v>32</v>
      </c>
      <c r="B3342" t="s">
        <v>10098</v>
      </c>
      <c r="C3342">
        <f>YEAR(B3342)</f>
        <v>2009</v>
      </c>
      <c r="D3342">
        <v>69.900000000000006</v>
      </c>
      <c r="E3342">
        <v>57.3</v>
      </c>
      <c r="F3342">
        <v>65</v>
      </c>
      <c r="H3342" s="2">
        <f>IF(F3342-61.17&lt;=0,0,IF(F3342-61.17&lt;=1,1,2))</f>
        <v>2</v>
      </c>
      <c r="I3342">
        <v>69.900000000000006</v>
      </c>
      <c r="J3342">
        <v>57.3</v>
      </c>
      <c r="K3342">
        <v>65</v>
      </c>
      <c r="L3342">
        <v>49.4</v>
      </c>
      <c r="M3342">
        <v>58.2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23</v>
      </c>
      <c r="W3342">
        <v>178.4</v>
      </c>
      <c r="X3342">
        <v>1004.3</v>
      </c>
      <c r="Y3342">
        <v>85.8</v>
      </c>
      <c r="Z3342">
        <v>5.9</v>
      </c>
      <c r="AA3342">
        <v>0</v>
      </c>
      <c r="AB3342">
        <v>0</v>
      </c>
      <c r="AC3342">
        <v>0</v>
      </c>
      <c r="AD3342">
        <v>0</v>
      </c>
      <c r="AE3342" t="s">
        <v>10099</v>
      </c>
      <c r="AF3342" t="s">
        <v>10100</v>
      </c>
      <c r="AG3342">
        <v>0.3</v>
      </c>
      <c r="AH3342" t="s">
        <v>36</v>
      </c>
      <c r="AI3342" t="s">
        <v>37</v>
      </c>
      <c r="AJ3342" t="s">
        <v>38</v>
      </c>
    </row>
    <row r="3343" spans="1:36" x14ac:dyDescent="0.25">
      <c r="A3343" t="s">
        <v>32</v>
      </c>
      <c r="B3343" t="s">
        <v>10101</v>
      </c>
      <c r="C3343">
        <f>YEAR(B3343)</f>
        <v>2009</v>
      </c>
      <c r="D3343">
        <v>71.7</v>
      </c>
      <c r="E3343">
        <v>57.3</v>
      </c>
      <c r="F3343">
        <v>64.599999999999994</v>
      </c>
      <c r="H3343" s="2">
        <f>IF(F3343-61.17&lt;=0,0,IF(F3343-61.17&lt;=1,1,2))</f>
        <v>2</v>
      </c>
      <c r="I3343">
        <v>71.7</v>
      </c>
      <c r="J3343">
        <v>57.3</v>
      </c>
      <c r="K3343">
        <v>64.599999999999994</v>
      </c>
      <c r="L3343">
        <v>47.9</v>
      </c>
      <c r="M3343">
        <v>56.7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25.3</v>
      </c>
      <c r="W3343">
        <v>175.2</v>
      </c>
      <c r="X3343">
        <v>1000.3</v>
      </c>
      <c r="Y3343">
        <v>79.099999999999994</v>
      </c>
      <c r="Z3343">
        <v>3.5</v>
      </c>
      <c r="AA3343">
        <v>0</v>
      </c>
      <c r="AB3343">
        <v>0</v>
      </c>
      <c r="AC3343">
        <v>0</v>
      </c>
      <c r="AD3343">
        <v>0</v>
      </c>
      <c r="AE3343" t="s">
        <v>10102</v>
      </c>
      <c r="AF3343" t="s">
        <v>10103</v>
      </c>
      <c r="AG3343">
        <v>0.33</v>
      </c>
      <c r="AH3343" t="s">
        <v>36</v>
      </c>
      <c r="AI3343" t="s">
        <v>37</v>
      </c>
      <c r="AJ3343" t="s">
        <v>38</v>
      </c>
    </row>
    <row r="3344" spans="1:36" x14ac:dyDescent="0.25">
      <c r="A3344" t="s">
        <v>32</v>
      </c>
      <c r="B3344" t="s">
        <v>10104</v>
      </c>
      <c r="C3344">
        <f>YEAR(B3344)</f>
        <v>2009</v>
      </c>
      <c r="D3344">
        <v>64.5</v>
      </c>
      <c r="E3344">
        <v>55.5</v>
      </c>
      <c r="F3344">
        <v>60.2</v>
      </c>
      <c r="H3344" s="2">
        <f>IF(F3344-61.17&lt;=0,0,IF(F3344-61.17&lt;=1,1,2))</f>
        <v>0</v>
      </c>
      <c r="I3344">
        <v>64.5</v>
      </c>
      <c r="J3344">
        <v>55.5</v>
      </c>
      <c r="K3344">
        <v>60.2</v>
      </c>
      <c r="L3344">
        <v>44.9</v>
      </c>
      <c r="M3344">
        <v>57.6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18.3</v>
      </c>
      <c r="W3344">
        <v>193.9</v>
      </c>
      <c r="X3344">
        <v>1000.1</v>
      </c>
      <c r="Y3344">
        <v>59.6</v>
      </c>
      <c r="Z3344">
        <v>5.2</v>
      </c>
      <c r="AA3344">
        <v>0</v>
      </c>
      <c r="AB3344">
        <v>0</v>
      </c>
      <c r="AC3344">
        <v>0</v>
      </c>
      <c r="AD3344">
        <v>0</v>
      </c>
      <c r="AE3344" t="s">
        <v>10105</v>
      </c>
      <c r="AF3344" t="s">
        <v>10106</v>
      </c>
      <c r="AG3344">
        <v>0.37</v>
      </c>
      <c r="AH3344" t="s">
        <v>36</v>
      </c>
      <c r="AI3344" t="s">
        <v>37</v>
      </c>
      <c r="AJ3344" t="s">
        <v>38</v>
      </c>
    </row>
    <row r="3345" spans="1:36" x14ac:dyDescent="0.25">
      <c r="A3345" t="s">
        <v>32</v>
      </c>
      <c r="B3345" t="s">
        <v>10107</v>
      </c>
      <c r="C3345">
        <f>YEAR(B3345)</f>
        <v>2009</v>
      </c>
      <c r="D3345">
        <v>62.7</v>
      </c>
      <c r="E3345">
        <v>51.9</v>
      </c>
      <c r="F3345">
        <v>56.3</v>
      </c>
      <c r="H3345" s="2">
        <f>IF(F3345-61.17&lt;=0,0,IF(F3345-61.17&lt;=1,1,2))</f>
        <v>0</v>
      </c>
      <c r="I3345">
        <v>62.7</v>
      </c>
      <c r="J3345">
        <v>51.9</v>
      </c>
      <c r="K3345">
        <v>56.3</v>
      </c>
      <c r="L3345">
        <v>45.2</v>
      </c>
      <c r="M3345">
        <v>66.7</v>
      </c>
      <c r="O3345">
        <v>7.9000000000000001E-2</v>
      </c>
      <c r="P3345">
        <v>100</v>
      </c>
      <c r="Q3345">
        <v>4.17</v>
      </c>
      <c r="R3345" t="s">
        <v>40</v>
      </c>
      <c r="S3345">
        <v>0</v>
      </c>
      <c r="T3345">
        <v>0</v>
      </c>
      <c r="U3345">
        <v>0</v>
      </c>
      <c r="V3345">
        <v>19.5</v>
      </c>
      <c r="W3345">
        <v>190</v>
      </c>
      <c r="X3345">
        <v>1003.7</v>
      </c>
      <c r="Y3345">
        <v>62.5</v>
      </c>
      <c r="Z3345">
        <v>6.6</v>
      </c>
      <c r="AA3345">
        <v>0</v>
      </c>
      <c r="AB3345">
        <v>0</v>
      </c>
      <c r="AC3345">
        <v>0</v>
      </c>
      <c r="AD3345">
        <v>0</v>
      </c>
      <c r="AE3345" t="s">
        <v>10108</v>
      </c>
      <c r="AF3345" t="s">
        <v>10109</v>
      </c>
      <c r="AG3345">
        <v>0.4</v>
      </c>
      <c r="AH3345" t="s">
        <v>56</v>
      </c>
      <c r="AI3345" t="s">
        <v>61</v>
      </c>
      <c r="AJ3345" t="s">
        <v>40</v>
      </c>
    </row>
    <row r="3346" spans="1:36" x14ac:dyDescent="0.25">
      <c r="A3346" t="s">
        <v>32</v>
      </c>
      <c r="B3346" t="s">
        <v>10110</v>
      </c>
      <c r="C3346">
        <f>YEAR(B3346)</f>
        <v>2009</v>
      </c>
      <c r="D3346">
        <v>60.9</v>
      </c>
      <c r="E3346">
        <v>48.3</v>
      </c>
      <c r="F3346">
        <v>55.4</v>
      </c>
      <c r="H3346" s="2">
        <f>IF(F3346-61.17&lt;=0,0,IF(F3346-61.17&lt;=1,1,2))</f>
        <v>0</v>
      </c>
      <c r="I3346">
        <v>60.9</v>
      </c>
      <c r="J3346">
        <v>45.2</v>
      </c>
      <c r="K3346">
        <v>55.1</v>
      </c>
      <c r="L3346">
        <v>47.9</v>
      </c>
      <c r="M3346">
        <v>76.5</v>
      </c>
      <c r="O3346">
        <v>0.11799999999999999</v>
      </c>
      <c r="P3346">
        <v>100</v>
      </c>
      <c r="Q3346">
        <v>8.33</v>
      </c>
      <c r="R3346" t="s">
        <v>40</v>
      </c>
      <c r="S3346">
        <v>0</v>
      </c>
      <c r="T3346">
        <v>0</v>
      </c>
      <c r="U3346">
        <v>0</v>
      </c>
      <c r="V3346">
        <v>20.8</v>
      </c>
      <c r="W3346">
        <v>294.3</v>
      </c>
      <c r="X3346">
        <v>1011.1</v>
      </c>
      <c r="Y3346">
        <v>50.8</v>
      </c>
      <c r="Z3346">
        <v>6.7</v>
      </c>
      <c r="AA3346">
        <v>0</v>
      </c>
      <c r="AB3346">
        <v>0</v>
      </c>
      <c r="AC3346">
        <v>0</v>
      </c>
      <c r="AD3346">
        <v>0</v>
      </c>
      <c r="AE3346" t="s">
        <v>10111</v>
      </c>
      <c r="AF3346" t="s">
        <v>10112</v>
      </c>
      <c r="AG3346">
        <v>0.44</v>
      </c>
      <c r="AH3346" t="s">
        <v>56</v>
      </c>
      <c r="AI3346" t="s">
        <v>10113</v>
      </c>
      <c r="AJ3346" t="s">
        <v>40</v>
      </c>
    </row>
    <row r="3347" spans="1:36" x14ac:dyDescent="0.25">
      <c r="A3347" t="s">
        <v>32</v>
      </c>
      <c r="B3347" t="s">
        <v>10114</v>
      </c>
      <c r="C3347">
        <f>YEAR(B3347)</f>
        <v>2009</v>
      </c>
      <c r="D3347">
        <v>64.5</v>
      </c>
      <c r="E3347">
        <v>48.3</v>
      </c>
      <c r="F3347">
        <v>57</v>
      </c>
      <c r="H3347" s="2">
        <f>IF(F3347-61.17&lt;=0,0,IF(F3347-61.17&lt;=1,1,2))</f>
        <v>0</v>
      </c>
      <c r="I3347">
        <v>64.5</v>
      </c>
      <c r="J3347">
        <v>45.2</v>
      </c>
      <c r="K3347">
        <v>56.9</v>
      </c>
      <c r="L3347">
        <v>46</v>
      </c>
      <c r="M3347">
        <v>67.8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21.9</v>
      </c>
      <c r="W3347">
        <v>287.89999999999998</v>
      </c>
      <c r="X3347">
        <v>1013.4</v>
      </c>
      <c r="Y3347">
        <v>42.5</v>
      </c>
      <c r="Z3347">
        <v>6.8</v>
      </c>
      <c r="AA3347">
        <v>0</v>
      </c>
      <c r="AB3347">
        <v>0</v>
      </c>
      <c r="AC3347">
        <v>0</v>
      </c>
      <c r="AD3347">
        <v>0</v>
      </c>
      <c r="AE3347" t="s">
        <v>10115</v>
      </c>
      <c r="AF3347" t="s">
        <v>10116</v>
      </c>
      <c r="AG3347">
        <v>0.48</v>
      </c>
      <c r="AH3347" t="s">
        <v>36</v>
      </c>
      <c r="AI3347" t="s">
        <v>174</v>
      </c>
      <c r="AJ3347" t="s">
        <v>38</v>
      </c>
    </row>
    <row r="3348" spans="1:36" x14ac:dyDescent="0.25">
      <c r="A3348" t="s">
        <v>32</v>
      </c>
      <c r="B3348" t="s">
        <v>10117</v>
      </c>
      <c r="C3348">
        <f>YEAR(B3348)</f>
        <v>2009</v>
      </c>
      <c r="D3348">
        <v>60.9</v>
      </c>
      <c r="E3348">
        <v>44.7</v>
      </c>
      <c r="F3348">
        <v>54</v>
      </c>
      <c r="H3348" s="2">
        <f>IF(F3348-61.17&lt;=0,0,IF(F3348-61.17&lt;=1,1,2))</f>
        <v>0</v>
      </c>
      <c r="I3348">
        <v>60.9</v>
      </c>
      <c r="J3348">
        <v>40.799999999999997</v>
      </c>
      <c r="K3348">
        <v>53</v>
      </c>
      <c r="L3348">
        <v>45.4</v>
      </c>
      <c r="M3348">
        <v>73.099999999999994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16.100000000000001</v>
      </c>
      <c r="W3348">
        <v>120.8</v>
      </c>
      <c r="X3348">
        <v>1016.3</v>
      </c>
      <c r="Y3348">
        <v>45</v>
      </c>
      <c r="Z3348">
        <v>6.8</v>
      </c>
      <c r="AA3348">
        <v>0</v>
      </c>
      <c r="AB3348">
        <v>0</v>
      </c>
      <c r="AC3348">
        <v>0</v>
      </c>
      <c r="AD3348">
        <v>0</v>
      </c>
      <c r="AE3348" t="s">
        <v>10118</v>
      </c>
      <c r="AF3348" t="s">
        <v>10119</v>
      </c>
      <c r="AG3348">
        <v>0.5</v>
      </c>
      <c r="AH3348" t="s">
        <v>36</v>
      </c>
      <c r="AI3348" t="s">
        <v>37</v>
      </c>
      <c r="AJ3348" t="s">
        <v>38</v>
      </c>
    </row>
    <row r="3349" spans="1:36" x14ac:dyDescent="0.25">
      <c r="A3349" t="s">
        <v>32</v>
      </c>
      <c r="B3349" t="s">
        <v>10120</v>
      </c>
      <c r="C3349">
        <f>YEAR(B3349)</f>
        <v>2009</v>
      </c>
      <c r="D3349">
        <v>64.5</v>
      </c>
      <c r="E3349">
        <v>48.3</v>
      </c>
      <c r="F3349">
        <v>56.2</v>
      </c>
      <c r="H3349" s="2">
        <f>IF(F3349-61.17&lt;=0,0,IF(F3349-61.17&lt;=1,1,2))</f>
        <v>0</v>
      </c>
      <c r="I3349">
        <v>64.5</v>
      </c>
      <c r="J3349">
        <v>42.7</v>
      </c>
      <c r="K3349">
        <v>55.4</v>
      </c>
      <c r="L3349">
        <v>45.9</v>
      </c>
      <c r="M3349">
        <v>69.400000000000006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21.9</v>
      </c>
      <c r="W3349">
        <v>187.2</v>
      </c>
      <c r="X3349">
        <v>1012.7</v>
      </c>
      <c r="Y3349">
        <v>62.5</v>
      </c>
      <c r="Z3349">
        <v>6.8</v>
      </c>
      <c r="AA3349">
        <v>0</v>
      </c>
      <c r="AB3349">
        <v>0</v>
      </c>
      <c r="AC3349">
        <v>0</v>
      </c>
      <c r="AD3349">
        <v>0</v>
      </c>
      <c r="AE3349" t="s">
        <v>10121</v>
      </c>
      <c r="AF3349" t="s">
        <v>10122</v>
      </c>
      <c r="AG3349">
        <v>0.54</v>
      </c>
      <c r="AH3349" t="s">
        <v>36</v>
      </c>
      <c r="AI3349" t="s">
        <v>37</v>
      </c>
      <c r="AJ3349" t="s">
        <v>38</v>
      </c>
    </row>
    <row r="3350" spans="1:36" x14ac:dyDescent="0.25">
      <c r="A3350" t="s">
        <v>32</v>
      </c>
      <c r="B3350" t="s">
        <v>10123</v>
      </c>
      <c r="C3350">
        <f>YEAR(B3350)</f>
        <v>2009</v>
      </c>
      <c r="D3350">
        <v>55.5</v>
      </c>
      <c r="E3350">
        <v>48.3</v>
      </c>
      <c r="F3350">
        <v>52.3</v>
      </c>
      <c r="H3350" s="2">
        <f>IF(F3350-61.17&lt;=0,0,IF(F3350-61.17&lt;=1,1,2))</f>
        <v>0</v>
      </c>
      <c r="I3350">
        <v>55.5</v>
      </c>
      <c r="J3350">
        <v>41.2</v>
      </c>
      <c r="K3350">
        <v>51.5</v>
      </c>
      <c r="L3350">
        <v>45.4</v>
      </c>
      <c r="M3350">
        <v>78</v>
      </c>
      <c r="O3350">
        <v>0.31900000000000001</v>
      </c>
      <c r="P3350">
        <v>100</v>
      </c>
      <c r="Q3350">
        <v>8.33</v>
      </c>
      <c r="R3350" t="s">
        <v>40</v>
      </c>
      <c r="S3350">
        <v>0</v>
      </c>
      <c r="T3350">
        <v>0</v>
      </c>
      <c r="U3350">
        <v>0</v>
      </c>
      <c r="V3350">
        <v>21.9</v>
      </c>
      <c r="W3350">
        <v>303.89999999999998</v>
      </c>
      <c r="X3350">
        <v>1013.5</v>
      </c>
      <c r="Y3350">
        <v>74.2</v>
      </c>
      <c r="Z3350">
        <v>6.4</v>
      </c>
      <c r="AA3350">
        <v>0</v>
      </c>
      <c r="AB3350">
        <v>0</v>
      </c>
      <c r="AC3350">
        <v>0</v>
      </c>
      <c r="AD3350">
        <v>0</v>
      </c>
      <c r="AE3350" t="s">
        <v>10124</v>
      </c>
      <c r="AF3350" t="s">
        <v>10125</v>
      </c>
      <c r="AG3350">
        <v>0.56999999999999995</v>
      </c>
      <c r="AH3350" t="s">
        <v>56</v>
      </c>
      <c r="AI3350" t="s">
        <v>57</v>
      </c>
      <c r="AJ3350" t="s">
        <v>40</v>
      </c>
    </row>
    <row r="3351" spans="1:36" x14ac:dyDescent="0.25">
      <c r="A3351" t="s">
        <v>32</v>
      </c>
      <c r="B3351" t="s">
        <v>10126</v>
      </c>
      <c r="C3351">
        <f>YEAR(B3351)</f>
        <v>2009</v>
      </c>
      <c r="D3351">
        <v>60.9</v>
      </c>
      <c r="E3351">
        <v>50.1</v>
      </c>
      <c r="F3351">
        <v>55.1</v>
      </c>
      <c r="H3351" s="2">
        <f>IF(F3351-61.17&lt;=0,0,IF(F3351-61.17&lt;=1,1,2))</f>
        <v>0</v>
      </c>
      <c r="I3351">
        <v>60.9</v>
      </c>
      <c r="J3351">
        <v>50.1</v>
      </c>
      <c r="K3351">
        <v>55.1</v>
      </c>
      <c r="L3351">
        <v>45.2</v>
      </c>
      <c r="M3351">
        <v>69.599999999999994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23</v>
      </c>
      <c r="W3351">
        <v>287.10000000000002</v>
      </c>
      <c r="X3351">
        <v>1015.6</v>
      </c>
      <c r="Y3351">
        <v>37.799999999999997</v>
      </c>
      <c r="Z3351">
        <v>6.8</v>
      </c>
      <c r="AA3351">
        <v>0</v>
      </c>
      <c r="AB3351">
        <v>0</v>
      </c>
      <c r="AC3351">
        <v>0</v>
      </c>
      <c r="AD3351">
        <v>0</v>
      </c>
      <c r="AE3351" t="s">
        <v>10127</v>
      </c>
      <c r="AF3351" t="s">
        <v>10128</v>
      </c>
      <c r="AG3351">
        <v>0.61</v>
      </c>
      <c r="AH3351" t="s">
        <v>36</v>
      </c>
      <c r="AI3351" t="s">
        <v>37</v>
      </c>
      <c r="AJ3351" t="s">
        <v>38</v>
      </c>
    </row>
    <row r="3352" spans="1:36" x14ac:dyDescent="0.25">
      <c r="A3352" t="s">
        <v>32</v>
      </c>
      <c r="B3352" t="s">
        <v>10129</v>
      </c>
      <c r="C3352">
        <f>YEAR(B3352)</f>
        <v>2009</v>
      </c>
      <c r="D3352">
        <v>59.1</v>
      </c>
      <c r="E3352">
        <v>44.7</v>
      </c>
      <c r="F3352">
        <v>51.8</v>
      </c>
      <c r="H3352" s="2">
        <f>IF(F3352-61.17&lt;=0,0,IF(F3352-61.17&lt;=1,1,2))</f>
        <v>0</v>
      </c>
      <c r="I3352">
        <v>59.1</v>
      </c>
      <c r="J3352">
        <v>41.5</v>
      </c>
      <c r="K3352">
        <v>50.6</v>
      </c>
      <c r="L3352">
        <v>43.1</v>
      </c>
      <c r="M3352">
        <v>73.8</v>
      </c>
      <c r="O3352">
        <v>0.11799999999999999</v>
      </c>
      <c r="P3352">
        <v>100</v>
      </c>
      <c r="Q3352">
        <v>4.17</v>
      </c>
      <c r="R3352" t="s">
        <v>40</v>
      </c>
      <c r="S3352">
        <v>0</v>
      </c>
      <c r="T3352">
        <v>0</v>
      </c>
      <c r="U3352">
        <v>0</v>
      </c>
      <c r="V3352">
        <v>13.9</v>
      </c>
      <c r="W3352">
        <v>98.6</v>
      </c>
      <c r="X3352">
        <v>1020.3</v>
      </c>
      <c r="Y3352">
        <v>39.200000000000003</v>
      </c>
      <c r="Z3352">
        <v>6.8</v>
      </c>
      <c r="AA3352">
        <v>0</v>
      </c>
      <c r="AB3352">
        <v>0</v>
      </c>
      <c r="AC3352">
        <v>0</v>
      </c>
      <c r="AD3352">
        <v>0</v>
      </c>
      <c r="AE3352" t="s">
        <v>10130</v>
      </c>
      <c r="AF3352" t="s">
        <v>10131</v>
      </c>
      <c r="AG3352">
        <v>0.64</v>
      </c>
      <c r="AH3352" t="s">
        <v>56</v>
      </c>
      <c r="AI3352" t="s">
        <v>137</v>
      </c>
      <c r="AJ3352" t="s">
        <v>40</v>
      </c>
    </row>
    <row r="3353" spans="1:36" x14ac:dyDescent="0.25">
      <c r="A3353" t="s">
        <v>32</v>
      </c>
      <c r="B3353" t="s">
        <v>10132</v>
      </c>
      <c r="C3353">
        <f>YEAR(B3353)</f>
        <v>2009</v>
      </c>
      <c r="D3353">
        <v>59.1</v>
      </c>
      <c r="E3353">
        <v>42.9</v>
      </c>
      <c r="F3353">
        <v>51.3</v>
      </c>
      <c r="H3353" s="2">
        <f>IF(F3353-61.17&lt;=0,0,IF(F3353-61.17&lt;=1,1,2))</f>
        <v>0</v>
      </c>
      <c r="I3353">
        <v>59.1</v>
      </c>
      <c r="J3353">
        <v>38.1</v>
      </c>
      <c r="K3353">
        <v>49.5</v>
      </c>
      <c r="L3353">
        <v>41.4</v>
      </c>
      <c r="M3353">
        <v>69.5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8.1</v>
      </c>
      <c r="W3353">
        <v>136.30000000000001</v>
      </c>
      <c r="X3353">
        <v>1020.9</v>
      </c>
      <c r="Y3353">
        <v>30</v>
      </c>
      <c r="Z3353">
        <v>6.8</v>
      </c>
      <c r="AA3353">
        <v>0</v>
      </c>
      <c r="AB3353">
        <v>0</v>
      </c>
      <c r="AC3353">
        <v>0</v>
      </c>
      <c r="AD3353">
        <v>0</v>
      </c>
      <c r="AE3353" t="s">
        <v>10133</v>
      </c>
      <c r="AF3353" t="s">
        <v>10134</v>
      </c>
      <c r="AG3353">
        <v>0.67</v>
      </c>
      <c r="AH3353" t="s">
        <v>36</v>
      </c>
      <c r="AI3353" t="s">
        <v>37</v>
      </c>
      <c r="AJ3353" t="s">
        <v>38</v>
      </c>
    </row>
    <row r="3354" spans="1:36" x14ac:dyDescent="0.25">
      <c r="A3354" t="s">
        <v>32</v>
      </c>
      <c r="B3354" t="s">
        <v>10135</v>
      </c>
      <c r="C3354">
        <f>YEAR(B3354)</f>
        <v>2009</v>
      </c>
      <c r="D3354">
        <v>60.9</v>
      </c>
      <c r="E3354">
        <v>44.7</v>
      </c>
      <c r="F3354">
        <v>52.6</v>
      </c>
      <c r="H3354" s="2">
        <f>IF(F3354-61.17&lt;=0,0,IF(F3354-61.17&lt;=1,1,2))</f>
        <v>0</v>
      </c>
      <c r="I3354">
        <v>60.9</v>
      </c>
      <c r="J3354">
        <v>39.799999999999997</v>
      </c>
      <c r="K3354">
        <v>51.1</v>
      </c>
      <c r="L3354">
        <v>42.3</v>
      </c>
      <c r="M3354">
        <v>68.599999999999994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9.1999999999999993</v>
      </c>
      <c r="W3354">
        <v>147.6</v>
      </c>
      <c r="X3354">
        <v>1020.2</v>
      </c>
      <c r="Y3354">
        <v>47.5</v>
      </c>
      <c r="Z3354">
        <v>6.8</v>
      </c>
      <c r="AA3354">
        <v>0</v>
      </c>
      <c r="AB3354">
        <v>0</v>
      </c>
      <c r="AC3354">
        <v>0</v>
      </c>
      <c r="AD3354">
        <v>0</v>
      </c>
      <c r="AE3354" t="s">
        <v>10136</v>
      </c>
      <c r="AF3354" t="s">
        <v>10137</v>
      </c>
      <c r="AG3354">
        <v>0.7</v>
      </c>
      <c r="AH3354" t="s">
        <v>36</v>
      </c>
      <c r="AI3354" t="s">
        <v>37</v>
      </c>
      <c r="AJ3354" t="s">
        <v>38</v>
      </c>
    </row>
    <row r="3355" spans="1:36" x14ac:dyDescent="0.25">
      <c r="A3355" t="s">
        <v>32</v>
      </c>
      <c r="B3355" t="s">
        <v>10138</v>
      </c>
      <c r="C3355">
        <f>YEAR(B3355)</f>
        <v>2009</v>
      </c>
      <c r="D3355">
        <v>59.1</v>
      </c>
      <c r="E3355">
        <v>46.5</v>
      </c>
      <c r="F3355">
        <v>52.4</v>
      </c>
      <c r="H3355" s="2">
        <f>IF(F3355-61.17&lt;=0,0,IF(F3355-61.17&lt;=1,1,2))</f>
        <v>0</v>
      </c>
      <c r="I3355">
        <v>59.1</v>
      </c>
      <c r="J3355">
        <v>43</v>
      </c>
      <c r="K3355">
        <v>51.3</v>
      </c>
      <c r="L3355">
        <v>45.8</v>
      </c>
      <c r="M3355">
        <v>78.599999999999994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10.3</v>
      </c>
      <c r="W3355">
        <v>174.2</v>
      </c>
      <c r="X3355">
        <v>1015</v>
      </c>
      <c r="Y3355">
        <v>64.599999999999994</v>
      </c>
      <c r="Z3355">
        <v>6.8</v>
      </c>
      <c r="AA3355">
        <v>0</v>
      </c>
      <c r="AB3355">
        <v>0</v>
      </c>
      <c r="AC3355">
        <v>0</v>
      </c>
      <c r="AD3355">
        <v>0</v>
      </c>
      <c r="AE3355" t="s">
        <v>10139</v>
      </c>
      <c r="AF3355" t="s">
        <v>10140</v>
      </c>
      <c r="AG3355">
        <v>0.75</v>
      </c>
      <c r="AH3355" t="s">
        <v>36</v>
      </c>
      <c r="AI3355" t="s">
        <v>37</v>
      </c>
      <c r="AJ3355" t="s">
        <v>38</v>
      </c>
    </row>
    <row r="3356" spans="1:36" x14ac:dyDescent="0.25">
      <c r="A3356" t="s">
        <v>32</v>
      </c>
      <c r="B3356" t="s">
        <v>10141</v>
      </c>
      <c r="C3356">
        <f>YEAR(B3356)</f>
        <v>2009</v>
      </c>
      <c r="D3356">
        <v>55.5</v>
      </c>
      <c r="E3356">
        <v>48.3</v>
      </c>
      <c r="F3356">
        <v>52.4</v>
      </c>
      <c r="H3356" s="2">
        <f>IF(F3356-61.17&lt;=0,0,IF(F3356-61.17&lt;=1,1,2))</f>
        <v>0</v>
      </c>
      <c r="I3356">
        <v>55.5</v>
      </c>
      <c r="J3356">
        <v>45.7</v>
      </c>
      <c r="K3356">
        <v>52.1</v>
      </c>
      <c r="L3356">
        <v>38.799999999999997</v>
      </c>
      <c r="M3356">
        <v>60.8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18.3</v>
      </c>
      <c r="W3356">
        <v>333.8</v>
      </c>
      <c r="X3356">
        <v>1015.8</v>
      </c>
      <c r="Y3356">
        <v>68.3</v>
      </c>
      <c r="Z3356">
        <v>6.8</v>
      </c>
      <c r="AA3356">
        <v>0</v>
      </c>
      <c r="AB3356">
        <v>0</v>
      </c>
      <c r="AC3356">
        <v>0</v>
      </c>
      <c r="AD3356">
        <v>0</v>
      </c>
      <c r="AE3356" t="s">
        <v>10142</v>
      </c>
      <c r="AF3356" t="s">
        <v>10143</v>
      </c>
      <c r="AG3356">
        <v>0.77</v>
      </c>
      <c r="AH3356" t="s">
        <v>36</v>
      </c>
      <c r="AI3356" t="s">
        <v>37</v>
      </c>
      <c r="AJ3356" t="s">
        <v>38</v>
      </c>
    </row>
    <row r="3357" spans="1:36" x14ac:dyDescent="0.25">
      <c r="A3357" t="s">
        <v>32</v>
      </c>
      <c r="B3357" t="s">
        <v>10144</v>
      </c>
      <c r="C3357">
        <f>YEAR(B3357)</f>
        <v>2009</v>
      </c>
      <c r="D3357">
        <v>57.3</v>
      </c>
      <c r="E3357">
        <v>42.9</v>
      </c>
      <c r="F3357">
        <v>51.2</v>
      </c>
      <c r="H3357" s="2">
        <f>IF(F3357-61.17&lt;=0,0,IF(F3357-61.17&lt;=1,1,2))</f>
        <v>0</v>
      </c>
      <c r="I3357">
        <v>57.3</v>
      </c>
      <c r="J3357">
        <v>41.3</v>
      </c>
      <c r="K3357">
        <v>50.6</v>
      </c>
      <c r="L3357">
        <v>34.799999999999997</v>
      </c>
      <c r="M3357">
        <v>54.3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13.9</v>
      </c>
      <c r="W3357">
        <v>91.9</v>
      </c>
      <c r="X3357">
        <v>1017.9</v>
      </c>
      <c r="Y3357">
        <v>38.299999999999997</v>
      </c>
      <c r="Z3357">
        <v>6.5</v>
      </c>
      <c r="AA3357">
        <v>0</v>
      </c>
      <c r="AB3357">
        <v>0</v>
      </c>
      <c r="AC3357">
        <v>0</v>
      </c>
      <c r="AD3357">
        <v>0</v>
      </c>
      <c r="AE3357" t="s">
        <v>10145</v>
      </c>
      <c r="AF3357" t="s">
        <v>10146</v>
      </c>
      <c r="AG3357">
        <v>0.8</v>
      </c>
      <c r="AH3357" t="s">
        <v>36</v>
      </c>
      <c r="AI3357" t="s">
        <v>37</v>
      </c>
      <c r="AJ3357" t="s">
        <v>38</v>
      </c>
    </row>
    <row r="3358" spans="1:36" x14ac:dyDescent="0.25">
      <c r="A3358" t="s">
        <v>32</v>
      </c>
      <c r="B3358" t="s">
        <v>10147</v>
      </c>
      <c r="C3358">
        <f>YEAR(B3358)</f>
        <v>2009</v>
      </c>
      <c r="D3358">
        <v>64.5</v>
      </c>
      <c r="E3358">
        <v>48.3</v>
      </c>
      <c r="F3358">
        <v>58.2</v>
      </c>
      <c r="H3358" s="2">
        <f>IF(F3358-61.17&lt;=0,0,IF(F3358-61.17&lt;=1,1,2))</f>
        <v>0</v>
      </c>
      <c r="I3358">
        <v>64.5</v>
      </c>
      <c r="J3358">
        <v>44.7</v>
      </c>
      <c r="K3358">
        <v>58.1</v>
      </c>
      <c r="L3358">
        <v>42.8</v>
      </c>
      <c r="M3358">
        <v>56.7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25.3</v>
      </c>
      <c r="W3358">
        <v>175.7</v>
      </c>
      <c r="X3358">
        <v>1011.2</v>
      </c>
      <c r="Y3358">
        <v>44.3</v>
      </c>
      <c r="Z3358">
        <v>6.7</v>
      </c>
      <c r="AA3358">
        <v>0</v>
      </c>
      <c r="AB3358">
        <v>0</v>
      </c>
      <c r="AC3358">
        <v>0</v>
      </c>
      <c r="AD3358">
        <v>0</v>
      </c>
      <c r="AE3358" t="s">
        <v>10148</v>
      </c>
      <c r="AF3358" t="s">
        <v>10149</v>
      </c>
      <c r="AG3358">
        <v>0.83</v>
      </c>
      <c r="AH3358" t="s">
        <v>36</v>
      </c>
      <c r="AI3358" t="s">
        <v>37</v>
      </c>
      <c r="AJ3358" t="s">
        <v>38</v>
      </c>
    </row>
    <row r="3359" spans="1:36" x14ac:dyDescent="0.25">
      <c r="A3359" t="s">
        <v>32</v>
      </c>
      <c r="B3359" t="s">
        <v>10150</v>
      </c>
      <c r="C3359">
        <f>YEAR(B3359)</f>
        <v>2009</v>
      </c>
      <c r="D3359">
        <v>64.5</v>
      </c>
      <c r="E3359">
        <v>48.3</v>
      </c>
      <c r="F3359">
        <v>56.9</v>
      </c>
      <c r="H3359" s="2">
        <f>IF(F3359-61.17&lt;=0,0,IF(F3359-61.17&lt;=1,1,2))</f>
        <v>0</v>
      </c>
      <c r="I3359">
        <v>64.5</v>
      </c>
      <c r="J3359">
        <v>45.7</v>
      </c>
      <c r="K3359">
        <v>56.7</v>
      </c>
      <c r="L3359">
        <v>41.9</v>
      </c>
      <c r="M3359">
        <v>58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23</v>
      </c>
      <c r="W3359">
        <v>256</v>
      </c>
      <c r="X3359">
        <v>1008.2</v>
      </c>
      <c r="Y3359">
        <v>47.5</v>
      </c>
      <c r="Z3359">
        <v>6.8</v>
      </c>
      <c r="AA3359">
        <v>0</v>
      </c>
      <c r="AB3359">
        <v>0</v>
      </c>
      <c r="AC3359">
        <v>0</v>
      </c>
      <c r="AD3359">
        <v>0</v>
      </c>
      <c r="AE3359" t="s">
        <v>10151</v>
      </c>
      <c r="AF3359" t="s">
        <v>10152</v>
      </c>
      <c r="AG3359">
        <v>0.86</v>
      </c>
      <c r="AH3359" t="s">
        <v>36</v>
      </c>
      <c r="AI3359" t="s">
        <v>37</v>
      </c>
      <c r="AJ3359" t="s">
        <v>38</v>
      </c>
    </row>
    <row r="3360" spans="1:36" x14ac:dyDescent="0.25">
      <c r="A3360" t="s">
        <v>32</v>
      </c>
      <c r="B3360" t="s">
        <v>10153</v>
      </c>
      <c r="C3360">
        <f>YEAR(B3360)</f>
        <v>2009</v>
      </c>
      <c r="D3360">
        <v>53.7</v>
      </c>
      <c r="E3360">
        <v>44.7</v>
      </c>
      <c r="F3360">
        <v>49.4</v>
      </c>
      <c r="H3360" s="2">
        <f>IF(F3360-61.17&lt;=0,0,IF(F3360-61.17&lt;=1,1,2))</f>
        <v>0</v>
      </c>
      <c r="I3360">
        <v>53.7</v>
      </c>
      <c r="J3360">
        <v>38.799999999999997</v>
      </c>
      <c r="K3360">
        <v>47.5</v>
      </c>
      <c r="L3360">
        <v>40.700000000000003</v>
      </c>
      <c r="M3360">
        <v>72.400000000000006</v>
      </c>
      <c r="O3360">
        <v>0.20100000000000001</v>
      </c>
      <c r="P3360">
        <v>100</v>
      </c>
      <c r="Q3360">
        <v>4.17</v>
      </c>
      <c r="R3360" t="s">
        <v>40</v>
      </c>
      <c r="S3360">
        <v>0</v>
      </c>
      <c r="T3360">
        <v>0</v>
      </c>
      <c r="U3360">
        <v>0</v>
      </c>
      <c r="V3360">
        <v>20.8</v>
      </c>
      <c r="W3360">
        <v>289.2</v>
      </c>
      <c r="X3360">
        <v>1007.7</v>
      </c>
      <c r="Y3360">
        <v>75.400000000000006</v>
      </c>
      <c r="Z3360">
        <v>6.7</v>
      </c>
      <c r="AA3360">
        <v>0</v>
      </c>
      <c r="AB3360">
        <v>0</v>
      </c>
      <c r="AC3360">
        <v>0</v>
      </c>
      <c r="AD3360">
        <v>0</v>
      </c>
      <c r="AE3360" t="s">
        <v>10154</v>
      </c>
      <c r="AF3360" t="s">
        <v>10155</v>
      </c>
      <c r="AG3360">
        <v>0.9</v>
      </c>
      <c r="AH3360" t="s">
        <v>56</v>
      </c>
      <c r="AI3360" t="s">
        <v>61</v>
      </c>
      <c r="AJ3360" t="s">
        <v>40</v>
      </c>
    </row>
    <row r="3361" spans="1:36" x14ac:dyDescent="0.25">
      <c r="A3361" t="s">
        <v>32</v>
      </c>
      <c r="B3361" t="s">
        <v>10156</v>
      </c>
      <c r="C3361">
        <f>YEAR(B3361)</f>
        <v>2009</v>
      </c>
      <c r="D3361">
        <v>60.9</v>
      </c>
      <c r="E3361">
        <v>42.9</v>
      </c>
      <c r="F3361">
        <v>54</v>
      </c>
      <c r="H3361" s="2">
        <f>IF(F3361-61.17&lt;=0,0,IF(F3361-61.17&lt;=1,1,2))</f>
        <v>0</v>
      </c>
      <c r="I3361">
        <v>60.9</v>
      </c>
      <c r="J3361">
        <v>37.6</v>
      </c>
      <c r="K3361">
        <v>53.1</v>
      </c>
      <c r="L3361">
        <v>43.1</v>
      </c>
      <c r="M3361">
        <v>67.099999999999994</v>
      </c>
      <c r="O3361">
        <v>0.02</v>
      </c>
      <c r="P3361">
        <v>100</v>
      </c>
      <c r="Q3361">
        <v>4.17</v>
      </c>
      <c r="R3361" t="s">
        <v>40</v>
      </c>
      <c r="S3361">
        <v>0</v>
      </c>
      <c r="T3361">
        <v>0</v>
      </c>
      <c r="U3361">
        <v>0</v>
      </c>
      <c r="V3361">
        <v>21.9</v>
      </c>
      <c r="W3361">
        <v>277.5</v>
      </c>
      <c r="X3361">
        <v>1010.8</v>
      </c>
      <c r="Y3361">
        <v>40.799999999999997</v>
      </c>
      <c r="Z3361">
        <v>6.8</v>
      </c>
      <c r="AA3361">
        <v>0</v>
      </c>
      <c r="AB3361">
        <v>0</v>
      </c>
      <c r="AC3361">
        <v>0</v>
      </c>
      <c r="AD3361">
        <v>0</v>
      </c>
      <c r="AE3361" t="s">
        <v>10157</v>
      </c>
      <c r="AF3361" t="s">
        <v>10158</v>
      </c>
      <c r="AG3361">
        <v>0.93</v>
      </c>
      <c r="AH3361" t="s">
        <v>56</v>
      </c>
      <c r="AI3361" t="s">
        <v>137</v>
      </c>
      <c r="AJ3361" t="s">
        <v>40</v>
      </c>
    </row>
    <row r="3362" spans="1:36" x14ac:dyDescent="0.25">
      <c r="A3362" t="s">
        <v>32</v>
      </c>
      <c r="B3362" t="s">
        <v>10159</v>
      </c>
      <c r="C3362">
        <f>YEAR(B3362)</f>
        <v>2009</v>
      </c>
      <c r="D3362">
        <v>64.5</v>
      </c>
      <c r="E3362">
        <v>48.3</v>
      </c>
      <c r="F3362">
        <v>57.8</v>
      </c>
      <c r="H3362" s="2">
        <f>IF(F3362-61.17&lt;=0,0,IF(F3362-61.17&lt;=1,1,2))</f>
        <v>0</v>
      </c>
      <c r="I3362">
        <v>64.5</v>
      </c>
      <c r="J3362">
        <v>45.7</v>
      </c>
      <c r="K3362">
        <v>57.6</v>
      </c>
      <c r="L3362">
        <v>43.8</v>
      </c>
      <c r="M3362">
        <v>60.8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27.5</v>
      </c>
      <c r="W3362">
        <v>189.2</v>
      </c>
      <c r="X3362">
        <v>1009.1</v>
      </c>
      <c r="Y3362">
        <v>56.7</v>
      </c>
      <c r="Z3362">
        <v>6.8</v>
      </c>
      <c r="AA3362">
        <v>0</v>
      </c>
      <c r="AB3362">
        <v>0</v>
      </c>
      <c r="AC3362">
        <v>0</v>
      </c>
      <c r="AD3362">
        <v>0</v>
      </c>
      <c r="AE3362" t="s">
        <v>10160</v>
      </c>
      <c r="AF3362" t="s">
        <v>10161</v>
      </c>
      <c r="AG3362">
        <v>0.96</v>
      </c>
      <c r="AH3362" t="s">
        <v>36</v>
      </c>
      <c r="AI3362" t="s">
        <v>37</v>
      </c>
      <c r="AJ3362" t="s">
        <v>38</v>
      </c>
    </row>
    <row r="3363" spans="1:36" x14ac:dyDescent="0.25">
      <c r="A3363" t="s">
        <v>32</v>
      </c>
      <c r="B3363" t="s">
        <v>10162</v>
      </c>
      <c r="C3363">
        <f>YEAR(B3363)</f>
        <v>2009</v>
      </c>
      <c r="D3363">
        <v>60.9</v>
      </c>
      <c r="E3363">
        <v>51.9</v>
      </c>
      <c r="F3363">
        <v>57.1</v>
      </c>
      <c r="H3363" s="2">
        <f>IF(F3363-61.17&lt;=0,0,IF(F3363-61.17&lt;=1,1,2))</f>
        <v>0</v>
      </c>
      <c r="I3363">
        <v>60.9</v>
      </c>
      <c r="J3363">
        <v>51.9</v>
      </c>
      <c r="K3363">
        <v>57.1</v>
      </c>
      <c r="L3363">
        <v>44.2</v>
      </c>
      <c r="M3363">
        <v>62.4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21.9</v>
      </c>
      <c r="W3363">
        <v>291.2</v>
      </c>
      <c r="X3363">
        <v>1009.7</v>
      </c>
      <c r="Y3363">
        <v>68.3</v>
      </c>
      <c r="Z3363">
        <v>6.8</v>
      </c>
      <c r="AA3363">
        <v>0</v>
      </c>
      <c r="AB3363">
        <v>0</v>
      </c>
      <c r="AC3363">
        <v>0</v>
      </c>
      <c r="AD3363">
        <v>0</v>
      </c>
      <c r="AE3363" t="s">
        <v>10163</v>
      </c>
      <c r="AF3363" t="s">
        <v>10164</v>
      </c>
      <c r="AG3363">
        <v>0</v>
      </c>
      <c r="AH3363" t="s">
        <v>36</v>
      </c>
      <c r="AI3363" t="s">
        <v>37</v>
      </c>
      <c r="AJ3363" t="s">
        <v>38</v>
      </c>
    </row>
    <row r="3364" spans="1:36" x14ac:dyDescent="0.25">
      <c r="A3364" t="s">
        <v>32</v>
      </c>
      <c r="B3364" t="s">
        <v>10165</v>
      </c>
      <c r="C3364">
        <f>YEAR(B3364)</f>
        <v>2009</v>
      </c>
      <c r="D3364">
        <v>57.3</v>
      </c>
      <c r="E3364">
        <v>46.5</v>
      </c>
      <c r="F3364">
        <v>53.6</v>
      </c>
      <c r="H3364" s="2">
        <f>IF(F3364-61.17&lt;=0,0,IF(F3364-61.17&lt;=1,1,2))</f>
        <v>0</v>
      </c>
      <c r="I3364">
        <v>57.3</v>
      </c>
      <c r="J3364">
        <v>44.3</v>
      </c>
      <c r="K3364">
        <v>53.4</v>
      </c>
      <c r="L3364">
        <v>41.8</v>
      </c>
      <c r="M3364">
        <v>65.5</v>
      </c>
      <c r="O3364">
        <v>1.2E-2</v>
      </c>
      <c r="P3364">
        <v>100</v>
      </c>
      <c r="Q3364">
        <v>4.17</v>
      </c>
      <c r="R3364" t="s">
        <v>40</v>
      </c>
      <c r="S3364">
        <v>0</v>
      </c>
      <c r="T3364">
        <v>0</v>
      </c>
      <c r="U3364">
        <v>0</v>
      </c>
      <c r="V3364">
        <v>36.9</v>
      </c>
      <c r="W3364">
        <v>328.2</v>
      </c>
      <c r="X3364">
        <v>1014</v>
      </c>
      <c r="Y3364">
        <v>62.2</v>
      </c>
      <c r="Z3364">
        <v>6.8</v>
      </c>
      <c r="AA3364">
        <v>0</v>
      </c>
      <c r="AB3364">
        <v>0</v>
      </c>
      <c r="AC3364">
        <v>0</v>
      </c>
      <c r="AD3364">
        <v>0</v>
      </c>
      <c r="AE3364" t="s">
        <v>10166</v>
      </c>
      <c r="AF3364" t="s">
        <v>10167</v>
      </c>
      <c r="AG3364">
        <v>0.03</v>
      </c>
      <c r="AH3364" t="s">
        <v>56</v>
      </c>
      <c r="AI3364" t="s">
        <v>61</v>
      </c>
      <c r="AJ3364" t="s">
        <v>40</v>
      </c>
    </row>
    <row r="3365" spans="1:36" x14ac:dyDescent="0.25">
      <c r="A3365" t="s">
        <v>32</v>
      </c>
      <c r="B3365" t="s">
        <v>10168</v>
      </c>
      <c r="C3365">
        <f>YEAR(B3365)</f>
        <v>2009</v>
      </c>
      <c r="D3365">
        <v>59.1</v>
      </c>
      <c r="E3365">
        <v>42.9</v>
      </c>
      <c r="F3365">
        <v>51.7</v>
      </c>
      <c r="H3365" s="2">
        <f>IF(F3365-61.17&lt;=0,0,IF(F3365-61.17&lt;=1,1,2))</f>
        <v>0</v>
      </c>
      <c r="I3365">
        <v>59.1</v>
      </c>
      <c r="J3365">
        <v>37.6</v>
      </c>
      <c r="K3365">
        <v>50</v>
      </c>
      <c r="L3365">
        <v>43.9</v>
      </c>
      <c r="M3365">
        <v>75.099999999999994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9.1999999999999993</v>
      </c>
      <c r="W3365">
        <v>147.1</v>
      </c>
      <c r="X3365">
        <v>1018.5</v>
      </c>
      <c r="Y3365">
        <v>30</v>
      </c>
      <c r="Z3365">
        <v>6.8</v>
      </c>
      <c r="AA3365">
        <v>0</v>
      </c>
      <c r="AB3365">
        <v>0</v>
      </c>
      <c r="AC3365">
        <v>0</v>
      </c>
      <c r="AD3365">
        <v>0</v>
      </c>
      <c r="AE3365" t="s">
        <v>10169</v>
      </c>
      <c r="AF3365" t="s">
        <v>10170</v>
      </c>
      <c r="AG3365">
        <v>0.06</v>
      </c>
      <c r="AH3365" t="s">
        <v>36</v>
      </c>
      <c r="AI3365" t="s">
        <v>37</v>
      </c>
      <c r="AJ3365" t="s">
        <v>38</v>
      </c>
    </row>
    <row r="3366" spans="1:36" x14ac:dyDescent="0.25">
      <c r="A3366" t="s">
        <v>32</v>
      </c>
      <c r="B3366" t="s">
        <v>10171</v>
      </c>
      <c r="C3366">
        <f>YEAR(B3366)</f>
        <v>2009</v>
      </c>
      <c r="D3366">
        <v>62.7</v>
      </c>
      <c r="E3366">
        <v>44.7</v>
      </c>
      <c r="F3366">
        <v>54.4</v>
      </c>
      <c r="H3366" s="2">
        <f>IF(F3366-61.17&lt;=0,0,IF(F3366-61.17&lt;=1,1,2))</f>
        <v>0</v>
      </c>
      <c r="I3366">
        <v>62.7</v>
      </c>
      <c r="J3366">
        <v>39.799999999999997</v>
      </c>
      <c r="K3366">
        <v>53</v>
      </c>
      <c r="L3366">
        <v>46.7</v>
      </c>
      <c r="M3366">
        <v>76.099999999999994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9.1999999999999993</v>
      </c>
      <c r="W3366">
        <v>124.4</v>
      </c>
      <c r="X3366">
        <v>1021.1</v>
      </c>
      <c r="Y3366">
        <v>36.700000000000003</v>
      </c>
      <c r="Z3366">
        <v>6.6</v>
      </c>
      <c r="AA3366">
        <v>0</v>
      </c>
      <c r="AB3366">
        <v>0</v>
      </c>
      <c r="AC3366">
        <v>0</v>
      </c>
      <c r="AD3366">
        <v>0</v>
      </c>
      <c r="AE3366" t="s">
        <v>10172</v>
      </c>
      <c r="AF3366" t="s">
        <v>10173</v>
      </c>
      <c r="AG3366">
        <v>0.1</v>
      </c>
      <c r="AH3366" t="s">
        <v>36</v>
      </c>
      <c r="AI3366" t="s">
        <v>37</v>
      </c>
      <c r="AJ3366" t="s">
        <v>38</v>
      </c>
    </row>
    <row r="3367" spans="1:36" x14ac:dyDescent="0.25">
      <c r="A3367" t="s">
        <v>32</v>
      </c>
      <c r="B3367" t="s">
        <v>10174</v>
      </c>
      <c r="C3367">
        <f>YEAR(B3367)</f>
        <v>2009</v>
      </c>
      <c r="D3367">
        <v>68.099999999999994</v>
      </c>
      <c r="E3367">
        <v>53.7</v>
      </c>
      <c r="F3367">
        <v>61.9</v>
      </c>
      <c r="H3367" s="2">
        <f>IF(F3367-61.17&lt;=0,0,IF(F3367-61.17&lt;=1,1,2))</f>
        <v>1</v>
      </c>
      <c r="I3367">
        <v>68.099999999999994</v>
      </c>
      <c r="J3367">
        <v>53.7</v>
      </c>
      <c r="K3367">
        <v>61.9</v>
      </c>
      <c r="L3367">
        <v>52.5</v>
      </c>
      <c r="M3367">
        <v>72.099999999999994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20.8</v>
      </c>
      <c r="W3367">
        <v>177.3</v>
      </c>
      <c r="X3367">
        <v>1018.7</v>
      </c>
      <c r="Y3367">
        <v>90</v>
      </c>
      <c r="Z3367">
        <v>6.3</v>
      </c>
      <c r="AA3367">
        <v>0</v>
      </c>
      <c r="AB3367">
        <v>0</v>
      </c>
      <c r="AC3367">
        <v>0</v>
      </c>
      <c r="AD3367">
        <v>0</v>
      </c>
      <c r="AE3367" t="s">
        <v>10175</v>
      </c>
      <c r="AF3367" t="s">
        <v>10176</v>
      </c>
      <c r="AG3367">
        <v>0.13</v>
      </c>
      <c r="AH3367" t="s">
        <v>36</v>
      </c>
      <c r="AI3367" t="s">
        <v>37</v>
      </c>
      <c r="AJ3367" t="s">
        <v>38</v>
      </c>
    </row>
    <row r="3368" spans="1:36" x14ac:dyDescent="0.25">
      <c r="A3368" t="s">
        <v>32</v>
      </c>
      <c r="B3368" t="s">
        <v>10177</v>
      </c>
      <c r="C3368">
        <f>YEAR(B3368)</f>
        <v>2009</v>
      </c>
      <c r="D3368">
        <v>73.5</v>
      </c>
      <c r="E3368">
        <v>60.9</v>
      </c>
      <c r="F3368">
        <v>66.599999999999994</v>
      </c>
      <c r="H3368" s="2">
        <f>IF(F3368-61.17&lt;=0,0,IF(F3368-61.17&lt;=1,1,2))</f>
        <v>2</v>
      </c>
      <c r="I3368">
        <v>73.5</v>
      </c>
      <c r="J3368">
        <v>60.9</v>
      </c>
      <c r="K3368">
        <v>66.599999999999994</v>
      </c>
      <c r="L3368">
        <v>52.4</v>
      </c>
      <c r="M3368">
        <v>60.9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10.3</v>
      </c>
      <c r="W3368">
        <v>160.9</v>
      </c>
      <c r="X3368">
        <v>1015.5</v>
      </c>
      <c r="Y3368">
        <v>90</v>
      </c>
      <c r="Z3368">
        <v>6.8</v>
      </c>
      <c r="AA3368">
        <v>0</v>
      </c>
      <c r="AB3368">
        <v>0</v>
      </c>
      <c r="AC3368">
        <v>0</v>
      </c>
      <c r="AD3368">
        <v>0</v>
      </c>
      <c r="AE3368" t="s">
        <v>10178</v>
      </c>
      <c r="AF3368" t="s">
        <v>10179</v>
      </c>
      <c r="AG3368">
        <v>0.17</v>
      </c>
      <c r="AH3368" t="s">
        <v>36</v>
      </c>
      <c r="AI3368" t="s">
        <v>37</v>
      </c>
      <c r="AJ3368" t="s">
        <v>38</v>
      </c>
    </row>
    <row r="3369" spans="1:36" x14ac:dyDescent="0.25">
      <c r="A3369" t="s">
        <v>32</v>
      </c>
      <c r="B3369" t="s">
        <v>10180</v>
      </c>
      <c r="C3369">
        <f>YEAR(B3369)</f>
        <v>2009</v>
      </c>
      <c r="D3369">
        <v>68.099999999999994</v>
      </c>
      <c r="E3369">
        <v>59.1</v>
      </c>
      <c r="F3369">
        <v>63.7</v>
      </c>
      <c r="H3369" s="2">
        <f>IF(F3369-61.17&lt;=0,0,IF(F3369-61.17&lt;=1,1,2))</f>
        <v>2</v>
      </c>
      <c r="I3369">
        <v>68.099999999999994</v>
      </c>
      <c r="J3369">
        <v>59.1</v>
      </c>
      <c r="K3369">
        <v>63.7</v>
      </c>
      <c r="L3369">
        <v>54.5</v>
      </c>
      <c r="M3369">
        <v>72.400000000000006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8.1</v>
      </c>
      <c r="W3369">
        <v>172.8</v>
      </c>
      <c r="X3369">
        <v>1013.6</v>
      </c>
      <c r="Y3369">
        <v>90.5</v>
      </c>
      <c r="Z3369">
        <v>6.7</v>
      </c>
      <c r="AA3369">
        <v>0</v>
      </c>
      <c r="AB3369">
        <v>0</v>
      </c>
      <c r="AC3369">
        <v>0</v>
      </c>
      <c r="AD3369">
        <v>0</v>
      </c>
      <c r="AE3369" t="s">
        <v>10181</v>
      </c>
      <c r="AF3369" t="s">
        <v>10182</v>
      </c>
      <c r="AG3369">
        <v>0.2</v>
      </c>
      <c r="AH3369" t="s">
        <v>88</v>
      </c>
      <c r="AI3369" t="s">
        <v>89</v>
      </c>
      <c r="AJ3369" t="s">
        <v>90</v>
      </c>
    </row>
    <row r="3370" spans="1:36" x14ac:dyDescent="0.25">
      <c r="A3370" t="s">
        <v>32</v>
      </c>
      <c r="B3370" t="s">
        <v>10183</v>
      </c>
      <c r="C3370">
        <f>YEAR(B3370)</f>
        <v>2009</v>
      </c>
      <c r="D3370">
        <v>69.900000000000006</v>
      </c>
      <c r="E3370">
        <v>53.7</v>
      </c>
      <c r="F3370">
        <v>62.6</v>
      </c>
      <c r="H3370" s="2">
        <f>IF(F3370-61.17&lt;=0,0,IF(F3370-61.17&lt;=1,1,2))</f>
        <v>2</v>
      </c>
      <c r="I3370">
        <v>69.900000000000006</v>
      </c>
      <c r="J3370">
        <v>53.7</v>
      </c>
      <c r="K3370">
        <v>62.6</v>
      </c>
      <c r="L3370">
        <v>55.4</v>
      </c>
      <c r="M3370">
        <v>77.900000000000006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6.9</v>
      </c>
      <c r="W3370">
        <v>166.6</v>
      </c>
      <c r="X3370">
        <v>1013.9</v>
      </c>
      <c r="Y3370">
        <v>30</v>
      </c>
      <c r="Z3370">
        <v>6.3</v>
      </c>
      <c r="AA3370">
        <v>0</v>
      </c>
      <c r="AB3370">
        <v>0</v>
      </c>
      <c r="AC3370">
        <v>0</v>
      </c>
      <c r="AD3370">
        <v>0</v>
      </c>
      <c r="AE3370" t="s">
        <v>10184</v>
      </c>
      <c r="AF3370" t="s">
        <v>10185</v>
      </c>
      <c r="AG3370">
        <v>0.25</v>
      </c>
      <c r="AH3370" t="s">
        <v>36</v>
      </c>
      <c r="AI3370" t="s">
        <v>37</v>
      </c>
      <c r="AJ3370" t="s">
        <v>38</v>
      </c>
    </row>
    <row r="3371" spans="1:36" x14ac:dyDescent="0.25">
      <c r="A3371" t="s">
        <v>32</v>
      </c>
      <c r="B3371" t="s">
        <v>10186</v>
      </c>
      <c r="C3371">
        <f>YEAR(B3371)</f>
        <v>2009</v>
      </c>
      <c r="D3371">
        <v>64.5</v>
      </c>
      <c r="E3371">
        <v>57.3</v>
      </c>
      <c r="F3371">
        <v>60.4</v>
      </c>
      <c r="H3371" s="2">
        <f>IF(F3371-61.17&lt;=0,0,IF(F3371-61.17&lt;=1,1,2))</f>
        <v>0</v>
      </c>
      <c r="I3371">
        <v>64.5</v>
      </c>
      <c r="J3371">
        <v>57.3</v>
      </c>
      <c r="K3371">
        <v>60.4</v>
      </c>
      <c r="L3371">
        <v>55.7</v>
      </c>
      <c r="M3371">
        <v>84.6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16.100000000000001</v>
      </c>
      <c r="W3371">
        <v>319.5</v>
      </c>
      <c r="X3371">
        <v>1015.5</v>
      </c>
      <c r="Y3371">
        <v>79.5</v>
      </c>
      <c r="Z3371">
        <v>6.8</v>
      </c>
      <c r="AA3371">
        <v>0</v>
      </c>
      <c r="AB3371">
        <v>0</v>
      </c>
      <c r="AC3371">
        <v>0</v>
      </c>
      <c r="AD3371">
        <v>0</v>
      </c>
      <c r="AE3371" t="s">
        <v>10187</v>
      </c>
      <c r="AF3371" t="s">
        <v>10188</v>
      </c>
      <c r="AG3371">
        <v>0.28000000000000003</v>
      </c>
      <c r="AH3371" t="s">
        <v>36</v>
      </c>
      <c r="AI3371" t="s">
        <v>37</v>
      </c>
      <c r="AJ3371" t="s">
        <v>38</v>
      </c>
    </row>
    <row r="3372" spans="1:36" x14ac:dyDescent="0.25">
      <c r="A3372" t="s">
        <v>32</v>
      </c>
      <c r="B3372" t="s">
        <v>10189</v>
      </c>
      <c r="C3372">
        <f>YEAR(B3372)</f>
        <v>2009</v>
      </c>
      <c r="D3372">
        <v>64.5</v>
      </c>
      <c r="E3372">
        <v>53.7</v>
      </c>
      <c r="F3372">
        <v>60.1</v>
      </c>
      <c r="H3372" s="2">
        <f>IF(F3372-61.17&lt;=0,0,IF(F3372-61.17&lt;=1,1,2))</f>
        <v>0</v>
      </c>
      <c r="I3372">
        <v>64.5</v>
      </c>
      <c r="J3372">
        <v>53.7</v>
      </c>
      <c r="K3372">
        <v>60.1</v>
      </c>
      <c r="L3372">
        <v>54.8</v>
      </c>
      <c r="M3372">
        <v>83.1</v>
      </c>
      <c r="O3372">
        <v>7.9000000000000001E-2</v>
      </c>
      <c r="P3372">
        <v>100</v>
      </c>
      <c r="Q3372">
        <v>4.17</v>
      </c>
      <c r="R3372" t="s">
        <v>40</v>
      </c>
      <c r="S3372">
        <v>0</v>
      </c>
      <c r="T3372">
        <v>0</v>
      </c>
      <c r="U3372">
        <v>0</v>
      </c>
      <c r="V3372">
        <v>9.1999999999999993</v>
      </c>
      <c r="W3372">
        <v>335.6</v>
      </c>
      <c r="X3372">
        <v>1014.6</v>
      </c>
      <c r="Y3372">
        <v>81.3</v>
      </c>
      <c r="Z3372">
        <v>6.8</v>
      </c>
      <c r="AA3372">
        <v>0</v>
      </c>
      <c r="AB3372">
        <v>0</v>
      </c>
      <c r="AC3372">
        <v>0</v>
      </c>
      <c r="AD3372">
        <v>0</v>
      </c>
      <c r="AE3372" t="s">
        <v>10190</v>
      </c>
      <c r="AF3372" t="s">
        <v>10191</v>
      </c>
      <c r="AG3372">
        <v>0.31</v>
      </c>
      <c r="AH3372" t="s">
        <v>56</v>
      </c>
      <c r="AI3372" t="s">
        <v>65</v>
      </c>
      <c r="AJ3372" t="s">
        <v>40</v>
      </c>
    </row>
    <row r="3373" spans="1:36" x14ac:dyDescent="0.25">
      <c r="A3373" t="s">
        <v>32</v>
      </c>
      <c r="B3373" t="s">
        <v>10192</v>
      </c>
      <c r="C3373">
        <f>YEAR(B3373)</f>
        <v>2009</v>
      </c>
      <c r="D3373">
        <v>62.7</v>
      </c>
      <c r="E3373">
        <v>53.7</v>
      </c>
      <c r="F3373">
        <v>58.3</v>
      </c>
      <c r="H3373" s="2">
        <f>IF(F3373-61.17&lt;=0,0,IF(F3373-61.17&lt;=1,1,2))</f>
        <v>0</v>
      </c>
      <c r="I3373">
        <v>62.7</v>
      </c>
      <c r="J3373">
        <v>53.7</v>
      </c>
      <c r="K3373">
        <v>58.3</v>
      </c>
      <c r="L3373">
        <v>55.5</v>
      </c>
      <c r="M3373">
        <v>90.6</v>
      </c>
      <c r="O3373">
        <v>1.248</v>
      </c>
      <c r="P3373">
        <v>100</v>
      </c>
      <c r="Q3373">
        <v>12.5</v>
      </c>
      <c r="R3373" t="s">
        <v>40</v>
      </c>
      <c r="S3373">
        <v>0</v>
      </c>
      <c r="T3373">
        <v>0</v>
      </c>
      <c r="U3373">
        <v>0</v>
      </c>
      <c r="V3373">
        <v>16.100000000000001</v>
      </c>
      <c r="W3373">
        <v>292.39999999999998</v>
      </c>
      <c r="X3373">
        <v>1010.4</v>
      </c>
      <c r="Y3373">
        <v>92.9</v>
      </c>
      <c r="Z3373">
        <v>6.1</v>
      </c>
      <c r="AA3373">
        <v>0</v>
      </c>
      <c r="AB3373">
        <v>0</v>
      </c>
      <c r="AC3373">
        <v>0</v>
      </c>
      <c r="AD3373">
        <v>0</v>
      </c>
      <c r="AE3373" t="s">
        <v>10193</v>
      </c>
      <c r="AF3373" t="s">
        <v>10194</v>
      </c>
      <c r="AG3373">
        <v>0.35</v>
      </c>
      <c r="AH3373" t="s">
        <v>43</v>
      </c>
      <c r="AI3373" t="s">
        <v>48</v>
      </c>
      <c r="AJ3373" t="s">
        <v>40</v>
      </c>
    </row>
    <row r="3374" spans="1:36" x14ac:dyDescent="0.25">
      <c r="A3374" t="s">
        <v>32</v>
      </c>
      <c r="B3374" t="s">
        <v>10195</v>
      </c>
      <c r="C3374">
        <f>YEAR(B3374)</f>
        <v>2009</v>
      </c>
      <c r="D3374">
        <v>64.5</v>
      </c>
      <c r="E3374">
        <v>53.7</v>
      </c>
      <c r="F3374">
        <v>58.1</v>
      </c>
      <c r="H3374" s="2">
        <f>IF(F3374-61.17&lt;=0,0,IF(F3374-61.17&lt;=1,1,2))</f>
        <v>0</v>
      </c>
      <c r="I3374">
        <v>64.5</v>
      </c>
      <c r="J3374">
        <v>53.7</v>
      </c>
      <c r="K3374">
        <v>58.1</v>
      </c>
      <c r="L3374">
        <v>51.5</v>
      </c>
      <c r="M3374">
        <v>78.900000000000006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13.9</v>
      </c>
      <c r="W3374">
        <v>259.60000000000002</v>
      </c>
      <c r="X3374">
        <v>1011.1</v>
      </c>
      <c r="Y3374">
        <v>74.2</v>
      </c>
      <c r="Z3374">
        <v>6.8</v>
      </c>
      <c r="AA3374">
        <v>0</v>
      </c>
      <c r="AB3374">
        <v>0</v>
      </c>
      <c r="AC3374">
        <v>0</v>
      </c>
      <c r="AD3374">
        <v>0</v>
      </c>
      <c r="AE3374" t="s">
        <v>10196</v>
      </c>
      <c r="AF3374" t="s">
        <v>10197</v>
      </c>
      <c r="AG3374">
        <v>0.38</v>
      </c>
      <c r="AH3374" t="s">
        <v>36</v>
      </c>
      <c r="AI3374" t="s">
        <v>37</v>
      </c>
      <c r="AJ3374" t="s">
        <v>38</v>
      </c>
    </row>
    <row r="3375" spans="1:36" x14ac:dyDescent="0.25">
      <c r="A3375" t="s">
        <v>32</v>
      </c>
      <c r="B3375" t="s">
        <v>10198</v>
      </c>
      <c r="C3375">
        <f>YEAR(B3375)</f>
        <v>2009</v>
      </c>
      <c r="D3375">
        <v>62.7</v>
      </c>
      <c r="E3375">
        <v>51.9</v>
      </c>
      <c r="F3375">
        <v>56.1</v>
      </c>
      <c r="H3375" s="2">
        <f>IF(F3375-61.17&lt;=0,0,IF(F3375-61.17&lt;=1,1,2))</f>
        <v>0</v>
      </c>
      <c r="I3375">
        <v>62.7</v>
      </c>
      <c r="J3375">
        <v>51.9</v>
      </c>
      <c r="K3375">
        <v>56.1</v>
      </c>
      <c r="L3375">
        <v>50.3</v>
      </c>
      <c r="M3375">
        <v>81</v>
      </c>
      <c r="O3375">
        <v>7.0000000000000007E-2</v>
      </c>
      <c r="P3375">
        <v>100</v>
      </c>
      <c r="Q3375">
        <v>8.33</v>
      </c>
      <c r="R3375" t="s">
        <v>40</v>
      </c>
      <c r="S3375">
        <v>0</v>
      </c>
      <c r="T3375">
        <v>0</v>
      </c>
      <c r="U3375">
        <v>0</v>
      </c>
      <c r="V3375">
        <v>19.5</v>
      </c>
      <c r="W3375">
        <v>292.10000000000002</v>
      </c>
      <c r="X3375">
        <v>1013.7</v>
      </c>
      <c r="Y3375">
        <v>65.2</v>
      </c>
      <c r="Z3375">
        <v>6.7</v>
      </c>
      <c r="AA3375">
        <v>0</v>
      </c>
      <c r="AB3375">
        <v>0</v>
      </c>
      <c r="AC3375">
        <v>0</v>
      </c>
      <c r="AD3375">
        <v>0</v>
      </c>
      <c r="AE3375" t="s">
        <v>10199</v>
      </c>
      <c r="AF3375" t="s">
        <v>10200</v>
      </c>
      <c r="AG3375">
        <v>0.42</v>
      </c>
      <c r="AH3375" t="s">
        <v>56</v>
      </c>
      <c r="AI3375" t="s">
        <v>57</v>
      </c>
      <c r="AJ3375" t="s">
        <v>40</v>
      </c>
    </row>
    <row r="3376" spans="1:36" x14ac:dyDescent="0.25">
      <c r="A3376" t="s">
        <v>32</v>
      </c>
      <c r="B3376" t="s">
        <v>10201</v>
      </c>
      <c r="C3376">
        <f>YEAR(B3376)</f>
        <v>2009</v>
      </c>
      <c r="D3376">
        <v>64.5</v>
      </c>
      <c r="E3376">
        <v>48.3</v>
      </c>
      <c r="F3376">
        <v>57.3</v>
      </c>
      <c r="H3376" s="2">
        <f>IF(F3376-61.17&lt;=0,0,IF(F3376-61.17&lt;=1,1,2))</f>
        <v>0</v>
      </c>
      <c r="I3376">
        <v>64.5</v>
      </c>
      <c r="J3376">
        <v>44.2</v>
      </c>
      <c r="K3376">
        <v>56.7</v>
      </c>
      <c r="L3376">
        <v>49.8</v>
      </c>
      <c r="M3376">
        <v>76.2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19.5</v>
      </c>
      <c r="W3376">
        <v>300.89999999999998</v>
      </c>
      <c r="X3376">
        <v>1015.9</v>
      </c>
      <c r="Y3376">
        <v>31.7</v>
      </c>
      <c r="Z3376">
        <v>6.8</v>
      </c>
      <c r="AA3376">
        <v>0</v>
      </c>
      <c r="AB3376">
        <v>0</v>
      </c>
      <c r="AC3376">
        <v>0</v>
      </c>
      <c r="AD3376">
        <v>0</v>
      </c>
      <c r="AE3376" t="s">
        <v>10202</v>
      </c>
      <c r="AF3376" t="s">
        <v>10203</v>
      </c>
      <c r="AG3376">
        <v>0.46</v>
      </c>
      <c r="AH3376" t="s">
        <v>36</v>
      </c>
      <c r="AI3376" t="s">
        <v>37</v>
      </c>
      <c r="AJ3376" t="s">
        <v>38</v>
      </c>
    </row>
    <row r="3377" spans="1:36" x14ac:dyDescent="0.25">
      <c r="A3377" t="s">
        <v>32</v>
      </c>
      <c r="B3377" t="s">
        <v>10204</v>
      </c>
      <c r="C3377">
        <f>YEAR(B3377)</f>
        <v>2009</v>
      </c>
      <c r="D3377">
        <v>66.3</v>
      </c>
      <c r="E3377">
        <v>53.7</v>
      </c>
      <c r="F3377">
        <v>59.8</v>
      </c>
      <c r="H3377" s="2">
        <f>IF(F3377-61.17&lt;=0,0,IF(F3377-61.17&lt;=1,1,2))</f>
        <v>0</v>
      </c>
      <c r="I3377">
        <v>66.3</v>
      </c>
      <c r="J3377">
        <v>53.7</v>
      </c>
      <c r="K3377">
        <v>59.8</v>
      </c>
      <c r="L3377">
        <v>52.2</v>
      </c>
      <c r="M3377">
        <v>76.400000000000006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16.100000000000001</v>
      </c>
      <c r="W3377">
        <v>312.8</v>
      </c>
      <c r="X3377">
        <v>1015.9</v>
      </c>
      <c r="Y3377">
        <v>41.7</v>
      </c>
      <c r="Z3377">
        <v>6.8</v>
      </c>
      <c r="AA3377">
        <v>0</v>
      </c>
      <c r="AB3377">
        <v>0</v>
      </c>
      <c r="AC3377">
        <v>0</v>
      </c>
      <c r="AD3377">
        <v>0</v>
      </c>
      <c r="AE3377" t="s">
        <v>10205</v>
      </c>
      <c r="AF3377" t="s">
        <v>10206</v>
      </c>
      <c r="AG3377">
        <v>0.5</v>
      </c>
      <c r="AH3377" t="s">
        <v>36</v>
      </c>
      <c r="AI3377" t="s">
        <v>174</v>
      </c>
      <c r="AJ3377" t="s">
        <v>38</v>
      </c>
    </row>
    <row r="3378" spans="1:36" x14ac:dyDescent="0.25">
      <c r="A3378" t="s">
        <v>32</v>
      </c>
      <c r="B3378" t="s">
        <v>10207</v>
      </c>
      <c r="C3378">
        <f>YEAR(B3378)</f>
        <v>2009</v>
      </c>
      <c r="D3378">
        <v>66.3</v>
      </c>
      <c r="E3378">
        <v>50.1</v>
      </c>
      <c r="F3378">
        <v>58.3</v>
      </c>
      <c r="H3378" s="2">
        <f>IF(F3378-61.17&lt;=0,0,IF(F3378-61.17&lt;=1,1,2))</f>
        <v>0</v>
      </c>
      <c r="I3378">
        <v>66.3</v>
      </c>
      <c r="J3378">
        <v>50.1</v>
      </c>
      <c r="K3378">
        <v>58.3</v>
      </c>
      <c r="L3378">
        <v>52.5</v>
      </c>
      <c r="M3378">
        <v>81.3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6.9</v>
      </c>
      <c r="W3378">
        <v>88.7</v>
      </c>
      <c r="X3378">
        <v>1013.9</v>
      </c>
      <c r="Y3378">
        <v>31.8</v>
      </c>
      <c r="Z3378">
        <v>6.5</v>
      </c>
      <c r="AA3378">
        <v>0</v>
      </c>
      <c r="AB3378">
        <v>0</v>
      </c>
      <c r="AC3378">
        <v>0</v>
      </c>
      <c r="AD3378">
        <v>0</v>
      </c>
      <c r="AE3378" t="s">
        <v>10208</v>
      </c>
      <c r="AF3378" t="s">
        <v>10209</v>
      </c>
      <c r="AG3378">
        <v>0.52</v>
      </c>
      <c r="AH3378" t="s">
        <v>36</v>
      </c>
      <c r="AI3378" t="s">
        <v>37</v>
      </c>
      <c r="AJ3378" t="s">
        <v>38</v>
      </c>
    </row>
    <row r="3379" spans="1:36" x14ac:dyDescent="0.25">
      <c r="A3379" t="s">
        <v>32</v>
      </c>
      <c r="B3379" t="s">
        <v>10210</v>
      </c>
      <c r="C3379">
        <f>YEAR(B3379)</f>
        <v>2009</v>
      </c>
      <c r="D3379">
        <v>66.3</v>
      </c>
      <c r="E3379">
        <v>55.5</v>
      </c>
      <c r="F3379">
        <v>60.7</v>
      </c>
      <c r="H3379" s="2">
        <f>IF(F3379-61.17&lt;=0,0,IF(F3379-61.17&lt;=1,1,2))</f>
        <v>0</v>
      </c>
      <c r="I3379">
        <v>66.3</v>
      </c>
      <c r="J3379">
        <v>55.5</v>
      </c>
      <c r="K3379">
        <v>60.7</v>
      </c>
      <c r="L3379">
        <v>53.4</v>
      </c>
      <c r="M3379">
        <v>77.2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10.3</v>
      </c>
      <c r="W3379">
        <v>125.2</v>
      </c>
      <c r="X3379">
        <v>1011</v>
      </c>
      <c r="Y3379">
        <v>86.3</v>
      </c>
      <c r="Z3379">
        <v>6.8</v>
      </c>
      <c r="AA3379">
        <v>0</v>
      </c>
      <c r="AB3379">
        <v>0</v>
      </c>
      <c r="AC3379">
        <v>0</v>
      </c>
      <c r="AD3379">
        <v>0</v>
      </c>
      <c r="AE3379" t="s">
        <v>10211</v>
      </c>
      <c r="AF3379" t="s">
        <v>10212</v>
      </c>
      <c r="AG3379">
        <v>0.56000000000000005</v>
      </c>
      <c r="AH3379" t="s">
        <v>36</v>
      </c>
      <c r="AI3379" t="s">
        <v>37</v>
      </c>
      <c r="AJ3379" t="s">
        <v>38</v>
      </c>
    </row>
    <row r="3380" spans="1:36" x14ac:dyDescent="0.25">
      <c r="A3380" t="s">
        <v>32</v>
      </c>
      <c r="B3380" t="s">
        <v>10213</v>
      </c>
      <c r="C3380">
        <f>YEAR(B3380)</f>
        <v>2009</v>
      </c>
      <c r="D3380">
        <v>66.3</v>
      </c>
      <c r="E3380">
        <v>55.5</v>
      </c>
      <c r="F3380">
        <v>60.8</v>
      </c>
      <c r="H3380" s="2">
        <f>IF(F3380-61.17&lt;=0,0,IF(F3380-61.17&lt;=1,1,2))</f>
        <v>0</v>
      </c>
      <c r="I3380">
        <v>66.3</v>
      </c>
      <c r="J3380">
        <v>55.5</v>
      </c>
      <c r="K3380">
        <v>60.8</v>
      </c>
      <c r="L3380">
        <v>56.8</v>
      </c>
      <c r="M3380">
        <v>86.7</v>
      </c>
      <c r="O3380">
        <v>0.311</v>
      </c>
      <c r="P3380">
        <v>100</v>
      </c>
      <c r="Q3380">
        <v>8.33</v>
      </c>
      <c r="R3380" t="s">
        <v>40</v>
      </c>
      <c r="S3380">
        <v>0</v>
      </c>
      <c r="T3380">
        <v>0</v>
      </c>
      <c r="U3380">
        <v>0</v>
      </c>
      <c r="V3380">
        <v>11.4</v>
      </c>
      <c r="W3380">
        <v>60.7</v>
      </c>
      <c r="X3380">
        <v>1011.4</v>
      </c>
      <c r="Y3380">
        <v>60</v>
      </c>
      <c r="Z3380">
        <v>6.8</v>
      </c>
      <c r="AA3380">
        <v>0</v>
      </c>
      <c r="AB3380">
        <v>0</v>
      </c>
      <c r="AC3380">
        <v>0</v>
      </c>
      <c r="AD3380">
        <v>0</v>
      </c>
      <c r="AE3380" t="s">
        <v>10214</v>
      </c>
      <c r="AF3380" t="s">
        <v>10215</v>
      </c>
      <c r="AG3380">
        <v>0.59</v>
      </c>
      <c r="AH3380" t="s">
        <v>56</v>
      </c>
      <c r="AI3380" t="s">
        <v>1166</v>
      </c>
      <c r="AJ3380" t="s">
        <v>40</v>
      </c>
    </row>
    <row r="3381" spans="1:36" x14ac:dyDescent="0.25">
      <c r="A3381" t="s">
        <v>32</v>
      </c>
      <c r="B3381" t="s">
        <v>10216</v>
      </c>
      <c r="C3381">
        <f>YEAR(B3381)</f>
        <v>2009</v>
      </c>
      <c r="D3381">
        <v>75.3</v>
      </c>
      <c r="E3381">
        <v>53.7</v>
      </c>
      <c r="F3381">
        <v>65.5</v>
      </c>
      <c r="H3381" s="2">
        <f>IF(F3381-61.17&lt;=0,0,IF(F3381-61.17&lt;=1,1,2))</f>
        <v>2</v>
      </c>
      <c r="I3381">
        <v>75.3</v>
      </c>
      <c r="J3381">
        <v>53.7</v>
      </c>
      <c r="K3381">
        <v>65.5</v>
      </c>
      <c r="L3381">
        <v>50.1</v>
      </c>
      <c r="M3381">
        <v>61.8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30</v>
      </c>
      <c r="W3381">
        <v>175.9</v>
      </c>
      <c r="X3381">
        <v>1007.7</v>
      </c>
      <c r="Y3381">
        <v>33.799999999999997</v>
      </c>
      <c r="Z3381">
        <v>6.7</v>
      </c>
      <c r="AA3381">
        <v>0</v>
      </c>
      <c r="AB3381">
        <v>0</v>
      </c>
      <c r="AC3381">
        <v>0</v>
      </c>
      <c r="AD3381">
        <v>0</v>
      </c>
      <c r="AE3381" t="s">
        <v>10217</v>
      </c>
      <c r="AF3381" t="s">
        <v>10218</v>
      </c>
      <c r="AG3381">
        <v>0.62</v>
      </c>
      <c r="AH3381" t="s">
        <v>36</v>
      </c>
      <c r="AI3381" t="s">
        <v>37</v>
      </c>
      <c r="AJ3381" t="s">
        <v>38</v>
      </c>
    </row>
    <row r="3382" spans="1:36" x14ac:dyDescent="0.25">
      <c r="A3382" t="s">
        <v>32</v>
      </c>
      <c r="B3382" t="s">
        <v>10219</v>
      </c>
      <c r="C3382">
        <f>YEAR(B3382)</f>
        <v>2009</v>
      </c>
      <c r="D3382">
        <v>69.900000000000006</v>
      </c>
      <c r="E3382">
        <v>53.7</v>
      </c>
      <c r="F3382">
        <v>61.1</v>
      </c>
      <c r="H3382" s="2">
        <f>IF(F3382-61.17&lt;=0,0,IF(F3382-61.17&lt;=1,1,2))</f>
        <v>0</v>
      </c>
      <c r="I3382">
        <v>69.900000000000006</v>
      </c>
      <c r="J3382">
        <v>53.7</v>
      </c>
      <c r="K3382">
        <v>61.1</v>
      </c>
      <c r="L3382">
        <v>50.1</v>
      </c>
      <c r="M3382">
        <v>68.3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13.9</v>
      </c>
      <c r="W3382">
        <v>153.5</v>
      </c>
      <c r="X3382">
        <v>1007.4</v>
      </c>
      <c r="Y3382">
        <v>42.6</v>
      </c>
      <c r="Z3382">
        <v>6.7</v>
      </c>
      <c r="AA3382">
        <v>0</v>
      </c>
      <c r="AB3382">
        <v>0</v>
      </c>
      <c r="AC3382">
        <v>0</v>
      </c>
      <c r="AD3382">
        <v>0</v>
      </c>
      <c r="AE3382" t="s">
        <v>10220</v>
      </c>
      <c r="AF3382" t="s">
        <v>10221</v>
      </c>
      <c r="AG3382">
        <v>0.65</v>
      </c>
      <c r="AH3382" t="s">
        <v>36</v>
      </c>
      <c r="AI3382" t="s">
        <v>37</v>
      </c>
      <c r="AJ3382" t="s">
        <v>38</v>
      </c>
    </row>
    <row r="3383" spans="1:36" x14ac:dyDescent="0.25">
      <c r="A3383" t="s">
        <v>32</v>
      </c>
      <c r="B3383" t="s">
        <v>10222</v>
      </c>
      <c r="C3383">
        <f>YEAR(B3383)</f>
        <v>2009</v>
      </c>
      <c r="D3383">
        <v>66.3</v>
      </c>
      <c r="E3383">
        <v>55.5</v>
      </c>
      <c r="F3383">
        <v>61</v>
      </c>
      <c r="H3383" s="2">
        <f>IF(F3383-61.17&lt;=0,0,IF(F3383-61.17&lt;=1,1,2))</f>
        <v>0</v>
      </c>
      <c r="I3383">
        <v>66.3</v>
      </c>
      <c r="J3383">
        <v>55.5</v>
      </c>
      <c r="K3383">
        <v>61</v>
      </c>
      <c r="L3383">
        <v>51.8</v>
      </c>
      <c r="M3383">
        <v>72.2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24.2</v>
      </c>
      <c r="W3383">
        <v>297.3</v>
      </c>
      <c r="X3383">
        <v>1009.5</v>
      </c>
      <c r="Y3383">
        <v>30.8</v>
      </c>
      <c r="Z3383">
        <v>6.8</v>
      </c>
      <c r="AA3383">
        <v>0</v>
      </c>
      <c r="AB3383">
        <v>0</v>
      </c>
      <c r="AC3383">
        <v>0</v>
      </c>
      <c r="AD3383">
        <v>0</v>
      </c>
      <c r="AE3383" t="s">
        <v>10223</v>
      </c>
      <c r="AF3383" t="s">
        <v>10224</v>
      </c>
      <c r="AG3383">
        <v>0.69</v>
      </c>
      <c r="AH3383" t="s">
        <v>36</v>
      </c>
      <c r="AI3383" t="s">
        <v>37</v>
      </c>
      <c r="AJ3383" t="s">
        <v>38</v>
      </c>
    </row>
    <row r="3384" spans="1:36" x14ac:dyDescent="0.25">
      <c r="A3384" t="s">
        <v>32</v>
      </c>
      <c r="B3384" t="s">
        <v>10225</v>
      </c>
      <c r="C3384">
        <f>YEAR(B3384)</f>
        <v>2009</v>
      </c>
      <c r="D3384">
        <v>64.5</v>
      </c>
      <c r="E3384">
        <v>53.7</v>
      </c>
      <c r="F3384">
        <v>60.5</v>
      </c>
      <c r="H3384" s="2">
        <f>IF(F3384-61.17&lt;=0,0,IF(F3384-61.17&lt;=1,1,2))</f>
        <v>0</v>
      </c>
      <c r="I3384">
        <v>64.5</v>
      </c>
      <c r="J3384">
        <v>53.7</v>
      </c>
      <c r="K3384">
        <v>60.5</v>
      </c>
      <c r="L3384">
        <v>52</v>
      </c>
      <c r="M3384">
        <v>73.8</v>
      </c>
      <c r="O3384">
        <v>0.02</v>
      </c>
      <c r="P3384">
        <v>100</v>
      </c>
      <c r="Q3384">
        <v>4.17</v>
      </c>
      <c r="R3384" t="s">
        <v>40</v>
      </c>
      <c r="S3384">
        <v>0</v>
      </c>
      <c r="T3384">
        <v>0</v>
      </c>
      <c r="U3384">
        <v>0</v>
      </c>
      <c r="V3384">
        <v>16.100000000000001</v>
      </c>
      <c r="W3384">
        <v>318.7</v>
      </c>
      <c r="X3384">
        <v>1014.2</v>
      </c>
      <c r="Y3384">
        <v>40.799999999999997</v>
      </c>
      <c r="Z3384">
        <v>6.8</v>
      </c>
      <c r="AA3384">
        <v>0</v>
      </c>
      <c r="AB3384">
        <v>0</v>
      </c>
      <c r="AC3384">
        <v>0</v>
      </c>
      <c r="AD3384">
        <v>0</v>
      </c>
      <c r="AE3384" t="s">
        <v>10226</v>
      </c>
      <c r="AF3384" t="s">
        <v>10227</v>
      </c>
      <c r="AG3384">
        <v>0.72</v>
      </c>
      <c r="AH3384" t="s">
        <v>56</v>
      </c>
      <c r="AI3384" t="s">
        <v>137</v>
      </c>
      <c r="AJ3384" t="s">
        <v>40</v>
      </c>
    </row>
    <row r="3385" spans="1:36" x14ac:dyDescent="0.25">
      <c r="A3385" t="s">
        <v>32</v>
      </c>
      <c r="B3385" t="s">
        <v>10228</v>
      </c>
      <c r="C3385">
        <f>YEAR(B3385)</f>
        <v>2009</v>
      </c>
      <c r="D3385">
        <v>68.099999999999994</v>
      </c>
      <c r="E3385">
        <v>50.1</v>
      </c>
      <c r="F3385">
        <v>59.3</v>
      </c>
      <c r="H3385" s="2">
        <f>IF(F3385-61.17&lt;=0,0,IF(F3385-61.17&lt;=1,1,2))</f>
        <v>0</v>
      </c>
      <c r="I3385">
        <v>68.099999999999994</v>
      </c>
      <c r="J3385">
        <v>50.1</v>
      </c>
      <c r="K3385">
        <v>59.3</v>
      </c>
      <c r="L3385">
        <v>46.7</v>
      </c>
      <c r="M3385">
        <v>63.6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8.1</v>
      </c>
      <c r="W3385">
        <v>187.7</v>
      </c>
      <c r="X3385">
        <v>1014.7</v>
      </c>
      <c r="Y3385">
        <v>30</v>
      </c>
      <c r="Z3385">
        <v>6.5</v>
      </c>
      <c r="AA3385">
        <v>0</v>
      </c>
      <c r="AB3385">
        <v>0</v>
      </c>
      <c r="AC3385">
        <v>0</v>
      </c>
      <c r="AD3385">
        <v>0</v>
      </c>
      <c r="AE3385" t="s">
        <v>10229</v>
      </c>
      <c r="AF3385" t="s">
        <v>10230</v>
      </c>
      <c r="AG3385">
        <v>0.75</v>
      </c>
      <c r="AH3385" t="s">
        <v>36</v>
      </c>
      <c r="AI3385" t="s">
        <v>37</v>
      </c>
      <c r="AJ3385" t="s">
        <v>38</v>
      </c>
    </row>
    <row r="3386" spans="1:36" x14ac:dyDescent="0.25">
      <c r="A3386" t="s">
        <v>32</v>
      </c>
      <c r="B3386" t="s">
        <v>10231</v>
      </c>
      <c r="C3386">
        <f>YEAR(B3386)</f>
        <v>2009</v>
      </c>
      <c r="D3386">
        <v>68.099999999999994</v>
      </c>
      <c r="E3386">
        <v>51.9</v>
      </c>
      <c r="F3386">
        <v>60</v>
      </c>
      <c r="H3386" s="2">
        <f>IF(F3386-61.17&lt;=0,0,IF(F3386-61.17&lt;=1,1,2))</f>
        <v>0</v>
      </c>
      <c r="I3386">
        <v>68.099999999999994</v>
      </c>
      <c r="J3386">
        <v>51.9</v>
      </c>
      <c r="K3386">
        <v>60</v>
      </c>
      <c r="L3386">
        <v>48.4</v>
      </c>
      <c r="M3386">
        <v>66.2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13.9</v>
      </c>
      <c r="W3386">
        <v>116.7</v>
      </c>
      <c r="X3386">
        <v>1015.1</v>
      </c>
      <c r="Y3386">
        <v>0</v>
      </c>
      <c r="Z3386">
        <v>6.2</v>
      </c>
      <c r="AA3386">
        <v>0</v>
      </c>
      <c r="AB3386">
        <v>0</v>
      </c>
      <c r="AC3386">
        <v>0</v>
      </c>
      <c r="AD3386">
        <v>0</v>
      </c>
      <c r="AE3386" t="s">
        <v>10232</v>
      </c>
      <c r="AF3386" t="s">
        <v>10233</v>
      </c>
      <c r="AG3386">
        <v>0.78</v>
      </c>
      <c r="AH3386" t="s">
        <v>330</v>
      </c>
      <c r="AI3386" t="s">
        <v>37</v>
      </c>
      <c r="AJ3386" t="s">
        <v>331</v>
      </c>
    </row>
    <row r="3387" spans="1:36" x14ac:dyDescent="0.25">
      <c r="A3387" t="s">
        <v>32</v>
      </c>
      <c r="B3387" t="s">
        <v>10234</v>
      </c>
      <c r="C3387">
        <f>YEAR(B3387)</f>
        <v>2009</v>
      </c>
      <c r="D3387">
        <v>68.099999999999994</v>
      </c>
      <c r="E3387">
        <v>53.7</v>
      </c>
      <c r="F3387">
        <v>61.7</v>
      </c>
      <c r="H3387" s="2">
        <f>IF(F3387-61.17&lt;=0,0,IF(F3387-61.17&lt;=1,1,2))</f>
        <v>1</v>
      </c>
      <c r="I3387">
        <v>68.099999999999994</v>
      </c>
      <c r="J3387">
        <v>53.7</v>
      </c>
      <c r="K3387">
        <v>61.7</v>
      </c>
      <c r="L3387">
        <v>51.6</v>
      </c>
      <c r="M3387">
        <v>70.8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17.2</v>
      </c>
      <c r="W3387">
        <v>128.69999999999999</v>
      </c>
      <c r="X3387">
        <v>1017.1</v>
      </c>
      <c r="Y3387">
        <v>83.8</v>
      </c>
      <c r="Z3387">
        <v>6.5</v>
      </c>
      <c r="AA3387">
        <v>0</v>
      </c>
      <c r="AB3387">
        <v>0</v>
      </c>
      <c r="AC3387">
        <v>0</v>
      </c>
      <c r="AD3387">
        <v>0</v>
      </c>
      <c r="AE3387" t="s">
        <v>10235</v>
      </c>
      <c r="AF3387" t="s">
        <v>10236</v>
      </c>
      <c r="AG3387">
        <v>0.81</v>
      </c>
      <c r="AH3387" t="s">
        <v>36</v>
      </c>
      <c r="AI3387" t="s">
        <v>37</v>
      </c>
      <c r="AJ3387" t="s">
        <v>38</v>
      </c>
    </row>
    <row r="3388" spans="1:36" x14ac:dyDescent="0.25">
      <c r="A3388" t="s">
        <v>32</v>
      </c>
      <c r="B3388" t="s">
        <v>10237</v>
      </c>
      <c r="C3388">
        <f>YEAR(B3388)</f>
        <v>2009</v>
      </c>
      <c r="D3388">
        <v>78.900000000000006</v>
      </c>
      <c r="E3388">
        <v>57.3</v>
      </c>
      <c r="F3388">
        <v>67.400000000000006</v>
      </c>
      <c r="H3388" s="2">
        <f>IF(F3388-61.17&lt;=0,0,IF(F3388-61.17&lt;=1,1,2))</f>
        <v>2</v>
      </c>
      <c r="I3388">
        <v>78.900000000000006</v>
      </c>
      <c r="J3388">
        <v>57.3</v>
      </c>
      <c r="K3388">
        <v>67.400000000000006</v>
      </c>
      <c r="L3388">
        <v>39.9</v>
      </c>
      <c r="M3388">
        <v>37.9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16.100000000000001</v>
      </c>
      <c r="W3388">
        <v>171</v>
      </c>
      <c r="X3388">
        <v>1016.5</v>
      </c>
      <c r="Y3388">
        <v>80</v>
      </c>
      <c r="Z3388">
        <v>6.5</v>
      </c>
      <c r="AA3388">
        <v>0</v>
      </c>
      <c r="AB3388">
        <v>0</v>
      </c>
      <c r="AC3388">
        <v>0</v>
      </c>
      <c r="AD3388">
        <v>0</v>
      </c>
      <c r="AE3388" t="s">
        <v>10238</v>
      </c>
      <c r="AF3388" t="s">
        <v>10239</v>
      </c>
      <c r="AG3388">
        <v>0.85</v>
      </c>
      <c r="AH3388" t="s">
        <v>36</v>
      </c>
      <c r="AI3388" t="s">
        <v>37</v>
      </c>
      <c r="AJ3388" t="s">
        <v>38</v>
      </c>
    </row>
    <row r="3389" spans="1:36" x14ac:dyDescent="0.25">
      <c r="A3389" t="s">
        <v>32</v>
      </c>
      <c r="B3389" t="s">
        <v>10240</v>
      </c>
      <c r="C3389">
        <f>YEAR(B3389)</f>
        <v>2009</v>
      </c>
      <c r="D3389">
        <v>78.900000000000006</v>
      </c>
      <c r="E3389">
        <v>55.5</v>
      </c>
      <c r="F3389">
        <v>65.7</v>
      </c>
      <c r="H3389" s="2">
        <f>IF(F3389-61.17&lt;=0,0,IF(F3389-61.17&lt;=1,1,2))</f>
        <v>2</v>
      </c>
      <c r="I3389">
        <v>78.900000000000006</v>
      </c>
      <c r="J3389">
        <v>55.5</v>
      </c>
      <c r="K3389">
        <v>65.7</v>
      </c>
      <c r="L3389">
        <v>39.799999999999997</v>
      </c>
      <c r="M3389">
        <v>40.799999999999997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31.1</v>
      </c>
      <c r="W3389">
        <v>152.9</v>
      </c>
      <c r="X3389">
        <v>1011.1</v>
      </c>
      <c r="Y3389">
        <v>100</v>
      </c>
      <c r="Z3389">
        <v>6.2</v>
      </c>
      <c r="AA3389">
        <v>0</v>
      </c>
      <c r="AB3389">
        <v>0</v>
      </c>
      <c r="AC3389">
        <v>0</v>
      </c>
      <c r="AD3389">
        <v>0</v>
      </c>
      <c r="AE3389" t="s">
        <v>10241</v>
      </c>
      <c r="AF3389" t="s">
        <v>10242</v>
      </c>
      <c r="AG3389">
        <v>0.88</v>
      </c>
      <c r="AH3389" t="s">
        <v>88</v>
      </c>
      <c r="AI3389" t="s">
        <v>89</v>
      </c>
      <c r="AJ3389" t="s">
        <v>344</v>
      </c>
    </row>
    <row r="3390" spans="1:36" x14ac:dyDescent="0.25">
      <c r="A3390" t="s">
        <v>32</v>
      </c>
      <c r="B3390" t="s">
        <v>10243</v>
      </c>
      <c r="C3390">
        <f>YEAR(B3390)</f>
        <v>2009</v>
      </c>
      <c r="D3390">
        <v>69.900000000000006</v>
      </c>
      <c r="E3390">
        <v>57.3</v>
      </c>
      <c r="F3390">
        <v>64.3</v>
      </c>
      <c r="H3390" s="2">
        <f>IF(F3390-61.17&lt;=0,0,IF(F3390-61.17&lt;=1,1,2))</f>
        <v>2</v>
      </c>
      <c r="I3390">
        <v>69.900000000000006</v>
      </c>
      <c r="J3390">
        <v>57.3</v>
      </c>
      <c r="K3390">
        <v>64.3</v>
      </c>
      <c r="L3390">
        <v>53.6</v>
      </c>
      <c r="M3390">
        <v>69.099999999999994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27.5</v>
      </c>
      <c r="W3390">
        <v>297.7</v>
      </c>
      <c r="X3390">
        <v>1008.2</v>
      </c>
      <c r="Y3390">
        <v>42.2</v>
      </c>
      <c r="Z3390">
        <v>6.7</v>
      </c>
      <c r="AA3390">
        <v>0</v>
      </c>
      <c r="AB3390">
        <v>0</v>
      </c>
      <c r="AC3390">
        <v>0</v>
      </c>
      <c r="AD3390">
        <v>0</v>
      </c>
      <c r="AE3390" t="s">
        <v>10244</v>
      </c>
      <c r="AF3390" t="s">
        <v>10245</v>
      </c>
      <c r="AG3390">
        <v>0.91</v>
      </c>
      <c r="AH3390" t="s">
        <v>36</v>
      </c>
      <c r="AI3390" t="s">
        <v>37</v>
      </c>
      <c r="AJ3390" t="s">
        <v>38</v>
      </c>
    </row>
    <row r="3391" spans="1:36" x14ac:dyDescent="0.25">
      <c r="A3391" t="s">
        <v>32</v>
      </c>
      <c r="B3391" t="s">
        <v>10246</v>
      </c>
      <c r="C3391">
        <f>YEAR(B3391)</f>
        <v>2009</v>
      </c>
      <c r="D3391">
        <v>66.3</v>
      </c>
      <c r="E3391">
        <v>53.7</v>
      </c>
      <c r="F3391">
        <v>59.6</v>
      </c>
      <c r="H3391" s="2">
        <f>IF(F3391-61.17&lt;=0,0,IF(F3391-61.17&lt;=1,1,2))</f>
        <v>0</v>
      </c>
      <c r="I3391">
        <v>66.3</v>
      </c>
      <c r="J3391">
        <v>53.7</v>
      </c>
      <c r="K3391">
        <v>59.6</v>
      </c>
      <c r="L3391">
        <v>52.8</v>
      </c>
      <c r="M3391">
        <v>78.5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15</v>
      </c>
      <c r="W3391">
        <v>338.4</v>
      </c>
      <c r="X3391">
        <v>1013.2</v>
      </c>
      <c r="Y3391">
        <v>63.3</v>
      </c>
      <c r="Z3391">
        <v>6.8</v>
      </c>
      <c r="AA3391">
        <v>0</v>
      </c>
      <c r="AB3391">
        <v>0</v>
      </c>
      <c r="AC3391">
        <v>0</v>
      </c>
      <c r="AD3391">
        <v>0</v>
      </c>
      <c r="AE3391" t="s">
        <v>10247</v>
      </c>
      <c r="AF3391" t="s">
        <v>10248</v>
      </c>
      <c r="AG3391">
        <v>0.94</v>
      </c>
      <c r="AH3391" t="s">
        <v>36</v>
      </c>
      <c r="AI3391" t="s">
        <v>37</v>
      </c>
      <c r="AJ3391" t="s">
        <v>38</v>
      </c>
    </row>
    <row r="3392" spans="1:36" x14ac:dyDescent="0.25">
      <c r="A3392" t="s">
        <v>32</v>
      </c>
      <c r="B3392" t="s">
        <v>10249</v>
      </c>
      <c r="C3392">
        <f>YEAR(B3392)</f>
        <v>2009</v>
      </c>
      <c r="D3392">
        <v>64.5</v>
      </c>
      <c r="E3392">
        <v>53.7</v>
      </c>
      <c r="F3392">
        <v>59.3</v>
      </c>
      <c r="H3392" s="2">
        <f>IF(F3392-61.17&lt;=0,0,IF(F3392-61.17&lt;=1,1,2))</f>
        <v>0</v>
      </c>
      <c r="I3392">
        <v>64.5</v>
      </c>
      <c r="J3392">
        <v>53.7</v>
      </c>
      <c r="K3392">
        <v>59.3</v>
      </c>
      <c r="L3392">
        <v>52.5</v>
      </c>
      <c r="M3392">
        <v>78.5</v>
      </c>
      <c r="O3392">
        <v>3.9E-2</v>
      </c>
      <c r="P3392">
        <v>100</v>
      </c>
      <c r="Q3392">
        <v>4.17</v>
      </c>
      <c r="R3392" t="s">
        <v>40</v>
      </c>
      <c r="S3392">
        <v>0</v>
      </c>
      <c r="T3392">
        <v>0</v>
      </c>
      <c r="U3392">
        <v>0</v>
      </c>
      <c r="V3392">
        <v>10.3</v>
      </c>
      <c r="W3392">
        <v>13.3</v>
      </c>
      <c r="X3392">
        <v>1016.8</v>
      </c>
      <c r="Y3392">
        <v>83.8</v>
      </c>
      <c r="Z3392">
        <v>6.8</v>
      </c>
      <c r="AA3392">
        <v>0</v>
      </c>
      <c r="AB3392">
        <v>0</v>
      </c>
      <c r="AC3392">
        <v>0</v>
      </c>
      <c r="AD3392">
        <v>0</v>
      </c>
      <c r="AE3392" t="s">
        <v>10250</v>
      </c>
      <c r="AF3392" t="s">
        <v>10251</v>
      </c>
      <c r="AG3392">
        <v>0.98</v>
      </c>
      <c r="AH3392" t="s">
        <v>56</v>
      </c>
      <c r="AI3392" t="s">
        <v>65</v>
      </c>
      <c r="AJ3392" t="s">
        <v>40</v>
      </c>
    </row>
    <row r="3393" spans="1:36" x14ac:dyDescent="0.25">
      <c r="A3393" t="s">
        <v>32</v>
      </c>
      <c r="B3393" t="s">
        <v>10252</v>
      </c>
      <c r="C3393">
        <f>YEAR(B3393)</f>
        <v>2009</v>
      </c>
      <c r="D3393">
        <v>64.5</v>
      </c>
      <c r="E3393">
        <v>50.1</v>
      </c>
      <c r="F3393">
        <v>58.4</v>
      </c>
      <c r="H3393" s="2">
        <f>IF(F3393-61.17&lt;=0,0,IF(F3393-61.17&lt;=1,1,2))</f>
        <v>0</v>
      </c>
      <c r="I3393">
        <v>64.5</v>
      </c>
      <c r="J3393">
        <v>50.1</v>
      </c>
      <c r="K3393">
        <v>58.4</v>
      </c>
      <c r="L3393">
        <v>51.8</v>
      </c>
      <c r="M3393">
        <v>79.5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13.9</v>
      </c>
      <c r="W3393">
        <v>329.3</v>
      </c>
      <c r="X3393">
        <v>1017.8</v>
      </c>
      <c r="Y3393">
        <v>39.200000000000003</v>
      </c>
      <c r="Z3393">
        <v>6.8</v>
      </c>
      <c r="AA3393">
        <v>0</v>
      </c>
      <c r="AB3393">
        <v>0</v>
      </c>
      <c r="AC3393">
        <v>0</v>
      </c>
      <c r="AD3393">
        <v>0</v>
      </c>
      <c r="AE3393" t="s">
        <v>10253</v>
      </c>
      <c r="AF3393" t="s">
        <v>10254</v>
      </c>
      <c r="AG3393">
        <v>0</v>
      </c>
      <c r="AH3393" t="s">
        <v>36</v>
      </c>
      <c r="AI3393" t="s">
        <v>37</v>
      </c>
      <c r="AJ3393" t="s">
        <v>38</v>
      </c>
    </row>
    <row r="3394" spans="1:36" x14ac:dyDescent="0.25">
      <c r="A3394" t="s">
        <v>32</v>
      </c>
      <c r="B3394" t="s">
        <v>10255</v>
      </c>
      <c r="C3394">
        <f>YEAR(B3394)</f>
        <v>2009</v>
      </c>
      <c r="D3394">
        <v>66.3</v>
      </c>
      <c r="E3394">
        <v>53.7</v>
      </c>
      <c r="F3394">
        <v>60.1</v>
      </c>
      <c r="H3394" s="2">
        <f>IF(F3394-61.17&lt;=0,0,IF(F3394-61.17&lt;=1,1,2))</f>
        <v>0</v>
      </c>
      <c r="I3394">
        <v>66.3</v>
      </c>
      <c r="J3394">
        <v>53.7</v>
      </c>
      <c r="K3394">
        <v>60.1</v>
      </c>
      <c r="L3394">
        <v>54.5</v>
      </c>
      <c r="M3394">
        <v>82.2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6.9</v>
      </c>
      <c r="W3394">
        <v>9.8000000000000007</v>
      </c>
      <c r="X3394">
        <v>1019.6</v>
      </c>
      <c r="Y3394">
        <v>63</v>
      </c>
      <c r="Z3394">
        <v>6.8</v>
      </c>
      <c r="AA3394">
        <v>0</v>
      </c>
      <c r="AB3394">
        <v>0</v>
      </c>
      <c r="AC3394">
        <v>0</v>
      </c>
      <c r="AD3394">
        <v>0</v>
      </c>
      <c r="AE3394" t="s">
        <v>10256</v>
      </c>
      <c r="AF3394" t="s">
        <v>10257</v>
      </c>
      <c r="AG3394">
        <v>0.04</v>
      </c>
      <c r="AH3394" t="s">
        <v>36</v>
      </c>
      <c r="AI3394" t="s">
        <v>37</v>
      </c>
      <c r="AJ3394" t="s">
        <v>38</v>
      </c>
    </row>
    <row r="3395" spans="1:36" x14ac:dyDescent="0.25">
      <c r="A3395" t="s">
        <v>32</v>
      </c>
      <c r="B3395" t="s">
        <v>10258</v>
      </c>
      <c r="C3395">
        <f>YEAR(B3395)</f>
        <v>2009</v>
      </c>
      <c r="D3395">
        <v>64.5</v>
      </c>
      <c r="E3395">
        <v>51.9</v>
      </c>
      <c r="F3395">
        <v>58.9</v>
      </c>
      <c r="H3395" s="2">
        <f>IF(F3395-61.17&lt;=0,0,IF(F3395-61.17&lt;=1,1,2))</f>
        <v>0</v>
      </c>
      <c r="I3395">
        <v>64.5</v>
      </c>
      <c r="J3395">
        <v>51.9</v>
      </c>
      <c r="K3395">
        <v>58.9</v>
      </c>
      <c r="L3395">
        <v>51.2</v>
      </c>
      <c r="M3395">
        <v>76.400000000000006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11.4</v>
      </c>
      <c r="W3395">
        <v>60.6</v>
      </c>
      <c r="X3395">
        <v>1020.2</v>
      </c>
      <c r="Y3395">
        <v>74</v>
      </c>
      <c r="Z3395">
        <v>6.7</v>
      </c>
      <c r="AA3395">
        <v>0</v>
      </c>
      <c r="AB3395">
        <v>0</v>
      </c>
      <c r="AC3395">
        <v>0</v>
      </c>
      <c r="AD3395">
        <v>0</v>
      </c>
      <c r="AE3395" t="s">
        <v>10259</v>
      </c>
      <c r="AF3395" t="s">
        <v>10260</v>
      </c>
      <c r="AG3395">
        <v>0.08</v>
      </c>
      <c r="AH3395" t="s">
        <v>36</v>
      </c>
      <c r="AI3395" t="s">
        <v>37</v>
      </c>
      <c r="AJ3395" t="s">
        <v>38</v>
      </c>
    </row>
    <row r="3396" spans="1:36" x14ac:dyDescent="0.25">
      <c r="A3396" t="s">
        <v>32</v>
      </c>
      <c r="B3396" t="s">
        <v>10261</v>
      </c>
      <c r="C3396">
        <f>YEAR(B3396)</f>
        <v>2009</v>
      </c>
      <c r="D3396">
        <v>75.3</v>
      </c>
      <c r="E3396">
        <v>50.1</v>
      </c>
      <c r="F3396">
        <v>62.7</v>
      </c>
      <c r="H3396" s="2">
        <f>IF(F3396-61.17&lt;=0,0,IF(F3396-61.17&lt;=1,1,2))</f>
        <v>2</v>
      </c>
      <c r="I3396">
        <v>75.3</v>
      </c>
      <c r="J3396">
        <v>50.1</v>
      </c>
      <c r="K3396">
        <v>62.7</v>
      </c>
      <c r="L3396">
        <v>49.4</v>
      </c>
      <c r="M3396">
        <v>64.2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24.2</v>
      </c>
      <c r="W3396">
        <v>161.30000000000001</v>
      </c>
      <c r="X3396">
        <v>1013.8</v>
      </c>
      <c r="Y3396">
        <v>44.4</v>
      </c>
      <c r="Z3396">
        <v>6.7</v>
      </c>
      <c r="AA3396">
        <v>0</v>
      </c>
      <c r="AB3396">
        <v>0</v>
      </c>
      <c r="AC3396">
        <v>0</v>
      </c>
      <c r="AD3396">
        <v>0</v>
      </c>
      <c r="AE3396" t="s">
        <v>10262</v>
      </c>
      <c r="AF3396" t="s">
        <v>10263</v>
      </c>
      <c r="AG3396">
        <v>0.12</v>
      </c>
      <c r="AH3396" t="s">
        <v>36</v>
      </c>
      <c r="AI3396" t="s">
        <v>37</v>
      </c>
      <c r="AJ3396" t="s">
        <v>38</v>
      </c>
    </row>
    <row r="3397" spans="1:36" x14ac:dyDescent="0.25">
      <c r="A3397" t="s">
        <v>32</v>
      </c>
      <c r="B3397" t="s">
        <v>10264</v>
      </c>
      <c r="C3397">
        <f>YEAR(B3397)</f>
        <v>2009</v>
      </c>
      <c r="D3397">
        <v>69.900000000000006</v>
      </c>
      <c r="E3397">
        <v>55.5</v>
      </c>
      <c r="F3397">
        <v>63.1</v>
      </c>
      <c r="H3397" s="2">
        <f>IF(F3397-61.17&lt;=0,0,IF(F3397-61.17&lt;=1,1,2))</f>
        <v>2</v>
      </c>
      <c r="I3397">
        <v>69.900000000000006</v>
      </c>
      <c r="J3397">
        <v>55.5</v>
      </c>
      <c r="K3397">
        <v>63.1</v>
      </c>
      <c r="L3397">
        <v>54.4</v>
      </c>
      <c r="M3397">
        <v>73.8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31.1</v>
      </c>
      <c r="W3397">
        <v>304.8</v>
      </c>
      <c r="X3397">
        <v>1010.3</v>
      </c>
      <c r="Y3397">
        <v>30</v>
      </c>
      <c r="Z3397">
        <v>6.8</v>
      </c>
      <c r="AA3397">
        <v>0</v>
      </c>
      <c r="AB3397">
        <v>0</v>
      </c>
      <c r="AC3397">
        <v>0</v>
      </c>
      <c r="AD3397">
        <v>0</v>
      </c>
      <c r="AE3397" t="s">
        <v>10265</v>
      </c>
      <c r="AF3397" t="s">
        <v>10266</v>
      </c>
      <c r="AG3397">
        <v>0.15</v>
      </c>
      <c r="AH3397" t="s">
        <v>36</v>
      </c>
      <c r="AI3397" t="s">
        <v>37</v>
      </c>
      <c r="AJ3397" t="s">
        <v>344</v>
      </c>
    </row>
    <row r="3398" spans="1:36" x14ac:dyDescent="0.25">
      <c r="A3398" t="s">
        <v>32</v>
      </c>
      <c r="B3398" t="s">
        <v>10267</v>
      </c>
      <c r="C3398">
        <f>YEAR(B3398)</f>
        <v>2009</v>
      </c>
      <c r="D3398">
        <v>68.099999999999994</v>
      </c>
      <c r="E3398">
        <v>57.3</v>
      </c>
      <c r="F3398">
        <v>63.7</v>
      </c>
      <c r="H3398" s="2">
        <f>IF(F3398-61.17&lt;=0,0,IF(F3398-61.17&lt;=1,1,2))</f>
        <v>2</v>
      </c>
      <c r="I3398">
        <v>68.099999999999994</v>
      </c>
      <c r="J3398">
        <v>57.3</v>
      </c>
      <c r="K3398">
        <v>63.7</v>
      </c>
      <c r="L3398">
        <v>52.4</v>
      </c>
      <c r="M3398">
        <v>67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20.8</v>
      </c>
      <c r="W3398">
        <v>308.39999999999998</v>
      </c>
      <c r="X3398">
        <v>1011</v>
      </c>
      <c r="Y3398">
        <v>32.6</v>
      </c>
      <c r="Z3398">
        <v>6.8</v>
      </c>
      <c r="AA3398">
        <v>0</v>
      </c>
      <c r="AB3398">
        <v>0</v>
      </c>
      <c r="AC3398">
        <v>0</v>
      </c>
      <c r="AD3398">
        <v>0</v>
      </c>
      <c r="AE3398" t="s">
        <v>10268</v>
      </c>
      <c r="AF3398" t="s">
        <v>10269</v>
      </c>
      <c r="AG3398">
        <v>0.19</v>
      </c>
      <c r="AH3398" t="s">
        <v>36</v>
      </c>
      <c r="AI3398" t="s">
        <v>37</v>
      </c>
      <c r="AJ3398" t="s">
        <v>38</v>
      </c>
    </row>
    <row r="3399" spans="1:36" x14ac:dyDescent="0.25">
      <c r="A3399" t="s">
        <v>32</v>
      </c>
      <c r="B3399" t="s">
        <v>10270</v>
      </c>
      <c r="C3399">
        <f>YEAR(B3399)</f>
        <v>2009</v>
      </c>
      <c r="D3399">
        <v>68.099999999999994</v>
      </c>
      <c r="E3399">
        <v>55.5</v>
      </c>
      <c r="F3399">
        <v>62.7</v>
      </c>
      <c r="H3399" s="2">
        <f>IF(F3399-61.17&lt;=0,0,IF(F3399-61.17&lt;=1,1,2))</f>
        <v>2</v>
      </c>
      <c r="I3399">
        <v>68.099999999999994</v>
      </c>
      <c r="J3399">
        <v>55.5</v>
      </c>
      <c r="K3399">
        <v>62.7</v>
      </c>
      <c r="L3399">
        <v>54.2</v>
      </c>
      <c r="M3399">
        <v>74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16.100000000000001</v>
      </c>
      <c r="W3399">
        <v>315.3</v>
      </c>
      <c r="X3399">
        <v>1009.6</v>
      </c>
      <c r="Y3399">
        <v>39.200000000000003</v>
      </c>
      <c r="Z3399">
        <v>6.8</v>
      </c>
      <c r="AA3399">
        <v>0</v>
      </c>
      <c r="AB3399">
        <v>0</v>
      </c>
      <c r="AC3399">
        <v>0</v>
      </c>
      <c r="AD3399">
        <v>0</v>
      </c>
      <c r="AE3399" t="s">
        <v>10271</v>
      </c>
      <c r="AF3399" t="s">
        <v>10272</v>
      </c>
      <c r="AG3399">
        <v>0.25</v>
      </c>
      <c r="AH3399" t="s">
        <v>36</v>
      </c>
      <c r="AI3399" t="s">
        <v>37</v>
      </c>
      <c r="AJ3399" t="s">
        <v>38</v>
      </c>
    </row>
    <row r="3400" spans="1:36" x14ac:dyDescent="0.25">
      <c r="A3400" t="s">
        <v>32</v>
      </c>
      <c r="B3400" t="s">
        <v>10273</v>
      </c>
      <c r="C3400">
        <f>YEAR(B3400)</f>
        <v>2009</v>
      </c>
      <c r="D3400">
        <v>68.099999999999994</v>
      </c>
      <c r="E3400">
        <v>53.7</v>
      </c>
      <c r="F3400">
        <v>61.1</v>
      </c>
      <c r="H3400" s="2">
        <f>IF(F3400-61.17&lt;=0,0,IF(F3400-61.17&lt;=1,1,2))</f>
        <v>0</v>
      </c>
      <c r="I3400">
        <v>68.099999999999994</v>
      </c>
      <c r="J3400">
        <v>53.7</v>
      </c>
      <c r="K3400">
        <v>61.1</v>
      </c>
      <c r="L3400">
        <v>53</v>
      </c>
      <c r="M3400">
        <v>75.3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15</v>
      </c>
      <c r="W3400">
        <v>221.9</v>
      </c>
      <c r="X3400">
        <v>1013.1</v>
      </c>
      <c r="Y3400">
        <v>52.5</v>
      </c>
      <c r="Z3400">
        <v>6.8</v>
      </c>
      <c r="AA3400">
        <v>0</v>
      </c>
      <c r="AB3400">
        <v>0</v>
      </c>
      <c r="AC3400">
        <v>0</v>
      </c>
      <c r="AD3400">
        <v>0</v>
      </c>
      <c r="AE3400" t="s">
        <v>10274</v>
      </c>
      <c r="AF3400" t="s">
        <v>10275</v>
      </c>
      <c r="AG3400">
        <v>0.26</v>
      </c>
      <c r="AH3400" t="s">
        <v>36</v>
      </c>
      <c r="AI3400" t="s">
        <v>37</v>
      </c>
      <c r="AJ3400" t="s">
        <v>38</v>
      </c>
    </row>
    <row r="3401" spans="1:36" x14ac:dyDescent="0.25">
      <c r="A3401" t="s">
        <v>32</v>
      </c>
      <c r="B3401" t="s">
        <v>10276</v>
      </c>
      <c r="C3401">
        <f>YEAR(B3401)</f>
        <v>2009</v>
      </c>
      <c r="D3401">
        <v>68.099999999999994</v>
      </c>
      <c r="E3401">
        <v>53.7</v>
      </c>
      <c r="F3401">
        <v>61.1</v>
      </c>
      <c r="H3401" s="2">
        <f>IF(F3401-61.17&lt;=0,0,IF(F3401-61.17&lt;=1,1,2))</f>
        <v>0</v>
      </c>
      <c r="I3401">
        <v>68.099999999999994</v>
      </c>
      <c r="J3401">
        <v>53.7</v>
      </c>
      <c r="K3401">
        <v>61.1</v>
      </c>
      <c r="L3401">
        <v>55.7</v>
      </c>
      <c r="M3401">
        <v>82.8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12.8</v>
      </c>
      <c r="W3401">
        <v>47.9</v>
      </c>
      <c r="X3401">
        <v>1014.2</v>
      </c>
      <c r="Y3401">
        <v>80.900000000000006</v>
      </c>
      <c r="Z3401">
        <v>6.8</v>
      </c>
      <c r="AA3401">
        <v>0</v>
      </c>
      <c r="AB3401">
        <v>0</v>
      </c>
      <c r="AC3401">
        <v>0</v>
      </c>
      <c r="AD3401">
        <v>0</v>
      </c>
      <c r="AE3401" t="s">
        <v>10277</v>
      </c>
      <c r="AF3401" t="s">
        <v>10278</v>
      </c>
      <c r="AG3401">
        <v>0.28999999999999998</v>
      </c>
      <c r="AH3401" t="s">
        <v>36</v>
      </c>
      <c r="AI3401" t="s">
        <v>37</v>
      </c>
      <c r="AJ3401" t="s">
        <v>38</v>
      </c>
    </row>
    <row r="3402" spans="1:36" x14ac:dyDescent="0.25">
      <c r="A3402" t="s">
        <v>32</v>
      </c>
      <c r="B3402" t="s">
        <v>10279</v>
      </c>
      <c r="C3402">
        <f>YEAR(B3402)</f>
        <v>2009</v>
      </c>
      <c r="D3402">
        <v>62.7</v>
      </c>
      <c r="E3402">
        <v>57.3</v>
      </c>
      <c r="F3402">
        <v>58.8</v>
      </c>
      <c r="H3402" s="2">
        <f>IF(F3402-61.17&lt;=0,0,IF(F3402-61.17&lt;=1,1,2))</f>
        <v>0</v>
      </c>
      <c r="I3402">
        <v>62.7</v>
      </c>
      <c r="J3402">
        <v>57.3</v>
      </c>
      <c r="K3402">
        <v>58.8</v>
      </c>
      <c r="L3402">
        <v>55.7</v>
      </c>
      <c r="M3402">
        <v>89.6</v>
      </c>
      <c r="O3402">
        <v>0.98899999999999999</v>
      </c>
      <c r="P3402">
        <v>100</v>
      </c>
      <c r="Q3402">
        <v>12.5</v>
      </c>
      <c r="R3402" t="s">
        <v>40</v>
      </c>
      <c r="S3402">
        <v>0</v>
      </c>
      <c r="T3402">
        <v>0</v>
      </c>
      <c r="U3402">
        <v>0</v>
      </c>
      <c r="V3402">
        <v>23</v>
      </c>
      <c r="W3402">
        <v>298.2</v>
      </c>
      <c r="X3402">
        <v>1008.7</v>
      </c>
      <c r="Y3402">
        <v>97.9</v>
      </c>
      <c r="Z3402">
        <v>6</v>
      </c>
      <c r="AA3402">
        <v>0</v>
      </c>
      <c r="AB3402">
        <v>0</v>
      </c>
      <c r="AC3402">
        <v>0</v>
      </c>
      <c r="AD3402">
        <v>0</v>
      </c>
      <c r="AE3402" t="s">
        <v>10280</v>
      </c>
      <c r="AF3402" t="s">
        <v>10281</v>
      </c>
      <c r="AG3402">
        <v>0.33</v>
      </c>
      <c r="AH3402" t="s">
        <v>43</v>
      </c>
      <c r="AI3402" t="s">
        <v>1063</v>
      </c>
      <c r="AJ3402" t="s">
        <v>40</v>
      </c>
    </row>
    <row r="3403" spans="1:36" x14ac:dyDescent="0.25">
      <c r="A3403" t="s">
        <v>32</v>
      </c>
      <c r="B3403" t="s">
        <v>10282</v>
      </c>
      <c r="C3403">
        <f>YEAR(B3403)</f>
        <v>2009</v>
      </c>
      <c r="D3403">
        <v>66.3</v>
      </c>
      <c r="E3403">
        <v>53.7</v>
      </c>
      <c r="F3403">
        <v>60.4</v>
      </c>
      <c r="H3403" s="2">
        <f>IF(F3403-61.17&lt;=0,0,IF(F3403-61.17&lt;=1,1,2))</f>
        <v>0</v>
      </c>
      <c r="I3403">
        <v>66.3</v>
      </c>
      <c r="J3403">
        <v>53.7</v>
      </c>
      <c r="K3403">
        <v>60.4</v>
      </c>
      <c r="L3403">
        <v>53</v>
      </c>
      <c r="M3403">
        <v>77.099999999999994</v>
      </c>
      <c r="O3403">
        <v>0.28000000000000003</v>
      </c>
      <c r="P3403">
        <v>100</v>
      </c>
      <c r="Q3403">
        <v>8.33</v>
      </c>
      <c r="R3403" t="s">
        <v>40</v>
      </c>
      <c r="S3403">
        <v>0</v>
      </c>
      <c r="T3403">
        <v>0</v>
      </c>
      <c r="U3403">
        <v>0</v>
      </c>
      <c r="V3403">
        <v>25.3</v>
      </c>
      <c r="W3403">
        <v>291.5</v>
      </c>
      <c r="X3403">
        <v>1009.8</v>
      </c>
      <c r="Y3403">
        <v>70</v>
      </c>
      <c r="Z3403">
        <v>6.7</v>
      </c>
      <c r="AA3403">
        <v>0</v>
      </c>
      <c r="AB3403">
        <v>0</v>
      </c>
      <c r="AC3403">
        <v>0</v>
      </c>
      <c r="AD3403">
        <v>0</v>
      </c>
      <c r="AE3403" t="s">
        <v>10283</v>
      </c>
      <c r="AF3403" t="s">
        <v>10284</v>
      </c>
      <c r="AG3403">
        <v>0.36</v>
      </c>
      <c r="AH3403" t="s">
        <v>56</v>
      </c>
      <c r="AI3403" t="s">
        <v>57</v>
      </c>
      <c r="AJ3403" t="s">
        <v>40</v>
      </c>
    </row>
    <row r="3404" spans="1:36" x14ac:dyDescent="0.25">
      <c r="A3404" t="s">
        <v>32</v>
      </c>
      <c r="B3404" t="s">
        <v>10285</v>
      </c>
      <c r="C3404">
        <f>YEAR(B3404)</f>
        <v>2009</v>
      </c>
      <c r="D3404">
        <v>66.3</v>
      </c>
      <c r="E3404">
        <v>53.7</v>
      </c>
      <c r="F3404">
        <v>61.4</v>
      </c>
      <c r="H3404" s="2">
        <f>IF(F3404-61.17&lt;=0,0,IF(F3404-61.17&lt;=1,1,2))</f>
        <v>1</v>
      </c>
      <c r="I3404">
        <v>66.3</v>
      </c>
      <c r="J3404">
        <v>53.7</v>
      </c>
      <c r="K3404">
        <v>61.4</v>
      </c>
      <c r="L3404">
        <v>53.2</v>
      </c>
      <c r="M3404">
        <v>74.8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13.9</v>
      </c>
      <c r="W3404">
        <v>301.5</v>
      </c>
      <c r="X3404">
        <v>1013.9</v>
      </c>
      <c r="Y3404">
        <v>33.299999999999997</v>
      </c>
      <c r="Z3404">
        <v>6.8</v>
      </c>
      <c r="AA3404">
        <v>0</v>
      </c>
      <c r="AB3404">
        <v>0</v>
      </c>
      <c r="AC3404">
        <v>0</v>
      </c>
      <c r="AD3404">
        <v>0</v>
      </c>
      <c r="AE3404" t="s">
        <v>10286</v>
      </c>
      <c r="AF3404" t="s">
        <v>10287</v>
      </c>
      <c r="AG3404">
        <v>0.4</v>
      </c>
      <c r="AH3404" t="s">
        <v>36</v>
      </c>
      <c r="AI3404" t="s">
        <v>37</v>
      </c>
      <c r="AJ3404" t="s">
        <v>38</v>
      </c>
    </row>
    <row r="3405" spans="1:36" x14ac:dyDescent="0.25">
      <c r="A3405" t="s">
        <v>32</v>
      </c>
      <c r="B3405" t="s">
        <v>10288</v>
      </c>
      <c r="C3405">
        <f>YEAR(B3405)</f>
        <v>2009</v>
      </c>
      <c r="D3405">
        <v>68.099999999999994</v>
      </c>
      <c r="E3405">
        <v>53.7</v>
      </c>
      <c r="F3405">
        <v>61.2</v>
      </c>
      <c r="H3405" s="2">
        <f>IF(F3405-61.17&lt;=0,0,IF(F3405-61.17&lt;=1,1,2))</f>
        <v>1</v>
      </c>
      <c r="I3405">
        <v>68.099999999999994</v>
      </c>
      <c r="J3405">
        <v>53.7</v>
      </c>
      <c r="K3405">
        <v>61.2</v>
      </c>
      <c r="L3405">
        <v>54.8</v>
      </c>
      <c r="M3405">
        <v>79.400000000000006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10.3</v>
      </c>
      <c r="W3405">
        <v>328.6</v>
      </c>
      <c r="X3405">
        <v>1016.3</v>
      </c>
      <c r="Y3405">
        <v>37.299999999999997</v>
      </c>
      <c r="Z3405">
        <v>6.8</v>
      </c>
      <c r="AA3405">
        <v>0</v>
      </c>
      <c r="AB3405">
        <v>0</v>
      </c>
      <c r="AC3405">
        <v>0</v>
      </c>
      <c r="AD3405">
        <v>0</v>
      </c>
      <c r="AE3405" t="s">
        <v>10289</v>
      </c>
      <c r="AF3405" t="s">
        <v>10290</v>
      </c>
      <c r="AG3405">
        <v>0.44</v>
      </c>
      <c r="AH3405" t="s">
        <v>36</v>
      </c>
      <c r="AI3405" t="s">
        <v>37</v>
      </c>
      <c r="AJ3405" t="s">
        <v>38</v>
      </c>
    </row>
    <row r="3406" spans="1:36" x14ac:dyDescent="0.25">
      <c r="A3406" t="s">
        <v>32</v>
      </c>
      <c r="B3406" t="s">
        <v>10291</v>
      </c>
      <c r="C3406">
        <f>YEAR(B3406)</f>
        <v>2009</v>
      </c>
      <c r="D3406">
        <v>68.099999999999994</v>
      </c>
      <c r="E3406">
        <v>55.5</v>
      </c>
      <c r="F3406">
        <v>62.9</v>
      </c>
      <c r="H3406" s="2">
        <f>IF(F3406-61.17&lt;=0,0,IF(F3406-61.17&lt;=1,1,2))</f>
        <v>2</v>
      </c>
      <c r="I3406">
        <v>68.099999999999994</v>
      </c>
      <c r="J3406">
        <v>55.5</v>
      </c>
      <c r="K3406">
        <v>62.9</v>
      </c>
      <c r="L3406">
        <v>57.9</v>
      </c>
      <c r="M3406">
        <v>84.3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9.1999999999999993</v>
      </c>
      <c r="W3406">
        <v>344.1</v>
      </c>
      <c r="X3406">
        <v>1019</v>
      </c>
      <c r="Y3406">
        <v>36</v>
      </c>
      <c r="Z3406">
        <v>6.6</v>
      </c>
      <c r="AA3406">
        <v>0</v>
      </c>
      <c r="AB3406">
        <v>0</v>
      </c>
      <c r="AC3406">
        <v>0</v>
      </c>
      <c r="AD3406">
        <v>0</v>
      </c>
      <c r="AE3406" t="s">
        <v>10292</v>
      </c>
      <c r="AF3406" t="s">
        <v>10293</v>
      </c>
      <c r="AG3406">
        <v>0.47</v>
      </c>
      <c r="AH3406" t="s">
        <v>36</v>
      </c>
      <c r="AI3406" t="s">
        <v>37</v>
      </c>
      <c r="AJ3406" t="s">
        <v>38</v>
      </c>
    </row>
    <row r="3407" spans="1:36" x14ac:dyDescent="0.25">
      <c r="A3407" t="s">
        <v>32</v>
      </c>
      <c r="B3407" t="s">
        <v>10294</v>
      </c>
      <c r="C3407">
        <f>YEAR(B3407)</f>
        <v>2009</v>
      </c>
      <c r="D3407">
        <v>71.7</v>
      </c>
      <c r="E3407">
        <v>53.7</v>
      </c>
      <c r="F3407">
        <v>63.8</v>
      </c>
      <c r="H3407" s="2">
        <f>IF(F3407-61.17&lt;=0,0,IF(F3407-61.17&lt;=1,1,2))</f>
        <v>2</v>
      </c>
      <c r="I3407">
        <v>71.7</v>
      </c>
      <c r="J3407">
        <v>53.7</v>
      </c>
      <c r="K3407">
        <v>63.8</v>
      </c>
      <c r="L3407">
        <v>55.8</v>
      </c>
      <c r="M3407">
        <v>76.099999999999994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11.4</v>
      </c>
      <c r="W3407">
        <v>304.2</v>
      </c>
      <c r="X3407">
        <v>1019.7</v>
      </c>
      <c r="Y3407">
        <v>30</v>
      </c>
      <c r="Z3407">
        <v>6.6</v>
      </c>
      <c r="AA3407">
        <v>0</v>
      </c>
      <c r="AB3407">
        <v>0</v>
      </c>
      <c r="AC3407">
        <v>0</v>
      </c>
      <c r="AD3407">
        <v>0</v>
      </c>
      <c r="AE3407" t="s">
        <v>10295</v>
      </c>
      <c r="AF3407" t="s">
        <v>10296</v>
      </c>
      <c r="AG3407">
        <v>0.5</v>
      </c>
      <c r="AH3407" t="s">
        <v>36</v>
      </c>
      <c r="AI3407" t="s">
        <v>37</v>
      </c>
      <c r="AJ3407" t="s">
        <v>38</v>
      </c>
    </row>
    <row r="3408" spans="1:36" x14ac:dyDescent="0.25">
      <c r="A3408" t="s">
        <v>32</v>
      </c>
      <c r="B3408" t="s">
        <v>10297</v>
      </c>
      <c r="C3408">
        <f>YEAR(B3408)</f>
        <v>2009</v>
      </c>
      <c r="D3408">
        <v>71.7</v>
      </c>
      <c r="E3408">
        <v>55.5</v>
      </c>
      <c r="F3408">
        <v>64.3</v>
      </c>
      <c r="H3408" s="2">
        <f>IF(F3408-61.17&lt;=0,0,IF(F3408-61.17&lt;=1,1,2))</f>
        <v>2</v>
      </c>
      <c r="I3408">
        <v>71.7</v>
      </c>
      <c r="J3408">
        <v>55.5</v>
      </c>
      <c r="K3408">
        <v>64.3</v>
      </c>
      <c r="L3408">
        <v>56.5</v>
      </c>
      <c r="M3408">
        <v>76.400000000000006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16.100000000000001</v>
      </c>
      <c r="W3408">
        <v>299</v>
      </c>
      <c r="X3408">
        <v>1018.8</v>
      </c>
      <c r="Y3408">
        <v>30</v>
      </c>
      <c r="Z3408">
        <v>6.3</v>
      </c>
      <c r="AA3408">
        <v>0</v>
      </c>
      <c r="AB3408">
        <v>0</v>
      </c>
      <c r="AC3408">
        <v>0</v>
      </c>
      <c r="AD3408">
        <v>0</v>
      </c>
      <c r="AE3408" t="s">
        <v>10298</v>
      </c>
      <c r="AF3408" t="s">
        <v>10299</v>
      </c>
      <c r="AG3408">
        <v>0.54</v>
      </c>
      <c r="AH3408" t="s">
        <v>36</v>
      </c>
      <c r="AI3408" t="s">
        <v>37</v>
      </c>
      <c r="AJ3408" t="s">
        <v>38</v>
      </c>
    </row>
    <row r="3409" spans="1:36" x14ac:dyDescent="0.25">
      <c r="A3409" t="s">
        <v>32</v>
      </c>
      <c r="B3409" t="s">
        <v>10300</v>
      </c>
      <c r="C3409">
        <f>YEAR(B3409)</f>
        <v>2009</v>
      </c>
      <c r="D3409">
        <v>71.7</v>
      </c>
      <c r="E3409">
        <v>55.5</v>
      </c>
      <c r="F3409">
        <v>65.2</v>
      </c>
      <c r="H3409" s="2">
        <f>IF(F3409-61.17&lt;=0,0,IF(F3409-61.17&lt;=1,1,2))</f>
        <v>2</v>
      </c>
      <c r="I3409">
        <v>71.7</v>
      </c>
      <c r="J3409">
        <v>55.5</v>
      </c>
      <c r="K3409">
        <v>65.2</v>
      </c>
      <c r="L3409">
        <v>55.1</v>
      </c>
      <c r="M3409">
        <v>70.3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12.8</v>
      </c>
      <c r="W3409">
        <v>325.10000000000002</v>
      </c>
      <c r="X3409">
        <v>1016.7</v>
      </c>
      <c r="Y3409">
        <v>30</v>
      </c>
      <c r="Z3409">
        <v>6.3</v>
      </c>
      <c r="AA3409">
        <v>0</v>
      </c>
      <c r="AB3409">
        <v>0</v>
      </c>
      <c r="AC3409">
        <v>0</v>
      </c>
      <c r="AD3409">
        <v>0</v>
      </c>
      <c r="AE3409" t="s">
        <v>10301</v>
      </c>
      <c r="AF3409" t="s">
        <v>10302</v>
      </c>
      <c r="AG3409">
        <v>0.56999999999999995</v>
      </c>
      <c r="AH3409" t="s">
        <v>36</v>
      </c>
      <c r="AI3409" t="s">
        <v>37</v>
      </c>
      <c r="AJ3409" t="s">
        <v>38</v>
      </c>
    </row>
    <row r="3410" spans="1:36" x14ac:dyDescent="0.25">
      <c r="A3410" t="s">
        <v>32</v>
      </c>
      <c r="B3410" t="s">
        <v>10303</v>
      </c>
      <c r="C3410">
        <f>YEAR(B3410)</f>
        <v>2009</v>
      </c>
      <c r="D3410">
        <v>75.3</v>
      </c>
      <c r="E3410">
        <v>53.7</v>
      </c>
      <c r="F3410">
        <v>65.5</v>
      </c>
      <c r="H3410" s="2">
        <f>IF(F3410-61.17&lt;=0,0,IF(F3410-61.17&lt;=1,1,2))</f>
        <v>2</v>
      </c>
      <c r="I3410">
        <v>75.3</v>
      </c>
      <c r="J3410">
        <v>53.7</v>
      </c>
      <c r="K3410">
        <v>65.5</v>
      </c>
      <c r="L3410">
        <v>51.5</v>
      </c>
      <c r="M3410">
        <v>61.3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11.4</v>
      </c>
      <c r="W3410">
        <v>184.9</v>
      </c>
      <c r="X3410">
        <v>1017</v>
      </c>
      <c r="Y3410">
        <v>0</v>
      </c>
      <c r="Z3410">
        <v>6.2</v>
      </c>
      <c r="AA3410">
        <v>0</v>
      </c>
      <c r="AB3410">
        <v>0</v>
      </c>
      <c r="AC3410">
        <v>0</v>
      </c>
      <c r="AD3410">
        <v>0</v>
      </c>
      <c r="AE3410" t="s">
        <v>10304</v>
      </c>
      <c r="AF3410" t="s">
        <v>10305</v>
      </c>
      <c r="AG3410">
        <v>0.6</v>
      </c>
      <c r="AH3410" t="s">
        <v>330</v>
      </c>
      <c r="AI3410" t="s">
        <v>37</v>
      </c>
      <c r="AJ3410" t="s">
        <v>331</v>
      </c>
    </row>
    <row r="3411" spans="1:36" x14ac:dyDescent="0.25">
      <c r="A3411" t="s">
        <v>32</v>
      </c>
      <c r="B3411" t="s">
        <v>10306</v>
      </c>
      <c r="C3411">
        <f>YEAR(B3411)</f>
        <v>2009</v>
      </c>
      <c r="D3411">
        <v>73.5</v>
      </c>
      <c r="E3411">
        <v>57.3</v>
      </c>
      <c r="F3411">
        <v>66.3</v>
      </c>
      <c r="H3411" s="2">
        <f>IF(F3411-61.17&lt;=0,0,IF(F3411-61.17&lt;=1,1,2))</f>
        <v>2</v>
      </c>
      <c r="I3411">
        <v>73.5</v>
      </c>
      <c r="J3411">
        <v>57.3</v>
      </c>
      <c r="K3411">
        <v>66.3</v>
      </c>
      <c r="L3411">
        <v>53.5</v>
      </c>
      <c r="M3411">
        <v>64.3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9.1999999999999993</v>
      </c>
      <c r="W3411">
        <v>138.30000000000001</v>
      </c>
      <c r="X3411">
        <v>1016.5</v>
      </c>
      <c r="Y3411">
        <v>30</v>
      </c>
      <c r="Z3411">
        <v>6.3</v>
      </c>
      <c r="AA3411">
        <v>0</v>
      </c>
      <c r="AB3411">
        <v>0</v>
      </c>
      <c r="AC3411">
        <v>0</v>
      </c>
      <c r="AD3411">
        <v>0</v>
      </c>
      <c r="AE3411" t="s">
        <v>10307</v>
      </c>
      <c r="AF3411" t="s">
        <v>10308</v>
      </c>
      <c r="AG3411">
        <v>0.64</v>
      </c>
      <c r="AH3411" t="s">
        <v>36</v>
      </c>
      <c r="AI3411" t="s">
        <v>37</v>
      </c>
      <c r="AJ3411" t="s">
        <v>38</v>
      </c>
    </row>
    <row r="3412" spans="1:36" x14ac:dyDescent="0.25">
      <c r="A3412" t="s">
        <v>32</v>
      </c>
      <c r="B3412" t="s">
        <v>10309</v>
      </c>
      <c r="C3412">
        <f>YEAR(B3412)</f>
        <v>2009</v>
      </c>
      <c r="D3412">
        <v>73.5</v>
      </c>
      <c r="E3412">
        <v>57.3</v>
      </c>
      <c r="F3412">
        <v>66.8</v>
      </c>
      <c r="H3412" s="2">
        <f>IF(F3412-61.17&lt;=0,0,IF(F3412-61.17&lt;=1,1,2))</f>
        <v>2</v>
      </c>
      <c r="I3412">
        <v>73.5</v>
      </c>
      <c r="J3412">
        <v>57.3</v>
      </c>
      <c r="K3412">
        <v>66.8</v>
      </c>
      <c r="L3412">
        <v>55.6</v>
      </c>
      <c r="M3412">
        <v>67.7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12.8</v>
      </c>
      <c r="W3412">
        <v>98.3</v>
      </c>
      <c r="X3412">
        <v>1015.3</v>
      </c>
      <c r="Y3412">
        <v>0</v>
      </c>
      <c r="Z3412">
        <v>6.2</v>
      </c>
      <c r="AA3412">
        <v>0</v>
      </c>
      <c r="AB3412">
        <v>0</v>
      </c>
      <c r="AC3412">
        <v>0</v>
      </c>
      <c r="AD3412">
        <v>0</v>
      </c>
      <c r="AE3412" t="s">
        <v>10310</v>
      </c>
      <c r="AF3412" t="s">
        <v>10311</v>
      </c>
      <c r="AG3412">
        <v>0.67</v>
      </c>
      <c r="AH3412" t="s">
        <v>330</v>
      </c>
      <c r="AI3412" t="s">
        <v>37</v>
      </c>
      <c r="AJ3412" t="s">
        <v>331</v>
      </c>
    </row>
    <row r="3413" spans="1:36" x14ac:dyDescent="0.25">
      <c r="A3413" t="s">
        <v>32</v>
      </c>
      <c r="B3413" t="s">
        <v>10312</v>
      </c>
      <c r="C3413">
        <f>YEAR(B3413)</f>
        <v>2009</v>
      </c>
      <c r="D3413">
        <v>75.3</v>
      </c>
      <c r="E3413">
        <v>57.3</v>
      </c>
      <c r="F3413">
        <v>67.7</v>
      </c>
      <c r="H3413" s="2">
        <f>IF(F3413-61.17&lt;=0,0,IF(F3413-61.17&lt;=1,1,2))</f>
        <v>2</v>
      </c>
      <c r="I3413">
        <v>75.3</v>
      </c>
      <c r="J3413">
        <v>57.3</v>
      </c>
      <c r="K3413">
        <v>67.7</v>
      </c>
      <c r="L3413">
        <v>55.9</v>
      </c>
      <c r="M3413">
        <v>66.3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8.1</v>
      </c>
      <c r="W3413">
        <v>84</v>
      </c>
      <c r="X3413">
        <v>1013.5</v>
      </c>
      <c r="Y3413">
        <v>0</v>
      </c>
      <c r="Z3413">
        <v>6.2</v>
      </c>
      <c r="AA3413">
        <v>0</v>
      </c>
      <c r="AB3413">
        <v>0</v>
      </c>
      <c r="AC3413">
        <v>0</v>
      </c>
      <c r="AD3413">
        <v>0</v>
      </c>
      <c r="AE3413" t="s">
        <v>10313</v>
      </c>
      <c r="AF3413" t="s">
        <v>10314</v>
      </c>
      <c r="AG3413">
        <v>0.7</v>
      </c>
      <c r="AH3413" t="s">
        <v>330</v>
      </c>
      <c r="AI3413" t="s">
        <v>37</v>
      </c>
      <c r="AJ3413" t="s">
        <v>331</v>
      </c>
    </row>
    <row r="3414" spans="1:36" x14ac:dyDescent="0.25">
      <c r="A3414" t="s">
        <v>32</v>
      </c>
      <c r="B3414" t="s">
        <v>10315</v>
      </c>
      <c r="C3414">
        <f>YEAR(B3414)</f>
        <v>2009</v>
      </c>
      <c r="D3414">
        <v>78.900000000000006</v>
      </c>
      <c r="E3414">
        <v>62.7</v>
      </c>
      <c r="F3414">
        <v>69.8</v>
      </c>
      <c r="H3414" s="2">
        <f>IF(F3414-61.17&lt;=0,0,IF(F3414-61.17&lt;=1,1,2))</f>
        <v>2</v>
      </c>
      <c r="I3414">
        <v>78.900000000000006</v>
      </c>
      <c r="J3414">
        <v>62.7</v>
      </c>
      <c r="K3414">
        <v>69.8</v>
      </c>
      <c r="L3414">
        <v>59.2</v>
      </c>
      <c r="M3414">
        <v>69.8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12.8</v>
      </c>
      <c r="W3414">
        <v>97.2</v>
      </c>
      <c r="X3414">
        <v>1012.3</v>
      </c>
      <c r="Y3414">
        <v>62.7</v>
      </c>
      <c r="Z3414">
        <v>6.5</v>
      </c>
      <c r="AA3414">
        <v>0</v>
      </c>
      <c r="AB3414">
        <v>0</v>
      </c>
      <c r="AC3414">
        <v>0</v>
      </c>
      <c r="AD3414">
        <v>0</v>
      </c>
      <c r="AE3414" t="s">
        <v>10316</v>
      </c>
      <c r="AF3414" t="s">
        <v>10317</v>
      </c>
      <c r="AG3414">
        <v>0.73</v>
      </c>
      <c r="AH3414" t="s">
        <v>36</v>
      </c>
      <c r="AI3414" t="s">
        <v>37</v>
      </c>
      <c r="AJ3414" t="s">
        <v>38</v>
      </c>
    </row>
    <row r="3415" spans="1:36" x14ac:dyDescent="0.25">
      <c r="A3415" t="s">
        <v>32</v>
      </c>
      <c r="B3415" t="s">
        <v>10318</v>
      </c>
      <c r="C3415">
        <f>YEAR(B3415)</f>
        <v>2009</v>
      </c>
      <c r="D3415">
        <v>80.7</v>
      </c>
      <c r="E3415">
        <v>64.5</v>
      </c>
      <c r="F3415">
        <v>71.2</v>
      </c>
      <c r="H3415" s="2">
        <f>IF(F3415-61.17&lt;=0,0,IF(F3415-61.17&lt;=1,1,2))</f>
        <v>2</v>
      </c>
      <c r="I3415">
        <v>79.900000000000006</v>
      </c>
      <c r="J3415">
        <v>64.5</v>
      </c>
      <c r="K3415">
        <v>71.099999999999994</v>
      </c>
      <c r="L3415">
        <v>56</v>
      </c>
      <c r="M3415">
        <v>60.6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13.9</v>
      </c>
      <c r="W3415">
        <v>133.19999999999999</v>
      </c>
      <c r="X3415">
        <v>1010.9</v>
      </c>
      <c r="Y3415">
        <v>62.2</v>
      </c>
      <c r="Z3415">
        <v>6.7</v>
      </c>
      <c r="AA3415">
        <v>0</v>
      </c>
      <c r="AB3415">
        <v>0</v>
      </c>
      <c r="AC3415">
        <v>0</v>
      </c>
      <c r="AD3415">
        <v>0</v>
      </c>
      <c r="AE3415" t="s">
        <v>10319</v>
      </c>
      <c r="AF3415" t="s">
        <v>10320</v>
      </c>
      <c r="AG3415">
        <v>0.75</v>
      </c>
      <c r="AH3415" t="s">
        <v>36</v>
      </c>
      <c r="AI3415" t="s">
        <v>37</v>
      </c>
      <c r="AJ3415" t="s">
        <v>38</v>
      </c>
    </row>
    <row r="3416" spans="1:36" x14ac:dyDescent="0.25">
      <c r="A3416" t="s">
        <v>32</v>
      </c>
      <c r="B3416" t="s">
        <v>10321</v>
      </c>
      <c r="C3416">
        <f>YEAR(B3416)</f>
        <v>2009</v>
      </c>
      <c r="D3416">
        <v>73.5</v>
      </c>
      <c r="E3416">
        <v>60.9</v>
      </c>
      <c r="F3416">
        <v>68</v>
      </c>
      <c r="H3416" s="2">
        <f>IF(F3416-61.17&lt;=0,0,IF(F3416-61.17&lt;=1,1,2))</f>
        <v>2</v>
      </c>
      <c r="I3416">
        <v>73.5</v>
      </c>
      <c r="J3416">
        <v>60.9</v>
      </c>
      <c r="K3416">
        <v>68</v>
      </c>
      <c r="L3416">
        <v>62</v>
      </c>
      <c r="M3416">
        <v>81.599999999999994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11.4</v>
      </c>
      <c r="W3416">
        <v>319.39999999999998</v>
      </c>
      <c r="X3416">
        <v>1010.4</v>
      </c>
      <c r="Y3416">
        <v>43.7</v>
      </c>
      <c r="Z3416">
        <v>6.7</v>
      </c>
      <c r="AA3416">
        <v>0</v>
      </c>
      <c r="AB3416">
        <v>0</v>
      </c>
      <c r="AC3416">
        <v>0</v>
      </c>
      <c r="AD3416">
        <v>0</v>
      </c>
      <c r="AE3416" t="s">
        <v>10322</v>
      </c>
      <c r="AF3416" t="s">
        <v>10323</v>
      </c>
      <c r="AG3416">
        <v>0.8</v>
      </c>
      <c r="AH3416" t="s">
        <v>36</v>
      </c>
      <c r="AI3416" t="s">
        <v>37</v>
      </c>
      <c r="AJ3416" t="s">
        <v>38</v>
      </c>
    </row>
    <row r="3417" spans="1:36" x14ac:dyDescent="0.25">
      <c r="A3417" t="s">
        <v>32</v>
      </c>
      <c r="B3417" t="s">
        <v>10324</v>
      </c>
      <c r="C3417">
        <f>YEAR(B3417)</f>
        <v>2009</v>
      </c>
      <c r="D3417">
        <v>73.5</v>
      </c>
      <c r="E3417">
        <v>60.9</v>
      </c>
      <c r="F3417">
        <v>68.5</v>
      </c>
      <c r="H3417" s="2">
        <f>IF(F3417-61.17&lt;=0,0,IF(F3417-61.17&lt;=1,1,2))</f>
        <v>2</v>
      </c>
      <c r="I3417">
        <v>73.5</v>
      </c>
      <c r="J3417">
        <v>60.9</v>
      </c>
      <c r="K3417">
        <v>68.5</v>
      </c>
      <c r="L3417">
        <v>61.3</v>
      </c>
      <c r="M3417">
        <v>78.099999999999994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23</v>
      </c>
      <c r="W3417">
        <v>297.60000000000002</v>
      </c>
      <c r="X3417">
        <v>1009.6</v>
      </c>
      <c r="Y3417">
        <v>52.5</v>
      </c>
      <c r="Z3417">
        <v>6.8</v>
      </c>
      <c r="AA3417">
        <v>0</v>
      </c>
      <c r="AB3417">
        <v>0</v>
      </c>
      <c r="AC3417">
        <v>0</v>
      </c>
      <c r="AD3417">
        <v>0</v>
      </c>
      <c r="AE3417" t="s">
        <v>10325</v>
      </c>
      <c r="AF3417" t="s">
        <v>10326</v>
      </c>
      <c r="AG3417">
        <v>0.83</v>
      </c>
      <c r="AH3417" t="s">
        <v>36</v>
      </c>
      <c r="AI3417" t="s">
        <v>37</v>
      </c>
      <c r="AJ3417" t="s">
        <v>38</v>
      </c>
    </row>
    <row r="3418" spans="1:36" x14ac:dyDescent="0.25">
      <c r="A3418" t="s">
        <v>32</v>
      </c>
      <c r="B3418" t="s">
        <v>10327</v>
      </c>
      <c r="C3418">
        <f>YEAR(B3418)</f>
        <v>2009</v>
      </c>
      <c r="D3418">
        <v>71.7</v>
      </c>
      <c r="E3418">
        <v>66.3</v>
      </c>
      <c r="F3418">
        <v>68.400000000000006</v>
      </c>
      <c r="H3418" s="2">
        <f>IF(F3418-61.17&lt;=0,0,IF(F3418-61.17&lt;=1,1,2))</f>
        <v>2</v>
      </c>
      <c r="I3418">
        <v>71.7</v>
      </c>
      <c r="J3418">
        <v>66.3</v>
      </c>
      <c r="K3418">
        <v>68.400000000000006</v>
      </c>
      <c r="L3418">
        <v>60.5</v>
      </c>
      <c r="M3418">
        <v>75.8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23</v>
      </c>
      <c r="W3418">
        <v>315.39999999999998</v>
      </c>
      <c r="X3418">
        <v>1010.4</v>
      </c>
      <c r="Y3418">
        <v>60</v>
      </c>
      <c r="Z3418">
        <v>6.8</v>
      </c>
      <c r="AA3418">
        <v>0</v>
      </c>
      <c r="AB3418">
        <v>0</v>
      </c>
      <c r="AC3418">
        <v>0</v>
      </c>
      <c r="AD3418">
        <v>0</v>
      </c>
      <c r="AE3418" t="s">
        <v>10328</v>
      </c>
      <c r="AF3418" t="s">
        <v>10329</v>
      </c>
      <c r="AG3418">
        <v>0.87</v>
      </c>
      <c r="AH3418" t="s">
        <v>36</v>
      </c>
      <c r="AI3418" t="s">
        <v>37</v>
      </c>
      <c r="AJ3418" t="s">
        <v>38</v>
      </c>
    </row>
    <row r="3419" spans="1:36" x14ac:dyDescent="0.25">
      <c r="A3419" t="s">
        <v>32</v>
      </c>
      <c r="B3419" t="s">
        <v>10330</v>
      </c>
      <c r="C3419">
        <f>YEAR(B3419)</f>
        <v>2009</v>
      </c>
      <c r="D3419">
        <v>69.900000000000006</v>
      </c>
      <c r="E3419">
        <v>66.3</v>
      </c>
      <c r="F3419">
        <v>67.3</v>
      </c>
      <c r="H3419" s="2">
        <f>IF(F3419-61.17&lt;=0,0,IF(F3419-61.17&lt;=1,1,2))</f>
        <v>2</v>
      </c>
      <c r="I3419">
        <v>69.900000000000006</v>
      </c>
      <c r="J3419">
        <v>66.3</v>
      </c>
      <c r="K3419">
        <v>67.3</v>
      </c>
      <c r="L3419">
        <v>59.3</v>
      </c>
      <c r="M3419">
        <v>75.8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23</v>
      </c>
      <c r="W3419">
        <v>312.89999999999998</v>
      </c>
      <c r="X3419">
        <v>1010.7</v>
      </c>
      <c r="Y3419">
        <v>60.8</v>
      </c>
      <c r="Z3419">
        <v>6.8</v>
      </c>
      <c r="AA3419">
        <v>0</v>
      </c>
      <c r="AB3419">
        <v>0</v>
      </c>
      <c r="AC3419">
        <v>0</v>
      </c>
      <c r="AD3419">
        <v>0</v>
      </c>
      <c r="AE3419" t="s">
        <v>10331</v>
      </c>
      <c r="AF3419" t="s">
        <v>10332</v>
      </c>
      <c r="AG3419">
        <v>0.9</v>
      </c>
      <c r="AH3419" t="s">
        <v>36</v>
      </c>
      <c r="AI3419" t="s">
        <v>37</v>
      </c>
      <c r="AJ3419" t="s">
        <v>38</v>
      </c>
    </row>
    <row r="3420" spans="1:36" x14ac:dyDescent="0.25">
      <c r="A3420" t="s">
        <v>32</v>
      </c>
      <c r="B3420" t="s">
        <v>10333</v>
      </c>
      <c r="C3420">
        <f>YEAR(B3420)</f>
        <v>2009</v>
      </c>
      <c r="D3420">
        <v>71.7</v>
      </c>
      <c r="E3420">
        <v>66.3</v>
      </c>
      <c r="F3420">
        <v>68.8</v>
      </c>
      <c r="H3420" s="2">
        <f>IF(F3420-61.17&lt;=0,0,IF(F3420-61.17&lt;=1,1,2))</f>
        <v>2</v>
      </c>
      <c r="I3420">
        <v>71.7</v>
      </c>
      <c r="J3420">
        <v>66.3</v>
      </c>
      <c r="K3420">
        <v>68.8</v>
      </c>
      <c r="L3420">
        <v>58.1</v>
      </c>
      <c r="M3420">
        <v>69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18.3</v>
      </c>
      <c r="W3420">
        <v>312.5</v>
      </c>
      <c r="X3420">
        <v>1013.6</v>
      </c>
      <c r="Y3420">
        <v>30.9</v>
      </c>
      <c r="Z3420">
        <v>6.8</v>
      </c>
      <c r="AA3420">
        <v>0</v>
      </c>
      <c r="AB3420">
        <v>0</v>
      </c>
      <c r="AC3420">
        <v>0</v>
      </c>
      <c r="AD3420">
        <v>0</v>
      </c>
      <c r="AE3420" t="s">
        <v>10334</v>
      </c>
      <c r="AF3420" t="s">
        <v>10335</v>
      </c>
      <c r="AG3420">
        <v>0.93</v>
      </c>
      <c r="AH3420" t="s">
        <v>36</v>
      </c>
      <c r="AI3420" t="s">
        <v>37</v>
      </c>
      <c r="AJ3420" t="s">
        <v>38</v>
      </c>
    </row>
    <row r="3421" spans="1:36" x14ac:dyDescent="0.25">
      <c r="A3421" t="s">
        <v>32</v>
      </c>
      <c r="B3421" t="s">
        <v>10336</v>
      </c>
      <c r="C3421">
        <f>YEAR(B3421)</f>
        <v>2009</v>
      </c>
      <c r="D3421">
        <v>77.099999999999994</v>
      </c>
      <c r="E3421">
        <v>60.9</v>
      </c>
      <c r="F3421">
        <v>69.5</v>
      </c>
      <c r="H3421" s="2">
        <f>IF(F3421-61.17&lt;=0,0,IF(F3421-61.17&lt;=1,1,2))</f>
        <v>2</v>
      </c>
      <c r="I3421">
        <v>77.099999999999994</v>
      </c>
      <c r="J3421">
        <v>60.9</v>
      </c>
      <c r="K3421">
        <v>69.5</v>
      </c>
      <c r="L3421">
        <v>58.8</v>
      </c>
      <c r="M3421">
        <v>69.3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11.4</v>
      </c>
      <c r="W3421">
        <v>318.2</v>
      </c>
      <c r="X3421">
        <v>1015.3</v>
      </c>
      <c r="Y3421">
        <v>30</v>
      </c>
      <c r="Z3421">
        <v>6.4</v>
      </c>
      <c r="AA3421">
        <v>0</v>
      </c>
      <c r="AB3421">
        <v>0</v>
      </c>
      <c r="AC3421">
        <v>0</v>
      </c>
      <c r="AD3421">
        <v>0</v>
      </c>
      <c r="AE3421" t="s">
        <v>10337</v>
      </c>
      <c r="AF3421" t="s">
        <v>10338</v>
      </c>
      <c r="AG3421">
        <v>0.96</v>
      </c>
      <c r="AH3421" t="s">
        <v>36</v>
      </c>
      <c r="AI3421" t="s">
        <v>37</v>
      </c>
      <c r="AJ3421" t="s">
        <v>38</v>
      </c>
    </row>
    <row r="3422" spans="1:36" x14ac:dyDescent="0.25">
      <c r="A3422" t="s">
        <v>32</v>
      </c>
      <c r="B3422" t="s">
        <v>10339</v>
      </c>
      <c r="C3422">
        <f>YEAR(B3422)</f>
        <v>2009</v>
      </c>
      <c r="D3422">
        <v>78.900000000000006</v>
      </c>
      <c r="E3422">
        <v>60.9</v>
      </c>
      <c r="F3422">
        <v>70.599999999999994</v>
      </c>
      <c r="H3422" s="2">
        <f>IF(F3422-61.17&lt;=0,0,IF(F3422-61.17&lt;=1,1,2))</f>
        <v>2</v>
      </c>
      <c r="I3422">
        <v>78.900000000000006</v>
      </c>
      <c r="J3422">
        <v>60.9</v>
      </c>
      <c r="K3422">
        <v>70.599999999999994</v>
      </c>
      <c r="L3422">
        <v>60.2</v>
      </c>
      <c r="M3422">
        <v>70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11.4</v>
      </c>
      <c r="W3422">
        <v>213.9</v>
      </c>
      <c r="X3422">
        <v>1015.5</v>
      </c>
      <c r="Y3422">
        <v>30</v>
      </c>
      <c r="Z3422">
        <v>6.2</v>
      </c>
      <c r="AA3422">
        <v>0</v>
      </c>
      <c r="AB3422">
        <v>0</v>
      </c>
      <c r="AC3422">
        <v>0</v>
      </c>
      <c r="AD3422">
        <v>0</v>
      </c>
      <c r="AE3422" t="s">
        <v>10340</v>
      </c>
      <c r="AF3422" t="s">
        <v>10341</v>
      </c>
      <c r="AG3422">
        <v>0</v>
      </c>
      <c r="AH3422" t="s">
        <v>36</v>
      </c>
      <c r="AI3422" t="s">
        <v>37</v>
      </c>
      <c r="AJ3422" t="s">
        <v>38</v>
      </c>
    </row>
    <row r="3423" spans="1:36" x14ac:dyDescent="0.25">
      <c r="A3423" t="s">
        <v>32</v>
      </c>
      <c r="B3423" t="s">
        <v>10342</v>
      </c>
      <c r="C3423">
        <f>YEAR(B3423)</f>
        <v>2009</v>
      </c>
      <c r="D3423">
        <v>78.900000000000006</v>
      </c>
      <c r="E3423">
        <v>64.5</v>
      </c>
      <c r="F3423">
        <v>72.599999999999994</v>
      </c>
      <c r="H3423" s="2">
        <f>IF(F3423-61.17&lt;=0,0,IF(F3423-61.17&lt;=1,1,2))</f>
        <v>2</v>
      </c>
      <c r="I3423">
        <v>78.900000000000006</v>
      </c>
      <c r="J3423">
        <v>64.5</v>
      </c>
      <c r="K3423">
        <v>72.599999999999994</v>
      </c>
      <c r="L3423">
        <v>62.2</v>
      </c>
      <c r="M3423">
        <v>70.099999999999994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15</v>
      </c>
      <c r="W3423">
        <v>331.8</v>
      </c>
      <c r="X3423">
        <v>1013.8</v>
      </c>
      <c r="Y3423">
        <v>36.700000000000003</v>
      </c>
      <c r="Z3423">
        <v>6.4</v>
      </c>
      <c r="AA3423">
        <v>0</v>
      </c>
      <c r="AB3423">
        <v>0</v>
      </c>
      <c r="AC3423">
        <v>0</v>
      </c>
      <c r="AD3423">
        <v>0</v>
      </c>
      <c r="AE3423" t="s">
        <v>10343</v>
      </c>
      <c r="AF3423" t="s">
        <v>10344</v>
      </c>
      <c r="AG3423">
        <v>0.03</v>
      </c>
      <c r="AH3423" t="s">
        <v>36</v>
      </c>
      <c r="AI3423" t="s">
        <v>37</v>
      </c>
      <c r="AJ3423" t="s">
        <v>38</v>
      </c>
    </row>
    <row r="3424" spans="1:36" x14ac:dyDescent="0.25">
      <c r="A3424" t="s">
        <v>32</v>
      </c>
      <c r="B3424" t="s">
        <v>10345</v>
      </c>
      <c r="C3424">
        <f>YEAR(B3424)</f>
        <v>2009</v>
      </c>
      <c r="D3424">
        <v>78.900000000000006</v>
      </c>
      <c r="E3424">
        <v>66.3</v>
      </c>
      <c r="F3424">
        <v>72.3</v>
      </c>
      <c r="H3424" s="2">
        <f>IF(F3424-61.17&lt;=0,0,IF(F3424-61.17&lt;=1,1,2))</f>
        <v>2</v>
      </c>
      <c r="I3424">
        <v>78.900000000000006</v>
      </c>
      <c r="J3424">
        <v>66.3</v>
      </c>
      <c r="K3424">
        <v>72.3</v>
      </c>
      <c r="L3424">
        <v>63.2</v>
      </c>
      <c r="M3424">
        <v>73.400000000000006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12.8</v>
      </c>
      <c r="W3424">
        <v>323.89999999999998</v>
      </c>
      <c r="X3424">
        <v>1012.5</v>
      </c>
      <c r="Y3424">
        <v>30</v>
      </c>
      <c r="Z3424">
        <v>6.7</v>
      </c>
      <c r="AA3424">
        <v>0</v>
      </c>
      <c r="AB3424">
        <v>0</v>
      </c>
      <c r="AC3424">
        <v>0</v>
      </c>
      <c r="AD3424">
        <v>0</v>
      </c>
      <c r="AE3424" t="s">
        <v>10346</v>
      </c>
      <c r="AF3424" t="s">
        <v>10347</v>
      </c>
      <c r="AG3424">
        <v>7.0000000000000007E-2</v>
      </c>
      <c r="AH3424" t="s">
        <v>36</v>
      </c>
      <c r="AI3424" t="s">
        <v>37</v>
      </c>
      <c r="AJ3424" t="s">
        <v>38</v>
      </c>
    </row>
    <row r="3425" spans="1:36" x14ac:dyDescent="0.25">
      <c r="A3425" t="s">
        <v>32</v>
      </c>
      <c r="B3425" t="s">
        <v>10348</v>
      </c>
      <c r="C3425">
        <f>YEAR(B3425)</f>
        <v>2009</v>
      </c>
      <c r="D3425">
        <v>75.3</v>
      </c>
      <c r="E3425">
        <v>69.900000000000006</v>
      </c>
      <c r="F3425">
        <v>72.3</v>
      </c>
      <c r="H3425" s="2">
        <f>IF(F3425-61.17&lt;=0,0,IF(F3425-61.17&lt;=1,1,2))</f>
        <v>2</v>
      </c>
      <c r="I3425">
        <v>75.3</v>
      </c>
      <c r="J3425">
        <v>69.900000000000006</v>
      </c>
      <c r="K3425">
        <v>72.3</v>
      </c>
      <c r="L3425">
        <v>60.5</v>
      </c>
      <c r="M3425">
        <v>66.7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17.2</v>
      </c>
      <c r="W3425">
        <v>327.39999999999998</v>
      </c>
      <c r="X3425">
        <v>1013.9</v>
      </c>
      <c r="Y3425">
        <v>30</v>
      </c>
      <c r="Z3425">
        <v>6.5</v>
      </c>
      <c r="AA3425">
        <v>0</v>
      </c>
      <c r="AB3425">
        <v>0</v>
      </c>
      <c r="AC3425">
        <v>0</v>
      </c>
      <c r="AD3425">
        <v>0</v>
      </c>
      <c r="AE3425" t="s">
        <v>10349</v>
      </c>
      <c r="AF3425" t="s">
        <v>10350</v>
      </c>
      <c r="AG3425">
        <v>0.1</v>
      </c>
      <c r="AH3425" t="s">
        <v>36</v>
      </c>
      <c r="AI3425" t="s">
        <v>37</v>
      </c>
      <c r="AJ3425" t="s">
        <v>38</v>
      </c>
    </row>
    <row r="3426" spans="1:36" x14ac:dyDescent="0.25">
      <c r="A3426" t="s">
        <v>32</v>
      </c>
      <c r="B3426" t="s">
        <v>10351</v>
      </c>
      <c r="C3426">
        <f>YEAR(B3426)</f>
        <v>2009</v>
      </c>
      <c r="D3426">
        <v>73.5</v>
      </c>
      <c r="E3426">
        <v>66.3</v>
      </c>
      <c r="F3426">
        <v>70.099999999999994</v>
      </c>
      <c r="H3426" s="2">
        <f>IF(F3426-61.17&lt;=0,0,IF(F3426-61.17&lt;=1,1,2))</f>
        <v>2</v>
      </c>
      <c r="I3426">
        <v>73.5</v>
      </c>
      <c r="J3426">
        <v>66.3</v>
      </c>
      <c r="K3426">
        <v>70.099999999999994</v>
      </c>
      <c r="L3426">
        <v>57.5</v>
      </c>
      <c r="M3426">
        <v>64.400000000000006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23</v>
      </c>
      <c r="W3426">
        <v>319.5</v>
      </c>
      <c r="X3426">
        <v>1015.7</v>
      </c>
      <c r="Y3426">
        <v>34.299999999999997</v>
      </c>
      <c r="Z3426">
        <v>6.6</v>
      </c>
      <c r="AA3426">
        <v>0</v>
      </c>
      <c r="AB3426">
        <v>0</v>
      </c>
      <c r="AC3426">
        <v>0</v>
      </c>
      <c r="AD3426">
        <v>0</v>
      </c>
      <c r="AE3426" t="s">
        <v>10352</v>
      </c>
      <c r="AF3426" t="s">
        <v>10353</v>
      </c>
      <c r="AG3426">
        <v>0.14000000000000001</v>
      </c>
      <c r="AH3426" t="s">
        <v>36</v>
      </c>
      <c r="AI3426" t="s">
        <v>37</v>
      </c>
      <c r="AJ3426" t="s">
        <v>38</v>
      </c>
    </row>
    <row r="3427" spans="1:36" x14ac:dyDescent="0.25">
      <c r="A3427" t="s">
        <v>32</v>
      </c>
      <c r="B3427" t="s">
        <v>10354</v>
      </c>
      <c r="C3427">
        <f>YEAR(B3427)</f>
        <v>2009</v>
      </c>
      <c r="D3427">
        <v>77.099999999999994</v>
      </c>
      <c r="E3427">
        <v>57.3</v>
      </c>
      <c r="F3427">
        <v>66.8</v>
      </c>
      <c r="H3427" s="2">
        <f>IF(F3427-61.17&lt;=0,0,IF(F3427-61.17&lt;=1,1,2))</f>
        <v>2</v>
      </c>
      <c r="I3427">
        <v>77.099999999999994</v>
      </c>
      <c r="J3427">
        <v>57.3</v>
      </c>
      <c r="K3427">
        <v>66.8</v>
      </c>
      <c r="L3427">
        <v>56</v>
      </c>
      <c r="M3427">
        <v>69.2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8.1</v>
      </c>
      <c r="W3427">
        <v>126.4</v>
      </c>
      <c r="X3427">
        <v>1015.7</v>
      </c>
      <c r="Y3427">
        <v>0</v>
      </c>
      <c r="Z3427">
        <v>6.2</v>
      </c>
      <c r="AA3427">
        <v>0</v>
      </c>
      <c r="AB3427">
        <v>0</v>
      </c>
      <c r="AC3427">
        <v>0</v>
      </c>
      <c r="AD3427">
        <v>0</v>
      </c>
      <c r="AE3427" t="s">
        <v>10355</v>
      </c>
      <c r="AF3427" t="s">
        <v>10356</v>
      </c>
      <c r="AG3427">
        <v>0.17</v>
      </c>
      <c r="AH3427" t="s">
        <v>330</v>
      </c>
      <c r="AI3427" t="s">
        <v>37</v>
      </c>
      <c r="AJ3427" t="s">
        <v>331</v>
      </c>
    </row>
    <row r="3428" spans="1:36" x14ac:dyDescent="0.25">
      <c r="A3428" t="s">
        <v>32</v>
      </c>
      <c r="B3428" t="s">
        <v>10357</v>
      </c>
      <c r="C3428">
        <f>YEAR(B3428)</f>
        <v>2009</v>
      </c>
      <c r="D3428">
        <v>77.099999999999994</v>
      </c>
      <c r="E3428">
        <v>64.5</v>
      </c>
      <c r="F3428">
        <v>70.599999999999994</v>
      </c>
      <c r="H3428" s="2">
        <f>IF(F3428-61.17&lt;=0,0,IF(F3428-61.17&lt;=1,1,2))</f>
        <v>2</v>
      </c>
      <c r="I3428">
        <v>77.099999999999994</v>
      </c>
      <c r="J3428">
        <v>64.5</v>
      </c>
      <c r="K3428">
        <v>70.599999999999994</v>
      </c>
      <c r="L3428">
        <v>56.9</v>
      </c>
      <c r="M3428">
        <v>62.1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11.4</v>
      </c>
      <c r="W3428">
        <v>127.5</v>
      </c>
      <c r="X3428">
        <v>1016.8</v>
      </c>
      <c r="Y3428">
        <v>63.3</v>
      </c>
      <c r="Z3428">
        <v>6.4</v>
      </c>
      <c r="AA3428">
        <v>0</v>
      </c>
      <c r="AB3428">
        <v>0</v>
      </c>
      <c r="AC3428">
        <v>0</v>
      </c>
      <c r="AD3428">
        <v>0</v>
      </c>
      <c r="AE3428" t="s">
        <v>10358</v>
      </c>
      <c r="AF3428" t="s">
        <v>10359</v>
      </c>
      <c r="AG3428">
        <v>0.21</v>
      </c>
      <c r="AH3428" t="s">
        <v>36</v>
      </c>
      <c r="AI3428" t="s">
        <v>37</v>
      </c>
      <c r="AJ3428" t="s">
        <v>38</v>
      </c>
    </row>
    <row r="3429" spans="1:36" x14ac:dyDescent="0.25">
      <c r="A3429" t="s">
        <v>32</v>
      </c>
      <c r="B3429" t="s">
        <v>10360</v>
      </c>
      <c r="C3429">
        <f>YEAR(B3429)</f>
        <v>2009</v>
      </c>
      <c r="D3429">
        <v>77.099999999999994</v>
      </c>
      <c r="E3429">
        <v>64.5</v>
      </c>
      <c r="F3429">
        <v>71.7</v>
      </c>
      <c r="H3429" s="2">
        <f>IF(F3429-61.17&lt;=0,0,IF(F3429-61.17&lt;=1,1,2))</f>
        <v>2</v>
      </c>
      <c r="I3429">
        <v>77.099999999999994</v>
      </c>
      <c r="J3429">
        <v>64.5</v>
      </c>
      <c r="K3429">
        <v>71.7</v>
      </c>
      <c r="L3429">
        <v>62.9</v>
      </c>
      <c r="M3429">
        <v>74.3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9.1999999999999993</v>
      </c>
      <c r="W3429">
        <v>78.5</v>
      </c>
      <c r="X3429">
        <v>1017.4</v>
      </c>
      <c r="Y3429">
        <v>35.5</v>
      </c>
      <c r="Z3429">
        <v>6.5</v>
      </c>
      <c r="AA3429">
        <v>0</v>
      </c>
      <c r="AB3429">
        <v>0</v>
      </c>
      <c r="AC3429">
        <v>0</v>
      </c>
      <c r="AD3429">
        <v>0</v>
      </c>
      <c r="AE3429" t="s">
        <v>10361</v>
      </c>
      <c r="AF3429" t="s">
        <v>10362</v>
      </c>
      <c r="AG3429">
        <v>0.25</v>
      </c>
      <c r="AH3429" t="s">
        <v>36</v>
      </c>
      <c r="AI3429" t="s">
        <v>37</v>
      </c>
      <c r="AJ3429" t="s">
        <v>38</v>
      </c>
    </row>
    <row r="3430" spans="1:36" x14ac:dyDescent="0.25">
      <c r="A3430" t="s">
        <v>32</v>
      </c>
      <c r="B3430" t="s">
        <v>10363</v>
      </c>
      <c r="C3430">
        <f>YEAR(B3430)</f>
        <v>2009</v>
      </c>
      <c r="D3430">
        <v>77.099999999999994</v>
      </c>
      <c r="E3430">
        <v>62.7</v>
      </c>
      <c r="F3430">
        <v>71.2</v>
      </c>
      <c r="G3430" s="2">
        <f>AVERAGE(F3430:F3521)</f>
        <v>77.80326086956525</v>
      </c>
      <c r="H3430" s="2">
        <f>IF(F3430-77.8&lt;=0,0,IF(F3430-77.8&lt;=1,1,2))</f>
        <v>0</v>
      </c>
      <c r="I3430">
        <v>77.099999999999994</v>
      </c>
      <c r="J3430">
        <v>62.7</v>
      </c>
      <c r="K3430">
        <v>71.2</v>
      </c>
      <c r="L3430">
        <v>65.8</v>
      </c>
      <c r="M3430">
        <v>83.7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9.1999999999999993</v>
      </c>
      <c r="W3430">
        <v>332.3</v>
      </c>
      <c r="X3430">
        <v>1015.6</v>
      </c>
      <c r="Y3430">
        <v>48.3</v>
      </c>
      <c r="Z3430">
        <v>6.8</v>
      </c>
      <c r="AA3430">
        <v>0</v>
      </c>
      <c r="AB3430">
        <v>0</v>
      </c>
      <c r="AC3430">
        <v>0</v>
      </c>
      <c r="AD3430">
        <v>0</v>
      </c>
      <c r="AE3430" t="s">
        <v>10364</v>
      </c>
      <c r="AF3430" t="s">
        <v>10365</v>
      </c>
      <c r="AG3430">
        <v>0.28000000000000003</v>
      </c>
      <c r="AH3430" t="s">
        <v>36</v>
      </c>
      <c r="AI3430" t="s">
        <v>37</v>
      </c>
      <c r="AJ3430" t="s">
        <v>38</v>
      </c>
    </row>
    <row r="3431" spans="1:36" x14ac:dyDescent="0.25">
      <c r="A3431" t="s">
        <v>32</v>
      </c>
      <c r="B3431" t="s">
        <v>10366</v>
      </c>
      <c r="C3431">
        <f>YEAR(B3431)</f>
        <v>2009</v>
      </c>
      <c r="D3431">
        <v>91.5</v>
      </c>
      <c r="E3431">
        <v>66.3</v>
      </c>
      <c r="F3431">
        <v>77.900000000000006</v>
      </c>
      <c r="H3431" s="2">
        <f>IF(F3431-77.8&lt;=0,0,IF(F3431-77.8&lt;=1,1,2))</f>
        <v>1</v>
      </c>
      <c r="I3431">
        <v>88.8</v>
      </c>
      <c r="J3431">
        <v>66.3</v>
      </c>
      <c r="K3431">
        <v>77.599999999999994</v>
      </c>
      <c r="L3431">
        <v>58.7</v>
      </c>
      <c r="M3431">
        <v>55.2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20.8</v>
      </c>
      <c r="W3431">
        <v>168.7</v>
      </c>
      <c r="X3431">
        <v>1009.4</v>
      </c>
      <c r="Y3431">
        <v>38.6</v>
      </c>
      <c r="Z3431">
        <v>6.6</v>
      </c>
      <c r="AA3431">
        <v>0</v>
      </c>
      <c r="AB3431">
        <v>0</v>
      </c>
      <c r="AC3431">
        <v>0</v>
      </c>
      <c r="AD3431">
        <v>0</v>
      </c>
      <c r="AE3431" t="s">
        <v>10367</v>
      </c>
      <c r="AF3431" t="s">
        <v>10368</v>
      </c>
      <c r="AG3431">
        <v>0.31</v>
      </c>
      <c r="AH3431" t="s">
        <v>36</v>
      </c>
      <c r="AI3431" t="s">
        <v>37</v>
      </c>
      <c r="AJ3431" t="s">
        <v>38</v>
      </c>
    </row>
    <row r="3432" spans="1:36" x14ac:dyDescent="0.25">
      <c r="A3432" t="s">
        <v>32</v>
      </c>
      <c r="B3432" t="s">
        <v>10369</v>
      </c>
      <c r="C3432">
        <f>YEAR(B3432)</f>
        <v>2009</v>
      </c>
      <c r="D3432">
        <v>80.7</v>
      </c>
      <c r="E3432">
        <v>69.900000000000006</v>
      </c>
      <c r="F3432">
        <v>74.8</v>
      </c>
      <c r="H3432" s="2">
        <f>IF(F3432-77.8&lt;=0,0,IF(F3432-77.8&lt;=1,1,2))</f>
        <v>0</v>
      </c>
      <c r="I3432">
        <v>80.900000000000006</v>
      </c>
      <c r="J3432">
        <v>69.900000000000006</v>
      </c>
      <c r="K3432">
        <v>74.8</v>
      </c>
      <c r="L3432">
        <v>64.3</v>
      </c>
      <c r="M3432">
        <v>70.5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11.4</v>
      </c>
      <c r="W3432">
        <v>345.5</v>
      </c>
      <c r="X3432">
        <v>1008.5</v>
      </c>
      <c r="Y3432">
        <v>38.200000000000003</v>
      </c>
      <c r="Z3432">
        <v>6.6</v>
      </c>
      <c r="AA3432">
        <v>0</v>
      </c>
      <c r="AB3432">
        <v>0</v>
      </c>
      <c r="AC3432">
        <v>0</v>
      </c>
      <c r="AD3432">
        <v>0</v>
      </c>
      <c r="AE3432" t="s">
        <v>10370</v>
      </c>
      <c r="AF3432" t="s">
        <v>10371</v>
      </c>
      <c r="AG3432">
        <v>0.35</v>
      </c>
      <c r="AH3432" t="s">
        <v>36</v>
      </c>
      <c r="AI3432" t="s">
        <v>37</v>
      </c>
      <c r="AJ3432" t="s">
        <v>38</v>
      </c>
    </row>
    <row r="3433" spans="1:36" x14ac:dyDescent="0.25">
      <c r="A3433" t="s">
        <v>32</v>
      </c>
      <c r="B3433" t="s">
        <v>10372</v>
      </c>
      <c r="C3433">
        <f>YEAR(B3433)</f>
        <v>2009</v>
      </c>
      <c r="D3433">
        <v>77.099999999999994</v>
      </c>
      <c r="E3433">
        <v>64.5</v>
      </c>
      <c r="F3433">
        <v>72</v>
      </c>
      <c r="H3433" s="2">
        <f>IF(F3433-77.8&lt;=0,0,IF(F3433-77.8&lt;=1,1,2))</f>
        <v>0</v>
      </c>
      <c r="I3433">
        <v>77.099999999999994</v>
      </c>
      <c r="J3433">
        <v>64.5</v>
      </c>
      <c r="K3433">
        <v>72</v>
      </c>
      <c r="L3433">
        <v>59.3</v>
      </c>
      <c r="M3433">
        <v>64.900000000000006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19.5</v>
      </c>
      <c r="W3433">
        <v>306</v>
      </c>
      <c r="X3433">
        <v>1011.5</v>
      </c>
      <c r="Y3433">
        <v>32.5</v>
      </c>
      <c r="Z3433">
        <v>6.8</v>
      </c>
      <c r="AA3433">
        <v>0</v>
      </c>
      <c r="AB3433">
        <v>0</v>
      </c>
      <c r="AC3433">
        <v>0</v>
      </c>
      <c r="AD3433">
        <v>0</v>
      </c>
      <c r="AE3433" t="s">
        <v>10373</v>
      </c>
      <c r="AF3433" t="s">
        <v>10374</v>
      </c>
      <c r="AG3433">
        <v>0.38</v>
      </c>
      <c r="AH3433" t="s">
        <v>36</v>
      </c>
      <c r="AI3433" t="s">
        <v>37</v>
      </c>
      <c r="AJ3433" t="s">
        <v>38</v>
      </c>
    </row>
    <row r="3434" spans="1:36" x14ac:dyDescent="0.25">
      <c r="A3434" t="s">
        <v>32</v>
      </c>
      <c r="B3434" t="s">
        <v>10375</v>
      </c>
      <c r="C3434">
        <f>YEAR(B3434)</f>
        <v>2009</v>
      </c>
      <c r="D3434">
        <v>77.099999999999994</v>
      </c>
      <c r="E3434">
        <v>60.9</v>
      </c>
      <c r="F3434">
        <v>70.5</v>
      </c>
      <c r="H3434" s="2">
        <f>IF(F3434-77.8&lt;=0,0,IF(F3434-77.8&lt;=1,1,2))</f>
        <v>0</v>
      </c>
      <c r="I3434">
        <v>77.099999999999994</v>
      </c>
      <c r="J3434">
        <v>60.9</v>
      </c>
      <c r="K3434">
        <v>70.5</v>
      </c>
      <c r="L3434">
        <v>61.3</v>
      </c>
      <c r="M3434">
        <v>73.400000000000006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9.1999999999999993</v>
      </c>
      <c r="W3434">
        <v>33.4</v>
      </c>
      <c r="X3434">
        <v>1013.2</v>
      </c>
      <c r="Y3434">
        <v>30</v>
      </c>
      <c r="Z3434">
        <v>6.7</v>
      </c>
      <c r="AA3434">
        <v>0</v>
      </c>
      <c r="AB3434">
        <v>0</v>
      </c>
      <c r="AC3434">
        <v>0</v>
      </c>
      <c r="AD3434">
        <v>0</v>
      </c>
      <c r="AE3434" t="s">
        <v>10376</v>
      </c>
      <c r="AF3434" t="s">
        <v>10377</v>
      </c>
      <c r="AG3434">
        <v>0.42</v>
      </c>
      <c r="AH3434" t="s">
        <v>36</v>
      </c>
      <c r="AI3434" t="s">
        <v>37</v>
      </c>
      <c r="AJ3434" t="s">
        <v>38</v>
      </c>
    </row>
    <row r="3435" spans="1:36" x14ac:dyDescent="0.25">
      <c r="A3435" t="s">
        <v>32</v>
      </c>
      <c r="B3435" t="s">
        <v>10378</v>
      </c>
      <c r="C3435">
        <f>YEAR(B3435)</f>
        <v>2009</v>
      </c>
      <c r="D3435">
        <v>82.5</v>
      </c>
      <c r="E3435">
        <v>62.7</v>
      </c>
      <c r="F3435">
        <v>72.599999999999994</v>
      </c>
      <c r="H3435" s="2">
        <f>IF(F3435-77.8&lt;=0,0,IF(F3435-77.8&lt;=1,1,2))</f>
        <v>0</v>
      </c>
      <c r="I3435">
        <v>82.2</v>
      </c>
      <c r="J3435">
        <v>62.7</v>
      </c>
      <c r="K3435">
        <v>72.7</v>
      </c>
      <c r="L3435">
        <v>60</v>
      </c>
      <c r="M3435">
        <v>66.7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6.9</v>
      </c>
      <c r="W3435">
        <v>348.6</v>
      </c>
      <c r="X3435">
        <v>1013.4</v>
      </c>
      <c r="Y3435">
        <v>0</v>
      </c>
      <c r="Z3435">
        <v>6.2</v>
      </c>
      <c r="AA3435">
        <v>0</v>
      </c>
      <c r="AB3435">
        <v>0</v>
      </c>
      <c r="AC3435">
        <v>0</v>
      </c>
      <c r="AD3435">
        <v>0</v>
      </c>
      <c r="AE3435" t="s">
        <v>10379</v>
      </c>
      <c r="AF3435" t="s">
        <v>10380</v>
      </c>
      <c r="AG3435">
        <v>0.45</v>
      </c>
      <c r="AH3435" t="s">
        <v>330</v>
      </c>
      <c r="AI3435" t="s">
        <v>37</v>
      </c>
      <c r="AJ3435" t="s">
        <v>331</v>
      </c>
    </row>
    <row r="3436" spans="1:36" x14ac:dyDescent="0.25">
      <c r="A3436" t="s">
        <v>32</v>
      </c>
      <c r="B3436" t="s">
        <v>10381</v>
      </c>
      <c r="C3436">
        <f>YEAR(B3436)</f>
        <v>2009</v>
      </c>
      <c r="D3436">
        <v>84.3</v>
      </c>
      <c r="E3436">
        <v>64.5</v>
      </c>
      <c r="F3436">
        <v>75.8</v>
      </c>
      <c r="H3436" s="2">
        <f>IF(F3436-77.8&lt;=0,0,IF(F3436-77.8&lt;=1,1,2))</f>
        <v>0</v>
      </c>
      <c r="I3436">
        <v>85.2</v>
      </c>
      <c r="J3436">
        <v>64.5</v>
      </c>
      <c r="K3436">
        <v>76.099999999999994</v>
      </c>
      <c r="L3436">
        <v>58.7</v>
      </c>
      <c r="M3436">
        <v>56.4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9.1999999999999993</v>
      </c>
      <c r="W3436">
        <v>171.4</v>
      </c>
      <c r="X3436">
        <v>1012.2</v>
      </c>
      <c r="Y3436">
        <v>0</v>
      </c>
      <c r="Z3436">
        <v>6.2</v>
      </c>
      <c r="AA3436">
        <v>0</v>
      </c>
      <c r="AB3436">
        <v>0</v>
      </c>
      <c r="AC3436">
        <v>0</v>
      </c>
      <c r="AD3436">
        <v>0</v>
      </c>
      <c r="AE3436" t="s">
        <v>10382</v>
      </c>
      <c r="AF3436" t="s">
        <v>10383</v>
      </c>
      <c r="AG3436">
        <v>0.5</v>
      </c>
      <c r="AH3436" t="s">
        <v>330</v>
      </c>
      <c r="AI3436" t="s">
        <v>37</v>
      </c>
      <c r="AJ3436" t="s">
        <v>331</v>
      </c>
    </row>
    <row r="3437" spans="1:36" x14ac:dyDescent="0.25">
      <c r="A3437" t="s">
        <v>32</v>
      </c>
      <c r="B3437" t="s">
        <v>10384</v>
      </c>
      <c r="C3437">
        <f>YEAR(B3437)</f>
        <v>2009</v>
      </c>
      <c r="D3437">
        <v>84.3</v>
      </c>
      <c r="E3437">
        <v>66.3</v>
      </c>
      <c r="F3437">
        <v>76.400000000000006</v>
      </c>
      <c r="H3437" s="2">
        <f>IF(F3437-77.8&lt;=0,0,IF(F3437-77.8&lt;=1,1,2))</f>
        <v>0</v>
      </c>
      <c r="I3437">
        <v>85.2</v>
      </c>
      <c r="J3437">
        <v>66.3</v>
      </c>
      <c r="K3437">
        <v>76.900000000000006</v>
      </c>
      <c r="L3437">
        <v>57.8</v>
      </c>
      <c r="M3437">
        <v>53.1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5.8</v>
      </c>
      <c r="W3437">
        <v>34.700000000000003</v>
      </c>
      <c r="X3437">
        <v>1010.1</v>
      </c>
      <c r="Y3437">
        <v>0</v>
      </c>
      <c r="Z3437">
        <v>6.2</v>
      </c>
      <c r="AA3437">
        <v>0</v>
      </c>
      <c r="AB3437">
        <v>0</v>
      </c>
      <c r="AC3437">
        <v>0</v>
      </c>
      <c r="AD3437">
        <v>0</v>
      </c>
      <c r="AE3437" t="s">
        <v>10385</v>
      </c>
      <c r="AF3437" t="s">
        <v>10386</v>
      </c>
      <c r="AG3437">
        <v>0.52</v>
      </c>
      <c r="AH3437" t="s">
        <v>330</v>
      </c>
      <c r="AI3437" t="s">
        <v>37</v>
      </c>
      <c r="AJ3437" t="s">
        <v>331</v>
      </c>
    </row>
    <row r="3438" spans="1:36" x14ac:dyDescent="0.25">
      <c r="A3438" t="s">
        <v>32</v>
      </c>
      <c r="B3438" t="s">
        <v>10387</v>
      </c>
      <c r="C3438">
        <f>YEAR(B3438)</f>
        <v>2009</v>
      </c>
      <c r="D3438">
        <v>80.7</v>
      </c>
      <c r="E3438">
        <v>66.3</v>
      </c>
      <c r="F3438">
        <v>75.3</v>
      </c>
      <c r="H3438" s="2">
        <f>IF(F3438-77.8&lt;=0,0,IF(F3438-77.8&lt;=1,1,2))</f>
        <v>0</v>
      </c>
      <c r="I3438">
        <v>84.7</v>
      </c>
      <c r="J3438">
        <v>66.3</v>
      </c>
      <c r="K3438">
        <v>76</v>
      </c>
      <c r="L3438">
        <v>61.4</v>
      </c>
      <c r="M3438">
        <v>62.5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9.1999999999999993</v>
      </c>
      <c r="W3438">
        <v>348.3</v>
      </c>
      <c r="X3438">
        <v>1010.6</v>
      </c>
      <c r="Y3438">
        <v>30</v>
      </c>
      <c r="Z3438">
        <v>6.3</v>
      </c>
      <c r="AA3438">
        <v>0</v>
      </c>
      <c r="AB3438">
        <v>0</v>
      </c>
      <c r="AC3438">
        <v>0</v>
      </c>
      <c r="AD3438">
        <v>0</v>
      </c>
      <c r="AE3438" t="s">
        <v>10388</v>
      </c>
      <c r="AF3438" t="s">
        <v>10389</v>
      </c>
      <c r="AG3438">
        <v>0.55000000000000004</v>
      </c>
      <c r="AH3438" t="s">
        <v>36</v>
      </c>
      <c r="AI3438" t="s">
        <v>37</v>
      </c>
      <c r="AJ3438" t="s">
        <v>38</v>
      </c>
    </row>
    <row r="3439" spans="1:36" x14ac:dyDescent="0.25">
      <c r="A3439" t="s">
        <v>32</v>
      </c>
      <c r="B3439" t="s">
        <v>10390</v>
      </c>
      <c r="C3439">
        <f>YEAR(B3439)</f>
        <v>2009</v>
      </c>
      <c r="D3439">
        <v>86.1</v>
      </c>
      <c r="E3439">
        <v>68.099999999999994</v>
      </c>
      <c r="F3439">
        <v>77.5</v>
      </c>
      <c r="H3439" s="2">
        <f>IF(F3439-77.8&lt;=0,0,IF(F3439-77.8&lt;=1,1,2))</f>
        <v>0</v>
      </c>
      <c r="I3439">
        <v>85.6</v>
      </c>
      <c r="J3439">
        <v>68.099999999999994</v>
      </c>
      <c r="K3439">
        <v>77.900000000000006</v>
      </c>
      <c r="L3439">
        <v>61.8</v>
      </c>
      <c r="M3439">
        <v>59.7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19.5</v>
      </c>
      <c r="W3439">
        <v>315</v>
      </c>
      <c r="X3439">
        <v>1012.8</v>
      </c>
      <c r="Y3439">
        <v>30</v>
      </c>
      <c r="Z3439">
        <v>6.3</v>
      </c>
      <c r="AA3439">
        <v>0</v>
      </c>
      <c r="AB3439">
        <v>0</v>
      </c>
      <c r="AC3439">
        <v>0</v>
      </c>
      <c r="AD3439">
        <v>0</v>
      </c>
      <c r="AE3439" t="s">
        <v>10391</v>
      </c>
      <c r="AF3439" t="s">
        <v>10392</v>
      </c>
      <c r="AG3439">
        <v>0.59</v>
      </c>
      <c r="AH3439" t="s">
        <v>36</v>
      </c>
      <c r="AI3439" t="s">
        <v>37</v>
      </c>
      <c r="AJ3439" t="s">
        <v>38</v>
      </c>
    </row>
    <row r="3440" spans="1:36" x14ac:dyDescent="0.25">
      <c r="A3440" t="s">
        <v>32</v>
      </c>
      <c r="B3440" t="s">
        <v>10393</v>
      </c>
      <c r="C3440">
        <f>YEAR(B3440)</f>
        <v>2009</v>
      </c>
      <c r="D3440">
        <v>87.9</v>
      </c>
      <c r="E3440">
        <v>75.3</v>
      </c>
      <c r="F3440">
        <v>81.3</v>
      </c>
      <c r="H3440" s="2">
        <f>IF(F3440-77.8&lt;=0,0,IF(F3440-77.8&lt;=1,1,2))</f>
        <v>2</v>
      </c>
      <c r="I3440">
        <v>87.2</v>
      </c>
      <c r="J3440">
        <v>75.3</v>
      </c>
      <c r="K3440">
        <v>81.7</v>
      </c>
      <c r="L3440">
        <v>61.5</v>
      </c>
      <c r="M3440">
        <v>51.6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19.5</v>
      </c>
      <c r="W3440">
        <v>302.39999999999998</v>
      </c>
      <c r="X3440">
        <v>1010.5</v>
      </c>
      <c r="Y3440">
        <v>50</v>
      </c>
      <c r="Z3440">
        <v>6.2</v>
      </c>
      <c r="AA3440">
        <v>0</v>
      </c>
      <c r="AB3440">
        <v>0</v>
      </c>
      <c r="AC3440">
        <v>0</v>
      </c>
      <c r="AD3440">
        <v>0</v>
      </c>
      <c r="AE3440" t="s">
        <v>10394</v>
      </c>
      <c r="AF3440" t="s">
        <v>10395</v>
      </c>
      <c r="AG3440">
        <v>0.62</v>
      </c>
      <c r="AH3440" t="s">
        <v>36</v>
      </c>
      <c r="AI3440" t="s">
        <v>37</v>
      </c>
      <c r="AJ3440" t="s">
        <v>38</v>
      </c>
    </row>
    <row r="3441" spans="1:36" x14ac:dyDescent="0.25">
      <c r="A3441" t="s">
        <v>32</v>
      </c>
      <c r="B3441" t="s">
        <v>10396</v>
      </c>
      <c r="C3441">
        <f>YEAR(B3441)</f>
        <v>2009</v>
      </c>
      <c r="D3441">
        <v>82.5</v>
      </c>
      <c r="E3441">
        <v>71.7</v>
      </c>
      <c r="F3441">
        <v>77.599999999999994</v>
      </c>
      <c r="H3441" s="2">
        <f>IF(F3441-77.8&lt;=0,0,IF(F3441-77.8&lt;=1,1,2))</f>
        <v>0</v>
      </c>
      <c r="I3441">
        <v>86.4</v>
      </c>
      <c r="J3441">
        <v>71.7</v>
      </c>
      <c r="K3441">
        <v>78.599999999999994</v>
      </c>
      <c r="L3441">
        <v>64.099999999999994</v>
      </c>
      <c r="M3441">
        <v>64.400000000000006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9.1999999999999993</v>
      </c>
      <c r="W3441">
        <v>31</v>
      </c>
      <c r="X3441">
        <v>1007.1</v>
      </c>
      <c r="Y3441">
        <v>30</v>
      </c>
      <c r="Z3441">
        <v>6.5</v>
      </c>
      <c r="AA3441">
        <v>0</v>
      </c>
      <c r="AB3441">
        <v>0</v>
      </c>
      <c r="AC3441">
        <v>0</v>
      </c>
      <c r="AD3441">
        <v>0</v>
      </c>
      <c r="AE3441" t="s">
        <v>10397</v>
      </c>
      <c r="AF3441" t="s">
        <v>10398</v>
      </c>
      <c r="AG3441">
        <v>0.65</v>
      </c>
      <c r="AH3441" t="s">
        <v>36</v>
      </c>
      <c r="AI3441" t="s">
        <v>37</v>
      </c>
      <c r="AJ3441" t="s">
        <v>38</v>
      </c>
    </row>
    <row r="3442" spans="1:36" x14ac:dyDescent="0.25">
      <c r="A3442" t="s">
        <v>32</v>
      </c>
      <c r="B3442" t="s">
        <v>10399</v>
      </c>
      <c r="C3442">
        <f>YEAR(B3442)</f>
        <v>2009</v>
      </c>
      <c r="D3442">
        <v>80.7</v>
      </c>
      <c r="E3442">
        <v>68.099999999999994</v>
      </c>
      <c r="F3442">
        <v>76</v>
      </c>
      <c r="H3442" s="2">
        <f>IF(F3442-77.8&lt;=0,0,IF(F3442-77.8&lt;=1,1,2))</f>
        <v>0</v>
      </c>
      <c r="I3442">
        <v>84.7</v>
      </c>
      <c r="J3442">
        <v>68.099999999999994</v>
      </c>
      <c r="K3442">
        <v>76.599999999999994</v>
      </c>
      <c r="L3442">
        <v>67.400000000000006</v>
      </c>
      <c r="M3442">
        <v>75.099999999999994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19.5</v>
      </c>
      <c r="W3442">
        <v>313.60000000000002</v>
      </c>
      <c r="X3442">
        <v>1010.8</v>
      </c>
      <c r="Y3442">
        <v>30</v>
      </c>
      <c r="Z3442">
        <v>6.3</v>
      </c>
      <c r="AA3442">
        <v>0</v>
      </c>
      <c r="AB3442">
        <v>0</v>
      </c>
      <c r="AC3442">
        <v>0</v>
      </c>
      <c r="AD3442">
        <v>0</v>
      </c>
      <c r="AE3442" t="s">
        <v>10400</v>
      </c>
      <c r="AF3442" t="s">
        <v>10401</v>
      </c>
      <c r="AG3442">
        <v>0.69</v>
      </c>
      <c r="AH3442" t="s">
        <v>36</v>
      </c>
      <c r="AI3442" t="s">
        <v>37</v>
      </c>
      <c r="AJ3442" t="s">
        <v>38</v>
      </c>
    </row>
    <row r="3443" spans="1:36" x14ac:dyDescent="0.25">
      <c r="A3443" t="s">
        <v>32</v>
      </c>
      <c r="B3443" t="s">
        <v>10402</v>
      </c>
      <c r="C3443">
        <f>YEAR(B3443)</f>
        <v>2009</v>
      </c>
      <c r="D3443">
        <v>78.900000000000006</v>
      </c>
      <c r="E3443">
        <v>73.5</v>
      </c>
      <c r="F3443">
        <v>76.099999999999994</v>
      </c>
      <c r="H3443" s="2">
        <f>IF(F3443-77.8&lt;=0,0,IF(F3443-77.8&lt;=1,1,2))</f>
        <v>0</v>
      </c>
      <c r="I3443">
        <v>78.900000000000006</v>
      </c>
      <c r="J3443">
        <v>73.5</v>
      </c>
      <c r="K3443">
        <v>76.099999999999994</v>
      </c>
      <c r="L3443">
        <v>61.2</v>
      </c>
      <c r="M3443">
        <v>60.5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21.9</v>
      </c>
      <c r="W3443">
        <v>314.60000000000002</v>
      </c>
      <c r="X3443">
        <v>1015.9</v>
      </c>
      <c r="Y3443">
        <v>32.200000000000003</v>
      </c>
      <c r="Z3443">
        <v>6.4</v>
      </c>
      <c r="AA3443">
        <v>0</v>
      </c>
      <c r="AB3443">
        <v>0</v>
      </c>
      <c r="AC3443">
        <v>0</v>
      </c>
      <c r="AD3443">
        <v>0</v>
      </c>
      <c r="AE3443" t="s">
        <v>10403</v>
      </c>
      <c r="AF3443" t="s">
        <v>10404</v>
      </c>
      <c r="AG3443">
        <v>0.72</v>
      </c>
      <c r="AH3443" t="s">
        <v>36</v>
      </c>
      <c r="AI3443" t="s">
        <v>37</v>
      </c>
      <c r="AJ3443" t="s">
        <v>38</v>
      </c>
    </row>
    <row r="3444" spans="1:36" x14ac:dyDescent="0.25">
      <c r="A3444" t="s">
        <v>32</v>
      </c>
      <c r="B3444" t="s">
        <v>10405</v>
      </c>
      <c r="C3444">
        <f>YEAR(B3444)</f>
        <v>2009</v>
      </c>
      <c r="D3444">
        <v>78.900000000000006</v>
      </c>
      <c r="E3444">
        <v>71.7</v>
      </c>
      <c r="F3444">
        <v>75.099999999999994</v>
      </c>
      <c r="H3444" s="2">
        <f>IF(F3444-77.8&lt;=0,0,IF(F3444-77.8&lt;=1,1,2))</f>
        <v>0</v>
      </c>
      <c r="I3444">
        <v>78.900000000000006</v>
      </c>
      <c r="J3444">
        <v>71.7</v>
      </c>
      <c r="K3444">
        <v>75.099999999999994</v>
      </c>
      <c r="L3444">
        <v>58.4</v>
      </c>
      <c r="M3444">
        <v>56.3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23</v>
      </c>
      <c r="W3444">
        <v>312.7</v>
      </c>
      <c r="X3444">
        <v>1016.7</v>
      </c>
      <c r="Y3444">
        <v>30</v>
      </c>
      <c r="Z3444">
        <v>6.4</v>
      </c>
      <c r="AA3444">
        <v>0</v>
      </c>
      <c r="AB3444">
        <v>0</v>
      </c>
      <c r="AC3444">
        <v>0</v>
      </c>
      <c r="AD3444">
        <v>0</v>
      </c>
      <c r="AE3444" t="s">
        <v>10406</v>
      </c>
      <c r="AF3444" t="s">
        <v>10407</v>
      </c>
      <c r="AG3444">
        <v>0.75</v>
      </c>
      <c r="AH3444" t="s">
        <v>36</v>
      </c>
      <c r="AI3444" t="s">
        <v>37</v>
      </c>
      <c r="AJ3444" t="s">
        <v>38</v>
      </c>
    </row>
    <row r="3445" spans="1:36" x14ac:dyDescent="0.25">
      <c r="A3445" t="s">
        <v>32</v>
      </c>
      <c r="B3445" t="s">
        <v>10408</v>
      </c>
      <c r="C3445">
        <f>YEAR(B3445)</f>
        <v>2009</v>
      </c>
      <c r="D3445">
        <v>80.7</v>
      </c>
      <c r="E3445">
        <v>71.7</v>
      </c>
      <c r="F3445">
        <v>75.2</v>
      </c>
      <c r="H3445" s="2">
        <f>IF(F3445-77.8&lt;=0,0,IF(F3445-77.8&lt;=1,1,2))</f>
        <v>0</v>
      </c>
      <c r="I3445">
        <v>81.5</v>
      </c>
      <c r="J3445">
        <v>71.7</v>
      </c>
      <c r="K3445">
        <v>75.3</v>
      </c>
      <c r="L3445">
        <v>59.7</v>
      </c>
      <c r="M3445">
        <v>58.8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23</v>
      </c>
      <c r="W3445">
        <v>307.2</v>
      </c>
      <c r="X3445">
        <v>1014.7</v>
      </c>
      <c r="Y3445">
        <v>30</v>
      </c>
      <c r="Z3445">
        <v>6.3</v>
      </c>
      <c r="AA3445">
        <v>0</v>
      </c>
      <c r="AB3445">
        <v>0</v>
      </c>
      <c r="AC3445">
        <v>0</v>
      </c>
      <c r="AD3445">
        <v>0</v>
      </c>
      <c r="AE3445" t="s">
        <v>10409</v>
      </c>
      <c r="AF3445" t="s">
        <v>10410</v>
      </c>
      <c r="AG3445">
        <v>0.75</v>
      </c>
      <c r="AH3445" t="s">
        <v>36</v>
      </c>
      <c r="AI3445" t="s">
        <v>37</v>
      </c>
      <c r="AJ3445" t="s">
        <v>38</v>
      </c>
    </row>
    <row r="3446" spans="1:36" x14ac:dyDescent="0.25">
      <c r="A3446" t="s">
        <v>32</v>
      </c>
      <c r="B3446" t="s">
        <v>10411</v>
      </c>
      <c r="C3446">
        <f>YEAR(B3446)</f>
        <v>2009</v>
      </c>
      <c r="D3446">
        <v>80.7</v>
      </c>
      <c r="E3446">
        <v>66.3</v>
      </c>
      <c r="F3446">
        <v>76.3</v>
      </c>
      <c r="H3446" s="2">
        <f>IF(F3446-77.8&lt;=0,0,IF(F3446-77.8&lt;=1,1,2))</f>
        <v>0</v>
      </c>
      <c r="I3446">
        <v>82.9</v>
      </c>
      <c r="J3446">
        <v>66.3</v>
      </c>
      <c r="K3446">
        <v>76.599999999999994</v>
      </c>
      <c r="L3446">
        <v>60.5</v>
      </c>
      <c r="M3446">
        <v>58.4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16.100000000000001</v>
      </c>
      <c r="W3446">
        <v>315.10000000000002</v>
      </c>
      <c r="X3446">
        <v>1012.8</v>
      </c>
      <c r="Y3446">
        <v>0</v>
      </c>
      <c r="Z3446">
        <v>6.2</v>
      </c>
      <c r="AA3446">
        <v>0</v>
      </c>
      <c r="AB3446">
        <v>0</v>
      </c>
      <c r="AC3446">
        <v>0</v>
      </c>
      <c r="AD3446">
        <v>0</v>
      </c>
      <c r="AE3446" t="s">
        <v>10412</v>
      </c>
      <c r="AF3446" t="s">
        <v>10413</v>
      </c>
      <c r="AG3446">
        <v>0.82</v>
      </c>
      <c r="AH3446" t="s">
        <v>330</v>
      </c>
      <c r="AI3446" t="s">
        <v>37</v>
      </c>
      <c r="AJ3446" t="s">
        <v>331</v>
      </c>
    </row>
    <row r="3447" spans="1:36" x14ac:dyDescent="0.25">
      <c r="A3447" t="s">
        <v>32</v>
      </c>
      <c r="B3447" t="s">
        <v>10414</v>
      </c>
      <c r="C3447">
        <f>YEAR(B3447)</f>
        <v>2009</v>
      </c>
      <c r="D3447">
        <v>80.7</v>
      </c>
      <c r="E3447">
        <v>71.7</v>
      </c>
      <c r="F3447">
        <v>77.099999999999994</v>
      </c>
      <c r="H3447" s="2">
        <f>IF(F3447-77.8&lt;=0,0,IF(F3447-77.8&lt;=1,1,2))</f>
        <v>0</v>
      </c>
      <c r="I3447">
        <v>84.1</v>
      </c>
      <c r="J3447">
        <v>71.7</v>
      </c>
      <c r="K3447">
        <v>78.099999999999994</v>
      </c>
      <c r="L3447">
        <v>64.599999999999994</v>
      </c>
      <c r="M3447">
        <v>65.5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18.3</v>
      </c>
      <c r="W3447">
        <v>320</v>
      </c>
      <c r="X3447">
        <v>1013.4</v>
      </c>
      <c r="Y3447">
        <v>0</v>
      </c>
      <c r="Z3447">
        <v>6.2</v>
      </c>
      <c r="AA3447">
        <v>0</v>
      </c>
      <c r="AB3447">
        <v>0</v>
      </c>
      <c r="AC3447">
        <v>0</v>
      </c>
      <c r="AD3447">
        <v>0</v>
      </c>
      <c r="AE3447" t="s">
        <v>10415</v>
      </c>
      <c r="AF3447" t="s">
        <v>10416</v>
      </c>
      <c r="AG3447">
        <v>0.85</v>
      </c>
      <c r="AH3447" t="s">
        <v>330</v>
      </c>
      <c r="AI3447" t="s">
        <v>37</v>
      </c>
      <c r="AJ3447" t="s">
        <v>331</v>
      </c>
    </row>
    <row r="3448" spans="1:36" x14ac:dyDescent="0.25">
      <c r="A3448" t="s">
        <v>32</v>
      </c>
      <c r="B3448" t="s">
        <v>10417</v>
      </c>
      <c r="C3448">
        <f>YEAR(B3448)</f>
        <v>2009</v>
      </c>
      <c r="D3448">
        <v>80.7</v>
      </c>
      <c r="E3448">
        <v>73.5</v>
      </c>
      <c r="F3448">
        <v>76.3</v>
      </c>
      <c r="H3448" s="2">
        <f>IF(F3448-77.8&lt;=0,0,IF(F3448-77.8&lt;=1,1,2))</f>
        <v>0</v>
      </c>
      <c r="I3448">
        <v>81.5</v>
      </c>
      <c r="J3448">
        <v>73.5</v>
      </c>
      <c r="K3448">
        <v>76.400000000000006</v>
      </c>
      <c r="L3448">
        <v>62.7</v>
      </c>
      <c r="M3448">
        <v>63.2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21.9</v>
      </c>
      <c r="W3448">
        <v>312.3</v>
      </c>
      <c r="X3448">
        <v>1015</v>
      </c>
      <c r="Y3448">
        <v>0</v>
      </c>
      <c r="Z3448">
        <v>6.2</v>
      </c>
      <c r="AA3448">
        <v>0</v>
      </c>
      <c r="AB3448">
        <v>0</v>
      </c>
      <c r="AC3448">
        <v>0</v>
      </c>
      <c r="AD3448">
        <v>0</v>
      </c>
      <c r="AE3448" t="s">
        <v>10418</v>
      </c>
      <c r="AF3448" t="s">
        <v>10419</v>
      </c>
      <c r="AG3448">
        <v>0.89</v>
      </c>
      <c r="AH3448" t="s">
        <v>330</v>
      </c>
      <c r="AI3448" t="s">
        <v>37</v>
      </c>
      <c r="AJ3448" t="s">
        <v>331</v>
      </c>
    </row>
    <row r="3449" spans="1:36" x14ac:dyDescent="0.25">
      <c r="A3449" t="s">
        <v>32</v>
      </c>
      <c r="B3449" t="s">
        <v>10420</v>
      </c>
      <c r="C3449">
        <f>YEAR(B3449)</f>
        <v>2009</v>
      </c>
      <c r="D3449">
        <v>82.5</v>
      </c>
      <c r="E3449">
        <v>62.7</v>
      </c>
      <c r="F3449">
        <v>72.900000000000006</v>
      </c>
      <c r="H3449" s="2">
        <f>IF(F3449-77.8&lt;=0,0,IF(F3449-77.8&lt;=1,1,2))</f>
        <v>0</v>
      </c>
      <c r="I3449">
        <v>82.6</v>
      </c>
      <c r="J3449">
        <v>62.7</v>
      </c>
      <c r="K3449">
        <v>73</v>
      </c>
      <c r="L3449">
        <v>61.1</v>
      </c>
      <c r="M3449">
        <v>67.8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17.2</v>
      </c>
      <c r="W3449">
        <v>353.7</v>
      </c>
      <c r="X3449">
        <v>1013.3</v>
      </c>
      <c r="Y3449">
        <v>0</v>
      </c>
      <c r="Z3449">
        <v>6.2</v>
      </c>
      <c r="AA3449">
        <v>0</v>
      </c>
      <c r="AB3449">
        <v>0</v>
      </c>
      <c r="AC3449">
        <v>0</v>
      </c>
      <c r="AD3449">
        <v>0</v>
      </c>
      <c r="AE3449" t="s">
        <v>10421</v>
      </c>
      <c r="AF3449" t="s">
        <v>10422</v>
      </c>
      <c r="AG3449">
        <v>0.92</v>
      </c>
      <c r="AH3449" t="s">
        <v>330</v>
      </c>
      <c r="AI3449" t="s">
        <v>37</v>
      </c>
      <c r="AJ3449" t="s">
        <v>331</v>
      </c>
    </row>
    <row r="3450" spans="1:36" x14ac:dyDescent="0.25">
      <c r="A3450" t="s">
        <v>32</v>
      </c>
      <c r="B3450" t="s">
        <v>10423</v>
      </c>
      <c r="C3450">
        <f>YEAR(B3450)</f>
        <v>2009</v>
      </c>
      <c r="D3450">
        <v>82.5</v>
      </c>
      <c r="E3450">
        <v>69.900000000000006</v>
      </c>
      <c r="F3450">
        <v>76.2</v>
      </c>
      <c r="H3450" s="2">
        <f>IF(F3450-77.8&lt;=0,0,IF(F3450-77.8&lt;=1,1,2))</f>
        <v>0</v>
      </c>
      <c r="I3450">
        <v>85.5</v>
      </c>
      <c r="J3450">
        <v>69.900000000000006</v>
      </c>
      <c r="K3450">
        <v>77.099999999999994</v>
      </c>
      <c r="L3450">
        <v>61.5</v>
      </c>
      <c r="M3450">
        <v>60.8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8.1</v>
      </c>
      <c r="W3450">
        <v>9.5</v>
      </c>
      <c r="X3450">
        <v>1010.4</v>
      </c>
      <c r="Y3450">
        <v>30</v>
      </c>
      <c r="Z3450">
        <v>6.6</v>
      </c>
      <c r="AA3450">
        <v>0</v>
      </c>
      <c r="AB3450">
        <v>0</v>
      </c>
      <c r="AC3450">
        <v>0</v>
      </c>
      <c r="AD3450">
        <v>0</v>
      </c>
      <c r="AE3450" t="s">
        <v>10424</v>
      </c>
      <c r="AF3450" t="s">
        <v>10425</v>
      </c>
      <c r="AG3450">
        <v>0.95</v>
      </c>
      <c r="AH3450" t="s">
        <v>36</v>
      </c>
      <c r="AI3450" t="s">
        <v>37</v>
      </c>
      <c r="AJ3450" t="s">
        <v>38</v>
      </c>
    </row>
    <row r="3451" spans="1:36" x14ac:dyDescent="0.25">
      <c r="A3451" t="s">
        <v>32</v>
      </c>
      <c r="B3451" t="s">
        <v>10426</v>
      </c>
      <c r="C3451">
        <f>YEAR(B3451)</f>
        <v>2009</v>
      </c>
      <c r="D3451">
        <v>82.5</v>
      </c>
      <c r="E3451">
        <v>69.900000000000006</v>
      </c>
      <c r="F3451">
        <v>76.7</v>
      </c>
      <c r="H3451" s="2">
        <f>IF(F3451-77.8&lt;=0,0,IF(F3451-77.8&lt;=1,1,2))</f>
        <v>0</v>
      </c>
      <c r="I3451">
        <v>86.4</v>
      </c>
      <c r="J3451">
        <v>69.900000000000006</v>
      </c>
      <c r="K3451">
        <v>77.5</v>
      </c>
      <c r="L3451">
        <v>66</v>
      </c>
      <c r="M3451">
        <v>69.8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10.3</v>
      </c>
      <c r="W3451">
        <v>77.5</v>
      </c>
      <c r="X3451">
        <v>1010.1</v>
      </c>
      <c r="Y3451">
        <v>30</v>
      </c>
      <c r="Z3451">
        <v>6.3</v>
      </c>
      <c r="AA3451">
        <v>0</v>
      </c>
      <c r="AB3451">
        <v>0</v>
      </c>
      <c r="AC3451">
        <v>0</v>
      </c>
      <c r="AD3451">
        <v>0</v>
      </c>
      <c r="AE3451" t="s">
        <v>10427</v>
      </c>
      <c r="AF3451" t="s">
        <v>10428</v>
      </c>
      <c r="AG3451">
        <v>0</v>
      </c>
      <c r="AH3451" t="s">
        <v>36</v>
      </c>
      <c r="AI3451" t="s">
        <v>37</v>
      </c>
      <c r="AJ3451" t="s">
        <v>38</v>
      </c>
    </row>
    <row r="3452" spans="1:36" x14ac:dyDescent="0.25">
      <c r="A3452" t="s">
        <v>32</v>
      </c>
      <c r="B3452" t="s">
        <v>10429</v>
      </c>
      <c r="C3452">
        <f>YEAR(B3452)</f>
        <v>2009</v>
      </c>
      <c r="D3452">
        <v>80.7</v>
      </c>
      <c r="E3452">
        <v>69.900000000000006</v>
      </c>
      <c r="F3452">
        <v>76.400000000000006</v>
      </c>
      <c r="H3452" s="2">
        <f>IF(F3452-77.8&lt;=0,0,IF(F3452-77.8&lt;=1,1,2))</f>
        <v>0</v>
      </c>
      <c r="I3452">
        <v>84.1</v>
      </c>
      <c r="J3452">
        <v>69.900000000000006</v>
      </c>
      <c r="K3452">
        <v>76.599999999999994</v>
      </c>
      <c r="L3452">
        <v>67.5</v>
      </c>
      <c r="M3452">
        <v>74.400000000000006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13.9</v>
      </c>
      <c r="W3452">
        <v>15.8</v>
      </c>
      <c r="X3452">
        <v>1010</v>
      </c>
      <c r="Y3452">
        <v>41.8</v>
      </c>
      <c r="Z3452">
        <v>6.6</v>
      </c>
      <c r="AA3452">
        <v>0</v>
      </c>
      <c r="AB3452">
        <v>0</v>
      </c>
      <c r="AC3452">
        <v>0</v>
      </c>
      <c r="AD3452">
        <v>0</v>
      </c>
      <c r="AE3452" t="s">
        <v>10430</v>
      </c>
      <c r="AF3452" t="s">
        <v>10431</v>
      </c>
      <c r="AG3452">
        <v>0.02</v>
      </c>
      <c r="AH3452" t="s">
        <v>36</v>
      </c>
      <c r="AI3452" t="s">
        <v>37</v>
      </c>
      <c r="AJ3452" t="s">
        <v>38</v>
      </c>
    </row>
    <row r="3453" spans="1:36" x14ac:dyDescent="0.25">
      <c r="A3453" t="s">
        <v>32</v>
      </c>
      <c r="B3453" t="s">
        <v>10432</v>
      </c>
      <c r="C3453">
        <f>YEAR(B3453)</f>
        <v>2009</v>
      </c>
      <c r="D3453">
        <v>80.7</v>
      </c>
      <c r="E3453">
        <v>69.900000000000006</v>
      </c>
      <c r="F3453">
        <v>75.2</v>
      </c>
      <c r="H3453" s="2">
        <f>IF(F3453-77.8&lt;=0,0,IF(F3453-77.8&lt;=1,1,2))</f>
        <v>0</v>
      </c>
      <c r="I3453">
        <v>82.4</v>
      </c>
      <c r="J3453">
        <v>69.900000000000006</v>
      </c>
      <c r="K3453">
        <v>75.400000000000006</v>
      </c>
      <c r="L3453">
        <v>64.599999999999994</v>
      </c>
      <c r="M3453">
        <v>70.2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16.100000000000001</v>
      </c>
      <c r="W3453">
        <v>342.7</v>
      </c>
      <c r="X3453">
        <v>1008.9</v>
      </c>
      <c r="Y3453">
        <v>55.8</v>
      </c>
      <c r="Z3453">
        <v>6.8</v>
      </c>
      <c r="AA3453">
        <v>0</v>
      </c>
      <c r="AB3453">
        <v>0</v>
      </c>
      <c r="AC3453">
        <v>0</v>
      </c>
      <c r="AD3453">
        <v>0</v>
      </c>
      <c r="AE3453" t="s">
        <v>10433</v>
      </c>
      <c r="AF3453" t="s">
        <v>10434</v>
      </c>
      <c r="AG3453">
        <v>0.05</v>
      </c>
      <c r="AH3453" t="s">
        <v>36</v>
      </c>
      <c r="AI3453" t="s">
        <v>37</v>
      </c>
      <c r="AJ3453" t="s">
        <v>38</v>
      </c>
    </row>
    <row r="3454" spans="1:36" x14ac:dyDescent="0.25">
      <c r="A3454" t="s">
        <v>32</v>
      </c>
      <c r="B3454" t="s">
        <v>10435</v>
      </c>
      <c r="C3454">
        <f>YEAR(B3454)</f>
        <v>2009</v>
      </c>
      <c r="D3454">
        <v>80.7</v>
      </c>
      <c r="E3454">
        <v>66.3</v>
      </c>
      <c r="F3454">
        <v>73.5</v>
      </c>
      <c r="H3454" s="2">
        <f>IF(F3454-77.8&lt;=0,0,IF(F3454-77.8&lt;=1,1,2))</f>
        <v>0</v>
      </c>
      <c r="I3454">
        <v>82.4</v>
      </c>
      <c r="J3454">
        <v>66.3</v>
      </c>
      <c r="K3454">
        <v>73.599999999999994</v>
      </c>
      <c r="L3454">
        <v>61.2</v>
      </c>
      <c r="M3454">
        <v>65.8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13.9</v>
      </c>
      <c r="W3454">
        <v>338.6</v>
      </c>
      <c r="X3454">
        <v>1008.9</v>
      </c>
      <c r="Y3454">
        <v>42.2</v>
      </c>
      <c r="Z3454">
        <v>6.8</v>
      </c>
      <c r="AA3454">
        <v>0</v>
      </c>
      <c r="AB3454">
        <v>0</v>
      </c>
      <c r="AC3454">
        <v>0</v>
      </c>
      <c r="AD3454">
        <v>0</v>
      </c>
      <c r="AE3454" t="s">
        <v>10436</v>
      </c>
      <c r="AF3454" t="s">
        <v>10437</v>
      </c>
      <c r="AG3454">
        <v>0.09</v>
      </c>
      <c r="AH3454" t="s">
        <v>36</v>
      </c>
      <c r="AI3454" t="s">
        <v>37</v>
      </c>
      <c r="AJ3454" t="s">
        <v>38</v>
      </c>
    </row>
    <row r="3455" spans="1:36" x14ac:dyDescent="0.25">
      <c r="A3455" t="s">
        <v>32</v>
      </c>
      <c r="B3455" t="s">
        <v>10438</v>
      </c>
      <c r="C3455">
        <f>YEAR(B3455)</f>
        <v>2009</v>
      </c>
      <c r="D3455">
        <v>78.900000000000006</v>
      </c>
      <c r="E3455">
        <v>64.5</v>
      </c>
      <c r="F3455">
        <v>74</v>
      </c>
      <c r="H3455" s="2">
        <f>IF(F3455-77.8&lt;=0,0,IF(F3455-77.8&lt;=1,1,2))</f>
        <v>0</v>
      </c>
      <c r="I3455">
        <v>78.900000000000006</v>
      </c>
      <c r="J3455">
        <v>64.5</v>
      </c>
      <c r="K3455">
        <v>74</v>
      </c>
      <c r="L3455">
        <v>61.5</v>
      </c>
      <c r="M3455">
        <v>65.400000000000006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25.3</v>
      </c>
      <c r="W3455">
        <v>298.7</v>
      </c>
      <c r="X3455">
        <v>1009</v>
      </c>
      <c r="Y3455">
        <v>36.700000000000003</v>
      </c>
      <c r="Z3455">
        <v>6.8</v>
      </c>
      <c r="AA3455">
        <v>0</v>
      </c>
      <c r="AB3455">
        <v>0</v>
      </c>
      <c r="AC3455">
        <v>0</v>
      </c>
      <c r="AD3455">
        <v>0</v>
      </c>
      <c r="AE3455" t="s">
        <v>10439</v>
      </c>
      <c r="AF3455" t="s">
        <v>10440</v>
      </c>
      <c r="AG3455">
        <v>0.12</v>
      </c>
      <c r="AH3455" t="s">
        <v>36</v>
      </c>
      <c r="AI3455" t="s">
        <v>37</v>
      </c>
      <c r="AJ3455" t="s">
        <v>38</v>
      </c>
    </row>
    <row r="3456" spans="1:36" x14ac:dyDescent="0.25">
      <c r="A3456" t="s">
        <v>32</v>
      </c>
      <c r="B3456" t="s">
        <v>10441</v>
      </c>
      <c r="C3456">
        <f>YEAR(B3456)</f>
        <v>2009</v>
      </c>
      <c r="D3456">
        <v>78.900000000000006</v>
      </c>
      <c r="E3456">
        <v>64.5</v>
      </c>
      <c r="F3456">
        <v>74</v>
      </c>
      <c r="H3456" s="2">
        <f>IF(F3456-77.8&lt;=0,0,IF(F3456-77.8&lt;=1,1,2))</f>
        <v>0</v>
      </c>
      <c r="I3456">
        <v>78.900000000000006</v>
      </c>
      <c r="J3456">
        <v>64.5</v>
      </c>
      <c r="K3456">
        <v>74</v>
      </c>
      <c r="L3456">
        <v>63.7</v>
      </c>
      <c r="M3456">
        <v>70.900000000000006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18.3</v>
      </c>
      <c r="W3456">
        <v>324.8</v>
      </c>
      <c r="X3456">
        <v>1009.9</v>
      </c>
      <c r="Y3456">
        <v>50</v>
      </c>
      <c r="Z3456">
        <v>6.6</v>
      </c>
      <c r="AA3456">
        <v>0</v>
      </c>
      <c r="AB3456">
        <v>0</v>
      </c>
      <c r="AC3456">
        <v>0</v>
      </c>
      <c r="AD3456">
        <v>0</v>
      </c>
      <c r="AE3456" t="s">
        <v>10442</v>
      </c>
      <c r="AF3456" t="s">
        <v>10443</v>
      </c>
      <c r="AG3456">
        <v>0.16</v>
      </c>
      <c r="AH3456" t="s">
        <v>36</v>
      </c>
      <c r="AI3456" t="s">
        <v>37</v>
      </c>
      <c r="AJ3456" t="s">
        <v>38</v>
      </c>
    </row>
    <row r="3457" spans="1:36" x14ac:dyDescent="0.25">
      <c r="A3457" t="s">
        <v>32</v>
      </c>
      <c r="B3457" t="s">
        <v>10444</v>
      </c>
      <c r="C3457">
        <f>YEAR(B3457)</f>
        <v>2009</v>
      </c>
      <c r="D3457">
        <v>82.5</v>
      </c>
      <c r="E3457">
        <v>66.3</v>
      </c>
      <c r="F3457">
        <v>75.8</v>
      </c>
      <c r="H3457" s="2">
        <f>IF(F3457-77.8&lt;=0,0,IF(F3457-77.8&lt;=1,1,2))</f>
        <v>0</v>
      </c>
      <c r="I3457">
        <v>86.4</v>
      </c>
      <c r="J3457">
        <v>66.3</v>
      </c>
      <c r="K3457">
        <v>76.599999999999994</v>
      </c>
      <c r="L3457">
        <v>67.8</v>
      </c>
      <c r="M3457">
        <v>76.7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9.1999999999999993</v>
      </c>
      <c r="W3457">
        <v>18.100000000000001</v>
      </c>
      <c r="X3457">
        <v>1009.4</v>
      </c>
      <c r="Y3457">
        <v>35.6</v>
      </c>
      <c r="Z3457">
        <v>6.6</v>
      </c>
      <c r="AA3457">
        <v>0</v>
      </c>
      <c r="AB3457">
        <v>0</v>
      </c>
      <c r="AC3457">
        <v>0</v>
      </c>
      <c r="AD3457">
        <v>0</v>
      </c>
      <c r="AE3457" t="s">
        <v>10445</v>
      </c>
      <c r="AF3457" t="s">
        <v>10446</v>
      </c>
      <c r="AG3457">
        <v>0.19</v>
      </c>
      <c r="AH3457" t="s">
        <v>36</v>
      </c>
      <c r="AI3457" t="s">
        <v>37</v>
      </c>
      <c r="AJ3457" t="s">
        <v>38</v>
      </c>
    </row>
    <row r="3458" spans="1:36" x14ac:dyDescent="0.25">
      <c r="A3458" t="s">
        <v>32</v>
      </c>
      <c r="B3458" t="s">
        <v>10447</v>
      </c>
      <c r="C3458">
        <f>YEAR(B3458)</f>
        <v>2009</v>
      </c>
      <c r="D3458">
        <v>78.900000000000006</v>
      </c>
      <c r="E3458">
        <v>66.3</v>
      </c>
      <c r="F3458">
        <v>74.2</v>
      </c>
      <c r="H3458" s="2">
        <f>IF(F3458-77.8&lt;=0,0,IF(F3458-77.8&lt;=1,1,2))</f>
        <v>0</v>
      </c>
      <c r="I3458">
        <v>78.900000000000006</v>
      </c>
      <c r="J3458">
        <v>66.3</v>
      </c>
      <c r="K3458">
        <v>74.2</v>
      </c>
      <c r="L3458">
        <v>67.3</v>
      </c>
      <c r="M3458">
        <v>79.400000000000006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9.1999999999999993</v>
      </c>
      <c r="W3458">
        <v>74.599999999999994</v>
      </c>
      <c r="X3458">
        <v>1010.5</v>
      </c>
      <c r="Y3458">
        <v>33</v>
      </c>
      <c r="Z3458">
        <v>6.7</v>
      </c>
      <c r="AA3458">
        <v>0</v>
      </c>
      <c r="AB3458">
        <v>0</v>
      </c>
      <c r="AC3458">
        <v>0</v>
      </c>
      <c r="AD3458">
        <v>0</v>
      </c>
      <c r="AE3458" t="s">
        <v>10448</v>
      </c>
      <c r="AF3458" t="s">
        <v>10449</v>
      </c>
      <c r="AG3458">
        <v>0.25</v>
      </c>
      <c r="AH3458" t="s">
        <v>36</v>
      </c>
      <c r="AI3458" t="s">
        <v>37</v>
      </c>
      <c r="AJ3458" t="s">
        <v>38</v>
      </c>
    </row>
    <row r="3459" spans="1:36" x14ac:dyDescent="0.25">
      <c r="A3459" t="s">
        <v>32</v>
      </c>
      <c r="B3459" t="s">
        <v>10450</v>
      </c>
      <c r="C3459">
        <f>YEAR(B3459)</f>
        <v>2009</v>
      </c>
      <c r="D3459">
        <v>80.7</v>
      </c>
      <c r="E3459">
        <v>68.099999999999994</v>
      </c>
      <c r="F3459">
        <v>74.900000000000006</v>
      </c>
      <c r="H3459" s="2">
        <f>IF(F3459-77.8&lt;=0,0,IF(F3459-77.8&lt;=1,1,2))</f>
        <v>0</v>
      </c>
      <c r="I3459">
        <v>85.5</v>
      </c>
      <c r="J3459">
        <v>68.099999999999994</v>
      </c>
      <c r="K3459">
        <v>75.599999999999994</v>
      </c>
      <c r="L3459">
        <v>67.599999999999994</v>
      </c>
      <c r="M3459">
        <v>78.599999999999994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16.100000000000001</v>
      </c>
      <c r="W3459">
        <v>53.6</v>
      </c>
      <c r="X3459">
        <v>1012.5</v>
      </c>
      <c r="Y3459">
        <v>32.6</v>
      </c>
      <c r="Z3459">
        <v>6.8</v>
      </c>
      <c r="AA3459">
        <v>0</v>
      </c>
      <c r="AB3459">
        <v>0</v>
      </c>
      <c r="AC3459">
        <v>0</v>
      </c>
      <c r="AD3459">
        <v>0</v>
      </c>
      <c r="AE3459" t="s">
        <v>10451</v>
      </c>
      <c r="AF3459" t="s">
        <v>10452</v>
      </c>
      <c r="AG3459">
        <v>0.26</v>
      </c>
      <c r="AH3459" t="s">
        <v>36</v>
      </c>
      <c r="AI3459" t="s">
        <v>37</v>
      </c>
      <c r="AJ3459" t="s">
        <v>38</v>
      </c>
    </row>
    <row r="3460" spans="1:36" x14ac:dyDescent="0.25">
      <c r="A3460" t="s">
        <v>32</v>
      </c>
      <c r="B3460" t="s">
        <v>10453</v>
      </c>
      <c r="C3460">
        <f>YEAR(B3460)</f>
        <v>2009</v>
      </c>
      <c r="D3460">
        <v>80.7</v>
      </c>
      <c r="E3460">
        <v>68.099999999999994</v>
      </c>
      <c r="F3460">
        <v>75.2</v>
      </c>
      <c r="H3460" s="2">
        <f>IF(F3460-77.8&lt;=0,0,IF(F3460-77.8&lt;=1,1,2))</f>
        <v>0</v>
      </c>
      <c r="I3460">
        <v>84.1</v>
      </c>
      <c r="J3460">
        <v>68.099999999999994</v>
      </c>
      <c r="K3460">
        <v>76.2</v>
      </c>
      <c r="L3460">
        <v>67.8</v>
      </c>
      <c r="M3460">
        <v>78.3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11.4</v>
      </c>
      <c r="W3460">
        <v>329.6</v>
      </c>
      <c r="X3460">
        <v>1013.5</v>
      </c>
      <c r="Y3460">
        <v>31.8</v>
      </c>
      <c r="Z3460">
        <v>6.8</v>
      </c>
      <c r="AA3460">
        <v>0</v>
      </c>
      <c r="AB3460">
        <v>0</v>
      </c>
      <c r="AC3460">
        <v>0</v>
      </c>
      <c r="AD3460">
        <v>0</v>
      </c>
      <c r="AE3460" t="s">
        <v>10454</v>
      </c>
      <c r="AF3460" t="s">
        <v>10455</v>
      </c>
      <c r="AG3460">
        <v>0.28999999999999998</v>
      </c>
      <c r="AH3460" t="s">
        <v>36</v>
      </c>
      <c r="AI3460" t="s">
        <v>37</v>
      </c>
      <c r="AJ3460" t="s">
        <v>38</v>
      </c>
    </row>
    <row r="3461" spans="1:36" x14ac:dyDescent="0.25">
      <c r="A3461" t="s">
        <v>32</v>
      </c>
      <c r="B3461" t="s">
        <v>10456</v>
      </c>
      <c r="C3461">
        <f>YEAR(B3461)</f>
        <v>2009</v>
      </c>
      <c r="D3461">
        <v>80.7</v>
      </c>
      <c r="E3461">
        <v>68.099999999999994</v>
      </c>
      <c r="F3461">
        <v>76.099999999999994</v>
      </c>
      <c r="H3461" s="2">
        <f>IF(F3461-77.8&lt;=0,0,IF(F3461-77.8&lt;=1,1,2))</f>
        <v>0</v>
      </c>
      <c r="I3461">
        <v>84.1</v>
      </c>
      <c r="J3461">
        <v>68.099999999999994</v>
      </c>
      <c r="K3461">
        <v>76.900000000000006</v>
      </c>
      <c r="L3461">
        <v>67.599999999999994</v>
      </c>
      <c r="M3461">
        <v>75.599999999999994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15</v>
      </c>
      <c r="W3461">
        <v>319.7</v>
      </c>
      <c r="X3461">
        <v>1012.5</v>
      </c>
      <c r="Y3461">
        <v>32.9</v>
      </c>
      <c r="Z3461">
        <v>6.6</v>
      </c>
      <c r="AA3461">
        <v>0</v>
      </c>
      <c r="AB3461">
        <v>0</v>
      </c>
      <c r="AC3461">
        <v>0</v>
      </c>
      <c r="AD3461">
        <v>0</v>
      </c>
      <c r="AE3461" t="s">
        <v>10457</v>
      </c>
      <c r="AF3461" t="s">
        <v>10458</v>
      </c>
      <c r="AG3461">
        <v>0.33</v>
      </c>
      <c r="AH3461" t="s">
        <v>36</v>
      </c>
      <c r="AI3461" t="s">
        <v>37</v>
      </c>
      <c r="AJ3461" t="s">
        <v>38</v>
      </c>
    </row>
    <row r="3462" spans="1:36" x14ac:dyDescent="0.25">
      <c r="A3462" t="s">
        <v>32</v>
      </c>
      <c r="B3462" t="s">
        <v>10459</v>
      </c>
      <c r="C3462">
        <f>YEAR(B3462)</f>
        <v>2009</v>
      </c>
      <c r="D3462">
        <v>80.7</v>
      </c>
      <c r="E3462">
        <v>68.099999999999994</v>
      </c>
      <c r="F3462">
        <v>76</v>
      </c>
      <c r="H3462" s="2">
        <f>IF(F3462-77.8&lt;=0,0,IF(F3462-77.8&lt;=1,1,2))</f>
        <v>0</v>
      </c>
      <c r="I3462">
        <v>84.7</v>
      </c>
      <c r="J3462">
        <v>68.099999999999994</v>
      </c>
      <c r="K3462">
        <v>76.900000000000006</v>
      </c>
      <c r="L3462">
        <v>67.900000000000006</v>
      </c>
      <c r="M3462">
        <v>76.5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18.3</v>
      </c>
      <c r="W3462">
        <v>316.39999999999998</v>
      </c>
      <c r="X3462">
        <v>1008.6</v>
      </c>
      <c r="Y3462">
        <v>30</v>
      </c>
      <c r="Z3462">
        <v>6.5</v>
      </c>
      <c r="AA3462">
        <v>0</v>
      </c>
      <c r="AB3462">
        <v>0</v>
      </c>
      <c r="AC3462">
        <v>0</v>
      </c>
      <c r="AD3462">
        <v>0</v>
      </c>
      <c r="AE3462" t="s">
        <v>10460</v>
      </c>
      <c r="AF3462" t="s">
        <v>10461</v>
      </c>
      <c r="AG3462">
        <v>0.36</v>
      </c>
      <c r="AH3462" t="s">
        <v>36</v>
      </c>
      <c r="AI3462" t="s">
        <v>37</v>
      </c>
      <c r="AJ3462" t="s">
        <v>38</v>
      </c>
    </row>
    <row r="3463" spans="1:36" x14ac:dyDescent="0.25">
      <c r="A3463" t="s">
        <v>32</v>
      </c>
      <c r="B3463" t="s">
        <v>10462</v>
      </c>
      <c r="C3463">
        <f>YEAR(B3463)</f>
        <v>2009</v>
      </c>
      <c r="D3463">
        <v>80.7</v>
      </c>
      <c r="E3463">
        <v>69.900000000000006</v>
      </c>
      <c r="F3463">
        <v>76.400000000000006</v>
      </c>
      <c r="H3463" s="2">
        <f>IF(F3463-77.8&lt;=0,0,IF(F3463-77.8&lt;=1,1,2))</f>
        <v>0</v>
      </c>
      <c r="I3463">
        <v>84.1</v>
      </c>
      <c r="J3463">
        <v>69.900000000000006</v>
      </c>
      <c r="K3463">
        <v>77.2</v>
      </c>
      <c r="L3463">
        <v>68.2</v>
      </c>
      <c r="M3463">
        <v>76.400000000000006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25.3</v>
      </c>
      <c r="W3463">
        <v>304.10000000000002</v>
      </c>
      <c r="X3463">
        <v>1005.4</v>
      </c>
      <c r="Y3463">
        <v>31.3</v>
      </c>
      <c r="Z3463">
        <v>6.6</v>
      </c>
      <c r="AA3463">
        <v>0</v>
      </c>
      <c r="AB3463">
        <v>0</v>
      </c>
      <c r="AC3463">
        <v>0</v>
      </c>
      <c r="AD3463">
        <v>0</v>
      </c>
      <c r="AE3463" t="s">
        <v>10463</v>
      </c>
      <c r="AF3463" t="s">
        <v>10464</v>
      </c>
      <c r="AG3463">
        <v>0.4</v>
      </c>
      <c r="AH3463" t="s">
        <v>36</v>
      </c>
      <c r="AI3463" t="s">
        <v>37</v>
      </c>
      <c r="AJ3463" t="s">
        <v>38</v>
      </c>
    </row>
    <row r="3464" spans="1:36" x14ac:dyDescent="0.25">
      <c r="A3464" t="s">
        <v>32</v>
      </c>
      <c r="B3464" t="s">
        <v>10465</v>
      </c>
      <c r="C3464">
        <f>YEAR(B3464)</f>
        <v>2009</v>
      </c>
      <c r="D3464">
        <v>82.5</v>
      </c>
      <c r="E3464">
        <v>69.900000000000006</v>
      </c>
      <c r="F3464">
        <v>77.099999999999994</v>
      </c>
      <c r="H3464" s="2">
        <f>IF(F3464-77.8&lt;=0,0,IF(F3464-77.8&lt;=1,1,2))</f>
        <v>0</v>
      </c>
      <c r="I3464">
        <v>87.4</v>
      </c>
      <c r="J3464">
        <v>69.900000000000006</v>
      </c>
      <c r="K3464">
        <v>78.5</v>
      </c>
      <c r="L3464">
        <v>69.099999999999994</v>
      </c>
      <c r="M3464">
        <v>76.7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10.3</v>
      </c>
      <c r="W3464">
        <v>326.2</v>
      </c>
      <c r="X3464">
        <v>1005.8</v>
      </c>
      <c r="Y3464">
        <v>30</v>
      </c>
      <c r="Z3464">
        <v>6.5</v>
      </c>
      <c r="AA3464">
        <v>0</v>
      </c>
      <c r="AB3464">
        <v>0</v>
      </c>
      <c r="AC3464">
        <v>0</v>
      </c>
      <c r="AD3464">
        <v>0</v>
      </c>
      <c r="AE3464" t="s">
        <v>10466</v>
      </c>
      <c r="AF3464" t="s">
        <v>10467</v>
      </c>
      <c r="AG3464">
        <v>0.43</v>
      </c>
      <c r="AH3464" t="s">
        <v>36</v>
      </c>
      <c r="AI3464" t="s">
        <v>37</v>
      </c>
      <c r="AJ3464" t="s">
        <v>38</v>
      </c>
    </row>
    <row r="3465" spans="1:36" x14ac:dyDescent="0.25">
      <c r="A3465" t="s">
        <v>32</v>
      </c>
      <c r="B3465" t="s">
        <v>10468</v>
      </c>
      <c r="C3465">
        <f>YEAR(B3465)</f>
        <v>2009</v>
      </c>
      <c r="D3465">
        <v>82.5</v>
      </c>
      <c r="E3465">
        <v>69.900000000000006</v>
      </c>
      <c r="F3465">
        <v>77.8</v>
      </c>
      <c r="H3465" s="2">
        <f>IF(F3465-77.8&lt;=0,0,IF(F3465-77.8&lt;=1,1,2))</f>
        <v>0</v>
      </c>
      <c r="I3465">
        <v>89.7</v>
      </c>
      <c r="J3465">
        <v>69.900000000000006</v>
      </c>
      <c r="K3465">
        <v>80</v>
      </c>
      <c r="L3465">
        <v>70.599999999999994</v>
      </c>
      <c r="M3465">
        <v>79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18.3</v>
      </c>
      <c r="W3465">
        <v>346.7</v>
      </c>
      <c r="X3465">
        <v>1007</v>
      </c>
      <c r="Y3465">
        <v>31.1</v>
      </c>
      <c r="Z3465">
        <v>6.7</v>
      </c>
      <c r="AA3465">
        <v>0</v>
      </c>
      <c r="AB3465">
        <v>0</v>
      </c>
      <c r="AC3465">
        <v>0</v>
      </c>
      <c r="AD3465">
        <v>0</v>
      </c>
      <c r="AE3465" t="s">
        <v>10469</v>
      </c>
      <c r="AF3465" t="s">
        <v>10470</v>
      </c>
      <c r="AG3465">
        <v>0.47</v>
      </c>
      <c r="AH3465" t="s">
        <v>36</v>
      </c>
      <c r="AI3465" t="s">
        <v>37</v>
      </c>
      <c r="AJ3465" t="s">
        <v>38</v>
      </c>
    </row>
    <row r="3466" spans="1:36" x14ac:dyDescent="0.25">
      <c r="A3466" t="s">
        <v>32</v>
      </c>
      <c r="B3466" t="s">
        <v>10471</v>
      </c>
      <c r="C3466">
        <f>YEAR(B3466)</f>
        <v>2009</v>
      </c>
      <c r="D3466">
        <v>82.5</v>
      </c>
      <c r="E3466">
        <v>71.7</v>
      </c>
      <c r="F3466">
        <v>78.099999999999994</v>
      </c>
      <c r="H3466" s="2">
        <f>IF(F3466-77.8&lt;=0,0,IF(F3466-77.8&lt;=1,1,2))</f>
        <v>1</v>
      </c>
      <c r="I3466">
        <v>88.5</v>
      </c>
      <c r="J3466">
        <v>71.7</v>
      </c>
      <c r="K3466">
        <v>80.5</v>
      </c>
      <c r="L3466">
        <v>69.5</v>
      </c>
      <c r="M3466">
        <v>75.2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15</v>
      </c>
      <c r="W3466">
        <v>339</v>
      </c>
      <c r="X3466">
        <v>1009.2</v>
      </c>
      <c r="Y3466">
        <v>30</v>
      </c>
      <c r="Z3466">
        <v>6.4</v>
      </c>
      <c r="AA3466">
        <v>0</v>
      </c>
      <c r="AB3466">
        <v>0</v>
      </c>
      <c r="AC3466">
        <v>0</v>
      </c>
      <c r="AD3466">
        <v>0</v>
      </c>
      <c r="AE3466" t="s">
        <v>10472</v>
      </c>
      <c r="AF3466" t="s">
        <v>10473</v>
      </c>
      <c r="AG3466">
        <v>0.5</v>
      </c>
      <c r="AH3466" t="s">
        <v>36</v>
      </c>
      <c r="AI3466" t="s">
        <v>37</v>
      </c>
      <c r="AJ3466" t="s">
        <v>38</v>
      </c>
    </row>
    <row r="3467" spans="1:36" x14ac:dyDescent="0.25">
      <c r="A3467" t="s">
        <v>32</v>
      </c>
      <c r="B3467" t="s">
        <v>10474</v>
      </c>
      <c r="C3467">
        <f>YEAR(B3467)</f>
        <v>2009</v>
      </c>
      <c r="D3467">
        <v>84.3</v>
      </c>
      <c r="E3467">
        <v>73.5</v>
      </c>
      <c r="F3467">
        <v>79.400000000000006</v>
      </c>
      <c r="H3467" s="2">
        <f>IF(F3467-77.8&lt;=0,0,IF(F3467-77.8&lt;=1,1,2))</f>
        <v>2</v>
      </c>
      <c r="I3467">
        <v>94.4</v>
      </c>
      <c r="J3467">
        <v>73.5</v>
      </c>
      <c r="K3467">
        <v>82.4</v>
      </c>
      <c r="L3467">
        <v>69.3</v>
      </c>
      <c r="M3467">
        <v>71.8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13.9</v>
      </c>
      <c r="W3467">
        <v>333.7</v>
      </c>
      <c r="X3467">
        <v>1010.3</v>
      </c>
      <c r="Y3467">
        <v>30</v>
      </c>
      <c r="Z3467">
        <v>6.4</v>
      </c>
      <c r="AA3467">
        <v>0</v>
      </c>
      <c r="AB3467">
        <v>0</v>
      </c>
      <c r="AC3467">
        <v>0</v>
      </c>
      <c r="AD3467">
        <v>0</v>
      </c>
      <c r="AE3467" t="s">
        <v>10475</v>
      </c>
      <c r="AF3467" t="s">
        <v>10476</v>
      </c>
      <c r="AG3467">
        <v>0.53</v>
      </c>
      <c r="AH3467" t="s">
        <v>36</v>
      </c>
      <c r="AI3467" t="s">
        <v>37</v>
      </c>
      <c r="AJ3467" t="s">
        <v>38</v>
      </c>
    </row>
    <row r="3468" spans="1:36" x14ac:dyDescent="0.25">
      <c r="A3468" t="s">
        <v>32</v>
      </c>
      <c r="B3468" t="s">
        <v>10477</v>
      </c>
      <c r="C3468">
        <f>YEAR(B3468)</f>
        <v>2009</v>
      </c>
      <c r="D3468">
        <v>87.9</v>
      </c>
      <c r="E3468">
        <v>71.7</v>
      </c>
      <c r="F3468">
        <v>80.3</v>
      </c>
      <c r="H3468" s="2">
        <f>IF(F3468-77.8&lt;=0,0,IF(F3468-77.8&lt;=1,1,2))</f>
        <v>2</v>
      </c>
      <c r="I3468">
        <v>95.4</v>
      </c>
      <c r="J3468">
        <v>71.7</v>
      </c>
      <c r="K3468">
        <v>82.9</v>
      </c>
      <c r="L3468">
        <v>67.400000000000006</v>
      </c>
      <c r="M3468">
        <v>65.900000000000006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11.4</v>
      </c>
      <c r="W3468">
        <v>16.100000000000001</v>
      </c>
      <c r="X3468">
        <v>1009.7</v>
      </c>
      <c r="Y3468">
        <v>0</v>
      </c>
      <c r="Z3468">
        <v>6.2</v>
      </c>
      <c r="AA3468">
        <v>0</v>
      </c>
      <c r="AB3468">
        <v>0</v>
      </c>
      <c r="AC3468">
        <v>0</v>
      </c>
      <c r="AD3468">
        <v>0</v>
      </c>
      <c r="AE3468" t="s">
        <v>10478</v>
      </c>
      <c r="AF3468" t="s">
        <v>10479</v>
      </c>
      <c r="AG3468">
        <v>0.56999999999999995</v>
      </c>
      <c r="AH3468" t="s">
        <v>330</v>
      </c>
      <c r="AI3468" t="s">
        <v>37</v>
      </c>
      <c r="AJ3468" t="s">
        <v>331</v>
      </c>
    </row>
    <row r="3469" spans="1:36" x14ac:dyDescent="0.25">
      <c r="A3469" t="s">
        <v>32</v>
      </c>
      <c r="B3469" t="s">
        <v>10480</v>
      </c>
      <c r="C3469">
        <f>YEAR(B3469)</f>
        <v>2009</v>
      </c>
      <c r="D3469">
        <v>87.9</v>
      </c>
      <c r="E3469">
        <v>75.3</v>
      </c>
      <c r="F3469">
        <v>82</v>
      </c>
      <c r="H3469" s="2">
        <f>IF(F3469-77.8&lt;=0,0,IF(F3469-77.8&lt;=1,1,2))</f>
        <v>2</v>
      </c>
      <c r="I3469">
        <v>95.4</v>
      </c>
      <c r="J3469">
        <v>75.3</v>
      </c>
      <c r="K3469">
        <v>85.6</v>
      </c>
      <c r="L3469">
        <v>65.900000000000006</v>
      </c>
      <c r="M3469">
        <v>58.9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6.9</v>
      </c>
      <c r="W3469">
        <v>347</v>
      </c>
      <c r="X3469">
        <v>1008.1</v>
      </c>
      <c r="Y3469">
        <v>0</v>
      </c>
      <c r="Z3469">
        <v>6.2</v>
      </c>
      <c r="AA3469">
        <v>0</v>
      </c>
      <c r="AB3469">
        <v>0</v>
      </c>
      <c r="AC3469">
        <v>0</v>
      </c>
      <c r="AD3469">
        <v>0</v>
      </c>
      <c r="AE3469" t="s">
        <v>10481</v>
      </c>
      <c r="AF3469" t="s">
        <v>10482</v>
      </c>
      <c r="AG3469">
        <v>0.6</v>
      </c>
      <c r="AH3469" t="s">
        <v>330</v>
      </c>
      <c r="AI3469" t="s">
        <v>37</v>
      </c>
      <c r="AJ3469" t="s">
        <v>331</v>
      </c>
    </row>
    <row r="3470" spans="1:36" x14ac:dyDescent="0.25">
      <c r="A3470" t="s">
        <v>32</v>
      </c>
      <c r="B3470" t="s">
        <v>10483</v>
      </c>
      <c r="C3470">
        <f>YEAR(B3470)</f>
        <v>2009</v>
      </c>
      <c r="D3470">
        <v>87.9</v>
      </c>
      <c r="E3470">
        <v>77.099999999999994</v>
      </c>
      <c r="F3470">
        <v>83</v>
      </c>
      <c r="H3470" s="2">
        <f>IF(F3470-77.8&lt;=0,0,IF(F3470-77.8&lt;=1,1,2))</f>
        <v>2</v>
      </c>
      <c r="I3470">
        <v>90.8</v>
      </c>
      <c r="J3470">
        <v>77.099999999999994</v>
      </c>
      <c r="K3470">
        <v>84.6</v>
      </c>
      <c r="L3470">
        <v>64.099999999999994</v>
      </c>
      <c r="M3470">
        <v>53.6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21.9</v>
      </c>
      <c r="W3470">
        <v>318.39999999999998</v>
      </c>
      <c r="X3470">
        <v>1007.1</v>
      </c>
      <c r="Y3470">
        <v>0</v>
      </c>
      <c r="Z3470">
        <v>6.2</v>
      </c>
      <c r="AA3470">
        <v>0</v>
      </c>
      <c r="AB3470">
        <v>0</v>
      </c>
      <c r="AC3470">
        <v>0</v>
      </c>
      <c r="AD3470">
        <v>0</v>
      </c>
      <c r="AE3470" t="s">
        <v>10484</v>
      </c>
      <c r="AF3470" t="s">
        <v>10485</v>
      </c>
      <c r="AG3470">
        <v>0.64</v>
      </c>
      <c r="AH3470" t="s">
        <v>330</v>
      </c>
      <c r="AI3470" t="s">
        <v>37</v>
      </c>
      <c r="AJ3470" t="s">
        <v>331</v>
      </c>
    </row>
    <row r="3471" spans="1:36" x14ac:dyDescent="0.25">
      <c r="A3471" t="s">
        <v>32</v>
      </c>
      <c r="B3471" t="s">
        <v>10486</v>
      </c>
      <c r="C3471">
        <f>YEAR(B3471)</f>
        <v>2009</v>
      </c>
      <c r="D3471">
        <v>84.3</v>
      </c>
      <c r="E3471">
        <v>69.900000000000006</v>
      </c>
      <c r="F3471">
        <v>79.099999999999994</v>
      </c>
      <c r="H3471" s="2">
        <f>IF(F3471-77.8&lt;=0,0,IF(F3471-77.8&lt;=1,1,2))</f>
        <v>2</v>
      </c>
      <c r="I3471">
        <v>87.4</v>
      </c>
      <c r="J3471">
        <v>69.900000000000006</v>
      </c>
      <c r="K3471">
        <v>80.400000000000006</v>
      </c>
      <c r="L3471">
        <v>64.599999999999994</v>
      </c>
      <c r="M3471">
        <v>61.7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24.2</v>
      </c>
      <c r="W3471">
        <v>305.5</v>
      </c>
      <c r="X3471">
        <v>1007.9</v>
      </c>
      <c r="Y3471">
        <v>36.700000000000003</v>
      </c>
      <c r="Z3471">
        <v>6.5</v>
      </c>
      <c r="AA3471">
        <v>0</v>
      </c>
      <c r="AB3471">
        <v>0</v>
      </c>
      <c r="AC3471">
        <v>0</v>
      </c>
      <c r="AD3471">
        <v>0</v>
      </c>
      <c r="AE3471" t="s">
        <v>10487</v>
      </c>
      <c r="AF3471" t="s">
        <v>10488</v>
      </c>
      <c r="AG3471">
        <v>0.67</v>
      </c>
      <c r="AH3471" t="s">
        <v>36</v>
      </c>
      <c r="AI3471" t="s">
        <v>37</v>
      </c>
      <c r="AJ3471" t="s">
        <v>38</v>
      </c>
    </row>
    <row r="3472" spans="1:36" x14ac:dyDescent="0.25">
      <c r="A3472" t="s">
        <v>32</v>
      </c>
      <c r="B3472" t="s">
        <v>10489</v>
      </c>
      <c r="C3472">
        <f>YEAR(B3472)</f>
        <v>2009</v>
      </c>
      <c r="D3472">
        <v>82.5</v>
      </c>
      <c r="E3472">
        <v>75.3</v>
      </c>
      <c r="F3472">
        <v>78.5</v>
      </c>
      <c r="H3472" s="2">
        <f>IF(F3472-77.8&lt;=0,0,IF(F3472-77.8&lt;=1,1,2))</f>
        <v>1</v>
      </c>
      <c r="I3472">
        <v>84.8</v>
      </c>
      <c r="J3472">
        <v>75.3</v>
      </c>
      <c r="K3472">
        <v>79.2</v>
      </c>
      <c r="L3472">
        <v>65.599999999999994</v>
      </c>
      <c r="M3472">
        <v>64.900000000000006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17.2</v>
      </c>
      <c r="W3472">
        <v>316.89999999999998</v>
      </c>
      <c r="X3472">
        <v>1011.3</v>
      </c>
      <c r="Y3472">
        <v>39.5</v>
      </c>
      <c r="Z3472">
        <v>6.7</v>
      </c>
      <c r="AA3472">
        <v>0</v>
      </c>
      <c r="AB3472">
        <v>0</v>
      </c>
      <c r="AC3472">
        <v>0</v>
      </c>
      <c r="AD3472">
        <v>0</v>
      </c>
      <c r="AE3472" t="s">
        <v>10490</v>
      </c>
      <c r="AF3472" t="s">
        <v>10491</v>
      </c>
      <c r="AG3472">
        <v>0.7</v>
      </c>
      <c r="AH3472" t="s">
        <v>36</v>
      </c>
      <c r="AI3472" t="s">
        <v>37</v>
      </c>
      <c r="AJ3472" t="s">
        <v>38</v>
      </c>
    </row>
    <row r="3473" spans="1:36" x14ac:dyDescent="0.25">
      <c r="A3473" t="s">
        <v>32</v>
      </c>
      <c r="B3473" t="s">
        <v>10492</v>
      </c>
      <c r="C3473">
        <f>YEAR(B3473)</f>
        <v>2009</v>
      </c>
      <c r="D3473">
        <v>82.5</v>
      </c>
      <c r="E3473">
        <v>73.5</v>
      </c>
      <c r="F3473">
        <v>78.5</v>
      </c>
      <c r="H3473" s="2">
        <f>IF(F3473-77.8&lt;=0,0,IF(F3473-77.8&lt;=1,1,2))</f>
        <v>1</v>
      </c>
      <c r="I3473">
        <v>84.8</v>
      </c>
      <c r="J3473">
        <v>73.5</v>
      </c>
      <c r="K3473">
        <v>79.400000000000006</v>
      </c>
      <c r="L3473">
        <v>65</v>
      </c>
      <c r="M3473">
        <v>63.6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23</v>
      </c>
      <c r="W3473">
        <v>312.89999999999998</v>
      </c>
      <c r="X3473">
        <v>1012.8</v>
      </c>
      <c r="Y3473">
        <v>30</v>
      </c>
      <c r="Z3473">
        <v>6.7</v>
      </c>
      <c r="AA3473">
        <v>0</v>
      </c>
      <c r="AB3473">
        <v>0</v>
      </c>
      <c r="AC3473">
        <v>0</v>
      </c>
      <c r="AD3473">
        <v>0</v>
      </c>
      <c r="AE3473" t="s">
        <v>10493</v>
      </c>
      <c r="AF3473" t="s">
        <v>10494</v>
      </c>
      <c r="AG3473">
        <v>0.74</v>
      </c>
      <c r="AH3473" t="s">
        <v>36</v>
      </c>
      <c r="AI3473" t="s">
        <v>37</v>
      </c>
      <c r="AJ3473" t="s">
        <v>38</v>
      </c>
    </row>
    <row r="3474" spans="1:36" x14ac:dyDescent="0.25">
      <c r="A3474" t="s">
        <v>32</v>
      </c>
      <c r="B3474" t="s">
        <v>10495</v>
      </c>
      <c r="C3474">
        <f>YEAR(B3474)</f>
        <v>2009</v>
      </c>
      <c r="D3474">
        <v>82.5</v>
      </c>
      <c r="E3474">
        <v>77.099999999999994</v>
      </c>
      <c r="F3474">
        <v>80.099999999999994</v>
      </c>
      <c r="H3474" s="2">
        <f>IF(F3474-77.8&lt;=0,0,IF(F3474-77.8&lt;=1,1,2))</f>
        <v>2</v>
      </c>
      <c r="I3474">
        <v>85.5</v>
      </c>
      <c r="J3474">
        <v>77.099999999999994</v>
      </c>
      <c r="K3474">
        <v>81.099999999999994</v>
      </c>
      <c r="L3474">
        <v>65.3</v>
      </c>
      <c r="M3474">
        <v>61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24.2</v>
      </c>
      <c r="W3474">
        <v>321.8</v>
      </c>
      <c r="X3474">
        <v>1013.8</v>
      </c>
      <c r="Y3474">
        <v>30</v>
      </c>
      <c r="Z3474">
        <v>6.8</v>
      </c>
      <c r="AA3474">
        <v>0</v>
      </c>
      <c r="AB3474">
        <v>0</v>
      </c>
      <c r="AC3474">
        <v>0</v>
      </c>
      <c r="AD3474">
        <v>0</v>
      </c>
      <c r="AE3474" t="s">
        <v>10496</v>
      </c>
      <c r="AF3474" t="s">
        <v>10497</v>
      </c>
      <c r="AG3474">
        <v>0.75</v>
      </c>
      <c r="AH3474" t="s">
        <v>36</v>
      </c>
      <c r="AI3474" t="s">
        <v>37</v>
      </c>
      <c r="AJ3474" t="s">
        <v>38</v>
      </c>
    </row>
    <row r="3475" spans="1:36" x14ac:dyDescent="0.25">
      <c r="A3475" t="s">
        <v>32</v>
      </c>
      <c r="B3475" t="s">
        <v>10498</v>
      </c>
      <c r="C3475">
        <f>YEAR(B3475)</f>
        <v>2009</v>
      </c>
      <c r="D3475">
        <v>84.3</v>
      </c>
      <c r="E3475">
        <v>77.099999999999994</v>
      </c>
      <c r="F3475">
        <v>80.599999999999994</v>
      </c>
      <c r="H3475" s="2">
        <f>IF(F3475-77.8&lt;=0,0,IF(F3475-77.8&lt;=1,1,2))</f>
        <v>2</v>
      </c>
      <c r="I3475">
        <v>89.8</v>
      </c>
      <c r="J3475">
        <v>77.099999999999994</v>
      </c>
      <c r="K3475">
        <v>82.6</v>
      </c>
      <c r="L3475">
        <v>68.599999999999994</v>
      </c>
      <c r="M3475">
        <v>67.400000000000006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21.9</v>
      </c>
      <c r="W3475">
        <v>311.3</v>
      </c>
      <c r="X3475">
        <v>1011.7</v>
      </c>
      <c r="Y3475">
        <v>30</v>
      </c>
      <c r="Z3475">
        <v>6.7</v>
      </c>
      <c r="AA3475">
        <v>0</v>
      </c>
      <c r="AB3475">
        <v>0</v>
      </c>
      <c r="AC3475">
        <v>0</v>
      </c>
      <c r="AD3475">
        <v>0</v>
      </c>
      <c r="AE3475" t="s">
        <v>10499</v>
      </c>
      <c r="AF3475" t="s">
        <v>10500</v>
      </c>
      <c r="AG3475">
        <v>0.81</v>
      </c>
      <c r="AH3475" t="s">
        <v>36</v>
      </c>
      <c r="AI3475" t="s">
        <v>37</v>
      </c>
      <c r="AJ3475" t="s">
        <v>38</v>
      </c>
    </row>
    <row r="3476" spans="1:36" x14ac:dyDescent="0.25">
      <c r="A3476" t="s">
        <v>32</v>
      </c>
      <c r="B3476" t="s">
        <v>10501</v>
      </c>
      <c r="C3476">
        <f>YEAR(B3476)</f>
        <v>2009</v>
      </c>
      <c r="D3476">
        <v>86.1</v>
      </c>
      <c r="E3476">
        <v>78.900000000000006</v>
      </c>
      <c r="F3476">
        <v>82</v>
      </c>
      <c r="H3476" s="2">
        <f>IF(F3476-77.8&lt;=0,0,IF(F3476-77.8&lt;=1,1,2))</f>
        <v>2</v>
      </c>
      <c r="I3476">
        <v>92.1</v>
      </c>
      <c r="J3476">
        <v>78.900000000000006</v>
      </c>
      <c r="K3476">
        <v>84.4</v>
      </c>
      <c r="L3476">
        <v>68.7</v>
      </c>
      <c r="M3476">
        <v>64.400000000000006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21.9</v>
      </c>
      <c r="W3476">
        <v>308.5</v>
      </c>
      <c r="X3476">
        <v>1009.8</v>
      </c>
      <c r="Y3476">
        <v>30</v>
      </c>
      <c r="Z3476">
        <v>6.7</v>
      </c>
      <c r="AA3476">
        <v>0</v>
      </c>
      <c r="AB3476">
        <v>0</v>
      </c>
      <c r="AC3476">
        <v>0</v>
      </c>
      <c r="AD3476">
        <v>0</v>
      </c>
      <c r="AE3476" t="s">
        <v>10502</v>
      </c>
      <c r="AF3476" t="s">
        <v>10503</v>
      </c>
      <c r="AG3476">
        <v>0.84</v>
      </c>
      <c r="AH3476" t="s">
        <v>36</v>
      </c>
      <c r="AI3476" t="s">
        <v>37</v>
      </c>
      <c r="AJ3476" t="s">
        <v>38</v>
      </c>
    </row>
    <row r="3477" spans="1:36" x14ac:dyDescent="0.25">
      <c r="A3477" t="s">
        <v>32</v>
      </c>
      <c r="B3477" t="s">
        <v>10504</v>
      </c>
      <c r="C3477">
        <f>YEAR(B3477)</f>
        <v>2009</v>
      </c>
      <c r="D3477">
        <v>89.7</v>
      </c>
      <c r="E3477">
        <v>78.900000000000006</v>
      </c>
      <c r="F3477">
        <v>84.2</v>
      </c>
      <c r="H3477" s="2">
        <f>IF(F3477-77.8&lt;=0,0,IF(F3477-77.8&lt;=1,1,2))</f>
        <v>2</v>
      </c>
      <c r="I3477">
        <v>91.4</v>
      </c>
      <c r="J3477">
        <v>78.900000000000006</v>
      </c>
      <c r="K3477">
        <v>86.5</v>
      </c>
      <c r="L3477">
        <v>66</v>
      </c>
      <c r="M3477">
        <v>54.8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21.9</v>
      </c>
      <c r="W3477">
        <v>308.3</v>
      </c>
      <c r="X3477">
        <v>1008.1</v>
      </c>
      <c r="Y3477">
        <v>0</v>
      </c>
      <c r="Z3477">
        <v>6.2</v>
      </c>
      <c r="AA3477">
        <v>0</v>
      </c>
      <c r="AB3477">
        <v>0</v>
      </c>
      <c r="AC3477">
        <v>0</v>
      </c>
      <c r="AD3477">
        <v>0</v>
      </c>
      <c r="AE3477" t="s">
        <v>10505</v>
      </c>
      <c r="AF3477" t="s">
        <v>10506</v>
      </c>
      <c r="AG3477">
        <v>0.87</v>
      </c>
      <c r="AH3477" t="s">
        <v>330</v>
      </c>
      <c r="AI3477" t="s">
        <v>37</v>
      </c>
      <c r="AJ3477" t="s">
        <v>331</v>
      </c>
    </row>
    <row r="3478" spans="1:36" x14ac:dyDescent="0.25">
      <c r="A3478" t="s">
        <v>32</v>
      </c>
      <c r="B3478" t="s">
        <v>10507</v>
      </c>
      <c r="C3478">
        <f>YEAR(B3478)</f>
        <v>2009</v>
      </c>
      <c r="D3478">
        <v>89.7</v>
      </c>
      <c r="E3478">
        <v>75.3</v>
      </c>
      <c r="F3478">
        <v>82.3</v>
      </c>
      <c r="H3478" s="2">
        <f>IF(F3478-77.8&lt;=0,0,IF(F3478-77.8&lt;=1,1,2))</f>
        <v>2</v>
      </c>
      <c r="I3478">
        <v>95.4</v>
      </c>
      <c r="J3478">
        <v>75.3</v>
      </c>
      <c r="K3478">
        <v>85.2</v>
      </c>
      <c r="L3478">
        <v>67.099999999999994</v>
      </c>
      <c r="M3478">
        <v>61.1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16.100000000000001</v>
      </c>
      <c r="W3478">
        <v>5.9</v>
      </c>
      <c r="X3478">
        <v>1008.1</v>
      </c>
      <c r="Y3478">
        <v>30</v>
      </c>
      <c r="Z3478">
        <v>6.3</v>
      </c>
      <c r="AA3478">
        <v>0</v>
      </c>
      <c r="AB3478">
        <v>0</v>
      </c>
      <c r="AC3478">
        <v>0</v>
      </c>
      <c r="AD3478">
        <v>0</v>
      </c>
      <c r="AE3478" t="s">
        <v>10508</v>
      </c>
      <c r="AF3478" t="s">
        <v>10509</v>
      </c>
      <c r="AG3478">
        <v>0.91</v>
      </c>
      <c r="AH3478" t="s">
        <v>36</v>
      </c>
      <c r="AI3478" t="s">
        <v>37</v>
      </c>
      <c r="AJ3478" t="s">
        <v>38</v>
      </c>
    </row>
    <row r="3479" spans="1:36" x14ac:dyDescent="0.25">
      <c r="A3479" t="s">
        <v>32</v>
      </c>
      <c r="B3479" t="s">
        <v>10510</v>
      </c>
      <c r="C3479">
        <f>YEAR(B3479)</f>
        <v>2009</v>
      </c>
      <c r="D3479">
        <v>86.1</v>
      </c>
      <c r="E3479">
        <v>69.900000000000006</v>
      </c>
      <c r="F3479">
        <v>79.099999999999994</v>
      </c>
      <c r="H3479" s="2">
        <f>IF(F3479-77.8&lt;=0,0,IF(F3479-77.8&lt;=1,1,2))</f>
        <v>2</v>
      </c>
      <c r="I3479">
        <v>93.7</v>
      </c>
      <c r="J3479">
        <v>69.900000000000006</v>
      </c>
      <c r="K3479">
        <v>82.9</v>
      </c>
      <c r="L3479">
        <v>70.599999999999994</v>
      </c>
      <c r="M3479">
        <v>75.400000000000006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17.2</v>
      </c>
      <c r="W3479">
        <v>308.8</v>
      </c>
      <c r="X3479">
        <v>1010.1</v>
      </c>
      <c r="Y3479">
        <v>30</v>
      </c>
      <c r="Z3479">
        <v>6.3</v>
      </c>
      <c r="AA3479">
        <v>0</v>
      </c>
      <c r="AB3479">
        <v>0</v>
      </c>
      <c r="AC3479">
        <v>0</v>
      </c>
      <c r="AD3479">
        <v>0</v>
      </c>
      <c r="AE3479" t="s">
        <v>10511</v>
      </c>
      <c r="AF3479" t="s">
        <v>10512</v>
      </c>
      <c r="AG3479">
        <v>0.94</v>
      </c>
      <c r="AH3479" t="s">
        <v>36</v>
      </c>
      <c r="AI3479" t="s">
        <v>37</v>
      </c>
      <c r="AJ3479" t="s">
        <v>38</v>
      </c>
    </row>
    <row r="3480" spans="1:36" x14ac:dyDescent="0.25">
      <c r="A3480" t="s">
        <v>32</v>
      </c>
      <c r="B3480" t="s">
        <v>10513</v>
      </c>
      <c r="C3480">
        <f>YEAR(B3480)</f>
        <v>2009</v>
      </c>
      <c r="D3480">
        <v>84.3</v>
      </c>
      <c r="E3480">
        <v>78.900000000000006</v>
      </c>
      <c r="F3480">
        <v>81.3</v>
      </c>
      <c r="H3480" s="2">
        <f>IF(F3480-77.8&lt;=0,0,IF(F3480-77.8&lt;=1,1,2))</f>
        <v>2</v>
      </c>
      <c r="I3480">
        <v>88.6</v>
      </c>
      <c r="J3480">
        <v>78.900000000000006</v>
      </c>
      <c r="K3480">
        <v>83.5</v>
      </c>
      <c r="L3480">
        <v>68.900000000000006</v>
      </c>
      <c r="M3480">
        <v>66.400000000000006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24.2</v>
      </c>
      <c r="W3480">
        <v>313</v>
      </c>
      <c r="X3480">
        <v>1012.5</v>
      </c>
      <c r="Y3480">
        <v>30</v>
      </c>
      <c r="Z3480">
        <v>6.6</v>
      </c>
      <c r="AA3480">
        <v>0</v>
      </c>
      <c r="AB3480">
        <v>0</v>
      </c>
      <c r="AC3480">
        <v>0</v>
      </c>
      <c r="AD3480">
        <v>0</v>
      </c>
      <c r="AE3480" t="s">
        <v>10514</v>
      </c>
      <c r="AF3480" t="s">
        <v>10515</v>
      </c>
      <c r="AG3480">
        <v>0.98</v>
      </c>
      <c r="AH3480" t="s">
        <v>36</v>
      </c>
      <c r="AI3480" t="s">
        <v>37</v>
      </c>
      <c r="AJ3480" t="s">
        <v>38</v>
      </c>
    </row>
    <row r="3481" spans="1:36" x14ac:dyDescent="0.25">
      <c r="A3481" t="s">
        <v>32</v>
      </c>
      <c r="B3481" t="s">
        <v>10516</v>
      </c>
      <c r="C3481">
        <f>YEAR(B3481)</f>
        <v>2009</v>
      </c>
      <c r="D3481">
        <v>82.5</v>
      </c>
      <c r="E3481">
        <v>77.099999999999994</v>
      </c>
      <c r="F3481">
        <v>80.2</v>
      </c>
      <c r="H3481" s="2">
        <f>IF(F3481-77.8&lt;=0,0,IF(F3481-77.8&lt;=1,1,2))</f>
        <v>2</v>
      </c>
      <c r="I3481">
        <v>85.5</v>
      </c>
      <c r="J3481">
        <v>77.099999999999994</v>
      </c>
      <c r="K3481">
        <v>81.099999999999994</v>
      </c>
      <c r="L3481">
        <v>65.599999999999994</v>
      </c>
      <c r="M3481">
        <v>61.3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23</v>
      </c>
      <c r="W3481">
        <v>311.3</v>
      </c>
      <c r="X3481">
        <v>1011.8</v>
      </c>
      <c r="Y3481">
        <v>30</v>
      </c>
      <c r="Z3481">
        <v>6.8</v>
      </c>
      <c r="AA3481">
        <v>0</v>
      </c>
      <c r="AB3481">
        <v>0</v>
      </c>
      <c r="AC3481">
        <v>0</v>
      </c>
      <c r="AD3481">
        <v>0</v>
      </c>
      <c r="AE3481" t="s">
        <v>10517</v>
      </c>
      <c r="AF3481" t="s">
        <v>10518</v>
      </c>
      <c r="AG3481">
        <v>0</v>
      </c>
      <c r="AH3481" t="s">
        <v>36</v>
      </c>
      <c r="AI3481" t="s">
        <v>37</v>
      </c>
      <c r="AJ3481" t="s">
        <v>38</v>
      </c>
    </row>
    <row r="3482" spans="1:36" x14ac:dyDescent="0.25">
      <c r="A3482" t="s">
        <v>32</v>
      </c>
      <c r="B3482" t="s">
        <v>10519</v>
      </c>
      <c r="C3482">
        <f>YEAR(B3482)</f>
        <v>2009</v>
      </c>
      <c r="D3482">
        <v>82.5</v>
      </c>
      <c r="E3482">
        <v>77.099999999999994</v>
      </c>
      <c r="F3482">
        <v>79.3</v>
      </c>
      <c r="H3482" s="2">
        <f>IF(F3482-77.8&lt;=0,0,IF(F3482-77.8&lt;=1,1,2))</f>
        <v>2</v>
      </c>
      <c r="I3482">
        <v>86.4</v>
      </c>
      <c r="J3482">
        <v>77.099999999999994</v>
      </c>
      <c r="K3482">
        <v>80.3</v>
      </c>
      <c r="L3482">
        <v>67.2</v>
      </c>
      <c r="M3482">
        <v>66.7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23</v>
      </c>
      <c r="W3482">
        <v>311.60000000000002</v>
      </c>
      <c r="X3482">
        <v>1011.3</v>
      </c>
      <c r="Y3482">
        <v>31.7</v>
      </c>
      <c r="Z3482">
        <v>6.8</v>
      </c>
      <c r="AA3482">
        <v>0</v>
      </c>
      <c r="AB3482">
        <v>0</v>
      </c>
      <c r="AC3482">
        <v>0</v>
      </c>
      <c r="AD3482">
        <v>0</v>
      </c>
      <c r="AE3482" t="s">
        <v>10520</v>
      </c>
      <c r="AF3482" t="s">
        <v>10521</v>
      </c>
      <c r="AG3482">
        <v>0.04</v>
      </c>
      <c r="AH3482" t="s">
        <v>36</v>
      </c>
      <c r="AI3482" t="s">
        <v>37</v>
      </c>
      <c r="AJ3482" t="s">
        <v>38</v>
      </c>
    </row>
    <row r="3483" spans="1:36" x14ac:dyDescent="0.25">
      <c r="A3483" t="s">
        <v>32</v>
      </c>
      <c r="B3483" t="s">
        <v>10522</v>
      </c>
      <c r="C3483">
        <f>YEAR(B3483)</f>
        <v>2009</v>
      </c>
      <c r="D3483">
        <v>84.3</v>
      </c>
      <c r="E3483">
        <v>77.099999999999994</v>
      </c>
      <c r="F3483">
        <v>81.8</v>
      </c>
      <c r="H3483" s="2">
        <f>IF(F3483-77.8&lt;=0,0,IF(F3483-77.8&lt;=1,1,2))</f>
        <v>2</v>
      </c>
      <c r="I3483">
        <v>88.6</v>
      </c>
      <c r="J3483">
        <v>77.099999999999994</v>
      </c>
      <c r="K3483">
        <v>83.5</v>
      </c>
      <c r="L3483">
        <v>65.900000000000006</v>
      </c>
      <c r="M3483">
        <v>58.8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23</v>
      </c>
      <c r="W3483">
        <v>306.39999999999998</v>
      </c>
      <c r="X3483">
        <v>1010.8</v>
      </c>
      <c r="Y3483">
        <v>30</v>
      </c>
      <c r="Z3483">
        <v>6.5</v>
      </c>
      <c r="AA3483">
        <v>0</v>
      </c>
      <c r="AB3483">
        <v>0</v>
      </c>
      <c r="AC3483">
        <v>0</v>
      </c>
      <c r="AD3483">
        <v>0</v>
      </c>
      <c r="AE3483" t="s">
        <v>10523</v>
      </c>
      <c r="AF3483" t="s">
        <v>10524</v>
      </c>
      <c r="AG3483">
        <v>0.08</v>
      </c>
      <c r="AH3483" t="s">
        <v>36</v>
      </c>
      <c r="AI3483" t="s">
        <v>37</v>
      </c>
      <c r="AJ3483" t="s">
        <v>38</v>
      </c>
    </row>
    <row r="3484" spans="1:36" x14ac:dyDescent="0.25">
      <c r="A3484" t="s">
        <v>32</v>
      </c>
      <c r="B3484" t="s">
        <v>10525</v>
      </c>
      <c r="C3484">
        <f>YEAR(B3484)</f>
        <v>2009</v>
      </c>
      <c r="D3484">
        <v>87.9</v>
      </c>
      <c r="E3484">
        <v>75.3</v>
      </c>
      <c r="F3484">
        <v>83.6</v>
      </c>
      <c r="H3484" s="2">
        <f>IF(F3484-77.8&lt;=0,0,IF(F3484-77.8&lt;=1,1,2))</f>
        <v>2</v>
      </c>
      <c r="I3484">
        <v>94.4</v>
      </c>
      <c r="J3484">
        <v>75.3</v>
      </c>
      <c r="K3484">
        <v>86.3</v>
      </c>
      <c r="L3484">
        <v>66.599999999999994</v>
      </c>
      <c r="M3484">
        <v>57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16.100000000000001</v>
      </c>
      <c r="W3484">
        <v>331.1</v>
      </c>
      <c r="X3484">
        <v>1010</v>
      </c>
      <c r="Y3484">
        <v>0</v>
      </c>
      <c r="Z3484">
        <v>6.2</v>
      </c>
      <c r="AA3484">
        <v>0</v>
      </c>
      <c r="AB3484">
        <v>0</v>
      </c>
      <c r="AC3484">
        <v>0</v>
      </c>
      <c r="AD3484">
        <v>0</v>
      </c>
      <c r="AE3484" t="s">
        <v>10526</v>
      </c>
      <c r="AF3484" t="s">
        <v>10527</v>
      </c>
      <c r="AG3484">
        <v>0.11</v>
      </c>
      <c r="AH3484" t="s">
        <v>330</v>
      </c>
      <c r="AI3484" t="s">
        <v>37</v>
      </c>
      <c r="AJ3484" t="s">
        <v>331</v>
      </c>
    </row>
    <row r="3485" spans="1:36" x14ac:dyDescent="0.25">
      <c r="A3485" t="s">
        <v>32</v>
      </c>
      <c r="B3485" t="s">
        <v>10528</v>
      </c>
      <c r="C3485">
        <f>YEAR(B3485)</f>
        <v>2009</v>
      </c>
      <c r="D3485">
        <v>95.1</v>
      </c>
      <c r="E3485">
        <v>75.3</v>
      </c>
      <c r="F3485">
        <v>84.8</v>
      </c>
      <c r="H3485" s="2">
        <f>IF(F3485-77.8&lt;=0,0,IF(F3485-77.8&lt;=1,1,2))</f>
        <v>2</v>
      </c>
      <c r="I3485">
        <v>101.6</v>
      </c>
      <c r="J3485">
        <v>75.3</v>
      </c>
      <c r="K3485">
        <v>88.2</v>
      </c>
      <c r="L3485">
        <v>65.599999999999994</v>
      </c>
      <c r="M3485">
        <v>53.4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10.3</v>
      </c>
      <c r="W3485">
        <v>42.5</v>
      </c>
      <c r="X3485">
        <v>1007.2</v>
      </c>
      <c r="Y3485">
        <v>0</v>
      </c>
      <c r="Z3485">
        <v>6.2</v>
      </c>
      <c r="AA3485">
        <v>0</v>
      </c>
      <c r="AB3485">
        <v>0</v>
      </c>
      <c r="AC3485">
        <v>0</v>
      </c>
      <c r="AD3485">
        <v>0</v>
      </c>
      <c r="AE3485" t="s">
        <v>10529</v>
      </c>
      <c r="AF3485" t="s">
        <v>10530</v>
      </c>
      <c r="AG3485">
        <v>0.14000000000000001</v>
      </c>
      <c r="AH3485" t="s">
        <v>330</v>
      </c>
      <c r="AI3485" t="s">
        <v>37</v>
      </c>
      <c r="AJ3485" t="s">
        <v>331</v>
      </c>
    </row>
    <row r="3486" spans="1:36" x14ac:dyDescent="0.25">
      <c r="A3486" t="s">
        <v>32</v>
      </c>
      <c r="B3486" t="s">
        <v>10531</v>
      </c>
      <c r="C3486">
        <f>YEAR(B3486)</f>
        <v>2009</v>
      </c>
      <c r="D3486">
        <v>82.5</v>
      </c>
      <c r="E3486">
        <v>77.099999999999994</v>
      </c>
      <c r="F3486">
        <v>80.599999999999994</v>
      </c>
      <c r="H3486" s="2">
        <f>IF(F3486-77.8&lt;=0,0,IF(F3486-77.8&lt;=1,1,2))</f>
        <v>2</v>
      </c>
      <c r="I3486">
        <v>88.5</v>
      </c>
      <c r="J3486">
        <v>77.099999999999994</v>
      </c>
      <c r="K3486">
        <v>84.1</v>
      </c>
      <c r="L3486">
        <v>71.900000000000006</v>
      </c>
      <c r="M3486">
        <v>74.8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18.3</v>
      </c>
      <c r="W3486">
        <v>318.39999999999998</v>
      </c>
      <c r="X3486">
        <v>1009.8</v>
      </c>
      <c r="Y3486">
        <v>35.299999999999997</v>
      </c>
      <c r="Z3486">
        <v>6.6</v>
      </c>
      <c r="AA3486">
        <v>0</v>
      </c>
      <c r="AB3486">
        <v>0</v>
      </c>
      <c r="AC3486">
        <v>0</v>
      </c>
      <c r="AD3486">
        <v>0</v>
      </c>
      <c r="AE3486" t="s">
        <v>10532</v>
      </c>
      <c r="AF3486" t="s">
        <v>10533</v>
      </c>
      <c r="AG3486">
        <v>0.18</v>
      </c>
      <c r="AH3486" t="s">
        <v>36</v>
      </c>
      <c r="AI3486" t="s">
        <v>37</v>
      </c>
      <c r="AJ3486" t="s">
        <v>38</v>
      </c>
    </row>
    <row r="3487" spans="1:36" x14ac:dyDescent="0.25">
      <c r="A3487" t="s">
        <v>32</v>
      </c>
      <c r="B3487" t="s">
        <v>10534</v>
      </c>
      <c r="C3487">
        <f>YEAR(B3487)</f>
        <v>2009</v>
      </c>
      <c r="D3487">
        <v>82.5</v>
      </c>
      <c r="E3487">
        <v>77.099999999999994</v>
      </c>
      <c r="F3487">
        <v>79.599999999999994</v>
      </c>
      <c r="H3487" s="2">
        <f>IF(F3487-77.8&lt;=0,0,IF(F3487-77.8&lt;=1,1,2))</f>
        <v>2</v>
      </c>
      <c r="I3487">
        <v>84.8</v>
      </c>
      <c r="J3487">
        <v>77.099999999999994</v>
      </c>
      <c r="K3487">
        <v>80.3</v>
      </c>
      <c r="L3487">
        <v>66.099999999999994</v>
      </c>
      <c r="M3487">
        <v>64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25.3</v>
      </c>
      <c r="W3487">
        <v>316.3</v>
      </c>
      <c r="X3487">
        <v>1011.5</v>
      </c>
      <c r="Y3487">
        <v>30</v>
      </c>
      <c r="Z3487">
        <v>6.8</v>
      </c>
      <c r="AA3487">
        <v>0</v>
      </c>
      <c r="AB3487">
        <v>0</v>
      </c>
      <c r="AC3487">
        <v>0</v>
      </c>
      <c r="AD3487">
        <v>0</v>
      </c>
      <c r="AE3487" t="s">
        <v>10535</v>
      </c>
      <c r="AF3487" t="s">
        <v>10536</v>
      </c>
      <c r="AG3487">
        <v>0.21</v>
      </c>
      <c r="AH3487" t="s">
        <v>36</v>
      </c>
      <c r="AI3487" t="s">
        <v>37</v>
      </c>
      <c r="AJ3487" t="s">
        <v>38</v>
      </c>
    </row>
    <row r="3488" spans="1:36" x14ac:dyDescent="0.25">
      <c r="A3488" t="s">
        <v>32</v>
      </c>
      <c r="B3488" t="s">
        <v>10537</v>
      </c>
      <c r="C3488">
        <f>YEAR(B3488)</f>
        <v>2009</v>
      </c>
      <c r="D3488">
        <v>80.7</v>
      </c>
      <c r="E3488">
        <v>75.3</v>
      </c>
      <c r="F3488">
        <v>78.400000000000006</v>
      </c>
      <c r="H3488" s="2">
        <f>IF(F3488-77.8&lt;=0,0,IF(F3488-77.8&lt;=1,1,2))</f>
        <v>1</v>
      </c>
      <c r="I3488">
        <v>83.4</v>
      </c>
      <c r="J3488">
        <v>75.3</v>
      </c>
      <c r="K3488">
        <v>79.099999999999994</v>
      </c>
      <c r="L3488">
        <v>65.8</v>
      </c>
      <c r="M3488">
        <v>65.5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23</v>
      </c>
      <c r="W3488">
        <v>312.10000000000002</v>
      </c>
      <c r="X3488">
        <v>1010.5</v>
      </c>
      <c r="Y3488">
        <v>30</v>
      </c>
      <c r="Z3488">
        <v>6.8</v>
      </c>
      <c r="AA3488">
        <v>0</v>
      </c>
      <c r="AB3488">
        <v>0</v>
      </c>
      <c r="AC3488">
        <v>0</v>
      </c>
      <c r="AD3488">
        <v>0</v>
      </c>
      <c r="AE3488" t="s">
        <v>10538</v>
      </c>
      <c r="AF3488" t="s">
        <v>10539</v>
      </c>
      <c r="AG3488">
        <v>0.25</v>
      </c>
      <c r="AH3488" t="s">
        <v>36</v>
      </c>
      <c r="AI3488" t="s">
        <v>37</v>
      </c>
      <c r="AJ3488" t="s">
        <v>38</v>
      </c>
    </row>
    <row r="3489" spans="1:36" x14ac:dyDescent="0.25">
      <c r="A3489" t="s">
        <v>32</v>
      </c>
      <c r="B3489" t="s">
        <v>10540</v>
      </c>
      <c r="C3489">
        <f>YEAR(B3489)</f>
        <v>2009</v>
      </c>
      <c r="D3489">
        <v>82.5</v>
      </c>
      <c r="E3489">
        <v>77.099999999999994</v>
      </c>
      <c r="F3489">
        <v>79.099999999999994</v>
      </c>
      <c r="H3489" s="2">
        <f>IF(F3489-77.8&lt;=0,0,IF(F3489-77.8&lt;=1,1,2))</f>
        <v>2</v>
      </c>
      <c r="I3489">
        <v>85.5</v>
      </c>
      <c r="J3489">
        <v>77.099999999999994</v>
      </c>
      <c r="K3489">
        <v>80.099999999999994</v>
      </c>
      <c r="L3489">
        <v>66.5</v>
      </c>
      <c r="M3489">
        <v>65.400000000000006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23</v>
      </c>
      <c r="W3489">
        <v>310.7</v>
      </c>
      <c r="X3489">
        <v>1010.3</v>
      </c>
      <c r="Y3489">
        <v>30</v>
      </c>
      <c r="Z3489">
        <v>6.8</v>
      </c>
      <c r="AA3489">
        <v>0</v>
      </c>
      <c r="AB3489">
        <v>0</v>
      </c>
      <c r="AC3489">
        <v>0</v>
      </c>
      <c r="AD3489">
        <v>0</v>
      </c>
      <c r="AE3489" t="s">
        <v>10541</v>
      </c>
      <c r="AF3489" t="s">
        <v>10542</v>
      </c>
      <c r="AG3489">
        <v>0.28000000000000003</v>
      </c>
      <c r="AH3489" t="s">
        <v>36</v>
      </c>
      <c r="AI3489" t="s">
        <v>37</v>
      </c>
      <c r="AJ3489" t="s">
        <v>38</v>
      </c>
    </row>
    <row r="3490" spans="1:36" x14ac:dyDescent="0.25">
      <c r="A3490" t="s">
        <v>32</v>
      </c>
      <c r="B3490" t="s">
        <v>10543</v>
      </c>
      <c r="C3490">
        <f>YEAR(B3490)</f>
        <v>2009</v>
      </c>
      <c r="D3490">
        <v>82.5</v>
      </c>
      <c r="E3490">
        <v>77.099999999999994</v>
      </c>
      <c r="F3490">
        <v>80</v>
      </c>
      <c r="H3490" s="2">
        <f>IF(F3490-77.8&lt;=0,0,IF(F3490-77.8&lt;=1,1,2))</f>
        <v>2</v>
      </c>
      <c r="I3490">
        <v>86.4</v>
      </c>
      <c r="J3490">
        <v>77.099999999999994</v>
      </c>
      <c r="K3490">
        <v>81.400000000000006</v>
      </c>
      <c r="L3490">
        <v>65.8</v>
      </c>
      <c r="M3490">
        <v>62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20.8</v>
      </c>
      <c r="W3490">
        <v>310.39999999999998</v>
      </c>
      <c r="X3490">
        <v>1010.5</v>
      </c>
      <c r="Y3490">
        <v>30</v>
      </c>
      <c r="Z3490">
        <v>6.6</v>
      </c>
      <c r="AA3490">
        <v>0</v>
      </c>
      <c r="AB3490">
        <v>0</v>
      </c>
      <c r="AC3490">
        <v>0</v>
      </c>
      <c r="AD3490">
        <v>0</v>
      </c>
      <c r="AE3490" t="s">
        <v>10544</v>
      </c>
      <c r="AF3490" t="s">
        <v>10545</v>
      </c>
      <c r="AG3490">
        <v>0.31</v>
      </c>
      <c r="AH3490" t="s">
        <v>36</v>
      </c>
      <c r="AI3490" t="s">
        <v>37</v>
      </c>
      <c r="AJ3490" t="s">
        <v>38</v>
      </c>
    </row>
    <row r="3491" spans="1:36" x14ac:dyDescent="0.25">
      <c r="A3491" t="s">
        <v>32</v>
      </c>
      <c r="B3491" t="s">
        <v>10546</v>
      </c>
      <c r="C3491">
        <f>YEAR(B3491)</f>
        <v>2009</v>
      </c>
      <c r="D3491">
        <v>82.5</v>
      </c>
      <c r="E3491">
        <v>77.099999999999994</v>
      </c>
      <c r="F3491">
        <v>80.099999999999994</v>
      </c>
      <c r="H3491" s="2">
        <f>IF(F3491-77.8&lt;=0,0,IF(F3491-77.8&lt;=1,1,2))</f>
        <v>2</v>
      </c>
      <c r="I3491">
        <v>86.4</v>
      </c>
      <c r="J3491">
        <v>77.099999999999994</v>
      </c>
      <c r="K3491">
        <v>81.599999999999994</v>
      </c>
      <c r="L3491">
        <v>68.3</v>
      </c>
      <c r="M3491">
        <v>67.3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20.8</v>
      </c>
      <c r="W3491">
        <v>314.10000000000002</v>
      </c>
      <c r="X3491">
        <v>1010.5</v>
      </c>
      <c r="Y3491">
        <v>30</v>
      </c>
      <c r="Z3491">
        <v>6.6</v>
      </c>
      <c r="AA3491">
        <v>0</v>
      </c>
      <c r="AB3491">
        <v>0</v>
      </c>
      <c r="AC3491">
        <v>0</v>
      </c>
      <c r="AD3491">
        <v>0</v>
      </c>
      <c r="AE3491" t="s">
        <v>10547</v>
      </c>
      <c r="AF3491" t="s">
        <v>10548</v>
      </c>
      <c r="AG3491">
        <v>0.34</v>
      </c>
      <c r="AH3491" t="s">
        <v>36</v>
      </c>
      <c r="AI3491" t="s">
        <v>37</v>
      </c>
      <c r="AJ3491" t="s">
        <v>38</v>
      </c>
    </row>
    <row r="3492" spans="1:36" x14ac:dyDescent="0.25">
      <c r="A3492" t="s">
        <v>32</v>
      </c>
      <c r="B3492" t="s">
        <v>10549</v>
      </c>
      <c r="C3492">
        <f>YEAR(B3492)</f>
        <v>2009</v>
      </c>
      <c r="D3492">
        <v>84.3</v>
      </c>
      <c r="E3492">
        <v>77.099999999999994</v>
      </c>
      <c r="F3492">
        <v>80.599999999999994</v>
      </c>
      <c r="H3492" s="2">
        <f>IF(F3492-77.8&lt;=0,0,IF(F3492-77.8&lt;=1,1,2))</f>
        <v>2</v>
      </c>
      <c r="I3492">
        <v>89.8</v>
      </c>
      <c r="J3492">
        <v>77.099999999999994</v>
      </c>
      <c r="K3492">
        <v>82.6</v>
      </c>
      <c r="L3492">
        <v>69.3</v>
      </c>
      <c r="M3492">
        <v>68.8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21.9</v>
      </c>
      <c r="W3492">
        <v>308.7</v>
      </c>
      <c r="X3492">
        <v>1010.9</v>
      </c>
      <c r="Y3492">
        <v>30</v>
      </c>
      <c r="Z3492">
        <v>6.7</v>
      </c>
      <c r="AA3492">
        <v>0</v>
      </c>
      <c r="AB3492">
        <v>0</v>
      </c>
      <c r="AC3492">
        <v>0</v>
      </c>
      <c r="AD3492">
        <v>0</v>
      </c>
      <c r="AE3492" t="s">
        <v>10550</v>
      </c>
      <c r="AF3492" t="s">
        <v>10551</v>
      </c>
      <c r="AG3492">
        <v>0.38</v>
      </c>
      <c r="AH3492" t="s">
        <v>36</v>
      </c>
      <c r="AI3492" t="s">
        <v>37</v>
      </c>
      <c r="AJ3492" t="s">
        <v>38</v>
      </c>
    </row>
    <row r="3493" spans="1:36" x14ac:dyDescent="0.25">
      <c r="A3493" t="s">
        <v>32</v>
      </c>
      <c r="B3493" t="s">
        <v>10552</v>
      </c>
      <c r="C3493">
        <f>YEAR(B3493)</f>
        <v>2009</v>
      </c>
      <c r="D3493">
        <v>82.5</v>
      </c>
      <c r="E3493">
        <v>75.3</v>
      </c>
      <c r="F3493">
        <v>79.7</v>
      </c>
      <c r="H3493" s="2">
        <f>IF(F3493-77.8&lt;=0,0,IF(F3493-77.8&lt;=1,1,2))</f>
        <v>2</v>
      </c>
      <c r="I3493">
        <v>87.4</v>
      </c>
      <c r="J3493">
        <v>75.3</v>
      </c>
      <c r="K3493">
        <v>81.5</v>
      </c>
      <c r="L3493">
        <v>69.099999999999994</v>
      </c>
      <c r="M3493">
        <v>70.5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17.2</v>
      </c>
      <c r="W3493">
        <v>320.2</v>
      </c>
      <c r="X3493">
        <v>1011.8</v>
      </c>
      <c r="Y3493">
        <v>30</v>
      </c>
      <c r="Z3493">
        <v>6.4</v>
      </c>
      <c r="AA3493">
        <v>0</v>
      </c>
      <c r="AB3493">
        <v>0</v>
      </c>
      <c r="AC3493">
        <v>0</v>
      </c>
      <c r="AD3493">
        <v>0</v>
      </c>
      <c r="AE3493" t="s">
        <v>10553</v>
      </c>
      <c r="AF3493" t="s">
        <v>10554</v>
      </c>
      <c r="AG3493">
        <v>0.41</v>
      </c>
      <c r="AH3493" t="s">
        <v>36</v>
      </c>
      <c r="AI3493" t="s">
        <v>37</v>
      </c>
      <c r="AJ3493" t="s">
        <v>38</v>
      </c>
    </row>
    <row r="3494" spans="1:36" x14ac:dyDescent="0.25">
      <c r="A3494" t="s">
        <v>32</v>
      </c>
      <c r="B3494" t="s">
        <v>10555</v>
      </c>
      <c r="C3494">
        <f>YEAR(B3494)</f>
        <v>2009</v>
      </c>
      <c r="D3494">
        <v>84.3</v>
      </c>
      <c r="E3494">
        <v>69.900000000000006</v>
      </c>
      <c r="F3494">
        <v>77.2</v>
      </c>
      <c r="H3494" s="2">
        <f>IF(F3494-77.8&lt;=0,0,IF(F3494-77.8&lt;=1,1,2))</f>
        <v>0</v>
      </c>
      <c r="I3494">
        <v>87.6</v>
      </c>
      <c r="J3494">
        <v>69.900000000000006</v>
      </c>
      <c r="K3494">
        <v>78.5</v>
      </c>
      <c r="L3494">
        <v>63.8</v>
      </c>
      <c r="M3494">
        <v>64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10.3</v>
      </c>
      <c r="W3494">
        <v>233.7</v>
      </c>
      <c r="X3494">
        <v>1010.9</v>
      </c>
      <c r="Y3494">
        <v>0</v>
      </c>
      <c r="Z3494">
        <v>6.2</v>
      </c>
      <c r="AA3494">
        <v>0</v>
      </c>
      <c r="AB3494">
        <v>0</v>
      </c>
      <c r="AC3494">
        <v>0</v>
      </c>
      <c r="AD3494">
        <v>0</v>
      </c>
      <c r="AE3494" t="s">
        <v>10556</v>
      </c>
      <c r="AF3494" t="s">
        <v>10557</v>
      </c>
      <c r="AG3494">
        <v>0.44</v>
      </c>
      <c r="AH3494" t="s">
        <v>330</v>
      </c>
      <c r="AI3494" t="s">
        <v>37</v>
      </c>
      <c r="AJ3494" t="s">
        <v>331</v>
      </c>
    </row>
    <row r="3495" spans="1:36" x14ac:dyDescent="0.25">
      <c r="A3495" t="s">
        <v>32</v>
      </c>
      <c r="B3495" t="s">
        <v>10558</v>
      </c>
      <c r="C3495">
        <f>YEAR(B3495)</f>
        <v>2009</v>
      </c>
      <c r="D3495">
        <v>89.7</v>
      </c>
      <c r="E3495">
        <v>69.900000000000006</v>
      </c>
      <c r="F3495">
        <v>80.5</v>
      </c>
      <c r="H3495" s="2">
        <f>IF(F3495-77.8&lt;=0,0,IF(F3495-77.8&lt;=1,1,2))</f>
        <v>2</v>
      </c>
      <c r="I3495">
        <v>92.1</v>
      </c>
      <c r="J3495">
        <v>69.900000000000006</v>
      </c>
      <c r="K3495">
        <v>81.599999999999994</v>
      </c>
      <c r="L3495">
        <v>60.1</v>
      </c>
      <c r="M3495">
        <v>50.3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16.100000000000001</v>
      </c>
      <c r="W3495">
        <v>356.1</v>
      </c>
      <c r="X3495">
        <v>1008.8</v>
      </c>
      <c r="Y3495">
        <v>0</v>
      </c>
      <c r="Z3495">
        <v>6.2</v>
      </c>
      <c r="AA3495">
        <v>0</v>
      </c>
      <c r="AB3495">
        <v>0</v>
      </c>
      <c r="AC3495">
        <v>0</v>
      </c>
      <c r="AD3495">
        <v>0</v>
      </c>
      <c r="AE3495" t="s">
        <v>10559</v>
      </c>
      <c r="AF3495" t="s">
        <v>10560</v>
      </c>
      <c r="AG3495">
        <v>0.48</v>
      </c>
      <c r="AH3495" t="s">
        <v>330</v>
      </c>
      <c r="AI3495" t="s">
        <v>37</v>
      </c>
      <c r="AJ3495" t="s">
        <v>331</v>
      </c>
    </row>
    <row r="3496" spans="1:36" x14ac:dyDescent="0.25">
      <c r="A3496" t="s">
        <v>32</v>
      </c>
      <c r="B3496" t="s">
        <v>10561</v>
      </c>
      <c r="C3496">
        <f>YEAR(B3496)</f>
        <v>2009</v>
      </c>
      <c r="D3496">
        <v>84.3</v>
      </c>
      <c r="E3496">
        <v>71.7</v>
      </c>
      <c r="F3496">
        <v>78.8</v>
      </c>
      <c r="H3496" s="2">
        <f>IF(F3496-77.8&lt;=0,0,IF(F3496-77.8&lt;=1,1,2))</f>
        <v>1</v>
      </c>
      <c r="I3496">
        <v>91.1</v>
      </c>
      <c r="J3496">
        <v>71.7</v>
      </c>
      <c r="K3496">
        <v>81</v>
      </c>
      <c r="L3496">
        <v>65</v>
      </c>
      <c r="M3496">
        <v>63.1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23</v>
      </c>
      <c r="W3496">
        <v>310.7</v>
      </c>
      <c r="X3496">
        <v>1006.6</v>
      </c>
      <c r="Y3496">
        <v>31.7</v>
      </c>
      <c r="Z3496">
        <v>6.5</v>
      </c>
      <c r="AA3496">
        <v>0</v>
      </c>
      <c r="AB3496">
        <v>0</v>
      </c>
      <c r="AC3496">
        <v>0</v>
      </c>
      <c r="AD3496">
        <v>0</v>
      </c>
      <c r="AE3496" t="s">
        <v>10562</v>
      </c>
      <c r="AF3496" t="s">
        <v>10563</v>
      </c>
      <c r="AG3496">
        <v>0.5</v>
      </c>
      <c r="AH3496" t="s">
        <v>36</v>
      </c>
      <c r="AI3496" t="s">
        <v>37</v>
      </c>
      <c r="AJ3496" t="s">
        <v>38</v>
      </c>
    </row>
    <row r="3497" spans="1:36" x14ac:dyDescent="0.25">
      <c r="A3497" t="s">
        <v>32</v>
      </c>
      <c r="B3497" t="s">
        <v>10564</v>
      </c>
      <c r="C3497">
        <f>YEAR(B3497)</f>
        <v>2009</v>
      </c>
      <c r="D3497">
        <v>84.3</v>
      </c>
      <c r="E3497">
        <v>77.099999999999994</v>
      </c>
      <c r="F3497">
        <v>80.5</v>
      </c>
      <c r="H3497" s="2">
        <f>IF(F3497-77.8&lt;=0,0,IF(F3497-77.8&lt;=1,1,2))</f>
        <v>2</v>
      </c>
      <c r="I3497">
        <v>89.8</v>
      </c>
      <c r="J3497">
        <v>77.099999999999994</v>
      </c>
      <c r="K3497">
        <v>82.6</v>
      </c>
      <c r="L3497">
        <v>69.3</v>
      </c>
      <c r="M3497">
        <v>69.2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23</v>
      </c>
      <c r="W3497">
        <v>308.89999999999998</v>
      </c>
      <c r="X3497">
        <v>1006.7</v>
      </c>
      <c r="Y3497">
        <v>42.4</v>
      </c>
      <c r="Z3497">
        <v>6.7</v>
      </c>
      <c r="AA3497">
        <v>0</v>
      </c>
      <c r="AB3497">
        <v>0</v>
      </c>
      <c r="AC3497">
        <v>0</v>
      </c>
      <c r="AD3497">
        <v>0</v>
      </c>
      <c r="AE3497" t="s">
        <v>10565</v>
      </c>
      <c r="AF3497" t="s">
        <v>10566</v>
      </c>
      <c r="AG3497">
        <v>0.55000000000000004</v>
      </c>
      <c r="AH3497" t="s">
        <v>36</v>
      </c>
      <c r="AI3497" t="s">
        <v>37</v>
      </c>
      <c r="AJ3497" t="s">
        <v>38</v>
      </c>
    </row>
    <row r="3498" spans="1:36" x14ac:dyDescent="0.25">
      <c r="A3498" t="s">
        <v>32</v>
      </c>
      <c r="B3498" t="s">
        <v>10567</v>
      </c>
      <c r="C3498">
        <f>YEAR(B3498)</f>
        <v>2009</v>
      </c>
      <c r="D3498">
        <v>82.5</v>
      </c>
      <c r="E3498">
        <v>77.099999999999994</v>
      </c>
      <c r="F3498">
        <v>79.7</v>
      </c>
      <c r="H3498" s="2">
        <f>IF(F3498-77.8&lt;=0,0,IF(F3498-77.8&lt;=1,1,2))</f>
        <v>2</v>
      </c>
      <c r="I3498">
        <v>87.4</v>
      </c>
      <c r="J3498">
        <v>77.099999999999994</v>
      </c>
      <c r="K3498">
        <v>81.5</v>
      </c>
      <c r="L3498">
        <v>70.400000000000006</v>
      </c>
      <c r="M3498">
        <v>73.400000000000006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23</v>
      </c>
      <c r="W3498">
        <v>307.7</v>
      </c>
      <c r="X3498">
        <v>1008.2</v>
      </c>
      <c r="Y3498">
        <v>30.9</v>
      </c>
      <c r="Z3498">
        <v>6.8</v>
      </c>
      <c r="AA3498">
        <v>0</v>
      </c>
      <c r="AB3498">
        <v>0</v>
      </c>
      <c r="AC3498">
        <v>0</v>
      </c>
      <c r="AD3498">
        <v>0</v>
      </c>
      <c r="AE3498" t="s">
        <v>10568</v>
      </c>
      <c r="AF3498" t="s">
        <v>10569</v>
      </c>
      <c r="AG3498">
        <v>0.57999999999999996</v>
      </c>
      <c r="AH3498" t="s">
        <v>36</v>
      </c>
      <c r="AI3498" t="s">
        <v>37</v>
      </c>
      <c r="AJ3498" t="s">
        <v>38</v>
      </c>
    </row>
    <row r="3499" spans="1:36" x14ac:dyDescent="0.25">
      <c r="A3499" t="s">
        <v>32</v>
      </c>
      <c r="B3499" t="s">
        <v>10570</v>
      </c>
      <c r="C3499">
        <f>YEAR(B3499)</f>
        <v>2009</v>
      </c>
      <c r="D3499">
        <v>82.5</v>
      </c>
      <c r="E3499">
        <v>77.099999999999994</v>
      </c>
      <c r="F3499">
        <v>79.400000000000006</v>
      </c>
      <c r="H3499" s="2">
        <f>IF(F3499-77.8&lt;=0,0,IF(F3499-77.8&lt;=1,1,2))</f>
        <v>2</v>
      </c>
      <c r="I3499">
        <v>86.4</v>
      </c>
      <c r="J3499">
        <v>77.099999999999994</v>
      </c>
      <c r="K3499">
        <v>80.599999999999994</v>
      </c>
      <c r="L3499">
        <v>67.900000000000006</v>
      </c>
      <c r="M3499">
        <v>68.3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23</v>
      </c>
      <c r="W3499">
        <v>306.10000000000002</v>
      </c>
      <c r="X3499">
        <v>1010.7</v>
      </c>
      <c r="Y3499">
        <v>37</v>
      </c>
      <c r="Z3499">
        <v>6.8</v>
      </c>
      <c r="AA3499">
        <v>0</v>
      </c>
      <c r="AB3499">
        <v>0</v>
      </c>
      <c r="AC3499">
        <v>0</v>
      </c>
      <c r="AD3499">
        <v>0</v>
      </c>
      <c r="AE3499" t="s">
        <v>10571</v>
      </c>
      <c r="AF3499" t="s">
        <v>10572</v>
      </c>
      <c r="AG3499">
        <v>0.62</v>
      </c>
      <c r="AH3499" t="s">
        <v>36</v>
      </c>
      <c r="AI3499" t="s">
        <v>37</v>
      </c>
      <c r="AJ3499" t="s">
        <v>38</v>
      </c>
    </row>
    <row r="3500" spans="1:36" x14ac:dyDescent="0.25">
      <c r="A3500" t="s">
        <v>32</v>
      </c>
      <c r="B3500" t="s">
        <v>10573</v>
      </c>
      <c r="C3500">
        <f>YEAR(B3500)</f>
        <v>2009</v>
      </c>
      <c r="D3500">
        <v>82.5</v>
      </c>
      <c r="E3500">
        <v>77.099999999999994</v>
      </c>
      <c r="F3500">
        <v>78.8</v>
      </c>
      <c r="H3500" s="2">
        <f>IF(F3500-77.8&lt;=0,0,IF(F3500-77.8&lt;=1,1,2))</f>
        <v>1</v>
      </c>
      <c r="I3500">
        <v>84.1</v>
      </c>
      <c r="J3500">
        <v>77.099999999999994</v>
      </c>
      <c r="K3500">
        <v>79.400000000000006</v>
      </c>
      <c r="L3500">
        <v>65.3</v>
      </c>
      <c r="M3500">
        <v>63.6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25.3</v>
      </c>
      <c r="W3500">
        <v>313.2</v>
      </c>
      <c r="X3500">
        <v>1012.5</v>
      </c>
      <c r="Y3500">
        <v>33.5</v>
      </c>
      <c r="Z3500">
        <v>6.8</v>
      </c>
      <c r="AA3500">
        <v>0</v>
      </c>
      <c r="AB3500">
        <v>0</v>
      </c>
      <c r="AC3500">
        <v>0</v>
      </c>
      <c r="AD3500">
        <v>0</v>
      </c>
      <c r="AE3500" t="s">
        <v>10574</v>
      </c>
      <c r="AF3500" t="s">
        <v>10575</v>
      </c>
      <c r="AG3500">
        <v>0.65</v>
      </c>
      <c r="AH3500" t="s">
        <v>36</v>
      </c>
      <c r="AI3500" t="s">
        <v>37</v>
      </c>
      <c r="AJ3500" t="s">
        <v>38</v>
      </c>
    </row>
    <row r="3501" spans="1:36" x14ac:dyDescent="0.25">
      <c r="A3501" t="s">
        <v>32</v>
      </c>
      <c r="B3501" t="s">
        <v>10576</v>
      </c>
      <c r="C3501">
        <f>YEAR(B3501)</f>
        <v>2009</v>
      </c>
      <c r="D3501">
        <v>82.5</v>
      </c>
      <c r="E3501">
        <v>75.3</v>
      </c>
      <c r="F3501">
        <v>78.7</v>
      </c>
      <c r="H3501" s="2">
        <f>IF(F3501-77.8&lt;=0,0,IF(F3501-77.8&lt;=1,1,2))</f>
        <v>1</v>
      </c>
      <c r="I3501">
        <v>84.1</v>
      </c>
      <c r="J3501">
        <v>75.3</v>
      </c>
      <c r="K3501">
        <v>79.2</v>
      </c>
      <c r="L3501">
        <v>64.099999999999994</v>
      </c>
      <c r="M3501">
        <v>61.5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23</v>
      </c>
      <c r="W3501">
        <v>314.8</v>
      </c>
      <c r="X3501">
        <v>1012.9</v>
      </c>
      <c r="Y3501">
        <v>30</v>
      </c>
      <c r="Z3501">
        <v>6.7</v>
      </c>
      <c r="AA3501">
        <v>0</v>
      </c>
      <c r="AB3501">
        <v>0</v>
      </c>
      <c r="AC3501">
        <v>0</v>
      </c>
      <c r="AD3501">
        <v>0</v>
      </c>
      <c r="AE3501" t="s">
        <v>10577</v>
      </c>
      <c r="AF3501" t="s">
        <v>10578</v>
      </c>
      <c r="AG3501">
        <v>0.69</v>
      </c>
      <c r="AH3501" t="s">
        <v>36</v>
      </c>
      <c r="AI3501" t="s">
        <v>37</v>
      </c>
      <c r="AJ3501" t="s">
        <v>38</v>
      </c>
    </row>
    <row r="3502" spans="1:36" x14ac:dyDescent="0.25">
      <c r="A3502" t="s">
        <v>32</v>
      </c>
      <c r="B3502" t="s">
        <v>10579</v>
      </c>
      <c r="C3502">
        <f>YEAR(B3502)</f>
        <v>2009</v>
      </c>
      <c r="D3502">
        <v>80.7</v>
      </c>
      <c r="E3502">
        <v>75.3</v>
      </c>
      <c r="F3502">
        <v>78.5</v>
      </c>
      <c r="H3502" s="2">
        <f>IF(F3502-77.8&lt;=0,0,IF(F3502-77.8&lt;=1,1,2))</f>
        <v>1</v>
      </c>
      <c r="I3502">
        <v>82.9</v>
      </c>
      <c r="J3502">
        <v>75.3</v>
      </c>
      <c r="K3502">
        <v>79</v>
      </c>
      <c r="L3502">
        <v>64.7</v>
      </c>
      <c r="M3502">
        <v>63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17.2</v>
      </c>
      <c r="W3502">
        <v>316.10000000000002</v>
      </c>
      <c r="X3502">
        <v>1012.2</v>
      </c>
      <c r="Y3502">
        <v>30</v>
      </c>
      <c r="Z3502">
        <v>6.5</v>
      </c>
      <c r="AA3502">
        <v>0</v>
      </c>
      <c r="AB3502">
        <v>0</v>
      </c>
      <c r="AC3502">
        <v>0</v>
      </c>
      <c r="AD3502">
        <v>0</v>
      </c>
      <c r="AE3502" t="s">
        <v>10580</v>
      </c>
      <c r="AF3502" t="s">
        <v>10581</v>
      </c>
      <c r="AG3502">
        <v>0.72</v>
      </c>
      <c r="AH3502" t="s">
        <v>36</v>
      </c>
      <c r="AI3502" t="s">
        <v>37</v>
      </c>
      <c r="AJ3502" t="s">
        <v>38</v>
      </c>
    </row>
    <row r="3503" spans="1:36" x14ac:dyDescent="0.25">
      <c r="A3503" t="s">
        <v>32</v>
      </c>
      <c r="B3503" t="s">
        <v>10582</v>
      </c>
      <c r="C3503">
        <f>YEAR(B3503)</f>
        <v>2009</v>
      </c>
      <c r="D3503">
        <v>80.7</v>
      </c>
      <c r="E3503">
        <v>75.3</v>
      </c>
      <c r="F3503">
        <v>77.599999999999994</v>
      </c>
      <c r="H3503" s="2">
        <f>IF(F3503-77.8&lt;=0,0,IF(F3503-77.8&lt;=1,1,2))</f>
        <v>0</v>
      </c>
      <c r="I3503">
        <v>82.4</v>
      </c>
      <c r="J3503">
        <v>75.3</v>
      </c>
      <c r="K3503">
        <v>78.099999999999994</v>
      </c>
      <c r="L3503">
        <v>62.8</v>
      </c>
      <c r="M3503">
        <v>60.4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20.8</v>
      </c>
      <c r="W3503">
        <v>323.89999999999998</v>
      </c>
      <c r="X3503">
        <v>1012.2</v>
      </c>
      <c r="Y3503">
        <v>35.5</v>
      </c>
      <c r="Z3503">
        <v>6.8</v>
      </c>
      <c r="AA3503">
        <v>0</v>
      </c>
      <c r="AB3503">
        <v>0</v>
      </c>
      <c r="AC3503">
        <v>0</v>
      </c>
      <c r="AD3503">
        <v>0</v>
      </c>
      <c r="AE3503" t="s">
        <v>10583</v>
      </c>
      <c r="AF3503" t="s">
        <v>10584</v>
      </c>
      <c r="AG3503">
        <v>0.75</v>
      </c>
      <c r="AH3503" t="s">
        <v>36</v>
      </c>
      <c r="AI3503" t="s">
        <v>37</v>
      </c>
      <c r="AJ3503" t="s">
        <v>38</v>
      </c>
    </row>
    <row r="3504" spans="1:36" x14ac:dyDescent="0.25">
      <c r="A3504" t="s">
        <v>32</v>
      </c>
      <c r="B3504" t="s">
        <v>10585</v>
      </c>
      <c r="C3504">
        <f>YEAR(B3504)</f>
        <v>2009</v>
      </c>
      <c r="D3504">
        <v>82.5</v>
      </c>
      <c r="E3504">
        <v>75.3</v>
      </c>
      <c r="F3504">
        <v>78</v>
      </c>
      <c r="H3504" s="2">
        <f>IF(F3504-77.8&lt;=0,0,IF(F3504-77.8&lt;=1,1,2))</f>
        <v>1</v>
      </c>
      <c r="I3504">
        <v>84.8</v>
      </c>
      <c r="J3504">
        <v>75.3</v>
      </c>
      <c r="K3504">
        <v>78.7</v>
      </c>
      <c r="L3504">
        <v>64.900000000000006</v>
      </c>
      <c r="M3504">
        <v>64.3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15</v>
      </c>
      <c r="W3504">
        <v>316.7</v>
      </c>
      <c r="X3504">
        <v>1012.8</v>
      </c>
      <c r="Y3504">
        <v>30</v>
      </c>
      <c r="Z3504">
        <v>6.5</v>
      </c>
      <c r="AA3504">
        <v>0</v>
      </c>
      <c r="AB3504">
        <v>0</v>
      </c>
      <c r="AC3504">
        <v>0</v>
      </c>
      <c r="AD3504">
        <v>0</v>
      </c>
      <c r="AE3504" t="s">
        <v>10586</v>
      </c>
      <c r="AF3504" t="s">
        <v>10587</v>
      </c>
      <c r="AG3504">
        <v>0.79</v>
      </c>
      <c r="AH3504" t="s">
        <v>36</v>
      </c>
      <c r="AI3504" t="s">
        <v>37</v>
      </c>
      <c r="AJ3504" t="s">
        <v>38</v>
      </c>
    </row>
    <row r="3505" spans="1:36" x14ac:dyDescent="0.25">
      <c r="A3505" t="s">
        <v>32</v>
      </c>
      <c r="B3505" t="s">
        <v>10588</v>
      </c>
      <c r="C3505">
        <f>YEAR(B3505)</f>
        <v>2009</v>
      </c>
      <c r="D3505">
        <v>84.3</v>
      </c>
      <c r="E3505">
        <v>68.099999999999994</v>
      </c>
      <c r="F3505">
        <v>77.099999999999994</v>
      </c>
      <c r="H3505" s="2">
        <f>IF(F3505-77.8&lt;=0,0,IF(F3505-77.8&lt;=1,1,2))</f>
        <v>0</v>
      </c>
      <c r="I3505">
        <v>86.4</v>
      </c>
      <c r="J3505">
        <v>68.099999999999994</v>
      </c>
      <c r="K3505">
        <v>78.3</v>
      </c>
      <c r="L3505">
        <v>63.9</v>
      </c>
      <c r="M3505">
        <v>64.3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17.2</v>
      </c>
      <c r="W3505">
        <v>296.2</v>
      </c>
      <c r="X3505">
        <v>1012.8</v>
      </c>
      <c r="Y3505">
        <v>30</v>
      </c>
      <c r="Z3505">
        <v>6.3</v>
      </c>
      <c r="AA3505">
        <v>0</v>
      </c>
      <c r="AB3505">
        <v>0</v>
      </c>
      <c r="AC3505">
        <v>0</v>
      </c>
      <c r="AD3505">
        <v>0</v>
      </c>
      <c r="AE3505" t="s">
        <v>10589</v>
      </c>
      <c r="AF3505" t="s">
        <v>10590</v>
      </c>
      <c r="AG3505">
        <v>0.82</v>
      </c>
      <c r="AH3505" t="s">
        <v>36</v>
      </c>
      <c r="AI3505" t="s">
        <v>37</v>
      </c>
      <c r="AJ3505" t="s">
        <v>38</v>
      </c>
    </row>
    <row r="3506" spans="1:36" x14ac:dyDescent="0.25">
      <c r="A3506" t="s">
        <v>32</v>
      </c>
      <c r="B3506" t="s">
        <v>10591</v>
      </c>
      <c r="C3506">
        <f>YEAR(B3506)</f>
        <v>2009</v>
      </c>
      <c r="D3506">
        <v>80.7</v>
      </c>
      <c r="E3506">
        <v>77.099999999999994</v>
      </c>
      <c r="F3506">
        <v>78.900000000000006</v>
      </c>
      <c r="H3506" s="2">
        <f>IF(F3506-77.8&lt;=0,0,IF(F3506-77.8&lt;=1,1,2))</f>
        <v>2</v>
      </c>
      <c r="I3506">
        <v>84.1</v>
      </c>
      <c r="J3506">
        <v>77.099999999999994</v>
      </c>
      <c r="K3506">
        <v>79.900000000000006</v>
      </c>
      <c r="L3506">
        <v>67.5</v>
      </c>
      <c r="M3506">
        <v>68.400000000000006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20.8</v>
      </c>
      <c r="W3506">
        <v>307.39999999999998</v>
      </c>
      <c r="X3506">
        <v>1011</v>
      </c>
      <c r="Y3506">
        <v>34</v>
      </c>
      <c r="Z3506">
        <v>6.6</v>
      </c>
      <c r="AA3506">
        <v>0</v>
      </c>
      <c r="AB3506">
        <v>0</v>
      </c>
      <c r="AC3506">
        <v>0</v>
      </c>
      <c r="AD3506">
        <v>0</v>
      </c>
      <c r="AE3506" t="s">
        <v>10592</v>
      </c>
      <c r="AF3506" t="s">
        <v>10593</v>
      </c>
      <c r="AG3506">
        <v>0.86</v>
      </c>
      <c r="AH3506" t="s">
        <v>36</v>
      </c>
      <c r="AI3506" t="s">
        <v>37</v>
      </c>
      <c r="AJ3506" t="s">
        <v>38</v>
      </c>
    </row>
    <row r="3507" spans="1:36" x14ac:dyDescent="0.25">
      <c r="A3507" t="s">
        <v>32</v>
      </c>
      <c r="B3507" t="s">
        <v>10594</v>
      </c>
      <c r="C3507">
        <f>YEAR(B3507)</f>
        <v>2009</v>
      </c>
      <c r="D3507">
        <v>80.7</v>
      </c>
      <c r="E3507">
        <v>77.099999999999994</v>
      </c>
      <c r="F3507">
        <v>78.7</v>
      </c>
      <c r="H3507" s="2">
        <f>IF(F3507-77.8&lt;=0,0,IF(F3507-77.8&lt;=1,1,2))</f>
        <v>1</v>
      </c>
      <c r="I3507">
        <v>84.1</v>
      </c>
      <c r="J3507">
        <v>77.099999999999994</v>
      </c>
      <c r="K3507">
        <v>79.8</v>
      </c>
      <c r="L3507">
        <v>68.2</v>
      </c>
      <c r="M3507">
        <v>70.3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21.9</v>
      </c>
      <c r="W3507">
        <v>308.8</v>
      </c>
      <c r="X3507">
        <v>1008.9</v>
      </c>
      <c r="Y3507">
        <v>30</v>
      </c>
      <c r="Z3507">
        <v>6.8</v>
      </c>
      <c r="AA3507">
        <v>0</v>
      </c>
      <c r="AB3507">
        <v>0</v>
      </c>
      <c r="AC3507">
        <v>0</v>
      </c>
      <c r="AD3507">
        <v>0</v>
      </c>
      <c r="AE3507" t="s">
        <v>10595</v>
      </c>
      <c r="AF3507" t="s">
        <v>10596</v>
      </c>
      <c r="AG3507">
        <v>0.89</v>
      </c>
      <c r="AH3507" t="s">
        <v>36</v>
      </c>
      <c r="AI3507" t="s">
        <v>37</v>
      </c>
      <c r="AJ3507" t="s">
        <v>38</v>
      </c>
    </row>
    <row r="3508" spans="1:36" x14ac:dyDescent="0.25">
      <c r="A3508" t="s">
        <v>32</v>
      </c>
      <c r="B3508" t="s">
        <v>10597</v>
      </c>
      <c r="C3508">
        <f>YEAR(B3508)</f>
        <v>2009</v>
      </c>
      <c r="D3508">
        <v>82.5</v>
      </c>
      <c r="E3508">
        <v>77.099999999999994</v>
      </c>
      <c r="F3508">
        <v>79.3</v>
      </c>
      <c r="H3508" s="2">
        <f>IF(F3508-77.8&lt;=0,0,IF(F3508-77.8&lt;=1,1,2))</f>
        <v>2</v>
      </c>
      <c r="I3508">
        <v>85.5</v>
      </c>
      <c r="J3508">
        <v>77.099999999999994</v>
      </c>
      <c r="K3508">
        <v>80.099999999999994</v>
      </c>
      <c r="L3508">
        <v>65.3</v>
      </c>
      <c r="M3508">
        <v>62.6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20.8</v>
      </c>
      <c r="W3508">
        <v>311.2</v>
      </c>
      <c r="X3508">
        <v>1010.7</v>
      </c>
      <c r="Y3508">
        <v>30</v>
      </c>
      <c r="Z3508">
        <v>6.5</v>
      </c>
      <c r="AA3508">
        <v>0</v>
      </c>
      <c r="AB3508">
        <v>0</v>
      </c>
      <c r="AC3508">
        <v>0</v>
      </c>
      <c r="AD3508">
        <v>0</v>
      </c>
      <c r="AE3508" t="s">
        <v>10598</v>
      </c>
      <c r="AF3508" t="s">
        <v>10599</v>
      </c>
      <c r="AG3508">
        <v>0.93</v>
      </c>
      <c r="AH3508" t="s">
        <v>36</v>
      </c>
      <c r="AI3508" t="s">
        <v>37</v>
      </c>
      <c r="AJ3508" t="s">
        <v>38</v>
      </c>
    </row>
    <row r="3509" spans="1:36" x14ac:dyDescent="0.25">
      <c r="A3509" t="s">
        <v>32</v>
      </c>
      <c r="B3509" t="s">
        <v>10600</v>
      </c>
      <c r="C3509">
        <f>YEAR(B3509)</f>
        <v>2009</v>
      </c>
      <c r="D3509">
        <v>82.5</v>
      </c>
      <c r="E3509">
        <v>71.7</v>
      </c>
      <c r="F3509">
        <v>78.900000000000006</v>
      </c>
      <c r="H3509" s="2">
        <f>IF(F3509-77.8&lt;=0,0,IF(F3509-77.8&lt;=1,1,2))</f>
        <v>2</v>
      </c>
      <c r="I3509">
        <v>84.8</v>
      </c>
      <c r="J3509">
        <v>71.7</v>
      </c>
      <c r="K3509">
        <v>79.7</v>
      </c>
      <c r="L3509">
        <v>64.3</v>
      </c>
      <c r="M3509">
        <v>61.1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19.5</v>
      </c>
      <c r="W3509">
        <v>309.3</v>
      </c>
      <c r="X3509">
        <v>1012.1</v>
      </c>
      <c r="Y3509">
        <v>30</v>
      </c>
      <c r="Z3509">
        <v>6.3</v>
      </c>
      <c r="AA3509">
        <v>0</v>
      </c>
      <c r="AB3509">
        <v>0</v>
      </c>
      <c r="AC3509">
        <v>0</v>
      </c>
      <c r="AD3509">
        <v>0</v>
      </c>
      <c r="AE3509" t="s">
        <v>10601</v>
      </c>
      <c r="AF3509" t="s">
        <v>10602</v>
      </c>
      <c r="AG3509">
        <v>0.96</v>
      </c>
      <c r="AH3509" t="s">
        <v>36</v>
      </c>
      <c r="AI3509" t="s">
        <v>37</v>
      </c>
      <c r="AJ3509" t="s">
        <v>38</v>
      </c>
    </row>
    <row r="3510" spans="1:36" x14ac:dyDescent="0.25">
      <c r="A3510" t="s">
        <v>32</v>
      </c>
      <c r="B3510" t="s">
        <v>10603</v>
      </c>
      <c r="C3510">
        <f>YEAR(B3510)</f>
        <v>2009</v>
      </c>
      <c r="D3510">
        <v>82.5</v>
      </c>
      <c r="E3510">
        <v>69.900000000000006</v>
      </c>
      <c r="F3510">
        <v>77.599999999999994</v>
      </c>
      <c r="H3510" s="2">
        <f>IF(F3510-77.8&lt;=0,0,IF(F3510-77.8&lt;=1,1,2))</f>
        <v>0</v>
      </c>
      <c r="I3510">
        <v>86.4</v>
      </c>
      <c r="J3510">
        <v>69.900000000000006</v>
      </c>
      <c r="K3510">
        <v>78.8</v>
      </c>
      <c r="L3510">
        <v>65.3</v>
      </c>
      <c r="M3510">
        <v>65.8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19.5</v>
      </c>
      <c r="W3510">
        <v>311.10000000000002</v>
      </c>
      <c r="X3510">
        <v>1012.7</v>
      </c>
      <c r="Y3510">
        <v>30</v>
      </c>
      <c r="Z3510">
        <v>6.3</v>
      </c>
      <c r="AA3510">
        <v>0</v>
      </c>
      <c r="AB3510">
        <v>0</v>
      </c>
      <c r="AC3510">
        <v>0</v>
      </c>
      <c r="AD3510">
        <v>0</v>
      </c>
      <c r="AE3510" t="s">
        <v>10604</v>
      </c>
      <c r="AF3510" t="s">
        <v>10605</v>
      </c>
      <c r="AG3510">
        <v>0</v>
      </c>
      <c r="AH3510" t="s">
        <v>36</v>
      </c>
      <c r="AI3510" t="s">
        <v>37</v>
      </c>
      <c r="AJ3510" t="s">
        <v>38</v>
      </c>
    </row>
    <row r="3511" spans="1:36" x14ac:dyDescent="0.25">
      <c r="A3511" t="s">
        <v>32</v>
      </c>
      <c r="B3511" t="s">
        <v>10606</v>
      </c>
      <c r="C3511">
        <f>YEAR(B3511)</f>
        <v>2009</v>
      </c>
      <c r="D3511">
        <v>82.5</v>
      </c>
      <c r="E3511">
        <v>71.7</v>
      </c>
      <c r="F3511">
        <v>78.400000000000006</v>
      </c>
      <c r="H3511" s="2">
        <f>IF(F3511-77.8&lt;=0,0,IF(F3511-77.8&lt;=1,1,2))</f>
        <v>1</v>
      </c>
      <c r="I3511">
        <v>87.4</v>
      </c>
      <c r="J3511">
        <v>71.7</v>
      </c>
      <c r="K3511">
        <v>80.3</v>
      </c>
      <c r="L3511">
        <v>68.8</v>
      </c>
      <c r="M3511">
        <v>72.5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23</v>
      </c>
      <c r="W3511">
        <v>309.89999999999998</v>
      </c>
      <c r="X3511">
        <v>1012.5</v>
      </c>
      <c r="Y3511">
        <v>30</v>
      </c>
      <c r="Z3511">
        <v>6.3</v>
      </c>
      <c r="AA3511">
        <v>0</v>
      </c>
      <c r="AB3511">
        <v>0</v>
      </c>
      <c r="AC3511">
        <v>0</v>
      </c>
      <c r="AD3511">
        <v>0</v>
      </c>
      <c r="AE3511" t="s">
        <v>10607</v>
      </c>
      <c r="AF3511" t="s">
        <v>10608</v>
      </c>
      <c r="AG3511">
        <v>0.03</v>
      </c>
      <c r="AH3511" t="s">
        <v>36</v>
      </c>
      <c r="AI3511" t="s">
        <v>37</v>
      </c>
      <c r="AJ3511" t="s">
        <v>38</v>
      </c>
    </row>
    <row r="3512" spans="1:36" x14ac:dyDescent="0.25">
      <c r="A3512" t="s">
        <v>32</v>
      </c>
      <c r="B3512" t="s">
        <v>10609</v>
      </c>
      <c r="C3512">
        <f>YEAR(B3512)</f>
        <v>2009</v>
      </c>
      <c r="D3512">
        <v>80.7</v>
      </c>
      <c r="E3512">
        <v>75.3</v>
      </c>
      <c r="F3512">
        <v>77.7</v>
      </c>
      <c r="H3512" s="2">
        <f>IF(F3512-77.8&lt;=0,0,IF(F3512-77.8&lt;=1,1,2))</f>
        <v>0</v>
      </c>
      <c r="I3512">
        <v>82.9</v>
      </c>
      <c r="J3512">
        <v>75.3</v>
      </c>
      <c r="K3512">
        <v>78.2</v>
      </c>
      <c r="L3512">
        <v>63.7</v>
      </c>
      <c r="M3512">
        <v>62.3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25.3</v>
      </c>
      <c r="W3512">
        <v>307.8</v>
      </c>
      <c r="X3512">
        <v>1010.7</v>
      </c>
      <c r="Y3512">
        <v>30</v>
      </c>
      <c r="Z3512">
        <v>6.5</v>
      </c>
      <c r="AA3512">
        <v>0</v>
      </c>
      <c r="AB3512">
        <v>0</v>
      </c>
      <c r="AC3512">
        <v>0</v>
      </c>
      <c r="AD3512">
        <v>0</v>
      </c>
      <c r="AE3512" t="s">
        <v>10610</v>
      </c>
      <c r="AF3512" t="s">
        <v>10611</v>
      </c>
      <c r="AG3512">
        <v>0.06</v>
      </c>
      <c r="AH3512" t="s">
        <v>36</v>
      </c>
      <c r="AI3512" t="s">
        <v>37</v>
      </c>
      <c r="AJ3512" t="s">
        <v>38</v>
      </c>
    </row>
    <row r="3513" spans="1:36" x14ac:dyDescent="0.25">
      <c r="A3513" t="s">
        <v>32</v>
      </c>
      <c r="B3513" t="s">
        <v>10612</v>
      </c>
      <c r="C3513">
        <f>YEAR(B3513)</f>
        <v>2009</v>
      </c>
      <c r="D3513">
        <v>82.5</v>
      </c>
      <c r="E3513">
        <v>73.5</v>
      </c>
      <c r="F3513">
        <v>78</v>
      </c>
      <c r="H3513" s="2">
        <f>IF(F3513-77.8&lt;=0,0,IF(F3513-77.8&lt;=1,1,2))</f>
        <v>1</v>
      </c>
      <c r="I3513">
        <v>83</v>
      </c>
      <c r="J3513">
        <v>73.5</v>
      </c>
      <c r="K3513">
        <v>78.3</v>
      </c>
      <c r="L3513">
        <v>61.8</v>
      </c>
      <c r="M3513">
        <v>58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18.3</v>
      </c>
      <c r="W3513">
        <v>310.60000000000002</v>
      </c>
      <c r="X3513">
        <v>1008.4</v>
      </c>
      <c r="Y3513">
        <v>30</v>
      </c>
      <c r="Z3513">
        <v>6.5</v>
      </c>
      <c r="AA3513">
        <v>0</v>
      </c>
      <c r="AB3513">
        <v>0</v>
      </c>
      <c r="AC3513">
        <v>0</v>
      </c>
      <c r="AD3513">
        <v>0</v>
      </c>
      <c r="AE3513" t="s">
        <v>10613</v>
      </c>
      <c r="AF3513" t="s">
        <v>10614</v>
      </c>
      <c r="AG3513">
        <v>0.1</v>
      </c>
      <c r="AH3513" t="s">
        <v>36</v>
      </c>
      <c r="AI3513" t="s">
        <v>37</v>
      </c>
      <c r="AJ3513" t="s">
        <v>38</v>
      </c>
    </row>
    <row r="3514" spans="1:36" x14ac:dyDescent="0.25">
      <c r="A3514" t="s">
        <v>32</v>
      </c>
      <c r="B3514" t="s">
        <v>10615</v>
      </c>
      <c r="C3514">
        <f>YEAR(B3514)</f>
        <v>2009</v>
      </c>
      <c r="D3514">
        <v>80.7</v>
      </c>
      <c r="E3514">
        <v>68.099999999999994</v>
      </c>
      <c r="F3514">
        <v>75.599999999999994</v>
      </c>
      <c r="H3514" s="2">
        <f>IF(F3514-77.8&lt;=0,0,IF(F3514-77.8&lt;=1,1,2))</f>
        <v>0</v>
      </c>
      <c r="I3514">
        <v>82.9</v>
      </c>
      <c r="J3514">
        <v>68.099999999999994</v>
      </c>
      <c r="K3514">
        <v>75.8</v>
      </c>
      <c r="L3514">
        <v>64.400000000000006</v>
      </c>
      <c r="M3514">
        <v>68.7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19.5</v>
      </c>
      <c r="W3514">
        <v>320.39999999999998</v>
      </c>
      <c r="X3514">
        <v>1008.1</v>
      </c>
      <c r="Y3514">
        <v>30</v>
      </c>
      <c r="Z3514">
        <v>6.7</v>
      </c>
      <c r="AA3514">
        <v>0</v>
      </c>
      <c r="AB3514">
        <v>0</v>
      </c>
      <c r="AC3514">
        <v>0</v>
      </c>
      <c r="AD3514">
        <v>0</v>
      </c>
      <c r="AE3514" t="s">
        <v>10616</v>
      </c>
      <c r="AF3514" t="s">
        <v>10617</v>
      </c>
      <c r="AG3514">
        <v>0.13</v>
      </c>
      <c r="AH3514" t="s">
        <v>36</v>
      </c>
      <c r="AI3514" t="s">
        <v>37</v>
      </c>
      <c r="AJ3514" t="s">
        <v>38</v>
      </c>
    </row>
    <row r="3515" spans="1:36" x14ac:dyDescent="0.25">
      <c r="A3515" t="s">
        <v>32</v>
      </c>
      <c r="B3515" t="s">
        <v>10618</v>
      </c>
      <c r="C3515">
        <f>YEAR(B3515)</f>
        <v>2009</v>
      </c>
      <c r="D3515">
        <v>80.7</v>
      </c>
      <c r="E3515">
        <v>68.099999999999994</v>
      </c>
      <c r="F3515">
        <v>76.599999999999994</v>
      </c>
      <c r="H3515" s="2">
        <f>IF(F3515-77.8&lt;=0,0,IF(F3515-77.8&lt;=1,1,2))</f>
        <v>0</v>
      </c>
      <c r="I3515">
        <v>83.4</v>
      </c>
      <c r="J3515">
        <v>68.099999999999994</v>
      </c>
      <c r="K3515">
        <v>77.099999999999994</v>
      </c>
      <c r="L3515">
        <v>65.599999999999994</v>
      </c>
      <c r="M3515">
        <v>69.099999999999994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18.3</v>
      </c>
      <c r="W3515">
        <v>310.39999999999998</v>
      </c>
      <c r="X3515">
        <v>1012.2</v>
      </c>
      <c r="Y3515">
        <v>32.5</v>
      </c>
      <c r="Z3515">
        <v>6.8</v>
      </c>
      <c r="AA3515">
        <v>0</v>
      </c>
      <c r="AB3515">
        <v>0</v>
      </c>
      <c r="AC3515">
        <v>0</v>
      </c>
      <c r="AD3515">
        <v>0</v>
      </c>
      <c r="AE3515" t="s">
        <v>10619</v>
      </c>
      <c r="AF3515" t="s">
        <v>10620</v>
      </c>
      <c r="AG3515">
        <v>0.16</v>
      </c>
      <c r="AH3515" t="s">
        <v>36</v>
      </c>
      <c r="AI3515" t="s">
        <v>37</v>
      </c>
      <c r="AJ3515" t="s">
        <v>38</v>
      </c>
    </row>
    <row r="3516" spans="1:36" x14ac:dyDescent="0.25">
      <c r="A3516" t="s">
        <v>32</v>
      </c>
      <c r="B3516" t="s">
        <v>10621</v>
      </c>
      <c r="C3516">
        <f>YEAR(B3516)</f>
        <v>2009</v>
      </c>
      <c r="D3516">
        <v>80.7</v>
      </c>
      <c r="E3516">
        <v>73.5</v>
      </c>
      <c r="F3516">
        <v>77.3</v>
      </c>
      <c r="H3516" s="2">
        <f>IF(F3516-77.8&lt;=0,0,IF(F3516-77.8&lt;=1,1,2))</f>
        <v>0</v>
      </c>
      <c r="I3516">
        <v>82.4</v>
      </c>
      <c r="J3516">
        <v>73.5</v>
      </c>
      <c r="K3516">
        <v>77.7</v>
      </c>
      <c r="L3516">
        <v>64.400000000000006</v>
      </c>
      <c r="M3516">
        <v>65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23</v>
      </c>
      <c r="W3516">
        <v>316.7</v>
      </c>
      <c r="X3516">
        <v>1014.5</v>
      </c>
      <c r="Y3516">
        <v>33.299999999999997</v>
      </c>
      <c r="Z3516">
        <v>6.8</v>
      </c>
      <c r="AA3516">
        <v>0</v>
      </c>
      <c r="AB3516">
        <v>0</v>
      </c>
      <c r="AC3516">
        <v>0</v>
      </c>
      <c r="AD3516">
        <v>0</v>
      </c>
      <c r="AE3516" t="s">
        <v>10622</v>
      </c>
      <c r="AF3516" t="s">
        <v>10623</v>
      </c>
      <c r="AG3516">
        <v>0.2</v>
      </c>
      <c r="AH3516" t="s">
        <v>36</v>
      </c>
      <c r="AI3516" t="s">
        <v>37</v>
      </c>
      <c r="AJ3516" t="s">
        <v>38</v>
      </c>
    </row>
    <row r="3517" spans="1:36" x14ac:dyDescent="0.25">
      <c r="A3517" t="s">
        <v>32</v>
      </c>
      <c r="B3517" t="s">
        <v>10624</v>
      </c>
      <c r="C3517">
        <f>YEAR(B3517)</f>
        <v>2009</v>
      </c>
      <c r="D3517">
        <v>80.7</v>
      </c>
      <c r="E3517">
        <v>73.5</v>
      </c>
      <c r="F3517">
        <v>77</v>
      </c>
      <c r="H3517" s="2">
        <f>IF(F3517-77.8&lt;=0,0,IF(F3517-77.8&lt;=1,1,2))</f>
        <v>0</v>
      </c>
      <c r="I3517">
        <v>83.4</v>
      </c>
      <c r="J3517">
        <v>73.5</v>
      </c>
      <c r="K3517">
        <v>77.3</v>
      </c>
      <c r="L3517">
        <v>64.900000000000006</v>
      </c>
      <c r="M3517">
        <v>66.5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20.8</v>
      </c>
      <c r="W3517">
        <v>313.7</v>
      </c>
      <c r="X3517">
        <v>1014</v>
      </c>
      <c r="Y3517">
        <v>30</v>
      </c>
      <c r="Z3517">
        <v>6.8</v>
      </c>
      <c r="AA3517">
        <v>0</v>
      </c>
      <c r="AB3517">
        <v>0</v>
      </c>
      <c r="AC3517">
        <v>0</v>
      </c>
      <c r="AD3517">
        <v>0</v>
      </c>
      <c r="AE3517" t="s">
        <v>10625</v>
      </c>
      <c r="AF3517" t="s">
        <v>10626</v>
      </c>
      <c r="AG3517">
        <v>0.25</v>
      </c>
      <c r="AH3517" t="s">
        <v>36</v>
      </c>
      <c r="AI3517" t="s">
        <v>37</v>
      </c>
      <c r="AJ3517" t="s">
        <v>38</v>
      </c>
    </row>
    <row r="3518" spans="1:36" x14ac:dyDescent="0.25">
      <c r="A3518" t="s">
        <v>32</v>
      </c>
      <c r="B3518" t="s">
        <v>10627</v>
      </c>
      <c r="C3518">
        <f>YEAR(B3518)</f>
        <v>2009</v>
      </c>
      <c r="D3518">
        <v>80.7</v>
      </c>
      <c r="E3518">
        <v>68.099999999999994</v>
      </c>
      <c r="F3518">
        <v>76.099999999999994</v>
      </c>
      <c r="H3518" s="2">
        <f>IF(F3518-77.8&lt;=0,0,IF(F3518-77.8&lt;=1,1,2))</f>
        <v>0</v>
      </c>
      <c r="I3518">
        <v>83.4</v>
      </c>
      <c r="J3518">
        <v>68.099999999999994</v>
      </c>
      <c r="K3518">
        <v>76.599999999999994</v>
      </c>
      <c r="L3518">
        <v>64.7</v>
      </c>
      <c r="M3518">
        <v>68.3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21.9</v>
      </c>
      <c r="W3518">
        <v>314.5</v>
      </c>
      <c r="X3518">
        <v>1011.4</v>
      </c>
      <c r="Y3518">
        <v>30</v>
      </c>
      <c r="Z3518">
        <v>6.5</v>
      </c>
      <c r="AA3518">
        <v>0</v>
      </c>
      <c r="AB3518">
        <v>0</v>
      </c>
      <c r="AC3518">
        <v>0</v>
      </c>
      <c r="AD3518">
        <v>0</v>
      </c>
      <c r="AE3518" t="s">
        <v>10628</v>
      </c>
      <c r="AF3518" t="s">
        <v>10629</v>
      </c>
      <c r="AG3518">
        <v>0.26</v>
      </c>
      <c r="AH3518" t="s">
        <v>36</v>
      </c>
      <c r="AI3518" t="s">
        <v>37</v>
      </c>
      <c r="AJ3518" t="s">
        <v>38</v>
      </c>
    </row>
    <row r="3519" spans="1:36" x14ac:dyDescent="0.25">
      <c r="A3519" t="s">
        <v>32</v>
      </c>
      <c r="B3519" t="s">
        <v>10630</v>
      </c>
      <c r="C3519">
        <f>YEAR(B3519)</f>
        <v>2009</v>
      </c>
      <c r="D3519">
        <v>82.5</v>
      </c>
      <c r="E3519">
        <v>64.5</v>
      </c>
      <c r="F3519">
        <v>74.7</v>
      </c>
      <c r="H3519" s="2">
        <f>IF(F3519-77.8&lt;=0,0,IF(F3519-77.8&lt;=1,1,2))</f>
        <v>0</v>
      </c>
      <c r="I3519">
        <v>86.4</v>
      </c>
      <c r="J3519">
        <v>64.5</v>
      </c>
      <c r="K3519">
        <v>75.8</v>
      </c>
      <c r="L3519">
        <v>64.099999999999994</v>
      </c>
      <c r="M3519">
        <v>70.400000000000006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9.1999999999999993</v>
      </c>
      <c r="W3519">
        <v>215</v>
      </c>
      <c r="X3519">
        <v>1011.5</v>
      </c>
      <c r="Y3519">
        <v>30</v>
      </c>
      <c r="Z3519">
        <v>6.3</v>
      </c>
      <c r="AA3519">
        <v>0</v>
      </c>
      <c r="AB3519">
        <v>0</v>
      </c>
      <c r="AC3519">
        <v>0</v>
      </c>
      <c r="AD3519">
        <v>0</v>
      </c>
      <c r="AE3519" t="s">
        <v>10631</v>
      </c>
      <c r="AF3519" t="s">
        <v>10632</v>
      </c>
      <c r="AG3519">
        <v>0.28999999999999998</v>
      </c>
      <c r="AH3519" t="s">
        <v>36</v>
      </c>
      <c r="AI3519" t="s">
        <v>37</v>
      </c>
      <c r="AJ3519" t="s">
        <v>38</v>
      </c>
    </row>
    <row r="3520" spans="1:36" x14ac:dyDescent="0.25">
      <c r="A3520" t="s">
        <v>32</v>
      </c>
      <c r="B3520" t="s">
        <v>10633</v>
      </c>
      <c r="C3520">
        <f>YEAR(B3520)</f>
        <v>2009</v>
      </c>
      <c r="D3520">
        <v>84.3</v>
      </c>
      <c r="E3520">
        <v>68.099999999999994</v>
      </c>
      <c r="F3520">
        <v>76.599999999999994</v>
      </c>
      <c r="H3520" s="2">
        <f>IF(F3520-77.8&lt;=0,0,IF(F3520-77.8&lt;=1,1,2))</f>
        <v>0</v>
      </c>
      <c r="I3520">
        <v>92.7</v>
      </c>
      <c r="J3520">
        <v>68.099999999999994</v>
      </c>
      <c r="K3520">
        <v>79</v>
      </c>
      <c r="L3520">
        <v>66.5</v>
      </c>
      <c r="M3520">
        <v>71.2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11.4</v>
      </c>
      <c r="W3520">
        <v>248.4</v>
      </c>
      <c r="X3520">
        <v>1012.7</v>
      </c>
      <c r="Y3520">
        <v>30</v>
      </c>
      <c r="Z3520">
        <v>6.5</v>
      </c>
      <c r="AA3520">
        <v>0</v>
      </c>
      <c r="AB3520">
        <v>0</v>
      </c>
      <c r="AC3520">
        <v>0</v>
      </c>
      <c r="AD3520">
        <v>0</v>
      </c>
      <c r="AE3520" t="s">
        <v>10634</v>
      </c>
      <c r="AF3520" t="s">
        <v>10635</v>
      </c>
      <c r="AG3520">
        <v>0.33</v>
      </c>
      <c r="AH3520" t="s">
        <v>36</v>
      </c>
      <c r="AI3520" t="s">
        <v>37</v>
      </c>
      <c r="AJ3520" t="s">
        <v>38</v>
      </c>
    </row>
    <row r="3521" spans="1:36" x14ac:dyDescent="0.25">
      <c r="A3521" t="s">
        <v>32</v>
      </c>
      <c r="B3521" t="s">
        <v>10636</v>
      </c>
      <c r="C3521">
        <f>YEAR(B3521)</f>
        <v>2009</v>
      </c>
      <c r="D3521">
        <v>84.3</v>
      </c>
      <c r="E3521">
        <v>69.900000000000006</v>
      </c>
      <c r="F3521">
        <v>78</v>
      </c>
      <c r="H3521" s="2">
        <f>IF(F3521-77.8&lt;=0,0,IF(F3521-77.8&lt;=1,1,2))</f>
        <v>1</v>
      </c>
      <c r="I3521">
        <v>88.6</v>
      </c>
      <c r="J3521">
        <v>69.900000000000006</v>
      </c>
      <c r="K3521">
        <v>80</v>
      </c>
      <c r="L3521">
        <v>69.5</v>
      </c>
      <c r="M3521">
        <v>75.900000000000006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16.100000000000001</v>
      </c>
      <c r="W3521">
        <v>295.2</v>
      </c>
      <c r="X3521">
        <v>1013.8</v>
      </c>
      <c r="Y3521">
        <v>30</v>
      </c>
      <c r="Z3521">
        <v>6.5</v>
      </c>
      <c r="AA3521">
        <v>0</v>
      </c>
      <c r="AB3521">
        <v>0</v>
      </c>
      <c r="AC3521">
        <v>0</v>
      </c>
      <c r="AD3521">
        <v>0</v>
      </c>
      <c r="AE3521" t="s">
        <v>10637</v>
      </c>
      <c r="AF3521" t="s">
        <v>10638</v>
      </c>
      <c r="AG3521">
        <v>0.36</v>
      </c>
      <c r="AH3521" t="s">
        <v>36</v>
      </c>
      <c r="AI3521" t="s">
        <v>37</v>
      </c>
      <c r="AJ3521" t="s">
        <v>38</v>
      </c>
    </row>
    <row r="3522" spans="1:36" x14ac:dyDescent="0.25">
      <c r="A3522" t="s">
        <v>32</v>
      </c>
      <c r="B3522" t="s">
        <v>10639</v>
      </c>
      <c r="C3522">
        <f>YEAR(B3522)</f>
        <v>2009</v>
      </c>
      <c r="D3522">
        <v>82.5</v>
      </c>
      <c r="E3522">
        <v>77.099999999999994</v>
      </c>
      <c r="F3522">
        <v>79.099999999999994</v>
      </c>
      <c r="G3522" s="2">
        <f>AVERAGE(F3522:F3612)</f>
        <v>68.567032967032986</v>
      </c>
      <c r="H3522" s="2">
        <f>IF(F3522-68.57&lt;=0,0,IF(F3522-68.57&lt;=1,1,2))</f>
        <v>2</v>
      </c>
      <c r="I3522">
        <v>86.4</v>
      </c>
      <c r="J3522">
        <v>77.099999999999994</v>
      </c>
      <c r="K3522">
        <v>80</v>
      </c>
      <c r="L3522">
        <v>68.099999999999994</v>
      </c>
      <c r="M3522">
        <v>69.3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25.3</v>
      </c>
      <c r="W3522">
        <v>311.5</v>
      </c>
      <c r="X3522">
        <v>1014.6</v>
      </c>
      <c r="Y3522">
        <v>30</v>
      </c>
      <c r="Z3522">
        <v>6.6</v>
      </c>
      <c r="AA3522">
        <v>0</v>
      </c>
      <c r="AB3522">
        <v>0</v>
      </c>
      <c r="AC3522">
        <v>0</v>
      </c>
      <c r="AD3522">
        <v>0</v>
      </c>
      <c r="AE3522" t="s">
        <v>10640</v>
      </c>
      <c r="AF3522" t="s">
        <v>10641</v>
      </c>
      <c r="AG3522">
        <v>0.39</v>
      </c>
      <c r="AH3522" t="s">
        <v>36</v>
      </c>
      <c r="AI3522" t="s">
        <v>37</v>
      </c>
      <c r="AJ3522" t="s">
        <v>38</v>
      </c>
    </row>
    <row r="3523" spans="1:36" x14ac:dyDescent="0.25">
      <c r="A3523" t="s">
        <v>32</v>
      </c>
      <c r="B3523" t="s">
        <v>10642</v>
      </c>
      <c r="C3523">
        <f>YEAR(B3523)</f>
        <v>2009</v>
      </c>
      <c r="D3523">
        <v>80.7</v>
      </c>
      <c r="E3523">
        <v>73.5</v>
      </c>
      <c r="F3523">
        <v>77.400000000000006</v>
      </c>
      <c r="H3523" s="2">
        <f>IF(F3523-68.57&lt;=0,0,IF(F3523-68.57&lt;=1,1,2))</f>
        <v>2</v>
      </c>
      <c r="I3523">
        <v>83.4</v>
      </c>
      <c r="J3523">
        <v>73.5</v>
      </c>
      <c r="K3523">
        <v>77.900000000000006</v>
      </c>
      <c r="L3523">
        <v>65.5</v>
      </c>
      <c r="M3523">
        <v>67.099999999999994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19.5</v>
      </c>
      <c r="W3523">
        <v>308.39999999999998</v>
      </c>
      <c r="X3523">
        <v>1014.4</v>
      </c>
      <c r="Y3523">
        <v>31.8</v>
      </c>
      <c r="Z3523">
        <v>6.5</v>
      </c>
      <c r="AA3523">
        <v>0</v>
      </c>
      <c r="AB3523">
        <v>0</v>
      </c>
      <c r="AC3523">
        <v>0</v>
      </c>
      <c r="AD3523">
        <v>0</v>
      </c>
      <c r="AE3523" t="s">
        <v>10643</v>
      </c>
      <c r="AF3523" t="s">
        <v>10644</v>
      </c>
      <c r="AG3523">
        <v>0.42</v>
      </c>
      <c r="AH3523" t="s">
        <v>36</v>
      </c>
      <c r="AI3523" t="s">
        <v>37</v>
      </c>
      <c r="AJ3523" t="s">
        <v>38</v>
      </c>
    </row>
    <row r="3524" spans="1:36" x14ac:dyDescent="0.25">
      <c r="A3524" t="s">
        <v>32</v>
      </c>
      <c r="B3524" t="s">
        <v>10645</v>
      </c>
      <c r="C3524">
        <f>YEAR(B3524)</f>
        <v>2009</v>
      </c>
      <c r="D3524">
        <v>82.5</v>
      </c>
      <c r="E3524">
        <v>69.900000000000006</v>
      </c>
      <c r="F3524">
        <v>76.2</v>
      </c>
      <c r="H3524" s="2">
        <f>IF(F3524-68.57&lt;=0,0,IF(F3524-68.57&lt;=1,1,2))</f>
        <v>2</v>
      </c>
      <c r="I3524">
        <v>88.5</v>
      </c>
      <c r="J3524">
        <v>69.900000000000006</v>
      </c>
      <c r="K3524">
        <v>77.8</v>
      </c>
      <c r="L3524">
        <v>65.7</v>
      </c>
      <c r="M3524">
        <v>70.099999999999994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11.4</v>
      </c>
      <c r="W3524">
        <v>321.10000000000002</v>
      </c>
      <c r="X3524">
        <v>1011.8</v>
      </c>
      <c r="Y3524">
        <v>30</v>
      </c>
      <c r="Z3524">
        <v>6.3</v>
      </c>
      <c r="AA3524">
        <v>0</v>
      </c>
      <c r="AB3524">
        <v>0</v>
      </c>
      <c r="AC3524">
        <v>0</v>
      </c>
      <c r="AD3524">
        <v>0</v>
      </c>
      <c r="AE3524" t="s">
        <v>10646</v>
      </c>
      <c r="AF3524" t="s">
        <v>10647</v>
      </c>
      <c r="AG3524">
        <v>0.46</v>
      </c>
      <c r="AH3524" t="s">
        <v>36</v>
      </c>
      <c r="AI3524" t="s">
        <v>37</v>
      </c>
      <c r="AJ3524" t="s">
        <v>38</v>
      </c>
    </row>
    <row r="3525" spans="1:36" x14ac:dyDescent="0.25">
      <c r="A3525" t="s">
        <v>32</v>
      </c>
      <c r="B3525" t="s">
        <v>10648</v>
      </c>
      <c r="C3525">
        <f>YEAR(B3525)</f>
        <v>2009</v>
      </c>
      <c r="D3525">
        <v>84.3</v>
      </c>
      <c r="E3525">
        <v>68.099999999999994</v>
      </c>
      <c r="F3525">
        <v>76.599999999999994</v>
      </c>
      <c r="H3525" s="2">
        <f>IF(F3525-68.57&lt;=0,0,IF(F3525-68.57&lt;=1,1,2))</f>
        <v>2</v>
      </c>
      <c r="I3525">
        <v>94.4</v>
      </c>
      <c r="J3525">
        <v>68.099999999999994</v>
      </c>
      <c r="K3525">
        <v>79.5</v>
      </c>
      <c r="L3525">
        <v>67.400000000000006</v>
      </c>
      <c r="M3525">
        <v>73.7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8.1</v>
      </c>
      <c r="W3525">
        <v>161.6</v>
      </c>
      <c r="X3525">
        <v>1011.8</v>
      </c>
      <c r="Y3525">
        <v>40</v>
      </c>
      <c r="Z3525">
        <v>6.5</v>
      </c>
      <c r="AA3525">
        <v>0</v>
      </c>
      <c r="AB3525">
        <v>0</v>
      </c>
      <c r="AC3525">
        <v>0</v>
      </c>
      <c r="AD3525">
        <v>0</v>
      </c>
      <c r="AE3525" t="s">
        <v>10649</v>
      </c>
      <c r="AF3525" t="s">
        <v>10650</v>
      </c>
      <c r="AG3525">
        <v>0.5</v>
      </c>
      <c r="AH3525" t="s">
        <v>36</v>
      </c>
      <c r="AI3525" t="s">
        <v>37</v>
      </c>
      <c r="AJ3525" t="s">
        <v>38</v>
      </c>
    </row>
    <row r="3526" spans="1:36" x14ac:dyDescent="0.25">
      <c r="A3526" t="s">
        <v>32</v>
      </c>
      <c r="B3526" t="s">
        <v>10651</v>
      </c>
      <c r="C3526">
        <f>YEAR(B3526)</f>
        <v>2009</v>
      </c>
      <c r="D3526">
        <v>84.3</v>
      </c>
      <c r="E3526">
        <v>69.900000000000006</v>
      </c>
      <c r="F3526">
        <v>77</v>
      </c>
      <c r="H3526" s="2">
        <f>IF(F3526-68.57&lt;=0,0,IF(F3526-68.57&lt;=1,1,2))</f>
        <v>2</v>
      </c>
      <c r="I3526">
        <v>91.1</v>
      </c>
      <c r="J3526">
        <v>69.900000000000006</v>
      </c>
      <c r="K3526">
        <v>79.3</v>
      </c>
      <c r="L3526">
        <v>69.7</v>
      </c>
      <c r="M3526">
        <v>78.900000000000006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12.8</v>
      </c>
      <c r="W3526">
        <v>185.7</v>
      </c>
      <c r="X3526">
        <v>1011.2</v>
      </c>
      <c r="Y3526">
        <v>30</v>
      </c>
      <c r="Z3526">
        <v>6.3</v>
      </c>
      <c r="AA3526">
        <v>0</v>
      </c>
      <c r="AB3526">
        <v>0</v>
      </c>
      <c r="AC3526">
        <v>0</v>
      </c>
      <c r="AD3526">
        <v>0</v>
      </c>
      <c r="AE3526" t="s">
        <v>10652</v>
      </c>
      <c r="AF3526" t="s">
        <v>10653</v>
      </c>
      <c r="AG3526">
        <v>0.53</v>
      </c>
      <c r="AH3526" t="s">
        <v>36</v>
      </c>
      <c r="AI3526" t="s">
        <v>37</v>
      </c>
      <c r="AJ3526" t="s">
        <v>38</v>
      </c>
    </row>
    <row r="3527" spans="1:36" x14ac:dyDescent="0.25">
      <c r="A3527" t="s">
        <v>32</v>
      </c>
      <c r="B3527" t="s">
        <v>10654</v>
      </c>
      <c r="C3527">
        <f>YEAR(B3527)</f>
        <v>2009</v>
      </c>
      <c r="D3527">
        <v>86.1</v>
      </c>
      <c r="E3527">
        <v>71.7</v>
      </c>
      <c r="F3527">
        <v>78.7</v>
      </c>
      <c r="H3527" s="2">
        <f>IF(F3527-68.57&lt;=0,0,IF(F3527-68.57&lt;=1,1,2))</f>
        <v>2</v>
      </c>
      <c r="I3527">
        <v>95.4</v>
      </c>
      <c r="J3527">
        <v>71.7</v>
      </c>
      <c r="K3527">
        <v>82.1</v>
      </c>
      <c r="L3527">
        <v>72.2</v>
      </c>
      <c r="M3527">
        <v>81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19.5</v>
      </c>
      <c r="W3527">
        <v>297.89999999999998</v>
      </c>
      <c r="X3527">
        <v>1008.7</v>
      </c>
      <c r="Y3527">
        <v>30</v>
      </c>
      <c r="Z3527">
        <v>6.5</v>
      </c>
      <c r="AA3527">
        <v>0</v>
      </c>
      <c r="AB3527">
        <v>0</v>
      </c>
      <c r="AC3527">
        <v>0</v>
      </c>
      <c r="AD3527">
        <v>0</v>
      </c>
      <c r="AE3527" t="s">
        <v>10655</v>
      </c>
      <c r="AF3527" t="s">
        <v>10656</v>
      </c>
      <c r="AG3527">
        <v>0.56000000000000005</v>
      </c>
      <c r="AH3527" t="s">
        <v>36</v>
      </c>
      <c r="AI3527" t="s">
        <v>37</v>
      </c>
      <c r="AJ3527" t="s">
        <v>38</v>
      </c>
    </row>
    <row r="3528" spans="1:36" x14ac:dyDescent="0.25">
      <c r="A3528" t="s">
        <v>32</v>
      </c>
      <c r="B3528" t="s">
        <v>10657</v>
      </c>
      <c r="C3528">
        <f>YEAR(B3528)</f>
        <v>2009</v>
      </c>
      <c r="D3528">
        <v>78.900000000000006</v>
      </c>
      <c r="E3528">
        <v>73.5</v>
      </c>
      <c r="F3528">
        <v>77</v>
      </c>
      <c r="H3528" s="2">
        <f>IF(F3528-68.57&lt;=0,0,IF(F3528-68.57&lt;=1,1,2))</f>
        <v>2</v>
      </c>
      <c r="I3528">
        <v>78.900000000000006</v>
      </c>
      <c r="J3528">
        <v>73.5</v>
      </c>
      <c r="K3528">
        <v>77</v>
      </c>
      <c r="L3528">
        <v>69</v>
      </c>
      <c r="M3528">
        <v>76.7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19.5</v>
      </c>
      <c r="W3528">
        <v>326.3</v>
      </c>
      <c r="X3528">
        <v>1008.2</v>
      </c>
      <c r="Y3528">
        <v>52.6</v>
      </c>
      <c r="Z3528">
        <v>6.8</v>
      </c>
      <c r="AA3528">
        <v>0</v>
      </c>
      <c r="AB3528">
        <v>0</v>
      </c>
      <c r="AC3528">
        <v>0</v>
      </c>
      <c r="AD3528">
        <v>0</v>
      </c>
      <c r="AE3528" t="s">
        <v>10658</v>
      </c>
      <c r="AF3528" t="s">
        <v>10659</v>
      </c>
      <c r="AG3528">
        <v>0.6</v>
      </c>
      <c r="AH3528" t="s">
        <v>36</v>
      </c>
      <c r="AI3528" t="s">
        <v>37</v>
      </c>
      <c r="AJ3528" t="s">
        <v>38</v>
      </c>
    </row>
    <row r="3529" spans="1:36" x14ac:dyDescent="0.25">
      <c r="A3529" t="s">
        <v>32</v>
      </c>
      <c r="B3529" t="s">
        <v>10660</v>
      </c>
      <c r="C3529">
        <f>YEAR(B3529)</f>
        <v>2009</v>
      </c>
      <c r="D3529">
        <v>77.099999999999994</v>
      </c>
      <c r="E3529">
        <v>69.900000000000006</v>
      </c>
      <c r="F3529">
        <v>72.5</v>
      </c>
      <c r="H3529" s="2">
        <f>IF(F3529-68.57&lt;=0,0,IF(F3529-68.57&lt;=1,1,2))</f>
        <v>2</v>
      </c>
      <c r="I3529">
        <v>77.099999999999994</v>
      </c>
      <c r="J3529">
        <v>69.900000000000006</v>
      </c>
      <c r="K3529">
        <v>72.5</v>
      </c>
      <c r="L3529">
        <v>64.400000000000006</v>
      </c>
      <c r="M3529">
        <v>75.7</v>
      </c>
      <c r="O3529">
        <v>0.02</v>
      </c>
      <c r="P3529">
        <v>100</v>
      </c>
      <c r="Q3529">
        <v>4.17</v>
      </c>
      <c r="R3529" t="s">
        <v>40</v>
      </c>
      <c r="S3529">
        <v>0</v>
      </c>
      <c r="T3529">
        <v>0</v>
      </c>
      <c r="U3529">
        <v>0</v>
      </c>
      <c r="V3529">
        <v>21.9</v>
      </c>
      <c r="W3529">
        <v>335.1</v>
      </c>
      <c r="X3529">
        <v>1010.9</v>
      </c>
      <c r="Y3529">
        <v>75</v>
      </c>
      <c r="Z3529">
        <v>6.8</v>
      </c>
      <c r="AA3529">
        <v>0</v>
      </c>
      <c r="AB3529">
        <v>0</v>
      </c>
      <c r="AC3529">
        <v>0</v>
      </c>
      <c r="AD3529">
        <v>0</v>
      </c>
      <c r="AE3529" t="s">
        <v>10661</v>
      </c>
      <c r="AF3529" t="s">
        <v>10662</v>
      </c>
      <c r="AG3529">
        <v>0.63</v>
      </c>
      <c r="AH3529" t="s">
        <v>56</v>
      </c>
      <c r="AI3529" t="s">
        <v>78</v>
      </c>
      <c r="AJ3529" t="s">
        <v>40</v>
      </c>
    </row>
    <row r="3530" spans="1:36" x14ac:dyDescent="0.25">
      <c r="A3530" t="s">
        <v>32</v>
      </c>
      <c r="B3530" t="s">
        <v>10663</v>
      </c>
      <c r="C3530">
        <f>YEAR(B3530)</f>
        <v>2009</v>
      </c>
      <c r="D3530">
        <v>77.099999999999994</v>
      </c>
      <c r="E3530">
        <v>66.3</v>
      </c>
      <c r="F3530">
        <v>73.3</v>
      </c>
      <c r="H3530" s="2">
        <f>IF(F3530-68.57&lt;=0,0,IF(F3530-68.57&lt;=1,1,2))</f>
        <v>2</v>
      </c>
      <c r="I3530">
        <v>77.099999999999994</v>
      </c>
      <c r="J3530">
        <v>66.3</v>
      </c>
      <c r="K3530">
        <v>73.3</v>
      </c>
      <c r="L3530">
        <v>63.8</v>
      </c>
      <c r="M3530">
        <v>72.3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16.100000000000001</v>
      </c>
      <c r="W3530">
        <v>318.60000000000002</v>
      </c>
      <c r="X3530">
        <v>1014.9</v>
      </c>
      <c r="Y3530">
        <v>49.2</v>
      </c>
      <c r="Z3530">
        <v>6.8</v>
      </c>
      <c r="AA3530">
        <v>0</v>
      </c>
      <c r="AB3530">
        <v>0</v>
      </c>
      <c r="AC3530">
        <v>0</v>
      </c>
      <c r="AD3530">
        <v>0</v>
      </c>
      <c r="AE3530" t="s">
        <v>10664</v>
      </c>
      <c r="AF3530" t="s">
        <v>10665</v>
      </c>
      <c r="AG3530">
        <v>0.67</v>
      </c>
      <c r="AH3530" t="s">
        <v>36</v>
      </c>
      <c r="AI3530" t="s">
        <v>37</v>
      </c>
      <c r="AJ3530" t="s">
        <v>38</v>
      </c>
    </row>
    <row r="3531" spans="1:36" x14ac:dyDescent="0.25">
      <c r="A3531" t="s">
        <v>32</v>
      </c>
      <c r="B3531" t="s">
        <v>10666</v>
      </c>
      <c r="C3531">
        <f>YEAR(B3531)</f>
        <v>2009</v>
      </c>
      <c r="D3531">
        <v>77.099999999999994</v>
      </c>
      <c r="E3531">
        <v>69.900000000000006</v>
      </c>
      <c r="F3531">
        <v>73.5</v>
      </c>
      <c r="H3531" s="2">
        <f>IF(F3531-68.57&lt;=0,0,IF(F3531-68.57&lt;=1,1,2))</f>
        <v>2</v>
      </c>
      <c r="I3531">
        <v>77.099999999999994</v>
      </c>
      <c r="J3531">
        <v>69.900000000000006</v>
      </c>
      <c r="K3531">
        <v>73.5</v>
      </c>
      <c r="L3531">
        <v>66.099999999999994</v>
      </c>
      <c r="M3531">
        <v>77.8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10.3</v>
      </c>
      <c r="W3531">
        <v>335.8</v>
      </c>
      <c r="X3531">
        <v>1013.8</v>
      </c>
      <c r="Y3531">
        <v>60.8</v>
      </c>
      <c r="Z3531">
        <v>6.8</v>
      </c>
      <c r="AA3531">
        <v>0</v>
      </c>
      <c r="AB3531">
        <v>0</v>
      </c>
      <c r="AC3531">
        <v>0</v>
      </c>
      <c r="AD3531">
        <v>0</v>
      </c>
      <c r="AE3531" t="s">
        <v>10667</v>
      </c>
      <c r="AF3531" t="s">
        <v>10668</v>
      </c>
      <c r="AG3531">
        <v>0.7</v>
      </c>
      <c r="AH3531" t="s">
        <v>36</v>
      </c>
      <c r="AI3531" t="s">
        <v>37</v>
      </c>
      <c r="AJ3531" t="s">
        <v>38</v>
      </c>
    </row>
    <row r="3532" spans="1:36" x14ac:dyDescent="0.25">
      <c r="A3532" t="s">
        <v>32</v>
      </c>
      <c r="B3532" t="s">
        <v>10669</v>
      </c>
      <c r="C3532">
        <f>YEAR(B3532)</f>
        <v>2009</v>
      </c>
      <c r="D3532">
        <v>69.900000000000006</v>
      </c>
      <c r="E3532">
        <v>66.3</v>
      </c>
      <c r="F3532">
        <v>67.900000000000006</v>
      </c>
      <c r="H3532" s="2">
        <f>IF(F3532-68.57&lt;=0,0,IF(F3532-68.57&lt;=1,1,2))</f>
        <v>0</v>
      </c>
      <c r="I3532">
        <v>69.900000000000006</v>
      </c>
      <c r="J3532">
        <v>66.3</v>
      </c>
      <c r="K3532">
        <v>67.900000000000006</v>
      </c>
      <c r="L3532">
        <v>65.5</v>
      </c>
      <c r="M3532">
        <v>91.9</v>
      </c>
      <c r="O3532">
        <v>1.7789999999999999</v>
      </c>
      <c r="P3532">
        <v>100</v>
      </c>
      <c r="Q3532">
        <v>8.33</v>
      </c>
      <c r="R3532" t="s">
        <v>40</v>
      </c>
      <c r="S3532">
        <v>0</v>
      </c>
      <c r="T3532">
        <v>0</v>
      </c>
      <c r="U3532">
        <v>0</v>
      </c>
      <c r="V3532">
        <v>9.1999999999999993</v>
      </c>
      <c r="W3532">
        <v>134.19999999999999</v>
      </c>
      <c r="X3532">
        <v>1006</v>
      </c>
      <c r="Y3532">
        <v>77.7</v>
      </c>
      <c r="Z3532">
        <v>5.7</v>
      </c>
      <c r="AA3532">
        <v>0</v>
      </c>
      <c r="AB3532">
        <v>0</v>
      </c>
      <c r="AC3532">
        <v>0</v>
      </c>
      <c r="AD3532">
        <v>0</v>
      </c>
      <c r="AE3532" t="s">
        <v>10670</v>
      </c>
      <c r="AF3532" t="s">
        <v>10671</v>
      </c>
      <c r="AG3532">
        <v>0.74</v>
      </c>
      <c r="AH3532" t="s">
        <v>56</v>
      </c>
      <c r="AI3532" t="s">
        <v>101</v>
      </c>
      <c r="AJ3532" t="s">
        <v>40</v>
      </c>
    </row>
    <row r="3533" spans="1:36" x14ac:dyDescent="0.25">
      <c r="A3533" t="s">
        <v>32</v>
      </c>
      <c r="B3533" t="s">
        <v>10672</v>
      </c>
      <c r="C3533">
        <f>YEAR(B3533)</f>
        <v>2009</v>
      </c>
      <c r="D3533">
        <v>78.900000000000006</v>
      </c>
      <c r="E3533">
        <v>68.099999999999994</v>
      </c>
      <c r="F3533">
        <v>72.5</v>
      </c>
      <c r="H3533" s="2">
        <f>IF(F3533-68.57&lt;=0,0,IF(F3533-68.57&lt;=1,1,2))</f>
        <v>2</v>
      </c>
      <c r="I3533">
        <v>78.900000000000006</v>
      </c>
      <c r="J3533">
        <v>68.099999999999994</v>
      </c>
      <c r="K3533">
        <v>72.5</v>
      </c>
      <c r="L3533">
        <v>65.599999999999994</v>
      </c>
      <c r="M3533">
        <v>79.7</v>
      </c>
      <c r="O3533">
        <v>7.8E-2</v>
      </c>
      <c r="P3533">
        <v>100</v>
      </c>
      <c r="Q3533">
        <v>8.33</v>
      </c>
      <c r="R3533" t="s">
        <v>40</v>
      </c>
      <c r="S3533">
        <v>0</v>
      </c>
      <c r="T3533">
        <v>0</v>
      </c>
      <c r="U3533">
        <v>0</v>
      </c>
      <c r="V3533">
        <v>20.8</v>
      </c>
      <c r="W3533">
        <v>295.7</v>
      </c>
      <c r="X3533">
        <v>1006</v>
      </c>
      <c r="Y3533">
        <v>64.2</v>
      </c>
      <c r="Z3533">
        <v>6.7</v>
      </c>
      <c r="AA3533">
        <v>0</v>
      </c>
      <c r="AB3533">
        <v>0</v>
      </c>
      <c r="AC3533">
        <v>0</v>
      </c>
      <c r="AD3533">
        <v>0</v>
      </c>
      <c r="AE3533" t="s">
        <v>10673</v>
      </c>
      <c r="AF3533" t="s">
        <v>10674</v>
      </c>
      <c r="AG3533">
        <v>0.75</v>
      </c>
      <c r="AH3533" t="s">
        <v>56</v>
      </c>
      <c r="AI3533" t="s">
        <v>101</v>
      </c>
      <c r="AJ3533" t="s">
        <v>40</v>
      </c>
    </row>
    <row r="3534" spans="1:36" x14ac:dyDescent="0.25">
      <c r="A3534" t="s">
        <v>32</v>
      </c>
      <c r="B3534" t="s">
        <v>10675</v>
      </c>
      <c r="C3534">
        <f>YEAR(B3534)</f>
        <v>2009</v>
      </c>
      <c r="D3534">
        <v>78.900000000000006</v>
      </c>
      <c r="E3534">
        <v>69.900000000000006</v>
      </c>
      <c r="F3534">
        <v>74.2</v>
      </c>
      <c r="H3534" s="2">
        <f>IF(F3534-68.57&lt;=0,0,IF(F3534-68.57&lt;=1,1,2))</f>
        <v>2</v>
      </c>
      <c r="I3534">
        <v>78.900000000000006</v>
      </c>
      <c r="J3534">
        <v>69.900000000000006</v>
      </c>
      <c r="K3534">
        <v>74.2</v>
      </c>
      <c r="L3534">
        <v>66.5</v>
      </c>
      <c r="M3534">
        <v>77.2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10.3</v>
      </c>
      <c r="W3534">
        <v>332.8</v>
      </c>
      <c r="X3534">
        <v>1013</v>
      </c>
      <c r="Y3534">
        <v>43</v>
      </c>
      <c r="Z3534">
        <v>6.7</v>
      </c>
      <c r="AA3534">
        <v>0</v>
      </c>
      <c r="AB3534">
        <v>0</v>
      </c>
      <c r="AC3534">
        <v>0</v>
      </c>
      <c r="AD3534">
        <v>0</v>
      </c>
      <c r="AE3534" t="s">
        <v>10676</v>
      </c>
      <c r="AF3534" t="s">
        <v>10677</v>
      </c>
      <c r="AG3534">
        <v>0.81</v>
      </c>
      <c r="AH3534" t="s">
        <v>36</v>
      </c>
      <c r="AI3534" t="s">
        <v>37</v>
      </c>
      <c r="AJ3534" t="s">
        <v>38</v>
      </c>
    </row>
    <row r="3535" spans="1:36" x14ac:dyDescent="0.25">
      <c r="A3535" t="s">
        <v>32</v>
      </c>
      <c r="B3535" t="s">
        <v>10678</v>
      </c>
      <c r="C3535">
        <f>YEAR(B3535)</f>
        <v>2009</v>
      </c>
      <c r="D3535">
        <v>87.9</v>
      </c>
      <c r="E3535">
        <v>68.099999999999994</v>
      </c>
      <c r="F3535">
        <v>76.599999999999994</v>
      </c>
      <c r="H3535" s="2">
        <f>IF(F3535-68.57&lt;=0,0,IF(F3535-68.57&lt;=1,1,2))</f>
        <v>2</v>
      </c>
      <c r="I3535">
        <v>89.5</v>
      </c>
      <c r="J3535">
        <v>68.099999999999994</v>
      </c>
      <c r="K3535">
        <v>77.400000000000006</v>
      </c>
      <c r="L3535">
        <v>65</v>
      </c>
      <c r="M3535">
        <v>69.3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18.3</v>
      </c>
      <c r="W3535">
        <v>166.5</v>
      </c>
      <c r="X3535">
        <v>1014.6</v>
      </c>
      <c r="Y3535">
        <v>52.2</v>
      </c>
      <c r="Z3535">
        <v>6.7</v>
      </c>
      <c r="AA3535">
        <v>0</v>
      </c>
      <c r="AB3535">
        <v>0</v>
      </c>
      <c r="AC3535">
        <v>0</v>
      </c>
      <c r="AD3535">
        <v>0</v>
      </c>
      <c r="AE3535" t="s">
        <v>10679</v>
      </c>
      <c r="AF3535" t="s">
        <v>10680</v>
      </c>
      <c r="AG3535">
        <v>0.84</v>
      </c>
      <c r="AH3535" t="s">
        <v>36</v>
      </c>
      <c r="AI3535" t="s">
        <v>37</v>
      </c>
      <c r="AJ3535" t="s">
        <v>38</v>
      </c>
    </row>
    <row r="3536" spans="1:36" x14ac:dyDescent="0.25">
      <c r="A3536" t="s">
        <v>32</v>
      </c>
      <c r="B3536" t="s">
        <v>10681</v>
      </c>
      <c r="C3536">
        <f>YEAR(B3536)</f>
        <v>2009</v>
      </c>
      <c r="D3536">
        <v>82.5</v>
      </c>
      <c r="E3536">
        <v>75.2</v>
      </c>
      <c r="F3536">
        <v>78.7</v>
      </c>
      <c r="H3536" s="2">
        <f>IF(F3536-68.57&lt;=0,0,IF(F3536-68.57&lt;=1,1,2))</f>
        <v>2</v>
      </c>
      <c r="I3536">
        <v>88.5</v>
      </c>
      <c r="J3536">
        <v>75.2</v>
      </c>
      <c r="K3536">
        <v>80.3</v>
      </c>
      <c r="L3536">
        <v>67.599999999999994</v>
      </c>
      <c r="M3536">
        <v>69.599999999999994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23</v>
      </c>
      <c r="W3536">
        <v>271</v>
      </c>
      <c r="X3536">
        <v>1014</v>
      </c>
      <c r="Y3536">
        <v>45.9</v>
      </c>
      <c r="Z3536">
        <v>6.8</v>
      </c>
      <c r="AA3536">
        <v>0</v>
      </c>
      <c r="AB3536">
        <v>0</v>
      </c>
      <c r="AC3536">
        <v>0</v>
      </c>
      <c r="AD3536">
        <v>0</v>
      </c>
      <c r="AE3536" t="s">
        <v>10682</v>
      </c>
      <c r="AF3536" t="s">
        <v>10683</v>
      </c>
      <c r="AG3536">
        <v>0.88</v>
      </c>
      <c r="AH3536" t="s">
        <v>36</v>
      </c>
      <c r="AI3536" t="s">
        <v>37</v>
      </c>
      <c r="AJ3536" t="s">
        <v>38</v>
      </c>
    </row>
    <row r="3537" spans="1:36" x14ac:dyDescent="0.25">
      <c r="A3537" t="s">
        <v>32</v>
      </c>
      <c r="B3537" t="s">
        <v>10684</v>
      </c>
      <c r="C3537">
        <f>YEAR(B3537)</f>
        <v>2009</v>
      </c>
      <c r="D3537">
        <v>78.900000000000006</v>
      </c>
      <c r="E3537">
        <v>73.400000000000006</v>
      </c>
      <c r="F3537">
        <v>75.599999999999994</v>
      </c>
      <c r="H3537" s="2">
        <f>IF(F3537-68.57&lt;=0,0,IF(F3537-68.57&lt;=1,1,2))</f>
        <v>2</v>
      </c>
      <c r="I3537">
        <v>78.900000000000006</v>
      </c>
      <c r="J3537">
        <v>73.400000000000006</v>
      </c>
      <c r="K3537">
        <v>75.599999999999994</v>
      </c>
      <c r="L3537">
        <v>67.2</v>
      </c>
      <c r="M3537">
        <v>75.3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18.3</v>
      </c>
      <c r="W3537">
        <v>316.2</v>
      </c>
      <c r="X3537">
        <v>1014.8</v>
      </c>
      <c r="Y3537">
        <v>44.7</v>
      </c>
      <c r="Z3537">
        <v>6.8</v>
      </c>
      <c r="AA3537">
        <v>0</v>
      </c>
      <c r="AB3537">
        <v>0</v>
      </c>
      <c r="AC3537">
        <v>0</v>
      </c>
      <c r="AD3537">
        <v>0</v>
      </c>
      <c r="AE3537" t="s">
        <v>10685</v>
      </c>
      <c r="AF3537" t="s">
        <v>10686</v>
      </c>
      <c r="AG3537">
        <v>0.91</v>
      </c>
      <c r="AH3537" t="s">
        <v>36</v>
      </c>
      <c r="AI3537" t="s">
        <v>37</v>
      </c>
      <c r="AJ3537" t="s">
        <v>38</v>
      </c>
    </row>
    <row r="3538" spans="1:36" x14ac:dyDescent="0.25">
      <c r="A3538" t="s">
        <v>32</v>
      </c>
      <c r="B3538" t="s">
        <v>10687</v>
      </c>
      <c r="C3538">
        <f>YEAR(B3538)</f>
        <v>2009</v>
      </c>
      <c r="D3538">
        <v>82.5</v>
      </c>
      <c r="E3538">
        <v>66.3</v>
      </c>
      <c r="F3538">
        <v>73.900000000000006</v>
      </c>
      <c r="H3538" s="2">
        <f>IF(F3538-68.57&lt;=0,0,IF(F3538-68.57&lt;=1,1,2))</f>
        <v>2</v>
      </c>
      <c r="I3538">
        <v>84.1</v>
      </c>
      <c r="J3538">
        <v>66.3</v>
      </c>
      <c r="K3538">
        <v>74.099999999999994</v>
      </c>
      <c r="L3538">
        <v>63.4</v>
      </c>
      <c r="M3538">
        <v>71.099999999999994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11.4</v>
      </c>
      <c r="W3538">
        <v>130.30000000000001</v>
      </c>
      <c r="X3538">
        <v>1012.2</v>
      </c>
      <c r="Y3538">
        <v>40</v>
      </c>
      <c r="Z3538">
        <v>6.8</v>
      </c>
      <c r="AA3538">
        <v>0</v>
      </c>
      <c r="AB3538">
        <v>0</v>
      </c>
      <c r="AC3538">
        <v>0</v>
      </c>
      <c r="AD3538">
        <v>0</v>
      </c>
      <c r="AE3538" t="s">
        <v>10688</v>
      </c>
      <c r="AF3538" t="s">
        <v>10689</v>
      </c>
      <c r="AG3538">
        <v>0.95</v>
      </c>
      <c r="AH3538" t="s">
        <v>36</v>
      </c>
      <c r="AI3538" t="s">
        <v>37</v>
      </c>
      <c r="AJ3538" t="s">
        <v>38</v>
      </c>
    </row>
    <row r="3539" spans="1:36" x14ac:dyDescent="0.25">
      <c r="A3539" t="s">
        <v>32</v>
      </c>
      <c r="B3539" t="s">
        <v>10690</v>
      </c>
      <c r="C3539">
        <f>YEAR(B3539)</f>
        <v>2009</v>
      </c>
      <c r="D3539">
        <v>80.7</v>
      </c>
      <c r="E3539">
        <v>68.099999999999994</v>
      </c>
      <c r="F3539">
        <v>74.599999999999994</v>
      </c>
      <c r="H3539" s="2">
        <f>IF(F3539-68.57&lt;=0,0,IF(F3539-68.57&lt;=1,1,2))</f>
        <v>2</v>
      </c>
      <c r="I3539">
        <v>82.9</v>
      </c>
      <c r="J3539">
        <v>68.099999999999994</v>
      </c>
      <c r="K3539">
        <v>75</v>
      </c>
      <c r="L3539">
        <v>65</v>
      </c>
      <c r="M3539">
        <v>73.2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13.9</v>
      </c>
      <c r="W3539">
        <v>332.6</v>
      </c>
      <c r="X3539">
        <v>1010.8</v>
      </c>
      <c r="Y3539">
        <v>34.9</v>
      </c>
      <c r="Z3539">
        <v>6.7</v>
      </c>
      <c r="AA3539">
        <v>0</v>
      </c>
      <c r="AB3539">
        <v>0</v>
      </c>
      <c r="AC3539">
        <v>0</v>
      </c>
      <c r="AD3539">
        <v>0</v>
      </c>
      <c r="AE3539" t="s">
        <v>10691</v>
      </c>
      <c r="AF3539" t="s">
        <v>10692</v>
      </c>
      <c r="AG3539">
        <v>0</v>
      </c>
      <c r="AH3539" t="s">
        <v>36</v>
      </c>
      <c r="AI3539" t="s">
        <v>37</v>
      </c>
      <c r="AJ3539" t="s">
        <v>38</v>
      </c>
    </row>
    <row r="3540" spans="1:36" x14ac:dyDescent="0.25">
      <c r="A3540" t="s">
        <v>32</v>
      </c>
      <c r="B3540" t="s">
        <v>10693</v>
      </c>
      <c r="C3540">
        <f>YEAR(B3540)</f>
        <v>2009</v>
      </c>
      <c r="D3540">
        <v>78.900000000000006</v>
      </c>
      <c r="E3540">
        <v>68.099999999999994</v>
      </c>
      <c r="F3540">
        <v>73.7</v>
      </c>
      <c r="H3540" s="2">
        <f>IF(F3540-68.57&lt;=0,0,IF(F3540-68.57&lt;=1,1,2))</f>
        <v>2</v>
      </c>
      <c r="I3540">
        <v>78.900000000000006</v>
      </c>
      <c r="J3540">
        <v>68.099999999999994</v>
      </c>
      <c r="K3540">
        <v>73.7</v>
      </c>
      <c r="L3540">
        <v>65.400000000000006</v>
      </c>
      <c r="M3540">
        <v>75.8</v>
      </c>
      <c r="O3540">
        <v>0.09</v>
      </c>
      <c r="P3540">
        <v>100</v>
      </c>
      <c r="Q3540">
        <v>4.17</v>
      </c>
      <c r="R3540" t="s">
        <v>40</v>
      </c>
      <c r="S3540">
        <v>0</v>
      </c>
      <c r="T3540">
        <v>0</v>
      </c>
      <c r="U3540">
        <v>0</v>
      </c>
      <c r="V3540">
        <v>15</v>
      </c>
      <c r="W3540">
        <v>310.89999999999998</v>
      </c>
      <c r="X3540">
        <v>1011.7</v>
      </c>
      <c r="Y3540">
        <v>40.799999999999997</v>
      </c>
      <c r="Z3540">
        <v>6.8</v>
      </c>
      <c r="AA3540">
        <v>0</v>
      </c>
      <c r="AB3540">
        <v>0</v>
      </c>
      <c r="AC3540">
        <v>0</v>
      </c>
      <c r="AD3540">
        <v>0</v>
      </c>
      <c r="AE3540" t="s">
        <v>10694</v>
      </c>
      <c r="AF3540" t="s">
        <v>10695</v>
      </c>
      <c r="AG3540">
        <v>0.02</v>
      </c>
      <c r="AH3540" t="s">
        <v>56</v>
      </c>
      <c r="AI3540" t="s">
        <v>78</v>
      </c>
      <c r="AJ3540" t="s">
        <v>40</v>
      </c>
    </row>
    <row r="3541" spans="1:36" x14ac:dyDescent="0.25">
      <c r="A3541" t="s">
        <v>32</v>
      </c>
      <c r="B3541" t="s">
        <v>10696</v>
      </c>
      <c r="C3541">
        <f>YEAR(B3541)</f>
        <v>2009</v>
      </c>
      <c r="D3541">
        <v>75.3</v>
      </c>
      <c r="E3541">
        <v>71.599999999999994</v>
      </c>
      <c r="F3541">
        <v>73.7</v>
      </c>
      <c r="H3541" s="2">
        <f>IF(F3541-68.57&lt;=0,0,IF(F3541-68.57&lt;=1,1,2))</f>
        <v>2</v>
      </c>
      <c r="I3541">
        <v>75.3</v>
      </c>
      <c r="J3541">
        <v>71.599999999999994</v>
      </c>
      <c r="K3541">
        <v>73.7</v>
      </c>
      <c r="L3541">
        <v>62.7</v>
      </c>
      <c r="M3541">
        <v>68.599999999999994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19.5</v>
      </c>
      <c r="W3541">
        <v>321.5</v>
      </c>
      <c r="X3541">
        <v>1012.6</v>
      </c>
      <c r="Y3541">
        <v>50</v>
      </c>
      <c r="Z3541">
        <v>6.8</v>
      </c>
      <c r="AA3541">
        <v>0</v>
      </c>
      <c r="AB3541">
        <v>0</v>
      </c>
      <c r="AC3541">
        <v>0</v>
      </c>
      <c r="AD3541">
        <v>0</v>
      </c>
      <c r="AE3541" t="s">
        <v>10697</v>
      </c>
      <c r="AF3541" t="s">
        <v>10698</v>
      </c>
      <c r="AG3541">
        <v>0.05</v>
      </c>
      <c r="AH3541" t="s">
        <v>36</v>
      </c>
      <c r="AI3541" t="s">
        <v>37</v>
      </c>
      <c r="AJ3541" t="s">
        <v>38</v>
      </c>
    </row>
    <row r="3542" spans="1:36" x14ac:dyDescent="0.25">
      <c r="A3542" t="s">
        <v>32</v>
      </c>
      <c r="B3542" t="s">
        <v>10699</v>
      </c>
      <c r="C3542">
        <f>YEAR(B3542)</f>
        <v>2009</v>
      </c>
      <c r="D3542">
        <v>73.5</v>
      </c>
      <c r="E3542">
        <v>69.8</v>
      </c>
      <c r="F3542">
        <v>71.5</v>
      </c>
      <c r="H3542" s="2">
        <f>IF(F3542-68.57&lt;=0,0,IF(F3542-68.57&lt;=1,1,2))</f>
        <v>2</v>
      </c>
      <c r="I3542">
        <v>73.5</v>
      </c>
      <c r="J3542">
        <v>69.8</v>
      </c>
      <c r="K3542">
        <v>71.5</v>
      </c>
      <c r="L3542">
        <v>57.6</v>
      </c>
      <c r="M3542">
        <v>61.6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18.3</v>
      </c>
      <c r="W3542">
        <v>331.2</v>
      </c>
      <c r="X3542">
        <v>1015.3</v>
      </c>
      <c r="Y3542">
        <v>45</v>
      </c>
      <c r="Z3542">
        <v>6.8</v>
      </c>
      <c r="AA3542">
        <v>0</v>
      </c>
      <c r="AB3542">
        <v>0</v>
      </c>
      <c r="AC3542">
        <v>0</v>
      </c>
      <c r="AD3542">
        <v>0</v>
      </c>
      <c r="AE3542" t="s">
        <v>10700</v>
      </c>
      <c r="AF3542" t="s">
        <v>10701</v>
      </c>
      <c r="AG3542">
        <v>0.08</v>
      </c>
      <c r="AH3542" t="s">
        <v>36</v>
      </c>
      <c r="AI3542" t="s">
        <v>37</v>
      </c>
      <c r="AJ3542" t="s">
        <v>38</v>
      </c>
    </row>
    <row r="3543" spans="1:36" x14ac:dyDescent="0.25">
      <c r="A3543" t="s">
        <v>32</v>
      </c>
      <c r="B3543" t="s">
        <v>10702</v>
      </c>
      <c r="C3543">
        <f>YEAR(B3543)</f>
        <v>2009</v>
      </c>
      <c r="D3543">
        <v>73.5</v>
      </c>
      <c r="E3543">
        <v>68</v>
      </c>
      <c r="F3543">
        <v>70.900000000000006</v>
      </c>
      <c r="H3543" s="2">
        <f>IF(F3543-68.57&lt;=0,0,IF(F3543-68.57&lt;=1,1,2))</f>
        <v>2</v>
      </c>
      <c r="I3543">
        <v>73.5</v>
      </c>
      <c r="J3543">
        <v>68</v>
      </c>
      <c r="K3543">
        <v>70.900000000000006</v>
      </c>
      <c r="L3543">
        <v>58.8</v>
      </c>
      <c r="M3543">
        <v>65.599999999999994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15</v>
      </c>
      <c r="W3543">
        <v>333.3</v>
      </c>
      <c r="X3543">
        <v>1018.6</v>
      </c>
      <c r="Y3543">
        <v>43.3</v>
      </c>
      <c r="Z3543">
        <v>6.8</v>
      </c>
      <c r="AA3543">
        <v>0</v>
      </c>
      <c r="AB3543">
        <v>0</v>
      </c>
      <c r="AC3543">
        <v>0</v>
      </c>
      <c r="AD3543">
        <v>0</v>
      </c>
      <c r="AE3543" t="s">
        <v>10703</v>
      </c>
      <c r="AF3543" t="s">
        <v>10704</v>
      </c>
      <c r="AG3543">
        <v>0.12</v>
      </c>
      <c r="AH3543" t="s">
        <v>36</v>
      </c>
      <c r="AI3543" t="s">
        <v>37</v>
      </c>
      <c r="AJ3543" t="s">
        <v>38</v>
      </c>
    </row>
    <row r="3544" spans="1:36" x14ac:dyDescent="0.25">
      <c r="A3544" t="s">
        <v>32</v>
      </c>
      <c r="B3544" t="s">
        <v>10705</v>
      </c>
      <c r="C3544">
        <f>YEAR(B3544)</f>
        <v>2009</v>
      </c>
      <c r="D3544">
        <v>75.3</v>
      </c>
      <c r="E3544">
        <v>69.8</v>
      </c>
      <c r="F3544">
        <v>72</v>
      </c>
      <c r="H3544" s="2">
        <f>IF(F3544-68.57&lt;=0,0,IF(F3544-68.57&lt;=1,1,2))</f>
        <v>2</v>
      </c>
      <c r="I3544">
        <v>75.3</v>
      </c>
      <c r="J3544">
        <v>69.8</v>
      </c>
      <c r="K3544">
        <v>72</v>
      </c>
      <c r="L3544">
        <v>61.5</v>
      </c>
      <c r="M3544">
        <v>69.7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15</v>
      </c>
      <c r="W3544">
        <v>329</v>
      </c>
      <c r="X3544">
        <v>1020.9</v>
      </c>
      <c r="Y3544">
        <v>50</v>
      </c>
      <c r="Z3544">
        <v>6.8</v>
      </c>
      <c r="AA3544">
        <v>0</v>
      </c>
      <c r="AB3544">
        <v>0</v>
      </c>
      <c r="AC3544">
        <v>0</v>
      </c>
      <c r="AD3544">
        <v>0</v>
      </c>
      <c r="AE3544" t="s">
        <v>10706</v>
      </c>
      <c r="AF3544" t="s">
        <v>10707</v>
      </c>
      <c r="AG3544">
        <v>0.15</v>
      </c>
      <c r="AH3544" t="s">
        <v>36</v>
      </c>
      <c r="AI3544" t="s">
        <v>37</v>
      </c>
      <c r="AJ3544" t="s">
        <v>38</v>
      </c>
    </row>
    <row r="3545" spans="1:36" x14ac:dyDescent="0.25">
      <c r="A3545" t="s">
        <v>32</v>
      </c>
      <c r="B3545" t="s">
        <v>10708</v>
      </c>
      <c r="C3545">
        <f>YEAR(B3545)</f>
        <v>2009</v>
      </c>
      <c r="D3545">
        <v>77.099999999999994</v>
      </c>
      <c r="E3545">
        <v>64.5</v>
      </c>
      <c r="F3545">
        <v>70.5</v>
      </c>
      <c r="H3545" s="2">
        <f>IF(F3545-68.57&lt;=0,0,IF(F3545-68.57&lt;=1,1,2))</f>
        <v>2</v>
      </c>
      <c r="I3545">
        <v>77.099999999999994</v>
      </c>
      <c r="J3545">
        <v>64.5</v>
      </c>
      <c r="K3545">
        <v>70.5</v>
      </c>
      <c r="L3545">
        <v>63.6</v>
      </c>
      <c r="M3545">
        <v>79.2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11.7</v>
      </c>
      <c r="W3545">
        <v>325.60000000000002</v>
      </c>
      <c r="X3545">
        <v>1018.6</v>
      </c>
      <c r="Y3545">
        <v>38.799999999999997</v>
      </c>
      <c r="Z3545">
        <v>6.7</v>
      </c>
      <c r="AA3545">
        <v>0</v>
      </c>
      <c r="AB3545">
        <v>0</v>
      </c>
      <c r="AC3545">
        <v>0</v>
      </c>
      <c r="AD3545">
        <v>0</v>
      </c>
      <c r="AE3545" t="s">
        <v>10709</v>
      </c>
      <c r="AF3545" t="s">
        <v>10710</v>
      </c>
      <c r="AG3545">
        <v>0.18</v>
      </c>
      <c r="AH3545" t="s">
        <v>36</v>
      </c>
      <c r="AI3545" t="s">
        <v>37</v>
      </c>
      <c r="AJ3545" t="s">
        <v>38</v>
      </c>
    </row>
    <row r="3546" spans="1:36" x14ac:dyDescent="0.25">
      <c r="A3546" t="s">
        <v>32</v>
      </c>
      <c r="B3546" t="s">
        <v>10711</v>
      </c>
      <c r="C3546">
        <f>YEAR(B3546)</f>
        <v>2009</v>
      </c>
      <c r="D3546">
        <v>77.099999999999994</v>
      </c>
      <c r="E3546">
        <v>64.400000000000006</v>
      </c>
      <c r="F3546">
        <v>70.400000000000006</v>
      </c>
      <c r="H3546" s="2">
        <f>IF(F3546-68.57&lt;=0,0,IF(F3546-68.57&lt;=1,1,2))</f>
        <v>2</v>
      </c>
      <c r="I3546">
        <v>77.099999999999994</v>
      </c>
      <c r="J3546">
        <v>64.400000000000006</v>
      </c>
      <c r="K3546">
        <v>70.400000000000006</v>
      </c>
      <c r="L3546">
        <v>63.5</v>
      </c>
      <c r="M3546">
        <v>79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10.3</v>
      </c>
      <c r="W3546">
        <v>145.69999999999999</v>
      </c>
      <c r="X3546">
        <v>1014.9</v>
      </c>
      <c r="Y3546">
        <v>69.5</v>
      </c>
      <c r="Z3546">
        <v>6.6</v>
      </c>
      <c r="AA3546">
        <v>0</v>
      </c>
      <c r="AB3546">
        <v>0</v>
      </c>
      <c r="AC3546">
        <v>0</v>
      </c>
      <c r="AD3546">
        <v>0</v>
      </c>
      <c r="AE3546" t="s">
        <v>10712</v>
      </c>
      <c r="AF3546" t="s">
        <v>10713</v>
      </c>
      <c r="AG3546">
        <v>0.21</v>
      </c>
      <c r="AH3546" t="s">
        <v>36</v>
      </c>
      <c r="AI3546" t="s">
        <v>37</v>
      </c>
      <c r="AJ3546" t="s">
        <v>38</v>
      </c>
    </row>
    <row r="3547" spans="1:36" x14ac:dyDescent="0.25">
      <c r="A3547" t="s">
        <v>32</v>
      </c>
      <c r="B3547" t="s">
        <v>10714</v>
      </c>
      <c r="C3547">
        <f>YEAR(B3547)</f>
        <v>2009</v>
      </c>
      <c r="D3547">
        <v>78.900000000000006</v>
      </c>
      <c r="E3547">
        <v>68</v>
      </c>
      <c r="F3547">
        <v>72.2</v>
      </c>
      <c r="H3547" s="2">
        <f>IF(F3547-68.57&lt;=0,0,IF(F3547-68.57&lt;=1,1,2))</f>
        <v>2</v>
      </c>
      <c r="I3547">
        <v>78.900000000000006</v>
      </c>
      <c r="J3547">
        <v>68</v>
      </c>
      <c r="K3547">
        <v>72.2</v>
      </c>
      <c r="L3547">
        <v>65.599999999999994</v>
      </c>
      <c r="M3547">
        <v>79.900000000000006</v>
      </c>
      <c r="O3547">
        <v>1.9E-2</v>
      </c>
      <c r="P3547">
        <v>100</v>
      </c>
      <c r="Q3547">
        <v>4.17</v>
      </c>
      <c r="R3547" t="s">
        <v>40</v>
      </c>
      <c r="S3547">
        <v>0</v>
      </c>
      <c r="T3547">
        <v>0</v>
      </c>
      <c r="U3547">
        <v>0</v>
      </c>
      <c r="V3547">
        <v>11.7</v>
      </c>
      <c r="W3547">
        <v>117.1</v>
      </c>
      <c r="X3547">
        <v>1015.6</v>
      </c>
      <c r="Y3547">
        <v>43.6</v>
      </c>
      <c r="Z3547">
        <v>6.7</v>
      </c>
      <c r="AA3547">
        <v>0</v>
      </c>
      <c r="AB3547">
        <v>0</v>
      </c>
      <c r="AC3547">
        <v>0</v>
      </c>
      <c r="AD3547">
        <v>0</v>
      </c>
      <c r="AE3547" t="s">
        <v>10715</v>
      </c>
      <c r="AF3547" t="s">
        <v>10716</v>
      </c>
      <c r="AG3547">
        <v>0.25</v>
      </c>
      <c r="AH3547" t="s">
        <v>56</v>
      </c>
      <c r="AI3547" t="s">
        <v>78</v>
      </c>
      <c r="AJ3547" t="s">
        <v>40</v>
      </c>
    </row>
    <row r="3548" spans="1:36" x14ac:dyDescent="0.25">
      <c r="A3548" t="s">
        <v>32</v>
      </c>
      <c r="B3548" t="s">
        <v>10717</v>
      </c>
      <c r="C3548">
        <f>YEAR(B3548)</f>
        <v>2009</v>
      </c>
      <c r="D3548">
        <v>77.099999999999994</v>
      </c>
      <c r="E3548">
        <v>66.2</v>
      </c>
      <c r="F3548">
        <v>71.5</v>
      </c>
      <c r="H3548" s="2">
        <f>IF(F3548-68.57&lt;=0,0,IF(F3548-68.57&lt;=1,1,2))</f>
        <v>2</v>
      </c>
      <c r="I3548">
        <v>77.099999999999994</v>
      </c>
      <c r="J3548">
        <v>66.2</v>
      </c>
      <c r="K3548">
        <v>71.5</v>
      </c>
      <c r="L3548">
        <v>65.099999999999994</v>
      </c>
      <c r="M3548">
        <v>80.7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13.9</v>
      </c>
      <c r="W3548">
        <v>329.7</v>
      </c>
      <c r="X3548">
        <v>1017.8</v>
      </c>
      <c r="Y3548">
        <v>40.5</v>
      </c>
      <c r="Z3548">
        <v>6.7</v>
      </c>
      <c r="AA3548">
        <v>0</v>
      </c>
      <c r="AB3548">
        <v>0</v>
      </c>
      <c r="AC3548">
        <v>0</v>
      </c>
      <c r="AD3548">
        <v>0</v>
      </c>
      <c r="AE3548" t="s">
        <v>10718</v>
      </c>
      <c r="AF3548" t="s">
        <v>10719</v>
      </c>
      <c r="AG3548">
        <v>0.28000000000000003</v>
      </c>
      <c r="AH3548" t="s">
        <v>36</v>
      </c>
      <c r="AI3548" t="s">
        <v>37</v>
      </c>
      <c r="AJ3548" t="s">
        <v>38</v>
      </c>
    </row>
    <row r="3549" spans="1:36" x14ac:dyDescent="0.25">
      <c r="A3549" t="s">
        <v>32</v>
      </c>
      <c r="B3549" t="s">
        <v>10720</v>
      </c>
      <c r="C3549">
        <f>YEAR(B3549)</f>
        <v>2009</v>
      </c>
      <c r="D3549">
        <v>73.5</v>
      </c>
      <c r="E3549">
        <v>68</v>
      </c>
      <c r="F3549">
        <v>70.599999999999994</v>
      </c>
      <c r="H3549" s="2">
        <f>IF(F3549-68.57&lt;=0,0,IF(F3549-68.57&lt;=1,1,2))</f>
        <v>2</v>
      </c>
      <c r="I3549">
        <v>73.5</v>
      </c>
      <c r="J3549">
        <v>68</v>
      </c>
      <c r="K3549">
        <v>70.599999999999994</v>
      </c>
      <c r="L3549">
        <v>61.2</v>
      </c>
      <c r="M3549">
        <v>72.2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17.2</v>
      </c>
      <c r="W3549">
        <v>323.2</v>
      </c>
      <c r="X3549">
        <v>1017.4</v>
      </c>
      <c r="Y3549">
        <v>49.9</v>
      </c>
      <c r="Z3549">
        <v>6.8</v>
      </c>
      <c r="AA3549">
        <v>0</v>
      </c>
      <c r="AB3549">
        <v>0</v>
      </c>
      <c r="AC3549">
        <v>0</v>
      </c>
      <c r="AD3549">
        <v>0</v>
      </c>
      <c r="AE3549" t="s">
        <v>10721</v>
      </c>
      <c r="AF3549" t="s">
        <v>10722</v>
      </c>
      <c r="AG3549">
        <v>0.31</v>
      </c>
      <c r="AH3549" t="s">
        <v>36</v>
      </c>
      <c r="AI3549" t="s">
        <v>37</v>
      </c>
      <c r="AJ3549" t="s">
        <v>38</v>
      </c>
    </row>
    <row r="3550" spans="1:36" x14ac:dyDescent="0.25">
      <c r="A3550" t="s">
        <v>32</v>
      </c>
      <c r="B3550" t="s">
        <v>10723</v>
      </c>
      <c r="C3550">
        <f>YEAR(B3550)</f>
        <v>2009</v>
      </c>
      <c r="D3550">
        <v>73.5</v>
      </c>
      <c r="E3550">
        <v>64.5</v>
      </c>
      <c r="F3550">
        <v>69.599999999999994</v>
      </c>
      <c r="H3550" s="2">
        <f>IF(F3550-68.57&lt;=0,0,IF(F3550-68.57&lt;=1,1,2))</f>
        <v>2</v>
      </c>
      <c r="I3550">
        <v>73.5</v>
      </c>
      <c r="J3550">
        <v>64.5</v>
      </c>
      <c r="K3550">
        <v>69.599999999999994</v>
      </c>
      <c r="L3550">
        <v>57.9</v>
      </c>
      <c r="M3550">
        <v>66.8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16.100000000000001</v>
      </c>
      <c r="W3550">
        <v>305.60000000000002</v>
      </c>
      <c r="X3550">
        <v>1015.5</v>
      </c>
      <c r="Y3550">
        <v>36.9</v>
      </c>
      <c r="Z3550">
        <v>6.8</v>
      </c>
      <c r="AA3550">
        <v>0</v>
      </c>
      <c r="AB3550">
        <v>0</v>
      </c>
      <c r="AC3550">
        <v>0</v>
      </c>
      <c r="AD3550">
        <v>0</v>
      </c>
      <c r="AE3550" t="s">
        <v>10724</v>
      </c>
      <c r="AF3550" t="s">
        <v>10725</v>
      </c>
      <c r="AG3550">
        <v>0.34</v>
      </c>
      <c r="AH3550" t="s">
        <v>36</v>
      </c>
      <c r="AI3550" t="s">
        <v>37</v>
      </c>
      <c r="AJ3550" t="s">
        <v>38</v>
      </c>
    </row>
    <row r="3551" spans="1:36" x14ac:dyDescent="0.25">
      <c r="A3551" t="s">
        <v>32</v>
      </c>
      <c r="B3551" t="s">
        <v>10726</v>
      </c>
      <c r="C3551">
        <f>YEAR(B3551)</f>
        <v>2009</v>
      </c>
      <c r="D3551">
        <v>77.099999999999994</v>
      </c>
      <c r="E3551">
        <v>62.7</v>
      </c>
      <c r="F3551">
        <v>69</v>
      </c>
      <c r="H3551" s="2">
        <f>IF(F3551-68.57&lt;=0,0,IF(F3551-68.57&lt;=1,1,2))</f>
        <v>1</v>
      </c>
      <c r="I3551">
        <v>77.099999999999994</v>
      </c>
      <c r="J3551">
        <v>62.7</v>
      </c>
      <c r="K3551">
        <v>69</v>
      </c>
      <c r="L3551">
        <v>59.8</v>
      </c>
      <c r="M3551">
        <v>72.7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12.8</v>
      </c>
      <c r="W3551">
        <v>270</v>
      </c>
      <c r="X3551">
        <v>1014.2</v>
      </c>
      <c r="Y3551">
        <v>30</v>
      </c>
      <c r="Z3551">
        <v>6.7</v>
      </c>
      <c r="AA3551">
        <v>0</v>
      </c>
      <c r="AB3551">
        <v>0</v>
      </c>
      <c r="AC3551">
        <v>0</v>
      </c>
      <c r="AD3551">
        <v>0</v>
      </c>
      <c r="AE3551" t="s">
        <v>10727</v>
      </c>
      <c r="AF3551" t="s">
        <v>10728</v>
      </c>
      <c r="AG3551">
        <v>0.37</v>
      </c>
      <c r="AH3551" t="s">
        <v>36</v>
      </c>
      <c r="AI3551" t="s">
        <v>37</v>
      </c>
      <c r="AJ3551" t="s">
        <v>38</v>
      </c>
    </row>
    <row r="3552" spans="1:36" x14ac:dyDescent="0.25">
      <c r="A3552" t="s">
        <v>32</v>
      </c>
      <c r="B3552" t="s">
        <v>10729</v>
      </c>
      <c r="C3552">
        <f>YEAR(B3552)</f>
        <v>2009</v>
      </c>
      <c r="D3552">
        <v>78.900000000000006</v>
      </c>
      <c r="E3552">
        <v>62.7</v>
      </c>
      <c r="F3552">
        <v>69.900000000000006</v>
      </c>
      <c r="H3552" s="2">
        <f>IF(F3552-68.57&lt;=0,0,IF(F3552-68.57&lt;=1,1,2))</f>
        <v>2</v>
      </c>
      <c r="I3552">
        <v>78.900000000000006</v>
      </c>
      <c r="J3552">
        <v>62.7</v>
      </c>
      <c r="K3552">
        <v>69.900000000000006</v>
      </c>
      <c r="L3552">
        <v>62.4</v>
      </c>
      <c r="M3552">
        <v>78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6.9</v>
      </c>
      <c r="W3552">
        <v>187.3</v>
      </c>
      <c r="X3552">
        <v>1016.5</v>
      </c>
      <c r="Y3552">
        <v>35.299999999999997</v>
      </c>
      <c r="Z3552">
        <v>6.7</v>
      </c>
      <c r="AA3552">
        <v>0</v>
      </c>
      <c r="AB3552">
        <v>0</v>
      </c>
      <c r="AC3552">
        <v>0</v>
      </c>
      <c r="AD3552">
        <v>0</v>
      </c>
      <c r="AE3552" t="s">
        <v>10730</v>
      </c>
      <c r="AF3552" t="s">
        <v>10731</v>
      </c>
      <c r="AG3552">
        <v>0.41</v>
      </c>
      <c r="AH3552" t="s">
        <v>36</v>
      </c>
      <c r="AI3552" t="s">
        <v>37</v>
      </c>
      <c r="AJ3552" t="s">
        <v>38</v>
      </c>
    </row>
    <row r="3553" spans="1:36" x14ac:dyDescent="0.25">
      <c r="A3553" t="s">
        <v>32</v>
      </c>
      <c r="B3553" t="s">
        <v>10732</v>
      </c>
      <c r="C3553">
        <f>YEAR(B3553)</f>
        <v>2009</v>
      </c>
      <c r="D3553">
        <v>84.2</v>
      </c>
      <c r="E3553">
        <v>64.5</v>
      </c>
      <c r="F3553">
        <v>72.8</v>
      </c>
      <c r="H3553" s="2">
        <f>IF(F3553-68.57&lt;=0,0,IF(F3553-68.57&lt;=1,1,2))</f>
        <v>2</v>
      </c>
      <c r="I3553">
        <v>84.4</v>
      </c>
      <c r="J3553">
        <v>64.5</v>
      </c>
      <c r="K3553">
        <v>72.900000000000006</v>
      </c>
      <c r="L3553">
        <v>59.2</v>
      </c>
      <c r="M3553">
        <v>63.1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19.5</v>
      </c>
      <c r="W3553">
        <v>157.30000000000001</v>
      </c>
      <c r="X3553">
        <v>1014.6</v>
      </c>
      <c r="Y3553">
        <v>16.100000000000001</v>
      </c>
      <c r="Z3553">
        <v>6.3</v>
      </c>
      <c r="AA3553">
        <v>0</v>
      </c>
      <c r="AB3553">
        <v>0</v>
      </c>
      <c r="AC3553">
        <v>0</v>
      </c>
      <c r="AD3553">
        <v>0</v>
      </c>
      <c r="AE3553" t="s">
        <v>10733</v>
      </c>
      <c r="AF3553" t="s">
        <v>10734</v>
      </c>
      <c r="AG3553">
        <v>0.44</v>
      </c>
      <c r="AH3553" t="s">
        <v>330</v>
      </c>
      <c r="AI3553" t="s">
        <v>9140</v>
      </c>
      <c r="AJ3553" t="s">
        <v>331</v>
      </c>
    </row>
    <row r="3554" spans="1:36" x14ac:dyDescent="0.25">
      <c r="A3554" t="s">
        <v>32</v>
      </c>
      <c r="B3554" t="s">
        <v>10735</v>
      </c>
      <c r="C3554">
        <f>YEAR(B3554)</f>
        <v>2009</v>
      </c>
      <c r="D3554">
        <v>86.1</v>
      </c>
      <c r="E3554">
        <v>68.099999999999994</v>
      </c>
      <c r="F3554">
        <v>76.900000000000006</v>
      </c>
      <c r="H3554" s="2">
        <f>IF(F3554-68.57&lt;=0,0,IF(F3554-68.57&lt;=1,1,2))</f>
        <v>2</v>
      </c>
      <c r="I3554">
        <v>87.6</v>
      </c>
      <c r="J3554">
        <v>68.099999999999994</v>
      </c>
      <c r="K3554">
        <v>77.3</v>
      </c>
      <c r="L3554">
        <v>63.7</v>
      </c>
      <c r="M3554">
        <v>64.900000000000006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28.9</v>
      </c>
      <c r="W3554">
        <v>181.5</v>
      </c>
      <c r="X3554">
        <v>1011.7</v>
      </c>
      <c r="Y3554">
        <v>26.8</v>
      </c>
      <c r="Z3554">
        <v>6.6</v>
      </c>
      <c r="AA3554">
        <v>0</v>
      </c>
      <c r="AB3554">
        <v>0</v>
      </c>
      <c r="AC3554">
        <v>0</v>
      </c>
      <c r="AD3554">
        <v>0</v>
      </c>
      <c r="AE3554" t="s">
        <v>10736</v>
      </c>
      <c r="AF3554" t="s">
        <v>10737</v>
      </c>
      <c r="AG3554">
        <v>0.47</v>
      </c>
      <c r="AH3554" t="s">
        <v>36</v>
      </c>
      <c r="AI3554" t="s">
        <v>37</v>
      </c>
      <c r="AJ3554" t="s">
        <v>38</v>
      </c>
    </row>
    <row r="3555" spans="1:36" x14ac:dyDescent="0.25">
      <c r="A3555" t="s">
        <v>32</v>
      </c>
      <c r="B3555" t="s">
        <v>10738</v>
      </c>
      <c r="C3555">
        <f>YEAR(B3555)</f>
        <v>2009</v>
      </c>
      <c r="D3555">
        <v>78.900000000000006</v>
      </c>
      <c r="E3555">
        <v>68.099999999999994</v>
      </c>
      <c r="F3555">
        <v>73.400000000000006</v>
      </c>
      <c r="H3555" s="2">
        <f>IF(F3555-68.57&lt;=0,0,IF(F3555-68.57&lt;=1,1,2))</f>
        <v>2</v>
      </c>
      <c r="I3555">
        <v>78.900000000000006</v>
      </c>
      <c r="J3555">
        <v>68.099999999999994</v>
      </c>
      <c r="K3555">
        <v>73.400000000000006</v>
      </c>
      <c r="L3555">
        <v>66.400000000000006</v>
      </c>
      <c r="M3555">
        <v>79.099999999999994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8.1</v>
      </c>
      <c r="W3555">
        <v>10.1</v>
      </c>
      <c r="X3555">
        <v>1014.6</v>
      </c>
      <c r="Y3555">
        <v>40.9</v>
      </c>
      <c r="Z3555">
        <v>6.7</v>
      </c>
      <c r="AA3555">
        <v>0</v>
      </c>
      <c r="AB3555">
        <v>0</v>
      </c>
      <c r="AC3555">
        <v>0</v>
      </c>
      <c r="AD3555">
        <v>0</v>
      </c>
      <c r="AE3555" t="s">
        <v>10739</v>
      </c>
      <c r="AF3555" t="s">
        <v>10740</v>
      </c>
      <c r="AG3555">
        <v>0.5</v>
      </c>
      <c r="AH3555" t="s">
        <v>36</v>
      </c>
      <c r="AI3555" t="s">
        <v>37</v>
      </c>
      <c r="AJ3555" t="s">
        <v>38</v>
      </c>
    </row>
    <row r="3556" spans="1:36" x14ac:dyDescent="0.25">
      <c r="A3556" t="s">
        <v>32</v>
      </c>
      <c r="B3556" t="s">
        <v>10741</v>
      </c>
      <c r="C3556">
        <f>YEAR(B3556)</f>
        <v>2009</v>
      </c>
      <c r="D3556">
        <v>77.099999999999994</v>
      </c>
      <c r="E3556">
        <v>64.5</v>
      </c>
      <c r="F3556">
        <v>71.5</v>
      </c>
      <c r="H3556" s="2">
        <f>IF(F3556-68.57&lt;=0,0,IF(F3556-68.57&lt;=1,1,2))</f>
        <v>2</v>
      </c>
      <c r="I3556">
        <v>77.099999999999994</v>
      </c>
      <c r="J3556">
        <v>64.5</v>
      </c>
      <c r="K3556">
        <v>71.5</v>
      </c>
      <c r="L3556">
        <v>62.8</v>
      </c>
      <c r="M3556">
        <v>74.900000000000006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24.2</v>
      </c>
      <c r="W3556">
        <v>297.3</v>
      </c>
      <c r="X3556">
        <v>1016.1</v>
      </c>
      <c r="Y3556">
        <v>30</v>
      </c>
      <c r="Z3556">
        <v>6.8</v>
      </c>
      <c r="AA3556">
        <v>0</v>
      </c>
      <c r="AB3556">
        <v>0</v>
      </c>
      <c r="AC3556">
        <v>0</v>
      </c>
      <c r="AD3556">
        <v>0</v>
      </c>
      <c r="AE3556" t="s">
        <v>10742</v>
      </c>
      <c r="AF3556" t="s">
        <v>10743</v>
      </c>
      <c r="AG3556">
        <v>0.54</v>
      </c>
      <c r="AH3556" t="s">
        <v>36</v>
      </c>
      <c r="AI3556" t="s">
        <v>37</v>
      </c>
      <c r="AJ3556" t="s">
        <v>38</v>
      </c>
    </row>
    <row r="3557" spans="1:36" x14ac:dyDescent="0.25">
      <c r="A3557" t="s">
        <v>32</v>
      </c>
      <c r="B3557" t="s">
        <v>10744</v>
      </c>
      <c r="C3557">
        <f>YEAR(B3557)</f>
        <v>2009</v>
      </c>
      <c r="D3557">
        <v>75.3</v>
      </c>
      <c r="E3557">
        <v>68</v>
      </c>
      <c r="F3557">
        <v>71.5</v>
      </c>
      <c r="H3557" s="2">
        <f>IF(F3557-68.57&lt;=0,0,IF(F3557-68.57&lt;=1,1,2))</f>
        <v>2</v>
      </c>
      <c r="I3557">
        <v>75.3</v>
      </c>
      <c r="J3557">
        <v>68</v>
      </c>
      <c r="K3557">
        <v>71.5</v>
      </c>
      <c r="L3557">
        <v>61.9</v>
      </c>
      <c r="M3557">
        <v>71.900000000000006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17.2</v>
      </c>
      <c r="W3557">
        <v>321</v>
      </c>
      <c r="X3557">
        <v>1017.2</v>
      </c>
      <c r="Y3557">
        <v>43.1</v>
      </c>
      <c r="Z3557">
        <v>6.8</v>
      </c>
      <c r="AA3557">
        <v>0</v>
      </c>
      <c r="AB3557">
        <v>0</v>
      </c>
      <c r="AC3557">
        <v>0</v>
      </c>
      <c r="AD3557">
        <v>0</v>
      </c>
      <c r="AE3557" t="s">
        <v>10745</v>
      </c>
      <c r="AF3557" t="s">
        <v>10746</v>
      </c>
      <c r="AG3557">
        <v>0.57999999999999996</v>
      </c>
      <c r="AH3557" t="s">
        <v>36</v>
      </c>
      <c r="AI3557" t="s">
        <v>37</v>
      </c>
      <c r="AJ3557" t="s">
        <v>38</v>
      </c>
    </row>
    <row r="3558" spans="1:36" x14ac:dyDescent="0.25">
      <c r="A3558" t="s">
        <v>32</v>
      </c>
      <c r="B3558" t="s">
        <v>10747</v>
      </c>
      <c r="C3558">
        <f>YEAR(B3558)</f>
        <v>2009</v>
      </c>
      <c r="D3558">
        <v>75.3</v>
      </c>
      <c r="E3558">
        <v>69.8</v>
      </c>
      <c r="F3558">
        <v>72</v>
      </c>
      <c r="H3558" s="2">
        <f>IF(F3558-68.57&lt;=0,0,IF(F3558-68.57&lt;=1,1,2))</f>
        <v>2</v>
      </c>
      <c r="I3558">
        <v>75.3</v>
      </c>
      <c r="J3558">
        <v>69.8</v>
      </c>
      <c r="K3558">
        <v>72</v>
      </c>
      <c r="L3558">
        <v>62</v>
      </c>
      <c r="M3558">
        <v>71.099999999999994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18.3</v>
      </c>
      <c r="W3558">
        <v>316.5</v>
      </c>
      <c r="X3558">
        <v>1015.9</v>
      </c>
      <c r="Y3558">
        <v>50.9</v>
      </c>
      <c r="Z3558">
        <v>6.8</v>
      </c>
      <c r="AA3558">
        <v>0</v>
      </c>
      <c r="AB3558">
        <v>0</v>
      </c>
      <c r="AC3558">
        <v>0</v>
      </c>
      <c r="AD3558">
        <v>0</v>
      </c>
      <c r="AE3558" t="s">
        <v>10748</v>
      </c>
      <c r="AF3558" t="s">
        <v>10749</v>
      </c>
      <c r="AG3558">
        <v>0.61</v>
      </c>
      <c r="AH3558" t="s">
        <v>36</v>
      </c>
      <c r="AI3558" t="s">
        <v>37</v>
      </c>
      <c r="AJ3558" t="s">
        <v>38</v>
      </c>
    </row>
    <row r="3559" spans="1:36" x14ac:dyDescent="0.25">
      <c r="A3559" t="s">
        <v>32</v>
      </c>
      <c r="B3559" t="s">
        <v>10750</v>
      </c>
      <c r="C3559">
        <f>YEAR(B3559)</f>
        <v>2009</v>
      </c>
      <c r="D3559">
        <v>75.3</v>
      </c>
      <c r="E3559">
        <v>64.5</v>
      </c>
      <c r="F3559">
        <v>71.400000000000006</v>
      </c>
      <c r="H3559" s="2">
        <f>IF(F3559-68.57&lt;=0,0,IF(F3559-68.57&lt;=1,1,2))</f>
        <v>2</v>
      </c>
      <c r="I3559">
        <v>75.3</v>
      </c>
      <c r="J3559">
        <v>64.5</v>
      </c>
      <c r="K3559">
        <v>71.400000000000006</v>
      </c>
      <c r="L3559">
        <v>61.8</v>
      </c>
      <c r="M3559">
        <v>72.099999999999994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18.3</v>
      </c>
      <c r="W3559">
        <v>321.3</v>
      </c>
      <c r="X3559">
        <v>1015.2</v>
      </c>
      <c r="Y3559">
        <v>35</v>
      </c>
      <c r="Z3559">
        <v>6.8</v>
      </c>
      <c r="AA3559">
        <v>0</v>
      </c>
      <c r="AB3559">
        <v>0</v>
      </c>
      <c r="AC3559">
        <v>0</v>
      </c>
      <c r="AD3559">
        <v>0</v>
      </c>
      <c r="AE3559" t="s">
        <v>10751</v>
      </c>
      <c r="AF3559" t="s">
        <v>10752</v>
      </c>
      <c r="AG3559">
        <v>0.65</v>
      </c>
      <c r="AH3559" t="s">
        <v>36</v>
      </c>
      <c r="AI3559" t="s">
        <v>37</v>
      </c>
      <c r="AJ3559" t="s">
        <v>38</v>
      </c>
    </row>
    <row r="3560" spans="1:36" x14ac:dyDescent="0.25">
      <c r="A3560" t="s">
        <v>32</v>
      </c>
      <c r="B3560" t="s">
        <v>10753</v>
      </c>
      <c r="C3560">
        <f>YEAR(B3560)</f>
        <v>2009</v>
      </c>
      <c r="D3560">
        <v>77.099999999999994</v>
      </c>
      <c r="E3560">
        <v>60.9</v>
      </c>
      <c r="F3560">
        <v>69.099999999999994</v>
      </c>
      <c r="H3560" s="2">
        <f>IF(F3560-68.57&lt;=0,0,IF(F3560-68.57&lt;=1,1,2))</f>
        <v>1</v>
      </c>
      <c r="I3560">
        <v>77.099999999999994</v>
      </c>
      <c r="J3560">
        <v>60.9</v>
      </c>
      <c r="K3560">
        <v>69.099999999999994</v>
      </c>
      <c r="L3560">
        <v>60.7</v>
      </c>
      <c r="M3560">
        <v>75.400000000000006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13.9</v>
      </c>
      <c r="W3560">
        <v>305.89999999999998</v>
      </c>
      <c r="X3560">
        <v>1014.6</v>
      </c>
      <c r="Y3560">
        <v>25.4</v>
      </c>
      <c r="Z3560">
        <v>6.6</v>
      </c>
      <c r="AA3560">
        <v>0</v>
      </c>
      <c r="AB3560">
        <v>0</v>
      </c>
      <c r="AC3560">
        <v>0</v>
      </c>
      <c r="AD3560">
        <v>0</v>
      </c>
      <c r="AE3560" t="s">
        <v>10754</v>
      </c>
      <c r="AF3560" t="s">
        <v>10755</v>
      </c>
      <c r="AG3560">
        <v>0.68</v>
      </c>
      <c r="AH3560" t="s">
        <v>36</v>
      </c>
      <c r="AI3560" t="s">
        <v>37</v>
      </c>
      <c r="AJ3560" t="s">
        <v>38</v>
      </c>
    </row>
    <row r="3561" spans="1:36" x14ac:dyDescent="0.25">
      <c r="A3561" t="s">
        <v>32</v>
      </c>
      <c r="B3561" t="s">
        <v>10756</v>
      </c>
      <c r="C3561">
        <f>YEAR(B3561)</f>
        <v>2009</v>
      </c>
      <c r="D3561">
        <v>77.099999999999994</v>
      </c>
      <c r="E3561">
        <v>60.8</v>
      </c>
      <c r="F3561">
        <v>68.5</v>
      </c>
      <c r="H3561" s="2">
        <f>IF(F3561-68.57&lt;=0,0,IF(F3561-68.57&lt;=1,1,2))</f>
        <v>0</v>
      </c>
      <c r="I3561">
        <v>77.099999999999994</v>
      </c>
      <c r="J3561">
        <v>60.8</v>
      </c>
      <c r="K3561">
        <v>68.5</v>
      </c>
      <c r="L3561">
        <v>62.1</v>
      </c>
      <c r="M3561">
        <v>80.599999999999994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10.3</v>
      </c>
      <c r="W3561">
        <v>180.1</v>
      </c>
      <c r="X3561">
        <v>1014.2</v>
      </c>
      <c r="Y3561">
        <v>6</v>
      </c>
      <c r="Z3561">
        <v>6.3</v>
      </c>
      <c r="AA3561">
        <v>0</v>
      </c>
      <c r="AB3561">
        <v>0</v>
      </c>
      <c r="AC3561">
        <v>0</v>
      </c>
      <c r="AD3561">
        <v>0</v>
      </c>
      <c r="AE3561" t="s">
        <v>10757</v>
      </c>
      <c r="AF3561" t="s">
        <v>10758</v>
      </c>
      <c r="AG3561">
        <v>0.72</v>
      </c>
      <c r="AH3561" t="s">
        <v>330</v>
      </c>
      <c r="AI3561" t="s">
        <v>9140</v>
      </c>
      <c r="AJ3561" t="s">
        <v>331</v>
      </c>
    </row>
    <row r="3562" spans="1:36" x14ac:dyDescent="0.25">
      <c r="A3562" t="s">
        <v>32</v>
      </c>
      <c r="B3562" t="s">
        <v>10759</v>
      </c>
      <c r="C3562">
        <f>YEAR(B3562)</f>
        <v>2009</v>
      </c>
      <c r="D3562">
        <v>75.3</v>
      </c>
      <c r="E3562">
        <v>60.9</v>
      </c>
      <c r="F3562">
        <v>68.2</v>
      </c>
      <c r="H3562" s="2">
        <f>IF(F3562-68.57&lt;=0,0,IF(F3562-68.57&lt;=1,1,2))</f>
        <v>0</v>
      </c>
      <c r="I3562">
        <v>75.3</v>
      </c>
      <c r="J3562">
        <v>60.9</v>
      </c>
      <c r="K3562">
        <v>68.2</v>
      </c>
      <c r="L3562">
        <v>59.2</v>
      </c>
      <c r="M3562">
        <v>73.5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9.1999999999999993</v>
      </c>
      <c r="W3562">
        <v>153.30000000000001</v>
      </c>
      <c r="X3562">
        <v>1013.4</v>
      </c>
      <c r="Y3562">
        <v>20.6</v>
      </c>
      <c r="Z3562">
        <v>6.5</v>
      </c>
      <c r="AA3562">
        <v>0</v>
      </c>
      <c r="AB3562">
        <v>0</v>
      </c>
      <c r="AC3562">
        <v>0</v>
      </c>
      <c r="AD3562">
        <v>0</v>
      </c>
      <c r="AE3562" t="s">
        <v>10760</v>
      </c>
      <c r="AF3562" t="s">
        <v>10761</v>
      </c>
      <c r="AG3562">
        <v>0.75</v>
      </c>
      <c r="AH3562" t="s">
        <v>36</v>
      </c>
      <c r="AI3562" t="s">
        <v>37</v>
      </c>
      <c r="AJ3562" t="s">
        <v>38</v>
      </c>
    </row>
    <row r="3563" spans="1:36" x14ac:dyDescent="0.25">
      <c r="A3563" t="s">
        <v>32</v>
      </c>
      <c r="B3563" t="s">
        <v>10762</v>
      </c>
      <c r="C3563">
        <f>YEAR(B3563)</f>
        <v>2009</v>
      </c>
      <c r="D3563">
        <v>77.099999999999994</v>
      </c>
      <c r="E3563">
        <v>60.9</v>
      </c>
      <c r="F3563">
        <v>68.8</v>
      </c>
      <c r="H3563" s="2">
        <f>IF(F3563-68.57&lt;=0,0,IF(F3563-68.57&lt;=1,1,2))</f>
        <v>1</v>
      </c>
      <c r="I3563">
        <v>77.099999999999994</v>
      </c>
      <c r="J3563">
        <v>60.9</v>
      </c>
      <c r="K3563">
        <v>68.8</v>
      </c>
      <c r="L3563">
        <v>59.8</v>
      </c>
      <c r="M3563">
        <v>73.2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10.3</v>
      </c>
      <c r="W3563">
        <v>147.9</v>
      </c>
      <c r="X3563">
        <v>1012.9</v>
      </c>
      <c r="Y3563">
        <v>29.9</v>
      </c>
      <c r="Z3563">
        <v>6.8</v>
      </c>
      <c r="AA3563">
        <v>0</v>
      </c>
      <c r="AB3563">
        <v>0</v>
      </c>
      <c r="AC3563">
        <v>0</v>
      </c>
      <c r="AD3563">
        <v>0</v>
      </c>
      <c r="AE3563" t="s">
        <v>10763</v>
      </c>
      <c r="AF3563" t="s">
        <v>10764</v>
      </c>
      <c r="AG3563">
        <v>0.79</v>
      </c>
      <c r="AH3563" t="s">
        <v>36</v>
      </c>
      <c r="AI3563" t="s">
        <v>37</v>
      </c>
      <c r="AJ3563" t="s">
        <v>38</v>
      </c>
    </row>
    <row r="3564" spans="1:36" x14ac:dyDescent="0.25">
      <c r="A3564" t="s">
        <v>32</v>
      </c>
      <c r="B3564" t="s">
        <v>10765</v>
      </c>
      <c r="C3564">
        <f>YEAR(B3564)</f>
        <v>2009</v>
      </c>
      <c r="D3564">
        <v>84.3</v>
      </c>
      <c r="E3564">
        <v>68</v>
      </c>
      <c r="F3564">
        <v>74.599999999999994</v>
      </c>
      <c r="H3564" s="2">
        <f>IF(F3564-68.57&lt;=0,0,IF(F3564-68.57&lt;=1,1,2))</f>
        <v>2</v>
      </c>
      <c r="I3564">
        <v>85</v>
      </c>
      <c r="J3564">
        <v>68</v>
      </c>
      <c r="K3564">
        <v>74.8</v>
      </c>
      <c r="L3564">
        <v>60.9</v>
      </c>
      <c r="M3564">
        <v>63.8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25.3</v>
      </c>
      <c r="W3564">
        <v>195.1</v>
      </c>
      <c r="X3564">
        <v>1009.2</v>
      </c>
      <c r="Y3564">
        <v>42.5</v>
      </c>
      <c r="Z3564">
        <v>6.8</v>
      </c>
      <c r="AA3564">
        <v>0</v>
      </c>
      <c r="AB3564">
        <v>0</v>
      </c>
      <c r="AC3564">
        <v>0</v>
      </c>
      <c r="AD3564">
        <v>0</v>
      </c>
      <c r="AE3564" t="s">
        <v>10766</v>
      </c>
      <c r="AF3564" t="s">
        <v>10767</v>
      </c>
      <c r="AG3564">
        <v>0.83</v>
      </c>
      <c r="AH3564" t="s">
        <v>36</v>
      </c>
      <c r="AI3564" t="s">
        <v>37</v>
      </c>
      <c r="AJ3564" t="s">
        <v>38</v>
      </c>
    </row>
    <row r="3565" spans="1:36" x14ac:dyDescent="0.25">
      <c r="A3565" t="s">
        <v>32</v>
      </c>
      <c r="B3565" t="s">
        <v>10768</v>
      </c>
      <c r="C3565">
        <f>YEAR(B3565)</f>
        <v>2009</v>
      </c>
      <c r="D3565">
        <v>73.5</v>
      </c>
      <c r="E3565">
        <v>66.3</v>
      </c>
      <c r="F3565">
        <v>70</v>
      </c>
      <c r="H3565" s="2">
        <f>IF(F3565-68.57&lt;=0,0,IF(F3565-68.57&lt;=1,1,2))</f>
        <v>2</v>
      </c>
      <c r="I3565">
        <v>73.5</v>
      </c>
      <c r="J3565">
        <v>66.3</v>
      </c>
      <c r="K3565">
        <v>70</v>
      </c>
      <c r="L3565">
        <v>56.8</v>
      </c>
      <c r="M3565">
        <v>63.3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19.5</v>
      </c>
      <c r="W3565">
        <v>303.2</v>
      </c>
      <c r="X3565">
        <v>1012.4</v>
      </c>
      <c r="Y3565">
        <v>56.6</v>
      </c>
      <c r="Z3565">
        <v>6.8</v>
      </c>
      <c r="AA3565">
        <v>0</v>
      </c>
      <c r="AB3565">
        <v>0</v>
      </c>
      <c r="AC3565">
        <v>0</v>
      </c>
      <c r="AD3565">
        <v>0</v>
      </c>
      <c r="AE3565" t="s">
        <v>10769</v>
      </c>
      <c r="AF3565" t="s">
        <v>10770</v>
      </c>
      <c r="AG3565">
        <v>0.86</v>
      </c>
      <c r="AH3565" t="s">
        <v>36</v>
      </c>
      <c r="AI3565" t="s">
        <v>37</v>
      </c>
      <c r="AJ3565" t="s">
        <v>38</v>
      </c>
    </row>
    <row r="3566" spans="1:36" x14ac:dyDescent="0.25">
      <c r="A3566" t="s">
        <v>32</v>
      </c>
      <c r="B3566" t="s">
        <v>10771</v>
      </c>
      <c r="C3566">
        <f>YEAR(B3566)</f>
        <v>2009</v>
      </c>
      <c r="D3566">
        <v>82.5</v>
      </c>
      <c r="E3566">
        <v>59</v>
      </c>
      <c r="F3566">
        <v>70.7</v>
      </c>
      <c r="H3566" s="2">
        <f>IF(F3566-68.57&lt;=0,0,IF(F3566-68.57&lt;=1,1,2))</f>
        <v>2</v>
      </c>
      <c r="I3566">
        <v>83.5</v>
      </c>
      <c r="J3566">
        <v>59</v>
      </c>
      <c r="K3566">
        <v>70.900000000000006</v>
      </c>
      <c r="L3566">
        <v>59.3</v>
      </c>
      <c r="M3566">
        <v>68.3</v>
      </c>
      <c r="O3566">
        <v>1.2E-2</v>
      </c>
      <c r="P3566">
        <v>100</v>
      </c>
      <c r="Q3566">
        <v>4.17</v>
      </c>
      <c r="R3566" t="s">
        <v>40</v>
      </c>
      <c r="S3566">
        <v>0</v>
      </c>
      <c r="T3566">
        <v>0</v>
      </c>
      <c r="U3566">
        <v>0</v>
      </c>
      <c r="V3566">
        <v>15</v>
      </c>
      <c r="W3566">
        <v>174</v>
      </c>
      <c r="X3566">
        <v>1013.9</v>
      </c>
      <c r="Y3566">
        <v>48.3</v>
      </c>
      <c r="Z3566">
        <v>6.8</v>
      </c>
      <c r="AA3566">
        <v>0</v>
      </c>
      <c r="AB3566">
        <v>0</v>
      </c>
      <c r="AC3566">
        <v>0</v>
      </c>
      <c r="AD3566">
        <v>0</v>
      </c>
      <c r="AE3566" t="s">
        <v>10772</v>
      </c>
      <c r="AF3566" t="s">
        <v>10773</v>
      </c>
      <c r="AG3566">
        <v>0.9</v>
      </c>
      <c r="AH3566" t="s">
        <v>56</v>
      </c>
      <c r="AI3566" t="s">
        <v>65</v>
      </c>
      <c r="AJ3566" t="s">
        <v>40</v>
      </c>
    </row>
    <row r="3567" spans="1:36" x14ac:dyDescent="0.25">
      <c r="A3567" t="s">
        <v>32</v>
      </c>
      <c r="B3567" t="s">
        <v>10774</v>
      </c>
      <c r="C3567">
        <f>YEAR(B3567)</f>
        <v>2009</v>
      </c>
      <c r="D3567">
        <v>87.9</v>
      </c>
      <c r="E3567">
        <v>71.599999999999994</v>
      </c>
      <c r="F3567">
        <v>79.3</v>
      </c>
      <c r="H3567" s="2">
        <f>IF(F3567-68.57&lt;=0,0,IF(F3567-68.57&lt;=1,1,2))</f>
        <v>2</v>
      </c>
      <c r="I3567">
        <v>87.6</v>
      </c>
      <c r="J3567">
        <v>71.599999999999994</v>
      </c>
      <c r="K3567">
        <v>79.3</v>
      </c>
      <c r="L3567">
        <v>61</v>
      </c>
      <c r="M3567">
        <v>55.5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27.5</v>
      </c>
      <c r="W3567">
        <v>183.4</v>
      </c>
      <c r="X3567">
        <v>1011.2</v>
      </c>
      <c r="Y3567">
        <v>67.099999999999994</v>
      </c>
      <c r="Z3567">
        <v>6.7</v>
      </c>
      <c r="AA3567">
        <v>0</v>
      </c>
      <c r="AB3567">
        <v>0</v>
      </c>
      <c r="AC3567">
        <v>0</v>
      </c>
      <c r="AD3567">
        <v>0</v>
      </c>
      <c r="AE3567" t="s">
        <v>10775</v>
      </c>
      <c r="AF3567" t="s">
        <v>10776</v>
      </c>
      <c r="AG3567">
        <v>0.93</v>
      </c>
      <c r="AH3567" t="s">
        <v>36</v>
      </c>
      <c r="AI3567" t="s">
        <v>37</v>
      </c>
      <c r="AJ3567" t="s">
        <v>38</v>
      </c>
    </row>
    <row r="3568" spans="1:36" x14ac:dyDescent="0.25">
      <c r="A3568" t="s">
        <v>32</v>
      </c>
      <c r="B3568" t="s">
        <v>10777</v>
      </c>
      <c r="C3568">
        <f>YEAR(B3568)</f>
        <v>2009</v>
      </c>
      <c r="D3568">
        <v>77.099999999999994</v>
      </c>
      <c r="E3568">
        <v>68.099999999999994</v>
      </c>
      <c r="F3568">
        <v>71.5</v>
      </c>
      <c r="H3568" s="2">
        <f>IF(F3568-68.57&lt;=0,0,IF(F3568-68.57&lt;=1,1,2))</f>
        <v>2</v>
      </c>
      <c r="I3568">
        <v>77.099999999999994</v>
      </c>
      <c r="J3568">
        <v>68.099999999999994</v>
      </c>
      <c r="K3568">
        <v>71.5</v>
      </c>
      <c r="L3568">
        <v>64.2</v>
      </c>
      <c r="M3568">
        <v>78.2</v>
      </c>
      <c r="O3568">
        <v>1.9E-2</v>
      </c>
      <c r="P3568">
        <v>100</v>
      </c>
      <c r="Q3568">
        <v>4.17</v>
      </c>
      <c r="R3568" t="s">
        <v>40</v>
      </c>
      <c r="S3568">
        <v>0</v>
      </c>
      <c r="T3568">
        <v>0</v>
      </c>
      <c r="U3568">
        <v>0</v>
      </c>
      <c r="V3568">
        <v>11.4</v>
      </c>
      <c r="W3568">
        <v>138.19999999999999</v>
      </c>
      <c r="X3568">
        <v>1012.1</v>
      </c>
      <c r="Y3568">
        <v>83.1</v>
      </c>
      <c r="Z3568">
        <v>6.6</v>
      </c>
      <c r="AA3568">
        <v>0</v>
      </c>
      <c r="AB3568">
        <v>0</v>
      </c>
      <c r="AC3568">
        <v>0</v>
      </c>
      <c r="AD3568">
        <v>0</v>
      </c>
      <c r="AE3568" t="s">
        <v>10778</v>
      </c>
      <c r="AF3568" t="s">
        <v>10779</v>
      </c>
      <c r="AG3568">
        <v>0.97</v>
      </c>
      <c r="AH3568" t="s">
        <v>56</v>
      </c>
      <c r="AI3568" t="s">
        <v>65</v>
      </c>
      <c r="AJ3568" t="s">
        <v>40</v>
      </c>
    </row>
    <row r="3569" spans="1:36" x14ac:dyDescent="0.25">
      <c r="A3569" t="s">
        <v>32</v>
      </c>
      <c r="B3569" t="s">
        <v>10780</v>
      </c>
      <c r="C3569">
        <f>YEAR(B3569)</f>
        <v>2009</v>
      </c>
      <c r="D3569">
        <v>77.099999999999994</v>
      </c>
      <c r="E3569">
        <v>66.2</v>
      </c>
      <c r="F3569">
        <v>71.3</v>
      </c>
      <c r="H3569" s="2">
        <f>IF(F3569-68.57&lt;=0,0,IF(F3569-68.57&lt;=1,1,2))</f>
        <v>2</v>
      </c>
      <c r="I3569">
        <v>77.099999999999994</v>
      </c>
      <c r="J3569">
        <v>66.2</v>
      </c>
      <c r="K3569">
        <v>71.3</v>
      </c>
      <c r="L3569">
        <v>61.9</v>
      </c>
      <c r="M3569">
        <v>72.3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9.1999999999999993</v>
      </c>
      <c r="W3569">
        <v>264.5</v>
      </c>
      <c r="X3569">
        <v>1010.6</v>
      </c>
      <c r="Y3569">
        <v>59.6</v>
      </c>
      <c r="Z3569">
        <v>6.8</v>
      </c>
      <c r="AA3569">
        <v>0</v>
      </c>
      <c r="AB3569">
        <v>0</v>
      </c>
      <c r="AC3569">
        <v>0</v>
      </c>
      <c r="AD3569">
        <v>0</v>
      </c>
      <c r="AE3569" t="s">
        <v>10781</v>
      </c>
      <c r="AF3569" t="s">
        <v>10782</v>
      </c>
      <c r="AG3569">
        <v>0</v>
      </c>
      <c r="AH3569" t="s">
        <v>36</v>
      </c>
      <c r="AI3569" t="s">
        <v>37</v>
      </c>
      <c r="AJ3569" t="s">
        <v>38</v>
      </c>
    </row>
    <row r="3570" spans="1:36" x14ac:dyDescent="0.25">
      <c r="A3570" t="s">
        <v>32</v>
      </c>
      <c r="B3570" t="s">
        <v>10783</v>
      </c>
      <c r="C3570">
        <f>YEAR(B3570)</f>
        <v>2009</v>
      </c>
      <c r="D3570">
        <v>75.3</v>
      </c>
      <c r="E3570">
        <v>64.400000000000006</v>
      </c>
      <c r="F3570">
        <v>68.8</v>
      </c>
      <c r="H3570" s="2">
        <f>IF(F3570-68.57&lt;=0,0,IF(F3570-68.57&lt;=1,1,2))</f>
        <v>1</v>
      </c>
      <c r="I3570">
        <v>75.3</v>
      </c>
      <c r="J3570">
        <v>64.400000000000006</v>
      </c>
      <c r="K3570">
        <v>68.8</v>
      </c>
      <c r="L3570">
        <v>63.2</v>
      </c>
      <c r="M3570">
        <v>82.7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9.1999999999999993</v>
      </c>
      <c r="W3570">
        <v>179.4</v>
      </c>
      <c r="X3570">
        <v>1011.9</v>
      </c>
      <c r="Y3570">
        <v>37.799999999999997</v>
      </c>
      <c r="Z3570">
        <v>6.8</v>
      </c>
      <c r="AA3570">
        <v>0</v>
      </c>
      <c r="AB3570">
        <v>0</v>
      </c>
      <c r="AC3570">
        <v>0</v>
      </c>
      <c r="AD3570">
        <v>0</v>
      </c>
      <c r="AE3570" t="s">
        <v>10784</v>
      </c>
      <c r="AF3570" t="s">
        <v>10785</v>
      </c>
      <c r="AG3570">
        <v>0.04</v>
      </c>
      <c r="AH3570" t="s">
        <v>36</v>
      </c>
      <c r="AI3570" t="s">
        <v>37</v>
      </c>
      <c r="AJ3570" t="s">
        <v>38</v>
      </c>
    </row>
    <row r="3571" spans="1:36" x14ac:dyDescent="0.25">
      <c r="A3571" t="s">
        <v>32</v>
      </c>
      <c r="B3571" t="s">
        <v>10786</v>
      </c>
      <c r="C3571">
        <f>YEAR(B3571)</f>
        <v>2009</v>
      </c>
      <c r="D3571">
        <v>75.3</v>
      </c>
      <c r="E3571">
        <v>60.9</v>
      </c>
      <c r="F3571">
        <v>68</v>
      </c>
      <c r="H3571" s="2">
        <f>IF(F3571-68.57&lt;=0,0,IF(F3571-68.57&lt;=1,1,2))</f>
        <v>0</v>
      </c>
      <c r="I3571">
        <v>75.3</v>
      </c>
      <c r="J3571">
        <v>60.9</v>
      </c>
      <c r="K3571">
        <v>68</v>
      </c>
      <c r="L3571">
        <v>59.7</v>
      </c>
      <c r="M3571">
        <v>75.599999999999994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15</v>
      </c>
      <c r="W3571">
        <v>245</v>
      </c>
      <c r="X3571">
        <v>1014.9</v>
      </c>
      <c r="Y3571">
        <v>46.5</v>
      </c>
      <c r="Z3571">
        <v>6.8</v>
      </c>
      <c r="AA3571">
        <v>0</v>
      </c>
      <c r="AB3571">
        <v>0</v>
      </c>
      <c r="AC3571">
        <v>0</v>
      </c>
      <c r="AD3571">
        <v>0</v>
      </c>
      <c r="AE3571" t="s">
        <v>10787</v>
      </c>
      <c r="AF3571" t="s">
        <v>10788</v>
      </c>
      <c r="AG3571">
        <v>7.0000000000000007E-2</v>
      </c>
      <c r="AH3571" t="s">
        <v>36</v>
      </c>
      <c r="AI3571" t="s">
        <v>174</v>
      </c>
      <c r="AJ3571" t="s">
        <v>38</v>
      </c>
    </row>
    <row r="3572" spans="1:36" x14ac:dyDescent="0.25">
      <c r="A3572" t="s">
        <v>32</v>
      </c>
      <c r="B3572" t="s">
        <v>10789</v>
      </c>
      <c r="C3572">
        <f>YEAR(B3572)</f>
        <v>2009</v>
      </c>
      <c r="D3572">
        <v>71.7</v>
      </c>
      <c r="E3572">
        <v>62.7</v>
      </c>
      <c r="F3572">
        <v>68.2</v>
      </c>
      <c r="H3572" s="2">
        <f>IF(F3572-68.57&lt;=0,0,IF(F3572-68.57&lt;=1,1,2))</f>
        <v>0</v>
      </c>
      <c r="I3572">
        <v>71.7</v>
      </c>
      <c r="J3572">
        <v>62.7</v>
      </c>
      <c r="K3572">
        <v>68.2</v>
      </c>
      <c r="L3572">
        <v>52.9</v>
      </c>
      <c r="M3572">
        <v>58.6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18.3</v>
      </c>
      <c r="W3572">
        <v>296</v>
      </c>
      <c r="X3572">
        <v>1018.2</v>
      </c>
      <c r="Y3572">
        <v>37.5</v>
      </c>
      <c r="Z3572">
        <v>6.8</v>
      </c>
      <c r="AA3572">
        <v>0</v>
      </c>
      <c r="AB3572">
        <v>0</v>
      </c>
      <c r="AC3572">
        <v>0</v>
      </c>
      <c r="AD3572">
        <v>0</v>
      </c>
      <c r="AE3572" t="s">
        <v>10790</v>
      </c>
      <c r="AF3572" t="s">
        <v>10791</v>
      </c>
      <c r="AG3572">
        <v>0.1</v>
      </c>
      <c r="AH3572" t="s">
        <v>36</v>
      </c>
      <c r="AI3572" t="s">
        <v>37</v>
      </c>
      <c r="AJ3572" t="s">
        <v>38</v>
      </c>
    </row>
    <row r="3573" spans="1:36" x14ac:dyDescent="0.25">
      <c r="A3573" t="s">
        <v>32</v>
      </c>
      <c r="B3573" t="s">
        <v>10792</v>
      </c>
      <c r="C3573">
        <f>YEAR(B3573)</f>
        <v>2009</v>
      </c>
      <c r="D3573">
        <v>73.5</v>
      </c>
      <c r="E3573">
        <v>55.5</v>
      </c>
      <c r="F3573">
        <v>64.8</v>
      </c>
      <c r="H3573" s="2">
        <f>IF(F3573-68.57&lt;=0,0,IF(F3573-68.57&lt;=1,1,2))</f>
        <v>0</v>
      </c>
      <c r="I3573">
        <v>73.5</v>
      </c>
      <c r="J3573">
        <v>55.5</v>
      </c>
      <c r="K3573">
        <v>64.8</v>
      </c>
      <c r="L3573">
        <v>51.7</v>
      </c>
      <c r="M3573">
        <v>63.5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9.1999999999999993</v>
      </c>
      <c r="W3573">
        <v>291.39999999999998</v>
      </c>
      <c r="X3573">
        <v>1019</v>
      </c>
      <c r="Y3573">
        <v>30</v>
      </c>
      <c r="Z3573">
        <v>6.4</v>
      </c>
      <c r="AA3573">
        <v>0</v>
      </c>
      <c r="AB3573">
        <v>0</v>
      </c>
      <c r="AC3573">
        <v>0</v>
      </c>
      <c r="AD3573">
        <v>0</v>
      </c>
      <c r="AE3573" t="s">
        <v>10793</v>
      </c>
      <c r="AF3573" t="s">
        <v>10794</v>
      </c>
      <c r="AG3573">
        <v>0.13</v>
      </c>
      <c r="AH3573" t="s">
        <v>36</v>
      </c>
      <c r="AI3573" t="s">
        <v>37</v>
      </c>
      <c r="AJ3573" t="s">
        <v>38</v>
      </c>
    </row>
    <row r="3574" spans="1:36" x14ac:dyDescent="0.25">
      <c r="A3574" t="s">
        <v>32</v>
      </c>
      <c r="B3574" t="s">
        <v>10795</v>
      </c>
      <c r="C3574">
        <f>YEAR(B3574)</f>
        <v>2009</v>
      </c>
      <c r="D3574">
        <v>73.5</v>
      </c>
      <c r="E3574">
        <v>57.3</v>
      </c>
      <c r="F3574">
        <v>65.7</v>
      </c>
      <c r="H3574" s="2">
        <f>IF(F3574-68.57&lt;=0,0,IF(F3574-68.57&lt;=1,1,2))</f>
        <v>0</v>
      </c>
      <c r="I3574">
        <v>73.5</v>
      </c>
      <c r="J3574">
        <v>57.3</v>
      </c>
      <c r="K3574">
        <v>65.7</v>
      </c>
      <c r="L3574">
        <v>54.2</v>
      </c>
      <c r="M3574">
        <v>67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19.5</v>
      </c>
      <c r="W3574">
        <v>152.5</v>
      </c>
      <c r="X3574">
        <v>1015.3</v>
      </c>
      <c r="Y3574">
        <v>0</v>
      </c>
      <c r="Z3574">
        <v>6.2</v>
      </c>
      <c r="AA3574">
        <v>0</v>
      </c>
      <c r="AB3574">
        <v>0</v>
      </c>
      <c r="AC3574">
        <v>0</v>
      </c>
      <c r="AD3574">
        <v>0</v>
      </c>
      <c r="AE3574" t="s">
        <v>10796</v>
      </c>
      <c r="AF3574" t="s">
        <v>10797</v>
      </c>
      <c r="AG3574">
        <v>0.17</v>
      </c>
      <c r="AH3574" t="s">
        <v>330</v>
      </c>
      <c r="AI3574" t="s">
        <v>37</v>
      </c>
      <c r="AJ3574" t="s">
        <v>331</v>
      </c>
    </row>
    <row r="3575" spans="1:36" x14ac:dyDescent="0.25">
      <c r="A3575" t="s">
        <v>32</v>
      </c>
      <c r="B3575" t="s">
        <v>10798</v>
      </c>
      <c r="C3575">
        <f>YEAR(B3575)</f>
        <v>2009</v>
      </c>
      <c r="D3575">
        <v>77.099999999999994</v>
      </c>
      <c r="E3575">
        <v>66.3</v>
      </c>
      <c r="F3575">
        <v>71.400000000000006</v>
      </c>
      <c r="H3575" s="2">
        <f>IF(F3575-68.57&lt;=0,0,IF(F3575-68.57&lt;=1,1,2))</f>
        <v>2</v>
      </c>
      <c r="I3575">
        <v>77.099999999999994</v>
      </c>
      <c r="J3575">
        <v>66.3</v>
      </c>
      <c r="K3575">
        <v>71.400000000000006</v>
      </c>
      <c r="L3575">
        <v>59.9</v>
      </c>
      <c r="M3575">
        <v>67.5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24.2</v>
      </c>
      <c r="W3575">
        <v>176.4</v>
      </c>
      <c r="X3575">
        <v>1008.3</v>
      </c>
      <c r="Y3575">
        <v>74.7</v>
      </c>
      <c r="Z3575">
        <v>6.6</v>
      </c>
      <c r="AA3575">
        <v>0</v>
      </c>
      <c r="AB3575">
        <v>0</v>
      </c>
      <c r="AC3575">
        <v>0</v>
      </c>
      <c r="AD3575">
        <v>0</v>
      </c>
      <c r="AE3575" t="s">
        <v>10799</v>
      </c>
      <c r="AF3575" t="s">
        <v>10800</v>
      </c>
      <c r="AG3575">
        <v>0.2</v>
      </c>
      <c r="AH3575" t="s">
        <v>36</v>
      </c>
      <c r="AI3575" t="s">
        <v>37</v>
      </c>
      <c r="AJ3575" t="s">
        <v>38</v>
      </c>
    </row>
    <row r="3576" spans="1:36" x14ac:dyDescent="0.25">
      <c r="A3576" t="s">
        <v>32</v>
      </c>
      <c r="B3576" t="s">
        <v>10801</v>
      </c>
      <c r="C3576">
        <f>YEAR(B3576)</f>
        <v>2009</v>
      </c>
      <c r="D3576">
        <v>68.099999999999994</v>
      </c>
      <c r="E3576">
        <v>60.9</v>
      </c>
      <c r="F3576">
        <v>65.099999999999994</v>
      </c>
      <c r="H3576" s="2">
        <f>IF(F3576-68.57&lt;=0,0,IF(F3576-68.57&lt;=1,1,2))</f>
        <v>0</v>
      </c>
      <c r="I3576">
        <v>68.099999999999994</v>
      </c>
      <c r="J3576">
        <v>60.9</v>
      </c>
      <c r="K3576">
        <v>65.099999999999994</v>
      </c>
      <c r="L3576">
        <v>61.3</v>
      </c>
      <c r="M3576">
        <v>87.6</v>
      </c>
      <c r="O3576">
        <v>1.929</v>
      </c>
      <c r="P3576">
        <v>100</v>
      </c>
      <c r="Q3576">
        <v>12.5</v>
      </c>
      <c r="R3576" t="s">
        <v>40</v>
      </c>
      <c r="S3576">
        <v>0</v>
      </c>
      <c r="T3576">
        <v>0</v>
      </c>
      <c r="U3576">
        <v>0</v>
      </c>
      <c r="V3576">
        <v>15</v>
      </c>
      <c r="W3576">
        <v>163.6</v>
      </c>
      <c r="X3576">
        <v>1007.1</v>
      </c>
      <c r="Y3576">
        <v>84.6</v>
      </c>
      <c r="Z3576">
        <v>5.4</v>
      </c>
      <c r="AA3576">
        <v>0</v>
      </c>
      <c r="AB3576">
        <v>0</v>
      </c>
      <c r="AC3576">
        <v>0</v>
      </c>
      <c r="AD3576">
        <v>0</v>
      </c>
      <c r="AE3576" t="s">
        <v>10802</v>
      </c>
      <c r="AF3576" t="s">
        <v>10803</v>
      </c>
      <c r="AG3576">
        <v>0.23</v>
      </c>
      <c r="AH3576" t="s">
        <v>56</v>
      </c>
      <c r="AI3576" t="s">
        <v>101</v>
      </c>
      <c r="AJ3576" t="s">
        <v>40</v>
      </c>
    </row>
    <row r="3577" spans="1:36" x14ac:dyDescent="0.25">
      <c r="A3577" t="s">
        <v>32</v>
      </c>
      <c r="B3577" t="s">
        <v>10804</v>
      </c>
      <c r="C3577">
        <f>YEAR(B3577)</f>
        <v>2009</v>
      </c>
      <c r="D3577">
        <v>71.7</v>
      </c>
      <c r="E3577">
        <v>59.1</v>
      </c>
      <c r="F3577">
        <v>64.099999999999994</v>
      </c>
      <c r="H3577" s="2">
        <f>IF(F3577-68.57&lt;=0,0,IF(F3577-68.57&lt;=1,1,2))</f>
        <v>0</v>
      </c>
      <c r="I3577">
        <v>71.7</v>
      </c>
      <c r="J3577">
        <v>59.1</v>
      </c>
      <c r="K3577">
        <v>64.099999999999994</v>
      </c>
      <c r="L3577">
        <v>57.8</v>
      </c>
      <c r="M3577">
        <v>80.5</v>
      </c>
      <c r="O3577">
        <v>0.80300000000000005</v>
      </c>
      <c r="P3577">
        <v>100</v>
      </c>
      <c r="Q3577">
        <v>8.33</v>
      </c>
      <c r="R3577" t="s">
        <v>40</v>
      </c>
      <c r="S3577">
        <v>0</v>
      </c>
      <c r="T3577">
        <v>0</v>
      </c>
      <c r="U3577">
        <v>0</v>
      </c>
      <c r="V3577">
        <v>20.8</v>
      </c>
      <c r="W3577">
        <v>176</v>
      </c>
      <c r="X3577">
        <v>1008.1</v>
      </c>
      <c r="Y3577">
        <v>87.4</v>
      </c>
      <c r="Z3577">
        <v>6.4</v>
      </c>
      <c r="AA3577">
        <v>0</v>
      </c>
      <c r="AB3577">
        <v>0</v>
      </c>
      <c r="AC3577">
        <v>0</v>
      </c>
      <c r="AD3577">
        <v>0</v>
      </c>
      <c r="AE3577" t="s">
        <v>10805</v>
      </c>
      <c r="AF3577" t="s">
        <v>10806</v>
      </c>
      <c r="AG3577">
        <v>0.25</v>
      </c>
      <c r="AH3577" t="s">
        <v>56</v>
      </c>
      <c r="AI3577" t="s">
        <v>101</v>
      </c>
      <c r="AJ3577" t="s">
        <v>40</v>
      </c>
    </row>
    <row r="3578" spans="1:36" x14ac:dyDescent="0.25">
      <c r="A3578" t="s">
        <v>32</v>
      </c>
      <c r="B3578" t="s">
        <v>10807</v>
      </c>
      <c r="C3578">
        <f>YEAR(B3578)</f>
        <v>2009</v>
      </c>
      <c r="D3578">
        <v>71.7</v>
      </c>
      <c r="E3578">
        <v>60.9</v>
      </c>
      <c r="F3578">
        <v>66.2</v>
      </c>
      <c r="H3578" s="2">
        <f>IF(F3578-68.57&lt;=0,0,IF(F3578-68.57&lt;=1,1,2))</f>
        <v>0</v>
      </c>
      <c r="I3578">
        <v>71.7</v>
      </c>
      <c r="J3578">
        <v>60.9</v>
      </c>
      <c r="K3578">
        <v>66.2</v>
      </c>
      <c r="L3578">
        <v>60.8</v>
      </c>
      <c r="M3578">
        <v>82.9</v>
      </c>
      <c r="O3578">
        <v>0.217</v>
      </c>
      <c r="P3578">
        <v>100</v>
      </c>
      <c r="Q3578">
        <v>4.17</v>
      </c>
      <c r="R3578" t="s">
        <v>40</v>
      </c>
      <c r="S3578">
        <v>0</v>
      </c>
      <c r="T3578">
        <v>0</v>
      </c>
      <c r="U3578">
        <v>0</v>
      </c>
      <c r="V3578">
        <v>11.4</v>
      </c>
      <c r="W3578">
        <v>160.6</v>
      </c>
      <c r="X3578">
        <v>1010.1</v>
      </c>
      <c r="Y3578">
        <v>71.3</v>
      </c>
      <c r="Z3578">
        <v>6.7</v>
      </c>
      <c r="AA3578">
        <v>0</v>
      </c>
      <c r="AB3578">
        <v>0</v>
      </c>
      <c r="AC3578">
        <v>0</v>
      </c>
      <c r="AD3578">
        <v>0</v>
      </c>
      <c r="AE3578" t="s">
        <v>10808</v>
      </c>
      <c r="AF3578" t="s">
        <v>10809</v>
      </c>
      <c r="AG3578">
        <v>0.28999999999999998</v>
      </c>
      <c r="AH3578" t="s">
        <v>56</v>
      </c>
      <c r="AI3578" t="s">
        <v>78</v>
      </c>
      <c r="AJ3578" t="s">
        <v>40</v>
      </c>
    </row>
    <row r="3579" spans="1:36" x14ac:dyDescent="0.25">
      <c r="A3579" t="s">
        <v>32</v>
      </c>
      <c r="B3579" t="s">
        <v>10810</v>
      </c>
      <c r="C3579">
        <f>YEAR(B3579)</f>
        <v>2009</v>
      </c>
      <c r="D3579">
        <v>69.900000000000006</v>
      </c>
      <c r="E3579">
        <v>60.9</v>
      </c>
      <c r="F3579">
        <v>65.099999999999994</v>
      </c>
      <c r="H3579" s="2">
        <f>IF(F3579-68.57&lt;=0,0,IF(F3579-68.57&lt;=1,1,2))</f>
        <v>0</v>
      </c>
      <c r="I3579">
        <v>69.900000000000006</v>
      </c>
      <c r="J3579">
        <v>60.9</v>
      </c>
      <c r="K3579">
        <v>65.099999999999994</v>
      </c>
      <c r="L3579">
        <v>61.4</v>
      </c>
      <c r="M3579">
        <v>88</v>
      </c>
      <c r="O3579">
        <v>0.161</v>
      </c>
      <c r="P3579">
        <v>100</v>
      </c>
      <c r="Q3579">
        <v>4.17</v>
      </c>
      <c r="R3579" t="s">
        <v>40</v>
      </c>
      <c r="S3579">
        <v>0</v>
      </c>
      <c r="T3579">
        <v>0</v>
      </c>
      <c r="U3579">
        <v>0</v>
      </c>
      <c r="V3579">
        <v>17.2</v>
      </c>
      <c r="W3579">
        <v>345.2</v>
      </c>
      <c r="X3579">
        <v>1010.5</v>
      </c>
      <c r="Y3579">
        <v>70.900000000000006</v>
      </c>
      <c r="Z3579">
        <v>6.6</v>
      </c>
      <c r="AA3579">
        <v>0</v>
      </c>
      <c r="AB3579">
        <v>0</v>
      </c>
      <c r="AC3579">
        <v>0</v>
      </c>
      <c r="AD3579">
        <v>0</v>
      </c>
      <c r="AE3579" t="s">
        <v>10811</v>
      </c>
      <c r="AF3579" t="s">
        <v>10812</v>
      </c>
      <c r="AG3579">
        <v>0.33</v>
      </c>
      <c r="AH3579" t="s">
        <v>56</v>
      </c>
      <c r="AI3579" t="s">
        <v>61</v>
      </c>
      <c r="AJ3579" t="s">
        <v>40</v>
      </c>
    </row>
    <row r="3580" spans="1:36" x14ac:dyDescent="0.25">
      <c r="A3580" t="s">
        <v>32</v>
      </c>
      <c r="B3580" t="s">
        <v>10813</v>
      </c>
      <c r="C3580">
        <f>YEAR(B3580)</f>
        <v>2009</v>
      </c>
      <c r="D3580">
        <v>69.900000000000006</v>
      </c>
      <c r="E3580">
        <v>66.3</v>
      </c>
      <c r="F3580">
        <v>67.599999999999994</v>
      </c>
      <c r="H3580" s="2">
        <f>IF(F3580-68.57&lt;=0,0,IF(F3580-68.57&lt;=1,1,2))</f>
        <v>0</v>
      </c>
      <c r="I3580">
        <v>69.900000000000006</v>
      </c>
      <c r="J3580">
        <v>66.3</v>
      </c>
      <c r="K3580">
        <v>67.599999999999994</v>
      </c>
      <c r="L3580">
        <v>56.8</v>
      </c>
      <c r="M3580">
        <v>68.900000000000006</v>
      </c>
      <c r="O3580">
        <v>0.42899999999999999</v>
      </c>
      <c r="P3580">
        <v>100</v>
      </c>
      <c r="Q3580">
        <v>4.17</v>
      </c>
      <c r="R3580" t="s">
        <v>40</v>
      </c>
      <c r="S3580">
        <v>0</v>
      </c>
      <c r="T3580">
        <v>0</v>
      </c>
      <c r="U3580">
        <v>0</v>
      </c>
      <c r="V3580">
        <v>17.2</v>
      </c>
      <c r="W3580">
        <v>341.2</v>
      </c>
      <c r="X3580">
        <v>1011.4</v>
      </c>
      <c r="Y3580">
        <v>61.7</v>
      </c>
      <c r="Z3580">
        <v>6.8</v>
      </c>
      <c r="AA3580">
        <v>0</v>
      </c>
      <c r="AB3580">
        <v>0</v>
      </c>
      <c r="AC3580">
        <v>0</v>
      </c>
      <c r="AD3580">
        <v>0</v>
      </c>
      <c r="AE3580" t="s">
        <v>10814</v>
      </c>
      <c r="AF3580" t="s">
        <v>10815</v>
      </c>
      <c r="AG3580">
        <v>0.36</v>
      </c>
      <c r="AH3580" t="s">
        <v>56</v>
      </c>
      <c r="AI3580" t="s">
        <v>137</v>
      </c>
      <c r="AJ3580" t="s">
        <v>40</v>
      </c>
    </row>
    <row r="3581" spans="1:36" x14ac:dyDescent="0.25">
      <c r="A3581" t="s">
        <v>32</v>
      </c>
      <c r="B3581" t="s">
        <v>10816</v>
      </c>
      <c r="C3581">
        <f>YEAR(B3581)</f>
        <v>2009</v>
      </c>
      <c r="D3581">
        <v>68.099999999999994</v>
      </c>
      <c r="E3581">
        <v>64.5</v>
      </c>
      <c r="F3581">
        <v>66.5</v>
      </c>
      <c r="H3581" s="2">
        <f>IF(F3581-68.57&lt;=0,0,IF(F3581-68.57&lt;=1,1,2))</f>
        <v>0</v>
      </c>
      <c r="I3581">
        <v>68.099999999999994</v>
      </c>
      <c r="J3581">
        <v>64.5</v>
      </c>
      <c r="K3581">
        <v>66.5</v>
      </c>
      <c r="L3581">
        <v>54</v>
      </c>
      <c r="M3581">
        <v>64.2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17.2</v>
      </c>
      <c r="W3581">
        <v>332.8</v>
      </c>
      <c r="X3581">
        <v>1012.3</v>
      </c>
      <c r="Y3581">
        <v>63.9</v>
      </c>
      <c r="Z3581">
        <v>6.8</v>
      </c>
      <c r="AA3581">
        <v>0</v>
      </c>
      <c r="AB3581">
        <v>0</v>
      </c>
      <c r="AC3581">
        <v>0</v>
      </c>
      <c r="AD3581">
        <v>0</v>
      </c>
      <c r="AE3581" t="s">
        <v>10817</v>
      </c>
      <c r="AF3581" t="s">
        <v>10818</v>
      </c>
      <c r="AG3581">
        <v>0.39</v>
      </c>
      <c r="AH3581" t="s">
        <v>36</v>
      </c>
      <c r="AI3581" t="s">
        <v>37</v>
      </c>
      <c r="AJ3581" t="s">
        <v>38</v>
      </c>
    </row>
    <row r="3582" spans="1:36" x14ac:dyDescent="0.25">
      <c r="A3582" t="s">
        <v>32</v>
      </c>
      <c r="B3582" t="s">
        <v>10819</v>
      </c>
      <c r="C3582">
        <f>YEAR(B3582)</f>
        <v>2009</v>
      </c>
      <c r="D3582">
        <v>62.7</v>
      </c>
      <c r="E3582">
        <v>59.1</v>
      </c>
      <c r="F3582">
        <v>61.1</v>
      </c>
      <c r="H3582" s="2">
        <f>IF(F3582-68.57&lt;=0,0,IF(F3582-68.57&lt;=1,1,2))</f>
        <v>0</v>
      </c>
      <c r="I3582">
        <v>62.7</v>
      </c>
      <c r="J3582">
        <v>59.1</v>
      </c>
      <c r="K3582">
        <v>61.1</v>
      </c>
      <c r="L3582">
        <v>55.5</v>
      </c>
      <c r="M3582">
        <v>82.3</v>
      </c>
      <c r="O3582">
        <v>0.42899999999999999</v>
      </c>
      <c r="P3582">
        <v>100</v>
      </c>
      <c r="Q3582">
        <v>8.33</v>
      </c>
      <c r="R3582" t="s">
        <v>40</v>
      </c>
      <c r="S3582">
        <v>0</v>
      </c>
      <c r="T3582">
        <v>0</v>
      </c>
      <c r="U3582">
        <v>0</v>
      </c>
      <c r="V3582">
        <v>23</v>
      </c>
      <c r="W3582">
        <v>337.2</v>
      </c>
      <c r="X3582">
        <v>1011.9</v>
      </c>
      <c r="Y3582">
        <v>83</v>
      </c>
      <c r="Z3582">
        <v>6.6</v>
      </c>
      <c r="AA3582">
        <v>0</v>
      </c>
      <c r="AB3582">
        <v>0</v>
      </c>
      <c r="AC3582">
        <v>0</v>
      </c>
      <c r="AD3582">
        <v>0</v>
      </c>
      <c r="AE3582" t="s">
        <v>10820</v>
      </c>
      <c r="AF3582" t="s">
        <v>10821</v>
      </c>
      <c r="AG3582">
        <v>0.42</v>
      </c>
      <c r="AH3582" t="s">
        <v>56</v>
      </c>
      <c r="AI3582" t="s">
        <v>101</v>
      </c>
      <c r="AJ3582" t="s">
        <v>40</v>
      </c>
    </row>
    <row r="3583" spans="1:36" x14ac:dyDescent="0.25">
      <c r="A3583" t="s">
        <v>32</v>
      </c>
      <c r="B3583" t="s">
        <v>10822</v>
      </c>
      <c r="C3583">
        <f>YEAR(B3583)</f>
        <v>2009</v>
      </c>
      <c r="D3583">
        <v>62.7</v>
      </c>
      <c r="E3583">
        <v>55.5</v>
      </c>
      <c r="F3583">
        <v>59.4</v>
      </c>
      <c r="H3583" s="2">
        <f>IF(F3583-68.57&lt;=0,0,IF(F3583-68.57&lt;=1,1,2))</f>
        <v>0</v>
      </c>
      <c r="I3583">
        <v>62.7</v>
      </c>
      <c r="J3583">
        <v>55.5</v>
      </c>
      <c r="K3583">
        <v>59.4</v>
      </c>
      <c r="L3583">
        <v>49.5</v>
      </c>
      <c r="M3583">
        <v>69.900000000000006</v>
      </c>
      <c r="O3583">
        <v>0.38200000000000001</v>
      </c>
      <c r="P3583">
        <v>100</v>
      </c>
      <c r="Q3583">
        <v>12.5</v>
      </c>
      <c r="R3583" t="s">
        <v>40</v>
      </c>
      <c r="S3583">
        <v>0</v>
      </c>
      <c r="T3583">
        <v>0</v>
      </c>
      <c r="U3583">
        <v>0</v>
      </c>
      <c r="V3583">
        <v>31.1</v>
      </c>
      <c r="W3583">
        <v>348.2</v>
      </c>
      <c r="X3583">
        <v>1011.1</v>
      </c>
      <c r="Y3583">
        <v>90</v>
      </c>
      <c r="Z3583">
        <v>6.6</v>
      </c>
      <c r="AA3583">
        <v>0</v>
      </c>
      <c r="AB3583">
        <v>0</v>
      </c>
      <c r="AC3583">
        <v>0</v>
      </c>
      <c r="AD3583">
        <v>0</v>
      </c>
      <c r="AE3583" t="s">
        <v>10823</v>
      </c>
      <c r="AF3583" t="s">
        <v>10824</v>
      </c>
      <c r="AG3583">
        <v>0.46</v>
      </c>
      <c r="AH3583" t="s">
        <v>56</v>
      </c>
      <c r="AI3583" t="s">
        <v>101</v>
      </c>
      <c r="AJ3583" t="s">
        <v>40</v>
      </c>
    </row>
    <row r="3584" spans="1:36" x14ac:dyDescent="0.25">
      <c r="A3584" t="s">
        <v>32</v>
      </c>
      <c r="B3584" t="s">
        <v>10825</v>
      </c>
      <c r="C3584">
        <f>YEAR(B3584)</f>
        <v>2009</v>
      </c>
      <c r="D3584">
        <v>59.1</v>
      </c>
      <c r="E3584">
        <v>53.7</v>
      </c>
      <c r="F3584">
        <v>57.6</v>
      </c>
      <c r="H3584" s="2">
        <f>IF(F3584-68.57&lt;=0,0,IF(F3584-68.57&lt;=1,1,2))</f>
        <v>0</v>
      </c>
      <c r="I3584">
        <v>59.1</v>
      </c>
      <c r="J3584">
        <v>53.7</v>
      </c>
      <c r="K3584">
        <v>57.6</v>
      </c>
      <c r="L3584">
        <v>42.4</v>
      </c>
      <c r="M3584">
        <v>57.2</v>
      </c>
      <c r="O3584">
        <v>7.9000000000000001E-2</v>
      </c>
      <c r="P3584">
        <v>100</v>
      </c>
      <c r="Q3584">
        <v>4.17</v>
      </c>
      <c r="R3584" t="s">
        <v>40</v>
      </c>
      <c r="S3584">
        <v>0</v>
      </c>
      <c r="T3584">
        <v>0</v>
      </c>
      <c r="U3584">
        <v>0</v>
      </c>
      <c r="V3584">
        <v>33.299999999999997</v>
      </c>
      <c r="W3584">
        <v>331.5</v>
      </c>
      <c r="X3584">
        <v>1012.6</v>
      </c>
      <c r="Y3584">
        <v>71.7</v>
      </c>
      <c r="Z3584">
        <v>6.8</v>
      </c>
      <c r="AA3584">
        <v>0</v>
      </c>
      <c r="AB3584">
        <v>0</v>
      </c>
      <c r="AC3584">
        <v>0</v>
      </c>
      <c r="AD3584">
        <v>0</v>
      </c>
      <c r="AE3584" t="s">
        <v>10826</v>
      </c>
      <c r="AF3584" t="s">
        <v>10827</v>
      </c>
      <c r="AG3584">
        <v>0.5</v>
      </c>
      <c r="AH3584" t="s">
        <v>56</v>
      </c>
      <c r="AI3584" t="s">
        <v>137</v>
      </c>
      <c r="AJ3584" t="s">
        <v>40</v>
      </c>
    </row>
    <row r="3585" spans="1:36" x14ac:dyDescent="0.25">
      <c r="A3585" t="s">
        <v>32</v>
      </c>
      <c r="B3585" t="s">
        <v>10828</v>
      </c>
      <c r="C3585">
        <f>YEAR(B3585)</f>
        <v>2009</v>
      </c>
      <c r="D3585">
        <v>69.900000000000006</v>
      </c>
      <c r="E3585">
        <v>50.1</v>
      </c>
      <c r="F3585">
        <v>60.6</v>
      </c>
      <c r="H3585" s="2">
        <f>IF(F3585-68.57&lt;=0,0,IF(F3585-68.57&lt;=1,1,2))</f>
        <v>0</v>
      </c>
      <c r="I3585">
        <v>69.900000000000006</v>
      </c>
      <c r="J3585">
        <v>50.1</v>
      </c>
      <c r="K3585">
        <v>60.6</v>
      </c>
      <c r="L3585">
        <v>48.6</v>
      </c>
      <c r="M3585">
        <v>65.2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30</v>
      </c>
      <c r="W3585">
        <v>190</v>
      </c>
      <c r="X3585">
        <v>1007.9</v>
      </c>
      <c r="Y3585">
        <v>67.400000000000006</v>
      </c>
      <c r="Z3585">
        <v>6.8</v>
      </c>
      <c r="AA3585">
        <v>0</v>
      </c>
      <c r="AB3585">
        <v>0</v>
      </c>
      <c r="AC3585">
        <v>0</v>
      </c>
      <c r="AD3585">
        <v>0</v>
      </c>
      <c r="AE3585" t="s">
        <v>10829</v>
      </c>
      <c r="AF3585" t="s">
        <v>10830</v>
      </c>
      <c r="AG3585">
        <v>0.52</v>
      </c>
      <c r="AH3585" t="s">
        <v>36</v>
      </c>
      <c r="AI3585" t="s">
        <v>37</v>
      </c>
      <c r="AJ3585" t="s">
        <v>38</v>
      </c>
    </row>
    <row r="3586" spans="1:36" x14ac:dyDescent="0.25">
      <c r="A3586" t="s">
        <v>32</v>
      </c>
      <c r="B3586" t="s">
        <v>10831</v>
      </c>
      <c r="C3586">
        <f>YEAR(B3586)</f>
        <v>2009</v>
      </c>
      <c r="D3586">
        <v>69.900000000000006</v>
      </c>
      <c r="E3586">
        <v>59.1</v>
      </c>
      <c r="F3586">
        <v>65</v>
      </c>
      <c r="H3586" s="2">
        <f>IF(F3586-68.57&lt;=0,0,IF(F3586-68.57&lt;=1,1,2))</f>
        <v>0</v>
      </c>
      <c r="I3586">
        <v>69.900000000000006</v>
      </c>
      <c r="J3586">
        <v>59.1</v>
      </c>
      <c r="K3586">
        <v>65</v>
      </c>
      <c r="L3586">
        <v>53.5</v>
      </c>
      <c r="M3586">
        <v>67.3</v>
      </c>
      <c r="O3586">
        <v>0.02</v>
      </c>
      <c r="P3586">
        <v>100</v>
      </c>
      <c r="Q3586">
        <v>4.17</v>
      </c>
      <c r="R3586" t="s">
        <v>40</v>
      </c>
      <c r="S3586">
        <v>0</v>
      </c>
      <c r="T3586">
        <v>0</v>
      </c>
      <c r="U3586">
        <v>0</v>
      </c>
      <c r="V3586">
        <v>28.9</v>
      </c>
      <c r="W3586">
        <v>246.2</v>
      </c>
      <c r="X3586">
        <v>1004</v>
      </c>
      <c r="Y3586">
        <v>50.5</v>
      </c>
      <c r="Z3586">
        <v>6.5</v>
      </c>
      <c r="AA3586">
        <v>0</v>
      </c>
      <c r="AB3586">
        <v>0</v>
      </c>
      <c r="AC3586">
        <v>0</v>
      </c>
      <c r="AD3586">
        <v>0</v>
      </c>
      <c r="AE3586" t="s">
        <v>10832</v>
      </c>
      <c r="AF3586" t="s">
        <v>10833</v>
      </c>
      <c r="AG3586">
        <v>0.56000000000000005</v>
      </c>
      <c r="AH3586" t="s">
        <v>56</v>
      </c>
      <c r="AI3586" t="s">
        <v>2557</v>
      </c>
      <c r="AJ3586" t="s">
        <v>40</v>
      </c>
    </row>
    <row r="3587" spans="1:36" x14ac:dyDescent="0.25">
      <c r="A3587" t="s">
        <v>32</v>
      </c>
      <c r="B3587" t="s">
        <v>10834</v>
      </c>
      <c r="C3587">
        <f>YEAR(B3587)</f>
        <v>2009</v>
      </c>
      <c r="D3587">
        <v>75.3</v>
      </c>
      <c r="E3587">
        <v>55.5</v>
      </c>
      <c r="F3587">
        <v>65.400000000000006</v>
      </c>
      <c r="H3587" s="2">
        <f>IF(F3587-68.57&lt;=0,0,IF(F3587-68.57&lt;=1,1,2))</f>
        <v>0</v>
      </c>
      <c r="I3587">
        <v>75.3</v>
      </c>
      <c r="J3587">
        <v>55.5</v>
      </c>
      <c r="K3587">
        <v>65.400000000000006</v>
      </c>
      <c r="L3587">
        <v>54.9</v>
      </c>
      <c r="M3587">
        <v>69.400000000000006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15</v>
      </c>
      <c r="W3587">
        <v>167.8</v>
      </c>
      <c r="X3587">
        <v>1013.3</v>
      </c>
      <c r="Y3587">
        <v>34.200000000000003</v>
      </c>
      <c r="Z3587">
        <v>6.8</v>
      </c>
      <c r="AA3587">
        <v>0</v>
      </c>
      <c r="AB3587">
        <v>0</v>
      </c>
      <c r="AC3587">
        <v>0</v>
      </c>
      <c r="AD3587">
        <v>0</v>
      </c>
      <c r="AE3587" t="s">
        <v>10835</v>
      </c>
      <c r="AF3587" t="s">
        <v>10836</v>
      </c>
      <c r="AG3587">
        <v>0.59</v>
      </c>
      <c r="AH3587" t="s">
        <v>36</v>
      </c>
      <c r="AI3587" t="s">
        <v>37</v>
      </c>
      <c r="AJ3587" t="s">
        <v>38</v>
      </c>
    </row>
    <row r="3588" spans="1:36" x14ac:dyDescent="0.25">
      <c r="A3588" t="s">
        <v>32</v>
      </c>
      <c r="B3588" t="s">
        <v>10837</v>
      </c>
      <c r="C3588">
        <f>YEAR(B3588)</f>
        <v>2009</v>
      </c>
      <c r="D3588">
        <v>73.5</v>
      </c>
      <c r="E3588">
        <v>66.3</v>
      </c>
      <c r="F3588">
        <v>69.5</v>
      </c>
      <c r="H3588" s="2">
        <f>IF(F3588-68.57&lt;=0,0,IF(F3588-68.57&lt;=1,1,2))</f>
        <v>1</v>
      </c>
      <c r="I3588">
        <v>73.5</v>
      </c>
      <c r="J3588">
        <v>66.3</v>
      </c>
      <c r="K3588">
        <v>69.5</v>
      </c>
      <c r="L3588">
        <v>61.1</v>
      </c>
      <c r="M3588">
        <v>74.5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23</v>
      </c>
      <c r="W3588">
        <v>176.9</v>
      </c>
      <c r="X3588">
        <v>1014.7</v>
      </c>
      <c r="Y3588">
        <v>78.3</v>
      </c>
      <c r="Z3588">
        <v>6.8</v>
      </c>
      <c r="AA3588">
        <v>0</v>
      </c>
      <c r="AB3588">
        <v>0</v>
      </c>
      <c r="AC3588">
        <v>0</v>
      </c>
      <c r="AD3588">
        <v>0</v>
      </c>
      <c r="AE3588" t="s">
        <v>10838</v>
      </c>
      <c r="AF3588" t="s">
        <v>10839</v>
      </c>
      <c r="AG3588">
        <v>0.63</v>
      </c>
      <c r="AH3588" t="s">
        <v>36</v>
      </c>
      <c r="AI3588" t="s">
        <v>37</v>
      </c>
      <c r="AJ3588" t="s">
        <v>38</v>
      </c>
    </row>
    <row r="3589" spans="1:36" x14ac:dyDescent="0.25">
      <c r="A3589" t="s">
        <v>32</v>
      </c>
      <c r="B3589" t="s">
        <v>10840</v>
      </c>
      <c r="C3589">
        <f>YEAR(B3589)</f>
        <v>2009</v>
      </c>
      <c r="D3589">
        <v>75.3</v>
      </c>
      <c r="E3589">
        <v>66.3</v>
      </c>
      <c r="F3589">
        <v>70</v>
      </c>
      <c r="H3589" s="2">
        <f>IF(F3589-68.57&lt;=0,0,IF(F3589-68.57&lt;=1,1,2))</f>
        <v>2</v>
      </c>
      <c r="I3589">
        <v>75.3</v>
      </c>
      <c r="J3589">
        <v>66.3</v>
      </c>
      <c r="K3589">
        <v>70</v>
      </c>
      <c r="L3589">
        <v>60.2</v>
      </c>
      <c r="M3589">
        <v>71.599999999999994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20.8</v>
      </c>
      <c r="W3589">
        <v>178.8</v>
      </c>
      <c r="X3589">
        <v>1011.3</v>
      </c>
      <c r="Y3589">
        <v>37.799999999999997</v>
      </c>
      <c r="Z3589">
        <v>6.8</v>
      </c>
      <c r="AA3589">
        <v>0</v>
      </c>
      <c r="AB3589">
        <v>0</v>
      </c>
      <c r="AC3589">
        <v>0</v>
      </c>
      <c r="AD3589">
        <v>0</v>
      </c>
      <c r="AE3589" t="s">
        <v>10841</v>
      </c>
      <c r="AF3589" t="s">
        <v>10842</v>
      </c>
      <c r="AG3589">
        <v>0.66</v>
      </c>
      <c r="AH3589" t="s">
        <v>36</v>
      </c>
      <c r="AI3589" t="s">
        <v>37</v>
      </c>
      <c r="AJ3589" t="s">
        <v>38</v>
      </c>
    </row>
    <row r="3590" spans="1:36" x14ac:dyDescent="0.25">
      <c r="A3590" t="s">
        <v>32</v>
      </c>
      <c r="B3590" t="s">
        <v>10843</v>
      </c>
      <c r="C3590">
        <f>YEAR(B3590)</f>
        <v>2009</v>
      </c>
      <c r="D3590">
        <v>69.900000000000006</v>
      </c>
      <c r="E3590">
        <v>60.9</v>
      </c>
      <c r="F3590">
        <v>65.8</v>
      </c>
      <c r="H3590" s="2">
        <f>IF(F3590-68.57&lt;=0,0,IF(F3590-68.57&lt;=1,1,2))</f>
        <v>0</v>
      </c>
      <c r="I3590">
        <v>69.900000000000006</v>
      </c>
      <c r="J3590">
        <v>60.9</v>
      </c>
      <c r="K3590">
        <v>65.8</v>
      </c>
      <c r="L3590">
        <v>58.6</v>
      </c>
      <c r="M3590">
        <v>78.2</v>
      </c>
      <c r="O3590">
        <v>2.0110000000000001</v>
      </c>
      <c r="P3590">
        <v>100</v>
      </c>
      <c r="Q3590">
        <v>8.33</v>
      </c>
      <c r="R3590" t="s">
        <v>40</v>
      </c>
      <c r="S3590">
        <v>0</v>
      </c>
      <c r="T3590">
        <v>0</v>
      </c>
      <c r="U3590">
        <v>0</v>
      </c>
      <c r="V3590">
        <v>15</v>
      </c>
      <c r="W3590">
        <v>203.2</v>
      </c>
      <c r="X3590">
        <v>1005.8</v>
      </c>
      <c r="Y3590">
        <v>67.099999999999994</v>
      </c>
      <c r="Z3590">
        <v>6.3</v>
      </c>
      <c r="AA3590">
        <v>0</v>
      </c>
      <c r="AB3590">
        <v>0</v>
      </c>
      <c r="AC3590">
        <v>0</v>
      </c>
      <c r="AD3590">
        <v>0</v>
      </c>
      <c r="AE3590" t="s">
        <v>10844</v>
      </c>
      <c r="AF3590" t="s">
        <v>10845</v>
      </c>
      <c r="AG3590">
        <v>0.7</v>
      </c>
      <c r="AH3590" t="s">
        <v>56</v>
      </c>
      <c r="AI3590" t="s">
        <v>57</v>
      </c>
      <c r="AJ3590" t="s">
        <v>40</v>
      </c>
    </row>
    <row r="3591" spans="1:36" x14ac:dyDescent="0.25">
      <c r="A3591" t="s">
        <v>32</v>
      </c>
      <c r="B3591" t="s">
        <v>10846</v>
      </c>
      <c r="C3591">
        <f>YEAR(B3591)</f>
        <v>2009</v>
      </c>
      <c r="D3591">
        <v>73.5</v>
      </c>
      <c r="E3591">
        <v>59.1</v>
      </c>
      <c r="F3591">
        <v>65.5</v>
      </c>
      <c r="H3591" s="2">
        <f>IF(F3591-68.57&lt;=0,0,IF(F3591-68.57&lt;=1,1,2))</f>
        <v>0</v>
      </c>
      <c r="I3591">
        <v>73.5</v>
      </c>
      <c r="J3591">
        <v>59.1</v>
      </c>
      <c r="K3591">
        <v>65.5</v>
      </c>
      <c r="L3591">
        <v>54.8</v>
      </c>
      <c r="M3591">
        <v>69.2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21.9</v>
      </c>
      <c r="W3591">
        <v>178.3</v>
      </c>
      <c r="X3591">
        <v>1012.3</v>
      </c>
      <c r="Y3591">
        <v>31</v>
      </c>
      <c r="Z3591">
        <v>6.7</v>
      </c>
      <c r="AA3591">
        <v>0</v>
      </c>
      <c r="AB3591">
        <v>0</v>
      </c>
      <c r="AC3591">
        <v>0</v>
      </c>
      <c r="AD3591">
        <v>0</v>
      </c>
      <c r="AE3591" t="s">
        <v>10847</v>
      </c>
      <c r="AF3591" t="s">
        <v>10848</v>
      </c>
      <c r="AG3591">
        <v>0.75</v>
      </c>
      <c r="AH3591" t="s">
        <v>36</v>
      </c>
      <c r="AI3591" t="s">
        <v>37</v>
      </c>
      <c r="AJ3591" t="s">
        <v>38</v>
      </c>
    </row>
    <row r="3592" spans="1:36" x14ac:dyDescent="0.25">
      <c r="A3592" t="s">
        <v>32</v>
      </c>
      <c r="B3592" t="s">
        <v>10849</v>
      </c>
      <c r="C3592">
        <f>YEAR(B3592)</f>
        <v>2009</v>
      </c>
      <c r="D3592">
        <v>75.3</v>
      </c>
      <c r="E3592">
        <v>64.5</v>
      </c>
      <c r="F3592">
        <v>69.099999999999994</v>
      </c>
      <c r="H3592" s="2">
        <f>IF(F3592-68.57&lt;=0,0,IF(F3592-68.57&lt;=1,1,2))</f>
        <v>1</v>
      </c>
      <c r="I3592">
        <v>75.3</v>
      </c>
      <c r="J3592">
        <v>64.5</v>
      </c>
      <c r="K3592">
        <v>69.099999999999994</v>
      </c>
      <c r="L3592">
        <v>55.5</v>
      </c>
      <c r="M3592">
        <v>62.4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28.9</v>
      </c>
      <c r="W3592">
        <v>181.4</v>
      </c>
      <c r="X3592">
        <v>1009.2</v>
      </c>
      <c r="Y3592">
        <v>31.1</v>
      </c>
      <c r="Z3592">
        <v>6.7</v>
      </c>
      <c r="AA3592">
        <v>0</v>
      </c>
      <c r="AB3592">
        <v>0</v>
      </c>
      <c r="AC3592">
        <v>0</v>
      </c>
      <c r="AD3592">
        <v>0</v>
      </c>
      <c r="AE3592" t="s">
        <v>10850</v>
      </c>
      <c r="AF3592" t="s">
        <v>10851</v>
      </c>
      <c r="AG3592">
        <v>0.77</v>
      </c>
      <c r="AH3592" t="s">
        <v>36</v>
      </c>
      <c r="AI3592" t="s">
        <v>37</v>
      </c>
      <c r="AJ3592" t="s">
        <v>38</v>
      </c>
    </row>
    <row r="3593" spans="1:36" x14ac:dyDescent="0.25">
      <c r="A3593" t="s">
        <v>32</v>
      </c>
      <c r="B3593" t="s">
        <v>10852</v>
      </c>
      <c r="C3593">
        <f>YEAR(B3593)</f>
        <v>2009</v>
      </c>
      <c r="D3593">
        <v>69.900000000000006</v>
      </c>
      <c r="E3593">
        <v>60.9</v>
      </c>
      <c r="F3593">
        <v>65.099999999999994</v>
      </c>
      <c r="H3593" s="2">
        <f>IF(F3593-68.57&lt;=0,0,IF(F3593-68.57&lt;=1,1,2))</f>
        <v>0</v>
      </c>
      <c r="I3593">
        <v>69.900000000000006</v>
      </c>
      <c r="J3593">
        <v>60.9</v>
      </c>
      <c r="K3593">
        <v>65.099999999999994</v>
      </c>
      <c r="L3593">
        <v>53.8</v>
      </c>
      <c r="M3593">
        <v>67.099999999999994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16.100000000000001</v>
      </c>
      <c r="W3593">
        <v>204.7</v>
      </c>
      <c r="X3593">
        <v>1007.6</v>
      </c>
      <c r="Y3593">
        <v>44.8</v>
      </c>
      <c r="Z3593">
        <v>6.8</v>
      </c>
      <c r="AA3593">
        <v>0</v>
      </c>
      <c r="AB3593">
        <v>0</v>
      </c>
      <c r="AC3593">
        <v>0</v>
      </c>
      <c r="AD3593">
        <v>0</v>
      </c>
      <c r="AE3593" t="s">
        <v>10853</v>
      </c>
      <c r="AF3593" t="s">
        <v>10854</v>
      </c>
      <c r="AG3593">
        <v>0.81</v>
      </c>
      <c r="AH3593" t="s">
        <v>36</v>
      </c>
      <c r="AI3593" t="s">
        <v>37</v>
      </c>
      <c r="AJ3593" t="s">
        <v>38</v>
      </c>
    </row>
    <row r="3594" spans="1:36" x14ac:dyDescent="0.25">
      <c r="A3594" t="s">
        <v>32</v>
      </c>
      <c r="B3594" t="s">
        <v>10855</v>
      </c>
      <c r="C3594">
        <f>YEAR(B3594)</f>
        <v>2009</v>
      </c>
      <c r="D3594">
        <v>68.099999999999994</v>
      </c>
      <c r="E3594">
        <v>59.1</v>
      </c>
      <c r="F3594">
        <v>62.9</v>
      </c>
      <c r="H3594" s="2">
        <f>IF(F3594-68.57&lt;=0,0,IF(F3594-68.57&lt;=1,1,2))</f>
        <v>0</v>
      </c>
      <c r="I3594">
        <v>68.099999999999994</v>
      </c>
      <c r="J3594">
        <v>59.1</v>
      </c>
      <c r="K3594">
        <v>62.9</v>
      </c>
      <c r="L3594">
        <v>51.9</v>
      </c>
      <c r="M3594">
        <v>67.900000000000006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20.8</v>
      </c>
      <c r="W3594">
        <v>251.4</v>
      </c>
      <c r="X3594">
        <v>1010.4</v>
      </c>
      <c r="Y3594">
        <v>57.5</v>
      </c>
      <c r="Z3594">
        <v>6.8</v>
      </c>
      <c r="AA3594">
        <v>0</v>
      </c>
      <c r="AB3594">
        <v>0</v>
      </c>
      <c r="AC3594">
        <v>0</v>
      </c>
      <c r="AD3594">
        <v>0</v>
      </c>
      <c r="AE3594" t="s">
        <v>10856</v>
      </c>
      <c r="AF3594" t="s">
        <v>10857</v>
      </c>
      <c r="AG3594">
        <v>0.84</v>
      </c>
      <c r="AH3594" t="s">
        <v>36</v>
      </c>
      <c r="AI3594" t="s">
        <v>37</v>
      </c>
      <c r="AJ3594" t="s">
        <v>38</v>
      </c>
    </row>
    <row r="3595" spans="1:36" x14ac:dyDescent="0.25">
      <c r="A3595" t="s">
        <v>32</v>
      </c>
      <c r="B3595" t="s">
        <v>10858</v>
      </c>
      <c r="C3595">
        <f>YEAR(B3595)</f>
        <v>2009</v>
      </c>
      <c r="D3595">
        <v>68.099999999999994</v>
      </c>
      <c r="E3595">
        <v>57.3</v>
      </c>
      <c r="F3595">
        <v>62</v>
      </c>
      <c r="H3595" s="2">
        <f>IF(F3595-68.57&lt;=0,0,IF(F3595-68.57&lt;=1,1,2))</f>
        <v>0</v>
      </c>
      <c r="I3595">
        <v>68.099999999999994</v>
      </c>
      <c r="J3595">
        <v>57.3</v>
      </c>
      <c r="K3595">
        <v>62</v>
      </c>
      <c r="L3595">
        <v>52.5</v>
      </c>
      <c r="M3595">
        <v>71.5</v>
      </c>
      <c r="O3595">
        <v>3.9E-2</v>
      </c>
      <c r="P3595">
        <v>100</v>
      </c>
      <c r="Q3595">
        <v>4.17</v>
      </c>
      <c r="R3595" t="s">
        <v>40</v>
      </c>
      <c r="S3595">
        <v>0</v>
      </c>
      <c r="T3595">
        <v>0</v>
      </c>
      <c r="U3595">
        <v>0</v>
      </c>
      <c r="V3595">
        <v>9.1999999999999993</v>
      </c>
      <c r="W3595">
        <v>339.4</v>
      </c>
      <c r="X3595">
        <v>1018</v>
      </c>
      <c r="Y3595">
        <v>57.5</v>
      </c>
      <c r="Z3595">
        <v>6.8</v>
      </c>
      <c r="AA3595">
        <v>0</v>
      </c>
      <c r="AB3595">
        <v>0</v>
      </c>
      <c r="AC3595">
        <v>0</v>
      </c>
      <c r="AD3595">
        <v>0</v>
      </c>
      <c r="AE3595" t="s">
        <v>10859</v>
      </c>
      <c r="AF3595" t="s">
        <v>10860</v>
      </c>
      <c r="AG3595">
        <v>0.88</v>
      </c>
      <c r="AH3595" t="s">
        <v>56</v>
      </c>
      <c r="AI3595" t="s">
        <v>137</v>
      </c>
      <c r="AJ3595" t="s">
        <v>40</v>
      </c>
    </row>
    <row r="3596" spans="1:36" x14ac:dyDescent="0.25">
      <c r="A3596" t="s">
        <v>32</v>
      </c>
      <c r="B3596" t="s">
        <v>10861</v>
      </c>
      <c r="C3596">
        <f>YEAR(B3596)</f>
        <v>2009</v>
      </c>
      <c r="D3596">
        <v>64.5</v>
      </c>
      <c r="E3596">
        <v>60.9</v>
      </c>
      <c r="F3596">
        <v>62.2</v>
      </c>
      <c r="H3596" s="2">
        <f>IF(F3596-68.57&lt;=0,0,IF(F3596-68.57&lt;=1,1,2))</f>
        <v>0</v>
      </c>
      <c r="I3596">
        <v>64.5</v>
      </c>
      <c r="J3596">
        <v>60.9</v>
      </c>
      <c r="K3596">
        <v>62.2</v>
      </c>
      <c r="L3596">
        <v>48</v>
      </c>
      <c r="M3596">
        <v>59.8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17.2</v>
      </c>
      <c r="W3596">
        <v>343.1</v>
      </c>
      <c r="X3596">
        <v>1022.1</v>
      </c>
      <c r="Y3596">
        <v>47.4</v>
      </c>
      <c r="Z3596">
        <v>6.8</v>
      </c>
      <c r="AA3596">
        <v>0</v>
      </c>
      <c r="AB3596">
        <v>0</v>
      </c>
      <c r="AC3596">
        <v>0</v>
      </c>
      <c r="AD3596">
        <v>0</v>
      </c>
      <c r="AE3596" t="s">
        <v>10862</v>
      </c>
      <c r="AF3596" t="s">
        <v>10863</v>
      </c>
      <c r="AG3596">
        <v>0.91</v>
      </c>
      <c r="AH3596" t="s">
        <v>36</v>
      </c>
      <c r="AI3596" t="s">
        <v>702</v>
      </c>
      <c r="AJ3596" t="s">
        <v>38</v>
      </c>
    </row>
    <row r="3597" spans="1:36" x14ac:dyDescent="0.25">
      <c r="A3597" t="s">
        <v>32</v>
      </c>
      <c r="B3597" t="s">
        <v>10864</v>
      </c>
      <c r="C3597">
        <f>YEAR(B3597)</f>
        <v>2009</v>
      </c>
      <c r="D3597">
        <v>66.3</v>
      </c>
      <c r="E3597">
        <v>51.9</v>
      </c>
      <c r="F3597">
        <v>59</v>
      </c>
      <c r="H3597" s="2">
        <f>IF(F3597-68.57&lt;=0,0,IF(F3597-68.57&lt;=1,1,2))</f>
        <v>0</v>
      </c>
      <c r="I3597">
        <v>66.3</v>
      </c>
      <c r="J3597">
        <v>51.9</v>
      </c>
      <c r="K3597">
        <v>59</v>
      </c>
      <c r="L3597">
        <v>50.3</v>
      </c>
      <c r="M3597">
        <v>73.8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9.1999999999999993</v>
      </c>
      <c r="W3597">
        <v>198.4</v>
      </c>
      <c r="X3597">
        <v>1020</v>
      </c>
      <c r="Y3597">
        <v>34.6</v>
      </c>
      <c r="Z3597">
        <v>6.5</v>
      </c>
      <c r="AA3597">
        <v>0</v>
      </c>
      <c r="AB3597">
        <v>0</v>
      </c>
      <c r="AC3597">
        <v>0</v>
      </c>
      <c r="AD3597">
        <v>0</v>
      </c>
      <c r="AE3597" t="s">
        <v>10865</v>
      </c>
      <c r="AF3597" t="s">
        <v>10866</v>
      </c>
      <c r="AG3597">
        <v>0.95</v>
      </c>
      <c r="AH3597" t="s">
        <v>36</v>
      </c>
      <c r="AI3597" t="s">
        <v>37</v>
      </c>
      <c r="AJ3597" t="s">
        <v>38</v>
      </c>
    </row>
    <row r="3598" spans="1:36" x14ac:dyDescent="0.25">
      <c r="A3598" t="s">
        <v>32</v>
      </c>
      <c r="B3598" t="s">
        <v>10867</v>
      </c>
      <c r="C3598">
        <f>YEAR(B3598)</f>
        <v>2009</v>
      </c>
      <c r="D3598">
        <v>68.099999999999994</v>
      </c>
      <c r="E3598">
        <v>57.3</v>
      </c>
      <c r="F3598">
        <v>64.400000000000006</v>
      </c>
      <c r="H3598" s="2">
        <f>IF(F3598-68.57&lt;=0,0,IF(F3598-68.57&lt;=1,1,2))</f>
        <v>0</v>
      </c>
      <c r="I3598">
        <v>68.099999999999994</v>
      </c>
      <c r="J3598">
        <v>57.3</v>
      </c>
      <c r="K3598">
        <v>64.400000000000006</v>
      </c>
      <c r="L3598">
        <v>54.9</v>
      </c>
      <c r="M3598">
        <v>71.599999999999994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19.5</v>
      </c>
      <c r="W3598">
        <v>300.2</v>
      </c>
      <c r="X3598">
        <v>1018.1</v>
      </c>
      <c r="Y3598">
        <v>49.1</v>
      </c>
      <c r="Z3598">
        <v>6.8</v>
      </c>
      <c r="AA3598">
        <v>0</v>
      </c>
      <c r="AB3598">
        <v>0</v>
      </c>
      <c r="AC3598">
        <v>0</v>
      </c>
      <c r="AD3598">
        <v>0</v>
      </c>
      <c r="AE3598" t="s">
        <v>10868</v>
      </c>
      <c r="AF3598" t="s">
        <v>10869</v>
      </c>
      <c r="AG3598">
        <v>0</v>
      </c>
      <c r="AH3598" t="s">
        <v>36</v>
      </c>
      <c r="AI3598" t="s">
        <v>37</v>
      </c>
      <c r="AJ3598" t="s">
        <v>38</v>
      </c>
    </row>
    <row r="3599" spans="1:36" x14ac:dyDescent="0.25">
      <c r="A3599" t="s">
        <v>32</v>
      </c>
      <c r="B3599" t="s">
        <v>10870</v>
      </c>
      <c r="C3599">
        <f>YEAR(B3599)</f>
        <v>2009</v>
      </c>
      <c r="D3599">
        <v>68.099999999999994</v>
      </c>
      <c r="E3599">
        <v>55.5</v>
      </c>
      <c r="F3599">
        <v>60.9</v>
      </c>
      <c r="H3599" s="2">
        <f>IF(F3599-68.57&lt;=0,0,IF(F3599-68.57&lt;=1,1,2))</f>
        <v>0</v>
      </c>
      <c r="I3599">
        <v>68.099999999999994</v>
      </c>
      <c r="J3599">
        <v>55.5</v>
      </c>
      <c r="K3599">
        <v>60.9</v>
      </c>
      <c r="L3599">
        <v>55.6</v>
      </c>
      <c r="M3599">
        <v>83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7</v>
      </c>
      <c r="W3599">
        <v>184.4</v>
      </c>
      <c r="X3599">
        <v>1019.9</v>
      </c>
      <c r="Y3599">
        <v>30</v>
      </c>
      <c r="Z3599">
        <v>6.8</v>
      </c>
      <c r="AA3599">
        <v>0</v>
      </c>
      <c r="AB3599">
        <v>0</v>
      </c>
      <c r="AC3599">
        <v>0</v>
      </c>
      <c r="AD3599">
        <v>0</v>
      </c>
      <c r="AE3599" t="s">
        <v>10871</v>
      </c>
      <c r="AF3599" t="s">
        <v>10872</v>
      </c>
      <c r="AG3599">
        <v>0.02</v>
      </c>
      <c r="AH3599" t="s">
        <v>36</v>
      </c>
      <c r="AI3599" t="s">
        <v>37</v>
      </c>
      <c r="AJ3599" t="s">
        <v>38</v>
      </c>
    </row>
    <row r="3600" spans="1:36" x14ac:dyDescent="0.25">
      <c r="A3600" t="s">
        <v>32</v>
      </c>
      <c r="B3600" t="s">
        <v>10873</v>
      </c>
      <c r="C3600">
        <f>YEAR(B3600)</f>
        <v>2009</v>
      </c>
      <c r="D3600">
        <v>68.099999999999994</v>
      </c>
      <c r="E3600">
        <v>55.5</v>
      </c>
      <c r="F3600">
        <v>61.5</v>
      </c>
      <c r="H3600" s="2">
        <f>IF(F3600-68.57&lt;=0,0,IF(F3600-68.57&lt;=1,1,2))</f>
        <v>0</v>
      </c>
      <c r="I3600">
        <v>68.099999999999994</v>
      </c>
      <c r="J3600">
        <v>55.5</v>
      </c>
      <c r="K3600">
        <v>61.5</v>
      </c>
      <c r="L3600">
        <v>56.6</v>
      </c>
      <c r="M3600">
        <v>84.4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13.9</v>
      </c>
      <c r="W3600">
        <v>300.5</v>
      </c>
      <c r="X3600">
        <v>1021.8</v>
      </c>
      <c r="Y3600">
        <v>30.8</v>
      </c>
      <c r="Z3600">
        <v>6.8</v>
      </c>
      <c r="AA3600">
        <v>0</v>
      </c>
      <c r="AB3600">
        <v>0</v>
      </c>
      <c r="AC3600">
        <v>0</v>
      </c>
      <c r="AD3600">
        <v>0</v>
      </c>
      <c r="AE3600" t="s">
        <v>10874</v>
      </c>
      <c r="AF3600" t="s">
        <v>10875</v>
      </c>
      <c r="AG3600">
        <v>0.05</v>
      </c>
      <c r="AH3600" t="s">
        <v>36</v>
      </c>
      <c r="AI3600" t="s">
        <v>37</v>
      </c>
      <c r="AJ3600" t="s">
        <v>38</v>
      </c>
    </row>
    <row r="3601" spans="1:36" x14ac:dyDescent="0.25">
      <c r="A3601" t="s">
        <v>32</v>
      </c>
      <c r="B3601" t="s">
        <v>10876</v>
      </c>
      <c r="C3601">
        <f>YEAR(B3601)</f>
        <v>2009</v>
      </c>
      <c r="D3601">
        <v>66.3</v>
      </c>
      <c r="E3601">
        <v>57.3</v>
      </c>
      <c r="F3601">
        <v>63.1</v>
      </c>
      <c r="H3601" s="2">
        <f>IF(F3601-68.57&lt;=0,0,IF(F3601-68.57&lt;=1,1,2))</f>
        <v>0</v>
      </c>
      <c r="I3601">
        <v>66.3</v>
      </c>
      <c r="J3601">
        <v>57.3</v>
      </c>
      <c r="K3601">
        <v>63.1</v>
      </c>
      <c r="L3601">
        <v>56</v>
      </c>
      <c r="M3601">
        <v>78.3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18.3</v>
      </c>
      <c r="W3601">
        <v>330.9</v>
      </c>
      <c r="X3601">
        <v>1021.9</v>
      </c>
      <c r="Y3601">
        <v>62.5</v>
      </c>
      <c r="Z3601">
        <v>6.8</v>
      </c>
      <c r="AA3601">
        <v>0</v>
      </c>
      <c r="AB3601">
        <v>0</v>
      </c>
      <c r="AC3601">
        <v>0</v>
      </c>
      <c r="AD3601">
        <v>0</v>
      </c>
      <c r="AE3601" t="s">
        <v>10877</v>
      </c>
      <c r="AF3601" t="s">
        <v>10878</v>
      </c>
      <c r="AG3601">
        <v>0.08</v>
      </c>
      <c r="AH3601" t="s">
        <v>36</v>
      </c>
      <c r="AI3601" t="s">
        <v>37</v>
      </c>
      <c r="AJ3601" t="s">
        <v>38</v>
      </c>
    </row>
    <row r="3602" spans="1:36" x14ac:dyDescent="0.25">
      <c r="A3602" t="s">
        <v>32</v>
      </c>
      <c r="B3602" t="s">
        <v>10879</v>
      </c>
      <c r="C3602">
        <f>YEAR(B3602)</f>
        <v>2009</v>
      </c>
      <c r="D3602">
        <v>68.099999999999994</v>
      </c>
      <c r="E3602">
        <v>59.1</v>
      </c>
      <c r="F3602">
        <v>64.7</v>
      </c>
      <c r="H3602" s="2">
        <f>IF(F3602-68.57&lt;=0,0,IF(F3602-68.57&lt;=1,1,2))</f>
        <v>0</v>
      </c>
      <c r="I3602">
        <v>68.099999999999994</v>
      </c>
      <c r="J3602">
        <v>59.1</v>
      </c>
      <c r="K3602">
        <v>64.7</v>
      </c>
      <c r="L3602">
        <v>57.6</v>
      </c>
      <c r="M3602">
        <v>77.900000000000006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16.100000000000001</v>
      </c>
      <c r="W3602">
        <v>328.1</v>
      </c>
      <c r="X3602">
        <v>1025.8</v>
      </c>
      <c r="Y3602">
        <v>35.799999999999997</v>
      </c>
      <c r="Z3602">
        <v>6.8</v>
      </c>
      <c r="AA3602">
        <v>0</v>
      </c>
      <c r="AB3602">
        <v>0</v>
      </c>
      <c r="AC3602">
        <v>0</v>
      </c>
      <c r="AD3602">
        <v>0</v>
      </c>
      <c r="AE3602" t="s">
        <v>10880</v>
      </c>
      <c r="AF3602" t="s">
        <v>10881</v>
      </c>
      <c r="AG3602">
        <v>0.12</v>
      </c>
      <c r="AH3602" t="s">
        <v>36</v>
      </c>
      <c r="AI3602" t="s">
        <v>37</v>
      </c>
      <c r="AJ3602" t="s">
        <v>38</v>
      </c>
    </row>
    <row r="3603" spans="1:36" x14ac:dyDescent="0.25">
      <c r="A3603" t="s">
        <v>32</v>
      </c>
      <c r="B3603" t="s">
        <v>10882</v>
      </c>
      <c r="C3603">
        <f>YEAR(B3603)</f>
        <v>2009</v>
      </c>
      <c r="D3603">
        <v>68.099999999999994</v>
      </c>
      <c r="E3603">
        <v>55.5</v>
      </c>
      <c r="F3603">
        <v>61.3</v>
      </c>
      <c r="H3603" s="2">
        <f>IF(F3603-68.57&lt;=0,0,IF(F3603-68.57&lt;=1,1,2))</f>
        <v>0</v>
      </c>
      <c r="I3603">
        <v>68.099999999999994</v>
      </c>
      <c r="J3603">
        <v>55.5</v>
      </c>
      <c r="K3603">
        <v>61.3</v>
      </c>
      <c r="L3603">
        <v>56.5</v>
      </c>
      <c r="M3603">
        <v>84.8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16.100000000000001</v>
      </c>
      <c r="W3603">
        <v>288.3</v>
      </c>
      <c r="X3603">
        <v>1026.4000000000001</v>
      </c>
      <c r="Y3603">
        <v>51</v>
      </c>
      <c r="Z3603">
        <v>6.8</v>
      </c>
      <c r="AA3603">
        <v>0</v>
      </c>
      <c r="AB3603">
        <v>0</v>
      </c>
      <c r="AC3603">
        <v>0</v>
      </c>
      <c r="AD3603">
        <v>0</v>
      </c>
      <c r="AE3603" t="s">
        <v>10883</v>
      </c>
      <c r="AF3603" t="s">
        <v>10884</v>
      </c>
      <c r="AG3603">
        <v>0.15</v>
      </c>
      <c r="AH3603" t="s">
        <v>36</v>
      </c>
      <c r="AI3603" t="s">
        <v>174</v>
      </c>
      <c r="AJ3603" t="s">
        <v>38</v>
      </c>
    </row>
    <row r="3604" spans="1:36" x14ac:dyDescent="0.25">
      <c r="A3604" t="s">
        <v>32</v>
      </c>
      <c r="B3604" t="s">
        <v>10885</v>
      </c>
      <c r="C3604">
        <f>YEAR(B3604)</f>
        <v>2009</v>
      </c>
      <c r="D3604">
        <v>66.3</v>
      </c>
      <c r="E3604">
        <v>53.7</v>
      </c>
      <c r="F3604">
        <v>59.3</v>
      </c>
      <c r="H3604" s="2">
        <f>IF(F3604-68.57&lt;=0,0,IF(F3604-68.57&lt;=1,1,2))</f>
        <v>0</v>
      </c>
      <c r="I3604">
        <v>66.3</v>
      </c>
      <c r="J3604">
        <v>53.7</v>
      </c>
      <c r="K3604">
        <v>59.3</v>
      </c>
      <c r="L3604">
        <v>54.8</v>
      </c>
      <c r="M3604">
        <v>85.5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9.1999999999999993</v>
      </c>
      <c r="W3604">
        <v>295.7</v>
      </c>
      <c r="X3604">
        <v>1022.3</v>
      </c>
      <c r="Y3604">
        <v>44.1</v>
      </c>
      <c r="Z3604">
        <v>6.6</v>
      </c>
      <c r="AA3604">
        <v>0</v>
      </c>
      <c r="AB3604">
        <v>0</v>
      </c>
      <c r="AC3604">
        <v>0</v>
      </c>
      <c r="AD3604">
        <v>0</v>
      </c>
      <c r="AE3604" t="s">
        <v>10886</v>
      </c>
      <c r="AF3604" t="s">
        <v>10887</v>
      </c>
      <c r="AG3604">
        <v>0.18</v>
      </c>
      <c r="AH3604" t="s">
        <v>36</v>
      </c>
      <c r="AI3604" t="s">
        <v>37</v>
      </c>
      <c r="AJ3604" t="s">
        <v>38</v>
      </c>
    </row>
    <row r="3605" spans="1:36" x14ac:dyDescent="0.25">
      <c r="A3605" t="s">
        <v>32</v>
      </c>
      <c r="B3605" t="s">
        <v>10888</v>
      </c>
      <c r="C3605">
        <f>YEAR(B3605)</f>
        <v>2009</v>
      </c>
      <c r="D3605">
        <v>64.5</v>
      </c>
      <c r="E3605">
        <v>51.9</v>
      </c>
      <c r="F3605">
        <v>56.9</v>
      </c>
      <c r="H3605" s="2">
        <f>IF(F3605-68.57&lt;=0,0,IF(F3605-68.57&lt;=1,1,2))</f>
        <v>0</v>
      </c>
      <c r="I3605">
        <v>64.5</v>
      </c>
      <c r="J3605">
        <v>51.9</v>
      </c>
      <c r="K3605">
        <v>56.9</v>
      </c>
      <c r="L3605">
        <v>53.4</v>
      </c>
      <c r="M3605">
        <v>88.1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8.1</v>
      </c>
      <c r="W3605">
        <v>185</v>
      </c>
      <c r="X3605">
        <v>1019</v>
      </c>
      <c r="Y3605">
        <v>75</v>
      </c>
      <c r="Z3605">
        <v>6.6</v>
      </c>
      <c r="AA3605">
        <v>0</v>
      </c>
      <c r="AB3605">
        <v>0</v>
      </c>
      <c r="AC3605">
        <v>0</v>
      </c>
      <c r="AD3605">
        <v>0</v>
      </c>
      <c r="AE3605" t="s">
        <v>10889</v>
      </c>
      <c r="AF3605" t="s">
        <v>10890</v>
      </c>
      <c r="AG3605">
        <v>0.21</v>
      </c>
      <c r="AH3605" t="s">
        <v>36</v>
      </c>
      <c r="AI3605" t="s">
        <v>37</v>
      </c>
      <c r="AJ3605" t="s">
        <v>38</v>
      </c>
    </row>
    <row r="3606" spans="1:36" x14ac:dyDescent="0.25">
      <c r="A3606" t="s">
        <v>32</v>
      </c>
      <c r="B3606" t="s">
        <v>10891</v>
      </c>
      <c r="C3606">
        <f>YEAR(B3606)</f>
        <v>2009</v>
      </c>
      <c r="D3606">
        <v>66.3</v>
      </c>
      <c r="E3606">
        <v>51.9</v>
      </c>
      <c r="F3606">
        <v>59.3</v>
      </c>
      <c r="H3606" s="2">
        <f>IF(F3606-68.57&lt;=0,0,IF(F3606-68.57&lt;=1,1,2))</f>
        <v>0</v>
      </c>
      <c r="I3606">
        <v>66.3</v>
      </c>
      <c r="J3606">
        <v>51.9</v>
      </c>
      <c r="K3606">
        <v>59.3</v>
      </c>
      <c r="L3606">
        <v>52.7</v>
      </c>
      <c r="M3606">
        <v>79.5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11.4</v>
      </c>
      <c r="W3606">
        <v>205.8</v>
      </c>
      <c r="X3606">
        <v>1015.4</v>
      </c>
      <c r="Y3606">
        <v>48.3</v>
      </c>
      <c r="Z3606">
        <v>6.8</v>
      </c>
      <c r="AA3606">
        <v>0</v>
      </c>
      <c r="AB3606">
        <v>0</v>
      </c>
      <c r="AC3606">
        <v>0</v>
      </c>
      <c r="AD3606">
        <v>0</v>
      </c>
      <c r="AE3606" t="s">
        <v>10892</v>
      </c>
      <c r="AF3606" t="s">
        <v>10893</v>
      </c>
      <c r="AG3606">
        <v>0.25</v>
      </c>
      <c r="AH3606" t="s">
        <v>36</v>
      </c>
      <c r="AI3606" t="s">
        <v>174</v>
      </c>
      <c r="AJ3606" t="s">
        <v>38</v>
      </c>
    </row>
    <row r="3607" spans="1:36" x14ac:dyDescent="0.25">
      <c r="A3607" t="s">
        <v>32</v>
      </c>
      <c r="B3607" t="s">
        <v>10894</v>
      </c>
      <c r="C3607">
        <f>YEAR(B3607)</f>
        <v>2009</v>
      </c>
      <c r="D3607">
        <v>66.3</v>
      </c>
      <c r="E3607">
        <v>53.7</v>
      </c>
      <c r="F3607">
        <v>60.4</v>
      </c>
      <c r="H3607" s="2">
        <f>IF(F3607-68.57&lt;=0,0,IF(F3607-68.57&lt;=1,1,2))</f>
        <v>0</v>
      </c>
      <c r="I3607">
        <v>66.3</v>
      </c>
      <c r="J3607">
        <v>53.7</v>
      </c>
      <c r="K3607">
        <v>60.4</v>
      </c>
      <c r="L3607">
        <v>53.9</v>
      </c>
      <c r="M3607">
        <v>79.599999999999994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9.1999999999999993</v>
      </c>
      <c r="W3607">
        <v>338.8</v>
      </c>
      <c r="X3607">
        <v>1015.7</v>
      </c>
      <c r="Y3607">
        <v>49.1</v>
      </c>
      <c r="Z3607">
        <v>6.8</v>
      </c>
      <c r="AA3607">
        <v>0</v>
      </c>
      <c r="AB3607">
        <v>0</v>
      </c>
      <c r="AC3607">
        <v>0</v>
      </c>
      <c r="AD3607">
        <v>0</v>
      </c>
      <c r="AE3607" t="s">
        <v>10895</v>
      </c>
      <c r="AF3607" t="s">
        <v>10896</v>
      </c>
      <c r="AG3607">
        <v>0.28000000000000003</v>
      </c>
      <c r="AH3607" t="s">
        <v>36</v>
      </c>
      <c r="AI3607" t="s">
        <v>37</v>
      </c>
      <c r="AJ3607" t="s">
        <v>38</v>
      </c>
    </row>
    <row r="3608" spans="1:36" x14ac:dyDescent="0.25">
      <c r="A3608" t="s">
        <v>32</v>
      </c>
      <c r="B3608" t="s">
        <v>10897</v>
      </c>
      <c r="C3608">
        <f>YEAR(B3608)</f>
        <v>2009</v>
      </c>
      <c r="D3608">
        <v>66.3</v>
      </c>
      <c r="E3608">
        <v>55.5</v>
      </c>
      <c r="F3608">
        <v>61.4</v>
      </c>
      <c r="H3608" s="2">
        <f>IF(F3608-68.57&lt;=0,0,IF(F3608-68.57&lt;=1,1,2))</f>
        <v>0</v>
      </c>
      <c r="I3608">
        <v>66.3</v>
      </c>
      <c r="J3608">
        <v>55.5</v>
      </c>
      <c r="K3608">
        <v>61.4</v>
      </c>
      <c r="L3608">
        <v>55</v>
      </c>
      <c r="M3608">
        <v>79.7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10.3</v>
      </c>
      <c r="W3608">
        <v>337.8</v>
      </c>
      <c r="X3608">
        <v>1020.4</v>
      </c>
      <c r="Y3608">
        <v>39.1</v>
      </c>
      <c r="Z3608">
        <v>6.8</v>
      </c>
      <c r="AA3608">
        <v>0</v>
      </c>
      <c r="AB3608">
        <v>0</v>
      </c>
      <c r="AC3608">
        <v>0</v>
      </c>
      <c r="AD3608">
        <v>0</v>
      </c>
      <c r="AE3608" t="s">
        <v>10898</v>
      </c>
      <c r="AF3608" t="s">
        <v>10899</v>
      </c>
      <c r="AG3608">
        <v>0.31</v>
      </c>
      <c r="AH3608" t="s">
        <v>36</v>
      </c>
      <c r="AI3608" t="s">
        <v>37</v>
      </c>
      <c r="AJ3608" t="s">
        <v>38</v>
      </c>
    </row>
    <row r="3609" spans="1:36" x14ac:dyDescent="0.25">
      <c r="A3609" t="s">
        <v>32</v>
      </c>
      <c r="B3609" t="s">
        <v>10900</v>
      </c>
      <c r="C3609">
        <f>YEAR(B3609)</f>
        <v>2009</v>
      </c>
      <c r="D3609">
        <v>66.3</v>
      </c>
      <c r="E3609">
        <v>51.9</v>
      </c>
      <c r="F3609">
        <v>58.6</v>
      </c>
      <c r="H3609" s="2">
        <f>IF(F3609-68.57&lt;=0,0,IF(F3609-68.57&lt;=1,1,2))</f>
        <v>0</v>
      </c>
      <c r="I3609">
        <v>66.3</v>
      </c>
      <c r="J3609">
        <v>51.9</v>
      </c>
      <c r="K3609">
        <v>58.6</v>
      </c>
      <c r="L3609">
        <v>52.4</v>
      </c>
      <c r="M3609">
        <v>80.599999999999994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12.8</v>
      </c>
      <c r="W3609">
        <v>195.8</v>
      </c>
      <c r="X3609">
        <v>1020.9</v>
      </c>
      <c r="Y3609">
        <v>30</v>
      </c>
      <c r="Z3609">
        <v>6.6</v>
      </c>
      <c r="AA3609">
        <v>0</v>
      </c>
      <c r="AB3609">
        <v>0</v>
      </c>
      <c r="AC3609">
        <v>0</v>
      </c>
      <c r="AD3609">
        <v>0</v>
      </c>
      <c r="AE3609" t="s">
        <v>10901</v>
      </c>
      <c r="AF3609" t="s">
        <v>10902</v>
      </c>
      <c r="AG3609">
        <v>0.34</v>
      </c>
      <c r="AH3609" t="s">
        <v>36</v>
      </c>
      <c r="AI3609" t="s">
        <v>37</v>
      </c>
      <c r="AJ3609" t="s">
        <v>38</v>
      </c>
    </row>
    <row r="3610" spans="1:36" x14ac:dyDescent="0.25">
      <c r="A3610" t="s">
        <v>32</v>
      </c>
      <c r="B3610" t="s">
        <v>10903</v>
      </c>
      <c r="C3610">
        <f>YEAR(B3610)</f>
        <v>2009</v>
      </c>
      <c r="D3610">
        <v>69.900000000000006</v>
      </c>
      <c r="E3610">
        <v>53.7</v>
      </c>
      <c r="F3610">
        <v>61.1</v>
      </c>
      <c r="H3610" s="2">
        <f>IF(F3610-68.57&lt;=0,0,IF(F3610-68.57&lt;=1,1,2))</f>
        <v>0</v>
      </c>
      <c r="I3610">
        <v>69.900000000000006</v>
      </c>
      <c r="J3610">
        <v>53.7</v>
      </c>
      <c r="K3610">
        <v>61.1</v>
      </c>
      <c r="L3610">
        <v>53</v>
      </c>
      <c r="M3610">
        <v>76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13.9</v>
      </c>
      <c r="W3610">
        <v>189.6</v>
      </c>
      <c r="X3610">
        <v>1021.2</v>
      </c>
      <c r="Y3610">
        <v>37.799999999999997</v>
      </c>
      <c r="Z3610">
        <v>6.7</v>
      </c>
      <c r="AA3610">
        <v>0</v>
      </c>
      <c r="AB3610">
        <v>0</v>
      </c>
      <c r="AC3610">
        <v>0</v>
      </c>
      <c r="AD3610">
        <v>0</v>
      </c>
      <c r="AE3610" t="s">
        <v>10904</v>
      </c>
      <c r="AF3610" t="s">
        <v>10905</v>
      </c>
      <c r="AG3610">
        <v>0.37</v>
      </c>
      <c r="AH3610" t="s">
        <v>36</v>
      </c>
      <c r="AI3610" t="s">
        <v>37</v>
      </c>
      <c r="AJ3610" t="s">
        <v>38</v>
      </c>
    </row>
    <row r="3611" spans="1:36" x14ac:dyDescent="0.25">
      <c r="A3611" t="s">
        <v>32</v>
      </c>
      <c r="B3611" t="s">
        <v>10906</v>
      </c>
      <c r="C3611">
        <f>YEAR(B3611)</f>
        <v>2009</v>
      </c>
      <c r="D3611">
        <v>69.900000000000006</v>
      </c>
      <c r="E3611">
        <v>55.5</v>
      </c>
      <c r="F3611">
        <v>61.7</v>
      </c>
      <c r="H3611" s="2">
        <f>IF(F3611-68.57&lt;=0,0,IF(F3611-68.57&lt;=1,1,2))</f>
        <v>0</v>
      </c>
      <c r="I3611">
        <v>69.900000000000006</v>
      </c>
      <c r="J3611">
        <v>55.5</v>
      </c>
      <c r="K3611">
        <v>61.7</v>
      </c>
      <c r="L3611">
        <v>55.1</v>
      </c>
      <c r="M3611">
        <v>79.8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11.4</v>
      </c>
      <c r="W3611">
        <v>230.6</v>
      </c>
      <c r="X3611">
        <v>1021.4</v>
      </c>
      <c r="Y3611">
        <v>41.4</v>
      </c>
      <c r="Z3611">
        <v>6.7</v>
      </c>
      <c r="AA3611">
        <v>0</v>
      </c>
      <c r="AB3611">
        <v>0</v>
      </c>
      <c r="AC3611">
        <v>0</v>
      </c>
      <c r="AD3611">
        <v>0</v>
      </c>
      <c r="AE3611" t="s">
        <v>10907</v>
      </c>
      <c r="AF3611" t="s">
        <v>10908</v>
      </c>
      <c r="AG3611">
        <v>0.41</v>
      </c>
      <c r="AH3611" t="s">
        <v>36</v>
      </c>
      <c r="AI3611" t="s">
        <v>37</v>
      </c>
      <c r="AJ3611" t="s">
        <v>38</v>
      </c>
    </row>
    <row r="3612" spans="1:36" x14ac:dyDescent="0.25">
      <c r="A3612" t="s">
        <v>32</v>
      </c>
      <c r="B3612" t="s">
        <v>10909</v>
      </c>
      <c r="C3612">
        <f>YEAR(B3612)</f>
        <v>2009</v>
      </c>
      <c r="D3612">
        <v>68.099999999999994</v>
      </c>
      <c r="E3612">
        <v>57.3</v>
      </c>
      <c r="F3612">
        <v>61</v>
      </c>
      <c r="H3612" s="2">
        <f>IF(F3612-68.57&lt;=0,0,IF(F3612-68.57&lt;=1,1,2))</f>
        <v>0</v>
      </c>
      <c r="I3612">
        <v>68.099999999999994</v>
      </c>
      <c r="J3612">
        <v>57.3</v>
      </c>
      <c r="K3612">
        <v>61</v>
      </c>
      <c r="L3612">
        <v>56.7</v>
      </c>
      <c r="M3612">
        <v>86.1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10.3</v>
      </c>
      <c r="W3612">
        <v>173.3</v>
      </c>
      <c r="X3612">
        <v>1021</v>
      </c>
      <c r="Y3612">
        <v>69.2</v>
      </c>
      <c r="Z3612">
        <v>6.8</v>
      </c>
      <c r="AA3612">
        <v>0</v>
      </c>
      <c r="AB3612">
        <v>0</v>
      </c>
      <c r="AC3612">
        <v>0</v>
      </c>
      <c r="AD3612">
        <v>0</v>
      </c>
      <c r="AE3612" t="s">
        <v>10910</v>
      </c>
      <c r="AF3612" t="s">
        <v>10911</v>
      </c>
      <c r="AG3612">
        <v>0.44</v>
      </c>
      <c r="AH3612" t="s">
        <v>36</v>
      </c>
      <c r="AI3612" t="s">
        <v>37</v>
      </c>
      <c r="AJ3612" t="s">
        <v>38</v>
      </c>
    </row>
    <row r="3613" spans="1:36" x14ac:dyDescent="0.25">
      <c r="A3613" t="s">
        <v>32</v>
      </c>
      <c r="B3613" t="s">
        <v>10912</v>
      </c>
      <c r="C3613">
        <f>YEAR(B3613)</f>
        <v>2009</v>
      </c>
      <c r="D3613">
        <v>71.7</v>
      </c>
      <c r="E3613">
        <v>57.3</v>
      </c>
      <c r="F3613">
        <v>63.3</v>
      </c>
      <c r="G3613" s="2">
        <f>AVERAGE(F3613:F3702)</f>
        <v>58.385555555555563</v>
      </c>
      <c r="H3613" s="2">
        <f>IF(F3613-58.39&lt;=0,0,IF(F3613-58.39&lt;=1,1,2))</f>
        <v>2</v>
      </c>
      <c r="I3613">
        <v>71.7</v>
      </c>
      <c r="J3613">
        <v>57.3</v>
      </c>
      <c r="K3613">
        <v>63.3</v>
      </c>
      <c r="L3613">
        <v>55.3</v>
      </c>
      <c r="M3613">
        <v>76.3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15</v>
      </c>
      <c r="W3613">
        <v>169.1</v>
      </c>
      <c r="X3613">
        <v>1018.4</v>
      </c>
      <c r="Y3613">
        <v>32.5</v>
      </c>
      <c r="Z3613">
        <v>6.8</v>
      </c>
      <c r="AA3613">
        <v>0</v>
      </c>
      <c r="AB3613">
        <v>0</v>
      </c>
      <c r="AC3613">
        <v>0</v>
      </c>
      <c r="AD3613">
        <v>0</v>
      </c>
      <c r="AE3613" t="s">
        <v>10913</v>
      </c>
      <c r="AF3613" t="s">
        <v>10914</v>
      </c>
      <c r="AG3613">
        <v>0.47</v>
      </c>
      <c r="AH3613" t="s">
        <v>36</v>
      </c>
      <c r="AI3613" t="s">
        <v>37</v>
      </c>
      <c r="AJ3613" t="s">
        <v>38</v>
      </c>
    </row>
    <row r="3614" spans="1:36" x14ac:dyDescent="0.25">
      <c r="A3614" t="s">
        <v>32</v>
      </c>
      <c r="B3614" t="s">
        <v>10915</v>
      </c>
      <c r="C3614">
        <f>YEAR(B3614)</f>
        <v>2009</v>
      </c>
      <c r="D3614">
        <v>66.3</v>
      </c>
      <c r="E3614">
        <v>53.7</v>
      </c>
      <c r="F3614">
        <v>60.2</v>
      </c>
      <c r="H3614" s="2">
        <f>IF(F3614-58.39&lt;=0,0,IF(F3614-58.39&lt;=1,1,2))</f>
        <v>2</v>
      </c>
      <c r="I3614">
        <v>66.3</v>
      </c>
      <c r="J3614">
        <v>53.7</v>
      </c>
      <c r="K3614">
        <v>60.2</v>
      </c>
      <c r="L3614">
        <v>53.3</v>
      </c>
      <c r="M3614">
        <v>78</v>
      </c>
      <c r="O3614">
        <v>0.71299999999999997</v>
      </c>
      <c r="P3614">
        <v>100</v>
      </c>
      <c r="Q3614">
        <v>16.670000000000002</v>
      </c>
      <c r="R3614" t="s">
        <v>40</v>
      </c>
      <c r="S3614">
        <v>0</v>
      </c>
      <c r="T3614">
        <v>0</v>
      </c>
      <c r="U3614">
        <v>0</v>
      </c>
      <c r="V3614">
        <v>21.9</v>
      </c>
      <c r="W3614">
        <v>177.4</v>
      </c>
      <c r="X3614">
        <v>1010.1</v>
      </c>
      <c r="Y3614">
        <v>75.8</v>
      </c>
      <c r="Z3614">
        <v>6.7</v>
      </c>
      <c r="AA3614">
        <v>0</v>
      </c>
      <c r="AB3614">
        <v>0</v>
      </c>
      <c r="AC3614">
        <v>0</v>
      </c>
      <c r="AD3614">
        <v>0</v>
      </c>
      <c r="AE3614" t="s">
        <v>10916</v>
      </c>
      <c r="AF3614" t="s">
        <v>10917</v>
      </c>
      <c r="AG3614">
        <v>0.5</v>
      </c>
      <c r="AH3614" t="s">
        <v>56</v>
      </c>
      <c r="AI3614" t="s">
        <v>111</v>
      </c>
      <c r="AJ3614" t="s">
        <v>40</v>
      </c>
    </row>
    <row r="3615" spans="1:36" x14ac:dyDescent="0.25">
      <c r="A3615" t="s">
        <v>32</v>
      </c>
      <c r="B3615" t="s">
        <v>10918</v>
      </c>
      <c r="C3615">
        <f>YEAR(B3615)</f>
        <v>2009</v>
      </c>
      <c r="D3615">
        <v>66.3</v>
      </c>
      <c r="E3615">
        <v>51.9</v>
      </c>
      <c r="F3615">
        <v>60.5</v>
      </c>
      <c r="H3615" s="2">
        <f>IF(F3615-58.39&lt;=0,0,IF(F3615-58.39&lt;=1,1,2))</f>
        <v>2</v>
      </c>
      <c r="I3615">
        <v>66.3</v>
      </c>
      <c r="J3615">
        <v>51.9</v>
      </c>
      <c r="K3615">
        <v>60.5</v>
      </c>
      <c r="L3615">
        <v>51.5</v>
      </c>
      <c r="M3615">
        <v>72.7</v>
      </c>
      <c r="O3615">
        <v>0.51200000000000001</v>
      </c>
      <c r="P3615">
        <v>100</v>
      </c>
      <c r="Q3615">
        <v>4.17</v>
      </c>
      <c r="R3615" t="s">
        <v>40</v>
      </c>
      <c r="S3615">
        <v>0</v>
      </c>
      <c r="T3615">
        <v>0</v>
      </c>
      <c r="U3615">
        <v>0</v>
      </c>
      <c r="V3615">
        <v>20.8</v>
      </c>
      <c r="W3615">
        <v>226.9</v>
      </c>
      <c r="X3615">
        <v>1008.1</v>
      </c>
      <c r="Y3615">
        <v>65</v>
      </c>
      <c r="Z3615">
        <v>6.8</v>
      </c>
      <c r="AA3615">
        <v>0</v>
      </c>
      <c r="AB3615">
        <v>0</v>
      </c>
      <c r="AC3615">
        <v>0</v>
      </c>
      <c r="AD3615">
        <v>0</v>
      </c>
      <c r="AE3615" t="s">
        <v>10919</v>
      </c>
      <c r="AF3615" t="s">
        <v>10920</v>
      </c>
      <c r="AG3615">
        <v>0.54</v>
      </c>
      <c r="AH3615" t="s">
        <v>56</v>
      </c>
      <c r="AI3615" t="s">
        <v>137</v>
      </c>
      <c r="AJ3615" t="s">
        <v>40</v>
      </c>
    </row>
    <row r="3616" spans="1:36" x14ac:dyDescent="0.25">
      <c r="A3616" t="s">
        <v>32</v>
      </c>
      <c r="B3616" t="s">
        <v>10921</v>
      </c>
      <c r="C3616">
        <f>YEAR(B3616)</f>
        <v>2009</v>
      </c>
      <c r="D3616">
        <v>66.3</v>
      </c>
      <c r="E3616">
        <v>55.5</v>
      </c>
      <c r="F3616">
        <v>61.1</v>
      </c>
      <c r="H3616" s="2">
        <f>IF(F3616-58.39&lt;=0,0,IF(F3616-58.39&lt;=1,1,2))</f>
        <v>2</v>
      </c>
      <c r="I3616">
        <v>66.3</v>
      </c>
      <c r="J3616">
        <v>55.5</v>
      </c>
      <c r="K3616">
        <v>61.1</v>
      </c>
      <c r="L3616">
        <v>52.3</v>
      </c>
      <c r="M3616">
        <v>73.099999999999994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17.2</v>
      </c>
      <c r="W3616">
        <v>211.1</v>
      </c>
      <c r="X3616">
        <v>1011.2</v>
      </c>
      <c r="Y3616">
        <v>55.8</v>
      </c>
      <c r="Z3616">
        <v>6.8</v>
      </c>
      <c r="AA3616">
        <v>0</v>
      </c>
      <c r="AB3616">
        <v>0</v>
      </c>
      <c r="AC3616">
        <v>0</v>
      </c>
      <c r="AD3616">
        <v>0</v>
      </c>
      <c r="AE3616" t="s">
        <v>10922</v>
      </c>
      <c r="AF3616" t="s">
        <v>10923</v>
      </c>
      <c r="AG3616">
        <v>0.56999999999999995</v>
      </c>
      <c r="AH3616" t="s">
        <v>36</v>
      </c>
      <c r="AI3616" t="s">
        <v>37</v>
      </c>
      <c r="AJ3616" t="s">
        <v>38</v>
      </c>
    </row>
    <row r="3617" spans="1:36" x14ac:dyDescent="0.25">
      <c r="A3617" t="s">
        <v>32</v>
      </c>
      <c r="B3617" t="s">
        <v>10924</v>
      </c>
      <c r="C3617">
        <f>YEAR(B3617)</f>
        <v>2009</v>
      </c>
      <c r="D3617">
        <v>62.7</v>
      </c>
      <c r="E3617">
        <v>53.7</v>
      </c>
      <c r="F3617">
        <v>57.8</v>
      </c>
      <c r="H3617" s="2">
        <f>IF(F3617-58.39&lt;=0,0,IF(F3617-58.39&lt;=1,1,2))</f>
        <v>0</v>
      </c>
      <c r="I3617">
        <v>62.7</v>
      </c>
      <c r="J3617">
        <v>53.7</v>
      </c>
      <c r="K3617">
        <v>57.8</v>
      </c>
      <c r="L3617">
        <v>50.6</v>
      </c>
      <c r="M3617">
        <v>77.7</v>
      </c>
      <c r="O3617">
        <v>9.9000000000000005E-2</v>
      </c>
      <c r="P3617">
        <v>100</v>
      </c>
      <c r="Q3617">
        <v>8.33</v>
      </c>
      <c r="R3617" t="s">
        <v>40</v>
      </c>
      <c r="S3617">
        <v>0</v>
      </c>
      <c r="T3617">
        <v>0</v>
      </c>
      <c r="U3617">
        <v>0</v>
      </c>
      <c r="V3617">
        <v>15</v>
      </c>
      <c r="W3617">
        <v>179.3</v>
      </c>
      <c r="X3617">
        <v>1007.6</v>
      </c>
      <c r="Y3617">
        <v>83</v>
      </c>
      <c r="Z3617">
        <v>6.7</v>
      </c>
      <c r="AA3617">
        <v>0</v>
      </c>
      <c r="AB3617">
        <v>0</v>
      </c>
      <c r="AC3617">
        <v>0</v>
      </c>
      <c r="AD3617">
        <v>0</v>
      </c>
      <c r="AE3617" t="s">
        <v>10925</v>
      </c>
      <c r="AF3617" t="s">
        <v>10926</v>
      </c>
      <c r="AG3617">
        <v>0.61</v>
      </c>
      <c r="AH3617" t="s">
        <v>56</v>
      </c>
      <c r="AI3617" t="s">
        <v>101</v>
      </c>
      <c r="AJ3617" t="s">
        <v>40</v>
      </c>
    </row>
    <row r="3618" spans="1:36" x14ac:dyDescent="0.25">
      <c r="A3618" t="s">
        <v>32</v>
      </c>
      <c r="B3618" t="s">
        <v>10927</v>
      </c>
      <c r="C3618">
        <f>YEAR(B3618)</f>
        <v>2009</v>
      </c>
      <c r="D3618">
        <v>62.7</v>
      </c>
      <c r="E3618">
        <v>51.9</v>
      </c>
      <c r="F3618">
        <v>58.4</v>
      </c>
      <c r="H3618" s="2">
        <f>IF(F3618-58.39&lt;=0,0,IF(F3618-58.39&lt;=1,1,2))</f>
        <v>1</v>
      </c>
      <c r="I3618">
        <v>62.7</v>
      </c>
      <c r="J3618">
        <v>51.9</v>
      </c>
      <c r="K3618">
        <v>58.4</v>
      </c>
      <c r="L3618">
        <v>52.4</v>
      </c>
      <c r="M3618">
        <v>80.900000000000006</v>
      </c>
      <c r="O3618">
        <v>0.11</v>
      </c>
      <c r="P3618">
        <v>100</v>
      </c>
      <c r="Q3618">
        <v>8.33</v>
      </c>
      <c r="R3618" t="s">
        <v>40</v>
      </c>
      <c r="S3618">
        <v>0</v>
      </c>
      <c r="T3618">
        <v>0</v>
      </c>
      <c r="U3618">
        <v>0</v>
      </c>
      <c r="V3618">
        <v>21.9</v>
      </c>
      <c r="W3618">
        <v>343.7</v>
      </c>
      <c r="X3618">
        <v>1009.3</v>
      </c>
      <c r="Y3618">
        <v>77.099999999999994</v>
      </c>
      <c r="Z3618">
        <v>6.8</v>
      </c>
      <c r="AA3618">
        <v>0</v>
      </c>
      <c r="AB3618">
        <v>0</v>
      </c>
      <c r="AC3618">
        <v>0</v>
      </c>
      <c r="AD3618">
        <v>0</v>
      </c>
      <c r="AE3618" t="s">
        <v>10928</v>
      </c>
      <c r="AF3618" t="s">
        <v>10929</v>
      </c>
      <c r="AG3618">
        <v>0.64</v>
      </c>
      <c r="AH3618" t="s">
        <v>56</v>
      </c>
      <c r="AI3618" t="s">
        <v>101</v>
      </c>
      <c r="AJ3618" t="s">
        <v>40</v>
      </c>
    </row>
    <row r="3619" spans="1:36" x14ac:dyDescent="0.25">
      <c r="A3619" t="s">
        <v>32</v>
      </c>
      <c r="B3619" t="s">
        <v>10930</v>
      </c>
      <c r="C3619">
        <f>YEAR(B3619)</f>
        <v>2009</v>
      </c>
      <c r="D3619">
        <v>62.7</v>
      </c>
      <c r="E3619">
        <v>55.5</v>
      </c>
      <c r="F3619">
        <v>61.1</v>
      </c>
      <c r="H3619" s="2">
        <f>IF(F3619-58.39&lt;=0,0,IF(F3619-58.39&lt;=1,1,2))</f>
        <v>2</v>
      </c>
      <c r="I3619">
        <v>62.7</v>
      </c>
      <c r="J3619">
        <v>55.5</v>
      </c>
      <c r="K3619">
        <v>61.1</v>
      </c>
      <c r="L3619">
        <v>50.9</v>
      </c>
      <c r="M3619">
        <v>69.400000000000006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20.8</v>
      </c>
      <c r="W3619">
        <v>328.9</v>
      </c>
      <c r="X3619">
        <v>1015.6</v>
      </c>
      <c r="Y3619">
        <v>68.3</v>
      </c>
      <c r="Z3619">
        <v>6.8</v>
      </c>
      <c r="AA3619">
        <v>0</v>
      </c>
      <c r="AB3619">
        <v>0</v>
      </c>
      <c r="AC3619">
        <v>0</v>
      </c>
      <c r="AD3619">
        <v>0</v>
      </c>
      <c r="AE3619" t="s">
        <v>10931</v>
      </c>
      <c r="AF3619" t="s">
        <v>10932</v>
      </c>
      <c r="AG3619">
        <v>0.68</v>
      </c>
      <c r="AH3619" t="s">
        <v>36</v>
      </c>
      <c r="AI3619" t="s">
        <v>37</v>
      </c>
      <c r="AJ3619" t="s">
        <v>38</v>
      </c>
    </row>
    <row r="3620" spans="1:36" x14ac:dyDescent="0.25">
      <c r="A3620" t="s">
        <v>32</v>
      </c>
      <c r="B3620" t="s">
        <v>10933</v>
      </c>
      <c r="C3620">
        <f>YEAR(B3620)</f>
        <v>2009</v>
      </c>
      <c r="D3620">
        <v>62.7</v>
      </c>
      <c r="E3620">
        <v>51.9</v>
      </c>
      <c r="F3620">
        <v>58.2</v>
      </c>
      <c r="H3620" s="2">
        <f>IF(F3620-58.39&lt;=0,0,IF(F3620-58.39&lt;=1,1,2))</f>
        <v>0</v>
      </c>
      <c r="I3620">
        <v>62.7</v>
      </c>
      <c r="J3620">
        <v>51.9</v>
      </c>
      <c r="K3620">
        <v>58.2</v>
      </c>
      <c r="L3620">
        <v>51.3</v>
      </c>
      <c r="M3620">
        <v>78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10.3</v>
      </c>
      <c r="W3620">
        <v>243.6</v>
      </c>
      <c r="X3620">
        <v>1017</v>
      </c>
      <c r="Y3620">
        <v>50</v>
      </c>
      <c r="Z3620">
        <v>6.8</v>
      </c>
      <c r="AA3620">
        <v>0</v>
      </c>
      <c r="AB3620">
        <v>0</v>
      </c>
      <c r="AC3620">
        <v>0</v>
      </c>
      <c r="AD3620">
        <v>0</v>
      </c>
      <c r="AE3620" t="s">
        <v>10934</v>
      </c>
      <c r="AF3620" t="s">
        <v>10935</v>
      </c>
      <c r="AG3620">
        <v>0.72</v>
      </c>
      <c r="AH3620" t="s">
        <v>36</v>
      </c>
      <c r="AI3620" t="s">
        <v>37</v>
      </c>
      <c r="AJ3620" t="s">
        <v>38</v>
      </c>
    </row>
    <row r="3621" spans="1:36" x14ac:dyDescent="0.25">
      <c r="A3621" t="s">
        <v>32</v>
      </c>
      <c r="B3621" t="s">
        <v>10936</v>
      </c>
      <c r="C3621">
        <f>YEAR(B3621)</f>
        <v>2009</v>
      </c>
      <c r="D3621">
        <v>68.099999999999994</v>
      </c>
      <c r="E3621">
        <v>50.1</v>
      </c>
      <c r="F3621">
        <v>58.7</v>
      </c>
      <c r="H3621" s="2">
        <f>IF(F3621-58.39&lt;=0,0,IF(F3621-58.39&lt;=1,1,2))</f>
        <v>1</v>
      </c>
      <c r="I3621">
        <v>68.099999999999994</v>
      </c>
      <c r="J3621">
        <v>50.1</v>
      </c>
      <c r="K3621">
        <v>58.7</v>
      </c>
      <c r="L3621">
        <v>50.5</v>
      </c>
      <c r="M3621">
        <v>75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9.1999999999999993</v>
      </c>
      <c r="W3621">
        <v>174.6</v>
      </c>
      <c r="X3621">
        <v>1013</v>
      </c>
      <c r="Y3621">
        <v>44.8</v>
      </c>
      <c r="Z3621">
        <v>6.8</v>
      </c>
      <c r="AA3621">
        <v>0</v>
      </c>
      <c r="AB3621">
        <v>0</v>
      </c>
      <c r="AC3621">
        <v>0</v>
      </c>
      <c r="AD3621">
        <v>0</v>
      </c>
      <c r="AE3621" t="s">
        <v>10937</v>
      </c>
      <c r="AF3621" t="s">
        <v>10938</v>
      </c>
      <c r="AG3621">
        <v>0.75</v>
      </c>
      <c r="AH3621" t="s">
        <v>36</v>
      </c>
      <c r="AI3621" t="s">
        <v>37</v>
      </c>
      <c r="AJ3621" t="s">
        <v>38</v>
      </c>
    </row>
    <row r="3622" spans="1:36" x14ac:dyDescent="0.25">
      <c r="A3622" t="s">
        <v>32</v>
      </c>
      <c r="B3622" t="s">
        <v>10939</v>
      </c>
      <c r="C3622">
        <f>YEAR(B3622)</f>
        <v>2009</v>
      </c>
      <c r="D3622">
        <v>62.7</v>
      </c>
      <c r="E3622">
        <v>51.9</v>
      </c>
      <c r="F3622">
        <v>58.9</v>
      </c>
      <c r="H3622" s="2">
        <f>IF(F3622-58.39&lt;=0,0,IF(F3622-58.39&lt;=1,1,2))</f>
        <v>1</v>
      </c>
      <c r="I3622">
        <v>62.7</v>
      </c>
      <c r="J3622">
        <v>51.9</v>
      </c>
      <c r="K3622">
        <v>58.9</v>
      </c>
      <c r="L3622">
        <v>51.2</v>
      </c>
      <c r="M3622">
        <v>75.900000000000006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18.3</v>
      </c>
      <c r="W3622">
        <v>195</v>
      </c>
      <c r="X3622">
        <v>1006.2</v>
      </c>
      <c r="Y3622">
        <v>73.900000000000006</v>
      </c>
      <c r="Z3622">
        <v>6.7</v>
      </c>
      <c r="AA3622">
        <v>0</v>
      </c>
      <c r="AB3622">
        <v>0</v>
      </c>
      <c r="AC3622">
        <v>0</v>
      </c>
      <c r="AD3622">
        <v>0</v>
      </c>
      <c r="AE3622" t="s">
        <v>10940</v>
      </c>
      <c r="AF3622" t="s">
        <v>10941</v>
      </c>
      <c r="AG3622">
        <v>0.79</v>
      </c>
      <c r="AH3622" t="s">
        <v>36</v>
      </c>
      <c r="AI3622" t="s">
        <v>37</v>
      </c>
      <c r="AJ3622" t="s">
        <v>38</v>
      </c>
    </row>
    <row r="3623" spans="1:36" x14ac:dyDescent="0.25">
      <c r="A3623" t="s">
        <v>32</v>
      </c>
      <c r="B3623" t="s">
        <v>10942</v>
      </c>
      <c r="C3623">
        <f>YEAR(B3623)</f>
        <v>2009</v>
      </c>
      <c r="D3623">
        <v>59.1</v>
      </c>
      <c r="E3623">
        <v>50.1</v>
      </c>
      <c r="F3623">
        <v>54.3</v>
      </c>
      <c r="H3623" s="2">
        <f>IF(F3623-58.39&lt;=0,0,IF(F3623-58.39&lt;=1,1,2))</f>
        <v>0</v>
      </c>
      <c r="I3623">
        <v>59.1</v>
      </c>
      <c r="J3623">
        <v>50.1</v>
      </c>
      <c r="K3623">
        <v>54.3</v>
      </c>
      <c r="L3623">
        <v>49.7</v>
      </c>
      <c r="M3623">
        <v>84.8</v>
      </c>
      <c r="O3623">
        <v>0.38900000000000001</v>
      </c>
      <c r="P3623">
        <v>100</v>
      </c>
      <c r="Q3623">
        <v>8.33</v>
      </c>
      <c r="R3623" t="s">
        <v>40</v>
      </c>
      <c r="S3623">
        <v>0</v>
      </c>
      <c r="T3623">
        <v>0</v>
      </c>
      <c r="U3623">
        <v>0</v>
      </c>
      <c r="V3623">
        <v>27.5</v>
      </c>
      <c r="W3623">
        <v>306.7</v>
      </c>
      <c r="X3623">
        <v>1002.7</v>
      </c>
      <c r="Y3623">
        <v>86.3</v>
      </c>
      <c r="Z3623">
        <v>6.6</v>
      </c>
      <c r="AA3623">
        <v>0</v>
      </c>
      <c r="AB3623">
        <v>0</v>
      </c>
      <c r="AC3623">
        <v>0</v>
      </c>
      <c r="AD3623">
        <v>0</v>
      </c>
      <c r="AE3623" t="s">
        <v>10943</v>
      </c>
      <c r="AF3623" t="s">
        <v>10944</v>
      </c>
      <c r="AG3623">
        <v>0.82</v>
      </c>
      <c r="AH3623" t="s">
        <v>56</v>
      </c>
      <c r="AI3623" t="s">
        <v>101</v>
      </c>
      <c r="AJ3623" t="s">
        <v>40</v>
      </c>
    </row>
    <row r="3624" spans="1:36" x14ac:dyDescent="0.25">
      <c r="A3624" t="s">
        <v>32</v>
      </c>
      <c r="B3624" t="s">
        <v>10945</v>
      </c>
      <c r="C3624">
        <f>YEAR(B3624)</f>
        <v>2009</v>
      </c>
      <c r="D3624">
        <v>62.7</v>
      </c>
      <c r="E3624">
        <v>48.3</v>
      </c>
      <c r="F3624">
        <v>56.9</v>
      </c>
      <c r="H3624" s="2">
        <f>IF(F3624-58.39&lt;=0,0,IF(F3624-58.39&lt;=1,1,2))</f>
        <v>0</v>
      </c>
      <c r="I3624">
        <v>62.7</v>
      </c>
      <c r="J3624">
        <v>45.7</v>
      </c>
      <c r="K3624">
        <v>56.7</v>
      </c>
      <c r="L3624">
        <v>49.9</v>
      </c>
      <c r="M3624">
        <v>78</v>
      </c>
      <c r="O3624">
        <v>7.0000000000000007E-2</v>
      </c>
      <c r="P3624">
        <v>100</v>
      </c>
      <c r="Q3624">
        <v>8.33</v>
      </c>
      <c r="R3624" t="s">
        <v>40</v>
      </c>
      <c r="S3624">
        <v>0</v>
      </c>
      <c r="T3624">
        <v>0</v>
      </c>
      <c r="U3624">
        <v>0</v>
      </c>
      <c r="V3624">
        <v>16.100000000000001</v>
      </c>
      <c r="W3624">
        <v>218</v>
      </c>
      <c r="X3624">
        <v>1005</v>
      </c>
      <c r="Y3624">
        <v>63.6</v>
      </c>
      <c r="Z3624">
        <v>6.8</v>
      </c>
      <c r="AA3624">
        <v>0</v>
      </c>
      <c r="AB3624">
        <v>0</v>
      </c>
      <c r="AC3624">
        <v>0</v>
      </c>
      <c r="AD3624">
        <v>0</v>
      </c>
      <c r="AE3624" t="s">
        <v>10946</v>
      </c>
      <c r="AF3624" t="s">
        <v>10947</v>
      </c>
      <c r="AG3624">
        <v>0.86</v>
      </c>
      <c r="AH3624" t="s">
        <v>56</v>
      </c>
      <c r="AI3624" t="s">
        <v>101</v>
      </c>
      <c r="AJ3624" t="s">
        <v>40</v>
      </c>
    </row>
    <row r="3625" spans="1:36" x14ac:dyDescent="0.25">
      <c r="A3625" t="s">
        <v>32</v>
      </c>
      <c r="B3625" t="s">
        <v>10948</v>
      </c>
      <c r="C3625">
        <f>YEAR(B3625)</f>
        <v>2009</v>
      </c>
      <c r="D3625">
        <v>60.9</v>
      </c>
      <c r="E3625">
        <v>50.1</v>
      </c>
      <c r="F3625">
        <v>56.3</v>
      </c>
      <c r="H3625" s="2">
        <f>IF(F3625-58.39&lt;=0,0,IF(F3625-58.39&lt;=1,1,2))</f>
        <v>0</v>
      </c>
      <c r="I3625">
        <v>60.9</v>
      </c>
      <c r="J3625">
        <v>50.1</v>
      </c>
      <c r="K3625">
        <v>56.3</v>
      </c>
      <c r="L3625">
        <v>48.5</v>
      </c>
      <c r="M3625">
        <v>75.5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18.3</v>
      </c>
      <c r="W3625">
        <v>270.5</v>
      </c>
      <c r="X3625">
        <v>1011.9</v>
      </c>
      <c r="Y3625">
        <v>45</v>
      </c>
      <c r="Z3625">
        <v>6.8</v>
      </c>
      <c r="AA3625">
        <v>0</v>
      </c>
      <c r="AB3625">
        <v>0</v>
      </c>
      <c r="AC3625">
        <v>0</v>
      </c>
      <c r="AD3625">
        <v>0</v>
      </c>
      <c r="AE3625" t="s">
        <v>10949</v>
      </c>
      <c r="AF3625" t="s">
        <v>10950</v>
      </c>
      <c r="AG3625">
        <v>0.89</v>
      </c>
      <c r="AH3625" t="s">
        <v>36</v>
      </c>
      <c r="AI3625" t="s">
        <v>37</v>
      </c>
      <c r="AJ3625" t="s">
        <v>38</v>
      </c>
    </row>
    <row r="3626" spans="1:36" x14ac:dyDescent="0.25">
      <c r="A3626" t="s">
        <v>32</v>
      </c>
      <c r="B3626" t="s">
        <v>10951</v>
      </c>
      <c r="C3626">
        <f>YEAR(B3626)</f>
        <v>2009</v>
      </c>
      <c r="D3626">
        <v>62.7</v>
      </c>
      <c r="E3626">
        <v>48.3</v>
      </c>
      <c r="F3626">
        <v>55.6</v>
      </c>
      <c r="H3626" s="2">
        <f>IF(F3626-58.39&lt;=0,0,IF(F3626-58.39&lt;=1,1,2))</f>
        <v>0</v>
      </c>
      <c r="I3626">
        <v>62.7</v>
      </c>
      <c r="J3626">
        <v>43.8</v>
      </c>
      <c r="K3626">
        <v>54.8</v>
      </c>
      <c r="L3626">
        <v>48.2</v>
      </c>
      <c r="M3626">
        <v>76.7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18.3</v>
      </c>
      <c r="W3626">
        <v>162.69999999999999</v>
      </c>
      <c r="X3626">
        <v>1015.3</v>
      </c>
      <c r="Y3626">
        <v>60</v>
      </c>
      <c r="Z3626">
        <v>6.8</v>
      </c>
      <c r="AA3626">
        <v>0</v>
      </c>
      <c r="AB3626">
        <v>0</v>
      </c>
      <c r="AC3626">
        <v>0</v>
      </c>
      <c r="AD3626">
        <v>0</v>
      </c>
      <c r="AE3626" t="s">
        <v>10952</v>
      </c>
      <c r="AF3626" t="s">
        <v>10953</v>
      </c>
      <c r="AG3626">
        <v>0.93</v>
      </c>
      <c r="AH3626" t="s">
        <v>36</v>
      </c>
      <c r="AI3626" t="s">
        <v>37</v>
      </c>
      <c r="AJ3626" t="s">
        <v>38</v>
      </c>
    </row>
    <row r="3627" spans="1:36" x14ac:dyDescent="0.25">
      <c r="A3627" t="s">
        <v>32</v>
      </c>
      <c r="B3627" t="s">
        <v>10954</v>
      </c>
      <c r="C3627">
        <f>YEAR(B3627)</f>
        <v>2009</v>
      </c>
      <c r="D3627">
        <v>69.900000000000006</v>
      </c>
      <c r="E3627">
        <v>62.7</v>
      </c>
      <c r="F3627">
        <v>64.5</v>
      </c>
      <c r="H3627" s="2">
        <f>IF(F3627-58.39&lt;=0,0,IF(F3627-58.39&lt;=1,1,2))</f>
        <v>2</v>
      </c>
      <c r="I3627">
        <v>69.900000000000006</v>
      </c>
      <c r="J3627">
        <v>62.7</v>
      </c>
      <c r="K3627">
        <v>64.5</v>
      </c>
      <c r="L3627">
        <v>52.1</v>
      </c>
      <c r="M3627">
        <v>64.400000000000006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32.200000000000003</v>
      </c>
      <c r="W3627">
        <v>182.2</v>
      </c>
      <c r="X3627">
        <v>1006.8</v>
      </c>
      <c r="Y3627">
        <v>53.3</v>
      </c>
      <c r="Z3627">
        <v>6.8</v>
      </c>
      <c r="AA3627">
        <v>0</v>
      </c>
      <c r="AB3627">
        <v>0</v>
      </c>
      <c r="AC3627">
        <v>0</v>
      </c>
      <c r="AD3627">
        <v>0</v>
      </c>
      <c r="AE3627" t="s">
        <v>10955</v>
      </c>
      <c r="AF3627" t="s">
        <v>10956</v>
      </c>
      <c r="AG3627">
        <v>0.96</v>
      </c>
      <c r="AH3627" t="s">
        <v>36</v>
      </c>
      <c r="AI3627" t="s">
        <v>37</v>
      </c>
      <c r="AJ3627" t="s">
        <v>344</v>
      </c>
    </row>
    <row r="3628" spans="1:36" x14ac:dyDescent="0.25">
      <c r="A3628" t="s">
        <v>32</v>
      </c>
      <c r="B3628" t="s">
        <v>10957</v>
      </c>
      <c r="C3628">
        <f>YEAR(B3628)</f>
        <v>2009</v>
      </c>
      <c r="D3628">
        <v>64.5</v>
      </c>
      <c r="E3628">
        <v>55.5</v>
      </c>
      <c r="F3628">
        <v>59.9</v>
      </c>
      <c r="H3628" s="2">
        <f>IF(F3628-58.39&lt;=0,0,IF(F3628-58.39&lt;=1,1,2))</f>
        <v>2</v>
      </c>
      <c r="I3628">
        <v>64.5</v>
      </c>
      <c r="J3628">
        <v>55.5</v>
      </c>
      <c r="K3628">
        <v>59.9</v>
      </c>
      <c r="L3628">
        <v>50.6</v>
      </c>
      <c r="M3628">
        <v>71.900000000000006</v>
      </c>
      <c r="O3628">
        <v>3.1E-2</v>
      </c>
      <c r="P3628">
        <v>100</v>
      </c>
      <c r="Q3628">
        <v>4.17</v>
      </c>
      <c r="R3628" t="s">
        <v>40</v>
      </c>
      <c r="S3628">
        <v>0</v>
      </c>
      <c r="T3628">
        <v>0</v>
      </c>
      <c r="U3628">
        <v>0</v>
      </c>
      <c r="V3628">
        <v>21.9</v>
      </c>
      <c r="W3628">
        <v>215.2</v>
      </c>
      <c r="X3628">
        <v>998</v>
      </c>
      <c r="Y3628">
        <v>52.5</v>
      </c>
      <c r="Z3628">
        <v>6.8</v>
      </c>
      <c r="AA3628">
        <v>0</v>
      </c>
      <c r="AB3628">
        <v>0</v>
      </c>
      <c r="AC3628">
        <v>0</v>
      </c>
      <c r="AD3628">
        <v>0</v>
      </c>
      <c r="AE3628" t="s">
        <v>10958</v>
      </c>
      <c r="AF3628" t="s">
        <v>10959</v>
      </c>
      <c r="AG3628">
        <v>0</v>
      </c>
      <c r="AH3628" t="s">
        <v>56</v>
      </c>
      <c r="AI3628" t="s">
        <v>61</v>
      </c>
      <c r="AJ3628" t="s">
        <v>40</v>
      </c>
    </row>
    <row r="3629" spans="1:36" x14ac:dyDescent="0.25">
      <c r="A3629" t="s">
        <v>32</v>
      </c>
      <c r="B3629" t="s">
        <v>10960</v>
      </c>
      <c r="C3629">
        <f>YEAR(B3629)</f>
        <v>2009</v>
      </c>
      <c r="D3629">
        <v>64.5</v>
      </c>
      <c r="E3629">
        <v>53.7</v>
      </c>
      <c r="F3629">
        <v>58.6</v>
      </c>
      <c r="H3629" s="2">
        <f>IF(F3629-58.39&lt;=0,0,IF(F3629-58.39&lt;=1,1,2))</f>
        <v>1</v>
      </c>
      <c r="I3629">
        <v>64.5</v>
      </c>
      <c r="J3629">
        <v>53.7</v>
      </c>
      <c r="K3629">
        <v>58.6</v>
      </c>
      <c r="L3629">
        <v>49.2</v>
      </c>
      <c r="M3629">
        <v>71.7</v>
      </c>
      <c r="O3629">
        <v>0.157</v>
      </c>
      <c r="P3629">
        <v>100</v>
      </c>
      <c r="Q3629">
        <v>4.17</v>
      </c>
      <c r="R3629" t="s">
        <v>40</v>
      </c>
      <c r="S3629">
        <v>0</v>
      </c>
      <c r="T3629">
        <v>0</v>
      </c>
      <c r="U3629">
        <v>0</v>
      </c>
      <c r="V3629">
        <v>26.4</v>
      </c>
      <c r="W3629">
        <v>268</v>
      </c>
      <c r="X3629">
        <v>1004.8</v>
      </c>
      <c r="Y3629">
        <v>55.8</v>
      </c>
      <c r="Z3629">
        <v>6.8</v>
      </c>
      <c r="AA3629">
        <v>0</v>
      </c>
      <c r="AB3629">
        <v>0</v>
      </c>
      <c r="AC3629">
        <v>0</v>
      </c>
      <c r="AD3629">
        <v>0</v>
      </c>
      <c r="AE3629" t="s">
        <v>10961</v>
      </c>
      <c r="AF3629" t="s">
        <v>10962</v>
      </c>
      <c r="AG3629">
        <v>0.03</v>
      </c>
      <c r="AH3629" t="s">
        <v>56</v>
      </c>
      <c r="AI3629" t="s">
        <v>78</v>
      </c>
      <c r="AJ3629" t="s">
        <v>40</v>
      </c>
    </row>
    <row r="3630" spans="1:36" x14ac:dyDescent="0.25">
      <c r="A3630" t="s">
        <v>32</v>
      </c>
      <c r="B3630" t="s">
        <v>10963</v>
      </c>
      <c r="C3630">
        <f>YEAR(B3630)</f>
        <v>2009</v>
      </c>
      <c r="D3630">
        <v>68.099999999999994</v>
      </c>
      <c r="E3630">
        <v>51.9</v>
      </c>
      <c r="F3630">
        <v>60.3</v>
      </c>
      <c r="H3630" s="2">
        <f>IF(F3630-58.39&lt;=0,0,IF(F3630-58.39&lt;=1,1,2))</f>
        <v>2</v>
      </c>
      <c r="I3630">
        <v>68.099999999999994</v>
      </c>
      <c r="J3630">
        <v>51.9</v>
      </c>
      <c r="K3630">
        <v>60.3</v>
      </c>
      <c r="L3630">
        <v>50.3</v>
      </c>
      <c r="M3630">
        <v>70.099999999999994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23</v>
      </c>
      <c r="W3630">
        <v>206.8</v>
      </c>
      <c r="X3630">
        <v>1004.3</v>
      </c>
      <c r="Y3630">
        <v>43.3</v>
      </c>
      <c r="Z3630">
        <v>6.8</v>
      </c>
      <c r="AA3630">
        <v>0</v>
      </c>
      <c r="AB3630">
        <v>0</v>
      </c>
      <c r="AC3630">
        <v>0</v>
      </c>
      <c r="AD3630">
        <v>0</v>
      </c>
      <c r="AE3630" t="s">
        <v>10964</v>
      </c>
      <c r="AF3630" t="s">
        <v>10965</v>
      </c>
      <c r="AG3630">
        <v>0.06</v>
      </c>
      <c r="AH3630" t="s">
        <v>36</v>
      </c>
      <c r="AI3630" t="s">
        <v>37</v>
      </c>
      <c r="AJ3630" t="s">
        <v>38</v>
      </c>
    </row>
    <row r="3631" spans="1:36" x14ac:dyDescent="0.25">
      <c r="A3631" t="s">
        <v>32</v>
      </c>
      <c r="B3631" t="s">
        <v>10966</v>
      </c>
      <c r="C3631">
        <f>YEAR(B3631)</f>
        <v>2009</v>
      </c>
      <c r="D3631">
        <v>66.3</v>
      </c>
      <c r="E3631">
        <v>57.3</v>
      </c>
      <c r="F3631">
        <v>62.3</v>
      </c>
      <c r="H3631" s="2">
        <f>IF(F3631-58.39&lt;=0,0,IF(F3631-58.39&lt;=1,1,2))</f>
        <v>2</v>
      </c>
      <c r="I3631">
        <v>66.3</v>
      </c>
      <c r="J3631">
        <v>57.3</v>
      </c>
      <c r="K3631">
        <v>62.3</v>
      </c>
      <c r="L3631">
        <v>52.3</v>
      </c>
      <c r="M3631">
        <v>69.900000000000006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30</v>
      </c>
      <c r="W3631">
        <v>188.9</v>
      </c>
      <c r="X3631">
        <v>1007.8</v>
      </c>
      <c r="Y3631">
        <v>72.5</v>
      </c>
      <c r="Z3631">
        <v>6.8</v>
      </c>
      <c r="AA3631">
        <v>0</v>
      </c>
      <c r="AB3631">
        <v>0</v>
      </c>
      <c r="AC3631">
        <v>0</v>
      </c>
      <c r="AD3631">
        <v>0</v>
      </c>
      <c r="AE3631" t="s">
        <v>10967</v>
      </c>
      <c r="AF3631" t="s">
        <v>10968</v>
      </c>
      <c r="AG3631">
        <v>0.1</v>
      </c>
      <c r="AH3631" t="s">
        <v>36</v>
      </c>
      <c r="AI3631" t="s">
        <v>37</v>
      </c>
      <c r="AJ3631" t="s">
        <v>38</v>
      </c>
    </row>
    <row r="3632" spans="1:36" x14ac:dyDescent="0.25">
      <c r="A3632" t="s">
        <v>32</v>
      </c>
      <c r="B3632" t="s">
        <v>10969</v>
      </c>
      <c r="C3632">
        <f>YEAR(B3632)</f>
        <v>2009</v>
      </c>
      <c r="D3632">
        <v>71.7</v>
      </c>
      <c r="E3632">
        <v>62.7</v>
      </c>
      <c r="F3632">
        <v>67.099999999999994</v>
      </c>
      <c r="H3632" s="2">
        <f>IF(F3632-58.39&lt;=0,0,IF(F3632-58.39&lt;=1,1,2))</f>
        <v>2</v>
      </c>
      <c r="I3632">
        <v>71.7</v>
      </c>
      <c r="J3632">
        <v>62.7</v>
      </c>
      <c r="K3632">
        <v>67.099999999999994</v>
      </c>
      <c r="L3632">
        <v>51.6</v>
      </c>
      <c r="M3632">
        <v>57.8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27.5</v>
      </c>
      <c r="W3632">
        <v>174.5</v>
      </c>
      <c r="X3632">
        <v>1004.1</v>
      </c>
      <c r="Y3632">
        <v>53.3</v>
      </c>
      <c r="Z3632">
        <v>6.8</v>
      </c>
      <c r="AA3632">
        <v>0</v>
      </c>
      <c r="AB3632">
        <v>0</v>
      </c>
      <c r="AC3632">
        <v>0</v>
      </c>
      <c r="AD3632">
        <v>0</v>
      </c>
      <c r="AE3632" t="s">
        <v>10970</v>
      </c>
      <c r="AF3632" t="s">
        <v>10971</v>
      </c>
      <c r="AG3632">
        <v>0.13</v>
      </c>
      <c r="AH3632" t="s">
        <v>36</v>
      </c>
      <c r="AI3632" t="s">
        <v>37</v>
      </c>
      <c r="AJ3632" t="s">
        <v>38</v>
      </c>
    </row>
    <row r="3633" spans="1:36" x14ac:dyDescent="0.25">
      <c r="A3633" t="s">
        <v>32</v>
      </c>
      <c r="B3633" t="s">
        <v>10972</v>
      </c>
      <c r="C3633">
        <f>YEAR(B3633)</f>
        <v>2009</v>
      </c>
      <c r="D3633">
        <v>62.7</v>
      </c>
      <c r="E3633">
        <v>53.7</v>
      </c>
      <c r="F3633">
        <v>58.2</v>
      </c>
      <c r="H3633" s="2">
        <f>IF(F3633-58.39&lt;=0,0,IF(F3633-58.39&lt;=1,1,2))</f>
        <v>0</v>
      </c>
      <c r="I3633">
        <v>62.7</v>
      </c>
      <c r="J3633">
        <v>53.7</v>
      </c>
      <c r="K3633">
        <v>58.2</v>
      </c>
      <c r="L3633">
        <v>48.6</v>
      </c>
      <c r="M3633">
        <v>70.7</v>
      </c>
      <c r="O3633">
        <v>3.9E-2</v>
      </c>
      <c r="P3633">
        <v>100</v>
      </c>
      <c r="Q3633">
        <v>4.17</v>
      </c>
      <c r="R3633" t="s">
        <v>40</v>
      </c>
      <c r="S3633">
        <v>0</v>
      </c>
      <c r="T3633">
        <v>0</v>
      </c>
      <c r="U3633">
        <v>0</v>
      </c>
      <c r="V3633">
        <v>25.3</v>
      </c>
      <c r="W3633">
        <v>309.60000000000002</v>
      </c>
      <c r="X3633">
        <v>1015.4</v>
      </c>
      <c r="Y3633">
        <v>61.3</v>
      </c>
      <c r="Z3633">
        <v>6.8</v>
      </c>
      <c r="AA3633">
        <v>0</v>
      </c>
      <c r="AB3633">
        <v>0</v>
      </c>
      <c r="AC3633">
        <v>0</v>
      </c>
      <c r="AD3633">
        <v>0</v>
      </c>
      <c r="AE3633" t="s">
        <v>10973</v>
      </c>
      <c r="AF3633" t="s">
        <v>10974</v>
      </c>
      <c r="AG3633">
        <v>0.16</v>
      </c>
      <c r="AH3633" t="s">
        <v>56</v>
      </c>
      <c r="AI3633" t="s">
        <v>65</v>
      </c>
      <c r="AJ3633" t="s">
        <v>40</v>
      </c>
    </row>
    <row r="3634" spans="1:36" x14ac:dyDescent="0.25">
      <c r="A3634" t="s">
        <v>32</v>
      </c>
      <c r="B3634" t="s">
        <v>10975</v>
      </c>
      <c r="C3634">
        <f>YEAR(B3634)</f>
        <v>2009</v>
      </c>
      <c r="D3634">
        <v>59.1</v>
      </c>
      <c r="E3634">
        <v>44.7</v>
      </c>
      <c r="F3634">
        <v>52.5</v>
      </c>
      <c r="H3634" s="2">
        <f>IF(F3634-58.39&lt;=0,0,IF(F3634-58.39&lt;=1,1,2))</f>
        <v>0</v>
      </c>
      <c r="I3634">
        <v>59.1</v>
      </c>
      <c r="J3634">
        <v>41.5</v>
      </c>
      <c r="K3634">
        <v>51.4</v>
      </c>
      <c r="L3634">
        <v>43.7</v>
      </c>
      <c r="M3634">
        <v>72.599999999999994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11.4</v>
      </c>
      <c r="W3634">
        <v>214.8</v>
      </c>
      <c r="X3634">
        <v>1022.7</v>
      </c>
      <c r="Y3634">
        <v>46</v>
      </c>
      <c r="Z3634">
        <v>6.5</v>
      </c>
      <c r="AA3634">
        <v>0</v>
      </c>
      <c r="AB3634">
        <v>0</v>
      </c>
      <c r="AC3634">
        <v>0</v>
      </c>
      <c r="AD3634">
        <v>0</v>
      </c>
      <c r="AE3634" t="s">
        <v>10976</v>
      </c>
      <c r="AF3634" t="s">
        <v>10977</v>
      </c>
      <c r="AG3634">
        <v>0.19</v>
      </c>
      <c r="AH3634" t="s">
        <v>36</v>
      </c>
      <c r="AI3634" t="s">
        <v>37</v>
      </c>
      <c r="AJ3634" t="s">
        <v>38</v>
      </c>
    </row>
    <row r="3635" spans="1:36" x14ac:dyDescent="0.25">
      <c r="A3635" t="s">
        <v>32</v>
      </c>
      <c r="B3635" t="s">
        <v>10978</v>
      </c>
      <c r="C3635">
        <f>YEAR(B3635)</f>
        <v>2009</v>
      </c>
      <c r="D3635">
        <v>66.3</v>
      </c>
      <c r="E3635">
        <v>46.5</v>
      </c>
      <c r="F3635">
        <v>57.1</v>
      </c>
      <c r="H3635" s="2">
        <f>IF(F3635-58.39&lt;=0,0,IF(F3635-58.39&lt;=1,1,2))</f>
        <v>0</v>
      </c>
      <c r="I3635">
        <v>66.3</v>
      </c>
      <c r="J3635">
        <v>43</v>
      </c>
      <c r="K3635">
        <v>56.9</v>
      </c>
      <c r="L3635">
        <v>50</v>
      </c>
      <c r="M3635">
        <v>77.599999999999994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11.4</v>
      </c>
      <c r="W3635">
        <v>177.3</v>
      </c>
      <c r="X3635">
        <v>1020.9</v>
      </c>
      <c r="Y3635">
        <v>0</v>
      </c>
      <c r="Z3635">
        <v>6.2</v>
      </c>
      <c r="AA3635">
        <v>0</v>
      </c>
      <c r="AB3635">
        <v>0</v>
      </c>
      <c r="AC3635">
        <v>0</v>
      </c>
      <c r="AD3635">
        <v>0</v>
      </c>
      <c r="AE3635" t="s">
        <v>10979</v>
      </c>
      <c r="AF3635" t="s">
        <v>10980</v>
      </c>
      <c r="AG3635">
        <v>0.23</v>
      </c>
      <c r="AH3635" t="s">
        <v>330</v>
      </c>
      <c r="AI3635" t="s">
        <v>37</v>
      </c>
      <c r="AJ3635" t="s">
        <v>331</v>
      </c>
    </row>
    <row r="3636" spans="1:36" x14ac:dyDescent="0.25">
      <c r="A3636" t="s">
        <v>32</v>
      </c>
      <c r="B3636" t="s">
        <v>10981</v>
      </c>
      <c r="C3636">
        <f>YEAR(B3636)</f>
        <v>2009</v>
      </c>
      <c r="D3636">
        <v>68.099999999999994</v>
      </c>
      <c r="E3636">
        <v>55.5</v>
      </c>
      <c r="F3636">
        <v>60.1</v>
      </c>
      <c r="H3636" s="2">
        <f>IF(F3636-58.39&lt;=0,0,IF(F3636-58.39&lt;=1,1,2))</f>
        <v>2</v>
      </c>
      <c r="I3636">
        <v>68.099999999999994</v>
      </c>
      <c r="J3636">
        <v>55.5</v>
      </c>
      <c r="K3636">
        <v>60.1</v>
      </c>
      <c r="L3636">
        <v>52</v>
      </c>
      <c r="M3636">
        <v>75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18.3</v>
      </c>
      <c r="W3636">
        <v>179.7</v>
      </c>
      <c r="X3636">
        <v>1020</v>
      </c>
      <c r="Y3636">
        <v>70</v>
      </c>
      <c r="Z3636">
        <v>6.3</v>
      </c>
      <c r="AA3636">
        <v>0</v>
      </c>
      <c r="AB3636">
        <v>0</v>
      </c>
      <c r="AC3636">
        <v>0</v>
      </c>
      <c r="AD3636">
        <v>0</v>
      </c>
      <c r="AE3636" t="s">
        <v>10982</v>
      </c>
      <c r="AF3636" t="s">
        <v>10983</v>
      </c>
      <c r="AG3636">
        <v>0.25</v>
      </c>
      <c r="AH3636" t="s">
        <v>36</v>
      </c>
      <c r="AI3636" t="s">
        <v>37</v>
      </c>
      <c r="AJ3636" t="s">
        <v>38</v>
      </c>
    </row>
    <row r="3637" spans="1:36" x14ac:dyDescent="0.25">
      <c r="A3637" t="s">
        <v>32</v>
      </c>
      <c r="B3637" t="s">
        <v>10984</v>
      </c>
      <c r="C3637">
        <f>YEAR(B3637)</f>
        <v>2009</v>
      </c>
      <c r="D3637">
        <v>68.099999999999994</v>
      </c>
      <c r="E3637">
        <v>59.1</v>
      </c>
      <c r="F3637">
        <v>63</v>
      </c>
      <c r="H3637" s="2">
        <f>IF(F3637-58.39&lt;=0,0,IF(F3637-58.39&lt;=1,1,2))</f>
        <v>2</v>
      </c>
      <c r="I3637">
        <v>68.099999999999994</v>
      </c>
      <c r="J3637">
        <v>59.1</v>
      </c>
      <c r="K3637">
        <v>63</v>
      </c>
      <c r="L3637">
        <v>47.4</v>
      </c>
      <c r="M3637">
        <v>57.2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24.2</v>
      </c>
      <c r="W3637">
        <v>174.3</v>
      </c>
      <c r="X3637">
        <v>1017.7</v>
      </c>
      <c r="Y3637">
        <v>85.3</v>
      </c>
      <c r="Z3637">
        <v>6.6</v>
      </c>
      <c r="AA3637">
        <v>0</v>
      </c>
      <c r="AB3637">
        <v>0</v>
      </c>
      <c r="AC3637">
        <v>0</v>
      </c>
      <c r="AD3637">
        <v>0</v>
      </c>
      <c r="AE3637" t="s">
        <v>10985</v>
      </c>
      <c r="AF3637" t="s">
        <v>10986</v>
      </c>
      <c r="AG3637">
        <v>0.28999999999999998</v>
      </c>
      <c r="AH3637" t="s">
        <v>36</v>
      </c>
      <c r="AI3637" t="s">
        <v>37</v>
      </c>
      <c r="AJ3637" t="s">
        <v>38</v>
      </c>
    </row>
    <row r="3638" spans="1:36" x14ac:dyDescent="0.25">
      <c r="A3638" t="s">
        <v>32</v>
      </c>
      <c r="B3638" t="s">
        <v>10987</v>
      </c>
      <c r="C3638">
        <f>YEAR(B3638)</f>
        <v>2009</v>
      </c>
      <c r="D3638">
        <v>75.3</v>
      </c>
      <c r="E3638">
        <v>60.9</v>
      </c>
      <c r="F3638">
        <v>65.3</v>
      </c>
      <c r="H3638" s="2">
        <f>IF(F3638-58.39&lt;=0,0,IF(F3638-58.39&lt;=1,1,2))</f>
        <v>2</v>
      </c>
      <c r="I3638">
        <v>75.3</v>
      </c>
      <c r="J3638">
        <v>60.9</v>
      </c>
      <c r="K3638">
        <v>65.3</v>
      </c>
      <c r="L3638">
        <v>49.3</v>
      </c>
      <c r="M3638">
        <v>57.4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23</v>
      </c>
      <c r="W3638">
        <v>172.8</v>
      </c>
      <c r="X3638">
        <v>1013.6</v>
      </c>
      <c r="Y3638">
        <v>76.2</v>
      </c>
      <c r="Z3638">
        <v>6.5</v>
      </c>
      <c r="AA3638">
        <v>0</v>
      </c>
      <c r="AB3638">
        <v>0</v>
      </c>
      <c r="AC3638">
        <v>0</v>
      </c>
      <c r="AD3638">
        <v>0</v>
      </c>
      <c r="AE3638" t="s">
        <v>10988</v>
      </c>
      <c r="AF3638" t="s">
        <v>10989</v>
      </c>
      <c r="AG3638">
        <v>0.32</v>
      </c>
      <c r="AH3638" t="s">
        <v>36</v>
      </c>
      <c r="AI3638" t="s">
        <v>37</v>
      </c>
      <c r="AJ3638" t="s">
        <v>38</v>
      </c>
    </row>
    <row r="3639" spans="1:36" x14ac:dyDescent="0.25">
      <c r="A3639" t="s">
        <v>32</v>
      </c>
      <c r="B3639" t="s">
        <v>10990</v>
      </c>
      <c r="C3639">
        <f>YEAR(B3639)</f>
        <v>2009</v>
      </c>
      <c r="D3639">
        <v>77.099999999999994</v>
      </c>
      <c r="E3639">
        <v>59.1</v>
      </c>
      <c r="F3639">
        <v>70.400000000000006</v>
      </c>
      <c r="H3639" s="2">
        <f>IF(F3639-58.39&lt;=0,0,IF(F3639-58.39&lt;=1,1,2))</f>
        <v>2</v>
      </c>
      <c r="I3639">
        <v>77.099999999999994</v>
      </c>
      <c r="J3639">
        <v>59.1</v>
      </c>
      <c r="K3639">
        <v>70.400000000000006</v>
      </c>
      <c r="L3639">
        <v>45</v>
      </c>
      <c r="M3639">
        <v>41.9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24.2</v>
      </c>
      <c r="W3639">
        <v>181.1</v>
      </c>
      <c r="X3639">
        <v>1008.8</v>
      </c>
      <c r="Y3639">
        <v>0</v>
      </c>
      <c r="Z3639">
        <v>6.2</v>
      </c>
      <c r="AA3639">
        <v>0</v>
      </c>
      <c r="AB3639">
        <v>0</v>
      </c>
      <c r="AC3639">
        <v>0</v>
      </c>
      <c r="AD3639">
        <v>0</v>
      </c>
      <c r="AE3639" t="s">
        <v>10991</v>
      </c>
      <c r="AF3639" t="s">
        <v>10992</v>
      </c>
      <c r="AG3639">
        <v>0.36</v>
      </c>
      <c r="AH3639" t="s">
        <v>330</v>
      </c>
      <c r="AI3639" t="s">
        <v>37</v>
      </c>
      <c r="AJ3639" t="s">
        <v>331</v>
      </c>
    </row>
    <row r="3640" spans="1:36" x14ac:dyDescent="0.25">
      <c r="A3640" t="s">
        <v>32</v>
      </c>
      <c r="B3640" t="s">
        <v>10993</v>
      </c>
      <c r="C3640">
        <f>YEAR(B3640)</f>
        <v>2009</v>
      </c>
      <c r="D3640">
        <v>71.7</v>
      </c>
      <c r="E3640">
        <v>59.1</v>
      </c>
      <c r="F3640">
        <v>65.599999999999994</v>
      </c>
      <c r="H3640" s="2">
        <f>IF(F3640-58.39&lt;=0,0,IF(F3640-58.39&lt;=1,1,2))</f>
        <v>2</v>
      </c>
      <c r="I3640">
        <v>71.7</v>
      </c>
      <c r="J3640">
        <v>59.1</v>
      </c>
      <c r="K3640">
        <v>65.599999999999994</v>
      </c>
      <c r="L3640">
        <v>48.7</v>
      </c>
      <c r="M3640">
        <v>55.9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25.3</v>
      </c>
      <c r="W3640">
        <v>240.3</v>
      </c>
      <c r="X3640">
        <v>1006.7</v>
      </c>
      <c r="Y3640">
        <v>59.3</v>
      </c>
      <c r="Z3640">
        <v>6.6</v>
      </c>
      <c r="AA3640">
        <v>0</v>
      </c>
      <c r="AB3640">
        <v>0</v>
      </c>
      <c r="AC3640">
        <v>0</v>
      </c>
      <c r="AD3640">
        <v>0</v>
      </c>
      <c r="AE3640" t="s">
        <v>10994</v>
      </c>
      <c r="AF3640" t="s">
        <v>10995</v>
      </c>
      <c r="AG3640">
        <v>0.39</v>
      </c>
      <c r="AH3640" t="s">
        <v>36</v>
      </c>
      <c r="AI3640" t="s">
        <v>37</v>
      </c>
      <c r="AJ3640" t="s">
        <v>38</v>
      </c>
    </row>
    <row r="3641" spans="1:36" x14ac:dyDescent="0.25">
      <c r="A3641" t="s">
        <v>32</v>
      </c>
      <c r="B3641" t="s">
        <v>10996</v>
      </c>
      <c r="C3641">
        <f>YEAR(B3641)</f>
        <v>2009</v>
      </c>
      <c r="D3641">
        <v>64.5</v>
      </c>
      <c r="E3641">
        <v>55.5</v>
      </c>
      <c r="F3641">
        <v>59.6</v>
      </c>
      <c r="H3641" s="2">
        <f>IF(F3641-58.39&lt;=0,0,IF(F3641-58.39&lt;=1,1,2))</f>
        <v>2</v>
      </c>
      <c r="I3641">
        <v>64.5</v>
      </c>
      <c r="J3641">
        <v>55.5</v>
      </c>
      <c r="K3641">
        <v>59.6</v>
      </c>
      <c r="L3641">
        <v>50.6</v>
      </c>
      <c r="M3641">
        <v>72.599999999999994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17.2</v>
      </c>
      <c r="W3641">
        <v>273.89999999999998</v>
      </c>
      <c r="X3641">
        <v>1012.4</v>
      </c>
      <c r="Y3641">
        <v>88.3</v>
      </c>
      <c r="Z3641">
        <v>6.8</v>
      </c>
      <c r="AA3641">
        <v>0</v>
      </c>
      <c r="AB3641">
        <v>0</v>
      </c>
      <c r="AC3641">
        <v>0</v>
      </c>
      <c r="AD3641">
        <v>0</v>
      </c>
      <c r="AE3641" t="s">
        <v>10997</v>
      </c>
      <c r="AF3641" t="s">
        <v>10998</v>
      </c>
      <c r="AG3641">
        <v>0.42</v>
      </c>
      <c r="AH3641" t="s">
        <v>36</v>
      </c>
      <c r="AI3641" t="s">
        <v>37</v>
      </c>
      <c r="AJ3641" t="s">
        <v>38</v>
      </c>
    </row>
    <row r="3642" spans="1:36" x14ac:dyDescent="0.25">
      <c r="A3642" t="s">
        <v>32</v>
      </c>
      <c r="B3642" t="s">
        <v>10999</v>
      </c>
      <c r="C3642">
        <f>YEAR(B3642)</f>
        <v>2009</v>
      </c>
      <c r="D3642">
        <v>64.5</v>
      </c>
      <c r="E3642">
        <v>53.7</v>
      </c>
      <c r="F3642">
        <v>59.1</v>
      </c>
      <c r="H3642" s="2">
        <f>IF(F3642-58.39&lt;=0,0,IF(F3642-58.39&lt;=1,1,2))</f>
        <v>1</v>
      </c>
      <c r="I3642">
        <v>64.5</v>
      </c>
      <c r="J3642">
        <v>53.7</v>
      </c>
      <c r="K3642">
        <v>59.1</v>
      </c>
      <c r="L3642">
        <v>54.3</v>
      </c>
      <c r="M3642">
        <v>84.3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8.1</v>
      </c>
      <c r="W3642">
        <v>189.7</v>
      </c>
      <c r="X3642">
        <v>1012.4</v>
      </c>
      <c r="Y3642">
        <v>45.8</v>
      </c>
      <c r="Z3642">
        <v>6.8</v>
      </c>
      <c r="AA3642">
        <v>0</v>
      </c>
      <c r="AB3642">
        <v>0</v>
      </c>
      <c r="AC3642">
        <v>0</v>
      </c>
      <c r="AD3642">
        <v>0</v>
      </c>
      <c r="AE3642" t="s">
        <v>11000</v>
      </c>
      <c r="AF3642" t="s">
        <v>11001</v>
      </c>
      <c r="AG3642">
        <v>0.45</v>
      </c>
      <c r="AH3642" t="s">
        <v>36</v>
      </c>
      <c r="AI3642" t="s">
        <v>37</v>
      </c>
      <c r="AJ3642" t="s">
        <v>38</v>
      </c>
    </row>
    <row r="3643" spans="1:36" x14ac:dyDescent="0.25">
      <c r="A3643" t="s">
        <v>32</v>
      </c>
      <c r="B3643" t="s">
        <v>11002</v>
      </c>
      <c r="C3643">
        <f>YEAR(B3643)</f>
        <v>2009</v>
      </c>
      <c r="D3643">
        <v>75.3</v>
      </c>
      <c r="E3643">
        <v>55.5</v>
      </c>
      <c r="F3643">
        <v>63.5</v>
      </c>
      <c r="H3643" s="2">
        <f>IF(F3643-58.39&lt;=0,0,IF(F3643-58.39&lt;=1,1,2))</f>
        <v>2</v>
      </c>
      <c r="I3643">
        <v>75.3</v>
      </c>
      <c r="J3643">
        <v>55.5</v>
      </c>
      <c r="K3643">
        <v>63.5</v>
      </c>
      <c r="L3643">
        <v>52.8</v>
      </c>
      <c r="M3643">
        <v>69.5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17.2</v>
      </c>
      <c r="W3643">
        <v>174.1</v>
      </c>
      <c r="X3643">
        <v>1012.2</v>
      </c>
      <c r="Y3643">
        <v>30</v>
      </c>
      <c r="Z3643">
        <v>6.3</v>
      </c>
      <c r="AA3643">
        <v>0</v>
      </c>
      <c r="AB3643">
        <v>0</v>
      </c>
      <c r="AC3643">
        <v>0</v>
      </c>
      <c r="AD3643">
        <v>0</v>
      </c>
      <c r="AE3643" t="s">
        <v>11003</v>
      </c>
      <c r="AF3643" t="s">
        <v>11004</v>
      </c>
      <c r="AG3643">
        <v>0.5</v>
      </c>
      <c r="AH3643" t="s">
        <v>36</v>
      </c>
      <c r="AI3643" t="s">
        <v>37</v>
      </c>
      <c r="AJ3643" t="s">
        <v>38</v>
      </c>
    </row>
    <row r="3644" spans="1:36" x14ac:dyDescent="0.25">
      <c r="A3644" t="s">
        <v>32</v>
      </c>
      <c r="B3644" t="s">
        <v>11005</v>
      </c>
      <c r="C3644">
        <f>YEAR(B3644)</f>
        <v>2010</v>
      </c>
      <c r="D3644">
        <v>82.4</v>
      </c>
      <c r="E3644">
        <v>62.6</v>
      </c>
      <c r="F3644">
        <v>71.8</v>
      </c>
      <c r="H3644" s="2">
        <f>IF(F3644-58.39&lt;=0,0,IF(F3644-58.39&lt;=1,1,2))</f>
        <v>2</v>
      </c>
      <c r="I3644">
        <v>80.8</v>
      </c>
      <c r="J3644">
        <v>62.6</v>
      </c>
      <c r="K3644">
        <v>71.7</v>
      </c>
      <c r="L3644">
        <v>43.9</v>
      </c>
      <c r="M3644">
        <v>39</v>
      </c>
      <c r="N3644">
        <f>AVERAGE(M3644:M4008)</f>
        <v>69.442465753424685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25.3</v>
      </c>
      <c r="V3644">
        <v>27.5</v>
      </c>
      <c r="W3644">
        <v>182.9</v>
      </c>
      <c r="X3644">
        <v>1007.6</v>
      </c>
      <c r="Y3644">
        <v>67.900000000000006</v>
      </c>
      <c r="Z3644">
        <v>6.4</v>
      </c>
      <c r="AA3644">
        <v>129.5</v>
      </c>
      <c r="AB3644">
        <v>11.2</v>
      </c>
      <c r="AC3644">
        <v>5</v>
      </c>
      <c r="AD3644">
        <v>0</v>
      </c>
      <c r="AE3644" t="s">
        <v>11006</v>
      </c>
      <c r="AF3644" t="s">
        <v>11007</v>
      </c>
      <c r="AG3644">
        <v>0.52</v>
      </c>
      <c r="AH3644" t="s">
        <v>36</v>
      </c>
      <c r="AI3644" t="s">
        <v>37</v>
      </c>
      <c r="AJ3644" t="s">
        <v>38</v>
      </c>
    </row>
    <row r="3645" spans="1:36" x14ac:dyDescent="0.25">
      <c r="A3645" t="s">
        <v>32</v>
      </c>
      <c r="B3645" t="s">
        <v>11008</v>
      </c>
      <c r="C3645">
        <f>YEAR(B3645)</f>
        <v>2010</v>
      </c>
      <c r="D3645">
        <v>68</v>
      </c>
      <c r="E3645">
        <v>53.6</v>
      </c>
      <c r="F3645">
        <v>62.4</v>
      </c>
      <c r="H3645" s="2">
        <f>IF(F3645-58.39&lt;=0,0,IF(F3645-58.39&lt;=1,1,2))</f>
        <v>2</v>
      </c>
      <c r="I3645">
        <v>68</v>
      </c>
      <c r="J3645">
        <v>53.6</v>
      </c>
      <c r="K3645">
        <v>62.4</v>
      </c>
      <c r="L3645">
        <v>48.3</v>
      </c>
      <c r="M3645">
        <v>60.9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28.9</v>
      </c>
      <c r="W3645">
        <v>234.9</v>
      </c>
      <c r="X3645">
        <v>1008.4</v>
      </c>
      <c r="Y3645">
        <v>41.7</v>
      </c>
      <c r="Z3645">
        <v>6.4</v>
      </c>
      <c r="AA3645">
        <v>135.19999999999999</v>
      </c>
      <c r="AB3645">
        <v>11.6</v>
      </c>
      <c r="AC3645">
        <v>5</v>
      </c>
      <c r="AD3645">
        <v>0</v>
      </c>
      <c r="AE3645" t="s">
        <v>11009</v>
      </c>
      <c r="AF3645" t="s">
        <v>11010</v>
      </c>
      <c r="AG3645">
        <v>0.56000000000000005</v>
      </c>
      <c r="AH3645" t="s">
        <v>36</v>
      </c>
      <c r="AI3645" t="s">
        <v>174</v>
      </c>
      <c r="AJ3645" t="s">
        <v>38</v>
      </c>
    </row>
    <row r="3646" spans="1:36" x14ac:dyDescent="0.25">
      <c r="A3646" t="s">
        <v>32</v>
      </c>
      <c r="B3646" t="s">
        <v>11011</v>
      </c>
      <c r="C3646">
        <f>YEAR(B3646)</f>
        <v>2010</v>
      </c>
      <c r="D3646">
        <v>66.2</v>
      </c>
      <c r="E3646">
        <v>51.8</v>
      </c>
      <c r="F3646">
        <v>59.9</v>
      </c>
      <c r="H3646" s="2">
        <f>IF(F3646-58.39&lt;=0,0,IF(F3646-58.39&lt;=1,1,2))</f>
        <v>2</v>
      </c>
      <c r="I3646">
        <v>66.2</v>
      </c>
      <c r="J3646">
        <v>51.8</v>
      </c>
      <c r="K3646">
        <v>59.9</v>
      </c>
      <c r="L3646">
        <v>46.9</v>
      </c>
      <c r="M3646">
        <v>62.7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20.8</v>
      </c>
      <c r="W3646">
        <v>268</v>
      </c>
      <c r="X3646">
        <v>1011.9</v>
      </c>
      <c r="Y3646">
        <v>38.700000000000003</v>
      </c>
      <c r="Z3646">
        <v>6.6</v>
      </c>
      <c r="AA3646">
        <v>137.69999999999999</v>
      </c>
      <c r="AB3646">
        <v>11.7</v>
      </c>
      <c r="AC3646">
        <v>6</v>
      </c>
      <c r="AD3646">
        <v>0</v>
      </c>
      <c r="AE3646" t="s">
        <v>11012</v>
      </c>
      <c r="AF3646" t="s">
        <v>11013</v>
      </c>
      <c r="AG3646">
        <v>0.59</v>
      </c>
      <c r="AH3646" t="s">
        <v>36</v>
      </c>
      <c r="AI3646" t="s">
        <v>37</v>
      </c>
      <c r="AJ3646" t="s">
        <v>38</v>
      </c>
    </row>
    <row r="3647" spans="1:36" x14ac:dyDescent="0.25">
      <c r="A3647" t="s">
        <v>32</v>
      </c>
      <c r="B3647" t="s">
        <v>11014</v>
      </c>
      <c r="C3647">
        <f>YEAR(B3647)</f>
        <v>2010</v>
      </c>
      <c r="D3647">
        <v>59</v>
      </c>
      <c r="E3647">
        <v>50</v>
      </c>
      <c r="F3647">
        <v>56.8</v>
      </c>
      <c r="H3647" s="2">
        <f>IF(F3647-58.39&lt;=0,0,IF(F3647-58.39&lt;=1,1,2))</f>
        <v>0</v>
      </c>
      <c r="I3647">
        <v>59</v>
      </c>
      <c r="J3647">
        <v>50</v>
      </c>
      <c r="K3647">
        <v>56.8</v>
      </c>
      <c r="L3647">
        <v>45.8</v>
      </c>
      <c r="M3647">
        <v>67.099999999999994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23</v>
      </c>
      <c r="W3647">
        <v>304.3</v>
      </c>
      <c r="X3647">
        <v>1018.1</v>
      </c>
      <c r="Y3647">
        <v>66.099999999999994</v>
      </c>
      <c r="Z3647">
        <v>6.6</v>
      </c>
      <c r="AA3647">
        <v>137</v>
      </c>
      <c r="AB3647">
        <v>11.9</v>
      </c>
      <c r="AC3647">
        <v>6</v>
      </c>
      <c r="AD3647">
        <v>0</v>
      </c>
      <c r="AE3647" t="s">
        <v>11015</v>
      </c>
      <c r="AF3647" t="s">
        <v>11016</v>
      </c>
      <c r="AG3647">
        <v>0.62</v>
      </c>
      <c r="AH3647" t="s">
        <v>36</v>
      </c>
      <c r="AI3647" t="s">
        <v>37</v>
      </c>
      <c r="AJ3647" t="s">
        <v>38</v>
      </c>
    </row>
    <row r="3648" spans="1:36" x14ac:dyDescent="0.25">
      <c r="A3648" t="s">
        <v>32</v>
      </c>
      <c r="B3648" t="s">
        <v>11017</v>
      </c>
      <c r="C3648">
        <f>YEAR(B3648)</f>
        <v>2010</v>
      </c>
      <c r="D3648">
        <v>64.5</v>
      </c>
      <c r="E3648">
        <v>48.2</v>
      </c>
      <c r="F3648">
        <v>56.2</v>
      </c>
      <c r="H3648" s="2">
        <f>IF(F3648-58.39&lt;=0,0,IF(F3648-58.39&lt;=1,1,2))</f>
        <v>0</v>
      </c>
      <c r="I3648">
        <v>64.5</v>
      </c>
      <c r="J3648">
        <v>46.3</v>
      </c>
      <c r="K3648">
        <v>56.1</v>
      </c>
      <c r="L3648">
        <v>47.6</v>
      </c>
      <c r="M3648">
        <v>73.7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39.1</v>
      </c>
      <c r="V3648">
        <v>27.5</v>
      </c>
      <c r="W3648">
        <v>175.8</v>
      </c>
      <c r="X3648">
        <v>1018.7</v>
      </c>
      <c r="Y3648">
        <v>55.9</v>
      </c>
      <c r="Z3648">
        <v>6.6</v>
      </c>
      <c r="AA3648">
        <v>123.4</v>
      </c>
      <c r="AB3648">
        <v>10.7</v>
      </c>
      <c r="AC3648">
        <v>5</v>
      </c>
      <c r="AD3648">
        <v>0</v>
      </c>
      <c r="AE3648" t="s">
        <v>11018</v>
      </c>
      <c r="AF3648" t="s">
        <v>11019</v>
      </c>
      <c r="AG3648">
        <v>0.66</v>
      </c>
      <c r="AH3648" t="s">
        <v>36</v>
      </c>
      <c r="AI3648" t="s">
        <v>37</v>
      </c>
      <c r="AJ3648" t="s">
        <v>38</v>
      </c>
    </row>
    <row r="3649" spans="1:36" x14ac:dyDescent="0.25">
      <c r="A3649" t="s">
        <v>32</v>
      </c>
      <c r="B3649" t="s">
        <v>11020</v>
      </c>
      <c r="C3649">
        <f>YEAR(B3649)</f>
        <v>2010</v>
      </c>
      <c r="D3649">
        <v>64.400000000000006</v>
      </c>
      <c r="E3649">
        <v>59</v>
      </c>
      <c r="F3649">
        <v>61.9</v>
      </c>
      <c r="H3649" s="2">
        <f>IF(F3649-58.39&lt;=0,0,IF(F3649-58.39&lt;=1,1,2))</f>
        <v>2</v>
      </c>
      <c r="I3649">
        <v>64.400000000000006</v>
      </c>
      <c r="J3649">
        <v>59</v>
      </c>
      <c r="K3649">
        <v>61.9</v>
      </c>
      <c r="L3649">
        <v>50.8</v>
      </c>
      <c r="M3649">
        <v>67.3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46.1</v>
      </c>
      <c r="V3649">
        <v>34.4</v>
      </c>
      <c r="W3649">
        <v>183.3</v>
      </c>
      <c r="X3649">
        <v>1015.1</v>
      </c>
      <c r="Y3649">
        <v>72.400000000000006</v>
      </c>
      <c r="Z3649">
        <v>6.6</v>
      </c>
      <c r="AA3649">
        <v>133</v>
      </c>
      <c r="AB3649">
        <v>11.3</v>
      </c>
      <c r="AC3649">
        <v>5</v>
      </c>
      <c r="AD3649">
        <v>0</v>
      </c>
      <c r="AE3649" t="s">
        <v>11021</v>
      </c>
      <c r="AF3649" t="s">
        <v>11022</v>
      </c>
      <c r="AG3649">
        <v>0.69</v>
      </c>
      <c r="AH3649" t="s">
        <v>36</v>
      </c>
      <c r="AI3649" t="s">
        <v>37</v>
      </c>
      <c r="AJ3649" t="s">
        <v>344</v>
      </c>
    </row>
    <row r="3650" spans="1:36" x14ac:dyDescent="0.25">
      <c r="A3650" t="s">
        <v>32</v>
      </c>
      <c r="B3650" t="s">
        <v>11023</v>
      </c>
      <c r="C3650">
        <f>YEAR(B3650)</f>
        <v>2010</v>
      </c>
      <c r="D3650">
        <v>68</v>
      </c>
      <c r="E3650">
        <v>60.8</v>
      </c>
      <c r="F3650">
        <v>63.3</v>
      </c>
      <c r="H3650" s="2">
        <f>IF(F3650-58.39&lt;=0,0,IF(F3650-58.39&lt;=1,1,2))</f>
        <v>2</v>
      </c>
      <c r="I3650">
        <v>68</v>
      </c>
      <c r="J3650">
        <v>60.8</v>
      </c>
      <c r="K3650">
        <v>63.3</v>
      </c>
      <c r="L3650">
        <v>52</v>
      </c>
      <c r="M3650">
        <v>67.099999999999994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46.1</v>
      </c>
      <c r="V3650">
        <v>35.6</v>
      </c>
      <c r="W3650">
        <v>179.5</v>
      </c>
      <c r="X3650">
        <v>1015.7</v>
      </c>
      <c r="Y3650">
        <v>59.8</v>
      </c>
      <c r="Z3650">
        <v>6.6</v>
      </c>
      <c r="AA3650">
        <v>96.5</v>
      </c>
      <c r="AB3650">
        <v>8.4</v>
      </c>
      <c r="AC3650">
        <v>4</v>
      </c>
      <c r="AD3650">
        <v>0</v>
      </c>
      <c r="AE3650" t="s">
        <v>11024</v>
      </c>
      <c r="AF3650" t="s">
        <v>11025</v>
      </c>
      <c r="AG3650">
        <v>0.75</v>
      </c>
      <c r="AH3650" t="s">
        <v>36</v>
      </c>
      <c r="AI3650" t="s">
        <v>37</v>
      </c>
      <c r="AJ3650" t="s">
        <v>344</v>
      </c>
    </row>
    <row r="3651" spans="1:36" x14ac:dyDescent="0.25">
      <c r="A3651" t="s">
        <v>32</v>
      </c>
      <c r="B3651" t="s">
        <v>11026</v>
      </c>
      <c r="C3651">
        <f>YEAR(B3651)</f>
        <v>2010</v>
      </c>
      <c r="D3651">
        <v>68</v>
      </c>
      <c r="E3651">
        <v>60.8</v>
      </c>
      <c r="F3651">
        <v>63.1</v>
      </c>
      <c r="H3651" s="2">
        <f>IF(F3651-58.39&lt;=0,0,IF(F3651-58.39&lt;=1,1,2))</f>
        <v>2</v>
      </c>
      <c r="I3651">
        <v>68</v>
      </c>
      <c r="J3651">
        <v>60.8</v>
      </c>
      <c r="K3651">
        <v>63.1</v>
      </c>
      <c r="L3651">
        <v>50.6</v>
      </c>
      <c r="M3651">
        <v>64.099999999999994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43.6</v>
      </c>
      <c r="V3651">
        <v>32.200000000000003</v>
      </c>
      <c r="W3651">
        <v>176.8</v>
      </c>
      <c r="X3651">
        <v>1017.5</v>
      </c>
      <c r="Y3651">
        <v>50.9</v>
      </c>
      <c r="Z3651">
        <v>6.6</v>
      </c>
      <c r="AA3651">
        <v>133.9</v>
      </c>
      <c r="AB3651">
        <v>11.5</v>
      </c>
      <c r="AC3651">
        <v>5</v>
      </c>
      <c r="AD3651">
        <v>0</v>
      </c>
      <c r="AE3651" t="s">
        <v>11027</v>
      </c>
      <c r="AF3651" t="s">
        <v>11028</v>
      </c>
      <c r="AG3651">
        <v>0.76</v>
      </c>
      <c r="AH3651" t="s">
        <v>36</v>
      </c>
      <c r="AI3651" t="s">
        <v>37</v>
      </c>
      <c r="AJ3651" t="s">
        <v>344</v>
      </c>
    </row>
    <row r="3652" spans="1:36" x14ac:dyDescent="0.25">
      <c r="A3652" t="s">
        <v>32</v>
      </c>
      <c r="B3652" t="s">
        <v>11029</v>
      </c>
      <c r="C3652">
        <f>YEAR(B3652)</f>
        <v>2010</v>
      </c>
      <c r="D3652">
        <v>71.599999999999994</v>
      </c>
      <c r="E3652">
        <v>60.8</v>
      </c>
      <c r="F3652">
        <v>65.400000000000006</v>
      </c>
      <c r="H3652" s="2">
        <f>IF(F3652-58.39&lt;=0,0,IF(F3652-58.39&lt;=1,1,2))</f>
        <v>2</v>
      </c>
      <c r="I3652">
        <v>71.599999999999994</v>
      </c>
      <c r="J3652">
        <v>60.8</v>
      </c>
      <c r="K3652">
        <v>65.400000000000006</v>
      </c>
      <c r="L3652">
        <v>53.1</v>
      </c>
      <c r="M3652">
        <v>64.900000000000006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46.1</v>
      </c>
      <c r="V3652">
        <v>33.299999999999997</v>
      </c>
      <c r="W3652">
        <v>175.9</v>
      </c>
      <c r="X3652">
        <v>1014.7</v>
      </c>
      <c r="Y3652">
        <v>81</v>
      </c>
      <c r="Z3652">
        <v>6.6</v>
      </c>
      <c r="AA3652">
        <v>118.3</v>
      </c>
      <c r="AB3652">
        <v>10.199999999999999</v>
      </c>
      <c r="AC3652">
        <v>5</v>
      </c>
      <c r="AD3652">
        <v>0</v>
      </c>
      <c r="AE3652" t="s">
        <v>11030</v>
      </c>
      <c r="AF3652" t="s">
        <v>11031</v>
      </c>
      <c r="AG3652">
        <v>0.8</v>
      </c>
      <c r="AH3652" t="s">
        <v>36</v>
      </c>
      <c r="AI3652" t="s">
        <v>37</v>
      </c>
      <c r="AJ3652" t="s">
        <v>344</v>
      </c>
    </row>
    <row r="3653" spans="1:36" x14ac:dyDescent="0.25">
      <c r="A3653" t="s">
        <v>32</v>
      </c>
      <c r="B3653" t="s">
        <v>11032</v>
      </c>
      <c r="C3653">
        <f>YEAR(B3653)</f>
        <v>2010</v>
      </c>
      <c r="D3653">
        <v>64.5</v>
      </c>
      <c r="E3653">
        <v>55.4</v>
      </c>
      <c r="F3653">
        <v>61.7</v>
      </c>
      <c r="H3653" s="2">
        <f>IF(F3653-58.39&lt;=0,0,IF(F3653-58.39&lt;=1,1,2))</f>
        <v>2</v>
      </c>
      <c r="I3653">
        <v>64.5</v>
      </c>
      <c r="J3653">
        <v>55.4</v>
      </c>
      <c r="K3653">
        <v>61.7</v>
      </c>
      <c r="L3653">
        <v>52.5</v>
      </c>
      <c r="M3653">
        <v>72.2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32.200000000000003</v>
      </c>
      <c r="V3653">
        <v>20.8</v>
      </c>
      <c r="W3653">
        <v>248.8</v>
      </c>
      <c r="X3653">
        <v>1013.9</v>
      </c>
      <c r="Y3653">
        <v>71</v>
      </c>
      <c r="Z3653">
        <v>6.6</v>
      </c>
      <c r="AA3653">
        <v>130</v>
      </c>
      <c r="AB3653">
        <v>11.3</v>
      </c>
      <c r="AC3653">
        <v>5</v>
      </c>
      <c r="AD3653">
        <v>0</v>
      </c>
      <c r="AE3653" t="s">
        <v>11033</v>
      </c>
      <c r="AF3653" t="s">
        <v>11034</v>
      </c>
      <c r="AG3653">
        <v>0.83</v>
      </c>
      <c r="AH3653" t="s">
        <v>36</v>
      </c>
      <c r="AI3653" t="s">
        <v>37</v>
      </c>
      <c r="AJ3653" t="s">
        <v>38</v>
      </c>
    </row>
    <row r="3654" spans="1:36" x14ac:dyDescent="0.25">
      <c r="A3654" t="s">
        <v>32</v>
      </c>
      <c r="B3654" t="s">
        <v>11035</v>
      </c>
      <c r="C3654">
        <f>YEAR(B3654)</f>
        <v>2010</v>
      </c>
      <c r="D3654">
        <v>62.6</v>
      </c>
      <c r="E3654">
        <v>51.8</v>
      </c>
      <c r="F3654">
        <v>57</v>
      </c>
      <c r="H3654" s="2">
        <f>IF(F3654-58.39&lt;=0,0,IF(F3654-58.39&lt;=1,1,2))</f>
        <v>0</v>
      </c>
      <c r="I3654">
        <v>62.6</v>
      </c>
      <c r="J3654">
        <v>51.8</v>
      </c>
      <c r="K3654">
        <v>57</v>
      </c>
      <c r="L3654">
        <v>45.1</v>
      </c>
      <c r="M3654">
        <v>64.8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16.100000000000001</v>
      </c>
      <c r="W3654">
        <v>272.39999999999998</v>
      </c>
      <c r="X3654">
        <v>1017.1</v>
      </c>
      <c r="Y3654">
        <v>59.8</v>
      </c>
      <c r="Z3654">
        <v>6.6</v>
      </c>
      <c r="AA3654">
        <v>126.1</v>
      </c>
      <c r="AB3654">
        <v>11</v>
      </c>
      <c r="AC3654">
        <v>5</v>
      </c>
      <c r="AD3654">
        <v>0</v>
      </c>
      <c r="AE3654" t="s">
        <v>11036</v>
      </c>
      <c r="AF3654" t="s">
        <v>11037</v>
      </c>
      <c r="AG3654">
        <v>0.87</v>
      </c>
      <c r="AH3654" t="s">
        <v>36</v>
      </c>
      <c r="AI3654" t="s">
        <v>37</v>
      </c>
      <c r="AJ3654" t="s">
        <v>38</v>
      </c>
    </row>
    <row r="3655" spans="1:36" x14ac:dyDescent="0.25">
      <c r="A3655" t="s">
        <v>32</v>
      </c>
      <c r="B3655" t="s">
        <v>11038</v>
      </c>
      <c r="C3655">
        <f>YEAR(B3655)</f>
        <v>2010</v>
      </c>
      <c r="D3655">
        <v>60.8</v>
      </c>
      <c r="E3655">
        <v>49</v>
      </c>
      <c r="F3655">
        <v>55.4</v>
      </c>
      <c r="H3655" s="2">
        <f>IF(F3655-58.39&lt;=0,0,IF(F3655-58.39&lt;=1,1,2))</f>
        <v>0</v>
      </c>
      <c r="I3655">
        <v>60.8</v>
      </c>
      <c r="J3655">
        <v>48.4</v>
      </c>
      <c r="K3655">
        <v>55.4</v>
      </c>
      <c r="L3655">
        <v>47.4</v>
      </c>
      <c r="M3655">
        <v>75.2</v>
      </c>
      <c r="O3655">
        <v>0.11799999999999999</v>
      </c>
      <c r="P3655">
        <v>100</v>
      </c>
      <c r="Q3655">
        <v>4.17</v>
      </c>
      <c r="R3655" t="s">
        <v>40</v>
      </c>
      <c r="S3655">
        <v>0</v>
      </c>
      <c r="T3655">
        <v>0</v>
      </c>
      <c r="U3655">
        <v>0</v>
      </c>
      <c r="V3655">
        <v>18.3</v>
      </c>
      <c r="W3655">
        <v>190.4</v>
      </c>
      <c r="X3655">
        <v>1012.7</v>
      </c>
      <c r="Y3655">
        <v>72.5</v>
      </c>
      <c r="Z3655">
        <v>6.6</v>
      </c>
      <c r="AA3655">
        <v>94.3</v>
      </c>
      <c r="AB3655">
        <v>8.1999999999999993</v>
      </c>
      <c r="AC3655">
        <v>4</v>
      </c>
      <c r="AD3655">
        <v>0</v>
      </c>
      <c r="AE3655" t="s">
        <v>11039</v>
      </c>
      <c r="AF3655" t="s">
        <v>11040</v>
      </c>
      <c r="AG3655">
        <v>0.9</v>
      </c>
      <c r="AH3655" t="s">
        <v>56</v>
      </c>
      <c r="AI3655" t="s">
        <v>65</v>
      </c>
      <c r="AJ3655" t="s">
        <v>40</v>
      </c>
    </row>
    <row r="3656" spans="1:36" x14ac:dyDescent="0.25">
      <c r="A3656" t="s">
        <v>32</v>
      </c>
      <c r="B3656" t="s">
        <v>11041</v>
      </c>
      <c r="C3656">
        <f>YEAR(B3656)</f>
        <v>2010</v>
      </c>
      <c r="D3656">
        <v>60.8</v>
      </c>
      <c r="E3656">
        <v>51.8</v>
      </c>
      <c r="F3656">
        <v>56.2</v>
      </c>
      <c r="H3656" s="2">
        <f>IF(F3656-58.39&lt;=0,0,IF(F3656-58.39&lt;=1,1,2))</f>
        <v>0</v>
      </c>
      <c r="I3656">
        <v>60.8</v>
      </c>
      <c r="J3656">
        <v>51.8</v>
      </c>
      <c r="K3656">
        <v>56.2</v>
      </c>
      <c r="L3656">
        <v>47.6</v>
      </c>
      <c r="M3656">
        <v>73.099999999999994</v>
      </c>
      <c r="O3656">
        <v>4.0000000000000001E-3</v>
      </c>
      <c r="P3656">
        <v>100</v>
      </c>
      <c r="Q3656">
        <v>4.17</v>
      </c>
      <c r="R3656" t="s">
        <v>40</v>
      </c>
      <c r="S3656">
        <v>0</v>
      </c>
      <c r="T3656">
        <v>0</v>
      </c>
      <c r="U3656">
        <v>0</v>
      </c>
      <c r="V3656">
        <v>19.5</v>
      </c>
      <c r="W3656">
        <v>248.6</v>
      </c>
      <c r="X3656">
        <v>1009.3</v>
      </c>
      <c r="Y3656">
        <v>74.8</v>
      </c>
      <c r="Z3656">
        <v>6.6</v>
      </c>
      <c r="AA3656">
        <v>123</v>
      </c>
      <c r="AB3656">
        <v>10.5</v>
      </c>
      <c r="AC3656">
        <v>6</v>
      </c>
      <c r="AD3656">
        <v>0</v>
      </c>
      <c r="AE3656" t="s">
        <v>11042</v>
      </c>
      <c r="AF3656" t="s">
        <v>11043</v>
      </c>
      <c r="AG3656">
        <v>0.94</v>
      </c>
      <c r="AH3656" t="s">
        <v>56</v>
      </c>
      <c r="AI3656" t="s">
        <v>65</v>
      </c>
      <c r="AJ3656" t="s">
        <v>40</v>
      </c>
    </row>
    <row r="3657" spans="1:36" x14ac:dyDescent="0.25">
      <c r="A3657" t="s">
        <v>32</v>
      </c>
      <c r="B3657" t="s">
        <v>11044</v>
      </c>
      <c r="C3657">
        <f>YEAR(B3657)</f>
        <v>2010</v>
      </c>
      <c r="D3657">
        <v>62.7</v>
      </c>
      <c r="E3657">
        <v>51.8</v>
      </c>
      <c r="F3657">
        <v>56.7</v>
      </c>
      <c r="H3657" s="2">
        <f>IF(F3657-58.39&lt;=0,0,IF(F3657-58.39&lt;=1,1,2))</f>
        <v>0</v>
      </c>
      <c r="I3657">
        <v>62.7</v>
      </c>
      <c r="J3657">
        <v>51.8</v>
      </c>
      <c r="K3657">
        <v>56.7</v>
      </c>
      <c r="L3657">
        <v>50.9</v>
      </c>
      <c r="M3657">
        <v>81.5</v>
      </c>
      <c r="O3657">
        <v>9.0999999999999998E-2</v>
      </c>
      <c r="P3657">
        <v>100</v>
      </c>
      <c r="Q3657">
        <v>4.17</v>
      </c>
      <c r="R3657" t="s">
        <v>40</v>
      </c>
      <c r="S3657">
        <v>0</v>
      </c>
      <c r="T3657">
        <v>0</v>
      </c>
      <c r="U3657">
        <v>0</v>
      </c>
      <c r="V3657">
        <v>16.100000000000001</v>
      </c>
      <c r="W3657">
        <v>230.6</v>
      </c>
      <c r="X3657">
        <v>1006.4</v>
      </c>
      <c r="Y3657">
        <v>67.400000000000006</v>
      </c>
      <c r="Z3657">
        <v>6.6</v>
      </c>
      <c r="AA3657">
        <v>66.5</v>
      </c>
      <c r="AB3657">
        <v>5.6</v>
      </c>
      <c r="AC3657">
        <v>3</v>
      </c>
      <c r="AD3657">
        <v>0</v>
      </c>
      <c r="AE3657" t="s">
        <v>11045</v>
      </c>
      <c r="AF3657" t="s">
        <v>11046</v>
      </c>
      <c r="AG3657">
        <v>0.97</v>
      </c>
      <c r="AH3657" t="s">
        <v>56</v>
      </c>
      <c r="AI3657" t="s">
        <v>78</v>
      </c>
      <c r="AJ3657" t="s">
        <v>40</v>
      </c>
    </row>
    <row r="3658" spans="1:36" x14ac:dyDescent="0.25">
      <c r="A3658" t="s">
        <v>32</v>
      </c>
      <c r="B3658" t="s">
        <v>11047</v>
      </c>
      <c r="C3658">
        <f>YEAR(B3658)</f>
        <v>2010</v>
      </c>
      <c r="D3658">
        <v>62.6</v>
      </c>
      <c r="E3658">
        <v>53.6</v>
      </c>
      <c r="F3658">
        <v>57.1</v>
      </c>
      <c r="H3658" s="2">
        <f>IF(F3658-58.39&lt;=0,0,IF(F3658-58.39&lt;=1,1,2))</f>
        <v>0</v>
      </c>
      <c r="I3658">
        <v>62.6</v>
      </c>
      <c r="J3658">
        <v>53.6</v>
      </c>
      <c r="K3658">
        <v>57.1</v>
      </c>
      <c r="L3658">
        <v>52.3</v>
      </c>
      <c r="M3658">
        <v>83.9</v>
      </c>
      <c r="O3658">
        <v>0.02</v>
      </c>
      <c r="P3658">
        <v>100</v>
      </c>
      <c r="Q3658">
        <v>4.17</v>
      </c>
      <c r="R3658" t="s">
        <v>40</v>
      </c>
      <c r="S3658">
        <v>0</v>
      </c>
      <c r="T3658">
        <v>0</v>
      </c>
      <c r="U3658">
        <v>0</v>
      </c>
      <c r="V3658">
        <v>6.9</v>
      </c>
      <c r="W3658">
        <v>181.6</v>
      </c>
      <c r="X3658">
        <v>1012.8</v>
      </c>
      <c r="Y3658">
        <v>73.599999999999994</v>
      </c>
      <c r="Z3658">
        <v>6.6</v>
      </c>
      <c r="AA3658">
        <v>127.2</v>
      </c>
      <c r="AB3658">
        <v>11</v>
      </c>
      <c r="AC3658">
        <v>5</v>
      </c>
      <c r="AD3658">
        <v>0</v>
      </c>
      <c r="AE3658" t="s">
        <v>11048</v>
      </c>
      <c r="AF3658" t="s">
        <v>11049</v>
      </c>
      <c r="AG3658">
        <v>0</v>
      </c>
      <c r="AH3658" t="s">
        <v>56</v>
      </c>
      <c r="AI3658" t="s">
        <v>78</v>
      </c>
      <c r="AJ3658" t="s">
        <v>40</v>
      </c>
    </row>
    <row r="3659" spans="1:36" x14ac:dyDescent="0.25">
      <c r="A3659" t="s">
        <v>32</v>
      </c>
      <c r="B3659" t="s">
        <v>11050</v>
      </c>
      <c r="C3659">
        <f>YEAR(B3659)</f>
        <v>2010</v>
      </c>
      <c r="D3659">
        <v>62.7</v>
      </c>
      <c r="E3659">
        <v>53.6</v>
      </c>
      <c r="F3659">
        <v>57.4</v>
      </c>
      <c r="H3659" s="2">
        <f>IF(F3659-58.39&lt;=0,0,IF(F3659-58.39&lt;=1,1,2))</f>
        <v>0</v>
      </c>
      <c r="I3659">
        <v>62.7</v>
      </c>
      <c r="J3659">
        <v>53.6</v>
      </c>
      <c r="K3659">
        <v>57.4</v>
      </c>
      <c r="L3659">
        <v>53</v>
      </c>
      <c r="M3659">
        <v>85.7</v>
      </c>
      <c r="O3659">
        <v>0.11</v>
      </c>
      <c r="P3659">
        <v>100</v>
      </c>
      <c r="Q3659">
        <v>8.33</v>
      </c>
      <c r="R3659" t="s">
        <v>40</v>
      </c>
      <c r="S3659">
        <v>0</v>
      </c>
      <c r="T3659">
        <v>0</v>
      </c>
      <c r="U3659">
        <v>0</v>
      </c>
      <c r="V3659">
        <v>12.8</v>
      </c>
      <c r="W3659">
        <v>158.9</v>
      </c>
      <c r="X3659">
        <v>1014</v>
      </c>
      <c r="Y3659">
        <v>90.7</v>
      </c>
      <c r="Z3659">
        <v>6.6</v>
      </c>
      <c r="AA3659">
        <v>123.3</v>
      </c>
      <c r="AB3659">
        <v>10.7</v>
      </c>
      <c r="AC3659">
        <v>5</v>
      </c>
      <c r="AD3659">
        <v>0</v>
      </c>
      <c r="AE3659" t="s">
        <v>11051</v>
      </c>
      <c r="AF3659" t="s">
        <v>11052</v>
      </c>
      <c r="AG3659">
        <v>0.04</v>
      </c>
      <c r="AH3659" t="s">
        <v>43</v>
      </c>
      <c r="AI3659" t="s">
        <v>1063</v>
      </c>
      <c r="AJ3659" t="s">
        <v>40</v>
      </c>
    </row>
    <row r="3660" spans="1:36" x14ac:dyDescent="0.25">
      <c r="A3660" t="s">
        <v>32</v>
      </c>
      <c r="B3660" t="s">
        <v>11053</v>
      </c>
      <c r="C3660">
        <f>YEAR(B3660)</f>
        <v>2010</v>
      </c>
      <c r="D3660">
        <v>59.1</v>
      </c>
      <c r="E3660">
        <v>51.8</v>
      </c>
      <c r="F3660">
        <v>56.5</v>
      </c>
      <c r="H3660" s="2">
        <f>IF(F3660-58.39&lt;=0,0,IF(F3660-58.39&lt;=1,1,2))</f>
        <v>0</v>
      </c>
      <c r="I3660">
        <v>59.1</v>
      </c>
      <c r="J3660">
        <v>51.8</v>
      </c>
      <c r="K3660">
        <v>56.5</v>
      </c>
      <c r="L3660">
        <v>53.4</v>
      </c>
      <c r="M3660">
        <v>89.5</v>
      </c>
      <c r="O3660">
        <v>0.63</v>
      </c>
      <c r="P3660">
        <v>100</v>
      </c>
      <c r="Q3660">
        <v>8.33</v>
      </c>
      <c r="R3660" t="s">
        <v>40</v>
      </c>
      <c r="S3660">
        <v>0</v>
      </c>
      <c r="T3660">
        <v>0</v>
      </c>
      <c r="U3660">
        <v>31.1</v>
      </c>
      <c r="V3660">
        <v>30</v>
      </c>
      <c r="W3660">
        <v>15.4</v>
      </c>
      <c r="X3660">
        <v>1014.5</v>
      </c>
      <c r="Y3660">
        <v>82.4</v>
      </c>
      <c r="Z3660">
        <v>6.4</v>
      </c>
      <c r="AA3660">
        <v>112</v>
      </c>
      <c r="AB3660">
        <v>9.6</v>
      </c>
      <c r="AC3660">
        <v>5</v>
      </c>
      <c r="AD3660">
        <v>0</v>
      </c>
      <c r="AE3660" t="s">
        <v>11054</v>
      </c>
      <c r="AF3660" t="s">
        <v>11055</v>
      </c>
      <c r="AG3660">
        <v>7.0000000000000007E-2</v>
      </c>
      <c r="AH3660" t="s">
        <v>56</v>
      </c>
      <c r="AI3660" t="s">
        <v>101</v>
      </c>
      <c r="AJ3660" t="s">
        <v>40</v>
      </c>
    </row>
    <row r="3661" spans="1:36" x14ac:dyDescent="0.25">
      <c r="A3661" t="s">
        <v>32</v>
      </c>
      <c r="B3661" t="s">
        <v>11056</v>
      </c>
      <c r="C3661">
        <f>YEAR(B3661)</f>
        <v>2010</v>
      </c>
      <c r="D3661">
        <v>59.1</v>
      </c>
      <c r="E3661">
        <v>51.8</v>
      </c>
      <c r="F3661">
        <v>56.3</v>
      </c>
      <c r="H3661" s="2">
        <f>IF(F3661-58.39&lt;=0,0,IF(F3661-58.39&lt;=1,1,2))</f>
        <v>0</v>
      </c>
      <c r="I3661">
        <v>59.1</v>
      </c>
      <c r="J3661">
        <v>51.8</v>
      </c>
      <c r="K3661">
        <v>56.3</v>
      </c>
      <c r="L3661">
        <v>51.8</v>
      </c>
      <c r="M3661">
        <v>85</v>
      </c>
      <c r="O3661">
        <v>2.4369999999999998</v>
      </c>
      <c r="P3661">
        <v>100</v>
      </c>
      <c r="Q3661">
        <v>8.33</v>
      </c>
      <c r="R3661" t="s">
        <v>40</v>
      </c>
      <c r="S3661">
        <v>0</v>
      </c>
      <c r="T3661">
        <v>0</v>
      </c>
      <c r="U3661">
        <v>0</v>
      </c>
      <c r="V3661">
        <v>18.3</v>
      </c>
      <c r="W3661">
        <v>315.39999999999998</v>
      </c>
      <c r="X3661">
        <v>1012.7</v>
      </c>
      <c r="Y3661">
        <v>89.8</v>
      </c>
      <c r="Z3661">
        <v>6</v>
      </c>
      <c r="AA3661">
        <v>78.8</v>
      </c>
      <c r="AB3661">
        <v>6.9</v>
      </c>
      <c r="AC3661">
        <v>3</v>
      </c>
      <c r="AD3661">
        <v>0</v>
      </c>
      <c r="AE3661" t="s">
        <v>11057</v>
      </c>
      <c r="AF3661" t="s">
        <v>11058</v>
      </c>
      <c r="AG3661">
        <v>0.1</v>
      </c>
      <c r="AH3661" t="s">
        <v>56</v>
      </c>
      <c r="AI3661" t="s">
        <v>101</v>
      </c>
      <c r="AJ3661" t="s">
        <v>40</v>
      </c>
    </row>
    <row r="3662" spans="1:36" x14ac:dyDescent="0.25">
      <c r="A3662" t="s">
        <v>32</v>
      </c>
      <c r="B3662" t="s">
        <v>11059</v>
      </c>
      <c r="C3662">
        <f>YEAR(B3662)</f>
        <v>2010</v>
      </c>
      <c r="D3662">
        <v>55.4</v>
      </c>
      <c r="E3662">
        <v>44.6</v>
      </c>
      <c r="F3662">
        <v>52.1</v>
      </c>
      <c r="H3662" s="2">
        <f>IF(F3662-58.39&lt;=0,0,IF(F3662-58.39&lt;=1,1,2))</f>
        <v>0</v>
      </c>
      <c r="I3662">
        <v>55.4</v>
      </c>
      <c r="J3662">
        <v>41.4</v>
      </c>
      <c r="K3662">
        <v>51.6</v>
      </c>
      <c r="L3662">
        <v>46.7</v>
      </c>
      <c r="M3662">
        <v>82</v>
      </c>
      <c r="O3662">
        <v>0.55100000000000005</v>
      </c>
      <c r="P3662">
        <v>100</v>
      </c>
      <c r="Q3662">
        <v>8.33</v>
      </c>
      <c r="R3662" t="s">
        <v>40</v>
      </c>
      <c r="S3662">
        <v>0</v>
      </c>
      <c r="T3662">
        <v>0</v>
      </c>
      <c r="U3662">
        <v>0</v>
      </c>
      <c r="V3662">
        <v>17.2</v>
      </c>
      <c r="W3662">
        <v>297.3</v>
      </c>
      <c r="X3662">
        <v>1011.2</v>
      </c>
      <c r="Y3662">
        <v>66.099999999999994</v>
      </c>
      <c r="Z3662">
        <v>6.6</v>
      </c>
      <c r="AA3662">
        <v>129.9</v>
      </c>
      <c r="AB3662">
        <v>11.2</v>
      </c>
      <c r="AC3662">
        <v>5</v>
      </c>
      <c r="AD3662">
        <v>0</v>
      </c>
      <c r="AE3662" t="s">
        <v>11060</v>
      </c>
      <c r="AF3662" t="s">
        <v>11061</v>
      </c>
      <c r="AG3662">
        <v>0.14000000000000001</v>
      </c>
      <c r="AH3662" t="s">
        <v>56</v>
      </c>
      <c r="AI3662" t="s">
        <v>101</v>
      </c>
      <c r="AJ3662" t="s">
        <v>40</v>
      </c>
    </row>
    <row r="3663" spans="1:36" x14ac:dyDescent="0.25">
      <c r="A3663" t="s">
        <v>32</v>
      </c>
      <c r="B3663" t="s">
        <v>11062</v>
      </c>
      <c r="C3663">
        <f>YEAR(B3663)</f>
        <v>2010</v>
      </c>
      <c r="D3663">
        <v>55.4</v>
      </c>
      <c r="E3663">
        <v>44.6</v>
      </c>
      <c r="F3663">
        <v>48.3</v>
      </c>
      <c r="H3663" s="2">
        <f>IF(F3663-58.39&lt;=0,0,IF(F3663-58.39&lt;=1,1,2))</f>
        <v>0</v>
      </c>
      <c r="I3663">
        <v>55.4</v>
      </c>
      <c r="J3663">
        <v>39.700000000000003</v>
      </c>
      <c r="K3663">
        <v>45.9</v>
      </c>
      <c r="L3663">
        <v>43</v>
      </c>
      <c r="M3663">
        <v>82.2</v>
      </c>
      <c r="O3663">
        <v>0.31900000000000001</v>
      </c>
      <c r="P3663">
        <v>100</v>
      </c>
      <c r="Q3663">
        <v>8.33</v>
      </c>
      <c r="R3663" t="s">
        <v>40</v>
      </c>
      <c r="S3663">
        <v>0</v>
      </c>
      <c r="T3663">
        <v>0</v>
      </c>
      <c r="U3663">
        <v>0</v>
      </c>
      <c r="V3663">
        <v>18.3</v>
      </c>
      <c r="W3663">
        <v>252.3</v>
      </c>
      <c r="X3663">
        <v>1012.5</v>
      </c>
      <c r="Y3663">
        <v>66.7</v>
      </c>
      <c r="Z3663">
        <v>6.5</v>
      </c>
      <c r="AA3663">
        <v>116.5</v>
      </c>
      <c r="AB3663">
        <v>10.199999999999999</v>
      </c>
      <c r="AC3663">
        <v>5</v>
      </c>
      <c r="AD3663">
        <v>0</v>
      </c>
      <c r="AE3663" t="s">
        <v>11063</v>
      </c>
      <c r="AF3663" t="s">
        <v>11064</v>
      </c>
      <c r="AG3663">
        <v>0.17</v>
      </c>
      <c r="AH3663" t="s">
        <v>56</v>
      </c>
      <c r="AI3663" t="s">
        <v>57</v>
      </c>
      <c r="AJ3663" t="s">
        <v>40</v>
      </c>
    </row>
    <row r="3664" spans="1:36" x14ac:dyDescent="0.25">
      <c r="A3664" t="s">
        <v>32</v>
      </c>
      <c r="B3664" t="s">
        <v>11065</v>
      </c>
      <c r="C3664">
        <f>YEAR(B3664)</f>
        <v>2010</v>
      </c>
      <c r="D3664">
        <v>60.8</v>
      </c>
      <c r="E3664">
        <v>44.6</v>
      </c>
      <c r="F3664">
        <v>52.8</v>
      </c>
      <c r="H3664" s="2">
        <f>IF(F3664-58.39&lt;=0,0,IF(F3664-58.39&lt;=1,1,2))</f>
        <v>0</v>
      </c>
      <c r="I3664">
        <v>60.8</v>
      </c>
      <c r="J3664">
        <v>41.4</v>
      </c>
      <c r="K3664">
        <v>51.8</v>
      </c>
      <c r="L3664">
        <v>43.5</v>
      </c>
      <c r="M3664">
        <v>71.2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16.100000000000001</v>
      </c>
      <c r="W3664">
        <v>181</v>
      </c>
      <c r="X3664">
        <v>1015.7</v>
      </c>
      <c r="Y3664">
        <v>58.1</v>
      </c>
      <c r="Z3664">
        <v>6.6</v>
      </c>
      <c r="AA3664">
        <v>80</v>
      </c>
      <c r="AB3664">
        <v>7</v>
      </c>
      <c r="AC3664">
        <v>3</v>
      </c>
      <c r="AD3664">
        <v>0</v>
      </c>
      <c r="AE3664" t="s">
        <v>11066</v>
      </c>
      <c r="AF3664" t="s">
        <v>11067</v>
      </c>
      <c r="AG3664">
        <v>0.2</v>
      </c>
      <c r="AH3664" t="s">
        <v>36</v>
      </c>
      <c r="AI3664" t="s">
        <v>37</v>
      </c>
      <c r="AJ3664" t="s">
        <v>38</v>
      </c>
    </row>
    <row r="3665" spans="1:36" x14ac:dyDescent="0.25">
      <c r="A3665" t="s">
        <v>32</v>
      </c>
      <c r="B3665" t="s">
        <v>11068</v>
      </c>
      <c r="C3665">
        <f>YEAR(B3665)</f>
        <v>2010</v>
      </c>
      <c r="D3665">
        <v>59</v>
      </c>
      <c r="E3665">
        <v>50</v>
      </c>
      <c r="F3665">
        <v>53.8</v>
      </c>
      <c r="H3665" s="2">
        <f>IF(F3665-58.39&lt;=0,0,IF(F3665-58.39&lt;=1,1,2))</f>
        <v>0</v>
      </c>
      <c r="I3665">
        <v>59</v>
      </c>
      <c r="J3665">
        <v>50</v>
      </c>
      <c r="K3665">
        <v>53.8</v>
      </c>
      <c r="L3665">
        <v>48.8</v>
      </c>
      <c r="M3665">
        <v>83.4</v>
      </c>
      <c r="O3665">
        <v>0.79100000000000004</v>
      </c>
      <c r="P3665">
        <v>100</v>
      </c>
      <c r="Q3665">
        <v>16.670000000000002</v>
      </c>
      <c r="R3665" t="s">
        <v>40</v>
      </c>
      <c r="S3665">
        <v>0</v>
      </c>
      <c r="T3665">
        <v>0</v>
      </c>
      <c r="U3665">
        <v>0</v>
      </c>
      <c r="V3665">
        <v>24.2</v>
      </c>
      <c r="W3665">
        <v>249</v>
      </c>
      <c r="X3665">
        <v>1008.1</v>
      </c>
      <c r="Y3665">
        <v>92.8</v>
      </c>
      <c r="Z3665">
        <v>6.6</v>
      </c>
      <c r="AA3665">
        <v>92.2</v>
      </c>
      <c r="AB3665">
        <v>8</v>
      </c>
      <c r="AC3665">
        <v>5</v>
      </c>
      <c r="AD3665">
        <v>0</v>
      </c>
      <c r="AE3665" t="s">
        <v>11069</v>
      </c>
      <c r="AF3665" t="s">
        <v>11070</v>
      </c>
      <c r="AG3665">
        <v>0.24</v>
      </c>
      <c r="AH3665" t="s">
        <v>43</v>
      </c>
      <c r="AI3665" t="s">
        <v>48</v>
      </c>
      <c r="AJ3665" t="s">
        <v>40</v>
      </c>
    </row>
    <row r="3666" spans="1:36" x14ac:dyDescent="0.25">
      <c r="A3666" t="s">
        <v>32</v>
      </c>
      <c r="B3666" t="s">
        <v>11071</v>
      </c>
      <c r="C3666">
        <f>YEAR(B3666)</f>
        <v>2010</v>
      </c>
      <c r="D3666">
        <v>51.8</v>
      </c>
      <c r="E3666">
        <v>46.1</v>
      </c>
      <c r="F3666">
        <v>48.9</v>
      </c>
      <c r="H3666" s="2">
        <f>IF(F3666-58.39&lt;=0,0,IF(F3666-58.39&lt;=1,1,2))</f>
        <v>0</v>
      </c>
      <c r="I3666">
        <v>51.8</v>
      </c>
      <c r="J3666">
        <v>43.4</v>
      </c>
      <c r="K3666">
        <v>47.7</v>
      </c>
      <c r="L3666">
        <v>44.8</v>
      </c>
      <c r="M3666">
        <v>85.9</v>
      </c>
      <c r="O3666">
        <v>0.157</v>
      </c>
      <c r="P3666">
        <v>100</v>
      </c>
      <c r="Q3666">
        <v>8.33</v>
      </c>
      <c r="R3666" t="s">
        <v>40</v>
      </c>
      <c r="S3666">
        <v>0</v>
      </c>
      <c r="T3666">
        <v>0</v>
      </c>
      <c r="U3666">
        <v>0</v>
      </c>
      <c r="V3666">
        <v>11.4</v>
      </c>
      <c r="W3666">
        <v>321.3</v>
      </c>
      <c r="X3666">
        <v>1015.4</v>
      </c>
      <c r="Y3666">
        <v>87</v>
      </c>
      <c r="Z3666">
        <v>6.6</v>
      </c>
      <c r="AA3666">
        <v>76.3</v>
      </c>
      <c r="AB3666">
        <v>6.6</v>
      </c>
      <c r="AC3666">
        <v>3</v>
      </c>
      <c r="AD3666">
        <v>0</v>
      </c>
      <c r="AE3666" t="s">
        <v>11072</v>
      </c>
      <c r="AF3666" t="s">
        <v>11073</v>
      </c>
      <c r="AG3666">
        <v>0.25</v>
      </c>
      <c r="AH3666" t="s">
        <v>56</v>
      </c>
      <c r="AI3666" t="s">
        <v>101</v>
      </c>
      <c r="AJ3666" t="s">
        <v>40</v>
      </c>
    </row>
    <row r="3667" spans="1:36" x14ac:dyDescent="0.25">
      <c r="A3667" t="s">
        <v>32</v>
      </c>
      <c r="B3667" t="s">
        <v>11074</v>
      </c>
      <c r="C3667">
        <f>YEAR(B3667)</f>
        <v>2010</v>
      </c>
      <c r="D3667">
        <v>50</v>
      </c>
      <c r="E3667">
        <v>46.4</v>
      </c>
      <c r="F3667">
        <v>48</v>
      </c>
      <c r="H3667" s="2">
        <f>IF(F3667-58.39&lt;=0,0,IF(F3667-58.39&lt;=1,1,2))</f>
        <v>0</v>
      </c>
      <c r="I3667">
        <v>50</v>
      </c>
      <c r="J3667">
        <v>39</v>
      </c>
      <c r="K3667">
        <v>43.4</v>
      </c>
      <c r="L3667">
        <v>40.4</v>
      </c>
      <c r="M3667">
        <v>75.400000000000006</v>
      </c>
      <c r="O3667">
        <v>0.61299999999999999</v>
      </c>
      <c r="P3667">
        <v>100</v>
      </c>
      <c r="Q3667">
        <v>12.5</v>
      </c>
      <c r="R3667" t="s">
        <v>40</v>
      </c>
      <c r="S3667">
        <v>0</v>
      </c>
      <c r="T3667">
        <v>0</v>
      </c>
      <c r="U3667">
        <v>31.1</v>
      </c>
      <c r="V3667">
        <v>23</v>
      </c>
      <c r="W3667">
        <v>352.2</v>
      </c>
      <c r="X3667">
        <v>1018.2</v>
      </c>
      <c r="Y3667">
        <v>93.2</v>
      </c>
      <c r="Z3667">
        <v>6.5</v>
      </c>
      <c r="AA3667">
        <v>130.80000000000001</v>
      </c>
      <c r="AB3667">
        <v>11.2</v>
      </c>
      <c r="AC3667">
        <v>6</v>
      </c>
      <c r="AD3667">
        <v>0</v>
      </c>
      <c r="AE3667" t="s">
        <v>11075</v>
      </c>
      <c r="AF3667" t="s">
        <v>11076</v>
      </c>
      <c r="AG3667">
        <v>0.3</v>
      </c>
      <c r="AH3667" t="s">
        <v>43</v>
      </c>
      <c r="AI3667" t="s">
        <v>1063</v>
      </c>
      <c r="AJ3667" t="s">
        <v>40</v>
      </c>
    </row>
    <row r="3668" spans="1:36" x14ac:dyDescent="0.25">
      <c r="A3668" t="s">
        <v>32</v>
      </c>
      <c r="B3668" t="s">
        <v>11077</v>
      </c>
      <c r="C3668">
        <f>YEAR(B3668)</f>
        <v>2010</v>
      </c>
      <c r="D3668">
        <v>48.2</v>
      </c>
      <c r="E3668">
        <v>44</v>
      </c>
      <c r="F3668">
        <v>47.5</v>
      </c>
      <c r="H3668" s="2">
        <f>IF(F3668-58.39&lt;=0,0,IF(F3668-58.39&lt;=1,1,2))</f>
        <v>0</v>
      </c>
      <c r="I3668">
        <v>42.1</v>
      </c>
      <c r="J3668">
        <v>38.700000000000003</v>
      </c>
      <c r="K3668">
        <v>40.700000000000003</v>
      </c>
      <c r="L3668">
        <v>36.1</v>
      </c>
      <c r="M3668">
        <v>64.5</v>
      </c>
      <c r="O3668">
        <v>3.1E-2</v>
      </c>
      <c r="P3668">
        <v>100</v>
      </c>
      <c r="Q3668">
        <v>4.17</v>
      </c>
      <c r="R3668" t="s">
        <v>40</v>
      </c>
      <c r="S3668">
        <v>0</v>
      </c>
      <c r="T3668">
        <v>0</v>
      </c>
      <c r="U3668">
        <v>32.200000000000003</v>
      </c>
      <c r="V3668">
        <v>23</v>
      </c>
      <c r="W3668">
        <v>354.5</v>
      </c>
      <c r="X3668">
        <v>1025.5</v>
      </c>
      <c r="Y3668">
        <v>86.9</v>
      </c>
      <c r="Z3668">
        <v>6.6</v>
      </c>
      <c r="AA3668">
        <v>129.4</v>
      </c>
      <c r="AB3668">
        <v>11.2</v>
      </c>
      <c r="AC3668">
        <v>5</v>
      </c>
      <c r="AD3668">
        <v>0</v>
      </c>
      <c r="AE3668" t="s">
        <v>11078</v>
      </c>
      <c r="AF3668" t="s">
        <v>11079</v>
      </c>
      <c r="AG3668">
        <v>0.34</v>
      </c>
      <c r="AH3668" t="s">
        <v>56</v>
      </c>
      <c r="AI3668" t="s">
        <v>78</v>
      </c>
      <c r="AJ3668" t="s">
        <v>40</v>
      </c>
    </row>
    <row r="3669" spans="1:36" x14ac:dyDescent="0.25">
      <c r="A3669" t="s">
        <v>32</v>
      </c>
      <c r="B3669" t="s">
        <v>11080</v>
      </c>
      <c r="C3669">
        <f>YEAR(B3669)</f>
        <v>2010</v>
      </c>
      <c r="D3669">
        <v>48.3</v>
      </c>
      <c r="E3669">
        <v>42</v>
      </c>
      <c r="F3669">
        <v>46.3</v>
      </c>
      <c r="H3669" s="2">
        <f>IF(F3669-58.39&lt;=0,0,IF(F3669-58.39&lt;=1,1,2))</f>
        <v>0</v>
      </c>
      <c r="I3669">
        <v>48.3</v>
      </c>
      <c r="J3669">
        <v>35.6</v>
      </c>
      <c r="K3669">
        <v>44.1</v>
      </c>
      <c r="L3669">
        <v>34.299999999999997</v>
      </c>
      <c r="M3669">
        <v>62.9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20.8</v>
      </c>
      <c r="W3669">
        <v>348</v>
      </c>
      <c r="X3669">
        <v>1028.5</v>
      </c>
      <c r="Y3669">
        <v>81.099999999999994</v>
      </c>
      <c r="Z3669">
        <v>6.6</v>
      </c>
      <c r="AA3669">
        <v>165.7</v>
      </c>
      <c r="AB3669">
        <v>14.2</v>
      </c>
      <c r="AC3669">
        <v>6</v>
      </c>
      <c r="AD3669">
        <v>0</v>
      </c>
      <c r="AE3669" t="s">
        <v>11081</v>
      </c>
      <c r="AF3669" t="s">
        <v>11082</v>
      </c>
      <c r="AG3669">
        <v>0.37</v>
      </c>
      <c r="AH3669" t="s">
        <v>36</v>
      </c>
      <c r="AI3669" t="s">
        <v>37</v>
      </c>
      <c r="AJ3669" t="s">
        <v>38</v>
      </c>
    </row>
    <row r="3670" spans="1:36" x14ac:dyDescent="0.25">
      <c r="A3670" t="s">
        <v>32</v>
      </c>
      <c r="B3670" t="s">
        <v>11083</v>
      </c>
      <c r="C3670">
        <f>YEAR(B3670)</f>
        <v>2010</v>
      </c>
      <c r="D3670">
        <v>55.4</v>
      </c>
      <c r="E3670">
        <v>39.200000000000003</v>
      </c>
      <c r="F3670">
        <v>48.4</v>
      </c>
      <c r="H3670" s="2">
        <f>IF(F3670-58.39&lt;=0,0,IF(F3670-58.39&lt;=1,1,2))</f>
        <v>0</v>
      </c>
      <c r="I3670">
        <v>55.4</v>
      </c>
      <c r="J3670">
        <v>39.200000000000003</v>
      </c>
      <c r="K3670">
        <v>48.4</v>
      </c>
      <c r="L3670">
        <v>39.700000000000003</v>
      </c>
      <c r="M3670">
        <v>72.3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8.3000000000000007</v>
      </c>
      <c r="W3670">
        <v>165.3</v>
      </c>
      <c r="X3670">
        <v>1019.9</v>
      </c>
      <c r="Y3670">
        <v>76.599999999999994</v>
      </c>
      <c r="Z3670">
        <v>6.6</v>
      </c>
      <c r="AA3670">
        <v>127.1</v>
      </c>
      <c r="AB3670">
        <v>10.8</v>
      </c>
      <c r="AC3670">
        <v>5</v>
      </c>
      <c r="AD3670">
        <v>0</v>
      </c>
      <c r="AE3670" t="s">
        <v>11084</v>
      </c>
      <c r="AF3670" t="s">
        <v>11085</v>
      </c>
      <c r="AG3670">
        <v>0.4</v>
      </c>
      <c r="AH3670" t="s">
        <v>36</v>
      </c>
      <c r="AI3670" t="s">
        <v>37</v>
      </c>
      <c r="AJ3670" t="s">
        <v>38</v>
      </c>
    </row>
    <row r="3671" spans="1:36" x14ac:dyDescent="0.25">
      <c r="A3671" t="s">
        <v>32</v>
      </c>
      <c r="B3671" t="s">
        <v>11086</v>
      </c>
      <c r="C3671">
        <f>YEAR(B3671)</f>
        <v>2010</v>
      </c>
      <c r="D3671">
        <v>60.8</v>
      </c>
      <c r="E3671">
        <v>49.9</v>
      </c>
      <c r="F3671">
        <v>55.8</v>
      </c>
      <c r="H3671" s="2">
        <f>IF(F3671-58.39&lt;=0,0,IF(F3671-58.39&lt;=1,1,2))</f>
        <v>0</v>
      </c>
      <c r="I3671">
        <v>60.8</v>
      </c>
      <c r="J3671">
        <v>48.7</v>
      </c>
      <c r="K3671">
        <v>55.7</v>
      </c>
      <c r="L3671">
        <v>49.8</v>
      </c>
      <c r="M3671">
        <v>80.599999999999994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5.8</v>
      </c>
      <c r="W3671">
        <v>212</v>
      </c>
      <c r="X3671">
        <v>1006.8</v>
      </c>
      <c r="Y3671">
        <v>41.3</v>
      </c>
      <c r="Z3671">
        <v>6.3</v>
      </c>
      <c r="AA3671">
        <v>133.80000000000001</v>
      </c>
      <c r="AB3671">
        <v>11.6</v>
      </c>
      <c r="AC3671">
        <v>5</v>
      </c>
      <c r="AD3671">
        <v>0</v>
      </c>
      <c r="AE3671" t="s">
        <v>11087</v>
      </c>
      <c r="AF3671" t="s">
        <v>11088</v>
      </c>
      <c r="AG3671">
        <v>0.44</v>
      </c>
      <c r="AH3671" t="s">
        <v>36</v>
      </c>
      <c r="AI3671" t="s">
        <v>702</v>
      </c>
      <c r="AJ3671" t="s">
        <v>38</v>
      </c>
    </row>
    <row r="3672" spans="1:36" x14ac:dyDescent="0.25">
      <c r="A3672" t="s">
        <v>32</v>
      </c>
      <c r="B3672" t="s">
        <v>11089</v>
      </c>
      <c r="C3672">
        <f>YEAR(B3672)</f>
        <v>2010</v>
      </c>
      <c r="D3672">
        <v>66.2</v>
      </c>
      <c r="E3672">
        <v>50</v>
      </c>
      <c r="F3672">
        <v>58.8</v>
      </c>
      <c r="H3672" s="2">
        <f>IF(F3672-58.39&lt;=0,0,IF(F3672-58.39&lt;=1,1,2))</f>
        <v>1</v>
      </c>
      <c r="I3672">
        <v>66.2</v>
      </c>
      <c r="J3672">
        <v>50</v>
      </c>
      <c r="K3672">
        <v>58.8</v>
      </c>
      <c r="L3672">
        <v>48.7</v>
      </c>
      <c r="M3672">
        <v>70.2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23</v>
      </c>
      <c r="W3672">
        <v>202.3</v>
      </c>
      <c r="X3672">
        <v>1003.2</v>
      </c>
      <c r="Y3672">
        <v>37.5</v>
      </c>
      <c r="Z3672">
        <v>6.3</v>
      </c>
      <c r="AA3672">
        <v>153.5</v>
      </c>
      <c r="AB3672">
        <v>13.2</v>
      </c>
      <c r="AC3672">
        <v>6</v>
      </c>
      <c r="AD3672">
        <v>0</v>
      </c>
      <c r="AE3672" t="s">
        <v>11090</v>
      </c>
      <c r="AF3672" t="s">
        <v>11091</v>
      </c>
      <c r="AG3672">
        <v>0.47</v>
      </c>
      <c r="AH3672" t="s">
        <v>36</v>
      </c>
      <c r="AI3672" t="s">
        <v>37</v>
      </c>
      <c r="AJ3672" t="s">
        <v>38</v>
      </c>
    </row>
    <row r="3673" spans="1:36" x14ac:dyDescent="0.25">
      <c r="A3673" t="s">
        <v>32</v>
      </c>
      <c r="B3673" t="s">
        <v>11092</v>
      </c>
      <c r="C3673">
        <f>YEAR(B3673)</f>
        <v>2010</v>
      </c>
      <c r="D3673">
        <v>60.8</v>
      </c>
      <c r="E3673">
        <v>50</v>
      </c>
      <c r="F3673">
        <v>55.7</v>
      </c>
      <c r="H3673" s="2">
        <f>IF(F3673-58.39&lt;=0,0,IF(F3673-58.39&lt;=1,1,2))</f>
        <v>0</v>
      </c>
      <c r="I3673">
        <v>60.8</v>
      </c>
      <c r="J3673">
        <v>50</v>
      </c>
      <c r="K3673">
        <v>55.7</v>
      </c>
      <c r="L3673">
        <v>49.1</v>
      </c>
      <c r="M3673">
        <v>78.7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21.9</v>
      </c>
      <c r="W3673">
        <v>275.89999999999998</v>
      </c>
      <c r="X3673">
        <v>1003.2</v>
      </c>
      <c r="Y3673">
        <v>53.1</v>
      </c>
      <c r="Z3673">
        <v>6.6</v>
      </c>
      <c r="AA3673">
        <v>143</v>
      </c>
      <c r="AB3673">
        <v>12.3</v>
      </c>
      <c r="AC3673">
        <v>6</v>
      </c>
      <c r="AD3673">
        <v>0</v>
      </c>
      <c r="AE3673" t="s">
        <v>11093</v>
      </c>
      <c r="AF3673" t="s">
        <v>11094</v>
      </c>
      <c r="AG3673">
        <v>0.5</v>
      </c>
      <c r="AH3673" t="s">
        <v>36</v>
      </c>
      <c r="AI3673" t="s">
        <v>37</v>
      </c>
      <c r="AJ3673" t="s">
        <v>38</v>
      </c>
    </row>
    <row r="3674" spans="1:36" x14ac:dyDescent="0.25">
      <c r="A3674" t="s">
        <v>32</v>
      </c>
      <c r="B3674" t="s">
        <v>11095</v>
      </c>
      <c r="C3674">
        <f>YEAR(B3674)</f>
        <v>2010</v>
      </c>
      <c r="D3674">
        <v>66.2</v>
      </c>
      <c r="E3674">
        <v>50</v>
      </c>
      <c r="F3674">
        <v>58</v>
      </c>
      <c r="H3674" s="2">
        <f>IF(F3674-58.39&lt;=0,0,IF(F3674-58.39&lt;=1,1,2))</f>
        <v>0</v>
      </c>
      <c r="I3674">
        <v>66.2</v>
      </c>
      <c r="J3674">
        <v>50</v>
      </c>
      <c r="K3674">
        <v>58</v>
      </c>
      <c r="L3674">
        <v>46.9</v>
      </c>
      <c r="M3674">
        <v>67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18.3</v>
      </c>
      <c r="W3674">
        <v>201.8</v>
      </c>
      <c r="X3674">
        <v>1007.7</v>
      </c>
      <c r="Y3674">
        <v>48.9</v>
      </c>
      <c r="Z3674">
        <v>6.6</v>
      </c>
      <c r="AA3674">
        <v>151.5</v>
      </c>
      <c r="AB3674">
        <v>13.1</v>
      </c>
      <c r="AC3674">
        <v>6</v>
      </c>
      <c r="AD3674">
        <v>0</v>
      </c>
      <c r="AE3674" t="s">
        <v>11096</v>
      </c>
      <c r="AF3674" t="s">
        <v>11097</v>
      </c>
      <c r="AG3674">
        <v>0.54</v>
      </c>
      <c r="AH3674" t="s">
        <v>36</v>
      </c>
      <c r="AI3674" t="s">
        <v>37</v>
      </c>
      <c r="AJ3674" t="s">
        <v>38</v>
      </c>
    </row>
    <row r="3675" spans="1:36" x14ac:dyDescent="0.25">
      <c r="A3675" t="s">
        <v>32</v>
      </c>
      <c r="B3675" t="s">
        <v>11098</v>
      </c>
      <c r="C3675">
        <f>YEAR(B3675)</f>
        <v>2010</v>
      </c>
      <c r="D3675">
        <v>64.400000000000006</v>
      </c>
      <c r="E3675">
        <v>48.2</v>
      </c>
      <c r="F3675">
        <v>57.2</v>
      </c>
      <c r="H3675" s="2">
        <f>IF(F3675-58.39&lt;=0,0,IF(F3675-58.39&lt;=1,1,2))</f>
        <v>0</v>
      </c>
      <c r="I3675">
        <v>64.400000000000006</v>
      </c>
      <c r="J3675">
        <v>44.1</v>
      </c>
      <c r="K3675">
        <v>57</v>
      </c>
      <c r="L3675">
        <v>44.8</v>
      </c>
      <c r="M3675">
        <v>63.7</v>
      </c>
      <c r="O3675">
        <v>1.2E-2</v>
      </c>
      <c r="P3675">
        <v>100</v>
      </c>
      <c r="Q3675">
        <v>4.17</v>
      </c>
      <c r="R3675" t="s">
        <v>40</v>
      </c>
      <c r="S3675">
        <v>0</v>
      </c>
      <c r="T3675">
        <v>0</v>
      </c>
      <c r="U3675">
        <v>38</v>
      </c>
      <c r="V3675">
        <v>25.3</v>
      </c>
      <c r="W3675">
        <v>189.3</v>
      </c>
      <c r="X3675">
        <v>1012.4</v>
      </c>
      <c r="Y3675">
        <v>40.1</v>
      </c>
      <c r="Z3675">
        <v>6.6</v>
      </c>
      <c r="AA3675">
        <v>100.2</v>
      </c>
      <c r="AB3675">
        <v>8.8000000000000007</v>
      </c>
      <c r="AC3675">
        <v>4</v>
      </c>
      <c r="AD3675">
        <v>0</v>
      </c>
      <c r="AE3675" t="s">
        <v>11099</v>
      </c>
      <c r="AF3675" t="s">
        <v>11100</v>
      </c>
      <c r="AG3675">
        <v>0.56999999999999995</v>
      </c>
      <c r="AH3675" t="s">
        <v>56</v>
      </c>
      <c r="AI3675" t="s">
        <v>78</v>
      </c>
      <c r="AJ3675" t="s">
        <v>40</v>
      </c>
    </row>
    <row r="3676" spans="1:36" x14ac:dyDescent="0.25">
      <c r="A3676" t="s">
        <v>32</v>
      </c>
      <c r="B3676" t="s">
        <v>11101</v>
      </c>
      <c r="C3676">
        <f>YEAR(B3676)</f>
        <v>2010</v>
      </c>
      <c r="D3676">
        <v>62.6</v>
      </c>
      <c r="E3676">
        <v>50.1</v>
      </c>
      <c r="F3676">
        <v>56.1</v>
      </c>
      <c r="H3676" s="2">
        <f>IF(F3676-58.39&lt;=0,0,IF(F3676-58.39&lt;=1,1,2))</f>
        <v>0</v>
      </c>
      <c r="I3676">
        <v>62.6</v>
      </c>
      <c r="J3676">
        <v>50.1</v>
      </c>
      <c r="K3676">
        <v>56.1</v>
      </c>
      <c r="L3676">
        <v>43.5</v>
      </c>
      <c r="M3676">
        <v>63.8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46.1</v>
      </c>
      <c r="V3676">
        <v>35.6</v>
      </c>
      <c r="W3676">
        <v>263.39999999999998</v>
      </c>
      <c r="X3676">
        <v>1008.4</v>
      </c>
      <c r="Y3676">
        <v>36.1</v>
      </c>
      <c r="Z3676">
        <v>6.6</v>
      </c>
      <c r="AA3676">
        <v>162.69999999999999</v>
      </c>
      <c r="AB3676">
        <v>14.2</v>
      </c>
      <c r="AC3676">
        <v>6</v>
      </c>
      <c r="AD3676">
        <v>0</v>
      </c>
      <c r="AE3676" t="s">
        <v>11102</v>
      </c>
      <c r="AF3676" t="s">
        <v>11103</v>
      </c>
      <c r="AG3676">
        <v>0.61</v>
      </c>
      <c r="AH3676" t="s">
        <v>36</v>
      </c>
      <c r="AI3676" t="s">
        <v>37</v>
      </c>
      <c r="AJ3676" t="s">
        <v>344</v>
      </c>
    </row>
    <row r="3677" spans="1:36" x14ac:dyDescent="0.25">
      <c r="A3677" t="s">
        <v>32</v>
      </c>
      <c r="B3677" t="s">
        <v>11104</v>
      </c>
      <c r="C3677">
        <f>YEAR(B3677)</f>
        <v>2010</v>
      </c>
      <c r="D3677">
        <v>51.9</v>
      </c>
      <c r="E3677">
        <v>41</v>
      </c>
      <c r="F3677">
        <v>47.5</v>
      </c>
      <c r="H3677" s="2">
        <f>IF(F3677-58.39&lt;=0,0,IF(F3677-58.39&lt;=1,1,2))</f>
        <v>0</v>
      </c>
      <c r="I3677">
        <v>51.9</v>
      </c>
      <c r="J3677">
        <v>36.4</v>
      </c>
      <c r="K3677">
        <v>41.6</v>
      </c>
      <c r="L3677">
        <v>32.4</v>
      </c>
      <c r="M3677">
        <v>56.4</v>
      </c>
      <c r="O3677">
        <v>0.02</v>
      </c>
      <c r="P3677">
        <v>100</v>
      </c>
      <c r="Q3677">
        <v>4.17</v>
      </c>
      <c r="R3677" t="s">
        <v>40</v>
      </c>
      <c r="S3677">
        <v>0</v>
      </c>
      <c r="T3677">
        <v>0</v>
      </c>
      <c r="U3677">
        <v>35.6</v>
      </c>
      <c r="V3677">
        <v>32.200000000000003</v>
      </c>
      <c r="W3677">
        <v>319.89999999999998</v>
      </c>
      <c r="X3677">
        <v>1018</v>
      </c>
      <c r="Y3677">
        <v>47.4</v>
      </c>
      <c r="Z3677">
        <v>6.6</v>
      </c>
      <c r="AA3677">
        <v>179.3</v>
      </c>
      <c r="AB3677">
        <v>15.6</v>
      </c>
      <c r="AC3677">
        <v>7</v>
      </c>
      <c r="AD3677">
        <v>0</v>
      </c>
      <c r="AE3677" t="s">
        <v>11105</v>
      </c>
      <c r="AF3677" t="s">
        <v>11106</v>
      </c>
      <c r="AG3677">
        <v>0.64</v>
      </c>
      <c r="AH3677" t="s">
        <v>56</v>
      </c>
      <c r="AI3677" t="s">
        <v>78</v>
      </c>
      <c r="AJ3677" t="s">
        <v>40</v>
      </c>
    </row>
    <row r="3678" spans="1:36" x14ac:dyDescent="0.25">
      <c r="A3678" t="s">
        <v>32</v>
      </c>
      <c r="B3678" t="s">
        <v>11107</v>
      </c>
      <c r="C3678">
        <f>YEAR(B3678)</f>
        <v>2010</v>
      </c>
      <c r="D3678">
        <v>55.4</v>
      </c>
      <c r="E3678">
        <v>41</v>
      </c>
      <c r="F3678">
        <v>47.7</v>
      </c>
      <c r="H3678" s="2">
        <f>IF(F3678-58.39&lt;=0,0,IF(F3678-58.39&lt;=1,1,2))</f>
        <v>0</v>
      </c>
      <c r="I3678">
        <v>55.4</v>
      </c>
      <c r="J3678">
        <v>36.4</v>
      </c>
      <c r="K3678">
        <v>45.7</v>
      </c>
      <c r="L3678">
        <v>35.4</v>
      </c>
      <c r="M3678">
        <v>62.8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16.100000000000001</v>
      </c>
      <c r="W3678">
        <v>279.10000000000002</v>
      </c>
      <c r="X3678">
        <v>1022.5</v>
      </c>
      <c r="Y3678">
        <v>27.8</v>
      </c>
      <c r="Z3678">
        <v>6.6</v>
      </c>
      <c r="AA3678">
        <v>183.2</v>
      </c>
      <c r="AB3678">
        <v>16</v>
      </c>
      <c r="AC3678">
        <v>7</v>
      </c>
      <c r="AD3678">
        <v>0</v>
      </c>
      <c r="AE3678" t="s">
        <v>11108</v>
      </c>
      <c r="AF3678" t="s">
        <v>11109</v>
      </c>
      <c r="AG3678">
        <v>0.67</v>
      </c>
      <c r="AH3678" t="s">
        <v>36</v>
      </c>
      <c r="AI3678" t="s">
        <v>37</v>
      </c>
      <c r="AJ3678" t="s">
        <v>38</v>
      </c>
    </row>
    <row r="3679" spans="1:36" x14ac:dyDescent="0.25">
      <c r="A3679" t="s">
        <v>32</v>
      </c>
      <c r="B3679" t="s">
        <v>11110</v>
      </c>
      <c r="C3679">
        <f>YEAR(B3679)</f>
        <v>2010</v>
      </c>
      <c r="D3679">
        <v>57.2</v>
      </c>
      <c r="E3679">
        <v>42.8</v>
      </c>
      <c r="F3679">
        <v>50.7</v>
      </c>
      <c r="H3679" s="2">
        <f>IF(F3679-58.39&lt;=0,0,IF(F3679-58.39&lt;=1,1,2))</f>
        <v>0</v>
      </c>
      <c r="I3679">
        <v>57.2</v>
      </c>
      <c r="J3679">
        <v>38</v>
      </c>
      <c r="K3679">
        <v>49.6</v>
      </c>
      <c r="L3679">
        <v>40.1</v>
      </c>
      <c r="M3679">
        <v>67.3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11.4</v>
      </c>
      <c r="W3679">
        <v>350.4</v>
      </c>
      <c r="X3679">
        <v>1022.7</v>
      </c>
      <c r="Y3679">
        <v>45.9</v>
      </c>
      <c r="Z3679">
        <v>6.6</v>
      </c>
      <c r="AA3679">
        <v>180.6</v>
      </c>
      <c r="AB3679">
        <v>15.7</v>
      </c>
      <c r="AC3679">
        <v>7</v>
      </c>
      <c r="AD3679">
        <v>0</v>
      </c>
      <c r="AE3679" t="s">
        <v>11111</v>
      </c>
      <c r="AF3679" t="s">
        <v>11112</v>
      </c>
      <c r="AG3679">
        <v>0.71</v>
      </c>
      <c r="AH3679" t="s">
        <v>36</v>
      </c>
      <c r="AI3679" t="s">
        <v>37</v>
      </c>
      <c r="AJ3679" t="s">
        <v>38</v>
      </c>
    </row>
    <row r="3680" spans="1:36" x14ac:dyDescent="0.25">
      <c r="A3680" t="s">
        <v>32</v>
      </c>
      <c r="B3680" t="s">
        <v>11113</v>
      </c>
      <c r="C3680">
        <f>YEAR(B3680)</f>
        <v>2010</v>
      </c>
      <c r="D3680">
        <v>62.6</v>
      </c>
      <c r="E3680">
        <v>42.8</v>
      </c>
      <c r="F3680">
        <v>52.2</v>
      </c>
      <c r="H3680" s="2">
        <f>IF(F3680-58.39&lt;=0,0,IF(F3680-58.39&lt;=1,1,2))</f>
        <v>0</v>
      </c>
      <c r="I3680">
        <v>62.6</v>
      </c>
      <c r="J3680">
        <v>36.6</v>
      </c>
      <c r="K3680">
        <v>50.4</v>
      </c>
      <c r="L3680">
        <v>41.5</v>
      </c>
      <c r="M3680">
        <v>68.099999999999994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30</v>
      </c>
      <c r="V3680">
        <v>19.5</v>
      </c>
      <c r="W3680">
        <v>179</v>
      </c>
      <c r="X3680">
        <v>1018.3</v>
      </c>
      <c r="Y3680">
        <v>50.2</v>
      </c>
      <c r="Z3680">
        <v>6.6</v>
      </c>
      <c r="AA3680">
        <v>164.2</v>
      </c>
      <c r="AB3680">
        <v>14.1</v>
      </c>
      <c r="AC3680">
        <v>6</v>
      </c>
      <c r="AD3680">
        <v>0</v>
      </c>
      <c r="AE3680" t="s">
        <v>11114</v>
      </c>
      <c r="AF3680" t="s">
        <v>11115</v>
      </c>
      <c r="AG3680">
        <v>0.75</v>
      </c>
      <c r="AH3680" t="s">
        <v>36</v>
      </c>
      <c r="AI3680" t="s">
        <v>174</v>
      </c>
      <c r="AJ3680" t="s">
        <v>38</v>
      </c>
    </row>
    <row r="3681" spans="1:36" x14ac:dyDescent="0.25">
      <c r="A3681" t="s">
        <v>32</v>
      </c>
      <c r="B3681" t="s">
        <v>11116</v>
      </c>
      <c r="C3681">
        <f>YEAR(B3681)</f>
        <v>2010</v>
      </c>
      <c r="D3681">
        <v>60.8</v>
      </c>
      <c r="E3681">
        <v>51.8</v>
      </c>
      <c r="F3681">
        <v>55.9</v>
      </c>
      <c r="H3681" s="2">
        <f>IF(F3681-58.39&lt;=0,0,IF(F3681-58.39&lt;=1,1,2))</f>
        <v>0</v>
      </c>
      <c r="I3681">
        <v>60.8</v>
      </c>
      <c r="J3681">
        <v>51.8</v>
      </c>
      <c r="K3681">
        <v>55.9</v>
      </c>
      <c r="L3681">
        <v>46.3</v>
      </c>
      <c r="M3681">
        <v>70.599999999999994</v>
      </c>
      <c r="O3681">
        <v>0.2</v>
      </c>
      <c r="P3681">
        <v>100</v>
      </c>
      <c r="Q3681">
        <v>8.33</v>
      </c>
      <c r="R3681" t="s">
        <v>40</v>
      </c>
      <c r="S3681">
        <v>0</v>
      </c>
      <c r="T3681">
        <v>0</v>
      </c>
      <c r="U3681">
        <v>41.4</v>
      </c>
      <c r="V3681">
        <v>28.9</v>
      </c>
      <c r="W3681">
        <v>181.9</v>
      </c>
      <c r="X3681">
        <v>1006.2</v>
      </c>
      <c r="Y3681">
        <v>89.8</v>
      </c>
      <c r="Z3681">
        <v>6.3</v>
      </c>
      <c r="AA3681">
        <v>53.1</v>
      </c>
      <c r="AB3681">
        <v>4.7</v>
      </c>
      <c r="AC3681">
        <v>2</v>
      </c>
      <c r="AD3681">
        <v>0</v>
      </c>
      <c r="AE3681" t="s">
        <v>11117</v>
      </c>
      <c r="AF3681" t="s">
        <v>11118</v>
      </c>
      <c r="AG3681">
        <v>0.77</v>
      </c>
      <c r="AH3681" t="s">
        <v>56</v>
      </c>
      <c r="AI3681" t="s">
        <v>101</v>
      </c>
      <c r="AJ3681" t="s">
        <v>40</v>
      </c>
    </row>
    <row r="3682" spans="1:36" x14ac:dyDescent="0.25">
      <c r="A3682" t="s">
        <v>32</v>
      </c>
      <c r="B3682" t="s">
        <v>11119</v>
      </c>
      <c r="C3682">
        <f>YEAR(B3682)</f>
        <v>2010</v>
      </c>
      <c r="D3682">
        <v>62.6</v>
      </c>
      <c r="E3682">
        <v>48.2</v>
      </c>
      <c r="F3682">
        <v>53.9</v>
      </c>
      <c r="H3682" s="2">
        <f>IF(F3682-58.39&lt;=0,0,IF(F3682-58.39&lt;=1,1,2))</f>
        <v>0</v>
      </c>
      <c r="I3682">
        <v>62.6</v>
      </c>
      <c r="J3682">
        <v>45.6</v>
      </c>
      <c r="K3682">
        <v>53.8</v>
      </c>
      <c r="L3682">
        <v>45.2</v>
      </c>
      <c r="M3682">
        <v>72.8</v>
      </c>
      <c r="O3682">
        <v>1.2E-2</v>
      </c>
      <c r="P3682">
        <v>100</v>
      </c>
      <c r="Q3682">
        <v>4.17</v>
      </c>
      <c r="R3682" t="s">
        <v>40</v>
      </c>
      <c r="S3682">
        <v>0</v>
      </c>
      <c r="T3682">
        <v>0</v>
      </c>
      <c r="U3682">
        <v>0</v>
      </c>
      <c r="V3682">
        <v>18.3</v>
      </c>
      <c r="W3682">
        <v>203.4</v>
      </c>
      <c r="X3682">
        <v>1001.5</v>
      </c>
      <c r="Y3682">
        <v>51.8</v>
      </c>
      <c r="Z3682">
        <v>6.6</v>
      </c>
      <c r="AA3682">
        <v>137.30000000000001</v>
      </c>
      <c r="AB3682">
        <v>12</v>
      </c>
      <c r="AC3682">
        <v>5</v>
      </c>
      <c r="AD3682">
        <v>0</v>
      </c>
      <c r="AE3682" t="s">
        <v>11120</v>
      </c>
      <c r="AF3682" t="s">
        <v>11121</v>
      </c>
      <c r="AG3682">
        <v>0.81</v>
      </c>
      <c r="AH3682" t="s">
        <v>56</v>
      </c>
      <c r="AI3682" t="s">
        <v>78</v>
      </c>
      <c r="AJ3682" t="s">
        <v>40</v>
      </c>
    </row>
    <row r="3683" spans="1:36" x14ac:dyDescent="0.25">
      <c r="A3683" t="s">
        <v>32</v>
      </c>
      <c r="B3683" t="s">
        <v>11122</v>
      </c>
      <c r="C3683">
        <f>YEAR(B3683)</f>
        <v>2010</v>
      </c>
      <c r="D3683">
        <v>57.2</v>
      </c>
      <c r="E3683">
        <v>48.2</v>
      </c>
      <c r="F3683">
        <v>52.9</v>
      </c>
      <c r="H3683" s="2">
        <f>IF(F3683-58.39&lt;=0,0,IF(F3683-58.39&lt;=1,1,2))</f>
        <v>0</v>
      </c>
      <c r="I3683">
        <v>57.2</v>
      </c>
      <c r="J3683">
        <v>44.1</v>
      </c>
      <c r="K3683">
        <v>52.3</v>
      </c>
      <c r="L3683">
        <v>44.4</v>
      </c>
      <c r="M3683">
        <v>72.900000000000006</v>
      </c>
      <c r="O3683">
        <v>1.2E-2</v>
      </c>
      <c r="P3683">
        <v>100</v>
      </c>
      <c r="Q3683">
        <v>4.17</v>
      </c>
      <c r="R3683" t="s">
        <v>40</v>
      </c>
      <c r="S3683">
        <v>0</v>
      </c>
      <c r="T3683">
        <v>0</v>
      </c>
      <c r="U3683">
        <v>0</v>
      </c>
      <c r="V3683">
        <v>10.3</v>
      </c>
      <c r="W3683">
        <v>163.6</v>
      </c>
      <c r="X3683">
        <v>1007.8</v>
      </c>
      <c r="Y3683">
        <v>58.6</v>
      </c>
      <c r="Z3683">
        <v>6.6</v>
      </c>
      <c r="AA3683">
        <v>131.5</v>
      </c>
      <c r="AB3683">
        <v>11.3</v>
      </c>
      <c r="AC3683">
        <v>5</v>
      </c>
      <c r="AD3683">
        <v>0</v>
      </c>
      <c r="AE3683" t="s">
        <v>11123</v>
      </c>
      <c r="AF3683" t="s">
        <v>11124</v>
      </c>
      <c r="AG3683">
        <v>0.84</v>
      </c>
      <c r="AH3683" t="s">
        <v>56</v>
      </c>
      <c r="AI3683" t="s">
        <v>78</v>
      </c>
      <c r="AJ3683" t="s">
        <v>40</v>
      </c>
    </row>
    <row r="3684" spans="1:36" x14ac:dyDescent="0.25">
      <c r="A3684" t="s">
        <v>32</v>
      </c>
      <c r="B3684" t="s">
        <v>11125</v>
      </c>
      <c r="C3684">
        <f>YEAR(B3684)</f>
        <v>2010</v>
      </c>
      <c r="D3684">
        <v>68</v>
      </c>
      <c r="E3684">
        <v>53.6</v>
      </c>
      <c r="F3684">
        <v>62.2</v>
      </c>
      <c r="H3684" s="2">
        <f>IF(F3684-58.39&lt;=0,0,IF(F3684-58.39&lt;=1,1,2))</f>
        <v>2</v>
      </c>
      <c r="I3684">
        <v>68</v>
      </c>
      <c r="J3684">
        <v>53.6</v>
      </c>
      <c r="K3684">
        <v>62.2</v>
      </c>
      <c r="L3684">
        <v>48.6</v>
      </c>
      <c r="M3684">
        <v>61.6</v>
      </c>
      <c r="O3684">
        <v>1.2E-2</v>
      </c>
      <c r="P3684">
        <v>100</v>
      </c>
      <c r="Q3684">
        <v>4.17</v>
      </c>
      <c r="R3684" t="s">
        <v>40</v>
      </c>
      <c r="S3684">
        <v>0</v>
      </c>
      <c r="T3684">
        <v>0</v>
      </c>
      <c r="U3684">
        <v>35.6</v>
      </c>
      <c r="V3684">
        <v>24.2</v>
      </c>
      <c r="W3684">
        <v>189.7</v>
      </c>
      <c r="X3684">
        <v>1003.6</v>
      </c>
      <c r="Y3684">
        <v>89</v>
      </c>
      <c r="Z3684">
        <v>5.2</v>
      </c>
      <c r="AA3684">
        <v>72.900000000000006</v>
      </c>
      <c r="AB3684">
        <v>6.3</v>
      </c>
      <c r="AC3684">
        <v>3</v>
      </c>
      <c r="AD3684">
        <v>0</v>
      </c>
      <c r="AE3684" t="s">
        <v>11126</v>
      </c>
      <c r="AF3684" t="s">
        <v>11127</v>
      </c>
      <c r="AG3684">
        <v>0.88</v>
      </c>
      <c r="AH3684" t="s">
        <v>56</v>
      </c>
      <c r="AI3684" t="s">
        <v>78</v>
      </c>
      <c r="AJ3684" t="s">
        <v>40</v>
      </c>
    </row>
    <row r="3685" spans="1:36" x14ac:dyDescent="0.25">
      <c r="A3685" t="s">
        <v>32</v>
      </c>
      <c r="B3685" t="s">
        <v>11128</v>
      </c>
      <c r="C3685">
        <f>YEAR(B3685)</f>
        <v>2010</v>
      </c>
      <c r="D3685">
        <v>68</v>
      </c>
      <c r="E3685">
        <v>53</v>
      </c>
      <c r="F3685">
        <v>60.8</v>
      </c>
      <c r="H3685" s="2">
        <f>IF(F3685-58.39&lt;=0,0,IF(F3685-58.39&lt;=1,1,2))</f>
        <v>2</v>
      </c>
      <c r="I3685">
        <v>68</v>
      </c>
      <c r="J3685">
        <v>53</v>
      </c>
      <c r="K3685">
        <v>60.8</v>
      </c>
      <c r="L3685">
        <v>47.3</v>
      </c>
      <c r="M3685">
        <v>61.9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25.3</v>
      </c>
      <c r="V3685">
        <v>18.3</v>
      </c>
      <c r="W3685">
        <v>198.6</v>
      </c>
      <c r="X3685">
        <v>1003.1</v>
      </c>
      <c r="Y3685">
        <v>70.2</v>
      </c>
      <c r="Z3685">
        <v>5.9</v>
      </c>
      <c r="AA3685">
        <v>148.30000000000001</v>
      </c>
      <c r="AB3685">
        <v>13</v>
      </c>
      <c r="AC3685">
        <v>6</v>
      </c>
      <c r="AD3685">
        <v>0</v>
      </c>
      <c r="AE3685" t="s">
        <v>11129</v>
      </c>
      <c r="AF3685" t="s">
        <v>11130</v>
      </c>
      <c r="AG3685">
        <v>0.91</v>
      </c>
      <c r="AH3685" t="s">
        <v>36</v>
      </c>
      <c r="AI3685" t="s">
        <v>37</v>
      </c>
      <c r="AJ3685" t="s">
        <v>38</v>
      </c>
    </row>
    <row r="3686" spans="1:36" x14ac:dyDescent="0.25">
      <c r="A3686" t="s">
        <v>32</v>
      </c>
      <c r="B3686" t="s">
        <v>11131</v>
      </c>
      <c r="C3686">
        <f>YEAR(B3686)</f>
        <v>2010</v>
      </c>
      <c r="D3686">
        <v>66.2</v>
      </c>
      <c r="E3686">
        <v>57.2</v>
      </c>
      <c r="F3686">
        <v>61.3</v>
      </c>
      <c r="H3686" s="2">
        <f>IF(F3686-58.39&lt;=0,0,IF(F3686-58.39&lt;=1,1,2))</f>
        <v>2</v>
      </c>
      <c r="I3686">
        <v>66.2</v>
      </c>
      <c r="J3686">
        <v>57.2</v>
      </c>
      <c r="K3686">
        <v>61.3</v>
      </c>
      <c r="L3686">
        <v>46.7</v>
      </c>
      <c r="M3686">
        <v>59.3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26.4</v>
      </c>
      <c r="W3686">
        <v>175.7</v>
      </c>
      <c r="X3686">
        <v>1009.4</v>
      </c>
      <c r="Y3686">
        <v>52.8</v>
      </c>
      <c r="Z3686">
        <v>6.6</v>
      </c>
      <c r="AA3686">
        <v>169.6</v>
      </c>
      <c r="AB3686">
        <v>14.7</v>
      </c>
      <c r="AC3686">
        <v>7</v>
      </c>
      <c r="AD3686">
        <v>0</v>
      </c>
      <c r="AE3686" t="s">
        <v>11132</v>
      </c>
      <c r="AF3686" t="s">
        <v>11133</v>
      </c>
      <c r="AG3686">
        <v>0.94</v>
      </c>
      <c r="AH3686" t="s">
        <v>36</v>
      </c>
      <c r="AI3686" t="s">
        <v>37</v>
      </c>
      <c r="AJ3686" t="s">
        <v>38</v>
      </c>
    </row>
    <row r="3687" spans="1:36" x14ac:dyDescent="0.25">
      <c r="A3687" t="s">
        <v>32</v>
      </c>
      <c r="B3687" t="s">
        <v>11134</v>
      </c>
      <c r="C3687">
        <f>YEAR(B3687)</f>
        <v>2010</v>
      </c>
      <c r="D3687">
        <v>64.400000000000006</v>
      </c>
      <c r="E3687">
        <v>50</v>
      </c>
      <c r="F3687">
        <v>59.5</v>
      </c>
      <c r="H3687" s="2">
        <f>IF(F3687-58.39&lt;=0,0,IF(F3687-58.39&lt;=1,1,2))</f>
        <v>2</v>
      </c>
      <c r="I3687">
        <v>64.400000000000006</v>
      </c>
      <c r="J3687">
        <v>50</v>
      </c>
      <c r="K3687">
        <v>59.5</v>
      </c>
      <c r="L3687">
        <v>49.5</v>
      </c>
      <c r="M3687">
        <v>70.3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17.2</v>
      </c>
      <c r="W3687">
        <v>299.8</v>
      </c>
      <c r="X3687">
        <v>1011.3</v>
      </c>
      <c r="Y3687">
        <v>80.2</v>
      </c>
      <c r="Z3687">
        <v>6.6</v>
      </c>
      <c r="AA3687">
        <v>168.8</v>
      </c>
      <c r="AB3687">
        <v>14.7</v>
      </c>
      <c r="AC3687">
        <v>7</v>
      </c>
      <c r="AD3687">
        <v>0</v>
      </c>
      <c r="AE3687" t="s">
        <v>11135</v>
      </c>
      <c r="AF3687" t="s">
        <v>11136</v>
      </c>
      <c r="AG3687">
        <v>0.98</v>
      </c>
      <c r="AH3687" t="s">
        <v>36</v>
      </c>
      <c r="AI3687" t="s">
        <v>37</v>
      </c>
      <c r="AJ3687" t="s">
        <v>38</v>
      </c>
    </row>
    <row r="3688" spans="1:36" x14ac:dyDescent="0.25">
      <c r="A3688" t="s">
        <v>32</v>
      </c>
      <c r="B3688" t="s">
        <v>11137</v>
      </c>
      <c r="C3688">
        <f>YEAR(B3688)</f>
        <v>2010</v>
      </c>
      <c r="D3688">
        <v>71.599999999999994</v>
      </c>
      <c r="E3688">
        <v>48.2</v>
      </c>
      <c r="F3688">
        <v>58.6</v>
      </c>
      <c r="H3688" s="2">
        <f>IF(F3688-58.39&lt;=0,0,IF(F3688-58.39&lt;=1,1,2))</f>
        <v>1</v>
      </c>
      <c r="I3688">
        <v>71.599999999999994</v>
      </c>
      <c r="J3688">
        <v>45.1</v>
      </c>
      <c r="K3688">
        <v>57.7</v>
      </c>
      <c r="L3688">
        <v>44.4</v>
      </c>
      <c r="M3688">
        <v>63.7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41.4</v>
      </c>
      <c r="V3688">
        <v>30</v>
      </c>
      <c r="W3688">
        <v>168.1</v>
      </c>
      <c r="X3688">
        <v>1008</v>
      </c>
      <c r="Y3688">
        <v>76.7</v>
      </c>
      <c r="Z3688">
        <v>6.4</v>
      </c>
      <c r="AA3688">
        <v>87.1</v>
      </c>
      <c r="AB3688">
        <v>7.7</v>
      </c>
      <c r="AC3688">
        <v>3</v>
      </c>
      <c r="AD3688">
        <v>0</v>
      </c>
      <c r="AE3688" t="s">
        <v>11138</v>
      </c>
      <c r="AF3688" t="s">
        <v>11139</v>
      </c>
      <c r="AG3688">
        <v>0</v>
      </c>
      <c r="AH3688" t="s">
        <v>36</v>
      </c>
      <c r="AI3688" t="s">
        <v>37</v>
      </c>
      <c r="AJ3688" t="s">
        <v>38</v>
      </c>
    </row>
    <row r="3689" spans="1:36" x14ac:dyDescent="0.25">
      <c r="A3689" t="s">
        <v>32</v>
      </c>
      <c r="B3689" t="s">
        <v>11140</v>
      </c>
      <c r="C3689">
        <f>YEAR(B3689)</f>
        <v>2010</v>
      </c>
      <c r="D3689">
        <v>69.8</v>
      </c>
      <c r="E3689">
        <v>53.6</v>
      </c>
      <c r="F3689">
        <v>61.3</v>
      </c>
      <c r="H3689" s="2">
        <f>IF(F3689-58.39&lt;=0,0,IF(F3689-58.39&lt;=1,1,2))</f>
        <v>2</v>
      </c>
      <c r="I3689">
        <v>69.8</v>
      </c>
      <c r="J3689">
        <v>53.6</v>
      </c>
      <c r="K3689">
        <v>61.3</v>
      </c>
      <c r="L3689">
        <v>50.8</v>
      </c>
      <c r="M3689">
        <v>68.900000000000006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33.299999999999997</v>
      </c>
      <c r="V3689">
        <v>25.3</v>
      </c>
      <c r="W3689">
        <v>284.60000000000002</v>
      </c>
      <c r="X3689">
        <v>1005.4</v>
      </c>
      <c r="Y3689">
        <v>81.7</v>
      </c>
      <c r="Z3689">
        <v>6.4</v>
      </c>
      <c r="AA3689">
        <v>152.4</v>
      </c>
      <c r="AB3689">
        <v>13.2</v>
      </c>
      <c r="AC3689">
        <v>7</v>
      </c>
      <c r="AD3689">
        <v>0</v>
      </c>
      <c r="AE3689" t="s">
        <v>11141</v>
      </c>
      <c r="AF3689" t="s">
        <v>11142</v>
      </c>
      <c r="AG3689">
        <v>0.04</v>
      </c>
      <c r="AH3689" t="s">
        <v>36</v>
      </c>
      <c r="AI3689" t="s">
        <v>37</v>
      </c>
      <c r="AJ3689" t="s">
        <v>38</v>
      </c>
    </row>
    <row r="3690" spans="1:36" x14ac:dyDescent="0.25">
      <c r="A3690" t="s">
        <v>32</v>
      </c>
      <c r="B3690" t="s">
        <v>11143</v>
      </c>
      <c r="C3690">
        <f>YEAR(B3690)</f>
        <v>2010</v>
      </c>
      <c r="D3690">
        <v>62.6</v>
      </c>
      <c r="E3690">
        <v>48.2</v>
      </c>
      <c r="F3690">
        <v>55</v>
      </c>
      <c r="H3690" s="2">
        <f>IF(F3690-58.39&lt;=0,0,IF(F3690-58.39&lt;=1,1,2))</f>
        <v>0</v>
      </c>
      <c r="I3690">
        <v>62.6</v>
      </c>
      <c r="J3690">
        <v>44.6</v>
      </c>
      <c r="K3690">
        <v>54.3</v>
      </c>
      <c r="L3690">
        <v>46.3</v>
      </c>
      <c r="M3690">
        <v>72.8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9.1999999999999993</v>
      </c>
      <c r="W3690">
        <v>147</v>
      </c>
      <c r="X3690">
        <v>1011.9</v>
      </c>
      <c r="Y3690">
        <v>74.7</v>
      </c>
      <c r="Z3690">
        <v>6.4</v>
      </c>
      <c r="AA3690">
        <v>82.2</v>
      </c>
      <c r="AB3690">
        <v>7.2</v>
      </c>
      <c r="AC3690">
        <v>4</v>
      </c>
      <c r="AD3690">
        <v>0</v>
      </c>
      <c r="AE3690" t="s">
        <v>11144</v>
      </c>
      <c r="AF3690" t="s">
        <v>11145</v>
      </c>
      <c r="AG3690">
        <v>0.08</v>
      </c>
      <c r="AH3690" t="s">
        <v>36</v>
      </c>
      <c r="AI3690" t="s">
        <v>37</v>
      </c>
      <c r="AJ3690" t="s">
        <v>38</v>
      </c>
    </row>
    <row r="3691" spans="1:36" x14ac:dyDescent="0.25">
      <c r="A3691" t="s">
        <v>32</v>
      </c>
      <c r="B3691" t="s">
        <v>11146</v>
      </c>
      <c r="C3691">
        <f>YEAR(B3691)</f>
        <v>2010</v>
      </c>
      <c r="D3691">
        <v>77</v>
      </c>
      <c r="E3691">
        <v>59</v>
      </c>
      <c r="F3691">
        <v>66.7</v>
      </c>
      <c r="H3691" s="2">
        <f>IF(F3691-58.39&lt;=0,0,IF(F3691-58.39&lt;=1,1,2))</f>
        <v>2</v>
      </c>
      <c r="I3691">
        <v>77</v>
      </c>
      <c r="J3691">
        <v>59</v>
      </c>
      <c r="K3691">
        <v>66.7</v>
      </c>
      <c r="L3691">
        <v>47.4</v>
      </c>
      <c r="M3691">
        <v>52.7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46.1</v>
      </c>
      <c r="V3691">
        <v>34.4</v>
      </c>
      <c r="W3691">
        <v>180.9</v>
      </c>
      <c r="X3691">
        <v>1007.1</v>
      </c>
      <c r="Y3691">
        <v>81</v>
      </c>
      <c r="Z3691">
        <v>6.1</v>
      </c>
      <c r="AA3691">
        <v>166.2</v>
      </c>
      <c r="AB3691">
        <v>14.4</v>
      </c>
      <c r="AC3691">
        <v>7</v>
      </c>
      <c r="AD3691">
        <v>0</v>
      </c>
      <c r="AE3691" t="s">
        <v>11147</v>
      </c>
      <c r="AF3691" t="s">
        <v>11148</v>
      </c>
      <c r="AG3691">
        <v>0.11</v>
      </c>
      <c r="AH3691" t="s">
        <v>36</v>
      </c>
      <c r="AI3691" t="s">
        <v>37</v>
      </c>
      <c r="AJ3691" t="s">
        <v>344</v>
      </c>
    </row>
    <row r="3692" spans="1:36" x14ac:dyDescent="0.25">
      <c r="A3692" t="s">
        <v>32</v>
      </c>
      <c r="B3692" t="s">
        <v>11149</v>
      </c>
      <c r="C3692">
        <f>YEAR(B3692)</f>
        <v>2010</v>
      </c>
      <c r="D3692">
        <v>77</v>
      </c>
      <c r="E3692">
        <v>57.2</v>
      </c>
      <c r="F3692">
        <v>66.7</v>
      </c>
      <c r="H3692" s="2">
        <f>IF(F3692-58.39&lt;=0,0,IF(F3692-58.39&lt;=1,1,2))</f>
        <v>2</v>
      </c>
      <c r="I3692">
        <v>77</v>
      </c>
      <c r="J3692">
        <v>57.2</v>
      </c>
      <c r="K3692">
        <v>66.7</v>
      </c>
      <c r="L3692">
        <v>48.9</v>
      </c>
      <c r="M3692">
        <v>55.1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32.200000000000003</v>
      </c>
      <c r="V3692">
        <v>20.8</v>
      </c>
      <c r="W3692">
        <v>182.1</v>
      </c>
      <c r="X3692">
        <v>1011.7</v>
      </c>
      <c r="Y3692">
        <v>13.4</v>
      </c>
      <c r="Z3692">
        <v>5.9</v>
      </c>
      <c r="AA3692">
        <v>179.9</v>
      </c>
      <c r="AB3692">
        <v>15.6</v>
      </c>
      <c r="AC3692">
        <v>7</v>
      </c>
      <c r="AD3692">
        <v>0</v>
      </c>
      <c r="AE3692" t="s">
        <v>11150</v>
      </c>
      <c r="AF3692" t="s">
        <v>11151</v>
      </c>
      <c r="AG3692">
        <v>0.15</v>
      </c>
      <c r="AH3692" t="s">
        <v>330</v>
      </c>
      <c r="AI3692" t="s">
        <v>9140</v>
      </c>
      <c r="AJ3692" t="s">
        <v>331</v>
      </c>
    </row>
    <row r="3693" spans="1:36" x14ac:dyDescent="0.25">
      <c r="A3693" t="s">
        <v>32</v>
      </c>
      <c r="B3693" t="s">
        <v>11152</v>
      </c>
      <c r="C3693">
        <f>YEAR(B3693)</f>
        <v>2010</v>
      </c>
      <c r="D3693">
        <v>69.8</v>
      </c>
      <c r="E3693">
        <v>55.4</v>
      </c>
      <c r="F3693">
        <v>64.400000000000006</v>
      </c>
      <c r="H3693" s="2">
        <f>IF(F3693-58.39&lt;=0,0,IF(F3693-58.39&lt;=1,1,2))</f>
        <v>2</v>
      </c>
      <c r="I3693">
        <v>69.8</v>
      </c>
      <c r="J3693">
        <v>55.4</v>
      </c>
      <c r="K3693">
        <v>64.400000000000006</v>
      </c>
      <c r="L3693">
        <v>51</v>
      </c>
      <c r="M3693">
        <v>62.9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36.9</v>
      </c>
      <c r="V3693">
        <v>25.3</v>
      </c>
      <c r="W3693">
        <v>163</v>
      </c>
      <c r="X3693">
        <v>1012.9</v>
      </c>
      <c r="Y3693">
        <v>54.4</v>
      </c>
      <c r="Z3693">
        <v>6.2</v>
      </c>
      <c r="AA3693">
        <v>174.5</v>
      </c>
      <c r="AB3693">
        <v>15</v>
      </c>
      <c r="AC3693">
        <v>6</v>
      </c>
      <c r="AD3693">
        <v>0</v>
      </c>
      <c r="AE3693" t="s">
        <v>11153</v>
      </c>
      <c r="AF3693" t="s">
        <v>11154</v>
      </c>
      <c r="AG3693">
        <v>0.18</v>
      </c>
      <c r="AH3693" t="s">
        <v>36</v>
      </c>
      <c r="AI3693" t="s">
        <v>174</v>
      </c>
      <c r="AJ3693" t="s">
        <v>38</v>
      </c>
    </row>
    <row r="3694" spans="1:36" x14ac:dyDescent="0.25">
      <c r="A3694" t="s">
        <v>32</v>
      </c>
      <c r="B3694" t="s">
        <v>11155</v>
      </c>
      <c r="C3694">
        <f>YEAR(B3694)</f>
        <v>2010</v>
      </c>
      <c r="D3694">
        <v>80.599999999999994</v>
      </c>
      <c r="E3694">
        <v>66.2</v>
      </c>
      <c r="F3694">
        <v>73.3</v>
      </c>
      <c r="H3694" s="2">
        <f>IF(F3694-58.39&lt;=0,0,IF(F3694-58.39&lt;=1,1,2))</f>
        <v>2</v>
      </c>
      <c r="I3694">
        <v>80.3</v>
      </c>
      <c r="J3694">
        <v>66.2</v>
      </c>
      <c r="K3694">
        <v>73.2</v>
      </c>
      <c r="L3694">
        <v>49.1</v>
      </c>
      <c r="M3694">
        <v>44.1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41.4</v>
      </c>
      <c r="V3694">
        <v>30</v>
      </c>
      <c r="W3694">
        <v>198.1</v>
      </c>
      <c r="X3694">
        <v>1007.1</v>
      </c>
      <c r="Y3694">
        <v>45.8</v>
      </c>
      <c r="Z3694">
        <v>5.5</v>
      </c>
      <c r="AA3694">
        <v>162.5</v>
      </c>
      <c r="AB3694">
        <v>13.9</v>
      </c>
      <c r="AC3694">
        <v>6</v>
      </c>
      <c r="AD3694">
        <v>0</v>
      </c>
      <c r="AE3694" t="s">
        <v>11156</v>
      </c>
      <c r="AF3694" t="s">
        <v>11157</v>
      </c>
      <c r="AG3694">
        <v>0.22</v>
      </c>
      <c r="AH3694" t="s">
        <v>36</v>
      </c>
      <c r="AI3694" t="s">
        <v>174</v>
      </c>
      <c r="AJ3694" t="s">
        <v>38</v>
      </c>
    </row>
    <row r="3695" spans="1:36" x14ac:dyDescent="0.25">
      <c r="A3695" t="s">
        <v>32</v>
      </c>
      <c r="B3695" t="s">
        <v>11158</v>
      </c>
      <c r="C3695">
        <f>YEAR(B3695)</f>
        <v>2010</v>
      </c>
      <c r="D3695">
        <v>64.400000000000006</v>
      </c>
      <c r="E3695">
        <v>55.4</v>
      </c>
      <c r="F3695">
        <v>60.6</v>
      </c>
      <c r="H3695" s="2">
        <f>IF(F3695-58.39&lt;=0,0,IF(F3695-58.39&lt;=1,1,2))</f>
        <v>2</v>
      </c>
      <c r="I3695">
        <v>64.400000000000006</v>
      </c>
      <c r="J3695">
        <v>55.4</v>
      </c>
      <c r="K3695">
        <v>60.6</v>
      </c>
      <c r="L3695">
        <v>48.4</v>
      </c>
      <c r="M3695">
        <v>64.8</v>
      </c>
      <c r="O3695">
        <v>0.20100000000000001</v>
      </c>
      <c r="P3695">
        <v>100</v>
      </c>
      <c r="Q3695">
        <v>4.17</v>
      </c>
      <c r="R3695" t="s">
        <v>40</v>
      </c>
      <c r="S3695">
        <v>0</v>
      </c>
      <c r="T3695">
        <v>0</v>
      </c>
      <c r="U3695">
        <v>36.9</v>
      </c>
      <c r="V3695">
        <v>24.2</v>
      </c>
      <c r="W3695">
        <v>269.7</v>
      </c>
      <c r="X3695">
        <v>1009.5</v>
      </c>
      <c r="Y3695">
        <v>48.4</v>
      </c>
      <c r="Z3695">
        <v>6.3</v>
      </c>
      <c r="AA3695">
        <v>211.9</v>
      </c>
      <c r="AB3695">
        <v>18.399999999999999</v>
      </c>
      <c r="AC3695">
        <v>8</v>
      </c>
      <c r="AD3695">
        <v>0</v>
      </c>
      <c r="AE3695" t="s">
        <v>11159</v>
      </c>
      <c r="AF3695" t="s">
        <v>11160</v>
      </c>
      <c r="AG3695">
        <v>0.25</v>
      </c>
      <c r="AH3695" t="s">
        <v>56</v>
      </c>
      <c r="AI3695" t="s">
        <v>137</v>
      </c>
      <c r="AJ3695" t="s">
        <v>40</v>
      </c>
    </row>
    <row r="3696" spans="1:36" x14ac:dyDescent="0.25">
      <c r="A3696" t="s">
        <v>32</v>
      </c>
      <c r="B3696" t="s">
        <v>11161</v>
      </c>
      <c r="C3696">
        <f>YEAR(B3696)</f>
        <v>2010</v>
      </c>
      <c r="D3696">
        <v>60.8</v>
      </c>
      <c r="E3696">
        <v>51.8</v>
      </c>
      <c r="F3696">
        <v>56.2</v>
      </c>
      <c r="H3696" s="2">
        <f>IF(F3696-58.39&lt;=0,0,IF(F3696-58.39&lt;=1,1,2))</f>
        <v>0</v>
      </c>
      <c r="I3696">
        <v>60.8</v>
      </c>
      <c r="J3696">
        <v>51.8</v>
      </c>
      <c r="K3696">
        <v>56.2</v>
      </c>
      <c r="L3696">
        <v>45.7</v>
      </c>
      <c r="M3696">
        <v>68.400000000000006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11.4</v>
      </c>
      <c r="W3696">
        <v>269.8</v>
      </c>
      <c r="X3696">
        <v>1016.4</v>
      </c>
      <c r="Y3696">
        <v>69.599999999999994</v>
      </c>
      <c r="Z3696">
        <v>6.6</v>
      </c>
      <c r="AA3696">
        <v>121.7</v>
      </c>
      <c r="AB3696">
        <v>10.5</v>
      </c>
      <c r="AC3696">
        <v>4</v>
      </c>
      <c r="AD3696">
        <v>0</v>
      </c>
      <c r="AE3696" t="s">
        <v>11162</v>
      </c>
      <c r="AF3696" t="s">
        <v>11163</v>
      </c>
      <c r="AG3696">
        <v>0.25</v>
      </c>
      <c r="AH3696" t="s">
        <v>36</v>
      </c>
      <c r="AI3696" t="s">
        <v>37</v>
      </c>
      <c r="AJ3696" t="s">
        <v>38</v>
      </c>
    </row>
    <row r="3697" spans="1:36" x14ac:dyDescent="0.25">
      <c r="A3697" t="s">
        <v>32</v>
      </c>
      <c r="B3697" t="s">
        <v>11164</v>
      </c>
      <c r="C3697">
        <f>YEAR(B3697)</f>
        <v>2010</v>
      </c>
      <c r="D3697">
        <v>69.8</v>
      </c>
      <c r="E3697">
        <v>50</v>
      </c>
      <c r="F3697">
        <v>58.6</v>
      </c>
      <c r="H3697" s="2">
        <f>IF(F3697-58.39&lt;=0,0,IF(F3697-58.39&lt;=1,1,2))</f>
        <v>1</v>
      </c>
      <c r="I3697">
        <v>69.8</v>
      </c>
      <c r="J3697">
        <v>50</v>
      </c>
      <c r="K3697">
        <v>58.6</v>
      </c>
      <c r="L3697">
        <v>45.2</v>
      </c>
      <c r="M3697">
        <v>62.2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25.3</v>
      </c>
      <c r="W3697">
        <v>168.7</v>
      </c>
      <c r="X3697">
        <v>1013.6</v>
      </c>
      <c r="Y3697">
        <v>60.1</v>
      </c>
      <c r="Z3697">
        <v>6.6</v>
      </c>
      <c r="AA3697">
        <v>196.5</v>
      </c>
      <c r="AB3697">
        <v>17</v>
      </c>
      <c r="AC3697">
        <v>7</v>
      </c>
      <c r="AD3697">
        <v>0</v>
      </c>
      <c r="AE3697" t="s">
        <v>11165</v>
      </c>
      <c r="AF3697" t="s">
        <v>11166</v>
      </c>
      <c r="AG3697">
        <v>0.32</v>
      </c>
      <c r="AH3697" t="s">
        <v>36</v>
      </c>
      <c r="AI3697" t="s">
        <v>37</v>
      </c>
      <c r="AJ3697" t="s">
        <v>38</v>
      </c>
    </row>
    <row r="3698" spans="1:36" x14ac:dyDescent="0.25">
      <c r="A3698" t="s">
        <v>32</v>
      </c>
      <c r="B3698" t="s">
        <v>11167</v>
      </c>
      <c r="C3698">
        <f>YEAR(B3698)</f>
        <v>2010</v>
      </c>
      <c r="D3698">
        <v>68</v>
      </c>
      <c r="E3698">
        <v>53.5</v>
      </c>
      <c r="F3698">
        <v>61</v>
      </c>
      <c r="H3698" s="2">
        <f>IF(F3698-58.39&lt;=0,0,IF(F3698-58.39&lt;=1,1,2))</f>
        <v>2</v>
      </c>
      <c r="I3698">
        <v>68</v>
      </c>
      <c r="J3698">
        <v>53.5</v>
      </c>
      <c r="K3698">
        <v>61</v>
      </c>
      <c r="L3698">
        <v>51.8</v>
      </c>
      <c r="M3698">
        <v>72.400000000000006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24.2</v>
      </c>
      <c r="W3698">
        <v>174.6</v>
      </c>
      <c r="X3698">
        <v>1006.7</v>
      </c>
      <c r="Y3698">
        <v>76.099999999999994</v>
      </c>
      <c r="Z3698">
        <v>6.6</v>
      </c>
      <c r="AA3698">
        <v>137.19999999999999</v>
      </c>
      <c r="AB3698">
        <v>11.9</v>
      </c>
      <c r="AC3698">
        <v>5</v>
      </c>
      <c r="AD3698">
        <v>0</v>
      </c>
      <c r="AE3698" t="s">
        <v>11168</v>
      </c>
      <c r="AF3698" t="s">
        <v>11169</v>
      </c>
      <c r="AG3698">
        <v>0.35</v>
      </c>
      <c r="AH3698" t="s">
        <v>36</v>
      </c>
      <c r="AI3698" t="s">
        <v>37</v>
      </c>
      <c r="AJ3698" t="s">
        <v>38</v>
      </c>
    </row>
    <row r="3699" spans="1:36" x14ac:dyDescent="0.25">
      <c r="A3699" t="s">
        <v>32</v>
      </c>
      <c r="B3699" t="s">
        <v>11170</v>
      </c>
      <c r="C3699">
        <f>YEAR(B3699)</f>
        <v>2010</v>
      </c>
      <c r="D3699">
        <v>66.2</v>
      </c>
      <c r="E3699">
        <v>57.2</v>
      </c>
      <c r="F3699">
        <v>60.1</v>
      </c>
      <c r="H3699" s="2">
        <f>IF(F3699-58.39&lt;=0,0,IF(F3699-58.39&lt;=1,1,2))</f>
        <v>2</v>
      </c>
      <c r="I3699">
        <v>66.2</v>
      </c>
      <c r="J3699">
        <v>57.2</v>
      </c>
      <c r="K3699">
        <v>60.1</v>
      </c>
      <c r="L3699">
        <v>50.2</v>
      </c>
      <c r="M3699">
        <v>70.400000000000006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27.5</v>
      </c>
      <c r="W3699">
        <v>276.5</v>
      </c>
      <c r="X3699">
        <v>1003.6</v>
      </c>
      <c r="Y3699">
        <v>40.5</v>
      </c>
      <c r="Z3699">
        <v>6.5</v>
      </c>
      <c r="AA3699">
        <v>154.5</v>
      </c>
      <c r="AB3699">
        <v>13.3</v>
      </c>
      <c r="AC3699">
        <v>5</v>
      </c>
      <c r="AD3699">
        <v>0</v>
      </c>
      <c r="AE3699" t="s">
        <v>11171</v>
      </c>
      <c r="AF3699" t="s">
        <v>11172</v>
      </c>
      <c r="AG3699">
        <v>0.39</v>
      </c>
      <c r="AH3699" t="s">
        <v>36</v>
      </c>
      <c r="AI3699" t="s">
        <v>37</v>
      </c>
      <c r="AJ3699" t="s">
        <v>38</v>
      </c>
    </row>
    <row r="3700" spans="1:36" x14ac:dyDescent="0.25">
      <c r="A3700" t="s">
        <v>32</v>
      </c>
      <c r="B3700" t="s">
        <v>11173</v>
      </c>
      <c r="C3700">
        <f>YEAR(B3700)</f>
        <v>2010</v>
      </c>
      <c r="D3700">
        <v>62.6</v>
      </c>
      <c r="E3700">
        <v>53.6</v>
      </c>
      <c r="F3700">
        <v>58.4</v>
      </c>
      <c r="H3700" s="2">
        <f>IF(F3700-58.39&lt;=0,0,IF(F3700-58.39&lt;=1,1,2))</f>
        <v>1</v>
      </c>
      <c r="I3700">
        <v>62.6</v>
      </c>
      <c r="J3700">
        <v>53.6</v>
      </c>
      <c r="K3700">
        <v>58.4</v>
      </c>
      <c r="L3700">
        <v>51.1</v>
      </c>
      <c r="M3700">
        <v>76.900000000000006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20.8</v>
      </c>
      <c r="W3700">
        <v>286</v>
      </c>
      <c r="X3700">
        <v>1008.5</v>
      </c>
      <c r="Y3700">
        <v>51.3</v>
      </c>
      <c r="Z3700">
        <v>6.6</v>
      </c>
      <c r="AA3700">
        <v>218.6</v>
      </c>
      <c r="AB3700">
        <v>18.899999999999999</v>
      </c>
      <c r="AC3700">
        <v>8</v>
      </c>
      <c r="AD3700">
        <v>0</v>
      </c>
      <c r="AE3700" t="s">
        <v>11174</v>
      </c>
      <c r="AF3700" t="s">
        <v>11175</v>
      </c>
      <c r="AG3700">
        <v>0.42</v>
      </c>
      <c r="AH3700" t="s">
        <v>36</v>
      </c>
      <c r="AI3700" t="s">
        <v>37</v>
      </c>
      <c r="AJ3700" t="s">
        <v>38</v>
      </c>
    </row>
    <row r="3701" spans="1:36" x14ac:dyDescent="0.25">
      <c r="A3701" t="s">
        <v>32</v>
      </c>
      <c r="B3701" t="s">
        <v>11176</v>
      </c>
      <c r="C3701">
        <f>YEAR(B3701)</f>
        <v>2010</v>
      </c>
      <c r="D3701">
        <v>69.8</v>
      </c>
      <c r="E3701">
        <v>50</v>
      </c>
      <c r="F3701">
        <v>60</v>
      </c>
      <c r="H3701" s="2">
        <f>IF(F3701-58.39&lt;=0,0,IF(F3701-58.39&lt;=1,1,2))</f>
        <v>2</v>
      </c>
      <c r="I3701">
        <v>69.8</v>
      </c>
      <c r="J3701">
        <v>50</v>
      </c>
      <c r="K3701">
        <v>60</v>
      </c>
      <c r="L3701">
        <v>46.6</v>
      </c>
      <c r="M3701">
        <v>62.8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42.5</v>
      </c>
      <c r="V3701">
        <v>31.1</v>
      </c>
      <c r="W3701">
        <v>252.8</v>
      </c>
      <c r="X3701">
        <v>1006.2</v>
      </c>
      <c r="Y3701">
        <v>66.3</v>
      </c>
      <c r="Z3701">
        <v>6.6</v>
      </c>
      <c r="AA3701">
        <v>204.4</v>
      </c>
      <c r="AB3701">
        <v>17.5</v>
      </c>
      <c r="AC3701">
        <v>7</v>
      </c>
      <c r="AD3701">
        <v>0</v>
      </c>
      <c r="AE3701" t="s">
        <v>11177</v>
      </c>
      <c r="AF3701" t="s">
        <v>11178</v>
      </c>
      <c r="AG3701">
        <v>0.46</v>
      </c>
      <c r="AH3701" t="s">
        <v>36</v>
      </c>
      <c r="AI3701" t="s">
        <v>37</v>
      </c>
      <c r="AJ3701" t="s">
        <v>344</v>
      </c>
    </row>
    <row r="3702" spans="1:36" x14ac:dyDescent="0.25">
      <c r="A3702" t="s">
        <v>32</v>
      </c>
      <c r="B3702" t="s">
        <v>11179</v>
      </c>
      <c r="C3702">
        <f>YEAR(B3702)</f>
        <v>2010</v>
      </c>
      <c r="D3702">
        <v>60.8</v>
      </c>
      <c r="E3702">
        <v>50</v>
      </c>
      <c r="F3702">
        <v>58</v>
      </c>
      <c r="H3702" s="2">
        <f>IF(F3702-58.39&lt;=0,0,IF(F3702-58.39&lt;=1,1,2))</f>
        <v>0</v>
      </c>
      <c r="I3702">
        <v>60.8</v>
      </c>
      <c r="J3702">
        <v>50</v>
      </c>
      <c r="K3702">
        <v>58</v>
      </c>
      <c r="L3702">
        <v>46.6</v>
      </c>
      <c r="M3702">
        <v>66.5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27.5</v>
      </c>
      <c r="W3702">
        <v>327.7</v>
      </c>
      <c r="X3702">
        <v>1012.5</v>
      </c>
      <c r="Y3702">
        <v>55.4</v>
      </c>
      <c r="Z3702">
        <v>6.6</v>
      </c>
      <c r="AA3702">
        <v>227.4</v>
      </c>
      <c r="AB3702">
        <v>19.7</v>
      </c>
      <c r="AC3702">
        <v>8</v>
      </c>
      <c r="AD3702">
        <v>0</v>
      </c>
      <c r="AE3702" t="s">
        <v>11180</v>
      </c>
      <c r="AF3702" t="s">
        <v>11181</v>
      </c>
      <c r="AG3702">
        <v>0.5</v>
      </c>
      <c r="AH3702" t="s">
        <v>36</v>
      </c>
      <c r="AI3702" t="s">
        <v>37</v>
      </c>
      <c r="AJ3702" t="s">
        <v>38</v>
      </c>
    </row>
    <row r="3703" spans="1:36" x14ac:dyDescent="0.25">
      <c r="A3703" t="s">
        <v>32</v>
      </c>
      <c r="B3703" t="s">
        <v>11182</v>
      </c>
      <c r="C3703">
        <f>YEAR(B3703)</f>
        <v>2010</v>
      </c>
      <c r="D3703">
        <v>66.2</v>
      </c>
      <c r="E3703">
        <v>48.2</v>
      </c>
      <c r="F3703">
        <v>58</v>
      </c>
      <c r="G3703" s="2">
        <f>AVERAGE(F3703:F3794)</f>
        <v>63.534782608695629</v>
      </c>
      <c r="H3703" s="2">
        <f>IF(F3703-63.53&lt;=0,0,IF(F3703-63.53&lt;=1,1,2))</f>
        <v>0</v>
      </c>
      <c r="I3703">
        <v>66.2</v>
      </c>
      <c r="J3703">
        <v>44.6</v>
      </c>
      <c r="K3703">
        <v>57.7</v>
      </c>
      <c r="L3703">
        <v>46.2</v>
      </c>
      <c r="M3703">
        <v>65.7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21.9</v>
      </c>
      <c r="W3703">
        <v>150.4</v>
      </c>
      <c r="X3703">
        <v>1014.4</v>
      </c>
      <c r="Y3703">
        <v>85.2</v>
      </c>
      <c r="Z3703">
        <v>6.4</v>
      </c>
      <c r="AA3703">
        <v>214.1</v>
      </c>
      <c r="AB3703">
        <v>18.3</v>
      </c>
      <c r="AC3703">
        <v>8</v>
      </c>
      <c r="AD3703">
        <v>0</v>
      </c>
      <c r="AE3703" t="s">
        <v>11183</v>
      </c>
      <c r="AF3703" t="s">
        <v>11184</v>
      </c>
      <c r="AG3703">
        <v>0.52</v>
      </c>
      <c r="AH3703" t="s">
        <v>36</v>
      </c>
      <c r="AI3703" t="s">
        <v>37</v>
      </c>
      <c r="AJ3703" t="s">
        <v>38</v>
      </c>
    </row>
    <row r="3704" spans="1:36" x14ac:dyDescent="0.25">
      <c r="A3704" t="s">
        <v>32</v>
      </c>
      <c r="B3704" t="s">
        <v>11185</v>
      </c>
      <c r="C3704">
        <f>YEAR(B3704)</f>
        <v>2010</v>
      </c>
      <c r="D3704">
        <v>69.8</v>
      </c>
      <c r="E3704">
        <v>57.2</v>
      </c>
      <c r="F3704">
        <v>65.599999999999994</v>
      </c>
      <c r="H3704" s="2">
        <f>IF(F3704-63.53&lt;=0,0,IF(F3704-63.53&lt;=1,1,2))</f>
        <v>2</v>
      </c>
      <c r="I3704">
        <v>69.8</v>
      </c>
      <c r="J3704">
        <v>57.2</v>
      </c>
      <c r="K3704">
        <v>65.599999999999994</v>
      </c>
      <c r="L3704">
        <v>50.5</v>
      </c>
      <c r="M3704">
        <v>59.6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27.5</v>
      </c>
      <c r="W3704">
        <v>218.9</v>
      </c>
      <c r="X3704">
        <v>1010.6</v>
      </c>
      <c r="Y3704">
        <v>16</v>
      </c>
      <c r="Z3704">
        <v>6.2</v>
      </c>
      <c r="AA3704">
        <v>228.9</v>
      </c>
      <c r="AB3704">
        <v>19.899999999999999</v>
      </c>
      <c r="AC3704">
        <v>8</v>
      </c>
      <c r="AD3704">
        <v>0</v>
      </c>
      <c r="AE3704" t="s">
        <v>11186</v>
      </c>
      <c r="AF3704" t="s">
        <v>11187</v>
      </c>
      <c r="AG3704">
        <v>0.56000000000000005</v>
      </c>
      <c r="AH3704" t="s">
        <v>330</v>
      </c>
      <c r="AI3704" t="s">
        <v>9140</v>
      </c>
      <c r="AJ3704" t="s">
        <v>331</v>
      </c>
    </row>
    <row r="3705" spans="1:36" x14ac:dyDescent="0.25">
      <c r="A3705" t="s">
        <v>32</v>
      </c>
      <c r="B3705" t="s">
        <v>11188</v>
      </c>
      <c r="C3705">
        <f>YEAR(B3705)</f>
        <v>2010</v>
      </c>
      <c r="D3705">
        <v>64.400000000000006</v>
      </c>
      <c r="E3705">
        <v>51.8</v>
      </c>
      <c r="F3705">
        <v>60</v>
      </c>
      <c r="H3705" s="2">
        <f>IF(F3705-63.53&lt;=0,0,IF(F3705-63.53&lt;=1,1,2))</f>
        <v>0</v>
      </c>
      <c r="I3705">
        <v>64.400000000000006</v>
      </c>
      <c r="J3705">
        <v>51.8</v>
      </c>
      <c r="K3705">
        <v>60</v>
      </c>
      <c r="L3705">
        <v>49.1</v>
      </c>
      <c r="M3705">
        <v>67.5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24.2</v>
      </c>
      <c r="W3705">
        <v>315.8</v>
      </c>
      <c r="X3705">
        <v>1018.3</v>
      </c>
      <c r="Y3705">
        <v>56</v>
      </c>
      <c r="Z3705">
        <v>6.5</v>
      </c>
      <c r="AA3705">
        <v>219.5</v>
      </c>
      <c r="AB3705">
        <v>19.100000000000001</v>
      </c>
      <c r="AC3705">
        <v>8</v>
      </c>
      <c r="AD3705">
        <v>0</v>
      </c>
      <c r="AE3705" t="s">
        <v>11189</v>
      </c>
      <c r="AF3705" t="s">
        <v>11190</v>
      </c>
      <c r="AG3705">
        <v>0.59</v>
      </c>
      <c r="AH3705" t="s">
        <v>36</v>
      </c>
      <c r="AI3705" t="s">
        <v>37</v>
      </c>
      <c r="AJ3705" t="s">
        <v>38</v>
      </c>
    </row>
    <row r="3706" spans="1:36" x14ac:dyDescent="0.25">
      <c r="A3706" t="s">
        <v>32</v>
      </c>
      <c r="B3706" t="s">
        <v>11191</v>
      </c>
      <c r="C3706">
        <f>YEAR(B3706)</f>
        <v>2010</v>
      </c>
      <c r="D3706">
        <v>73.400000000000006</v>
      </c>
      <c r="E3706">
        <v>50</v>
      </c>
      <c r="F3706">
        <v>63</v>
      </c>
      <c r="H3706" s="2">
        <f>IF(F3706-63.53&lt;=0,0,IF(F3706-63.53&lt;=1,1,2))</f>
        <v>0</v>
      </c>
      <c r="I3706">
        <v>73.400000000000006</v>
      </c>
      <c r="J3706">
        <v>50</v>
      </c>
      <c r="K3706">
        <v>63</v>
      </c>
      <c r="L3706">
        <v>47.8</v>
      </c>
      <c r="M3706">
        <v>59.7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62.2</v>
      </c>
      <c r="V3706">
        <v>43.6</v>
      </c>
      <c r="W3706">
        <v>176.3</v>
      </c>
      <c r="X3706">
        <v>1009.6</v>
      </c>
      <c r="Y3706">
        <v>74.7</v>
      </c>
      <c r="Z3706">
        <v>6.6</v>
      </c>
      <c r="AA3706">
        <v>163.30000000000001</v>
      </c>
      <c r="AB3706">
        <v>14</v>
      </c>
      <c r="AC3706">
        <v>7</v>
      </c>
      <c r="AD3706">
        <v>0</v>
      </c>
      <c r="AE3706" t="s">
        <v>11192</v>
      </c>
      <c r="AF3706" t="s">
        <v>11193</v>
      </c>
      <c r="AG3706">
        <v>0.62</v>
      </c>
      <c r="AH3706" t="s">
        <v>36</v>
      </c>
      <c r="AI3706" t="s">
        <v>37</v>
      </c>
      <c r="AJ3706" t="s">
        <v>344</v>
      </c>
    </row>
    <row r="3707" spans="1:36" x14ac:dyDescent="0.25">
      <c r="A3707" t="s">
        <v>32</v>
      </c>
      <c r="B3707" t="s">
        <v>11194</v>
      </c>
      <c r="C3707">
        <f>YEAR(B3707)</f>
        <v>2010</v>
      </c>
      <c r="D3707">
        <v>68</v>
      </c>
      <c r="E3707">
        <v>55.4</v>
      </c>
      <c r="F3707">
        <v>60.8</v>
      </c>
      <c r="H3707" s="2">
        <f>IF(F3707-63.53&lt;=0,0,IF(F3707-63.53&lt;=1,1,2))</f>
        <v>0</v>
      </c>
      <c r="I3707">
        <v>68</v>
      </c>
      <c r="J3707">
        <v>55.4</v>
      </c>
      <c r="K3707">
        <v>60.8</v>
      </c>
      <c r="L3707">
        <v>50.6</v>
      </c>
      <c r="M3707">
        <v>69.8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27.5</v>
      </c>
      <c r="W3707">
        <v>282.89999999999998</v>
      </c>
      <c r="X3707">
        <v>1008.8</v>
      </c>
      <c r="Y3707">
        <v>42.9</v>
      </c>
      <c r="Z3707">
        <v>6.6</v>
      </c>
      <c r="AA3707">
        <v>224.1</v>
      </c>
      <c r="AB3707">
        <v>19.399999999999999</v>
      </c>
      <c r="AC3707">
        <v>8</v>
      </c>
      <c r="AD3707">
        <v>0</v>
      </c>
      <c r="AE3707" t="s">
        <v>11195</v>
      </c>
      <c r="AF3707" t="s">
        <v>11196</v>
      </c>
      <c r="AG3707">
        <v>0.66</v>
      </c>
      <c r="AH3707" t="s">
        <v>36</v>
      </c>
      <c r="AI3707" t="s">
        <v>174</v>
      </c>
      <c r="AJ3707" t="s">
        <v>38</v>
      </c>
    </row>
    <row r="3708" spans="1:36" x14ac:dyDescent="0.25">
      <c r="A3708" t="s">
        <v>32</v>
      </c>
      <c r="B3708" t="s">
        <v>11197</v>
      </c>
      <c r="C3708">
        <f>YEAR(B3708)</f>
        <v>2010</v>
      </c>
      <c r="D3708">
        <v>68</v>
      </c>
      <c r="E3708">
        <v>51.8</v>
      </c>
      <c r="F3708">
        <v>58.9</v>
      </c>
      <c r="H3708" s="2">
        <f>IF(F3708-63.53&lt;=0,0,IF(F3708-63.53&lt;=1,1,2))</f>
        <v>0</v>
      </c>
      <c r="I3708">
        <v>68</v>
      </c>
      <c r="J3708">
        <v>51.8</v>
      </c>
      <c r="K3708">
        <v>58.9</v>
      </c>
      <c r="L3708">
        <v>49.8</v>
      </c>
      <c r="M3708">
        <v>72.8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18.3</v>
      </c>
      <c r="W3708">
        <v>224.6</v>
      </c>
      <c r="X3708">
        <v>1012.2</v>
      </c>
      <c r="Y3708">
        <v>53.8</v>
      </c>
      <c r="Z3708">
        <v>6.5</v>
      </c>
      <c r="AA3708">
        <v>196.3</v>
      </c>
      <c r="AB3708">
        <v>16.899999999999999</v>
      </c>
      <c r="AC3708">
        <v>8</v>
      </c>
      <c r="AD3708">
        <v>0</v>
      </c>
      <c r="AE3708" t="s">
        <v>11198</v>
      </c>
      <c r="AF3708" t="s">
        <v>11199</v>
      </c>
      <c r="AG3708">
        <v>0.69</v>
      </c>
      <c r="AH3708" t="s">
        <v>36</v>
      </c>
      <c r="AI3708" t="s">
        <v>37</v>
      </c>
      <c r="AJ3708" t="s">
        <v>38</v>
      </c>
    </row>
    <row r="3709" spans="1:36" x14ac:dyDescent="0.25">
      <c r="A3709" t="s">
        <v>32</v>
      </c>
      <c r="B3709" t="s">
        <v>11200</v>
      </c>
      <c r="C3709">
        <f>YEAR(B3709)</f>
        <v>2010</v>
      </c>
      <c r="D3709">
        <v>71.599999999999994</v>
      </c>
      <c r="E3709">
        <v>53.6</v>
      </c>
      <c r="F3709">
        <v>61.2</v>
      </c>
      <c r="H3709" s="2">
        <f>IF(F3709-63.53&lt;=0,0,IF(F3709-63.53&lt;=1,1,2))</f>
        <v>0</v>
      </c>
      <c r="I3709">
        <v>71.599999999999994</v>
      </c>
      <c r="J3709">
        <v>53.6</v>
      </c>
      <c r="K3709">
        <v>61.2</v>
      </c>
      <c r="L3709">
        <v>48.5</v>
      </c>
      <c r="M3709">
        <v>65.400000000000006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34.4</v>
      </c>
      <c r="V3709">
        <v>23</v>
      </c>
      <c r="W3709">
        <v>164.6</v>
      </c>
      <c r="X3709">
        <v>1013.8</v>
      </c>
      <c r="Y3709">
        <v>77.099999999999994</v>
      </c>
      <c r="Z3709">
        <v>6.6</v>
      </c>
      <c r="AA3709">
        <v>79.599999999999994</v>
      </c>
      <c r="AB3709">
        <v>7</v>
      </c>
      <c r="AC3709">
        <v>3</v>
      </c>
      <c r="AD3709">
        <v>0</v>
      </c>
      <c r="AE3709" t="s">
        <v>11201</v>
      </c>
      <c r="AF3709" t="s">
        <v>11202</v>
      </c>
      <c r="AG3709">
        <v>0.75</v>
      </c>
      <c r="AH3709" t="s">
        <v>36</v>
      </c>
      <c r="AI3709" t="s">
        <v>37</v>
      </c>
      <c r="AJ3709" t="s">
        <v>38</v>
      </c>
    </row>
    <row r="3710" spans="1:36" x14ac:dyDescent="0.25">
      <c r="A3710" t="s">
        <v>32</v>
      </c>
      <c r="B3710" t="s">
        <v>11203</v>
      </c>
      <c r="C3710">
        <f>YEAR(B3710)</f>
        <v>2010</v>
      </c>
      <c r="D3710">
        <v>75.2</v>
      </c>
      <c r="E3710">
        <v>60.8</v>
      </c>
      <c r="F3710">
        <v>70.8</v>
      </c>
      <c r="H3710" s="2">
        <f>IF(F3710-63.53&lt;=0,0,IF(F3710-63.53&lt;=1,1,2))</f>
        <v>2</v>
      </c>
      <c r="I3710">
        <v>75.2</v>
      </c>
      <c r="J3710">
        <v>60.8</v>
      </c>
      <c r="K3710">
        <v>70.8</v>
      </c>
      <c r="L3710">
        <v>49.7</v>
      </c>
      <c r="M3710">
        <v>49.7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49.4</v>
      </c>
      <c r="V3710">
        <v>36.9</v>
      </c>
      <c r="W3710">
        <v>183.9</v>
      </c>
      <c r="X3710">
        <v>1000.5</v>
      </c>
      <c r="Y3710">
        <v>35.4</v>
      </c>
      <c r="Z3710">
        <v>4</v>
      </c>
      <c r="AA3710">
        <v>42.8</v>
      </c>
      <c r="AB3710">
        <v>3.6</v>
      </c>
      <c r="AC3710">
        <v>2</v>
      </c>
      <c r="AD3710">
        <v>0</v>
      </c>
      <c r="AE3710" t="s">
        <v>11204</v>
      </c>
      <c r="AF3710" t="s">
        <v>11205</v>
      </c>
      <c r="AG3710">
        <v>0.75</v>
      </c>
      <c r="AH3710" t="s">
        <v>36</v>
      </c>
      <c r="AI3710" t="s">
        <v>702</v>
      </c>
      <c r="AJ3710" t="s">
        <v>344</v>
      </c>
    </row>
    <row r="3711" spans="1:36" x14ac:dyDescent="0.25">
      <c r="A3711" t="s">
        <v>32</v>
      </c>
      <c r="B3711" t="s">
        <v>11206</v>
      </c>
      <c r="C3711">
        <f>YEAR(B3711)</f>
        <v>2010</v>
      </c>
      <c r="D3711">
        <v>62.6</v>
      </c>
      <c r="E3711">
        <v>57.2</v>
      </c>
      <c r="F3711">
        <v>59.8</v>
      </c>
      <c r="H3711" s="2">
        <f>IF(F3711-63.53&lt;=0,0,IF(F3711-63.53&lt;=1,1,2))</f>
        <v>0</v>
      </c>
      <c r="I3711">
        <v>62.6</v>
      </c>
      <c r="J3711">
        <v>57.2</v>
      </c>
      <c r="K3711">
        <v>59.8</v>
      </c>
      <c r="L3711">
        <v>51.2</v>
      </c>
      <c r="M3711">
        <v>73.900000000000006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20.8</v>
      </c>
      <c r="W3711">
        <v>320.60000000000002</v>
      </c>
      <c r="X3711">
        <v>1008.8</v>
      </c>
      <c r="Y3711">
        <v>76.7</v>
      </c>
      <c r="Z3711">
        <v>5.9</v>
      </c>
      <c r="AA3711">
        <v>188.8</v>
      </c>
      <c r="AB3711">
        <v>16.3</v>
      </c>
      <c r="AC3711">
        <v>8</v>
      </c>
      <c r="AD3711">
        <v>0</v>
      </c>
      <c r="AE3711" t="s">
        <v>11207</v>
      </c>
      <c r="AF3711" t="s">
        <v>11208</v>
      </c>
      <c r="AG3711">
        <v>0.79</v>
      </c>
      <c r="AH3711" t="s">
        <v>36</v>
      </c>
      <c r="AI3711" t="s">
        <v>37</v>
      </c>
      <c r="AJ3711" t="s">
        <v>38</v>
      </c>
    </row>
    <row r="3712" spans="1:36" x14ac:dyDescent="0.25">
      <c r="A3712" t="s">
        <v>32</v>
      </c>
      <c r="B3712" t="s">
        <v>11209</v>
      </c>
      <c r="C3712">
        <f>YEAR(B3712)</f>
        <v>2010</v>
      </c>
      <c r="D3712">
        <v>62.6</v>
      </c>
      <c r="E3712">
        <v>57.2</v>
      </c>
      <c r="F3712">
        <v>58.9</v>
      </c>
      <c r="H3712" s="2">
        <f>IF(F3712-63.53&lt;=0,0,IF(F3712-63.53&lt;=1,1,2))</f>
        <v>0</v>
      </c>
      <c r="I3712">
        <v>62.6</v>
      </c>
      <c r="J3712">
        <v>57.2</v>
      </c>
      <c r="K3712">
        <v>58.9</v>
      </c>
      <c r="L3712">
        <v>53.1</v>
      </c>
      <c r="M3712">
        <v>81.2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21.9</v>
      </c>
      <c r="W3712">
        <v>92.8</v>
      </c>
      <c r="X3712">
        <v>1013.6</v>
      </c>
      <c r="Y3712">
        <v>87.4</v>
      </c>
      <c r="Z3712">
        <v>6.6</v>
      </c>
      <c r="AA3712">
        <v>151.80000000000001</v>
      </c>
      <c r="AB3712">
        <v>13</v>
      </c>
      <c r="AC3712">
        <v>6</v>
      </c>
      <c r="AD3712">
        <v>0</v>
      </c>
      <c r="AE3712" t="s">
        <v>11210</v>
      </c>
      <c r="AF3712" t="s">
        <v>11211</v>
      </c>
      <c r="AG3712">
        <v>0.82</v>
      </c>
      <c r="AH3712" t="s">
        <v>36</v>
      </c>
      <c r="AI3712" t="s">
        <v>37</v>
      </c>
      <c r="AJ3712" t="s">
        <v>38</v>
      </c>
    </row>
    <row r="3713" spans="1:36" x14ac:dyDescent="0.25">
      <c r="A3713" t="s">
        <v>32</v>
      </c>
      <c r="B3713" t="s">
        <v>11212</v>
      </c>
      <c r="C3713">
        <f>YEAR(B3713)</f>
        <v>2010</v>
      </c>
      <c r="D3713">
        <v>66.2</v>
      </c>
      <c r="E3713">
        <v>57.2</v>
      </c>
      <c r="F3713">
        <v>62.4</v>
      </c>
      <c r="H3713" s="2">
        <f>IF(F3713-63.53&lt;=0,0,IF(F3713-63.53&lt;=1,1,2))</f>
        <v>0</v>
      </c>
      <c r="I3713">
        <v>66.2</v>
      </c>
      <c r="J3713">
        <v>57.2</v>
      </c>
      <c r="K3713">
        <v>62.4</v>
      </c>
      <c r="L3713">
        <v>54.7</v>
      </c>
      <c r="M3713">
        <v>76.3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21.9</v>
      </c>
      <c r="W3713">
        <v>296.10000000000002</v>
      </c>
      <c r="X3713">
        <v>1010.7</v>
      </c>
      <c r="Y3713">
        <v>82.9</v>
      </c>
      <c r="Z3713">
        <v>6.6</v>
      </c>
      <c r="AA3713">
        <v>204.5</v>
      </c>
      <c r="AB3713">
        <v>17.600000000000001</v>
      </c>
      <c r="AC3713">
        <v>7</v>
      </c>
      <c r="AD3713">
        <v>0</v>
      </c>
      <c r="AE3713" t="s">
        <v>11213</v>
      </c>
      <c r="AF3713" t="s">
        <v>11214</v>
      </c>
      <c r="AG3713">
        <v>0.85</v>
      </c>
      <c r="AH3713" t="s">
        <v>36</v>
      </c>
      <c r="AI3713" t="s">
        <v>37</v>
      </c>
      <c r="AJ3713" t="s">
        <v>38</v>
      </c>
    </row>
    <row r="3714" spans="1:36" x14ac:dyDescent="0.25">
      <c r="A3714" t="s">
        <v>32</v>
      </c>
      <c r="B3714" t="s">
        <v>11215</v>
      </c>
      <c r="C3714">
        <f>YEAR(B3714)</f>
        <v>2010</v>
      </c>
      <c r="D3714">
        <v>64.400000000000006</v>
      </c>
      <c r="E3714">
        <v>51.8</v>
      </c>
      <c r="F3714">
        <v>59.1</v>
      </c>
      <c r="H3714" s="2">
        <f>IF(F3714-63.53&lt;=0,0,IF(F3714-63.53&lt;=1,1,2))</f>
        <v>0</v>
      </c>
      <c r="I3714">
        <v>64.400000000000006</v>
      </c>
      <c r="J3714">
        <v>51.8</v>
      </c>
      <c r="K3714">
        <v>59.1</v>
      </c>
      <c r="L3714">
        <v>46.2</v>
      </c>
      <c r="M3714">
        <v>62.8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20.8</v>
      </c>
      <c r="W3714">
        <v>299.5</v>
      </c>
      <c r="X3714">
        <v>1015.4</v>
      </c>
      <c r="Y3714">
        <v>82.2</v>
      </c>
      <c r="Z3714">
        <v>6.6</v>
      </c>
      <c r="AA3714">
        <v>217.9</v>
      </c>
      <c r="AB3714">
        <v>18.7</v>
      </c>
      <c r="AC3714">
        <v>8</v>
      </c>
      <c r="AD3714">
        <v>0</v>
      </c>
      <c r="AE3714" t="s">
        <v>11216</v>
      </c>
      <c r="AF3714" t="s">
        <v>11217</v>
      </c>
      <c r="AG3714">
        <v>0.89</v>
      </c>
      <c r="AH3714" t="s">
        <v>36</v>
      </c>
      <c r="AI3714" t="s">
        <v>37</v>
      </c>
      <c r="AJ3714" t="s">
        <v>38</v>
      </c>
    </row>
    <row r="3715" spans="1:36" x14ac:dyDescent="0.25">
      <c r="A3715" t="s">
        <v>32</v>
      </c>
      <c r="B3715" t="s">
        <v>11218</v>
      </c>
      <c r="C3715">
        <f>YEAR(B3715)</f>
        <v>2010</v>
      </c>
      <c r="D3715">
        <v>64.400000000000006</v>
      </c>
      <c r="E3715">
        <v>51.8</v>
      </c>
      <c r="F3715">
        <v>57.5</v>
      </c>
      <c r="H3715" s="2">
        <f>IF(F3715-63.53&lt;=0,0,IF(F3715-63.53&lt;=1,1,2))</f>
        <v>0</v>
      </c>
      <c r="I3715">
        <v>64.400000000000006</v>
      </c>
      <c r="J3715">
        <v>51.8</v>
      </c>
      <c r="K3715">
        <v>57.5</v>
      </c>
      <c r="L3715">
        <v>45.8</v>
      </c>
      <c r="M3715">
        <v>65.5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9.1999999999999993</v>
      </c>
      <c r="W3715">
        <v>161.69999999999999</v>
      </c>
      <c r="X3715">
        <v>1013.6</v>
      </c>
      <c r="Y3715">
        <v>74.2</v>
      </c>
      <c r="Z3715">
        <v>6.6</v>
      </c>
      <c r="AA3715">
        <v>216.8</v>
      </c>
      <c r="AB3715">
        <v>18.899999999999999</v>
      </c>
      <c r="AC3715">
        <v>8</v>
      </c>
      <c r="AD3715">
        <v>0</v>
      </c>
      <c r="AE3715" t="s">
        <v>11219</v>
      </c>
      <c r="AF3715" t="s">
        <v>11220</v>
      </c>
      <c r="AG3715">
        <v>0.92</v>
      </c>
      <c r="AH3715" t="s">
        <v>36</v>
      </c>
      <c r="AI3715" t="s">
        <v>37</v>
      </c>
      <c r="AJ3715" t="s">
        <v>38</v>
      </c>
    </row>
    <row r="3716" spans="1:36" x14ac:dyDescent="0.25">
      <c r="A3716" t="s">
        <v>32</v>
      </c>
      <c r="B3716" t="s">
        <v>11221</v>
      </c>
      <c r="C3716">
        <f>YEAR(B3716)</f>
        <v>2010</v>
      </c>
      <c r="D3716">
        <v>60.8</v>
      </c>
      <c r="E3716">
        <v>50</v>
      </c>
      <c r="F3716">
        <v>56.5</v>
      </c>
      <c r="H3716" s="2">
        <f>IF(F3716-63.53&lt;=0,0,IF(F3716-63.53&lt;=1,1,2))</f>
        <v>0</v>
      </c>
      <c r="I3716">
        <v>60.8</v>
      </c>
      <c r="J3716">
        <v>50</v>
      </c>
      <c r="K3716">
        <v>56.5</v>
      </c>
      <c r="L3716">
        <v>50.4</v>
      </c>
      <c r="M3716">
        <v>80.099999999999994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15</v>
      </c>
      <c r="W3716">
        <v>49.6</v>
      </c>
      <c r="X3716">
        <v>1009.2</v>
      </c>
      <c r="Y3716">
        <v>81.900000000000006</v>
      </c>
      <c r="Z3716">
        <v>6.6</v>
      </c>
      <c r="AA3716">
        <v>192.3</v>
      </c>
      <c r="AB3716">
        <v>16.600000000000001</v>
      </c>
      <c r="AC3716">
        <v>7</v>
      </c>
      <c r="AD3716">
        <v>0</v>
      </c>
      <c r="AE3716" t="s">
        <v>11222</v>
      </c>
      <c r="AF3716" t="s">
        <v>11223</v>
      </c>
      <c r="AG3716">
        <v>0.95</v>
      </c>
      <c r="AH3716" t="s">
        <v>36</v>
      </c>
      <c r="AI3716" t="s">
        <v>37</v>
      </c>
      <c r="AJ3716" t="s">
        <v>38</v>
      </c>
    </row>
    <row r="3717" spans="1:36" x14ac:dyDescent="0.25">
      <c r="A3717" t="s">
        <v>32</v>
      </c>
      <c r="B3717" t="s">
        <v>11224</v>
      </c>
      <c r="C3717">
        <f>YEAR(B3717)</f>
        <v>2010</v>
      </c>
      <c r="D3717">
        <v>57.2</v>
      </c>
      <c r="E3717">
        <v>51.8</v>
      </c>
      <c r="F3717">
        <v>54.6</v>
      </c>
      <c r="H3717" s="2">
        <f>IF(F3717-63.53&lt;=0,0,IF(F3717-63.53&lt;=1,1,2))</f>
        <v>0</v>
      </c>
      <c r="I3717">
        <v>57.2</v>
      </c>
      <c r="J3717">
        <v>51.8</v>
      </c>
      <c r="K3717">
        <v>54.6</v>
      </c>
      <c r="L3717">
        <v>48</v>
      </c>
      <c r="M3717">
        <v>78.7</v>
      </c>
      <c r="O3717">
        <v>0.24</v>
      </c>
      <c r="P3717">
        <v>100</v>
      </c>
      <c r="Q3717">
        <v>8.33</v>
      </c>
      <c r="R3717" t="s">
        <v>40</v>
      </c>
      <c r="S3717">
        <v>0</v>
      </c>
      <c r="T3717">
        <v>0</v>
      </c>
      <c r="U3717">
        <v>0</v>
      </c>
      <c r="V3717">
        <v>18.3</v>
      </c>
      <c r="W3717">
        <v>343.3</v>
      </c>
      <c r="X3717">
        <v>1011.5</v>
      </c>
      <c r="Y3717">
        <v>88.2</v>
      </c>
      <c r="Z3717">
        <v>6.6</v>
      </c>
      <c r="AA3717">
        <v>214.4</v>
      </c>
      <c r="AB3717">
        <v>18.399999999999999</v>
      </c>
      <c r="AC3717">
        <v>8</v>
      </c>
      <c r="AD3717">
        <v>0</v>
      </c>
      <c r="AE3717" t="s">
        <v>11225</v>
      </c>
      <c r="AF3717" t="s">
        <v>11226</v>
      </c>
      <c r="AG3717">
        <v>0</v>
      </c>
      <c r="AH3717" t="s">
        <v>56</v>
      </c>
      <c r="AI3717" t="s">
        <v>1166</v>
      </c>
      <c r="AJ3717" t="s">
        <v>40</v>
      </c>
    </row>
    <row r="3718" spans="1:36" x14ac:dyDescent="0.25">
      <c r="A3718" t="s">
        <v>32</v>
      </c>
      <c r="B3718" t="s">
        <v>11227</v>
      </c>
      <c r="C3718">
        <f>YEAR(B3718)</f>
        <v>2010</v>
      </c>
      <c r="D3718">
        <v>59</v>
      </c>
      <c r="E3718">
        <v>48.2</v>
      </c>
      <c r="F3718">
        <v>54.5</v>
      </c>
      <c r="H3718" s="2">
        <f>IF(F3718-63.53&lt;=0,0,IF(F3718-63.53&lt;=1,1,2))</f>
        <v>0</v>
      </c>
      <c r="I3718">
        <v>59</v>
      </c>
      <c r="J3718">
        <v>44.6</v>
      </c>
      <c r="K3718">
        <v>54.1</v>
      </c>
      <c r="L3718">
        <v>42.6</v>
      </c>
      <c r="M3718">
        <v>65</v>
      </c>
      <c r="O3718">
        <v>3.9E-2</v>
      </c>
      <c r="P3718">
        <v>100</v>
      </c>
      <c r="Q3718">
        <v>4.17</v>
      </c>
      <c r="R3718" t="s">
        <v>40</v>
      </c>
      <c r="S3718">
        <v>0</v>
      </c>
      <c r="T3718">
        <v>0</v>
      </c>
      <c r="U3718">
        <v>0</v>
      </c>
      <c r="V3718">
        <v>16.100000000000001</v>
      </c>
      <c r="W3718">
        <v>350.6</v>
      </c>
      <c r="X3718">
        <v>1020.8</v>
      </c>
      <c r="Y3718">
        <v>55.6</v>
      </c>
      <c r="Z3718">
        <v>6.6</v>
      </c>
      <c r="AA3718">
        <v>258.2</v>
      </c>
      <c r="AB3718">
        <v>22.3</v>
      </c>
      <c r="AC3718">
        <v>9</v>
      </c>
      <c r="AD3718">
        <v>0</v>
      </c>
      <c r="AE3718" t="s">
        <v>11228</v>
      </c>
      <c r="AF3718" t="s">
        <v>11229</v>
      </c>
      <c r="AG3718">
        <v>0.02</v>
      </c>
      <c r="AH3718" t="s">
        <v>56</v>
      </c>
      <c r="AI3718" t="s">
        <v>137</v>
      </c>
      <c r="AJ3718" t="s">
        <v>40</v>
      </c>
    </row>
    <row r="3719" spans="1:36" x14ac:dyDescent="0.25">
      <c r="A3719" t="s">
        <v>32</v>
      </c>
      <c r="B3719" t="s">
        <v>11230</v>
      </c>
      <c r="C3719">
        <f>YEAR(B3719)</f>
        <v>2010</v>
      </c>
      <c r="D3719">
        <v>60.8</v>
      </c>
      <c r="E3719">
        <v>44.6</v>
      </c>
      <c r="F3719">
        <v>52.9</v>
      </c>
      <c r="H3719" s="2">
        <f>IF(F3719-63.53&lt;=0,0,IF(F3719-63.53&lt;=1,1,2))</f>
        <v>0</v>
      </c>
      <c r="I3719">
        <v>60.8</v>
      </c>
      <c r="J3719">
        <v>40.200000000000003</v>
      </c>
      <c r="K3719">
        <v>51.8</v>
      </c>
      <c r="L3719">
        <v>42</v>
      </c>
      <c r="M3719">
        <v>67</v>
      </c>
      <c r="O3719">
        <v>0.28000000000000003</v>
      </c>
      <c r="P3719">
        <v>100</v>
      </c>
      <c r="Q3719">
        <v>4.17</v>
      </c>
      <c r="R3719" t="s">
        <v>40</v>
      </c>
      <c r="S3719">
        <v>0</v>
      </c>
      <c r="T3719">
        <v>0</v>
      </c>
      <c r="U3719">
        <v>33.299999999999997</v>
      </c>
      <c r="V3719">
        <v>25.3</v>
      </c>
      <c r="W3719">
        <v>299.39999999999998</v>
      </c>
      <c r="X3719">
        <v>1022.9</v>
      </c>
      <c r="Y3719">
        <v>41</v>
      </c>
      <c r="Z3719">
        <v>6.5</v>
      </c>
      <c r="AA3719">
        <v>215.8</v>
      </c>
      <c r="AB3719">
        <v>18.7</v>
      </c>
      <c r="AC3719">
        <v>8</v>
      </c>
      <c r="AD3719">
        <v>0</v>
      </c>
      <c r="AE3719" t="s">
        <v>11231</v>
      </c>
      <c r="AF3719" t="s">
        <v>11232</v>
      </c>
      <c r="AG3719">
        <v>0.05</v>
      </c>
      <c r="AH3719" t="s">
        <v>56</v>
      </c>
      <c r="AI3719" t="s">
        <v>65</v>
      </c>
      <c r="AJ3719" t="s">
        <v>40</v>
      </c>
    </row>
    <row r="3720" spans="1:36" x14ac:dyDescent="0.25">
      <c r="A3720" t="s">
        <v>32</v>
      </c>
      <c r="B3720" t="s">
        <v>11233</v>
      </c>
      <c r="C3720">
        <f>YEAR(B3720)</f>
        <v>2010</v>
      </c>
      <c r="D3720">
        <v>55.4</v>
      </c>
      <c r="E3720">
        <v>49</v>
      </c>
      <c r="F3720">
        <v>53.9</v>
      </c>
      <c r="H3720" s="2">
        <f>IF(F3720-63.53&lt;=0,0,IF(F3720-63.53&lt;=1,1,2))</f>
        <v>0</v>
      </c>
      <c r="I3720">
        <v>55.4</v>
      </c>
      <c r="J3720">
        <v>45</v>
      </c>
      <c r="K3720">
        <v>53.8</v>
      </c>
      <c r="L3720">
        <v>40.700000000000003</v>
      </c>
      <c r="M3720">
        <v>61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34.4</v>
      </c>
      <c r="V3720">
        <v>28.9</v>
      </c>
      <c r="W3720">
        <v>346.5</v>
      </c>
      <c r="X3720">
        <v>1029.5999999999999</v>
      </c>
      <c r="Y3720">
        <v>49.6</v>
      </c>
      <c r="Z3720">
        <v>6.6</v>
      </c>
      <c r="AA3720">
        <v>254.5</v>
      </c>
      <c r="AB3720">
        <v>22</v>
      </c>
      <c r="AC3720">
        <v>8</v>
      </c>
      <c r="AD3720">
        <v>0</v>
      </c>
      <c r="AE3720" t="s">
        <v>11234</v>
      </c>
      <c r="AF3720" t="s">
        <v>11235</v>
      </c>
      <c r="AG3720">
        <v>0.09</v>
      </c>
      <c r="AH3720" t="s">
        <v>36</v>
      </c>
      <c r="AI3720" t="s">
        <v>37</v>
      </c>
      <c r="AJ3720" t="s">
        <v>38</v>
      </c>
    </row>
    <row r="3721" spans="1:36" x14ac:dyDescent="0.25">
      <c r="A3721" t="s">
        <v>32</v>
      </c>
      <c r="B3721" t="s">
        <v>11236</v>
      </c>
      <c r="C3721">
        <f>YEAR(B3721)</f>
        <v>2010</v>
      </c>
      <c r="D3721">
        <v>59</v>
      </c>
      <c r="E3721">
        <v>48.2</v>
      </c>
      <c r="F3721">
        <v>55</v>
      </c>
      <c r="H3721" s="2">
        <f>IF(F3721-63.53&lt;=0,0,IF(F3721-63.53&lt;=1,1,2))</f>
        <v>0</v>
      </c>
      <c r="I3721">
        <v>59</v>
      </c>
      <c r="J3721">
        <v>45.6</v>
      </c>
      <c r="K3721">
        <v>54.8</v>
      </c>
      <c r="L3721">
        <v>43.8</v>
      </c>
      <c r="M3721">
        <v>66.5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15</v>
      </c>
      <c r="W3721">
        <v>314.60000000000002</v>
      </c>
      <c r="X3721">
        <v>1029.8</v>
      </c>
      <c r="Y3721">
        <v>37.5</v>
      </c>
      <c r="Z3721">
        <v>6.6</v>
      </c>
      <c r="AA3721">
        <v>265.8</v>
      </c>
      <c r="AB3721">
        <v>23</v>
      </c>
      <c r="AC3721">
        <v>9</v>
      </c>
      <c r="AD3721">
        <v>0</v>
      </c>
      <c r="AE3721" t="s">
        <v>11237</v>
      </c>
      <c r="AF3721" t="s">
        <v>11238</v>
      </c>
      <c r="AG3721">
        <v>0.12</v>
      </c>
      <c r="AH3721" t="s">
        <v>36</v>
      </c>
      <c r="AI3721" t="s">
        <v>37</v>
      </c>
      <c r="AJ3721" t="s">
        <v>38</v>
      </c>
    </row>
    <row r="3722" spans="1:36" x14ac:dyDescent="0.25">
      <c r="A3722" t="s">
        <v>32</v>
      </c>
      <c r="B3722" t="s">
        <v>11239</v>
      </c>
      <c r="C3722">
        <f>YEAR(B3722)</f>
        <v>2010</v>
      </c>
      <c r="D3722">
        <v>62.6</v>
      </c>
      <c r="E3722">
        <v>48.2</v>
      </c>
      <c r="F3722">
        <v>55.8</v>
      </c>
      <c r="H3722" s="2">
        <f>IF(F3722-63.53&lt;=0,0,IF(F3722-63.53&lt;=1,1,2))</f>
        <v>0</v>
      </c>
      <c r="I3722">
        <v>62.6</v>
      </c>
      <c r="J3722">
        <v>45.6</v>
      </c>
      <c r="K3722">
        <v>55.7</v>
      </c>
      <c r="L3722">
        <v>44.7</v>
      </c>
      <c r="M3722">
        <v>67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13.9</v>
      </c>
      <c r="W3722">
        <v>333.6</v>
      </c>
      <c r="X3722">
        <v>1029.0999999999999</v>
      </c>
      <c r="Y3722">
        <v>33.4</v>
      </c>
      <c r="Z3722">
        <v>6.6</v>
      </c>
      <c r="AA3722">
        <v>270.2</v>
      </c>
      <c r="AB3722">
        <v>23.2</v>
      </c>
      <c r="AC3722">
        <v>9</v>
      </c>
      <c r="AD3722">
        <v>0</v>
      </c>
      <c r="AE3722" t="s">
        <v>11240</v>
      </c>
      <c r="AF3722" t="s">
        <v>11241</v>
      </c>
      <c r="AG3722">
        <v>0.16</v>
      </c>
      <c r="AH3722" t="s">
        <v>36</v>
      </c>
      <c r="AI3722" t="s">
        <v>37</v>
      </c>
      <c r="AJ3722" t="s">
        <v>38</v>
      </c>
    </row>
    <row r="3723" spans="1:36" x14ac:dyDescent="0.25">
      <c r="A3723" t="s">
        <v>32</v>
      </c>
      <c r="B3723" t="s">
        <v>11242</v>
      </c>
      <c r="C3723">
        <f>YEAR(B3723)</f>
        <v>2010</v>
      </c>
      <c r="D3723">
        <v>62.6</v>
      </c>
      <c r="E3723">
        <v>44.6</v>
      </c>
      <c r="F3723">
        <v>54.1</v>
      </c>
      <c r="H3723" s="2">
        <f>IF(F3723-63.53&lt;=0,0,IF(F3723-63.53&lt;=1,1,2))</f>
        <v>0</v>
      </c>
      <c r="I3723">
        <v>62.6</v>
      </c>
      <c r="J3723">
        <v>40.200000000000003</v>
      </c>
      <c r="K3723">
        <v>53</v>
      </c>
      <c r="L3723">
        <v>44.6</v>
      </c>
      <c r="M3723">
        <v>71.3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8.1</v>
      </c>
      <c r="W3723">
        <v>111</v>
      </c>
      <c r="X3723">
        <v>1027</v>
      </c>
      <c r="Y3723">
        <v>23.1</v>
      </c>
      <c r="Z3723">
        <v>6.3</v>
      </c>
      <c r="AA3723">
        <v>278</v>
      </c>
      <c r="AB3723">
        <v>24</v>
      </c>
      <c r="AC3723">
        <v>9</v>
      </c>
      <c r="AD3723">
        <v>0</v>
      </c>
      <c r="AE3723" t="s">
        <v>11243</v>
      </c>
      <c r="AF3723" t="s">
        <v>11244</v>
      </c>
      <c r="AG3723">
        <v>0.19</v>
      </c>
      <c r="AH3723" t="s">
        <v>36</v>
      </c>
      <c r="AI3723" t="s">
        <v>37</v>
      </c>
      <c r="AJ3723" t="s">
        <v>38</v>
      </c>
    </row>
    <row r="3724" spans="1:36" x14ac:dyDescent="0.25">
      <c r="A3724" t="s">
        <v>32</v>
      </c>
      <c r="B3724" t="s">
        <v>11245</v>
      </c>
      <c r="C3724">
        <f>YEAR(B3724)</f>
        <v>2010</v>
      </c>
      <c r="D3724">
        <v>62.6</v>
      </c>
      <c r="E3724">
        <v>46.4</v>
      </c>
      <c r="F3724">
        <v>55.2</v>
      </c>
      <c r="H3724" s="2">
        <f>IF(F3724-63.53&lt;=0,0,IF(F3724-63.53&lt;=1,1,2))</f>
        <v>0</v>
      </c>
      <c r="I3724">
        <v>62.6</v>
      </c>
      <c r="J3724">
        <v>44.2</v>
      </c>
      <c r="K3724">
        <v>54.6</v>
      </c>
      <c r="L3724">
        <v>48.4</v>
      </c>
      <c r="M3724">
        <v>78.599999999999994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10.3</v>
      </c>
      <c r="W3724">
        <v>96.2</v>
      </c>
      <c r="X3724">
        <v>1022.1</v>
      </c>
      <c r="Y3724">
        <v>15</v>
      </c>
      <c r="Z3724">
        <v>6.4</v>
      </c>
      <c r="AA3724">
        <v>275.8</v>
      </c>
      <c r="AB3724">
        <v>23.9</v>
      </c>
      <c r="AC3724">
        <v>9</v>
      </c>
      <c r="AD3724">
        <v>0</v>
      </c>
      <c r="AE3724" t="s">
        <v>11246</v>
      </c>
      <c r="AF3724" t="s">
        <v>11247</v>
      </c>
      <c r="AG3724">
        <v>0.23</v>
      </c>
      <c r="AH3724" t="s">
        <v>330</v>
      </c>
      <c r="AI3724" t="s">
        <v>9140</v>
      </c>
      <c r="AJ3724" t="s">
        <v>331</v>
      </c>
    </row>
    <row r="3725" spans="1:36" x14ac:dyDescent="0.25">
      <c r="A3725" t="s">
        <v>32</v>
      </c>
      <c r="B3725" t="s">
        <v>11248</v>
      </c>
      <c r="C3725">
        <f>YEAR(B3725)</f>
        <v>2010</v>
      </c>
      <c r="D3725">
        <v>64.400000000000006</v>
      </c>
      <c r="E3725">
        <v>50</v>
      </c>
      <c r="F3725">
        <v>57</v>
      </c>
      <c r="H3725" s="2">
        <f>IF(F3725-63.53&lt;=0,0,IF(F3725-63.53&lt;=1,1,2))</f>
        <v>0</v>
      </c>
      <c r="I3725">
        <v>64.400000000000006</v>
      </c>
      <c r="J3725">
        <v>50</v>
      </c>
      <c r="K3725">
        <v>57</v>
      </c>
      <c r="L3725">
        <v>52.2</v>
      </c>
      <c r="M3725">
        <v>84.4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9.1999999999999993</v>
      </c>
      <c r="W3725">
        <v>107.2</v>
      </c>
      <c r="X3725">
        <v>1015.8</v>
      </c>
      <c r="Y3725">
        <v>72.900000000000006</v>
      </c>
      <c r="Z3725">
        <v>6.5</v>
      </c>
      <c r="AA3725">
        <v>234.1</v>
      </c>
      <c r="AB3725">
        <v>20.2</v>
      </c>
      <c r="AC3725">
        <v>8</v>
      </c>
      <c r="AD3725">
        <v>0</v>
      </c>
      <c r="AE3725" t="s">
        <v>11249</v>
      </c>
      <c r="AF3725" t="s">
        <v>11250</v>
      </c>
      <c r="AG3725">
        <v>0.25</v>
      </c>
      <c r="AH3725" t="s">
        <v>36</v>
      </c>
      <c r="AI3725" t="s">
        <v>37</v>
      </c>
      <c r="AJ3725" t="s">
        <v>38</v>
      </c>
    </row>
    <row r="3726" spans="1:36" x14ac:dyDescent="0.25">
      <c r="A3726" t="s">
        <v>32</v>
      </c>
      <c r="B3726" t="s">
        <v>11251</v>
      </c>
      <c r="C3726">
        <f>YEAR(B3726)</f>
        <v>2010</v>
      </c>
      <c r="D3726">
        <v>64.400000000000006</v>
      </c>
      <c r="E3726">
        <v>51.8</v>
      </c>
      <c r="F3726">
        <v>59</v>
      </c>
      <c r="H3726" s="2">
        <f>IF(F3726-63.53&lt;=0,0,IF(F3726-63.53&lt;=1,1,2))</f>
        <v>0</v>
      </c>
      <c r="I3726">
        <v>64.400000000000006</v>
      </c>
      <c r="J3726">
        <v>51.8</v>
      </c>
      <c r="K3726">
        <v>59</v>
      </c>
      <c r="L3726">
        <v>53.4</v>
      </c>
      <c r="M3726">
        <v>82.1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15</v>
      </c>
      <c r="W3726">
        <v>322.60000000000002</v>
      </c>
      <c r="X3726">
        <v>1013.1</v>
      </c>
      <c r="Y3726">
        <v>61.7</v>
      </c>
      <c r="Z3726">
        <v>6.6</v>
      </c>
      <c r="AA3726">
        <v>216.5</v>
      </c>
      <c r="AB3726">
        <v>18.7</v>
      </c>
      <c r="AC3726">
        <v>8</v>
      </c>
      <c r="AD3726">
        <v>0</v>
      </c>
      <c r="AE3726" t="s">
        <v>11252</v>
      </c>
      <c r="AF3726" t="s">
        <v>11253</v>
      </c>
      <c r="AG3726">
        <v>0.3</v>
      </c>
      <c r="AH3726" t="s">
        <v>36</v>
      </c>
      <c r="AI3726" t="s">
        <v>37</v>
      </c>
      <c r="AJ3726" t="s">
        <v>38</v>
      </c>
    </row>
    <row r="3727" spans="1:36" x14ac:dyDescent="0.25">
      <c r="A3727" t="s">
        <v>32</v>
      </c>
      <c r="B3727" t="s">
        <v>11254</v>
      </c>
      <c r="C3727">
        <f>YEAR(B3727)</f>
        <v>2010</v>
      </c>
      <c r="D3727">
        <v>62.6</v>
      </c>
      <c r="E3727">
        <v>55.1</v>
      </c>
      <c r="F3727">
        <v>58.9</v>
      </c>
      <c r="H3727" s="2">
        <f>IF(F3727-63.53&lt;=0,0,IF(F3727-63.53&lt;=1,1,2))</f>
        <v>0</v>
      </c>
      <c r="I3727">
        <v>62.6</v>
      </c>
      <c r="J3727">
        <v>55.1</v>
      </c>
      <c r="K3727">
        <v>58.9</v>
      </c>
      <c r="L3727">
        <v>52.8</v>
      </c>
      <c r="M3727">
        <v>80.7</v>
      </c>
      <c r="O3727">
        <v>0.90900000000000003</v>
      </c>
      <c r="P3727">
        <v>100</v>
      </c>
      <c r="Q3727">
        <v>4.17</v>
      </c>
      <c r="R3727" t="s">
        <v>40</v>
      </c>
      <c r="S3727">
        <v>0</v>
      </c>
      <c r="T3727">
        <v>0</v>
      </c>
      <c r="U3727">
        <v>0</v>
      </c>
      <c r="V3727">
        <v>18.3</v>
      </c>
      <c r="W3727">
        <v>300.39999999999998</v>
      </c>
      <c r="X3727">
        <v>1016.8</v>
      </c>
      <c r="Y3727">
        <v>80.599999999999994</v>
      </c>
      <c r="Z3727">
        <v>6</v>
      </c>
      <c r="AA3727">
        <v>208.3</v>
      </c>
      <c r="AB3727">
        <v>17.899999999999999</v>
      </c>
      <c r="AC3727">
        <v>7</v>
      </c>
      <c r="AD3727">
        <v>0</v>
      </c>
      <c r="AE3727" t="s">
        <v>11255</v>
      </c>
      <c r="AF3727" t="s">
        <v>11256</v>
      </c>
      <c r="AG3727">
        <v>0.34</v>
      </c>
      <c r="AH3727" t="s">
        <v>56</v>
      </c>
      <c r="AI3727" t="s">
        <v>78</v>
      </c>
      <c r="AJ3727" t="s">
        <v>40</v>
      </c>
    </row>
    <row r="3728" spans="1:36" x14ac:dyDescent="0.25">
      <c r="A3728" t="s">
        <v>32</v>
      </c>
      <c r="B3728" t="s">
        <v>11257</v>
      </c>
      <c r="C3728">
        <f>YEAR(B3728)</f>
        <v>2010</v>
      </c>
      <c r="D3728">
        <v>62.7</v>
      </c>
      <c r="E3728">
        <v>57.2</v>
      </c>
      <c r="F3728">
        <v>60.1</v>
      </c>
      <c r="H3728" s="2">
        <f>IF(F3728-63.53&lt;=0,0,IF(F3728-63.53&lt;=1,1,2))</f>
        <v>0</v>
      </c>
      <c r="I3728">
        <v>62.7</v>
      </c>
      <c r="J3728">
        <v>57.2</v>
      </c>
      <c r="K3728">
        <v>60.1</v>
      </c>
      <c r="L3728">
        <v>49.9</v>
      </c>
      <c r="M3728">
        <v>69.2</v>
      </c>
      <c r="O3728">
        <v>1.2E-2</v>
      </c>
      <c r="P3728">
        <v>100</v>
      </c>
      <c r="Q3728">
        <v>4.17</v>
      </c>
      <c r="R3728" t="s">
        <v>40</v>
      </c>
      <c r="S3728">
        <v>0</v>
      </c>
      <c r="T3728">
        <v>0</v>
      </c>
      <c r="U3728">
        <v>0</v>
      </c>
      <c r="V3728">
        <v>26.4</v>
      </c>
      <c r="W3728">
        <v>300.10000000000002</v>
      </c>
      <c r="X3728">
        <v>1019</v>
      </c>
      <c r="Y3728">
        <v>36.6</v>
      </c>
      <c r="Z3728">
        <v>6.6</v>
      </c>
      <c r="AA3728">
        <v>273.3</v>
      </c>
      <c r="AB3728">
        <v>23.6</v>
      </c>
      <c r="AC3728">
        <v>9</v>
      </c>
      <c r="AD3728">
        <v>0</v>
      </c>
      <c r="AE3728" t="s">
        <v>11258</v>
      </c>
      <c r="AF3728" t="s">
        <v>11259</v>
      </c>
      <c r="AG3728">
        <v>0.37</v>
      </c>
      <c r="AH3728" t="s">
        <v>56</v>
      </c>
      <c r="AI3728" t="s">
        <v>2069</v>
      </c>
      <c r="AJ3728" t="s">
        <v>40</v>
      </c>
    </row>
    <row r="3729" spans="1:36" x14ac:dyDescent="0.25">
      <c r="A3729" t="s">
        <v>32</v>
      </c>
      <c r="B3729" t="s">
        <v>11260</v>
      </c>
      <c r="C3729">
        <f>YEAR(B3729)</f>
        <v>2010</v>
      </c>
      <c r="D3729">
        <v>64.400000000000006</v>
      </c>
      <c r="E3729">
        <v>53.6</v>
      </c>
      <c r="F3729">
        <v>59.7</v>
      </c>
      <c r="H3729" s="2">
        <f>IF(F3729-63.53&lt;=0,0,IF(F3729-63.53&lt;=1,1,2))</f>
        <v>0</v>
      </c>
      <c r="I3729">
        <v>64.400000000000006</v>
      </c>
      <c r="J3729">
        <v>53.6</v>
      </c>
      <c r="K3729">
        <v>59.7</v>
      </c>
      <c r="L3729">
        <v>46.4</v>
      </c>
      <c r="M3729">
        <v>62.2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16.100000000000001</v>
      </c>
      <c r="W3729">
        <v>310.7</v>
      </c>
      <c r="X3729">
        <v>1015.3</v>
      </c>
      <c r="Y3729">
        <v>28.6</v>
      </c>
      <c r="Z3729">
        <v>6.4</v>
      </c>
      <c r="AA3729">
        <v>282.89999999999998</v>
      </c>
      <c r="AB3729">
        <v>24.3</v>
      </c>
      <c r="AC3729">
        <v>9</v>
      </c>
      <c r="AD3729">
        <v>0</v>
      </c>
      <c r="AE3729" t="s">
        <v>11261</v>
      </c>
      <c r="AF3729" t="s">
        <v>11262</v>
      </c>
      <c r="AG3729">
        <v>0.41</v>
      </c>
      <c r="AH3729" t="s">
        <v>36</v>
      </c>
      <c r="AI3729" t="s">
        <v>37</v>
      </c>
      <c r="AJ3729" t="s">
        <v>38</v>
      </c>
    </row>
    <row r="3730" spans="1:36" x14ac:dyDescent="0.25">
      <c r="A3730" t="s">
        <v>32</v>
      </c>
      <c r="B3730" t="s">
        <v>11263</v>
      </c>
      <c r="C3730">
        <f>YEAR(B3730)</f>
        <v>2010</v>
      </c>
      <c r="D3730">
        <v>69.8</v>
      </c>
      <c r="E3730">
        <v>53.6</v>
      </c>
      <c r="F3730">
        <v>62</v>
      </c>
      <c r="H3730" s="2">
        <f>IF(F3730-63.53&lt;=0,0,IF(F3730-63.53&lt;=1,1,2))</f>
        <v>0</v>
      </c>
      <c r="I3730">
        <v>69.8</v>
      </c>
      <c r="J3730">
        <v>53.6</v>
      </c>
      <c r="K3730">
        <v>62</v>
      </c>
      <c r="L3730">
        <v>45.8</v>
      </c>
      <c r="M3730">
        <v>56.9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30</v>
      </c>
      <c r="V3730">
        <v>26.4</v>
      </c>
      <c r="W3730">
        <v>284</v>
      </c>
      <c r="X3730">
        <v>1009.4</v>
      </c>
      <c r="Y3730">
        <v>38.5</v>
      </c>
      <c r="Z3730">
        <v>6.3</v>
      </c>
      <c r="AA3730">
        <v>293</v>
      </c>
      <c r="AB3730">
        <v>24.4</v>
      </c>
      <c r="AC3730">
        <v>9</v>
      </c>
      <c r="AD3730">
        <v>0</v>
      </c>
      <c r="AE3730" t="s">
        <v>11264</v>
      </c>
      <c r="AF3730" t="s">
        <v>11265</v>
      </c>
      <c r="AG3730">
        <v>0.44</v>
      </c>
      <c r="AH3730" t="s">
        <v>36</v>
      </c>
      <c r="AI3730" t="s">
        <v>702</v>
      </c>
      <c r="AJ3730" t="s">
        <v>38</v>
      </c>
    </row>
    <row r="3731" spans="1:36" x14ac:dyDescent="0.25">
      <c r="A3731" t="s">
        <v>32</v>
      </c>
      <c r="B3731" t="s">
        <v>11266</v>
      </c>
      <c r="C3731">
        <f>YEAR(B3731)</f>
        <v>2010</v>
      </c>
      <c r="D3731">
        <v>64.400000000000006</v>
      </c>
      <c r="E3731">
        <v>53.6</v>
      </c>
      <c r="F3731">
        <v>60.3</v>
      </c>
      <c r="H3731" s="2">
        <f>IF(F3731-63.53&lt;=0,0,IF(F3731-63.53&lt;=1,1,2))</f>
        <v>0</v>
      </c>
      <c r="I3731">
        <v>64.400000000000006</v>
      </c>
      <c r="J3731">
        <v>53.6</v>
      </c>
      <c r="K3731">
        <v>60.3</v>
      </c>
      <c r="L3731">
        <v>47.8</v>
      </c>
      <c r="M3731">
        <v>63.6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18.3</v>
      </c>
      <c r="W3731">
        <v>296.3</v>
      </c>
      <c r="X3731">
        <v>1014.9</v>
      </c>
      <c r="Y3731">
        <v>12.2</v>
      </c>
      <c r="Z3731">
        <v>6.4</v>
      </c>
      <c r="AA3731">
        <v>289.2</v>
      </c>
      <c r="AB3731">
        <v>25</v>
      </c>
      <c r="AC3731">
        <v>9</v>
      </c>
      <c r="AD3731">
        <v>0</v>
      </c>
      <c r="AE3731" t="s">
        <v>11267</v>
      </c>
      <c r="AF3731" t="s">
        <v>11268</v>
      </c>
      <c r="AG3731">
        <v>0.47</v>
      </c>
      <c r="AH3731" t="s">
        <v>330</v>
      </c>
      <c r="AI3731" t="s">
        <v>9140</v>
      </c>
      <c r="AJ3731" t="s">
        <v>331</v>
      </c>
    </row>
    <row r="3732" spans="1:36" x14ac:dyDescent="0.25">
      <c r="A3732" t="s">
        <v>32</v>
      </c>
      <c r="B3732" t="s">
        <v>11269</v>
      </c>
      <c r="C3732">
        <f>YEAR(B3732)</f>
        <v>2010</v>
      </c>
      <c r="D3732">
        <v>68</v>
      </c>
      <c r="E3732">
        <v>48.2</v>
      </c>
      <c r="F3732">
        <v>58.1</v>
      </c>
      <c r="H3732" s="2">
        <f>IF(F3732-63.53&lt;=0,0,IF(F3732-63.53&lt;=1,1,2))</f>
        <v>0</v>
      </c>
      <c r="I3732">
        <v>68</v>
      </c>
      <c r="J3732">
        <v>44.1</v>
      </c>
      <c r="K3732">
        <v>57.9</v>
      </c>
      <c r="L3732">
        <v>48.7</v>
      </c>
      <c r="M3732">
        <v>71.900000000000006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12.8</v>
      </c>
      <c r="W3732">
        <v>140.80000000000001</v>
      </c>
      <c r="X3732">
        <v>1018.8</v>
      </c>
      <c r="Y3732">
        <v>16.399999999999999</v>
      </c>
      <c r="Z3732">
        <v>6.2</v>
      </c>
      <c r="AA3732">
        <v>289.7</v>
      </c>
      <c r="AB3732">
        <v>25.1</v>
      </c>
      <c r="AC3732">
        <v>9</v>
      </c>
      <c r="AD3732">
        <v>0</v>
      </c>
      <c r="AE3732" t="s">
        <v>11270</v>
      </c>
      <c r="AF3732" t="s">
        <v>11271</v>
      </c>
      <c r="AG3732">
        <v>0.5</v>
      </c>
      <c r="AH3732" t="s">
        <v>330</v>
      </c>
      <c r="AI3732" t="s">
        <v>9140</v>
      </c>
      <c r="AJ3732" t="s">
        <v>331</v>
      </c>
    </row>
    <row r="3733" spans="1:36" x14ac:dyDescent="0.25">
      <c r="A3733" t="s">
        <v>32</v>
      </c>
      <c r="B3733" t="s">
        <v>11272</v>
      </c>
      <c r="C3733">
        <f>YEAR(B3733)</f>
        <v>2010</v>
      </c>
      <c r="D3733">
        <v>77</v>
      </c>
      <c r="E3733">
        <v>55.4</v>
      </c>
      <c r="F3733">
        <v>66.599999999999994</v>
      </c>
      <c r="H3733" s="2">
        <f>IF(F3733-63.53&lt;=0,0,IF(F3733-63.53&lt;=1,1,2))</f>
        <v>2</v>
      </c>
      <c r="I3733">
        <v>77</v>
      </c>
      <c r="J3733">
        <v>55.4</v>
      </c>
      <c r="K3733">
        <v>66.599999999999994</v>
      </c>
      <c r="L3733">
        <v>41.4</v>
      </c>
      <c r="M3733">
        <v>40.6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49.4</v>
      </c>
      <c r="V3733">
        <v>36.9</v>
      </c>
      <c r="W3733">
        <v>182.6</v>
      </c>
      <c r="X3733">
        <v>1013.5</v>
      </c>
      <c r="Y3733">
        <v>51.3</v>
      </c>
      <c r="Z3733">
        <v>6.4</v>
      </c>
      <c r="AA3733">
        <v>250.9</v>
      </c>
      <c r="AB3733">
        <v>21.5</v>
      </c>
      <c r="AC3733">
        <v>8</v>
      </c>
      <c r="AD3733">
        <v>0</v>
      </c>
      <c r="AE3733" t="s">
        <v>11273</v>
      </c>
      <c r="AF3733" t="s">
        <v>11274</v>
      </c>
      <c r="AG3733">
        <v>0.54</v>
      </c>
      <c r="AH3733" t="s">
        <v>36</v>
      </c>
      <c r="AI3733" t="s">
        <v>174</v>
      </c>
      <c r="AJ3733" t="s">
        <v>344</v>
      </c>
    </row>
    <row r="3734" spans="1:36" x14ac:dyDescent="0.25">
      <c r="A3734" t="s">
        <v>32</v>
      </c>
      <c r="B3734" t="s">
        <v>11275</v>
      </c>
      <c r="C3734">
        <f>YEAR(B3734)</f>
        <v>2010</v>
      </c>
      <c r="D3734">
        <v>68.099999999999994</v>
      </c>
      <c r="E3734">
        <v>55.4</v>
      </c>
      <c r="F3734">
        <v>62.6</v>
      </c>
      <c r="H3734" s="2">
        <f>IF(F3734-63.53&lt;=0,0,IF(F3734-63.53&lt;=1,1,2))</f>
        <v>0</v>
      </c>
      <c r="I3734">
        <v>68.099999999999994</v>
      </c>
      <c r="J3734">
        <v>55.4</v>
      </c>
      <c r="K3734">
        <v>62.6</v>
      </c>
      <c r="L3734">
        <v>51.4</v>
      </c>
      <c r="M3734">
        <v>67.400000000000006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13.9</v>
      </c>
      <c r="W3734">
        <v>172.7</v>
      </c>
      <c r="X3734">
        <v>1015</v>
      </c>
      <c r="Y3734">
        <v>80.5</v>
      </c>
      <c r="Z3734">
        <v>6.4</v>
      </c>
      <c r="AA3734">
        <v>221.6</v>
      </c>
      <c r="AB3734">
        <v>19.100000000000001</v>
      </c>
      <c r="AC3734">
        <v>8</v>
      </c>
      <c r="AD3734">
        <v>0</v>
      </c>
      <c r="AE3734" t="s">
        <v>11276</v>
      </c>
      <c r="AF3734" t="s">
        <v>11277</v>
      </c>
      <c r="AG3734">
        <v>0.56999999999999995</v>
      </c>
      <c r="AH3734" t="s">
        <v>36</v>
      </c>
      <c r="AI3734" t="s">
        <v>37</v>
      </c>
      <c r="AJ3734" t="s">
        <v>38</v>
      </c>
    </row>
    <row r="3735" spans="1:36" x14ac:dyDescent="0.25">
      <c r="A3735" t="s">
        <v>32</v>
      </c>
      <c r="B3735" t="s">
        <v>11278</v>
      </c>
      <c r="C3735">
        <f>YEAR(B3735)</f>
        <v>2010</v>
      </c>
      <c r="D3735">
        <v>69.8</v>
      </c>
      <c r="E3735">
        <v>51.9</v>
      </c>
      <c r="F3735">
        <v>59.5</v>
      </c>
      <c r="H3735" s="2">
        <f>IF(F3735-63.53&lt;=0,0,IF(F3735-63.53&lt;=1,1,2))</f>
        <v>0</v>
      </c>
      <c r="I3735">
        <v>69.8</v>
      </c>
      <c r="J3735">
        <v>51.9</v>
      </c>
      <c r="K3735">
        <v>59.5</v>
      </c>
      <c r="L3735">
        <v>53.2</v>
      </c>
      <c r="M3735">
        <v>80.2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31.1</v>
      </c>
      <c r="W3735">
        <v>294.7</v>
      </c>
      <c r="X3735">
        <v>1012.6</v>
      </c>
      <c r="Y3735">
        <v>68.8</v>
      </c>
      <c r="Z3735">
        <v>6.5</v>
      </c>
      <c r="AA3735">
        <v>206.5</v>
      </c>
      <c r="AB3735">
        <v>17.899999999999999</v>
      </c>
      <c r="AC3735">
        <v>6</v>
      </c>
      <c r="AD3735">
        <v>0</v>
      </c>
      <c r="AE3735" t="s">
        <v>11279</v>
      </c>
      <c r="AF3735" t="s">
        <v>11280</v>
      </c>
      <c r="AG3735">
        <v>0.61</v>
      </c>
      <c r="AH3735" t="s">
        <v>36</v>
      </c>
      <c r="AI3735" t="s">
        <v>37</v>
      </c>
      <c r="AJ3735" t="s">
        <v>344</v>
      </c>
    </row>
    <row r="3736" spans="1:36" x14ac:dyDescent="0.25">
      <c r="A3736" t="s">
        <v>32</v>
      </c>
      <c r="B3736" t="s">
        <v>11281</v>
      </c>
      <c r="C3736">
        <f>YEAR(B3736)</f>
        <v>2010</v>
      </c>
      <c r="D3736">
        <v>66.2</v>
      </c>
      <c r="E3736">
        <v>49.7</v>
      </c>
      <c r="F3736">
        <v>59.4</v>
      </c>
      <c r="H3736" s="2">
        <f>IF(F3736-63.53&lt;=0,0,IF(F3736-63.53&lt;=1,1,2))</f>
        <v>0</v>
      </c>
      <c r="I3736">
        <v>66.2</v>
      </c>
      <c r="J3736">
        <v>48.4</v>
      </c>
      <c r="K3736">
        <v>59.4</v>
      </c>
      <c r="L3736">
        <v>54.8</v>
      </c>
      <c r="M3736">
        <v>85.1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9.1999999999999993</v>
      </c>
      <c r="W3736">
        <v>114.1</v>
      </c>
      <c r="X3736">
        <v>1016.6</v>
      </c>
      <c r="Y3736">
        <v>25.3</v>
      </c>
      <c r="Z3736">
        <v>6.5</v>
      </c>
      <c r="AA3736">
        <v>294.10000000000002</v>
      </c>
      <c r="AB3736">
        <v>25.5</v>
      </c>
      <c r="AC3736">
        <v>9</v>
      </c>
      <c r="AD3736">
        <v>0</v>
      </c>
      <c r="AE3736" t="s">
        <v>11282</v>
      </c>
      <c r="AF3736" t="s">
        <v>11283</v>
      </c>
      <c r="AG3736">
        <v>0.64</v>
      </c>
      <c r="AH3736" t="s">
        <v>36</v>
      </c>
      <c r="AI3736" t="s">
        <v>37</v>
      </c>
      <c r="AJ3736" t="s">
        <v>38</v>
      </c>
    </row>
    <row r="3737" spans="1:36" x14ac:dyDescent="0.25">
      <c r="A3737" t="s">
        <v>32</v>
      </c>
      <c r="B3737" t="s">
        <v>11284</v>
      </c>
      <c r="C3737">
        <f>YEAR(B3737)</f>
        <v>2010</v>
      </c>
      <c r="D3737">
        <v>66.2</v>
      </c>
      <c r="E3737">
        <v>53.6</v>
      </c>
      <c r="F3737">
        <v>59.9</v>
      </c>
      <c r="H3737" s="2">
        <f>IF(F3737-63.53&lt;=0,0,IF(F3737-63.53&lt;=1,1,2))</f>
        <v>0</v>
      </c>
      <c r="I3737">
        <v>66.2</v>
      </c>
      <c r="J3737">
        <v>53.6</v>
      </c>
      <c r="K3737">
        <v>59.9</v>
      </c>
      <c r="L3737">
        <v>54.1</v>
      </c>
      <c r="M3737">
        <v>81.8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13.9</v>
      </c>
      <c r="W3737">
        <v>301.60000000000002</v>
      </c>
      <c r="X3737">
        <v>1019.9</v>
      </c>
      <c r="Y3737">
        <v>37</v>
      </c>
      <c r="Z3737">
        <v>6.6</v>
      </c>
      <c r="AA3737">
        <v>297.7</v>
      </c>
      <c r="AB3737">
        <v>25.6</v>
      </c>
      <c r="AC3737">
        <v>9</v>
      </c>
      <c r="AD3737">
        <v>0</v>
      </c>
      <c r="AE3737" t="s">
        <v>11285</v>
      </c>
      <c r="AF3737" t="s">
        <v>11286</v>
      </c>
      <c r="AG3737">
        <v>0.67</v>
      </c>
      <c r="AH3737" t="s">
        <v>36</v>
      </c>
      <c r="AI3737" t="s">
        <v>37</v>
      </c>
      <c r="AJ3737" t="s">
        <v>38</v>
      </c>
    </row>
    <row r="3738" spans="1:36" x14ac:dyDescent="0.25">
      <c r="A3738" t="s">
        <v>32</v>
      </c>
      <c r="B3738" t="s">
        <v>11287</v>
      </c>
      <c r="C3738">
        <f>YEAR(B3738)</f>
        <v>2010</v>
      </c>
      <c r="D3738">
        <v>66.2</v>
      </c>
      <c r="E3738">
        <v>51.2</v>
      </c>
      <c r="F3738">
        <v>59.1</v>
      </c>
      <c r="H3738" s="2">
        <f>IF(F3738-63.53&lt;=0,0,IF(F3738-63.53&lt;=1,1,2))</f>
        <v>0</v>
      </c>
      <c r="I3738">
        <v>66.2</v>
      </c>
      <c r="J3738">
        <v>51.2</v>
      </c>
      <c r="K3738">
        <v>59.1</v>
      </c>
      <c r="L3738">
        <v>50.8</v>
      </c>
      <c r="M3738">
        <v>74.8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9.1999999999999993</v>
      </c>
      <c r="W3738">
        <v>268.5</v>
      </c>
      <c r="X3738">
        <v>1019.7</v>
      </c>
      <c r="Y3738">
        <v>30.4</v>
      </c>
      <c r="Z3738">
        <v>6.6</v>
      </c>
      <c r="AA3738">
        <v>292.5</v>
      </c>
      <c r="AB3738">
        <v>25.2</v>
      </c>
      <c r="AC3738">
        <v>10</v>
      </c>
      <c r="AD3738">
        <v>0</v>
      </c>
      <c r="AE3738" t="s">
        <v>11288</v>
      </c>
      <c r="AF3738" t="s">
        <v>11289</v>
      </c>
      <c r="AG3738">
        <v>0.7</v>
      </c>
      <c r="AH3738" t="s">
        <v>36</v>
      </c>
      <c r="AI3738" t="s">
        <v>37</v>
      </c>
      <c r="AJ3738" t="s">
        <v>38</v>
      </c>
    </row>
    <row r="3739" spans="1:36" x14ac:dyDescent="0.25">
      <c r="A3739" t="s">
        <v>32</v>
      </c>
      <c r="B3739" t="s">
        <v>11290</v>
      </c>
      <c r="C3739">
        <f>YEAR(B3739)</f>
        <v>2010</v>
      </c>
      <c r="D3739">
        <v>68</v>
      </c>
      <c r="E3739">
        <v>53.6</v>
      </c>
      <c r="F3739">
        <v>60.4</v>
      </c>
      <c r="H3739" s="2">
        <f>IF(F3739-63.53&lt;=0,0,IF(F3739-63.53&lt;=1,1,2))</f>
        <v>0</v>
      </c>
      <c r="I3739">
        <v>68</v>
      </c>
      <c r="J3739">
        <v>53.6</v>
      </c>
      <c r="K3739">
        <v>60.4</v>
      </c>
      <c r="L3739">
        <v>46.8</v>
      </c>
      <c r="M3739">
        <v>61.7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36.9</v>
      </c>
      <c r="W3739">
        <v>290.39999999999998</v>
      </c>
      <c r="X3739">
        <v>1013.9</v>
      </c>
      <c r="Y3739">
        <v>24</v>
      </c>
      <c r="Z3739">
        <v>6.6</v>
      </c>
      <c r="AA3739">
        <v>298.5</v>
      </c>
      <c r="AB3739">
        <v>25.8</v>
      </c>
      <c r="AC3739">
        <v>10</v>
      </c>
      <c r="AD3739">
        <v>0</v>
      </c>
      <c r="AE3739" t="s">
        <v>11291</v>
      </c>
      <c r="AF3739" t="s">
        <v>11292</v>
      </c>
      <c r="AG3739">
        <v>0.75</v>
      </c>
      <c r="AH3739" t="s">
        <v>36</v>
      </c>
      <c r="AI3739" t="s">
        <v>37</v>
      </c>
      <c r="AJ3739" t="s">
        <v>344</v>
      </c>
    </row>
    <row r="3740" spans="1:36" x14ac:dyDescent="0.25">
      <c r="A3740" t="s">
        <v>32</v>
      </c>
      <c r="B3740" t="s">
        <v>11293</v>
      </c>
      <c r="C3740">
        <f>YEAR(B3740)</f>
        <v>2010</v>
      </c>
      <c r="D3740">
        <v>64.400000000000006</v>
      </c>
      <c r="E3740">
        <v>55.4</v>
      </c>
      <c r="F3740">
        <v>60.2</v>
      </c>
      <c r="H3740" s="2">
        <f>IF(F3740-63.53&lt;=0,0,IF(F3740-63.53&lt;=1,1,2))</f>
        <v>0</v>
      </c>
      <c r="I3740">
        <v>64.400000000000006</v>
      </c>
      <c r="J3740">
        <v>55.4</v>
      </c>
      <c r="K3740">
        <v>60.2</v>
      </c>
      <c r="L3740">
        <v>49</v>
      </c>
      <c r="M3740">
        <v>66.8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20.8</v>
      </c>
      <c r="W3740">
        <v>308.7</v>
      </c>
      <c r="X3740">
        <v>1013.8</v>
      </c>
      <c r="Y3740">
        <v>45.9</v>
      </c>
      <c r="Z3740">
        <v>6.6</v>
      </c>
      <c r="AA3740">
        <v>268.5</v>
      </c>
      <c r="AB3740">
        <v>23.3</v>
      </c>
      <c r="AC3740">
        <v>9</v>
      </c>
      <c r="AD3740">
        <v>0</v>
      </c>
      <c r="AE3740" t="s">
        <v>11294</v>
      </c>
      <c r="AF3740" t="s">
        <v>11295</v>
      </c>
      <c r="AG3740">
        <v>0.77</v>
      </c>
      <c r="AH3740" t="s">
        <v>36</v>
      </c>
      <c r="AI3740" t="s">
        <v>37</v>
      </c>
      <c r="AJ3740" t="s">
        <v>38</v>
      </c>
    </row>
    <row r="3741" spans="1:36" x14ac:dyDescent="0.25">
      <c r="A3741" t="s">
        <v>32</v>
      </c>
      <c r="B3741" t="s">
        <v>11296</v>
      </c>
      <c r="C3741">
        <f>YEAR(B3741)</f>
        <v>2010</v>
      </c>
      <c r="D3741">
        <v>64.400000000000006</v>
      </c>
      <c r="E3741">
        <v>48.8</v>
      </c>
      <c r="F3741">
        <v>60.1</v>
      </c>
      <c r="H3741" s="2">
        <f>IF(F3741-63.53&lt;=0,0,IF(F3741-63.53&lt;=1,1,2))</f>
        <v>0</v>
      </c>
      <c r="I3741">
        <v>64.400000000000006</v>
      </c>
      <c r="J3741">
        <v>48</v>
      </c>
      <c r="K3741">
        <v>60</v>
      </c>
      <c r="L3741">
        <v>48.3</v>
      </c>
      <c r="M3741">
        <v>65.599999999999994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17.2</v>
      </c>
      <c r="W3741">
        <v>320.7</v>
      </c>
      <c r="X3741">
        <v>1018.2</v>
      </c>
      <c r="Y3741">
        <v>42.6</v>
      </c>
      <c r="Z3741">
        <v>6.6</v>
      </c>
      <c r="AA3741">
        <v>206.9</v>
      </c>
      <c r="AB3741">
        <v>17.899999999999999</v>
      </c>
      <c r="AC3741">
        <v>6</v>
      </c>
      <c r="AD3741">
        <v>0</v>
      </c>
      <c r="AE3741" t="s">
        <v>11297</v>
      </c>
      <c r="AF3741" t="s">
        <v>11298</v>
      </c>
      <c r="AG3741">
        <v>0.8</v>
      </c>
      <c r="AH3741" t="s">
        <v>36</v>
      </c>
      <c r="AI3741" t="s">
        <v>37</v>
      </c>
      <c r="AJ3741" t="s">
        <v>38</v>
      </c>
    </row>
    <row r="3742" spans="1:36" x14ac:dyDescent="0.25">
      <c r="A3742" t="s">
        <v>32</v>
      </c>
      <c r="B3742" t="s">
        <v>11299</v>
      </c>
      <c r="C3742">
        <f>YEAR(B3742)</f>
        <v>2010</v>
      </c>
      <c r="D3742">
        <v>64.400000000000006</v>
      </c>
      <c r="E3742">
        <v>57.2</v>
      </c>
      <c r="F3742">
        <v>60.7</v>
      </c>
      <c r="H3742" s="2">
        <f>IF(F3742-63.53&lt;=0,0,IF(F3742-63.53&lt;=1,1,2))</f>
        <v>0</v>
      </c>
      <c r="I3742">
        <v>64.400000000000006</v>
      </c>
      <c r="J3742">
        <v>57.2</v>
      </c>
      <c r="K3742">
        <v>60.7</v>
      </c>
      <c r="L3742">
        <v>47.8</v>
      </c>
      <c r="M3742">
        <v>63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12.8</v>
      </c>
      <c r="W3742">
        <v>347.4</v>
      </c>
      <c r="X3742">
        <v>1018.7</v>
      </c>
      <c r="Y3742">
        <v>36.200000000000003</v>
      </c>
      <c r="Z3742">
        <v>6.6</v>
      </c>
      <c r="AA3742">
        <v>222</v>
      </c>
      <c r="AB3742">
        <v>19.100000000000001</v>
      </c>
      <c r="AC3742">
        <v>7</v>
      </c>
      <c r="AD3742">
        <v>0</v>
      </c>
      <c r="AE3742" t="s">
        <v>11300</v>
      </c>
      <c r="AF3742" t="s">
        <v>11301</v>
      </c>
      <c r="AG3742">
        <v>0.83</v>
      </c>
      <c r="AH3742" t="s">
        <v>36</v>
      </c>
      <c r="AI3742" t="s">
        <v>37</v>
      </c>
      <c r="AJ3742" t="s">
        <v>38</v>
      </c>
    </row>
    <row r="3743" spans="1:36" x14ac:dyDescent="0.25">
      <c r="A3743" t="s">
        <v>32</v>
      </c>
      <c r="B3743" t="s">
        <v>11302</v>
      </c>
      <c r="C3743">
        <f>YEAR(B3743)</f>
        <v>2010</v>
      </c>
      <c r="D3743">
        <v>64.400000000000006</v>
      </c>
      <c r="E3743">
        <v>55.4</v>
      </c>
      <c r="F3743">
        <v>59.8</v>
      </c>
      <c r="H3743" s="2">
        <f>IF(F3743-63.53&lt;=0,0,IF(F3743-63.53&lt;=1,1,2))</f>
        <v>0</v>
      </c>
      <c r="I3743">
        <v>64.400000000000006</v>
      </c>
      <c r="J3743">
        <v>55.4</v>
      </c>
      <c r="K3743">
        <v>59.8</v>
      </c>
      <c r="L3743">
        <v>48.5</v>
      </c>
      <c r="M3743">
        <v>66.599999999999994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12.8</v>
      </c>
      <c r="W3743">
        <v>1.1000000000000001</v>
      </c>
      <c r="X3743">
        <v>1012.8</v>
      </c>
      <c r="Y3743">
        <v>81.099999999999994</v>
      </c>
      <c r="Z3743">
        <v>6.6</v>
      </c>
      <c r="AA3743">
        <v>152.9</v>
      </c>
      <c r="AB3743">
        <v>13.1</v>
      </c>
      <c r="AC3743">
        <v>5</v>
      </c>
      <c r="AD3743">
        <v>0</v>
      </c>
      <c r="AE3743" t="s">
        <v>11303</v>
      </c>
      <c r="AF3743" t="s">
        <v>11304</v>
      </c>
      <c r="AG3743">
        <v>0.87</v>
      </c>
      <c r="AH3743" t="s">
        <v>36</v>
      </c>
      <c r="AI3743" t="s">
        <v>37</v>
      </c>
      <c r="AJ3743" t="s">
        <v>38</v>
      </c>
    </row>
    <row r="3744" spans="1:36" x14ac:dyDescent="0.25">
      <c r="A3744" t="s">
        <v>32</v>
      </c>
      <c r="B3744" t="s">
        <v>11305</v>
      </c>
      <c r="C3744">
        <f>YEAR(B3744)</f>
        <v>2010</v>
      </c>
      <c r="D3744">
        <v>64.400000000000006</v>
      </c>
      <c r="E3744">
        <v>53.6</v>
      </c>
      <c r="F3744">
        <v>59.6</v>
      </c>
      <c r="H3744" s="2">
        <f>IF(F3744-63.53&lt;=0,0,IF(F3744-63.53&lt;=1,1,2))</f>
        <v>0</v>
      </c>
      <c r="I3744">
        <v>64.400000000000006</v>
      </c>
      <c r="J3744">
        <v>53.6</v>
      </c>
      <c r="K3744">
        <v>59.6</v>
      </c>
      <c r="L3744">
        <v>48.6</v>
      </c>
      <c r="M3744">
        <v>67.400000000000006</v>
      </c>
      <c r="O3744">
        <v>0.02</v>
      </c>
      <c r="P3744">
        <v>100</v>
      </c>
      <c r="Q3744">
        <v>4.17</v>
      </c>
      <c r="R3744" t="s">
        <v>40</v>
      </c>
      <c r="S3744">
        <v>0</v>
      </c>
      <c r="T3744">
        <v>0</v>
      </c>
      <c r="U3744">
        <v>0</v>
      </c>
      <c r="V3744">
        <v>23</v>
      </c>
      <c r="W3744">
        <v>317.89999999999998</v>
      </c>
      <c r="X3744">
        <v>1008.4</v>
      </c>
      <c r="Y3744">
        <v>65.599999999999994</v>
      </c>
      <c r="Z3744">
        <v>6.6</v>
      </c>
      <c r="AA3744">
        <v>284.3</v>
      </c>
      <c r="AB3744">
        <v>24.5</v>
      </c>
      <c r="AC3744">
        <v>9</v>
      </c>
      <c r="AD3744">
        <v>0</v>
      </c>
      <c r="AE3744" t="s">
        <v>11306</v>
      </c>
      <c r="AF3744" t="s">
        <v>11307</v>
      </c>
      <c r="AG3744">
        <v>0.9</v>
      </c>
      <c r="AH3744" t="s">
        <v>56</v>
      </c>
      <c r="AI3744" t="s">
        <v>78</v>
      </c>
      <c r="AJ3744" t="s">
        <v>40</v>
      </c>
    </row>
    <row r="3745" spans="1:36" x14ac:dyDescent="0.25">
      <c r="A3745" t="s">
        <v>32</v>
      </c>
      <c r="B3745" t="s">
        <v>11308</v>
      </c>
      <c r="C3745">
        <f>YEAR(B3745)</f>
        <v>2010</v>
      </c>
      <c r="D3745">
        <v>64.400000000000006</v>
      </c>
      <c r="E3745">
        <v>53.6</v>
      </c>
      <c r="F3745">
        <v>60.2</v>
      </c>
      <c r="H3745" s="2">
        <f>IF(F3745-63.53&lt;=0,0,IF(F3745-63.53&lt;=1,1,2))</f>
        <v>0</v>
      </c>
      <c r="I3745">
        <v>64.400000000000006</v>
      </c>
      <c r="J3745">
        <v>53.6</v>
      </c>
      <c r="K3745">
        <v>60.2</v>
      </c>
      <c r="L3745">
        <v>48.3</v>
      </c>
      <c r="M3745">
        <v>65.099999999999994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18.3</v>
      </c>
      <c r="W3745">
        <v>324.60000000000002</v>
      </c>
      <c r="X3745">
        <v>1012.3</v>
      </c>
      <c r="Y3745">
        <v>43.1</v>
      </c>
      <c r="Z3745">
        <v>6.6</v>
      </c>
      <c r="AA3745">
        <v>307.89999999999998</v>
      </c>
      <c r="AB3745">
        <v>26.6</v>
      </c>
      <c r="AC3745">
        <v>10</v>
      </c>
      <c r="AD3745">
        <v>0</v>
      </c>
      <c r="AE3745" t="s">
        <v>11309</v>
      </c>
      <c r="AF3745" t="s">
        <v>11310</v>
      </c>
      <c r="AG3745">
        <v>0.93</v>
      </c>
      <c r="AH3745" t="s">
        <v>36</v>
      </c>
      <c r="AI3745" t="s">
        <v>37</v>
      </c>
      <c r="AJ3745" t="s">
        <v>38</v>
      </c>
    </row>
    <row r="3746" spans="1:36" x14ac:dyDescent="0.25">
      <c r="A3746" t="s">
        <v>32</v>
      </c>
      <c r="B3746" t="s">
        <v>11311</v>
      </c>
      <c r="C3746">
        <f>YEAR(B3746)</f>
        <v>2010</v>
      </c>
      <c r="D3746">
        <v>64.400000000000006</v>
      </c>
      <c r="E3746">
        <v>51.8</v>
      </c>
      <c r="F3746">
        <v>58.2</v>
      </c>
      <c r="H3746" s="2">
        <f>IF(F3746-63.53&lt;=0,0,IF(F3746-63.53&lt;=1,1,2))</f>
        <v>0</v>
      </c>
      <c r="I3746">
        <v>64.400000000000006</v>
      </c>
      <c r="J3746">
        <v>51.8</v>
      </c>
      <c r="K3746">
        <v>58.2</v>
      </c>
      <c r="L3746">
        <v>49.9</v>
      </c>
      <c r="M3746">
        <v>74.7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9.1999999999999993</v>
      </c>
      <c r="W3746">
        <v>121.5</v>
      </c>
      <c r="X3746">
        <v>1015.2</v>
      </c>
      <c r="Y3746">
        <v>49.8</v>
      </c>
      <c r="Z3746">
        <v>6.5</v>
      </c>
      <c r="AA3746">
        <v>227.8</v>
      </c>
      <c r="AB3746">
        <v>19.7</v>
      </c>
      <c r="AC3746">
        <v>9</v>
      </c>
      <c r="AD3746">
        <v>0</v>
      </c>
      <c r="AE3746" t="s">
        <v>11312</v>
      </c>
      <c r="AF3746" t="s">
        <v>11313</v>
      </c>
      <c r="AG3746">
        <v>0.96</v>
      </c>
      <c r="AH3746" t="s">
        <v>36</v>
      </c>
      <c r="AI3746" t="s">
        <v>37</v>
      </c>
      <c r="AJ3746" t="s">
        <v>38</v>
      </c>
    </row>
    <row r="3747" spans="1:36" x14ac:dyDescent="0.25">
      <c r="A3747" t="s">
        <v>32</v>
      </c>
      <c r="B3747" t="s">
        <v>11314</v>
      </c>
      <c r="C3747">
        <f>YEAR(B3747)</f>
        <v>2010</v>
      </c>
      <c r="D3747">
        <v>72.400000000000006</v>
      </c>
      <c r="E3747">
        <v>53.6</v>
      </c>
      <c r="F3747">
        <v>61.6</v>
      </c>
      <c r="H3747" s="2">
        <f>IF(F3747-63.53&lt;=0,0,IF(F3747-63.53&lt;=1,1,2))</f>
        <v>0</v>
      </c>
      <c r="I3747">
        <v>72.400000000000006</v>
      </c>
      <c r="J3747">
        <v>53.6</v>
      </c>
      <c r="K3747">
        <v>61.6</v>
      </c>
      <c r="L3747">
        <v>50.8</v>
      </c>
      <c r="M3747">
        <v>68.900000000000006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15</v>
      </c>
      <c r="W3747">
        <v>121.6</v>
      </c>
      <c r="X3747">
        <v>1013.7</v>
      </c>
      <c r="Y3747">
        <v>50.4</v>
      </c>
      <c r="Z3747">
        <v>6.4</v>
      </c>
      <c r="AA3747">
        <v>296.60000000000002</v>
      </c>
      <c r="AB3747">
        <v>25.8</v>
      </c>
      <c r="AC3747">
        <v>9</v>
      </c>
      <c r="AD3747">
        <v>0</v>
      </c>
      <c r="AE3747" t="s">
        <v>11315</v>
      </c>
      <c r="AF3747" t="s">
        <v>11316</v>
      </c>
      <c r="AG3747">
        <v>0</v>
      </c>
      <c r="AH3747" t="s">
        <v>36</v>
      </c>
      <c r="AI3747" t="s">
        <v>37</v>
      </c>
      <c r="AJ3747" t="s">
        <v>38</v>
      </c>
    </row>
    <row r="3748" spans="1:36" x14ac:dyDescent="0.25">
      <c r="A3748" t="s">
        <v>32</v>
      </c>
      <c r="B3748" t="s">
        <v>11317</v>
      </c>
      <c r="C3748">
        <f>YEAR(B3748)</f>
        <v>2010</v>
      </c>
      <c r="D3748">
        <v>75.2</v>
      </c>
      <c r="E3748">
        <v>60.8</v>
      </c>
      <c r="F3748">
        <v>66.599999999999994</v>
      </c>
      <c r="H3748" s="2">
        <f>IF(F3748-63.53&lt;=0,0,IF(F3748-63.53&lt;=1,1,2))</f>
        <v>2</v>
      </c>
      <c r="I3748">
        <v>75.2</v>
      </c>
      <c r="J3748">
        <v>60.8</v>
      </c>
      <c r="K3748">
        <v>66.599999999999994</v>
      </c>
      <c r="L3748">
        <v>50.6</v>
      </c>
      <c r="M3748">
        <v>57.1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15</v>
      </c>
      <c r="W3748">
        <v>170.5</v>
      </c>
      <c r="X3748">
        <v>1012.9</v>
      </c>
      <c r="Y3748">
        <v>37.4</v>
      </c>
      <c r="Z3748">
        <v>6.2</v>
      </c>
      <c r="AA3748">
        <v>300.5</v>
      </c>
      <c r="AB3748">
        <v>26.1</v>
      </c>
      <c r="AC3748">
        <v>9</v>
      </c>
      <c r="AD3748">
        <v>0</v>
      </c>
      <c r="AE3748" t="s">
        <v>11318</v>
      </c>
      <c r="AF3748" t="s">
        <v>11319</v>
      </c>
      <c r="AG3748">
        <v>0.03</v>
      </c>
      <c r="AH3748" t="s">
        <v>36</v>
      </c>
      <c r="AI3748" t="s">
        <v>37</v>
      </c>
      <c r="AJ3748" t="s">
        <v>38</v>
      </c>
    </row>
    <row r="3749" spans="1:36" x14ac:dyDescent="0.25">
      <c r="A3749" t="s">
        <v>32</v>
      </c>
      <c r="B3749" t="s">
        <v>11320</v>
      </c>
      <c r="C3749">
        <f>YEAR(B3749)</f>
        <v>2010</v>
      </c>
      <c r="D3749">
        <v>87.8</v>
      </c>
      <c r="E3749">
        <v>64.400000000000006</v>
      </c>
      <c r="F3749">
        <v>74.5</v>
      </c>
      <c r="H3749" s="2">
        <f>IF(F3749-63.53&lt;=0,0,IF(F3749-63.53&lt;=1,1,2))</f>
        <v>2</v>
      </c>
      <c r="I3749">
        <v>84.7</v>
      </c>
      <c r="J3749">
        <v>64.400000000000006</v>
      </c>
      <c r="K3749">
        <v>73.8</v>
      </c>
      <c r="L3749">
        <v>45.5</v>
      </c>
      <c r="M3749">
        <v>37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21.9</v>
      </c>
      <c r="W3749">
        <v>169.1</v>
      </c>
      <c r="X3749">
        <v>1011.4</v>
      </c>
      <c r="Y3749">
        <v>1.5</v>
      </c>
      <c r="Z3749">
        <v>6.2</v>
      </c>
      <c r="AA3749">
        <v>305</v>
      </c>
      <c r="AB3749">
        <v>26.2</v>
      </c>
      <c r="AC3749">
        <v>10</v>
      </c>
      <c r="AD3749">
        <v>0</v>
      </c>
      <c r="AE3749" t="s">
        <v>11321</v>
      </c>
      <c r="AF3749" t="s">
        <v>11322</v>
      </c>
      <c r="AG3749">
        <v>7.0000000000000007E-2</v>
      </c>
      <c r="AH3749" t="s">
        <v>330</v>
      </c>
      <c r="AI3749" t="s">
        <v>9140</v>
      </c>
      <c r="AJ3749" t="s">
        <v>331</v>
      </c>
    </row>
    <row r="3750" spans="1:36" x14ac:dyDescent="0.25">
      <c r="A3750" t="s">
        <v>32</v>
      </c>
      <c r="B3750" t="s">
        <v>11323</v>
      </c>
      <c r="C3750">
        <f>YEAR(B3750)</f>
        <v>2010</v>
      </c>
      <c r="D3750">
        <v>86</v>
      </c>
      <c r="E3750">
        <v>64.400000000000006</v>
      </c>
      <c r="F3750">
        <v>72.5</v>
      </c>
      <c r="H3750" s="2">
        <f>IF(F3750-63.53&lt;=0,0,IF(F3750-63.53&lt;=1,1,2))</f>
        <v>2</v>
      </c>
      <c r="I3750">
        <v>83.1</v>
      </c>
      <c r="J3750">
        <v>64.400000000000006</v>
      </c>
      <c r="K3750">
        <v>72.2</v>
      </c>
      <c r="L3750">
        <v>53.7</v>
      </c>
      <c r="M3750">
        <v>55.2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25.3</v>
      </c>
      <c r="W3750">
        <v>183.6</v>
      </c>
      <c r="X3750">
        <v>1010</v>
      </c>
      <c r="Y3750">
        <v>34</v>
      </c>
      <c r="Z3750">
        <v>6.3</v>
      </c>
      <c r="AA3750">
        <v>271.60000000000002</v>
      </c>
      <c r="AB3750">
        <v>23.3</v>
      </c>
      <c r="AC3750">
        <v>9</v>
      </c>
      <c r="AD3750">
        <v>0</v>
      </c>
      <c r="AE3750" t="s">
        <v>11324</v>
      </c>
      <c r="AF3750" t="s">
        <v>11325</v>
      </c>
      <c r="AG3750">
        <v>0.1</v>
      </c>
      <c r="AH3750" t="s">
        <v>36</v>
      </c>
      <c r="AI3750" t="s">
        <v>37</v>
      </c>
      <c r="AJ3750" t="s">
        <v>38</v>
      </c>
    </row>
    <row r="3751" spans="1:36" x14ac:dyDescent="0.25">
      <c r="A3751" t="s">
        <v>32</v>
      </c>
      <c r="B3751" t="s">
        <v>11326</v>
      </c>
      <c r="C3751">
        <f>YEAR(B3751)</f>
        <v>2010</v>
      </c>
      <c r="D3751">
        <v>69.900000000000006</v>
      </c>
      <c r="E3751">
        <v>58.4</v>
      </c>
      <c r="F3751">
        <v>64.7</v>
      </c>
      <c r="H3751" s="2">
        <f>IF(F3751-63.53&lt;=0,0,IF(F3751-63.53&lt;=1,1,2))</f>
        <v>2</v>
      </c>
      <c r="I3751">
        <v>69.900000000000006</v>
      </c>
      <c r="J3751">
        <v>58.4</v>
      </c>
      <c r="K3751">
        <v>64.7</v>
      </c>
      <c r="L3751">
        <v>59.6</v>
      </c>
      <c r="M3751">
        <v>83.8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8.1</v>
      </c>
      <c r="W3751">
        <v>1.8</v>
      </c>
      <c r="X3751">
        <v>1015.1</v>
      </c>
      <c r="Y3751">
        <v>83.8</v>
      </c>
      <c r="Z3751">
        <v>6.5</v>
      </c>
      <c r="AA3751">
        <v>250.7</v>
      </c>
      <c r="AB3751">
        <v>21.5</v>
      </c>
      <c r="AC3751">
        <v>9</v>
      </c>
      <c r="AD3751">
        <v>0</v>
      </c>
      <c r="AE3751" t="s">
        <v>11327</v>
      </c>
      <c r="AF3751" t="s">
        <v>11328</v>
      </c>
      <c r="AG3751">
        <v>0.14000000000000001</v>
      </c>
      <c r="AH3751" t="s">
        <v>36</v>
      </c>
      <c r="AI3751" t="s">
        <v>37</v>
      </c>
      <c r="AJ3751" t="s">
        <v>38</v>
      </c>
    </row>
    <row r="3752" spans="1:36" x14ac:dyDescent="0.25">
      <c r="A3752" t="s">
        <v>32</v>
      </c>
      <c r="B3752" t="s">
        <v>11329</v>
      </c>
      <c r="C3752">
        <f>YEAR(B3752)</f>
        <v>2010</v>
      </c>
      <c r="D3752">
        <v>78.8</v>
      </c>
      <c r="E3752">
        <v>59</v>
      </c>
      <c r="F3752">
        <v>66.7</v>
      </c>
      <c r="H3752" s="2">
        <f>IF(F3752-63.53&lt;=0,0,IF(F3752-63.53&lt;=1,1,2))</f>
        <v>2</v>
      </c>
      <c r="I3752">
        <v>78.8</v>
      </c>
      <c r="J3752">
        <v>59</v>
      </c>
      <c r="K3752">
        <v>66.7</v>
      </c>
      <c r="L3752">
        <v>58.6</v>
      </c>
      <c r="M3752">
        <v>77.7</v>
      </c>
      <c r="O3752">
        <v>0.20100000000000001</v>
      </c>
      <c r="P3752">
        <v>100</v>
      </c>
      <c r="Q3752">
        <v>4.17</v>
      </c>
      <c r="R3752" t="s">
        <v>40</v>
      </c>
      <c r="S3752">
        <v>0</v>
      </c>
      <c r="T3752">
        <v>0</v>
      </c>
      <c r="U3752">
        <v>0</v>
      </c>
      <c r="V3752">
        <v>30</v>
      </c>
      <c r="W3752">
        <v>174.7</v>
      </c>
      <c r="X3752">
        <v>1012.3</v>
      </c>
      <c r="Y3752">
        <v>76.099999999999994</v>
      </c>
      <c r="Z3752">
        <v>6.2</v>
      </c>
      <c r="AA3752">
        <v>129.1</v>
      </c>
      <c r="AB3752">
        <v>11.3</v>
      </c>
      <c r="AC3752">
        <v>7</v>
      </c>
      <c r="AD3752">
        <v>0</v>
      </c>
      <c r="AE3752" t="s">
        <v>11330</v>
      </c>
      <c r="AF3752" t="s">
        <v>11331</v>
      </c>
      <c r="AG3752">
        <v>0.17</v>
      </c>
      <c r="AH3752" t="s">
        <v>56</v>
      </c>
      <c r="AI3752" t="s">
        <v>65</v>
      </c>
      <c r="AJ3752" t="s">
        <v>40</v>
      </c>
    </row>
    <row r="3753" spans="1:36" x14ac:dyDescent="0.25">
      <c r="A3753" t="s">
        <v>32</v>
      </c>
      <c r="B3753" t="s">
        <v>11332</v>
      </c>
      <c r="C3753">
        <f>YEAR(B3753)</f>
        <v>2010</v>
      </c>
      <c r="D3753">
        <v>71.599999999999994</v>
      </c>
      <c r="E3753">
        <v>60.8</v>
      </c>
      <c r="F3753">
        <v>68</v>
      </c>
      <c r="H3753" s="2">
        <f>IF(F3753-63.53&lt;=0,0,IF(F3753-63.53&lt;=1,1,2))</f>
        <v>2</v>
      </c>
      <c r="I3753">
        <v>71.599999999999994</v>
      </c>
      <c r="J3753">
        <v>60.8</v>
      </c>
      <c r="K3753">
        <v>68</v>
      </c>
      <c r="L3753">
        <v>56</v>
      </c>
      <c r="M3753">
        <v>66.5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36.9</v>
      </c>
      <c r="V3753">
        <v>28.9</v>
      </c>
      <c r="W3753">
        <v>284.7</v>
      </c>
      <c r="X3753">
        <v>1009.4</v>
      </c>
      <c r="Y3753">
        <v>29.6</v>
      </c>
      <c r="Z3753">
        <v>6.6</v>
      </c>
      <c r="AA3753">
        <v>321.10000000000002</v>
      </c>
      <c r="AB3753">
        <v>27.7</v>
      </c>
      <c r="AC3753">
        <v>10</v>
      </c>
      <c r="AD3753">
        <v>0</v>
      </c>
      <c r="AE3753" t="s">
        <v>11333</v>
      </c>
      <c r="AF3753" t="s">
        <v>11334</v>
      </c>
      <c r="AG3753">
        <v>0.21</v>
      </c>
      <c r="AH3753" t="s">
        <v>36</v>
      </c>
      <c r="AI3753" t="s">
        <v>702</v>
      </c>
      <c r="AJ3753" t="s">
        <v>38</v>
      </c>
    </row>
    <row r="3754" spans="1:36" x14ac:dyDescent="0.25">
      <c r="A3754" t="s">
        <v>32</v>
      </c>
      <c r="B3754" t="s">
        <v>11335</v>
      </c>
      <c r="C3754">
        <f>YEAR(B3754)</f>
        <v>2010</v>
      </c>
      <c r="D3754">
        <v>68.099999999999994</v>
      </c>
      <c r="E3754">
        <v>59</v>
      </c>
      <c r="F3754">
        <v>63.2</v>
      </c>
      <c r="H3754" s="2">
        <f>IF(F3754-63.53&lt;=0,0,IF(F3754-63.53&lt;=1,1,2))</f>
        <v>0</v>
      </c>
      <c r="I3754">
        <v>68.099999999999994</v>
      </c>
      <c r="J3754">
        <v>59</v>
      </c>
      <c r="K3754">
        <v>63.2</v>
      </c>
      <c r="L3754">
        <v>52.3</v>
      </c>
      <c r="M3754">
        <v>67.8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23</v>
      </c>
      <c r="W3754">
        <v>296.8</v>
      </c>
      <c r="X3754">
        <v>1010.1</v>
      </c>
      <c r="Y3754">
        <v>35.299999999999997</v>
      </c>
      <c r="Z3754">
        <v>6.6</v>
      </c>
      <c r="AA3754">
        <v>303.2</v>
      </c>
      <c r="AB3754">
        <v>26.2</v>
      </c>
      <c r="AC3754">
        <v>9</v>
      </c>
      <c r="AD3754">
        <v>0</v>
      </c>
      <c r="AE3754" t="s">
        <v>11336</v>
      </c>
      <c r="AF3754" t="s">
        <v>11337</v>
      </c>
      <c r="AG3754">
        <v>0.25</v>
      </c>
      <c r="AH3754" t="s">
        <v>36</v>
      </c>
      <c r="AI3754" t="s">
        <v>702</v>
      </c>
      <c r="AJ3754" t="s">
        <v>38</v>
      </c>
    </row>
    <row r="3755" spans="1:36" x14ac:dyDescent="0.25">
      <c r="A3755" t="s">
        <v>32</v>
      </c>
      <c r="B3755" t="s">
        <v>11338</v>
      </c>
      <c r="C3755">
        <f>YEAR(B3755)</f>
        <v>2010</v>
      </c>
      <c r="D3755">
        <v>69.900000000000006</v>
      </c>
      <c r="E3755">
        <v>59</v>
      </c>
      <c r="F3755">
        <v>64</v>
      </c>
      <c r="H3755" s="2">
        <f>IF(F3755-63.53&lt;=0,0,IF(F3755-63.53&lt;=1,1,2))</f>
        <v>1</v>
      </c>
      <c r="I3755">
        <v>69.900000000000006</v>
      </c>
      <c r="J3755">
        <v>59</v>
      </c>
      <c r="K3755">
        <v>64</v>
      </c>
      <c r="L3755">
        <v>53.2</v>
      </c>
      <c r="M3755">
        <v>68.8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18.3</v>
      </c>
      <c r="W3755">
        <v>317.7</v>
      </c>
      <c r="X3755">
        <v>1015.1</v>
      </c>
      <c r="Y3755">
        <v>27.1</v>
      </c>
      <c r="Z3755">
        <v>6.5</v>
      </c>
      <c r="AA3755">
        <v>326.5</v>
      </c>
      <c r="AB3755">
        <v>28.2</v>
      </c>
      <c r="AC3755">
        <v>10</v>
      </c>
      <c r="AD3755">
        <v>0</v>
      </c>
      <c r="AE3755" t="s">
        <v>11339</v>
      </c>
      <c r="AF3755" t="s">
        <v>11340</v>
      </c>
      <c r="AG3755">
        <v>0.28000000000000003</v>
      </c>
      <c r="AH3755" t="s">
        <v>36</v>
      </c>
      <c r="AI3755" t="s">
        <v>37</v>
      </c>
      <c r="AJ3755" t="s">
        <v>38</v>
      </c>
    </row>
    <row r="3756" spans="1:36" x14ac:dyDescent="0.25">
      <c r="A3756" t="s">
        <v>32</v>
      </c>
      <c r="B3756" t="s">
        <v>11341</v>
      </c>
      <c r="C3756">
        <f>YEAR(B3756)</f>
        <v>2010</v>
      </c>
      <c r="D3756">
        <v>69.8</v>
      </c>
      <c r="E3756">
        <v>55.4</v>
      </c>
      <c r="F3756">
        <v>62.5</v>
      </c>
      <c r="H3756" s="2">
        <f>IF(F3756-63.53&lt;=0,0,IF(F3756-63.53&lt;=1,1,2))</f>
        <v>0</v>
      </c>
      <c r="I3756">
        <v>69.8</v>
      </c>
      <c r="J3756">
        <v>55.4</v>
      </c>
      <c r="K3756">
        <v>62.5</v>
      </c>
      <c r="L3756">
        <v>52</v>
      </c>
      <c r="M3756">
        <v>69.099999999999994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12.8</v>
      </c>
      <c r="W3756">
        <v>152</v>
      </c>
      <c r="X3756">
        <v>1017.5</v>
      </c>
      <c r="Y3756">
        <v>82.2</v>
      </c>
      <c r="Z3756">
        <v>6.2</v>
      </c>
      <c r="AA3756">
        <v>247.8</v>
      </c>
      <c r="AB3756">
        <v>21.3</v>
      </c>
      <c r="AC3756">
        <v>8</v>
      </c>
      <c r="AD3756">
        <v>0</v>
      </c>
      <c r="AE3756" t="s">
        <v>11342</v>
      </c>
      <c r="AF3756" t="s">
        <v>11343</v>
      </c>
      <c r="AG3756">
        <v>0.32</v>
      </c>
      <c r="AH3756" t="s">
        <v>36</v>
      </c>
      <c r="AI3756" t="s">
        <v>37</v>
      </c>
      <c r="AJ3756" t="s">
        <v>38</v>
      </c>
    </row>
    <row r="3757" spans="1:36" x14ac:dyDescent="0.25">
      <c r="A3757" t="s">
        <v>32</v>
      </c>
      <c r="B3757" t="s">
        <v>11344</v>
      </c>
      <c r="C3757">
        <f>YEAR(B3757)</f>
        <v>2010</v>
      </c>
      <c r="D3757">
        <v>77</v>
      </c>
      <c r="E3757">
        <v>55.4</v>
      </c>
      <c r="F3757">
        <v>66.5</v>
      </c>
      <c r="H3757" s="2">
        <f>IF(F3757-63.53&lt;=0,0,IF(F3757-63.53&lt;=1,1,2))</f>
        <v>2</v>
      </c>
      <c r="I3757">
        <v>77</v>
      </c>
      <c r="J3757">
        <v>55.4</v>
      </c>
      <c r="K3757">
        <v>66.5</v>
      </c>
      <c r="L3757">
        <v>42.7</v>
      </c>
      <c r="M3757">
        <v>43.4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18.3</v>
      </c>
      <c r="W3757">
        <v>166.4</v>
      </c>
      <c r="X3757">
        <v>1016.1</v>
      </c>
      <c r="Y3757">
        <v>86.2</v>
      </c>
      <c r="Z3757">
        <v>6.5</v>
      </c>
      <c r="AA3757">
        <v>164.3</v>
      </c>
      <c r="AB3757">
        <v>14.3</v>
      </c>
      <c r="AC3757">
        <v>5</v>
      </c>
      <c r="AD3757">
        <v>0</v>
      </c>
      <c r="AE3757" t="s">
        <v>11345</v>
      </c>
      <c r="AF3757" t="s">
        <v>11346</v>
      </c>
      <c r="AG3757">
        <v>0.35</v>
      </c>
      <c r="AH3757" t="s">
        <v>36</v>
      </c>
      <c r="AI3757" t="s">
        <v>37</v>
      </c>
      <c r="AJ3757" t="s">
        <v>38</v>
      </c>
    </row>
    <row r="3758" spans="1:36" x14ac:dyDescent="0.25">
      <c r="A3758" t="s">
        <v>32</v>
      </c>
      <c r="B3758" t="s">
        <v>11347</v>
      </c>
      <c r="C3758">
        <f>YEAR(B3758)</f>
        <v>2010</v>
      </c>
      <c r="D3758">
        <v>73.8</v>
      </c>
      <c r="E3758">
        <v>59</v>
      </c>
      <c r="F3758">
        <v>67.099999999999994</v>
      </c>
      <c r="H3758" s="2">
        <f>IF(F3758-63.53&lt;=0,0,IF(F3758-63.53&lt;=1,1,2))</f>
        <v>2</v>
      </c>
      <c r="I3758">
        <v>73.8</v>
      </c>
      <c r="J3758">
        <v>59</v>
      </c>
      <c r="K3758">
        <v>67.099999999999994</v>
      </c>
      <c r="L3758">
        <v>47.9</v>
      </c>
      <c r="M3758">
        <v>52.5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16.100000000000001</v>
      </c>
      <c r="W3758">
        <v>183.6</v>
      </c>
      <c r="X3758">
        <v>1013</v>
      </c>
      <c r="Y3758">
        <v>71.900000000000006</v>
      </c>
      <c r="Z3758">
        <v>6.5</v>
      </c>
      <c r="AA3758">
        <v>167.8</v>
      </c>
      <c r="AB3758">
        <v>14.6</v>
      </c>
      <c r="AC3758">
        <v>5</v>
      </c>
      <c r="AD3758">
        <v>0</v>
      </c>
      <c r="AE3758" t="s">
        <v>11348</v>
      </c>
      <c r="AF3758" t="s">
        <v>11349</v>
      </c>
      <c r="AG3758">
        <v>0.39</v>
      </c>
      <c r="AH3758" t="s">
        <v>36</v>
      </c>
      <c r="AI3758" t="s">
        <v>37</v>
      </c>
      <c r="AJ3758" t="s">
        <v>38</v>
      </c>
    </row>
    <row r="3759" spans="1:36" x14ac:dyDescent="0.25">
      <c r="A3759" t="s">
        <v>32</v>
      </c>
      <c r="B3759" t="s">
        <v>11350</v>
      </c>
      <c r="C3759">
        <f>YEAR(B3759)</f>
        <v>2010</v>
      </c>
      <c r="D3759">
        <v>68</v>
      </c>
      <c r="E3759">
        <v>53.6</v>
      </c>
      <c r="F3759">
        <v>62.5</v>
      </c>
      <c r="H3759" s="2">
        <f>IF(F3759-63.53&lt;=0,0,IF(F3759-63.53&lt;=1,1,2))</f>
        <v>0</v>
      </c>
      <c r="I3759">
        <v>68</v>
      </c>
      <c r="J3759">
        <v>53.6</v>
      </c>
      <c r="K3759">
        <v>62.5</v>
      </c>
      <c r="L3759">
        <v>55.1</v>
      </c>
      <c r="M3759">
        <v>77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18.3</v>
      </c>
      <c r="W3759">
        <v>304.2</v>
      </c>
      <c r="X3759">
        <v>1012.2</v>
      </c>
      <c r="Y3759">
        <v>23.5</v>
      </c>
      <c r="Z3759">
        <v>6.5</v>
      </c>
      <c r="AA3759">
        <v>306.60000000000002</v>
      </c>
      <c r="AB3759">
        <v>26.4</v>
      </c>
      <c r="AC3759">
        <v>10</v>
      </c>
      <c r="AD3759">
        <v>0</v>
      </c>
      <c r="AE3759" t="s">
        <v>11351</v>
      </c>
      <c r="AF3759" t="s">
        <v>11352</v>
      </c>
      <c r="AG3759">
        <v>0.42</v>
      </c>
      <c r="AH3759" t="s">
        <v>36</v>
      </c>
      <c r="AI3759" t="s">
        <v>37</v>
      </c>
      <c r="AJ3759" t="s">
        <v>38</v>
      </c>
    </row>
    <row r="3760" spans="1:36" x14ac:dyDescent="0.25">
      <c r="A3760" t="s">
        <v>32</v>
      </c>
      <c r="B3760" t="s">
        <v>11353</v>
      </c>
      <c r="C3760">
        <f>YEAR(B3760)</f>
        <v>2010</v>
      </c>
      <c r="D3760">
        <v>64.5</v>
      </c>
      <c r="E3760">
        <v>60.8</v>
      </c>
      <c r="F3760">
        <v>62.8</v>
      </c>
      <c r="H3760" s="2">
        <f>IF(F3760-63.53&lt;=0,0,IF(F3760-63.53&lt;=1,1,2))</f>
        <v>0</v>
      </c>
      <c r="I3760">
        <v>64.5</v>
      </c>
      <c r="J3760">
        <v>60.8</v>
      </c>
      <c r="K3760">
        <v>62.8</v>
      </c>
      <c r="L3760">
        <v>54.2</v>
      </c>
      <c r="M3760">
        <v>73.7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27.5</v>
      </c>
      <c r="V3760">
        <v>20.8</v>
      </c>
      <c r="W3760">
        <v>323.10000000000002</v>
      </c>
      <c r="X3760">
        <v>1015</v>
      </c>
      <c r="Y3760">
        <v>86.7</v>
      </c>
      <c r="Z3760">
        <v>6.6</v>
      </c>
      <c r="AA3760">
        <v>296.39999999999998</v>
      </c>
      <c r="AB3760">
        <v>25.7</v>
      </c>
      <c r="AC3760">
        <v>9</v>
      </c>
      <c r="AD3760">
        <v>0</v>
      </c>
      <c r="AE3760" t="s">
        <v>11354</v>
      </c>
      <c r="AF3760" t="s">
        <v>11355</v>
      </c>
      <c r="AG3760">
        <v>0.46</v>
      </c>
      <c r="AH3760" t="s">
        <v>36</v>
      </c>
      <c r="AI3760" t="s">
        <v>37</v>
      </c>
      <c r="AJ3760" t="s">
        <v>38</v>
      </c>
    </row>
    <row r="3761" spans="1:36" x14ac:dyDescent="0.25">
      <c r="A3761" t="s">
        <v>32</v>
      </c>
      <c r="B3761" t="s">
        <v>11356</v>
      </c>
      <c r="C3761">
        <f>YEAR(B3761)</f>
        <v>2010</v>
      </c>
      <c r="D3761">
        <v>64.5</v>
      </c>
      <c r="E3761">
        <v>57.6</v>
      </c>
      <c r="F3761">
        <v>61.6</v>
      </c>
      <c r="H3761" s="2">
        <f>IF(F3761-63.53&lt;=0,0,IF(F3761-63.53&lt;=1,1,2))</f>
        <v>0</v>
      </c>
      <c r="I3761">
        <v>64.5</v>
      </c>
      <c r="J3761">
        <v>57.6</v>
      </c>
      <c r="K3761">
        <v>61.6</v>
      </c>
      <c r="L3761">
        <v>49.9</v>
      </c>
      <c r="M3761">
        <v>65.900000000000006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23</v>
      </c>
      <c r="W3761">
        <v>321</v>
      </c>
      <c r="X3761">
        <v>1016.6</v>
      </c>
      <c r="Y3761">
        <v>68.3</v>
      </c>
      <c r="Z3761">
        <v>6.6</v>
      </c>
      <c r="AA3761">
        <v>276</v>
      </c>
      <c r="AB3761">
        <v>23.7</v>
      </c>
      <c r="AC3761">
        <v>9</v>
      </c>
      <c r="AD3761">
        <v>0</v>
      </c>
      <c r="AE3761" t="s">
        <v>11357</v>
      </c>
      <c r="AF3761" t="s">
        <v>11358</v>
      </c>
      <c r="AG3761">
        <v>0.5</v>
      </c>
      <c r="AH3761" t="s">
        <v>36</v>
      </c>
      <c r="AI3761" t="s">
        <v>37</v>
      </c>
      <c r="AJ3761" t="s">
        <v>38</v>
      </c>
    </row>
    <row r="3762" spans="1:36" x14ac:dyDescent="0.25">
      <c r="A3762" t="s">
        <v>32</v>
      </c>
      <c r="B3762" t="s">
        <v>11359</v>
      </c>
      <c r="C3762">
        <f>YEAR(B3762)</f>
        <v>2010</v>
      </c>
      <c r="D3762">
        <v>64.5</v>
      </c>
      <c r="E3762">
        <v>59</v>
      </c>
      <c r="F3762">
        <v>61.3</v>
      </c>
      <c r="H3762" s="2">
        <f>IF(F3762-63.53&lt;=0,0,IF(F3762-63.53&lt;=1,1,2))</f>
        <v>0</v>
      </c>
      <c r="I3762">
        <v>64.5</v>
      </c>
      <c r="J3762">
        <v>59</v>
      </c>
      <c r="K3762">
        <v>61.3</v>
      </c>
      <c r="L3762">
        <v>47.5</v>
      </c>
      <c r="M3762">
        <v>60.7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23</v>
      </c>
      <c r="W3762">
        <v>312.60000000000002</v>
      </c>
      <c r="X3762">
        <v>1014.8</v>
      </c>
      <c r="Y3762">
        <v>36.200000000000003</v>
      </c>
      <c r="Z3762">
        <v>6.6</v>
      </c>
      <c r="AA3762">
        <v>331.9</v>
      </c>
      <c r="AB3762">
        <v>28.7</v>
      </c>
      <c r="AC3762">
        <v>10</v>
      </c>
      <c r="AD3762">
        <v>0</v>
      </c>
      <c r="AE3762" t="s">
        <v>11360</v>
      </c>
      <c r="AF3762" t="s">
        <v>11361</v>
      </c>
      <c r="AG3762">
        <v>0.53</v>
      </c>
      <c r="AH3762" t="s">
        <v>36</v>
      </c>
      <c r="AI3762" t="s">
        <v>37</v>
      </c>
      <c r="AJ3762" t="s">
        <v>38</v>
      </c>
    </row>
    <row r="3763" spans="1:36" x14ac:dyDescent="0.25">
      <c r="A3763" t="s">
        <v>32</v>
      </c>
      <c r="B3763" t="s">
        <v>11362</v>
      </c>
      <c r="C3763">
        <f>YEAR(B3763)</f>
        <v>2010</v>
      </c>
      <c r="D3763">
        <v>66.2</v>
      </c>
      <c r="E3763">
        <v>59</v>
      </c>
      <c r="F3763">
        <v>62.2</v>
      </c>
      <c r="H3763" s="2">
        <f>IF(F3763-63.53&lt;=0,0,IF(F3763-63.53&lt;=1,1,2))</f>
        <v>0</v>
      </c>
      <c r="I3763">
        <v>66.2</v>
      </c>
      <c r="J3763">
        <v>59</v>
      </c>
      <c r="K3763">
        <v>62.2</v>
      </c>
      <c r="L3763">
        <v>49.3</v>
      </c>
      <c r="M3763">
        <v>62.9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23</v>
      </c>
      <c r="W3763">
        <v>305.60000000000002</v>
      </c>
      <c r="X3763">
        <v>1013.5</v>
      </c>
      <c r="Y3763">
        <v>28.9</v>
      </c>
      <c r="Z3763">
        <v>6.6</v>
      </c>
      <c r="AA3763">
        <v>323.7</v>
      </c>
      <c r="AB3763">
        <v>28</v>
      </c>
      <c r="AC3763">
        <v>10</v>
      </c>
      <c r="AD3763">
        <v>0</v>
      </c>
      <c r="AE3763" t="s">
        <v>11363</v>
      </c>
      <c r="AF3763" t="s">
        <v>11364</v>
      </c>
      <c r="AG3763">
        <v>0.56000000000000005</v>
      </c>
      <c r="AH3763" t="s">
        <v>36</v>
      </c>
      <c r="AI3763" t="s">
        <v>37</v>
      </c>
      <c r="AJ3763" t="s">
        <v>38</v>
      </c>
    </row>
    <row r="3764" spans="1:36" x14ac:dyDescent="0.25">
      <c r="A3764" t="s">
        <v>32</v>
      </c>
      <c r="B3764" t="s">
        <v>11365</v>
      </c>
      <c r="C3764">
        <f>YEAR(B3764)</f>
        <v>2010</v>
      </c>
      <c r="D3764">
        <v>69.8</v>
      </c>
      <c r="E3764">
        <v>51.8</v>
      </c>
      <c r="F3764">
        <v>62.2</v>
      </c>
      <c r="H3764" s="2">
        <f>IF(F3764-63.53&lt;=0,0,IF(F3764-63.53&lt;=1,1,2))</f>
        <v>0</v>
      </c>
      <c r="I3764">
        <v>69.8</v>
      </c>
      <c r="J3764">
        <v>51.8</v>
      </c>
      <c r="K3764">
        <v>62.2</v>
      </c>
      <c r="L3764">
        <v>48</v>
      </c>
      <c r="M3764">
        <v>60.3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20.8</v>
      </c>
      <c r="W3764">
        <v>293.2</v>
      </c>
      <c r="X3764">
        <v>1013.7</v>
      </c>
      <c r="Y3764">
        <v>25.8</v>
      </c>
      <c r="Z3764">
        <v>6.5</v>
      </c>
      <c r="AA3764">
        <v>341.2</v>
      </c>
      <c r="AB3764">
        <v>29.4</v>
      </c>
      <c r="AC3764">
        <v>10</v>
      </c>
      <c r="AD3764">
        <v>0</v>
      </c>
      <c r="AE3764" t="s">
        <v>11366</v>
      </c>
      <c r="AF3764" t="s">
        <v>11367</v>
      </c>
      <c r="AG3764">
        <v>0.59</v>
      </c>
      <c r="AH3764" t="s">
        <v>36</v>
      </c>
      <c r="AI3764" t="s">
        <v>37</v>
      </c>
      <c r="AJ3764" t="s">
        <v>38</v>
      </c>
    </row>
    <row r="3765" spans="1:36" x14ac:dyDescent="0.25">
      <c r="A3765" t="s">
        <v>32</v>
      </c>
      <c r="B3765" t="s">
        <v>11368</v>
      </c>
      <c r="C3765">
        <f>YEAR(B3765)</f>
        <v>2010</v>
      </c>
      <c r="D3765">
        <v>71.7</v>
      </c>
      <c r="E3765">
        <v>51.8</v>
      </c>
      <c r="F3765">
        <v>63.5</v>
      </c>
      <c r="H3765" s="2">
        <f>IF(F3765-63.53&lt;=0,0,IF(F3765-63.53&lt;=1,1,2))</f>
        <v>0</v>
      </c>
      <c r="I3765">
        <v>71.7</v>
      </c>
      <c r="J3765">
        <v>51.8</v>
      </c>
      <c r="K3765">
        <v>63.5</v>
      </c>
      <c r="L3765">
        <v>51.5</v>
      </c>
      <c r="M3765">
        <v>65.7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10.3</v>
      </c>
      <c r="W3765">
        <v>148.4</v>
      </c>
      <c r="X3765">
        <v>1014.6</v>
      </c>
      <c r="Y3765">
        <v>8.4</v>
      </c>
      <c r="Z3765">
        <v>6.3</v>
      </c>
      <c r="AA3765">
        <v>337.3</v>
      </c>
      <c r="AB3765">
        <v>29.1</v>
      </c>
      <c r="AC3765">
        <v>10</v>
      </c>
      <c r="AD3765">
        <v>0</v>
      </c>
      <c r="AE3765" t="s">
        <v>11369</v>
      </c>
      <c r="AF3765" t="s">
        <v>11370</v>
      </c>
      <c r="AG3765">
        <v>0.62</v>
      </c>
      <c r="AH3765" t="s">
        <v>330</v>
      </c>
      <c r="AI3765" t="s">
        <v>9140</v>
      </c>
      <c r="AJ3765" t="s">
        <v>331</v>
      </c>
    </row>
    <row r="3766" spans="1:36" x14ac:dyDescent="0.25">
      <c r="A3766" t="s">
        <v>32</v>
      </c>
      <c r="B3766" t="s">
        <v>11371</v>
      </c>
      <c r="C3766">
        <f>YEAR(B3766)</f>
        <v>2010</v>
      </c>
      <c r="D3766">
        <v>69.8</v>
      </c>
      <c r="E3766">
        <v>53.6</v>
      </c>
      <c r="F3766">
        <v>63</v>
      </c>
      <c r="H3766" s="2">
        <f>IF(F3766-63.53&lt;=0,0,IF(F3766-63.53&lt;=1,1,2))</f>
        <v>0</v>
      </c>
      <c r="I3766">
        <v>69.8</v>
      </c>
      <c r="J3766">
        <v>53.6</v>
      </c>
      <c r="K3766">
        <v>63</v>
      </c>
      <c r="L3766">
        <v>56.6</v>
      </c>
      <c r="M3766">
        <v>80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10.3</v>
      </c>
      <c r="W3766">
        <v>288.2</v>
      </c>
      <c r="X3766">
        <v>1013.5</v>
      </c>
      <c r="Y3766">
        <v>28.8</v>
      </c>
      <c r="Z3766">
        <v>6.4</v>
      </c>
      <c r="AA3766">
        <v>340</v>
      </c>
      <c r="AB3766">
        <v>29.4</v>
      </c>
      <c r="AC3766">
        <v>10</v>
      </c>
      <c r="AD3766">
        <v>0</v>
      </c>
      <c r="AE3766" t="s">
        <v>11372</v>
      </c>
      <c r="AF3766" t="s">
        <v>11373</v>
      </c>
      <c r="AG3766">
        <v>0.66</v>
      </c>
      <c r="AH3766" t="s">
        <v>36</v>
      </c>
      <c r="AI3766" t="s">
        <v>37</v>
      </c>
      <c r="AJ3766" t="s">
        <v>38</v>
      </c>
    </row>
    <row r="3767" spans="1:36" x14ac:dyDescent="0.25">
      <c r="A3767" t="s">
        <v>32</v>
      </c>
      <c r="B3767" t="s">
        <v>11374</v>
      </c>
      <c r="C3767">
        <f>YEAR(B3767)</f>
        <v>2010</v>
      </c>
      <c r="D3767">
        <v>69.900000000000006</v>
      </c>
      <c r="E3767">
        <v>53.6</v>
      </c>
      <c r="F3767">
        <v>62.5</v>
      </c>
      <c r="H3767" s="2">
        <f>IF(F3767-63.53&lt;=0,0,IF(F3767-63.53&lt;=1,1,2))</f>
        <v>0</v>
      </c>
      <c r="I3767">
        <v>69.900000000000006</v>
      </c>
      <c r="J3767">
        <v>53.6</v>
      </c>
      <c r="K3767">
        <v>62.5</v>
      </c>
      <c r="L3767">
        <v>55.6</v>
      </c>
      <c r="M3767">
        <v>79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8.1</v>
      </c>
      <c r="W3767">
        <v>127.4</v>
      </c>
      <c r="X3767">
        <v>1012.7</v>
      </c>
      <c r="Y3767">
        <v>4.9000000000000004</v>
      </c>
      <c r="Z3767">
        <v>6.2</v>
      </c>
      <c r="AA3767">
        <v>347</v>
      </c>
      <c r="AB3767">
        <v>29.9</v>
      </c>
      <c r="AC3767">
        <v>10</v>
      </c>
      <c r="AD3767">
        <v>0</v>
      </c>
      <c r="AE3767" t="s">
        <v>11375</v>
      </c>
      <c r="AF3767" t="s">
        <v>11376</v>
      </c>
      <c r="AG3767">
        <v>0.69</v>
      </c>
      <c r="AH3767" t="s">
        <v>330</v>
      </c>
      <c r="AI3767" t="s">
        <v>9140</v>
      </c>
      <c r="AJ3767" t="s">
        <v>331</v>
      </c>
    </row>
    <row r="3768" spans="1:36" x14ac:dyDescent="0.25">
      <c r="A3768" t="s">
        <v>32</v>
      </c>
      <c r="B3768" t="s">
        <v>11377</v>
      </c>
      <c r="C3768">
        <f>YEAR(B3768)</f>
        <v>2010</v>
      </c>
      <c r="D3768">
        <v>75.3</v>
      </c>
      <c r="E3768">
        <v>55.4</v>
      </c>
      <c r="F3768">
        <v>66</v>
      </c>
      <c r="H3768" s="2">
        <f>IF(F3768-63.53&lt;=0,0,IF(F3768-63.53&lt;=1,1,2))</f>
        <v>2</v>
      </c>
      <c r="I3768">
        <v>75.3</v>
      </c>
      <c r="J3768">
        <v>55.4</v>
      </c>
      <c r="K3768">
        <v>66</v>
      </c>
      <c r="L3768">
        <v>50.7</v>
      </c>
      <c r="M3768">
        <v>58.7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9.1999999999999993</v>
      </c>
      <c r="W3768">
        <v>155.9</v>
      </c>
      <c r="X3768">
        <v>1011.8</v>
      </c>
      <c r="Y3768">
        <v>15.6</v>
      </c>
      <c r="Z3768">
        <v>6.2</v>
      </c>
      <c r="AA3768">
        <v>336.4</v>
      </c>
      <c r="AB3768">
        <v>29</v>
      </c>
      <c r="AC3768">
        <v>10</v>
      </c>
      <c r="AD3768">
        <v>0</v>
      </c>
      <c r="AE3768" t="s">
        <v>11378</v>
      </c>
      <c r="AF3768" t="s">
        <v>11379</v>
      </c>
      <c r="AG3768">
        <v>0.72</v>
      </c>
      <c r="AH3768" t="s">
        <v>330</v>
      </c>
      <c r="AI3768" t="s">
        <v>9140</v>
      </c>
      <c r="AJ3768" t="s">
        <v>331</v>
      </c>
    </row>
    <row r="3769" spans="1:36" x14ac:dyDescent="0.25">
      <c r="A3769" t="s">
        <v>32</v>
      </c>
      <c r="B3769" t="s">
        <v>11380</v>
      </c>
      <c r="C3769">
        <f>YEAR(B3769)</f>
        <v>2010</v>
      </c>
      <c r="D3769">
        <v>73.400000000000006</v>
      </c>
      <c r="E3769">
        <v>60.8</v>
      </c>
      <c r="F3769">
        <v>67.599999999999994</v>
      </c>
      <c r="H3769" s="2">
        <f>IF(F3769-63.53&lt;=0,0,IF(F3769-63.53&lt;=1,1,2))</f>
        <v>2</v>
      </c>
      <c r="I3769">
        <v>73.400000000000006</v>
      </c>
      <c r="J3769">
        <v>60.8</v>
      </c>
      <c r="K3769">
        <v>67.599999999999994</v>
      </c>
      <c r="L3769">
        <v>53.9</v>
      </c>
      <c r="M3769">
        <v>62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13.9</v>
      </c>
      <c r="W3769">
        <v>138.6</v>
      </c>
      <c r="X3769">
        <v>1008.2</v>
      </c>
      <c r="Y3769">
        <v>57.4</v>
      </c>
      <c r="Z3769">
        <v>6.2</v>
      </c>
      <c r="AA3769">
        <v>275.5</v>
      </c>
      <c r="AB3769">
        <v>23.9</v>
      </c>
      <c r="AC3769">
        <v>9</v>
      </c>
      <c r="AD3769">
        <v>0</v>
      </c>
      <c r="AE3769" t="s">
        <v>11381</v>
      </c>
      <c r="AF3769" t="s">
        <v>11382</v>
      </c>
      <c r="AG3769">
        <v>0.75</v>
      </c>
      <c r="AH3769" t="s">
        <v>36</v>
      </c>
      <c r="AI3769" t="s">
        <v>37</v>
      </c>
      <c r="AJ3769" t="s">
        <v>38</v>
      </c>
    </row>
    <row r="3770" spans="1:36" x14ac:dyDescent="0.25">
      <c r="A3770" t="s">
        <v>32</v>
      </c>
      <c r="B3770" t="s">
        <v>11383</v>
      </c>
      <c r="C3770">
        <f>YEAR(B3770)</f>
        <v>2010</v>
      </c>
      <c r="D3770">
        <v>75.2</v>
      </c>
      <c r="E3770">
        <v>62.7</v>
      </c>
      <c r="F3770">
        <v>69.3</v>
      </c>
      <c r="H3770" s="2">
        <f>IF(F3770-63.53&lt;=0,0,IF(F3770-63.53&lt;=1,1,2))</f>
        <v>2</v>
      </c>
      <c r="I3770">
        <v>75.2</v>
      </c>
      <c r="J3770">
        <v>62.7</v>
      </c>
      <c r="K3770">
        <v>69.3</v>
      </c>
      <c r="L3770">
        <v>59</v>
      </c>
      <c r="M3770">
        <v>70.2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11.4</v>
      </c>
      <c r="W3770">
        <v>9.5</v>
      </c>
      <c r="X3770">
        <v>1007.8</v>
      </c>
      <c r="Y3770">
        <v>68.2</v>
      </c>
      <c r="Z3770">
        <v>6.2</v>
      </c>
      <c r="AA3770">
        <v>317.5</v>
      </c>
      <c r="AB3770">
        <v>27.2</v>
      </c>
      <c r="AC3770">
        <v>10</v>
      </c>
      <c r="AD3770">
        <v>0</v>
      </c>
      <c r="AE3770" t="s">
        <v>11384</v>
      </c>
      <c r="AF3770" t="s">
        <v>11385</v>
      </c>
      <c r="AG3770">
        <v>0.79</v>
      </c>
      <c r="AH3770" t="s">
        <v>36</v>
      </c>
      <c r="AI3770" t="s">
        <v>37</v>
      </c>
      <c r="AJ3770" t="s">
        <v>38</v>
      </c>
    </row>
    <row r="3771" spans="1:36" x14ac:dyDescent="0.25">
      <c r="A3771" t="s">
        <v>32</v>
      </c>
      <c r="B3771" t="s">
        <v>11386</v>
      </c>
      <c r="C3771">
        <f>YEAR(B3771)</f>
        <v>2010</v>
      </c>
      <c r="D3771">
        <v>82.5</v>
      </c>
      <c r="E3771">
        <v>62.6</v>
      </c>
      <c r="F3771">
        <v>70.099999999999994</v>
      </c>
      <c r="H3771" s="2">
        <f>IF(F3771-63.53&lt;=0,0,IF(F3771-63.53&lt;=1,1,2))</f>
        <v>2</v>
      </c>
      <c r="I3771">
        <v>80.3</v>
      </c>
      <c r="J3771">
        <v>62.6</v>
      </c>
      <c r="K3771">
        <v>70</v>
      </c>
      <c r="L3771">
        <v>58.2</v>
      </c>
      <c r="M3771">
        <v>69.3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28.9</v>
      </c>
      <c r="V3771">
        <v>21.9</v>
      </c>
      <c r="W3771">
        <v>112.1</v>
      </c>
      <c r="X3771">
        <v>1007.9</v>
      </c>
      <c r="Y3771">
        <v>79</v>
      </c>
      <c r="Z3771">
        <v>6.4</v>
      </c>
      <c r="AA3771">
        <v>263.89999999999998</v>
      </c>
      <c r="AB3771">
        <v>22.7</v>
      </c>
      <c r="AC3771">
        <v>9</v>
      </c>
      <c r="AD3771">
        <v>0</v>
      </c>
      <c r="AE3771" t="s">
        <v>11387</v>
      </c>
      <c r="AF3771" t="s">
        <v>11388</v>
      </c>
      <c r="AG3771">
        <v>0.82</v>
      </c>
      <c r="AH3771" t="s">
        <v>36</v>
      </c>
      <c r="AI3771" t="s">
        <v>37</v>
      </c>
      <c r="AJ3771" t="s">
        <v>38</v>
      </c>
    </row>
    <row r="3772" spans="1:36" x14ac:dyDescent="0.25">
      <c r="A3772" t="s">
        <v>32</v>
      </c>
      <c r="B3772" t="s">
        <v>11389</v>
      </c>
      <c r="C3772">
        <f>YEAR(B3772)</f>
        <v>2010</v>
      </c>
      <c r="D3772">
        <v>84.2</v>
      </c>
      <c r="E3772">
        <v>66.2</v>
      </c>
      <c r="F3772">
        <v>72.7</v>
      </c>
      <c r="H3772" s="2">
        <f>IF(F3772-63.53&lt;=0,0,IF(F3772-63.53&lt;=1,1,2))</f>
        <v>2</v>
      </c>
      <c r="I3772">
        <v>81.599999999999994</v>
      </c>
      <c r="J3772">
        <v>66.2</v>
      </c>
      <c r="K3772">
        <v>72.2</v>
      </c>
      <c r="L3772">
        <v>56.9</v>
      </c>
      <c r="M3772">
        <v>64.3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21.9</v>
      </c>
      <c r="W3772">
        <v>291.39999999999998</v>
      </c>
      <c r="X3772">
        <v>1004.8</v>
      </c>
      <c r="Y3772">
        <v>36.6</v>
      </c>
      <c r="Z3772">
        <v>6.5</v>
      </c>
      <c r="AA3772">
        <v>324.8</v>
      </c>
      <c r="AB3772">
        <v>27.9</v>
      </c>
      <c r="AC3772">
        <v>10</v>
      </c>
      <c r="AD3772">
        <v>0</v>
      </c>
      <c r="AE3772" t="s">
        <v>11390</v>
      </c>
      <c r="AF3772" t="s">
        <v>11391</v>
      </c>
      <c r="AG3772">
        <v>0.85</v>
      </c>
      <c r="AH3772" t="s">
        <v>36</v>
      </c>
      <c r="AI3772" t="s">
        <v>702</v>
      </c>
      <c r="AJ3772" t="s">
        <v>38</v>
      </c>
    </row>
    <row r="3773" spans="1:36" x14ac:dyDescent="0.25">
      <c r="A3773" t="s">
        <v>32</v>
      </c>
      <c r="B3773" t="s">
        <v>11392</v>
      </c>
      <c r="C3773">
        <f>YEAR(B3773)</f>
        <v>2010</v>
      </c>
      <c r="D3773">
        <v>77.099999999999994</v>
      </c>
      <c r="E3773">
        <v>57.2</v>
      </c>
      <c r="F3773">
        <v>67.400000000000006</v>
      </c>
      <c r="H3773" s="2">
        <f>IF(F3773-63.53&lt;=0,0,IF(F3773-63.53&lt;=1,1,2))</f>
        <v>2</v>
      </c>
      <c r="I3773">
        <v>77.099999999999994</v>
      </c>
      <c r="J3773">
        <v>57.2</v>
      </c>
      <c r="K3773">
        <v>67.400000000000006</v>
      </c>
      <c r="L3773">
        <v>58</v>
      </c>
      <c r="M3773">
        <v>73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8.1</v>
      </c>
      <c r="W3773">
        <v>206.2</v>
      </c>
      <c r="X3773">
        <v>1009.2</v>
      </c>
      <c r="Y3773">
        <v>7</v>
      </c>
      <c r="Z3773">
        <v>6.3</v>
      </c>
      <c r="AA3773">
        <v>353.1</v>
      </c>
      <c r="AB3773">
        <v>30.5</v>
      </c>
      <c r="AC3773">
        <v>10</v>
      </c>
      <c r="AD3773">
        <v>0</v>
      </c>
      <c r="AE3773" t="s">
        <v>11393</v>
      </c>
      <c r="AF3773" t="s">
        <v>11394</v>
      </c>
      <c r="AG3773">
        <v>0.88</v>
      </c>
      <c r="AH3773" t="s">
        <v>330</v>
      </c>
      <c r="AI3773" t="s">
        <v>9140</v>
      </c>
      <c r="AJ3773" t="s">
        <v>331</v>
      </c>
    </row>
    <row r="3774" spans="1:36" x14ac:dyDescent="0.25">
      <c r="A3774" t="s">
        <v>32</v>
      </c>
      <c r="B3774" t="s">
        <v>11395</v>
      </c>
      <c r="C3774">
        <f>YEAR(B3774)</f>
        <v>2010</v>
      </c>
      <c r="D3774">
        <v>77</v>
      </c>
      <c r="E3774">
        <v>59</v>
      </c>
      <c r="F3774">
        <v>68.599999999999994</v>
      </c>
      <c r="H3774" s="2">
        <f>IF(F3774-63.53&lt;=0,0,IF(F3774-63.53&lt;=1,1,2))</f>
        <v>2</v>
      </c>
      <c r="I3774">
        <v>77</v>
      </c>
      <c r="J3774">
        <v>59</v>
      </c>
      <c r="K3774">
        <v>68.599999999999994</v>
      </c>
      <c r="L3774">
        <v>57.1</v>
      </c>
      <c r="M3774">
        <v>67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9.1999999999999993</v>
      </c>
      <c r="W3774">
        <v>222.1</v>
      </c>
      <c r="X3774">
        <v>1010.4</v>
      </c>
      <c r="Y3774">
        <v>23.1</v>
      </c>
      <c r="Z3774">
        <v>6.4</v>
      </c>
      <c r="AA3774">
        <v>351.5</v>
      </c>
      <c r="AB3774">
        <v>30.3</v>
      </c>
      <c r="AC3774">
        <v>10</v>
      </c>
      <c r="AD3774">
        <v>0</v>
      </c>
      <c r="AE3774" t="s">
        <v>11396</v>
      </c>
      <c r="AF3774" t="s">
        <v>11397</v>
      </c>
      <c r="AG3774">
        <v>0.91</v>
      </c>
      <c r="AH3774" t="s">
        <v>36</v>
      </c>
      <c r="AI3774" t="s">
        <v>37</v>
      </c>
      <c r="AJ3774" t="s">
        <v>38</v>
      </c>
    </row>
    <row r="3775" spans="1:36" x14ac:dyDescent="0.25">
      <c r="A3775" t="s">
        <v>32</v>
      </c>
      <c r="B3775" t="s">
        <v>11398</v>
      </c>
      <c r="C3775">
        <f>YEAR(B3775)</f>
        <v>2010</v>
      </c>
      <c r="D3775">
        <v>80.599999999999994</v>
      </c>
      <c r="E3775">
        <v>60.8</v>
      </c>
      <c r="F3775">
        <v>71.2</v>
      </c>
      <c r="H3775" s="2">
        <f>IF(F3775-63.53&lt;=0,0,IF(F3775-63.53&lt;=1,1,2))</f>
        <v>2</v>
      </c>
      <c r="I3775">
        <v>81.900000000000006</v>
      </c>
      <c r="J3775">
        <v>60.8</v>
      </c>
      <c r="K3775">
        <v>71.3</v>
      </c>
      <c r="L3775">
        <v>55.4</v>
      </c>
      <c r="M3775">
        <v>57.8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8.1</v>
      </c>
      <c r="W3775">
        <v>163.1</v>
      </c>
      <c r="X3775">
        <v>1010.2</v>
      </c>
      <c r="Y3775">
        <v>0.7</v>
      </c>
      <c r="Z3775">
        <v>6.2</v>
      </c>
      <c r="AA3775">
        <v>352.2</v>
      </c>
      <c r="AB3775">
        <v>30.4</v>
      </c>
      <c r="AC3775">
        <v>10</v>
      </c>
      <c r="AD3775">
        <v>0</v>
      </c>
      <c r="AE3775" t="s">
        <v>11399</v>
      </c>
      <c r="AF3775" t="s">
        <v>11400</v>
      </c>
      <c r="AG3775">
        <v>0.95</v>
      </c>
      <c r="AH3775" t="s">
        <v>330</v>
      </c>
      <c r="AI3775" t="s">
        <v>9140</v>
      </c>
      <c r="AJ3775" t="s">
        <v>331</v>
      </c>
    </row>
    <row r="3776" spans="1:36" x14ac:dyDescent="0.25">
      <c r="A3776" t="s">
        <v>32</v>
      </c>
      <c r="B3776" t="s">
        <v>11401</v>
      </c>
      <c r="C3776">
        <f>YEAR(B3776)</f>
        <v>2010</v>
      </c>
      <c r="D3776">
        <v>93.3</v>
      </c>
      <c r="E3776">
        <v>62.6</v>
      </c>
      <c r="F3776">
        <v>77.599999999999994</v>
      </c>
      <c r="H3776" s="2">
        <f>IF(F3776-63.53&lt;=0,0,IF(F3776-63.53&lt;=1,1,2))</f>
        <v>2</v>
      </c>
      <c r="I3776">
        <v>89.4</v>
      </c>
      <c r="J3776">
        <v>62.6</v>
      </c>
      <c r="K3776">
        <v>76</v>
      </c>
      <c r="L3776">
        <v>46.9</v>
      </c>
      <c r="M3776">
        <v>37.799999999999997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36.9</v>
      </c>
      <c r="V3776">
        <v>25.3</v>
      </c>
      <c r="W3776">
        <v>169</v>
      </c>
      <c r="X3776">
        <v>1007.7</v>
      </c>
      <c r="Y3776">
        <v>55.3</v>
      </c>
      <c r="Z3776">
        <v>6.5</v>
      </c>
      <c r="AA3776">
        <v>316.89999999999998</v>
      </c>
      <c r="AB3776">
        <v>27.5</v>
      </c>
      <c r="AC3776">
        <v>9</v>
      </c>
      <c r="AD3776">
        <v>0</v>
      </c>
      <c r="AE3776" t="s">
        <v>11402</v>
      </c>
      <c r="AF3776" t="s">
        <v>11403</v>
      </c>
      <c r="AG3776">
        <v>0.98</v>
      </c>
      <c r="AH3776" t="s">
        <v>36</v>
      </c>
      <c r="AI3776" t="s">
        <v>37</v>
      </c>
      <c r="AJ3776" t="s">
        <v>38</v>
      </c>
    </row>
    <row r="3777" spans="1:36" x14ac:dyDescent="0.25">
      <c r="A3777" t="s">
        <v>32</v>
      </c>
      <c r="B3777" t="s">
        <v>11404</v>
      </c>
      <c r="C3777">
        <f>YEAR(B3777)</f>
        <v>2010</v>
      </c>
      <c r="D3777">
        <v>78.8</v>
      </c>
      <c r="E3777">
        <v>68</v>
      </c>
      <c r="F3777">
        <v>73.900000000000006</v>
      </c>
      <c r="H3777" s="2">
        <f>IF(F3777-63.53&lt;=0,0,IF(F3777-63.53&lt;=1,1,2))</f>
        <v>2</v>
      </c>
      <c r="I3777">
        <v>78.8</v>
      </c>
      <c r="J3777">
        <v>68</v>
      </c>
      <c r="K3777">
        <v>73.900000000000006</v>
      </c>
      <c r="L3777">
        <v>60.1</v>
      </c>
      <c r="M3777">
        <v>63.5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8.1</v>
      </c>
      <c r="W3777">
        <v>107.5</v>
      </c>
      <c r="X3777">
        <v>1009.9</v>
      </c>
      <c r="Y3777">
        <v>26.8</v>
      </c>
      <c r="Z3777">
        <v>6.3</v>
      </c>
      <c r="AA3777">
        <v>341.3</v>
      </c>
      <c r="AB3777">
        <v>29.5</v>
      </c>
      <c r="AC3777">
        <v>10</v>
      </c>
      <c r="AD3777">
        <v>0</v>
      </c>
      <c r="AE3777" t="s">
        <v>11405</v>
      </c>
      <c r="AF3777" t="s">
        <v>11406</v>
      </c>
      <c r="AG3777">
        <v>0</v>
      </c>
      <c r="AH3777" t="s">
        <v>36</v>
      </c>
      <c r="AI3777" t="s">
        <v>37</v>
      </c>
      <c r="AJ3777" t="s">
        <v>38</v>
      </c>
    </row>
    <row r="3778" spans="1:36" x14ac:dyDescent="0.25">
      <c r="A3778" t="s">
        <v>32</v>
      </c>
      <c r="B3778" t="s">
        <v>11407</v>
      </c>
      <c r="C3778">
        <f>YEAR(B3778)</f>
        <v>2010</v>
      </c>
      <c r="D3778">
        <v>93.2</v>
      </c>
      <c r="E3778">
        <v>69.8</v>
      </c>
      <c r="F3778">
        <v>79.5</v>
      </c>
      <c r="H3778" s="2">
        <f>IF(F3778-63.53&lt;=0,0,IF(F3778-63.53&lt;=1,1,2))</f>
        <v>2</v>
      </c>
      <c r="I3778">
        <v>89.8</v>
      </c>
      <c r="J3778">
        <v>69.8</v>
      </c>
      <c r="K3778">
        <v>78.5</v>
      </c>
      <c r="L3778">
        <v>59.9</v>
      </c>
      <c r="M3778">
        <v>59.3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48.3</v>
      </c>
      <c r="V3778">
        <v>33.299999999999997</v>
      </c>
      <c r="W3778">
        <v>191.5</v>
      </c>
      <c r="X3778">
        <v>1008</v>
      </c>
      <c r="Y3778">
        <v>87.9</v>
      </c>
      <c r="Z3778">
        <v>6.2</v>
      </c>
      <c r="AA3778">
        <v>259.3</v>
      </c>
      <c r="AB3778">
        <v>22.4</v>
      </c>
      <c r="AC3778">
        <v>9</v>
      </c>
      <c r="AD3778">
        <v>0</v>
      </c>
      <c r="AE3778" t="s">
        <v>11408</v>
      </c>
      <c r="AF3778" t="s">
        <v>11409</v>
      </c>
      <c r="AG3778">
        <v>0.05</v>
      </c>
      <c r="AH3778" t="s">
        <v>36</v>
      </c>
      <c r="AI3778" t="s">
        <v>37</v>
      </c>
      <c r="AJ3778" t="s">
        <v>344</v>
      </c>
    </row>
    <row r="3779" spans="1:36" x14ac:dyDescent="0.25">
      <c r="A3779" t="s">
        <v>32</v>
      </c>
      <c r="B3779" t="s">
        <v>11410</v>
      </c>
      <c r="C3779">
        <f>YEAR(B3779)</f>
        <v>2010</v>
      </c>
      <c r="D3779">
        <v>73.5</v>
      </c>
      <c r="E3779">
        <v>66.2</v>
      </c>
      <c r="F3779">
        <v>69.7</v>
      </c>
      <c r="H3779" s="2">
        <f>IF(F3779-63.53&lt;=0,0,IF(F3779-63.53&lt;=1,1,2))</f>
        <v>2</v>
      </c>
      <c r="I3779">
        <v>73.5</v>
      </c>
      <c r="J3779">
        <v>66.2</v>
      </c>
      <c r="K3779">
        <v>69.7</v>
      </c>
      <c r="L3779">
        <v>55.6</v>
      </c>
      <c r="M3779">
        <v>61.6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27.5</v>
      </c>
      <c r="W3779">
        <v>303.3</v>
      </c>
      <c r="X3779">
        <v>1011.9</v>
      </c>
      <c r="Y3779">
        <v>60.1</v>
      </c>
      <c r="Z3779">
        <v>6.4</v>
      </c>
      <c r="AA3779">
        <v>314.10000000000002</v>
      </c>
      <c r="AB3779">
        <v>27.2</v>
      </c>
      <c r="AC3779">
        <v>10</v>
      </c>
      <c r="AD3779">
        <v>0</v>
      </c>
      <c r="AE3779" t="s">
        <v>11411</v>
      </c>
      <c r="AF3779" t="s">
        <v>11412</v>
      </c>
      <c r="AG3779">
        <v>0.08</v>
      </c>
      <c r="AH3779" t="s">
        <v>36</v>
      </c>
      <c r="AI3779" t="s">
        <v>37</v>
      </c>
      <c r="AJ3779" t="s">
        <v>38</v>
      </c>
    </row>
    <row r="3780" spans="1:36" x14ac:dyDescent="0.25">
      <c r="A3780" t="s">
        <v>32</v>
      </c>
      <c r="B3780" t="s">
        <v>11413</v>
      </c>
      <c r="C3780">
        <f>YEAR(B3780)</f>
        <v>2010</v>
      </c>
      <c r="D3780">
        <v>71.599999999999994</v>
      </c>
      <c r="E3780">
        <v>60.5</v>
      </c>
      <c r="F3780">
        <v>67.3</v>
      </c>
      <c r="H3780" s="2">
        <f>IF(F3780-63.53&lt;=0,0,IF(F3780-63.53&lt;=1,1,2))</f>
        <v>2</v>
      </c>
      <c r="I3780">
        <v>71.599999999999994</v>
      </c>
      <c r="J3780">
        <v>60.5</v>
      </c>
      <c r="K3780">
        <v>67.3</v>
      </c>
      <c r="L3780">
        <v>53.1</v>
      </c>
      <c r="M3780">
        <v>60.8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24.2</v>
      </c>
      <c r="W3780">
        <v>296.60000000000002</v>
      </c>
      <c r="X3780">
        <v>1014</v>
      </c>
      <c r="Y3780">
        <v>24.5</v>
      </c>
      <c r="Z3780">
        <v>6.5</v>
      </c>
      <c r="AA3780">
        <v>356.2</v>
      </c>
      <c r="AB3780">
        <v>30.7</v>
      </c>
      <c r="AC3780">
        <v>10</v>
      </c>
      <c r="AD3780">
        <v>0</v>
      </c>
      <c r="AE3780" t="s">
        <v>11414</v>
      </c>
      <c r="AF3780" t="s">
        <v>11415</v>
      </c>
      <c r="AG3780">
        <v>0.12</v>
      </c>
      <c r="AH3780" t="s">
        <v>36</v>
      </c>
      <c r="AI3780" t="s">
        <v>37</v>
      </c>
      <c r="AJ3780" t="s">
        <v>38</v>
      </c>
    </row>
    <row r="3781" spans="1:36" x14ac:dyDescent="0.25">
      <c r="A3781" t="s">
        <v>32</v>
      </c>
      <c r="B3781" t="s">
        <v>11416</v>
      </c>
      <c r="C3781">
        <f>YEAR(B3781)</f>
        <v>2010</v>
      </c>
      <c r="D3781">
        <v>73.400000000000006</v>
      </c>
      <c r="E3781">
        <v>62.6</v>
      </c>
      <c r="F3781">
        <v>67.7</v>
      </c>
      <c r="H3781" s="2">
        <f>IF(F3781-63.53&lt;=0,0,IF(F3781-63.53&lt;=1,1,2))</f>
        <v>2</v>
      </c>
      <c r="I3781">
        <v>73.400000000000006</v>
      </c>
      <c r="J3781">
        <v>62.6</v>
      </c>
      <c r="K3781">
        <v>67.7</v>
      </c>
      <c r="L3781">
        <v>50.8</v>
      </c>
      <c r="M3781">
        <v>55.3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27.5</v>
      </c>
      <c r="W3781">
        <v>285.39999999999998</v>
      </c>
      <c r="X3781">
        <v>1012.1</v>
      </c>
      <c r="Y3781">
        <v>38.6</v>
      </c>
      <c r="Z3781">
        <v>6.6</v>
      </c>
      <c r="AA3781">
        <v>336</v>
      </c>
      <c r="AB3781">
        <v>28.9</v>
      </c>
      <c r="AC3781">
        <v>10</v>
      </c>
      <c r="AD3781">
        <v>0</v>
      </c>
      <c r="AE3781" t="s">
        <v>11417</v>
      </c>
      <c r="AF3781" t="s">
        <v>11418</v>
      </c>
      <c r="AG3781">
        <v>0.16</v>
      </c>
      <c r="AH3781" t="s">
        <v>36</v>
      </c>
      <c r="AI3781" t="s">
        <v>37</v>
      </c>
      <c r="AJ3781" t="s">
        <v>38</v>
      </c>
    </row>
    <row r="3782" spans="1:36" x14ac:dyDescent="0.25">
      <c r="A3782" t="s">
        <v>32</v>
      </c>
      <c r="B3782" t="s">
        <v>11419</v>
      </c>
      <c r="C3782">
        <f>YEAR(B3782)</f>
        <v>2010</v>
      </c>
      <c r="D3782">
        <v>69.900000000000006</v>
      </c>
      <c r="E3782">
        <v>60.8</v>
      </c>
      <c r="F3782">
        <v>66</v>
      </c>
      <c r="H3782" s="2">
        <f>IF(F3782-63.53&lt;=0,0,IF(F3782-63.53&lt;=1,1,2))</f>
        <v>2</v>
      </c>
      <c r="I3782">
        <v>69.900000000000006</v>
      </c>
      <c r="J3782">
        <v>60.8</v>
      </c>
      <c r="K3782">
        <v>66</v>
      </c>
      <c r="L3782">
        <v>54.1</v>
      </c>
      <c r="M3782">
        <v>65.7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23</v>
      </c>
      <c r="W3782">
        <v>302.60000000000002</v>
      </c>
      <c r="X3782">
        <v>1014.5</v>
      </c>
      <c r="Y3782">
        <v>34.6</v>
      </c>
      <c r="Z3782">
        <v>6.6</v>
      </c>
      <c r="AA3782">
        <v>344.7</v>
      </c>
      <c r="AB3782">
        <v>29.7</v>
      </c>
      <c r="AC3782">
        <v>10</v>
      </c>
      <c r="AD3782">
        <v>0</v>
      </c>
      <c r="AE3782" t="s">
        <v>11420</v>
      </c>
      <c r="AF3782" t="s">
        <v>11421</v>
      </c>
      <c r="AG3782">
        <v>0.19</v>
      </c>
      <c r="AH3782" t="s">
        <v>36</v>
      </c>
      <c r="AI3782" t="s">
        <v>37</v>
      </c>
      <c r="AJ3782" t="s">
        <v>38</v>
      </c>
    </row>
    <row r="3783" spans="1:36" x14ac:dyDescent="0.25">
      <c r="A3783" t="s">
        <v>32</v>
      </c>
      <c r="B3783" t="s">
        <v>11422</v>
      </c>
      <c r="C3783">
        <f>YEAR(B3783)</f>
        <v>2010</v>
      </c>
      <c r="D3783">
        <v>71.900000000000006</v>
      </c>
      <c r="E3783">
        <v>54.1</v>
      </c>
      <c r="F3783">
        <v>64</v>
      </c>
      <c r="H3783" s="2">
        <f>IF(F3783-63.53&lt;=0,0,IF(F3783-63.53&lt;=1,1,2))</f>
        <v>1</v>
      </c>
      <c r="I3783">
        <v>71.900000000000006</v>
      </c>
      <c r="J3783">
        <v>54.1</v>
      </c>
      <c r="K3783">
        <v>64</v>
      </c>
      <c r="L3783">
        <v>52.1</v>
      </c>
      <c r="M3783">
        <v>66.2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12.8</v>
      </c>
      <c r="W3783">
        <v>351.1</v>
      </c>
      <c r="X3783">
        <v>1016</v>
      </c>
      <c r="Y3783">
        <v>16.399999999999999</v>
      </c>
      <c r="Z3783">
        <v>6.4</v>
      </c>
      <c r="AA3783">
        <v>353.6</v>
      </c>
      <c r="AB3783">
        <v>30.5</v>
      </c>
      <c r="AC3783">
        <v>10</v>
      </c>
      <c r="AD3783">
        <v>0</v>
      </c>
      <c r="AE3783" t="s">
        <v>11423</v>
      </c>
      <c r="AF3783" t="s">
        <v>11424</v>
      </c>
      <c r="AG3783">
        <v>0.23</v>
      </c>
      <c r="AH3783" t="s">
        <v>330</v>
      </c>
      <c r="AI3783" t="s">
        <v>9140</v>
      </c>
      <c r="AJ3783" t="s">
        <v>331</v>
      </c>
    </row>
    <row r="3784" spans="1:36" x14ac:dyDescent="0.25">
      <c r="A3784" t="s">
        <v>32</v>
      </c>
      <c r="B3784" t="s">
        <v>11425</v>
      </c>
      <c r="C3784">
        <f>YEAR(B3784)</f>
        <v>2010</v>
      </c>
      <c r="D3784">
        <v>75.2</v>
      </c>
      <c r="E3784">
        <v>59</v>
      </c>
      <c r="F3784">
        <v>65.8</v>
      </c>
      <c r="H3784" s="2">
        <f>IF(F3784-63.53&lt;=0,0,IF(F3784-63.53&lt;=1,1,2))</f>
        <v>2</v>
      </c>
      <c r="I3784">
        <v>75.2</v>
      </c>
      <c r="J3784">
        <v>59</v>
      </c>
      <c r="K3784">
        <v>65.8</v>
      </c>
      <c r="L3784">
        <v>56</v>
      </c>
      <c r="M3784">
        <v>72.3</v>
      </c>
      <c r="O3784">
        <v>0.13</v>
      </c>
      <c r="P3784">
        <v>100</v>
      </c>
      <c r="Q3784">
        <v>4.17</v>
      </c>
      <c r="R3784" t="s">
        <v>40</v>
      </c>
      <c r="S3784">
        <v>0</v>
      </c>
      <c r="T3784">
        <v>0</v>
      </c>
      <c r="U3784">
        <v>0</v>
      </c>
      <c r="V3784">
        <v>19.5</v>
      </c>
      <c r="W3784">
        <v>143.69999999999999</v>
      </c>
      <c r="X3784">
        <v>1011.4</v>
      </c>
      <c r="Y3784">
        <v>76.7</v>
      </c>
      <c r="Z3784">
        <v>6.5</v>
      </c>
      <c r="AA3784">
        <v>299.3</v>
      </c>
      <c r="AB3784">
        <v>25.8</v>
      </c>
      <c r="AC3784">
        <v>10</v>
      </c>
      <c r="AD3784">
        <v>0</v>
      </c>
      <c r="AE3784" t="s">
        <v>11426</v>
      </c>
      <c r="AF3784" t="s">
        <v>11427</v>
      </c>
      <c r="AG3784">
        <v>0.25</v>
      </c>
      <c r="AH3784" t="s">
        <v>56</v>
      </c>
      <c r="AI3784" t="s">
        <v>78</v>
      </c>
      <c r="AJ3784" t="s">
        <v>40</v>
      </c>
    </row>
    <row r="3785" spans="1:36" x14ac:dyDescent="0.25">
      <c r="A3785" t="s">
        <v>32</v>
      </c>
      <c r="B3785" t="s">
        <v>11428</v>
      </c>
      <c r="C3785">
        <f>YEAR(B3785)</f>
        <v>2010</v>
      </c>
      <c r="D3785">
        <v>69.8</v>
      </c>
      <c r="E3785">
        <v>59</v>
      </c>
      <c r="F3785">
        <v>65</v>
      </c>
      <c r="H3785" s="2">
        <f>IF(F3785-63.53&lt;=0,0,IF(F3785-63.53&lt;=1,1,2))</f>
        <v>2</v>
      </c>
      <c r="I3785">
        <v>69.8</v>
      </c>
      <c r="J3785">
        <v>59</v>
      </c>
      <c r="K3785">
        <v>65</v>
      </c>
      <c r="L3785">
        <v>55.7</v>
      </c>
      <c r="M3785">
        <v>72.400000000000006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21.9</v>
      </c>
      <c r="W3785">
        <v>299.5</v>
      </c>
      <c r="X3785">
        <v>1009.7</v>
      </c>
      <c r="Y3785">
        <v>47.5</v>
      </c>
      <c r="Z3785">
        <v>6.6</v>
      </c>
      <c r="AA3785">
        <v>299.39999999999998</v>
      </c>
      <c r="AB3785">
        <v>25.9</v>
      </c>
      <c r="AC3785">
        <v>9</v>
      </c>
      <c r="AD3785">
        <v>0</v>
      </c>
      <c r="AE3785" t="s">
        <v>11429</v>
      </c>
      <c r="AF3785" t="s">
        <v>11430</v>
      </c>
      <c r="AG3785">
        <v>0.3</v>
      </c>
      <c r="AH3785" t="s">
        <v>36</v>
      </c>
      <c r="AI3785" t="s">
        <v>37</v>
      </c>
      <c r="AJ3785" t="s">
        <v>38</v>
      </c>
    </row>
    <row r="3786" spans="1:36" x14ac:dyDescent="0.25">
      <c r="A3786" t="s">
        <v>32</v>
      </c>
      <c r="B3786" t="s">
        <v>11431</v>
      </c>
      <c r="C3786">
        <f>YEAR(B3786)</f>
        <v>2010</v>
      </c>
      <c r="D3786">
        <v>71.599999999999994</v>
      </c>
      <c r="E3786">
        <v>57.2</v>
      </c>
      <c r="F3786">
        <v>65.5</v>
      </c>
      <c r="H3786" s="2">
        <f>IF(F3786-63.53&lt;=0,0,IF(F3786-63.53&lt;=1,1,2))</f>
        <v>2</v>
      </c>
      <c r="I3786">
        <v>71.599999999999994</v>
      </c>
      <c r="J3786">
        <v>57.2</v>
      </c>
      <c r="K3786">
        <v>65.5</v>
      </c>
      <c r="L3786">
        <v>58</v>
      </c>
      <c r="M3786">
        <v>76.8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12.8</v>
      </c>
      <c r="W3786">
        <v>312.89999999999998</v>
      </c>
      <c r="X3786">
        <v>1013.6</v>
      </c>
      <c r="Y3786">
        <v>35.4</v>
      </c>
      <c r="Z3786">
        <v>6.6</v>
      </c>
      <c r="AA3786">
        <v>352.4</v>
      </c>
      <c r="AB3786">
        <v>30.4</v>
      </c>
      <c r="AC3786">
        <v>10</v>
      </c>
      <c r="AD3786">
        <v>0</v>
      </c>
      <c r="AE3786" t="s">
        <v>11432</v>
      </c>
      <c r="AF3786" t="s">
        <v>11433</v>
      </c>
      <c r="AG3786">
        <v>0.34</v>
      </c>
      <c r="AH3786" t="s">
        <v>36</v>
      </c>
      <c r="AI3786" t="s">
        <v>37</v>
      </c>
      <c r="AJ3786" t="s">
        <v>38</v>
      </c>
    </row>
    <row r="3787" spans="1:36" x14ac:dyDescent="0.25">
      <c r="A3787" t="s">
        <v>32</v>
      </c>
      <c r="B3787" t="s">
        <v>11434</v>
      </c>
      <c r="C3787">
        <f>YEAR(B3787)</f>
        <v>2010</v>
      </c>
      <c r="D3787">
        <v>71.599999999999994</v>
      </c>
      <c r="E3787">
        <v>57.2</v>
      </c>
      <c r="F3787">
        <v>65.3</v>
      </c>
      <c r="H3787" s="2">
        <f>IF(F3787-63.53&lt;=0,0,IF(F3787-63.53&lt;=1,1,2))</f>
        <v>2</v>
      </c>
      <c r="I3787">
        <v>71.599999999999994</v>
      </c>
      <c r="J3787">
        <v>57.2</v>
      </c>
      <c r="K3787">
        <v>65.3</v>
      </c>
      <c r="L3787">
        <v>58</v>
      </c>
      <c r="M3787">
        <v>77.7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10.3</v>
      </c>
      <c r="W3787">
        <v>313.89999999999998</v>
      </c>
      <c r="X3787">
        <v>1015</v>
      </c>
      <c r="Y3787">
        <v>54</v>
      </c>
      <c r="Z3787">
        <v>6.6</v>
      </c>
      <c r="AA3787">
        <v>338.2</v>
      </c>
      <c r="AB3787">
        <v>29.3</v>
      </c>
      <c r="AC3787">
        <v>10</v>
      </c>
      <c r="AD3787">
        <v>0</v>
      </c>
      <c r="AE3787" t="s">
        <v>11435</v>
      </c>
      <c r="AF3787" t="s">
        <v>11436</v>
      </c>
      <c r="AG3787">
        <v>0.37</v>
      </c>
      <c r="AH3787" t="s">
        <v>36</v>
      </c>
      <c r="AI3787" t="s">
        <v>37</v>
      </c>
      <c r="AJ3787" t="s">
        <v>38</v>
      </c>
    </row>
    <row r="3788" spans="1:36" x14ac:dyDescent="0.25">
      <c r="A3788" t="s">
        <v>32</v>
      </c>
      <c r="B3788" t="s">
        <v>11437</v>
      </c>
      <c r="C3788">
        <f>YEAR(B3788)</f>
        <v>2010</v>
      </c>
      <c r="D3788">
        <v>73.400000000000006</v>
      </c>
      <c r="E3788">
        <v>59</v>
      </c>
      <c r="F3788">
        <v>66.599999999999994</v>
      </c>
      <c r="H3788" s="2">
        <f>IF(F3788-63.53&lt;=0,0,IF(F3788-63.53&lt;=1,1,2))</f>
        <v>2</v>
      </c>
      <c r="I3788">
        <v>73.400000000000006</v>
      </c>
      <c r="J3788">
        <v>59</v>
      </c>
      <c r="K3788">
        <v>66.599999999999994</v>
      </c>
      <c r="L3788">
        <v>55.9</v>
      </c>
      <c r="M3788">
        <v>69.099999999999994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11.4</v>
      </c>
      <c r="W3788">
        <v>73.3</v>
      </c>
      <c r="X3788">
        <v>1014.7</v>
      </c>
      <c r="Y3788">
        <v>76.599999999999994</v>
      </c>
      <c r="Z3788">
        <v>6.6</v>
      </c>
      <c r="AA3788">
        <v>251.9</v>
      </c>
      <c r="AB3788">
        <v>21.8</v>
      </c>
      <c r="AC3788">
        <v>8</v>
      </c>
      <c r="AD3788">
        <v>0</v>
      </c>
      <c r="AE3788" t="s">
        <v>11438</v>
      </c>
      <c r="AF3788" t="s">
        <v>11439</v>
      </c>
      <c r="AG3788">
        <v>0.41</v>
      </c>
      <c r="AH3788" t="s">
        <v>36</v>
      </c>
      <c r="AI3788" t="s">
        <v>37</v>
      </c>
      <c r="AJ3788" t="s">
        <v>38</v>
      </c>
    </row>
    <row r="3789" spans="1:36" x14ac:dyDescent="0.25">
      <c r="A3789" t="s">
        <v>32</v>
      </c>
      <c r="B3789" t="s">
        <v>11440</v>
      </c>
      <c r="C3789">
        <f>YEAR(B3789)</f>
        <v>2010</v>
      </c>
      <c r="D3789">
        <v>68.099999999999994</v>
      </c>
      <c r="E3789">
        <v>59</v>
      </c>
      <c r="F3789">
        <v>64.7</v>
      </c>
      <c r="H3789" s="2">
        <f>IF(F3789-63.53&lt;=0,0,IF(F3789-63.53&lt;=1,1,2))</f>
        <v>2</v>
      </c>
      <c r="I3789">
        <v>68.099999999999994</v>
      </c>
      <c r="J3789">
        <v>59</v>
      </c>
      <c r="K3789">
        <v>64.7</v>
      </c>
      <c r="L3789">
        <v>59.9</v>
      </c>
      <c r="M3789">
        <v>84.5</v>
      </c>
      <c r="O3789">
        <v>3.9E-2</v>
      </c>
      <c r="P3789">
        <v>100</v>
      </c>
      <c r="Q3789">
        <v>4.17</v>
      </c>
      <c r="R3789" t="s">
        <v>40</v>
      </c>
      <c r="S3789">
        <v>0</v>
      </c>
      <c r="T3789">
        <v>0</v>
      </c>
      <c r="U3789">
        <v>0</v>
      </c>
      <c r="V3789">
        <v>9.1999999999999993</v>
      </c>
      <c r="W3789">
        <v>310.8</v>
      </c>
      <c r="X3789">
        <v>1013.7</v>
      </c>
      <c r="Y3789">
        <v>77.099999999999994</v>
      </c>
      <c r="Z3789">
        <v>6.6</v>
      </c>
      <c r="AA3789">
        <v>155.19999999999999</v>
      </c>
      <c r="AB3789">
        <v>13.4</v>
      </c>
      <c r="AC3789">
        <v>4</v>
      </c>
      <c r="AD3789">
        <v>0</v>
      </c>
      <c r="AE3789" t="s">
        <v>11441</v>
      </c>
      <c r="AF3789" t="s">
        <v>11442</v>
      </c>
      <c r="AG3789">
        <v>0.44</v>
      </c>
      <c r="AH3789" t="s">
        <v>56</v>
      </c>
      <c r="AI3789" t="s">
        <v>61</v>
      </c>
      <c r="AJ3789" t="s">
        <v>40</v>
      </c>
    </row>
    <row r="3790" spans="1:36" x14ac:dyDescent="0.25">
      <c r="A3790" t="s">
        <v>32</v>
      </c>
      <c r="B3790" t="s">
        <v>11443</v>
      </c>
      <c r="C3790">
        <f>YEAR(B3790)</f>
        <v>2010</v>
      </c>
      <c r="D3790">
        <v>75.3</v>
      </c>
      <c r="E3790">
        <v>60.8</v>
      </c>
      <c r="F3790">
        <v>68</v>
      </c>
      <c r="H3790" s="2">
        <f>IF(F3790-63.53&lt;=0,0,IF(F3790-63.53&lt;=1,1,2))</f>
        <v>2</v>
      </c>
      <c r="I3790">
        <v>75.3</v>
      </c>
      <c r="J3790">
        <v>60.8</v>
      </c>
      <c r="K3790">
        <v>68</v>
      </c>
      <c r="L3790">
        <v>58.3</v>
      </c>
      <c r="M3790">
        <v>71.599999999999994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10.3</v>
      </c>
      <c r="W3790">
        <v>328.4</v>
      </c>
      <c r="X3790">
        <v>1012.1</v>
      </c>
      <c r="Y3790">
        <v>30.3</v>
      </c>
      <c r="Z3790">
        <v>6.5</v>
      </c>
      <c r="AA3790">
        <v>349</v>
      </c>
      <c r="AB3790">
        <v>30.2</v>
      </c>
      <c r="AC3790">
        <v>10</v>
      </c>
      <c r="AD3790">
        <v>0</v>
      </c>
      <c r="AE3790" t="s">
        <v>11444</v>
      </c>
      <c r="AF3790" t="s">
        <v>11445</v>
      </c>
      <c r="AG3790">
        <v>0.48</v>
      </c>
      <c r="AH3790" t="s">
        <v>36</v>
      </c>
      <c r="AI3790" t="s">
        <v>37</v>
      </c>
      <c r="AJ3790" t="s">
        <v>38</v>
      </c>
    </row>
    <row r="3791" spans="1:36" x14ac:dyDescent="0.25">
      <c r="A3791" t="s">
        <v>32</v>
      </c>
      <c r="B3791" t="s">
        <v>11446</v>
      </c>
      <c r="C3791">
        <f>YEAR(B3791)</f>
        <v>2010</v>
      </c>
      <c r="D3791">
        <v>77</v>
      </c>
      <c r="E3791">
        <v>62.6</v>
      </c>
      <c r="F3791">
        <v>70.900000000000006</v>
      </c>
      <c r="H3791" s="2">
        <f>IF(F3791-63.53&lt;=0,0,IF(F3791-63.53&lt;=1,1,2))</f>
        <v>2</v>
      </c>
      <c r="I3791">
        <v>77</v>
      </c>
      <c r="J3791">
        <v>62.6</v>
      </c>
      <c r="K3791">
        <v>70.900000000000006</v>
      </c>
      <c r="L3791">
        <v>56.8</v>
      </c>
      <c r="M3791">
        <v>61.2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12.8</v>
      </c>
      <c r="W3791">
        <v>172</v>
      </c>
      <c r="X3791">
        <v>1012.7</v>
      </c>
      <c r="Y3791">
        <v>36</v>
      </c>
      <c r="Z3791">
        <v>6.2</v>
      </c>
      <c r="AA3791">
        <v>348.6</v>
      </c>
      <c r="AB3791">
        <v>30</v>
      </c>
      <c r="AC3791">
        <v>10</v>
      </c>
      <c r="AD3791">
        <v>0</v>
      </c>
      <c r="AE3791" t="s">
        <v>11447</v>
      </c>
      <c r="AF3791" t="s">
        <v>11448</v>
      </c>
      <c r="AG3791">
        <v>0.5</v>
      </c>
      <c r="AH3791" t="s">
        <v>36</v>
      </c>
      <c r="AI3791" t="s">
        <v>37</v>
      </c>
      <c r="AJ3791" t="s">
        <v>38</v>
      </c>
    </row>
    <row r="3792" spans="1:36" x14ac:dyDescent="0.25">
      <c r="A3792" t="s">
        <v>32</v>
      </c>
      <c r="B3792" t="s">
        <v>11449</v>
      </c>
      <c r="C3792">
        <f>YEAR(B3792)</f>
        <v>2010</v>
      </c>
      <c r="D3792">
        <v>80.599999999999994</v>
      </c>
      <c r="E3792">
        <v>62.6</v>
      </c>
      <c r="F3792">
        <v>72.3</v>
      </c>
      <c r="H3792" s="2">
        <f>IF(F3792-63.53&lt;=0,0,IF(F3792-63.53&lt;=1,1,2))</f>
        <v>2</v>
      </c>
      <c r="I3792">
        <v>81.900000000000006</v>
      </c>
      <c r="J3792">
        <v>62.6</v>
      </c>
      <c r="K3792">
        <v>72.400000000000006</v>
      </c>
      <c r="L3792">
        <v>58.1</v>
      </c>
      <c r="M3792">
        <v>61.5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11.4</v>
      </c>
      <c r="W3792">
        <v>224.6</v>
      </c>
      <c r="X3792">
        <v>1013.6</v>
      </c>
      <c r="Y3792">
        <v>30.6</v>
      </c>
      <c r="Z3792">
        <v>6.2</v>
      </c>
      <c r="AA3792">
        <v>350.1</v>
      </c>
      <c r="AB3792">
        <v>30.2</v>
      </c>
      <c r="AC3792">
        <v>10</v>
      </c>
      <c r="AD3792">
        <v>0</v>
      </c>
      <c r="AE3792" t="s">
        <v>11450</v>
      </c>
      <c r="AF3792" t="s">
        <v>11451</v>
      </c>
      <c r="AG3792">
        <v>0.55000000000000004</v>
      </c>
      <c r="AH3792" t="s">
        <v>36</v>
      </c>
      <c r="AI3792" t="s">
        <v>702</v>
      </c>
      <c r="AJ3792" t="s">
        <v>38</v>
      </c>
    </row>
    <row r="3793" spans="1:36" x14ac:dyDescent="0.25">
      <c r="A3793" t="s">
        <v>32</v>
      </c>
      <c r="B3793" t="s">
        <v>11452</v>
      </c>
      <c r="C3793">
        <f>YEAR(B3793)</f>
        <v>2010</v>
      </c>
      <c r="D3793">
        <v>84.2</v>
      </c>
      <c r="E3793">
        <v>66.2</v>
      </c>
      <c r="F3793">
        <v>75.7</v>
      </c>
      <c r="H3793" s="2">
        <f>IF(F3793-63.53&lt;=0,0,IF(F3793-63.53&lt;=1,1,2))</f>
        <v>2</v>
      </c>
      <c r="I3793">
        <v>87.4</v>
      </c>
      <c r="J3793">
        <v>66.2</v>
      </c>
      <c r="K3793">
        <v>76.5</v>
      </c>
      <c r="L3793">
        <v>60.6</v>
      </c>
      <c r="M3793">
        <v>59.9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9.1999999999999993</v>
      </c>
      <c r="W3793">
        <v>163.6</v>
      </c>
      <c r="X3793">
        <v>1012.3</v>
      </c>
      <c r="Y3793">
        <v>3.5</v>
      </c>
      <c r="Z3793">
        <v>6.2</v>
      </c>
      <c r="AA3793">
        <v>334.8</v>
      </c>
      <c r="AB3793">
        <v>29.1</v>
      </c>
      <c r="AC3793">
        <v>10</v>
      </c>
      <c r="AD3793">
        <v>0</v>
      </c>
      <c r="AE3793" t="s">
        <v>11453</v>
      </c>
      <c r="AF3793" t="s">
        <v>11454</v>
      </c>
      <c r="AG3793">
        <v>0.57999999999999996</v>
      </c>
      <c r="AH3793" t="s">
        <v>330</v>
      </c>
      <c r="AI3793" t="s">
        <v>9140</v>
      </c>
      <c r="AJ3793" t="s">
        <v>331</v>
      </c>
    </row>
    <row r="3794" spans="1:36" x14ac:dyDescent="0.25">
      <c r="A3794" t="s">
        <v>32</v>
      </c>
      <c r="B3794" t="s">
        <v>11455</v>
      </c>
      <c r="C3794">
        <f>YEAR(B3794)</f>
        <v>2010</v>
      </c>
      <c r="D3794">
        <v>89.6</v>
      </c>
      <c r="E3794">
        <v>68</v>
      </c>
      <c r="F3794">
        <v>77.400000000000006</v>
      </c>
      <c r="H3794" s="2">
        <f>IF(F3794-63.53&lt;=0,0,IF(F3794-63.53&lt;=1,1,2))</f>
        <v>2</v>
      </c>
      <c r="I3794">
        <v>88.3</v>
      </c>
      <c r="J3794">
        <v>68</v>
      </c>
      <c r="K3794">
        <v>77.5</v>
      </c>
      <c r="L3794">
        <v>60.9</v>
      </c>
      <c r="M3794">
        <v>58.1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11.4</v>
      </c>
      <c r="W3794">
        <v>129.5</v>
      </c>
      <c r="X3794">
        <v>1008.2</v>
      </c>
      <c r="Y3794">
        <v>50.6</v>
      </c>
      <c r="Z3794">
        <v>6.4</v>
      </c>
      <c r="AA3794">
        <v>323</v>
      </c>
      <c r="AB3794">
        <v>27.9</v>
      </c>
      <c r="AC3794">
        <v>10</v>
      </c>
      <c r="AD3794">
        <v>0</v>
      </c>
      <c r="AE3794" t="s">
        <v>11456</v>
      </c>
      <c r="AF3794" t="s">
        <v>11457</v>
      </c>
      <c r="AG3794">
        <v>0.61</v>
      </c>
      <c r="AH3794" t="s">
        <v>36</v>
      </c>
      <c r="AI3794" t="s">
        <v>37</v>
      </c>
      <c r="AJ3794" t="s">
        <v>38</v>
      </c>
    </row>
    <row r="3795" spans="1:36" x14ac:dyDescent="0.25">
      <c r="A3795" t="s">
        <v>32</v>
      </c>
      <c r="B3795" t="s">
        <v>11458</v>
      </c>
      <c r="C3795">
        <f>YEAR(B3795)</f>
        <v>2010</v>
      </c>
      <c r="D3795">
        <v>80.599999999999994</v>
      </c>
      <c r="E3795">
        <v>67.900000000000006</v>
      </c>
      <c r="F3795">
        <v>74.599999999999994</v>
      </c>
      <c r="G3795" s="2">
        <f>AVERAGE(F3795:F3886)</f>
        <v>79.068478260869583</v>
      </c>
      <c r="H3795" s="2">
        <f>IF(F3795-79.07&lt;=0,0,IF(F3795-79.07&lt;=1,1,2))</f>
        <v>0</v>
      </c>
      <c r="I3795">
        <v>83.3</v>
      </c>
      <c r="J3795">
        <v>67.900000000000006</v>
      </c>
      <c r="K3795">
        <v>74.7</v>
      </c>
      <c r="L3795">
        <v>64.3</v>
      </c>
      <c r="M3795">
        <v>71.099999999999994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23</v>
      </c>
      <c r="W3795">
        <v>314.8</v>
      </c>
      <c r="X3795">
        <v>1003.2</v>
      </c>
      <c r="Y3795">
        <v>48.9</v>
      </c>
      <c r="Z3795">
        <v>6.5</v>
      </c>
      <c r="AA3795">
        <v>287.39999999999998</v>
      </c>
      <c r="AB3795">
        <v>24.7</v>
      </c>
      <c r="AC3795">
        <v>9</v>
      </c>
      <c r="AD3795">
        <v>0</v>
      </c>
      <c r="AE3795" t="s">
        <v>11459</v>
      </c>
      <c r="AF3795" t="s">
        <v>11460</v>
      </c>
      <c r="AG3795">
        <v>0.64</v>
      </c>
      <c r="AH3795" t="s">
        <v>36</v>
      </c>
      <c r="AI3795" t="s">
        <v>174</v>
      </c>
      <c r="AJ3795" t="s">
        <v>38</v>
      </c>
    </row>
    <row r="3796" spans="1:36" x14ac:dyDescent="0.25">
      <c r="A3796" t="s">
        <v>32</v>
      </c>
      <c r="B3796" t="s">
        <v>11461</v>
      </c>
      <c r="C3796">
        <f>YEAR(B3796)</f>
        <v>2010</v>
      </c>
      <c r="D3796">
        <v>75.3</v>
      </c>
      <c r="E3796">
        <v>68</v>
      </c>
      <c r="F3796">
        <v>71.900000000000006</v>
      </c>
      <c r="H3796" s="2">
        <f>IF(F3796-79.07&lt;=0,0,IF(F3796-79.07&lt;=1,1,2))</f>
        <v>0</v>
      </c>
      <c r="I3796">
        <v>75.3</v>
      </c>
      <c r="J3796">
        <v>68</v>
      </c>
      <c r="K3796">
        <v>71.900000000000006</v>
      </c>
      <c r="L3796">
        <v>64.8</v>
      </c>
      <c r="M3796">
        <v>78.599999999999994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19.5</v>
      </c>
      <c r="W3796">
        <v>316.39999999999998</v>
      </c>
      <c r="X3796">
        <v>1004.8</v>
      </c>
      <c r="Y3796">
        <v>60.9</v>
      </c>
      <c r="Z3796">
        <v>6.6</v>
      </c>
      <c r="AA3796">
        <v>340.8</v>
      </c>
      <c r="AB3796">
        <v>29.4</v>
      </c>
      <c r="AC3796">
        <v>10</v>
      </c>
      <c r="AD3796">
        <v>0</v>
      </c>
      <c r="AE3796" t="s">
        <v>11462</v>
      </c>
      <c r="AF3796" t="s">
        <v>11463</v>
      </c>
      <c r="AG3796">
        <v>0.67</v>
      </c>
      <c r="AH3796" t="s">
        <v>36</v>
      </c>
      <c r="AI3796" t="s">
        <v>37</v>
      </c>
      <c r="AJ3796" t="s">
        <v>38</v>
      </c>
    </row>
    <row r="3797" spans="1:36" x14ac:dyDescent="0.25">
      <c r="A3797" t="s">
        <v>32</v>
      </c>
      <c r="B3797" t="s">
        <v>11464</v>
      </c>
      <c r="C3797">
        <f>YEAR(B3797)</f>
        <v>2010</v>
      </c>
      <c r="D3797">
        <v>75.2</v>
      </c>
      <c r="E3797">
        <v>66.2</v>
      </c>
      <c r="F3797">
        <v>71.3</v>
      </c>
      <c r="H3797" s="2">
        <f>IF(F3797-79.07&lt;=0,0,IF(F3797-79.07&lt;=1,1,2))</f>
        <v>0</v>
      </c>
      <c r="I3797">
        <v>75.2</v>
      </c>
      <c r="J3797">
        <v>66.2</v>
      </c>
      <c r="K3797">
        <v>71.3</v>
      </c>
      <c r="L3797">
        <v>61.8</v>
      </c>
      <c r="M3797">
        <v>72.5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11.4</v>
      </c>
      <c r="W3797">
        <v>22.1</v>
      </c>
      <c r="X3797">
        <v>1009.7</v>
      </c>
      <c r="Y3797">
        <v>47.8</v>
      </c>
      <c r="Z3797">
        <v>6.6</v>
      </c>
      <c r="AA3797">
        <v>359.8</v>
      </c>
      <c r="AB3797">
        <v>31.1</v>
      </c>
      <c r="AC3797">
        <v>10</v>
      </c>
      <c r="AD3797">
        <v>0</v>
      </c>
      <c r="AE3797" t="s">
        <v>11465</v>
      </c>
      <c r="AF3797" t="s">
        <v>11466</v>
      </c>
      <c r="AG3797">
        <v>0.71</v>
      </c>
      <c r="AH3797" t="s">
        <v>36</v>
      </c>
      <c r="AI3797" t="s">
        <v>37</v>
      </c>
      <c r="AJ3797" t="s">
        <v>38</v>
      </c>
    </row>
    <row r="3798" spans="1:36" x14ac:dyDescent="0.25">
      <c r="A3798" t="s">
        <v>32</v>
      </c>
      <c r="B3798" t="s">
        <v>11467</v>
      </c>
      <c r="C3798">
        <f>YEAR(B3798)</f>
        <v>2010</v>
      </c>
      <c r="D3798">
        <v>75.2</v>
      </c>
      <c r="E3798">
        <v>62.6</v>
      </c>
      <c r="F3798">
        <v>70</v>
      </c>
      <c r="H3798" s="2">
        <f>IF(F3798-79.07&lt;=0,0,IF(F3798-79.07&lt;=1,1,2))</f>
        <v>0</v>
      </c>
      <c r="I3798">
        <v>75.2</v>
      </c>
      <c r="J3798">
        <v>62.6</v>
      </c>
      <c r="K3798">
        <v>70</v>
      </c>
      <c r="L3798">
        <v>62.8</v>
      </c>
      <c r="M3798">
        <v>78.099999999999994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10.3</v>
      </c>
      <c r="W3798">
        <v>92.1</v>
      </c>
      <c r="X3798">
        <v>1013.1</v>
      </c>
      <c r="Y3798">
        <v>20.3</v>
      </c>
      <c r="Z3798">
        <v>6.5</v>
      </c>
      <c r="AA3798">
        <v>357.9</v>
      </c>
      <c r="AB3798">
        <v>30.9</v>
      </c>
      <c r="AC3798">
        <v>10</v>
      </c>
      <c r="AD3798">
        <v>0</v>
      </c>
      <c r="AE3798" t="s">
        <v>11468</v>
      </c>
      <c r="AF3798" t="s">
        <v>11469</v>
      </c>
      <c r="AG3798">
        <v>0.74</v>
      </c>
      <c r="AH3798" t="s">
        <v>36</v>
      </c>
      <c r="AI3798" t="s">
        <v>37</v>
      </c>
      <c r="AJ3798" t="s">
        <v>38</v>
      </c>
    </row>
    <row r="3799" spans="1:36" x14ac:dyDescent="0.25">
      <c r="A3799" t="s">
        <v>32</v>
      </c>
      <c r="B3799" t="s">
        <v>11470</v>
      </c>
      <c r="C3799">
        <f>YEAR(B3799)</f>
        <v>2010</v>
      </c>
      <c r="D3799">
        <v>77.099999999999994</v>
      </c>
      <c r="E3799">
        <v>66.2</v>
      </c>
      <c r="F3799">
        <v>72.3</v>
      </c>
      <c r="H3799" s="2">
        <f>IF(F3799-79.07&lt;=0,0,IF(F3799-79.07&lt;=1,1,2))</f>
        <v>0</v>
      </c>
      <c r="I3799">
        <v>77.099999999999994</v>
      </c>
      <c r="J3799">
        <v>66.2</v>
      </c>
      <c r="K3799">
        <v>72.3</v>
      </c>
      <c r="L3799">
        <v>65.3</v>
      </c>
      <c r="M3799">
        <v>79.099999999999994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16.100000000000001</v>
      </c>
      <c r="W3799">
        <v>339.7</v>
      </c>
      <c r="X3799">
        <v>1011.7</v>
      </c>
      <c r="Y3799">
        <v>50.8</v>
      </c>
      <c r="Z3799">
        <v>6.6</v>
      </c>
      <c r="AA3799">
        <v>318.5</v>
      </c>
      <c r="AB3799">
        <v>27.4</v>
      </c>
      <c r="AC3799">
        <v>10</v>
      </c>
      <c r="AD3799">
        <v>0</v>
      </c>
      <c r="AE3799" t="s">
        <v>11471</v>
      </c>
      <c r="AF3799" t="s">
        <v>11472</v>
      </c>
      <c r="AG3799">
        <v>0.75</v>
      </c>
      <c r="AH3799" t="s">
        <v>36</v>
      </c>
      <c r="AI3799" t="s">
        <v>37</v>
      </c>
      <c r="AJ3799" t="s">
        <v>38</v>
      </c>
    </row>
    <row r="3800" spans="1:36" x14ac:dyDescent="0.25">
      <c r="A3800" t="s">
        <v>32</v>
      </c>
      <c r="B3800" t="s">
        <v>11473</v>
      </c>
      <c r="C3800">
        <f>YEAR(B3800)</f>
        <v>2010</v>
      </c>
      <c r="D3800">
        <v>75.2</v>
      </c>
      <c r="E3800">
        <v>68</v>
      </c>
      <c r="F3800">
        <v>71.400000000000006</v>
      </c>
      <c r="H3800" s="2">
        <f>IF(F3800-79.07&lt;=0,0,IF(F3800-79.07&lt;=1,1,2))</f>
        <v>0</v>
      </c>
      <c r="I3800">
        <v>75.2</v>
      </c>
      <c r="J3800">
        <v>68</v>
      </c>
      <c r="K3800">
        <v>71.400000000000006</v>
      </c>
      <c r="L3800">
        <v>63.2</v>
      </c>
      <c r="M3800">
        <v>75.7</v>
      </c>
      <c r="O3800">
        <v>3.9E-2</v>
      </c>
      <c r="P3800">
        <v>100</v>
      </c>
      <c r="Q3800">
        <v>4.17</v>
      </c>
      <c r="R3800" t="s">
        <v>40</v>
      </c>
      <c r="S3800">
        <v>0</v>
      </c>
      <c r="T3800">
        <v>0</v>
      </c>
      <c r="U3800">
        <v>0</v>
      </c>
      <c r="V3800">
        <v>18.3</v>
      </c>
      <c r="W3800">
        <v>316.5</v>
      </c>
      <c r="X3800">
        <v>1011.5</v>
      </c>
      <c r="Y3800">
        <v>55.2</v>
      </c>
      <c r="Z3800">
        <v>6.6</v>
      </c>
      <c r="AA3800">
        <v>335</v>
      </c>
      <c r="AB3800">
        <v>28.9</v>
      </c>
      <c r="AC3800">
        <v>10</v>
      </c>
      <c r="AD3800">
        <v>0</v>
      </c>
      <c r="AE3800" t="s">
        <v>11474</v>
      </c>
      <c r="AF3800" t="s">
        <v>11475</v>
      </c>
      <c r="AG3800">
        <v>0.8</v>
      </c>
      <c r="AH3800" t="s">
        <v>56</v>
      </c>
      <c r="AI3800" t="s">
        <v>65</v>
      </c>
      <c r="AJ3800" t="s">
        <v>40</v>
      </c>
    </row>
    <row r="3801" spans="1:36" x14ac:dyDescent="0.25">
      <c r="A3801" t="s">
        <v>32</v>
      </c>
      <c r="B3801" t="s">
        <v>11476</v>
      </c>
      <c r="C3801">
        <f>YEAR(B3801)</f>
        <v>2010</v>
      </c>
      <c r="D3801">
        <v>77</v>
      </c>
      <c r="E3801">
        <v>68</v>
      </c>
      <c r="F3801">
        <v>71.599999999999994</v>
      </c>
      <c r="H3801" s="2">
        <f>IF(F3801-79.07&lt;=0,0,IF(F3801-79.07&lt;=1,1,2))</f>
        <v>0</v>
      </c>
      <c r="I3801">
        <v>77</v>
      </c>
      <c r="J3801">
        <v>68</v>
      </c>
      <c r="K3801">
        <v>71.599999999999994</v>
      </c>
      <c r="L3801">
        <v>62.7</v>
      </c>
      <c r="M3801">
        <v>74</v>
      </c>
      <c r="O3801">
        <v>7.9000000000000001E-2</v>
      </c>
      <c r="P3801">
        <v>100</v>
      </c>
      <c r="Q3801">
        <v>4.17</v>
      </c>
      <c r="R3801" t="s">
        <v>40</v>
      </c>
      <c r="S3801">
        <v>0</v>
      </c>
      <c r="T3801">
        <v>0</v>
      </c>
      <c r="U3801">
        <v>0</v>
      </c>
      <c r="V3801">
        <v>20.8</v>
      </c>
      <c r="W3801">
        <v>304.5</v>
      </c>
      <c r="X3801">
        <v>1011.3</v>
      </c>
      <c r="Y3801">
        <v>49.1</v>
      </c>
      <c r="Z3801">
        <v>6.6</v>
      </c>
      <c r="AA3801">
        <v>346.9</v>
      </c>
      <c r="AB3801">
        <v>29.7</v>
      </c>
      <c r="AC3801">
        <v>10</v>
      </c>
      <c r="AD3801">
        <v>0</v>
      </c>
      <c r="AE3801" t="s">
        <v>11477</v>
      </c>
      <c r="AF3801" t="s">
        <v>11478</v>
      </c>
      <c r="AG3801">
        <v>0.84</v>
      </c>
      <c r="AH3801" t="s">
        <v>56</v>
      </c>
      <c r="AI3801" t="s">
        <v>137</v>
      </c>
      <c r="AJ3801" t="s">
        <v>40</v>
      </c>
    </row>
    <row r="3802" spans="1:36" x14ac:dyDescent="0.25">
      <c r="A3802" t="s">
        <v>32</v>
      </c>
      <c r="B3802" t="s">
        <v>11479</v>
      </c>
      <c r="C3802">
        <f>YEAR(B3802)</f>
        <v>2010</v>
      </c>
      <c r="D3802">
        <v>77.099999999999994</v>
      </c>
      <c r="E3802">
        <v>62.6</v>
      </c>
      <c r="F3802">
        <v>71</v>
      </c>
      <c r="H3802" s="2">
        <f>IF(F3802-79.07&lt;=0,0,IF(F3802-79.07&lt;=1,1,2))</f>
        <v>0</v>
      </c>
      <c r="I3802">
        <v>77.099999999999994</v>
      </c>
      <c r="J3802">
        <v>62.6</v>
      </c>
      <c r="K3802">
        <v>71</v>
      </c>
      <c r="L3802">
        <v>63</v>
      </c>
      <c r="M3802">
        <v>76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17.2</v>
      </c>
      <c r="W3802">
        <v>315.89999999999998</v>
      </c>
      <c r="X3802">
        <v>1010.9</v>
      </c>
      <c r="Y3802">
        <v>28.2</v>
      </c>
      <c r="Z3802">
        <v>6.6</v>
      </c>
      <c r="AA3802">
        <v>360.7</v>
      </c>
      <c r="AB3802">
        <v>31</v>
      </c>
      <c r="AC3802">
        <v>10</v>
      </c>
      <c r="AD3802">
        <v>0</v>
      </c>
      <c r="AE3802" t="s">
        <v>11480</v>
      </c>
      <c r="AF3802" t="s">
        <v>11481</v>
      </c>
      <c r="AG3802">
        <v>0.87</v>
      </c>
      <c r="AH3802" t="s">
        <v>36</v>
      </c>
      <c r="AI3802" t="s">
        <v>37</v>
      </c>
      <c r="AJ3802" t="s">
        <v>38</v>
      </c>
    </row>
    <row r="3803" spans="1:36" x14ac:dyDescent="0.25">
      <c r="A3803" t="s">
        <v>32</v>
      </c>
      <c r="B3803" t="s">
        <v>11482</v>
      </c>
      <c r="C3803">
        <f>YEAR(B3803)</f>
        <v>2010</v>
      </c>
      <c r="D3803">
        <v>77</v>
      </c>
      <c r="E3803">
        <v>62.6</v>
      </c>
      <c r="F3803">
        <v>71.099999999999994</v>
      </c>
      <c r="H3803" s="2">
        <f>IF(F3803-79.07&lt;=0,0,IF(F3803-79.07&lt;=1,1,2))</f>
        <v>0</v>
      </c>
      <c r="I3803">
        <v>77</v>
      </c>
      <c r="J3803">
        <v>62.6</v>
      </c>
      <c r="K3803">
        <v>71.099999999999994</v>
      </c>
      <c r="L3803">
        <v>64.2</v>
      </c>
      <c r="M3803">
        <v>79.099999999999994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10.3</v>
      </c>
      <c r="W3803">
        <v>310.2</v>
      </c>
      <c r="X3803">
        <v>1011.2</v>
      </c>
      <c r="Y3803">
        <v>21.2</v>
      </c>
      <c r="Z3803">
        <v>6.5</v>
      </c>
      <c r="AA3803">
        <v>344.9</v>
      </c>
      <c r="AB3803">
        <v>29.5</v>
      </c>
      <c r="AC3803">
        <v>10</v>
      </c>
      <c r="AD3803">
        <v>0</v>
      </c>
      <c r="AE3803" t="s">
        <v>11483</v>
      </c>
      <c r="AF3803" t="s">
        <v>11484</v>
      </c>
      <c r="AG3803">
        <v>0.9</v>
      </c>
      <c r="AH3803" t="s">
        <v>36</v>
      </c>
      <c r="AI3803" t="s">
        <v>37</v>
      </c>
      <c r="AJ3803" t="s">
        <v>38</v>
      </c>
    </row>
    <row r="3804" spans="1:36" x14ac:dyDescent="0.25">
      <c r="A3804" t="s">
        <v>32</v>
      </c>
      <c r="B3804" t="s">
        <v>11485</v>
      </c>
      <c r="C3804">
        <f>YEAR(B3804)</f>
        <v>2010</v>
      </c>
      <c r="D3804">
        <v>78.8</v>
      </c>
      <c r="E3804">
        <v>66.2</v>
      </c>
      <c r="F3804">
        <v>73.3</v>
      </c>
      <c r="H3804" s="2">
        <f>IF(F3804-79.07&lt;=0,0,IF(F3804-79.07&lt;=1,1,2))</f>
        <v>0</v>
      </c>
      <c r="I3804">
        <v>78.8</v>
      </c>
      <c r="J3804">
        <v>66.2</v>
      </c>
      <c r="K3804">
        <v>73.3</v>
      </c>
      <c r="L3804">
        <v>63</v>
      </c>
      <c r="M3804">
        <v>70.5</v>
      </c>
      <c r="O3804">
        <v>8.0000000000000002E-3</v>
      </c>
      <c r="P3804">
        <v>100</v>
      </c>
      <c r="Q3804">
        <v>4.17</v>
      </c>
      <c r="R3804" t="s">
        <v>40</v>
      </c>
      <c r="S3804">
        <v>0</v>
      </c>
      <c r="T3804">
        <v>0</v>
      </c>
      <c r="U3804">
        <v>0</v>
      </c>
      <c r="V3804">
        <v>18.3</v>
      </c>
      <c r="W3804">
        <v>300.3</v>
      </c>
      <c r="X3804">
        <v>1011.3</v>
      </c>
      <c r="Y3804">
        <v>33.799999999999997</v>
      </c>
      <c r="Z3804">
        <v>6.5</v>
      </c>
      <c r="AA3804">
        <v>345.6</v>
      </c>
      <c r="AB3804">
        <v>29.9</v>
      </c>
      <c r="AC3804">
        <v>10</v>
      </c>
      <c r="AD3804">
        <v>0</v>
      </c>
      <c r="AE3804" t="s">
        <v>11486</v>
      </c>
      <c r="AF3804" t="s">
        <v>11487</v>
      </c>
      <c r="AG3804">
        <v>0.93</v>
      </c>
      <c r="AH3804" t="s">
        <v>56</v>
      </c>
      <c r="AI3804" t="s">
        <v>78</v>
      </c>
      <c r="AJ3804" t="s">
        <v>40</v>
      </c>
    </row>
    <row r="3805" spans="1:36" x14ac:dyDescent="0.25">
      <c r="A3805" t="s">
        <v>32</v>
      </c>
      <c r="B3805" t="s">
        <v>11488</v>
      </c>
      <c r="C3805">
        <f>YEAR(B3805)</f>
        <v>2010</v>
      </c>
      <c r="D3805">
        <v>78.900000000000006</v>
      </c>
      <c r="E3805">
        <v>73.400000000000006</v>
      </c>
      <c r="F3805">
        <v>76.2</v>
      </c>
      <c r="H3805" s="2">
        <f>IF(F3805-79.07&lt;=0,0,IF(F3805-79.07&lt;=1,1,2))</f>
        <v>0</v>
      </c>
      <c r="I3805">
        <v>78.900000000000006</v>
      </c>
      <c r="J3805">
        <v>73.400000000000006</v>
      </c>
      <c r="K3805">
        <v>76.2</v>
      </c>
      <c r="L3805">
        <v>65.2</v>
      </c>
      <c r="M3805">
        <v>69.099999999999994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19.5</v>
      </c>
      <c r="W3805">
        <v>307.7</v>
      </c>
      <c r="X3805">
        <v>1010.6</v>
      </c>
      <c r="Y3805">
        <v>35.9</v>
      </c>
      <c r="Z3805">
        <v>6.6</v>
      </c>
      <c r="AA3805">
        <v>357.7</v>
      </c>
      <c r="AB3805">
        <v>30.8</v>
      </c>
      <c r="AC3805">
        <v>10</v>
      </c>
      <c r="AD3805">
        <v>0</v>
      </c>
      <c r="AE3805" t="s">
        <v>11489</v>
      </c>
      <c r="AF3805" t="s">
        <v>11490</v>
      </c>
      <c r="AG3805">
        <v>0.96</v>
      </c>
      <c r="AH3805" t="s">
        <v>36</v>
      </c>
      <c r="AI3805" t="s">
        <v>37</v>
      </c>
      <c r="AJ3805" t="s">
        <v>38</v>
      </c>
    </row>
    <row r="3806" spans="1:36" x14ac:dyDescent="0.25">
      <c r="A3806" t="s">
        <v>32</v>
      </c>
      <c r="B3806" t="s">
        <v>11491</v>
      </c>
      <c r="C3806">
        <f>YEAR(B3806)</f>
        <v>2010</v>
      </c>
      <c r="D3806">
        <v>80.599999999999994</v>
      </c>
      <c r="E3806">
        <v>73.400000000000006</v>
      </c>
      <c r="F3806">
        <v>76.3</v>
      </c>
      <c r="H3806" s="2">
        <f>IF(F3806-79.07&lt;=0,0,IF(F3806-79.07&lt;=1,1,2))</f>
        <v>0</v>
      </c>
      <c r="I3806">
        <v>83.3</v>
      </c>
      <c r="J3806">
        <v>73.400000000000006</v>
      </c>
      <c r="K3806">
        <v>76.400000000000006</v>
      </c>
      <c r="L3806">
        <v>66.7</v>
      </c>
      <c r="M3806">
        <v>72.7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15</v>
      </c>
      <c r="W3806">
        <v>315.10000000000002</v>
      </c>
      <c r="X3806">
        <v>1010.4</v>
      </c>
      <c r="Y3806">
        <v>7.1</v>
      </c>
      <c r="Z3806">
        <v>6.3</v>
      </c>
      <c r="AA3806">
        <v>346.2</v>
      </c>
      <c r="AB3806">
        <v>29.9</v>
      </c>
      <c r="AC3806">
        <v>10</v>
      </c>
      <c r="AD3806">
        <v>0</v>
      </c>
      <c r="AE3806" t="s">
        <v>11492</v>
      </c>
      <c r="AF3806" t="s">
        <v>11493</v>
      </c>
      <c r="AG3806">
        <v>0</v>
      </c>
      <c r="AH3806" t="s">
        <v>330</v>
      </c>
      <c r="AI3806" t="s">
        <v>9140</v>
      </c>
      <c r="AJ3806" t="s">
        <v>331</v>
      </c>
    </row>
    <row r="3807" spans="1:36" x14ac:dyDescent="0.25">
      <c r="A3807" t="s">
        <v>32</v>
      </c>
      <c r="B3807" t="s">
        <v>11494</v>
      </c>
      <c r="C3807">
        <f>YEAR(B3807)</f>
        <v>2010</v>
      </c>
      <c r="D3807">
        <v>84.2</v>
      </c>
      <c r="E3807">
        <v>68</v>
      </c>
      <c r="F3807">
        <v>76.599999999999994</v>
      </c>
      <c r="H3807" s="2">
        <f>IF(F3807-79.07&lt;=0,0,IF(F3807-79.07&lt;=1,1,2))</f>
        <v>0</v>
      </c>
      <c r="I3807">
        <v>85.7</v>
      </c>
      <c r="J3807">
        <v>68</v>
      </c>
      <c r="K3807">
        <v>77.599999999999994</v>
      </c>
      <c r="L3807">
        <v>63.4</v>
      </c>
      <c r="M3807">
        <v>64.599999999999994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13.9</v>
      </c>
      <c r="W3807">
        <v>294.60000000000002</v>
      </c>
      <c r="X3807">
        <v>1010.3</v>
      </c>
      <c r="Y3807">
        <v>6.3</v>
      </c>
      <c r="Z3807">
        <v>6.3</v>
      </c>
      <c r="AA3807">
        <v>354.6</v>
      </c>
      <c r="AB3807">
        <v>30.3</v>
      </c>
      <c r="AC3807">
        <v>10</v>
      </c>
      <c r="AD3807">
        <v>0</v>
      </c>
      <c r="AE3807" t="s">
        <v>11495</v>
      </c>
      <c r="AF3807" t="s">
        <v>11496</v>
      </c>
      <c r="AG3807">
        <v>0.03</v>
      </c>
      <c r="AH3807" t="s">
        <v>330</v>
      </c>
      <c r="AI3807" t="s">
        <v>9140</v>
      </c>
      <c r="AJ3807" t="s">
        <v>331</v>
      </c>
    </row>
    <row r="3808" spans="1:36" x14ac:dyDescent="0.25">
      <c r="A3808" t="s">
        <v>32</v>
      </c>
      <c r="B3808" t="s">
        <v>11497</v>
      </c>
      <c r="C3808">
        <f>YEAR(B3808)</f>
        <v>2010</v>
      </c>
      <c r="D3808">
        <v>84.2</v>
      </c>
      <c r="E3808">
        <v>69.900000000000006</v>
      </c>
      <c r="F3808">
        <v>77.5</v>
      </c>
      <c r="H3808" s="2">
        <f>IF(F3808-79.07&lt;=0,0,IF(F3808-79.07&lt;=1,1,2))</f>
        <v>0</v>
      </c>
      <c r="I3808">
        <v>89.6</v>
      </c>
      <c r="J3808">
        <v>69.900000000000006</v>
      </c>
      <c r="K3808">
        <v>79.400000000000006</v>
      </c>
      <c r="L3808">
        <v>66</v>
      </c>
      <c r="M3808">
        <v>68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13.9</v>
      </c>
      <c r="W3808">
        <v>296.10000000000002</v>
      </c>
      <c r="X3808">
        <v>1010.5</v>
      </c>
      <c r="Y3808">
        <v>6.5</v>
      </c>
      <c r="Z3808">
        <v>6.2</v>
      </c>
      <c r="AA3808">
        <v>348.8</v>
      </c>
      <c r="AB3808">
        <v>30</v>
      </c>
      <c r="AC3808">
        <v>10</v>
      </c>
      <c r="AD3808">
        <v>0</v>
      </c>
      <c r="AE3808" t="s">
        <v>11498</v>
      </c>
      <c r="AF3808" t="s">
        <v>11499</v>
      </c>
      <c r="AG3808">
        <v>7.0000000000000007E-2</v>
      </c>
      <c r="AH3808" t="s">
        <v>330</v>
      </c>
      <c r="AI3808" t="s">
        <v>9140</v>
      </c>
      <c r="AJ3808" t="s">
        <v>331</v>
      </c>
    </row>
    <row r="3809" spans="1:36" x14ac:dyDescent="0.25">
      <c r="A3809" t="s">
        <v>32</v>
      </c>
      <c r="B3809" t="s">
        <v>11500</v>
      </c>
      <c r="C3809">
        <f>YEAR(B3809)</f>
        <v>2010</v>
      </c>
      <c r="D3809">
        <v>91.4</v>
      </c>
      <c r="E3809">
        <v>71.599999999999994</v>
      </c>
      <c r="F3809">
        <v>81.400000000000006</v>
      </c>
      <c r="H3809" s="2">
        <f>IF(F3809-79.07&lt;=0,0,IF(F3809-79.07&lt;=1,1,2))</f>
        <v>2</v>
      </c>
      <c r="I3809">
        <v>97</v>
      </c>
      <c r="J3809">
        <v>71.599999999999994</v>
      </c>
      <c r="K3809">
        <v>83.5</v>
      </c>
      <c r="L3809">
        <v>66.099999999999994</v>
      </c>
      <c r="M3809">
        <v>61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8.1</v>
      </c>
      <c r="W3809">
        <v>142.19999999999999</v>
      </c>
      <c r="X3809">
        <v>1012.1</v>
      </c>
      <c r="Y3809">
        <v>3.1</v>
      </c>
      <c r="Z3809">
        <v>6.2</v>
      </c>
      <c r="AA3809">
        <v>341.2</v>
      </c>
      <c r="AB3809">
        <v>29.4</v>
      </c>
      <c r="AC3809">
        <v>10</v>
      </c>
      <c r="AD3809">
        <v>0</v>
      </c>
      <c r="AE3809" t="s">
        <v>11501</v>
      </c>
      <c r="AF3809" t="s">
        <v>11502</v>
      </c>
      <c r="AG3809">
        <v>0.1</v>
      </c>
      <c r="AH3809" t="s">
        <v>330</v>
      </c>
      <c r="AI3809" t="s">
        <v>9140</v>
      </c>
      <c r="AJ3809" t="s">
        <v>331</v>
      </c>
    </row>
    <row r="3810" spans="1:36" x14ac:dyDescent="0.25">
      <c r="A3810" t="s">
        <v>32</v>
      </c>
      <c r="B3810" t="s">
        <v>11503</v>
      </c>
      <c r="C3810">
        <f>YEAR(B3810)</f>
        <v>2010</v>
      </c>
      <c r="D3810">
        <v>91.4</v>
      </c>
      <c r="E3810">
        <v>75.2</v>
      </c>
      <c r="F3810">
        <v>84.1</v>
      </c>
      <c r="H3810" s="2">
        <f>IF(F3810-79.07&lt;=0,0,IF(F3810-79.07&lt;=1,1,2))</f>
        <v>2</v>
      </c>
      <c r="I3810">
        <v>100.3</v>
      </c>
      <c r="J3810">
        <v>75.2</v>
      </c>
      <c r="K3810">
        <v>87.2</v>
      </c>
      <c r="L3810">
        <v>65.900000000000006</v>
      </c>
      <c r="M3810">
        <v>54.7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9.1999999999999993</v>
      </c>
      <c r="W3810">
        <v>184.6</v>
      </c>
      <c r="X3810">
        <v>1012.1</v>
      </c>
      <c r="Y3810">
        <v>0.7</v>
      </c>
      <c r="Z3810">
        <v>6.2</v>
      </c>
      <c r="AA3810">
        <v>337.8</v>
      </c>
      <c r="AB3810">
        <v>28.9</v>
      </c>
      <c r="AC3810">
        <v>10</v>
      </c>
      <c r="AD3810">
        <v>0</v>
      </c>
      <c r="AE3810" t="s">
        <v>11504</v>
      </c>
      <c r="AF3810" t="s">
        <v>11505</v>
      </c>
      <c r="AG3810">
        <v>0.14000000000000001</v>
      </c>
      <c r="AH3810" t="s">
        <v>330</v>
      </c>
      <c r="AI3810" t="s">
        <v>9140</v>
      </c>
      <c r="AJ3810" t="s">
        <v>331</v>
      </c>
    </row>
    <row r="3811" spans="1:36" x14ac:dyDescent="0.25">
      <c r="A3811" t="s">
        <v>32</v>
      </c>
      <c r="B3811" t="s">
        <v>11506</v>
      </c>
      <c r="C3811">
        <f>YEAR(B3811)</f>
        <v>2010</v>
      </c>
      <c r="D3811">
        <v>98.6</v>
      </c>
      <c r="E3811">
        <v>77</v>
      </c>
      <c r="F3811">
        <v>87.7</v>
      </c>
      <c r="H3811" s="2">
        <f>IF(F3811-79.07&lt;=0,0,IF(F3811-79.07&lt;=1,1,2))</f>
        <v>2</v>
      </c>
      <c r="I3811">
        <v>99.2</v>
      </c>
      <c r="J3811">
        <v>77</v>
      </c>
      <c r="K3811">
        <v>89</v>
      </c>
      <c r="L3811">
        <v>62.1</v>
      </c>
      <c r="M3811">
        <v>44.3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17.2</v>
      </c>
      <c r="W3811">
        <v>282.7</v>
      </c>
      <c r="X3811">
        <v>1009.4</v>
      </c>
      <c r="Y3811">
        <v>0</v>
      </c>
      <c r="Z3811">
        <v>6.2</v>
      </c>
      <c r="AA3811">
        <v>349.4</v>
      </c>
      <c r="AB3811">
        <v>30</v>
      </c>
      <c r="AC3811">
        <v>10</v>
      </c>
      <c r="AD3811">
        <v>0</v>
      </c>
      <c r="AE3811" t="s">
        <v>11507</v>
      </c>
      <c r="AF3811" t="s">
        <v>11508</v>
      </c>
      <c r="AG3811">
        <v>0.18</v>
      </c>
      <c r="AH3811" t="s">
        <v>330</v>
      </c>
      <c r="AI3811" t="s">
        <v>9140</v>
      </c>
      <c r="AJ3811" t="s">
        <v>331</v>
      </c>
    </row>
    <row r="3812" spans="1:36" x14ac:dyDescent="0.25">
      <c r="A3812" t="s">
        <v>32</v>
      </c>
      <c r="B3812" t="s">
        <v>11509</v>
      </c>
      <c r="C3812">
        <f>YEAR(B3812)</f>
        <v>2010</v>
      </c>
      <c r="D3812">
        <v>84.2</v>
      </c>
      <c r="E3812">
        <v>73.400000000000006</v>
      </c>
      <c r="F3812">
        <v>79.7</v>
      </c>
      <c r="H3812" s="2">
        <f>IF(F3812-79.07&lt;=0,0,IF(F3812-79.07&lt;=1,1,2))</f>
        <v>1</v>
      </c>
      <c r="I3812">
        <v>91</v>
      </c>
      <c r="J3812">
        <v>73.400000000000006</v>
      </c>
      <c r="K3812">
        <v>82.5</v>
      </c>
      <c r="L3812">
        <v>70.599999999999994</v>
      </c>
      <c r="M3812">
        <v>74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18.3</v>
      </c>
      <c r="W3812">
        <v>320.60000000000002</v>
      </c>
      <c r="X3812">
        <v>1007.7</v>
      </c>
      <c r="Y3812">
        <v>4.9000000000000004</v>
      </c>
      <c r="Z3812">
        <v>6.3</v>
      </c>
      <c r="AA3812">
        <v>350.1</v>
      </c>
      <c r="AB3812">
        <v>30.2</v>
      </c>
      <c r="AC3812">
        <v>10</v>
      </c>
      <c r="AD3812">
        <v>0</v>
      </c>
      <c r="AE3812" t="s">
        <v>11510</v>
      </c>
      <c r="AF3812" t="s">
        <v>11511</v>
      </c>
      <c r="AG3812">
        <v>0.21</v>
      </c>
      <c r="AH3812" t="s">
        <v>330</v>
      </c>
      <c r="AI3812" t="s">
        <v>9140</v>
      </c>
      <c r="AJ3812" t="s">
        <v>331</v>
      </c>
    </row>
    <row r="3813" spans="1:36" x14ac:dyDescent="0.25">
      <c r="A3813" t="s">
        <v>32</v>
      </c>
      <c r="B3813" t="s">
        <v>11512</v>
      </c>
      <c r="C3813">
        <f>YEAR(B3813)</f>
        <v>2010</v>
      </c>
      <c r="D3813">
        <v>82.4</v>
      </c>
      <c r="E3813">
        <v>71.599999999999994</v>
      </c>
      <c r="F3813">
        <v>77.8</v>
      </c>
      <c r="H3813" s="2">
        <f>IF(F3813-79.07&lt;=0,0,IF(F3813-79.07&lt;=1,1,2))</f>
        <v>0</v>
      </c>
      <c r="I3813">
        <v>88.3</v>
      </c>
      <c r="J3813">
        <v>71.599999999999994</v>
      </c>
      <c r="K3813">
        <v>79.8</v>
      </c>
      <c r="L3813">
        <v>69.400000000000006</v>
      </c>
      <c r="M3813">
        <v>75.599999999999994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11.4</v>
      </c>
      <c r="W3813">
        <v>40.799999999999997</v>
      </c>
      <c r="X3813">
        <v>1005.5</v>
      </c>
      <c r="Y3813">
        <v>7.6</v>
      </c>
      <c r="Z3813">
        <v>6.3</v>
      </c>
      <c r="AA3813">
        <v>343.2</v>
      </c>
      <c r="AB3813">
        <v>29.5</v>
      </c>
      <c r="AC3813">
        <v>10</v>
      </c>
      <c r="AD3813">
        <v>0</v>
      </c>
      <c r="AE3813" t="s">
        <v>11513</v>
      </c>
      <c r="AF3813" t="s">
        <v>11514</v>
      </c>
      <c r="AG3813">
        <v>0.25</v>
      </c>
      <c r="AH3813" t="s">
        <v>330</v>
      </c>
      <c r="AI3813" t="s">
        <v>9140</v>
      </c>
      <c r="AJ3813" t="s">
        <v>331</v>
      </c>
    </row>
    <row r="3814" spans="1:36" x14ac:dyDescent="0.25">
      <c r="A3814" t="s">
        <v>32</v>
      </c>
      <c r="B3814" t="s">
        <v>11515</v>
      </c>
      <c r="C3814">
        <f>YEAR(B3814)</f>
        <v>2010</v>
      </c>
      <c r="D3814">
        <v>96.8</v>
      </c>
      <c r="E3814">
        <v>75.2</v>
      </c>
      <c r="F3814">
        <v>80.5</v>
      </c>
      <c r="H3814" s="2">
        <f>IF(F3814-79.07&lt;=0,0,IF(F3814-79.07&lt;=1,1,2))</f>
        <v>2</v>
      </c>
      <c r="I3814">
        <v>95.8</v>
      </c>
      <c r="J3814">
        <v>75.2</v>
      </c>
      <c r="K3814">
        <v>82.7</v>
      </c>
      <c r="L3814">
        <v>68.3</v>
      </c>
      <c r="M3814">
        <v>68.400000000000006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26.4</v>
      </c>
      <c r="W3814">
        <v>309.10000000000002</v>
      </c>
      <c r="X3814">
        <v>1004.8</v>
      </c>
      <c r="Y3814">
        <v>20.6</v>
      </c>
      <c r="Z3814">
        <v>6.3</v>
      </c>
      <c r="AA3814">
        <v>346.1</v>
      </c>
      <c r="AB3814">
        <v>29.9</v>
      </c>
      <c r="AC3814">
        <v>10</v>
      </c>
      <c r="AD3814">
        <v>0</v>
      </c>
      <c r="AE3814" t="s">
        <v>11516</v>
      </c>
      <c r="AF3814" t="s">
        <v>11517</v>
      </c>
      <c r="AG3814">
        <v>0.28000000000000003</v>
      </c>
      <c r="AH3814" t="s">
        <v>36</v>
      </c>
      <c r="AI3814" t="s">
        <v>174</v>
      </c>
      <c r="AJ3814" t="s">
        <v>38</v>
      </c>
    </row>
    <row r="3815" spans="1:36" x14ac:dyDescent="0.25">
      <c r="A3815" t="s">
        <v>32</v>
      </c>
      <c r="B3815" t="s">
        <v>11518</v>
      </c>
      <c r="C3815">
        <f>YEAR(B3815)</f>
        <v>2010</v>
      </c>
      <c r="D3815">
        <v>84.3</v>
      </c>
      <c r="E3815">
        <v>69.8</v>
      </c>
      <c r="F3815">
        <v>77.5</v>
      </c>
      <c r="H3815" s="2">
        <f>IF(F3815-79.07&lt;=0,0,IF(F3815-79.07&lt;=1,1,2))</f>
        <v>0</v>
      </c>
      <c r="I3815">
        <v>87</v>
      </c>
      <c r="J3815">
        <v>69.8</v>
      </c>
      <c r="K3815">
        <v>78.900000000000006</v>
      </c>
      <c r="L3815">
        <v>66.5</v>
      </c>
      <c r="M3815">
        <v>69.8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12.8</v>
      </c>
      <c r="W3815">
        <v>325.89999999999998</v>
      </c>
      <c r="X3815">
        <v>1007.5</v>
      </c>
      <c r="Y3815">
        <v>6.1</v>
      </c>
      <c r="Z3815">
        <v>6.3</v>
      </c>
      <c r="AA3815">
        <v>363.4</v>
      </c>
      <c r="AB3815">
        <v>31.3</v>
      </c>
      <c r="AC3815">
        <v>10</v>
      </c>
      <c r="AD3815">
        <v>0</v>
      </c>
      <c r="AE3815" t="s">
        <v>11519</v>
      </c>
      <c r="AF3815" t="s">
        <v>11520</v>
      </c>
      <c r="AG3815">
        <v>0.32</v>
      </c>
      <c r="AH3815" t="s">
        <v>330</v>
      </c>
      <c r="AI3815" t="s">
        <v>9140</v>
      </c>
      <c r="AJ3815" t="s">
        <v>331</v>
      </c>
    </row>
    <row r="3816" spans="1:36" x14ac:dyDescent="0.25">
      <c r="A3816" t="s">
        <v>32</v>
      </c>
      <c r="B3816" t="s">
        <v>11521</v>
      </c>
      <c r="C3816">
        <f>YEAR(B3816)</f>
        <v>2010</v>
      </c>
      <c r="D3816">
        <v>80.599999999999994</v>
      </c>
      <c r="E3816">
        <v>69.7</v>
      </c>
      <c r="F3816">
        <v>75.599999999999994</v>
      </c>
      <c r="H3816" s="2">
        <f>IF(F3816-79.07&lt;=0,0,IF(F3816-79.07&lt;=1,1,2))</f>
        <v>0</v>
      </c>
      <c r="I3816">
        <v>81.5</v>
      </c>
      <c r="J3816">
        <v>69.7</v>
      </c>
      <c r="K3816">
        <v>75.7</v>
      </c>
      <c r="L3816">
        <v>62.6</v>
      </c>
      <c r="M3816">
        <v>65.3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30</v>
      </c>
      <c r="W3816">
        <v>298.7</v>
      </c>
      <c r="X3816">
        <v>1007.8</v>
      </c>
      <c r="Y3816">
        <v>25.9</v>
      </c>
      <c r="Z3816">
        <v>6.5</v>
      </c>
      <c r="AA3816">
        <v>364.9</v>
      </c>
      <c r="AB3816">
        <v>31.5</v>
      </c>
      <c r="AC3816">
        <v>10</v>
      </c>
      <c r="AD3816">
        <v>0</v>
      </c>
      <c r="AE3816" t="s">
        <v>11522</v>
      </c>
      <c r="AF3816" t="s">
        <v>11523</v>
      </c>
      <c r="AG3816">
        <v>0.35</v>
      </c>
      <c r="AH3816" t="s">
        <v>36</v>
      </c>
      <c r="AI3816" t="s">
        <v>37</v>
      </c>
      <c r="AJ3816" t="s">
        <v>38</v>
      </c>
    </row>
    <row r="3817" spans="1:36" x14ac:dyDescent="0.25">
      <c r="A3817" t="s">
        <v>32</v>
      </c>
      <c r="B3817" t="s">
        <v>11524</v>
      </c>
      <c r="C3817">
        <f>YEAR(B3817)</f>
        <v>2010</v>
      </c>
      <c r="D3817">
        <v>80.599999999999994</v>
      </c>
      <c r="E3817">
        <v>68</v>
      </c>
      <c r="F3817">
        <v>75.099999999999994</v>
      </c>
      <c r="H3817" s="2">
        <f>IF(F3817-79.07&lt;=0,0,IF(F3817-79.07&lt;=1,1,2))</f>
        <v>0</v>
      </c>
      <c r="I3817">
        <v>81.5</v>
      </c>
      <c r="J3817">
        <v>68</v>
      </c>
      <c r="K3817">
        <v>75.099999999999994</v>
      </c>
      <c r="L3817">
        <v>59.8</v>
      </c>
      <c r="M3817">
        <v>59.6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30</v>
      </c>
      <c r="W3817">
        <v>295.10000000000002</v>
      </c>
      <c r="X3817">
        <v>1006.3</v>
      </c>
      <c r="Y3817">
        <v>29.7</v>
      </c>
      <c r="Z3817">
        <v>6.6</v>
      </c>
      <c r="AA3817">
        <v>360.1</v>
      </c>
      <c r="AB3817">
        <v>31.2</v>
      </c>
      <c r="AC3817">
        <v>10</v>
      </c>
      <c r="AD3817">
        <v>0</v>
      </c>
      <c r="AE3817" t="s">
        <v>11525</v>
      </c>
      <c r="AF3817" t="s">
        <v>11526</v>
      </c>
      <c r="AG3817">
        <v>0.39</v>
      </c>
      <c r="AH3817" t="s">
        <v>36</v>
      </c>
      <c r="AI3817" t="s">
        <v>37</v>
      </c>
      <c r="AJ3817" t="s">
        <v>38</v>
      </c>
    </row>
    <row r="3818" spans="1:36" x14ac:dyDescent="0.25">
      <c r="A3818" t="s">
        <v>32</v>
      </c>
      <c r="B3818" t="s">
        <v>11527</v>
      </c>
      <c r="C3818">
        <f>YEAR(B3818)</f>
        <v>2010</v>
      </c>
      <c r="D3818">
        <v>77</v>
      </c>
      <c r="E3818">
        <v>69.8</v>
      </c>
      <c r="F3818">
        <v>73.7</v>
      </c>
      <c r="H3818" s="2">
        <f>IF(F3818-79.07&lt;=0,0,IF(F3818-79.07&lt;=1,1,2))</f>
        <v>0</v>
      </c>
      <c r="I3818">
        <v>77</v>
      </c>
      <c r="J3818">
        <v>69.8</v>
      </c>
      <c r="K3818">
        <v>73.7</v>
      </c>
      <c r="L3818">
        <v>61.8</v>
      </c>
      <c r="M3818">
        <v>66.5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21.9</v>
      </c>
      <c r="W3818">
        <v>299.7</v>
      </c>
      <c r="X3818">
        <v>1007.9</v>
      </c>
      <c r="Y3818">
        <v>39.799999999999997</v>
      </c>
      <c r="Z3818">
        <v>6.6</v>
      </c>
      <c r="AA3818">
        <v>359.5</v>
      </c>
      <c r="AB3818">
        <v>31</v>
      </c>
      <c r="AC3818">
        <v>10</v>
      </c>
      <c r="AD3818">
        <v>0</v>
      </c>
      <c r="AE3818" t="s">
        <v>11528</v>
      </c>
      <c r="AF3818" t="s">
        <v>11529</v>
      </c>
      <c r="AG3818">
        <v>0.42</v>
      </c>
      <c r="AH3818" t="s">
        <v>36</v>
      </c>
      <c r="AI3818" t="s">
        <v>174</v>
      </c>
      <c r="AJ3818" t="s">
        <v>38</v>
      </c>
    </row>
    <row r="3819" spans="1:36" x14ac:dyDescent="0.25">
      <c r="A3819" t="s">
        <v>32</v>
      </c>
      <c r="B3819" t="s">
        <v>11530</v>
      </c>
      <c r="C3819">
        <f>YEAR(B3819)</f>
        <v>2010</v>
      </c>
      <c r="D3819">
        <v>77</v>
      </c>
      <c r="E3819">
        <v>66.2</v>
      </c>
      <c r="F3819">
        <v>71.900000000000006</v>
      </c>
      <c r="H3819" s="2">
        <f>IF(F3819-79.07&lt;=0,0,IF(F3819-79.07&lt;=1,1,2))</f>
        <v>0</v>
      </c>
      <c r="I3819">
        <v>77</v>
      </c>
      <c r="J3819">
        <v>66.2</v>
      </c>
      <c r="K3819">
        <v>71.900000000000006</v>
      </c>
      <c r="L3819">
        <v>63.1</v>
      </c>
      <c r="M3819">
        <v>74.099999999999994</v>
      </c>
      <c r="O3819">
        <v>3.9E-2</v>
      </c>
      <c r="P3819">
        <v>100</v>
      </c>
      <c r="Q3819">
        <v>4.17</v>
      </c>
      <c r="R3819" t="s">
        <v>40</v>
      </c>
      <c r="S3819">
        <v>0</v>
      </c>
      <c r="T3819">
        <v>0</v>
      </c>
      <c r="U3819">
        <v>0</v>
      </c>
      <c r="V3819">
        <v>18.3</v>
      </c>
      <c r="W3819">
        <v>312.60000000000002</v>
      </c>
      <c r="X3819">
        <v>1008.3</v>
      </c>
      <c r="Y3819">
        <v>37.799999999999997</v>
      </c>
      <c r="Z3819">
        <v>6.6</v>
      </c>
      <c r="AA3819">
        <v>257.8</v>
      </c>
      <c r="AB3819">
        <v>22.2</v>
      </c>
      <c r="AC3819">
        <v>8</v>
      </c>
      <c r="AD3819">
        <v>0</v>
      </c>
      <c r="AE3819" t="s">
        <v>11531</v>
      </c>
      <c r="AF3819" t="s">
        <v>11532</v>
      </c>
      <c r="AG3819">
        <v>0.46</v>
      </c>
      <c r="AH3819" t="s">
        <v>56</v>
      </c>
      <c r="AI3819" t="s">
        <v>61</v>
      </c>
      <c r="AJ3819" t="s">
        <v>40</v>
      </c>
    </row>
    <row r="3820" spans="1:36" x14ac:dyDescent="0.25">
      <c r="A3820" t="s">
        <v>32</v>
      </c>
      <c r="B3820" t="s">
        <v>11533</v>
      </c>
      <c r="C3820">
        <f>YEAR(B3820)</f>
        <v>2010</v>
      </c>
      <c r="D3820">
        <v>78.8</v>
      </c>
      <c r="E3820">
        <v>66.3</v>
      </c>
      <c r="F3820">
        <v>73.400000000000006</v>
      </c>
      <c r="H3820" s="2">
        <f>IF(F3820-79.07&lt;=0,0,IF(F3820-79.07&lt;=1,1,2))</f>
        <v>0</v>
      </c>
      <c r="I3820">
        <v>78.8</v>
      </c>
      <c r="J3820">
        <v>66.3</v>
      </c>
      <c r="K3820">
        <v>73.400000000000006</v>
      </c>
      <c r="L3820">
        <v>63.6</v>
      </c>
      <c r="M3820">
        <v>71.8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12.8</v>
      </c>
      <c r="W3820">
        <v>327.7</v>
      </c>
      <c r="X3820">
        <v>1009.7</v>
      </c>
      <c r="Y3820">
        <v>23.7</v>
      </c>
      <c r="Z3820">
        <v>6.6</v>
      </c>
      <c r="AA3820">
        <v>357.8</v>
      </c>
      <c r="AB3820">
        <v>30.8</v>
      </c>
      <c r="AC3820">
        <v>10</v>
      </c>
      <c r="AD3820">
        <v>0</v>
      </c>
      <c r="AE3820" t="s">
        <v>11534</v>
      </c>
      <c r="AF3820" t="s">
        <v>11535</v>
      </c>
      <c r="AG3820">
        <v>0.5</v>
      </c>
      <c r="AH3820" t="s">
        <v>36</v>
      </c>
      <c r="AI3820" t="s">
        <v>37</v>
      </c>
      <c r="AJ3820" t="s">
        <v>38</v>
      </c>
    </row>
    <row r="3821" spans="1:36" x14ac:dyDescent="0.25">
      <c r="A3821" t="s">
        <v>32</v>
      </c>
      <c r="B3821" t="s">
        <v>11536</v>
      </c>
      <c r="C3821">
        <f>YEAR(B3821)</f>
        <v>2010</v>
      </c>
      <c r="D3821">
        <v>77</v>
      </c>
      <c r="E3821">
        <v>62.7</v>
      </c>
      <c r="F3821">
        <v>72.099999999999994</v>
      </c>
      <c r="H3821" s="2">
        <f>IF(F3821-79.07&lt;=0,0,IF(F3821-79.07&lt;=1,1,2))</f>
        <v>0</v>
      </c>
      <c r="I3821">
        <v>77</v>
      </c>
      <c r="J3821">
        <v>62.7</v>
      </c>
      <c r="K3821">
        <v>72.099999999999994</v>
      </c>
      <c r="L3821">
        <v>64</v>
      </c>
      <c r="M3821">
        <v>76.400000000000006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11.4</v>
      </c>
      <c r="W3821">
        <v>101.3</v>
      </c>
      <c r="X3821">
        <v>1009.8</v>
      </c>
      <c r="Y3821">
        <v>37.9</v>
      </c>
      <c r="Z3821">
        <v>6.6</v>
      </c>
      <c r="AA3821">
        <v>357.8</v>
      </c>
      <c r="AB3821">
        <v>31</v>
      </c>
      <c r="AC3821">
        <v>10</v>
      </c>
      <c r="AD3821">
        <v>0</v>
      </c>
      <c r="AE3821" t="s">
        <v>11537</v>
      </c>
      <c r="AF3821" t="s">
        <v>11538</v>
      </c>
      <c r="AG3821">
        <v>0.53</v>
      </c>
      <c r="AH3821" t="s">
        <v>36</v>
      </c>
      <c r="AI3821" t="s">
        <v>174</v>
      </c>
      <c r="AJ3821" t="s">
        <v>38</v>
      </c>
    </row>
    <row r="3822" spans="1:36" x14ac:dyDescent="0.25">
      <c r="A3822" t="s">
        <v>32</v>
      </c>
      <c r="B3822" t="s">
        <v>11539</v>
      </c>
      <c r="C3822">
        <f>YEAR(B3822)</f>
        <v>2010</v>
      </c>
      <c r="D3822">
        <v>78.8</v>
      </c>
      <c r="E3822">
        <v>66.2</v>
      </c>
      <c r="F3822">
        <v>72.7</v>
      </c>
      <c r="H3822" s="2">
        <f>IF(F3822-79.07&lt;=0,0,IF(F3822-79.07&lt;=1,1,2))</f>
        <v>0</v>
      </c>
      <c r="I3822">
        <v>78.8</v>
      </c>
      <c r="J3822">
        <v>66.2</v>
      </c>
      <c r="K3822">
        <v>72.7</v>
      </c>
      <c r="L3822">
        <v>64.900000000000006</v>
      </c>
      <c r="M3822">
        <v>76.8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10.3</v>
      </c>
      <c r="W3822">
        <v>358.4</v>
      </c>
      <c r="X3822">
        <v>1010.4</v>
      </c>
      <c r="Y3822">
        <v>35.9</v>
      </c>
      <c r="Z3822">
        <v>6.6</v>
      </c>
      <c r="AA3822">
        <v>356.3</v>
      </c>
      <c r="AB3822">
        <v>30.7</v>
      </c>
      <c r="AC3822">
        <v>10</v>
      </c>
      <c r="AD3822">
        <v>0</v>
      </c>
      <c r="AE3822" t="s">
        <v>11540</v>
      </c>
      <c r="AF3822" t="s">
        <v>11541</v>
      </c>
      <c r="AG3822">
        <v>0.56000000000000005</v>
      </c>
      <c r="AH3822" t="s">
        <v>36</v>
      </c>
      <c r="AI3822" t="s">
        <v>37</v>
      </c>
      <c r="AJ3822" t="s">
        <v>38</v>
      </c>
    </row>
    <row r="3823" spans="1:36" x14ac:dyDescent="0.25">
      <c r="A3823" t="s">
        <v>32</v>
      </c>
      <c r="B3823" t="s">
        <v>11542</v>
      </c>
      <c r="C3823">
        <f>YEAR(B3823)</f>
        <v>2010</v>
      </c>
      <c r="D3823">
        <v>78.8</v>
      </c>
      <c r="E3823">
        <v>64.7</v>
      </c>
      <c r="F3823">
        <v>73.400000000000006</v>
      </c>
      <c r="H3823" s="2">
        <f>IF(F3823-79.07&lt;=0,0,IF(F3823-79.07&lt;=1,1,2))</f>
        <v>0</v>
      </c>
      <c r="I3823">
        <v>78.8</v>
      </c>
      <c r="J3823">
        <v>64.7</v>
      </c>
      <c r="K3823">
        <v>73.400000000000006</v>
      </c>
      <c r="L3823">
        <v>65.900000000000006</v>
      </c>
      <c r="M3823">
        <v>77.900000000000006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10.3</v>
      </c>
      <c r="W3823">
        <v>325.39999999999998</v>
      </c>
      <c r="X3823">
        <v>1011.2</v>
      </c>
      <c r="Y3823">
        <v>23.4</v>
      </c>
      <c r="Z3823">
        <v>6.6</v>
      </c>
      <c r="AA3823">
        <v>358.1</v>
      </c>
      <c r="AB3823">
        <v>30.8</v>
      </c>
      <c r="AC3823">
        <v>10</v>
      </c>
      <c r="AD3823">
        <v>0</v>
      </c>
      <c r="AE3823" t="s">
        <v>11543</v>
      </c>
      <c r="AF3823" t="s">
        <v>11544</v>
      </c>
      <c r="AG3823">
        <v>0.59</v>
      </c>
      <c r="AH3823" t="s">
        <v>36</v>
      </c>
      <c r="AI3823" t="s">
        <v>37</v>
      </c>
      <c r="AJ3823" t="s">
        <v>38</v>
      </c>
    </row>
    <row r="3824" spans="1:36" x14ac:dyDescent="0.25">
      <c r="A3824" t="s">
        <v>32</v>
      </c>
      <c r="B3824" t="s">
        <v>11545</v>
      </c>
      <c r="C3824">
        <f>YEAR(B3824)</f>
        <v>2010</v>
      </c>
      <c r="D3824">
        <v>80.599999999999994</v>
      </c>
      <c r="E3824">
        <v>66.2</v>
      </c>
      <c r="F3824">
        <v>74.400000000000006</v>
      </c>
      <c r="H3824" s="2">
        <f>IF(F3824-79.07&lt;=0,0,IF(F3824-79.07&lt;=1,1,2))</f>
        <v>0</v>
      </c>
      <c r="I3824">
        <v>84.6</v>
      </c>
      <c r="J3824">
        <v>66.2</v>
      </c>
      <c r="K3824">
        <v>74.8</v>
      </c>
      <c r="L3824">
        <v>65.599999999999994</v>
      </c>
      <c r="M3824">
        <v>74.5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13.9</v>
      </c>
      <c r="W3824">
        <v>329.4</v>
      </c>
      <c r="X3824">
        <v>1010.4</v>
      </c>
      <c r="Y3824">
        <v>13.9</v>
      </c>
      <c r="Z3824">
        <v>6.4</v>
      </c>
      <c r="AA3824">
        <v>356.6</v>
      </c>
      <c r="AB3824">
        <v>30.8</v>
      </c>
      <c r="AC3824">
        <v>10</v>
      </c>
      <c r="AD3824">
        <v>0</v>
      </c>
      <c r="AE3824" t="s">
        <v>11546</v>
      </c>
      <c r="AF3824" t="s">
        <v>11547</v>
      </c>
      <c r="AG3824">
        <v>0.63</v>
      </c>
      <c r="AH3824" t="s">
        <v>330</v>
      </c>
      <c r="AI3824" t="s">
        <v>9140</v>
      </c>
      <c r="AJ3824" t="s">
        <v>331</v>
      </c>
    </row>
    <row r="3825" spans="1:36" x14ac:dyDescent="0.25">
      <c r="A3825" t="s">
        <v>32</v>
      </c>
      <c r="B3825" t="s">
        <v>11548</v>
      </c>
      <c r="C3825">
        <f>YEAR(B3825)</f>
        <v>2010</v>
      </c>
      <c r="D3825">
        <v>80.599999999999994</v>
      </c>
      <c r="E3825">
        <v>68</v>
      </c>
      <c r="F3825">
        <v>74.900000000000006</v>
      </c>
      <c r="H3825" s="2">
        <f>IF(F3825-79.07&lt;=0,0,IF(F3825-79.07&lt;=1,1,2))</f>
        <v>0</v>
      </c>
      <c r="I3825">
        <v>84.6</v>
      </c>
      <c r="J3825">
        <v>68</v>
      </c>
      <c r="K3825">
        <v>75.099999999999994</v>
      </c>
      <c r="L3825">
        <v>68.400000000000006</v>
      </c>
      <c r="M3825">
        <v>80.400000000000006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11.4</v>
      </c>
      <c r="W3825">
        <v>329.2</v>
      </c>
      <c r="X3825">
        <v>1010.6</v>
      </c>
      <c r="Y3825">
        <v>17.600000000000001</v>
      </c>
      <c r="Z3825">
        <v>6.5</v>
      </c>
      <c r="AA3825">
        <v>356.5</v>
      </c>
      <c r="AB3825">
        <v>30.6</v>
      </c>
      <c r="AC3825">
        <v>10</v>
      </c>
      <c r="AD3825">
        <v>0</v>
      </c>
      <c r="AE3825" t="s">
        <v>11549</v>
      </c>
      <c r="AF3825" t="s">
        <v>11550</v>
      </c>
      <c r="AG3825">
        <v>0.66</v>
      </c>
      <c r="AH3825" t="s">
        <v>330</v>
      </c>
      <c r="AI3825" t="s">
        <v>9140</v>
      </c>
      <c r="AJ3825" t="s">
        <v>331</v>
      </c>
    </row>
    <row r="3826" spans="1:36" x14ac:dyDescent="0.25">
      <c r="A3826" t="s">
        <v>32</v>
      </c>
      <c r="B3826" t="s">
        <v>11551</v>
      </c>
      <c r="C3826">
        <f>YEAR(B3826)</f>
        <v>2010</v>
      </c>
      <c r="D3826">
        <v>82.5</v>
      </c>
      <c r="E3826">
        <v>68</v>
      </c>
      <c r="F3826">
        <v>75.900000000000006</v>
      </c>
      <c r="H3826" s="2">
        <f>IF(F3826-79.07&lt;=0,0,IF(F3826-79.07&lt;=1,1,2))</f>
        <v>0</v>
      </c>
      <c r="I3826">
        <v>87.4</v>
      </c>
      <c r="J3826">
        <v>68</v>
      </c>
      <c r="K3826">
        <v>76.599999999999994</v>
      </c>
      <c r="L3826">
        <v>67</v>
      </c>
      <c r="M3826">
        <v>74.900000000000006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12.8</v>
      </c>
      <c r="W3826">
        <v>324.8</v>
      </c>
      <c r="X3826">
        <v>1010.9</v>
      </c>
      <c r="Y3826">
        <v>6</v>
      </c>
      <c r="Z3826">
        <v>6.3</v>
      </c>
      <c r="AA3826">
        <v>359.5</v>
      </c>
      <c r="AB3826">
        <v>30.9</v>
      </c>
      <c r="AC3826">
        <v>10</v>
      </c>
      <c r="AD3826">
        <v>0</v>
      </c>
      <c r="AE3826" t="s">
        <v>11552</v>
      </c>
      <c r="AF3826" t="s">
        <v>11553</v>
      </c>
      <c r="AG3826">
        <v>0.69</v>
      </c>
      <c r="AH3826" t="s">
        <v>330</v>
      </c>
      <c r="AI3826" t="s">
        <v>9140</v>
      </c>
      <c r="AJ3826" t="s">
        <v>331</v>
      </c>
    </row>
    <row r="3827" spans="1:36" x14ac:dyDescent="0.25">
      <c r="A3827" t="s">
        <v>32</v>
      </c>
      <c r="B3827" t="s">
        <v>11554</v>
      </c>
      <c r="C3827">
        <f>YEAR(B3827)</f>
        <v>2010</v>
      </c>
      <c r="D3827">
        <v>82.4</v>
      </c>
      <c r="E3827">
        <v>69.8</v>
      </c>
      <c r="F3827">
        <v>77.8</v>
      </c>
      <c r="H3827" s="2">
        <f>IF(F3827-79.07&lt;=0,0,IF(F3827-79.07&lt;=1,1,2))</f>
        <v>0</v>
      </c>
      <c r="I3827">
        <v>87.2</v>
      </c>
      <c r="J3827">
        <v>69.8</v>
      </c>
      <c r="K3827">
        <v>79.2</v>
      </c>
      <c r="L3827">
        <v>68.3</v>
      </c>
      <c r="M3827">
        <v>73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16.100000000000001</v>
      </c>
      <c r="W3827">
        <v>312</v>
      </c>
      <c r="X3827">
        <v>1010.6</v>
      </c>
      <c r="Y3827">
        <v>6</v>
      </c>
      <c r="Z3827">
        <v>6.3</v>
      </c>
      <c r="AA3827">
        <v>354.2</v>
      </c>
      <c r="AB3827">
        <v>30.6</v>
      </c>
      <c r="AC3827">
        <v>10</v>
      </c>
      <c r="AD3827">
        <v>0</v>
      </c>
      <c r="AE3827" t="s">
        <v>11555</v>
      </c>
      <c r="AF3827" t="s">
        <v>11556</v>
      </c>
      <c r="AG3827">
        <v>0.72</v>
      </c>
      <c r="AH3827" t="s">
        <v>330</v>
      </c>
      <c r="AI3827" t="s">
        <v>9140</v>
      </c>
      <c r="AJ3827" t="s">
        <v>331</v>
      </c>
    </row>
    <row r="3828" spans="1:36" x14ac:dyDescent="0.25">
      <c r="A3828" t="s">
        <v>32</v>
      </c>
      <c r="B3828" t="s">
        <v>11557</v>
      </c>
      <c r="C3828">
        <f>YEAR(B3828)</f>
        <v>2010</v>
      </c>
      <c r="D3828">
        <v>82.5</v>
      </c>
      <c r="E3828">
        <v>71.599999999999994</v>
      </c>
      <c r="F3828">
        <v>79</v>
      </c>
      <c r="H3828" s="2">
        <f>IF(F3828-79.07&lt;=0,0,IF(F3828-79.07&lt;=1,1,2))</f>
        <v>0</v>
      </c>
      <c r="I3828">
        <v>86.4</v>
      </c>
      <c r="J3828">
        <v>71.599999999999994</v>
      </c>
      <c r="K3828">
        <v>80.599999999999994</v>
      </c>
      <c r="L3828">
        <v>69.599999999999994</v>
      </c>
      <c r="M3828">
        <v>73.400000000000006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18.3</v>
      </c>
      <c r="W3828">
        <v>306.60000000000002</v>
      </c>
      <c r="X3828">
        <v>1010.7</v>
      </c>
      <c r="Y3828">
        <v>8.6999999999999993</v>
      </c>
      <c r="Z3828">
        <v>6.3</v>
      </c>
      <c r="AA3828">
        <v>353.5</v>
      </c>
      <c r="AB3828">
        <v>30.6</v>
      </c>
      <c r="AC3828">
        <v>10</v>
      </c>
      <c r="AD3828">
        <v>0</v>
      </c>
      <c r="AE3828" t="s">
        <v>11558</v>
      </c>
      <c r="AF3828" t="s">
        <v>11559</v>
      </c>
      <c r="AG3828">
        <v>0.75</v>
      </c>
      <c r="AH3828" t="s">
        <v>330</v>
      </c>
      <c r="AI3828" t="s">
        <v>9140</v>
      </c>
      <c r="AJ3828" t="s">
        <v>331</v>
      </c>
    </row>
    <row r="3829" spans="1:36" x14ac:dyDescent="0.25">
      <c r="A3829" t="s">
        <v>32</v>
      </c>
      <c r="B3829" t="s">
        <v>11560</v>
      </c>
      <c r="C3829">
        <f>YEAR(B3829)</f>
        <v>2010</v>
      </c>
      <c r="D3829">
        <v>86</v>
      </c>
      <c r="E3829">
        <v>75.2</v>
      </c>
      <c r="F3829">
        <v>80.8</v>
      </c>
      <c r="H3829" s="2">
        <f>IF(F3829-79.07&lt;=0,0,IF(F3829-79.07&lt;=1,1,2))</f>
        <v>2</v>
      </c>
      <c r="I3829">
        <v>89.4</v>
      </c>
      <c r="J3829">
        <v>75.2</v>
      </c>
      <c r="K3829">
        <v>82.3</v>
      </c>
      <c r="L3829">
        <v>67.599999999999994</v>
      </c>
      <c r="M3829">
        <v>65.400000000000006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20.8</v>
      </c>
      <c r="W3829">
        <v>306.2</v>
      </c>
      <c r="X3829">
        <v>1010.5</v>
      </c>
      <c r="Y3829">
        <v>9.3000000000000007</v>
      </c>
      <c r="Z3829">
        <v>6.3</v>
      </c>
      <c r="AA3829">
        <v>358.5</v>
      </c>
      <c r="AB3829">
        <v>30.9</v>
      </c>
      <c r="AC3829">
        <v>10</v>
      </c>
      <c r="AD3829">
        <v>0</v>
      </c>
      <c r="AE3829" t="s">
        <v>11561</v>
      </c>
      <c r="AF3829" t="s">
        <v>11562</v>
      </c>
      <c r="AG3829">
        <v>0.79</v>
      </c>
      <c r="AH3829" t="s">
        <v>330</v>
      </c>
      <c r="AI3829" t="s">
        <v>9140</v>
      </c>
      <c r="AJ3829" t="s">
        <v>331</v>
      </c>
    </row>
    <row r="3830" spans="1:36" x14ac:dyDescent="0.25">
      <c r="A3830" t="s">
        <v>32</v>
      </c>
      <c r="B3830" t="s">
        <v>11563</v>
      </c>
      <c r="C3830">
        <f>YEAR(B3830)</f>
        <v>2010</v>
      </c>
      <c r="D3830">
        <v>84.3</v>
      </c>
      <c r="E3830">
        <v>71.599999999999994</v>
      </c>
      <c r="F3830">
        <v>79.8</v>
      </c>
      <c r="H3830" s="2">
        <f>IF(F3830-79.07&lt;=0,0,IF(F3830-79.07&lt;=1,1,2))</f>
        <v>1</v>
      </c>
      <c r="I3830">
        <v>89.8</v>
      </c>
      <c r="J3830">
        <v>71.599999999999994</v>
      </c>
      <c r="K3830">
        <v>81.2</v>
      </c>
      <c r="L3830">
        <v>67.3</v>
      </c>
      <c r="M3830">
        <v>66.2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17.2</v>
      </c>
      <c r="W3830">
        <v>315.8</v>
      </c>
      <c r="X3830">
        <v>1010</v>
      </c>
      <c r="Y3830">
        <v>0</v>
      </c>
      <c r="Z3830">
        <v>6.2</v>
      </c>
      <c r="AA3830">
        <v>354.7</v>
      </c>
      <c r="AB3830">
        <v>30.7</v>
      </c>
      <c r="AC3830">
        <v>10</v>
      </c>
      <c r="AD3830">
        <v>0</v>
      </c>
      <c r="AE3830" t="s">
        <v>11564</v>
      </c>
      <c r="AF3830" t="s">
        <v>11565</v>
      </c>
      <c r="AG3830">
        <v>0.82</v>
      </c>
      <c r="AH3830" t="s">
        <v>330</v>
      </c>
      <c r="AI3830" t="s">
        <v>9140</v>
      </c>
      <c r="AJ3830" t="s">
        <v>331</v>
      </c>
    </row>
    <row r="3831" spans="1:36" x14ac:dyDescent="0.25">
      <c r="A3831" t="s">
        <v>32</v>
      </c>
      <c r="B3831" t="s">
        <v>11566</v>
      </c>
      <c r="C3831">
        <f>YEAR(B3831)</f>
        <v>2010</v>
      </c>
      <c r="D3831">
        <v>86</v>
      </c>
      <c r="E3831">
        <v>69.8</v>
      </c>
      <c r="F3831">
        <v>79.599999999999994</v>
      </c>
      <c r="H3831" s="2">
        <f>IF(F3831-79.07&lt;=0,0,IF(F3831-79.07&lt;=1,1,2))</f>
        <v>1</v>
      </c>
      <c r="I3831">
        <v>88.4</v>
      </c>
      <c r="J3831">
        <v>69.8</v>
      </c>
      <c r="K3831">
        <v>80.900000000000006</v>
      </c>
      <c r="L3831">
        <v>64.2</v>
      </c>
      <c r="M3831">
        <v>60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18.3</v>
      </c>
      <c r="W3831">
        <v>302.10000000000002</v>
      </c>
      <c r="X3831">
        <v>1010.6</v>
      </c>
      <c r="Y3831">
        <v>0</v>
      </c>
      <c r="Z3831">
        <v>6.2</v>
      </c>
      <c r="AA3831">
        <v>354.7</v>
      </c>
      <c r="AB3831">
        <v>30.6</v>
      </c>
      <c r="AC3831">
        <v>10</v>
      </c>
      <c r="AD3831">
        <v>0</v>
      </c>
      <c r="AE3831" t="s">
        <v>11567</v>
      </c>
      <c r="AF3831" t="s">
        <v>11568</v>
      </c>
      <c r="AG3831">
        <v>0.86</v>
      </c>
      <c r="AH3831" t="s">
        <v>330</v>
      </c>
      <c r="AI3831" t="s">
        <v>9140</v>
      </c>
      <c r="AJ3831" t="s">
        <v>331</v>
      </c>
    </row>
    <row r="3832" spans="1:36" x14ac:dyDescent="0.25">
      <c r="A3832" t="s">
        <v>32</v>
      </c>
      <c r="B3832" t="s">
        <v>11569</v>
      </c>
      <c r="C3832">
        <f>YEAR(B3832)</f>
        <v>2010</v>
      </c>
      <c r="D3832">
        <v>84.3</v>
      </c>
      <c r="E3832">
        <v>72.400000000000006</v>
      </c>
      <c r="F3832">
        <v>80.3</v>
      </c>
      <c r="H3832" s="2">
        <f>IF(F3832-79.07&lt;=0,0,IF(F3832-79.07&lt;=1,1,2))</f>
        <v>2</v>
      </c>
      <c r="I3832">
        <v>92.5</v>
      </c>
      <c r="J3832">
        <v>72.400000000000006</v>
      </c>
      <c r="K3832">
        <v>82.7</v>
      </c>
      <c r="L3832">
        <v>69.099999999999994</v>
      </c>
      <c r="M3832">
        <v>69.3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13.9</v>
      </c>
      <c r="W3832">
        <v>11.1</v>
      </c>
      <c r="X3832">
        <v>1011</v>
      </c>
      <c r="Y3832">
        <v>26.3</v>
      </c>
      <c r="Z3832">
        <v>6.5</v>
      </c>
      <c r="AA3832">
        <v>350.3</v>
      </c>
      <c r="AB3832">
        <v>30.2</v>
      </c>
      <c r="AC3832">
        <v>10</v>
      </c>
      <c r="AD3832">
        <v>0</v>
      </c>
      <c r="AE3832" t="s">
        <v>11570</v>
      </c>
      <c r="AF3832" t="s">
        <v>11571</v>
      </c>
      <c r="AG3832">
        <v>0.89</v>
      </c>
      <c r="AH3832" t="s">
        <v>36</v>
      </c>
      <c r="AI3832" t="s">
        <v>37</v>
      </c>
      <c r="AJ3832" t="s">
        <v>38</v>
      </c>
    </row>
    <row r="3833" spans="1:36" x14ac:dyDescent="0.25">
      <c r="A3833" t="s">
        <v>32</v>
      </c>
      <c r="B3833" t="s">
        <v>11572</v>
      </c>
      <c r="C3833">
        <f>YEAR(B3833)</f>
        <v>2010</v>
      </c>
      <c r="D3833">
        <v>78.8</v>
      </c>
      <c r="E3833">
        <v>73.400000000000006</v>
      </c>
      <c r="F3833">
        <v>76.8</v>
      </c>
      <c r="H3833" s="2">
        <f>IF(F3833-79.07&lt;=0,0,IF(F3833-79.07&lt;=1,1,2))</f>
        <v>0</v>
      </c>
      <c r="I3833">
        <v>78.8</v>
      </c>
      <c r="J3833">
        <v>73.400000000000006</v>
      </c>
      <c r="K3833">
        <v>76.8</v>
      </c>
      <c r="L3833">
        <v>64.900000000000006</v>
      </c>
      <c r="M3833">
        <v>67.3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17.2</v>
      </c>
      <c r="W3833">
        <v>334.8</v>
      </c>
      <c r="X3833">
        <v>1013.2</v>
      </c>
      <c r="Y3833">
        <v>50.3</v>
      </c>
      <c r="Z3833">
        <v>6.6</v>
      </c>
      <c r="AA3833">
        <v>357</v>
      </c>
      <c r="AB3833">
        <v>30.9</v>
      </c>
      <c r="AC3833">
        <v>10</v>
      </c>
      <c r="AD3833">
        <v>0</v>
      </c>
      <c r="AE3833" t="s">
        <v>11573</v>
      </c>
      <c r="AF3833" t="s">
        <v>11574</v>
      </c>
      <c r="AG3833">
        <v>0.92</v>
      </c>
      <c r="AH3833" t="s">
        <v>36</v>
      </c>
      <c r="AI3833" t="s">
        <v>37</v>
      </c>
      <c r="AJ3833" t="s">
        <v>38</v>
      </c>
    </row>
    <row r="3834" spans="1:36" x14ac:dyDescent="0.25">
      <c r="A3834" t="s">
        <v>32</v>
      </c>
      <c r="B3834" t="s">
        <v>11575</v>
      </c>
      <c r="C3834">
        <f>YEAR(B3834)</f>
        <v>2010</v>
      </c>
      <c r="D3834">
        <v>82.4</v>
      </c>
      <c r="E3834">
        <v>75.2</v>
      </c>
      <c r="F3834">
        <v>77.599999999999994</v>
      </c>
      <c r="H3834" s="2">
        <f>IF(F3834-79.07&lt;=0,0,IF(F3834-79.07&lt;=1,1,2))</f>
        <v>0</v>
      </c>
      <c r="I3834">
        <v>84.7</v>
      </c>
      <c r="J3834">
        <v>75.2</v>
      </c>
      <c r="K3834">
        <v>78.099999999999994</v>
      </c>
      <c r="L3834">
        <v>65.099999999999994</v>
      </c>
      <c r="M3834">
        <v>65.599999999999994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23</v>
      </c>
      <c r="W3834">
        <v>317.10000000000002</v>
      </c>
      <c r="X3834">
        <v>1013.4</v>
      </c>
      <c r="Y3834">
        <v>39.200000000000003</v>
      </c>
      <c r="Z3834">
        <v>6.6</v>
      </c>
      <c r="AA3834">
        <v>349.2</v>
      </c>
      <c r="AB3834">
        <v>30.3</v>
      </c>
      <c r="AC3834">
        <v>10</v>
      </c>
      <c r="AD3834">
        <v>0</v>
      </c>
      <c r="AE3834" t="s">
        <v>11576</v>
      </c>
      <c r="AF3834" t="s">
        <v>11577</v>
      </c>
      <c r="AG3834">
        <v>0.95</v>
      </c>
      <c r="AH3834" t="s">
        <v>36</v>
      </c>
      <c r="AI3834" t="s">
        <v>37</v>
      </c>
      <c r="AJ3834" t="s">
        <v>38</v>
      </c>
    </row>
    <row r="3835" spans="1:36" x14ac:dyDescent="0.25">
      <c r="A3835" t="s">
        <v>32</v>
      </c>
      <c r="B3835" t="s">
        <v>11578</v>
      </c>
      <c r="C3835">
        <f>YEAR(B3835)</f>
        <v>2010</v>
      </c>
      <c r="D3835">
        <v>80.599999999999994</v>
      </c>
      <c r="E3835">
        <v>75.2</v>
      </c>
      <c r="F3835">
        <v>77.7</v>
      </c>
      <c r="H3835" s="2">
        <f>IF(F3835-79.07&lt;=0,0,IF(F3835-79.07&lt;=1,1,2))</f>
        <v>0</v>
      </c>
      <c r="I3835">
        <v>83.3</v>
      </c>
      <c r="J3835">
        <v>75.2</v>
      </c>
      <c r="K3835">
        <v>78.5</v>
      </c>
      <c r="L3835">
        <v>67.599999999999994</v>
      </c>
      <c r="M3835">
        <v>71.400000000000006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17.2</v>
      </c>
      <c r="W3835">
        <v>311.3</v>
      </c>
      <c r="X3835">
        <v>1013.5</v>
      </c>
      <c r="Y3835">
        <v>34.1</v>
      </c>
      <c r="Z3835">
        <v>6.6</v>
      </c>
      <c r="AA3835">
        <v>353.4</v>
      </c>
      <c r="AB3835">
        <v>30.5</v>
      </c>
      <c r="AC3835">
        <v>10</v>
      </c>
      <c r="AD3835">
        <v>0</v>
      </c>
      <c r="AE3835" t="s">
        <v>11579</v>
      </c>
      <c r="AF3835" t="s">
        <v>11580</v>
      </c>
      <c r="AG3835">
        <v>0</v>
      </c>
      <c r="AH3835" t="s">
        <v>36</v>
      </c>
      <c r="AI3835" t="s">
        <v>702</v>
      </c>
      <c r="AJ3835" t="s">
        <v>38</v>
      </c>
    </row>
    <row r="3836" spans="1:36" x14ac:dyDescent="0.25">
      <c r="A3836" t="s">
        <v>32</v>
      </c>
      <c r="B3836" t="s">
        <v>11581</v>
      </c>
      <c r="C3836">
        <f>YEAR(B3836)</f>
        <v>2010</v>
      </c>
      <c r="D3836">
        <v>84.3</v>
      </c>
      <c r="E3836">
        <v>69.8</v>
      </c>
      <c r="F3836">
        <v>79.400000000000006</v>
      </c>
      <c r="H3836" s="2">
        <f>IF(F3836-79.07&lt;=0,0,IF(F3836-79.07&lt;=1,1,2))</f>
        <v>1</v>
      </c>
      <c r="I3836">
        <v>88.5</v>
      </c>
      <c r="J3836">
        <v>69.8</v>
      </c>
      <c r="K3836">
        <v>80.900000000000006</v>
      </c>
      <c r="L3836">
        <v>66.8</v>
      </c>
      <c r="M3836">
        <v>66.099999999999994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17.2</v>
      </c>
      <c r="W3836">
        <v>307.7</v>
      </c>
      <c r="X3836">
        <v>1012.5</v>
      </c>
      <c r="Y3836">
        <v>8.1999999999999993</v>
      </c>
      <c r="Z3836">
        <v>6.3</v>
      </c>
      <c r="AA3836">
        <v>354.8</v>
      </c>
      <c r="AB3836">
        <v>30.6</v>
      </c>
      <c r="AC3836">
        <v>10</v>
      </c>
      <c r="AD3836">
        <v>0</v>
      </c>
      <c r="AE3836" t="s">
        <v>11582</v>
      </c>
      <c r="AF3836" t="s">
        <v>11583</v>
      </c>
      <c r="AG3836">
        <v>0.02</v>
      </c>
      <c r="AH3836" t="s">
        <v>330</v>
      </c>
      <c r="AI3836" t="s">
        <v>9140</v>
      </c>
      <c r="AJ3836" t="s">
        <v>331</v>
      </c>
    </row>
    <row r="3837" spans="1:36" x14ac:dyDescent="0.25">
      <c r="A3837" t="s">
        <v>32</v>
      </c>
      <c r="B3837" t="s">
        <v>11584</v>
      </c>
      <c r="C3837">
        <f>YEAR(B3837)</f>
        <v>2010</v>
      </c>
      <c r="D3837">
        <v>84.2</v>
      </c>
      <c r="E3837">
        <v>69.900000000000006</v>
      </c>
      <c r="F3837">
        <v>78.8</v>
      </c>
      <c r="H3837" s="2">
        <f>IF(F3837-79.07&lt;=0,0,IF(F3837-79.07&lt;=1,1,2))</f>
        <v>0</v>
      </c>
      <c r="I3837">
        <v>92.5</v>
      </c>
      <c r="J3837">
        <v>69.900000000000006</v>
      </c>
      <c r="K3837">
        <v>81.8</v>
      </c>
      <c r="L3837">
        <v>68.3</v>
      </c>
      <c r="M3837">
        <v>70.599999999999994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13.9</v>
      </c>
      <c r="W3837">
        <v>305.7</v>
      </c>
      <c r="X3837">
        <v>1010.3</v>
      </c>
      <c r="Y3837">
        <v>0</v>
      </c>
      <c r="Z3837">
        <v>6.2</v>
      </c>
      <c r="AA3837">
        <v>354.6</v>
      </c>
      <c r="AB3837">
        <v>30.6</v>
      </c>
      <c r="AC3837">
        <v>10</v>
      </c>
      <c r="AD3837">
        <v>0</v>
      </c>
      <c r="AE3837" t="s">
        <v>11585</v>
      </c>
      <c r="AF3837" t="s">
        <v>11586</v>
      </c>
      <c r="AG3837">
        <v>0.05</v>
      </c>
      <c r="AH3837" t="s">
        <v>330</v>
      </c>
      <c r="AI3837" t="s">
        <v>9140</v>
      </c>
      <c r="AJ3837" t="s">
        <v>331</v>
      </c>
    </row>
    <row r="3838" spans="1:36" x14ac:dyDescent="0.25">
      <c r="A3838" t="s">
        <v>32</v>
      </c>
      <c r="B3838" t="s">
        <v>11587</v>
      </c>
      <c r="C3838">
        <f>YEAR(B3838)</f>
        <v>2010</v>
      </c>
      <c r="D3838">
        <v>86</v>
      </c>
      <c r="E3838">
        <v>71.599999999999994</v>
      </c>
      <c r="F3838">
        <v>80.400000000000006</v>
      </c>
      <c r="H3838" s="2">
        <f>IF(F3838-79.07&lt;=0,0,IF(F3838-79.07&lt;=1,1,2))</f>
        <v>2</v>
      </c>
      <c r="I3838">
        <v>92</v>
      </c>
      <c r="J3838">
        <v>71.599999999999994</v>
      </c>
      <c r="K3838">
        <v>83.3</v>
      </c>
      <c r="L3838">
        <v>68.099999999999994</v>
      </c>
      <c r="M3838">
        <v>66.900000000000006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19.5</v>
      </c>
      <c r="W3838">
        <v>296.7</v>
      </c>
      <c r="X3838">
        <v>1008.1</v>
      </c>
      <c r="Y3838">
        <v>0</v>
      </c>
      <c r="Z3838">
        <v>6.2</v>
      </c>
      <c r="AA3838">
        <v>351.9</v>
      </c>
      <c r="AB3838">
        <v>30.5</v>
      </c>
      <c r="AC3838">
        <v>10</v>
      </c>
      <c r="AD3838">
        <v>0</v>
      </c>
      <c r="AE3838" t="s">
        <v>11588</v>
      </c>
      <c r="AF3838" t="s">
        <v>11589</v>
      </c>
      <c r="AG3838">
        <v>0.09</v>
      </c>
      <c r="AH3838" t="s">
        <v>330</v>
      </c>
      <c r="AI3838" t="s">
        <v>9140</v>
      </c>
      <c r="AJ3838" t="s">
        <v>331</v>
      </c>
    </row>
    <row r="3839" spans="1:36" x14ac:dyDescent="0.25">
      <c r="A3839" t="s">
        <v>32</v>
      </c>
      <c r="B3839" t="s">
        <v>11590</v>
      </c>
      <c r="C3839">
        <f>YEAR(B3839)</f>
        <v>2010</v>
      </c>
      <c r="D3839">
        <v>89.6</v>
      </c>
      <c r="E3839">
        <v>73.400000000000006</v>
      </c>
      <c r="F3839">
        <v>82.9</v>
      </c>
      <c r="H3839" s="2">
        <f>IF(F3839-79.07&lt;=0,0,IF(F3839-79.07&lt;=1,1,2))</f>
        <v>2</v>
      </c>
      <c r="I3839">
        <v>94.9</v>
      </c>
      <c r="J3839">
        <v>73.400000000000006</v>
      </c>
      <c r="K3839">
        <v>86.3</v>
      </c>
      <c r="L3839">
        <v>69.3</v>
      </c>
      <c r="M3839">
        <v>64.3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21.9</v>
      </c>
      <c r="W3839">
        <v>300.7</v>
      </c>
      <c r="X3839">
        <v>1007.1</v>
      </c>
      <c r="Y3839">
        <v>11.6</v>
      </c>
      <c r="Z3839">
        <v>6.4</v>
      </c>
      <c r="AA3839">
        <v>342.1</v>
      </c>
      <c r="AB3839">
        <v>29.6</v>
      </c>
      <c r="AC3839">
        <v>10</v>
      </c>
      <c r="AD3839">
        <v>0</v>
      </c>
      <c r="AE3839" t="s">
        <v>11591</v>
      </c>
      <c r="AF3839" t="s">
        <v>11592</v>
      </c>
      <c r="AG3839">
        <v>0.12</v>
      </c>
      <c r="AH3839" t="s">
        <v>330</v>
      </c>
      <c r="AI3839" t="s">
        <v>9140</v>
      </c>
      <c r="AJ3839" t="s">
        <v>331</v>
      </c>
    </row>
    <row r="3840" spans="1:36" x14ac:dyDescent="0.25">
      <c r="A3840" t="s">
        <v>32</v>
      </c>
      <c r="B3840" t="s">
        <v>11593</v>
      </c>
      <c r="C3840">
        <f>YEAR(B3840)</f>
        <v>2010</v>
      </c>
      <c r="D3840">
        <v>86</v>
      </c>
      <c r="E3840">
        <v>80.599999999999994</v>
      </c>
      <c r="F3840">
        <v>82.6</v>
      </c>
      <c r="H3840" s="2">
        <f>IF(F3840-79.07&lt;=0,0,IF(F3840-79.07&lt;=1,1,2))</f>
        <v>2</v>
      </c>
      <c r="I3840">
        <v>92</v>
      </c>
      <c r="J3840">
        <v>83.3</v>
      </c>
      <c r="K3840">
        <v>87</v>
      </c>
      <c r="L3840">
        <v>70.7</v>
      </c>
      <c r="M3840">
        <v>67.400000000000006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21.9</v>
      </c>
      <c r="W3840">
        <v>305.10000000000002</v>
      </c>
      <c r="X3840">
        <v>1008.8</v>
      </c>
      <c r="Y3840">
        <v>20.9</v>
      </c>
      <c r="Z3840">
        <v>6.5</v>
      </c>
      <c r="AA3840">
        <v>345.1</v>
      </c>
      <c r="AB3840">
        <v>29.8</v>
      </c>
      <c r="AC3840">
        <v>10</v>
      </c>
      <c r="AD3840">
        <v>0</v>
      </c>
      <c r="AE3840" t="s">
        <v>11594</v>
      </c>
      <c r="AF3840" t="s">
        <v>11595</v>
      </c>
      <c r="AG3840">
        <v>0.16</v>
      </c>
      <c r="AH3840" t="s">
        <v>36</v>
      </c>
      <c r="AI3840" t="s">
        <v>37</v>
      </c>
      <c r="AJ3840" t="s">
        <v>38</v>
      </c>
    </row>
    <row r="3841" spans="1:36" x14ac:dyDescent="0.25">
      <c r="A3841" t="s">
        <v>32</v>
      </c>
      <c r="B3841" t="s">
        <v>11596</v>
      </c>
      <c r="C3841">
        <f>YEAR(B3841)</f>
        <v>2010</v>
      </c>
      <c r="D3841">
        <v>84.2</v>
      </c>
      <c r="E3841">
        <v>80.599999999999994</v>
      </c>
      <c r="F3841">
        <v>81.7</v>
      </c>
      <c r="H3841" s="2">
        <f>IF(F3841-79.07&lt;=0,0,IF(F3841-79.07&lt;=1,1,2))</f>
        <v>2</v>
      </c>
      <c r="I3841">
        <v>89.6</v>
      </c>
      <c r="J3841">
        <v>82.8</v>
      </c>
      <c r="K3841">
        <v>85.6</v>
      </c>
      <c r="L3841">
        <v>70.099999999999994</v>
      </c>
      <c r="M3841">
        <v>68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20.8</v>
      </c>
      <c r="W3841">
        <v>306.89999999999998</v>
      </c>
      <c r="X3841">
        <v>1009.9</v>
      </c>
      <c r="Y3841">
        <v>27.8</v>
      </c>
      <c r="Z3841">
        <v>6.6</v>
      </c>
      <c r="AA3841">
        <v>333.6</v>
      </c>
      <c r="AB3841">
        <v>28.7</v>
      </c>
      <c r="AC3841">
        <v>10</v>
      </c>
      <c r="AD3841">
        <v>0</v>
      </c>
      <c r="AE3841" t="s">
        <v>11597</v>
      </c>
      <c r="AF3841" t="s">
        <v>11598</v>
      </c>
      <c r="AG3841">
        <v>0.19</v>
      </c>
      <c r="AH3841" t="s">
        <v>36</v>
      </c>
      <c r="AI3841" t="s">
        <v>37</v>
      </c>
      <c r="AJ3841" t="s">
        <v>38</v>
      </c>
    </row>
    <row r="3842" spans="1:36" x14ac:dyDescent="0.25">
      <c r="A3842" t="s">
        <v>32</v>
      </c>
      <c r="B3842" t="s">
        <v>11599</v>
      </c>
      <c r="C3842">
        <f>YEAR(B3842)</f>
        <v>2010</v>
      </c>
      <c r="D3842">
        <v>86</v>
      </c>
      <c r="E3842">
        <v>75.2</v>
      </c>
      <c r="F3842">
        <v>81.8</v>
      </c>
      <c r="H3842" s="2">
        <f>IF(F3842-79.07&lt;=0,0,IF(F3842-79.07&lt;=1,1,2))</f>
        <v>2</v>
      </c>
      <c r="I3842">
        <v>92</v>
      </c>
      <c r="J3842">
        <v>75.2</v>
      </c>
      <c r="K3842">
        <v>83.9</v>
      </c>
      <c r="L3842">
        <v>66.8</v>
      </c>
      <c r="M3842">
        <v>60.8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20.8</v>
      </c>
      <c r="W3842">
        <v>299.39999999999998</v>
      </c>
      <c r="X3842">
        <v>1010.1</v>
      </c>
      <c r="Y3842">
        <v>10.6</v>
      </c>
      <c r="Z3842">
        <v>6.4</v>
      </c>
      <c r="AA3842">
        <v>352.6</v>
      </c>
      <c r="AB3842">
        <v>30.5</v>
      </c>
      <c r="AC3842">
        <v>10</v>
      </c>
      <c r="AD3842">
        <v>0</v>
      </c>
      <c r="AE3842" t="s">
        <v>11600</v>
      </c>
      <c r="AF3842" t="s">
        <v>11601</v>
      </c>
      <c r="AG3842">
        <v>0.25</v>
      </c>
      <c r="AH3842" t="s">
        <v>330</v>
      </c>
      <c r="AI3842" t="s">
        <v>9140</v>
      </c>
      <c r="AJ3842" t="s">
        <v>331</v>
      </c>
    </row>
    <row r="3843" spans="1:36" x14ac:dyDescent="0.25">
      <c r="A3843" t="s">
        <v>32</v>
      </c>
      <c r="B3843" t="s">
        <v>11602</v>
      </c>
      <c r="C3843">
        <f>YEAR(B3843)</f>
        <v>2010</v>
      </c>
      <c r="D3843">
        <v>86</v>
      </c>
      <c r="E3843">
        <v>77</v>
      </c>
      <c r="F3843">
        <v>82</v>
      </c>
      <c r="H3843" s="2">
        <f>IF(F3843-79.07&lt;=0,0,IF(F3843-79.07&lt;=1,1,2))</f>
        <v>2</v>
      </c>
      <c r="I3843">
        <v>90.6</v>
      </c>
      <c r="J3843">
        <v>77</v>
      </c>
      <c r="K3843">
        <v>84.8</v>
      </c>
      <c r="L3843">
        <v>68.3</v>
      </c>
      <c r="M3843">
        <v>63.5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19.5</v>
      </c>
      <c r="W3843">
        <v>301.60000000000002</v>
      </c>
      <c r="X3843">
        <v>1009.7</v>
      </c>
      <c r="Y3843">
        <v>10.6</v>
      </c>
      <c r="Z3843">
        <v>6.4</v>
      </c>
      <c r="AA3843">
        <v>341.5</v>
      </c>
      <c r="AB3843">
        <v>29.5</v>
      </c>
      <c r="AC3843">
        <v>10</v>
      </c>
      <c r="AD3843">
        <v>0</v>
      </c>
      <c r="AE3843" t="s">
        <v>11603</v>
      </c>
      <c r="AF3843" t="s">
        <v>11604</v>
      </c>
      <c r="AG3843">
        <v>0.27</v>
      </c>
      <c r="AH3843" t="s">
        <v>330</v>
      </c>
      <c r="AI3843" t="s">
        <v>9140</v>
      </c>
      <c r="AJ3843" t="s">
        <v>331</v>
      </c>
    </row>
    <row r="3844" spans="1:36" x14ac:dyDescent="0.25">
      <c r="A3844" t="s">
        <v>32</v>
      </c>
      <c r="B3844" t="s">
        <v>11605</v>
      </c>
      <c r="C3844">
        <f>YEAR(B3844)</f>
        <v>2010</v>
      </c>
      <c r="D3844">
        <v>86</v>
      </c>
      <c r="E3844">
        <v>77</v>
      </c>
      <c r="F3844">
        <v>82.6</v>
      </c>
      <c r="H3844" s="2">
        <f>IF(F3844-79.07&lt;=0,0,IF(F3844-79.07&lt;=1,1,2))</f>
        <v>2</v>
      </c>
      <c r="I3844">
        <v>93.5</v>
      </c>
      <c r="J3844">
        <v>77</v>
      </c>
      <c r="K3844">
        <v>85.8</v>
      </c>
      <c r="L3844">
        <v>68.400000000000006</v>
      </c>
      <c r="M3844">
        <v>62.4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21.9</v>
      </c>
      <c r="W3844">
        <v>300.60000000000002</v>
      </c>
      <c r="X3844">
        <v>1009.2</v>
      </c>
      <c r="Y3844">
        <v>11.7</v>
      </c>
      <c r="Z3844">
        <v>6.4</v>
      </c>
      <c r="AA3844">
        <v>341.9</v>
      </c>
      <c r="AB3844">
        <v>29.4</v>
      </c>
      <c r="AC3844">
        <v>10</v>
      </c>
      <c r="AD3844">
        <v>0</v>
      </c>
      <c r="AE3844" t="s">
        <v>11606</v>
      </c>
      <c r="AF3844" t="s">
        <v>11607</v>
      </c>
      <c r="AG3844">
        <v>0.3</v>
      </c>
      <c r="AH3844" t="s">
        <v>330</v>
      </c>
      <c r="AI3844" t="s">
        <v>9140</v>
      </c>
      <c r="AJ3844" t="s">
        <v>331</v>
      </c>
    </row>
    <row r="3845" spans="1:36" x14ac:dyDescent="0.25">
      <c r="A3845" t="s">
        <v>32</v>
      </c>
      <c r="B3845" t="s">
        <v>11608</v>
      </c>
      <c r="C3845">
        <f>YEAR(B3845)</f>
        <v>2010</v>
      </c>
      <c r="D3845">
        <v>86.1</v>
      </c>
      <c r="E3845">
        <v>78.8</v>
      </c>
      <c r="F3845">
        <v>82.6</v>
      </c>
      <c r="H3845" s="2">
        <f>IF(F3845-79.07&lt;=0,0,IF(F3845-79.07&lt;=1,1,2))</f>
        <v>2</v>
      </c>
      <c r="I3845">
        <v>89.4</v>
      </c>
      <c r="J3845">
        <v>78.8</v>
      </c>
      <c r="K3845">
        <v>84.7</v>
      </c>
      <c r="L3845">
        <v>68</v>
      </c>
      <c r="M3845">
        <v>61.9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16.100000000000001</v>
      </c>
      <c r="W3845">
        <v>308.89999999999998</v>
      </c>
      <c r="X3845">
        <v>1010</v>
      </c>
      <c r="Y3845">
        <v>10.7</v>
      </c>
      <c r="Z3845">
        <v>6.4</v>
      </c>
      <c r="AA3845">
        <v>342.9</v>
      </c>
      <c r="AB3845">
        <v>29.6</v>
      </c>
      <c r="AC3845">
        <v>10</v>
      </c>
      <c r="AD3845">
        <v>0</v>
      </c>
      <c r="AE3845" t="s">
        <v>11609</v>
      </c>
      <c r="AF3845" t="s">
        <v>11610</v>
      </c>
      <c r="AG3845">
        <v>0.34</v>
      </c>
      <c r="AH3845" t="s">
        <v>330</v>
      </c>
      <c r="AI3845" t="s">
        <v>9140</v>
      </c>
      <c r="AJ3845" t="s">
        <v>331</v>
      </c>
    </row>
    <row r="3846" spans="1:36" x14ac:dyDescent="0.25">
      <c r="A3846" t="s">
        <v>32</v>
      </c>
      <c r="B3846" t="s">
        <v>11611</v>
      </c>
      <c r="C3846">
        <f>YEAR(B3846)</f>
        <v>2010</v>
      </c>
      <c r="D3846">
        <v>87.9</v>
      </c>
      <c r="E3846">
        <v>78.8</v>
      </c>
      <c r="F3846">
        <v>83.4</v>
      </c>
      <c r="H3846" s="2">
        <f>IF(F3846-79.07&lt;=0,0,IF(F3846-79.07&lt;=1,1,2))</f>
        <v>2</v>
      </c>
      <c r="I3846">
        <v>92.9</v>
      </c>
      <c r="J3846">
        <v>78.8</v>
      </c>
      <c r="K3846">
        <v>86.6</v>
      </c>
      <c r="L3846">
        <v>69.400000000000006</v>
      </c>
      <c r="M3846">
        <v>63.5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23</v>
      </c>
      <c r="W3846">
        <v>307.2</v>
      </c>
      <c r="X3846">
        <v>1008.2</v>
      </c>
      <c r="Y3846">
        <v>13.1</v>
      </c>
      <c r="Z3846">
        <v>6.4</v>
      </c>
      <c r="AA3846">
        <v>341</v>
      </c>
      <c r="AB3846">
        <v>29.6</v>
      </c>
      <c r="AC3846">
        <v>10</v>
      </c>
      <c r="AD3846">
        <v>0</v>
      </c>
      <c r="AE3846" t="s">
        <v>11612</v>
      </c>
      <c r="AF3846" t="s">
        <v>11613</v>
      </c>
      <c r="AG3846">
        <v>0.37</v>
      </c>
      <c r="AH3846" t="s">
        <v>330</v>
      </c>
      <c r="AI3846" t="s">
        <v>9140</v>
      </c>
      <c r="AJ3846" t="s">
        <v>331</v>
      </c>
    </row>
    <row r="3847" spans="1:36" x14ac:dyDescent="0.25">
      <c r="A3847" t="s">
        <v>32</v>
      </c>
      <c r="B3847" t="s">
        <v>11614</v>
      </c>
      <c r="C3847">
        <f>YEAR(B3847)</f>
        <v>2010</v>
      </c>
      <c r="D3847">
        <v>86</v>
      </c>
      <c r="E3847">
        <v>80.599999999999994</v>
      </c>
      <c r="F3847">
        <v>84</v>
      </c>
      <c r="H3847" s="2">
        <f>IF(F3847-79.07&lt;=0,0,IF(F3847-79.07&lt;=1,1,2))</f>
        <v>2</v>
      </c>
      <c r="I3847">
        <v>95.2</v>
      </c>
      <c r="J3847">
        <v>83.9</v>
      </c>
      <c r="K3847">
        <v>89.4</v>
      </c>
      <c r="L3847">
        <v>70.900000000000006</v>
      </c>
      <c r="M3847">
        <v>65.2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24.2</v>
      </c>
      <c r="W3847">
        <v>301.7</v>
      </c>
      <c r="X3847">
        <v>1007.4</v>
      </c>
      <c r="Y3847">
        <v>23.3</v>
      </c>
      <c r="Z3847">
        <v>6.5</v>
      </c>
      <c r="AA3847">
        <v>338.4</v>
      </c>
      <c r="AB3847">
        <v>29.3</v>
      </c>
      <c r="AC3847">
        <v>10</v>
      </c>
      <c r="AD3847">
        <v>0</v>
      </c>
      <c r="AE3847" t="s">
        <v>11615</v>
      </c>
      <c r="AF3847" t="s">
        <v>11616</v>
      </c>
      <c r="AG3847">
        <v>0.41</v>
      </c>
      <c r="AH3847" t="s">
        <v>36</v>
      </c>
      <c r="AI3847" t="s">
        <v>37</v>
      </c>
      <c r="AJ3847" t="s">
        <v>38</v>
      </c>
    </row>
    <row r="3848" spans="1:36" x14ac:dyDescent="0.25">
      <c r="A3848" t="s">
        <v>32</v>
      </c>
      <c r="B3848" t="s">
        <v>11617</v>
      </c>
      <c r="C3848">
        <f>YEAR(B3848)</f>
        <v>2010</v>
      </c>
      <c r="D3848">
        <v>89.7</v>
      </c>
      <c r="E3848">
        <v>82.4</v>
      </c>
      <c r="F3848">
        <v>85.2</v>
      </c>
      <c r="H3848" s="2">
        <f>IF(F3848-79.07&lt;=0,0,IF(F3848-79.07&lt;=1,1,2))</f>
        <v>2</v>
      </c>
      <c r="I3848">
        <v>96.6</v>
      </c>
      <c r="J3848">
        <v>85.4</v>
      </c>
      <c r="K3848">
        <v>90</v>
      </c>
      <c r="L3848">
        <v>70.400000000000006</v>
      </c>
      <c r="M3848">
        <v>61.6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20.8</v>
      </c>
      <c r="W3848">
        <v>305.5</v>
      </c>
      <c r="X3848">
        <v>1005.8</v>
      </c>
      <c r="Y3848">
        <v>11.6</v>
      </c>
      <c r="Z3848">
        <v>6.4</v>
      </c>
      <c r="AA3848">
        <v>342.9</v>
      </c>
      <c r="AB3848">
        <v>29.5</v>
      </c>
      <c r="AC3848">
        <v>10</v>
      </c>
      <c r="AD3848">
        <v>0</v>
      </c>
      <c r="AE3848" t="s">
        <v>11618</v>
      </c>
      <c r="AF3848" t="s">
        <v>11619</v>
      </c>
      <c r="AG3848">
        <v>0.44</v>
      </c>
      <c r="AH3848" t="s">
        <v>330</v>
      </c>
      <c r="AI3848" t="s">
        <v>9140</v>
      </c>
      <c r="AJ3848" t="s">
        <v>331</v>
      </c>
    </row>
    <row r="3849" spans="1:36" x14ac:dyDescent="0.25">
      <c r="A3849" t="s">
        <v>32</v>
      </c>
      <c r="B3849" t="s">
        <v>11620</v>
      </c>
      <c r="C3849">
        <f>YEAR(B3849)</f>
        <v>2010</v>
      </c>
      <c r="D3849">
        <v>91.4</v>
      </c>
      <c r="E3849">
        <v>77</v>
      </c>
      <c r="F3849">
        <v>83.8</v>
      </c>
      <c r="H3849" s="2">
        <f>IF(F3849-79.07&lt;=0,0,IF(F3849-79.07&lt;=1,1,2))</f>
        <v>2</v>
      </c>
      <c r="I3849">
        <v>100.2</v>
      </c>
      <c r="J3849">
        <v>77</v>
      </c>
      <c r="K3849">
        <v>89</v>
      </c>
      <c r="L3849">
        <v>70.3</v>
      </c>
      <c r="M3849">
        <v>65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19.5</v>
      </c>
      <c r="W3849">
        <v>268.5</v>
      </c>
      <c r="X3849">
        <v>1001.1</v>
      </c>
      <c r="Y3849">
        <v>4.8</v>
      </c>
      <c r="Z3849">
        <v>6.3</v>
      </c>
      <c r="AA3849">
        <v>338.6</v>
      </c>
      <c r="AB3849">
        <v>29.3</v>
      </c>
      <c r="AC3849">
        <v>10</v>
      </c>
      <c r="AD3849">
        <v>0</v>
      </c>
      <c r="AE3849" t="s">
        <v>11621</v>
      </c>
      <c r="AF3849" t="s">
        <v>11622</v>
      </c>
      <c r="AG3849">
        <v>0.48</v>
      </c>
      <c r="AH3849" t="s">
        <v>330</v>
      </c>
      <c r="AI3849" t="s">
        <v>9140</v>
      </c>
      <c r="AJ3849" t="s">
        <v>331</v>
      </c>
    </row>
    <row r="3850" spans="1:36" x14ac:dyDescent="0.25">
      <c r="A3850" t="s">
        <v>32</v>
      </c>
      <c r="B3850" t="s">
        <v>11623</v>
      </c>
      <c r="C3850">
        <f>YEAR(B3850)</f>
        <v>2010</v>
      </c>
      <c r="D3850">
        <v>86</v>
      </c>
      <c r="E3850">
        <v>73.400000000000006</v>
      </c>
      <c r="F3850">
        <v>80.400000000000006</v>
      </c>
      <c r="H3850" s="2">
        <f>IF(F3850-79.07&lt;=0,0,IF(F3850-79.07&lt;=1,1,2))</f>
        <v>2</v>
      </c>
      <c r="I3850">
        <v>90.6</v>
      </c>
      <c r="J3850">
        <v>73.400000000000006</v>
      </c>
      <c r="K3850">
        <v>82.6</v>
      </c>
      <c r="L3850">
        <v>68.7</v>
      </c>
      <c r="M3850">
        <v>68.3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21.9</v>
      </c>
      <c r="W3850">
        <v>286.2</v>
      </c>
      <c r="X3850">
        <v>1002.9</v>
      </c>
      <c r="Y3850">
        <v>19.7</v>
      </c>
      <c r="Z3850">
        <v>6.4</v>
      </c>
      <c r="AA3850">
        <v>347.6</v>
      </c>
      <c r="AB3850">
        <v>30</v>
      </c>
      <c r="AC3850">
        <v>10</v>
      </c>
      <c r="AD3850">
        <v>0</v>
      </c>
      <c r="AE3850" t="s">
        <v>11624</v>
      </c>
      <c r="AF3850" t="s">
        <v>11625</v>
      </c>
      <c r="AG3850">
        <v>0.5</v>
      </c>
      <c r="AH3850" t="s">
        <v>330</v>
      </c>
      <c r="AI3850" t="s">
        <v>9140</v>
      </c>
      <c r="AJ3850" t="s">
        <v>331</v>
      </c>
    </row>
    <row r="3851" spans="1:36" x14ac:dyDescent="0.25">
      <c r="A3851" t="s">
        <v>32</v>
      </c>
      <c r="B3851" t="s">
        <v>11626</v>
      </c>
      <c r="C3851">
        <f>YEAR(B3851)</f>
        <v>2010</v>
      </c>
      <c r="D3851">
        <v>84.3</v>
      </c>
      <c r="E3851">
        <v>73.400000000000006</v>
      </c>
      <c r="F3851">
        <v>79.5</v>
      </c>
      <c r="H3851" s="2">
        <f>IF(F3851-79.07&lt;=0,0,IF(F3851-79.07&lt;=1,1,2))</f>
        <v>1</v>
      </c>
      <c r="I3851">
        <v>86.6</v>
      </c>
      <c r="J3851">
        <v>73.400000000000006</v>
      </c>
      <c r="K3851">
        <v>80.900000000000006</v>
      </c>
      <c r="L3851">
        <v>67.099999999999994</v>
      </c>
      <c r="M3851">
        <v>66.599999999999994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21.9</v>
      </c>
      <c r="W3851">
        <v>285.89999999999998</v>
      </c>
      <c r="X3851">
        <v>1010</v>
      </c>
      <c r="Y3851">
        <v>11.7</v>
      </c>
      <c r="Z3851">
        <v>6.4</v>
      </c>
      <c r="AA3851">
        <v>343.3</v>
      </c>
      <c r="AB3851">
        <v>29.6</v>
      </c>
      <c r="AC3851">
        <v>10</v>
      </c>
      <c r="AD3851">
        <v>0</v>
      </c>
      <c r="AE3851" t="s">
        <v>11627</v>
      </c>
      <c r="AF3851" t="s">
        <v>11628</v>
      </c>
      <c r="AG3851">
        <v>0.54</v>
      </c>
      <c r="AH3851" t="s">
        <v>330</v>
      </c>
      <c r="AI3851" t="s">
        <v>9140</v>
      </c>
      <c r="AJ3851" t="s">
        <v>331</v>
      </c>
    </row>
    <row r="3852" spans="1:36" x14ac:dyDescent="0.25">
      <c r="A3852" t="s">
        <v>32</v>
      </c>
      <c r="B3852" t="s">
        <v>11629</v>
      </c>
      <c r="C3852">
        <f>YEAR(B3852)</f>
        <v>2010</v>
      </c>
      <c r="D3852">
        <v>84.2</v>
      </c>
      <c r="E3852">
        <v>69.8</v>
      </c>
      <c r="F3852">
        <v>78.099999999999994</v>
      </c>
      <c r="H3852" s="2">
        <f>IF(F3852-79.07&lt;=0,0,IF(F3852-79.07&lt;=1,1,2))</f>
        <v>0</v>
      </c>
      <c r="I3852">
        <v>88.5</v>
      </c>
      <c r="J3852">
        <v>69.8</v>
      </c>
      <c r="K3852">
        <v>79.8</v>
      </c>
      <c r="L3852">
        <v>65.599999999999994</v>
      </c>
      <c r="M3852">
        <v>65.8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23</v>
      </c>
      <c r="W3852">
        <v>302.2</v>
      </c>
      <c r="X3852">
        <v>1011.2</v>
      </c>
      <c r="Y3852">
        <v>17.399999999999999</v>
      </c>
      <c r="Z3852">
        <v>6.5</v>
      </c>
      <c r="AA3852">
        <v>347.2</v>
      </c>
      <c r="AB3852">
        <v>30.1</v>
      </c>
      <c r="AC3852">
        <v>10</v>
      </c>
      <c r="AD3852">
        <v>0</v>
      </c>
      <c r="AE3852" t="s">
        <v>11630</v>
      </c>
      <c r="AF3852" t="s">
        <v>11631</v>
      </c>
      <c r="AG3852">
        <v>0.57999999999999996</v>
      </c>
      <c r="AH3852" t="s">
        <v>330</v>
      </c>
      <c r="AI3852" t="s">
        <v>9140</v>
      </c>
      <c r="AJ3852" t="s">
        <v>331</v>
      </c>
    </row>
    <row r="3853" spans="1:36" x14ac:dyDescent="0.25">
      <c r="A3853" t="s">
        <v>32</v>
      </c>
      <c r="B3853" t="s">
        <v>11632</v>
      </c>
      <c r="C3853">
        <f>YEAR(B3853)</f>
        <v>2010</v>
      </c>
      <c r="D3853">
        <v>84.2</v>
      </c>
      <c r="E3853">
        <v>75.2</v>
      </c>
      <c r="F3853">
        <v>79.599999999999994</v>
      </c>
      <c r="H3853" s="2">
        <f>IF(F3853-79.07&lt;=0,0,IF(F3853-79.07&lt;=1,1,2))</f>
        <v>1</v>
      </c>
      <c r="I3853">
        <v>88.5</v>
      </c>
      <c r="J3853">
        <v>75.2</v>
      </c>
      <c r="K3853">
        <v>80.900000000000006</v>
      </c>
      <c r="L3853">
        <v>67</v>
      </c>
      <c r="M3853">
        <v>65.599999999999994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21.9</v>
      </c>
      <c r="W3853">
        <v>309.3</v>
      </c>
      <c r="X3853">
        <v>1009.3</v>
      </c>
      <c r="Y3853">
        <v>25.6</v>
      </c>
      <c r="Z3853">
        <v>6.6</v>
      </c>
      <c r="AA3853">
        <v>347.5</v>
      </c>
      <c r="AB3853">
        <v>30.1</v>
      </c>
      <c r="AC3853">
        <v>10</v>
      </c>
      <c r="AD3853">
        <v>0</v>
      </c>
      <c r="AE3853" t="s">
        <v>11633</v>
      </c>
      <c r="AF3853" t="s">
        <v>11634</v>
      </c>
      <c r="AG3853">
        <v>0.61</v>
      </c>
      <c r="AH3853" t="s">
        <v>36</v>
      </c>
      <c r="AI3853" t="s">
        <v>37</v>
      </c>
      <c r="AJ3853" t="s">
        <v>38</v>
      </c>
    </row>
    <row r="3854" spans="1:36" x14ac:dyDescent="0.25">
      <c r="A3854" t="s">
        <v>32</v>
      </c>
      <c r="B3854" t="s">
        <v>11635</v>
      </c>
      <c r="C3854">
        <f>YEAR(B3854)</f>
        <v>2010</v>
      </c>
      <c r="D3854">
        <v>82.4</v>
      </c>
      <c r="E3854">
        <v>73.7</v>
      </c>
      <c r="F3854">
        <v>78.8</v>
      </c>
      <c r="H3854" s="2">
        <f>IF(F3854-79.07&lt;=0,0,IF(F3854-79.07&lt;=1,1,2))</f>
        <v>0</v>
      </c>
      <c r="I3854">
        <v>86.2</v>
      </c>
      <c r="J3854">
        <v>73.7</v>
      </c>
      <c r="K3854">
        <v>79.900000000000006</v>
      </c>
      <c r="L3854">
        <v>66.599999999999994</v>
      </c>
      <c r="M3854">
        <v>66.5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18.3</v>
      </c>
      <c r="W3854">
        <v>313.60000000000002</v>
      </c>
      <c r="X3854">
        <v>1009.2</v>
      </c>
      <c r="Y3854">
        <v>11.3</v>
      </c>
      <c r="Z3854">
        <v>6.4</v>
      </c>
      <c r="AA3854">
        <v>347.6</v>
      </c>
      <c r="AB3854">
        <v>30.1</v>
      </c>
      <c r="AC3854">
        <v>10</v>
      </c>
      <c r="AD3854">
        <v>0</v>
      </c>
      <c r="AE3854" t="s">
        <v>11636</v>
      </c>
      <c r="AF3854" t="s">
        <v>11637</v>
      </c>
      <c r="AG3854">
        <v>0.64</v>
      </c>
      <c r="AH3854" t="s">
        <v>330</v>
      </c>
      <c r="AI3854" t="s">
        <v>9140</v>
      </c>
      <c r="AJ3854" t="s">
        <v>331</v>
      </c>
    </row>
    <row r="3855" spans="1:36" x14ac:dyDescent="0.25">
      <c r="A3855" t="s">
        <v>32</v>
      </c>
      <c r="B3855" t="s">
        <v>11638</v>
      </c>
      <c r="C3855">
        <f>YEAR(B3855)</f>
        <v>2010</v>
      </c>
      <c r="D3855">
        <v>84.2</v>
      </c>
      <c r="E3855">
        <v>68</v>
      </c>
      <c r="F3855">
        <v>78.3</v>
      </c>
      <c r="H3855" s="2">
        <f>IF(F3855-79.07&lt;=0,0,IF(F3855-79.07&lt;=1,1,2))</f>
        <v>0</v>
      </c>
      <c r="I3855">
        <v>91</v>
      </c>
      <c r="J3855">
        <v>68</v>
      </c>
      <c r="K3855">
        <v>80.400000000000006</v>
      </c>
      <c r="L3855">
        <v>70</v>
      </c>
      <c r="M3855">
        <v>75.900000000000006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13.9</v>
      </c>
      <c r="W3855">
        <v>327.10000000000002</v>
      </c>
      <c r="X3855">
        <v>1010.1</v>
      </c>
      <c r="Y3855">
        <v>13.6</v>
      </c>
      <c r="Z3855">
        <v>6.4</v>
      </c>
      <c r="AA3855">
        <v>348.2</v>
      </c>
      <c r="AB3855">
        <v>30.2</v>
      </c>
      <c r="AC3855">
        <v>10</v>
      </c>
      <c r="AD3855">
        <v>0</v>
      </c>
      <c r="AE3855" t="s">
        <v>11639</v>
      </c>
      <c r="AF3855" t="s">
        <v>11640</v>
      </c>
      <c r="AG3855">
        <v>0.68</v>
      </c>
      <c r="AH3855" t="s">
        <v>330</v>
      </c>
      <c r="AI3855" t="s">
        <v>9140</v>
      </c>
      <c r="AJ3855" t="s">
        <v>331</v>
      </c>
    </row>
    <row r="3856" spans="1:36" x14ac:dyDescent="0.25">
      <c r="A3856" t="s">
        <v>32</v>
      </c>
      <c r="B3856" t="s">
        <v>11641</v>
      </c>
      <c r="C3856">
        <f>YEAR(B3856)</f>
        <v>2010</v>
      </c>
      <c r="D3856">
        <v>84.2</v>
      </c>
      <c r="E3856">
        <v>69.8</v>
      </c>
      <c r="F3856">
        <v>78.7</v>
      </c>
      <c r="H3856" s="2">
        <f>IF(F3856-79.07&lt;=0,0,IF(F3856-79.07&lt;=1,1,2))</f>
        <v>0</v>
      </c>
      <c r="I3856">
        <v>91</v>
      </c>
      <c r="J3856">
        <v>69.8</v>
      </c>
      <c r="K3856">
        <v>81.2</v>
      </c>
      <c r="L3856">
        <v>71</v>
      </c>
      <c r="M3856">
        <v>77.8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8.1</v>
      </c>
      <c r="W3856">
        <v>341.8</v>
      </c>
      <c r="X3856">
        <v>1010.3</v>
      </c>
      <c r="Y3856">
        <v>0</v>
      </c>
      <c r="Z3856">
        <v>6.2</v>
      </c>
      <c r="AA3856">
        <v>332.8</v>
      </c>
      <c r="AB3856">
        <v>28.7</v>
      </c>
      <c r="AC3856">
        <v>10</v>
      </c>
      <c r="AD3856">
        <v>0</v>
      </c>
      <c r="AE3856" t="s">
        <v>11642</v>
      </c>
      <c r="AF3856" t="s">
        <v>11643</v>
      </c>
      <c r="AG3856">
        <v>0.71</v>
      </c>
      <c r="AH3856" t="s">
        <v>330</v>
      </c>
      <c r="AI3856" t="s">
        <v>9140</v>
      </c>
      <c r="AJ3856" t="s">
        <v>331</v>
      </c>
    </row>
    <row r="3857" spans="1:36" x14ac:dyDescent="0.25">
      <c r="A3857" t="s">
        <v>32</v>
      </c>
      <c r="B3857" t="s">
        <v>11644</v>
      </c>
      <c r="C3857">
        <f>YEAR(B3857)</f>
        <v>2010</v>
      </c>
      <c r="D3857">
        <v>84.2</v>
      </c>
      <c r="E3857">
        <v>73.400000000000006</v>
      </c>
      <c r="F3857">
        <v>79.8</v>
      </c>
      <c r="H3857" s="2">
        <f>IF(F3857-79.07&lt;=0,0,IF(F3857-79.07&lt;=1,1,2))</f>
        <v>1</v>
      </c>
      <c r="I3857">
        <v>92.5</v>
      </c>
      <c r="J3857">
        <v>73.400000000000006</v>
      </c>
      <c r="K3857">
        <v>83.4</v>
      </c>
      <c r="L3857">
        <v>72</v>
      </c>
      <c r="M3857">
        <v>77.599999999999994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13.9</v>
      </c>
      <c r="W3857">
        <v>305.39999999999998</v>
      </c>
      <c r="X3857">
        <v>1009.9</v>
      </c>
      <c r="Y3857">
        <v>3.5</v>
      </c>
      <c r="Z3857">
        <v>6.3</v>
      </c>
      <c r="AA3857">
        <v>323.3</v>
      </c>
      <c r="AB3857">
        <v>27.9</v>
      </c>
      <c r="AC3857">
        <v>10</v>
      </c>
      <c r="AD3857">
        <v>0</v>
      </c>
      <c r="AE3857" t="s">
        <v>11645</v>
      </c>
      <c r="AF3857" t="s">
        <v>11646</v>
      </c>
      <c r="AG3857">
        <v>0.74</v>
      </c>
      <c r="AH3857" t="s">
        <v>330</v>
      </c>
      <c r="AI3857" t="s">
        <v>9140</v>
      </c>
      <c r="AJ3857" t="s">
        <v>331</v>
      </c>
    </row>
    <row r="3858" spans="1:36" x14ac:dyDescent="0.25">
      <c r="A3858" t="s">
        <v>32</v>
      </c>
      <c r="B3858" t="s">
        <v>11647</v>
      </c>
      <c r="C3858">
        <f>YEAR(B3858)</f>
        <v>2010</v>
      </c>
      <c r="D3858">
        <v>86</v>
      </c>
      <c r="E3858">
        <v>75.2</v>
      </c>
      <c r="F3858">
        <v>81.8</v>
      </c>
      <c r="H3858" s="2">
        <f>IF(F3858-79.07&lt;=0,0,IF(F3858-79.07&lt;=1,1,2))</f>
        <v>2</v>
      </c>
      <c r="I3858">
        <v>95.2</v>
      </c>
      <c r="J3858">
        <v>75.2</v>
      </c>
      <c r="K3858">
        <v>87</v>
      </c>
      <c r="L3858">
        <v>72.7</v>
      </c>
      <c r="M3858">
        <v>74.099999999999994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13.9</v>
      </c>
      <c r="W3858">
        <v>308.5</v>
      </c>
      <c r="X3858">
        <v>1006.6</v>
      </c>
      <c r="Y3858">
        <v>0.3</v>
      </c>
      <c r="Z3858">
        <v>6.2</v>
      </c>
      <c r="AA3858">
        <v>318.3</v>
      </c>
      <c r="AB3858">
        <v>27.4</v>
      </c>
      <c r="AC3858">
        <v>10</v>
      </c>
      <c r="AD3858">
        <v>0</v>
      </c>
      <c r="AE3858" t="s">
        <v>11648</v>
      </c>
      <c r="AF3858" t="s">
        <v>11649</v>
      </c>
      <c r="AG3858">
        <v>0.75</v>
      </c>
      <c r="AH3858" t="s">
        <v>330</v>
      </c>
      <c r="AI3858" t="s">
        <v>9140</v>
      </c>
      <c r="AJ3858" t="s">
        <v>331</v>
      </c>
    </row>
    <row r="3859" spans="1:36" x14ac:dyDescent="0.25">
      <c r="A3859" t="s">
        <v>32</v>
      </c>
      <c r="B3859" t="s">
        <v>11650</v>
      </c>
      <c r="C3859">
        <f>YEAR(B3859)</f>
        <v>2010</v>
      </c>
      <c r="D3859">
        <v>89.6</v>
      </c>
      <c r="E3859">
        <v>77</v>
      </c>
      <c r="F3859">
        <v>83</v>
      </c>
      <c r="H3859" s="2">
        <f>IF(F3859-79.07&lt;=0,0,IF(F3859-79.07&lt;=1,1,2))</f>
        <v>2</v>
      </c>
      <c r="I3859">
        <v>100.3</v>
      </c>
      <c r="J3859">
        <v>77</v>
      </c>
      <c r="K3859">
        <v>88.6</v>
      </c>
      <c r="L3859">
        <v>73.3</v>
      </c>
      <c r="M3859">
        <v>73.2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8.1</v>
      </c>
      <c r="W3859">
        <v>341.7</v>
      </c>
      <c r="X3859">
        <v>1003</v>
      </c>
      <c r="Y3859">
        <v>14.1</v>
      </c>
      <c r="Z3859">
        <v>6.3</v>
      </c>
      <c r="AA3859">
        <v>313.39999999999998</v>
      </c>
      <c r="AB3859">
        <v>27</v>
      </c>
      <c r="AC3859">
        <v>10</v>
      </c>
      <c r="AD3859">
        <v>0</v>
      </c>
      <c r="AE3859" t="s">
        <v>11651</v>
      </c>
      <c r="AF3859" t="s">
        <v>11652</v>
      </c>
      <c r="AG3859">
        <v>0.81</v>
      </c>
      <c r="AH3859" t="s">
        <v>330</v>
      </c>
      <c r="AI3859" t="s">
        <v>9140</v>
      </c>
      <c r="AJ3859" t="s">
        <v>331</v>
      </c>
    </row>
    <row r="3860" spans="1:36" x14ac:dyDescent="0.25">
      <c r="A3860" t="s">
        <v>32</v>
      </c>
      <c r="B3860" t="s">
        <v>11653</v>
      </c>
      <c r="C3860">
        <f>YEAR(B3860)</f>
        <v>2010</v>
      </c>
      <c r="D3860">
        <v>84.2</v>
      </c>
      <c r="E3860">
        <v>75.2</v>
      </c>
      <c r="F3860">
        <v>81.3</v>
      </c>
      <c r="H3860" s="2">
        <f>IF(F3860-79.07&lt;=0,0,IF(F3860-79.07&lt;=1,1,2))</f>
        <v>2</v>
      </c>
      <c r="I3860">
        <v>94.2</v>
      </c>
      <c r="J3860">
        <v>75.2</v>
      </c>
      <c r="K3860">
        <v>86.9</v>
      </c>
      <c r="L3860">
        <v>75.7</v>
      </c>
      <c r="M3860">
        <v>83.3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13.9</v>
      </c>
      <c r="W3860">
        <v>327.8</v>
      </c>
      <c r="X3860">
        <v>1003.6</v>
      </c>
      <c r="Y3860">
        <v>10.5</v>
      </c>
      <c r="Z3860">
        <v>6.4</v>
      </c>
      <c r="AA3860">
        <v>321.3</v>
      </c>
      <c r="AB3860">
        <v>27.8</v>
      </c>
      <c r="AC3860">
        <v>10</v>
      </c>
      <c r="AD3860">
        <v>0</v>
      </c>
      <c r="AE3860" t="s">
        <v>11654</v>
      </c>
      <c r="AF3860" t="s">
        <v>11655</v>
      </c>
      <c r="AG3860">
        <v>0.84</v>
      </c>
      <c r="AH3860" t="s">
        <v>330</v>
      </c>
      <c r="AI3860" t="s">
        <v>9140</v>
      </c>
      <c r="AJ3860" t="s">
        <v>331</v>
      </c>
    </row>
    <row r="3861" spans="1:36" x14ac:dyDescent="0.25">
      <c r="A3861" t="s">
        <v>32</v>
      </c>
      <c r="B3861" t="s">
        <v>11656</v>
      </c>
      <c r="C3861">
        <f>YEAR(B3861)</f>
        <v>2010</v>
      </c>
      <c r="D3861">
        <v>86</v>
      </c>
      <c r="E3861">
        <v>75.2</v>
      </c>
      <c r="F3861">
        <v>80.400000000000006</v>
      </c>
      <c r="H3861" s="2">
        <f>IF(F3861-79.07&lt;=0,0,IF(F3861-79.07&lt;=1,1,2))</f>
        <v>2</v>
      </c>
      <c r="I3861">
        <v>97.2</v>
      </c>
      <c r="J3861">
        <v>75.2</v>
      </c>
      <c r="K3861">
        <v>85.8</v>
      </c>
      <c r="L3861">
        <v>74.7</v>
      </c>
      <c r="M3861">
        <v>83.1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9.1999999999999993</v>
      </c>
      <c r="W3861">
        <v>72.7</v>
      </c>
      <c r="X3861">
        <v>1008.2</v>
      </c>
      <c r="Y3861">
        <v>31</v>
      </c>
      <c r="Z3861">
        <v>6.6</v>
      </c>
      <c r="AA3861">
        <v>324.89999999999998</v>
      </c>
      <c r="AB3861">
        <v>28.1</v>
      </c>
      <c r="AC3861">
        <v>10</v>
      </c>
      <c r="AD3861">
        <v>0</v>
      </c>
      <c r="AE3861" t="s">
        <v>11657</v>
      </c>
      <c r="AF3861" t="s">
        <v>11658</v>
      </c>
      <c r="AG3861">
        <v>0.88</v>
      </c>
      <c r="AH3861" t="s">
        <v>36</v>
      </c>
      <c r="AI3861" t="s">
        <v>37</v>
      </c>
      <c r="AJ3861" t="s">
        <v>38</v>
      </c>
    </row>
    <row r="3862" spans="1:36" x14ac:dyDescent="0.25">
      <c r="A3862" t="s">
        <v>32</v>
      </c>
      <c r="B3862" t="s">
        <v>11659</v>
      </c>
      <c r="C3862">
        <f>YEAR(B3862)</f>
        <v>2010</v>
      </c>
      <c r="D3862">
        <v>86.1</v>
      </c>
      <c r="E3862">
        <v>71.599999999999994</v>
      </c>
      <c r="F3862">
        <v>80.5</v>
      </c>
      <c r="H3862" s="2">
        <f>IF(F3862-79.07&lt;=0,0,IF(F3862-79.07&lt;=1,1,2))</f>
        <v>2</v>
      </c>
      <c r="I3862">
        <v>95.2</v>
      </c>
      <c r="J3862">
        <v>71.599999999999994</v>
      </c>
      <c r="K3862">
        <v>84.3</v>
      </c>
      <c r="L3862">
        <v>71.5</v>
      </c>
      <c r="M3862">
        <v>74.7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16.100000000000001</v>
      </c>
      <c r="W3862">
        <v>306.5</v>
      </c>
      <c r="X3862">
        <v>1011.3</v>
      </c>
      <c r="Y3862">
        <v>39.700000000000003</v>
      </c>
      <c r="Z3862">
        <v>6.6</v>
      </c>
      <c r="AA3862">
        <v>335.1</v>
      </c>
      <c r="AB3862">
        <v>28.9</v>
      </c>
      <c r="AC3862">
        <v>10</v>
      </c>
      <c r="AD3862">
        <v>0</v>
      </c>
      <c r="AE3862" t="s">
        <v>11660</v>
      </c>
      <c r="AF3862" t="s">
        <v>11661</v>
      </c>
      <c r="AG3862">
        <v>0.91</v>
      </c>
      <c r="AH3862" t="s">
        <v>36</v>
      </c>
      <c r="AI3862" t="s">
        <v>37</v>
      </c>
      <c r="AJ3862" t="s">
        <v>38</v>
      </c>
    </row>
    <row r="3863" spans="1:36" x14ac:dyDescent="0.25">
      <c r="A3863" t="s">
        <v>32</v>
      </c>
      <c r="B3863" t="s">
        <v>11662</v>
      </c>
      <c r="C3863">
        <f>YEAR(B3863)</f>
        <v>2010</v>
      </c>
      <c r="D3863">
        <v>84.3</v>
      </c>
      <c r="E3863">
        <v>69.8</v>
      </c>
      <c r="F3863">
        <v>79.400000000000006</v>
      </c>
      <c r="H3863" s="2">
        <f>IF(F3863-79.07&lt;=0,0,IF(F3863-79.07&lt;=1,1,2))</f>
        <v>1</v>
      </c>
      <c r="I3863">
        <v>94.4</v>
      </c>
      <c r="J3863">
        <v>69.8</v>
      </c>
      <c r="K3863">
        <v>82.5</v>
      </c>
      <c r="L3863">
        <v>69.8</v>
      </c>
      <c r="M3863">
        <v>72.900000000000006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18.3</v>
      </c>
      <c r="W3863">
        <v>310.60000000000002</v>
      </c>
      <c r="X3863">
        <v>1009.8</v>
      </c>
      <c r="Y3863">
        <v>3.5</v>
      </c>
      <c r="Z3863">
        <v>6.3</v>
      </c>
      <c r="AA3863">
        <v>340</v>
      </c>
      <c r="AB3863">
        <v>29.4</v>
      </c>
      <c r="AC3863">
        <v>10</v>
      </c>
      <c r="AD3863">
        <v>0</v>
      </c>
      <c r="AE3863" t="s">
        <v>11663</v>
      </c>
      <c r="AF3863" t="s">
        <v>11664</v>
      </c>
      <c r="AG3863">
        <v>0.94</v>
      </c>
      <c r="AH3863" t="s">
        <v>330</v>
      </c>
      <c r="AI3863" t="s">
        <v>9140</v>
      </c>
      <c r="AJ3863" t="s">
        <v>331</v>
      </c>
    </row>
    <row r="3864" spans="1:36" x14ac:dyDescent="0.25">
      <c r="A3864" t="s">
        <v>32</v>
      </c>
      <c r="B3864" t="s">
        <v>11665</v>
      </c>
      <c r="C3864">
        <f>YEAR(B3864)</f>
        <v>2010</v>
      </c>
      <c r="D3864">
        <v>87.9</v>
      </c>
      <c r="E3864">
        <v>69.8</v>
      </c>
      <c r="F3864">
        <v>80.2</v>
      </c>
      <c r="H3864" s="2">
        <f>IF(F3864-79.07&lt;=0,0,IF(F3864-79.07&lt;=1,1,2))</f>
        <v>2</v>
      </c>
      <c r="I3864">
        <v>98</v>
      </c>
      <c r="J3864">
        <v>69.8</v>
      </c>
      <c r="K3864">
        <v>84.5</v>
      </c>
      <c r="L3864">
        <v>71.7</v>
      </c>
      <c r="M3864">
        <v>76.3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17.2</v>
      </c>
      <c r="W3864">
        <v>303.10000000000002</v>
      </c>
      <c r="X3864">
        <v>1008.2</v>
      </c>
      <c r="Y3864">
        <v>12.3</v>
      </c>
      <c r="Z3864">
        <v>6.4</v>
      </c>
      <c r="AA3864">
        <v>331.7</v>
      </c>
      <c r="AB3864">
        <v>28.8</v>
      </c>
      <c r="AC3864">
        <v>10</v>
      </c>
      <c r="AD3864">
        <v>0</v>
      </c>
      <c r="AE3864" t="s">
        <v>11666</v>
      </c>
      <c r="AF3864" t="s">
        <v>11667</v>
      </c>
      <c r="AG3864">
        <v>0.97</v>
      </c>
      <c r="AH3864" t="s">
        <v>330</v>
      </c>
      <c r="AI3864" t="s">
        <v>9140</v>
      </c>
      <c r="AJ3864" t="s">
        <v>331</v>
      </c>
    </row>
    <row r="3865" spans="1:36" x14ac:dyDescent="0.25">
      <c r="A3865" t="s">
        <v>32</v>
      </c>
      <c r="B3865" t="s">
        <v>11668</v>
      </c>
      <c r="C3865">
        <f>YEAR(B3865)</f>
        <v>2010</v>
      </c>
      <c r="D3865">
        <v>87.9</v>
      </c>
      <c r="E3865">
        <v>77</v>
      </c>
      <c r="F3865">
        <v>83.3</v>
      </c>
      <c r="H3865" s="2">
        <f>IF(F3865-79.07&lt;=0,0,IF(F3865-79.07&lt;=1,1,2))</f>
        <v>2</v>
      </c>
      <c r="I3865">
        <v>98</v>
      </c>
      <c r="J3865">
        <v>77</v>
      </c>
      <c r="K3865">
        <v>90.3</v>
      </c>
      <c r="L3865">
        <v>74.900000000000006</v>
      </c>
      <c r="M3865">
        <v>76.3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18.3</v>
      </c>
      <c r="W3865">
        <v>305</v>
      </c>
      <c r="X3865">
        <v>1008.1</v>
      </c>
      <c r="Y3865">
        <v>33.9</v>
      </c>
      <c r="Z3865">
        <v>6.5</v>
      </c>
      <c r="AA3865">
        <v>322.89999999999998</v>
      </c>
      <c r="AB3865">
        <v>28</v>
      </c>
      <c r="AC3865">
        <v>10</v>
      </c>
      <c r="AD3865">
        <v>0</v>
      </c>
      <c r="AE3865" t="s">
        <v>11669</v>
      </c>
      <c r="AF3865" t="s">
        <v>11670</v>
      </c>
      <c r="AG3865">
        <v>0</v>
      </c>
      <c r="AH3865" t="s">
        <v>36</v>
      </c>
      <c r="AI3865" t="s">
        <v>37</v>
      </c>
      <c r="AJ3865" t="s">
        <v>38</v>
      </c>
    </row>
    <row r="3866" spans="1:36" x14ac:dyDescent="0.25">
      <c r="A3866" t="s">
        <v>32</v>
      </c>
      <c r="B3866" t="s">
        <v>11671</v>
      </c>
      <c r="C3866">
        <f>YEAR(B3866)</f>
        <v>2010</v>
      </c>
      <c r="D3866">
        <v>87.8</v>
      </c>
      <c r="E3866">
        <v>75.2</v>
      </c>
      <c r="F3866">
        <v>82.8</v>
      </c>
      <c r="H3866" s="2">
        <f>IF(F3866-79.07&lt;=0,0,IF(F3866-79.07&lt;=1,1,2))</f>
        <v>2</v>
      </c>
      <c r="I3866">
        <v>97.2</v>
      </c>
      <c r="J3866">
        <v>75.2</v>
      </c>
      <c r="K3866">
        <v>89.4</v>
      </c>
      <c r="L3866">
        <v>74.8</v>
      </c>
      <c r="M3866">
        <v>77.3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12.8</v>
      </c>
      <c r="W3866">
        <v>318.89999999999998</v>
      </c>
      <c r="X3866">
        <v>1009.1</v>
      </c>
      <c r="Y3866">
        <v>3.5</v>
      </c>
      <c r="Z3866">
        <v>6.3</v>
      </c>
      <c r="AA3866">
        <v>324</v>
      </c>
      <c r="AB3866">
        <v>28</v>
      </c>
      <c r="AC3866">
        <v>10</v>
      </c>
      <c r="AD3866">
        <v>0</v>
      </c>
      <c r="AE3866" t="s">
        <v>11672</v>
      </c>
      <c r="AF3866" t="s">
        <v>11673</v>
      </c>
      <c r="AG3866">
        <v>0.04</v>
      </c>
      <c r="AH3866" t="s">
        <v>330</v>
      </c>
      <c r="AI3866" t="s">
        <v>9140</v>
      </c>
      <c r="AJ3866" t="s">
        <v>331</v>
      </c>
    </row>
    <row r="3867" spans="1:36" x14ac:dyDescent="0.25">
      <c r="A3867" t="s">
        <v>32</v>
      </c>
      <c r="B3867" t="s">
        <v>11674</v>
      </c>
      <c r="C3867">
        <f>YEAR(B3867)</f>
        <v>2010</v>
      </c>
      <c r="D3867">
        <v>87.9</v>
      </c>
      <c r="E3867">
        <v>73.400000000000006</v>
      </c>
      <c r="F3867">
        <v>81.5</v>
      </c>
      <c r="H3867" s="2">
        <f>IF(F3867-79.07&lt;=0,0,IF(F3867-79.07&lt;=1,1,2))</f>
        <v>2</v>
      </c>
      <c r="I3867">
        <v>100</v>
      </c>
      <c r="J3867">
        <v>73.400000000000006</v>
      </c>
      <c r="K3867">
        <v>87.2</v>
      </c>
      <c r="L3867">
        <v>73.599999999999994</v>
      </c>
      <c r="M3867">
        <v>77.400000000000006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9.1999999999999993</v>
      </c>
      <c r="W3867">
        <v>190.7</v>
      </c>
      <c r="X3867">
        <v>1009.9</v>
      </c>
      <c r="Y3867">
        <v>4.5999999999999996</v>
      </c>
      <c r="Z3867">
        <v>6.3</v>
      </c>
      <c r="AA3867">
        <v>326.3</v>
      </c>
      <c r="AB3867">
        <v>28.1</v>
      </c>
      <c r="AC3867">
        <v>10</v>
      </c>
      <c r="AD3867">
        <v>0</v>
      </c>
      <c r="AE3867" t="s">
        <v>11675</v>
      </c>
      <c r="AF3867" t="s">
        <v>11676</v>
      </c>
      <c r="AG3867">
        <v>0.08</v>
      </c>
      <c r="AH3867" t="s">
        <v>330</v>
      </c>
      <c r="AI3867" t="s">
        <v>9140</v>
      </c>
      <c r="AJ3867" t="s">
        <v>331</v>
      </c>
    </row>
    <row r="3868" spans="1:36" x14ac:dyDescent="0.25">
      <c r="A3868" t="s">
        <v>32</v>
      </c>
      <c r="B3868" t="s">
        <v>11677</v>
      </c>
      <c r="C3868">
        <f>YEAR(B3868)</f>
        <v>2010</v>
      </c>
      <c r="D3868">
        <v>87.8</v>
      </c>
      <c r="E3868">
        <v>73.400000000000006</v>
      </c>
      <c r="F3868">
        <v>81.099999999999994</v>
      </c>
      <c r="H3868" s="2">
        <f>IF(F3868-79.07&lt;=0,0,IF(F3868-79.07&lt;=1,1,2))</f>
        <v>2</v>
      </c>
      <c r="I3868">
        <v>102.4</v>
      </c>
      <c r="J3868">
        <v>73.400000000000006</v>
      </c>
      <c r="K3868">
        <v>87</v>
      </c>
      <c r="L3868">
        <v>73</v>
      </c>
      <c r="M3868">
        <v>76.900000000000006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10.3</v>
      </c>
      <c r="W3868">
        <v>278.7</v>
      </c>
      <c r="X3868">
        <v>1010.4</v>
      </c>
      <c r="Y3868">
        <v>0.4</v>
      </c>
      <c r="Z3868">
        <v>6.2</v>
      </c>
      <c r="AA3868">
        <v>322</v>
      </c>
      <c r="AB3868">
        <v>27.8</v>
      </c>
      <c r="AC3868">
        <v>10</v>
      </c>
      <c r="AD3868">
        <v>0</v>
      </c>
      <c r="AE3868" t="s">
        <v>11678</v>
      </c>
      <c r="AF3868" t="s">
        <v>11679</v>
      </c>
      <c r="AG3868">
        <v>0.11</v>
      </c>
      <c r="AH3868" t="s">
        <v>330</v>
      </c>
      <c r="AI3868" t="s">
        <v>9140</v>
      </c>
      <c r="AJ3868" t="s">
        <v>331</v>
      </c>
    </row>
    <row r="3869" spans="1:36" x14ac:dyDescent="0.25">
      <c r="A3869" t="s">
        <v>32</v>
      </c>
      <c r="B3869" t="s">
        <v>11680</v>
      </c>
      <c r="C3869">
        <f>YEAR(B3869)</f>
        <v>2010</v>
      </c>
      <c r="D3869">
        <v>89.6</v>
      </c>
      <c r="E3869">
        <v>74</v>
      </c>
      <c r="F3869">
        <v>82.2</v>
      </c>
      <c r="H3869" s="2">
        <f>IF(F3869-79.07&lt;=0,0,IF(F3869-79.07&lt;=1,1,2))</f>
        <v>2</v>
      </c>
      <c r="I3869">
        <v>100.3</v>
      </c>
      <c r="J3869">
        <v>74</v>
      </c>
      <c r="K3869">
        <v>87.3</v>
      </c>
      <c r="L3869">
        <v>73</v>
      </c>
      <c r="M3869">
        <v>74.5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11.4</v>
      </c>
      <c r="W3869">
        <v>290.2</v>
      </c>
      <c r="X3869">
        <v>1010.9</v>
      </c>
      <c r="Y3869">
        <v>8.1999999999999993</v>
      </c>
      <c r="Z3869">
        <v>6.2</v>
      </c>
      <c r="AA3869">
        <v>319.60000000000002</v>
      </c>
      <c r="AB3869">
        <v>27.5</v>
      </c>
      <c r="AC3869">
        <v>10</v>
      </c>
      <c r="AD3869">
        <v>0</v>
      </c>
      <c r="AE3869" t="s">
        <v>11681</v>
      </c>
      <c r="AF3869" t="s">
        <v>11682</v>
      </c>
      <c r="AG3869">
        <v>0.15</v>
      </c>
      <c r="AH3869" t="s">
        <v>330</v>
      </c>
      <c r="AI3869" t="s">
        <v>9140</v>
      </c>
      <c r="AJ3869" t="s">
        <v>331</v>
      </c>
    </row>
    <row r="3870" spans="1:36" x14ac:dyDescent="0.25">
      <c r="A3870" t="s">
        <v>32</v>
      </c>
      <c r="B3870" t="s">
        <v>11683</v>
      </c>
      <c r="C3870">
        <f>YEAR(B3870)</f>
        <v>2010</v>
      </c>
      <c r="D3870">
        <v>89.6</v>
      </c>
      <c r="E3870">
        <v>75.2</v>
      </c>
      <c r="F3870">
        <v>84.1</v>
      </c>
      <c r="H3870" s="2">
        <f>IF(F3870-79.07&lt;=0,0,IF(F3870-79.07&lt;=1,1,2))</f>
        <v>2</v>
      </c>
      <c r="I3870">
        <v>102.4</v>
      </c>
      <c r="J3870">
        <v>75.2</v>
      </c>
      <c r="K3870">
        <v>90.9</v>
      </c>
      <c r="L3870">
        <v>73</v>
      </c>
      <c r="M3870">
        <v>69.8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21.9</v>
      </c>
      <c r="W3870">
        <v>302.10000000000002</v>
      </c>
      <c r="X3870">
        <v>1010.8</v>
      </c>
      <c r="Y3870">
        <v>9.4</v>
      </c>
      <c r="Z3870">
        <v>6.3</v>
      </c>
      <c r="AA3870">
        <v>323.8</v>
      </c>
      <c r="AB3870">
        <v>27.9</v>
      </c>
      <c r="AC3870">
        <v>10</v>
      </c>
      <c r="AD3870">
        <v>0</v>
      </c>
      <c r="AE3870" t="s">
        <v>11684</v>
      </c>
      <c r="AF3870" t="s">
        <v>11685</v>
      </c>
      <c r="AG3870">
        <v>0.18</v>
      </c>
      <c r="AH3870" t="s">
        <v>330</v>
      </c>
      <c r="AI3870" t="s">
        <v>9140</v>
      </c>
      <c r="AJ3870" t="s">
        <v>331</v>
      </c>
    </row>
    <row r="3871" spans="1:36" x14ac:dyDescent="0.25">
      <c r="A3871" t="s">
        <v>32</v>
      </c>
      <c r="B3871" t="s">
        <v>11686</v>
      </c>
      <c r="C3871">
        <f>YEAR(B3871)</f>
        <v>2010</v>
      </c>
      <c r="D3871">
        <v>91.4</v>
      </c>
      <c r="E3871">
        <v>84.2</v>
      </c>
      <c r="F3871">
        <v>87.1</v>
      </c>
      <c r="H3871" s="2">
        <f>IF(F3871-79.07&lt;=0,0,IF(F3871-79.07&lt;=1,1,2))</f>
        <v>2</v>
      </c>
      <c r="I3871">
        <v>100.6</v>
      </c>
      <c r="J3871">
        <v>89.6</v>
      </c>
      <c r="K3871">
        <v>94.2</v>
      </c>
      <c r="L3871">
        <v>72.599999999999994</v>
      </c>
      <c r="M3871">
        <v>62.4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23</v>
      </c>
      <c r="W3871">
        <v>302.8</v>
      </c>
      <c r="X3871">
        <v>1010.1</v>
      </c>
      <c r="Y3871">
        <v>0.2</v>
      </c>
      <c r="Z3871">
        <v>6.2</v>
      </c>
      <c r="AA3871">
        <v>323.8</v>
      </c>
      <c r="AB3871">
        <v>27.8</v>
      </c>
      <c r="AC3871">
        <v>10</v>
      </c>
      <c r="AD3871">
        <v>0</v>
      </c>
      <c r="AE3871" t="s">
        <v>11687</v>
      </c>
      <c r="AF3871" t="s">
        <v>11688</v>
      </c>
      <c r="AG3871">
        <v>0.25</v>
      </c>
      <c r="AH3871" t="s">
        <v>330</v>
      </c>
      <c r="AI3871" t="s">
        <v>9140</v>
      </c>
      <c r="AJ3871" t="s">
        <v>331</v>
      </c>
    </row>
    <row r="3872" spans="1:36" x14ac:dyDescent="0.25">
      <c r="A3872" t="s">
        <v>32</v>
      </c>
      <c r="B3872" t="s">
        <v>11689</v>
      </c>
      <c r="C3872">
        <f>YEAR(B3872)</f>
        <v>2010</v>
      </c>
      <c r="D3872">
        <v>93.2</v>
      </c>
      <c r="E3872">
        <v>78.8</v>
      </c>
      <c r="F3872">
        <v>85.8</v>
      </c>
      <c r="H3872" s="2">
        <f>IF(F3872-79.07&lt;=0,0,IF(F3872-79.07&lt;=1,1,2))</f>
        <v>2</v>
      </c>
      <c r="I3872">
        <v>102.9</v>
      </c>
      <c r="J3872">
        <v>78.8</v>
      </c>
      <c r="K3872">
        <v>91.4</v>
      </c>
      <c r="L3872">
        <v>70.7</v>
      </c>
      <c r="M3872">
        <v>61.2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10.3</v>
      </c>
      <c r="W3872">
        <v>324.2</v>
      </c>
      <c r="X3872">
        <v>1008.9</v>
      </c>
      <c r="Y3872">
        <v>0</v>
      </c>
      <c r="Z3872">
        <v>6.2</v>
      </c>
      <c r="AA3872">
        <v>316.7</v>
      </c>
      <c r="AB3872">
        <v>27.5</v>
      </c>
      <c r="AC3872">
        <v>10</v>
      </c>
      <c r="AD3872">
        <v>0</v>
      </c>
      <c r="AE3872" t="s">
        <v>11690</v>
      </c>
      <c r="AF3872" t="s">
        <v>11691</v>
      </c>
      <c r="AG3872">
        <v>0.25</v>
      </c>
      <c r="AH3872" t="s">
        <v>330</v>
      </c>
      <c r="AI3872" t="s">
        <v>9140</v>
      </c>
      <c r="AJ3872" t="s">
        <v>331</v>
      </c>
    </row>
    <row r="3873" spans="1:36" x14ac:dyDescent="0.25">
      <c r="A3873" t="s">
        <v>32</v>
      </c>
      <c r="B3873" t="s">
        <v>11692</v>
      </c>
      <c r="C3873">
        <f>YEAR(B3873)</f>
        <v>2010</v>
      </c>
      <c r="D3873">
        <v>87.8</v>
      </c>
      <c r="E3873">
        <v>78.8</v>
      </c>
      <c r="F3873">
        <v>83.3</v>
      </c>
      <c r="H3873" s="2">
        <f>IF(F3873-79.07&lt;=0,0,IF(F3873-79.07&lt;=1,1,2))</f>
        <v>2</v>
      </c>
      <c r="I3873">
        <v>100</v>
      </c>
      <c r="J3873">
        <v>78.8</v>
      </c>
      <c r="K3873">
        <v>89.8</v>
      </c>
      <c r="L3873">
        <v>71.900000000000006</v>
      </c>
      <c r="M3873">
        <v>69.099999999999994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21.9</v>
      </c>
      <c r="W3873">
        <v>299</v>
      </c>
      <c r="X3873">
        <v>1005.9</v>
      </c>
      <c r="Y3873">
        <v>5.8</v>
      </c>
      <c r="Z3873">
        <v>6.3</v>
      </c>
      <c r="AA3873">
        <v>311.39999999999998</v>
      </c>
      <c r="AB3873">
        <v>26.7</v>
      </c>
      <c r="AC3873">
        <v>10</v>
      </c>
      <c r="AD3873">
        <v>0</v>
      </c>
      <c r="AE3873" t="s">
        <v>11693</v>
      </c>
      <c r="AF3873" t="s">
        <v>11694</v>
      </c>
      <c r="AG3873">
        <v>0.28000000000000003</v>
      </c>
      <c r="AH3873" t="s">
        <v>330</v>
      </c>
      <c r="AI3873" t="s">
        <v>9140</v>
      </c>
      <c r="AJ3873" t="s">
        <v>331</v>
      </c>
    </row>
    <row r="3874" spans="1:36" x14ac:dyDescent="0.25">
      <c r="A3874" t="s">
        <v>32</v>
      </c>
      <c r="B3874" t="s">
        <v>11695</v>
      </c>
      <c r="C3874">
        <f>YEAR(B3874)</f>
        <v>2010</v>
      </c>
      <c r="D3874">
        <v>87.8</v>
      </c>
      <c r="E3874">
        <v>75.2</v>
      </c>
      <c r="F3874">
        <v>82.4</v>
      </c>
      <c r="H3874" s="2">
        <f>IF(F3874-79.07&lt;=0,0,IF(F3874-79.07&lt;=1,1,2))</f>
        <v>2</v>
      </c>
      <c r="I3874">
        <v>102.4</v>
      </c>
      <c r="J3874">
        <v>75.2</v>
      </c>
      <c r="K3874">
        <v>88.2</v>
      </c>
      <c r="L3874">
        <v>72.900000000000006</v>
      </c>
      <c r="M3874">
        <v>73.599999999999994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16.100000000000001</v>
      </c>
      <c r="W3874">
        <v>304.2</v>
      </c>
      <c r="X3874">
        <v>1008.2</v>
      </c>
      <c r="Y3874">
        <v>0.1</v>
      </c>
      <c r="Z3874">
        <v>6.2</v>
      </c>
      <c r="AA3874">
        <v>314.3</v>
      </c>
      <c r="AB3874">
        <v>27.2</v>
      </c>
      <c r="AC3874">
        <v>10</v>
      </c>
      <c r="AD3874">
        <v>0</v>
      </c>
      <c r="AE3874" t="s">
        <v>11696</v>
      </c>
      <c r="AF3874" t="s">
        <v>11697</v>
      </c>
      <c r="AG3874">
        <v>0.32</v>
      </c>
      <c r="AH3874" t="s">
        <v>330</v>
      </c>
      <c r="AI3874" t="s">
        <v>9140</v>
      </c>
      <c r="AJ3874" t="s">
        <v>331</v>
      </c>
    </row>
    <row r="3875" spans="1:36" x14ac:dyDescent="0.25">
      <c r="A3875" t="s">
        <v>32</v>
      </c>
      <c r="B3875" t="s">
        <v>11698</v>
      </c>
      <c r="C3875">
        <f>YEAR(B3875)</f>
        <v>2010</v>
      </c>
      <c r="D3875">
        <v>89.7</v>
      </c>
      <c r="E3875">
        <v>75.2</v>
      </c>
      <c r="F3875">
        <v>83.7</v>
      </c>
      <c r="H3875" s="2">
        <f>IF(F3875-79.07&lt;=0,0,IF(F3875-79.07&lt;=1,1,2))</f>
        <v>2</v>
      </c>
      <c r="I3875">
        <v>98.4</v>
      </c>
      <c r="J3875">
        <v>75.2</v>
      </c>
      <c r="K3875">
        <v>89.2</v>
      </c>
      <c r="L3875">
        <v>72.3</v>
      </c>
      <c r="M3875">
        <v>69.2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20.8</v>
      </c>
      <c r="W3875">
        <v>301</v>
      </c>
      <c r="X3875">
        <v>1011</v>
      </c>
      <c r="Y3875">
        <v>0.1</v>
      </c>
      <c r="Z3875">
        <v>6.2</v>
      </c>
      <c r="AA3875">
        <v>316.8</v>
      </c>
      <c r="AB3875">
        <v>27.4</v>
      </c>
      <c r="AC3875">
        <v>10</v>
      </c>
      <c r="AD3875">
        <v>0</v>
      </c>
      <c r="AE3875" t="s">
        <v>11699</v>
      </c>
      <c r="AF3875" t="s">
        <v>11700</v>
      </c>
      <c r="AG3875">
        <v>0.35</v>
      </c>
      <c r="AH3875" t="s">
        <v>330</v>
      </c>
      <c r="AI3875" t="s">
        <v>9140</v>
      </c>
      <c r="AJ3875" t="s">
        <v>331</v>
      </c>
    </row>
    <row r="3876" spans="1:36" x14ac:dyDescent="0.25">
      <c r="A3876" t="s">
        <v>32</v>
      </c>
      <c r="B3876" t="s">
        <v>11701</v>
      </c>
      <c r="C3876">
        <f>YEAR(B3876)</f>
        <v>2010</v>
      </c>
      <c r="D3876">
        <v>87.9</v>
      </c>
      <c r="E3876">
        <v>80.599999999999994</v>
      </c>
      <c r="F3876">
        <v>83.4</v>
      </c>
      <c r="H3876" s="2">
        <f>IF(F3876-79.07&lt;=0,0,IF(F3876-79.07&lt;=1,1,2))</f>
        <v>2</v>
      </c>
      <c r="I3876">
        <v>99.4</v>
      </c>
      <c r="J3876">
        <v>83.9</v>
      </c>
      <c r="K3876">
        <v>88.6</v>
      </c>
      <c r="L3876">
        <v>71.599999999999994</v>
      </c>
      <c r="M3876">
        <v>68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25.3</v>
      </c>
      <c r="W3876">
        <v>309.3</v>
      </c>
      <c r="X3876">
        <v>1012.6</v>
      </c>
      <c r="Y3876">
        <v>18</v>
      </c>
      <c r="Z3876">
        <v>6.5</v>
      </c>
      <c r="AA3876">
        <v>314.5</v>
      </c>
      <c r="AB3876">
        <v>27.3</v>
      </c>
      <c r="AC3876">
        <v>10</v>
      </c>
      <c r="AD3876">
        <v>0</v>
      </c>
      <c r="AE3876" t="s">
        <v>11702</v>
      </c>
      <c r="AF3876" t="s">
        <v>11703</v>
      </c>
      <c r="AG3876">
        <v>0.39</v>
      </c>
      <c r="AH3876" t="s">
        <v>330</v>
      </c>
      <c r="AI3876" t="s">
        <v>9140</v>
      </c>
      <c r="AJ3876" t="s">
        <v>331</v>
      </c>
    </row>
    <row r="3877" spans="1:36" x14ac:dyDescent="0.25">
      <c r="A3877" t="s">
        <v>32</v>
      </c>
      <c r="B3877" t="s">
        <v>11704</v>
      </c>
      <c r="C3877">
        <f>YEAR(B3877)</f>
        <v>2010</v>
      </c>
      <c r="D3877">
        <v>80.7</v>
      </c>
      <c r="E3877">
        <v>78.8</v>
      </c>
      <c r="F3877">
        <v>79.7</v>
      </c>
      <c r="H3877" s="2">
        <f>IF(F3877-79.07&lt;=0,0,IF(F3877-79.07&lt;=1,1,2))</f>
        <v>1</v>
      </c>
      <c r="I3877">
        <v>84.1</v>
      </c>
      <c r="J3877">
        <v>78.8</v>
      </c>
      <c r="K3877">
        <v>81.099999999999994</v>
      </c>
      <c r="L3877">
        <v>67.5</v>
      </c>
      <c r="M3877">
        <v>66.400000000000006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30</v>
      </c>
      <c r="V3877">
        <v>25.3</v>
      </c>
      <c r="W3877">
        <v>311.60000000000002</v>
      </c>
      <c r="X3877">
        <v>1010.5</v>
      </c>
      <c r="Y3877">
        <v>50</v>
      </c>
      <c r="Z3877">
        <v>6.6</v>
      </c>
      <c r="AA3877">
        <v>310.8</v>
      </c>
      <c r="AB3877">
        <v>26.9</v>
      </c>
      <c r="AC3877">
        <v>10</v>
      </c>
      <c r="AD3877">
        <v>0</v>
      </c>
      <c r="AE3877" t="s">
        <v>11705</v>
      </c>
      <c r="AF3877" t="s">
        <v>11706</v>
      </c>
      <c r="AG3877">
        <v>0.42</v>
      </c>
      <c r="AH3877" t="s">
        <v>36</v>
      </c>
      <c r="AI3877" t="s">
        <v>37</v>
      </c>
      <c r="AJ3877" t="s">
        <v>38</v>
      </c>
    </row>
    <row r="3878" spans="1:36" x14ac:dyDescent="0.25">
      <c r="A3878" t="s">
        <v>32</v>
      </c>
      <c r="B3878" t="s">
        <v>11707</v>
      </c>
      <c r="C3878">
        <f>YEAR(B3878)</f>
        <v>2010</v>
      </c>
      <c r="D3878">
        <v>80.599999999999994</v>
      </c>
      <c r="E3878">
        <v>74.400000000000006</v>
      </c>
      <c r="F3878">
        <v>79.099999999999994</v>
      </c>
      <c r="H3878" s="2">
        <f>IF(F3878-79.07&lt;=0,0,IF(F3878-79.07&lt;=1,1,2))</f>
        <v>1</v>
      </c>
      <c r="I3878">
        <v>83.9</v>
      </c>
      <c r="J3878">
        <v>74.400000000000006</v>
      </c>
      <c r="K3878">
        <v>80.3</v>
      </c>
      <c r="L3878">
        <v>68.5</v>
      </c>
      <c r="M3878">
        <v>70.3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30</v>
      </c>
      <c r="V3878">
        <v>25.3</v>
      </c>
      <c r="W3878">
        <v>308.2</v>
      </c>
      <c r="X3878">
        <v>1008.7</v>
      </c>
      <c r="Y3878">
        <v>44.6</v>
      </c>
      <c r="Z3878">
        <v>6.6</v>
      </c>
      <c r="AA3878">
        <v>306.60000000000002</v>
      </c>
      <c r="AB3878">
        <v>26.4</v>
      </c>
      <c r="AC3878">
        <v>9</v>
      </c>
      <c r="AD3878">
        <v>0</v>
      </c>
      <c r="AE3878" t="s">
        <v>11708</v>
      </c>
      <c r="AF3878" t="s">
        <v>11709</v>
      </c>
      <c r="AG3878">
        <v>0.45</v>
      </c>
      <c r="AH3878" t="s">
        <v>36</v>
      </c>
      <c r="AI3878" t="s">
        <v>37</v>
      </c>
      <c r="AJ3878" t="s">
        <v>38</v>
      </c>
    </row>
    <row r="3879" spans="1:36" x14ac:dyDescent="0.25">
      <c r="A3879" t="s">
        <v>32</v>
      </c>
      <c r="B3879" t="s">
        <v>11710</v>
      </c>
      <c r="C3879">
        <f>YEAR(B3879)</f>
        <v>2010</v>
      </c>
      <c r="D3879">
        <v>84.2</v>
      </c>
      <c r="E3879">
        <v>77</v>
      </c>
      <c r="F3879">
        <v>80.2</v>
      </c>
      <c r="H3879" s="2">
        <f>IF(F3879-79.07&lt;=0,0,IF(F3879-79.07&lt;=1,1,2))</f>
        <v>2</v>
      </c>
      <c r="I3879">
        <v>88.5</v>
      </c>
      <c r="J3879">
        <v>77</v>
      </c>
      <c r="K3879">
        <v>81.900000000000006</v>
      </c>
      <c r="L3879">
        <v>68.099999999999994</v>
      </c>
      <c r="M3879">
        <v>67.099999999999994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20.8</v>
      </c>
      <c r="W3879">
        <v>306.39999999999998</v>
      </c>
      <c r="X3879">
        <v>1009.5</v>
      </c>
      <c r="Y3879">
        <v>29.7</v>
      </c>
      <c r="Z3879">
        <v>6.6</v>
      </c>
      <c r="AA3879">
        <v>311.3</v>
      </c>
      <c r="AB3879">
        <v>26.9</v>
      </c>
      <c r="AC3879">
        <v>10</v>
      </c>
      <c r="AD3879">
        <v>0</v>
      </c>
      <c r="AE3879" t="s">
        <v>11711</v>
      </c>
      <c r="AF3879" t="s">
        <v>11712</v>
      </c>
      <c r="AG3879">
        <v>0.5</v>
      </c>
      <c r="AH3879" t="s">
        <v>36</v>
      </c>
      <c r="AI3879" t="s">
        <v>37</v>
      </c>
      <c r="AJ3879" t="s">
        <v>38</v>
      </c>
    </row>
    <row r="3880" spans="1:36" x14ac:dyDescent="0.25">
      <c r="A3880" t="s">
        <v>32</v>
      </c>
      <c r="B3880" t="s">
        <v>11713</v>
      </c>
      <c r="C3880">
        <f>YEAR(B3880)</f>
        <v>2010</v>
      </c>
      <c r="D3880">
        <v>86</v>
      </c>
      <c r="E3880">
        <v>69.8</v>
      </c>
      <c r="F3880">
        <v>79.7</v>
      </c>
      <c r="H3880" s="2">
        <f>IF(F3880-79.07&lt;=0,0,IF(F3880-79.07&lt;=1,1,2))</f>
        <v>1</v>
      </c>
      <c r="I3880">
        <v>89.4</v>
      </c>
      <c r="J3880">
        <v>69.8</v>
      </c>
      <c r="K3880">
        <v>81.599999999999994</v>
      </c>
      <c r="L3880">
        <v>67.2</v>
      </c>
      <c r="M3880">
        <v>66.2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18.3</v>
      </c>
      <c r="W3880">
        <v>302.89999999999998</v>
      </c>
      <c r="X3880">
        <v>1009.9</v>
      </c>
      <c r="Y3880">
        <v>19.8</v>
      </c>
      <c r="Z3880">
        <v>6.5</v>
      </c>
      <c r="AA3880">
        <v>315.89999999999998</v>
      </c>
      <c r="AB3880">
        <v>27.4</v>
      </c>
      <c r="AC3880">
        <v>10</v>
      </c>
      <c r="AD3880">
        <v>0</v>
      </c>
      <c r="AE3880" t="s">
        <v>11714</v>
      </c>
      <c r="AF3880" t="s">
        <v>11715</v>
      </c>
      <c r="AG3880">
        <v>0.52</v>
      </c>
      <c r="AH3880" t="s">
        <v>330</v>
      </c>
      <c r="AI3880" t="s">
        <v>9140</v>
      </c>
      <c r="AJ3880" t="s">
        <v>331</v>
      </c>
    </row>
    <row r="3881" spans="1:36" x14ac:dyDescent="0.25">
      <c r="A3881" t="s">
        <v>32</v>
      </c>
      <c r="B3881" t="s">
        <v>11716</v>
      </c>
      <c r="C3881">
        <f>YEAR(B3881)</f>
        <v>2010</v>
      </c>
      <c r="D3881">
        <v>87.8</v>
      </c>
      <c r="E3881">
        <v>71.599999999999994</v>
      </c>
      <c r="F3881">
        <v>81</v>
      </c>
      <c r="H3881" s="2">
        <f>IF(F3881-79.07&lt;=0,0,IF(F3881-79.07&lt;=1,1,2))</f>
        <v>2</v>
      </c>
      <c r="I3881">
        <v>91.5</v>
      </c>
      <c r="J3881">
        <v>71.599999999999994</v>
      </c>
      <c r="K3881">
        <v>83</v>
      </c>
      <c r="L3881">
        <v>66</v>
      </c>
      <c r="M3881">
        <v>60.8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20.8</v>
      </c>
      <c r="W3881">
        <v>303.2</v>
      </c>
      <c r="X3881">
        <v>1009.3</v>
      </c>
      <c r="Y3881">
        <v>0</v>
      </c>
      <c r="Z3881">
        <v>6.2</v>
      </c>
      <c r="AA3881">
        <v>317.60000000000002</v>
      </c>
      <c r="AB3881">
        <v>27.5</v>
      </c>
      <c r="AC3881">
        <v>10</v>
      </c>
      <c r="AD3881">
        <v>0</v>
      </c>
      <c r="AE3881" t="s">
        <v>11717</v>
      </c>
      <c r="AF3881" t="s">
        <v>11718</v>
      </c>
      <c r="AG3881">
        <v>0.56000000000000005</v>
      </c>
      <c r="AH3881" t="s">
        <v>330</v>
      </c>
      <c r="AI3881" t="s">
        <v>9140</v>
      </c>
      <c r="AJ3881" t="s">
        <v>331</v>
      </c>
    </row>
    <row r="3882" spans="1:36" x14ac:dyDescent="0.25">
      <c r="A3882" t="s">
        <v>32</v>
      </c>
      <c r="B3882" t="s">
        <v>11719</v>
      </c>
      <c r="C3882">
        <f>YEAR(B3882)</f>
        <v>2010</v>
      </c>
      <c r="D3882">
        <v>86</v>
      </c>
      <c r="E3882">
        <v>80.599999999999994</v>
      </c>
      <c r="F3882">
        <v>83.3</v>
      </c>
      <c r="H3882" s="2">
        <f>IF(F3882-79.07&lt;=0,0,IF(F3882-79.07&lt;=1,1,2))</f>
        <v>2</v>
      </c>
      <c r="I3882">
        <v>93.5</v>
      </c>
      <c r="J3882">
        <v>84.6</v>
      </c>
      <c r="K3882">
        <v>88.1</v>
      </c>
      <c r="L3882">
        <v>70.900000000000006</v>
      </c>
      <c r="M3882">
        <v>66.599999999999994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23</v>
      </c>
      <c r="W3882">
        <v>307.5</v>
      </c>
      <c r="X3882">
        <v>1008.1</v>
      </c>
      <c r="Y3882">
        <v>0.1</v>
      </c>
      <c r="Z3882">
        <v>6.2</v>
      </c>
      <c r="AA3882">
        <v>305.5</v>
      </c>
      <c r="AB3882">
        <v>26.3</v>
      </c>
      <c r="AC3882">
        <v>9</v>
      </c>
      <c r="AD3882">
        <v>0</v>
      </c>
      <c r="AE3882" t="s">
        <v>11720</v>
      </c>
      <c r="AF3882" t="s">
        <v>11721</v>
      </c>
      <c r="AG3882">
        <v>0.59</v>
      </c>
      <c r="AH3882" t="s">
        <v>330</v>
      </c>
      <c r="AI3882" t="s">
        <v>9140</v>
      </c>
      <c r="AJ3882" t="s">
        <v>331</v>
      </c>
    </row>
    <row r="3883" spans="1:36" x14ac:dyDescent="0.25">
      <c r="A3883" t="s">
        <v>32</v>
      </c>
      <c r="B3883" t="s">
        <v>11722</v>
      </c>
      <c r="C3883">
        <f>YEAR(B3883)</f>
        <v>2010</v>
      </c>
      <c r="D3883">
        <v>86</v>
      </c>
      <c r="E3883">
        <v>73.400000000000006</v>
      </c>
      <c r="F3883">
        <v>80.599999999999994</v>
      </c>
      <c r="H3883" s="2">
        <f>IF(F3883-79.07&lt;=0,0,IF(F3883-79.07&lt;=1,1,2))</f>
        <v>2</v>
      </c>
      <c r="I3883">
        <v>92.7</v>
      </c>
      <c r="J3883">
        <v>73.400000000000006</v>
      </c>
      <c r="K3883">
        <v>84</v>
      </c>
      <c r="L3883">
        <v>70.3</v>
      </c>
      <c r="M3883">
        <v>71.099999999999994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11.4</v>
      </c>
      <c r="W3883">
        <v>274.2</v>
      </c>
      <c r="X3883">
        <v>1007.5</v>
      </c>
      <c r="Y3883">
        <v>0.2</v>
      </c>
      <c r="Z3883">
        <v>6.2</v>
      </c>
      <c r="AA3883">
        <v>307.3</v>
      </c>
      <c r="AB3883">
        <v>26.5</v>
      </c>
      <c r="AC3883">
        <v>9</v>
      </c>
      <c r="AD3883">
        <v>0</v>
      </c>
      <c r="AE3883" t="s">
        <v>11723</v>
      </c>
      <c r="AF3883" t="s">
        <v>11724</v>
      </c>
      <c r="AG3883">
        <v>0.62</v>
      </c>
      <c r="AH3883" t="s">
        <v>330</v>
      </c>
      <c r="AI3883" t="s">
        <v>9140</v>
      </c>
      <c r="AJ3883" t="s">
        <v>331</v>
      </c>
    </row>
    <row r="3884" spans="1:36" x14ac:dyDescent="0.25">
      <c r="A3884" t="s">
        <v>32</v>
      </c>
      <c r="B3884" t="s">
        <v>11725</v>
      </c>
      <c r="C3884">
        <f>YEAR(B3884)</f>
        <v>2010</v>
      </c>
      <c r="D3884">
        <v>87.9</v>
      </c>
      <c r="E3884">
        <v>71.599999999999994</v>
      </c>
      <c r="F3884">
        <v>80.7</v>
      </c>
      <c r="H3884" s="2">
        <f>IF(F3884-79.07&lt;=0,0,IF(F3884-79.07&lt;=1,1,2))</f>
        <v>2</v>
      </c>
      <c r="I3884">
        <v>97.8</v>
      </c>
      <c r="J3884">
        <v>71.599999999999994</v>
      </c>
      <c r="K3884">
        <v>84.3</v>
      </c>
      <c r="L3884">
        <v>68.2</v>
      </c>
      <c r="M3884">
        <v>66.400000000000006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10.3</v>
      </c>
      <c r="W3884">
        <v>123.3</v>
      </c>
      <c r="X3884">
        <v>1006.1</v>
      </c>
      <c r="Y3884">
        <v>7</v>
      </c>
      <c r="Z3884">
        <v>6.3</v>
      </c>
      <c r="AA3884">
        <v>303.60000000000002</v>
      </c>
      <c r="AB3884">
        <v>26.2</v>
      </c>
      <c r="AC3884">
        <v>9</v>
      </c>
      <c r="AD3884">
        <v>0</v>
      </c>
      <c r="AE3884" t="s">
        <v>11726</v>
      </c>
      <c r="AF3884" t="s">
        <v>11727</v>
      </c>
      <c r="AG3884">
        <v>0.66</v>
      </c>
      <c r="AH3884" t="s">
        <v>330</v>
      </c>
      <c r="AI3884" t="s">
        <v>9140</v>
      </c>
      <c r="AJ3884" t="s">
        <v>331</v>
      </c>
    </row>
    <row r="3885" spans="1:36" x14ac:dyDescent="0.25">
      <c r="A3885" t="s">
        <v>32</v>
      </c>
      <c r="B3885" t="s">
        <v>11728</v>
      </c>
      <c r="C3885">
        <f>YEAR(B3885)</f>
        <v>2010</v>
      </c>
      <c r="D3885">
        <v>89.6</v>
      </c>
      <c r="E3885">
        <v>77</v>
      </c>
      <c r="F3885">
        <v>82.1</v>
      </c>
      <c r="H3885" s="2">
        <f>IF(F3885-79.07&lt;=0,0,IF(F3885-79.07&lt;=1,1,2))</f>
        <v>2</v>
      </c>
      <c r="I3885">
        <v>100</v>
      </c>
      <c r="J3885">
        <v>77</v>
      </c>
      <c r="K3885">
        <v>86.2</v>
      </c>
      <c r="L3885">
        <v>71.400000000000006</v>
      </c>
      <c r="M3885">
        <v>70.599999999999994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13.9</v>
      </c>
      <c r="W3885">
        <v>202.9</v>
      </c>
      <c r="X3885">
        <v>1006.1</v>
      </c>
      <c r="Y3885">
        <v>8.3000000000000007</v>
      </c>
      <c r="Z3885">
        <v>6.3</v>
      </c>
      <c r="AA3885">
        <v>303.8</v>
      </c>
      <c r="AB3885">
        <v>26.2</v>
      </c>
      <c r="AC3885">
        <v>9</v>
      </c>
      <c r="AD3885">
        <v>0</v>
      </c>
      <c r="AE3885" t="s">
        <v>11729</v>
      </c>
      <c r="AF3885" t="s">
        <v>11730</v>
      </c>
      <c r="AG3885">
        <v>0.69</v>
      </c>
      <c r="AH3885" t="s">
        <v>330</v>
      </c>
      <c r="AI3885" t="s">
        <v>9140</v>
      </c>
      <c r="AJ3885" t="s">
        <v>331</v>
      </c>
    </row>
    <row r="3886" spans="1:36" x14ac:dyDescent="0.25">
      <c r="A3886" t="s">
        <v>32</v>
      </c>
      <c r="B3886" t="s">
        <v>11731</v>
      </c>
      <c r="C3886">
        <f>YEAR(B3886)</f>
        <v>2010</v>
      </c>
      <c r="D3886">
        <v>86.1</v>
      </c>
      <c r="E3886">
        <v>73.400000000000006</v>
      </c>
      <c r="F3886">
        <v>79.900000000000006</v>
      </c>
      <c r="H3886" s="2">
        <f>IF(F3886-79.07&lt;=0,0,IF(F3886-79.07&lt;=1,1,2))</f>
        <v>1</v>
      </c>
      <c r="I3886">
        <v>90.6</v>
      </c>
      <c r="J3886">
        <v>73.400000000000006</v>
      </c>
      <c r="K3886">
        <v>82.3</v>
      </c>
      <c r="L3886">
        <v>69.7</v>
      </c>
      <c r="M3886">
        <v>71.599999999999994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25.3</v>
      </c>
      <c r="W3886">
        <v>296.39999999999998</v>
      </c>
      <c r="X3886">
        <v>1004</v>
      </c>
      <c r="Y3886">
        <v>17.399999999999999</v>
      </c>
      <c r="Z3886">
        <v>6.4</v>
      </c>
      <c r="AA3886">
        <v>300.3</v>
      </c>
      <c r="AB3886">
        <v>25.9</v>
      </c>
      <c r="AC3886">
        <v>9</v>
      </c>
      <c r="AD3886">
        <v>0</v>
      </c>
      <c r="AE3886" t="s">
        <v>11732</v>
      </c>
      <c r="AF3886" t="s">
        <v>11733</v>
      </c>
      <c r="AG3886">
        <v>0.73</v>
      </c>
      <c r="AH3886" t="s">
        <v>330</v>
      </c>
      <c r="AI3886" t="s">
        <v>9140</v>
      </c>
      <c r="AJ3886" t="s">
        <v>331</v>
      </c>
    </row>
    <row r="3887" spans="1:36" x14ac:dyDescent="0.25">
      <c r="A3887" t="s">
        <v>32</v>
      </c>
      <c r="B3887" t="s">
        <v>11734</v>
      </c>
      <c r="C3887">
        <f>YEAR(B3887)</f>
        <v>2010</v>
      </c>
      <c r="D3887">
        <v>86</v>
      </c>
      <c r="E3887">
        <v>71.900000000000006</v>
      </c>
      <c r="F3887">
        <v>78.400000000000006</v>
      </c>
      <c r="G3887" s="2">
        <f>AVERAGE(F3887:F3977)</f>
        <v>70.834065934065904</v>
      </c>
      <c r="H3887" s="2">
        <f>IF(F3887-70.83&lt;=0,0,IF(F3887-70.83&lt;=1,1,2))</f>
        <v>2</v>
      </c>
      <c r="I3887">
        <v>86.7</v>
      </c>
      <c r="J3887">
        <v>71.900000000000006</v>
      </c>
      <c r="K3887">
        <v>79.2</v>
      </c>
      <c r="L3887">
        <v>67.2</v>
      </c>
      <c r="M3887">
        <v>69.599999999999994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28.9</v>
      </c>
      <c r="W3887">
        <v>300.10000000000002</v>
      </c>
      <c r="X3887">
        <v>1005.5</v>
      </c>
      <c r="Y3887">
        <v>21.5</v>
      </c>
      <c r="Z3887">
        <v>6.4</v>
      </c>
      <c r="AA3887">
        <v>299.5</v>
      </c>
      <c r="AB3887">
        <v>26.1</v>
      </c>
      <c r="AC3887">
        <v>9</v>
      </c>
      <c r="AD3887">
        <v>0</v>
      </c>
      <c r="AE3887" t="s">
        <v>11735</v>
      </c>
      <c r="AF3887" t="s">
        <v>11736</v>
      </c>
      <c r="AG3887">
        <v>0.75</v>
      </c>
      <c r="AH3887" t="s">
        <v>36</v>
      </c>
      <c r="AI3887" t="s">
        <v>37</v>
      </c>
      <c r="AJ3887" t="s">
        <v>38</v>
      </c>
    </row>
    <row r="3888" spans="1:36" x14ac:dyDescent="0.25">
      <c r="A3888" t="s">
        <v>32</v>
      </c>
      <c r="B3888" t="s">
        <v>11737</v>
      </c>
      <c r="C3888">
        <f>YEAR(B3888)</f>
        <v>2010</v>
      </c>
      <c r="D3888">
        <v>82.4</v>
      </c>
      <c r="E3888">
        <v>68</v>
      </c>
      <c r="F3888">
        <v>74.900000000000006</v>
      </c>
      <c r="H3888" s="2">
        <f>IF(F3888-70.83&lt;=0,0,IF(F3888-70.83&lt;=1,1,2))</f>
        <v>2</v>
      </c>
      <c r="I3888">
        <v>82.9</v>
      </c>
      <c r="J3888">
        <v>68</v>
      </c>
      <c r="K3888">
        <v>75.2</v>
      </c>
      <c r="L3888">
        <v>62.6</v>
      </c>
      <c r="M3888">
        <v>67.400000000000006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11.4</v>
      </c>
      <c r="W3888">
        <v>93.2</v>
      </c>
      <c r="X3888">
        <v>1012.9</v>
      </c>
      <c r="Y3888">
        <v>22.5</v>
      </c>
      <c r="Z3888">
        <v>6.5</v>
      </c>
      <c r="AA3888">
        <v>301.10000000000002</v>
      </c>
      <c r="AB3888">
        <v>25.9</v>
      </c>
      <c r="AC3888">
        <v>9</v>
      </c>
      <c r="AD3888">
        <v>0</v>
      </c>
      <c r="AE3888" t="s">
        <v>11738</v>
      </c>
      <c r="AF3888" t="s">
        <v>11739</v>
      </c>
      <c r="AG3888">
        <v>0.79</v>
      </c>
      <c r="AH3888" t="s">
        <v>36</v>
      </c>
      <c r="AI3888" t="s">
        <v>37</v>
      </c>
      <c r="AJ3888" t="s">
        <v>38</v>
      </c>
    </row>
    <row r="3889" spans="1:36" x14ac:dyDescent="0.25">
      <c r="A3889" t="s">
        <v>32</v>
      </c>
      <c r="B3889" t="s">
        <v>11740</v>
      </c>
      <c r="C3889">
        <f>YEAR(B3889)</f>
        <v>2010</v>
      </c>
      <c r="D3889">
        <v>82.4</v>
      </c>
      <c r="E3889">
        <v>64.400000000000006</v>
      </c>
      <c r="F3889">
        <v>74.5</v>
      </c>
      <c r="H3889" s="2">
        <f>IF(F3889-70.83&lt;=0,0,IF(F3889-70.83&lt;=1,1,2))</f>
        <v>2</v>
      </c>
      <c r="I3889">
        <v>85.4</v>
      </c>
      <c r="J3889">
        <v>64.400000000000006</v>
      </c>
      <c r="K3889">
        <v>75</v>
      </c>
      <c r="L3889">
        <v>63.1</v>
      </c>
      <c r="M3889">
        <v>68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10.3</v>
      </c>
      <c r="W3889">
        <v>321.60000000000002</v>
      </c>
      <c r="X3889">
        <v>1015.4</v>
      </c>
      <c r="Y3889">
        <v>11.5</v>
      </c>
      <c r="Z3889">
        <v>6.4</v>
      </c>
      <c r="AA3889">
        <v>296.5</v>
      </c>
      <c r="AB3889">
        <v>25.6</v>
      </c>
      <c r="AC3889">
        <v>9</v>
      </c>
      <c r="AD3889">
        <v>0</v>
      </c>
      <c r="AE3889" t="s">
        <v>11741</v>
      </c>
      <c r="AF3889" t="s">
        <v>11742</v>
      </c>
      <c r="AG3889">
        <v>0.83</v>
      </c>
      <c r="AH3889" t="s">
        <v>330</v>
      </c>
      <c r="AI3889" t="s">
        <v>9140</v>
      </c>
      <c r="AJ3889" t="s">
        <v>331</v>
      </c>
    </row>
    <row r="3890" spans="1:36" x14ac:dyDescent="0.25">
      <c r="A3890" t="s">
        <v>32</v>
      </c>
      <c r="B3890" t="s">
        <v>11743</v>
      </c>
      <c r="C3890">
        <f>YEAR(B3890)</f>
        <v>2010</v>
      </c>
      <c r="D3890">
        <v>83.7</v>
      </c>
      <c r="E3890">
        <v>66.2</v>
      </c>
      <c r="F3890">
        <v>74.5</v>
      </c>
      <c r="H3890" s="2">
        <f>IF(F3890-70.83&lt;=0,0,IF(F3890-70.83&lt;=1,1,2))</f>
        <v>2</v>
      </c>
      <c r="I3890">
        <v>84.7</v>
      </c>
      <c r="J3890">
        <v>66.2</v>
      </c>
      <c r="K3890">
        <v>74.900000000000006</v>
      </c>
      <c r="L3890">
        <v>62.7</v>
      </c>
      <c r="M3890">
        <v>68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10.3</v>
      </c>
      <c r="W3890">
        <v>308.89999999999998</v>
      </c>
      <c r="X3890">
        <v>1012.8</v>
      </c>
      <c r="Y3890">
        <v>1.3</v>
      </c>
      <c r="Z3890">
        <v>6.2</v>
      </c>
      <c r="AA3890">
        <v>287.10000000000002</v>
      </c>
      <c r="AB3890">
        <v>24.7</v>
      </c>
      <c r="AC3890">
        <v>9</v>
      </c>
      <c r="AD3890">
        <v>0</v>
      </c>
      <c r="AE3890" t="s">
        <v>11744</v>
      </c>
      <c r="AF3890" t="s">
        <v>11745</v>
      </c>
      <c r="AG3890">
        <v>0.86</v>
      </c>
      <c r="AH3890" t="s">
        <v>330</v>
      </c>
      <c r="AI3890" t="s">
        <v>9140</v>
      </c>
      <c r="AJ3890" t="s">
        <v>331</v>
      </c>
    </row>
    <row r="3891" spans="1:36" x14ac:dyDescent="0.25">
      <c r="A3891" t="s">
        <v>32</v>
      </c>
      <c r="B3891" t="s">
        <v>11746</v>
      </c>
      <c r="C3891">
        <f>YEAR(B3891)</f>
        <v>2010</v>
      </c>
      <c r="D3891">
        <v>84.2</v>
      </c>
      <c r="E3891">
        <v>69.8</v>
      </c>
      <c r="F3891">
        <v>76.3</v>
      </c>
      <c r="H3891" s="2">
        <f>IF(F3891-70.83&lt;=0,0,IF(F3891-70.83&lt;=1,1,2))</f>
        <v>2</v>
      </c>
      <c r="I3891">
        <v>89.6</v>
      </c>
      <c r="J3891">
        <v>69.8</v>
      </c>
      <c r="K3891">
        <v>77.5</v>
      </c>
      <c r="L3891">
        <v>64.7</v>
      </c>
      <c r="M3891">
        <v>68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8.1</v>
      </c>
      <c r="W3891">
        <v>125.1</v>
      </c>
      <c r="X3891">
        <v>1011.2</v>
      </c>
      <c r="Y3891">
        <v>19.899999999999999</v>
      </c>
      <c r="Z3891">
        <v>6.4</v>
      </c>
      <c r="AA3891">
        <v>261.5</v>
      </c>
      <c r="AB3891">
        <v>22.6</v>
      </c>
      <c r="AC3891">
        <v>9</v>
      </c>
      <c r="AD3891">
        <v>0</v>
      </c>
      <c r="AE3891" t="s">
        <v>11747</v>
      </c>
      <c r="AF3891" t="s">
        <v>11748</v>
      </c>
      <c r="AG3891">
        <v>0.9</v>
      </c>
      <c r="AH3891" t="s">
        <v>330</v>
      </c>
      <c r="AI3891" t="s">
        <v>9140</v>
      </c>
      <c r="AJ3891" t="s">
        <v>331</v>
      </c>
    </row>
    <row r="3892" spans="1:36" x14ac:dyDescent="0.25">
      <c r="A3892" t="s">
        <v>32</v>
      </c>
      <c r="B3892" t="s">
        <v>11749</v>
      </c>
      <c r="C3892">
        <f>YEAR(B3892)</f>
        <v>2010</v>
      </c>
      <c r="D3892">
        <v>80.599999999999994</v>
      </c>
      <c r="E3892">
        <v>68</v>
      </c>
      <c r="F3892">
        <v>75.599999999999994</v>
      </c>
      <c r="H3892" s="2">
        <f>IF(F3892-70.83&lt;=0,0,IF(F3892-70.83&lt;=1,1,2))</f>
        <v>2</v>
      </c>
      <c r="I3892">
        <v>84.6</v>
      </c>
      <c r="J3892">
        <v>68</v>
      </c>
      <c r="K3892">
        <v>76.3</v>
      </c>
      <c r="L3892">
        <v>68.400000000000006</v>
      </c>
      <c r="M3892">
        <v>78.900000000000006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12.8</v>
      </c>
      <c r="W3892">
        <v>318</v>
      </c>
      <c r="X3892">
        <v>1011.1</v>
      </c>
      <c r="Y3892">
        <v>33.9</v>
      </c>
      <c r="Z3892">
        <v>6.5</v>
      </c>
      <c r="AA3892">
        <v>281.39999999999998</v>
      </c>
      <c r="AB3892">
        <v>24.4</v>
      </c>
      <c r="AC3892">
        <v>9</v>
      </c>
      <c r="AD3892">
        <v>0</v>
      </c>
      <c r="AE3892" t="s">
        <v>11750</v>
      </c>
      <c r="AF3892" t="s">
        <v>11751</v>
      </c>
      <c r="AG3892">
        <v>0.93</v>
      </c>
      <c r="AH3892" t="s">
        <v>36</v>
      </c>
      <c r="AI3892" t="s">
        <v>37</v>
      </c>
      <c r="AJ3892" t="s">
        <v>38</v>
      </c>
    </row>
    <row r="3893" spans="1:36" x14ac:dyDescent="0.25">
      <c r="A3893" t="s">
        <v>32</v>
      </c>
      <c r="B3893" t="s">
        <v>11752</v>
      </c>
      <c r="C3893">
        <f>YEAR(B3893)</f>
        <v>2010</v>
      </c>
      <c r="D3893">
        <v>80.599999999999994</v>
      </c>
      <c r="E3893">
        <v>75.2</v>
      </c>
      <c r="F3893">
        <v>77.8</v>
      </c>
      <c r="H3893" s="2">
        <f>IF(F3893-70.83&lt;=0,0,IF(F3893-70.83&lt;=1,1,2))</f>
        <v>2</v>
      </c>
      <c r="I3893">
        <v>82.8</v>
      </c>
      <c r="J3893">
        <v>75.2</v>
      </c>
      <c r="K3893">
        <v>78.5</v>
      </c>
      <c r="L3893">
        <v>66.7</v>
      </c>
      <c r="M3893">
        <v>69.3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20.8</v>
      </c>
      <c r="W3893">
        <v>314.7</v>
      </c>
      <c r="X3893">
        <v>1012.6</v>
      </c>
      <c r="Y3893">
        <v>38</v>
      </c>
      <c r="Z3893">
        <v>6.6</v>
      </c>
      <c r="AA3893">
        <v>286.8</v>
      </c>
      <c r="AB3893">
        <v>24.8</v>
      </c>
      <c r="AC3893">
        <v>9</v>
      </c>
      <c r="AD3893">
        <v>0</v>
      </c>
      <c r="AE3893" t="s">
        <v>11753</v>
      </c>
      <c r="AF3893" t="s">
        <v>11754</v>
      </c>
      <c r="AG3893">
        <v>0.96</v>
      </c>
      <c r="AH3893" t="s">
        <v>36</v>
      </c>
      <c r="AI3893" t="s">
        <v>37</v>
      </c>
      <c r="AJ3893" t="s">
        <v>38</v>
      </c>
    </row>
    <row r="3894" spans="1:36" x14ac:dyDescent="0.25">
      <c r="A3894" t="s">
        <v>32</v>
      </c>
      <c r="B3894" t="s">
        <v>11755</v>
      </c>
      <c r="C3894">
        <f>YEAR(B3894)</f>
        <v>2010</v>
      </c>
      <c r="D3894">
        <v>82.4</v>
      </c>
      <c r="E3894">
        <v>71.599999999999994</v>
      </c>
      <c r="F3894">
        <v>77.5</v>
      </c>
      <c r="H3894" s="2">
        <f>IF(F3894-70.83&lt;=0,0,IF(F3894-70.83&lt;=1,1,2))</f>
        <v>2</v>
      </c>
      <c r="I3894">
        <v>86.2</v>
      </c>
      <c r="J3894">
        <v>71.599999999999994</v>
      </c>
      <c r="K3894">
        <v>78.5</v>
      </c>
      <c r="L3894">
        <v>67</v>
      </c>
      <c r="M3894">
        <v>70.3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18.3</v>
      </c>
      <c r="W3894">
        <v>308.8</v>
      </c>
      <c r="X3894">
        <v>1013.7</v>
      </c>
      <c r="Y3894">
        <v>22.6</v>
      </c>
      <c r="Z3894">
        <v>6.3</v>
      </c>
      <c r="AA3894">
        <v>290.3</v>
      </c>
      <c r="AB3894">
        <v>25</v>
      </c>
      <c r="AC3894">
        <v>9</v>
      </c>
      <c r="AD3894">
        <v>0</v>
      </c>
      <c r="AE3894" t="s">
        <v>11756</v>
      </c>
      <c r="AF3894" t="s">
        <v>11757</v>
      </c>
      <c r="AG3894">
        <v>0</v>
      </c>
      <c r="AH3894" t="s">
        <v>36</v>
      </c>
      <c r="AI3894" t="s">
        <v>37</v>
      </c>
      <c r="AJ3894" t="s">
        <v>38</v>
      </c>
    </row>
    <row r="3895" spans="1:36" x14ac:dyDescent="0.25">
      <c r="A3895" t="s">
        <v>32</v>
      </c>
      <c r="B3895" t="s">
        <v>11758</v>
      </c>
      <c r="C3895">
        <f>YEAR(B3895)</f>
        <v>2010</v>
      </c>
      <c r="D3895">
        <v>84.2</v>
      </c>
      <c r="E3895">
        <v>65.7</v>
      </c>
      <c r="F3895">
        <v>75.3</v>
      </c>
      <c r="H3895" s="2">
        <f>IF(F3895-70.83&lt;=0,0,IF(F3895-70.83&lt;=1,1,2))</f>
        <v>2</v>
      </c>
      <c r="I3895">
        <v>87.4</v>
      </c>
      <c r="J3895">
        <v>65.7</v>
      </c>
      <c r="K3895">
        <v>76.599999999999994</v>
      </c>
      <c r="L3895">
        <v>65.3</v>
      </c>
      <c r="M3895">
        <v>71.7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9.1999999999999993</v>
      </c>
      <c r="W3895">
        <v>311.10000000000002</v>
      </c>
      <c r="X3895">
        <v>1012.8</v>
      </c>
      <c r="Y3895">
        <v>12.5</v>
      </c>
      <c r="Z3895">
        <v>6.2</v>
      </c>
      <c r="AA3895">
        <v>289.8</v>
      </c>
      <c r="AB3895">
        <v>25.1</v>
      </c>
      <c r="AC3895">
        <v>9</v>
      </c>
      <c r="AD3895">
        <v>0</v>
      </c>
      <c r="AE3895" t="s">
        <v>11759</v>
      </c>
      <c r="AF3895" t="s">
        <v>11760</v>
      </c>
      <c r="AG3895">
        <v>0.03</v>
      </c>
      <c r="AH3895" t="s">
        <v>330</v>
      </c>
      <c r="AI3895" t="s">
        <v>9140</v>
      </c>
      <c r="AJ3895" t="s">
        <v>331</v>
      </c>
    </row>
    <row r="3896" spans="1:36" x14ac:dyDescent="0.25">
      <c r="A3896" t="s">
        <v>32</v>
      </c>
      <c r="B3896" t="s">
        <v>11761</v>
      </c>
      <c r="C3896">
        <f>YEAR(B3896)</f>
        <v>2010</v>
      </c>
      <c r="D3896">
        <v>82.4</v>
      </c>
      <c r="E3896">
        <v>66.2</v>
      </c>
      <c r="F3896">
        <v>75.2</v>
      </c>
      <c r="H3896" s="2">
        <f>IF(F3896-70.83&lt;=0,0,IF(F3896-70.83&lt;=1,1,2))</f>
        <v>2</v>
      </c>
      <c r="I3896">
        <v>87.2</v>
      </c>
      <c r="J3896">
        <v>66.2</v>
      </c>
      <c r="K3896">
        <v>76.3</v>
      </c>
      <c r="L3896">
        <v>66.400000000000006</v>
      </c>
      <c r="M3896">
        <v>74.8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12.8</v>
      </c>
      <c r="W3896">
        <v>305.60000000000002</v>
      </c>
      <c r="X3896">
        <v>1009.5</v>
      </c>
      <c r="Y3896">
        <v>7.1</v>
      </c>
      <c r="Z3896">
        <v>6.3</v>
      </c>
      <c r="AA3896">
        <v>279.60000000000002</v>
      </c>
      <c r="AB3896">
        <v>24.2</v>
      </c>
      <c r="AC3896">
        <v>9</v>
      </c>
      <c r="AD3896">
        <v>0</v>
      </c>
      <c r="AE3896" t="s">
        <v>11762</v>
      </c>
      <c r="AF3896" t="s">
        <v>11763</v>
      </c>
      <c r="AG3896">
        <v>0.06</v>
      </c>
      <c r="AH3896" t="s">
        <v>330</v>
      </c>
      <c r="AI3896" t="s">
        <v>9140</v>
      </c>
      <c r="AJ3896" t="s">
        <v>331</v>
      </c>
    </row>
    <row r="3897" spans="1:36" x14ac:dyDescent="0.25">
      <c r="A3897" t="s">
        <v>32</v>
      </c>
      <c r="B3897" t="s">
        <v>11764</v>
      </c>
      <c r="C3897">
        <f>YEAR(B3897)</f>
        <v>2010</v>
      </c>
      <c r="D3897">
        <v>82.4</v>
      </c>
      <c r="E3897">
        <v>66.2</v>
      </c>
      <c r="F3897">
        <v>76.099999999999994</v>
      </c>
      <c r="H3897" s="2">
        <f>IF(F3897-70.83&lt;=0,0,IF(F3897-70.83&lt;=1,1,2))</f>
        <v>2</v>
      </c>
      <c r="I3897">
        <v>88.3</v>
      </c>
      <c r="J3897">
        <v>66.2</v>
      </c>
      <c r="K3897">
        <v>77.8</v>
      </c>
      <c r="L3897">
        <v>68.8</v>
      </c>
      <c r="M3897">
        <v>78.599999999999994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15</v>
      </c>
      <c r="W3897">
        <v>306</v>
      </c>
      <c r="X3897">
        <v>1008.2</v>
      </c>
      <c r="Y3897">
        <v>23</v>
      </c>
      <c r="Z3897">
        <v>6.5</v>
      </c>
      <c r="AA3897">
        <v>280.5</v>
      </c>
      <c r="AB3897">
        <v>24.2</v>
      </c>
      <c r="AC3897">
        <v>9</v>
      </c>
      <c r="AD3897">
        <v>0</v>
      </c>
      <c r="AE3897" t="s">
        <v>11765</v>
      </c>
      <c r="AF3897" t="s">
        <v>11766</v>
      </c>
      <c r="AG3897">
        <v>0.1</v>
      </c>
      <c r="AH3897" t="s">
        <v>36</v>
      </c>
      <c r="AI3897" t="s">
        <v>37</v>
      </c>
      <c r="AJ3897" t="s">
        <v>38</v>
      </c>
    </row>
    <row r="3898" spans="1:36" x14ac:dyDescent="0.25">
      <c r="A3898" t="s">
        <v>32</v>
      </c>
      <c r="B3898" t="s">
        <v>11767</v>
      </c>
      <c r="C3898">
        <f>YEAR(B3898)</f>
        <v>2010</v>
      </c>
      <c r="D3898">
        <v>80.599999999999994</v>
      </c>
      <c r="E3898">
        <v>69.8</v>
      </c>
      <c r="F3898">
        <v>74.8</v>
      </c>
      <c r="H3898" s="2">
        <f>IF(F3898-70.83&lt;=0,0,IF(F3898-70.83&lt;=1,1,2))</f>
        <v>2</v>
      </c>
      <c r="I3898">
        <v>82.3</v>
      </c>
      <c r="J3898">
        <v>69.8</v>
      </c>
      <c r="K3898">
        <v>74.900000000000006</v>
      </c>
      <c r="L3898">
        <v>65.3</v>
      </c>
      <c r="M3898">
        <v>73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16.100000000000001</v>
      </c>
      <c r="W3898">
        <v>296.39999999999998</v>
      </c>
      <c r="X3898">
        <v>1010.3</v>
      </c>
      <c r="Y3898">
        <v>37.700000000000003</v>
      </c>
      <c r="Z3898">
        <v>6.6</v>
      </c>
      <c r="AA3898">
        <v>272.3</v>
      </c>
      <c r="AB3898">
        <v>23.7</v>
      </c>
      <c r="AC3898">
        <v>9</v>
      </c>
      <c r="AD3898">
        <v>0</v>
      </c>
      <c r="AE3898" t="s">
        <v>11768</v>
      </c>
      <c r="AF3898" t="s">
        <v>11769</v>
      </c>
      <c r="AG3898">
        <v>0.13</v>
      </c>
      <c r="AH3898" t="s">
        <v>36</v>
      </c>
      <c r="AI3898" t="s">
        <v>37</v>
      </c>
      <c r="AJ3898" t="s">
        <v>38</v>
      </c>
    </row>
    <row r="3899" spans="1:36" x14ac:dyDescent="0.25">
      <c r="A3899" t="s">
        <v>32</v>
      </c>
      <c r="B3899" t="s">
        <v>11770</v>
      </c>
      <c r="C3899">
        <f>YEAR(B3899)</f>
        <v>2010</v>
      </c>
      <c r="D3899">
        <v>78.8</v>
      </c>
      <c r="E3899">
        <v>69.8</v>
      </c>
      <c r="F3899">
        <v>74.8</v>
      </c>
      <c r="H3899" s="2">
        <f>IF(F3899-70.83&lt;=0,0,IF(F3899-70.83&lt;=1,1,2))</f>
        <v>2</v>
      </c>
      <c r="I3899">
        <v>78.8</v>
      </c>
      <c r="J3899">
        <v>69.8</v>
      </c>
      <c r="K3899">
        <v>74.8</v>
      </c>
      <c r="L3899">
        <v>66</v>
      </c>
      <c r="M3899">
        <v>74.400000000000006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11.4</v>
      </c>
      <c r="W3899">
        <v>324.8</v>
      </c>
      <c r="X3899">
        <v>1013.3</v>
      </c>
      <c r="Y3899">
        <v>39.799999999999997</v>
      </c>
      <c r="Z3899">
        <v>6.6</v>
      </c>
      <c r="AA3899">
        <v>271.10000000000002</v>
      </c>
      <c r="AB3899">
        <v>23.5</v>
      </c>
      <c r="AC3899">
        <v>9</v>
      </c>
      <c r="AD3899">
        <v>0</v>
      </c>
      <c r="AE3899" t="s">
        <v>11771</v>
      </c>
      <c r="AF3899" t="s">
        <v>11772</v>
      </c>
      <c r="AG3899">
        <v>0.17</v>
      </c>
      <c r="AH3899" t="s">
        <v>36</v>
      </c>
      <c r="AI3899" t="s">
        <v>37</v>
      </c>
      <c r="AJ3899" t="s">
        <v>38</v>
      </c>
    </row>
    <row r="3900" spans="1:36" x14ac:dyDescent="0.25">
      <c r="A3900" t="s">
        <v>32</v>
      </c>
      <c r="B3900" t="s">
        <v>11773</v>
      </c>
      <c r="C3900">
        <f>YEAR(B3900)</f>
        <v>2010</v>
      </c>
      <c r="D3900">
        <v>78.8</v>
      </c>
      <c r="E3900">
        <v>71.599999999999994</v>
      </c>
      <c r="F3900">
        <v>75.8</v>
      </c>
      <c r="H3900" s="2">
        <f>IF(F3900-70.83&lt;=0,0,IF(F3900-70.83&lt;=1,1,2))</f>
        <v>2</v>
      </c>
      <c r="I3900">
        <v>78.8</v>
      </c>
      <c r="J3900">
        <v>71.599999999999994</v>
      </c>
      <c r="K3900">
        <v>75.8</v>
      </c>
      <c r="L3900">
        <v>63.2</v>
      </c>
      <c r="M3900">
        <v>65.7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15</v>
      </c>
      <c r="W3900">
        <v>323.10000000000002</v>
      </c>
      <c r="X3900">
        <v>1013.5</v>
      </c>
      <c r="Y3900">
        <v>34.299999999999997</v>
      </c>
      <c r="Z3900">
        <v>6.6</v>
      </c>
      <c r="AA3900">
        <v>268.89999999999998</v>
      </c>
      <c r="AB3900">
        <v>23.4</v>
      </c>
      <c r="AC3900">
        <v>9</v>
      </c>
      <c r="AD3900">
        <v>0</v>
      </c>
      <c r="AE3900" t="s">
        <v>11774</v>
      </c>
      <c r="AF3900" t="s">
        <v>11775</v>
      </c>
      <c r="AG3900">
        <v>0.2</v>
      </c>
      <c r="AH3900" t="s">
        <v>36</v>
      </c>
      <c r="AI3900" t="s">
        <v>37</v>
      </c>
      <c r="AJ3900" t="s">
        <v>38</v>
      </c>
    </row>
    <row r="3901" spans="1:36" x14ac:dyDescent="0.25">
      <c r="A3901" t="s">
        <v>32</v>
      </c>
      <c r="B3901" t="s">
        <v>11776</v>
      </c>
      <c r="C3901">
        <f>YEAR(B3901)</f>
        <v>2010</v>
      </c>
      <c r="D3901">
        <v>80.599999999999994</v>
      </c>
      <c r="E3901">
        <v>73.400000000000006</v>
      </c>
      <c r="F3901">
        <v>76.099999999999994</v>
      </c>
      <c r="H3901" s="2">
        <f>IF(F3901-70.83&lt;=0,0,IF(F3901-70.83&lt;=1,1,2))</f>
        <v>2</v>
      </c>
      <c r="I3901">
        <v>82.3</v>
      </c>
      <c r="J3901">
        <v>73.400000000000006</v>
      </c>
      <c r="K3901">
        <v>76.3</v>
      </c>
      <c r="L3901">
        <v>63.3</v>
      </c>
      <c r="M3901">
        <v>64.7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18.3</v>
      </c>
      <c r="W3901">
        <v>314</v>
      </c>
      <c r="X3901">
        <v>1013</v>
      </c>
      <c r="Y3901">
        <v>35.5</v>
      </c>
      <c r="Z3901">
        <v>6.6</v>
      </c>
      <c r="AA3901">
        <v>271.10000000000002</v>
      </c>
      <c r="AB3901">
        <v>23.5</v>
      </c>
      <c r="AC3901">
        <v>9</v>
      </c>
      <c r="AD3901">
        <v>0</v>
      </c>
      <c r="AE3901" t="s">
        <v>11777</v>
      </c>
      <c r="AF3901" t="s">
        <v>11778</v>
      </c>
      <c r="AG3901">
        <v>0.25</v>
      </c>
      <c r="AH3901" t="s">
        <v>36</v>
      </c>
      <c r="AI3901" t="s">
        <v>37</v>
      </c>
      <c r="AJ3901" t="s">
        <v>38</v>
      </c>
    </row>
    <row r="3902" spans="1:36" x14ac:dyDescent="0.25">
      <c r="A3902" t="s">
        <v>32</v>
      </c>
      <c r="B3902" t="s">
        <v>11779</v>
      </c>
      <c r="C3902">
        <f>YEAR(B3902)</f>
        <v>2010</v>
      </c>
      <c r="D3902">
        <v>80.599999999999994</v>
      </c>
      <c r="E3902">
        <v>66.2</v>
      </c>
      <c r="F3902">
        <v>76.099999999999994</v>
      </c>
      <c r="H3902" s="2">
        <f>IF(F3902-70.83&lt;=0,0,IF(F3902-70.83&lt;=1,1,2))</f>
        <v>2</v>
      </c>
      <c r="I3902">
        <v>82.8</v>
      </c>
      <c r="J3902">
        <v>66.2</v>
      </c>
      <c r="K3902">
        <v>76.5</v>
      </c>
      <c r="L3902">
        <v>63.8</v>
      </c>
      <c r="M3902">
        <v>66.099999999999994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15</v>
      </c>
      <c r="W3902">
        <v>311</v>
      </c>
      <c r="X3902">
        <v>1012.8</v>
      </c>
      <c r="Y3902">
        <v>28.7</v>
      </c>
      <c r="Z3902">
        <v>6.6</v>
      </c>
      <c r="AA3902">
        <v>269.10000000000002</v>
      </c>
      <c r="AB3902">
        <v>23.3</v>
      </c>
      <c r="AC3902">
        <v>9</v>
      </c>
      <c r="AD3902">
        <v>0</v>
      </c>
      <c r="AE3902" t="s">
        <v>11780</v>
      </c>
      <c r="AF3902" t="s">
        <v>11781</v>
      </c>
      <c r="AG3902">
        <v>0.27</v>
      </c>
      <c r="AH3902" t="s">
        <v>36</v>
      </c>
      <c r="AI3902" t="s">
        <v>37</v>
      </c>
      <c r="AJ3902" t="s">
        <v>38</v>
      </c>
    </row>
    <row r="3903" spans="1:36" x14ac:dyDescent="0.25">
      <c r="A3903" t="s">
        <v>32</v>
      </c>
      <c r="B3903" t="s">
        <v>11782</v>
      </c>
      <c r="C3903">
        <f>YEAR(B3903)</f>
        <v>2010</v>
      </c>
      <c r="D3903">
        <v>82.4</v>
      </c>
      <c r="E3903">
        <v>68</v>
      </c>
      <c r="F3903">
        <v>76.2</v>
      </c>
      <c r="H3903" s="2">
        <f>IF(F3903-70.83&lt;=0,0,IF(F3903-70.83&lt;=1,1,2))</f>
        <v>2</v>
      </c>
      <c r="I3903">
        <v>86.2</v>
      </c>
      <c r="J3903">
        <v>68</v>
      </c>
      <c r="K3903">
        <v>77.2</v>
      </c>
      <c r="L3903">
        <v>67.3</v>
      </c>
      <c r="M3903">
        <v>74.400000000000006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19.5</v>
      </c>
      <c r="W3903">
        <v>298.5</v>
      </c>
      <c r="X3903">
        <v>1013.5</v>
      </c>
      <c r="Y3903">
        <v>18.600000000000001</v>
      </c>
      <c r="Z3903">
        <v>6.5</v>
      </c>
      <c r="AA3903">
        <v>269.2</v>
      </c>
      <c r="AB3903">
        <v>23.3</v>
      </c>
      <c r="AC3903">
        <v>9</v>
      </c>
      <c r="AD3903">
        <v>0</v>
      </c>
      <c r="AE3903" t="s">
        <v>11783</v>
      </c>
      <c r="AF3903" t="s">
        <v>11784</v>
      </c>
      <c r="AG3903">
        <v>0.3</v>
      </c>
      <c r="AH3903" t="s">
        <v>330</v>
      </c>
      <c r="AI3903" t="s">
        <v>9140</v>
      </c>
      <c r="AJ3903" t="s">
        <v>331</v>
      </c>
    </row>
    <row r="3904" spans="1:36" x14ac:dyDescent="0.25">
      <c r="A3904" t="s">
        <v>32</v>
      </c>
      <c r="B3904" t="s">
        <v>11785</v>
      </c>
      <c r="C3904">
        <f>YEAR(B3904)</f>
        <v>2010</v>
      </c>
      <c r="D3904">
        <v>80.599999999999994</v>
      </c>
      <c r="E3904">
        <v>66.2</v>
      </c>
      <c r="F3904">
        <v>74.7</v>
      </c>
      <c r="H3904" s="2">
        <f>IF(F3904-70.83&lt;=0,0,IF(F3904-70.83&lt;=1,1,2))</f>
        <v>2</v>
      </c>
      <c r="I3904">
        <v>84.6</v>
      </c>
      <c r="J3904">
        <v>66.2</v>
      </c>
      <c r="K3904">
        <v>75.400000000000006</v>
      </c>
      <c r="L3904">
        <v>67.2</v>
      </c>
      <c r="M3904">
        <v>77.8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15</v>
      </c>
      <c r="W3904">
        <v>303.2</v>
      </c>
      <c r="X3904">
        <v>1013.9</v>
      </c>
      <c r="Y3904">
        <v>17.399999999999999</v>
      </c>
      <c r="Z3904">
        <v>6.5</v>
      </c>
      <c r="AA3904">
        <v>272.39999999999998</v>
      </c>
      <c r="AB3904">
        <v>23.5</v>
      </c>
      <c r="AC3904">
        <v>9</v>
      </c>
      <c r="AD3904">
        <v>0</v>
      </c>
      <c r="AE3904" t="s">
        <v>11786</v>
      </c>
      <c r="AF3904" t="s">
        <v>11787</v>
      </c>
      <c r="AG3904">
        <v>0.33</v>
      </c>
      <c r="AH3904" t="s">
        <v>330</v>
      </c>
      <c r="AI3904" t="s">
        <v>9140</v>
      </c>
      <c r="AJ3904" t="s">
        <v>331</v>
      </c>
    </row>
    <row r="3905" spans="1:36" x14ac:dyDescent="0.25">
      <c r="A3905" t="s">
        <v>32</v>
      </c>
      <c r="B3905" t="s">
        <v>11788</v>
      </c>
      <c r="C3905">
        <f>YEAR(B3905)</f>
        <v>2010</v>
      </c>
      <c r="D3905">
        <v>87.7</v>
      </c>
      <c r="E3905">
        <v>66.2</v>
      </c>
      <c r="F3905">
        <v>75.8</v>
      </c>
      <c r="H3905" s="2">
        <f>IF(F3905-70.83&lt;=0,0,IF(F3905-70.83&lt;=1,1,2))</f>
        <v>2</v>
      </c>
      <c r="I3905">
        <v>88.6</v>
      </c>
      <c r="J3905">
        <v>66.2</v>
      </c>
      <c r="K3905">
        <v>76.900000000000006</v>
      </c>
      <c r="L3905">
        <v>66.099999999999994</v>
      </c>
      <c r="M3905">
        <v>73.7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9.1999999999999993</v>
      </c>
      <c r="W3905">
        <v>199.9</v>
      </c>
      <c r="X3905">
        <v>1010.6</v>
      </c>
      <c r="Y3905">
        <v>31</v>
      </c>
      <c r="Z3905">
        <v>6.2</v>
      </c>
      <c r="AA3905">
        <v>273.60000000000002</v>
      </c>
      <c r="AB3905">
        <v>23.6</v>
      </c>
      <c r="AC3905">
        <v>9</v>
      </c>
      <c r="AD3905">
        <v>0</v>
      </c>
      <c r="AE3905" t="s">
        <v>11789</v>
      </c>
      <c r="AF3905" t="s">
        <v>11790</v>
      </c>
      <c r="AG3905">
        <v>0.37</v>
      </c>
      <c r="AH3905" t="s">
        <v>36</v>
      </c>
      <c r="AI3905" t="s">
        <v>174</v>
      </c>
      <c r="AJ3905" t="s">
        <v>38</v>
      </c>
    </row>
    <row r="3906" spans="1:36" x14ac:dyDescent="0.25">
      <c r="A3906" t="s">
        <v>32</v>
      </c>
      <c r="B3906" t="s">
        <v>11791</v>
      </c>
      <c r="C3906">
        <f>YEAR(B3906)</f>
        <v>2010</v>
      </c>
      <c r="D3906">
        <v>82.4</v>
      </c>
      <c r="E3906">
        <v>62.6</v>
      </c>
      <c r="F3906">
        <v>73.900000000000006</v>
      </c>
      <c r="H3906" s="2">
        <f>IF(F3906-70.83&lt;=0,0,IF(F3906-70.83&lt;=1,1,2))</f>
        <v>2</v>
      </c>
      <c r="I3906">
        <v>88.3</v>
      </c>
      <c r="J3906">
        <v>62.6</v>
      </c>
      <c r="K3906">
        <v>75.2</v>
      </c>
      <c r="L3906">
        <v>65.3</v>
      </c>
      <c r="M3906">
        <v>74.8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9.1999999999999993</v>
      </c>
      <c r="W3906">
        <v>169</v>
      </c>
      <c r="X3906">
        <v>1009.3</v>
      </c>
      <c r="Y3906">
        <v>39.4</v>
      </c>
      <c r="Z3906">
        <v>6.3</v>
      </c>
      <c r="AA3906">
        <v>269.5</v>
      </c>
      <c r="AB3906">
        <v>23.2</v>
      </c>
      <c r="AC3906">
        <v>9</v>
      </c>
      <c r="AD3906">
        <v>0</v>
      </c>
      <c r="AE3906" t="s">
        <v>11792</v>
      </c>
      <c r="AF3906" t="s">
        <v>11793</v>
      </c>
      <c r="AG3906">
        <v>0.4</v>
      </c>
      <c r="AH3906" t="s">
        <v>36</v>
      </c>
      <c r="AI3906" t="s">
        <v>37</v>
      </c>
      <c r="AJ3906" t="s">
        <v>38</v>
      </c>
    </row>
    <row r="3907" spans="1:36" x14ac:dyDescent="0.25">
      <c r="A3907" t="s">
        <v>32</v>
      </c>
      <c r="B3907" t="s">
        <v>11794</v>
      </c>
      <c r="C3907">
        <f>YEAR(B3907)</f>
        <v>2010</v>
      </c>
      <c r="D3907">
        <v>80.599999999999994</v>
      </c>
      <c r="E3907">
        <v>64.400000000000006</v>
      </c>
      <c r="F3907">
        <v>75.2</v>
      </c>
      <c r="H3907" s="2">
        <f>IF(F3907-70.83&lt;=0,0,IF(F3907-70.83&lt;=1,1,2))</f>
        <v>2</v>
      </c>
      <c r="I3907">
        <v>84.6</v>
      </c>
      <c r="J3907">
        <v>64.400000000000006</v>
      </c>
      <c r="K3907">
        <v>76.400000000000006</v>
      </c>
      <c r="L3907">
        <v>69.3</v>
      </c>
      <c r="M3907">
        <v>82.3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19.5</v>
      </c>
      <c r="W3907">
        <v>316.7</v>
      </c>
      <c r="X3907">
        <v>1011.4</v>
      </c>
      <c r="Y3907">
        <v>33.200000000000003</v>
      </c>
      <c r="Z3907">
        <v>6.6</v>
      </c>
      <c r="AA3907">
        <v>255.4</v>
      </c>
      <c r="AB3907">
        <v>22.1</v>
      </c>
      <c r="AC3907">
        <v>8</v>
      </c>
      <c r="AD3907">
        <v>0</v>
      </c>
      <c r="AE3907" t="s">
        <v>11795</v>
      </c>
      <c r="AF3907" t="s">
        <v>11796</v>
      </c>
      <c r="AG3907">
        <v>0.43</v>
      </c>
      <c r="AH3907" t="s">
        <v>36</v>
      </c>
      <c r="AI3907" t="s">
        <v>37</v>
      </c>
      <c r="AJ3907" t="s">
        <v>38</v>
      </c>
    </row>
    <row r="3908" spans="1:36" x14ac:dyDescent="0.25">
      <c r="A3908" t="s">
        <v>32</v>
      </c>
      <c r="B3908" t="s">
        <v>11797</v>
      </c>
      <c r="C3908">
        <f>YEAR(B3908)</f>
        <v>2010</v>
      </c>
      <c r="D3908">
        <v>77</v>
      </c>
      <c r="E3908">
        <v>73.400000000000006</v>
      </c>
      <c r="F3908">
        <v>75.400000000000006</v>
      </c>
      <c r="H3908" s="2">
        <f>IF(F3908-70.83&lt;=0,0,IF(F3908-70.83&lt;=1,1,2))</f>
        <v>2</v>
      </c>
      <c r="I3908">
        <v>77</v>
      </c>
      <c r="J3908">
        <v>73.400000000000006</v>
      </c>
      <c r="K3908">
        <v>75.400000000000006</v>
      </c>
      <c r="L3908">
        <v>64.099999999999994</v>
      </c>
      <c r="M3908">
        <v>68.5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21.9</v>
      </c>
      <c r="W3908">
        <v>319.2</v>
      </c>
      <c r="X3908">
        <v>1014.3</v>
      </c>
      <c r="Y3908">
        <v>43.9</v>
      </c>
      <c r="Z3908">
        <v>6.6</v>
      </c>
      <c r="AA3908">
        <v>189.3</v>
      </c>
      <c r="AB3908">
        <v>16.399999999999999</v>
      </c>
      <c r="AC3908">
        <v>7</v>
      </c>
      <c r="AD3908">
        <v>0</v>
      </c>
      <c r="AE3908" t="s">
        <v>11798</v>
      </c>
      <c r="AF3908" t="s">
        <v>11799</v>
      </c>
      <c r="AG3908">
        <v>0.47</v>
      </c>
      <c r="AH3908" t="s">
        <v>36</v>
      </c>
      <c r="AI3908" t="s">
        <v>37</v>
      </c>
      <c r="AJ3908" t="s">
        <v>38</v>
      </c>
    </row>
    <row r="3909" spans="1:36" x14ac:dyDescent="0.25">
      <c r="A3909" t="s">
        <v>32</v>
      </c>
      <c r="B3909" t="s">
        <v>11800</v>
      </c>
      <c r="C3909">
        <f>YEAR(B3909)</f>
        <v>2010</v>
      </c>
      <c r="D3909">
        <v>77</v>
      </c>
      <c r="E3909">
        <v>71.599999999999994</v>
      </c>
      <c r="F3909">
        <v>73.900000000000006</v>
      </c>
      <c r="H3909" s="2">
        <f>IF(F3909-70.83&lt;=0,0,IF(F3909-70.83&lt;=1,1,2))</f>
        <v>2</v>
      </c>
      <c r="I3909">
        <v>77</v>
      </c>
      <c r="J3909">
        <v>71.599999999999994</v>
      </c>
      <c r="K3909">
        <v>73.900000000000006</v>
      </c>
      <c r="L3909">
        <v>62.5</v>
      </c>
      <c r="M3909">
        <v>67.900000000000006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17.2</v>
      </c>
      <c r="W3909">
        <v>314</v>
      </c>
      <c r="X3909">
        <v>1014</v>
      </c>
      <c r="Y3909">
        <v>36.299999999999997</v>
      </c>
      <c r="Z3909">
        <v>6.6</v>
      </c>
      <c r="AA3909">
        <v>235.2</v>
      </c>
      <c r="AB3909">
        <v>20.5</v>
      </c>
      <c r="AC3909">
        <v>8</v>
      </c>
      <c r="AD3909">
        <v>0</v>
      </c>
      <c r="AE3909" t="s">
        <v>11801</v>
      </c>
      <c r="AF3909" t="s">
        <v>11802</v>
      </c>
      <c r="AG3909">
        <v>0.5</v>
      </c>
      <c r="AH3909" t="s">
        <v>36</v>
      </c>
      <c r="AI3909" t="s">
        <v>37</v>
      </c>
      <c r="AJ3909" t="s">
        <v>38</v>
      </c>
    </row>
    <row r="3910" spans="1:36" x14ac:dyDescent="0.25">
      <c r="A3910" t="s">
        <v>32</v>
      </c>
      <c r="B3910" t="s">
        <v>11803</v>
      </c>
      <c r="C3910">
        <f>YEAR(B3910)</f>
        <v>2010</v>
      </c>
      <c r="D3910">
        <v>77</v>
      </c>
      <c r="E3910">
        <v>64.400000000000006</v>
      </c>
      <c r="F3910">
        <v>71.900000000000006</v>
      </c>
      <c r="H3910" s="2">
        <f>IF(F3910-70.83&lt;=0,0,IF(F3910-70.83&lt;=1,1,2))</f>
        <v>2</v>
      </c>
      <c r="I3910">
        <v>77</v>
      </c>
      <c r="J3910">
        <v>64.400000000000006</v>
      </c>
      <c r="K3910">
        <v>71.900000000000006</v>
      </c>
      <c r="L3910">
        <v>63.6</v>
      </c>
      <c r="M3910">
        <v>75.5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12.8</v>
      </c>
      <c r="W3910">
        <v>108.3</v>
      </c>
      <c r="X3910">
        <v>1011.6</v>
      </c>
      <c r="Y3910">
        <v>50.4</v>
      </c>
      <c r="Z3910">
        <v>6.6</v>
      </c>
      <c r="AA3910">
        <v>100.5</v>
      </c>
      <c r="AB3910">
        <v>8.6999999999999993</v>
      </c>
      <c r="AC3910">
        <v>4</v>
      </c>
      <c r="AD3910">
        <v>0</v>
      </c>
      <c r="AE3910" t="s">
        <v>11804</v>
      </c>
      <c r="AF3910" t="s">
        <v>11805</v>
      </c>
      <c r="AG3910">
        <v>0.53</v>
      </c>
      <c r="AH3910" t="s">
        <v>36</v>
      </c>
      <c r="AI3910" t="s">
        <v>37</v>
      </c>
      <c r="AJ3910" t="s">
        <v>38</v>
      </c>
    </row>
    <row r="3911" spans="1:36" x14ac:dyDescent="0.25">
      <c r="A3911" t="s">
        <v>32</v>
      </c>
      <c r="B3911" t="s">
        <v>11806</v>
      </c>
      <c r="C3911">
        <f>YEAR(B3911)</f>
        <v>2010</v>
      </c>
      <c r="D3911">
        <v>89.6</v>
      </c>
      <c r="E3911">
        <v>73.400000000000006</v>
      </c>
      <c r="F3911">
        <v>79.599999999999994</v>
      </c>
      <c r="H3911" s="2">
        <f>IF(F3911-70.83&lt;=0,0,IF(F3911-70.83&lt;=1,1,2))</f>
        <v>2</v>
      </c>
      <c r="I3911">
        <v>93.5</v>
      </c>
      <c r="J3911">
        <v>73.400000000000006</v>
      </c>
      <c r="K3911">
        <v>81</v>
      </c>
      <c r="L3911">
        <v>66.3</v>
      </c>
      <c r="M3911">
        <v>64.900000000000006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18.3</v>
      </c>
      <c r="W3911">
        <v>168.2</v>
      </c>
      <c r="X3911">
        <v>1008</v>
      </c>
      <c r="Y3911">
        <v>59.6</v>
      </c>
      <c r="Z3911">
        <v>6.6</v>
      </c>
      <c r="AA3911">
        <v>198.8</v>
      </c>
      <c r="AB3911">
        <v>17</v>
      </c>
      <c r="AC3911">
        <v>7</v>
      </c>
      <c r="AD3911">
        <v>0</v>
      </c>
      <c r="AE3911" t="s">
        <v>11807</v>
      </c>
      <c r="AF3911" t="s">
        <v>11808</v>
      </c>
      <c r="AG3911">
        <v>0.56999999999999995</v>
      </c>
      <c r="AH3911" t="s">
        <v>36</v>
      </c>
      <c r="AI3911" t="s">
        <v>37</v>
      </c>
      <c r="AJ3911" t="s">
        <v>38</v>
      </c>
    </row>
    <row r="3912" spans="1:36" x14ac:dyDescent="0.25">
      <c r="A3912" t="s">
        <v>32</v>
      </c>
      <c r="B3912" t="s">
        <v>11809</v>
      </c>
      <c r="C3912">
        <f>YEAR(B3912)</f>
        <v>2010</v>
      </c>
      <c r="D3912">
        <v>86.3</v>
      </c>
      <c r="E3912">
        <v>77</v>
      </c>
      <c r="F3912">
        <v>80</v>
      </c>
      <c r="H3912" s="2">
        <f>IF(F3912-70.83&lt;=0,0,IF(F3912-70.83&lt;=1,1,2))</f>
        <v>2</v>
      </c>
      <c r="I3912">
        <v>86.2</v>
      </c>
      <c r="J3912">
        <v>77</v>
      </c>
      <c r="K3912">
        <v>82</v>
      </c>
      <c r="L3912">
        <v>69.400000000000006</v>
      </c>
      <c r="M3912">
        <v>71.8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20.8</v>
      </c>
      <c r="W3912">
        <v>252.1</v>
      </c>
      <c r="X3912">
        <v>1008.5</v>
      </c>
      <c r="Y3912">
        <v>49.2</v>
      </c>
      <c r="Z3912">
        <v>6.6</v>
      </c>
      <c r="AA3912">
        <v>207</v>
      </c>
      <c r="AB3912">
        <v>17.7</v>
      </c>
      <c r="AC3912">
        <v>8</v>
      </c>
      <c r="AD3912">
        <v>0</v>
      </c>
      <c r="AE3912" t="s">
        <v>11810</v>
      </c>
      <c r="AF3912" t="s">
        <v>11811</v>
      </c>
      <c r="AG3912">
        <v>0.6</v>
      </c>
      <c r="AH3912" t="s">
        <v>36</v>
      </c>
      <c r="AI3912" t="s">
        <v>37</v>
      </c>
      <c r="AJ3912" t="s">
        <v>38</v>
      </c>
    </row>
    <row r="3913" spans="1:36" x14ac:dyDescent="0.25">
      <c r="A3913" t="s">
        <v>32</v>
      </c>
      <c r="B3913" t="s">
        <v>11812</v>
      </c>
      <c r="C3913">
        <f>YEAR(B3913)</f>
        <v>2010</v>
      </c>
      <c r="D3913">
        <v>82.4</v>
      </c>
      <c r="E3913">
        <v>68</v>
      </c>
      <c r="F3913">
        <v>75.3</v>
      </c>
      <c r="H3913" s="2">
        <f>IF(F3913-70.83&lt;=0,0,IF(F3913-70.83&lt;=1,1,2))</f>
        <v>2</v>
      </c>
      <c r="I3913">
        <v>85.4</v>
      </c>
      <c r="J3913">
        <v>68</v>
      </c>
      <c r="K3913">
        <v>76.2</v>
      </c>
      <c r="L3913">
        <v>68.099999999999994</v>
      </c>
      <c r="M3913">
        <v>79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10.3</v>
      </c>
      <c r="W3913">
        <v>169.2</v>
      </c>
      <c r="X3913">
        <v>1014.5</v>
      </c>
      <c r="Y3913">
        <v>28.8</v>
      </c>
      <c r="Z3913">
        <v>6.6</v>
      </c>
      <c r="AA3913">
        <v>253.3</v>
      </c>
      <c r="AB3913">
        <v>21.9</v>
      </c>
      <c r="AC3913">
        <v>8</v>
      </c>
      <c r="AD3913">
        <v>0</v>
      </c>
      <c r="AE3913" t="s">
        <v>11813</v>
      </c>
      <c r="AF3913" t="s">
        <v>11814</v>
      </c>
      <c r="AG3913">
        <v>0.64</v>
      </c>
      <c r="AH3913" t="s">
        <v>36</v>
      </c>
      <c r="AI3913" t="s">
        <v>37</v>
      </c>
      <c r="AJ3913" t="s">
        <v>38</v>
      </c>
    </row>
    <row r="3914" spans="1:36" x14ac:dyDescent="0.25">
      <c r="A3914" t="s">
        <v>32</v>
      </c>
      <c r="B3914" t="s">
        <v>11815</v>
      </c>
      <c r="C3914">
        <f>YEAR(B3914)</f>
        <v>2010</v>
      </c>
      <c r="D3914">
        <v>82.4</v>
      </c>
      <c r="E3914">
        <v>69.8</v>
      </c>
      <c r="F3914">
        <v>76.099999999999994</v>
      </c>
      <c r="H3914" s="2">
        <f>IF(F3914-70.83&lt;=0,0,IF(F3914-70.83&lt;=1,1,2))</f>
        <v>2</v>
      </c>
      <c r="I3914">
        <v>86.2</v>
      </c>
      <c r="J3914">
        <v>69.8</v>
      </c>
      <c r="K3914">
        <v>77</v>
      </c>
      <c r="L3914">
        <v>65.8</v>
      </c>
      <c r="M3914">
        <v>70.900000000000006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13.9</v>
      </c>
      <c r="W3914">
        <v>142</v>
      </c>
      <c r="X3914">
        <v>1014.5</v>
      </c>
      <c r="Y3914">
        <v>24.9</v>
      </c>
      <c r="Z3914">
        <v>6.3</v>
      </c>
      <c r="AA3914">
        <v>220.7</v>
      </c>
      <c r="AB3914">
        <v>19.3</v>
      </c>
      <c r="AC3914">
        <v>8</v>
      </c>
      <c r="AD3914">
        <v>0</v>
      </c>
      <c r="AE3914" t="s">
        <v>11816</v>
      </c>
      <c r="AF3914" t="s">
        <v>11817</v>
      </c>
      <c r="AG3914">
        <v>0.67</v>
      </c>
      <c r="AH3914" t="s">
        <v>36</v>
      </c>
      <c r="AI3914" t="s">
        <v>37</v>
      </c>
      <c r="AJ3914" t="s">
        <v>38</v>
      </c>
    </row>
    <row r="3915" spans="1:36" x14ac:dyDescent="0.25">
      <c r="A3915" t="s">
        <v>32</v>
      </c>
      <c r="B3915" t="s">
        <v>11818</v>
      </c>
      <c r="C3915">
        <f>YEAR(B3915)</f>
        <v>2010</v>
      </c>
      <c r="D3915">
        <v>95</v>
      </c>
      <c r="E3915">
        <v>74.400000000000006</v>
      </c>
      <c r="F3915">
        <v>83.2</v>
      </c>
      <c r="H3915" s="2">
        <f>IF(F3915-70.83&lt;=0,0,IF(F3915-70.83&lt;=1,1,2))</f>
        <v>2</v>
      </c>
      <c r="I3915">
        <v>95.3</v>
      </c>
      <c r="J3915">
        <v>74.400000000000006</v>
      </c>
      <c r="K3915">
        <v>84.1</v>
      </c>
      <c r="L3915">
        <v>61.8</v>
      </c>
      <c r="M3915">
        <v>51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33.299999999999997</v>
      </c>
      <c r="V3915">
        <v>21.9</v>
      </c>
      <c r="W3915">
        <v>178.1</v>
      </c>
      <c r="X3915">
        <v>1009.8</v>
      </c>
      <c r="Y3915">
        <v>64.599999999999994</v>
      </c>
      <c r="Z3915">
        <v>6.2</v>
      </c>
      <c r="AA3915">
        <v>120.5</v>
      </c>
      <c r="AB3915">
        <v>10.4</v>
      </c>
      <c r="AC3915">
        <v>5</v>
      </c>
      <c r="AD3915">
        <v>0</v>
      </c>
      <c r="AE3915" t="s">
        <v>11819</v>
      </c>
      <c r="AF3915" t="s">
        <v>11820</v>
      </c>
      <c r="AG3915">
        <v>0.71</v>
      </c>
      <c r="AH3915" t="s">
        <v>36</v>
      </c>
      <c r="AI3915" t="s">
        <v>37</v>
      </c>
      <c r="AJ3915" t="s">
        <v>38</v>
      </c>
    </row>
    <row r="3916" spans="1:36" x14ac:dyDescent="0.25">
      <c r="A3916" t="s">
        <v>32</v>
      </c>
      <c r="B3916" t="s">
        <v>11821</v>
      </c>
      <c r="C3916">
        <f>YEAR(B3916)</f>
        <v>2010</v>
      </c>
      <c r="D3916">
        <v>82.4</v>
      </c>
      <c r="E3916">
        <v>69.8</v>
      </c>
      <c r="F3916">
        <v>77.7</v>
      </c>
      <c r="H3916" s="2">
        <f>IF(F3916-70.83&lt;=0,0,IF(F3916-70.83&lt;=1,1,2))</f>
        <v>2</v>
      </c>
      <c r="I3916">
        <v>84.7</v>
      </c>
      <c r="J3916">
        <v>69.8</v>
      </c>
      <c r="K3916">
        <v>78.2</v>
      </c>
      <c r="L3916">
        <v>66.900000000000006</v>
      </c>
      <c r="M3916">
        <v>70.2</v>
      </c>
      <c r="O3916">
        <v>3.9E-2</v>
      </c>
      <c r="P3916">
        <v>100</v>
      </c>
      <c r="Q3916">
        <v>4.17</v>
      </c>
      <c r="R3916" t="s">
        <v>40</v>
      </c>
      <c r="S3916">
        <v>0</v>
      </c>
      <c r="T3916">
        <v>0</v>
      </c>
      <c r="U3916">
        <v>0</v>
      </c>
      <c r="V3916">
        <v>19.5</v>
      </c>
      <c r="W3916">
        <v>300</v>
      </c>
      <c r="X3916">
        <v>1011.9</v>
      </c>
      <c r="Y3916">
        <v>55.8</v>
      </c>
      <c r="Z3916">
        <v>6.5</v>
      </c>
      <c r="AA3916">
        <v>178.3</v>
      </c>
      <c r="AB3916">
        <v>15.2</v>
      </c>
      <c r="AC3916">
        <v>6</v>
      </c>
      <c r="AD3916">
        <v>0</v>
      </c>
      <c r="AE3916" t="s">
        <v>11822</v>
      </c>
      <c r="AF3916" t="s">
        <v>11823</v>
      </c>
      <c r="AG3916">
        <v>0.74</v>
      </c>
      <c r="AH3916" t="s">
        <v>56</v>
      </c>
      <c r="AI3916" t="s">
        <v>65</v>
      </c>
      <c r="AJ3916" t="s">
        <v>40</v>
      </c>
    </row>
    <row r="3917" spans="1:36" x14ac:dyDescent="0.25">
      <c r="A3917" t="s">
        <v>32</v>
      </c>
      <c r="B3917" t="s">
        <v>11824</v>
      </c>
      <c r="C3917">
        <f>YEAR(B3917)</f>
        <v>2010</v>
      </c>
      <c r="D3917">
        <v>78.8</v>
      </c>
      <c r="E3917">
        <v>66.2</v>
      </c>
      <c r="F3917">
        <v>73.2</v>
      </c>
      <c r="H3917" s="2">
        <f>IF(F3917-70.83&lt;=0,0,IF(F3917-70.83&lt;=1,1,2))</f>
        <v>2</v>
      </c>
      <c r="I3917">
        <v>78.8</v>
      </c>
      <c r="J3917">
        <v>66.2</v>
      </c>
      <c r="K3917">
        <v>73.2</v>
      </c>
      <c r="L3917">
        <v>64.5</v>
      </c>
      <c r="M3917">
        <v>75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12.8</v>
      </c>
      <c r="W3917">
        <v>95.5</v>
      </c>
      <c r="X3917">
        <v>1012.8</v>
      </c>
      <c r="Y3917">
        <v>43.5</v>
      </c>
      <c r="Z3917">
        <v>6.6</v>
      </c>
      <c r="AA3917">
        <v>222.9</v>
      </c>
      <c r="AB3917">
        <v>19.399999999999999</v>
      </c>
      <c r="AC3917">
        <v>8</v>
      </c>
      <c r="AD3917">
        <v>0</v>
      </c>
      <c r="AE3917" t="s">
        <v>11825</v>
      </c>
      <c r="AF3917" t="s">
        <v>11826</v>
      </c>
      <c r="AG3917">
        <v>0.75</v>
      </c>
      <c r="AH3917" t="s">
        <v>36</v>
      </c>
      <c r="AI3917" t="s">
        <v>37</v>
      </c>
      <c r="AJ3917" t="s">
        <v>38</v>
      </c>
    </row>
    <row r="3918" spans="1:36" x14ac:dyDescent="0.25">
      <c r="A3918" t="s">
        <v>32</v>
      </c>
      <c r="B3918" t="s">
        <v>11827</v>
      </c>
      <c r="C3918">
        <f>YEAR(B3918)</f>
        <v>2010</v>
      </c>
      <c r="D3918">
        <v>78.8</v>
      </c>
      <c r="E3918">
        <v>66.2</v>
      </c>
      <c r="F3918">
        <v>72.7</v>
      </c>
      <c r="H3918" s="2">
        <f>IF(F3918-70.83&lt;=0,0,IF(F3918-70.83&lt;=1,1,2))</f>
        <v>2</v>
      </c>
      <c r="I3918">
        <v>78.8</v>
      </c>
      <c r="J3918">
        <v>66.2</v>
      </c>
      <c r="K3918">
        <v>72.7</v>
      </c>
      <c r="L3918">
        <v>63.4</v>
      </c>
      <c r="M3918">
        <v>73.400000000000006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10.3</v>
      </c>
      <c r="W3918">
        <v>51.2</v>
      </c>
      <c r="X3918">
        <v>1013.7</v>
      </c>
      <c r="Y3918">
        <v>44.9</v>
      </c>
      <c r="Z3918">
        <v>6.6</v>
      </c>
      <c r="AA3918">
        <v>233.1</v>
      </c>
      <c r="AB3918">
        <v>20.2</v>
      </c>
      <c r="AC3918">
        <v>8</v>
      </c>
      <c r="AD3918">
        <v>0</v>
      </c>
      <c r="AE3918" t="s">
        <v>11828</v>
      </c>
      <c r="AF3918" t="s">
        <v>11829</v>
      </c>
      <c r="AG3918">
        <v>0.81</v>
      </c>
      <c r="AH3918" t="s">
        <v>36</v>
      </c>
      <c r="AI3918" t="s">
        <v>37</v>
      </c>
      <c r="AJ3918" t="s">
        <v>38</v>
      </c>
    </row>
    <row r="3919" spans="1:36" x14ac:dyDescent="0.25">
      <c r="A3919" t="s">
        <v>32</v>
      </c>
      <c r="B3919" t="s">
        <v>11830</v>
      </c>
      <c r="C3919">
        <f>YEAR(B3919)</f>
        <v>2010</v>
      </c>
      <c r="D3919">
        <v>78.8</v>
      </c>
      <c r="E3919">
        <v>66.2</v>
      </c>
      <c r="F3919">
        <v>72.7</v>
      </c>
      <c r="H3919" s="2">
        <f>IF(F3919-70.83&lt;=0,0,IF(F3919-70.83&lt;=1,1,2))</f>
        <v>2</v>
      </c>
      <c r="I3919">
        <v>78.8</v>
      </c>
      <c r="J3919">
        <v>66.2</v>
      </c>
      <c r="K3919">
        <v>72.7</v>
      </c>
      <c r="L3919">
        <v>60.1</v>
      </c>
      <c r="M3919">
        <v>65.400000000000006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11.4</v>
      </c>
      <c r="W3919">
        <v>4.5999999999999996</v>
      </c>
      <c r="X3919">
        <v>1016.7</v>
      </c>
      <c r="Y3919">
        <v>30.7</v>
      </c>
      <c r="Z3919">
        <v>6.6</v>
      </c>
      <c r="AA3919">
        <v>241.2</v>
      </c>
      <c r="AB3919">
        <v>20.8</v>
      </c>
      <c r="AC3919">
        <v>8</v>
      </c>
      <c r="AD3919">
        <v>0</v>
      </c>
      <c r="AE3919" t="s">
        <v>11831</v>
      </c>
      <c r="AF3919" t="s">
        <v>11832</v>
      </c>
      <c r="AG3919">
        <v>0.85</v>
      </c>
      <c r="AH3919" t="s">
        <v>36</v>
      </c>
      <c r="AI3919" t="s">
        <v>37</v>
      </c>
      <c r="AJ3919" t="s">
        <v>38</v>
      </c>
    </row>
    <row r="3920" spans="1:36" x14ac:dyDescent="0.25">
      <c r="A3920" t="s">
        <v>32</v>
      </c>
      <c r="B3920" t="s">
        <v>11833</v>
      </c>
      <c r="C3920">
        <f>YEAR(B3920)</f>
        <v>2010</v>
      </c>
      <c r="D3920">
        <v>77</v>
      </c>
      <c r="E3920">
        <v>69.8</v>
      </c>
      <c r="F3920">
        <v>72.599999999999994</v>
      </c>
      <c r="H3920" s="2">
        <f>IF(F3920-70.83&lt;=0,0,IF(F3920-70.83&lt;=1,1,2))</f>
        <v>2</v>
      </c>
      <c r="I3920">
        <v>77</v>
      </c>
      <c r="J3920">
        <v>69.8</v>
      </c>
      <c r="K3920">
        <v>72.599999999999994</v>
      </c>
      <c r="L3920">
        <v>60.1</v>
      </c>
      <c r="M3920">
        <v>65.2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12.8</v>
      </c>
      <c r="W3920">
        <v>334.5</v>
      </c>
      <c r="X3920">
        <v>1016.9</v>
      </c>
      <c r="Y3920">
        <v>29.7</v>
      </c>
      <c r="Z3920">
        <v>6.6</v>
      </c>
      <c r="AA3920">
        <v>236.1</v>
      </c>
      <c r="AB3920">
        <v>20.399999999999999</v>
      </c>
      <c r="AC3920">
        <v>8</v>
      </c>
      <c r="AD3920">
        <v>0</v>
      </c>
      <c r="AE3920" t="s">
        <v>11834</v>
      </c>
      <c r="AF3920" t="s">
        <v>11835</v>
      </c>
      <c r="AG3920">
        <v>0.88</v>
      </c>
      <c r="AH3920" t="s">
        <v>36</v>
      </c>
      <c r="AI3920" t="s">
        <v>37</v>
      </c>
      <c r="AJ3920" t="s">
        <v>38</v>
      </c>
    </row>
    <row r="3921" spans="1:36" x14ac:dyDescent="0.25">
      <c r="A3921" t="s">
        <v>32</v>
      </c>
      <c r="B3921" t="s">
        <v>11836</v>
      </c>
      <c r="C3921">
        <f>YEAR(B3921)</f>
        <v>2010</v>
      </c>
      <c r="D3921">
        <v>75.2</v>
      </c>
      <c r="E3921">
        <v>69.8</v>
      </c>
      <c r="F3921">
        <v>72.400000000000006</v>
      </c>
      <c r="H3921" s="2">
        <f>IF(F3921-70.83&lt;=0,0,IF(F3921-70.83&lt;=1,1,2))</f>
        <v>2</v>
      </c>
      <c r="I3921">
        <v>75.2</v>
      </c>
      <c r="J3921">
        <v>69.8</v>
      </c>
      <c r="K3921">
        <v>72.400000000000006</v>
      </c>
      <c r="L3921">
        <v>61.1</v>
      </c>
      <c r="M3921">
        <v>67.8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12.8</v>
      </c>
      <c r="W3921">
        <v>327.60000000000002</v>
      </c>
      <c r="X3921">
        <v>1017.5</v>
      </c>
      <c r="Y3921">
        <v>38</v>
      </c>
      <c r="Z3921">
        <v>6.6</v>
      </c>
      <c r="AA3921">
        <v>221.3</v>
      </c>
      <c r="AB3921">
        <v>19.2</v>
      </c>
      <c r="AC3921">
        <v>8</v>
      </c>
      <c r="AD3921">
        <v>0</v>
      </c>
      <c r="AE3921" t="s">
        <v>11837</v>
      </c>
      <c r="AF3921" t="s">
        <v>11838</v>
      </c>
      <c r="AG3921">
        <v>0.92</v>
      </c>
      <c r="AH3921" t="s">
        <v>36</v>
      </c>
      <c r="AI3921" t="s">
        <v>37</v>
      </c>
      <c r="AJ3921" t="s">
        <v>38</v>
      </c>
    </row>
    <row r="3922" spans="1:36" x14ac:dyDescent="0.25">
      <c r="A3922" t="s">
        <v>32</v>
      </c>
      <c r="B3922" t="s">
        <v>11839</v>
      </c>
      <c r="C3922">
        <f>YEAR(B3922)</f>
        <v>2010</v>
      </c>
      <c r="D3922">
        <v>78.900000000000006</v>
      </c>
      <c r="E3922">
        <v>64.400000000000006</v>
      </c>
      <c r="F3922">
        <v>71.5</v>
      </c>
      <c r="H3922" s="2">
        <f>IF(F3922-70.83&lt;=0,0,IF(F3922-70.83&lt;=1,1,2))</f>
        <v>1</v>
      </c>
      <c r="I3922">
        <v>78.900000000000006</v>
      </c>
      <c r="J3922">
        <v>64.400000000000006</v>
      </c>
      <c r="K3922">
        <v>71.5</v>
      </c>
      <c r="L3922">
        <v>63.3</v>
      </c>
      <c r="M3922">
        <v>75.7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9.1999999999999993</v>
      </c>
      <c r="W3922">
        <v>338.9</v>
      </c>
      <c r="X3922">
        <v>1015.7</v>
      </c>
      <c r="Y3922">
        <v>31.4</v>
      </c>
      <c r="Z3922">
        <v>6.6</v>
      </c>
      <c r="AA3922">
        <v>199.3</v>
      </c>
      <c r="AB3922">
        <v>17.100000000000001</v>
      </c>
      <c r="AC3922">
        <v>7</v>
      </c>
      <c r="AD3922">
        <v>0</v>
      </c>
      <c r="AE3922" t="s">
        <v>11840</v>
      </c>
      <c r="AF3922" t="s">
        <v>11841</v>
      </c>
      <c r="AG3922">
        <v>0.95</v>
      </c>
      <c r="AH3922" t="s">
        <v>36</v>
      </c>
      <c r="AI3922" t="s">
        <v>37</v>
      </c>
      <c r="AJ3922" t="s">
        <v>38</v>
      </c>
    </row>
    <row r="3923" spans="1:36" x14ac:dyDescent="0.25">
      <c r="A3923" t="s">
        <v>32</v>
      </c>
      <c r="B3923" t="s">
        <v>11842</v>
      </c>
      <c r="C3923">
        <f>YEAR(B3923)</f>
        <v>2010</v>
      </c>
      <c r="D3923">
        <v>75.2</v>
      </c>
      <c r="E3923">
        <v>64.400000000000006</v>
      </c>
      <c r="F3923">
        <v>68.8</v>
      </c>
      <c r="H3923" s="2">
        <f>IF(F3923-70.83&lt;=0,0,IF(F3923-70.83&lt;=1,1,2))</f>
        <v>0</v>
      </c>
      <c r="I3923">
        <v>75.2</v>
      </c>
      <c r="J3923">
        <v>64.400000000000006</v>
      </c>
      <c r="K3923">
        <v>68.8</v>
      </c>
      <c r="L3923">
        <v>64.099999999999994</v>
      </c>
      <c r="M3923">
        <v>85.4</v>
      </c>
      <c r="O3923">
        <v>0.51100000000000001</v>
      </c>
      <c r="P3923">
        <v>100</v>
      </c>
      <c r="Q3923">
        <v>8.33</v>
      </c>
      <c r="R3923" t="s">
        <v>40</v>
      </c>
      <c r="S3923">
        <v>0</v>
      </c>
      <c r="T3923">
        <v>0</v>
      </c>
      <c r="U3923">
        <v>0</v>
      </c>
      <c r="V3923">
        <v>15</v>
      </c>
      <c r="W3923">
        <v>57.7</v>
      </c>
      <c r="X3923">
        <v>1013.4</v>
      </c>
      <c r="Y3923">
        <v>74</v>
      </c>
      <c r="Z3923">
        <v>6.5</v>
      </c>
      <c r="AA3923">
        <v>116.1</v>
      </c>
      <c r="AB3923">
        <v>10</v>
      </c>
      <c r="AC3923">
        <v>5</v>
      </c>
      <c r="AD3923">
        <v>0</v>
      </c>
      <c r="AE3923" t="s">
        <v>11843</v>
      </c>
      <c r="AF3923" t="s">
        <v>11844</v>
      </c>
      <c r="AG3923">
        <v>0</v>
      </c>
      <c r="AH3923" t="s">
        <v>56</v>
      </c>
      <c r="AI3923" t="s">
        <v>101</v>
      </c>
      <c r="AJ3923" t="s">
        <v>40</v>
      </c>
    </row>
    <row r="3924" spans="1:36" x14ac:dyDescent="0.25">
      <c r="A3924" t="s">
        <v>32</v>
      </c>
      <c r="B3924" t="s">
        <v>11845</v>
      </c>
      <c r="C3924">
        <f>YEAR(B3924)</f>
        <v>2010</v>
      </c>
      <c r="D3924">
        <v>69.8</v>
      </c>
      <c r="E3924">
        <v>64.400000000000006</v>
      </c>
      <c r="F3924">
        <v>68</v>
      </c>
      <c r="H3924" s="2">
        <f>IF(F3924-70.83&lt;=0,0,IF(F3924-70.83&lt;=1,1,2))</f>
        <v>0</v>
      </c>
      <c r="I3924">
        <v>69.8</v>
      </c>
      <c r="J3924">
        <v>64.400000000000006</v>
      </c>
      <c r="K3924">
        <v>68</v>
      </c>
      <c r="L3924">
        <v>55.8</v>
      </c>
      <c r="M3924">
        <v>65.2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23</v>
      </c>
      <c r="W3924">
        <v>348.4</v>
      </c>
      <c r="X3924">
        <v>1014.9</v>
      </c>
      <c r="Y3924">
        <v>63.1</v>
      </c>
      <c r="Z3924">
        <v>6.6</v>
      </c>
      <c r="AA3924">
        <v>231.1</v>
      </c>
      <c r="AB3924">
        <v>19.899999999999999</v>
      </c>
      <c r="AC3924">
        <v>8</v>
      </c>
      <c r="AD3924">
        <v>0</v>
      </c>
      <c r="AE3924" t="s">
        <v>11846</v>
      </c>
      <c r="AF3924" t="s">
        <v>11847</v>
      </c>
      <c r="AG3924">
        <v>0.02</v>
      </c>
      <c r="AH3924" t="s">
        <v>36</v>
      </c>
      <c r="AI3924" t="s">
        <v>37</v>
      </c>
      <c r="AJ3924" t="s">
        <v>38</v>
      </c>
    </row>
    <row r="3925" spans="1:36" x14ac:dyDescent="0.25">
      <c r="A3925" t="s">
        <v>32</v>
      </c>
      <c r="B3925" t="s">
        <v>11848</v>
      </c>
      <c r="C3925">
        <f>YEAR(B3925)</f>
        <v>2010</v>
      </c>
      <c r="D3925">
        <v>66.2</v>
      </c>
      <c r="E3925">
        <v>59</v>
      </c>
      <c r="F3925">
        <v>63.7</v>
      </c>
      <c r="H3925" s="2">
        <f>IF(F3925-70.83&lt;=0,0,IF(F3925-70.83&lt;=1,1,2))</f>
        <v>0</v>
      </c>
      <c r="I3925">
        <v>66.2</v>
      </c>
      <c r="J3925">
        <v>59</v>
      </c>
      <c r="K3925">
        <v>63.7</v>
      </c>
      <c r="L3925">
        <v>52.3</v>
      </c>
      <c r="M3925">
        <v>66.7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17.2</v>
      </c>
      <c r="W3925">
        <v>353.6</v>
      </c>
      <c r="X3925">
        <v>1016.4</v>
      </c>
      <c r="Y3925">
        <v>54.9</v>
      </c>
      <c r="Z3925">
        <v>6.6</v>
      </c>
      <c r="AA3925">
        <v>222.7</v>
      </c>
      <c r="AB3925">
        <v>19.2</v>
      </c>
      <c r="AC3925">
        <v>8</v>
      </c>
      <c r="AD3925">
        <v>0</v>
      </c>
      <c r="AE3925" t="s">
        <v>11849</v>
      </c>
      <c r="AF3925" t="s">
        <v>11850</v>
      </c>
      <c r="AG3925">
        <v>0.05</v>
      </c>
      <c r="AH3925" t="s">
        <v>36</v>
      </c>
      <c r="AI3925" t="s">
        <v>37</v>
      </c>
      <c r="AJ3925" t="s">
        <v>38</v>
      </c>
    </row>
    <row r="3926" spans="1:36" x14ac:dyDescent="0.25">
      <c r="A3926" t="s">
        <v>32</v>
      </c>
      <c r="B3926" t="s">
        <v>11851</v>
      </c>
      <c r="C3926">
        <f>YEAR(B3926)</f>
        <v>2010</v>
      </c>
      <c r="D3926">
        <v>69.8</v>
      </c>
      <c r="E3926">
        <v>53.6</v>
      </c>
      <c r="F3926">
        <v>63.7</v>
      </c>
      <c r="H3926" s="2">
        <f>IF(F3926-70.83&lt;=0,0,IF(F3926-70.83&lt;=1,1,2))</f>
        <v>0</v>
      </c>
      <c r="I3926">
        <v>69.8</v>
      </c>
      <c r="J3926">
        <v>53.6</v>
      </c>
      <c r="K3926">
        <v>63.7</v>
      </c>
      <c r="L3926">
        <v>55</v>
      </c>
      <c r="M3926">
        <v>73.900000000000006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80.5</v>
      </c>
      <c r="W3926">
        <v>75.3</v>
      </c>
      <c r="X3926">
        <v>1012</v>
      </c>
      <c r="Y3926">
        <v>70.3</v>
      </c>
      <c r="Z3926">
        <v>6.6</v>
      </c>
      <c r="AA3926">
        <v>50.5</v>
      </c>
      <c r="AB3926">
        <v>4.5</v>
      </c>
      <c r="AC3926">
        <v>2</v>
      </c>
      <c r="AD3926">
        <v>0</v>
      </c>
      <c r="AE3926" t="s">
        <v>11852</v>
      </c>
      <c r="AF3926" t="s">
        <v>11853</v>
      </c>
      <c r="AG3926">
        <v>0.08</v>
      </c>
      <c r="AH3926" t="s">
        <v>36</v>
      </c>
      <c r="AI3926" t="s">
        <v>37</v>
      </c>
      <c r="AJ3926" t="s">
        <v>344</v>
      </c>
    </row>
    <row r="3927" spans="1:36" x14ac:dyDescent="0.25">
      <c r="A3927" t="s">
        <v>32</v>
      </c>
      <c r="B3927" t="s">
        <v>11854</v>
      </c>
      <c r="C3927">
        <f>YEAR(B3927)</f>
        <v>2010</v>
      </c>
      <c r="D3927">
        <v>77</v>
      </c>
      <c r="E3927">
        <v>62.6</v>
      </c>
      <c r="F3927">
        <v>70</v>
      </c>
      <c r="H3927" s="2">
        <f>IF(F3927-70.83&lt;=0,0,IF(F3927-70.83&lt;=1,1,2))</f>
        <v>0</v>
      </c>
      <c r="I3927">
        <v>77</v>
      </c>
      <c r="J3927">
        <v>62.6</v>
      </c>
      <c r="K3927">
        <v>70</v>
      </c>
      <c r="L3927">
        <v>62.2</v>
      </c>
      <c r="M3927">
        <v>76.400000000000006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15</v>
      </c>
      <c r="W3927">
        <v>112.6</v>
      </c>
      <c r="X3927">
        <v>1011.8</v>
      </c>
      <c r="Y3927">
        <v>63.2</v>
      </c>
      <c r="Z3927">
        <v>6.6</v>
      </c>
      <c r="AA3927">
        <v>140.1</v>
      </c>
      <c r="AB3927">
        <v>12</v>
      </c>
      <c r="AC3927">
        <v>6</v>
      </c>
      <c r="AD3927">
        <v>0</v>
      </c>
      <c r="AE3927" t="s">
        <v>11855</v>
      </c>
      <c r="AF3927" t="s">
        <v>11856</v>
      </c>
      <c r="AG3927">
        <v>0.12</v>
      </c>
      <c r="AH3927" t="s">
        <v>36</v>
      </c>
      <c r="AI3927" t="s">
        <v>37</v>
      </c>
      <c r="AJ3927" t="s">
        <v>38</v>
      </c>
    </row>
    <row r="3928" spans="1:36" x14ac:dyDescent="0.25">
      <c r="A3928" t="s">
        <v>32</v>
      </c>
      <c r="B3928" t="s">
        <v>11857</v>
      </c>
      <c r="C3928">
        <f>YEAR(B3928)</f>
        <v>2010</v>
      </c>
      <c r="D3928">
        <v>87.8</v>
      </c>
      <c r="E3928">
        <v>69.8</v>
      </c>
      <c r="F3928">
        <v>79.7</v>
      </c>
      <c r="H3928" s="2">
        <f>IF(F3928-70.83&lt;=0,0,IF(F3928-70.83&lt;=1,1,2))</f>
        <v>2</v>
      </c>
      <c r="I3928">
        <v>89.4</v>
      </c>
      <c r="J3928">
        <v>69.8</v>
      </c>
      <c r="K3928">
        <v>79.900000000000006</v>
      </c>
      <c r="L3928">
        <v>62.2</v>
      </c>
      <c r="M3928">
        <v>57.1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36.9</v>
      </c>
      <c r="V3928">
        <v>27.5</v>
      </c>
      <c r="W3928">
        <v>176.2</v>
      </c>
      <c r="X3928">
        <v>1010.8</v>
      </c>
      <c r="Y3928">
        <v>63.1</v>
      </c>
      <c r="Z3928">
        <v>6.6</v>
      </c>
      <c r="AA3928">
        <v>183.5</v>
      </c>
      <c r="AB3928">
        <v>15.8</v>
      </c>
      <c r="AC3928">
        <v>7</v>
      </c>
      <c r="AD3928">
        <v>0</v>
      </c>
      <c r="AE3928" t="s">
        <v>11858</v>
      </c>
      <c r="AF3928" t="s">
        <v>11859</v>
      </c>
      <c r="AG3928">
        <v>0.15</v>
      </c>
      <c r="AH3928" t="s">
        <v>36</v>
      </c>
      <c r="AI3928" t="s">
        <v>37</v>
      </c>
      <c r="AJ3928" t="s">
        <v>38</v>
      </c>
    </row>
    <row r="3929" spans="1:36" x14ac:dyDescent="0.25">
      <c r="A3929" t="s">
        <v>32</v>
      </c>
      <c r="B3929" t="s">
        <v>11860</v>
      </c>
      <c r="C3929">
        <f>YEAR(B3929)</f>
        <v>2010</v>
      </c>
      <c r="D3929">
        <v>87.8</v>
      </c>
      <c r="E3929">
        <v>80.599999999999994</v>
      </c>
      <c r="F3929">
        <v>83.6</v>
      </c>
      <c r="H3929" s="2">
        <f>IF(F3929-70.83&lt;=0,0,IF(F3929-70.83&lt;=1,1,2))</f>
        <v>2</v>
      </c>
      <c r="I3929">
        <v>90.6</v>
      </c>
      <c r="J3929">
        <v>81.900000000000006</v>
      </c>
      <c r="K3929">
        <v>86.1</v>
      </c>
      <c r="L3929">
        <v>66.099999999999994</v>
      </c>
      <c r="M3929">
        <v>56.4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20.8</v>
      </c>
      <c r="W3929">
        <v>174.9</v>
      </c>
      <c r="X3929">
        <v>1010.2</v>
      </c>
      <c r="Y3929">
        <v>89.2</v>
      </c>
      <c r="Z3929">
        <v>6.6</v>
      </c>
      <c r="AA3929">
        <v>93.5</v>
      </c>
      <c r="AB3929">
        <v>8.1</v>
      </c>
      <c r="AC3929">
        <v>6</v>
      </c>
      <c r="AD3929">
        <v>0</v>
      </c>
      <c r="AE3929" t="s">
        <v>11861</v>
      </c>
      <c r="AF3929" t="s">
        <v>11862</v>
      </c>
      <c r="AG3929">
        <v>0.18</v>
      </c>
      <c r="AH3929" t="s">
        <v>36</v>
      </c>
      <c r="AI3929" t="s">
        <v>37</v>
      </c>
      <c r="AJ3929" t="s">
        <v>38</v>
      </c>
    </row>
    <row r="3930" spans="1:36" x14ac:dyDescent="0.25">
      <c r="A3930" t="s">
        <v>32</v>
      </c>
      <c r="B3930" t="s">
        <v>11863</v>
      </c>
      <c r="C3930">
        <f>YEAR(B3930)</f>
        <v>2010</v>
      </c>
      <c r="D3930">
        <v>89.6</v>
      </c>
      <c r="E3930">
        <v>73.400000000000006</v>
      </c>
      <c r="F3930">
        <v>82.5</v>
      </c>
      <c r="H3930" s="2">
        <f>IF(F3930-70.83&lt;=0,0,IF(F3930-70.83&lt;=1,1,2))</f>
        <v>2</v>
      </c>
      <c r="I3930">
        <v>90.3</v>
      </c>
      <c r="J3930">
        <v>73.400000000000006</v>
      </c>
      <c r="K3930">
        <v>83.2</v>
      </c>
      <c r="L3930">
        <v>63.4</v>
      </c>
      <c r="M3930">
        <v>53.7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34.4</v>
      </c>
      <c r="V3930">
        <v>28.9</v>
      </c>
      <c r="W3930">
        <v>193.4</v>
      </c>
      <c r="X3930">
        <v>1005.7</v>
      </c>
      <c r="Y3930">
        <v>73.599999999999994</v>
      </c>
      <c r="Z3930">
        <v>6.6</v>
      </c>
      <c r="AA3930">
        <v>121.8</v>
      </c>
      <c r="AB3930">
        <v>10.6</v>
      </c>
      <c r="AC3930">
        <v>6</v>
      </c>
      <c r="AD3930">
        <v>0</v>
      </c>
      <c r="AE3930" t="s">
        <v>11864</v>
      </c>
      <c r="AF3930" t="s">
        <v>11865</v>
      </c>
      <c r="AG3930">
        <v>0.22</v>
      </c>
      <c r="AH3930" t="s">
        <v>36</v>
      </c>
      <c r="AI3930" t="s">
        <v>37</v>
      </c>
      <c r="AJ3930" t="s">
        <v>38</v>
      </c>
    </row>
    <row r="3931" spans="1:36" x14ac:dyDescent="0.25">
      <c r="A3931" t="s">
        <v>32</v>
      </c>
      <c r="B3931" t="s">
        <v>11866</v>
      </c>
      <c r="C3931">
        <f>YEAR(B3931)</f>
        <v>2010</v>
      </c>
      <c r="D3931">
        <v>82.4</v>
      </c>
      <c r="E3931">
        <v>68</v>
      </c>
      <c r="F3931">
        <v>74</v>
      </c>
      <c r="H3931" s="2">
        <f>IF(F3931-70.83&lt;=0,0,IF(F3931-70.83&lt;=1,1,2))</f>
        <v>2</v>
      </c>
      <c r="I3931">
        <v>83.4</v>
      </c>
      <c r="J3931">
        <v>68</v>
      </c>
      <c r="K3931">
        <v>74.099999999999994</v>
      </c>
      <c r="L3931">
        <v>64.599999999999994</v>
      </c>
      <c r="M3931">
        <v>73.2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13.9</v>
      </c>
      <c r="W3931">
        <v>180.6</v>
      </c>
      <c r="X3931">
        <v>1006.3</v>
      </c>
      <c r="Y3931">
        <v>44.2</v>
      </c>
      <c r="Z3931">
        <v>6.5</v>
      </c>
      <c r="AA3931">
        <v>200.8</v>
      </c>
      <c r="AB3931">
        <v>17.2</v>
      </c>
      <c r="AC3931">
        <v>7</v>
      </c>
      <c r="AD3931">
        <v>0</v>
      </c>
      <c r="AE3931" t="s">
        <v>11867</v>
      </c>
      <c r="AF3931" t="s">
        <v>11868</v>
      </c>
      <c r="AG3931">
        <v>0.25</v>
      </c>
      <c r="AH3931" t="s">
        <v>36</v>
      </c>
      <c r="AI3931" t="s">
        <v>37</v>
      </c>
      <c r="AJ3931" t="s">
        <v>38</v>
      </c>
    </row>
    <row r="3932" spans="1:36" x14ac:dyDescent="0.25">
      <c r="A3932" t="s">
        <v>32</v>
      </c>
      <c r="B3932" t="s">
        <v>11869</v>
      </c>
      <c r="C3932">
        <f>YEAR(B3932)</f>
        <v>2010</v>
      </c>
      <c r="D3932">
        <v>78.900000000000006</v>
      </c>
      <c r="E3932">
        <v>66.2</v>
      </c>
      <c r="F3932">
        <v>72</v>
      </c>
      <c r="H3932" s="2">
        <f>IF(F3932-70.83&lt;=0,0,IF(F3932-70.83&lt;=1,1,2))</f>
        <v>2</v>
      </c>
      <c r="I3932">
        <v>78.900000000000006</v>
      </c>
      <c r="J3932">
        <v>66.2</v>
      </c>
      <c r="K3932">
        <v>72</v>
      </c>
      <c r="L3932">
        <v>63.7</v>
      </c>
      <c r="M3932">
        <v>75.8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10.3</v>
      </c>
      <c r="W3932">
        <v>74.8</v>
      </c>
      <c r="X3932">
        <v>1009.5</v>
      </c>
      <c r="Y3932">
        <v>31.7</v>
      </c>
      <c r="Z3932">
        <v>6.6</v>
      </c>
      <c r="AA3932">
        <v>165.5</v>
      </c>
      <c r="AB3932">
        <v>14.2</v>
      </c>
      <c r="AC3932">
        <v>6</v>
      </c>
      <c r="AD3932">
        <v>0</v>
      </c>
      <c r="AE3932" t="s">
        <v>11870</v>
      </c>
      <c r="AF3932" t="s">
        <v>11871</v>
      </c>
      <c r="AG3932">
        <v>0.28000000000000003</v>
      </c>
      <c r="AH3932" t="s">
        <v>36</v>
      </c>
      <c r="AI3932" t="s">
        <v>37</v>
      </c>
      <c r="AJ3932" t="s">
        <v>38</v>
      </c>
    </row>
    <row r="3933" spans="1:36" x14ac:dyDescent="0.25">
      <c r="A3933" t="s">
        <v>32</v>
      </c>
      <c r="B3933" t="s">
        <v>11872</v>
      </c>
      <c r="C3933">
        <f>YEAR(B3933)</f>
        <v>2010</v>
      </c>
      <c r="D3933">
        <v>78.8</v>
      </c>
      <c r="E3933">
        <v>64.400000000000006</v>
      </c>
      <c r="F3933">
        <v>71.8</v>
      </c>
      <c r="H3933" s="2">
        <f>IF(F3933-70.83&lt;=0,0,IF(F3933-70.83&lt;=1,1,2))</f>
        <v>1</v>
      </c>
      <c r="I3933">
        <v>78.8</v>
      </c>
      <c r="J3933">
        <v>64.400000000000006</v>
      </c>
      <c r="K3933">
        <v>71.8</v>
      </c>
      <c r="L3933">
        <v>62.2</v>
      </c>
      <c r="M3933">
        <v>72.3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18.3</v>
      </c>
      <c r="W3933">
        <v>158.69999999999999</v>
      </c>
      <c r="X3933">
        <v>1012.1</v>
      </c>
      <c r="Y3933">
        <v>53.2</v>
      </c>
      <c r="Z3933">
        <v>6.6</v>
      </c>
      <c r="AA3933">
        <v>115</v>
      </c>
      <c r="AB3933">
        <v>9.8000000000000007</v>
      </c>
      <c r="AC3933">
        <v>5</v>
      </c>
      <c r="AD3933">
        <v>0</v>
      </c>
      <c r="AE3933" t="s">
        <v>11873</v>
      </c>
      <c r="AF3933" t="s">
        <v>11874</v>
      </c>
      <c r="AG3933">
        <v>0.31</v>
      </c>
      <c r="AH3933" t="s">
        <v>36</v>
      </c>
      <c r="AI3933" t="s">
        <v>37</v>
      </c>
      <c r="AJ3933" t="s">
        <v>38</v>
      </c>
    </row>
    <row r="3934" spans="1:36" x14ac:dyDescent="0.25">
      <c r="A3934" t="s">
        <v>32</v>
      </c>
      <c r="B3934" t="s">
        <v>11875</v>
      </c>
      <c r="C3934">
        <f>YEAR(B3934)</f>
        <v>2010</v>
      </c>
      <c r="D3934">
        <v>78.8</v>
      </c>
      <c r="E3934">
        <v>68</v>
      </c>
      <c r="F3934">
        <v>75</v>
      </c>
      <c r="H3934" s="2">
        <f>IF(F3934-70.83&lt;=0,0,IF(F3934-70.83&lt;=1,1,2))</f>
        <v>2</v>
      </c>
      <c r="I3934">
        <v>78.8</v>
      </c>
      <c r="J3934">
        <v>68</v>
      </c>
      <c r="K3934">
        <v>75</v>
      </c>
      <c r="L3934">
        <v>65.2</v>
      </c>
      <c r="M3934">
        <v>71.8</v>
      </c>
      <c r="O3934">
        <v>0.20100000000000001</v>
      </c>
      <c r="P3934">
        <v>100</v>
      </c>
      <c r="Q3934">
        <v>4.17</v>
      </c>
      <c r="R3934" t="s">
        <v>40</v>
      </c>
      <c r="S3934">
        <v>0</v>
      </c>
      <c r="T3934">
        <v>0</v>
      </c>
      <c r="U3934">
        <v>38</v>
      </c>
      <c r="V3934">
        <v>26.4</v>
      </c>
      <c r="W3934">
        <v>180.4</v>
      </c>
      <c r="X3934">
        <v>1007.3</v>
      </c>
      <c r="Y3934">
        <v>89.6</v>
      </c>
      <c r="Z3934">
        <v>6.6</v>
      </c>
      <c r="AA3934">
        <v>89.2</v>
      </c>
      <c r="AB3934">
        <v>7.8</v>
      </c>
      <c r="AC3934">
        <v>4</v>
      </c>
      <c r="AD3934">
        <v>0</v>
      </c>
      <c r="AE3934" t="s">
        <v>11876</v>
      </c>
      <c r="AF3934" t="s">
        <v>11877</v>
      </c>
      <c r="AG3934">
        <v>0.35</v>
      </c>
      <c r="AH3934" t="s">
        <v>56</v>
      </c>
      <c r="AI3934" t="s">
        <v>61</v>
      </c>
      <c r="AJ3934" t="s">
        <v>40</v>
      </c>
    </row>
    <row r="3935" spans="1:36" x14ac:dyDescent="0.25">
      <c r="A3935" t="s">
        <v>32</v>
      </c>
      <c r="B3935" t="s">
        <v>11878</v>
      </c>
      <c r="C3935">
        <f>YEAR(B3935)</f>
        <v>2010</v>
      </c>
      <c r="D3935">
        <v>80.599999999999994</v>
      </c>
      <c r="E3935">
        <v>69.8</v>
      </c>
      <c r="F3935">
        <v>74.900000000000006</v>
      </c>
      <c r="H3935" s="2">
        <f>IF(F3935-70.83&lt;=0,0,IF(F3935-70.83&lt;=1,1,2))</f>
        <v>2</v>
      </c>
      <c r="I3935">
        <v>81.5</v>
      </c>
      <c r="J3935">
        <v>69.8</v>
      </c>
      <c r="K3935">
        <v>75</v>
      </c>
      <c r="L3935">
        <v>64.099999999999994</v>
      </c>
      <c r="M3935">
        <v>69.8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18.3</v>
      </c>
      <c r="W3935">
        <v>184</v>
      </c>
      <c r="X3935">
        <v>1007.4</v>
      </c>
      <c r="Y3935">
        <v>52.5</v>
      </c>
      <c r="Z3935">
        <v>6.6</v>
      </c>
      <c r="AA3935">
        <v>180.6</v>
      </c>
      <c r="AB3935">
        <v>15.4</v>
      </c>
      <c r="AC3935">
        <v>7</v>
      </c>
      <c r="AD3935">
        <v>0</v>
      </c>
      <c r="AE3935" t="s">
        <v>11879</v>
      </c>
      <c r="AF3935" t="s">
        <v>11880</v>
      </c>
      <c r="AG3935">
        <v>0.38</v>
      </c>
      <c r="AH3935" t="s">
        <v>36</v>
      </c>
      <c r="AI3935" t="s">
        <v>37</v>
      </c>
      <c r="AJ3935" t="s">
        <v>38</v>
      </c>
    </row>
    <row r="3936" spans="1:36" x14ac:dyDescent="0.25">
      <c r="A3936" t="s">
        <v>32</v>
      </c>
      <c r="B3936" t="s">
        <v>11881</v>
      </c>
      <c r="C3936">
        <f>YEAR(B3936)</f>
        <v>2010</v>
      </c>
      <c r="D3936">
        <v>80.599999999999994</v>
      </c>
      <c r="E3936">
        <v>64.400000000000006</v>
      </c>
      <c r="F3936">
        <v>71.2</v>
      </c>
      <c r="H3936" s="2">
        <f>IF(F3936-70.83&lt;=0,0,IF(F3936-70.83&lt;=1,1,2))</f>
        <v>1</v>
      </c>
      <c r="I3936">
        <v>82.3</v>
      </c>
      <c r="J3936">
        <v>64.400000000000006</v>
      </c>
      <c r="K3936">
        <v>71.3</v>
      </c>
      <c r="L3936">
        <v>60.8</v>
      </c>
      <c r="M3936">
        <v>71</v>
      </c>
      <c r="O3936">
        <v>0.33100000000000002</v>
      </c>
      <c r="P3936">
        <v>100</v>
      </c>
      <c r="Q3936">
        <v>4.17</v>
      </c>
      <c r="R3936" t="s">
        <v>40</v>
      </c>
      <c r="S3936">
        <v>0</v>
      </c>
      <c r="T3936">
        <v>0</v>
      </c>
      <c r="U3936">
        <v>0</v>
      </c>
      <c r="V3936">
        <v>18.3</v>
      </c>
      <c r="W3936">
        <v>185.9</v>
      </c>
      <c r="X3936">
        <v>1010.8</v>
      </c>
      <c r="Y3936">
        <v>44.8</v>
      </c>
      <c r="Z3936">
        <v>6.6</v>
      </c>
      <c r="AA3936">
        <v>196.6</v>
      </c>
      <c r="AB3936">
        <v>17.100000000000001</v>
      </c>
      <c r="AC3936">
        <v>7</v>
      </c>
      <c r="AD3936">
        <v>0</v>
      </c>
      <c r="AE3936" t="s">
        <v>11882</v>
      </c>
      <c r="AF3936" t="s">
        <v>11883</v>
      </c>
      <c r="AG3936">
        <v>0.41</v>
      </c>
      <c r="AH3936" t="s">
        <v>56</v>
      </c>
      <c r="AI3936" t="s">
        <v>78</v>
      </c>
      <c r="AJ3936" t="s">
        <v>40</v>
      </c>
    </row>
    <row r="3937" spans="1:36" x14ac:dyDescent="0.25">
      <c r="A3937" t="s">
        <v>32</v>
      </c>
      <c r="B3937" t="s">
        <v>11884</v>
      </c>
      <c r="C3937">
        <f>YEAR(B3937)</f>
        <v>2010</v>
      </c>
      <c r="D3937">
        <v>80.599999999999994</v>
      </c>
      <c r="E3937">
        <v>64.400000000000006</v>
      </c>
      <c r="F3937">
        <v>70.7</v>
      </c>
      <c r="H3937" s="2">
        <f>IF(F3937-70.83&lt;=0,0,IF(F3937-70.83&lt;=1,1,2))</f>
        <v>0</v>
      </c>
      <c r="I3937">
        <v>81.5</v>
      </c>
      <c r="J3937">
        <v>64.400000000000006</v>
      </c>
      <c r="K3937">
        <v>70.7</v>
      </c>
      <c r="L3937">
        <v>60.8</v>
      </c>
      <c r="M3937">
        <v>71.8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12.8</v>
      </c>
      <c r="W3937">
        <v>233.5</v>
      </c>
      <c r="X3937">
        <v>1017.9</v>
      </c>
      <c r="Y3937">
        <v>66.3</v>
      </c>
      <c r="Z3937">
        <v>6.5</v>
      </c>
      <c r="AA3937">
        <v>150.19999999999999</v>
      </c>
      <c r="AB3937">
        <v>12.9</v>
      </c>
      <c r="AC3937">
        <v>6</v>
      </c>
      <c r="AD3937">
        <v>0</v>
      </c>
      <c r="AE3937" t="s">
        <v>11885</v>
      </c>
      <c r="AF3937" t="s">
        <v>11886</v>
      </c>
      <c r="AG3937">
        <v>0.44</v>
      </c>
      <c r="AH3937" t="s">
        <v>36</v>
      </c>
      <c r="AI3937" t="s">
        <v>37</v>
      </c>
      <c r="AJ3937" t="s">
        <v>38</v>
      </c>
    </row>
    <row r="3938" spans="1:36" x14ac:dyDescent="0.25">
      <c r="A3938" t="s">
        <v>32</v>
      </c>
      <c r="B3938" t="s">
        <v>11887</v>
      </c>
      <c r="C3938">
        <f>YEAR(B3938)</f>
        <v>2010</v>
      </c>
      <c r="D3938">
        <v>73.400000000000006</v>
      </c>
      <c r="E3938">
        <v>62.6</v>
      </c>
      <c r="F3938">
        <v>68.5</v>
      </c>
      <c r="H3938" s="2">
        <f>IF(F3938-70.83&lt;=0,0,IF(F3938-70.83&lt;=1,1,2))</f>
        <v>0</v>
      </c>
      <c r="I3938">
        <v>73.400000000000006</v>
      </c>
      <c r="J3938">
        <v>62.6</v>
      </c>
      <c r="K3938">
        <v>68.5</v>
      </c>
      <c r="L3938">
        <v>60.9</v>
      </c>
      <c r="M3938">
        <v>77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19.5</v>
      </c>
      <c r="W3938">
        <v>333.1</v>
      </c>
      <c r="X3938">
        <v>1019.8</v>
      </c>
      <c r="Y3938">
        <v>67.599999999999994</v>
      </c>
      <c r="Z3938">
        <v>6.6</v>
      </c>
      <c r="AA3938">
        <v>162.1</v>
      </c>
      <c r="AB3938">
        <v>14</v>
      </c>
      <c r="AC3938">
        <v>7</v>
      </c>
      <c r="AD3938">
        <v>0</v>
      </c>
      <c r="AE3938" t="s">
        <v>11888</v>
      </c>
      <c r="AF3938" t="s">
        <v>11889</v>
      </c>
      <c r="AG3938">
        <v>0.48</v>
      </c>
      <c r="AH3938" t="s">
        <v>36</v>
      </c>
      <c r="AI3938" t="s">
        <v>37</v>
      </c>
      <c r="AJ3938" t="s">
        <v>38</v>
      </c>
    </row>
    <row r="3939" spans="1:36" x14ac:dyDescent="0.25">
      <c r="A3939" t="s">
        <v>32</v>
      </c>
      <c r="B3939" t="s">
        <v>11890</v>
      </c>
      <c r="C3939">
        <f>YEAR(B3939)</f>
        <v>2010</v>
      </c>
      <c r="D3939">
        <v>68.099999999999994</v>
      </c>
      <c r="E3939">
        <v>64.400000000000006</v>
      </c>
      <c r="F3939">
        <v>66.3</v>
      </c>
      <c r="H3939" s="2">
        <f>IF(F3939-70.83&lt;=0,0,IF(F3939-70.83&lt;=1,1,2))</f>
        <v>0</v>
      </c>
      <c r="I3939">
        <v>68.099999999999994</v>
      </c>
      <c r="J3939">
        <v>64.400000000000006</v>
      </c>
      <c r="K3939">
        <v>66.3</v>
      </c>
      <c r="L3939">
        <v>55.4</v>
      </c>
      <c r="M3939">
        <v>68.3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18.3</v>
      </c>
      <c r="W3939">
        <v>328.5</v>
      </c>
      <c r="X3939">
        <v>1019.6</v>
      </c>
      <c r="Y3939">
        <v>63.8</v>
      </c>
      <c r="Z3939">
        <v>6.6</v>
      </c>
      <c r="AA3939">
        <v>201.8</v>
      </c>
      <c r="AB3939">
        <v>17.3</v>
      </c>
      <c r="AC3939">
        <v>7</v>
      </c>
      <c r="AD3939">
        <v>0</v>
      </c>
      <c r="AE3939" t="s">
        <v>11891</v>
      </c>
      <c r="AF3939" t="s">
        <v>11892</v>
      </c>
      <c r="AG3939">
        <v>0.5</v>
      </c>
      <c r="AH3939" t="s">
        <v>36</v>
      </c>
      <c r="AI3939" t="s">
        <v>37</v>
      </c>
      <c r="AJ3939" t="s">
        <v>38</v>
      </c>
    </row>
    <row r="3940" spans="1:36" x14ac:dyDescent="0.25">
      <c r="A3940" t="s">
        <v>32</v>
      </c>
      <c r="B3940" t="s">
        <v>11893</v>
      </c>
      <c r="C3940">
        <f>YEAR(B3940)</f>
        <v>2010</v>
      </c>
      <c r="D3940">
        <v>68.099999999999994</v>
      </c>
      <c r="E3940">
        <v>59</v>
      </c>
      <c r="F3940">
        <v>64.8</v>
      </c>
      <c r="H3940" s="2">
        <f>IF(F3940-70.83&lt;=0,0,IF(F3940-70.83&lt;=1,1,2))</f>
        <v>0</v>
      </c>
      <c r="I3940">
        <v>68.099999999999994</v>
      </c>
      <c r="J3940">
        <v>59</v>
      </c>
      <c r="K3940">
        <v>64.8</v>
      </c>
      <c r="L3940">
        <v>52.5</v>
      </c>
      <c r="M3940">
        <v>64.599999999999994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13.9</v>
      </c>
      <c r="W3940">
        <v>321.8</v>
      </c>
      <c r="X3940">
        <v>1017.5</v>
      </c>
      <c r="Y3940">
        <v>38.1</v>
      </c>
      <c r="Z3940">
        <v>6.6</v>
      </c>
      <c r="AA3940">
        <v>198.7</v>
      </c>
      <c r="AB3940">
        <v>17.2</v>
      </c>
      <c r="AC3940">
        <v>7</v>
      </c>
      <c r="AD3940">
        <v>0</v>
      </c>
      <c r="AE3940" t="s">
        <v>11894</v>
      </c>
      <c r="AF3940" t="s">
        <v>11895</v>
      </c>
      <c r="AG3940">
        <v>0.55000000000000004</v>
      </c>
      <c r="AH3940" t="s">
        <v>36</v>
      </c>
      <c r="AI3940" t="s">
        <v>37</v>
      </c>
      <c r="AJ3940" t="s">
        <v>38</v>
      </c>
    </row>
    <row r="3941" spans="1:36" x14ac:dyDescent="0.25">
      <c r="A3941" t="s">
        <v>32</v>
      </c>
      <c r="B3941" t="s">
        <v>11896</v>
      </c>
      <c r="C3941">
        <f>YEAR(B3941)</f>
        <v>2010</v>
      </c>
      <c r="D3941">
        <v>77</v>
      </c>
      <c r="E3941">
        <v>55.4</v>
      </c>
      <c r="F3941">
        <v>66.099999999999994</v>
      </c>
      <c r="H3941" s="2">
        <f>IF(F3941-70.83&lt;=0,0,IF(F3941-70.83&lt;=1,1,2))</f>
        <v>0</v>
      </c>
      <c r="I3941">
        <v>77</v>
      </c>
      <c r="J3941">
        <v>55.4</v>
      </c>
      <c r="K3941">
        <v>66.099999999999994</v>
      </c>
      <c r="L3941">
        <v>55.1</v>
      </c>
      <c r="M3941">
        <v>69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31.1</v>
      </c>
      <c r="V3941">
        <v>24.2</v>
      </c>
      <c r="W3941">
        <v>163.69999999999999</v>
      </c>
      <c r="X3941">
        <v>1015.2</v>
      </c>
      <c r="Y3941">
        <v>64.8</v>
      </c>
      <c r="Z3941">
        <v>6.5</v>
      </c>
      <c r="AA3941">
        <v>134.30000000000001</v>
      </c>
      <c r="AB3941">
        <v>11.7</v>
      </c>
      <c r="AC3941">
        <v>6</v>
      </c>
      <c r="AD3941">
        <v>0</v>
      </c>
      <c r="AE3941" t="s">
        <v>11897</v>
      </c>
      <c r="AF3941" t="s">
        <v>11898</v>
      </c>
      <c r="AG3941">
        <v>0.57999999999999996</v>
      </c>
      <c r="AH3941" t="s">
        <v>36</v>
      </c>
      <c r="AI3941" t="s">
        <v>37</v>
      </c>
      <c r="AJ3941" t="s">
        <v>38</v>
      </c>
    </row>
    <row r="3942" spans="1:36" x14ac:dyDescent="0.25">
      <c r="A3942" t="s">
        <v>32</v>
      </c>
      <c r="B3942" t="s">
        <v>11899</v>
      </c>
      <c r="C3942">
        <f>YEAR(B3942)</f>
        <v>2010</v>
      </c>
      <c r="D3942">
        <v>84.2</v>
      </c>
      <c r="E3942">
        <v>71.599999999999994</v>
      </c>
      <c r="F3942">
        <v>76.3</v>
      </c>
      <c r="H3942" s="2">
        <f>IF(F3942-70.83&lt;=0,0,IF(F3942-70.83&lt;=1,1,2))</f>
        <v>2</v>
      </c>
      <c r="I3942">
        <v>84.5</v>
      </c>
      <c r="J3942">
        <v>71.599999999999994</v>
      </c>
      <c r="K3942">
        <v>76.400000000000006</v>
      </c>
      <c r="L3942">
        <v>61.6</v>
      </c>
      <c r="M3942">
        <v>61.3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46.1</v>
      </c>
      <c r="V3942">
        <v>34.4</v>
      </c>
      <c r="W3942">
        <v>178.2</v>
      </c>
      <c r="X3942">
        <v>1013</v>
      </c>
      <c r="Y3942">
        <v>87.6</v>
      </c>
      <c r="Z3942">
        <v>6.6</v>
      </c>
      <c r="AA3942">
        <v>87.3</v>
      </c>
      <c r="AB3942">
        <v>7.6</v>
      </c>
      <c r="AC3942">
        <v>4</v>
      </c>
      <c r="AD3942">
        <v>0</v>
      </c>
      <c r="AE3942" t="s">
        <v>11900</v>
      </c>
      <c r="AF3942" t="s">
        <v>11901</v>
      </c>
      <c r="AG3942">
        <v>0.62</v>
      </c>
      <c r="AH3942" t="s">
        <v>36</v>
      </c>
      <c r="AI3942" t="s">
        <v>37</v>
      </c>
      <c r="AJ3942" t="s">
        <v>344</v>
      </c>
    </row>
    <row r="3943" spans="1:36" x14ac:dyDescent="0.25">
      <c r="A3943" t="s">
        <v>32</v>
      </c>
      <c r="B3943" t="s">
        <v>11902</v>
      </c>
      <c r="C3943">
        <f>YEAR(B3943)</f>
        <v>2010</v>
      </c>
      <c r="D3943">
        <v>75.2</v>
      </c>
      <c r="E3943">
        <v>64.400000000000006</v>
      </c>
      <c r="F3943">
        <v>72.5</v>
      </c>
      <c r="H3943" s="2">
        <f>IF(F3943-70.83&lt;=0,0,IF(F3943-70.83&lt;=1,1,2))</f>
        <v>2</v>
      </c>
      <c r="I3943">
        <v>75.2</v>
      </c>
      <c r="J3943">
        <v>64.400000000000006</v>
      </c>
      <c r="K3943">
        <v>72.5</v>
      </c>
      <c r="L3943">
        <v>59.3</v>
      </c>
      <c r="M3943">
        <v>64.900000000000006</v>
      </c>
      <c r="O3943">
        <v>7.9000000000000001E-2</v>
      </c>
      <c r="P3943">
        <v>100</v>
      </c>
      <c r="Q3943">
        <v>4.17</v>
      </c>
      <c r="R3943" t="s">
        <v>40</v>
      </c>
      <c r="S3943">
        <v>0</v>
      </c>
      <c r="T3943">
        <v>0</v>
      </c>
      <c r="U3943">
        <v>42.5</v>
      </c>
      <c r="V3943">
        <v>31.1</v>
      </c>
      <c r="W3943">
        <v>179.2</v>
      </c>
      <c r="X3943">
        <v>1013.8</v>
      </c>
      <c r="Y3943">
        <v>87.9</v>
      </c>
      <c r="Z3943">
        <v>6.6</v>
      </c>
      <c r="AA3943">
        <v>73.400000000000006</v>
      </c>
      <c r="AB3943">
        <v>6.4</v>
      </c>
      <c r="AC3943">
        <v>3</v>
      </c>
      <c r="AD3943">
        <v>0</v>
      </c>
      <c r="AE3943" t="s">
        <v>11903</v>
      </c>
      <c r="AF3943" t="s">
        <v>11904</v>
      </c>
      <c r="AG3943">
        <v>0.65</v>
      </c>
      <c r="AH3943" t="s">
        <v>56</v>
      </c>
      <c r="AI3943" t="s">
        <v>61</v>
      </c>
      <c r="AJ3943" t="s">
        <v>40</v>
      </c>
    </row>
    <row r="3944" spans="1:36" x14ac:dyDescent="0.25">
      <c r="A3944" t="s">
        <v>32</v>
      </c>
      <c r="B3944" t="s">
        <v>11905</v>
      </c>
      <c r="C3944">
        <f>YEAR(B3944)</f>
        <v>2010</v>
      </c>
      <c r="D3944">
        <v>71.599999999999994</v>
      </c>
      <c r="E3944">
        <v>59</v>
      </c>
      <c r="F3944">
        <v>65.099999999999994</v>
      </c>
      <c r="H3944" s="2">
        <f>IF(F3944-70.83&lt;=0,0,IF(F3944-70.83&lt;=1,1,2))</f>
        <v>0</v>
      </c>
      <c r="I3944">
        <v>71.599999999999994</v>
      </c>
      <c r="J3944">
        <v>59</v>
      </c>
      <c r="K3944">
        <v>65.099999999999994</v>
      </c>
      <c r="L3944">
        <v>57.1</v>
      </c>
      <c r="M3944">
        <v>76.900000000000006</v>
      </c>
      <c r="O3944">
        <v>1.421</v>
      </c>
      <c r="P3944">
        <v>100</v>
      </c>
      <c r="Q3944">
        <v>12.5</v>
      </c>
      <c r="R3944" t="s">
        <v>40</v>
      </c>
      <c r="S3944">
        <v>0</v>
      </c>
      <c r="T3944">
        <v>0</v>
      </c>
      <c r="U3944">
        <v>33.299999999999997</v>
      </c>
      <c r="V3944">
        <v>23</v>
      </c>
      <c r="W3944">
        <v>286.7</v>
      </c>
      <c r="X3944">
        <v>1009.7</v>
      </c>
      <c r="Y3944">
        <v>58</v>
      </c>
      <c r="Z3944">
        <v>6.4</v>
      </c>
      <c r="AA3944">
        <v>179.2</v>
      </c>
      <c r="AB3944">
        <v>15.5</v>
      </c>
      <c r="AC3944">
        <v>7</v>
      </c>
      <c r="AD3944">
        <v>0</v>
      </c>
      <c r="AE3944" t="s">
        <v>11906</v>
      </c>
      <c r="AF3944" t="s">
        <v>11907</v>
      </c>
      <c r="AG3944">
        <v>0.69</v>
      </c>
      <c r="AH3944" t="s">
        <v>56</v>
      </c>
      <c r="AI3944" t="s">
        <v>101</v>
      </c>
      <c r="AJ3944" t="s">
        <v>40</v>
      </c>
    </row>
    <row r="3945" spans="1:36" x14ac:dyDescent="0.25">
      <c r="A3945" t="s">
        <v>32</v>
      </c>
      <c r="B3945" t="s">
        <v>11908</v>
      </c>
      <c r="C3945">
        <f>YEAR(B3945)</f>
        <v>2010</v>
      </c>
      <c r="D3945">
        <v>62.6</v>
      </c>
      <c r="E3945">
        <v>59</v>
      </c>
      <c r="F3945">
        <v>60.9</v>
      </c>
      <c r="H3945" s="2">
        <f>IF(F3945-70.83&lt;=0,0,IF(F3945-70.83&lt;=1,1,2))</f>
        <v>0</v>
      </c>
      <c r="I3945">
        <v>62.6</v>
      </c>
      <c r="J3945">
        <v>59</v>
      </c>
      <c r="K3945">
        <v>60.9</v>
      </c>
      <c r="L3945">
        <v>51.7</v>
      </c>
      <c r="M3945">
        <v>71.8</v>
      </c>
      <c r="O3945">
        <v>0.11799999999999999</v>
      </c>
      <c r="P3945">
        <v>100</v>
      </c>
      <c r="Q3945">
        <v>4.17</v>
      </c>
      <c r="R3945" t="s">
        <v>40</v>
      </c>
      <c r="S3945">
        <v>0</v>
      </c>
      <c r="T3945">
        <v>0</v>
      </c>
      <c r="U3945">
        <v>36.9</v>
      </c>
      <c r="V3945">
        <v>26.4</v>
      </c>
      <c r="W3945">
        <v>341.5</v>
      </c>
      <c r="X3945">
        <v>1015.2</v>
      </c>
      <c r="Y3945">
        <v>89.6</v>
      </c>
      <c r="Z3945">
        <v>6.6</v>
      </c>
      <c r="AA3945">
        <v>134.5</v>
      </c>
      <c r="AB3945">
        <v>11.7</v>
      </c>
      <c r="AC3945">
        <v>5</v>
      </c>
      <c r="AD3945">
        <v>0</v>
      </c>
      <c r="AE3945" t="s">
        <v>11909</v>
      </c>
      <c r="AF3945" t="s">
        <v>11910</v>
      </c>
      <c r="AG3945">
        <v>0.72</v>
      </c>
      <c r="AH3945" t="s">
        <v>56</v>
      </c>
      <c r="AI3945" t="s">
        <v>137</v>
      </c>
      <c r="AJ3945" t="s">
        <v>40</v>
      </c>
    </row>
    <row r="3946" spans="1:36" x14ac:dyDescent="0.25">
      <c r="A3946" t="s">
        <v>32</v>
      </c>
      <c r="B3946" t="s">
        <v>11911</v>
      </c>
      <c r="C3946">
        <f>YEAR(B3946)</f>
        <v>2010</v>
      </c>
      <c r="D3946">
        <v>62.6</v>
      </c>
      <c r="E3946">
        <v>55.7</v>
      </c>
      <c r="F3946">
        <v>60.7</v>
      </c>
      <c r="H3946" s="2">
        <f>IF(F3946-70.83&lt;=0,0,IF(F3946-70.83&lt;=1,1,2))</f>
        <v>0</v>
      </c>
      <c r="I3946">
        <v>62.6</v>
      </c>
      <c r="J3946">
        <v>55.7</v>
      </c>
      <c r="K3946">
        <v>60.7</v>
      </c>
      <c r="L3946">
        <v>49.1</v>
      </c>
      <c r="M3946">
        <v>65.900000000000006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21.9</v>
      </c>
      <c r="W3946">
        <v>331.8</v>
      </c>
      <c r="X3946">
        <v>1019.1</v>
      </c>
      <c r="Y3946">
        <v>88</v>
      </c>
      <c r="Z3946">
        <v>6.6</v>
      </c>
      <c r="AA3946">
        <v>151.9</v>
      </c>
      <c r="AB3946">
        <v>13.1</v>
      </c>
      <c r="AC3946">
        <v>7</v>
      </c>
      <c r="AD3946">
        <v>0</v>
      </c>
      <c r="AE3946" t="s">
        <v>11912</v>
      </c>
      <c r="AF3946" t="s">
        <v>11913</v>
      </c>
      <c r="AG3946">
        <v>0.75</v>
      </c>
      <c r="AH3946" t="s">
        <v>36</v>
      </c>
      <c r="AI3946" t="s">
        <v>37</v>
      </c>
      <c r="AJ3946" t="s">
        <v>38</v>
      </c>
    </row>
    <row r="3947" spans="1:36" x14ac:dyDescent="0.25">
      <c r="A3947" t="s">
        <v>32</v>
      </c>
      <c r="B3947" t="s">
        <v>11914</v>
      </c>
      <c r="C3947">
        <f>YEAR(B3947)</f>
        <v>2010</v>
      </c>
      <c r="D3947">
        <v>66.2</v>
      </c>
      <c r="E3947">
        <v>60.8</v>
      </c>
      <c r="F3947">
        <v>62.2</v>
      </c>
      <c r="H3947" s="2">
        <f>IF(F3947-70.83&lt;=0,0,IF(F3947-70.83&lt;=1,1,2))</f>
        <v>0</v>
      </c>
      <c r="I3947">
        <v>66.2</v>
      </c>
      <c r="J3947">
        <v>60.8</v>
      </c>
      <c r="K3947">
        <v>62.2</v>
      </c>
      <c r="L3947">
        <v>51.2</v>
      </c>
      <c r="M3947">
        <v>67.400000000000006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11.4</v>
      </c>
      <c r="W3947">
        <v>330</v>
      </c>
      <c r="X3947">
        <v>1020.3</v>
      </c>
      <c r="Y3947">
        <v>80.5</v>
      </c>
      <c r="Z3947">
        <v>6.6</v>
      </c>
      <c r="AA3947">
        <v>179.3</v>
      </c>
      <c r="AB3947">
        <v>16.100000000000001</v>
      </c>
      <c r="AC3947">
        <v>7</v>
      </c>
      <c r="AD3947">
        <v>0</v>
      </c>
      <c r="AE3947" t="s">
        <v>11915</v>
      </c>
      <c r="AF3947" t="s">
        <v>11916</v>
      </c>
      <c r="AG3947">
        <v>0.79</v>
      </c>
      <c r="AH3947" t="s">
        <v>36</v>
      </c>
      <c r="AI3947" t="s">
        <v>37</v>
      </c>
      <c r="AJ3947" t="s">
        <v>38</v>
      </c>
    </row>
    <row r="3948" spans="1:36" x14ac:dyDescent="0.25">
      <c r="A3948" t="s">
        <v>32</v>
      </c>
      <c r="B3948" t="s">
        <v>11917</v>
      </c>
      <c r="C3948">
        <f>YEAR(B3948)</f>
        <v>2010</v>
      </c>
      <c r="D3948">
        <v>68</v>
      </c>
      <c r="E3948">
        <v>55.4</v>
      </c>
      <c r="F3948">
        <v>61.8</v>
      </c>
      <c r="H3948" s="2">
        <f>IF(F3948-70.83&lt;=0,0,IF(F3948-70.83&lt;=1,1,2))</f>
        <v>0</v>
      </c>
      <c r="I3948">
        <v>68</v>
      </c>
      <c r="J3948">
        <v>55.4</v>
      </c>
      <c r="K3948">
        <v>61.8</v>
      </c>
      <c r="L3948">
        <v>53.8</v>
      </c>
      <c r="M3948">
        <v>75.3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8.1</v>
      </c>
      <c r="W3948">
        <v>302</v>
      </c>
      <c r="X3948">
        <v>1020</v>
      </c>
      <c r="Y3948">
        <v>60.3</v>
      </c>
      <c r="Z3948">
        <v>6.6</v>
      </c>
      <c r="AA3948">
        <v>189.4</v>
      </c>
      <c r="AB3948">
        <v>16.399999999999999</v>
      </c>
      <c r="AC3948">
        <v>7</v>
      </c>
      <c r="AD3948">
        <v>0</v>
      </c>
      <c r="AE3948" t="s">
        <v>11918</v>
      </c>
      <c r="AF3948" t="s">
        <v>11919</v>
      </c>
      <c r="AG3948">
        <v>0.83</v>
      </c>
      <c r="AH3948" t="s">
        <v>36</v>
      </c>
      <c r="AI3948" t="s">
        <v>37</v>
      </c>
      <c r="AJ3948" t="s">
        <v>38</v>
      </c>
    </row>
    <row r="3949" spans="1:36" x14ac:dyDescent="0.25">
      <c r="A3949" t="s">
        <v>32</v>
      </c>
      <c r="B3949" t="s">
        <v>11920</v>
      </c>
      <c r="C3949">
        <f>YEAR(B3949)</f>
        <v>2010</v>
      </c>
      <c r="D3949">
        <v>68</v>
      </c>
      <c r="E3949">
        <v>51.8</v>
      </c>
      <c r="F3949">
        <v>59.6</v>
      </c>
      <c r="H3949" s="2">
        <f>IF(F3949-70.83&lt;=0,0,IF(F3949-70.83&lt;=1,1,2))</f>
        <v>0</v>
      </c>
      <c r="I3949">
        <v>68</v>
      </c>
      <c r="J3949">
        <v>51.8</v>
      </c>
      <c r="K3949">
        <v>59.6</v>
      </c>
      <c r="L3949">
        <v>54</v>
      </c>
      <c r="M3949">
        <v>82.2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8.1</v>
      </c>
      <c r="W3949">
        <v>165</v>
      </c>
      <c r="X3949">
        <v>1018.4</v>
      </c>
      <c r="Y3949">
        <v>39.9</v>
      </c>
      <c r="Z3949">
        <v>6.5</v>
      </c>
      <c r="AA3949">
        <v>187.7</v>
      </c>
      <c r="AB3949">
        <v>16.2</v>
      </c>
      <c r="AC3949">
        <v>7</v>
      </c>
      <c r="AD3949">
        <v>0</v>
      </c>
      <c r="AE3949" t="s">
        <v>11921</v>
      </c>
      <c r="AF3949" t="s">
        <v>11922</v>
      </c>
      <c r="AG3949">
        <v>0.87</v>
      </c>
      <c r="AH3949" t="s">
        <v>36</v>
      </c>
      <c r="AI3949" t="s">
        <v>37</v>
      </c>
      <c r="AJ3949" t="s">
        <v>38</v>
      </c>
    </row>
    <row r="3950" spans="1:36" x14ac:dyDescent="0.25">
      <c r="A3950" t="s">
        <v>32</v>
      </c>
      <c r="B3950" t="s">
        <v>11923</v>
      </c>
      <c r="C3950">
        <f>YEAR(B3950)</f>
        <v>2010</v>
      </c>
      <c r="D3950">
        <v>68</v>
      </c>
      <c r="E3950">
        <v>53.6</v>
      </c>
      <c r="F3950">
        <v>60.9</v>
      </c>
      <c r="H3950" s="2">
        <f>IF(F3950-70.83&lt;=0,0,IF(F3950-70.83&lt;=1,1,2))</f>
        <v>0</v>
      </c>
      <c r="I3950">
        <v>68</v>
      </c>
      <c r="J3950">
        <v>53.6</v>
      </c>
      <c r="K3950">
        <v>60.9</v>
      </c>
      <c r="L3950">
        <v>54.6</v>
      </c>
      <c r="M3950">
        <v>81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10.3</v>
      </c>
      <c r="W3950">
        <v>141.4</v>
      </c>
      <c r="X3950">
        <v>1020</v>
      </c>
      <c r="Y3950">
        <v>43.1</v>
      </c>
      <c r="Z3950">
        <v>6.3</v>
      </c>
      <c r="AA3950">
        <v>187</v>
      </c>
      <c r="AB3950">
        <v>16.100000000000001</v>
      </c>
      <c r="AC3950">
        <v>7</v>
      </c>
      <c r="AD3950">
        <v>0</v>
      </c>
      <c r="AE3950" t="s">
        <v>11924</v>
      </c>
      <c r="AF3950" t="s">
        <v>11925</v>
      </c>
      <c r="AG3950">
        <v>0.9</v>
      </c>
      <c r="AH3950" t="s">
        <v>36</v>
      </c>
      <c r="AI3950" t="s">
        <v>702</v>
      </c>
      <c r="AJ3950" t="s">
        <v>38</v>
      </c>
    </row>
    <row r="3951" spans="1:36" x14ac:dyDescent="0.25">
      <c r="A3951" t="s">
        <v>32</v>
      </c>
      <c r="B3951" t="s">
        <v>11926</v>
      </c>
      <c r="C3951">
        <f>YEAR(B3951)</f>
        <v>2010</v>
      </c>
      <c r="D3951">
        <v>68</v>
      </c>
      <c r="E3951">
        <v>57.2</v>
      </c>
      <c r="F3951">
        <v>62.8</v>
      </c>
      <c r="H3951" s="2">
        <f>IF(F3951-70.83&lt;=0,0,IF(F3951-70.83&lt;=1,1,2))</f>
        <v>0</v>
      </c>
      <c r="I3951">
        <v>68</v>
      </c>
      <c r="J3951">
        <v>57.2</v>
      </c>
      <c r="K3951">
        <v>62.8</v>
      </c>
      <c r="L3951">
        <v>57.3</v>
      </c>
      <c r="M3951">
        <v>82.9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8.1</v>
      </c>
      <c r="W3951">
        <v>117.1</v>
      </c>
      <c r="X3951">
        <v>1024.0999999999999</v>
      </c>
      <c r="Y3951">
        <v>55.9</v>
      </c>
      <c r="Z3951">
        <v>6.3</v>
      </c>
      <c r="AA3951">
        <v>181.9</v>
      </c>
      <c r="AB3951">
        <v>15.6</v>
      </c>
      <c r="AC3951">
        <v>7</v>
      </c>
      <c r="AD3951">
        <v>0</v>
      </c>
      <c r="AE3951" t="s">
        <v>11927</v>
      </c>
      <c r="AF3951" t="s">
        <v>11928</v>
      </c>
      <c r="AG3951">
        <v>0.94</v>
      </c>
      <c r="AH3951" t="s">
        <v>36</v>
      </c>
      <c r="AI3951" t="s">
        <v>37</v>
      </c>
      <c r="AJ3951" t="s">
        <v>38</v>
      </c>
    </row>
    <row r="3952" spans="1:36" x14ac:dyDescent="0.25">
      <c r="A3952" t="s">
        <v>32</v>
      </c>
      <c r="B3952" t="s">
        <v>11929</v>
      </c>
      <c r="C3952">
        <f>YEAR(B3952)</f>
        <v>2010</v>
      </c>
      <c r="D3952">
        <v>69.8</v>
      </c>
      <c r="E3952">
        <v>57.2</v>
      </c>
      <c r="F3952">
        <v>62.8</v>
      </c>
      <c r="H3952" s="2">
        <f>IF(F3952-70.83&lt;=0,0,IF(F3952-70.83&lt;=1,1,2))</f>
        <v>0</v>
      </c>
      <c r="I3952">
        <v>69.8</v>
      </c>
      <c r="J3952">
        <v>57.2</v>
      </c>
      <c r="K3952">
        <v>62.8</v>
      </c>
      <c r="L3952">
        <v>57.4</v>
      </c>
      <c r="M3952">
        <v>82.9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8.1</v>
      </c>
      <c r="W3952">
        <v>269.8</v>
      </c>
      <c r="X3952">
        <v>1023.3</v>
      </c>
      <c r="Y3952">
        <v>37</v>
      </c>
      <c r="Z3952">
        <v>6.6</v>
      </c>
      <c r="AA3952">
        <v>182.4</v>
      </c>
      <c r="AB3952">
        <v>15.8</v>
      </c>
      <c r="AC3952">
        <v>7</v>
      </c>
      <c r="AD3952">
        <v>0</v>
      </c>
      <c r="AE3952" t="s">
        <v>11930</v>
      </c>
      <c r="AF3952" t="s">
        <v>11931</v>
      </c>
      <c r="AG3952">
        <v>0.97</v>
      </c>
      <c r="AH3952" t="s">
        <v>36</v>
      </c>
      <c r="AI3952" t="s">
        <v>702</v>
      </c>
      <c r="AJ3952" t="s">
        <v>38</v>
      </c>
    </row>
    <row r="3953" spans="1:36" x14ac:dyDescent="0.25">
      <c r="A3953" t="s">
        <v>32</v>
      </c>
      <c r="B3953" t="s">
        <v>11932</v>
      </c>
      <c r="C3953">
        <f>YEAR(B3953)</f>
        <v>2010</v>
      </c>
      <c r="D3953">
        <v>71.599999999999994</v>
      </c>
      <c r="E3953">
        <v>55.4</v>
      </c>
      <c r="F3953">
        <v>62.9</v>
      </c>
      <c r="H3953" s="2">
        <f>IF(F3953-70.83&lt;=0,0,IF(F3953-70.83&lt;=1,1,2))</f>
        <v>0</v>
      </c>
      <c r="I3953">
        <v>71.599999999999994</v>
      </c>
      <c r="J3953">
        <v>55.4</v>
      </c>
      <c r="K3953">
        <v>62.9</v>
      </c>
      <c r="L3953">
        <v>57.1</v>
      </c>
      <c r="M3953">
        <v>82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10.3</v>
      </c>
      <c r="W3953">
        <v>188.6</v>
      </c>
      <c r="X3953">
        <v>1017.2</v>
      </c>
      <c r="Y3953">
        <v>14.1</v>
      </c>
      <c r="Z3953">
        <v>6.3</v>
      </c>
      <c r="AA3953">
        <v>176.5</v>
      </c>
      <c r="AB3953">
        <v>15.2</v>
      </c>
      <c r="AC3953">
        <v>7</v>
      </c>
      <c r="AD3953">
        <v>0</v>
      </c>
      <c r="AE3953" t="s">
        <v>11933</v>
      </c>
      <c r="AF3953" t="s">
        <v>11934</v>
      </c>
      <c r="AG3953">
        <v>0</v>
      </c>
      <c r="AH3953" t="s">
        <v>330</v>
      </c>
      <c r="AI3953" t="s">
        <v>9140</v>
      </c>
      <c r="AJ3953" t="s">
        <v>331</v>
      </c>
    </row>
    <row r="3954" spans="1:36" x14ac:dyDescent="0.25">
      <c r="A3954" t="s">
        <v>32</v>
      </c>
      <c r="B3954" t="s">
        <v>11935</v>
      </c>
      <c r="C3954">
        <f>YEAR(B3954)</f>
        <v>2010</v>
      </c>
      <c r="D3954">
        <v>73.400000000000006</v>
      </c>
      <c r="E3954">
        <v>56.7</v>
      </c>
      <c r="F3954">
        <v>64.3</v>
      </c>
      <c r="H3954" s="2">
        <f>IF(F3954-70.83&lt;=0,0,IF(F3954-70.83&lt;=1,1,2))</f>
        <v>0</v>
      </c>
      <c r="I3954">
        <v>73.400000000000006</v>
      </c>
      <c r="J3954">
        <v>56.7</v>
      </c>
      <c r="K3954">
        <v>64.3</v>
      </c>
      <c r="L3954">
        <v>57.7</v>
      </c>
      <c r="M3954">
        <v>79.599999999999994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11.4</v>
      </c>
      <c r="W3954">
        <v>150.4</v>
      </c>
      <c r="X3954">
        <v>1013.4</v>
      </c>
      <c r="Y3954">
        <v>30.7</v>
      </c>
      <c r="Z3954">
        <v>6.2</v>
      </c>
      <c r="AA3954">
        <v>171.7</v>
      </c>
      <c r="AB3954">
        <v>15</v>
      </c>
      <c r="AC3954">
        <v>6</v>
      </c>
      <c r="AD3954">
        <v>0</v>
      </c>
      <c r="AE3954" t="s">
        <v>11936</v>
      </c>
      <c r="AF3954" t="s">
        <v>11937</v>
      </c>
      <c r="AG3954">
        <v>0.04</v>
      </c>
      <c r="AH3954" t="s">
        <v>36</v>
      </c>
      <c r="AI3954" t="s">
        <v>37</v>
      </c>
      <c r="AJ3954" t="s">
        <v>38</v>
      </c>
    </row>
    <row r="3955" spans="1:36" x14ac:dyDescent="0.25">
      <c r="A3955" t="s">
        <v>32</v>
      </c>
      <c r="B3955" t="s">
        <v>11938</v>
      </c>
      <c r="C3955">
        <f>YEAR(B3955)</f>
        <v>2010</v>
      </c>
      <c r="D3955">
        <v>80.599999999999994</v>
      </c>
      <c r="E3955">
        <v>59</v>
      </c>
      <c r="F3955">
        <v>68.3</v>
      </c>
      <c r="H3955" s="2">
        <f>IF(F3955-70.83&lt;=0,0,IF(F3955-70.83&lt;=1,1,2))</f>
        <v>0</v>
      </c>
      <c r="I3955">
        <v>80.3</v>
      </c>
      <c r="J3955">
        <v>59</v>
      </c>
      <c r="K3955">
        <v>68.3</v>
      </c>
      <c r="L3955">
        <v>56</v>
      </c>
      <c r="M3955">
        <v>67.2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42.5</v>
      </c>
      <c r="V3955">
        <v>31.1</v>
      </c>
      <c r="W3955">
        <v>170.1</v>
      </c>
      <c r="X3955">
        <v>1010.9</v>
      </c>
      <c r="Y3955">
        <v>54</v>
      </c>
      <c r="Z3955">
        <v>6.3</v>
      </c>
      <c r="AA3955">
        <v>153.1</v>
      </c>
      <c r="AB3955">
        <v>13.1</v>
      </c>
      <c r="AC3955">
        <v>6</v>
      </c>
      <c r="AD3955">
        <v>0</v>
      </c>
      <c r="AE3955" t="s">
        <v>11939</v>
      </c>
      <c r="AF3955" t="s">
        <v>11940</v>
      </c>
      <c r="AG3955">
        <v>7.0000000000000007E-2</v>
      </c>
      <c r="AH3955" t="s">
        <v>36</v>
      </c>
      <c r="AI3955" t="s">
        <v>37</v>
      </c>
      <c r="AJ3955" t="s">
        <v>344</v>
      </c>
    </row>
    <row r="3956" spans="1:36" x14ac:dyDescent="0.25">
      <c r="A3956" t="s">
        <v>32</v>
      </c>
      <c r="B3956" t="s">
        <v>11941</v>
      </c>
      <c r="C3956">
        <f>YEAR(B3956)</f>
        <v>2010</v>
      </c>
      <c r="D3956">
        <v>75.2</v>
      </c>
      <c r="E3956">
        <v>64.7</v>
      </c>
      <c r="F3956">
        <v>70.3</v>
      </c>
      <c r="H3956" s="2">
        <f>IF(F3956-70.83&lt;=0,0,IF(F3956-70.83&lt;=1,1,2))</f>
        <v>0</v>
      </c>
      <c r="I3956">
        <v>75.2</v>
      </c>
      <c r="J3956">
        <v>64.7</v>
      </c>
      <c r="K3956">
        <v>70.3</v>
      </c>
      <c r="L3956">
        <v>57.1</v>
      </c>
      <c r="M3956">
        <v>64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40.299999999999997</v>
      </c>
      <c r="V3956">
        <v>28.9</v>
      </c>
      <c r="W3956">
        <v>176.5</v>
      </c>
      <c r="X3956">
        <v>1010</v>
      </c>
      <c r="Y3956">
        <v>54.9</v>
      </c>
      <c r="Z3956">
        <v>6.5</v>
      </c>
      <c r="AA3956">
        <v>145.4</v>
      </c>
      <c r="AB3956">
        <v>12.6</v>
      </c>
      <c r="AC3956">
        <v>6</v>
      </c>
      <c r="AD3956">
        <v>0</v>
      </c>
      <c r="AE3956" t="s">
        <v>11942</v>
      </c>
      <c r="AF3956" t="s">
        <v>11943</v>
      </c>
      <c r="AG3956">
        <v>0.1</v>
      </c>
      <c r="AH3956" t="s">
        <v>36</v>
      </c>
      <c r="AI3956" t="s">
        <v>37</v>
      </c>
      <c r="AJ3956" t="s">
        <v>38</v>
      </c>
    </row>
    <row r="3957" spans="1:36" x14ac:dyDescent="0.25">
      <c r="A3957" t="s">
        <v>32</v>
      </c>
      <c r="B3957" t="s">
        <v>11944</v>
      </c>
      <c r="C3957">
        <f>YEAR(B3957)</f>
        <v>2010</v>
      </c>
      <c r="D3957">
        <v>82.4</v>
      </c>
      <c r="E3957">
        <v>66.2</v>
      </c>
      <c r="F3957">
        <v>73.2</v>
      </c>
      <c r="H3957" s="2">
        <f>IF(F3957-70.83&lt;=0,0,IF(F3957-70.83&lt;=1,1,2))</f>
        <v>2</v>
      </c>
      <c r="I3957">
        <v>81.5</v>
      </c>
      <c r="J3957">
        <v>66.2</v>
      </c>
      <c r="K3957">
        <v>73.099999999999994</v>
      </c>
      <c r="L3957">
        <v>57.1</v>
      </c>
      <c r="M3957">
        <v>58.9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20.8</v>
      </c>
      <c r="W3957">
        <v>175.8</v>
      </c>
      <c r="X3957">
        <v>1014.1</v>
      </c>
      <c r="Y3957">
        <v>15.3</v>
      </c>
      <c r="Z3957">
        <v>6.4</v>
      </c>
      <c r="AA3957">
        <v>166.2</v>
      </c>
      <c r="AB3957">
        <v>14.4</v>
      </c>
      <c r="AC3957">
        <v>6</v>
      </c>
      <c r="AD3957">
        <v>0</v>
      </c>
      <c r="AE3957" t="s">
        <v>11945</v>
      </c>
      <c r="AF3957" t="s">
        <v>11946</v>
      </c>
      <c r="AG3957">
        <v>0.14000000000000001</v>
      </c>
      <c r="AH3957" t="s">
        <v>330</v>
      </c>
      <c r="AI3957" t="s">
        <v>9140</v>
      </c>
      <c r="AJ3957" t="s">
        <v>331</v>
      </c>
    </row>
    <row r="3958" spans="1:36" x14ac:dyDescent="0.25">
      <c r="A3958" t="s">
        <v>32</v>
      </c>
      <c r="B3958" t="s">
        <v>11947</v>
      </c>
      <c r="C3958">
        <f>YEAR(B3958)</f>
        <v>2010</v>
      </c>
      <c r="D3958">
        <v>82.4</v>
      </c>
      <c r="E3958">
        <v>69.8</v>
      </c>
      <c r="F3958">
        <v>75.7</v>
      </c>
      <c r="H3958" s="2">
        <f>IF(F3958-70.83&lt;=0,0,IF(F3958-70.83&lt;=1,1,2))</f>
        <v>2</v>
      </c>
      <c r="I3958">
        <v>83.4</v>
      </c>
      <c r="J3958">
        <v>69.8</v>
      </c>
      <c r="K3958">
        <v>75.8</v>
      </c>
      <c r="L3958">
        <v>54.1</v>
      </c>
      <c r="M3958">
        <v>47.7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36.9</v>
      </c>
      <c r="V3958">
        <v>25.3</v>
      </c>
      <c r="W3958">
        <v>170</v>
      </c>
      <c r="X3958">
        <v>1014.4</v>
      </c>
      <c r="Y3958">
        <v>27.9</v>
      </c>
      <c r="Z3958">
        <v>6.4</v>
      </c>
      <c r="AA3958">
        <v>151.19999999999999</v>
      </c>
      <c r="AB3958">
        <v>13.1</v>
      </c>
      <c r="AC3958">
        <v>6</v>
      </c>
      <c r="AD3958">
        <v>0</v>
      </c>
      <c r="AE3958" t="s">
        <v>11948</v>
      </c>
      <c r="AF3958" t="s">
        <v>11949</v>
      </c>
      <c r="AG3958">
        <v>0.17</v>
      </c>
      <c r="AH3958" t="s">
        <v>36</v>
      </c>
      <c r="AI3958" t="s">
        <v>37</v>
      </c>
      <c r="AJ3958" t="s">
        <v>38</v>
      </c>
    </row>
    <row r="3959" spans="1:36" x14ac:dyDescent="0.25">
      <c r="A3959" t="s">
        <v>32</v>
      </c>
      <c r="B3959" t="s">
        <v>11950</v>
      </c>
      <c r="C3959">
        <f>YEAR(B3959)</f>
        <v>2010</v>
      </c>
      <c r="D3959">
        <v>77</v>
      </c>
      <c r="E3959">
        <v>62.6</v>
      </c>
      <c r="F3959">
        <v>69</v>
      </c>
      <c r="H3959" s="2">
        <f>IF(F3959-70.83&lt;=0,0,IF(F3959-70.83&lt;=1,1,2))</f>
        <v>0</v>
      </c>
      <c r="I3959">
        <v>77</v>
      </c>
      <c r="J3959">
        <v>62.6</v>
      </c>
      <c r="K3959">
        <v>69</v>
      </c>
      <c r="L3959">
        <v>59</v>
      </c>
      <c r="M3959">
        <v>72.2</v>
      </c>
      <c r="O3959">
        <v>0.46899999999999997</v>
      </c>
      <c r="P3959">
        <v>100</v>
      </c>
      <c r="Q3959">
        <v>4.17</v>
      </c>
      <c r="R3959" t="s">
        <v>40</v>
      </c>
      <c r="S3959">
        <v>0</v>
      </c>
      <c r="T3959">
        <v>0</v>
      </c>
      <c r="U3959">
        <v>34.4</v>
      </c>
      <c r="V3959">
        <v>32.200000000000003</v>
      </c>
      <c r="W3959">
        <v>194.8</v>
      </c>
      <c r="X3959">
        <v>1009.1</v>
      </c>
      <c r="Y3959">
        <v>94.7</v>
      </c>
      <c r="Z3959">
        <v>6.4</v>
      </c>
      <c r="AA3959">
        <v>32</v>
      </c>
      <c r="AB3959">
        <v>2.7</v>
      </c>
      <c r="AC3959">
        <v>1</v>
      </c>
      <c r="AD3959">
        <v>0</v>
      </c>
      <c r="AE3959" t="s">
        <v>11951</v>
      </c>
      <c r="AF3959" t="s">
        <v>11952</v>
      </c>
      <c r="AG3959">
        <v>0.2</v>
      </c>
      <c r="AH3959" t="s">
        <v>43</v>
      </c>
      <c r="AI3959" t="s">
        <v>184</v>
      </c>
      <c r="AJ3959" t="s">
        <v>40</v>
      </c>
    </row>
    <row r="3960" spans="1:36" x14ac:dyDescent="0.25">
      <c r="A3960" t="s">
        <v>32</v>
      </c>
      <c r="B3960" t="s">
        <v>11953</v>
      </c>
      <c r="C3960">
        <f>YEAR(B3960)</f>
        <v>2010</v>
      </c>
      <c r="D3960">
        <v>69.8</v>
      </c>
      <c r="E3960">
        <v>57.2</v>
      </c>
      <c r="F3960">
        <v>60.9</v>
      </c>
      <c r="H3960" s="2">
        <f>IF(F3960-70.83&lt;=0,0,IF(F3960-70.83&lt;=1,1,2))</f>
        <v>0</v>
      </c>
      <c r="I3960">
        <v>69.8</v>
      </c>
      <c r="J3960">
        <v>57.2</v>
      </c>
      <c r="K3960">
        <v>60.9</v>
      </c>
      <c r="L3960">
        <v>58.1</v>
      </c>
      <c r="M3960">
        <v>90.7</v>
      </c>
      <c r="O3960">
        <v>1.1379999999999999</v>
      </c>
      <c r="P3960">
        <v>100</v>
      </c>
      <c r="Q3960">
        <v>12.5</v>
      </c>
      <c r="R3960" t="s">
        <v>40</v>
      </c>
      <c r="S3960">
        <v>0</v>
      </c>
      <c r="T3960">
        <v>0</v>
      </c>
      <c r="U3960">
        <v>0</v>
      </c>
      <c r="V3960">
        <v>11.4</v>
      </c>
      <c r="W3960">
        <v>192.8</v>
      </c>
      <c r="X3960">
        <v>1007.9</v>
      </c>
      <c r="Y3960">
        <v>79.5</v>
      </c>
      <c r="Z3960">
        <v>6</v>
      </c>
      <c r="AA3960">
        <v>73.3</v>
      </c>
      <c r="AB3960">
        <v>6.5</v>
      </c>
      <c r="AC3960">
        <v>4</v>
      </c>
      <c r="AD3960">
        <v>0</v>
      </c>
      <c r="AE3960" t="s">
        <v>11954</v>
      </c>
      <c r="AF3960" t="s">
        <v>11955</v>
      </c>
      <c r="AG3960">
        <v>0.25</v>
      </c>
      <c r="AH3960" t="s">
        <v>56</v>
      </c>
      <c r="AI3960" t="s">
        <v>101</v>
      </c>
      <c r="AJ3960" t="s">
        <v>40</v>
      </c>
    </row>
    <row r="3961" spans="1:36" x14ac:dyDescent="0.25">
      <c r="A3961" t="s">
        <v>32</v>
      </c>
      <c r="B3961" t="s">
        <v>11956</v>
      </c>
      <c r="C3961">
        <f>YEAR(B3961)</f>
        <v>2010</v>
      </c>
      <c r="D3961">
        <v>69.900000000000006</v>
      </c>
      <c r="E3961">
        <v>59</v>
      </c>
      <c r="F3961">
        <v>63.2</v>
      </c>
      <c r="H3961" s="2">
        <f>IF(F3961-70.83&lt;=0,0,IF(F3961-70.83&lt;=1,1,2))</f>
        <v>0</v>
      </c>
      <c r="I3961">
        <v>69.900000000000006</v>
      </c>
      <c r="J3961">
        <v>59</v>
      </c>
      <c r="K3961">
        <v>63.2</v>
      </c>
      <c r="L3961">
        <v>57.9</v>
      </c>
      <c r="M3961">
        <v>83</v>
      </c>
      <c r="O3961">
        <v>3.9E-2</v>
      </c>
      <c r="P3961">
        <v>100</v>
      </c>
      <c r="Q3961">
        <v>4.17</v>
      </c>
      <c r="R3961" t="s">
        <v>40</v>
      </c>
      <c r="S3961">
        <v>0</v>
      </c>
      <c r="T3961">
        <v>0</v>
      </c>
      <c r="U3961">
        <v>0</v>
      </c>
      <c r="V3961">
        <v>12.8</v>
      </c>
      <c r="W3961">
        <v>174.6</v>
      </c>
      <c r="X3961">
        <v>1012</v>
      </c>
      <c r="Y3961">
        <v>70.099999999999994</v>
      </c>
      <c r="Z3961">
        <v>6.6</v>
      </c>
      <c r="AA3961">
        <v>139.30000000000001</v>
      </c>
      <c r="AB3961">
        <v>12.1</v>
      </c>
      <c r="AC3961">
        <v>6</v>
      </c>
      <c r="AD3961">
        <v>0</v>
      </c>
      <c r="AE3961" t="s">
        <v>11957</v>
      </c>
      <c r="AF3961" t="s">
        <v>11958</v>
      </c>
      <c r="AG3961">
        <v>0.26</v>
      </c>
      <c r="AH3961" t="s">
        <v>56</v>
      </c>
      <c r="AI3961" t="s">
        <v>65</v>
      </c>
      <c r="AJ3961" t="s">
        <v>40</v>
      </c>
    </row>
    <row r="3962" spans="1:36" x14ac:dyDescent="0.25">
      <c r="A3962" t="s">
        <v>32</v>
      </c>
      <c r="B3962" t="s">
        <v>11959</v>
      </c>
      <c r="C3962">
        <f>YEAR(B3962)</f>
        <v>2010</v>
      </c>
      <c r="D3962">
        <v>71.599999999999994</v>
      </c>
      <c r="E3962">
        <v>60.8</v>
      </c>
      <c r="F3962">
        <v>64</v>
      </c>
      <c r="H3962" s="2">
        <f>IF(F3962-70.83&lt;=0,0,IF(F3962-70.83&lt;=1,1,2))</f>
        <v>0</v>
      </c>
      <c r="I3962">
        <v>71.599999999999994</v>
      </c>
      <c r="J3962">
        <v>60.8</v>
      </c>
      <c r="K3962">
        <v>64</v>
      </c>
      <c r="L3962">
        <v>58.9</v>
      </c>
      <c r="M3962">
        <v>83.9</v>
      </c>
      <c r="O3962">
        <v>0.11799999999999999</v>
      </c>
      <c r="P3962">
        <v>100</v>
      </c>
      <c r="Q3962">
        <v>8.33</v>
      </c>
      <c r="R3962" t="s">
        <v>40</v>
      </c>
      <c r="S3962">
        <v>0</v>
      </c>
      <c r="T3962">
        <v>0</v>
      </c>
      <c r="U3962">
        <v>0</v>
      </c>
      <c r="V3962">
        <v>13.9</v>
      </c>
      <c r="W3962">
        <v>165.3</v>
      </c>
      <c r="X3962">
        <v>1014.4</v>
      </c>
      <c r="Y3962">
        <v>77.7</v>
      </c>
      <c r="Z3962">
        <v>6.6</v>
      </c>
      <c r="AA3962">
        <v>56.5</v>
      </c>
      <c r="AB3962">
        <v>4.8</v>
      </c>
      <c r="AC3962">
        <v>2</v>
      </c>
      <c r="AD3962">
        <v>0</v>
      </c>
      <c r="AE3962" t="s">
        <v>11960</v>
      </c>
      <c r="AF3962" t="s">
        <v>11961</v>
      </c>
      <c r="AG3962">
        <v>0.3</v>
      </c>
      <c r="AH3962" t="s">
        <v>56</v>
      </c>
      <c r="AI3962" t="s">
        <v>101</v>
      </c>
      <c r="AJ3962" t="s">
        <v>40</v>
      </c>
    </row>
    <row r="3963" spans="1:36" x14ac:dyDescent="0.25">
      <c r="A3963" t="s">
        <v>32</v>
      </c>
      <c r="B3963" t="s">
        <v>11962</v>
      </c>
      <c r="C3963">
        <f>YEAR(B3963)</f>
        <v>2010</v>
      </c>
      <c r="D3963">
        <v>69.900000000000006</v>
      </c>
      <c r="E3963">
        <v>57.2</v>
      </c>
      <c r="F3963">
        <v>63.2</v>
      </c>
      <c r="H3963" s="2">
        <f>IF(F3963-70.83&lt;=0,0,IF(F3963-70.83&lt;=1,1,2))</f>
        <v>0</v>
      </c>
      <c r="I3963">
        <v>69.900000000000006</v>
      </c>
      <c r="J3963">
        <v>57.2</v>
      </c>
      <c r="K3963">
        <v>63.2</v>
      </c>
      <c r="L3963">
        <v>59</v>
      </c>
      <c r="M3963">
        <v>86.5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12.8</v>
      </c>
      <c r="W3963">
        <v>232.1</v>
      </c>
      <c r="X3963">
        <v>1014.7</v>
      </c>
      <c r="Y3963">
        <v>33.6</v>
      </c>
      <c r="Z3963">
        <v>6.6</v>
      </c>
      <c r="AA3963">
        <v>149.30000000000001</v>
      </c>
      <c r="AB3963">
        <v>12.8</v>
      </c>
      <c r="AC3963">
        <v>6</v>
      </c>
      <c r="AD3963">
        <v>0</v>
      </c>
      <c r="AE3963" t="s">
        <v>11963</v>
      </c>
      <c r="AF3963" t="s">
        <v>11964</v>
      </c>
      <c r="AG3963">
        <v>0.33</v>
      </c>
      <c r="AH3963" t="s">
        <v>36</v>
      </c>
      <c r="AI3963" t="s">
        <v>37</v>
      </c>
      <c r="AJ3963" t="s">
        <v>38</v>
      </c>
    </row>
    <row r="3964" spans="1:36" x14ac:dyDescent="0.25">
      <c r="A3964" t="s">
        <v>32</v>
      </c>
      <c r="B3964" t="s">
        <v>11965</v>
      </c>
      <c r="C3964">
        <f>YEAR(B3964)</f>
        <v>2010</v>
      </c>
      <c r="D3964">
        <v>71.599999999999994</v>
      </c>
      <c r="E3964">
        <v>57.2</v>
      </c>
      <c r="F3964">
        <v>63.4</v>
      </c>
      <c r="H3964" s="2">
        <f>IF(F3964-70.83&lt;=0,0,IF(F3964-70.83&lt;=1,1,2))</f>
        <v>0</v>
      </c>
      <c r="I3964">
        <v>71.599999999999994</v>
      </c>
      <c r="J3964">
        <v>57.2</v>
      </c>
      <c r="K3964">
        <v>63.4</v>
      </c>
      <c r="L3964">
        <v>57.5</v>
      </c>
      <c r="M3964">
        <v>81.5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13.9</v>
      </c>
      <c r="W3964">
        <v>161.80000000000001</v>
      </c>
      <c r="X3964">
        <v>1013.5</v>
      </c>
      <c r="Y3964">
        <v>45.4</v>
      </c>
      <c r="Z3964">
        <v>6.5</v>
      </c>
      <c r="AA3964">
        <v>113.1</v>
      </c>
      <c r="AB3964">
        <v>9.9</v>
      </c>
      <c r="AC3964">
        <v>5</v>
      </c>
      <c r="AD3964">
        <v>0</v>
      </c>
      <c r="AE3964" t="s">
        <v>11966</v>
      </c>
      <c r="AF3964" t="s">
        <v>11967</v>
      </c>
      <c r="AG3964">
        <v>0.36</v>
      </c>
      <c r="AH3964" t="s">
        <v>36</v>
      </c>
      <c r="AI3964" t="s">
        <v>37</v>
      </c>
      <c r="AJ3964" t="s">
        <v>38</v>
      </c>
    </row>
    <row r="3965" spans="1:36" x14ac:dyDescent="0.25">
      <c r="A3965" t="s">
        <v>32</v>
      </c>
      <c r="B3965" t="s">
        <v>11968</v>
      </c>
      <c r="C3965">
        <f>YEAR(B3965)</f>
        <v>2010</v>
      </c>
      <c r="D3965">
        <v>73.400000000000006</v>
      </c>
      <c r="E3965">
        <v>60.8</v>
      </c>
      <c r="F3965">
        <v>65.400000000000006</v>
      </c>
      <c r="H3965" s="2">
        <f>IF(F3965-70.83&lt;=0,0,IF(F3965-70.83&lt;=1,1,2))</f>
        <v>0</v>
      </c>
      <c r="I3965">
        <v>73.400000000000006</v>
      </c>
      <c r="J3965">
        <v>60.8</v>
      </c>
      <c r="K3965">
        <v>65.400000000000006</v>
      </c>
      <c r="L3965">
        <v>59.2</v>
      </c>
      <c r="M3965">
        <v>80.900000000000006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15</v>
      </c>
      <c r="W3965">
        <v>171.3</v>
      </c>
      <c r="X3965">
        <v>1017.4</v>
      </c>
      <c r="Y3965">
        <v>29.3</v>
      </c>
      <c r="Z3965">
        <v>6.5</v>
      </c>
      <c r="AA3965">
        <v>148.1</v>
      </c>
      <c r="AB3965">
        <v>12.7</v>
      </c>
      <c r="AC3965">
        <v>6</v>
      </c>
      <c r="AD3965">
        <v>0</v>
      </c>
      <c r="AE3965" t="s">
        <v>11969</v>
      </c>
      <c r="AF3965" t="s">
        <v>11970</v>
      </c>
      <c r="AG3965">
        <v>0.39</v>
      </c>
      <c r="AH3965" t="s">
        <v>36</v>
      </c>
      <c r="AI3965" t="s">
        <v>37</v>
      </c>
      <c r="AJ3965" t="s">
        <v>38</v>
      </c>
    </row>
    <row r="3966" spans="1:36" x14ac:dyDescent="0.25">
      <c r="A3966" t="s">
        <v>32</v>
      </c>
      <c r="B3966" t="s">
        <v>11971</v>
      </c>
      <c r="C3966">
        <f>YEAR(B3966)</f>
        <v>2010</v>
      </c>
      <c r="D3966">
        <v>69.8</v>
      </c>
      <c r="E3966">
        <v>57.2</v>
      </c>
      <c r="F3966">
        <v>63.9</v>
      </c>
      <c r="H3966" s="2">
        <f>IF(F3966-70.83&lt;=0,0,IF(F3966-70.83&lt;=1,1,2))</f>
        <v>0</v>
      </c>
      <c r="I3966">
        <v>69.8</v>
      </c>
      <c r="J3966">
        <v>57.2</v>
      </c>
      <c r="K3966">
        <v>63.9</v>
      </c>
      <c r="L3966">
        <v>58.3</v>
      </c>
      <c r="M3966">
        <v>82.5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9.1999999999999993</v>
      </c>
      <c r="W3966">
        <v>154.6</v>
      </c>
      <c r="X3966">
        <v>1021.7</v>
      </c>
      <c r="Y3966">
        <v>46.6</v>
      </c>
      <c r="Z3966">
        <v>6.3</v>
      </c>
      <c r="AA3966">
        <v>155.19999999999999</v>
      </c>
      <c r="AB3966">
        <v>13.4</v>
      </c>
      <c r="AC3966">
        <v>6</v>
      </c>
      <c r="AD3966">
        <v>0</v>
      </c>
      <c r="AE3966" t="s">
        <v>11972</v>
      </c>
      <c r="AF3966" t="s">
        <v>11973</v>
      </c>
      <c r="AG3966">
        <v>0.43</v>
      </c>
      <c r="AH3966" t="s">
        <v>36</v>
      </c>
      <c r="AI3966" t="s">
        <v>702</v>
      </c>
      <c r="AJ3966" t="s">
        <v>38</v>
      </c>
    </row>
    <row r="3967" spans="1:36" x14ac:dyDescent="0.25">
      <c r="A3967" t="s">
        <v>32</v>
      </c>
      <c r="B3967" t="s">
        <v>11974</v>
      </c>
      <c r="C3967">
        <f>YEAR(B3967)</f>
        <v>2010</v>
      </c>
      <c r="D3967">
        <v>69.8</v>
      </c>
      <c r="E3967">
        <v>57.2</v>
      </c>
      <c r="F3967">
        <v>63.6</v>
      </c>
      <c r="H3967" s="2">
        <f>IF(F3967-70.83&lt;=0,0,IF(F3967-70.83&lt;=1,1,2))</f>
        <v>0</v>
      </c>
      <c r="I3967">
        <v>69.8</v>
      </c>
      <c r="J3967">
        <v>57.2</v>
      </c>
      <c r="K3967">
        <v>63.6</v>
      </c>
      <c r="L3967">
        <v>57.8</v>
      </c>
      <c r="M3967">
        <v>81.900000000000006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15</v>
      </c>
      <c r="W3967">
        <v>213.7</v>
      </c>
      <c r="X3967">
        <v>1019.9</v>
      </c>
      <c r="Y3967">
        <v>62.2</v>
      </c>
      <c r="Z3967">
        <v>6.6</v>
      </c>
      <c r="AA3967">
        <v>86.7</v>
      </c>
      <c r="AB3967">
        <v>7.6</v>
      </c>
      <c r="AC3967">
        <v>3</v>
      </c>
      <c r="AD3967">
        <v>0</v>
      </c>
      <c r="AE3967" t="s">
        <v>11975</v>
      </c>
      <c r="AF3967" t="s">
        <v>11976</v>
      </c>
      <c r="AG3967">
        <v>0.46</v>
      </c>
      <c r="AH3967" t="s">
        <v>36</v>
      </c>
      <c r="AI3967" t="s">
        <v>37</v>
      </c>
      <c r="AJ3967" t="s">
        <v>38</v>
      </c>
    </row>
    <row r="3968" spans="1:36" x14ac:dyDescent="0.25">
      <c r="A3968" t="s">
        <v>32</v>
      </c>
      <c r="B3968" t="s">
        <v>11977</v>
      </c>
      <c r="C3968">
        <f>YEAR(B3968)</f>
        <v>2010</v>
      </c>
      <c r="D3968">
        <v>71.599999999999994</v>
      </c>
      <c r="E3968">
        <v>57.2</v>
      </c>
      <c r="F3968">
        <v>63.2</v>
      </c>
      <c r="H3968" s="2">
        <f>IF(F3968-70.83&lt;=0,0,IF(F3968-70.83&lt;=1,1,2))</f>
        <v>0</v>
      </c>
      <c r="I3968">
        <v>71.599999999999994</v>
      </c>
      <c r="J3968">
        <v>57.2</v>
      </c>
      <c r="K3968">
        <v>63.2</v>
      </c>
      <c r="L3968">
        <v>58.2</v>
      </c>
      <c r="M3968">
        <v>84.5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9.1999999999999993</v>
      </c>
      <c r="W3968">
        <v>177.6</v>
      </c>
      <c r="X3968">
        <v>1016.7</v>
      </c>
      <c r="Y3968">
        <v>40.200000000000003</v>
      </c>
      <c r="Z3968">
        <v>6.5</v>
      </c>
      <c r="AA3968">
        <v>153.80000000000001</v>
      </c>
      <c r="AB3968">
        <v>13.4</v>
      </c>
      <c r="AC3968">
        <v>6</v>
      </c>
      <c r="AD3968">
        <v>0</v>
      </c>
      <c r="AE3968" t="s">
        <v>11978</v>
      </c>
      <c r="AF3968" t="s">
        <v>11979</v>
      </c>
      <c r="AG3968">
        <v>0.5</v>
      </c>
      <c r="AH3968" t="s">
        <v>36</v>
      </c>
      <c r="AI3968" t="s">
        <v>37</v>
      </c>
      <c r="AJ3968" t="s">
        <v>38</v>
      </c>
    </row>
    <row r="3969" spans="1:36" x14ac:dyDescent="0.25">
      <c r="A3969" t="s">
        <v>32</v>
      </c>
      <c r="B3969" t="s">
        <v>11980</v>
      </c>
      <c r="C3969">
        <f>YEAR(B3969)</f>
        <v>2010</v>
      </c>
      <c r="D3969">
        <v>71.599999999999994</v>
      </c>
      <c r="E3969">
        <v>55.4</v>
      </c>
      <c r="F3969">
        <v>64.099999999999994</v>
      </c>
      <c r="H3969" s="2">
        <f>IF(F3969-70.83&lt;=0,0,IF(F3969-70.83&lt;=1,1,2))</f>
        <v>0</v>
      </c>
      <c r="I3969">
        <v>71.599999999999994</v>
      </c>
      <c r="J3969">
        <v>55.4</v>
      </c>
      <c r="K3969">
        <v>64.099999999999994</v>
      </c>
      <c r="L3969">
        <v>54.1</v>
      </c>
      <c r="M3969">
        <v>71.8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20.8</v>
      </c>
      <c r="W3969">
        <v>158.80000000000001</v>
      </c>
      <c r="X3969">
        <v>1013.7</v>
      </c>
      <c r="Y3969">
        <v>85</v>
      </c>
      <c r="Z3969">
        <v>6.2</v>
      </c>
      <c r="AA3969">
        <v>118.5</v>
      </c>
      <c r="AB3969">
        <v>10.199999999999999</v>
      </c>
      <c r="AC3969">
        <v>5</v>
      </c>
      <c r="AD3969">
        <v>0</v>
      </c>
      <c r="AE3969" t="s">
        <v>11981</v>
      </c>
      <c r="AF3969" t="s">
        <v>11982</v>
      </c>
      <c r="AG3969">
        <v>0.52</v>
      </c>
      <c r="AH3969" t="s">
        <v>36</v>
      </c>
      <c r="AI3969" t="s">
        <v>37</v>
      </c>
      <c r="AJ3969" t="s">
        <v>38</v>
      </c>
    </row>
    <row r="3970" spans="1:36" x14ac:dyDescent="0.25">
      <c r="A3970" t="s">
        <v>32</v>
      </c>
      <c r="B3970" t="s">
        <v>11983</v>
      </c>
      <c r="C3970">
        <f>YEAR(B3970)</f>
        <v>2010</v>
      </c>
      <c r="D3970">
        <v>73.5</v>
      </c>
      <c r="E3970">
        <v>64.400000000000006</v>
      </c>
      <c r="F3970">
        <v>69.099999999999994</v>
      </c>
      <c r="H3970" s="2">
        <f>IF(F3970-70.83&lt;=0,0,IF(F3970-70.83&lt;=1,1,2))</f>
        <v>0</v>
      </c>
      <c r="I3970">
        <v>73.5</v>
      </c>
      <c r="J3970">
        <v>64.400000000000006</v>
      </c>
      <c r="K3970">
        <v>69.099999999999994</v>
      </c>
      <c r="L3970">
        <v>57.1</v>
      </c>
      <c r="M3970">
        <v>66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30</v>
      </c>
      <c r="V3970">
        <v>25.3</v>
      </c>
      <c r="W3970">
        <v>184.1</v>
      </c>
      <c r="X3970">
        <v>1007.8</v>
      </c>
      <c r="Y3970">
        <v>70.7</v>
      </c>
      <c r="Z3970">
        <v>6.5</v>
      </c>
      <c r="AA3970">
        <v>134.19999999999999</v>
      </c>
      <c r="AB3970">
        <v>11.6</v>
      </c>
      <c r="AC3970">
        <v>5</v>
      </c>
      <c r="AD3970">
        <v>0</v>
      </c>
      <c r="AE3970" t="s">
        <v>11984</v>
      </c>
      <c r="AF3970" t="s">
        <v>11985</v>
      </c>
      <c r="AG3970">
        <v>0.56000000000000005</v>
      </c>
      <c r="AH3970" t="s">
        <v>36</v>
      </c>
      <c r="AI3970" t="s">
        <v>37</v>
      </c>
      <c r="AJ3970" t="s">
        <v>38</v>
      </c>
    </row>
    <row r="3971" spans="1:36" x14ac:dyDescent="0.25">
      <c r="A3971" t="s">
        <v>32</v>
      </c>
      <c r="B3971" t="s">
        <v>11986</v>
      </c>
      <c r="C3971">
        <f>YEAR(B3971)</f>
        <v>2010</v>
      </c>
      <c r="D3971">
        <v>71.599999999999994</v>
      </c>
      <c r="E3971">
        <v>60.8</v>
      </c>
      <c r="F3971">
        <v>66.099999999999994</v>
      </c>
      <c r="H3971" s="2">
        <f>IF(F3971-70.83&lt;=0,0,IF(F3971-70.83&lt;=1,1,2))</f>
        <v>0</v>
      </c>
      <c r="I3971">
        <v>71.599999999999994</v>
      </c>
      <c r="J3971">
        <v>60.8</v>
      </c>
      <c r="K3971">
        <v>66.099999999999994</v>
      </c>
      <c r="L3971">
        <v>53.8</v>
      </c>
      <c r="M3971">
        <v>65.099999999999994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15</v>
      </c>
      <c r="W3971">
        <v>198.1</v>
      </c>
      <c r="X3971">
        <v>1010</v>
      </c>
      <c r="Y3971">
        <v>67.8</v>
      </c>
      <c r="Z3971">
        <v>6.6</v>
      </c>
      <c r="AA3971">
        <v>87.3</v>
      </c>
      <c r="AB3971">
        <v>7.4</v>
      </c>
      <c r="AC3971">
        <v>4</v>
      </c>
      <c r="AD3971">
        <v>0</v>
      </c>
      <c r="AE3971" t="s">
        <v>11987</v>
      </c>
      <c r="AF3971" t="s">
        <v>11988</v>
      </c>
      <c r="AG3971">
        <v>0.6</v>
      </c>
      <c r="AH3971" t="s">
        <v>36</v>
      </c>
      <c r="AI3971" t="s">
        <v>37</v>
      </c>
      <c r="AJ3971" t="s">
        <v>38</v>
      </c>
    </row>
    <row r="3972" spans="1:36" x14ac:dyDescent="0.25">
      <c r="A3972" t="s">
        <v>32</v>
      </c>
      <c r="B3972" t="s">
        <v>11989</v>
      </c>
      <c r="C3972">
        <f>YEAR(B3972)</f>
        <v>2010</v>
      </c>
      <c r="D3972">
        <v>73.400000000000006</v>
      </c>
      <c r="E3972">
        <v>62.6</v>
      </c>
      <c r="F3972">
        <v>66.2</v>
      </c>
      <c r="H3972" s="2">
        <f>IF(F3972-70.83&lt;=0,0,IF(F3972-70.83&lt;=1,1,2))</f>
        <v>0</v>
      </c>
      <c r="I3972">
        <v>73.400000000000006</v>
      </c>
      <c r="J3972">
        <v>62.6</v>
      </c>
      <c r="K3972">
        <v>66.2</v>
      </c>
      <c r="L3972">
        <v>58.4</v>
      </c>
      <c r="M3972">
        <v>76.5</v>
      </c>
      <c r="O3972">
        <v>0.13</v>
      </c>
      <c r="P3972">
        <v>100</v>
      </c>
      <c r="Q3972">
        <v>4.17</v>
      </c>
      <c r="R3972" t="s">
        <v>40</v>
      </c>
      <c r="S3972">
        <v>0</v>
      </c>
      <c r="T3972">
        <v>0</v>
      </c>
      <c r="U3972">
        <v>0</v>
      </c>
      <c r="V3972">
        <v>19.5</v>
      </c>
      <c r="W3972">
        <v>216.5</v>
      </c>
      <c r="X3972">
        <v>1011.7</v>
      </c>
      <c r="Y3972">
        <v>61</v>
      </c>
      <c r="Z3972">
        <v>6.6</v>
      </c>
      <c r="AA3972">
        <v>127.8</v>
      </c>
      <c r="AB3972">
        <v>11.1</v>
      </c>
      <c r="AC3972">
        <v>5</v>
      </c>
      <c r="AD3972">
        <v>0</v>
      </c>
      <c r="AE3972" t="s">
        <v>11990</v>
      </c>
      <c r="AF3972" t="s">
        <v>11991</v>
      </c>
      <c r="AG3972">
        <v>0.63</v>
      </c>
      <c r="AH3972" t="s">
        <v>56</v>
      </c>
      <c r="AI3972" t="s">
        <v>78</v>
      </c>
      <c r="AJ3972" t="s">
        <v>40</v>
      </c>
    </row>
    <row r="3973" spans="1:36" x14ac:dyDescent="0.25">
      <c r="A3973" t="s">
        <v>32</v>
      </c>
      <c r="B3973" t="s">
        <v>11992</v>
      </c>
      <c r="C3973">
        <f>YEAR(B3973)</f>
        <v>2010</v>
      </c>
      <c r="D3973">
        <v>71.7</v>
      </c>
      <c r="E3973">
        <v>59</v>
      </c>
      <c r="F3973">
        <v>64.7</v>
      </c>
      <c r="H3973" s="2">
        <f>IF(F3973-70.83&lt;=0,0,IF(F3973-70.83&lt;=1,1,2))</f>
        <v>0</v>
      </c>
      <c r="I3973">
        <v>71.7</v>
      </c>
      <c r="J3973">
        <v>59</v>
      </c>
      <c r="K3973">
        <v>64.7</v>
      </c>
      <c r="L3973">
        <v>55.3</v>
      </c>
      <c r="M3973">
        <v>72.5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20.8</v>
      </c>
      <c r="W3973">
        <v>177.5</v>
      </c>
      <c r="X3973">
        <v>1012.6</v>
      </c>
      <c r="Y3973">
        <v>43.4</v>
      </c>
      <c r="Z3973">
        <v>6.5</v>
      </c>
      <c r="AA3973">
        <v>146.5</v>
      </c>
      <c r="AB3973">
        <v>12.6</v>
      </c>
      <c r="AC3973">
        <v>6</v>
      </c>
      <c r="AD3973">
        <v>0</v>
      </c>
      <c r="AE3973" t="s">
        <v>11993</v>
      </c>
      <c r="AF3973" t="s">
        <v>11994</v>
      </c>
      <c r="AG3973">
        <v>0.67</v>
      </c>
      <c r="AH3973" t="s">
        <v>36</v>
      </c>
      <c r="AI3973" t="s">
        <v>37</v>
      </c>
      <c r="AJ3973" t="s">
        <v>38</v>
      </c>
    </row>
    <row r="3974" spans="1:36" x14ac:dyDescent="0.25">
      <c r="A3974" t="s">
        <v>32</v>
      </c>
      <c r="B3974" t="s">
        <v>11995</v>
      </c>
      <c r="C3974">
        <f>YEAR(B3974)</f>
        <v>2010</v>
      </c>
      <c r="D3974">
        <v>77</v>
      </c>
      <c r="E3974">
        <v>60.8</v>
      </c>
      <c r="F3974">
        <v>68.400000000000006</v>
      </c>
      <c r="H3974" s="2">
        <f>IF(F3974-70.83&lt;=0,0,IF(F3974-70.83&lt;=1,1,2))</f>
        <v>0</v>
      </c>
      <c r="I3974">
        <v>77</v>
      </c>
      <c r="J3974">
        <v>60.8</v>
      </c>
      <c r="K3974">
        <v>68.400000000000006</v>
      </c>
      <c r="L3974">
        <v>52.5</v>
      </c>
      <c r="M3974">
        <v>58.6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32.200000000000003</v>
      </c>
      <c r="V3974">
        <v>28.9</v>
      </c>
      <c r="W3974">
        <v>172.2</v>
      </c>
      <c r="X3974">
        <v>1012.4</v>
      </c>
      <c r="Y3974">
        <v>52.7</v>
      </c>
      <c r="Z3974">
        <v>6.5</v>
      </c>
      <c r="AA3974">
        <v>75</v>
      </c>
      <c r="AB3974">
        <v>6.5</v>
      </c>
      <c r="AC3974">
        <v>3</v>
      </c>
      <c r="AD3974">
        <v>0</v>
      </c>
      <c r="AE3974" t="s">
        <v>11996</v>
      </c>
      <c r="AF3974" t="s">
        <v>11997</v>
      </c>
      <c r="AG3974">
        <v>0.7</v>
      </c>
      <c r="AH3974" t="s">
        <v>36</v>
      </c>
      <c r="AI3974" t="s">
        <v>37</v>
      </c>
      <c r="AJ3974" t="s">
        <v>38</v>
      </c>
    </row>
    <row r="3975" spans="1:36" x14ac:dyDescent="0.25">
      <c r="A3975" t="s">
        <v>32</v>
      </c>
      <c r="B3975" t="s">
        <v>11998</v>
      </c>
      <c r="C3975">
        <f>YEAR(B3975)</f>
        <v>2010</v>
      </c>
      <c r="D3975">
        <v>78.8</v>
      </c>
      <c r="E3975">
        <v>71.599999999999994</v>
      </c>
      <c r="F3975">
        <v>73.599999999999994</v>
      </c>
      <c r="H3975" s="2">
        <f>IF(F3975-70.83&lt;=0,0,IF(F3975-70.83&lt;=1,1,2))</f>
        <v>2</v>
      </c>
      <c r="I3975">
        <v>78.8</v>
      </c>
      <c r="J3975">
        <v>71.599999999999994</v>
      </c>
      <c r="K3975">
        <v>73.599999999999994</v>
      </c>
      <c r="L3975">
        <v>53.5</v>
      </c>
      <c r="M3975">
        <v>49.8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39.1</v>
      </c>
      <c r="V3975">
        <v>28.9</v>
      </c>
      <c r="W3975">
        <v>174.3</v>
      </c>
      <c r="X3975">
        <v>1014.2</v>
      </c>
      <c r="Y3975">
        <v>64.400000000000006</v>
      </c>
      <c r="Z3975">
        <v>6.6</v>
      </c>
      <c r="AA3975">
        <v>128</v>
      </c>
      <c r="AB3975">
        <v>11.2</v>
      </c>
      <c r="AC3975">
        <v>5</v>
      </c>
      <c r="AD3975">
        <v>0</v>
      </c>
      <c r="AE3975" t="s">
        <v>11999</v>
      </c>
      <c r="AF3975" t="s">
        <v>12000</v>
      </c>
      <c r="AG3975">
        <v>0.75</v>
      </c>
      <c r="AH3975" t="s">
        <v>36</v>
      </c>
      <c r="AI3975" t="s">
        <v>37</v>
      </c>
      <c r="AJ3975" t="s">
        <v>38</v>
      </c>
    </row>
    <row r="3976" spans="1:36" x14ac:dyDescent="0.25">
      <c r="A3976" t="s">
        <v>32</v>
      </c>
      <c r="B3976" t="s">
        <v>12001</v>
      </c>
      <c r="C3976">
        <f>YEAR(B3976)</f>
        <v>2010</v>
      </c>
      <c r="D3976">
        <v>80.599999999999994</v>
      </c>
      <c r="E3976">
        <v>68</v>
      </c>
      <c r="F3976">
        <v>73.2</v>
      </c>
      <c r="H3976" s="2">
        <f>IF(F3976-70.83&lt;=0,0,IF(F3976-70.83&lt;=1,1,2))</f>
        <v>2</v>
      </c>
      <c r="I3976">
        <v>79.900000000000006</v>
      </c>
      <c r="J3976">
        <v>68</v>
      </c>
      <c r="K3976">
        <v>73.099999999999994</v>
      </c>
      <c r="L3976">
        <v>53.3</v>
      </c>
      <c r="M3976">
        <v>50.5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26.4</v>
      </c>
      <c r="W3976">
        <v>165</v>
      </c>
      <c r="X3976">
        <v>1014.2</v>
      </c>
      <c r="Y3976">
        <v>75.7</v>
      </c>
      <c r="Z3976">
        <v>6.4</v>
      </c>
      <c r="AA3976">
        <v>140.6</v>
      </c>
      <c r="AB3976">
        <v>12.3</v>
      </c>
      <c r="AC3976">
        <v>6</v>
      </c>
      <c r="AD3976">
        <v>0</v>
      </c>
      <c r="AE3976" t="s">
        <v>12002</v>
      </c>
      <c r="AF3976" t="s">
        <v>12003</v>
      </c>
      <c r="AG3976">
        <v>0.77</v>
      </c>
      <c r="AH3976" t="s">
        <v>36</v>
      </c>
      <c r="AI3976" t="s">
        <v>37</v>
      </c>
      <c r="AJ3976" t="s">
        <v>38</v>
      </c>
    </row>
    <row r="3977" spans="1:36" x14ac:dyDescent="0.25">
      <c r="A3977" t="s">
        <v>32</v>
      </c>
      <c r="B3977" t="s">
        <v>12004</v>
      </c>
      <c r="C3977">
        <f>YEAR(B3977)</f>
        <v>2010</v>
      </c>
      <c r="D3977">
        <v>73.400000000000006</v>
      </c>
      <c r="E3977">
        <v>60.8</v>
      </c>
      <c r="F3977">
        <v>67.400000000000006</v>
      </c>
      <c r="H3977" s="2">
        <f>IF(F3977-70.83&lt;=0,0,IF(F3977-70.83&lt;=1,1,2))</f>
        <v>0</v>
      </c>
      <c r="I3977">
        <v>73.400000000000006</v>
      </c>
      <c r="J3977">
        <v>60.8</v>
      </c>
      <c r="K3977">
        <v>67.400000000000006</v>
      </c>
      <c r="L3977">
        <v>58.9</v>
      </c>
      <c r="M3977">
        <v>74.599999999999994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19.5</v>
      </c>
      <c r="W3977">
        <v>166.3</v>
      </c>
      <c r="X3977">
        <v>1016</v>
      </c>
      <c r="Y3977">
        <v>80.900000000000006</v>
      </c>
      <c r="Z3977">
        <v>6.2</v>
      </c>
      <c r="AA3977">
        <v>106.9</v>
      </c>
      <c r="AB3977">
        <v>9.3000000000000007</v>
      </c>
      <c r="AC3977">
        <v>5</v>
      </c>
      <c r="AD3977">
        <v>0</v>
      </c>
      <c r="AE3977" t="s">
        <v>12005</v>
      </c>
      <c r="AF3977" t="s">
        <v>12006</v>
      </c>
      <c r="AG3977">
        <v>0.81</v>
      </c>
      <c r="AH3977" t="s">
        <v>36</v>
      </c>
      <c r="AI3977" t="s">
        <v>37</v>
      </c>
      <c r="AJ3977" t="s">
        <v>38</v>
      </c>
    </row>
    <row r="3978" spans="1:36" x14ac:dyDescent="0.25">
      <c r="A3978" t="s">
        <v>32</v>
      </c>
      <c r="B3978" t="s">
        <v>12007</v>
      </c>
      <c r="C3978">
        <f>YEAR(B3978)</f>
        <v>2010</v>
      </c>
      <c r="D3978">
        <v>82.4</v>
      </c>
      <c r="E3978">
        <v>66.2</v>
      </c>
      <c r="F3978">
        <v>72.3</v>
      </c>
      <c r="G3978" s="2">
        <f>AVERAGE(F3978:F4067)</f>
        <v>56.857777777777763</v>
      </c>
      <c r="H3978" s="2">
        <f>IF(F3978-56.86&lt;=0,0,IF(F3978-56.86&lt;=1,1,2))</f>
        <v>2</v>
      </c>
      <c r="I3978">
        <v>80.8</v>
      </c>
      <c r="J3978">
        <v>66.2</v>
      </c>
      <c r="K3978">
        <v>72</v>
      </c>
      <c r="L3978">
        <v>49.5</v>
      </c>
      <c r="M3978">
        <v>46.5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23</v>
      </c>
      <c r="W3978">
        <v>170.9</v>
      </c>
      <c r="X3978">
        <v>1015.3</v>
      </c>
      <c r="Y3978">
        <v>63.1</v>
      </c>
      <c r="Z3978">
        <v>6.3</v>
      </c>
      <c r="AA3978">
        <v>138</v>
      </c>
      <c r="AB3978">
        <v>12.1</v>
      </c>
      <c r="AC3978">
        <v>6</v>
      </c>
      <c r="AD3978">
        <v>0</v>
      </c>
      <c r="AE3978" t="s">
        <v>12008</v>
      </c>
      <c r="AF3978" t="s">
        <v>12009</v>
      </c>
      <c r="AG3978">
        <v>0.85</v>
      </c>
      <c r="AH3978" t="s">
        <v>36</v>
      </c>
      <c r="AI3978" t="s">
        <v>37</v>
      </c>
      <c r="AJ3978" t="s">
        <v>38</v>
      </c>
    </row>
    <row r="3979" spans="1:36" x14ac:dyDescent="0.25">
      <c r="A3979" t="s">
        <v>32</v>
      </c>
      <c r="B3979" t="s">
        <v>12010</v>
      </c>
      <c r="C3979">
        <f>YEAR(B3979)</f>
        <v>2010</v>
      </c>
      <c r="D3979">
        <v>82.4</v>
      </c>
      <c r="E3979">
        <v>64.5</v>
      </c>
      <c r="F3979">
        <v>73.900000000000006</v>
      </c>
      <c r="H3979" s="2">
        <f>IF(F3979-56.86&lt;=0,0,IF(F3979-56.86&lt;=1,1,2))</f>
        <v>2</v>
      </c>
      <c r="I3979">
        <v>81.2</v>
      </c>
      <c r="J3979">
        <v>64.5</v>
      </c>
      <c r="K3979">
        <v>73.7</v>
      </c>
      <c r="L3979">
        <v>49.1</v>
      </c>
      <c r="M3979">
        <v>43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21.9</v>
      </c>
      <c r="W3979">
        <v>170.4</v>
      </c>
      <c r="X3979">
        <v>1016.2</v>
      </c>
      <c r="Y3979">
        <v>69</v>
      </c>
      <c r="Z3979">
        <v>6.3</v>
      </c>
      <c r="AA3979">
        <v>84.5</v>
      </c>
      <c r="AB3979">
        <v>7.4</v>
      </c>
      <c r="AC3979">
        <v>4</v>
      </c>
      <c r="AD3979">
        <v>0</v>
      </c>
      <c r="AE3979" t="s">
        <v>12011</v>
      </c>
      <c r="AF3979" t="s">
        <v>12012</v>
      </c>
      <c r="AG3979">
        <v>0.88</v>
      </c>
      <c r="AH3979" t="s">
        <v>36</v>
      </c>
      <c r="AI3979" t="s">
        <v>37</v>
      </c>
      <c r="AJ3979" t="s">
        <v>38</v>
      </c>
    </row>
    <row r="3980" spans="1:36" x14ac:dyDescent="0.25">
      <c r="A3980" t="s">
        <v>32</v>
      </c>
      <c r="B3980" t="s">
        <v>12013</v>
      </c>
      <c r="C3980">
        <f>YEAR(B3980)</f>
        <v>2010</v>
      </c>
      <c r="D3980">
        <v>75.2</v>
      </c>
      <c r="E3980">
        <v>66.2</v>
      </c>
      <c r="F3980">
        <v>69.2</v>
      </c>
      <c r="H3980" s="2">
        <f>IF(F3980-56.86&lt;=0,0,IF(F3980-56.86&lt;=1,1,2))</f>
        <v>2</v>
      </c>
      <c r="I3980">
        <v>75.2</v>
      </c>
      <c r="J3980">
        <v>66.2</v>
      </c>
      <c r="K3980">
        <v>69.2</v>
      </c>
      <c r="L3980">
        <v>56.6</v>
      </c>
      <c r="M3980">
        <v>64.900000000000006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40.299999999999997</v>
      </c>
      <c r="V3980">
        <v>28.9</v>
      </c>
      <c r="W3980">
        <v>171.8</v>
      </c>
      <c r="X3980">
        <v>1015.4</v>
      </c>
      <c r="Y3980">
        <v>72.599999999999994</v>
      </c>
      <c r="Z3980">
        <v>6.2</v>
      </c>
      <c r="AA3980">
        <v>85.9</v>
      </c>
      <c r="AB3980">
        <v>7.6</v>
      </c>
      <c r="AC3980">
        <v>4</v>
      </c>
      <c r="AD3980">
        <v>0</v>
      </c>
      <c r="AE3980" t="s">
        <v>12014</v>
      </c>
      <c r="AF3980" t="s">
        <v>12015</v>
      </c>
      <c r="AG3980">
        <v>0.92</v>
      </c>
      <c r="AH3980" t="s">
        <v>36</v>
      </c>
      <c r="AI3980" t="s">
        <v>37</v>
      </c>
      <c r="AJ3980" t="s">
        <v>38</v>
      </c>
    </row>
    <row r="3981" spans="1:36" x14ac:dyDescent="0.25">
      <c r="A3981" t="s">
        <v>32</v>
      </c>
      <c r="B3981" t="s">
        <v>12016</v>
      </c>
      <c r="C3981">
        <f>YEAR(B3981)</f>
        <v>2010</v>
      </c>
      <c r="D3981">
        <v>73.400000000000006</v>
      </c>
      <c r="E3981">
        <v>59.8</v>
      </c>
      <c r="F3981">
        <v>67.2</v>
      </c>
      <c r="H3981" s="2">
        <f>IF(F3981-56.86&lt;=0,0,IF(F3981-56.86&lt;=1,1,2))</f>
        <v>2</v>
      </c>
      <c r="I3981">
        <v>73.400000000000006</v>
      </c>
      <c r="J3981">
        <v>59.8</v>
      </c>
      <c r="K3981">
        <v>67.2</v>
      </c>
      <c r="L3981">
        <v>55.7</v>
      </c>
      <c r="M3981">
        <v>67.400000000000006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34.4</v>
      </c>
      <c r="V3981">
        <v>32.200000000000003</v>
      </c>
      <c r="W3981">
        <v>179</v>
      </c>
      <c r="X3981">
        <v>1012.7</v>
      </c>
      <c r="Y3981">
        <v>48.5</v>
      </c>
      <c r="Z3981">
        <v>6.4</v>
      </c>
      <c r="AA3981">
        <v>134.6</v>
      </c>
      <c r="AB3981">
        <v>11.6</v>
      </c>
      <c r="AC3981">
        <v>6</v>
      </c>
      <c r="AD3981">
        <v>0</v>
      </c>
      <c r="AE3981" t="s">
        <v>12017</v>
      </c>
      <c r="AF3981" t="s">
        <v>12018</v>
      </c>
      <c r="AG3981">
        <v>0.95</v>
      </c>
      <c r="AH3981" t="s">
        <v>36</v>
      </c>
      <c r="AI3981" t="s">
        <v>37</v>
      </c>
      <c r="AJ3981" t="s">
        <v>344</v>
      </c>
    </row>
    <row r="3982" spans="1:36" x14ac:dyDescent="0.25">
      <c r="A3982" t="s">
        <v>32</v>
      </c>
      <c r="B3982" t="s">
        <v>12019</v>
      </c>
      <c r="C3982">
        <f>YEAR(B3982)</f>
        <v>2010</v>
      </c>
      <c r="D3982">
        <v>64.400000000000006</v>
      </c>
      <c r="E3982">
        <v>60.8</v>
      </c>
      <c r="F3982">
        <v>62.9</v>
      </c>
      <c r="H3982" s="2">
        <f>IF(F3982-56.86&lt;=0,0,IF(F3982-56.86&lt;=1,1,2))</f>
        <v>2</v>
      </c>
      <c r="I3982">
        <v>64.400000000000006</v>
      </c>
      <c r="J3982">
        <v>60.8</v>
      </c>
      <c r="K3982">
        <v>62.9</v>
      </c>
      <c r="L3982">
        <v>48.4</v>
      </c>
      <c r="M3982">
        <v>59.8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26.4</v>
      </c>
      <c r="W3982">
        <v>297.8</v>
      </c>
      <c r="X3982">
        <v>1016</v>
      </c>
      <c r="Y3982">
        <v>47.5</v>
      </c>
      <c r="Z3982">
        <v>6.6</v>
      </c>
      <c r="AA3982">
        <v>133.6</v>
      </c>
      <c r="AB3982">
        <v>11.5</v>
      </c>
      <c r="AC3982">
        <v>5</v>
      </c>
      <c r="AD3982">
        <v>0</v>
      </c>
      <c r="AE3982" t="s">
        <v>12020</v>
      </c>
      <c r="AF3982" t="s">
        <v>12021</v>
      </c>
      <c r="AG3982">
        <v>0</v>
      </c>
      <c r="AH3982" t="s">
        <v>36</v>
      </c>
      <c r="AI3982" t="s">
        <v>37</v>
      </c>
      <c r="AJ3982" t="s">
        <v>38</v>
      </c>
    </row>
    <row r="3983" spans="1:36" x14ac:dyDescent="0.25">
      <c r="A3983" t="s">
        <v>32</v>
      </c>
      <c r="B3983" t="s">
        <v>12022</v>
      </c>
      <c r="C3983">
        <f>YEAR(B3983)</f>
        <v>2010</v>
      </c>
      <c r="D3983">
        <v>62.7</v>
      </c>
      <c r="E3983">
        <v>57.2</v>
      </c>
      <c r="F3983">
        <v>59.9</v>
      </c>
      <c r="H3983" s="2">
        <f>IF(F3983-56.86&lt;=0,0,IF(F3983-56.86&lt;=1,1,2))</f>
        <v>2</v>
      </c>
      <c r="I3983">
        <v>62.7</v>
      </c>
      <c r="J3983">
        <v>57.2</v>
      </c>
      <c r="K3983">
        <v>59.9</v>
      </c>
      <c r="L3983">
        <v>46.6</v>
      </c>
      <c r="M3983">
        <v>61.7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19.5</v>
      </c>
      <c r="W3983">
        <v>323.60000000000002</v>
      </c>
      <c r="X3983">
        <v>1017.9</v>
      </c>
      <c r="Y3983">
        <v>59.8</v>
      </c>
      <c r="Z3983">
        <v>6.6</v>
      </c>
      <c r="AA3983">
        <v>140.30000000000001</v>
      </c>
      <c r="AB3983">
        <v>12.2</v>
      </c>
      <c r="AC3983">
        <v>6</v>
      </c>
      <c r="AD3983">
        <v>0</v>
      </c>
      <c r="AE3983" t="s">
        <v>12023</v>
      </c>
      <c r="AF3983" t="s">
        <v>12024</v>
      </c>
      <c r="AG3983">
        <v>0.02</v>
      </c>
      <c r="AH3983" t="s">
        <v>36</v>
      </c>
      <c r="AI3983" t="s">
        <v>37</v>
      </c>
      <c r="AJ3983" t="s">
        <v>38</v>
      </c>
    </row>
    <row r="3984" spans="1:36" x14ac:dyDescent="0.25">
      <c r="A3984" t="s">
        <v>32</v>
      </c>
      <c r="B3984" t="s">
        <v>12025</v>
      </c>
      <c r="C3984">
        <f>YEAR(B3984)</f>
        <v>2010</v>
      </c>
      <c r="D3984">
        <v>68</v>
      </c>
      <c r="E3984">
        <v>57.2</v>
      </c>
      <c r="F3984">
        <v>61.9</v>
      </c>
      <c r="H3984" s="2">
        <f>IF(F3984-56.86&lt;=0,0,IF(F3984-56.86&lt;=1,1,2))</f>
        <v>2</v>
      </c>
      <c r="I3984">
        <v>68</v>
      </c>
      <c r="J3984">
        <v>57.2</v>
      </c>
      <c r="K3984">
        <v>61.9</v>
      </c>
      <c r="L3984">
        <v>53.6</v>
      </c>
      <c r="M3984">
        <v>74.8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16.100000000000001</v>
      </c>
      <c r="W3984">
        <v>264.60000000000002</v>
      </c>
      <c r="X3984">
        <v>1016.6</v>
      </c>
      <c r="Y3984">
        <v>76.099999999999994</v>
      </c>
      <c r="Z3984">
        <v>6.6</v>
      </c>
      <c r="AA3984">
        <v>131.6</v>
      </c>
      <c r="AB3984">
        <v>11.5</v>
      </c>
      <c r="AC3984">
        <v>5</v>
      </c>
      <c r="AD3984">
        <v>0</v>
      </c>
      <c r="AE3984" t="s">
        <v>12026</v>
      </c>
      <c r="AF3984" t="s">
        <v>12027</v>
      </c>
      <c r="AG3984">
        <v>0.05</v>
      </c>
      <c r="AH3984" t="s">
        <v>36</v>
      </c>
      <c r="AI3984" t="s">
        <v>37</v>
      </c>
      <c r="AJ3984" t="s">
        <v>38</v>
      </c>
    </row>
    <row r="3985" spans="1:36" x14ac:dyDescent="0.25">
      <c r="A3985" t="s">
        <v>32</v>
      </c>
      <c r="B3985" t="s">
        <v>12028</v>
      </c>
      <c r="C3985">
        <f>YEAR(B3985)</f>
        <v>2010</v>
      </c>
      <c r="D3985">
        <v>69.900000000000006</v>
      </c>
      <c r="E3985">
        <v>57.2</v>
      </c>
      <c r="F3985">
        <v>62.4</v>
      </c>
      <c r="H3985" s="2">
        <f>IF(F3985-56.86&lt;=0,0,IF(F3985-56.86&lt;=1,1,2))</f>
        <v>2</v>
      </c>
      <c r="I3985">
        <v>69.900000000000006</v>
      </c>
      <c r="J3985">
        <v>57.2</v>
      </c>
      <c r="K3985">
        <v>62.4</v>
      </c>
      <c r="L3985">
        <v>56</v>
      </c>
      <c r="M3985">
        <v>80.099999999999994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10.3</v>
      </c>
      <c r="W3985">
        <v>168.1</v>
      </c>
      <c r="X3985">
        <v>1018.1</v>
      </c>
      <c r="Y3985">
        <v>48.6</v>
      </c>
      <c r="Z3985">
        <v>6.6</v>
      </c>
      <c r="AA3985">
        <v>133.19999999999999</v>
      </c>
      <c r="AB3985">
        <v>11.4</v>
      </c>
      <c r="AC3985">
        <v>5</v>
      </c>
      <c r="AD3985">
        <v>0</v>
      </c>
      <c r="AE3985" t="s">
        <v>12029</v>
      </c>
      <c r="AF3985" t="s">
        <v>12030</v>
      </c>
      <c r="AG3985">
        <v>0.09</v>
      </c>
      <c r="AH3985" t="s">
        <v>36</v>
      </c>
      <c r="AI3985" t="s">
        <v>37</v>
      </c>
      <c r="AJ3985" t="s">
        <v>38</v>
      </c>
    </row>
    <row r="3986" spans="1:36" x14ac:dyDescent="0.25">
      <c r="A3986" t="s">
        <v>32</v>
      </c>
      <c r="B3986" t="s">
        <v>12031</v>
      </c>
      <c r="C3986">
        <f>YEAR(B3986)</f>
        <v>2010</v>
      </c>
      <c r="D3986">
        <v>77</v>
      </c>
      <c r="E3986">
        <v>59</v>
      </c>
      <c r="F3986">
        <v>65</v>
      </c>
      <c r="H3986" s="2">
        <f>IF(F3986-56.86&lt;=0,0,IF(F3986-56.86&lt;=1,1,2))</f>
        <v>2</v>
      </c>
      <c r="I3986">
        <v>77</v>
      </c>
      <c r="J3986">
        <v>59</v>
      </c>
      <c r="K3986">
        <v>65</v>
      </c>
      <c r="L3986">
        <v>56.9</v>
      </c>
      <c r="M3986">
        <v>75.900000000000006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17.2</v>
      </c>
      <c r="W3986">
        <v>172.5</v>
      </c>
      <c r="X3986">
        <v>1013.7</v>
      </c>
      <c r="Y3986">
        <v>35.9</v>
      </c>
      <c r="Z3986">
        <v>6.6</v>
      </c>
      <c r="AA3986">
        <v>125.6</v>
      </c>
      <c r="AB3986">
        <v>10.8</v>
      </c>
      <c r="AC3986">
        <v>5</v>
      </c>
      <c r="AD3986">
        <v>0</v>
      </c>
      <c r="AE3986" t="s">
        <v>12032</v>
      </c>
      <c r="AF3986" t="s">
        <v>12033</v>
      </c>
      <c r="AG3986">
        <v>0.12</v>
      </c>
      <c r="AH3986" t="s">
        <v>36</v>
      </c>
      <c r="AI3986" t="s">
        <v>37</v>
      </c>
      <c r="AJ3986" t="s">
        <v>38</v>
      </c>
    </row>
    <row r="3987" spans="1:36" x14ac:dyDescent="0.25">
      <c r="A3987" t="s">
        <v>32</v>
      </c>
      <c r="B3987" t="s">
        <v>12034</v>
      </c>
      <c r="C3987">
        <f>YEAR(B3987)</f>
        <v>2010</v>
      </c>
      <c r="D3987">
        <v>77</v>
      </c>
      <c r="E3987">
        <v>53.6</v>
      </c>
      <c r="F3987">
        <v>66.3</v>
      </c>
      <c r="H3987" s="2">
        <f>IF(F3987-56.86&lt;=0,0,IF(F3987-56.86&lt;=1,1,2))</f>
        <v>2</v>
      </c>
      <c r="I3987">
        <v>77</v>
      </c>
      <c r="J3987">
        <v>53.6</v>
      </c>
      <c r="K3987">
        <v>66.3</v>
      </c>
      <c r="L3987">
        <v>54.7</v>
      </c>
      <c r="M3987">
        <v>67.099999999999994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38</v>
      </c>
      <c r="V3987">
        <v>26.4</v>
      </c>
      <c r="W3987">
        <v>273.39999999999998</v>
      </c>
      <c r="X3987">
        <v>1003.2</v>
      </c>
      <c r="Y3987">
        <v>57</v>
      </c>
      <c r="Z3987">
        <v>6.3</v>
      </c>
      <c r="AA3987">
        <v>127.2</v>
      </c>
      <c r="AB3987">
        <v>10.9</v>
      </c>
      <c r="AC3987">
        <v>5</v>
      </c>
      <c r="AD3987">
        <v>0</v>
      </c>
      <c r="AE3987" t="s">
        <v>12035</v>
      </c>
      <c r="AF3987" t="s">
        <v>12036</v>
      </c>
      <c r="AG3987">
        <v>0.15</v>
      </c>
      <c r="AH3987" t="s">
        <v>36</v>
      </c>
      <c r="AI3987" t="s">
        <v>37</v>
      </c>
      <c r="AJ3987" t="s">
        <v>38</v>
      </c>
    </row>
    <row r="3988" spans="1:36" x14ac:dyDescent="0.25">
      <c r="A3988" t="s">
        <v>32</v>
      </c>
      <c r="B3988" t="s">
        <v>12037</v>
      </c>
      <c r="C3988">
        <f>YEAR(B3988)</f>
        <v>2010</v>
      </c>
      <c r="D3988">
        <v>53.6</v>
      </c>
      <c r="E3988">
        <v>39.200000000000003</v>
      </c>
      <c r="F3988">
        <v>44.7</v>
      </c>
      <c r="H3988" s="2">
        <f>IF(F3988-56.86&lt;=0,0,IF(F3988-56.86&lt;=1,1,2))</f>
        <v>0</v>
      </c>
      <c r="I3988">
        <v>53.6</v>
      </c>
      <c r="J3988">
        <v>28.5</v>
      </c>
      <c r="K3988">
        <v>35.9</v>
      </c>
      <c r="L3988">
        <v>40.799999999999997</v>
      </c>
      <c r="M3988">
        <v>86.2</v>
      </c>
      <c r="O3988">
        <v>1.7410000000000001</v>
      </c>
      <c r="P3988">
        <v>100</v>
      </c>
      <c r="Q3988">
        <v>16.670000000000002</v>
      </c>
      <c r="R3988" t="s">
        <v>40</v>
      </c>
      <c r="S3988">
        <v>0.1</v>
      </c>
      <c r="T3988">
        <v>0</v>
      </c>
      <c r="U3988">
        <v>58.6</v>
      </c>
      <c r="V3988">
        <v>43.6</v>
      </c>
      <c r="W3988">
        <v>334.1</v>
      </c>
      <c r="X3988">
        <v>1002.8</v>
      </c>
      <c r="Y3988">
        <v>96.2</v>
      </c>
      <c r="Z3988">
        <v>4.5</v>
      </c>
      <c r="AA3988">
        <v>58.2</v>
      </c>
      <c r="AB3988">
        <v>5.0999999999999996</v>
      </c>
      <c r="AC3988">
        <v>3</v>
      </c>
      <c r="AD3988">
        <v>0</v>
      </c>
      <c r="AE3988" t="s">
        <v>12038</v>
      </c>
      <c r="AF3988" t="s">
        <v>12039</v>
      </c>
      <c r="AG3988">
        <v>0.18</v>
      </c>
      <c r="AH3988" t="s">
        <v>43</v>
      </c>
      <c r="AI3988" t="s">
        <v>12040</v>
      </c>
      <c r="AJ3988" t="s">
        <v>14</v>
      </c>
    </row>
    <row r="3989" spans="1:36" x14ac:dyDescent="0.25">
      <c r="A3989" t="s">
        <v>32</v>
      </c>
      <c r="B3989" t="s">
        <v>12041</v>
      </c>
      <c r="C3989">
        <f>YEAR(B3989)</f>
        <v>2010</v>
      </c>
      <c r="D3989">
        <v>50.1</v>
      </c>
      <c r="E3989">
        <v>39.200000000000003</v>
      </c>
      <c r="F3989">
        <v>46.6</v>
      </c>
      <c r="H3989" s="2">
        <f>IF(F3989-56.86&lt;=0,0,IF(F3989-56.86&lt;=1,1,2))</f>
        <v>0</v>
      </c>
      <c r="I3989">
        <v>50.1</v>
      </c>
      <c r="J3989">
        <v>27.4</v>
      </c>
      <c r="K3989">
        <v>40</v>
      </c>
      <c r="L3989">
        <v>36.4</v>
      </c>
      <c r="M3989">
        <v>68.5</v>
      </c>
      <c r="O3989">
        <v>1.5189999999999999</v>
      </c>
      <c r="P3989">
        <v>100</v>
      </c>
      <c r="Q3989">
        <v>12.5</v>
      </c>
      <c r="R3989" t="s">
        <v>40</v>
      </c>
      <c r="S3989">
        <v>0.1</v>
      </c>
      <c r="T3989">
        <v>0</v>
      </c>
      <c r="U3989">
        <v>53</v>
      </c>
      <c r="V3989">
        <v>36.9</v>
      </c>
      <c r="W3989">
        <v>327.60000000000002</v>
      </c>
      <c r="X3989">
        <v>1007.1</v>
      </c>
      <c r="Y3989">
        <v>76.099999999999994</v>
      </c>
      <c r="Z3989">
        <v>6.1</v>
      </c>
      <c r="AA3989">
        <v>103.3</v>
      </c>
      <c r="AB3989">
        <v>9</v>
      </c>
      <c r="AC3989">
        <v>5</v>
      </c>
      <c r="AD3989">
        <v>0</v>
      </c>
      <c r="AE3989" t="s">
        <v>12042</v>
      </c>
      <c r="AF3989" t="s">
        <v>12043</v>
      </c>
      <c r="AG3989">
        <v>0.21</v>
      </c>
      <c r="AH3989" t="s">
        <v>56</v>
      </c>
      <c r="AI3989" t="s">
        <v>12044</v>
      </c>
      <c r="AJ3989" t="s">
        <v>14</v>
      </c>
    </row>
    <row r="3990" spans="1:36" x14ac:dyDescent="0.25">
      <c r="A3990" t="s">
        <v>32</v>
      </c>
      <c r="B3990" t="s">
        <v>12045</v>
      </c>
      <c r="C3990">
        <f>YEAR(B3990)</f>
        <v>2010</v>
      </c>
      <c r="D3990">
        <v>64.400000000000006</v>
      </c>
      <c r="E3990">
        <v>41</v>
      </c>
      <c r="F3990">
        <v>55.4</v>
      </c>
      <c r="H3990" s="2">
        <f>IF(F3990-56.86&lt;=0,0,IF(F3990-56.86&lt;=1,1,2))</f>
        <v>0</v>
      </c>
      <c r="I3990">
        <v>64.400000000000006</v>
      </c>
      <c r="J3990">
        <v>34.299999999999997</v>
      </c>
      <c r="K3990">
        <v>53.9</v>
      </c>
      <c r="L3990">
        <v>45.8</v>
      </c>
      <c r="M3990">
        <v>70.400000000000006</v>
      </c>
      <c r="O3990">
        <v>7.9000000000000001E-2</v>
      </c>
      <c r="P3990">
        <v>100</v>
      </c>
      <c r="Q3990">
        <v>4.17</v>
      </c>
      <c r="R3990" t="s">
        <v>40</v>
      </c>
      <c r="S3990">
        <v>0</v>
      </c>
      <c r="T3990">
        <v>0</v>
      </c>
      <c r="U3990">
        <v>38</v>
      </c>
      <c r="V3990">
        <v>26.4</v>
      </c>
      <c r="W3990">
        <v>188.1</v>
      </c>
      <c r="X3990">
        <v>1006.1</v>
      </c>
      <c r="Y3990">
        <v>67.3</v>
      </c>
      <c r="Z3990">
        <v>6.5</v>
      </c>
      <c r="AA3990">
        <v>17.8</v>
      </c>
      <c r="AB3990">
        <v>1.6</v>
      </c>
      <c r="AC3990">
        <v>1</v>
      </c>
      <c r="AD3990">
        <v>0</v>
      </c>
      <c r="AE3990" t="s">
        <v>12046</v>
      </c>
      <c r="AF3990" t="s">
        <v>12047</v>
      </c>
      <c r="AG3990">
        <v>0.25</v>
      </c>
      <c r="AH3990" t="s">
        <v>56</v>
      </c>
      <c r="AI3990" t="s">
        <v>61</v>
      </c>
      <c r="AJ3990" t="s">
        <v>40</v>
      </c>
    </row>
    <row r="3991" spans="1:36" x14ac:dyDescent="0.25">
      <c r="A3991" t="s">
        <v>32</v>
      </c>
      <c r="B3991" t="s">
        <v>12048</v>
      </c>
      <c r="C3991">
        <f>YEAR(B3991)</f>
        <v>2010</v>
      </c>
      <c r="D3991">
        <v>62.6</v>
      </c>
      <c r="E3991">
        <v>51.8</v>
      </c>
      <c r="F3991">
        <v>59</v>
      </c>
      <c r="H3991" s="2">
        <f>IF(F3991-56.86&lt;=0,0,IF(F3991-56.86&lt;=1,1,2))</f>
        <v>2</v>
      </c>
      <c r="I3991">
        <v>62.6</v>
      </c>
      <c r="J3991">
        <v>51.8</v>
      </c>
      <c r="K3991">
        <v>59</v>
      </c>
      <c r="L3991">
        <v>50.6</v>
      </c>
      <c r="M3991">
        <v>74.099999999999994</v>
      </c>
      <c r="O3991">
        <v>0.14199999999999999</v>
      </c>
      <c r="P3991">
        <v>100</v>
      </c>
      <c r="Q3991">
        <v>4.17</v>
      </c>
      <c r="R3991" t="s">
        <v>40</v>
      </c>
      <c r="S3991">
        <v>0</v>
      </c>
      <c r="T3991">
        <v>0</v>
      </c>
      <c r="U3991">
        <v>34.4</v>
      </c>
      <c r="V3991">
        <v>24.2</v>
      </c>
      <c r="W3991">
        <v>232.6</v>
      </c>
      <c r="X3991">
        <v>1008.5</v>
      </c>
      <c r="Y3991">
        <v>74.8</v>
      </c>
      <c r="Z3991">
        <v>6.5</v>
      </c>
      <c r="AA3991">
        <v>42.1</v>
      </c>
      <c r="AB3991">
        <v>3.5</v>
      </c>
      <c r="AC3991">
        <v>2</v>
      </c>
      <c r="AD3991">
        <v>0</v>
      </c>
      <c r="AE3991" t="s">
        <v>12049</v>
      </c>
      <c r="AF3991" t="s">
        <v>12050</v>
      </c>
      <c r="AG3991">
        <v>0.28000000000000003</v>
      </c>
      <c r="AH3991" t="s">
        <v>56</v>
      </c>
      <c r="AI3991" t="s">
        <v>78</v>
      </c>
      <c r="AJ3991" t="s">
        <v>40</v>
      </c>
    </row>
    <row r="3992" spans="1:36" x14ac:dyDescent="0.25">
      <c r="A3992" t="s">
        <v>32</v>
      </c>
      <c r="B3992" t="s">
        <v>12051</v>
      </c>
      <c r="C3992">
        <f>YEAR(B3992)</f>
        <v>2010</v>
      </c>
      <c r="D3992">
        <v>62.6</v>
      </c>
      <c r="E3992">
        <v>46.8</v>
      </c>
      <c r="F3992">
        <v>54.5</v>
      </c>
      <c r="H3992" s="2">
        <f>IF(F3992-56.86&lt;=0,0,IF(F3992-56.86&lt;=1,1,2))</f>
        <v>0</v>
      </c>
      <c r="I3992">
        <v>62.6</v>
      </c>
      <c r="J3992">
        <v>46.8</v>
      </c>
      <c r="K3992">
        <v>54.5</v>
      </c>
      <c r="L3992">
        <v>49.1</v>
      </c>
      <c r="M3992">
        <v>82.3</v>
      </c>
      <c r="O3992">
        <v>3.1E-2</v>
      </c>
      <c r="P3992">
        <v>100</v>
      </c>
      <c r="Q3992">
        <v>4.17</v>
      </c>
      <c r="R3992" t="s">
        <v>40</v>
      </c>
      <c r="S3992">
        <v>0</v>
      </c>
      <c r="T3992">
        <v>0</v>
      </c>
      <c r="U3992">
        <v>0</v>
      </c>
      <c r="V3992">
        <v>13.9</v>
      </c>
      <c r="W3992">
        <v>184.9</v>
      </c>
      <c r="X3992">
        <v>1009.3</v>
      </c>
      <c r="Y3992">
        <v>67.2</v>
      </c>
      <c r="Z3992">
        <v>6.5</v>
      </c>
      <c r="AA3992">
        <v>77.900000000000006</v>
      </c>
      <c r="AB3992">
        <v>6.7</v>
      </c>
      <c r="AC3992">
        <v>4</v>
      </c>
      <c r="AD3992">
        <v>0</v>
      </c>
      <c r="AE3992" t="s">
        <v>12052</v>
      </c>
      <c r="AF3992" t="s">
        <v>12053</v>
      </c>
      <c r="AG3992">
        <v>0.31</v>
      </c>
      <c r="AH3992" t="s">
        <v>56</v>
      </c>
      <c r="AI3992" t="s">
        <v>61</v>
      </c>
      <c r="AJ3992" t="s">
        <v>40</v>
      </c>
    </row>
    <row r="3993" spans="1:36" x14ac:dyDescent="0.25">
      <c r="A3993" t="s">
        <v>32</v>
      </c>
      <c r="B3993" t="s">
        <v>12054</v>
      </c>
      <c r="C3993">
        <f>YEAR(B3993)</f>
        <v>2010</v>
      </c>
      <c r="D3993">
        <v>60.8</v>
      </c>
      <c r="E3993">
        <v>50.1</v>
      </c>
      <c r="F3993">
        <v>56.5</v>
      </c>
      <c r="H3993" s="2">
        <f>IF(F3993-56.86&lt;=0,0,IF(F3993-56.86&lt;=1,1,2))</f>
        <v>0</v>
      </c>
      <c r="I3993">
        <v>60.8</v>
      </c>
      <c r="J3993">
        <v>50.1</v>
      </c>
      <c r="K3993">
        <v>56.5</v>
      </c>
      <c r="L3993">
        <v>50.8</v>
      </c>
      <c r="M3993">
        <v>81.3</v>
      </c>
      <c r="O3993">
        <v>0.50800000000000001</v>
      </c>
      <c r="P3993">
        <v>100</v>
      </c>
      <c r="Q3993">
        <v>12.5</v>
      </c>
      <c r="R3993" t="s">
        <v>40</v>
      </c>
      <c r="S3993">
        <v>0</v>
      </c>
      <c r="T3993">
        <v>0</v>
      </c>
      <c r="U3993">
        <v>27.5</v>
      </c>
      <c r="V3993">
        <v>24.2</v>
      </c>
      <c r="W3993">
        <v>186.5</v>
      </c>
      <c r="X3993">
        <v>1001.8</v>
      </c>
      <c r="Y3993">
        <v>87.7</v>
      </c>
      <c r="Z3993">
        <v>6.1</v>
      </c>
      <c r="AA3993">
        <v>95</v>
      </c>
      <c r="AB3993">
        <v>8.1999999999999993</v>
      </c>
      <c r="AC3993">
        <v>4</v>
      </c>
      <c r="AD3993">
        <v>0</v>
      </c>
      <c r="AE3993" t="s">
        <v>12055</v>
      </c>
      <c r="AF3993" t="s">
        <v>12056</v>
      </c>
      <c r="AG3993">
        <v>0.34</v>
      </c>
      <c r="AH3993" t="s">
        <v>56</v>
      </c>
      <c r="AI3993" t="s">
        <v>101</v>
      </c>
      <c r="AJ3993" t="s">
        <v>40</v>
      </c>
    </row>
    <row r="3994" spans="1:36" x14ac:dyDescent="0.25">
      <c r="A3994" t="s">
        <v>32</v>
      </c>
      <c r="B3994" t="s">
        <v>12057</v>
      </c>
      <c r="C3994">
        <f>YEAR(B3994)</f>
        <v>2010</v>
      </c>
      <c r="D3994">
        <v>57.2</v>
      </c>
      <c r="E3994">
        <v>48.2</v>
      </c>
      <c r="F3994">
        <v>52.2</v>
      </c>
      <c r="H3994" s="2">
        <f>IF(F3994-56.86&lt;=0,0,IF(F3994-56.86&lt;=1,1,2))</f>
        <v>0</v>
      </c>
      <c r="I3994">
        <v>57.2</v>
      </c>
      <c r="J3994">
        <v>45.2</v>
      </c>
      <c r="K3994">
        <v>52</v>
      </c>
      <c r="L3994">
        <v>46</v>
      </c>
      <c r="M3994">
        <v>79.5</v>
      </c>
      <c r="O3994">
        <v>0.31900000000000001</v>
      </c>
      <c r="P3994">
        <v>100</v>
      </c>
      <c r="Q3994">
        <v>8.33</v>
      </c>
      <c r="R3994" t="s">
        <v>40</v>
      </c>
      <c r="S3994">
        <v>0</v>
      </c>
      <c r="T3994">
        <v>0</v>
      </c>
      <c r="U3994">
        <v>30</v>
      </c>
      <c r="V3994">
        <v>23</v>
      </c>
      <c r="W3994">
        <v>229.9</v>
      </c>
      <c r="X3994">
        <v>1003.8</v>
      </c>
      <c r="Y3994">
        <v>65.599999999999994</v>
      </c>
      <c r="Z3994">
        <v>6.6</v>
      </c>
      <c r="AA3994">
        <v>76.8</v>
      </c>
      <c r="AB3994">
        <v>6.6</v>
      </c>
      <c r="AC3994">
        <v>3</v>
      </c>
      <c r="AD3994">
        <v>0</v>
      </c>
      <c r="AE3994" t="s">
        <v>12058</v>
      </c>
      <c r="AF3994" t="s">
        <v>12059</v>
      </c>
      <c r="AG3994">
        <v>0.37</v>
      </c>
      <c r="AH3994" t="s">
        <v>56</v>
      </c>
      <c r="AI3994" t="s">
        <v>101</v>
      </c>
      <c r="AJ3994" t="s">
        <v>40</v>
      </c>
    </row>
    <row r="3995" spans="1:36" x14ac:dyDescent="0.25">
      <c r="A3995" t="s">
        <v>32</v>
      </c>
      <c r="B3995" t="s">
        <v>12060</v>
      </c>
      <c r="C3995">
        <f>YEAR(B3995)</f>
        <v>2010</v>
      </c>
      <c r="D3995">
        <v>62.6</v>
      </c>
      <c r="E3995">
        <v>48.2</v>
      </c>
      <c r="F3995">
        <v>55.4</v>
      </c>
      <c r="H3995" s="2">
        <f>IF(F3995-56.86&lt;=0,0,IF(F3995-56.86&lt;=1,1,2))</f>
        <v>0</v>
      </c>
      <c r="I3995">
        <v>62.6</v>
      </c>
      <c r="J3995">
        <v>44.1</v>
      </c>
      <c r="K3995">
        <v>55.1</v>
      </c>
      <c r="L3995">
        <v>44.5</v>
      </c>
      <c r="M3995">
        <v>66.900000000000006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18.3</v>
      </c>
      <c r="W3995">
        <v>188.9</v>
      </c>
      <c r="X3995">
        <v>1013.6</v>
      </c>
      <c r="Y3995">
        <v>57.9</v>
      </c>
      <c r="Z3995">
        <v>6.6</v>
      </c>
      <c r="AA3995">
        <v>112.8</v>
      </c>
      <c r="AB3995">
        <v>9.6</v>
      </c>
      <c r="AC3995">
        <v>5</v>
      </c>
      <c r="AD3995">
        <v>0</v>
      </c>
      <c r="AE3995" t="s">
        <v>12061</v>
      </c>
      <c r="AF3995" t="s">
        <v>12062</v>
      </c>
      <c r="AG3995">
        <v>0.41</v>
      </c>
      <c r="AH3995" t="s">
        <v>36</v>
      </c>
      <c r="AI3995" t="s">
        <v>37</v>
      </c>
      <c r="AJ3995" t="s">
        <v>38</v>
      </c>
    </row>
    <row r="3996" spans="1:36" x14ac:dyDescent="0.25">
      <c r="A3996" t="s">
        <v>32</v>
      </c>
      <c r="B3996" t="s">
        <v>12063</v>
      </c>
      <c r="C3996">
        <f>YEAR(B3996)</f>
        <v>2010</v>
      </c>
      <c r="D3996">
        <v>66.2</v>
      </c>
      <c r="E3996">
        <v>57.2</v>
      </c>
      <c r="F3996">
        <v>60.1</v>
      </c>
      <c r="H3996" s="2">
        <f>IF(F3996-56.86&lt;=0,0,IF(F3996-56.86&lt;=1,1,2))</f>
        <v>2</v>
      </c>
      <c r="I3996">
        <v>66.2</v>
      </c>
      <c r="J3996">
        <v>57.2</v>
      </c>
      <c r="K3996">
        <v>60.1</v>
      </c>
      <c r="L3996">
        <v>48.9</v>
      </c>
      <c r="M3996">
        <v>67.2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16.100000000000001</v>
      </c>
      <c r="W3996">
        <v>180.1</v>
      </c>
      <c r="X3996">
        <v>1016</v>
      </c>
      <c r="Y3996">
        <v>74.900000000000006</v>
      </c>
      <c r="Z3996">
        <v>6.6</v>
      </c>
      <c r="AA3996">
        <v>108.7</v>
      </c>
      <c r="AB3996">
        <v>9.3000000000000007</v>
      </c>
      <c r="AC3996">
        <v>5</v>
      </c>
      <c r="AD3996">
        <v>0</v>
      </c>
      <c r="AE3996" t="s">
        <v>12064</v>
      </c>
      <c r="AF3996" t="s">
        <v>12065</v>
      </c>
      <c r="AG3996">
        <v>0.44</v>
      </c>
      <c r="AH3996" t="s">
        <v>36</v>
      </c>
      <c r="AI3996" t="s">
        <v>37</v>
      </c>
      <c r="AJ3996" t="s">
        <v>38</v>
      </c>
    </row>
    <row r="3997" spans="1:36" x14ac:dyDescent="0.25">
      <c r="A3997" t="s">
        <v>32</v>
      </c>
      <c r="B3997" t="s">
        <v>12066</v>
      </c>
      <c r="C3997">
        <f>YEAR(B3997)</f>
        <v>2010</v>
      </c>
      <c r="D3997">
        <v>68</v>
      </c>
      <c r="E3997">
        <v>57.2</v>
      </c>
      <c r="F3997">
        <v>61.6</v>
      </c>
      <c r="H3997" s="2">
        <f>IF(F3997-56.86&lt;=0,0,IF(F3997-56.86&lt;=1,1,2))</f>
        <v>2</v>
      </c>
      <c r="I3997">
        <v>68</v>
      </c>
      <c r="J3997">
        <v>57.2</v>
      </c>
      <c r="K3997">
        <v>61.6</v>
      </c>
      <c r="L3997">
        <v>50.1</v>
      </c>
      <c r="M3997">
        <v>66.099999999999994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20.8</v>
      </c>
      <c r="V3997">
        <v>18.3</v>
      </c>
      <c r="W3997">
        <v>169.5</v>
      </c>
      <c r="X3997">
        <v>1018.5</v>
      </c>
      <c r="Y3997">
        <v>78.2</v>
      </c>
      <c r="Z3997">
        <v>6.5</v>
      </c>
      <c r="AA3997">
        <v>97.9</v>
      </c>
      <c r="AB3997">
        <v>8.4</v>
      </c>
      <c r="AC3997">
        <v>5</v>
      </c>
      <c r="AD3997">
        <v>0</v>
      </c>
      <c r="AE3997" t="s">
        <v>12067</v>
      </c>
      <c r="AF3997" t="s">
        <v>12068</v>
      </c>
      <c r="AG3997">
        <v>0.47</v>
      </c>
      <c r="AH3997" t="s">
        <v>36</v>
      </c>
      <c r="AI3997" t="s">
        <v>37</v>
      </c>
      <c r="AJ3997" t="s">
        <v>38</v>
      </c>
    </row>
    <row r="3998" spans="1:36" x14ac:dyDescent="0.25">
      <c r="A3998" t="s">
        <v>32</v>
      </c>
      <c r="B3998" t="s">
        <v>12069</v>
      </c>
      <c r="C3998">
        <f>YEAR(B3998)</f>
        <v>2010</v>
      </c>
      <c r="D3998">
        <v>66.2</v>
      </c>
      <c r="E3998">
        <v>60.8</v>
      </c>
      <c r="F3998">
        <v>63.4</v>
      </c>
      <c r="H3998" s="2">
        <f>IF(F3998-56.86&lt;=0,0,IF(F3998-56.86&lt;=1,1,2))</f>
        <v>2</v>
      </c>
      <c r="I3998">
        <v>66.2</v>
      </c>
      <c r="J3998">
        <v>60.8</v>
      </c>
      <c r="K3998">
        <v>63.4</v>
      </c>
      <c r="L3998">
        <v>51</v>
      </c>
      <c r="M3998">
        <v>64.3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40.299999999999997</v>
      </c>
      <c r="V3998">
        <v>28.9</v>
      </c>
      <c r="W3998">
        <v>182</v>
      </c>
      <c r="X3998">
        <v>1018.3</v>
      </c>
      <c r="Y3998">
        <v>91.4</v>
      </c>
      <c r="Z3998">
        <v>6.6</v>
      </c>
      <c r="AA3998">
        <v>55.8</v>
      </c>
      <c r="AB3998">
        <v>4.8</v>
      </c>
      <c r="AC3998">
        <v>2</v>
      </c>
      <c r="AD3998">
        <v>0</v>
      </c>
      <c r="AE3998" t="s">
        <v>12070</v>
      </c>
      <c r="AF3998" t="s">
        <v>12071</v>
      </c>
      <c r="AG3998">
        <v>0.5</v>
      </c>
      <c r="AH3998" t="s">
        <v>88</v>
      </c>
      <c r="AI3998" t="s">
        <v>89</v>
      </c>
      <c r="AJ3998" t="s">
        <v>90</v>
      </c>
    </row>
    <row r="3999" spans="1:36" x14ac:dyDescent="0.25">
      <c r="A3999" t="s">
        <v>32</v>
      </c>
      <c r="B3999" t="s">
        <v>12072</v>
      </c>
      <c r="C3999">
        <f>YEAR(B3999)</f>
        <v>2010</v>
      </c>
      <c r="D3999">
        <v>69.8</v>
      </c>
      <c r="E3999">
        <v>60.8</v>
      </c>
      <c r="F3999">
        <v>64</v>
      </c>
      <c r="H3999" s="2">
        <f>IF(F3999-56.86&lt;=0,0,IF(F3999-56.86&lt;=1,1,2))</f>
        <v>2</v>
      </c>
      <c r="I3999">
        <v>69.8</v>
      </c>
      <c r="J3999">
        <v>60.8</v>
      </c>
      <c r="K3999">
        <v>64</v>
      </c>
      <c r="L3999">
        <v>53.5</v>
      </c>
      <c r="M3999">
        <v>69.099999999999994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32.200000000000003</v>
      </c>
      <c r="V3999">
        <v>23</v>
      </c>
      <c r="W3999">
        <v>177.4</v>
      </c>
      <c r="X3999">
        <v>1018.8</v>
      </c>
      <c r="Y3999">
        <v>65.3</v>
      </c>
      <c r="Z3999">
        <v>6.6</v>
      </c>
      <c r="AA3999">
        <v>109.3</v>
      </c>
      <c r="AB3999">
        <v>9.4</v>
      </c>
      <c r="AC3999">
        <v>5</v>
      </c>
      <c r="AD3999">
        <v>0</v>
      </c>
      <c r="AE3999" t="s">
        <v>12073</v>
      </c>
      <c r="AF3999" t="s">
        <v>12074</v>
      </c>
      <c r="AG3999">
        <v>0.54</v>
      </c>
      <c r="AH3999" t="s">
        <v>36</v>
      </c>
      <c r="AI3999" t="s">
        <v>37</v>
      </c>
      <c r="AJ3999" t="s">
        <v>38</v>
      </c>
    </row>
    <row r="4000" spans="1:36" x14ac:dyDescent="0.25">
      <c r="A4000" t="s">
        <v>32</v>
      </c>
      <c r="B4000" t="s">
        <v>12075</v>
      </c>
      <c r="C4000">
        <f>YEAR(B4000)</f>
        <v>2010</v>
      </c>
      <c r="D4000">
        <v>71.599999999999994</v>
      </c>
      <c r="E4000">
        <v>55.4</v>
      </c>
      <c r="F4000">
        <v>61.8</v>
      </c>
      <c r="H4000" s="2">
        <f>IF(F4000-56.86&lt;=0,0,IF(F4000-56.86&lt;=1,1,2))</f>
        <v>2</v>
      </c>
      <c r="I4000">
        <v>71.599999999999994</v>
      </c>
      <c r="J4000">
        <v>55.4</v>
      </c>
      <c r="K4000">
        <v>61.8</v>
      </c>
      <c r="L4000">
        <v>54.1</v>
      </c>
      <c r="M4000">
        <v>76.400000000000006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15</v>
      </c>
      <c r="W4000">
        <v>176.9</v>
      </c>
      <c r="X4000">
        <v>1017.1</v>
      </c>
      <c r="Y4000">
        <v>45.1</v>
      </c>
      <c r="Z4000">
        <v>6.3</v>
      </c>
      <c r="AA4000">
        <v>129.5</v>
      </c>
      <c r="AB4000">
        <v>11.2</v>
      </c>
      <c r="AC4000">
        <v>5</v>
      </c>
      <c r="AD4000">
        <v>0</v>
      </c>
      <c r="AE4000" t="s">
        <v>12076</v>
      </c>
      <c r="AF4000" t="s">
        <v>12077</v>
      </c>
      <c r="AG4000">
        <v>0.56999999999999995</v>
      </c>
      <c r="AH4000" t="s">
        <v>36</v>
      </c>
      <c r="AI4000" t="s">
        <v>702</v>
      </c>
      <c r="AJ4000" t="s">
        <v>38</v>
      </c>
    </row>
    <row r="4001" spans="1:36" x14ac:dyDescent="0.25">
      <c r="A4001" t="s">
        <v>32</v>
      </c>
      <c r="B4001" t="s">
        <v>12078</v>
      </c>
      <c r="C4001">
        <f>YEAR(B4001)</f>
        <v>2010</v>
      </c>
      <c r="D4001">
        <v>69.8</v>
      </c>
      <c r="E4001">
        <v>59</v>
      </c>
      <c r="F4001">
        <v>64.599999999999994</v>
      </c>
      <c r="H4001" s="2">
        <f>IF(F4001-56.86&lt;=0,0,IF(F4001-56.86&lt;=1,1,2))</f>
        <v>2</v>
      </c>
      <c r="I4001">
        <v>69.8</v>
      </c>
      <c r="J4001">
        <v>59</v>
      </c>
      <c r="K4001">
        <v>64.599999999999994</v>
      </c>
      <c r="L4001">
        <v>51.1</v>
      </c>
      <c r="M4001">
        <v>62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45</v>
      </c>
      <c r="V4001">
        <v>33.299999999999997</v>
      </c>
      <c r="W4001">
        <v>172.8</v>
      </c>
      <c r="X4001">
        <v>1012.7</v>
      </c>
      <c r="Y4001">
        <v>92.6</v>
      </c>
      <c r="Z4001">
        <v>6.5</v>
      </c>
      <c r="AA4001">
        <v>105.6</v>
      </c>
      <c r="AB4001">
        <v>9</v>
      </c>
      <c r="AC4001">
        <v>4</v>
      </c>
      <c r="AD4001">
        <v>0</v>
      </c>
      <c r="AE4001" t="s">
        <v>12079</v>
      </c>
      <c r="AF4001" t="s">
        <v>12080</v>
      </c>
      <c r="AG4001">
        <v>0.61</v>
      </c>
      <c r="AH4001" t="s">
        <v>88</v>
      </c>
      <c r="AI4001" t="s">
        <v>89</v>
      </c>
      <c r="AJ4001" t="s">
        <v>344</v>
      </c>
    </row>
    <row r="4002" spans="1:36" x14ac:dyDescent="0.25">
      <c r="A4002" t="s">
        <v>32</v>
      </c>
      <c r="B4002" t="s">
        <v>12081</v>
      </c>
      <c r="C4002">
        <f>YEAR(B4002)</f>
        <v>2010</v>
      </c>
      <c r="D4002">
        <v>69.900000000000006</v>
      </c>
      <c r="E4002">
        <v>64.400000000000006</v>
      </c>
      <c r="F4002">
        <v>66.400000000000006</v>
      </c>
      <c r="H4002" s="2">
        <f>IF(F4002-56.86&lt;=0,0,IF(F4002-56.86&lt;=1,1,2))</f>
        <v>2</v>
      </c>
      <c r="I4002">
        <v>69.900000000000006</v>
      </c>
      <c r="J4002">
        <v>64.400000000000006</v>
      </c>
      <c r="K4002">
        <v>66.400000000000006</v>
      </c>
      <c r="L4002">
        <v>51.7</v>
      </c>
      <c r="M4002">
        <v>59.6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42.5</v>
      </c>
      <c r="V4002">
        <v>31.1</v>
      </c>
      <c r="W4002">
        <v>175.1</v>
      </c>
      <c r="X4002">
        <v>1010.6</v>
      </c>
      <c r="Y4002">
        <v>82.7</v>
      </c>
      <c r="Z4002">
        <v>6.5</v>
      </c>
      <c r="AA4002">
        <v>98.6</v>
      </c>
      <c r="AB4002">
        <v>8.5</v>
      </c>
      <c r="AC4002">
        <v>5</v>
      </c>
      <c r="AD4002">
        <v>0</v>
      </c>
      <c r="AE4002" t="s">
        <v>12082</v>
      </c>
      <c r="AF4002" t="s">
        <v>12083</v>
      </c>
      <c r="AG4002">
        <v>0.65</v>
      </c>
      <c r="AH4002" t="s">
        <v>36</v>
      </c>
      <c r="AI4002" t="s">
        <v>37</v>
      </c>
      <c r="AJ4002" t="s">
        <v>344</v>
      </c>
    </row>
    <row r="4003" spans="1:36" x14ac:dyDescent="0.25">
      <c r="A4003" t="s">
        <v>32</v>
      </c>
      <c r="B4003" t="s">
        <v>12084</v>
      </c>
      <c r="C4003">
        <f>YEAR(B4003)</f>
        <v>2010</v>
      </c>
      <c r="D4003">
        <v>71.599999999999994</v>
      </c>
      <c r="E4003">
        <v>57.2</v>
      </c>
      <c r="F4003">
        <v>63.5</v>
      </c>
      <c r="H4003" s="2">
        <f>IF(F4003-56.86&lt;=0,0,IF(F4003-56.86&lt;=1,1,2))</f>
        <v>2</v>
      </c>
      <c r="I4003">
        <v>71.599999999999994</v>
      </c>
      <c r="J4003">
        <v>57.2</v>
      </c>
      <c r="K4003">
        <v>63.5</v>
      </c>
      <c r="L4003">
        <v>55</v>
      </c>
      <c r="M4003">
        <v>74.7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17.2</v>
      </c>
      <c r="W4003">
        <v>186.9</v>
      </c>
      <c r="X4003">
        <v>1012.1</v>
      </c>
      <c r="Y4003">
        <v>72.7</v>
      </c>
      <c r="Z4003">
        <v>5.8</v>
      </c>
      <c r="AA4003">
        <v>105.4</v>
      </c>
      <c r="AB4003">
        <v>9.1</v>
      </c>
      <c r="AC4003">
        <v>5</v>
      </c>
      <c r="AD4003">
        <v>0</v>
      </c>
      <c r="AE4003" t="s">
        <v>12085</v>
      </c>
      <c r="AF4003" t="s">
        <v>12086</v>
      </c>
      <c r="AG4003">
        <v>0.68</v>
      </c>
      <c r="AH4003" t="s">
        <v>36</v>
      </c>
      <c r="AI4003" t="s">
        <v>37</v>
      </c>
      <c r="AJ4003" t="s">
        <v>38</v>
      </c>
    </row>
    <row r="4004" spans="1:36" x14ac:dyDescent="0.25">
      <c r="A4004" t="s">
        <v>32</v>
      </c>
      <c r="B4004" t="s">
        <v>12087</v>
      </c>
      <c r="C4004">
        <f>YEAR(B4004)</f>
        <v>2010</v>
      </c>
      <c r="D4004">
        <v>69.900000000000006</v>
      </c>
      <c r="E4004">
        <v>57.2</v>
      </c>
      <c r="F4004">
        <v>62.5</v>
      </c>
      <c r="H4004" s="2">
        <f>IF(F4004-56.86&lt;=0,0,IF(F4004-56.86&lt;=1,1,2))</f>
        <v>2</v>
      </c>
      <c r="I4004">
        <v>69.900000000000006</v>
      </c>
      <c r="J4004">
        <v>57.2</v>
      </c>
      <c r="K4004">
        <v>62.5</v>
      </c>
      <c r="L4004">
        <v>55.1</v>
      </c>
      <c r="M4004">
        <v>77.5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20.8</v>
      </c>
      <c r="W4004">
        <v>184.8</v>
      </c>
      <c r="X4004">
        <v>1012.2</v>
      </c>
      <c r="Y4004">
        <v>84.7</v>
      </c>
      <c r="Z4004">
        <v>6.6</v>
      </c>
      <c r="AA4004">
        <v>44.6</v>
      </c>
      <c r="AB4004">
        <v>3.9</v>
      </c>
      <c r="AC4004">
        <v>2</v>
      </c>
      <c r="AD4004">
        <v>0</v>
      </c>
      <c r="AE4004" t="s">
        <v>12088</v>
      </c>
      <c r="AF4004" t="s">
        <v>12089</v>
      </c>
      <c r="AG4004">
        <v>0.72</v>
      </c>
      <c r="AH4004" t="s">
        <v>36</v>
      </c>
      <c r="AI4004" t="s">
        <v>37</v>
      </c>
      <c r="AJ4004" t="s">
        <v>38</v>
      </c>
    </row>
    <row r="4005" spans="1:36" x14ac:dyDescent="0.25">
      <c r="A4005" t="s">
        <v>32</v>
      </c>
      <c r="B4005" t="s">
        <v>12090</v>
      </c>
      <c r="C4005">
        <f>YEAR(B4005)</f>
        <v>2010</v>
      </c>
      <c r="D4005">
        <v>64.400000000000006</v>
      </c>
      <c r="E4005">
        <v>55.4</v>
      </c>
      <c r="F4005">
        <v>60.1</v>
      </c>
      <c r="H4005" s="2">
        <f>IF(F4005-56.86&lt;=0,0,IF(F4005-56.86&lt;=1,1,2))</f>
        <v>2</v>
      </c>
      <c r="I4005">
        <v>64.400000000000006</v>
      </c>
      <c r="J4005">
        <v>55.4</v>
      </c>
      <c r="K4005">
        <v>60.1</v>
      </c>
      <c r="L4005">
        <v>56.2</v>
      </c>
      <c r="M4005">
        <v>87.1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15</v>
      </c>
      <c r="W4005">
        <v>280.3</v>
      </c>
      <c r="X4005">
        <v>1010.6</v>
      </c>
      <c r="Y4005">
        <v>62.9</v>
      </c>
      <c r="Z4005">
        <v>6.6</v>
      </c>
      <c r="AA4005">
        <v>91</v>
      </c>
      <c r="AB4005">
        <v>7.7</v>
      </c>
      <c r="AC4005">
        <v>4</v>
      </c>
      <c r="AD4005">
        <v>0</v>
      </c>
      <c r="AE4005" t="s">
        <v>12091</v>
      </c>
      <c r="AF4005" t="s">
        <v>12092</v>
      </c>
      <c r="AG4005">
        <v>0.75</v>
      </c>
      <c r="AH4005" t="s">
        <v>36</v>
      </c>
      <c r="AI4005" t="s">
        <v>37</v>
      </c>
      <c r="AJ4005" t="s">
        <v>38</v>
      </c>
    </row>
    <row r="4006" spans="1:36" x14ac:dyDescent="0.25">
      <c r="A4006" t="s">
        <v>32</v>
      </c>
      <c r="B4006" t="s">
        <v>12093</v>
      </c>
      <c r="C4006">
        <f>YEAR(B4006)</f>
        <v>2010</v>
      </c>
      <c r="D4006">
        <v>64.400000000000006</v>
      </c>
      <c r="E4006">
        <v>53.3</v>
      </c>
      <c r="F4006">
        <v>58</v>
      </c>
      <c r="H4006" s="2">
        <f>IF(F4006-56.86&lt;=0,0,IF(F4006-56.86&lt;=1,1,2))</f>
        <v>2</v>
      </c>
      <c r="I4006">
        <v>64.400000000000006</v>
      </c>
      <c r="J4006">
        <v>53.3</v>
      </c>
      <c r="K4006">
        <v>58</v>
      </c>
      <c r="L4006">
        <v>54.4</v>
      </c>
      <c r="M4006">
        <v>88</v>
      </c>
      <c r="O4006">
        <v>0.28000000000000003</v>
      </c>
      <c r="P4006">
        <v>100</v>
      </c>
      <c r="Q4006">
        <v>4.17</v>
      </c>
      <c r="R4006" t="s">
        <v>40</v>
      </c>
      <c r="S4006">
        <v>0</v>
      </c>
      <c r="T4006">
        <v>0</v>
      </c>
      <c r="U4006">
        <v>0</v>
      </c>
      <c r="V4006">
        <v>20.8</v>
      </c>
      <c r="W4006">
        <v>4.8</v>
      </c>
      <c r="X4006">
        <v>1014</v>
      </c>
      <c r="Y4006">
        <v>76.5</v>
      </c>
      <c r="Z4006">
        <v>6.5</v>
      </c>
      <c r="AA4006">
        <v>94.9</v>
      </c>
      <c r="AB4006">
        <v>8</v>
      </c>
      <c r="AC4006">
        <v>4</v>
      </c>
      <c r="AD4006">
        <v>0</v>
      </c>
      <c r="AE4006" t="s">
        <v>12094</v>
      </c>
      <c r="AF4006" t="s">
        <v>12095</v>
      </c>
      <c r="AG4006">
        <v>0.79</v>
      </c>
      <c r="AH4006" t="s">
        <v>56</v>
      </c>
      <c r="AI4006" t="s">
        <v>61</v>
      </c>
      <c r="AJ4006" t="s">
        <v>40</v>
      </c>
    </row>
    <row r="4007" spans="1:36" x14ac:dyDescent="0.25">
      <c r="A4007" t="s">
        <v>32</v>
      </c>
      <c r="B4007" t="s">
        <v>12096</v>
      </c>
      <c r="C4007">
        <f>YEAR(B4007)</f>
        <v>2010</v>
      </c>
      <c r="D4007">
        <v>57.3</v>
      </c>
      <c r="E4007">
        <v>53.6</v>
      </c>
      <c r="F4007">
        <v>55.6</v>
      </c>
      <c r="H4007" s="2">
        <f>IF(F4007-56.86&lt;=0,0,IF(F4007-56.86&lt;=1,1,2))</f>
        <v>0</v>
      </c>
      <c r="I4007">
        <v>57.3</v>
      </c>
      <c r="J4007">
        <v>53.6</v>
      </c>
      <c r="K4007">
        <v>55.6</v>
      </c>
      <c r="L4007">
        <v>46.5</v>
      </c>
      <c r="M4007">
        <v>71.400000000000006</v>
      </c>
      <c r="O4007">
        <v>0.28000000000000003</v>
      </c>
      <c r="P4007">
        <v>100</v>
      </c>
      <c r="Q4007">
        <v>4.17</v>
      </c>
      <c r="R4007" t="s">
        <v>40</v>
      </c>
      <c r="S4007">
        <v>0</v>
      </c>
      <c r="T4007">
        <v>0</v>
      </c>
      <c r="U4007">
        <v>27.5</v>
      </c>
      <c r="V4007">
        <v>20.8</v>
      </c>
      <c r="W4007">
        <v>341.2</v>
      </c>
      <c r="X4007">
        <v>1019.2</v>
      </c>
      <c r="Y4007">
        <v>89.2</v>
      </c>
      <c r="Z4007">
        <v>6.6</v>
      </c>
      <c r="AA4007">
        <v>117.6</v>
      </c>
      <c r="AB4007">
        <v>10</v>
      </c>
      <c r="AC4007">
        <v>5</v>
      </c>
      <c r="AD4007">
        <v>0</v>
      </c>
      <c r="AE4007" t="s">
        <v>12097</v>
      </c>
      <c r="AF4007" t="s">
        <v>12098</v>
      </c>
      <c r="AG4007">
        <v>0.82</v>
      </c>
      <c r="AH4007" t="s">
        <v>56</v>
      </c>
      <c r="AI4007" t="s">
        <v>137</v>
      </c>
      <c r="AJ4007" t="s">
        <v>40</v>
      </c>
    </row>
    <row r="4008" spans="1:36" x14ac:dyDescent="0.25">
      <c r="A4008" t="s">
        <v>32</v>
      </c>
      <c r="B4008" t="s">
        <v>12099</v>
      </c>
      <c r="C4008">
        <f>YEAR(B4008)</f>
        <v>2010</v>
      </c>
      <c r="D4008">
        <v>55.4</v>
      </c>
      <c r="E4008">
        <v>48.6</v>
      </c>
      <c r="F4008">
        <v>53.6</v>
      </c>
      <c r="H4008" s="2">
        <f>IF(F4008-56.86&lt;=0,0,IF(F4008-56.86&lt;=1,1,2))</f>
        <v>0</v>
      </c>
      <c r="I4008">
        <v>55.4</v>
      </c>
      <c r="J4008">
        <v>45.3</v>
      </c>
      <c r="K4008">
        <v>53.3</v>
      </c>
      <c r="L4008">
        <v>43.5</v>
      </c>
      <c r="M4008">
        <v>68.7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16.100000000000001</v>
      </c>
      <c r="W4008">
        <v>330.7</v>
      </c>
      <c r="X4008">
        <v>1021.4</v>
      </c>
      <c r="Y4008">
        <v>68.3</v>
      </c>
      <c r="Z4008">
        <v>6.6</v>
      </c>
      <c r="AA4008">
        <v>112.8</v>
      </c>
      <c r="AB4008">
        <v>9.8000000000000007</v>
      </c>
      <c r="AC4008">
        <v>5</v>
      </c>
      <c r="AD4008">
        <v>0</v>
      </c>
      <c r="AE4008" t="s">
        <v>12100</v>
      </c>
      <c r="AF4008" t="s">
        <v>12101</v>
      </c>
      <c r="AG4008">
        <v>0.86</v>
      </c>
      <c r="AH4008" t="s">
        <v>36</v>
      </c>
      <c r="AI4008" t="s">
        <v>37</v>
      </c>
      <c r="AJ4008" t="s">
        <v>38</v>
      </c>
    </row>
    <row r="4009" spans="1:36" x14ac:dyDescent="0.25">
      <c r="A4009" t="s">
        <v>32</v>
      </c>
      <c r="B4009" t="s">
        <v>12102</v>
      </c>
      <c r="C4009">
        <f>YEAR(B4009)</f>
        <v>2011</v>
      </c>
      <c r="D4009">
        <v>57.3</v>
      </c>
      <c r="E4009">
        <v>44.6</v>
      </c>
      <c r="F4009">
        <v>50.3</v>
      </c>
      <c r="H4009" s="2">
        <f>IF(F4009-56.86&lt;=0,0,IF(F4009-56.86&lt;=1,1,2))</f>
        <v>0</v>
      </c>
      <c r="I4009">
        <v>57.3</v>
      </c>
      <c r="J4009">
        <v>39.700000000000003</v>
      </c>
      <c r="K4009">
        <v>48.1</v>
      </c>
      <c r="L4009">
        <v>43.4</v>
      </c>
      <c r="M4009">
        <v>77.5</v>
      </c>
      <c r="N4009">
        <f>AVERAGE(M4009:M4373)</f>
        <v>73.330410958904139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11.4</v>
      </c>
      <c r="W4009">
        <v>161.19999999999999</v>
      </c>
      <c r="X4009">
        <v>1019.1</v>
      </c>
      <c r="Y4009">
        <v>48.1</v>
      </c>
      <c r="Z4009">
        <v>6.9</v>
      </c>
      <c r="AA4009">
        <v>109.4</v>
      </c>
      <c r="AB4009">
        <v>9.3000000000000007</v>
      </c>
      <c r="AC4009">
        <v>5</v>
      </c>
      <c r="AD4009">
        <v>0</v>
      </c>
      <c r="AE4009" t="s">
        <v>12103</v>
      </c>
      <c r="AF4009" t="s">
        <v>12104</v>
      </c>
      <c r="AG4009">
        <v>0.89</v>
      </c>
      <c r="AH4009" t="s">
        <v>36</v>
      </c>
      <c r="AI4009" t="s">
        <v>37</v>
      </c>
      <c r="AJ4009" t="s">
        <v>38</v>
      </c>
    </row>
    <row r="4010" spans="1:36" x14ac:dyDescent="0.25">
      <c r="A4010" t="s">
        <v>32</v>
      </c>
      <c r="B4010" t="s">
        <v>12105</v>
      </c>
      <c r="C4010">
        <f>YEAR(B4010)</f>
        <v>2011</v>
      </c>
      <c r="D4010">
        <v>60.8</v>
      </c>
      <c r="E4010">
        <v>46.4</v>
      </c>
      <c r="F4010">
        <v>55.4</v>
      </c>
      <c r="H4010" s="2">
        <f>IF(F4010-56.86&lt;=0,0,IF(F4010-56.86&lt;=1,1,2))</f>
        <v>0</v>
      </c>
      <c r="I4010">
        <v>60.8</v>
      </c>
      <c r="J4010">
        <v>42.9</v>
      </c>
      <c r="K4010">
        <v>55.2</v>
      </c>
      <c r="L4010">
        <v>48</v>
      </c>
      <c r="M4010">
        <v>76.400000000000006</v>
      </c>
      <c r="O4010">
        <v>3.1E-2</v>
      </c>
      <c r="P4010">
        <v>100</v>
      </c>
      <c r="Q4010">
        <v>4.17</v>
      </c>
      <c r="R4010" t="s">
        <v>40</v>
      </c>
      <c r="S4010">
        <v>0</v>
      </c>
      <c r="T4010">
        <v>0</v>
      </c>
      <c r="U4010">
        <v>0</v>
      </c>
      <c r="V4010">
        <v>18.3</v>
      </c>
      <c r="W4010">
        <v>173.8</v>
      </c>
      <c r="X4010">
        <v>1013</v>
      </c>
      <c r="Y4010">
        <v>70.7</v>
      </c>
      <c r="Z4010">
        <v>6.6</v>
      </c>
      <c r="AA4010">
        <v>92.3</v>
      </c>
      <c r="AB4010">
        <v>8.1</v>
      </c>
      <c r="AC4010">
        <v>4</v>
      </c>
      <c r="AD4010">
        <v>0</v>
      </c>
      <c r="AE4010" t="s">
        <v>12106</v>
      </c>
      <c r="AF4010" t="s">
        <v>12107</v>
      </c>
      <c r="AG4010">
        <v>0.93</v>
      </c>
      <c r="AH4010" t="s">
        <v>56</v>
      </c>
      <c r="AI4010" t="s">
        <v>65</v>
      </c>
      <c r="AJ4010" t="s">
        <v>40</v>
      </c>
    </row>
    <row r="4011" spans="1:36" x14ac:dyDescent="0.25">
      <c r="A4011" t="s">
        <v>32</v>
      </c>
      <c r="B4011" t="s">
        <v>12108</v>
      </c>
      <c r="C4011">
        <f>YEAR(B4011)</f>
        <v>2011</v>
      </c>
      <c r="D4011">
        <v>62.6</v>
      </c>
      <c r="E4011">
        <v>53.6</v>
      </c>
      <c r="F4011">
        <v>56.6</v>
      </c>
      <c r="H4011" s="2">
        <f>IF(F4011-56.86&lt;=0,0,IF(F4011-56.86&lt;=1,1,2))</f>
        <v>0</v>
      </c>
      <c r="I4011">
        <v>62.6</v>
      </c>
      <c r="J4011">
        <v>53.6</v>
      </c>
      <c r="K4011">
        <v>56.6</v>
      </c>
      <c r="L4011">
        <v>50.6</v>
      </c>
      <c r="M4011">
        <v>80.599999999999994</v>
      </c>
      <c r="O4011">
        <v>0.20100000000000001</v>
      </c>
      <c r="P4011">
        <v>100</v>
      </c>
      <c r="Q4011">
        <v>4.17</v>
      </c>
      <c r="R4011" t="s">
        <v>40</v>
      </c>
      <c r="S4011">
        <v>0</v>
      </c>
      <c r="T4011">
        <v>0</v>
      </c>
      <c r="U4011">
        <v>0</v>
      </c>
      <c r="V4011">
        <v>19.5</v>
      </c>
      <c r="W4011">
        <v>179.9</v>
      </c>
      <c r="X4011">
        <v>1009.7</v>
      </c>
      <c r="Y4011">
        <v>82.7</v>
      </c>
      <c r="Z4011">
        <v>6.6</v>
      </c>
      <c r="AA4011">
        <v>92.8</v>
      </c>
      <c r="AB4011">
        <v>8</v>
      </c>
      <c r="AC4011">
        <v>4</v>
      </c>
      <c r="AD4011">
        <v>0</v>
      </c>
      <c r="AE4011" t="s">
        <v>12109</v>
      </c>
      <c r="AF4011" t="s">
        <v>12110</v>
      </c>
      <c r="AG4011">
        <v>0.97</v>
      </c>
      <c r="AH4011" t="s">
        <v>56</v>
      </c>
      <c r="AI4011" t="s">
        <v>137</v>
      </c>
      <c r="AJ4011" t="s">
        <v>40</v>
      </c>
    </row>
    <row r="4012" spans="1:36" x14ac:dyDescent="0.25">
      <c r="A4012" t="s">
        <v>32</v>
      </c>
      <c r="B4012" t="s">
        <v>12111</v>
      </c>
      <c r="C4012">
        <f>YEAR(B4012)</f>
        <v>2011</v>
      </c>
      <c r="D4012">
        <v>59</v>
      </c>
      <c r="E4012">
        <v>50</v>
      </c>
      <c r="F4012">
        <v>54.7</v>
      </c>
      <c r="H4012" s="2">
        <f>IF(F4012-56.86&lt;=0,0,IF(F4012-56.86&lt;=1,1,2))</f>
        <v>0</v>
      </c>
      <c r="I4012">
        <v>59</v>
      </c>
      <c r="J4012">
        <v>50</v>
      </c>
      <c r="K4012">
        <v>54.7</v>
      </c>
      <c r="L4012">
        <v>48.6</v>
      </c>
      <c r="M4012">
        <v>80.099999999999994</v>
      </c>
      <c r="O4012">
        <v>0.37</v>
      </c>
      <c r="P4012">
        <v>100</v>
      </c>
      <c r="Q4012">
        <v>4.17</v>
      </c>
      <c r="R4012" t="s">
        <v>40</v>
      </c>
      <c r="S4012">
        <v>0</v>
      </c>
      <c r="T4012">
        <v>0</v>
      </c>
      <c r="U4012">
        <v>0</v>
      </c>
      <c r="V4012">
        <v>13.9</v>
      </c>
      <c r="W4012">
        <v>342.8</v>
      </c>
      <c r="X4012">
        <v>1013.3</v>
      </c>
      <c r="Y4012">
        <v>73.3</v>
      </c>
      <c r="Z4012">
        <v>6.5</v>
      </c>
      <c r="AA4012">
        <v>119.1</v>
      </c>
      <c r="AB4012">
        <v>10.3</v>
      </c>
      <c r="AC4012">
        <v>5</v>
      </c>
      <c r="AD4012">
        <v>0</v>
      </c>
      <c r="AE4012" t="s">
        <v>12112</v>
      </c>
      <c r="AF4012" t="s">
        <v>12113</v>
      </c>
      <c r="AG4012">
        <v>0</v>
      </c>
      <c r="AH4012" t="s">
        <v>56</v>
      </c>
      <c r="AI4012" t="s">
        <v>78</v>
      </c>
      <c r="AJ4012" t="s">
        <v>40</v>
      </c>
    </row>
    <row r="4013" spans="1:36" x14ac:dyDescent="0.25">
      <c r="A4013" t="s">
        <v>32</v>
      </c>
      <c r="B4013" t="s">
        <v>12114</v>
      </c>
      <c r="C4013">
        <f>YEAR(B4013)</f>
        <v>2011</v>
      </c>
      <c r="D4013">
        <v>57.2</v>
      </c>
      <c r="E4013">
        <v>48.1</v>
      </c>
      <c r="F4013">
        <v>53.9</v>
      </c>
      <c r="H4013" s="2">
        <f>IF(F4013-56.86&lt;=0,0,IF(F4013-56.86&lt;=1,1,2))</f>
        <v>0</v>
      </c>
      <c r="I4013">
        <v>57.2</v>
      </c>
      <c r="J4013">
        <v>46.7</v>
      </c>
      <c r="K4013">
        <v>53.8</v>
      </c>
      <c r="L4013">
        <v>47.6</v>
      </c>
      <c r="M4013">
        <v>79.7</v>
      </c>
      <c r="O4013">
        <v>1.2E-2</v>
      </c>
      <c r="P4013">
        <v>100</v>
      </c>
      <c r="Q4013">
        <v>4.17</v>
      </c>
      <c r="R4013" t="s">
        <v>40</v>
      </c>
      <c r="S4013">
        <v>0</v>
      </c>
      <c r="T4013">
        <v>0</v>
      </c>
      <c r="U4013">
        <v>0</v>
      </c>
      <c r="V4013">
        <v>11.4</v>
      </c>
      <c r="W4013">
        <v>338.2</v>
      </c>
      <c r="X4013">
        <v>1019</v>
      </c>
      <c r="Y4013">
        <v>72.5</v>
      </c>
      <c r="Z4013">
        <v>6.5</v>
      </c>
      <c r="AA4013">
        <v>106.5</v>
      </c>
      <c r="AB4013">
        <v>9.1999999999999993</v>
      </c>
      <c r="AC4013">
        <v>4</v>
      </c>
      <c r="AD4013">
        <v>0</v>
      </c>
      <c r="AE4013" t="s">
        <v>12115</v>
      </c>
      <c r="AF4013" t="s">
        <v>12116</v>
      </c>
      <c r="AG4013">
        <v>0.03</v>
      </c>
      <c r="AH4013" t="s">
        <v>56</v>
      </c>
      <c r="AI4013" t="s">
        <v>78</v>
      </c>
      <c r="AJ4013" t="s">
        <v>40</v>
      </c>
    </row>
    <row r="4014" spans="1:36" x14ac:dyDescent="0.25">
      <c r="A4014" t="s">
        <v>32</v>
      </c>
      <c r="B4014" t="s">
        <v>12117</v>
      </c>
      <c r="C4014">
        <f>YEAR(B4014)</f>
        <v>2011</v>
      </c>
      <c r="D4014">
        <v>55.4</v>
      </c>
      <c r="E4014">
        <v>48.2</v>
      </c>
      <c r="F4014">
        <v>52</v>
      </c>
      <c r="H4014" s="2">
        <f>IF(F4014-56.86&lt;=0,0,IF(F4014-56.86&lt;=1,1,2))</f>
        <v>0</v>
      </c>
      <c r="I4014">
        <v>55.4</v>
      </c>
      <c r="J4014">
        <v>45.7</v>
      </c>
      <c r="K4014">
        <v>51.7</v>
      </c>
      <c r="L4014">
        <v>46.9</v>
      </c>
      <c r="M4014">
        <v>83.4</v>
      </c>
      <c r="O4014">
        <v>0.11799999999999999</v>
      </c>
      <c r="P4014">
        <v>100</v>
      </c>
      <c r="Q4014">
        <v>8.33</v>
      </c>
      <c r="R4014" t="s">
        <v>40</v>
      </c>
      <c r="S4014">
        <v>0</v>
      </c>
      <c r="T4014">
        <v>0</v>
      </c>
      <c r="U4014">
        <v>0</v>
      </c>
      <c r="V4014">
        <v>11.4</v>
      </c>
      <c r="W4014">
        <v>86</v>
      </c>
      <c r="X4014">
        <v>1021.7</v>
      </c>
      <c r="Y4014">
        <v>82.6</v>
      </c>
      <c r="Z4014">
        <v>6.5</v>
      </c>
      <c r="AA4014">
        <v>46.6</v>
      </c>
      <c r="AB4014">
        <v>3.9</v>
      </c>
      <c r="AC4014">
        <v>2</v>
      </c>
      <c r="AD4014">
        <v>0</v>
      </c>
      <c r="AE4014" t="s">
        <v>12118</v>
      </c>
      <c r="AF4014" t="s">
        <v>12119</v>
      </c>
      <c r="AG4014">
        <v>7.0000000000000007E-2</v>
      </c>
      <c r="AH4014" t="s">
        <v>56</v>
      </c>
      <c r="AI4014" t="s">
        <v>101</v>
      </c>
      <c r="AJ4014" t="s">
        <v>40</v>
      </c>
    </row>
    <row r="4015" spans="1:36" x14ac:dyDescent="0.25">
      <c r="A4015" t="s">
        <v>32</v>
      </c>
      <c r="B4015" t="s">
        <v>12120</v>
      </c>
      <c r="C4015">
        <f>YEAR(B4015)</f>
        <v>2011</v>
      </c>
      <c r="D4015">
        <v>57.2</v>
      </c>
      <c r="E4015">
        <v>48.2</v>
      </c>
      <c r="F4015">
        <v>54</v>
      </c>
      <c r="H4015" s="2">
        <f>IF(F4015-56.86&lt;=0,0,IF(F4015-56.86&lt;=1,1,2))</f>
        <v>0</v>
      </c>
      <c r="I4015">
        <v>57.2</v>
      </c>
      <c r="J4015">
        <v>46.3</v>
      </c>
      <c r="K4015">
        <v>53.9</v>
      </c>
      <c r="L4015">
        <v>44.8</v>
      </c>
      <c r="M4015">
        <v>71.2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17.2</v>
      </c>
      <c r="W4015">
        <v>340.4</v>
      </c>
      <c r="X4015">
        <v>1026.0999999999999</v>
      </c>
      <c r="Y4015">
        <v>69.5</v>
      </c>
      <c r="Z4015">
        <v>6.6</v>
      </c>
      <c r="AA4015">
        <v>130.69999999999999</v>
      </c>
      <c r="AB4015">
        <v>11.3</v>
      </c>
      <c r="AC4015">
        <v>5</v>
      </c>
      <c r="AD4015">
        <v>0</v>
      </c>
      <c r="AE4015" t="s">
        <v>12121</v>
      </c>
      <c r="AF4015" t="s">
        <v>12122</v>
      </c>
      <c r="AG4015">
        <v>0.1</v>
      </c>
      <c r="AH4015" t="s">
        <v>36</v>
      </c>
      <c r="AI4015" t="s">
        <v>37</v>
      </c>
      <c r="AJ4015" t="s">
        <v>38</v>
      </c>
    </row>
    <row r="4016" spans="1:36" x14ac:dyDescent="0.25">
      <c r="A4016" t="s">
        <v>32</v>
      </c>
      <c r="B4016" t="s">
        <v>12123</v>
      </c>
      <c r="C4016">
        <f>YEAR(B4016)</f>
        <v>2011</v>
      </c>
      <c r="D4016">
        <v>57.3</v>
      </c>
      <c r="E4016">
        <v>50.3</v>
      </c>
      <c r="F4016">
        <v>55.9</v>
      </c>
      <c r="H4016" s="2">
        <f>IF(F4016-56.86&lt;=0,0,IF(F4016-56.86&lt;=1,1,2))</f>
        <v>0</v>
      </c>
      <c r="I4016">
        <v>57.3</v>
      </c>
      <c r="J4016">
        <v>50.3</v>
      </c>
      <c r="K4016">
        <v>55.9</v>
      </c>
      <c r="L4016">
        <v>45.4</v>
      </c>
      <c r="M4016">
        <v>67.8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19.5</v>
      </c>
      <c r="W4016">
        <v>326.2</v>
      </c>
      <c r="X4016">
        <v>1025.0999999999999</v>
      </c>
      <c r="Y4016">
        <v>75.900000000000006</v>
      </c>
      <c r="Z4016">
        <v>6.6</v>
      </c>
      <c r="AA4016">
        <v>136.4</v>
      </c>
      <c r="AB4016">
        <v>11.8</v>
      </c>
      <c r="AC4016">
        <v>6</v>
      </c>
      <c r="AD4016">
        <v>0</v>
      </c>
      <c r="AE4016" t="s">
        <v>12124</v>
      </c>
      <c r="AF4016" t="s">
        <v>12125</v>
      </c>
      <c r="AG4016">
        <v>0.13</v>
      </c>
      <c r="AH4016" t="s">
        <v>36</v>
      </c>
      <c r="AI4016" t="s">
        <v>37</v>
      </c>
      <c r="AJ4016" t="s">
        <v>38</v>
      </c>
    </row>
    <row r="4017" spans="1:36" x14ac:dyDescent="0.25">
      <c r="A4017" t="s">
        <v>32</v>
      </c>
      <c r="B4017" t="s">
        <v>12126</v>
      </c>
      <c r="C4017">
        <f>YEAR(B4017)</f>
        <v>2011</v>
      </c>
      <c r="D4017">
        <v>62.6</v>
      </c>
      <c r="E4017">
        <v>48.2</v>
      </c>
      <c r="F4017">
        <v>54.2</v>
      </c>
      <c r="H4017" s="2">
        <f>IF(F4017-56.86&lt;=0,0,IF(F4017-56.86&lt;=1,1,2))</f>
        <v>0</v>
      </c>
      <c r="I4017">
        <v>62.6</v>
      </c>
      <c r="J4017">
        <v>44.1</v>
      </c>
      <c r="K4017">
        <v>53.5</v>
      </c>
      <c r="L4017">
        <v>49</v>
      </c>
      <c r="M4017">
        <v>83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10.3</v>
      </c>
      <c r="W4017">
        <v>234.9</v>
      </c>
      <c r="X4017">
        <v>1023.1</v>
      </c>
      <c r="Y4017">
        <v>29.7</v>
      </c>
      <c r="Z4017">
        <v>6.6</v>
      </c>
      <c r="AA4017">
        <v>143.1</v>
      </c>
      <c r="AB4017">
        <v>12.4</v>
      </c>
      <c r="AC4017">
        <v>6</v>
      </c>
      <c r="AD4017">
        <v>0</v>
      </c>
      <c r="AE4017" t="s">
        <v>12127</v>
      </c>
      <c r="AF4017" t="s">
        <v>12128</v>
      </c>
      <c r="AG4017">
        <v>0.16</v>
      </c>
      <c r="AH4017" t="s">
        <v>36</v>
      </c>
      <c r="AI4017" t="s">
        <v>37</v>
      </c>
      <c r="AJ4017" t="s">
        <v>38</v>
      </c>
    </row>
    <row r="4018" spans="1:36" x14ac:dyDescent="0.25">
      <c r="A4018" t="s">
        <v>32</v>
      </c>
      <c r="B4018" t="s">
        <v>12129</v>
      </c>
      <c r="C4018">
        <f>YEAR(B4018)</f>
        <v>2011</v>
      </c>
      <c r="D4018">
        <v>62.6</v>
      </c>
      <c r="E4018">
        <v>48.2</v>
      </c>
      <c r="F4018">
        <v>55.7</v>
      </c>
      <c r="H4018" s="2">
        <f>IF(F4018-56.86&lt;=0,0,IF(F4018-56.86&lt;=1,1,2))</f>
        <v>0</v>
      </c>
      <c r="I4018">
        <v>62.6</v>
      </c>
      <c r="J4018">
        <v>45.6</v>
      </c>
      <c r="K4018">
        <v>55.4</v>
      </c>
      <c r="L4018">
        <v>50.9</v>
      </c>
      <c r="M4018">
        <v>83.9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5.8</v>
      </c>
      <c r="W4018">
        <v>299.60000000000002</v>
      </c>
      <c r="X4018">
        <v>1022.8</v>
      </c>
      <c r="Y4018">
        <v>64.599999999999994</v>
      </c>
      <c r="Z4018">
        <v>6.6</v>
      </c>
      <c r="AA4018">
        <v>112.2</v>
      </c>
      <c r="AB4018">
        <v>9.9</v>
      </c>
      <c r="AC4018">
        <v>5</v>
      </c>
      <c r="AD4018">
        <v>0</v>
      </c>
      <c r="AE4018" t="s">
        <v>12130</v>
      </c>
      <c r="AF4018" t="s">
        <v>12131</v>
      </c>
      <c r="AG4018">
        <v>0.19</v>
      </c>
      <c r="AH4018" t="s">
        <v>36</v>
      </c>
      <c r="AI4018" t="s">
        <v>37</v>
      </c>
      <c r="AJ4018" t="s">
        <v>38</v>
      </c>
    </row>
    <row r="4019" spans="1:36" x14ac:dyDescent="0.25">
      <c r="A4019" t="s">
        <v>32</v>
      </c>
      <c r="B4019" t="s">
        <v>12132</v>
      </c>
      <c r="C4019">
        <f>YEAR(B4019)</f>
        <v>2011</v>
      </c>
      <c r="D4019">
        <v>60.8</v>
      </c>
      <c r="E4019">
        <v>51.8</v>
      </c>
      <c r="F4019">
        <v>55.9</v>
      </c>
      <c r="H4019" s="2">
        <f>IF(F4019-56.86&lt;=0,0,IF(F4019-56.86&lt;=1,1,2))</f>
        <v>0</v>
      </c>
      <c r="I4019">
        <v>60.8</v>
      </c>
      <c r="J4019">
        <v>51.8</v>
      </c>
      <c r="K4019">
        <v>55.9</v>
      </c>
      <c r="L4019">
        <v>51.1</v>
      </c>
      <c r="M4019">
        <v>84.2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8.1</v>
      </c>
      <c r="W4019">
        <v>150</v>
      </c>
      <c r="X4019">
        <v>1020</v>
      </c>
      <c r="Y4019">
        <v>70.599999999999994</v>
      </c>
      <c r="Z4019">
        <v>6.6</v>
      </c>
      <c r="AA4019">
        <v>122.5</v>
      </c>
      <c r="AB4019">
        <v>10.6</v>
      </c>
      <c r="AC4019">
        <v>5</v>
      </c>
      <c r="AD4019">
        <v>0</v>
      </c>
      <c r="AE4019" t="s">
        <v>12133</v>
      </c>
      <c r="AF4019" t="s">
        <v>12134</v>
      </c>
      <c r="AG4019">
        <v>0.23</v>
      </c>
      <c r="AH4019" t="s">
        <v>36</v>
      </c>
      <c r="AI4019" t="s">
        <v>37</v>
      </c>
      <c r="AJ4019" t="s">
        <v>38</v>
      </c>
    </row>
    <row r="4020" spans="1:36" x14ac:dyDescent="0.25">
      <c r="A4020" t="s">
        <v>32</v>
      </c>
      <c r="B4020" t="s">
        <v>12135</v>
      </c>
      <c r="C4020">
        <f>YEAR(B4020)</f>
        <v>2011</v>
      </c>
      <c r="D4020">
        <v>66.2</v>
      </c>
      <c r="E4020">
        <v>50</v>
      </c>
      <c r="F4020">
        <v>57.4</v>
      </c>
      <c r="H4020" s="2">
        <f>IF(F4020-56.86&lt;=0,0,IF(F4020-56.86&lt;=1,1,2))</f>
        <v>1</v>
      </c>
      <c r="I4020">
        <v>66.2</v>
      </c>
      <c r="J4020">
        <v>50</v>
      </c>
      <c r="K4020">
        <v>57.4</v>
      </c>
      <c r="L4020">
        <v>49.3</v>
      </c>
      <c r="M4020">
        <v>75.900000000000006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12.8</v>
      </c>
      <c r="W4020">
        <v>176.9</v>
      </c>
      <c r="X4020">
        <v>1014.2</v>
      </c>
      <c r="Y4020">
        <v>29.7</v>
      </c>
      <c r="Z4020">
        <v>6.6</v>
      </c>
      <c r="AA4020">
        <v>124</v>
      </c>
      <c r="AB4020">
        <v>10.6</v>
      </c>
      <c r="AC4020">
        <v>5</v>
      </c>
      <c r="AD4020">
        <v>0</v>
      </c>
      <c r="AE4020" t="s">
        <v>12136</v>
      </c>
      <c r="AF4020" t="s">
        <v>12137</v>
      </c>
      <c r="AG4020">
        <v>0.25</v>
      </c>
      <c r="AH4020" t="s">
        <v>36</v>
      </c>
      <c r="AI4020" t="s">
        <v>37</v>
      </c>
      <c r="AJ4020" t="s">
        <v>38</v>
      </c>
    </row>
    <row r="4021" spans="1:36" x14ac:dyDescent="0.25">
      <c r="A4021" t="s">
        <v>32</v>
      </c>
      <c r="B4021" t="s">
        <v>12138</v>
      </c>
      <c r="C4021">
        <f>YEAR(B4021)</f>
        <v>2011</v>
      </c>
      <c r="D4021">
        <v>59</v>
      </c>
      <c r="E4021">
        <v>50</v>
      </c>
      <c r="F4021">
        <v>53.7</v>
      </c>
      <c r="H4021" s="2">
        <f>IF(F4021-56.86&lt;=0,0,IF(F4021-56.86&lt;=1,1,2))</f>
        <v>0</v>
      </c>
      <c r="I4021">
        <v>59</v>
      </c>
      <c r="J4021">
        <v>50</v>
      </c>
      <c r="K4021">
        <v>53.7</v>
      </c>
      <c r="L4021">
        <v>49.6</v>
      </c>
      <c r="M4021">
        <v>86.4</v>
      </c>
      <c r="O4021">
        <v>0.11799999999999999</v>
      </c>
      <c r="P4021">
        <v>100</v>
      </c>
      <c r="Q4021">
        <v>4.17</v>
      </c>
      <c r="R4021" t="s">
        <v>40</v>
      </c>
      <c r="S4021">
        <v>0</v>
      </c>
      <c r="T4021">
        <v>0</v>
      </c>
      <c r="U4021">
        <v>0</v>
      </c>
      <c r="V4021">
        <v>11.4</v>
      </c>
      <c r="W4021">
        <v>213</v>
      </c>
      <c r="X4021">
        <v>1011.4</v>
      </c>
      <c r="Y4021">
        <v>54.6</v>
      </c>
      <c r="Z4021">
        <v>6.6</v>
      </c>
      <c r="AA4021">
        <v>98</v>
      </c>
      <c r="AB4021">
        <v>8.6</v>
      </c>
      <c r="AC4021">
        <v>4</v>
      </c>
      <c r="AD4021">
        <v>0</v>
      </c>
      <c r="AE4021" t="s">
        <v>12139</v>
      </c>
      <c r="AF4021" t="s">
        <v>12140</v>
      </c>
      <c r="AG4021">
        <v>0.28999999999999998</v>
      </c>
      <c r="AH4021" t="s">
        <v>56</v>
      </c>
      <c r="AI4021" t="s">
        <v>61</v>
      </c>
      <c r="AJ4021" t="s">
        <v>40</v>
      </c>
    </row>
    <row r="4022" spans="1:36" x14ac:dyDescent="0.25">
      <c r="A4022" t="s">
        <v>32</v>
      </c>
      <c r="B4022" t="s">
        <v>12141</v>
      </c>
      <c r="C4022">
        <f>YEAR(B4022)</f>
        <v>2011</v>
      </c>
      <c r="D4022">
        <v>60.8</v>
      </c>
      <c r="E4022">
        <v>48.2</v>
      </c>
      <c r="F4022">
        <v>54.6</v>
      </c>
      <c r="H4022" s="2">
        <f>IF(F4022-56.86&lt;=0,0,IF(F4022-56.86&lt;=1,1,2))</f>
        <v>0</v>
      </c>
      <c r="I4022">
        <v>60.8</v>
      </c>
      <c r="J4022">
        <v>45.1</v>
      </c>
      <c r="K4022">
        <v>54.1</v>
      </c>
      <c r="L4022">
        <v>50.3</v>
      </c>
      <c r="M4022">
        <v>85.8</v>
      </c>
      <c r="O4022">
        <v>1.2E-2</v>
      </c>
      <c r="P4022">
        <v>100</v>
      </c>
      <c r="Q4022">
        <v>4.17</v>
      </c>
      <c r="R4022" t="s">
        <v>40</v>
      </c>
      <c r="S4022">
        <v>0</v>
      </c>
      <c r="T4022">
        <v>0</v>
      </c>
      <c r="U4022">
        <v>0</v>
      </c>
      <c r="V4022">
        <v>11.4</v>
      </c>
      <c r="W4022">
        <v>275.3</v>
      </c>
      <c r="X4022">
        <v>1013.3</v>
      </c>
      <c r="Y4022">
        <v>55.5</v>
      </c>
      <c r="Z4022">
        <v>6.6</v>
      </c>
      <c r="AA4022">
        <v>103.3</v>
      </c>
      <c r="AB4022">
        <v>9</v>
      </c>
      <c r="AC4022">
        <v>4</v>
      </c>
      <c r="AD4022">
        <v>0</v>
      </c>
      <c r="AE4022" t="s">
        <v>12142</v>
      </c>
      <c r="AF4022" t="s">
        <v>12143</v>
      </c>
      <c r="AG4022">
        <v>0.32</v>
      </c>
      <c r="AH4022" t="s">
        <v>56</v>
      </c>
      <c r="AI4022" t="s">
        <v>61</v>
      </c>
      <c r="AJ4022" t="s">
        <v>40</v>
      </c>
    </row>
    <row r="4023" spans="1:36" x14ac:dyDescent="0.25">
      <c r="A4023" t="s">
        <v>32</v>
      </c>
      <c r="B4023" t="s">
        <v>12144</v>
      </c>
      <c r="C4023">
        <f>YEAR(B4023)</f>
        <v>2011</v>
      </c>
      <c r="D4023">
        <v>60.9</v>
      </c>
      <c r="E4023">
        <v>50</v>
      </c>
      <c r="F4023">
        <v>57.1</v>
      </c>
      <c r="H4023" s="2">
        <f>IF(F4023-56.86&lt;=0,0,IF(F4023-56.86&lt;=1,1,2))</f>
        <v>1</v>
      </c>
      <c r="I4023">
        <v>60.9</v>
      </c>
      <c r="J4023">
        <v>50</v>
      </c>
      <c r="K4023">
        <v>57.1</v>
      </c>
      <c r="L4023">
        <v>50.5</v>
      </c>
      <c r="M4023">
        <v>78.7</v>
      </c>
      <c r="O4023">
        <v>0.11799999999999999</v>
      </c>
      <c r="P4023">
        <v>100</v>
      </c>
      <c r="Q4023">
        <v>4.17</v>
      </c>
      <c r="R4023" t="s">
        <v>40</v>
      </c>
      <c r="S4023">
        <v>0</v>
      </c>
      <c r="T4023">
        <v>0</v>
      </c>
      <c r="U4023">
        <v>0</v>
      </c>
      <c r="V4023">
        <v>17.2</v>
      </c>
      <c r="W4023">
        <v>317.8</v>
      </c>
      <c r="X4023">
        <v>1017.6</v>
      </c>
      <c r="Y4023">
        <v>55.4</v>
      </c>
      <c r="Z4023">
        <v>6.6</v>
      </c>
      <c r="AA4023">
        <v>139</v>
      </c>
      <c r="AB4023">
        <v>11.9</v>
      </c>
      <c r="AC4023">
        <v>6</v>
      </c>
      <c r="AD4023">
        <v>0</v>
      </c>
      <c r="AE4023" t="s">
        <v>12145</v>
      </c>
      <c r="AF4023" t="s">
        <v>12146</v>
      </c>
      <c r="AG4023">
        <v>0.36</v>
      </c>
      <c r="AH4023" t="s">
        <v>56</v>
      </c>
      <c r="AI4023" t="s">
        <v>137</v>
      </c>
      <c r="AJ4023" t="s">
        <v>40</v>
      </c>
    </row>
    <row r="4024" spans="1:36" x14ac:dyDescent="0.25">
      <c r="A4024" t="s">
        <v>32</v>
      </c>
      <c r="B4024" t="s">
        <v>12147</v>
      </c>
      <c r="C4024">
        <f>YEAR(B4024)</f>
        <v>2011</v>
      </c>
      <c r="D4024">
        <v>57.3</v>
      </c>
      <c r="E4024">
        <v>48.2</v>
      </c>
      <c r="F4024">
        <v>54.1</v>
      </c>
      <c r="H4024" s="2">
        <f>IF(F4024-56.86&lt;=0,0,IF(F4024-56.86&lt;=1,1,2))</f>
        <v>0</v>
      </c>
      <c r="I4024">
        <v>57.3</v>
      </c>
      <c r="J4024">
        <v>46.3</v>
      </c>
      <c r="K4024">
        <v>54</v>
      </c>
      <c r="L4024">
        <v>49.3</v>
      </c>
      <c r="M4024">
        <v>83.9</v>
      </c>
      <c r="O4024">
        <v>0.24</v>
      </c>
      <c r="P4024">
        <v>100</v>
      </c>
      <c r="Q4024">
        <v>8.33</v>
      </c>
      <c r="R4024" t="s">
        <v>40</v>
      </c>
      <c r="S4024">
        <v>0</v>
      </c>
      <c r="T4024">
        <v>0</v>
      </c>
      <c r="U4024">
        <v>43.6</v>
      </c>
      <c r="V4024">
        <v>28.9</v>
      </c>
      <c r="W4024">
        <v>343.5</v>
      </c>
      <c r="X4024">
        <v>1014.5</v>
      </c>
      <c r="Y4024">
        <v>76.7</v>
      </c>
      <c r="Z4024">
        <v>6.5</v>
      </c>
      <c r="AA4024">
        <v>78.2</v>
      </c>
      <c r="AB4024">
        <v>6.6</v>
      </c>
      <c r="AC4024">
        <v>4</v>
      </c>
      <c r="AD4024">
        <v>0</v>
      </c>
      <c r="AE4024" t="s">
        <v>12148</v>
      </c>
      <c r="AF4024" t="s">
        <v>12149</v>
      </c>
      <c r="AG4024">
        <v>0.39</v>
      </c>
      <c r="AH4024" t="s">
        <v>56</v>
      </c>
      <c r="AI4024" t="s">
        <v>101</v>
      </c>
      <c r="AJ4024" t="s">
        <v>40</v>
      </c>
    </row>
    <row r="4025" spans="1:36" x14ac:dyDescent="0.25">
      <c r="A4025" t="s">
        <v>32</v>
      </c>
      <c r="B4025" t="s">
        <v>12150</v>
      </c>
      <c r="C4025">
        <f>YEAR(B4025)</f>
        <v>2011</v>
      </c>
      <c r="D4025">
        <v>59</v>
      </c>
      <c r="E4025">
        <v>53.9</v>
      </c>
      <c r="F4025">
        <v>56.3</v>
      </c>
      <c r="H4025" s="2">
        <f>IF(F4025-56.86&lt;=0,0,IF(F4025-56.86&lt;=1,1,2))</f>
        <v>0</v>
      </c>
      <c r="I4025">
        <v>59</v>
      </c>
      <c r="J4025">
        <v>53.9</v>
      </c>
      <c r="K4025">
        <v>56.3</v>
      </c>
      <c r="L4025">
        <v>50.5</v>
      </c>
      <c r="M4025">
        <v>80.900000000000006</v>
      </c>
      <c r="O4025">
        <v>0.5</v>
      </c>
      <c r="P4025">
        <v>100</v>
      </c>
      <c r="Q4025">
        <v>12.5</v>
      </c>
      <c r="R4025" t="s">
        <v>40</v>
      </c>
      <c r="S4025">
        <v>0</v>
      </c>
      <c r="T4025">
        <v>0</v>
      </c>
      <c r="U4025">
        <v>34.4</v>
      </c>
      <c r="V4025">
        <v>26.4</v>
      </c>
      <c r="W4025">
        <v>358</v>
      </c>
      <c r="X4025">
        <v>1018.3</v>
      </c>
      <c r="Y4025">
        <v>90.2</v>
      </c>
      <c r="Z4025">
        <v>6.5</v>
      </c>
      <c r="AA4025">
        <v>140.9</v>
      </c>
      <c r="AB4025">
        <v>12.2</v>
      </c>
      <c r="AC4025">
        <v>6</v>
      </c>
      <c r="AD4025">
        <v>0</v>
      </c>
      <c r="AE4025" t="s">
        <v>12151</v>
      </c>
      <c r="AF4025" t="s">
        <v>12152</v>
      </c>
      <c r="AG4025">
        <v>0.42</v>
      </c>
      <c r="AH4025" t="s">
        <v>43</v>
      </c>
      <c r="AI4025" t="s">
        <v>1063</v>
      </c>
      <c r="AJ4025" t="s">
        <v>40</v>
      </c>
    </row>
    <row r="4026" spans="1:36" x14ac:dyDescent="0.25">
      <c r="A4026" t="s">
        <v>32</v>
      </c>
      <c r="B4026" t="s">
        <v>12153</v>
      </c>
      <c r="C4026">
        <f>YEAR(B4026)</f>
        <v>2011</v>
      </c>
      <c r="D4026">
        <v>59</v>
      </c>
      <c r="E4026">
        <v>53.6</v>
      </c>
      <c r="F4026">
        <v>56.3</v>
      </c>
      <c r="H4026" s="2">
        <f>IF(F4026-56.86&lt;=0,0,IF(F4026-56.86&lt;=1,1,2))</f>
        <v>0</v>
      </c>
      <c r="I4026">
        <v>59</v>
      </c>
      <c r="J4026">
        <v>53.6</v>
      </c>
      <c r="K4026">
        <v>56.3</v>
      </c>
      <c r="L4026">
        <v>48.1</v>
      </c>
      <c r="M4026">
        <v>74.3</v>
      </c>
      <c r="O4026">
        <v>3.9E-2</v>
      </c>
      <c r="P4026">
        <v>100</v>
      </c>
      <c r="Q4026">
        <v>4.17</v>
      </c>
      <c r="R4026" t="s">
        <v>40</v>
      </c>
      <c r="S4026">
        <v>0</v>
      </c>
      <c r="T4026">
        <v>0</v>
      </c>
      <c r="U4026">
        <v>0</v>
      </c>
      <c r="V4026">
        <v>21.9</v>
      </c>
      <c r="W4026">
        <v>323</v>
      </c>
      <c r="X4026">
        <v>1021.1</v>
      </c>
      <c r="Y4026">
        <v>69.599999999999994</v>
      </c>
      <c r="Z4026">
        <v>6.6</v>
      </c>
      <c r="AA4026">
        <v>123.6</v>
      </c>
      <c r="AB4026">
        <v>10.6</v>
      </c>
      <c r="AC4026">
        <v>5</v>
      </c>
      <c r="AD4026">
        <v>0</v>
      </c>
      <c r="AE4026" t="s">
        <v>12154</v>
      </c>
      <c r="AF4026" t="s">
        <v>12155</v>
      </c>
      <c r="AG4026">
        <v>0.45</v>
      </c>
      <c r="AH4026" t="s">
        <v>56</v>
      </c>
      <c r="AI4026" t="s">
        <v>137</v>
      </c>
      <c r="AJ4026" t="s">
        <v>40</v>
      </c>
    </row>
    <row r="4027" spans="1:36" x14ac:dyDescent="0.25">
      <c r="A4027" t="s">
        <v>32</v>
      </c>
      <c r="B4027" t="s">
        <v>12156</v>
      </c>
      <c r="C4027">
        <f>YEAR(B4027)</f>
        <v>2011</v>
      </c>
      <c r="D4027">
        <v>60.8</v>
      </c>
      <c r="E4027">
        <v>48.2</v>
      </c>
      <c r="F4027">
        <v>54.8</v>
      </c>
      <c r="H4027" s="2">
        <f>IF(F4027-56.86&lt;=0,0,IF(F4027-56.86&lt;=1,1,2))</f>
        <v>0</v>
      </c>
      <c r="I4027">
        <v>60.8</v>
      </c>
      <c r="J4027">
        <v>45.1</v>
      </c>
      <c r="K4027">
        <v>54.7</v>
      </c>
      <c r="L4027">
        <v>48</v>
      </c>
      <c r="M4027">
        <v>78.099999999999994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12.8</v>
      </c>
      <c r="W4027">
        <v>273.8</v>
      </c>
      <c r="X4027">
        <v>1019.5</v>
      </c>
      <c r="Y4027">
        <v>50.3</v>
      </c>
      <c r="Z4027">
        <v>6.6</v>
      </c>
      <c r="AA4027">
        <v>153.6</v>
      </c>
      <c r="AB4027">
        <v>13.3</v>
      </c>
      <c r="AC4027">
        <v>6</v>
      </c>
      <c r="AD4027">
        <v>0</v>
      </c>
      <c r="AE4027" t="s">
        <v>12157</v>
      </c>
      <c r="AF4027" t="s">
        <v>12158</v>
      </c>
      <c r="AG4027">
        <v>0.5</v>
      </c>
      <c r="AH4027" t="s">
        <v>36</v>
      </c>
      <c r="AI4027" t="s">
        <v>37</v>
      </c>
      <c r="AJ4027" t="s">
        <v>38</v>
      </c>
    </row>
    <row r="4028" spans="1:36" x14ac:dyDescent="0.25">
      <c r="A4028" t="s">
        <v>32</v>
      </c>
      <c r="B4028" t="s">
        <v>12159</v>
      </c>
      <c r="C4028">
        <f>YEAR(B4028)</f>
        <v>2011</v>
      </c>
      <c r="D4028">
        <v>60.8</v>
      </c>
      <c r="E4028">
        <v>44.6</v>
      </c>
      <c r="F4028">
        <v>52.3</v>
      </c>
      <c r="H4028" s="2">
        <f>IF(F4028-56.86&lt;=0,0,IF(F4028-56.86&lt;=1,1,2))</f>
        <v>0</v>
      </c>
      <c r="I4028">
        <v>60.8</v>
      </c>
      <c r="J4028">
        <v>38.799999999999997</v>
      </c>
      <c r="K4028">
        <v>50.3</v>
      </c>
      <c r="L4028">
        <v>45.6</v>
      </c>
      <c r="M4028">
        <v>78.5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11.4</v>
      </c>
      <c r="W4028">
        <v>176.5</v>
      </c>
      <c r="X4028">
        <v>1017.4</v>
      </c>
      <c r="Y4028">
        <v>32.4</v>
      </c>
      <c r="Z4028">
        <v>6.6</v>
      </c>
      <c r="AA4028">
        <v>144</v>
      </c>
      <c r="AB4028">
        <v>12.5</v>
      </c>
      <c r="AC4028">
        <v>6</v>
      </c>
      <c r="AD4028">
        <v>0</v>
      </c>
      <c r="AE4028" t="s">
        <v>12160</v>
      </c>
      <c r="AF4028" t="s">
        <v>12161</v>
      </c>
      <c r="AG4028">
        <v>0.52</v>
      </c>
      <c r="AH4028" t="s">
        <v>36</v>
      </c>
      <c r="AI4028" t="s">
        <v>37</v>
      </c>
      <c r="AJ4028" t="s">
        <v>38</v>
      </c>
    </row>
    <row r="4029" spans="1:36" x14ac:dyDescent="0.25">
      <c r="A4029" t="s">
        <v>32</v>
      </c>
      <c r="B4029" t="s">
        <v>12162</v>
      </c>
      <c r="C4029">
        <f>YEAR(B4029)</f>
        <v>2011</v>
      </c>
      <c r="D4029">
        <v>64.400000000000006</v>
      </c>
      <c r="E4029">
        <v>51.8</v>
      </c>
      <c r="F4029">
        <v>57.7</v>
      </c>
      <c r="H4029" s="2">
        <f>IF(F4029-56.86&lt;=0,0,IF(F4029-56.86&lt;=1,1,2))</f>
        <v>1</v>
      </c>
      <c r="I4029">
        <v>64.400000000000006</v>
      </c>
      <c r="J4029">
        <v>51.8</v>
      </c>
      <c r="K4029">
        <v>57.7</v>
      </c>
      <c r="L4029">
        <v>47.1</v>
      </c>
      <c r="M4029">
        <v>68.5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17.2</v>
      </c>
      <c r="W4029">
        <v>176.2</v>
      </c>
      <c r="X4029">
        <v>1016.2</v>
      </c>
      <c r="Y4029">
        <v>64.8</v>
      </c>
      <c r="Z4029">
        <v>6.6</v>
      </c>
      <c r="AA4029">
        <v>106.2</v>
      </c>
      <c r="AB4029">
        <v>9</v>
      </c>
      <c r="AC4029">
        <v>5</v>
      </c>
      <c r="AD4029">
        <v>0</v>
      </c>
      <c r="AE4029" t="s">
        <v>12163</v>
      </c>
      <c r="AF4029" t="s">
        <v>12164</v>
      </c>
      <c r="AG4029">
        <v>0.55000000000000004</v>
      </c>
      <c r="AH4029" t="s">
        <v>36</v>
      </c>
      <c r="AI4029" t="s">
        <v>37</v>
      </c>
      <c r="AJ4029" t="s">
        <v>38</v>
      </c>
    </row>
    <row r="4030" spans="1:36" x14ac:dyDescent="0.25">
      <c r="A4030" t="s">
        <v>32</v>
      </c>
      <c r="B4030" t="s">
        <v>12165</v>
      </c>
      <c r="C4030">
        <f>YEAR(B4030)</f>
        <v>2011</v>
      </c>
      <c r="D4030">
        <v>64.400000000000006</v>
      </c>
      <c r="E4030">
        <v>53.6</v>
      </c>
      <c r="F4030">
        <v>57.4</v>
      </c>
      <c r="H4030" s="2">
        <f>IF(F4030-56.86&lt;=0,0,IF(F4030-56.86&lt;=1,1,2))</f>
        <v>1</v>
      </c>
      <c r="I4030">
        <v>64.400000000000006</v>
      </c>
      <c r="J4030">
        <v>53.6</v>
      </c>
      <c r="K4030">
        <v>57.4</v>
      </c>
      <c r="L4030">
        <v>48.7</v>
      </c>
      <c r="M4030">
        <v>72.900000000000006</v>
      </c>
      <c r="O4030">
        <v>1.2E-2</v>
      </c>
      <c r="P4030">
        <v>100</v>
      </c>
      <c r="Q4030">
        <v>4.17</v>
      </c>
      <c r="R4030" t="s">
        <v>40</v>
      </c>
      <c r="S4030">
        <v>0</v>
      </c>
      <c r="T4030">
        <v>0</v>
      </c>
      <c r="U4030">
        <v>0</v>
      </c>
      <c r="V4030">
        <v>19.5</v>
      </c>
      <c r="W4030">
        <v>178.4</v>
      </c>
      <c r="X4030">
        <v>1016.4</v>
      </c>
      <c r="Y4030">
        <v>40.4</v>
      </c>
      <c r="Z4030">
        <v>6.6</v>
      </c>
      <c r="AA4030">
        <v>141.6</v>
      </c>
      <c r="AB4030">
        <v>12.4</v>
      </c>
      <c r="AC4030">
        <v>5</v>
      </c>
      <c r="AD4030">
        <v>0</v>
      </c>
      <c r="AE4030" t="s">
        <v>12166</v>
      </c>
      <c r="AF4030" t="s">
        <v>12167</v>
      </c>
      <c r="AG4030">
        <v>0.59</v>
      </c>
      <c r="AH4030" t="s">
        <v>56</v>
      </c>
      <c r="AI4030" t="s">
        <v>61</v>
      </c>
      <c r="AJ4030" t="s">
        <v>40</v>
      </c>
    </row>
    <row r="4031" spans="1:36" x14ac:dyDescent="0.25">
      <c r="A4031" t="s">
        <v>32</v>
      </c>
      <c r="B4031" t="s">
        <v>12168</v>
      </c>
      <c r="C4031">
        <f>YEAR(B4031)</f>
        <v>2011</v>
      </c>
      <c r="D4031">
        <v>66.3</v>
      </c>
      <c r="E4031">
        <v>53.6</v>
      </c>
      <c r="F4031">
        <v>59.4</v>
      </c>
      <c r="H4031" s="2">
        <f>IF(F4031-56.86&lt;=0,0,IF(F4031-56.86&lt;=1,1,2))</f>
        <v>2</v>
      </c>
      <c r="I4031">
        <v>66.3</v>
      </c>
      <c r="J4031">
        <v>53.6</v>
      </c>
      <c r="K4031">
        <v>59.4</v>
      </c>
      <c r="L4031">
        <v>49.6</v>
      </c>
      <c r="M4031">
        <v>70.900000000000006</v>
      </c>
      <c r="O4031">
        <v>7.9000000000000001E-2</v>
      </c>
      <c r="P4031">
        <v>100</v>
      </c>
      <c r="Q4031">
        <v>4.17</v>
      </c>
      <c r="R4031" t="s">
        <v>40</v>
      </c>
      <c r="S4031">
        <v>0</v>
      </c>
      <c r="T4031">
        <v>0</v>
      </c>
      <c r="U4031">
        <v>0</v>
      </c>
      <c r="V4031">
        <v>19.5</v>
      </c>
      <c r="W4031">
        <v>187.1</v>
      </c>
      <c r="X4031">
        <v>1017.1</v>
      </c>
      <c r="Y4031">
        <v>61.1</v>
      </c>
      <c r="Z4031">
        <v>6.6</v>
      </c>
      <c r="AA4031">
        <v>111.3</v>
      </c>
      <c r="AB4031">
        <v>9.6</v>
      </c>
      <c r="AC4031">
        <v>4</v>
      </c>
      <c r="AD4031">
        <v>0</v>
      </c>
      <c r="AE4031" t="s">
        <v>12169</v>
      </c>
      <c r="AF4031" t="s">
        <v>12170</v>
      </c>
      <c r="AG4031">
        <v>0.62</v>
      </c>
      <c r="AH4031" t="s">
        <v>56</v>
      </c>
      <c r="AI4031" t="s">
        <v>61</v>
      </c>
      <c r="AJ4031" t="s">
        <v>40</v>
      </c>
    </row>
    <row r="4032" spans="1:36" x14ac:dyDescent="0.25">
      <c r="A4032" t="s">
        <v>32</v>
      </c>
      <c r="B4032" t="s">
        <v>12171</v>
      </c>
      <c r="C4032">
        <f>YEAR(B4032)</f>
        <v>2011</v>
      </c>
      <c r="D4032">
        <v>66.2</v>
      </c>
      <c r="E4032">
        <v>53.6</v>
      </c>
      <c r="F4032">
        <v>59.3</v>
      </c>
      <c r="H4032" s="2">
        <f>IF(F4032-56.86&lt;=0,0,IF(F4032-56.86&lt;=1,1,2))</f>
        <v>2</v>
      </c>
      <c r="I4032">
        <v>66.2</v>
      </c>
      <c r="J4032">
        <v>53.6</v>
      </c>
      <c r="K4032">
        <v>59.3</v>
      </c>
      <c r="L4032">
        <v>51.3</v>
      </c>
      <c r="M4032">
        <v>75.099999999999994</v>
      </c>
      <c r="O4032">
        <v>0.39</v>
      </c>
      <c r="P4032">
        <v>100</v>
      </c>
      <c r="Q4032">
        <v>4.17</v>
      </c>
      <c r="R4032" t="s">
        <v>40</v>
      </c>
      <c r="S4032">
        <v>0</v>
      </c>
      <c r="T4032">
        <v>0</v>
      </c>
      <c r="U4032">
        <v>0</v>
      </c>
      <c r="V4032">
        <v>20.8</v>
      </c>
      <c r="W4032">
        <v>208.3</v>
      </c>
      <c r="X4032">
        <v>1014.7</v>
      </c>
      <c r="Y4032">
        <v>80.5</v>
      </c>
      <c r="Z4032">
        <v>6.5</v>
      </c>
      <c r="AA4032">
        <v>82.8</v>
      </c>
      <c r="AB4032">
        <v>7.2</v>
      </c>
      <c r="AC4032">
        <v>5</v>
      </c>
      <c r="AD4032">
        <v>0</v>
      </c>
      <c r="AE4032" t="s">
        <v>12172</v>
      </c>
      <c r="AF4032" t="s">
        <v>12173</v>
      </c>
      <c r="AG4032">
        <v>0.66</v>
      </c>
      <c r="AH4032" t="s">
        <v>56</v>
      </c>
      <c r="AI4032" t="s">
        <v>137</v>
      </c>
      <c r="AJ4032" t="s">
        <v>40</v>
      </c>
    </row>
    <row r="4033" spans="1:36" x14ac:dyDescent="0.25">
      <c r="A4033" t="s">
        <v>32</v>
      </c>
      <c r="B4033" t="s">
        <v>12174</v>
      </c>
      <c r="C4033">
        <f>YEAR(B4033)</f>
        <v>2011</v>
      </c>
      <c r="D4033">
        <v>57.2</v>
      </c>
      <c r="E4033">
        <v>48.2</v>
      </c>
      <c r="F4033">
        <v>54.1</v>
      </c>
      <c r="H4033" s="2">
        <f>IF(F4033-56.86&lt;=0,0,IF(F4033-56.86&lt;=1,1,2))</f>
        <v>0</v>
      </c>
      <c r="I4033">
        <v>57.2</v>
      </c>
      <c r="J4033">
        <v>40.700000000000003</v>
      </c>
      <c r="K4033">
        <v>53.6</v>
      </c>
      <c r="L4033">
        <v>46.7</v>
      </c>
      <c r="M4033">
        <v>76.5</v>
      </c>
      <c r="O4033">
        <v>9.0999999999999998E-2</v>
      </c>
      <c r="P4033">
        <v>100</v>
      </c>
      <c r="Q4033">
        <v>4.17</v>
      </c>
      <c r="R4033" t="s">
        <v>40</v>
      </c>
      <c r="S4033">
        <v>0</v>
      </c>
      <c r="T4033">
        <v>0</v>
      </c>
      <c r="U4033">
        <v>0</v>
      </c>
      <c r="V4033">
        <v>26.4</v>
      </c>
      <c r="W4033">
        <v>279.7</v>
      </c>
      <c r="X4033">
        <v>1010.4</v>
      </c>
      <c r="Y4033">
        <v>76.5</v>
      </c>
      <c r="Z4033">
        <v>6.6</v>
      </c>
      <c r="AA4033">
        <v>147.9</v>
      </c>
      <c r="AB4033">
        <v>12.9</v>
      </c>
      <c r="AC4033">
        <v>6</v>
      </c>
      <c r="AD4033">
        <v>0</v>
      </c>
      <c r="AE4033" t="s">
        <v>12175</v>
      </c>
      <c r="AF4033" t="s">
        <v>12176</v>
      </c>
      <c r="AG4033">
        <v>0.69</v>
      </c>
      <c r="AH4033" t="s">
        <v>56</v>
      </c>
      <c r="AI4033" t="s">
        <v>78</v>
      </c>
      <c r="AJ4033" t="s">
        <v>40</v>
      </c>
    </row>
    <row r="4034" spans="1:36" x14ac:dyDescent="0.25">
      <c r="A4034" t="s">
        <v>32</v>
      </c>
      <c r="B4034" t="s">
        <v>12177</v>
      </c>
      <c r="C4034">
        <f>YEAR(B4034)</f>
        <v>2011</v>
      </c>
      <c r="D4034">
        <v>55.4</v>
      </c>
      <c r="E4034">
        <v>48.2</v>
      </c>
      <c r="F4034">
        <v>50.3</v>
      </c>
      <c r="H4034" s="2">
        <f>IF(F4034-56.86&lt;=0,0,IF(F4034-56.86&lt;=1,1,2))</f>
        <v>0</v>
      </c>
      <c r="I4034">
        <v>55.4</v>
      </c>
      <c r="J4034">
        <v>43.7</v>
      </c>
      <c r="K4034">
        <v>48.9</v>
      </c>
      <c r="L4034">
        <v>43.8</v>
      </c>
      <c r="M4034">
        <v>78.599999999999994</v>
      </c>
      <c r="O4034">
        <v>3.9E-2</v>
      </c>
      <c r="P4034">
        <v>100</v>
      </c>
      <c r="Q4034">
        <v>4.17</v>
      </c>
      <c r="R4034" t="s">
        <v>40</v>
      </c>
      <c r="S4034">
        <v>0</v>
      </c>
      <c r="T4034">
        <v>0</v>
      </c>
      <c r="U4034">
        <v>0</v>
      </c>
      <c r="V4034">
        <v>11.4</v>
      </c>
      <c r="W4034">
        <v>250.9</v>
      </c>
      <c r="X4034">
        <v>1012.2</v>
      </c>
      <c r="Y4034">
        <v>78.2</v>
      </c>
      <c r="Z4034">
        <v>6.6</v>
      </c>
      <c r="AA4034">
        <v>84</v>
      </c>
      <c r="AB4034">
        <v>7.1</v>
      </c>
      <c r="AC4034">
        <v>5</v>
      </c>
      <c r="AD4034">
        <v>0</v>
      </c>
      <c r="AE4034" t="s">
        <v>12178</v>
      </c>
      <c r="AF4034" t="s">
        <v>12179</v>
      </c>
      <c r="AG4034">
        <v>0.75</v>
      </c>
      <c r="AH4034" t="s">
        <v>56</v>
      </c>
      <c r="AI4034" t="s">
        <v>65</v>
      </c>
      <c r="AJ4034" t="s">
        <v>40</v>
      </c>
    </row>
    <row r="4035" spans="1:36" x14ac:dyDescent="0.25">
      <c r="A4035" t="s">
        <v>32</v>
      </c>
      <c r="B4035" t="s">
        <v>12180</v>
      </c>
      <c r="C4035">
        <f>YEAR(B4035)</f>
        <v>2011</v>
      </c>
      <c r="D4035">
        <v>57.2</v>
      </c>
      <c r="E4035">
        <v>42.8</v>
      </c>
      <c r="F4035">
        <v>50.5</v>
      </c>
      <c r="H4035" s="2">
        <f>IF(F4035-56.86&lt;=0,0,IF(F4035-56.86&lt;=1,1,2))</f>
        <v>0</v>
      </c>
      <c r="I4035">
        <v>57.2</v>
      </c>
      <c r="J4035">
        <v>37</v>
      </c>
      <c r="K4035">
        <v>49.3</v>
      </c>
      <c r="L4035">
        <v>44.5</v>
      </c>
      <c r="M4035">
        <v>80.8</v>
      </c>
      <c r="O4035">
        <v>7.9000000000000001E-2</v>
      </c>
      <c r="P4035">
        <v>100</v>
      </c>
      <c r="Q4035">
        <v>4.17</v>
      </c>
      <c r="R4035" t="s">
        <v>40</v>
      </c>
      <c r="S4035">
        <v>0</v>
      </c>
      <c r="T4035">
        <v>0</v>
      </c>
      <c r="U4035">
        <v>0</v>
      </c>
      <c r="V4035">
        <v>15</v>
      </c>
      <c r="W4035">
        <v>134.5</v>
      </c>
      <c r="X4035">
        <v>1015.7</v>
      </c>
      <c r="Y4035">
        <v>67.5</v>
      </c>
      <c r="Z4035">
        <v>6.6</v>
      </c>
      <c r="AA4035">
        <v>147.69999999999999</v>
      </c>
      <c r="AB4035">
        <v>12.7</v>
      </c>
      <c r="AC4035">
        <v>6</v>
      </c>
      <c r="AD4035">
        <v>0</v>
      </c>
      <c r="AE4035" t="s">
        <v>12181</v>
      </c>
      <c r="AF4035" t="s">
        <v>12182</v>
      </c>
      <c r="AG4035">
        <v>0.76</v>
      </c>
      <c r="AH4035" t="s">
        <v>56</v>
      </c>
      <c r="AI4035" t="s">
        <v>137</v>
      </c>
      <c r="AJ4035" t="s">
        <v>40</v>
      </c>
    </row>
    <row r="4036" spans="1:36" x14ac:dyDescent="0.25">
      <c r="A4036" t="s">
        <v>32</v>
      </c>
      <c r="B4036" t="s">
        <v>12183</v>
      </c>
      <c r="C4036">
        <f>YEAR(B4036)</f>
        <v>2011</v>
      </c>
      <c r="D4036">
        <v>68</v>
      </c>
      <c r="E4036">
        <v>50</v>
      </c>
      <c r="F4036">
        <v>59.2</v>
      </c>
      <c r="H4036" s="2">
        <f>IF(F4036-56.86&lt;=0,0,IF(F4036-56.86&lt;=1,1,2))</f>
        <v>2</v>
      </c>
      <c r="I4036">
        <v>68</v>
      </c>
      <c r="J4036">
        <v>50</v>
      </c>
      <c r="K4036">
        <v>59.2</v>
      </c>
      <c r="L4036">
        <v>52.9</v>
      </c>
      <c r="M4036">
        <v>80.400000000000006</v>
      </c>
      <c r="O4036">
        <v>5.8999999999999997E-2</v>
      </c>
      <c r="P4036">
        <v>100</v>
      </c>
      <c r="Q4036">
        <v>8.33</v>
      </c>
      <c r="R4036" t="s">
        <v>40</v>
      </c>
      <c r="S4036">
        <v>0</v>
      </c>
      <c r="T4036">
        <v>0</v>
      </c>
      <c r="U4036">
        <v>51.7</v>
      </c>
      <c r="V4036">
        <v>40.299999999999997</v>
      </c>
      <c r="W4036">
        <v>189</v>
      </c>
      <c r="X4036">
        <v>1007.8</v>
      </c>
      <c r="Y4036">
        <v>80.7</v>
      </c>
      <c r="Z4036">
        <v>6</v>
      </c>
      <c r="AA4036">
        <v>127.6</v>
      </c>
      <c r="AB4036">
        <v>11</v>
      </c>
      <c r="AC4036">
        <v>6</v>
      </c>
      <c r="AD4036">
        <v>0</v>
      </c>
      <c r="AE4036" t="s">
        <v>12184</v>
      </c>
      <c r="AF4036" t="s">
        <v>12185</v>
      </c>
      <c r="AG4036">
        <v>0.8</v>
      </c>
      <c r="AH4036" t="s">
        <v>56</v>
      </c>
      <c r="AI4036" t="s">
        <v>101</v>
      </c>
      <c r="AJ4036" t="s">
        <v>40</v>
      </c>
    </row>
    <row r="4037" spans="1:36" x14ac:dyDescent="0.25">
      <c r="A4037" t="s">
        <v>32</v>
      </c>
      <c r="B4037" t="s">
        <v>12186</v>
      </c>
      <c r="C4037">
        <f>YEAR(B4037)</f>
        <v>2011</v>
      </c>
      <c r="D4037">
        <v>57.2</v>
      </c>
      <c r="E4037">
        <v>51.3</v>
      </c>
      <c r="F4037">
        <v>54.2</v>
      </c>
      <c r="H4037" s="2">
        <f>IF(F4037-56.86&lt;=0,0,IF(F4037-56.86&lt;=1,1,2))</f>
        <v>0</v>
      </c>
      <c r="I4037">
        <v>57.2</v>
      </c>
      <c r="J4037">
        <v>51.3</v>
      </c>
      <c r="K4037">
        <v>54.2</v>
      </c>
      <c r="L4037">
        <v>49</v>
      </c>
      <c r="M4037">
        <v>83</v>
      </c>
      <c r="O4037">
        <v>0.24</v>
      </c>
      <c r="P4037">
        <v>100</v>
      </c>
      <c r="Q4037">
        <v>8.33</v>
      </c>
      <c r="R4037" t="s">
        <v>40</v>
      </c>
      <c r="S4037">
        <v>0</v>
      </c>
      <c r="T4037">
        <v>0</v>
      </c>
      <c r="U4037">
        <v>0</v>
      </c>
      <c r="V4037">
        <v>24.2</v>
      </c>
      <c r="W4037">
        <v>327.10000000000002</v>
      </c>
      <c r="X4037">
        <v>1011.1</v>
      </c>
      <c r="Y4037">
        <v>90.7</v>
      </c>
      <c r="Z4037">
        <v>6.3</v>
      </c>
      <c r="AA4037">
        <v>113</v>
      </c>
      <c r="AB4037">
        <v>9.6999999999999993</v>
      </c>
      <c r="AC4037">
        <v>5</v>
      </c>
      <c r="AD4037">
        <v>0</v>
      </c>
      <c r="AE4037" t="s">
        <v>12187</v>
      </c>
      <c r="AF4037" t="s">
        <v>12188</v>
      </c>
      <c r="AG4037">
        <v>0.84</v>
      </c>
      <c r="AH4037" t="s">
        <v>43</v>
      </c>
      <c r="AI4037" t="s">
        <v>52</v>
      </c>
      <c r="AJ4037" t="s">
        <v>40</v>
      </c>
    </row>
    <row r="4038" spans="1:36" x14ac:dyDescent="0.25">
      <c r="A4038" t="s">
        <v>32</v>
      </c>
      <c r="B4038" t="s">
        <v>12189</v>
      </c>
      <c r="C4038">
        <f>YEAR(B4038)</f>
        <v>2011</v>
      </c>
      <c r="D4038">
        <v>53.7</v>
      </c>
      <c r="E4038">
        <v>51.8</v>
      </c>
      <c r="F4038">
        <v>52.4</v>
      </c>
      <c r="H4038" s="2">
        <f>IF(F4038-56.86&lt;=0,0,IF(F4038-56.86&lt;=1,1,2))</f>
        <v>0</v>
      </c>
      <c r="I4038">
        <v>53.7</v>
      </c>
      <c r="J4038">
        <v>51.8</v>
      </c>
      <c r="K4038">
        <v>52.4</v>
      </c>
      <c r="L4038">
        <v>42</v>
      </c>
      <c r="M4038">
        <v>67.7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23</v>
      </c>
      <c r="W4038">
        <v>333.2</v>
      </c>
      <c r="X4038">
        <v>1015.6</v>
      </c>
      <c r="Y4038">
        <v>89.3</v>
      </c>
      <c r="Z4038">
        <v>6.6</v>
      </c>
      <c r="AA4038">
        <v>149.30000000000001</v>
      </c>
      <c r="AB4038">
        <v>12.8</v>
      </c>
      <c r="AC4038">
        <v>6</v>
      </c>
      <c r="AD4038">
        <v>0</v>
      </c>
      <c r="AE4038" t="s">
        <v>12190</v>
      </c>
      <c r="AF4038" t="s">
        <v>12191</v>
      </c>
      <c r="AG4038">
        <v>0.87</v>
      </c>
      <c r="AH4038" t="s">
        <v>36</v>
      </c>
      <c r="AI4038" t="s">
        <v>37</v>
      </c>
      <c r="AJ4038" t="s">
        <v>38</v>
      </c>
    </row>
    <row r="4039" spans="1:36" x14ac:dyDescent="0.25">
      <c r="A4039" t="s">
        <v>32</v>
      </c>
      <c r="B4039" t="s">
        <v>12192</v>
      </c>
      <c r="C4039">
        <f>YEAR(B4039)</f>
        <v>2011</v>
      </c>
      <c r="D4039">
        <v>53.6</v>
      </c>
      <c r="E4039">
        <v>50</v>
      </c>
      <c r="F4039">
        <v>51.8</v>
      </c>
      <c r="H4039" s="2">
        <f>IF(F4039-56.86&lt;=0,0,IF(F4039-56.86&lt;=1,1,2))</f>
        <v>0</v>
      </c>
      <c r="I4039">
        <v>53.6</v>
      </c>
      <c r="J4039">
        <v>50</v>
      </c>
      <c r="K4039">
        <v>51.8</v>
      </c>
      <c r="L4039">
        <v>43.7</v>
      </c>
      <c r="M4039">
        <v>73.900000000000006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15</v>
      </c>
      <c r="W4039">
        <v>355</v>
      </c>
      <c r="X4039">
        <v>1015.8</v>
      </c>
      <c r="Y4039">
        <v>89.2</v>
      </c>
      <c r="Z4039">
        <v>6.6</v>
      </c>
      <c r="AA4039">
        <v>88.4</v>
      </c>
      <c r="AB4039">
        <v>7.6</v>
      </c>
      <c r="AC4039">
        <v>4</v>
      </c>
      <c r="AD4039">
        <v>0</v>
      </c>
      <c r="AE4039" t="s">
        <v>12193</v>
      </c>
      <c r="AF4039" t="s">
        <v>12194</v>
      </c>
      <c r="AG4039">
        <v>0.91</v>
      </c>
      <c r="AH4039" t="s">
        <v>36</v>
      </c>
      <c r="AI4039" t="s">
        <v>37</v>
      </c>
      <c r="AJ4039" t="s">
        <v>38</v>
      </c>
    </row>
    <row r="4040" spans="1:36" x14ac:dyDescent="0.25">
      <c r="A4040" t="s">
        <v>32</v>
      </c>
      <c r="B4040" t="s">
        <v>12195</v>
      </c>
      <c r="C4040">
        <f>YEAR(B4040)</f>
        <v>2011</v>
      </c>
      <c r="D4040">
        <v>53.6</v>
      </c>
      <c r="E4040">
        <v>50</v>
      </c>
      <c r="F4040">
        <v>51.6</v>
      </c>
      <c r="H4040" s="2">
        <f>IF(F4040-56.86&lt;=0,0,IF(F4040-56.86&lt;=1,1,2))</f>
        <v>0</v>
      </c>
      <c r="I4040">
        <v>53.6</v>
      </c>
      <c r="J4040">
        <v>50</v>
      </c>
      <c r="K4040">
        <v>51.6</v>
      </c>
      <c r="L4040">
        <v>39.6</v>
      </c>
      <c r="M4040">
        <v>63.6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18.3</v>
      </c>
      <c r="W4040">
        <v>348</v>
      </c>
      <c r="X4040">
        <v>1017.7</v>
      </c>
      <c r="Y4040">
        <v>64.7</v>
      </c>
      <c r="Z4040">
        <v>6.6</v>
      </c>
      <c r="AA4040">
        <v>171.5</v>
      </c>
      <c r="AB4040">
        <v>14.9</v>
      </c>
      <c r="AC4040">
        <v>7</v>
      </c>
      <c r="AD4040">
        <v>0</v>
      </c>
      <c r="AE4040" t="s">
        <v>12196</v>
      </c>
      <c r="AF4040" t="s">
        <v>12197</v>
      </c>
      <c r="AG4040">
        <v>0.94</v>
      </c>
      <c r="AH4040" t="s">
        <v>36</v>
      </c>
      <c r="AI4040" t="s">
        <v>37</v>
      </c>
      <c r="AJ4040" t="s">
        <v>38</v>
      </c>
    </row>
    <row r="4041" spans="1:36" x14ac:dyDescent="0.25">
      <c r="A4041" t="s">
        <v>32</v>
      </c>
      <c r="B4041" t="s">
        <v>12198</v>
      </c>
      <c r="C4041">
        <f>YEAR(B4041)</f>
        <v>2011</v>
      </c>
      <c r="D4041">
        <v>51.8</v>
      </c>
      <c r="E4041">
        <v>48.2</v>
      </c>
      <c r="F4041">
        <v>50.3</v>
      </c>
      <c r="H4041" s="2">
        <f>IF(F4041-56.86&lt;=0,0,IF(F4041-56.86&lt;=1,1,2))</f>
        <v>0</v>
      </c>
      <c r="I4041">
        <v>51.8</v>
      </c>
      <c r="J4041">
        <v>45.6</v>
      </c>
      <c r="K4041">
        <v>50.2</v>
      </c>
      <c r="L4041">
        <v>43</v>
      </c>
      <c r="M4041">
        <v>76.099999999999994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12.8</v>
      </c>
      <c r="W4041">
        <v>357.6</v>
      </c>
      <c r="X4041">
        <v>1018.1</v>
      </c>
      <c r="Y4041">
        <v>89.2</v>
      </c>
      <c r="Z4041">
        <v>6.6</v>
      </c>
      <c r="AA4041">
        <v>66.8</v>
      </c>
      <c r="AB4041">
        <v>5.8</v>
      </c>
      <c r="AC4041">
        <v>3</v>
      </c>
      <c r="AD4041">
        <v>0</v>
      </c>
      <c r="AE4041" t="s">
        <v>12199</v>
      </c>
      <c r="AF4041" t="s">
        <v>12200</v>
      </c>
      <c r="AG4041">
        <v>0.98</v>
      </c>
      <c r="AH4041" t="s">
        <v>36</v>
      </c>
      <c r="AI4041" t="s">
        <v>37</v>
      </c>
      <c r="AJ4041" t="s">
        <v>38</v>
      </c>
    </row>
    <row r="4042" spans="1:36" x14ac:dyDescent="0.25">
      <c r="A4042" t="s">
        <v>32</v>
      </c>
      <c r="B4042" t="s">
        <v>12201</v>
      </c>
      <c r="C4042">
        <f>YEAR(B4042)</f>
        <v>2011</v>
      </c>
      <c r="D4042">
        <v>59</v>
      </c>
      <c r="E4042">
        <v>48.2</v>
      </c>
      <c r="F4042">
        <v>54.2</v>
      </c>
      <c r="H4042" s="2">
        <f>IF(F4042-56.86&lt;=0,0,IF(F4042-56.86&lt;=1,1,2))</f>
        <v>0</v>
      </c>
      <c r="I4042">
        <v>59</v>
      </c>
      <c r="J4042">
        <v>44.2</v>
      </c>
      <c r="K4042">
        <v>54</v>
      </c>
      <c r="L4042">
        <v>50.2</v>
      </c>
      <c r="M4042">
        <v>86.6</v>
      </c>
      <c r="O4042">
        <v>0.42899999999999999</v>
      </c>
      <c r="P4042">
        <v>100</v>
      </c>
      <c r="Q4042">
        <v>12.5</v>
      </c>
      <c r="R4042" t="s">
        <v>40</v>
      </c>
      <c r="S4042">
        <v>0</v>
      </c>
      <c r="T4042">
        <v>0</v>
      </c>
      <c r="U4042">
        <v>0</v>
      </c>
      <c r="V4042">
        <v>19.5</v>
      </c>
      <c r="W4042">
        <v>166.2</v>
      </c>
      <c r="X4042">
        <v>1010</v>
      </c>
      <c r="Y4042">
        <v>91.9</v>
      </c>
      <c r="Z4042">
        <v>6.6</v>
      </c>
      <c r="AA4042">
        <v>25.5</v>
      </c>
      <c r="AB4042">
        <v>2.2000000000000002</v>
      </c>
      <c r="AC4042">
        <v>1</v>
      </c>
      <c r="AD4042">
        <v>0</v>
      </c>
      <c r="AE4042" t="s">
        <v>12202</v>
      </c>
      <c r="AF4042" t="s">
        <v>12203</v>
      </c>
      <c r="AG4042">
        <v>0</v>
      </c>
      <c r="AH4042" t="s">
        <v>43</v>
      </c>
      <c r="AI4042" t="s">
        <v>1063</v>
      </c>
      <c r="AJ4042" t="s">
        <v>40</v>
      </c>
    </row>
    <row r="4043" spans="1:36" x14ac:dyDescent="0.25">
      <c r="A4043" t="s">
        <v>32</v>
      </c>
      <c r="B4043" t="s">
        <v>12204</v>
      </c>
      <c r="C4043">
        <f>YEAR(B4043)</f>
        <v>2011</v>
      </c>
      <c r="D4043">
        <v>53.7</v>
      </c>
      <c r="E4043">
        <v>50.6</v>
      </c>
      <c r="F4043">
        <v>53</v>
      </c>
      <c r="H4043" s="2">
        <f>IF(F4043-56.86&lt;=0,0,IF(F4043-56.86&lt;=1,1,2))</f>
        <v>0</v>
      </c>
      <c r="I4043">
        <v>53.7</v>
      </c>
      <c r="J4043">
        <v>50.6</v>
      </c>
      <c r="K4043">
        <v>53</v>
      </c>
      <c r="L4043">
        <v>48.1</v>
      </c>
      <c r="M4043">
        <v>83.6</v>
      </c>
      <c r="O4043">
        <v>0.23599999999999999</v>
      </c>
      <c r="P4043">
        <v>100</v>
      </c>
      <c r="Q4043">
        <v>8.33</v>
      </c>
      <c r="R4043" t="s">
        <v>40</v>
      </c>
      <c r="S4043">
        <v>0</v>
      </c>
      <c r="T4043">
        <v>0</v>
      </c>
      <c r="U4043">
        <v>0</v>
      </c>
      <c r="V4043">
        <v>27.5</v>
      </c>
      <c r="W4043">
        <v>302.10000000000002</v>
      </c>
      <c r="X4043">
        <v>1013.6</v>
      </c>
      <c r="Y4043">
        <v>89.4</v>
      </c>
      <c r="Z4043">
        <v>6.5</v>
      </c>
      <c r="AA4043">
        <v>169.8</v>
      </c>
      <c r="AB4043">
        <v>14.6</v>
      </c>
      <c r="AC4043">
        <v>6</v>
      </c>
      <c r="AD4043">
        <v>0</v>
      </c>
      <c r="AE4043" t="s">
        <v>12205</v>
      </c>
      <c r="AF4043" t="s">
        <v>12206</v>
      </c>
      <c r="AG4043">
        <v>0.04</v>
      </c>
      <c r="AH4043" t="s">
        <v>56</v>
      </c>
      <c r="AI4043" t="s">
        <v>101</v>
      </c>
      <c r="AJ4043" t="s">
        <v>40</v>
      </c>
    </row>
    <row r="4044" spans="1:36" x14ac:dyDescent="0.25">
      <c r="A4044" t="s">
        <v>32</v>
      </c>
      <c r="B4044" t="s">
        <v>12207</v>
      </c>
      <c r="C4044">
        <f>YEAR(B4044)</f>
        <v>2011</v>
      </c>
      <c r="D4044">
        <v>55.5</v>
      </c>
      <c r="E4044">
        <v>51.8</v>
      </c>
      <c r="F4044">
        <v>53.7</v>
      </c>
      <c r="H4044" s="2">
        <f>IF(F4044-56.86&lt;=0,0,IF(F4044-56.86&lt;=1,1,2))</f>
        <v>0</v>
      </c>
      <c r="I4044">
        <v>55.5</v>
      </c>
      <c r="J4044">
        <v>51.8</v>
      </c>
      <c r="K4044">
        <v>53.7</v>
      </c>
      <c r="L4044">
        <v>47.8</v>
      </c>
      <c r="M4044">
        <v>80.7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24.2</v>
      </c>
      <c r="W4044">
        <v>335.4</v>
      </c>
      <c r="X4044">
        <v>1021.6</v>
      </c>
      <c r="Y4044">
        <v>89.3</v>
      </c>
      <c r="Z4044">
        <v>6.6</v>
      </c>
      <c r="AA4044">
        <v>116.1</v>
      </c>
      <c r="AB4044">
        <v>9.9</v>
      </c>
      <c r="AC4044">
        <v>5</v>
      </c>
      <c r="AD4044">
        <v>0</v>
      </c>
      <c r="AE4044" t="s">
        <v>12208</v>
      </c>
      <c r="AF4044" t="s">
        <v>12209</v>
      </c>
      <c r="AG4044">
        <v>0.08</v>
      </c>
      <c r="AH4044" t="s">
        <v>36</v>
      </c>
      <c r="AI4044" t="s">
        <v>37</v>
      </c>
      <c r="AJ4044" t="s">
        <v>38</v>
      </c>
    </row>
    <row r="4045" spans="1:36" x14ac:dyDescent="0.25">
      <c r="A4045" t="s">
        <v>32</v>
      </c>
      <c r="B4045" t="s">
        <v>12210</v>
      </c>
      <c r="C4045">
        <f>YEAR(B4045)</f>
        <v>2011</v>
      </c>
      <c r="D4045">
        <v>59.1</v>
      </c>
      <c r="E4045">
        <v>48.2</v>
      </c>
      <c r="F4045">
        <v>53.6</v>
      </c>
      <c r="H4045" s="2">
        <f>IF(F4045-56.86&lt;=0,0,IF(F4045-56.86&lt;=1,1,2))</f>
        <v>0</v>
      </c>
      <c r="I4045">
        <v>59.1</v>
      </c>
      <c r="J4045">
        <v>45.1</v>
      </c>
      <c r="K4045">
        <v>53.4</v>
      </c>
      <c r="L4045">
        <v>49.8</v>
      </c>
      <c r="M4045">
        <v>87.1</v>
      </c>
      <c r="O4045">
        <v>3.9E-2</v>
      </c>
      <c r="P4045">
        <v>100</v>
      </c>
      <c r="Q4045">
        <v>4.17</v>
      </c>
      <c r="R4045" t="s">
        <v>40</v>
      </c>
      <c r="S4045">
        <v>0</v>
      </c>
      <c r="T4045">
        <v>0</v>
      </c>
      <c r="U4045">
        <v>0</v>
      </c>
      <c r="V4045">
        <v>10.3</v>
      </c>
      <c r="W4045">
        <v>289.89999999999998</v>
      </c>
      <c r="X4045">
        <v>1021.8</v>
      </c>
      <c r="Y4045">
        <v>50.2</v>
      </c>
      <c r="Z4045">
        <v>6.6</v>
      </c>
      <c r="AA4045">
        <v>131.30000000000001</v>
      </c>
      <c r="AB4045">
        <v>11.4</v>
      </c>
      <c r="AC4045">
        <v>6</v>
      </c>
      <c r="AD4045">
        <v>0</v>
      </c>
      <c r="AE4045" t="s">
        <v>12211</v>
      </c>
      <c r="AF4045" t="s">
        <v>12212</v>
      </c>
      <c r="AG4045">
        <v>0.11</v>
      </c>
      <c r="AH4045" t="s">
        <v>56</v>
      </c>
      <c r="AI4045" t="s">
        <v>248</v>
      </c>
      <c r="AJ4045" t="s">
        <v>40</v>
      </c>
    </row>
    <row r="4046" spans="1:36" x14ac:dyDescent="0.25">
      <c r="A4046" t="s">
        <v>32</v>
      </c>
      <c r="B4046" t="s">
        <v>12213</v>
      </c>
      <c r="C4046">
        <f>YEAR(B4046)</f>
        <v>2011</v>
      </c>
      <c r="D4046">
        <v>62.6</v>
      </c>
      <c r="E4046">
        <v>46.4</v>
      </c>
      <c r="F4046">
        <v>54.7</v>
      </c>
      <c r="H4046" s="2">
        <f>IF(F4046-56.86&lt;=0,0,IF(F4046-56.86&lt;=1,1,2))</f>
        <v>0</v>
      </c>
      <c r="I4046">
        <v>62.6</v>
      </c>
      <c r="J4046">
        <v>43.5</v>
      </c>
      <c r="K4046">
        <v>53.8</v>
      </c>
      <c r="L4046">
        <v>48.8</v>
      </c>
      <c r="M4046">
        <v>81.2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17.2</v>
      </c>
      <c r="W4046">
        <v>295.2</v>
      </c>
      <c r="X4046">
        <v>1019.4</v>
      </c>
      <c r="Y4046">
        <v>33.6</v>
      </c>
      <c r="Z4046">
        <v>6.6</v>
      </c>
      <c r="AA4046">
        <v>179.7</v>
      </c>
      <c r="AB4046">
        <v>15.5</v>
      </c>
      <c r="AC4046">
        <v>7</v>
      </c>
      <c r="AD4046">
        <v>0</v>
      </c>
      <c r="AE4046" t="s">
        <v>12214</v>
      </c>
      <c r="AF4046" t="s">
        <v>12215</v>
      </c>
      <c r="AG4046">
        <v>0.14000000000000001</v>
      </c>
      <c r="AH4046" t="s">
        <v>36</v>
      </c>
      <c r="AI4046" t="s">
        <v>37</v>
      </c>
      <c r="AJ4046" t="s">
        <v>38</v>
      </c>
    </row>
    <row r="4047" spans="1:36" x14ac:dyDescent="0.25">
      <c r="A4047" t="s">
        <v>32</v>
      </c>
      <c r="B4047" t="s">
        <v>12216</v>
      </c>
      <c r="C4047">
        <f>YEAR(B4047)</f>
        <v>2011</v>
      </c>
      <c r="D4047">
        <v>62.7</v>
      </c>
      <c r="E4047">
        <v>50</v>
      </c>
      <c r="F4047">
        <v>57.8</v>
      </c>
      <c r="H4047" s="2">
        <f>IF(F4047-56.86&lt;=0,0,IF(F4047-56.86&lt;=1,1,2))</f>
        <v>1</v>
      </c>
      <c r="I4047">
        <v>62.7</v>
      </c>
      <c r="J4047">
        <v>50</v>
      </c>
      <c r="K4047">
        <v>57.8</v>
      </c>
      <c r="L4047">
        <v>50.8</v>
      </c>
      <c r="M4047">
        <v>77.8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16.100000000000001</v>
      </c>
      <c r="W4047">
        <v>306</v>
      </c>
      <c r="X4047">
        <v>1017.9</v>
      </c>
      <c r="Y4047">
        <v>38.200000000000003</v>
      </c>
      <c r="Z4047">
        <v>6.6</v>
      </c>
      <c r="AA4047">
        <v>180.5</v>
      </c>
      <c r="AB4047">
        <v>15.6</v>
      </c>
      <c r="AC4047">
        <v>7</v>
      </c>
      <c r="AD4047">
        <v>0</v>
      </c>
      <c r="AE4047" t="s">
        <v>12217</v>
      </c>
      <c r="AF4047" t="s">
        <v>12218</v>
      </c>
      <c r="AG4047">
        <v>0.17</v>
      </c>
      <c r="AH4047" t="s">
        <v>36</v>
      </c>
      <c r="AI4047" t="s">
        <v>37</v>
      </c>
      <c r="AJ4047" t="s">
        <v>38</v>
      </c>
    </row>
    <row r="4048" spans="1:36" x14ac:dyDescent="0.25">
      <c r="A4048" t="s">
        <v>32</v>
      </c>
      <c r="B4048" t="s">
        <v>12219</v>
      </c>
      <c r="C4048">
        <f>YEAR(B4048)</f>
        <v>2011</v>
      </c>
      <c r="D4048">
        <v>60.8</v>
      </c>
      <c r="E4048">
        <v>46.8</v>
      </c>
      <c r="F4048">
        <v>54.6</v>
      </c>
      <c r="H4048" s="2">
        <f>IF(F4048-56.86&lt;=0,0,IF(F4048-56.86&lt;=1,1,2))</f>
        <v>0</v>
      </c>
      <c r="I4048">
        <v>60.8</v>
      </c>
      <c r="J4048">
        <v>45</v>
      </c>
      <c r="K4048">
        <v>54.2</v>
      </c>
      <c r="L4048">
        <v>50</v>
      </c>
      <c r="M4048">
        <v>84.6</v>
      </c>
      <c r="O4048">
        <v>0.11799999999999999</v>
      </c>
      <c r="P4048">
        <v>100</v>
      </c>
      <c r="Q4048">
        <v>4.17</v>
      </c>
      <c r="R4048" t="s">
        <v>40</v>
      </c>
      <c r="S4048">
        <v>0</v>
      </c>
      <c r="T4048">
        <v>0</v>
      </c>
      <c r="U4048">
        <v>0</v>
      </c>
      <c r="V4048">
        <v>16.100000000000001</v>
      </c>
      <c r="W4048">
        <v>265.39999999999998</v>
      </c>
      <c r="X4048">
        <v>1014.7</v>
      </c>
      <c r="Y4048">
        <v>49.2</v>
      </c>
      <c r="Z4048">
        <v>6.6</v>
      </c>
      <c r="AA4048">
        <v>173.2</v>
      </c>
      <c r="AB4048">
        <v>15</v>
      </c>
      <c r="AC4048">
        <v>7</v>
      </c>
      <c r="AD4048">
        <v>0</v>
      </c>
      <c r="AE4048" t="s">
        <v>12220</v>
      </c>
      <c r="AF4048" t="s">
        <v>12221</v>
      </c>
      <c r="AG4048">
        <v>0.21</v>
      </c>
      <c r="AH4048" t="s">
        <v>56</v>
      </c>
      <c r="AI4048" t="s">
        <v>65</v>
      </c>
      <c r="AJ4048" t="s">
        <v>40</v>
      </c>
    </row>
    <row r="4049" spans="1:36" x14ac:dyDescent="0.25">
      <c r="A4049" t="s">
        <v>32</v>
      </c>
      <c r="B4049" t="s">
        <v>12222</v>
      </c>
      <c r="C4049">
        <f>YEAR(B4049)</f>
        <v>2011</v>
      </c>
      <c r="D4049">
        <v>60.8</v>
      </c>
      <c r="E4049">
        <v>51</v>
      </c>
      <c r="F4049">
        <v>57.2</v>
      </c>
      <c r="H4049" s="2">
        <f>IF(F4049-56.86&lt;=0,0,IF(F4049-56.86&lt;=1,1,2))</f>
        <v>1</v>
      </c>
      <c r="I4049">
        <v>60.8</v>
      </c>
      <c r="J4049">
        <v>51</v>
      </c>
      <c r="K4049">
        <v>57.2</v>
      </c>
      <c r="L4049">
        <v>47.2</v>
      </c>
      <c r="M4049">
        <v>70.3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19.5</v>
      </c>
      <c r="W4049">
        <v>327</v>
      </c>
      <c r="X4049">
        <v>1016.4</v>
      </c>
      <c r="Y4049">
        <v>47.2</v>
      </c>
      <c r="Z4049">
        <v>6.6</v>
      </c>
      <c r="AA4049">
        <v>189.3</v>
      </c>
      <c r="AB4049">
        <v>16.3</v>
      </c>
      <c r="AC4049">
        <v>7</v>
      </c>
      <c r="AD4049">
        <v>0</v>
      </c>
      <c r="AE4049" t="s">
        <v>12223</v>
      </c>
      <c r="AF4049" t="s">
        <v>12224</v>
      </c>
      <c r="AG4049">
        <v>0.24</v>
      </c>
      <c r="AH4049" t="s">
        <v>36</v>
      </c>
      <c r="AI4049" t="s">
        <v>37</v>
      </c>
      <c r="AJ4049" t="s">
        <v>38</v>
      </c>
    </row>
    <row r="4050" spans="1:36" x14ac:dyDescent="0.25">
      <c r="A4050" t="s">
        <v>32</v>
      </c>
      <c r="B4050" t="s">
        <v>12225</v>
      </c>
      <c r="C4050">
        <f>YEAR(B4050)</f>
        <v>2011</v>
      </c>
      <c r="D4050">
        <v>59</v>
      </c>
      <c r="E4050">
        <v>46.4</v>
      </c>
      <c r="F4050">
        <v>54.6</v>
      </c>
      <c r="H4050" s="2">
        <f>IF(F4050-56.86&lt;=0,0,IF(F4050-56.86&lt;=1,1,2))</f>
        <v>0</v>
      </c>
      <c r="I4050">
        <v>59</v>
      </c>
      <c r="J4050">
        <v>43.6</v>
      </c>
      <c r="K4050">
        <v>54.3</v>
      </c>
      <c r="L4050">
        <v>42.3</v>
      </c>
      <c r="M4050">
        <v>63.8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16.100000000000001</v>
      </c>
      <c r="W4050">
        <v>321.8</v>
      </c>
      <c r="X4050">
        <v>1020.5</v>
      </c>
      <c r="Y4050">
        <v>29.7</v>
      </c>
      <c r="Z4050">
        <v>6.6</v>
      </c>
      <c r="AA4050">
        <v>193</v>
      </c>
      <c r="AB4050">
        <v>16.7</v>
      </c>
      <c r="AC4050">
        <v>7</v>
      </c>
      <c r="AD4050">
        <v>0</v>
      </c>
      <c r="AE4050" t="s">
        <v>12226</v>
      </c>
      <c r="AF4050" t="s">
        <v>12227</v>
      </c>
      <c r="AG4050">
        <v>0.25</v>
      </c>
      <c r="AH4050" t="s">
        <v>36</v>
      </c>
      <c r="AI4050" t="s">
        <v>37</v>
      </c>
      <c r="AJ4050" t="s">
        <v>38</v>
      </c>
    </row>
    <row r="4051" spans="1:36" x14ac:dyDescent="0.25">
      <c r="A4051" t="s">
        <v>32</v>
      </c>
      <c r="B4051" t="s">
        <v>12228</v>
      </c>
      <c r="C4051">
        <f>YEAR(B4051)</f>
        <v>2011</v>
      </c>
      <c r="D4051">
        <v>60.9</v>
      </c>
      <c r="E4051">
        <v>42.8</v>
      </c>
      <c r="F4051">
        <v>51.9</v>
      </c>
      <c r="H4051" s="2">
        <f>IF(F4051-56.86&lt;=0,0,IF(F4051-56.86&lt;=1,1,2))</f>
        <v>0</v>
      </c>
      <c r="I4051">
        <v>60.9</v>
      </c>
      <c r="J4051">
        <v>36.1</v>
      </c>
      <c r="K4051">
        <v>49.8</v>
      </c>
      <c r="L4051">
        <v>42.1</v>
      </c>
      <c r="M4051">
        <v>70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12.8</v>
      </c>
      <c r="W4051">
        <v>179.7</v>
      </c>
      <c r="X4051">
        <v>1016.8</v>
      </c>
      <c r="Y4051">
        <v>27.9</v>
      </c>
      <c r="Z4051">
        <v>6.6</v>
      </c>
      <c r="AA4051">
        <v>189.4</v>
      </c>
      <c r="AB4051">
        <v>16.399999999999999</v>
      </c>
      <c r="AC4051">
        <v>7</v>
      </c>
      <c r="AD4051">
        <v>0</v>
      </c>
      <c r="AE4051" t="s">
        <v>12229</v>
      </c>
      <c r="AF4051" t="s">
        <v>12230</v>
      </c>
      <c r="AG4051">
        <v>0.31</v>
      </c>
      <c r="AH4051" t="s">
        <v>36</v>
      </c>
      <c r="AI4051" t="s">
        <v>37</v>
      </c>
      <c r="AJ4051" t="s">
        <v>38</v>
      </c>
    </row>
    <row r="4052" spans="1:36" x14ac:dyDescent="0.25">
      <c r="A4052" t="s">
        <v>32</v>
      </c>
      <c r="B4052" t="s">
        <v>12231</v>
      </c>
      <c r="C4052">
        <f>YEAR(B4052)</f>
        <v>2011</v>
      </c>
      <c r="D4052">
        <v>62.6</v>
      </c>
      <c r="E4052">
        <v>46.4</v>
      </c>
      <c r="F4052">
        <v>55</v>
      </c>
      <c r="H4052" s="2">
        <f>IF(F4052-56.86&lt;=0,0,IF(F4052-56.86&lt;=1,1,2))</f>
        <v>0</v>
      </c>
      <c r="I4052">
        <v>62.6</v>
      </c>
      <c r="J4052">
        <v>42.9</v>
      </c>
      <c r="K4052">
        <v>54.2</v>
      </c>
      <c r="L4052">
        <v>47.2</v>
      </c>
      <c r="M4052">
        <v>75.400000000000006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17.2</v>
      </c>
      <c r="W4052">
        <v>263.7</v>
      </c>
      <c r="X4052">
        <v>1015</v>
      </c>
      <c r="Y4052">
        <v>43.3</v>
      </c>
      <c r="Z4052">
        <v>6.6</v>
      </c>
      <c r="AA4052">
        <v>141.4</v>
      </c>
      <c r="AB4052">
        <v>12.3</v>
      </c>
      <c r="AC4052">
        <v>6</v>
      </c>
      <c r="AD4052">
        <v>0</v>
      </c>
      <c r="AE4052" t="s">
        <v>12232</v>
      </c>
      <c r="AF4052" t="s">
        <v>12233</v>
      </c>
      <c r="AG4052">
        <v>0.34</v>
      </c>
      <c r="AH4052" t="s">
        <v>36</v>
      </c>
      <c r="AI4052" t="s">
        <v>37</v>
      </c>
      <c r="AJ4052" t="s">
        <v>38</v>
      </c>
    </row>
    <row r="4053" spans="1:36" x14ac:dyDescent="0.25">
      <c r="A4053" t="s">
        <v>32</v>
      </c>
      <c r="B4053" t="s">
        <v>12234</v>
      </c>
      <c r="C4053">
        <f>YEAR(B4053)</f>
        <v>2011</v>
      </c>
      <c r="D4053">
        <v>60.8</v>
      </c>
      <c r="E4053">
        <v>50</v>
      </c>
      <c r="F4053">
        <v>54.4</v>
      </c>
      <c r="H4053" s="2">
        <f>IF(F4053-56.86&lt;=0,0,IF(F4053-56.86&lt;=1,1,2))</f>
        <v>0</v>
      </c>
      <c r="I4053">
        <v>60.8</v>
      </c>
      <c r="J4053">
        <v>50</v>
      </c>
      <c r="K4053">
        <v>54.4</v>
      </c>
      <c r="L4053">
        <v>47.5</v>
      </c>
      <c r="M4053">
        <v>78</v>
      </c>
      <c r="O4053">
        <v>0.161</v>
      </c>
      <c r="P4053">
        <v>100</v>
      </c>
      <c r="Q4053">
        <v>4.17</v>
      </c>
      <c r="R4053" t="s">
        <v>40</v>
      </c>
      <c r="S4053">
        <v>0</v>
      </c>
      <c r="T4053">
        <v>0</v>
      </c>
      <c r="U4053">
        <v>0</v>
      </c>
      <c r="V4053">
        <v>10.3</v>
      </c>
      <c r="W4053">
        <v>151.30000000000001</v>
      </c>
      <c r="X4053">
        <v>1011.7</v>
      </c>
      <c r="Y4053">
        <v>78</v>
      </c>
      <c r="Z4053">
        <v>6.6</v>
      </c>
      <c r="AA4053">
        <v>90.1</v>
      </c>
      <c r="AB4053">
        <v>7.7</v>
      </c>
      <c r="AC4053">
        <v>5</v>
      </c>
      <c r="AD4053">
        <v>0</v>
      </c>
      <c r="AE4053" t="s">
        <v>12235</v>
      </c>
      <c r="AF4053" t="s">
        <v>12236</v>
      </c>
      <c r="AG4053">
        <v>0.37</v>
      </c>
      <c r="AH4053" t="s">
        <v>56</v>
      </c>
      <c r="AI4053" t="s">
        <v>65</v>
      </c>
      <c r="AJ4053" t="s">
        <v>40</v>
      </c>
    </row>
    <row r="4054" spans="1:36" x14ac:dyDescent="0.25">
      <c r="A4054" t="s">
        <v>32</v>
      </c>
      <c r="B4054" t="s">
        <v>12237</v>
      </c>
      <c r="C4054">
        <f>YEAR(B4054)</f>
        <v>2011</v>
      </c>
      <c r="D4054">
        <v>55.4</v>
      </c>
      <c r="E4054">
        <v>51.8</v>
      </c>
      <c r="F4054">
        <v>53.4</v>
      </c>
      <c r="H4054" s="2">
        <f>IF(F4054-56.86&lt;=0,0,IF(F4054-56.86&lt;=1,1,2))</f>
        <v>0</v>
      </c>
      <c r="I4054">
        <v>55.4</v>
      </c>
      <c r="J4054">
        <v>51.8</v>
      </c>
      <c r="K4054">
        <v>53.4</v>
      </c>
      <c r="L4054">
        <v>51.4</v>
      </c>
      <c r="M4054">
        <v>92.8</v>
      </c>
      <c r="O4054">
        <v>0.441</v>
      </c>
      <c r="P4054">
        <v>100</v>
      </c>
      <c r="Q4054">
        <v>8.33</v>
      </c>
      <c r="R4054" t="s">
        <v>40</v>
      </c>
      <c r="S4054">
        <v>0</v>
      </c>
      <c r="T4054">
        <v>0</v>
      </c>
      <c r="U4054">
        <v>0</v>
      </c>
      <c r="V4054">
        <v>12.8</v>
      </c>
      <c r="W4054">
        <v>267.60000000000002</v>
      </c>
      <c r="X4054">
        <v>1005.1</v>
      </c>
      <c r="Y4054">
        <v>95.9</v>
      </c>
      <c r="Z4054">
        <v>6.5</v>
      </c>
      <c r="AA4054">
        <v>124.3</v>
      </c>
      <c r="AB4054">
        <v>11</v>
      </c>
      <c r="AC4054">
        <v>6</v>
      </c>
      <c r="AD4054">
        <v>0</v>
      </c>
      <c r="AE4054" t="s">
        <v>12238</v>
      </c>
      <c r="AF4054" t="s">
        <v>12239</v>
      </c>
      <c r="AG4054">
        <v>0.4</v>
      </c>
      <c r="AH4054" t="s">
        <v>43</v>
      </c>
      <c r="AI4054" t="s">
        <v>1063</v>
      </c>
      <c r="AJ4054" t="s">
        <v>40</v>
      </c>
    </row>
    <row r="4055" spans="1:36" x14ac:dyDescent="0.25">
      <c r="A4055" t="s">
        <v>32</v>
      </c>
      <c r="B4055" t="s">
        <v>12240</v>
      </c>
      <c r="C4055">
        <f>YEAR(B4055)</f>
        <v>2011</v>
      </c>
      <c r="D4055">
        <v>59</v>
      </c>
      <c r="E4055">
        <v>46.4</v>
      </c>
      <c r="F4055">
        <v>54.2</v>
      </c>
      <c r="H4055" s="2">
        <f>IF(F4055-56.86&lt;=0,0,IF(F4055-56.86&lt;=1,1,2))</f>
        <v>0</v>
      </c>
      <c r="I4055">
        <v>59</v>
      </c>
      <c r="J4055">
        <v>42.9</v>
      </c>
      <c r="K4055">
        <v>53.8</v>
      </c>
      <c r="L4055">
        <v>48</v>
      </c>
      <c r="M4055">
        <v>79.900000000000006</v>
      </c>
      <c r="O4055">
        <v>1.571</v>
      </c>
      <c r="P4055">
        <v>100</v>
      </c>
      <c r="Q4055">
        <v>4.17</v>
      </c>
      <c r="R4055" t="s">
        <v>40</v>
      </c>
      <c r="S4055">
        <v>0</v>
      </c>
      <c r="T4055">
        <v>0</v>
      </c>
      <c r="U4055">
        <v>0</v>
      </c>
      <c r="V4055">
        <v>18.3</v>
      </c>
      <c r="W4055">
        <v>329.3</v>
      </c>
      <c r="X4055">
        <v>1012.1</v>
      </c>
      <c r="Y4055">
        <v>64.7</v>
      </c>
      <c r="Z4055">
        <v>6.4</v>
      </c>
      <c r="AA4055">
        <v>164.9</v>
      </c>
      <c r="AB4055">
        <v>14.3</v>
      </c>
      <c r="AC4055">
        <v>6</v>
      </c>
      <c r="AD4055">
        <v>0</v>
      </c>
      <c r="AE4055" t="s">
        <v>12241</v>
      </c>
      <c r="AF4055" t="s">
        <v>12242</v>
      </c>
      <c r="AG4055">
        <v>0.44</v>
      </c>
      <c r="AH4055" t="s">
        <v>56</v>
      </c>
      <c r="AI4055" t="s">
        <v>137</v>
      </c>
      <c r="AJ4055" t="s">
        <v>40</v>
      </c>
    </row>
    <row r="4056" spans="1:36" x14ac:dyDescent="0.25">
      <c r="A4056" t="s">
        <v>32</v>
      </c>
      <c r="B4056" t="s">
        <v>12243</v>
      </c>
      <c r="C4056">
        <f>YEAR(B4056)</f>
        <v>2011</v>
      </c>
      <c r="D4056">
        <v>66.2</v>
      </c>
      <c r="E4056">
        <v>46.4</v>
      </c>
      <c r="F4056">
        <v>55.6</v>
      </c>
      <c r="H4056" s="2">
        <f>IF(F4056-56.86&lt;=0,0,IF(F4056-56.86&lt;=1,1,2))</f>
        <v>0</v>
      </c>
      <c r="I4056">
        <v>66.2</v>
      </c>
      <c r="J4056">
        <v>41.1</v>
      </c>
      <c r="K4056">
        <v>54.4</v>
      </c>
      <c r="L4056">
        <v>47.4</v>
      </c>
      <c r="M4056">
        <v>75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17.2</v>
      </c>
      <c r="W4056">
        <v>174.6</v>
      </c>
      <c r="X4056">
        <v>1016.1</v>
      </c>
      <c r="Y4056">
        <v>53</v>
      </c>
      <c r="Z4056">
        <v>6.5</v>
      </c>
      <c r="AA4056">
        <v>199.6</v>
      </c>
      <c r="AB4056">
        <v>17.100000000000001</v>
      </c>
      <c r="AC4056">
        <v>7</v>
      </c>
      <c r="AD4056">
        <v>0</v>
      </c>
      <c r="AE4056" t="s">
        <v>12244</v>
      </c>
      <c r="AF4056" t="s">
        <v>12245</v>
      </c>
      <c r="AG4056">
        <v>0.47</v>
      </c>
      <c r="AH4056" t="s">
        <v>36</v>
      </c>
      <c r="AI4056" t="s">
        <v>702</v>
      </c>
      <c r="AJ4056" t="s">
        <v>38</v>
      </c>
    </row>
    <row r="4057" spans="1:36" x14ac:dyDescent="0.25">
      <c r="A4057" t="s">
        <v>32</v>
      </c>
      <c r="B4057" t="s">
        <v>12246</v>
      </c>
      <c r="C4057">
        <f>YEAR(B4057)</f>
        <v>2011</v>
      </c>
      <c r="D4057">
        <v>66.2</v>
      </c>
      <c r="E4057">
        <v>57.2</v>
      </c>
      <c r="F4057">
        <v>61.7</v>
      </c>
      <c r="H4057" s="2">
        <f>IF(F4057-56.86&lt;=0,0,IF(F4057-56.86&lt;=1,1,2))</f>
        <v>2</v>
      </c>
      <c r="I4057">
        <v>66.2</v>
      </c>
      <c r="J4057">
        <v>57.2</v>
      </c>
      <c r="K4057">
        <v>61.7</v>
      </c>
      <c r="L4057">
        <v>49.7</v>
      </c>
      <c r="M4057">
        <v>65.5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50.6</v>
      </c>
      <c r="V4057">
        <v>39.1</v>
      </c>
      <c r="W4057">
        <v>171.4</v>
      </c>
      <c r="X4057">
        <v>1007.2</v>
      </c>
      <c r="Y4057">
        <v>40.6</v>
      </c>
      <c r="Z4057">
        <v>6.4</v>
      </c>
      <c r="AA4057">
        <v>195.7</v>
      </c>
      <c r="AB4057">
        <v>16.8</v>
      </c>
      <c r="AC4057">
        <v>7</v>
      </c>
      <c r="AD4057">
        <v>0</v>
      </c>
      <c r="AE4057" t="s">
        <v>12247</v>
      </c>
      <c r="AF4057" t="s">
        <v>12248</v>
      </c>
      <c r="AG4057">
        <v>0.5</v>
      </c>
      <c r="AH4057" t="s">
        <v>36</v>
      </c>
      <c r="AI4057" t="s">
        <v>37</v>
      </c>
      <c r="AJ4057" t="s">
        <v>344</v>
      </c>
    </row>
    <row r="4058" spans="1:36" x14ac:dyDescent="0.25">
      <c r="A4058" t="s">
        <v>32</v>
      </c>
      <c r="B4058" t="s">
        <v>12249</v>
      </c>
      <c r="C4058">
        <f>YEAR(B4058)</f>
        <v>2011</v>
      </c>
      <c r="D4058">
        <v>62.6</v>
      </c>
      <c r="E4058">
        <v>55.4</v>
      </c>
      <c r="F4058">
        <v>57.1</v>
      </c>
      <c r="H4058" s="2">
        <f>IF(F4058-56.86&lt;=0,0,IF(F4058-56.86&lt;=1,1,2))</f>
        <v>1</v>
      </c>
      <c r="I4058">
        <v>62.6</v>
      </c>
      <c r="J4058">
        <v>55.4</v>
      </c>
      <c r="K4058">
        <v>57.1</v>
      </c>
      <c r="L4058">
        <v>49.7</v>
      </c>
      <c r="M4058">
        <v>76.7</v>
      </c>
      <c r="O4058">
        <v>0.28000000000000003</v>
      </c>
      <c r="P4058">
        <v>100</v>
      </c>
      <c r="Q4058">
        <v>8.33</v>
      </c>
      <c r="R4058" t="s">
        <v>40</v>
      </c>
      <c r="S4058">
        <v>0</v>
      </c>
      <c r="T4058">
        <v>0</v>
      </c>
      <c r="U4058">
        <v>36.9</v>
      </c>
      <c r="V4058">
        <v>32.200000000000003</v>
      </c>
      <c r="W4058">
        <v>241.9</v>
      </c>
      <c r="X4058">
        <v>997.3</v>
      </c>
      <c r="Y4058">
        <v>73.599999999999994</v>
      </c>
      <c r="Z4058">
        <v>6.5</v>
      </c>
      <c r="AA4058">
        <v>99.4</v>
      </c>
      <c r="AB4058">
        <v>8.6</v>
      </c>
      <c r="AC4058">
        <v>5</v>
      </c>
      <c r="AD4058">
        <v>0</v>
      </c>
      <c r="AE4058" t="s">
        <v>12250</v>
      </c>
      <c r="AF4058" t="s">
        <v>12251</v>
      </c>
      <c r="AG4058">
        <v>0.54</v>
      </c>
      <c r="AH4058" t="s">
        <v>56</v>
      </c>
      <c r="AI4058" t="s">
        <v>101</v>
      </c>
      <c r="AJ4058" t="s">
        <v>40</v>
      </c>
    </row>
    <row r="4059" spans="1:36" x14ac:dyDescent="0.25">
      <c r="A4059" t="s">
        <v>32</v>
      </c>
      <c r="B4059" t="s">
        <v>12252</v>
      </c>
      <c r="C4059">
        <f>YEAR(B4059)</f>
        <v>2011</v>
      </c>
      <c r="D4059">
        <v>60.8</v>
      </c>
      <c r="E4059">
        <v>52.4</v>
      </c>
      <c r="F4059">
        <v>56.9</v>
      </c>
      <c r="H4059" s="2">
        <f>IF(F4059-56.86&lt;=0,0,IF(F4059-56.86&lt;=1,1,2))</f>
        <v>1</v>
      </c>
      <c r="I4059">
        <v>60.8</v>
      </c>
      <c r="J4059">
        <v>52.4</v>
      </c>
      <c r="K4059">
        <v>56.9</v>
      </c>
      <c r="L4059">
        <v>50.5</v>
      </c>
      <c r="M4059">
        <v>79.7</v>
      </c>
      <c r="O4059">
        <v>1.2E-2</v>
      </c>
      <c r="P4059">
        <v>100</v>
      </c>
      <c r="Q4059">
        <v>12.5</v>
      </c>
      <c r="R4059" t="s">
        <v>40</v>
      </c>
      <c r="S4059">
        <v>0</v>
      </c>
      <c r="T4059">
        <v>0</v>
      </c>
      <c r="U4059">
        <v>0</v>
      </c>
      <c r="V4059">
        <v>24.2</v>
      </c>
      <c r="W4059">
        <v>316</v>
      </c>
      <c r="X4059">
        <v>1008.9</v>
      </c>
      <c r="Y4059">
        <v>73.7</v>
      </c>
      <c r="Z4059">
        <v>6.6</v>
      </c>
      <c r="AA4059">
        <v>161.1</v>
      </c>
      <c r="AB4059">
        <v>13.8</v>
      </c>
      <c r="AC4059">
        <v>6</v>
      </c>
      <c r="AD4059">
        <v>0</v>
      </c>
      <c r="AE4059" t="s">
        <v>12253</v>
      </c>
      <c r="AF4059" t="s">
        <v>12254</v>
      </c>
      <c r="AG4059">
        <v>0.56999999999999995</v>
      </c>
      <c r="AH4059" t="s">
        <v>56</v>
      </c>
      <c r="AI4059" t="s">
        <v>137</v>
      </c>
      <c r="AJ4059" t="s">
        <v>40</v>
      </c>
    </row>
    <row r="4060" spans="1:36" x14ac:dyDescent="0.25">
      <c r="A4060" t="s">
        <v>32</v>
      </c>
      <c r="B4060" t="s">
        <v>12255</v>
      </c>
      <c r="C4060">
        <f>YEAR(B4060)</f>
        <v>2011</v>
      </c>
      <c r="D4060">
        <v>62.6</v>
      </c>
      <c r="E4060">
        <v>48.2</v>
      </c>
      <c r="F4060">
        <v>56.2</v>
      </c>
      <c r="H4060" s="2">
        <f>IF(F4060-56.86&lt;=0,0,IF(F4060-56.86&lt;=1,1,2))</f>
        <v>0</v>
      </c>
      <c r="I4060">
        <v>62.6</v>
      </c>
      <c r="J4060">
        <v>43.7</v>
      </c>
      <c r="K4060">
        <v>55.9</v>
      </c>
      <c r="L4060">
        <v>47.9</v>
      </c>
      <c r="M4060">
        <v>73.900000000000006</v>
      </c>
      <c r="O4060">
        <v>0.02</v>
      </c>
      <c r="P4060">
        <v>100</v>
      </c>
      <c r="Q4060">
        <v>4.17</v>
      </c>
      <c r="R4060" t="s">
        <v>40</v>
      </c>
      <c r="S4060">
        <v>0</v>
      </c>
      <c r="T4060">
        <v>0</v>
      </c>
      <c r="U4060">
        <v>0</v>
      </c>
      <c r="V4060">
        <v>11.4</v>
      </c>
      <c r="W4060">
        <v>196.6</v>
      </c>
      <c r="X4060">
        <v>1012.1</v>
      </c>
      <c r="Y4060">
        <v>53.4</v>
      </c>
      <c r="Z4060">
        <v>6.6</v>
      </c>
      <c r="AA4060">
        <v>152.1</v>
      </c>
      <c r="AB4060">
        <v>13.1</v>
      </c>
      <c r="AC4060">
        <v>7</v>
      </c>
      <c r="AD4060">
        <v>0</v>
      </c>
      <c r="AE4060" t="s">
        <v>12256</v>
      </c>
      <c r="AF4060" t="s">
        <v>12257</v>
      </c>
      <c r="AG4060">
        <v>0.61</v>
      </c>
      <c r="AH4060" t="s">
        <v>56</v>
      </c>
      <c r="AI4060" t="s">
        <v>12258</v>
      </c>
      <c r="AJ4060" t="s">
        <v>40</v>
      </c>
    </row>
    <row r="4061" spans="1:36" x14ac:dyDescent="0.25">
      <c r="A4061" t="s">
        <v>32</v>
      </c>
      <c r="B4061" t="s">
        <v>12259</v>
      </c>
      <c r="C4061">
        <f>YEAR(B4061)</f>
        <v>2011</v>
      </c>
      <c r="D4061">
        <v>66.2</v>
      </c>
      <c r="E4061">
        <v>55.4</v>
      </c>
      <c r="F4061">
        <v>59.8</v>
      </c>
      <c r="H4061" s="2">
        <f>IF(F4061-56.86&lt;=0,0,IF(F4061-56.86&lt;=1,1,2))</f>
        <v>2</v>
      </c>
      <c r="I4061">
        <v>66.2</v>
      </c>
      <c r="J4061">
        <v>55.4</v>
      </c>
      <c r="K4061">
        <v>59.8</v>
      </c>
      <c r="L4061">
        <v>48.9</v>
      </c>
      <c r="M4061">
        <v>67.599999999999994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19.5</v>
      </c>
      <c r="W4061">
        <v>175.3</v>
      </c>
      <c r="X4061">
        <v>1007.2</v>
      </c>
      <c r="Y4061">
        <v>75.8</v>
      </c>
      <c r="Z4061">
        <v>6.6</v>
      </c>
      <c r="AA4061">
        <v>155.1</v>
      </c>
      <c r="AB4061">
        <v>13.3</v>
      </c>
      <c r="AC4061">
        <v>7</v>
      </c>
      <c r="AD4061">
        <v>0</v>
      </c>
      <c r="AE4061" t="s">
        <v>12260</v>
      </c>
      <c r="AF4061" t="s">
        <v>12261</v>
      </c>
      <c r="AG4061">
        <v>0.64</v>
      </c>
      <c r="AH4061" t="s">
        <v>36</v>
      </c>
      <c r="AI4061" t="s">
        <v>37</v>
      </c>
      <c r="AJ4061" t="s">
        <v>38</v>
      </c>
    </row>
    <row r="4062" spans="1:36" x14ac:dyDescent="0.25">
      <c r="A4062" t="s">
        <v>32</v>
      </c>
      <c r="B4062" t="s">
        <v>12262</v>
      </c>
      <c r="C4062">
        <f>YEAR(B4062)</f>
        <v>2011</v>
      </c>
      <c r="D4062">
        <v>60.8</v>
      </c>
      <c r="E4062">
        <v>50</v>
      </c>
      <c r="F4062">
        <v>55.5</v>
      </c>
      <c r="H4062" s="2">
        <f>IF(F4062-56.86&lt;=0,0,IF(F4062-56.86&lt;=1,1,2))</f>
        <v>0</v>
      </c>
      <c r="I4062">
        <v>60.8</v>
      </c>
      <c r="J4062">
        <v>50</v>
      </c>
      <c r="K4062">
        <v>55.5</v>
      </c>
      <c r="L4062">
        <v>48.3</v>
      </c>
      <c r="M4062">
        <v>76.900000000000006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17.2</v>
      </c>
      <c r="W4062">
        <v>243.3</v>
      </c>
      <c r="X4062">
        <v>1006.7</v>
      </c>
      <c r="Y4062">
        <v>76.5</v>
      </c>
      <c r="Z4062">
        <v>6.6</v>
      </c>
      <c r="AA4062">
        <v>130.30000000000001</v>
      </c>
      <c r="AB4062">
        <v>11.1</v>
      </c>
      <c r="AC4062">
        <v>5</v>
      </c>
      <c r="AD4062">
        <v>0</v>
      </c>
      <c r="AE4062" t="s">
        <v>12263</v>
      </c>
      <c r="AF4062" t="s">
        <v>12264</v>
      </c>
      <c r="AG4062">
        <v>0.67</v>
      </c>
      <c r="AH4062" t="s">
        <v>36</v>
      </c>
      <c r="AI4062" t="s">
        <v>37</v>
      </c>
      <c r="AJ4062" t="s">
        <v>38</v>
      </c>
    </row>
    <row r="4063" spans="1:36" x14ac:dyDescent="0.25">
      <c r="A4063" t="s">
        <v>32</v>
      </c>
      <c r="B4063" t="s">
        <v>12265</v>
      </c>
      <c r="C4063">
        <f>YEAR(B4063)</f>
        <v>2011</v>
      </c>
      <c r="D4063">
        <v>60.8</v>
      </c>
      <c r="E4063">
        <v>50</v>
      </c>
      <c r="F4063">
        <v>54.1</v>
      </c>
      <c r="H4063" s="2">
        <f>IF(F4063-56.86&lt;=0,0,IF(F4063-56.86&lt;=1,1,2))</f>
        <v>0</v>
      </c>
      <c r="I4063">
        <v>60.8</v>
      </c>
      <c r="J4063">
        <v>50</v>
      </c>
      <c r="K4063">
        <v>54.1</v>
      </c>
      <c r="L4063">
        <v>48.1</v>
      </c>
      <c r="M4063">
        <v>80.3</v>
      </c>
      <c r="O4063">
        <v>0.311</v>
      </c>
      <c r="P4063">
        <v>100</v>
      </c>
      <c r="Q4063">
        <v>4.17</v>
      </c>
      <c r="R4063" t="s">
        <v>40</v>
      </c>
      <c r="S4063">
        <v>0</v>
      </c>
      <c r="T4063">
        <v>0</v>
      </c>
      <c r="U4063">
        <v>0</v>
      </c>
      <c r="V4063">
        <v>15</v>
      </c>
      <c r="W4063">
        <v>157.30000000000001</v>
      </c>
      <c r="X4063">
        <v>1006.6</v>
      </c>
      <c r="Y4063">
        <v>86</v>
      </c>
      <c r="Z4063">
        <v>6.6</v>
      </c>
      <c r="AA4063">
        <v>56.5</v>
      </c>
      <c r="AB4063">
        <v>4.9000000000000004</v>
      </c>
      <c r="AC4063">
        <v>2</v>
      </c>
      <c r="AD4063">
        <v>0</v>
      </c>
      <c r="AE4063" t="s">
        <v>12266</v>
      </c>
      <c r="AF4063" t="s">
        <v>12267</v>
      </c>
      <c r="AG4063">
        <v>0.71</v>
      </c>
      <c r="AH4063" t="s">
        <v>56</v>
      </c>
      <c r="AI4063" t="s">
        <v>61</v>
      </c>
      <c r="AJ4063" t="s">
        <v>40</v>
      </c>
    </row>
    <row r="4064" spans="1:36" x14ac:dyDescent="0.25">
      <c r="A4064" t="s">
        <v>32</v>
      </c>
      <c r="B4064" t="s">
        <v>12268</v>
      </c>
      <c r="C4064">
        <f>YEAR(B4064)</f>
        <v>2011</v>
      </c>
      <c r="D4064">
        <v>60.8</v>
      </c>
      <c r="E4064">
        <v>46.4</v>
      </c>
      <c r="F4064">
        <v>54.4</v>
      </c>
      <c r="H4064" s="2">
        <f>IF(F4064-56.86&lt;=0,0,IF(F4064-56.86&lt;=1,1,2))</f>
        <v>0</v>
      </c>
      <c r="I4064">
        <v>60.8</v>
      </c>
      <c r="J4064">
        <v>42.9</v>
      </c>
      <c r="K4064">
        <v>54</v>
      </c>
      <c r="L4064">
        <v>48.6</v>
      </c>
      <c r="M4064">
        <v>81.2</v>
      </c>
      <c r="O4064">
        <v>3.9E-2</v>
      </c>
      <c r="P4064">
        <v>100</v>
      </c>
      <c r="Q4064">
        <v>4.17</v>
      </c>
      <c r="R4064" t="s">
        <v>40</v>
      </c>
      <c r="S4064">
        <v>0</v>
      </c>
      <c r="T4064">
        <v>0</v>
      </c>
      <c r="U4064">
        <v>0</v>
      </c>
      <c r="V4064">
        <v>21.9</v>
      </c>
      <c r="W4064">
        <v>320.5</v>
      </c>
      <c r="X4064">
        <v>1004</v>
      </c>
      <c r="Y4064">
        <v>50.5</v>
      </c>
      <c r="Z4064">
        <v>6.6</v>
      </c>
      <c r="AA4064">
        <v>117.5</v>
      </c>
      <c r="AB4064">
        <v>10.3</v>
      </c>
      <c r="AC4064">
        <v>4</v>
      </c>
      <c r="AD4064">
        <v>0</v>
      </c>
      <c r="AE4064" t="s">
        <v>12269</v>
      </c>
      <c r="AF4064" t="s">
        <v>12270</v>
      </c>
      <c r="AG4064">
        <v>0.75</v>
      </c>
      <c r="AH4064" t="s">
        <v>56</v>
      </c>
      <c r="AI4064" t="s">
        <v>65</v>
      </c>
      <c r="AJ4064" t="s">
        <v>40</v>
      </c>
    </row>
    <row r="4065" spans="1:36" x14ac:dyDescent="0.25">
      <c r="A4065" t="s">
        <v>32</v>
      </c>
      <c r="B4065" t="s">
        <v>12271</v>
      </c>
      <c r="C4065">
        <f>YEAR(B4065)</f>
        <v>2011</v>
      </c>
      <c r="D4065">
        <v>55.5</v>
      </c>
      <c r="E4065">
        <v>51.8</v>
      </c>
      <c r="F4065">
        <v>53.9</v>
      </c>
      <c r="H4065" s="2">
        <f>IF(F4065-56.86&lt;=0,0,IF(F4065-56.86&lt;=1,1,2))</f>
        <v>0</v>
      </c>
      <c r="I4065">
        <v>55.5</v>
      </c>
      <c r="J4065">
        <v>51.8</v>
      </c>
      <c r="K4065">
        <v>53.9</v>
      </c>
      <c r="L4065">
        <v>50</v>
      </c>
      <c r="M4065">
        <v>86.9</v>
      </c>
      <c r="O4065">
        <v>0.27900000000000003</v>
      </c>
      <c r="P4065">
        <v>100</v>
      </c>
      <c r="Q4065">
        <v>8.33</v>
      </c>
      <c r="R4065" t="s">
        <v>40</v>
      </c>
      <c r="S4065">
        <v>0</v>
      </c>
      <c r="T4065">
        <v>0</v>
      </c>
      <c r="U4065">
        <v>0</v>
      </c>
      <c r="V4065">
        <v>20.8</v>
      </c>
      <c r="W4065">
        <v>350.3</v>
      </c>
      <c r="X4065">
        <v>1010.3</v>
      </c>
      <c r="Y4065">
        <v>93.7</v>
      </c>
      <c r="Z4065">
        <v>5.8</v>
      </c>
      <c r="AA4065">
        <v>178.5</v>
      </c>
      <c r="AB4065">
        <v>15.4</v>
      </c>
      <c r="AC4065">
        <v>7</v>
      </c>
      <c r="AD4065">
        <v>0</v>
      </c>
      <c r="AE4065" t="s">
        <v>12272</v>
      </c>
      <c r="AF4065" t="s">
        <v>12273</v>
      </c>
      <c r="AG4065">
        <v>0.78</v>
      </c>
      <c r="AH4065" t="s">
        <v>43</v>
      </c>
      <c r="AI4065" t="s">
        <v>1063</v>
      </c>
      <c r="AJ4065" t="s">
        <v>40</v>
      </c>
    </row>
    <row r="4066" spans="1:36" x14ac:dyDescent="0.25">
      <c r="A4066" t="s">
        <v>32</v>
      </c>
      <c r="B4066" t="s">
        <v>12274</v>
      </c>
      <c r="C4066">
        <f>YEAR(B4066)</f>
        <v>2011</v>
      </c>
      <c r="D4066">
        <v>53.6</v>
      </c>
      <c r="E4066">
        <v>48.5</v>
      </c>
      <c r="F4066">
        <v>52.3</v>
      </c>
      <c r="H4066" s="2">
        <f>IF(F4066-56.86&lt;=0,0,IF(F4066-56.86&lt;=1,1,2))</f>
        <v>0</v>
      </c>
      <c r="I4066">
        <v>53.6</v>
      </c>
      <c r="J4066">
        <v>47.5</v>
      </c>
      <c r="K4066">
        <v>52.2</v>
      </c>
      <c r="L4066">
        <v>49.6</v>
      </c>
      <c r="M4066">
        <v>90.7</v>
      </c>
      <c r="O4066">
        <v>0.83099999999999996</v>
      </c>
      <c r="P4066">
        <v>100</v>
      </c>
      <c r="Q4066">
        <v>8.33</v>
      </c>
      <c r="R4066" t="s">
        <v>40</v>
      </c>
      <c r="S4066">
        <v>0</v>
      </c>
      <c r="T4066">
        <v>0</v>
      </c>
      <c r="U4066">
        <v>0</v>
      </c>
      <c r="V4066">
        <v>23</v>
      </c>
      <c r="W4066">
        <v>10</v>
      </c>
      <c r="X4066">
        <v>1010</v>
      </c>
      <c r="Y4066">
        <v>94.8</v>
      </c>
      <c r="Z4066">
        <v>5.5</v>
      </c>
      <c r="AA4066">
        <v>86.8</v>
      </c>
      <c r="AB4066">
        <v>7.4</v>
      </c>
      <c r="AC4066">
        <v>3</v>
      </c>
      <c r="AD4066">
        <v>0</v>
      </c>
      <c r="AE4066" t="s">
        <v>12275</v>
      </c>
      <c r="AF4066" t="s">
        <v>12276</v>
      </c>
      <c r="AG4066">
        <v>0.81</v>
      </c>
      <c r="AH4066" t="s">
        <v>43</v>
      </c>
      <c r="AI4066" t="s">
        <v>1063</v>
      </c>
      <c r="AJ4066" t="s">
        <v>40</v>
      </c>
    </row>
    <row r="4067" spans="1:36" x14ac:dyDescent="0.25">
      <c r="A4067" t="s">
        <v>32</v>
      </c>
      <c r="B4067" t="s">
        <v>12277</v>
      </c>
      <c r="C4067">
        <f>YEAR(B4067)</f>
        <v>2011</v>
      </c>
      <c r="D4067">
        <v>53.7</v>
      </c>
      <c r="E4067">
        <v>51.8</v>
      </c>
      <c r="F4067">
        <v>53.5</v>
      </c>
      <c r="H4067" s="2">
        <f>IF(F4067-56.86&lt;=0,0,IF(F4067-56.86&lt;=1,1,2))</f>
        <v>0</v>
      </c>
      <c r="I4067">
        <v>53.7</v>
      </c>
      <c r="J4067">
        <v>51.8</v>
      </c>
      <c r="K4067">
        <v>53.5</v>
      </c>
      <c r="L4067">
        <v>46</v>
      </c>
      <c r="M4067">
        <v>75.5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21.9</v>
      </c>
      <c r="W4067">
        <v>331.8</v>
      </c>
      <c r="X4067">
        <v>1017.4</v>
      </c>
      <c r="Y4067">
        <v>96.8</v>
      </c>
      <c r="Z4067">
        <v>6.6</v>
      </c>
      <c r="AA4067">
        <v>175.5</v>
      </c>
      <c r="AB4067">
        <v>15.1</v>
      </c>
      <c r="AC4067">
        <v>7</v>
      </c>
      <c r="AD4067">
        <v>0</v>
      </c>
      <c r="AE4067" t="s">
        <v>12278</v>
      </c>
      <c r="AF4067" t="s">
        <v>12279</v>
      </c>
      <c r="AG4067">
        <v>0.85</v>
      </c>
      <c r="AH4067" t="s">
        <v>88</v>
      </c>
      <c r="AI4067" t="s">
        <v>89</v>
      </c>
      <c r="AJ4067" t="s">
        <v>90</v>
      </c>
    </row>
    <row r="4068" spans="1:36" x14ac:dyDescent="0.25">
      <c r="A4068" t="s">
        <v>32</v>
      </c>
      <c r="B4068" t="s">
        <v>12280</v>
      </c>
      <c r="C4068">
        <f>YEAR(B4068)</f>
        <v>2011</v>
      </c>
      <c r="D4068">
        <v>59</v>
      </c>
      <c r="E4068">
        <v>50</v>
      </c>
      <c r="F4068">
        <v>53.9</v>
      </c>
      <c r="G4068" s="2">
        <f>AVERAGE(F4068:F4159)</f>
        <v>60.507608695652159</v>
      </c>
      <c r="H4068" s="2">
        <f>IF(F4068-60.51&lt;=0,0,IF(F4068-60.51&lt;=1,1,2))</f>
        <v>0</v>
      </c>
      <c r="I4068">
        <v>59</v>
      </c>
      <c r="J4068">
        <v>50</v>
      </c>
      <c r="K4068">
        <v>53.9</v>
      </c>
      <c r="L4068">
        <v>46.9</v>
      </c>
      <c r="M4068">
        <v>77.2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9.1999999999999993</v>
      </c>
      <c r="W4068">
        <v>359.8</v>
      </c>
      <c r="X4068">
        <v>1021.3</v>
      </c>
      <c r="Y4068">
        <v>88.4</v>
      </c>
      <c r="Z4068">
        <v>6.6</v>
      </c>
      <c r="AA4068">
        <v>216.1</v>
      </c>
      <c r="AB4068">
        <v>18.600000000000001</v>
      </c>
      <c r="AC4068">
        <v>8</v>
      </c>
      <c r="AD4068">
        <v>0</v>
      </c>
      <c r="AE4068" t="s">
        <v>12281</v>
      </c>
      <c r="AF4068" t="s">
        <v>12282</v>
      </c>
      <c r="AG4068">
        <v>0.88</v>
      </c>
      <c r="AH4068" t="s">
        <v>36</v>
      </c>
      <c r="AI4068" t="s">
        <v>37</v>
      </c>
      <c r="AJ4068" t="s">
        <v>38</v>
      </c>
    </row>
    <row r="4069" spans="1:36" x14ac:dyDescent="0.25">
      <c r="A4069" t="s">
        <v>32</v>
      </c>
      <c r="B4069" t="s">
        <v>12283</v>
      </c>
      <c r="C4069">
        <f>YEAR(B4069)</f>
        <v>2011</v>
      </c>
      <c r="D4069">
        <v>60.8</v>
      </c>
      <c r="E4069">
        <v>50</v>
      </c>
      <c r="F4069">
        <v>55.4</v>
      </c>
      <c r="H4069" s="2">
        <f>IF(F4069-60.51&lt;=0,0,IF(F4069-60.51&lt;=1,1,2))</f>
        <v>0</v>
      </c>
      <c r="I4069">
        <v>60.8</v>
      </c>
      <c r="J4069">
        <v>50</v>
      </c>
      <c r="K4069">
        <v>55.4</v>
      </c>
      <c r="L4069">
        <v>49.3</v>
      </c>
      <c r="M4069">
        <v>80.2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13.9</v>
      </c>
      <c r="W4069">
        <v>105.4</v>
      </c>
      <c r="X4069">
        <v>1022.5</v>
      </c>
      <c r="Y4069">
        <v>88.4</v>
      </c>
      <c r="Z4069">
        <v>6.6</v>
      </c>
      <c r="AA4069">
        <v>144.6</v>
      </c>
      <c r="AB4069">
        <v>12.5</v>
      </c>
      <c r="AC4069">
        <v>5</v>
      </c>
      <c r="AD4069">
        <v>0</v>
      </c>
      <c r="AE4069" t="s">
        <v>12284</v>
      </c>
      <c r="AF4069" t="s">
        <v>12285</v>
      </c>
      <c r="AG4069">
        <v>0.92</v>
      </c>
      <c r="AH4069" t="s">
        <v>36</v>
      </c>
      <c r="AI4069" t="s">
        <v>37</v>
      </c>
      <c r="AJ4069" t="s">
        <v>38</v>
      </c>
    </row>
    <row r="4070" spans="1:36" x14ac:dyDescent="0.25">
      <c r="A4070" t="s">
        <v>32</v>
      </c>
      <c r="B4070" t="s">
        <v>12286</v>
      </c>
      <c r="C4070">
        <f>YEAR(B4070)</f>
        <v>2011</v>
      </c>
      <c r="D4070">
        <v>62.6</v>
      </c>
      <c r="E4070">
        <v>50</v>
      </c>
      <c r="F4070">
        <v>56.9</v>
      </c>
      <c r="H4070" s="2">
        <f>IF(F4070-60.51&lt;=0,0,IF(F4070-60.51&lt;=1,1,2))</f>
        <v>0</v>
      </c>
      <c r="I4070">
        <v>62.6</v>
      </c>
      <c r="J4070">
        <v>50</v>
      </c>
      <c r="K4070">
        <v>56.9</v>
      </c>
      <c r="L4070">
        <v>52.6</v>
      </c>
      <c r="M4070">
        <v>85.6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10.3</v>
      </c>
      <c r="W4070">
        <v>35.299999999999997</v>
      </c>
      <c r="X4070">
        <v>1023</v>
      </c>
      <c r="Y4070">
        <v>75.099999999999994</v>
      </c>
      <c r="Z4070">
        <v>6.6</v>
      </c>
      <c r="AA4070">
        <v>189.4</v>
      </c>
      <c r="AB4070">
        <v>16.5</v>
      </c>
      <c r="AC4070">
        <v>8</v>
      </c>
      <c r="AD4070">
        <v>0</v>
      </c>
      <c r="AE4070" t="s">
        <v>12287</v>
      </c>
      <c r="AF4070" t="s">
        <v>12288</v>
      </c>
      <c r="AG4070">
        <v>0.95</v>
      </c>
      <c r="AH4070" t="s">
        <v>36</v>
      </c>
      <c r="AI4070" t="s">
        <v>37</v>
      </c>
      <c r="AJ4070" t="s">
        <v>38</v>
      </c>
    </row>
    <row r="4071" spans="1:36" x14ac:dyDescent="0.25">
      <c r="A4071" t="s">
        <v>32</v>
      </c>
      <c r="B4071" t="s">
        <v>12289</v>
      </c>
      <c r="C4071">
        <f>YEAR(B4071)</f>
        <v>2011</v>
      </c>
      <c r="D4071">
        <v>59</v>
      </c>
      <c r="E4071">
        <v>52.1</v>
      </c>
      <c r="F4071">
        <v>56.1</v>
      </c>
      <c r="H4071" s="2">
        <f>IF(F4071-60.51&lt;=0,0,IF(F4071-60.51&lt;=1,1,2))</f>
        <v>0</v>
      </c>
      <c r="I4071">
        <v>59</v>
      </c>
      <c r="J4071">
        <v>52.1</v>
      </c>
      <c r="K4071">
        <v>56.1</v>
      </c>
      <c r="L4071">
        <v>50.4</v>
      </c>
      <c r="M4071">
        <v>81.3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12.8</v>
      </c>
      <c r="W4071">
        <v>359.1</v>
      </c>
      <c r="X4071">
        <v>1023.9</v>
      </c>
      <c r="Y4071">
        <v>95.8</v>
      </c>
      <c r="Z4071">
        <v>6.6</v>
      </c>
      <c r="AA4071">
        <v>198.1</v>
      </c>
      <c r="AB4071">
        <v>17</v>
      </c>
      <c r="AC4071">
        <v>7</v>
      </c>
      <c r="AD4071">
        <v>0</v>
      </c>
      <c r="AE4071" t="s">
        <v>12290</v>
      </c>
      <c r="AF4071" t="s">
        <v>12291</v>
      </c>
      <c r="AG4071">
        <v>0</v>
      </c>
      <c r="AH4071" t="s">
        <v>88</v>
      </c>
      <c r="AI4071" t="s">
        <v>89</v>
      </c>
      <c r="AJ4071" t="s">
        <v>90</v>
      </c>
    </row>
    <row r="4072" spans="1:36" x14ac:dyDescent="0.25">
      <c r="A4072" t="s">
        <v>32</v>
      </c>
      <c r="B4072" t="s">
        <v>12292</v>
      </c>
      <c r="C4072">
        <f>YEAR(B4072)</f>
        <v>2011</v>
      </c>
      <c r="D4072">
        <v>59</v>
      </c>
      <c r="E4072">
        <v>50</v>
      </c>
      <c r="F4072">
        <v>55.9</v>
      </c>
      <c r="H4072" s="2">
        <f>IF(F4072-60.51&lt;=0,0,IF(F4072-60.51&lt;=1,1,2))</f>
        <v>0</v>
      </c>
      <c r="I4072">
        <v>59</v>
      </c>
      <c r="J4072">
        <v>50</v>
      </c>
      <c r="K4072">
        <v>55.9</v>
      </c>
      <c r="L4072">
        <v>50.4</v>
      </c>
      <c r="M4072">
        <v>82.1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13.9</v>
      </c>
      <c r="W4072">
        <v>30.3</v>
      </c>
      <c r="X4072">
        <v>1017.2</v>
      </c>
      <c r="Y4072">
        <v>85.3</v>
      </c>
      <c r="Z4072">
        <v>6.6</v>
      </c>
      <c r="AA4072">
        <v>199.4</v>
      </c>
      <c r="AB4072">
        <v>16.899999999999999</v>
      </c>
      <c r="AC4072">
        <v>7</v>
      </c>
      <c r="AD4072">
        <v>0</v>
      </c>
      <c r="AE4072" t="s">
        <v>12293</v>
      </c>
      <c r="AF4072" t="s">
        <v>12294</v>
      </c>
      <c r="AG4072">
        <v>0.02</v>
      </c>
      <c r="AH4072" t="s">
        <v>36</v>
      </c>
      <c r="AI4072" t="s">
        <v>37</v>
      </c>
      <c r="AJ4072" t="s">
        <v>38</v>
      </c>
    </row>
    <row r="4073" spans="1:36" x14ac:dyDescent="0.25">
      <c r="A4073" t="s">
        <v>32</v>
      </c>
      <c r="B4073" t="s">
        <v>12295</v>
      </c>
      <c r="C4073">
        <f>YEAR(B4073)</f>
        <v>2011</v>
      </c>
      <c r="D4073">
        <v>64.400000000000006</v>
      </c>
      <c r="E4073">
        <v>51.2</v>
      </c>
      <c r="F4073">
        <v>57.6</v>
      </c>
      <c r="H4073" s="2">
        <f>IF(F4073-60.51&lt;=0,0,IF(F4073-60.51&lt;=1,1,2))</f>
        <v>0</v>
      </c>
      <c r="I4073">
        <v>64.400000000000006</v>
      </c>
      <c r="J4073">
        <v>51.2</v>
      </c>
      <c r="K4073">
        <v>57.6</v>
      </c>
      <c r="L4073">
        <v>51.7</v>
      </c>
      <c r="M4073">
        <v>81.2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20.8</v>
      </c>
      <c r="W4073">
        <v>285.3</v>
      </c>
      <c r="X4073">
        <v>1009.3</v>
      </c>
      <c r="Y4073">
        <v>54.4</v>
      </c>
      <c r="Z4073">
        <v>6.6</v>
      </c>
      <c r="AA4073">
        <v>199.1</v>
      </c>
      <c r="AB4073">
        <v>17.100000000000001</v>
      </c>
      <c r="AC4073">
        <v>8</v>
      </c>
      <c r="AD4073">
        <v>0</v>
      </c>
      <c r="AE4073" t="s">
        <v>12296</v>
      </c>
      <c r="AF4073" t="s">
        <v>12297</v>
      </c>
      <c r="AG4073">
        <v>0.05</v>
      </c>
      <c r="AH4073" t="s">
        <v>36</v>
      </c>
      <c r="AI4073" t="s">
        <v>37</v>
      </c>
      <c r="AJ4073" t="s">
        <v>38</v>
      </c>
    </row>
    <row r="4074" spans="1:36" x14ac:dyDescent="0.25">
      <c r="A4074" t="s">
        <v>32</v>
      </c>
      <c r="B4074" t="s">
        <v>12298</v>
      </c>
      <c r="C4074">
        <f>YEAR(B4074)</f>
        <v>2011</v>
      </c>
      <c r="D4074">
        <v>57.2</v>
      </c>
      <c r="E4074">
        <v>50</v>
      </c>
      <c r="F4074">
        <v>55</v>
      </c>
      <c r="H4074" s="2">
        <f>IF(F4074-60.51&lt;=0,0,IF(F4074-60.51&lt;=1,1,2))</f>
        <v>0</v>
      </c>
      <c r="I4074">
        <v>57.2</v>
      </c>
      <c r="J4074">
        <v>50</v>
      </c>
      <c r="K4074">
        <v>55</v>
      </c>
      <c r="L4074">
        <v>48.4</v>
      </c>
      <c r="M4074">
        <v>78.599999999999994</v>
      </c>
      <c r="O4074">
        <v>3.9E-2</v>
      </c>
      <c r="P4074">
        <v>100</v>
      </c>
      <c r="Q4074">
        <v>4.17</v>
      </c>
      <c r="R4074" t="s">
        <v>40</v>
      </c>
      <c r="S4074">
        <v>0</v>
      </c>
      <c r="T4074">
        <v>0</v>
      </c>
      <c r="U4074">
        <v>0</v>
      </c>
      <c r="V4074">
        <v>19.5</v>
      </c>
      <c r="W4074">
        <v>302.89999999999998</v>
      </c>
      <c r="X4074">
        <v>1009.7</v>
      </c>
      <c r="Y4074">
        <v>81</v>
      </c>
      <c r="Z4074">
        <v>6.5</v>
      </c>
      <c r="AA4074">
        <v>145.4</v>
      </c>
      <c r="AB4074">
        <v>12.6</v>
      </c>
      <c r="AC4074">
        <v>4</v>
      </c>
      <c r="AD4074">
        <v>0</v>
      </c>
      <c r="AE4074" t="s">
        <v>12299</v>
      </c>
      <c r="AF4074" t="s">
        <v>12300</v>
      </c>
      <c r="AG4074">
        <v>0.09</v>
      </c>
      <c r="AH4074" t="s">
        <v>56</v>
      </c>
      <c r="AI4074" t="s">
        <v>61</v>
      </c>
      <c r="AJ4074" t="s">
        <v>40</v>
      </c>
    </row>
    <row r="4075" spans="1:36" x14ac:dyDescent="0.25">
      <c r="A4075" t="s">
        <v>32</v>
      </c>
      <c r="B4075" t="s">
        <v>12301</v>
      </c>
      <c r="C4075">
        <f>YEAR(B4075)</f>
        <v>2011</v>
      </c>
      <c r="D4075">
        <v>50</v>
      </c>
      <c r="E4075">
        <v>42.8</v>
      </c>
      <c r="F4075">
        <v>47</v>
      </c>
      <c r="H4075" s="2">
        <f>IF(F4075-60.51&lt;=0,0,IF(F4075-60.51&lt;=1,1,2))</f>
        <v>0</v>
      </c>
      <c r="I4075">
        <v>50</v>
      </c>
      <c r="J4075">
        <v>34</v>
      </c>
      <c r="K4075">
        <v>40.1</v>
      </c>
      <c r="L4075">
        <v>39.6</v>
      </c>
      <c r="M4075">
        <v>75.599999999999994</v>
      </c>
      <c r="O4075">
        <v>0.441</v>
      </c>
      <c r="P4075">
        <v>100</v>
      </c>
      <c r="Q4075">
        <v>8.33</v>
      </c>
      <c r="R4075" t="s">
        <v>40</v>
      </c>
      <c r="S4075">
        <v>0</v>
      </c>
      <c r="T4075">
        <v>0</v>
      </c>
      <c r="U4075">
        <v>45</v>
      </c>
      <c r="V4075">
        <v>33.299999999999997</v>
      </c>
      <c r="W4075">
        <v>329.8</v>
      </c>
      <c r="X4075">
        <v>1010.6</v>
      </c>
      <c r="Y4075">
        <v>78.599999999999994</v>
      </c>
      <c r="Z4075">
        <v>5.8</v>
      </c>
      <c r="AA4075">
        <v>142.30000000000001</v>
      </c>
      <c r="AB4075">
        <v>12.3</v>
      </c>
      <c r="AC4075">
        <v>6</v>
      </c>
      <c r="AD4075">
        <v>0</v>
      </c>
      <c r="AE4075" t="s">
        <v>12302</v>
      </c>
      <c r="AF4075" t="s">
        <v>12303</v>
      </c>
      <c r="AG4075">
        <v>0.12</v>
      </c>
      <c r="AH4075" t="s">
        <v>56</v>
      </c>
      <c r="AI4075" t="s">
        <v>57</v>
      </c>
      <c r="AJ4075" t="s">
        <v>40</v>
      </c>
    </row>
    <row r="4076" spans="1:36" x14ac:dyDescent="0.25">
      <c r="A4076" t="s">
        <v>32</v>
      </c>
      <c r="B4076" t="s">
        <v>12304</v>
      </c>
      <c r="C4076">
        <f>YEAR(B4076)</f>
        <v>2011</v>
      </c>
      <c r="D4076">
        <v>46.4</v>
      </c>
      <c r="E4076">
        <v>39.200000000000003</v>
      </c>
      <c r="F4076">
        <v>42.8</v>
      </c>
      <c r="H4076" s="2">
        <f>IF(F4076-60.51&lt;=0,0,IF(F4076-60.51&lt;=1,1,2))</f>
        <v>0</v>
      </c>
      <c r="I4076">
        <v>36.6</v>
      </c>
      <c r="J4076">
        <v>28.3</v>
      </c>
      <c r="K4076">
        <v>32.6</v>
      </c>
      <c r="L4076">
        <v>35.200000000000003</v>
      </c>
      <c r="M4076">
        <v>74.5</v>
      </c>
      <c r="O4076">
        <v>0.221</v>
      </c>
      <c r="P4076">
        <v>100</v>
      </c>
      <c r="Q4076">
        <v>12.5</v>
      </c>
      <c r="R4076" t="s">
        <v>40</v>
      </c>
      <c r="S4076">
        <v>0</v>
      </c>
      <c r="T4076">
        <v>0</v>
      </c>
      <c r="U4076">
        <v>50.6</v>
      </c>
      <c r="V4076">
        <v>36.9</v>
      </c>
      <c r="W4076">
        <v>331.7</v>
      </c>
      <c r="X4076">
        <v>1016.7</v>
      </c>
      <c r="Y4076">
        <v>88.6</v>
      </c>
      <c r="Z4076">
        <v>6</v>
      </c>
      <c r="AA4076">
        <v>189.2</v>
      </c>
      <c r="AB4076">
        <v>16.399999999999999</v>
      </c>
      <c r="AC4076">
        <v>7</v>
      </c>
      <c r="AD4076">
        <v>0</v>
      </c>
      <c r="AE4076" t="s">
        <v>12305</v>
      </c>
      <c r="AF4076" t="s">
        <v>12306</v>
      </c>
      <c r="AG4076">
        <v>0.15</v>
      </c>
      <c r="AH4076" t="s">
        <v>56</v>
      </c>
      <c r="AI4076" t="s">
        <v>111</v>
      </c>
      <c r="AJ4076" t="s">
        <v>40</v>
      </c>
    </row>
    <row r="4077" spans="1:36" x14ac:dyDescent="0.25">
      <c r="A4077" t="s">
        <v>32</v>
      </c>
      <c r="B4077" t="s">
        <v>12307</v>
      </c>
      <c r="C4077">
        <f>YEAR(B4077)</f>
        <v>2011</v>
      </c>
      <c r="D4077">
        <v>50</v>
      </c>
      <c r="E4077">
        <v>38.9</v>
      </c>
      <c r="F4077">
        <v>46.9</v>
      </c>
      <c r="H4077" s="2">
        <f>IF(F4077-60.51&lt;=0,0,IF(F4077-60.51&lt;=1,1,2))</f>
        <v>0</v>
      </c>
      <c r="I4077">
        <v>50</v>
      </c>
      <c r="J4077">
        <v>32.799999999999997</v>
      </c>
      <c r="K4077">
        <v>41.2</v>
      </c>
      <c r="L4077">
        <v>32.4</v>
      </c>
      <c r="M4077">
        <v>57.2</v>
      </c>
      <c r="O4077">
        <v>0</v>
      </c>
      <c r="P4077">
        <v>0</v>
      </c>
      <c r="Q4077">
        <v>0</v>
      </c>
      <c r="R4077" t="s">
        <v>40</v>
      </c>
      <c r="S4077">
        <v>0</v>
      </c>
      <c r="T4077">
        <v>0</v>
      </c>
      <c r="U4077">
        <v>32.200000000000003</v>
      </c>
      <c r="V4077">
        <v>25.3</v>
      </c>
      <c r="W4077">
        <v>313.5</v>
      </c>
      <c r="X4077">
        <v>1019.6</v>
      </c>
      <c r="Y4077">
        <v>67.5</v>
      </c>
      <c r="Z4077">
        <v>6.6</v>
      </c>
      <c r="AA4077">
        <v>250.9</v>
      </c>
      <c r="AB4077">
        <v>21.7</v>
      </c>
      <c r="AC4077">
        <v>9</v>
      </c>
      <c r="AD4077">
        <v>0</v>
      </c>
      <c r="AE4077" t="s">
        <v>12308</v>
      </c>
      <c r="AF4077" t="s">
        <v>12309</v>
      </c>
      <c r="AG4077">
        <v>0.19</v>
      </c>
      <c r="AH4077" t="s">
        <v>36</v>
      </c>
      <c r="AI4077" t="s">
        <v>37</v>
      </c>
      <c r="AJ4077" t="s">
        <v>38</v>
      </c>
    </row>
    <row r="4078" spans="1:36" x14ac:dyDescent="0.25">
      <c r="A4078" t="s">
        <v>32</v>
      </c>
      <c r="B4078" t="s">
        <v>12310</v>
      </c>
      <c r="C4078">
        <f>YEAR(B4078)</f>
        <v>2011</v>
      </c>
      <c r="D4078">
        <v>55.4</v>
      </c>
      <c r="E4078">
        <v>40</v>
      </c>
      <c r="F4078">
        <v>49.9</v>
      </c>
      <c r="H4078" s="2">
        <f>IF(F4078-60.51&lt;=0,0,IF(F4078-60.51&lt;=1,1,2))</f>
        <v>0</v>
      </c>
      <c r="I4078">
        <v>55.4</v>
      </c>
      <c r="J4078">
        <v>36.5</v>
      </c>
      <c r="K4078">
        <v>48.8</v>
      </c>
      <c r="L4078">
        <v>37</v>
      </c>
      <c r="M4078">
        <v>61.3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18.3</v>
      </c>
      <c r="W4078">
        <v>329.7</v>
      </c>
      <c r="X4078">
        <v>1020.3</v>
      </c>
      <c r="Y4078">
        <v>66.7</v>
      </c>
      <c r="Z4078">
        <v>6.6</v>
      </c>
      <c r="AA4078">
        <v>236.8</v>
      </c>
      <c r="AB4078">
        <v>20.399999999999999</v>
      </c>
      <c r="AC4078">
        <v>8</v>
      </c>
      <c r="AD4078">
        <v>0</v>
      </c>
      <c r="AE4078" t="s">
        <v>12311</v>
      </c>
      <c r="AF4078" t="s">
        <v>12312</v>
      </c>
      <c r="AG4078">
        <v>0.22</v>
      </c>
      <c r="AH4078" t="s">
        <v>36</v>
      </c>
      <c r="AI4078" t="s">
        <v>37</v>
      </c>
      <c r="AJ4078" t="s">
        <v>38</v>
      </c>
    </row>
    <row r="4079" spans="1:36" x14ac:dyDescent="0.25">
      <c r="A4079" t="s">
        <v>32</v>
      </c>
      <c r="B4079" t="s">
        <v>12313</v>
      </c>
      <c r="C4079">
        <f>YEAR(B4079)</f>
        <v>2011</v>
      </c>
      <c r="D4079">
        <v>59</v>
      </c>
      <c r="E4079">
        <v>46.5</v>
      </c>
      <c r="F4079">
        <v>53.8</v>
      </c>
      <c r="H4079" s="2">
        <f>IF(F4079-60.51&lt;=0,0,IF(F4079-60.51&lt;=1,1,2))</f>
        <v>0</v>
      </c>
      <c r="I4079">
        <v>59</v>
      </c>
      <c r="J4079">
        <v>43</v>
      </c>
      <c r="K4079">
        <v>53.6</v>
      </c>
      <c r="L4079">
        <v>43.9</v>
      </c>
      <c r="M4079">
        <v>69.8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15</v>
      </c>
      <c r="W4079">
        <v>328.2</v>
      </c>
      <c r="X4079">
        <v>1024.4000000000001</v>
      </c>
      <c r="Y4079">
        <v>35</v>
      </c>
      <c r="Z4079">
        <v>6.5</v>
      </c>
      <c r="AA4079">
        <v>252.1</v>
      </c>
      <c r="AB4079">
        <v>21.9</v>
      </c>
      <c r="AC4079">
        <v>9</v>
      </c>
      <c r="AD4079">
        <v>0</v>
      </c>
      <c r="AE4079" t="s">
        <v>12314</v>
      </c>
      <c r="AF4079" t="s">
        <v>12315</v>
      </c>
      <c r="AG4079">
        <v>0.25</v>
      </c>
      <c r="AH4079" t="s">
        <v>36</v>
      </c>
      <c r="AI4079" t="s">
        <v>37</v>
      </c>
      <c r="AJ4079" t="s">
        <v>38</v>
      </c>
    </row>
    <row r="4080" spans="1:36" x14ac:dyDescent="0.25">
      <c r="A4080" t="s">
        <v>32</v>
      </c>
      <c r="B4080" t="s">
        <v>12316</v>
      </c>
      <c r="C4080">
        <f>YEAR(B4080)</f>
        <v>2011</v>
      </c>
      <c r="D4080">
        <v>60.8</v>
      </c>
      <c r="E4080">
        <v>42.8</v>
      </c>
      <c r="F4080">
        <v>52.5</v>
      </c>
      <c r="H4080" s="2">
        <f>IF(F4080-60.51&lt;=0,0,IF(F4080-60.51&lt;=1,1,2))</f>
        <v>0</v>
      </c>
      <c r="I4080">
        <v>60.8</v>
      </c>
      <c r="J4080">
        <v>36.6</v>
      </c>
      <c r="K4080">
        <v>50.8</v>
      </c>
      <c r="L4080">
        <v>44.6</v>
      </c>
      <c r="M4080">
        <v>75.3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11.4</v>
      </c>
      <c r="W4080">
        <v>156.30000000000001</v>
      </c>
      <c r="X4080">
        <v>1025.7</v>
      </c>
      <c r="Y4080">
        <v>82.2</v>
      </c>
      <c r="Z4080">
        <v>6.2</v>
      </c>
      <c r="AA4080">
        <v>252.8</v>
      </c>
      <c r="AB4080">
        <v>21.8</v>
      </c>
      <c r="AC4080">
        <v>9</v>
      </c>
      <c r="AD4080">
        <v>0</v>
      </c>
      <c r="AE4080" t="s">
        <v>12317</v>
      </c>
      <c r="AF4080" t="s">
        <v>12318</v>
      </c>
      <c r="AG4080">
        <v>0.25</v>
      </c>
      <c r="AH4080" t="s">
        <v>36</v>
      </c>
      <c r="AI4080" t="s">
        <v>37</v>
      </c>
      <c r="AJ4080" t="s">
        <v>38</v>
      </c>
    </row>
    <row r="4081" spans="1:36" x14ac:dyDescent="0.25">
      <c r="A4081" t="s">
        <v>32</v>
      </c>
      <c r="B4081" t="s">
        <v>12319</v>
      </c>
      <c r="C4081">
        <f>YEAR(B4081)</f>
        <v>2011</v>
      </c>
      <c r="D4081">
        <v>62.6</v>
      </c>
      <c r="E4081">
        <v>46.4</v>
      </c>
      <c r="F4081">
        <v>55</v>
      </c>
      <c r="H4081" s="2">
        <f>IF(F4081-60.51&lt;=0,0,IF(F4081-60.51&lt;=1,1,2))</f>
        <v>0</v>
      </c>
      <c r="I4081">
        <v>62.6</v>
      </c>
      <c r="J4081">
        <v>42.9</v>
      </c>
      <c r="K4081">
        <v>54.4</v>
      </c>
      <c r="L4081">
        <v>48.1</v>
      </c>
      <c r="M4081">
        <v>78.2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11.4</v>
      </c>
      <c r="W4081">
        <v>149.5</v>
      </c>
      <c r="X4081">
        <v>1026.0999999999999</v>
      </c>
      <c r="Y4081">
        <v>72.5</v>
      </c>
      <c r="Z4081">
        <v>6.4</v>
      </c>
      <c r="AA4081">
        <v>236.9</v>
      </c>
      <c r="AB4081">
        <v>20.5</v>
      </c>
      <c r="AC4081">
        <v>8</v>
      </c>
      <c r="AD4081">
        <v>0</v>
      </c>
      <c r="AE4081" t="s">
        <v>12320</v>
      </c>
      <c r="AF4081" t="s">
        <v>12321</v>
      </c>
      <c r="AG4081">
        <v>0.32</v>
      </c>
      <c r="AH4081" t="s">
        <v>36</v>
      </c>
      <c r="AI4081" t="s">
        <v>37</v>
      </c>
      <c r="AJ4081" t="s">
        <v>38</v>
      </c>
    </row>
    <row r="4082" spans="1:36" x14ac:dyDescent="0.25">
      <c r="A4082" t="s">
        <v>32</v>
      </c>
      <c r="B4082" t="s">
        <v>12322</v>
      </c>
      <c r="C4082">
        <f>YEAR(B4082)</f>
        <v>2011</v>
      </c>
      <c r="D4082">
        <v>64.400000000000006</v>
      </c>
      <c r="E4082">
        <v>44.6</v>
      </c>
      <c r="F4082">
        <v>57.1</v>
      </c>
      <c r="H4082" s="2">
        <f>IF(F4082-60.51&lt;=0,0,IF(F4082-60.51&lt;=1,1,2))</f>
        <v>0</v>
      </c>
      <c r="I4082">
        <v>64.400000000000006</v>
      </c>
      <c r="J4082">
        <v>43.2</v>
      </c>
      <c r="K4082">
        <v>57</v>
      </c>
      <c r="L4082">
        <v>48.6</v>
      </c>
      <c r="M4082">
        <v>74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17.2</v>
      </c>
      <c r="W4082">
        <v>145.1</v>
      </c>
      <c r="X4082">
        <v>1024.5999999999999</v>
      </c>
      <c r="Y4082">
        <v>31.9</v>
      </c>
      <c r="Z4082">
        <v>6.2</v>
      </c>
      <c r="AA4082">
        <v>246.9</v>
      </c>
      <c r="AB4082">
        <v>21.4</v>
      </c>
      <c r="AC4082">
        <v>8</v>
      </c>
      <c r="AD4082">
        <v>0</v>
      </c>
      <c r="AE4082" t="s">
        <v>12323</v>
      </c>
      <c r="AF4082" t="s">
        <v>12324</v>
      </c>
      <c r="AG4082">
        <v>0.35</v>
      </c>
      <c r="AH4082" t="s">
        <v>36</v>
      </c>
      <c r="AI4082" t="s">
        <v>37</v>
      </c>
      <c r="AJ4082" t="s">
        <v>38</v>
      </c>
    </row>
    <row r="4083" spans="1:36" x14ac:dyDescent="0.25">
      <c r="A4083" t="s">
        <v>32</v>
      </c>
      <c r="B4083" t="s">
        <v>12325</v>
      </c>
      <c r="C4083">
        <f>YEAR(B4083)</f>
        <v>2011</v>
      </c>
      <c r="D4083">
        <v>71.599999999999994</v>
      </c>
      <c r="E4083">
        <v>51.8</v>
      </c>
      <c r="F4083">
        <v>61.5</v>
      </c>
      <c r="H4083" s="2">
        <f>IF(F4083-60.51&lt;=0,0,IF(F4083-60.51&lt;=1,1,2))</f>
        <v>1</v>
      </c>
      <c r="I4083">
        <v>71.599999999999994</v>
      </c>
      <c r="J4083">
        <v>51.8</v>
      </c>
      <c r="K4083">
        <v>61.5</v>
      </c>
      <c r="L4083">
        <v>46.3</v>
      </c>
      <c r="M4083">
        <v>57.9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17.2</v>
      </c>
      <c r="W4083">
        <v>168</v>
      </c>
      <c r="X4083">
        <v>1022.1</v>
      </c>
      <c r="Y4083">
        <v>74.099999999999994</v>
      </c>
      <c r="Z4083">
        <v>6.5</v>
      </c>
      <c r="AA4083">
        <v>150.9</v>
      </c>
      <c r="AB4083">
        <v>12.8</v>
      </c>
      <c r="AC4083">
        <v>5</v>
      </c>
      <c r="AD4083">
        <v>0</v>
      </c>
      <c r="AE4083" t="s">
        <v>12326</v>
      </c>
      <c r="AF4083" t="s">
        <v>12327</v>
      </c>
      <c r="AG4083">
        <v>0.39</v>
      </c>
      <c r="AH4083" t="s">
        <v>36</v>
      </c>
      <c r="AI4083" t="s">
        <v>37</v>
      </c>
      <c r="AJ4083" t="s">
        <v>38</v>
      </c>
    </row>
    <row r="4084" spans="1:36" x14ac:dyDescent="0.25">
      <c r="A4084" t="s">
        <v>32</v>
      </c>
      <c r="B4084" t="s">
        <v>12328</v>
      </c>
      <c r="C4084">
        <f>YEAR(B4084)</f>
        <v>2011</v>
      </c>
      <c r="D4084">
        <v>69.8</v>
      </c>
      <c r="E4084">
        <v>52.4</v>
      </c>
      <c r="F4084">
        <v>62.2</v>
      </c>
      <c r="H4084" s="2">
        <f>IF(F4084-60.51&lt;=0,0,IF(F4084-60.51&lt;=1,1,2))</f>
        <v>2</v>
      </c>
      <c r="I4084">
        <v>69.8</v>
      </c>
      <c r="J4084">
        <v>52.4</v>
      </c>
      <c r="K4084">
        <v>62.2</v>
      </c>
      <c r="L4084">
        <v>44.2</v>
      </c>
      <c r="M4084">
        <v>52.3</v>
      </c>
      <c r="O4084">
        <v>1.2E-2</v>
      </c>
      <c r="P4084">
        <v>100</v>
      </c>
      <c r="Q4084">
        <v>4.17</v>
      </c>
      <c r="R4084" t="s">
        <v>40</v>
      </c>
      <c r="S4084">
        <v>0</v>
      </c>
      <c r="T4084">
        <v>0</v>
      </c>
      <c r="U4084">
        <v>0</v>
      </c>
      <c r="V4084">
        <v>19.5</v>
      </c>
      <c r="W4084">
        <v>171.6</v>
      </c>
      <c r="X4084">
        <v>1018.3</v>
      </c>
      <c r="Y4084">
        <v>83.4</v>
      </c>
      <c r="Z4084">
        <v>6.6</v>
      </c>
      <c r="AA4084">
        <v>82.1</v>
      </c>
      <c r="AB4084">
        <v>7.2</v>
      </c>
      <c r="AC4084">
        <v>4</v>
      </c>
      <c r="AD4084">
        <v>0</v>
      </c>
      <c r="AE4084" t="s">
        <v>12329</v>
      </c>
      <c r="AF4084" t="s">
        <v>12330</v>
      </c>
      <c r="AG4084">
        <v>0.42</v>
      </c>
      <c r="AH4084" t="s">
        <v>56</v>
      </c>
      <c r="AI4084" t="s">
        <v>65</v>
      </c>
      <c r="AJ4084" t="s">
        <v>40</v>
      </c>
    </row>
    <row r="4085" spans="1:36" x14ac:dyDescent="0.25">
      <c r="A4085" t="s">
        <v>32</v>
      </c>
      <c r="B4085" t="s">
        <v>12331</v>
      </c>
      <c r="C4085">
        <f>YEAR(B4085)</f>
        <v>2011</v>
      </c>
      <c r="D4085">
        <v>68</v>
      </c>
      <c r="E4085">
        <v>53.6</v>
      </c>
      <c r="F4085">
        <v>62.2</v>
      </c>
      <c r="H4085" s="2">
        <f>IF(F4085-60.51&lt;=0,0,IF(F4085-60.51&lt;=1,1,2))</f>
        <v>2</v>
      </c>
      <c r="I4085">
        <v>68</v>
      </c>
      <c r="J4085">
        <v>53.6</v>
      </c>
      <c r="K4085">
        <v>62.2</v>
      </c>
      <c r="L4085">
        <v>50.3</v>
      </c>
      <c r="M4085">
        <v>67.2</v>
      </c>
      <c r="O4085">
        <v>0.02</v>
      </c>
      <c r="P4085">
        <v>100</v>
      </c>
      <c r="Q4085">
        <v>4.17</v>
      </c>
      <c r="R4085" t="s">
        <v>40</v>
      </c>
      <c r="S4085">
        <v>0</v>
      </c>
      <c r="T4085">
        <v>0</v>
      </c>
      <c r="U4085">
        <v>0</v>
      </c>
      <c r="V4085">
        <v>19.5</v>
      </c>
      <c r="W4085">
        <v>190.8</v>
      </c>
      <c r="X4085">
        <v>1014.7</v>
      </c>
      <c r="Y4085">
        <v>84.7</v>
      </c>
      <c r="Z4085">
        <v>6.6</v>
      </c>
      <c r="AA4085">
        <v>93.9</v>
      </c>
      <c r="AB4085">
        <v>8</v>
      </c>
      <c r="AC4085">
        <v>4</v>
      </c>
      <c r="AD4085">
        <v>0</v>
      </c>
      <c r="AE4085" t="s">
        <v>12332</v>
      </c>
      <c r="AF4085" t="s">
        <v>12333</v>
      </c>
      <c r="AG4085">
        <v>0.45</v>
      </c>
      <c r="AH4085" t="s">
        <v>56</v>
      </c>
      <c r="AI4085" t="s">
        <v>78</v>
      </c>
      <c r="AJ4085" t="s">
        <v>40</v>
      </c>
    </row>
    <row r="4086" spans="1:36" x14ac:dyDescent="0.25">
      <c r="A4086" t="s">
        <v>32</v>
      </c>
      <c r="B4086" t="s">
        <v>12334</v>
      </c>
      <c r="C4086">
        <f>YEAR(B4086)</f>
        <v>2011</v>
      </c>
      <c r="D4086">
        <v>66.2</v>
      </c>
      <c r="E4086">
        <v>49</v>
      </c>
      <c r="F4086">
        <v>58.3</v>
      </c>
      <c r="H4086" s="2">
        <f>IF(F4086-60.51&lt;=0,0,IF(F4086-60.51&lt;=1,1,2))</f>
        <v>0</v>
      </c>
      <c r="I4086">
        <v>66.2</v>
      </c>
      <c r="J4086">
        <v>48.4</v>
      </c>
      <c r="K4086">
        <v>58.3</v>
      </c>
      <c r="L4086">
        <v>51.4</v>
      </c>
      <c r="M4086">
        <v>78.599999999999994</v>
      </c>
      <c r="O4086">
        <v>1.2E-2</v>
      </c>
      <c r="P4086">
        <v>100</v>
      </c>
      <c r="Q4086">
        <v>4.17</v>
      </c>
      <c r="R4086" t="s">
        <v>40</v>
      </c>
      <c r="S4086">
        <v>0</v>
      </c>
      <c r="T4086">
        <v>0</v>
      </c>
      <c r="U4086">
        <v>0</v>
      </c>
      <c r="V4086">
        <v>11.4</v>
      </c>
      <c r="W4086">
        <v>160.30000000000001</v>
      </c>
      <c r="X4086">
        <v>1013.7</v>
      </c>
      <c r="Y4086">
        <v>54.5</v>
      </c>
      <c r="Z4086">
        <v>6.4</v>
      </c>
      <c r="AA4086">
        <v>233.1</v>
      </c>
      <c r="AB4086">
        <v>20.2</v>
      </c>
      <c r="AC4086">
        <v>9</v>
      </c>
      <c r="AD4086">
        <v>0</v>
      </c>
      <c r="AE4086" t="s">
        <v>12335</v>
      </c>
      <c r="AF4086" t="s">
        <v>12336</v>
      </c>
      <c r="AG4086">
        <v>0.5</v>
      </c>
      <c r="AH4086" t="s">
        <v>56</v>
      </c>
      <c r="AI4086" t="s">
        <v>78</v>
      </c>
      <c r="AJ4086" t="s">
        <v>40</v>
      </c>
    </row>
    <row r="4087" spans="1:36" x14ac:dyDescent="0.25">
      <c r="A4087" t="s">
        <v>32</v>
      </c>
      <c r="B4087" t="s">
        <v>12337</v>
      </c>
      <c r="C4087">
        <f>YEAR(B4087)</f>
        <v>2011</v>
      </c>
      <c r="D4087">
        <v>64.5</v>
      </c>
      <c r="E4087">
        <v>48.8</v>
      </c>
      <c r="F4087">
        <v>57.5</v>
      </c>
      <c r="H4087" s="2">
        <f>IF(F4087-60.51&lt;=0,0,IF(F4087-60.51&lt;=1,1,2))</f>
        <v>0</v>
      </c>
      <c r="I4087">
        <v>64.5</v>
      </c>
      <c r="J4087">
        <v>48.8</v>
      </c>
      <c r="K4087">
        <v>57.5</v>
      </c>
      <c r="L4087">
        <v>53</v>
      </c>
      <c r="M4087">
        <v>85.4</v>
      </c>
      <c r="O4087">
        <v>0.311</v>
      </c>
      <c r="P4087">
        <v>100</v>
      </c>
      <c r="Q4087">
        <v>4.17</v>
      </c>
      <c r="R4087" t="s">
        <v>40</v>
      </c>
      <c r="S4087">
        <v>0</v>
      </c>
      <c r="T4087">
        <v>0</v>
      </c>
      <c r="U4087">
        <v>0</v>
      </c>
      <c r="V4087">
        <v>11.4</v>
      </c>
      <c r="W4087">
        <v>119.3</v>
      </c>
      <c r="X4087">
        <v>1013</v>
      </c>
      <c r="Y4087">
        <v>61.9</v>
      </c>
      <c r="Z4087">
        <v>6.6</v>
      </c>
      <c r="AA4087">
        <v>235.8</v>
      </c>
      <c r="AB4087">
        <v>20.399999999999999</v>
      </c>
      <c r="AC4087">
        <v>8</v>
      </c>
      <c r="AD4087">
        <v>0</v>
      </c>
      <c r="AE4087" t="s">
        <v>12338</v>
      </c>
      <c r="AF4087" t="s">
        <v>12339</v>
      </c>
      <c r="AG4087">
        <v>0.52</v>
      </c>
      <c r="AH4087" t="s">
        <v>56</v>
      </c>
      <c r="AI4087" t="s">
        <v>65</v>
      </c>
      <c r="AJ4087" t="s">
        <v>40</v>
      </c>
    </row>
    <row r="4088" spans="1:36" x14ac:dyDescent="0.25">
      <c r="A4088" t="s">
        <v>32</v>
      </c>
      <c r="B4088" t="s">
        <v>12340</v>
      </c>
      <c r="C4088">
        <f>YEAR(B4088)</f>
        <v>2011</v>
      </c>
      <c r="D4088">
        <v>59.1</v>
      </c>
      <c r="E4088">
        <v>51.8</v>
      </c>
      <c r="F4088">
        <v>54.6</v>
      </c>
      <c r="H4088" s="2">
        <f>IF(F4088-60.51&lt;=0,0,IF(F4088-60.51&lt;=1,1,2))</f>
        <v>0</v>
      </c>
      <c r="I4088">
        <v>59.1</v>
      </c>
      <c r="J4088">
        <v>51.8</v>
      </c>
      <c r="K4088">
        <v>54.6</v>
      </c>
      <c r="L4088">
        <v>51.8</v>
      </c>
      <c r="M4088">
        <v>90.4</v>
      </c>
      <c r="O4088">
        <v>1.1619999999999999</v>
      </c>
      <c r="P4088">
        <v>100</v>
      </c>
      <c r="Q4088">
        <v>8.33</v>
      </c>
      <c r="R4088" t="s">
        <v>40</v>
      </c>
      <c r="S4088">
        <v>0</v>
      </c>
      <c r="T4088">
        <v>0</v>
      </c>
      <c r="U4088">
        <v>32.200000000000003</v>
      </c>
      <c r="V4088">
        <v>25.3</v>
      </c>
      <c r="W4088">
        <v>322.7</v>
      </c>
      <c r="X4088">
        <v>1015.1</v>
      </c>
      <c r="Y4088">
        <v>90.7</v>
      </c>
      <c r="Z4088">
        <v>6.2</v>
      </c>
      <c r="AA4088">
        <v>158.6</v>
      </c>
      <c r="AB4088">
        <v>13.7</v>
      </c>
      <c r="AC4088">
        <v>5</v>
      </c>
      <c r="AD4088">
        <v>0</v>
      </c>
      <c r="AE4088" t="s">
        <v>12341</v>
      </c>
      <c r="AF4088" t="s">
        <v>12342</v>
      </c>
      <c r="AG4088">
        <v>0.56000000000000005</v>
      </c>
      <c r="AH4088" t="s">
        <v>43</v>
      </c>
      <c r="AI4088" t="s">
        <v>1063</v>
      </c>
      <c r="AJ4088" t="s">
        <v>40</v>
      </c>
    </row>
    <row r="4089" spans="1:36" x14ac:dyDescent="0.25">
      <c r="A4089" t="s">
        <v>32</v>
      </c>
      <c r="B4089" t="s">
        <v>12343</v>
      </c>
      <c r="C4089">
        <f>YEAR(B4089)</f>
        <v>2011</v>
      </c>
      <c r="D4089">
        <v>55.4</v>
      </c>
      <c r="E4089">
        <v>49.9</v>
      </c>
      <c r="F4089">
        <v>53.5</v>
      </c>
      <c r="H4089" s="2">
        <f>IF(F4089-60.51&lt;=0,0,IF(F4089-60.51&lt;=1,1,2))</f>
        <v>0</v>
      </c>
      <c r="I4089">
        <v>55.4</v>
      </c>
      <c r="J4089">
        <v>45.6</v>
      </c>
      <c r="K4089">
        <v>53.3</v>
      </c>
      <c r="L4089">
        <v>45.3</v>
      </c>
      <c r="M4089">
        <v>73.8</v>
      </c>
      <c r="O4089">
        <v>0.26800000000000002</v>
      </c>
      <c r="P4089">
        <v>100</v>
      </c>
      <c r="Q4089">
        <v>4.17</v>
      </c>
      <c r="R4089" t="s">
        <v>40</v>
      </c>
      <c r="S4089">
        <v>0</v>
      </c>
      <c r="T4089">
        <v>0</v>
      </c>
      <c r="U4089">
        <v>34.4</v>
      </c>
      <c r="V4089">
        <v>26.4</v>
      </c>
      <c r="W4089">
        <v>334.8</v>
      </c>
      <c r="X4089">
        <v>1021.6</v>
      </c>
      <c r="Y4089">
        <v>94.6</v>
      </c>
      <c r="Z4089">
        <v>6.5</v>
      </c>
      <c r="AA4089">
        <v>193.2</v>
      </c>
      <c r="AB4089">
        <v>16.5</v>
      </c>
      <c r="AC4089">
        <v>7</v>
      </c>
      <c r="AD4089">
        <v>0</v>
      </c>
      <c r="AE4089" t="s">
        <v>12344</v>
      </c>
      <c r="AF4089" t="s">
        <v>12345</v>
      </c>
      <c r="AG4089">
        <v>0.59</v>
      </c>
      <c r="AH4089" t="s">
        <v>43</v>
      </c>
      <c r="AI4089" t="s">
        <v>3291</v>
      </c>
      <c r="AJ4089" t="s">
        <v>40</v>
      </c>
    </row>
    <row r="4090" spans="1:36" x14ac:dyDescent="0.25">
      <c r="A4090" t="s">
        <v>32</v>
      </c>
      <c r="B4090" t="s">
        <v>12346</v>
      </c>
      <c r="C4090">
        <f>YEAR(B4090)</f>
        <v>2011</v>
      </c>
      <c r="D4090">
        <v>55.4</v>
      </c>
      <c r="E4090">
        <v>49</v>
      </c>
      <c r="F4090">
        <v>52.8</v>
      </c>
      <c r="H4090" s="2">
        <f>IF(F4090-60.51&lt;=0,0,IF(F4090-60.51&lt;=1,1,2))</f>
        <v>0</v>
      </c>
      <c r="I4090">
        <v>55.4</v>
      </c>
      <c r="J4090">
        <v>44.4</v>
      </c>
      <c r="K4090">
        <v>52.6</v>
      </c>
      <c r="L4090">
        <v>40.5</v>
      </c>
      <c r="M4090">
        <v>62.8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32.200000000000003</v>
      </c>
      <c r="V4090">
        <v>26.4</v>
      </c>
      <c r="W4090">
        <v>328</v>
      </c>
      <c r="X4090">
        <v>1022.9</v>
      </c>
      <c r="Y4090">
        <v>83.7</v>
      </c>
      <c r="Z4090">
        <v>6.6</v>
      </c>
      <c r="AA4090">
        <v>217.1</v>
      </c>
      <c r="AB4090">
        <v>18.899999999999999</v>
      </c>
      <c r="AC4090">
        <v>8</v>
      </c>
      <c r="AD4090">
        <v>0</v>
      </c>
      <c r="AE4090" t="s">
        <v>12347</v>
      </c>
      <c r="AF4090" t="s">
        <v>12348</v>
      </c>
      <c r="AG4090">
        <v>0.62</v>
      </c>
      <c r="AH4090" t="s">
        <v>36</v>
      </c>
      <c r="AI4090" t="s">
        <v>37</v>
      </c>
      <c r="AJ4090" t="s">
        <v>38</v>
      </c>
    </row>
    <row r="4091" spans="1:36" x14ac:dyDescent="0.25">
      <c r="A4091" t="s">
        <v>32</v>
      </c>
      <c r="B4091" t="s">
        <v>12349</v>
      </c>
      <c r="C4091">
        <f>YEAR(B4091)</f>
        <v>2011</v>
      </c>
      <c r="D4091">
        <v>59</v>
      </c>
      <c r="E4091">
        <v>48.1</v>
      </c>
      <c r="F4091">
        <v>55.3</v>
      </c>
      <c r="H4091" s="2">
        <f>IF(F4091-60.51&lt;=0,0,IF(F4091-60.51&lt;=1,1,2))</f>
        <v>0</v>
      </c>
      <c r="I4091">
        <v>59</v>
      </c>
      <c r="J4091">
        <v>43.4</v>
      </c>
      <c r="K4091">
        <v>54.7</v>
      </c>
      <c r="L4091">
        <v>43.1</v>
      </c>
      <c r="M4091">
        <v>63.8</v>
      </c>
      <c r="O4091">
        <v>0.02</v>
      </c>
      <c r="P4091">
        <v>100</v>
      </c>
      <c r="Q4091">
        <v>4.17</v>
      </c>
      <c r="R4091" t="s">
        <v>40</v>
      </c>
      <c r="S4091">
        <v>0</v>
      </c>
      <c r="T4091">
        <v>0</v>
      </c>
      <c r="U4091">
        <v>0</v>
      </c>
      <c r="V4091">
        <v>31.1</v>
      </c>
      <c r="W4091">
        <v>337.1</v>
      </c>
      <c r="X4091">
        <v>1021.4</v>
      </c>
      <c r="Y4091">
        <v>53.4</v>
      </c>
      <c r="Z4091">
        <v>6.6</v>
      </c>
      <c r="AA4091">
        <v>249.5</v>
      </c>
      <c r="AB4091">
        <v>21.5</v>
      </c>
      <c r="AC4091">
        <v>8</v>
      </c>
      <c r="AD4091">
        <v>0</v>
      </c>
      <c r="AE4091" t="s">
        <v>12350</v>
      </c>
      <c r="AF4091" t="s">
        <v>12351</v>
      </c>
      <c r="AG4091">
        <v>0.66</v>
      </c>
      <c r="AH4091" t="s">
        <v>56</v>
      </c>
      <c r="AI4091" t="s">
        <v>78</v>
      </c>
      <c r="AJ4091" t="s">
        <v>40</v>
      </c>
    </row>
    <row r="4092" spans="1:36" x14ac:dyDescent="0.25">
      <c r="A4092" t="s">
        <v>32</v>
      </c>
      <c r="B4092" t="s">
        <v>12352</v>
      </c>
      <c r="C4092">
        <f>YEAR(B4092)</f>
        <v>2011</v>
      </c>
      <c r="D4092">
        <v>62.6</v>
      </c>
      <c r="E4092">
        <v>45.6</v>
      </c>
      <c r="F4092">
        <v>57.9</v>
      </c>
      <c r="H4092" s="2">
        <f>IF(F4092-60.51&lt;=0,0,IF(F4092-60.51&lt;=1,1,2))</f>
        <v>0</v>
      </c>
      <c r="I4092">
        <v>62.6</v>
      </c>
      <c r="J4092">
        <v>44.1</v>
      </c>
      <c r="K4092">
        <v>57.9</v>
      </c>
      <c r="L4092">
        <v>48</v>
      </c>
      <c r="M4092">
        <v>70.2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17.2</v>
      </c>
      <c r="W4092">
        <v>314.3</v>
      </c>
      <c r="X4092">
        <v>1023.6</v>
      </c>
      <c r="Y4092">
        <v>33.700000000000003</v>
      </c>
      <c r="Z4092">
        <v>6.6</v>
      </c>
      <c r="AA4092">
        <v>279.39999999999998</v>
      </c>
      <c r="AB4092">
        <v>24</v>
      </c>
      <c r="AC4092">
        <v>9</v>
      </c>
      <c r="AD4092">
        <v>0</v>
      </c>
      <c r="AE4092" t="s">
        <v>12353</v>
      </c>
      <c r="AF4092" t="s">
        <v>12354</v>
      </c>
      <c r="AG4092">
        <v>0.69</v>
      </c>
      <c r="AH4092" t="s">
        <v>36</v>
      </c>
      <c r="AI4092" t="s">
        <v>37</v>
      </c>
      <c r="AJ4092" t="s">
        <v>38</v>
      </c>
    </row>
    <row r="4093" spans="1:36" x14ac:dyDescent="0.25">
      <c r="A4093" t="s">
        <v>32</v>
      </c>
      <c r="B4093" t="s">
        <v>12355</v>
      </c>
      <c r="C4093">
        <f>YEAR(B4093)</f>
        <v>2011</v>
      </c>
      <c r="D4093">
        <v>66.2</v>
      </c>
      <c r="E4093">
        <v>44.1</v>
      </c>
      <c r="F4093">
        <v>56.9</v>
      </c>
      <c r="H4093" s="2">
        <f>IF(F4093-60.51&lt;=0,0,IF(F4093-60.51&lt;=1,1,2))</f>
        <v>0</v>
      </c>
      <c r="I4093">
        <v>66.2</v>
      </c>
      <c r="J4093">
        <v>42.9</v>
      </c>
      <c r="K4093">
        <v>56.2</v>
      </c>
      <c r="L4093">
        <v>48.1</v>
      </c>
      <c r="M4093">
        <v>73.7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12.8</v>
      </c>
      <c r="W4093">
        <v>174.2</v>
      </c>
      <c r="X4093">
        <v>1021.4</v>
      </c>
      <c r="Y4093">
        <v>44.5</v>
      </c>
      <c r="Z4093">
        <v>6.5</v>
      </c>
      <c r="AA4093">
        <v>275.3</v>
      </c>
      <c r="AB4093">
        <v>23.9</v>
      </c>
      <c r="AC4093">
        <v>9</v>
      </c>
      <c r="AD4093">
        <v>0</v>
      </c>
      <c r="AE4093" t="s">
        <v>12356</v>
      </c>
      <c r="AF4093" t="s">
        <v>12357</v>
      </c>
      <c r="AG4093">
        <v>0.75</v>
      </c>
      <c r="AH4093" t="s">
        <v>36</v>
      </c>
      <c r="AI4093" t="s">
        <v>37</v>
      </c>
      <c r="AJ4093" t="s">
        <v>38</v>
      </c>
    </row>
    <row r="4094" spans="1:36" x14ac:dyDescent="0.25">
      <c r="A4094" t="s">
        <v>32</v>
      </c>
      <c r="B4094" t="s">
        <v>12358</v>
      </c>
      <c r="C4094">
        <f>YEAR(B4094)</f>
        <v>2011</v>
      </c>
      <c r="D4094">
        <v>64.400000000000006</v>
      </c>
      <c r="E4094">
        <v>51.8</v>
      </c>
      <c r="F4094">
        <v>57.8</v>
      </c>
      <c r="H4094" s="2">
        <f>IF(F4094-60.51&lt;=0,0,IF(F4094-60.51&lt;=1,1,2))</f>
        <v>0</v>
      </c>
      <c r="I4094">
        <v>64.400000000000006</v>
      </c>
      <c r="J4094">
        <v>51.8</v>
      </c>
      <c r="K4094">
        <v>57.8</v>
      </c>
      <c r="L4094">
        <v>50.3</v>
      </c>
      <c r="M4094">
        <v>76.400000000000006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10.3</v>
      </c>
      <c r="W4094">
        <v>175.5</v>
      </c>
      <c r="X4094">
        <v>1020</v>
      </c>
      <c r="Y4094">
        <v>58.7</v>
      </c>
      <c r="Z4094">
        <v>6.6</v>
      </c>
      <c r="AA4094">
        <v>253.4</v>
      </c>
      <c r="AB4094">
        <v>21</v>
      </c>
      <c r="AC4094">
        <v>9</v>
      </c>
      <c r="AD4094">
        <v>0</v>
      </c>
      <c r="AE4094" t="s">
        <v>12359</v>
      </c>
      <c r="AF4094" t="s">
        <v>12360</v>
      </c>
      <c r="AG4094">
        <v>0.76</v>
      </c>
      <c r="AH4094" t="s">
        <v>36</v>
      </c>
      <c r="AI4094" t="s">
        <v>37</v>
      </c>
      <c r="AJ4094" t="s">
        <v>38</v>
      </c>
    </row>
    <row r="4095" spans="1:36" x14ac:dyDescent="0.25">
      <c r="A4095" t="s">
        <v>32</v>
      </c>
      <c r="B4095" t="s">
        <v>12361</v>
      </c>
      <c r="C4095">
        <f>YEAR(B4095)</f>
        <v>2011</v>
      </c>
      <c r="D4095">
        <v>64.400000000000006</v>
      </c>
      <c r="E4095">
        <v>50</v>
      </c>
      <c r="F4095">
        <v>58</v>
      </c>
      <c r="H4095" s="2">
        <f>IF(F4095-60.51&lt;=0,0,IF(F4095-60.51&lt;=1,1,2))</f>
        <v>0</v>
      </c>
      <c r="I4095">
        <v>64.400000000000006</v>
      </c>
      <c r="J4095">
        <v>50</v>
      </c>
      <c r="K4095">
        <v>58</v>
      </c>
      <c r="L4095">
        <v>50.8</v>
      </c>
      <c r="M4095">
        <v>77.599999999999994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11.4</v>
      </c>
      <c r="W4095">
        <v>141.9</v>
      </c>
      <c r="X4095">
        <v>1019.4</v>
      </c>
      <c r="Y4095">
        <v>26.2</v>
      </c>
      <c r="Z4095">
        <v>6.5</v>
      </c>
      <c r="AA4095">
        <v>278.3</v>
      </c>
      <c r="AB4095">
        <v>24</v>
      </c>
      <c r="AC4095">
        <v>9</v>
      </c>
      <c r="AD4095">
        <v>0</v>
      </c>
      <c r="AE4095" t="s">
        <v>12362</v>
      </c>
      <c r="AF4095" t="s">
        <v>12363</v>
      </c>
      <c r="AG4095">
        <v>0.79</v>
      </c>
      <c r="AH4095" t="s">
        <v>36</v>
      </c>
      <c r="AI4095" t="s">
        <v>702</v>
      </c>
      <c r="AJ4095" t="s">
        <v>38</v>
      </c>
    </row>
    <row r="4096" spans="1:36" x14ac:dyDescent="0.25">
      <c r="A4096" t="s">
        <v>32</v>
      </c>
      <c r="B4096" t="s">
        <v>12364</v>
      </c>
      <c r="C4096">
        <f>YEAR(B4096)</f>
        <v>2011</v>
      </c>
      <c r="D4096">
        <v>73.400000000000006</v>
      </c>
      <c r="E4096">
        <v>53.6</v>
      </c>
      <c r="F4096">
        <v>62.8</v>
      </c>
      <c r="H4096" s="2">
        <f>IF(F4096-60.51&lt;=0,0,IF(F4096-60.51&lt;=1,1,2))</f>
        <v>2</v>
      </c>
      <c r="I4096">
        <v>73.400000000000006</v>
      </c>
      <c r="J4096">
        <v>53.6</v>
      </c>
      <c r="K4096">
        <v>62.8</v>
      </c>
      <c r="L4096">
        <v>47.2</v>
      </c>
      <c r="M4096">
        <v>58.6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16.100000000000001</v>
      </c>
      <c r="W4096">
        <v>171.6</v>
      </c>
      <c r="X4096">
        <v>1017.4</v>
      </c>
      <c r="Y4096">
        <v>30.9</v>
      </c>
      <c r="Z4096">
        <v>6.3</v>
      </c>
      <c r="AA4096">
        <v>279.89999999999998</v>
      </c>
      <c r="AB4096">
        <v>24.2</v>
      </c>
      <c r="AC4096">
        <v>9</v>
      </c>
      <c r="AD4096">
        <v>0</v>
      </c>
      <c r="AE4096" t="s">
        <v>12365</v>
      </c>
      <c r="AF4096" t="s">
        <v>12366</v>
      </c>
      <c r="AG4096">
        <v>0.82</v>
      </c>
      <c r="AH4096" t="s">
        <v>36</v>
      </c>
      <c r="AI4096" t="s">
        <v>702</v>
      </c>
      <c r="AJ4096" t="s">
        <v>38</v>
      </c>
    </row>
    <row r="4097" spans="1:36" x14ac:dyDescent="0.25">
      <c r="A4097" t="s">
        <v>32</v>
      </c>
      <c r="B4097" t="s">
        <v>12367</v>
      </c>
      <c r="C4097">
        <f>YEAR(B4097)</f>
        <v>2011</v>
      </c>
      <c r="D4097">
        <v>75.2</v>
      </c>
      <c r="E4097">
        <v>55.7</v>
      </c>
      <c r="F4097">
        <v>66.599999999999994</v>
      </c>
      <c r="H4097" s="2">
        <f>IF(F4097-60.51&lt;=0,0,IF(F4097-60.51&lt;=1,1,2))</f>
        <v>2</v>
      </c>
      <c r="I4097">
        <v>75.2</v>
      </c>
      <c r="J4097">
        <v>55.7</v>
      </c>
      <c r="K4097">
        <v>66.599999999999994</v>
      </c>
      <c r="L4097">
        <v>48.6</v>
      </c>
      <c r="M4097">
        <v>53.6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23</v>
      </c>
      <c r="W4097">
        <v>170.6</v>
      </c>
      <c r="X4097">
        <v>1013.3</v>
      </c>
      <c r="Y4097">
        <v>63.8</v>
      </c>
      <c r="Z4097">
        <v>6.5</v>
      </c>
      <c r="AA4097">
        <v>183.1</v>
      </c>
      <c r="AB4097">
        <v>15.8</v>
      </c>
      <c r="AC4097">
        <v>6</v>
      </c>
      <c r="AD4097">
        <v>0</v>
      </c>
      <c r="AE4097" t="s">
        <v>12368</v>
      </c>
      <c r="AF4097" t="s">
        <v>12369</v>
      </c>
      <c r="AG4097">
        <v>0.86</v>
      </c>
      <c r="AH4097" t="s">
        <v>36</v>
      </c>
      <c r="AI4097" t="s">
        <v>37</v>
      </c>
      <c r="AJ4097" t="s">
        <v>38</v>
      </c>
    </row>
    <row r="4098" spans="1:36" x14ac:dyDescent="0.25">
      <c r="A4098" t="s">
        <v>32</v>
      </c>
      <c r="B4098" t="s">
        <v>12370</v>
      </c>
      <c r="C4098">
        <f>YEAR(B4098)</f>
        <v>2011</v>
      </c>
      <c r="D4098">
        <v>71.599999999999994</v>
      </c>
      <c r="E4098">
        <v>60.8</v>
      </c>
      <c r="F4098">
        <v>65.5</v>
      </c>
      <c r="H4098" s="2">
        <f>IF(F4098-60.51&lt;=0,0,IF(F4098-60.51&lt;=1,1,2))</f>
        <v>2</v>
      </c>
      <c r="I4098">
        <v>71.599999999999994</v>
      </c>
      <c r="J4098">
        <v>60.8</v>
      </c>
      <c r="K4098">
        <v>65.5</v>
      </c>
      <c r="L4098">
        <v>53.8</v>
      </c>
      <c r="M4098">
        <v>66.7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31.1</v>
      </c>
      <c r="V4098">
        <v>19.5</v>
      </c>
      <c r="W4098">
        <v>172.8</v>
      </c>
      <c r="X4098">
        <v>1012.5</v>
      </c>
      <c r="Y4098">
        <v>87.5</v>
      </c>
      <c r="Z4098">
        <v>6.6</v>
      </c>
      <c r="AA4098">
        <v>133.30000000000001</v>
      </c>
      <c r="AB4098">
        <v>11.5</v>
      </c>
      <c r="AC4098">
        <v>5</v>
      </c>
      <c r="AD4098">
        <v>0</v>
      </c>
      <c r="AE4098" t="s">
        <v>12371</v>
      </c>
      <c r="AF4098" t="s">
        <v>12372</v>
      </c>
      <c r="AG4098">
        <v>0.89</v>
      </c>
      <c r="AH4098" t="s">
        <v>36</v>
      </c>
      <c r="AI4098" t="s">
        <v>37</v>
      </c>
      <c r="AJ4098" t="s">
        <v>38</v>
      </c>
    </row>
    <row r="4099" spans="1:36" x14ac:dyDescent="0.25">
      <c r="A4099" t="s">
        <v>32</v>
      </c>
      <c r="B4099" t="s">
        <v>12373</v>
      </c>
      <c r="C4099">
        <f>YEAR(B4099)</f>
        <v>2011</v>
      </c>
      <c r="D4099">
        <v>68</v>
      </c>
      <c r="E4099">
        <v>55.4</v>
      </c>
      <c r="F4099">
        <v>62.7</v>
      </c>
      <c r="H4099" s="2">
        <f>IF(F4099-60.51&lt;=0,0,IF(F4099-60.51&lt;=1,1,2))</f>
        <v>2</v>
      </c>
      <c r="I4099">
        <v>68</v>
      </c>
      <c r="J4099">
        <v>55.4</v>
      </c>
      <c r="K4099">
        <v>62.7</v>
      </c>
      <c r="L4099">
        <v>54.4</v>
      </c>
      <c r="M4099">
        <v>75</v>
      </c>
      <c r="O4099">
        <v>0.02</v>
      </c>
      <c r="P4099">
        <v>100</v>
      </c>
      <c r="Q4099">
        <v>4.17</v>
      </c>
      <c r="R4099" t="s">
        <v>40</v>
      </c>
      <c r="S4099">
        <v>0</v>
      </c>
      <c r="T4099">
        <v>0</v>
      </c>
      <c r="U4099">
        <v>0</v>
      </c>
      <c r="V4099">
        <v>19.5</v>
      </c>
      <c r="W4099">
        <v>189.4</v>
      </c>
      <c r="X4099">
        <v>1010.2</v>
      </c>
      <c r="Y4099">
        <v>60.7</v>
      </c>
      <c r="Z4099">
        <v>6.6</v>
      </c>
      <c r="AA4099">
        <v>266.89999999999998</v>
      </c>
      <c r="AB4099">
        <v>23.2</v>
      </c>
      <c r="AC4099">
        <v>9</v>
      </c>
      <c r="AD4099">
        <v>0</v>
      </c>
      <c r="AE4099" t="s">
        <v>12374</v>
      </c>
      <c r="AF4099" t="s">
        <v>12375</v>
      </c>
      <c r="AG4099">
        <v>0.92</v>
      </c>
      <c r="AH4099" t="s">
        <v>56</v>
      </c>
      <c r="AI4099" t="s">
        <v>78</v>
      </c>
      <c r="AJ4099" t="s">
        <v>40</v>
      </c>
    </row>
    <row r="4100" spans="1:36" x14ac:dyDescent="0.25">
      <c r="A4100" t="s">
        <v>32</v>
      </c>
      <c r="B4100" t="s">
        <v>12376</v>
      </c>
      <c r="C4100">
        <f>YEAR(B4100)</f>
        <v>2011</v>
      </c>
      <c r="D4100">
        <v>59</v>
      </c>
      <c r="E4100">
        <v>53.6</v>
      </c>
      <c r="F4100">
        <v>56.7</v>
      </c>
      <c r="H4100" s="2">
        <f>IF(F4100-60.51&lt;=0,0,IF(F4100-60.51&lt;=1,1,2))</f>
        <v>0</v>
      </c>
      <c r="I4100">
        <v>59</v>
      </c>
      <c r="J4100">
        <v>53.6</v>
      </c>
      <c r="K4100">
        <v>56.7</v>
      </c>
      <c r="L4100">
        <v>52.2</v>
      </c>
      <c r="M4100">
        <v>85</v>
      </c>
      <c r="O4100">
        <v>0.161</v>
      </c>
      <c r="P4100">
        <v>100</v>
      </c>
      <c r="Q4100">
        <v>4.17</v>
      </c>
      <c r="R4100" t="s">
        <v>40</v>
      </c>
      <c r="S4100">
        <v>0</v>
      </c>
      <c r="T4100">
        <v>0</v>
      </c>
      <c r="U4100">
        <v>34.4</v>
      </c>
      <c r="V4100">
        <v>35.6</v>
      </c>
      <c r="W4100">
        <v>307.2</v>
      </c>
      <c r="X4100">
        <v>1009.3</v>
      </c>
      <c r="Y4100">
        <v>75.8</v>
      </c>
      <c r="Z4100">
        <v>6.5</v>
      </c>
      <c r="AA4100">
        <v>156.9</v>
      </c>
      <c r="AB4100">
        <v>13.6</v>
      </c>
      <c r="AC4100">
        <v>5</v>
      </c>
      <c r="AD4100">
        <v>0</v>
      </c>
      <c r="AE4100" t="s">
        <v>12377</v>
      </c>
      <c r="AF4100" t="s">
        <v>12378</v>
      </c>
      <c r="AG4100">
        <v>0.96</v>
      </c>
      <c r="AH4100" t="s">
        <v>56</v>
      </c>
      <c r="AI4100" t="s">
        <v>61</v>
      </c>
      <c r="AJ4100" t="s">
        <v>40</v>
      </c>
    </row>
    <row r="4101" spans="1:36" x14ac:dyDescent="0.25">
      <c r="A4101" t="s">
        <v>32</v>
      </c>
      <c r="B4101" t="s">
        <v>12379</v>
      </c>
      <c r="C4101">
        <f>YEAR(B4101)</f>
        <v>2011</v>
      </c>
      <c r="D4101">
        <v>62.6</v>
      </c>
      <c r="E4101">
        <v>51.2</v>
      </c>
      <c r="F4101">
        <v>57.5</v>
      </c>
      <c r="H4101" s="2">
        <f>IF(F4101-60.51&lt;=0,0,IF(F4101-60.51&lt;=1,1,2))</f>
        <v>0</v>
      </c>
      <c r="I4101">
        <v>62.6</v>
      </c>
      <c r="J4101">
        <v>51.2</v>
      </c>
      <c r="K4101">
        <v>57.5</v>
      </c>
      <c r="L4101">
        <v>49.8</v>
      </c>
      <c r="M4101">
        <v>76.2</v>
      </c>
      <c r="O4101">
        <v>0.24</v>
      </c>
      <c r="P4101">
        <v>100</v>
      </c>
      <c r="Q4101">
        <v>4.17</v>
      </c>
      <c r="R4101" t="s">
        <v>40</v>
      </c>
      <c r="S4101">
        <v>0</v>
      </c>
      <c r="T4101">
        <v>0</v>
      </c>
      <c r="U4101">
        <v>0</v>
      </c>
      <c r="V4101">
        <v>27.5</v>
      </c>
      <c r="W4101">
        <v>309.60000000000002</v>
      </c>
      <c r="X4101">
        <v>1010.6</v>
      </c>
      <c r="Y4101">
        <v>73.400000000000006</v>
      </c>
      <c r="Z4101">
        <v>6.5</v>
      </c>
      <c r="AA4101">
        <v>231.7</v>
      </c>
      <c r="AB4101">
        <v>20.2</v>
      </c>
      <c r="AC4101">
        <v>7</v>
      </c>
      <c r="AD4101">
        <v>0</v>
      </c>
      <c r="AE4101" t="s">
        <v>12380</v>
      </c>
      <c r="AF4101" t="s">
        <v>12381</v>
      </c>
      <c r="AG4101">
        <v>0</v>
      </c>
      <c r="AH4101" t="s">
        <v>56</v>
      </c>
      <c r="AI4101" t="s">
        <v>78</v>
      </c>
      <c r="AJ4101" t="s">
        <v>40</v>
      </c>
    </row>
    <row r="4102" spans="1:36" x14ac:dyDescent="0.25">
      <c r="A4102" t="s">
        <v>32</v>
      </c>
      <c r="B4102" t="s">
        <v>12382</v>
      </c>
      <c r="C4102">
        <f>YEAR(B4102)</f>
        <v>2011</v>
      </c>
      <c r="D4102">
        <v>60.8</v>
      </c>
      <c r="E4102">
        <v>50</v>
      </c>
      <c r="F4102">
        <v>56.5</v>
      </c>
      <c r="H4102" s="2">
        <f>IF(F4102-60.51&lt;=0,0,IF(F4102-60.51&lt;=1,1,2))</f>
        <v>0</v>
      </c>
      <c r="I4102">
        <v>60.8</v>
      </c>
      <c r="J4102">
        <v>50</v>
      </c>
      <c r="K4102">
        <v>56.5</v>
      </c>
      <c r="L4102">
        <v>48.9</v>
      </c>
      <c r="M4102">
        <v>76.3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18.3</v>
      </c>
      <c r="W4102">
        <v>315.39999999999998</v>
      </c>
      <c r="X4102">
        <v>1013.4</v>
      </c>
      <c r="Y4102">
        <v>51.2</v>
      </c>
      <c r="Z4102">
        <v>6.6</v>
      </c>
      <c r="AA4102">
        <v>245</v>
      </c>
      <c r="AB4102">
        <v>21.1</v>
      </c>
      <c r="AC4102">
        <v>7</v>
      </c>
      <c r="AD4102">
        <v>0</v>
      </c>
      <c r="AE4102" t="s">
        <v>12383</v>
      </c>
      <c r="AF4102" t="s">
        <v>12384</v>
      </c>
      <c r="AG4102">
        <v>0.03</v>
      </c>
      <c r="AH4102" t="s">
        <v>36</v>
      </c>
      <c r="AI4102" t="s">
        <v>37</v>
      </c>
      <c r="AJ4102" t="s">
        <v>38</v>
      </c>
    </row>
    <row r="4103" spans="1:36" x14ac:dyDescent="0.25">
      <c r="A4103" t="s">
        <v>32</v>
      </c>
      <c r="B4103" t="s">
        <v>12385</v>
      </c>
      <c r="C4103">
        <f>YEAR(B4103)</f>
        <v>2011</v>
      </c>
      <c r="D4103">
        <v>64.400000000000006</v>
      </c>
      <c r="E4103">
        <v>53.6</v>
      </c>
      <c r="F4103">
        <v>59.8</v>
      </c>
      <c r="H4103" s="2">
        <f>IF(F4103-60.51&lt;=0,0,IF(F4103-60.51&lt;=1,1,2))</f>
        <v>0</v>
      </c>
      <c r="I4103">
        <v>64.400000000000006</v>
      </c>
      <c r="J4103">
        <v>53.6</v>
      </c>
      <c r="K4103">
        <v>59.8</v>
      </c>
      <c r="L4103">
        <v>52.6</v>
      </c>
      <c r="M4103">
        <v>77.5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16.100000000000001</v>
      </c>
      <c r="W4103">
        <v>312.39999999999998</v>
      </c>
      <c r="X4103">
        <v>1014.8</v>
      </c>
      <c r="Y4103">
        <v>28.6</v>
      </c>
      <c r="Z4103">
        <v>6.6</v>
      </c>
      <c r="AA4103">
        <v>281.60000000000002</v>
      </c>
      <c r="AB4103">
        <v>24.3</v>
      </c>
      <c r="AC4103">
        <v>9</v>
      </c>
      <c r="AD4103">
        <v>0</v>
      </c>
      <c r="AE4103" t="s">
        <v>12386</v>
      </c>
      <c r="AF4103" t="s">
        <v>12387</v>
      </c>
      <c r="AG4103">
        <v>0.06</v>
      </c>
      <c r="AH4103" t="s">
        <v>36</v>
      </c>
      <c r="AI4103" t="s">
        <v>37</v>
      </c>
      <c r="AJ4103" t="s">
        <v>38</v>
      </c>
    </row>
    <row r="4104" spans="1:36" x14ac:dyDescent="0.25">
      <c r="A4104" t="s">
        <v>32</v>
      </c>
      <c r="B4104" t="s">
        <v>12388</v>
      </c>
      <c r="C4104">
        <f>YEAR(B4104)</f>
        <v>2011</v>
      </c>
      <c r="D4104">
        <v>62.6</v>
      </c>
      <c r="E4104">
        <v>51.8</v>
      </c>
      <c r="F4104">
        <v>58.5</v>
      </c>
      <c r="H4104" s="2">
        <f>IF(F4104-60.51&lt;=0,0,IF(F4104-60.51&lt;=1,1,2))</f>
        <v>0</v>
      </c>
      <c r="I4104">
        <v>62.6</v>
      </c>
      <c r="J4104">
        <v>51.8</v>
      </c>
      <c r="K4104">
        <v>58.5</v>
      </c>
      <c r="L4104">
        <v>52.9</v>
      </c>
      <c r="M4104">
        <v>82.4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15</v>
      </c>
      <c r="W4104">
        <v>313.39999999999998</v>
      </c>
      <c r="X4104">
        <v>1013.6</v>
      </c>
      <c r="Y4104">
        <v>63.7</v>
      </c>
      <c r="Z4104">
        <v>6.6</v>
      </c>
      <c r="AA4104">
        <v>283.3</v>
      </c>
      <c r="AB4104">
        <v>24.5</v>
      </c>
      <c r="AC4104">
        <v>9</v>
      </c>
      <c r="AD4104">
        <v>0</v>
      </c>
      <c r="AE4104" t="s">
        <v>12389</v>
      </c>
      <c r="AF4104" t="s">
        <v>12390</v>
      </c>
      <c r="AG4104">
        <v>0.1</v>
      </c>
      <c r="AH4104" t="s">
        <v>36</v>
      </c>
      <c r="AI4104" t="s">
        <v>37</v>
      </c>
      <c r="AJ4104" t="s">
        <v>38</v>
      </c>
    </row>
    <row r="4105" spans="1:36" x14ac:dyDescent="0.25">
      <c r="A4105" t="s">
        <v>32</v>
      </c>
      <c r="B4105" t="s">
        <v>12391</v>
      </c>
      <c r="C4105">
        <f>YEAR(B4105)</f>
        <v>2011</v>
      </c>
      <c r="D4105">
        <v>60.8</v>
      </c>
      <c r="E4105">
        <v>53.9</v>
      </c>
      <c r="F4105">
        <v>57.8</v>
      </c>
      <c r="H4105" s="2">
        <f>IF(F4105-60.51&lt;=0,0,IF(F4105-60.51&lt;=1,1,2))</f>
        <v>0</v>
      </c>
      <c r="I4105">
        <v>60.8</v>
      </c>
      <c r="J4105">
        <v>53.9</v>
      </c>
      <c r="K4105">
        <v>57.8</v>
      </c>
      <c r="L4105">
        <v>51.7</v>
      </c>
      <c r="M4105">
        <v>80.400000000000006</v>
      </c>
      <c r="O4105">
        <v>0.02</v>
      </c>
      <c r="P4105">
        <v>100</v>
      </c>
      <c r="Q4105">
        <v>16.670000000000002</v>
      </c>
      <c r="R4105" t="s">
        <v>40</v>
      </c>
      <c r="S4105">
        <v>0</v>
      </c>
      <c r="T4105">
        <v>0</v>
      </c>
      <c r="U4105">
        <v>0</v>
      </c>
      <c r="V4105">
        <v>18.3</v>
      </c>
      <c r="W4105">
        <v>344.9</v>
      </c>
      <c r="X4105">
        <v>1013.1</v>
      </c>
      <c r="Y4105">
        <v>90.4</v>
      </c>
      <c r="Z4105">
        <v>6.6</v>
      </c>
      <c r="AA4105">
        <v>178.2</v>
      </c>
      <c r="AB4105">
        <v>15.3</v>
      </c>
      <c r="AC4105">
        <v>6</v>
      </c>
      <c r="AD4105">
        <v>0</v>
      </c>
      <c r="AE4105" t="s">
        <v>12392</v>
      </c>
      <c r="AF4105" t="s">
        <v>12393</v>
      </c>
      <c r="AG4105">
        <v>0.13</v>
      </c>
      <c r="AH4105" t="s">
        <v>43</v>
      </c>
      <c r="AI4105" t="s">
        <v>3460</v>
      </c>
      <c r="AJ4105" t="s">
        <v>40</v>
      </c>
    </row>
    <row r="4106" spans="1:36" x14ac:dyDescent="0.25">
      <c r="A4106" t="s">
        <v>32</v>
      </c>
      <c r="B4106" t="s">
        <v>12394</v>
      </c>
      <c r="C4106">
        <f>YEAR(B4106)</f>
        <v>2011</v>
      </c>
      <c r="D4106">
        <v>67.2</v>
      </c>
      <c r="E4106">
        <v>52.6</v>
      </c>
      <c r="F4106">
        <v>59.6</v>
      </c>
      <c r="H4106" s="2">
        <f>IF(F4106-60.51&lt;=0,0,IF(F4106-60.51&lt;=1,1,2))</f>
        <v>0</v>
      </c>
      <c r="I4106">
        <v>67.2</v>
      </c>
      <c r="J4106">
        <v>52.6</v>
      </c>
      <c r="K4106">
        <v>59.6</v>
      </c>
      <c r="L4106">
        <v>50.7</v>
      </c>
      <c r="M4106">
        <v>73.400000000000006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12.8</v>
      </c>
      <c r="W4106">
        <v>310.60000000000002</v>
      </c>
      <c r="X4106">
        <v>1013.7</v>
      </c>
      <c r="Y4106">
        <v>33.799999999999997</v>
      </c>
      <c r="Z4106">
        <v>6.5</v>
      </c>
      <c r="AA4106">
        <v>298.2</v>
      </c>
      <c r="AB4106">
        <v>25.7</v>
      </c>
      <c r="AC4106">
        <v>9</v>
      </c>
      <c r="AD4106">
        <v>0</v>
      </c>
      <c r="AE4106" t="s">
        <v>12395</v>
      </c>
      <c r="AF4106" t="s">
        <v>12396</v>
      </c>
      <c r="AG4106">
        <v>0.16</v>
      </c>
      <c r="AH4106" t="s">
        <v>36</v>
      </c>
      <c r="AI4106" t="s">
        <v>702</v>
      </c>
      <c r="AJ4106" t="s">
        <v>38</v>
      </c>
    </row>
    <row r="4107" spans="1:36" x14ac:dyDescent="0.25">
      <c r="A4107" t="s">
        <v>32</v>
      </c>
      <c r="B4107" t="s">
        <v>12397</v>
      </c>
      <c r="C4107">
        <f>YEAR(B4107)</f>
        <v>2011</v>
      </c>
      <c r="D4107">
        <v>69.8</v>
      </c>
      <c r="E4107">
        <v>55.4</v>
      </c>
      <c r="F4107">
        <v>62.9</v>
      </c>
      <c r="H4107" s="2">
        <f>IF(F4107-60.51&lt;=0,0,IF(F4107-60.51&lt;=1,1,2))</f>
        <v>2</v>
      </c>
      <c r="I4107">
        <v>69.8</v>
      </c>
      <c r="J4107">
        <v>55.4</v>
      </c>
      <c r="K4107">
        <v>62.9</v>
      </c>
      <c r="L4107">
        <v>54.9</v>
      </c>
      <c r="M4107">
        <v>75.7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16.100000000000001</v>
      </c>
      <c r="W4107">
        <v>182.5</v>
      </c>
      <c r="X4107">
        <v>1010.5</v>
      </c>
      <c r="Y4107">
        <v>19.3</v>
      </c>
      <c r="Z4107">
        <v>6.4</v>
      </c>
      <c r="AA4107">
        <v>294.10000000000002</v>
      </c>
      <c r="AB4107">
        <v>25.3</v>
      </c>
      <c r="AC4107">
        <v>9</v>
      </c>
      <c r="AD4107">
        <v>0</v>
      </c>
      <c r="AE4107" t="s">
        <v>12398</v>
      </c>
      <c r="AF4107" t="s">
        <v>12399</v>
      </c>
      <c r="AG4107">
        <v>0.2</v>
      </c>
      <c r="AH4107" t="s">
        <v>330</v>
      </c>
      <c r="AI4107" t="s">
        <v>9140</v>
      </c>
      <c r="AJ4107" t="s">
        <v>331</v>
      </c>
    </row>
    <row r="4108" spans="1:36" x14ac:dyDescent="0.25">
      <c r="A4108" t="s">
        <v>32</v>
      </c>
      <c r="B4108" t="s">
        <v>12400</v>
      </c>
      <c r="C4108">
        <f>YEAR(B4108)</f>
        <v>2011</v>
      </c>
      <c r="D4108">
        <v>68</v>
      </c>
      <c r="E4108">
        <v>55.4</v>
      </c>
      <c r="F4108">
        <v>63</v>
      </c>
      <c r="H4108" s="2">
        <f>IF(F4108-60.51&lt;=0,0,IF(F4108-60.51&lt;=1,1,2))</f>
        <v>2</v>
      </c>
      <c r="I4108">
        <v>68</v>
      </c>
      <c r="J4108">
        <v>55.4</v>
      </c>
      <c r="K4108">
        <v>63</v>
      </c>
      <c r="L4108">
        <v>55.8</v>
      </c>
      <c r="M4108">
        <v>77.8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23</v>
      </c>
      <c r="W4108">
        <v>272</v>
      </c>
      <c r="X4108">
        <v>1008.4</v>
      </c>
      <c r="Y4108">
        <v>22</v>
      </c>
      <c r="Z4108">
        <v>6.5</v>
      </c>
      <c r="AA4108">
        <v>296.10000000000002</v>
      </c>
      <c r="AB4108">
        <v>25.5</v>
      </c>
      <c r="AC4108">
        <v>9</v>
      </c>
      <c r="AD4108">
        <v>0</v>
      </c>
      <c r="AE4108" t="s">
        <v>12401</v>
      </c>
      <c r="AF4108" t="s">
        <v>12402</v>
      </c>
      <c r="AG4108">
        <v>0.23</v>
      </c>
      <c r="AH4108" t="s">
        <v>36</v>
      </c>
      <c r="AI4108" t="s">
        <v>37</v>
      </c>
      <c r="AJ4108" t="s">
        <v>38</v>
      </c>
    </row>
    <row r="4109" spans="1:36" x14ac:dyDescent="0.25">
      <c r="A4109" t="s">
        <v>32</v>
      </c>
      <c r="B4109" t="s">
        <v>12403</v>
      </c>
      <c r="C4109">
        <f>YEAR(B4109)</f>
        <v>2011</v>
      </c>
      <c r="D4109">
        <v>66.2</v>
      </c>
      <c r="E4109">
        <v>51</v>
      </c>
      <c r="F4109">
        <v>58.6</v>
      </c>
      <c r="H4109" s="2">
        <f>IF(F4109-60.51&lt;=0,0,IF(F4109-60.51&lt;=1,1,2))</f>
        <v>0</v>
      </c>
      <c r="I4109">
        <v>66.2</v>
      </c>
      <c r="J4109">
        <v>51</v>
      </c>
      <c r="K4109">
        <v>58.6</v>
      </c>
      <c r="L4109">
        <v>50.4</v>
      </c>
      <c r="M4109">
        <v>75.5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19.5</v>
      </c>
      <c r="W4109">
        <v>331.4</v>
      </c>
      <c r="X4109">
        <v>1010.1</v>
      </c>
      <c r="Y4109">
        <v>61.9</v>
      </c>
      <c r="Z4109">
        <v>6.6</v>
      </c>
      <c r="AA4109">
        <v>302.60000000000002</v>
      </c>
      <c r="AB4109">
        <v>26.1</v>
      </c>
      <c r="AC4109">
        <v>9</v>
      </c>
      <c r="AD4109">
        <v>0</v>
      </c>
      <c r="AE4109" t="s">
        <v>12404</v>
      </c>
      <c r="AF4109" t="s">
        <v>12405</v>
      </c>
      <c r="AG4109">
        <v>0.25</v>
      </c>
      <c r="AH4109" t="s">
        <v>36</v>
      </c>
      <c r="AI4109" t="s">
        <v>37</v>
      </c>
      <c r="AJ4109" t="s">
        <v>38</v>
      </c>
    </row>
    <row r="4110" spans="1:36" x14ac:dyDescent="0.25">
      <c r="A4110" t="s">
        <v>32</v>
      </c>
      <c r="B4110" t="s">
        <v>12406</v>
      </c>
      <c r="C4110">
        <f>YEAR(B4110)</f>
        <v>2011</v>
      </c>
      <c r="D4110">
        <v>62.6</v>
      </c>
      <c r="E4110">
        <v>51.8</v>
      </c>
      <c r="F4110">
        <v>57.7</v>
      </c>
      <c r="H4110" s="2">
        <f>IF(F4110-60.51&lt;=0,0,IF(F4110-60.51&lt;=1,1,2))</f>
        <v>0</v>
      </c>
      <c r="I4110">
        <v>62.6</v>
      </c>
      <c r="J4110">
        <v>51.8</v>
      </c>
      <c r="K4110">
        <v>57.7</v>
      </c>
      <c r="L4110">
        <v>41.5</v>
      </c>
      <c r="M4110">
        <v>55.7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16.100000000000001</v>
      </c>
      <c r="W4110">
        <v>343.5</v>
      </c>
      <c r="X4110">
        <v>1016.3</v>
      </c>
      <c r="Y4110">
        <v>15.1</v>
      </c>
      <c r="Z4110">
        <v>6.5</v>
      </c>
      <c r="AA4110">
        <v>302.7</v>
      </c>
      <c r="AB4110">
        <v>26.2</v>
      </c>
      <c r="AC4110">
        <v>10</v>
      </c>
      <c r="AD4110">
        <v>0</v>
      </c>
      <c r="AE4110" t="s">
        <v>12407</v>
      </c>
      <c r="AF4110" t="s">
        <v>12408</v>
      </c>
      <c r="AG4110">
        <v>0.3</v>
      </c>
      <c r="AH4110" t="s">
        <v>330</v>
      </c>
      <c r="AI4110" t="s">
        <v>9140</v>
      </c>
      <c r="AJ4110" t="s">
        <v>331</v>
      </c>
    </row>
    <row r="4111" spans="1:36" x14ac:dyDescent="0.25">
      <c r="A4111" t="s">
        <v>32</v>
      </c>
      <c r="B4111" t="s">
        <v>12409</v>
      </c>
      <c r="C4111">
        <f>YEAR(B4111)</f>
        <v>2011</v>
      </c>
      <c r="D4111">
        <v>69.8</v>
      </c>
      <c r="E4111">
        <v>51.8</v>
      </c>
      <c r="F4111">
        <v>59.6</v>
      </c>
      <c r="H4111" s="2">
        <f>IF(F4111-60.51&lt;=0,0,IF(F4111-60.51&lt;=1,1,2))</f>
        <v>0</v>
      </c>
      <c r="I4111">
        <v>69.8</v>
      </c>
      <c r="J4111">
        <v>51.8</v>
      </c>
      <c r="K4111">
        <v>59.6</v>
      </c>
      <c r="L4111">
        <v>50.9</v>
      </c>
      <c r="M4111">
        <v>73.099999999999994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13.9</v>
      </c>
      <c r="W4111">
        <v>170.3</v>
      </c>
      <c r="X4111">
        <v>1014.1</v>
      </c>
      <c r="Y4111">
        <v>24</v>
      </c>
      <c r="Z4111">
        <v>6.4</v>
      </c>
      <c r="AA4111">
        <v>296.60000000000002</v>
      </c>
      <c r="AB4111">
        <v>25.5</v>
      </c>
      <c r="AC4111">
        <v>9</v>
      </c>
      <c r="AD4111">
        <v>0</v>
      </c>
      <c r="AE4111" t="s">
        <v>12410</v>
      </c>
      <c r="AF4111" t="s">
        <v>12411</v>
      </c>
      <c r="AG4111">
        <v>0.34</v>
      </c>
      <c r="AH4111" t="s">
        <v>36</v>
      </c>
      <c r="AI4111" t="s">
        <v>37</v>
      </c>
      <c r="AJ4111" t="s">
        <v>38</v>
      </c>
    </row>
    <row r="4112" spans="1:36" x14ac:dyDescent="0.25">
      <c r="A4112" t="s">
        <v>32</v>
      </c>
      <c r="B4112" t="s">
        <v>12412</v>
      </c>
      <c r="C4112">
        <f>YEAR(B4112)</f>
        <v>2011</v>
      </c>
      <c r="D4112">
        <v>71.599999999999994</v>
      </c>
      <c r="E4112">
        <v>57.2</v>
      </c>
      <c r="F4112">
        <v>61.9</v>
      </c>
      <c r="H4112" s="2">
        <f>IF(F4112-60.51&lt;=0,0,IF(F4112-60.51&lt;=1,1,2))</f>
        <v>2</v>
      </c>
      <c r="I4112">
        <v>71.599999999999994</v>
      </c>
      <c r="J4112">
        <v>57.2</v>
      </c>
      <c r="K4112">
        <v>61.9</v>
      </c>
      <c r="L4112">
        <v>52.6</v>
      </c>
      <c r="M4112">
        <v>71.8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21.9</v>
      </c>
      <c r="W4112">
        <v>240.8</v>
      </c>
      <c r="X4112">
        <v>1011</v>
      </c>
      <c r="Y4112">
        <v>45.4</v>
      </c>
      <c r="Z4112">
        <v>6.6</v>
      </c>
      <c r="AA4112">
        <v>295.60000000000002</v>
      </c>
      <c r="AB4112">
        <v>25.4</v>
      </c>
      <c r="AC4112">
        <v>9</v>
      </c>
      <c r="AD4112">
        <v>0</v>
      </c>
      <c r="AE4112" t="s">
        <v>12413</v>
      </c>
      <c r="AF4112" t="s">
        <v>12414</v>
      </c>
      <c r="AG4112">
        <v>0.37</v>
      </c>
      <c r="AH4112" t="s">
        <v>36</v>
      </c>
      <c r="AI4112" t="s">
        <v>37</v>
      </c>
      <c r="AJ4112" t="s">
        <v>38</v>
      </c>
    </row>
    <row r="4113" spans="1:36" x14ac:dyDescent="0.25">
      <c r="A4113" t="s">
        <v>32</v>
      </c>
      <c r="B4113" t="s">
        <v>12415</v>
      </c>
      <c r="C4113">
        <f>YEAR(B4113)</f>
        <v>2011</v>
      </c>
      <c r="D4113">
        <v>64.5</v>
      </c>
      <c r="E4113">
        <v>50</v>
      </c>
      <c r="F4113">
        <v>58</v>
      </c>
      <c r="H4113" s="2">
        <f>IF(F4113-60.51&lt;=0,0,IF(F4113-60.51&lt;=1,1,2))</f>
        <v>0</v>
      </c>
      <c r="I4113">
        <v>64.5</v>
      </c>
      <c r="J4113">
        <v>50</v>
      </c>
      <c r="K4113">
        <v>58</v>
      </c>
      <c r="L4113">
        <v>51.3</v>
      </c>
      <c r="M4113">
        <v>79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9.1999999999999993</v>
      </c>
      <c r="W4113">
        <v>128.9</v>
      </c>
      <c r="X4113">
        <v>1010.8</v>
      </c>
      <c r="Y4113">
        <v>36.799999999999997</v>
      </c>
      <c r="Z4113">
        <v>6.6</v>
      </c>
      <c r="AA4113">
        <v>301.3</v>
      </c>
      <c r="AB4113">
        <v>26.1</v>
      </c>
      <c r="AC4113">
        <v>10</v>
      </c>
      <c r="AD4113">
        <v>0</v>
      </c>
      <c r="AE4113" t="s">
        <v>12416</v>
      </c>
      <c r="AF4113" t="s">
        <v>12417</v>
      </c>
      <c r="AG4113">
        <v>0.41</v>
      </c>
      <c r="AH4113" t="s">
        <v>36</v>
      </c>
      <c r="AI4113" t="s">
        <v>702</v>
      </c>
      <c r="AJ4113" t="s">
        <v>38</v>
      </c>
    </row>
    <row r="4114" spans="1:36" x14ac:dyDescent="0.25">
      <c r="A4114" t="s">
        <v>32</v>
      </c>
      <c r="B4114" t="s">
        <v>12418</v>
      </c>
      <c r="C4114">
        <f>YEAR(B4114)</f>
        <v>2011</v>
      </c>
      <c r="D4114">
        <v>66.2</v>
      </c>
      <c r="E4114">
        <v>53.6</v>
      </c>
      <c r="F4114">
        <v>60.2</v>
      </c>
      <c r="H4114" s="2">
        <f>IF(F4114-60.51&lt;=0,0,IF(F4114-60.51&lt;=1,1,2))</f>
        <v>0</v>
      </c>
      <c r="I4114">
        <v>66.2</v>
      </c>
      <c r="J4114">
        <v>53.6</v>
      </c>
      <c r="K4114">
        <v>60.2</v>
      </c>
      <c r="L4114">
        <v>54.7</v>
      </c>
      <c r="M4114">
        <v>82.3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12.8</v>
      </c>
      <c r="W4114">
        <v>85.8</v>
      </c>
      <c r="X4114">
        <v>1011.5</v>
      </c>
      <c r="Y4114">
        <v>65.099999999999994</v>
      </c>
      <c r="Z4114">
        <v>6.6</v>
      </c>
      <c r="AA4114">
        <v>279.39999999999998</v>
      </c>
      <c r="AB4114">
        <v>24.1</v>
      </c>
      <c r="AC4114">
        <v>9</v>
      </c>
      <c r="AD4114">
        <v>0</v>
      </c>
      <c r="AE4114" t="s">
        <v>12419</v>
      </c>
      <c r="AF4114" t="s">
        <v>12420</v>
      </c>
      <c r="AG4114">
        <v>0.44</v>
      </c>
      <c r="AH4114" t="s">
        <v>36</v>
      </c>
      <c r="AI4114" t="s">
        <v>37</v>
      </c>
      <c r="AJ4114" t="s">
        <v>38</v>
      </c>
    </row>
    <row r="4115" spans="1:36" x14ac:dyDescent="0.25">
      <c r="A4115" t="s">
        <v>32</v>
      </c>
      <c r="B4115" t="s">
        <v>12421</v>
      </c>
      <c r="C4115">
        <f>YEAR(B4115)</f>
        <v>2011</v>
      </c>
      <c r="D4115">
        <v>69.8</v>
      </c>
      <c r="E4115">
        <v>58.9</v>
      </c>
      <c r="F4115">
        <v>63.5</v>
      </c>
      <c r="H4115" s="2">
        <f>IF(F4115-60.51&lt;=0,0,IF(F4115-60.51&lt;=1,1,2))</f>
        <v>2</v>
      </c>
      <c r="I4115">
        <v>69.8</v>
      </c>
      <c r="J4115">
        <v>58.9</v>
      </c>
      <c r="K4115">
        <v>63.5</v>
      </c>
      <c r="L4115">
        <v>55.5</v>
      </c>
      <c r="M4115">
        <v>78.5</v>
      </c>
      <c r="O4115">
        <v>0.02</v>
      </c>
      <c r="P4115">
        <v>100</v>
      </c>
      <c r="Q4115">
        <v>4.17</v>
      </c>
      <c r="R4115" t="s">
        <v>40</v>
      </c>
      <c r="S4115">
        <v>0</v>
      </c>
      <c r="T4115">
        <v>0</v>
      </c>
      <c r="U4115">
        <v>0</v>
      </c>
      <c r="V4115">
        <v>17.2</v>
      </c>
      <c r="W4115">
        <v>93.2</v>
      </c>
      <c r="X4115">
        <v>1011.3</v>
      </c>
      <c r="Y4115">
        <v>82.7</v>
      </c>
      <c r="Z4115">
        <v>6.6</v>
      </c>
      <c r="AA4115">
        <v>264.89999999999998</v>
      </c>
      <c r="AB4115">
        <v>22.9</v>
      </c>
      <c r="AC4115">
        <v>9</v>
      </c>
      <c r="AD4115">
        <v>0</v>
      </c>
      <c r="AE4115" t="s">
        <v>12422</v>
      </c>
      <c r="AF4115" t="s">
        <v>12423</v>
      </c>
      <c r="AG4115">
        <v>0.47</v>
      </c>
      <c r="AH4115" t="s">
        <v>56</v>
      </c>
      <c r="AI4115" t="s">
        <v>78</v>
      </c>
      <c r="AJ4115" t="s">
        <v>40</v>
      </c>
    </row>
    <row r="4116" spans="1:36" x14ac:dyDescent="0.25">
      <c r="A4116" t="s">
        <v>32</v>
      </c>
      <c r="B4116" t="s">
        <v>12424</v>
      </c>
      <c r="C4116">
        <f>YEAR(B4116)</f>
        <v>2011</v>
      </c>
      <c r="D4116">
        <v>64.400000000000006</v>
      </c>
      <c r="E4116">
        <v>55.4</v>
      </c>
      <c r="F4116">
        <v>60.7</v>
      </c>
      <c r="H4116" s="2">
        <f>IF(F4116-60.51&lt;=0,0,IF(F4116-60.51&lt;=1,1,2))</f>
        <v>1</v>
      </c>
      <c r="I4116">
        <v>64.400000000000006</v>
      </c>
      <c r="J4116">
        <v>55.4</v>
      </c>
      <c r="K4116">
        <v>60.7</v>
      </c>
      <c r="L4116">
        <v>54.3</v>
      </c>
      <c r="M4116">
        <v>79.7</v>
      </c>
      <c r="O4116">
        <v>3.5999999999999997E-2</v>
      </c>
      <c r="P4116">
        <v>100</v>
      </c>
      <c r="Q4116">
        <v>12.5</v>
      </c>
      <c r="R4116" t="s">
        <v>40</v>
      </c>
      <c r="S4116">
        <v>0</v>
      </c>
      <c r="T4116">
        <v>0</v>
      </c>
      <c r="U4116">
        <v>0</v>
      </c>
      <c r="V4116">
        <v>19.5</v>
      </c>
      <c r="W4116">
        <v>326.5</v>
      </c>
      <c r="X4116">
        <v>1011</v>
      </c>
      <c r="Y4116">
        <v>78.900000000000006</v>
      </c>
      <c r="Z4116">
        <v>6.6</v>
      </c>
      <c r="AA4116">
        <v>296.89999999999998</v>
      </c>
      <c r="AB4116">
        <v>25.7</v>
      </c>
      <c r="AC4116">
        <v>9</v>
      </c>
      <c r="AD4116">
        <v>0</v>
      </c>
      <c r="AE4116" t="s">
        <v>12425</v>
      </c>
      <c r="AF4116" t="s">
        <v>12426</v>
      </c>
      <c r="AG4116">
        <v>0.5</v>
      </c>
      <c r="AH4116" t="s">
        <v>56</v>
      </c>
      <c r="AI4116" t="s">
        <v>57</v>
      </c>
      <c r="AJ4116" t="s">
        <v>40</v>
      </c>
    </row>
    <row r="4117" spans="1:36" x14ac:dyDescent="0.25">
      <c r="A4117" t="s">
        <v>32</v>
      </c>
      <c r="B4117" t="s">
        <v>12427</v>
      </c>
      <c r="C4117">
        <f>YEAR(B4117)</f>
        <v>2011</v>
      </c>
      <c r="D4117">
        <v>59</v>
      </c>
      <c r="E4117">
        <v>51.8</v>
      </c>
      <c r="F4117">
        <v>54.9</v>
      </c>
      <c r="H4117" s="2">
        <f>IF(F4117-60.51&lt;=0,0,IF(F4117-60.51&lt;=1,1,2))</f>
        <v>0</v>
      </c>
      <c r="I4117">
        <v>59</v>
      </c>
      <c r="J4117">
        <v>51.8</v>
      </c>
      <c r="K4117">
        <v>54.9</v>
      </c>
      <c r="L4117">
        <v>48.4</v>
      </c>
      <c r="M4117">
        <v>79.5</v>
      </c>
      <c r="O4117">
        <v>0.64100000000000001</v>
      </c>
      <c r="P4117">
        <v>100</v>
      </c>
      <c r="Q4117">
        <v>12.5</v>
      </c>
      <c r="R4117" t="s">
        <v>40</v>
      </c>
      <c r="S4117">
        <v>0</v>
      </c>
      <c r="T4117">
        <v>0</v>
      </c>
      <c r="U4117">
        <v>0</v>
      </c>
      <c r="V4117">
        <v>19.5</v>
      </c>
      <c r="W4117">
        <v>306.8</v>
      </c>
      <c r="X4117">
        <v>1011.2</v>
      </c>
      <c r="Y4117">
        <v>79.400000000000006</v>
      </c>
      <c r="Z4117">
        <v>6.3</v>
      </c>
      <c r="AA4117">
        <v>288.3</v>
      </c>
      <c r="AB4117">
        <v>24.9</v>
      </c>
      <c r="AC4117">
        <v>9</v>
      </c>
      <c r="AD4117">
        <v>0</v>
      </c>
      <c r="AE4117" t="s">
        <v>12428</v>
      </c>
      <c r="AF4117" t="s">
        <v>12429</v>
      </c>
      <c r="AG4117">
        <v>0.54</v>
      </c>
      <c r="AH4117" t="s">
        <v>56</v>
      </c>
      <c r="AI4117" t="s">
        <v>101</v>
      </c>
      <c r="AJ4117" t="s">
        <v>40</v>
      </c>
    </row>
    <row r="4118" spans="1:36" x14ac:dyDescent="0.25">
      <c r="A4118" t="s">
        <v>32</v>
      </c>
      <c r="B4118" t="s">
        <v>12430</v>
      </c>
      <c r="C4118">
        <f>YEAR(B4118)</f>
        <v>2011</v>
      </c>
      <c r="D4118">
        <v>60.8</v>
      </c>
      <c r="E4118">
        <v>51.8</v>
      </c>
      <c r="F4118">
        <v>55</v>
      </c>
      <c r="H4118" s="2">
        <f>IF(F4118-60.51&lt;=0,0,IF(F4118-60.51&lt;=1,1,2))</f>
        <v>0</v>
      </c>
      <c r="I4118">
        <v>60.8</v>
      </c>
      <c r="J4118">
        <v>51.8</v>
      </c>
      <c r="K4118">
        <v>55</v>
      </c>
      <c r="L4118">
        <v>48.9</v>
      </c>
      <c r="M4118">
        <v>80.400000000000006</v>
      </c>
      <c r="O4118">
        <v>0.28000000000000003</v>
      </c>
      <c r="P4118">
        <v>100</v>
      </c>
      <c r="Q4118">
        <v>8.33</v>
      </c>
      <c r="R4118" t="s">
        <v>40</v>
      </c>
      <c r="S4118">
        <v>0</v>
      </c>
      <c r="T4118">
        <v>0</v>
      </c>
      <c r="U4118">
        <v>0</v>
      </c>
      <c r="V4118">
        <v>24.2</v>
      </c>
      <c r="W4118">
        <v>302</v>
      </c>
      <c r="X4118">
        <v>1012.4</v>
      </c>
      <c r="Y4118">
        <v>73.8</v>
      </c>
      <c r="Z4118">
        <v>6.2</v>
      </c>
      <c r="AA4118">
        <v>264.5</v>
      </c>
      <c r="AB4118">
        <v>22.8</v>
      </c>
      <c r="AC4118">
        <v>8</v>
      </c>
      <c r="AD4118">
        <v>0</v>
      </c>
      <c r="AE4118" t="s">
        <v>12431</v>
      </c>
      <c r="AF4118" t="s">
        <v>12432</v>
      </c>
      <c r="AG4118">
        <v>0.56999999999999995</v>
      </c>
      <c r="AH4118" t="s">
        <v>56</v>
      </c>
      <c r="AI4118" t="s">
        <v>101</v>
      </c>
      <c r="AJ4118" t="s">
        <v>40</v>
      </c>
    </row>
    <row r="4119" spans="1:36" x14ac:dyDescent="0.25">
      <c r="A4119" t="s">
        <v>32</v>
      </c>
      <c r="B4119" t="s">
        <v>12433</v>
      </c>
      <c r="C4119">
        <f>YEAR(B4119)</f>
        <v>2011</v>
      </c>
      <c r="D4119">
        <v>59.1</v>
      </c>
      <c r="E4119">
        <v>55.4</v>
      </c>
      <c r="F4119">
        <v>57.4</v>
      </c>
      <c r="H4119" s="2">
        <f>IF(F4119-60.51&lt;=0,0,IF(F4119-60.51&lt;=1,1,2))</f>
        <v>0</v>
      </c>
      <c r="I4119">
        <v>59.1</v>
      </c>
      <c r="J4119">
        <v>55.4</v>
      </c>
      <c r="K4119">
        <v>57.4</v>
      </c>
      <c r="L4119">
        <v>47.2</v>
      </c>
      <c r="M4119">
        <v>69</v>
      </c>
      <c r="O4119">
        <v>0.24</v>
      </c>
      <c r="P4119">
        <v>100</v>
      </c>
      <c r="Q4119">
        <v>4.17</v>
      </c>
      <c r="R4119" t="s">
        <v>40</v>
      </c>
      <c r="S4119">
        <v>0</v>
      </c>
      <c r="T4119">
        <v>0</v>
      </c>
      <c r="U4119">
        <v>0</v>
      </c>
      <c r="V4119">
        <v>25.3</v>
      </c>
      <c r="W4119">
        <v>332.9</v>
      </c>
      <c r="X4119">
        <v>1015</v>
      </c>
      <c r="Y4119">
        <v>72.900000000000006</v>
      </c>
      <c r="Z4119">
        <v>6.6</v>
      </c>
      <c r="AA4119">
        <v>300.60000000000002</v>
      </c>
      <c r="AB4119">
        <v>26.1</v>
      </c>
      <c r="AC4119">
        <v>10</v>
      </c>
      <c r="AD4119">
        <v>0</v>
      </c>
      <c r="AE4119" t="s">
        <v>12434</v>
      </c>
      <c r="AF4119" t="s">
        <v>12435</v>
      </c>
      <c r="AG4119">
        <v>0.61</v>
      </c>
      <c r="AH4119" t="s">
        <v>56</v>
      </c>
      <c r="AI4119" t="s">
        <v>137</v>
      </c>
      <c r="AJ4119" t="s">
        <v>40</v>
      </c>
    </row>
    <row r="4120" spans="1:36" x14ac:dyDescent="0.25">
      <c r="A4120" t="s">
        <v>32</v>
      </c>
      <c r="B4120" t="s">
        <v>12436</v>
      </c>
      <c r="C4120">
        <f>YEAR(B4120)</f>
        <v>2011</v>
      </c>
      <c r="D4120">
        <v>60.8</v>
      </c>
      <c r="E4120">
        <v>54.9</v>
      </c>
      <c r="F4120">
        <v>58.7</v>
      </c>
      <c r="H4120" s="2">
        <f>IF(F4120-60.51&lt;=0,0,IF(F4120-60.51&lt;=1,1,2))</f>
        <v>0</v>
      </c>
      <c r="I4120">
        <v>60.8</v>
      </c>
      <c r="J4120">
        <v>54.9</v>
      </c>
      <c r="K4120">
        <v>58.7</v>
      </c>
      <c r="L4120">
        <v>47.7</v>
      </c>
      <c r="M4120">
        <v>67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19.5</v>
      </c>
      <c r="W4120">
        <v>324.60000000000002</v>
      </c>
      <c r="X4120">
        <v>1013.9</v>
      </c>
      <c r="Y4120">
        <v>57.8</v>
      </c>
      <c r="Z4120">
        <v>6.6</v>
      </c>
      <c r="AA4120">
        <v>288.60000000000002</v>
      </c>
      <c r="AB4120">
        <v>25</v>
      </c>
      <c r="AC4120">
        <v>9</v>
      </c>
      <c r="AD4120">
        <v>0</v>
      </c>
      <c r="AE4120" t="s">
        <v>12437</v>
      </c>
      <c r="AF4120" t="s">
        <v>12438</v>
      </c>
      <c r="AG4120">
        <v>0.64</v>
      </c>
      <c r="AH4120" t="s">
        <v>36</v>
      </c>
      <c r="AI4120" t="s">
        <v>37</v>
      </c>
      <c r="AJ4120" t="s">
        <v>38</v>
      </c>
    </row>
    <row r="4121" spans="1:36" x14ac:dyDescent="0.25">
      <c r="A4121" t="s">
        <v>32</v>
      </c>
      <c r="B4121" t="s">
        <v>12439</v>
      </c>
      <c r="C4121">
        <f>YEAR(B4121)</f>
        <v>2011</v>
      </c>
      <c r="D4121">
        <v>62.7</v>
      </c>
      <c r="E4121">
        <v>55.4</v>
      </c>
      <c r="F4121">
        <v>58.9</v>
      </c>
      <c r="H4121" s="2">
        <f>IF(F4121-60.51&lt;=0,0,IF(F4121-60.51&lt;=1,1,2))</f>
        <v>0</v>
      </c>
      <c r="I4121">
        <v>62.7</v>
      </c>
      <c r="J4121">
        <v>55.4</v>
      </c>
      <c r="K4121">
        <v>58.9</v>
      </c>
      <c r="L4121">
        <v>48.1</v>
      </c>
      <c r="M4121">
        <v>67.599999999999994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18.3</v>
      </c>
      <c r="W4121">
        <v>313.8</v>
      </c>
      <c r="X4121">
        <v>1014.2</v>
      </c>
      <c r="Y4121">
        <v>34.6</v>
      </c>
      <c r="Z4121">
        <v>6.6</v>
      </c>
      <c r="AA4121">
        <v>334</v>
      </c>
      <c r="AB4121">
        <v>28.7</v>
      </c>
      <c r="AC4121">
        <v>10</v>
      </c>
      <c r="AD4121">
        <v>0</v>
      </c>
      <c r="AE4121" t="s">
        <v>12440</v>
      </c>
      <c r="AF4121" t="s">
        <v>12441</v>
      </c>
      <c r="AG4121">
        <v>0.67</v>
      </c>
      <c r="AH4121" t="s">
        <v>36</v>
      </c>
      <c r="AI4121" t="s">
        <v>37</v>
      </c>
      <c r="AJ4121" t="s">
        <v>38</v>
      </c>
    </row>
    <row r="4122" spans="1:36" x14ac:dyDescent="0.25">
      <c r="A4122" t="s">
        <v>32</v>
      </c>
      <c r="B4122" t="s">
        <v>12442</v>
      </c>
      <c r="C4122">
        <f>YEAR(B4122)</f>
        <v>2011</v>
      </c>
      <c r="D4122">
        <v>62.6</v>
      </c>
      <c r="E4122">
        <v>57.2</v>
      </c>
      <c r="F4122">
        <v>59.5</v>
      </c>
      <c r="H4122" s="2">
        <f>IF(F4122-60.51&lt;=0,0,IF(F4122-60.51&lt;=1,1,2))</f>
        <v>0</v>
      </c>
      <c r="I4122">
        <v>62.6</v>
      </c>
      <c r="J4122">
        <v>57.2</v>
      </c>
      <c r="K4122">
        <v>59.5</v>
      </c>
      <c r="L4122">
        <v>48.8</v>
      </c>
      <c r="M4122">
        <v>67.900000000000006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20.8</v>
      </c>
      <c r="W4122">
        <v>326.2</v>
      </c>
      <c r="X4122">
        <v>1016.8</v>
      </c>
      <c r="Y4122">
        <v>32.6</v>
      </c>
      <c r="Z4122">
        <v>6.6</v>
      </c>
      <c r="AA4122">
        <v>335.5</v>
      </c>
      <c r="AB4122">
        <v>28.9</v>
      </c>
      <c r="AC4122">
        <v>10</v>
      </c>
      <c r="AD4122">
        <v>0</v>
      </c>
      <c r="AE4122" t="s">
        <v>12443</v>
      </c>
      <c r="AF4122" t="s">
        <v>12444</v>
      </c>
      <c r="AG4122">
        <v>0.71</v>
      </c>
      <c r="AH4122" t="s">
        <v>36</v>
      </c>
      <c r="AI4122" t="s">
        <v>37</v>
      </c>
      <c r="AJ4122" t="s">
        <v>38</v>
      </c>
    </row>
    <row r="4123" spans="1:36" x14ac:dyDescent="0.25">
      <c r="A4123" t="s">
        <v>32</v>
      </c>
      <c r="B4123" t="s">
        <v>12445</v>
      </c>
      <c r="C4123">
        <f>YEAR(B4123)</f>
        <v>2011</v>
      </c>
      <c r="D4123">
        <v>64.400000000000006</v>
      </c>
      <c r="E4123">
        <v>48.6</v>
      </c>
      <c r="F4123">
        <v>57.5</v>
      </c>
      <c r="H4123" s="2">
        <f>IF(F4123-60.51&lt;=0,0,IF(F4123-60.51&lt;=1,1,2))</f>
        <v>0</v>
      </c>
      <c r="I4123">
        <v>64.400000000000006</v>
      </c>
      <c r="J4123">
        <v>47.6</v>
      </c>
      <c r="K4123">
        <v>57.4</v>
      </c>
      <c r="L4123">
        <v>51.2</v>
      </c>
      <c r="M4123">
        <v>80.099999999999994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16.100000000000001</v>
      </c>
      <c r="W4123">
        <v>309.39999999999998</v>
      </c>
      <c r="X4123">
        <v>1015.8</v>
      </c>
      <c r="Y4123">
        <v>47.1</v>
      </c>
      <c r="Z4123">
        <v>6.6</v>
      </c>
      <c r="AA4123">
        <v>332.2</v>
      </c>
      <c r="AB4123">
        <v>28.5</v>
      </c>
      <c r="AC4123">
        <v>10</v>
      </c>
      <c r="AD4123">
        <v>0</v>
      </c>
      <c r="AE4123" t="s">
        <v>12446</v>
      </c>
      <c r="AF4123" t="s">
        <v>12447</v>
      </c>
      <c r="AG4123">
        <v>0.75</v>
      </c>
      <c r="AH4123" t="s">
        <v>36</v>
      </c>
      <c r="AI4123" t="s">
        <v>37</v>
      </c>
      <c r="AJ4123" t="s">
        <v>38</v>
      </c>
    </row>
    <row r="4124" spans="1:36" x14ac:dyDescent="0.25">
      <c r="A4124" t="s">
        <v>32</v>
      </c>
      <c r="B4124" t="s">
        <v>12448</v>
      </c>
      <c r="C4124">
        <f>YEAR(B4124)</f>
        <v>2011</v>
      </c>
      <c r="D4124">
        <v>66.2</v>
      </c>
      <c r="E4124">
        <v>51</v>
      </c>
      <c r="F4124">
        <v>59.8</v>
      </c>
      <c r="H4124" s="2">
        <f>IF(F4124-60.51&lt;=0,0,IF(F4124-60.51&lt;=1,1,2))</f>
        <v>0</v>
      </c>
      <c r="I4124">
        <v>66.2</v>
      </c>
      <c r="J4124">
        <v>51</v>
      </c>
      <c r="K4124">
        <v>59.8</v>
      </c>
      <c r="L4124">
        <v>52.5</v>
      </c>
      <c r="M4124">
        <v>77.599999999999994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16.100000000000001</v>
      </c>
      <c r="W4124">
        <v>112.4</v>
      </c>
      <c r="X4124">
        <v>1011.1</v>
      </c>
      <c r="Y4124">
        <v>85.4</v>
      </c>
      <c r="Z4124">
        <v>6.6</v>
      </c>
      <c r="AA4124">
        <v>266.7</v>
      </c>
      <c r="AB4124">
        <v>23.1</v>
      </c>
      <c r="AC4124">
        <v>9</v>
      </c>
      <c r="AD4124">
        <v>0</v>
      </c>
      <c r="AE4124" t="s">
        <v>12449</v>
      </c>
      <c r="AF4124" t="s">
        <v>12450</v>
      </c>
      <c r="AG4124">
        <v>0.77</v>
      </c>
      <c r="AH4124" t="s">
        <v>36</v>
      </c>
      <c r="AI4124" t="s">
        <v>37</v>
      </c>
      <c r="AJ4124" t="s">
        <v>38</v>
      </c>
    </row>
    <row r="4125" spans="1:36" x14ac:dyDescent="0.25">
      <c r="A4125" t="s">
        <v>32</v>
      </c>
      <c r="B4125" t="s">
        <v>12451</v>
      </c>
      <c r="C4125">
        <f>YEAR(B4125)</f>
        <v>2011</v>
      </c>
      <c r="D4125">
        <v>73.400000000000006</v>
      </c>
      <c r="E4125">
        <v>55.4</v>
      </c>
      <c r="F4125">
        <v>64</v>
      </c>
      <c r="H4125" s="2">
        <f>IF(F4125-60.51&lt;=0,0,IF(F4125-60.51&lt;=1,1,2))</f>
        <v>2</v>
      </c>
      <c r="I4125">
        <v>73.400000000000006</v>
      </c>
      <c r="J4125">
        <v>55.4</v>
      </c>
      <c r="K4125">
        <v>64</v>
      </c>
      <c r="L4125">
        <v>58.8</v>
      </c>
      <c r="M4125">
        <v>83.7</v>
      </c>
      <c r="O4125">
        <v>3.1E-2</v>
      </c>
      <c r="P4125">
        <v>100</v>
      </c>
      <c r="Q4125">
        <v>4.17</v>
      </c>
      <c r="R4125" t="s">
        <v>40</v>
      </c>
      <c r="S4125">
        <v>0</v>
      </c>
      <c r="T4125">
        <v>0</v>
      </c>
      <c r="U4125">
        <v>0</v>
      </c>
      <c r="V4125">
        <v>19.5</v>
      </c>
      <c r="W4125">
        <v>151</v>
      </c>
      <c r="X4125">
        <v>1006.6</v>
      </c>
      <c r="Y4125">
        <v>53.9</v>
      </c>
      <c r="Z4125">
        <v>6.5</v>
      </c>
      <c r="AA4125">
        <v>291.2</v>
      </c>
      <c r="AB4125">
        <v>25.2</v>
      </c>
      <c r="AC4125">
        <v>9</v>
      </c>
      <c r="AD4125">
        <v>0</v>
      </c>
      <c r="AE4125" t="s">
        <v>12452</v>
      </c>
      <c r="AF4125" t="s">
        <v>12453</v>
      </c>
      <c r="AG4125">
        <v>0.81</v>
      </c>
      <c r="AH4125" t="s">
        <v>56</v>
      </c>
      <c r="AI4125" t="s">
        <v>2069</v>
      </c>
      <c r="AJ4125" t="s">
        <v>40</v>
      </c>
    </row>
    <row r="4126" spans="1:36" x14ac:dyDescent="0.25">
      <c r="A4126" t="s">
        <v>32</v>
      </c>
      <c r="B4126" t="s">
        <v>12454</v>
      </c>
      <c r="C4126">
        <f>YEAR(B4126)</f>
        <v>2011</v>
      </c>
      <c r="D4126">
        <v>68.099999999999994</v>
      </c>
      <c r="E4126">
        <v>59</v>
      </c>
      <c r="F4126">
        <v>63.5</v>
      </c>
      <c r="H4126" s="2">
        <f>IF(F4126-60.51&lt;=0,0,IF(F4126-60.51&lt;=1,1,2))</f>
        <v>2</v>
      </c>
      <c r="I4126">
        <v>68.099999999999994</v>
      </c>
      <c r="J4126">
        <v>59</v>
      </c>
      <c r="K4126">
        <v>63.5</v>
      </c>
      <c r="L4126">
        <v>59.8</v>
      </c>
      <c r="M4126">
        <v>87.7</v>
      </c>
      <c r="O4126">
        <v>0.02</v>
      </c>
      <c r="P4126">
        <v>100</v>
      </c>
      <c r="Q4126">
        <v>4.17</v>
      </c>
      <c r="R4126" t="s">
        <v>40</v>
      </c>
      <c r="S4126">
        <v>0</v>
      </c>
      <c r="T4126">
        <v>0</v>
      </c>
      <c r="U4126">
        <v>0</v>
      </c>
      <c r="V4126">
        <v>10.3</v>
      </c>
      <c r="W4126">
        <v>329.2</v>
      </c>
      <c r="X4126">
        <v>1005.3</v>
      </c>
      <c r="Y4126">
        <v>58.4</v>
      </c>
      <c r="Z4126">
        <v>6.4</v>
      </c>
      <c r="AA4126">
        <v>257.5</v>
      </c>
      <c r="AB4126">
        <v>22</v>
      </c>
      <c r="AC4126">
        <v>9</v>
      </c>
      <c r="AD4126">
        <v>0</v>
      </c>
      <c r="AE4126" t="s">
        <v>12455</v>
      </c>
      <c r="AF4126" t="s">
        <v>12456</v>
      </c>
      <c r="AG4126">
        <v>0.84</v>
      </c>
      <c r="AH4126" t="s">
        <v>56</v>
      </c>
      <c r="AI4126" t="s">
        <v>78</v>
      </c>
      <c r="AJ4126" t="s">
        <v>40</v>
      </c>
    </row>
    <row r="4127" spans="1:36" x14ac:dyDescent="0.25">
      <c r="A4127" t="s">
        <v>32</v>
      </c>
      <c r="B4127" t="s">
        <v>12457</v>
      </c>
      <c r="C4127">
        <f>YEAR(B4127)</f>
        <v>2011</v>
      </c>
      <c r="D4127">
        <v>64.5</v>
      </c>
      <c r="E4127">
        <v>59</v>
      </c>
      <c r="F4127">
        <v>61.3</v>
      </c>
      <c r="H4127" s="2">
        <f>IF(F4127-60.51&lt;=0,0,IF(F4127-60.51&lt;=1,1,2))</f>
        <v>1</v>
      </c>
      <c r="I4127">
        <v>64.5</v>
      </c>
      <c r="J4127">
        <v>59</v>
      </c>
      <c r="K4127">
        <v>61.3</v>
      </c>
      <c r="L4127">
        <v>57.5</v>
      </c>
      <c r="M4127">
        <v>87.6</v>
      </c>
      <c r="O4127">
        <v>3.1E-2</v>
      </c>
      <c r="P4127">
        <v>100</v>
      </c>
      <c r="Q4127">
        <v>4.17</v>
      </c>
      <c r="R4127" t="s">
        <v>40</v>
      </c>
      <c r="S4127">
        <v>0</v>
      </c>
      <c r="T4127">
        <v>0</v>
      </c>
      <c r="U4127">
        <v>0</v>
      </c>
      <c r="V4127">
        <v>18.3</v>
      </c>
      <c r="W4127">
        <v>313.3</v>
      </c>
      <c r="X4127">
        <v>1006.4</v>
      </c>
      <c r="Y4127">
        <v>78.400000000000006</v>
      </c>
      <c r="Z4127">
        <v>6.4</v>
      </c>
      <c r="AA4127">
        <v>246.9</v>
      </c>
      <c r="AB4127">
        <v>21.4</v>
      </c>
      <c r="AC4127">
        <v>7</v>
      </c>
      <c r="AD4127">
        <v>0</v>
      </c>
      <c r="AE4127" t="s">
        <v>12458</v>
      </c>
      <c r="AF4127" t="s">
        <v>12459</v>
      </c>
      <c r="AG4127">
        <v>0.87</v>
      </c>
      <c r="AH4127" t="s">
        <v>56</v>
      </c>
      <c r="AI4127" t="s">
        <v>137</v>
      </c>
      <c r="AJ4127" t="s">
        <v>40</v>
      </c>
    </row>
    <row r="4128" spans="1:36" x14ac:dyDescent="0.25">
      <c r="A4128" t="s">
        <v>32</v>
      </c>
      <c r="B4128" t="s">
        <v>12460</v>
      </c>
      <c r="C4128">
        <f>YEAR(B4128)</f>
        <v>2011</v>
      </c>
      <c r="D4128">
        <v>68</v>
      </c>
      <c r="E4128">
        <v>53.6</v>
      </c>
      <c r="F4128">
        <v>61.3</v>
      </c>
      <c r="H4128" s="2">
        <f>IF(F4128-60.51&lt;=0,0,IF(F4128-60.51&lt;=1,1,2))</f>
        <v>1</v>
      </c>
      <c r="I4128">
        <v>68</v>
      </c>
      <c r="J4128">
        <v>53.6</v>
      </c>
      <c r="K4128">
        <v>61.3</v>
      </c>
      <c r="L4128">
        <v>56.7</v>
      </c>
      <c r="M4128">
        <v>84.8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8.1</v>
      </c>
      <c r="W4128">
        <v>298.39999999999998</v>
      </c>
      <c r="X4128">
        <v>1009.6</v>
      </c>
      <c r="Y4128">
        <v>54.9</v>
      </c>
      <c r="Z4128">
        <v>6.6</v>
      </c>
      <c r="AA4128">
        <v>305.10000000000002</v>
      </c>
      <c r="AB4128">
        <v>26.5</v>
      </c>
      <c r="AC4128">
        <v>10</v>
      </c>
      <c r="AD4128">
        <v>0</v>
      </c>
      <c r="AE4128" t="s">
        <v>12461</v>
      </c>
      <c r="AF4128" t="s">
        <v>12462</v>
      </c>
      <c r="AG4128">
        <v>0.9</v>
      </c>
      <c r="AH4128" t="s">
        <v>36</v>
      </c>
      <c r="AI4128" t="s">
        <v>174</v>
      </c>
      <c r="AJ4128" t="s">
        <v>38</v>
      </c>
    </row>
    <row r="4129" spans="1:36" x14ac:dyDescent="0.25">
      <c r="A4129" t="s">
        <v>32</v>
      </c>
      <c r="B4129" t="s">
        <v>12463</v>
      </c>
      <c r="C4129">
        <f>YEAR(B4129)</f>
        <v>2011</v>
      </c>
      <c r="D4129">
        <v>77</v>
      </c>
      <c r="E4129">
        <v>59</v>
      </c>
      <c r="F4129">
        <v>68.5</v>
      </c>
      <c r="H4129" s="2">
        <f>IF(F4129-60.51&lt;=0,0,IF(F4129-60.51&lt;=1,1,2))</f>
        <v>2</v>
      </c>
      <c r="I4129">
        <v>77</v>
      </c>
      <c r="J4129">
        <v>59</v>
      </c>
      <c r="K4129">
        <v>68.5</v>
      </c>
      <c r="L4129">
        <v>56.8</v>
      </c>
      <c r="M4129">
        <v>67.8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41.4</v>
      </c>
      <c r="V4129">
        <v>30</v>
      </c>
      <c r="W4129">
        <v>181</v>
      </c>
      <c r="X4129">
        <v>1006.5</v>
      </c>
      <c r="Y4129">
        <v>73.7</v>
      </c>
      <c r="Z4129">
        <v>6.3</v>
      </c>
      <c r="AA4129">
        <v>169.6</v>
      </c>
      <c r="AB4129">
        <v>14.5</v>
      </c>
      <c r="AC4129">
        <v>6</v>
      </c>
      <c r="AD4129">
        <v>0</v>
      </c>
      <c r="AE4129" t="s">
        <v>12464</v>
      </c>
      <c r="AF4129" t="s">
        <v>12465</v>
      </c>
      <c r="AG4129">
        <v>0.94</v>
      </c>
      <c r="AH4129" t="s">
        <v>36</v>
      </c>
      <c r="AI4129" t="s">
        <v>37</v>
      </c>
      <c r="AJ4129" t="s">
        <v>38</v>
      </c>
    </row>
    <row r="4130" spans="1:36" x14ac:dyDescent="0.25">
      <c r="A4130" t="s">
        <v>32</v>
      </c>
      <c r="B4130" t="s">
        <v>12466</v>
      </c>
      <c r="C4130">
        <f>YEAR(B4130)</f>
        <v>2011</v>
      </c>
      <c r="D4130">
        <v>71.599999999999994</v>
      </c>
      <c r="E4130">
        <v>59</v>
      </c>
      <c r="F4130">
        <v>65.400000000000006</v>
      </c>
      <c r="H4130" s="2">
        <f>IF(F4130-60.51&lt;=0,0,IF(F4130-60.51&lt;=1,1,2))</f>
        <v>2</v>
      </c>
      <c r="I4130">
        <v>71.599999999999994</v>
      </c>
      <c r="J4130">
        <v>59</v>
      </c>
      <c r="K4130">
        <v>65.400000000000006</v>
      </c>
      <c r="L4130">
        <v>59.5</v>
      </c>
      <c r="M4130">
        <v>81.5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17.2</v>
      </c>
      <c r="W4130">
        <v>199.8</v>
      </c>
      <c r="X4130">
        <v>1009.4</v>
      </c>
      <c r="Y4130">
        <v>36.4</v>
      </c>
      <c r="Z4130">
        <v>6.4</v>
      </c>
      <c r="AA4130">
        <v>304</v>
      </c>
      <c r="AB4130">
        <v>26.3</v>
      </c>
      <c r="AC4130">
        <v>10</v>
      </c>
      <c r="AD4130">
        <v>0</v>
      </c>
      <c r="AE4130" t="s">
        <v>12467</v>
      </c>
      <c r="AF4130" t="s">
        <v>12468</v>
      </c>
      <c r="AG4130">
        <v>0.97</v>
      </c>
      <c r="AH4130" t="s">
        <v>36</v>
      </c>
      <c r="AI4130" t="s">
        <v>174</v>
      </c>
      <c r="AJ4130" t="s">
        <v>38</v>
      </c>
    </row>
    <row r="4131" spans="1:36" x14ac:dyDescent="0.25">
      <c r="A4131" t="s">
        <v>32</v>
      </c>
      <c r="B4131" t="s">
        <v>12469</v>
      </c>
      <c r="C4131">
        <f>YEAR(B4131)</f>
        <v>2011</v>
      </c>
      <c r="D4131">
        <v>82.4</v>
      </c>
      <c r="E4131">
        <v>59</v>
      </c>
      <c r="F4131">
        <v>69.7</v>
      </c>
      <c r="H4131" s="2">
        <f>IF(F4131-60.51&lt;=0,0,IF(F4131-60.51&lt;=1,1,2))</f>
        <v>2</v>
      </c>
      <c r="I4131">
        <v>82.9</v>
      </c>
      <c r="J4131">
        <v>59</v>
      </c>
      <c r="K4131">
        <v>69.7</v>
      </c>
      <c r="L4131">
        <v>58.8</v>
      </c>
      <c r="M4131">
        <v>71.099999999999994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40.299999999999997</v>
      </c>
      <c r="V4131">
        <v>28.9</v>
      </c>
      <c r="W4131">
        <v>167</v>
      </c>
      <c r="X4131">
        <v>1007.4</v>
      </c>
      <c r="Y4131">
        <v>37.5</v>
      </c>
      <c r="Z4131">
        <v>6.4</v>
      </c>
      <c r="AA4131">
        <v>310.10000000000002</v>
      </c>
      <c r="AB4131">
        <v>26.9</v>
      </c>
      <c r="AC4131">
        <v>10</v>
      </c>
      <c r="AD4131">
        <v>0</v>
      </c>
      <c r="AE4131" t="s">
        <v>12470</v>
      </c>
      <c r="AF4131" t="s">
        <v>12471</v>
      </c>
      <c r="AG4131">
        <v>0</v>
      </c>
      <c r="AH4131" t="s">
        <v>36</v>
      </c>
      <c r="AI4131" t="s">
        <v>37</v>
      </c>
      <c r="AJ4131" t="s">
        <v>38</v>
      </c>
    </row>
    <row r="4132" spans="1:36" x14ac:dyDescent="0.25">
      <c r="A4132" t="s">
        <v>32</v>
      </c>
      <c r="B4132" t="s">
        <v>12472</v>
      </c>
      <c r="C4132">
        <f>YEAR(B4132)</f>
        <v>2011</v>
      </c>
      <c r="D4132">
        <v>75.2</v>
      </c>
      <c r="E4132">
        <v>62.6</v>
      </c>
      <c r="F4132">
        <v>68.2</v>
      </c>
      <c r="H4132" s="2">
        <f>IF(F4132-60.51&lt;=0,0,IF(F4132-60.51&lt;=1,1,2))</f>
        <v>2</v>
      </c>
      <c r="I4132">
        <v>75.2</v>
      </c>
      <c r="J4132">
        <v>62.6</v>
      </c>
      <c r="K4132">
        <v>68.2</v>
      </c>
      <c r="L4132">
        <v>58.6</v>
      </c>
      <c r="M4132">
        <v>71.900000000000006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16.100000000000001</v>
      </c>
      <c r="W4132">
        <v>280.2</v>
      </c>
      <c r="X4132">
        <v>1007.1</v>
      </c>
      <c r="Y4132">
        <v>30.3</v>
      </c>
      <c r="Z4132">
        <v>6.3</v>
      </c>
      <c r="AA4132">
        <v>322.2</v>
      </c>
      <c r="AB4132">
        <v>27.9</v>
      </c>
      <c r="AC4132">
        <v>10</v>
      </c>
      <c r="AD4132">
        <v>0</v>
      </c>
      <c r="AE4132" t="s">
        <v>12473</v>
      </c>
      <c r="AF4132" t="s">
        <v>12474</v>
      </c>
      <c r="AG4132">
        <v>0.04</v>
      </c>
      <c r="AH4132" t="s">
        <v>36</v>
      </c>
      <c r="AI4132" t="s">
        <v>174</v>
      </c>
      <c r="AJ4132" t="s">
        <v>38</v>
      </c>
    </row>
    <row r="4133" spans="1:36" x14ac:dyDescent="0.25">
      <c r="A4133" t="s">
        <v>32</v>
      </c>
      <c r="B4133" t="s">
        <v>12475</v>
      </c>
      <c r="C4133">
        <f>YEAR(B4133)</f>
        <v>2011</v>
      </c>
      <c r="D4133">
        <v>69.8</v>
      </c>
      <c r="E4133">
        <v>59</v>
      </c>
      <c r="F4133">
        <v>65</v>
      </c>
      <c r="H4133" s="2">
        <f>IF(F4133-60.51&lt;=0,0,IF(F4133-60.51&lt;=1,1,2))</f>
        <v>2</v>
      </c>
      <c r="I4133">
        <v>69.8</v>
      </c>
      <c r="J4133">
        <v>59</v>
      </c>
      <c r="K4133">
        <v>65</v>
      </c>
      <c r="L4133">
        <v>59.2</v>
      </c>
      <c r="M4133">
        <v>81.7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24.2</v>
      </c>
      <c r="W4133">
        <v>304.8</v>
      </c>
      <c r="X4133">
        <v>1010.8</v>
      </c>
      <c r="Y4133">
        <v>27.7</v>
      </c>
      <c r="Z4133">
        <v>6.6</v>
      </c>
      <c r="AA4133">
        <v>323.8</v>
      </c>
      <c r="AB4133">
        <v>28</v>
      </c>
      <c r="AC4133">
        <v>9</v>
      </c>
      <c r="AD4133">
        <v>0</v>
      </c>
      <c r="AE4133" t="s">
        <v>12476</v>
      </c>
      <c r="AF4133" t="s">
        <v>12477</v>
      </c>
      <c r="AG4133">
        <v>7.0000000000000007E-2</v>
      </c>
      <c r="AH4133" t="s">
        <v>36</v>
      </c>
      <c r="AI4133" t="s">
        <v>37</v>
      </c>
      <c r="AJ4133" t="s">
        <v>38</v>
      </c>
    </row>
    <row r="4134" spans="1:36" x14ac:dyDescent="0.25">
      <c r="A4134" t="s">
        <v>32</v>
      </c>
      <c r="B4134" t="s">
        <v>12478</v>
      </c>
      <c r="C4134">
        <f>YEAR(B4134)</f>
        <v>2011</v>
      </c>
      <c r="D4134">
        <v>64.5</v>
      </c>
      <c r="E4134">
        <v>59</v>
      </c>
      <c r="F4134">
        <v>63</v>
      </c>
      <c r="H4134" s="2">
        <f>IF(F4134-60.51&lt;=0,0,IF(F4134-60.51&lt;=1,1,2))</f>
        <v>2</v>
      </c>
      <c r="I4134">
        <v>64.5</v>
      </c>
      <c r="J4134">
        <v>59</v>
      </c>
      <c r="K4134">
        <v>63</v>
      </c>
      <c r="L4134">
        <v>57</v>
      </c>
      <c r="M4134">
        <v>81</v>
      </c>
      <c r="O4134">
        <v>0.02</v>
      </c>
      <c r="P4134">
        <v>100</v>
      </c>
      <c r="Q4134">
        <v>4.17</v>
      </c>
      <c r="R4134" t="s">
        <v>40</v>
      </c>
      <c r="S4134">
        <v>0</v>
      </c>
      <c r="T4134">
        <v>0</v>
      </c>
      <c r="U4134">
        <v>0</v>
      </c>
      <c r="V4134">
        <v>23</v>
      </c>
      <c r="W4134">
        <v>325.8</v>
      </c>
      <c r="X4134">
        <v>1018.2</v>
      </c>
      <c r="Y4134">
        <v>85.9</v>
      </c>
      <c r="Z4134">
        <v>6.6</v>
      </c>
      <c r="AA4134">
        <v>319.39999999999998</v>
      </c>
      <c r="AB4134">
        <v>27.4</v>
      </c>
      <c r="AC4134">
        <v>9</v>
      </c>
      <c r="AD4134">
        <v>0</v>
      </c>
      <c r="AE4134" t="s">
        <v>12479</v>
      </c>
      <c r="AF4134" t="s">
        <v>12480</v>
      </c>
      <c r="AG4134">
        <v>0.11</v>
      </c>
      <c r="AH4134" t="s">
        <v>56</v>
      </c>
      <c r="AI4134" t="s">
        <v>78</v>
      </c>
      <c r="AJ4134" t="s">
        <v>40</v>
      </c>
    </row>
    <row r="4135" spans="1:36" x14ac:dyDescent="0.25">
      <c r="A4135" t="s">
        <v>32</v>
      </c>
      <c r="B4135" t="s">
        <v>12481</v>
      </c>
      <c r="C4135">
        <f>YEAR(B4135)</f>
        <v>2011</v>
      </c>
      <c r="D4135">
        <v>64.400000000000006</v>
      </c>
      <c r="E4135">
        <v>56.2</v>
      </c>
      <c r="F4135">
        <v>61.2</v>
      </c>
      <c r="H4135" s="2">
        <f>IF(F4135-60.51&lt;=0,0,IF(F4135-60.51&lt;=1,1,2))</f>
        <v>1</v>
      </c>
      <c r="I4135">
        <v>64.400000000000006</v>
      </c>
      <c r="J4135">
        <v>56.2</v>
      </c>
      <c r="K4135">
        <v>61.2</v>
      </c>
      <c r="L4135">
        <v>49.5</v>
      </c>
      <c r="M4135">
        <v>65.7</v>
      </c>
      <c r="O4135">
        <v>1.2E-2</v>
      </c>
      <c r="P4135">
        <v>100</v>
      </c>
      <c r="Q4135">
        <v>4.17</v>
      </c>
      <c r="R4135" t="s">
        <v>40</v>
      </c>
      <c r="S4135">
        <v>0</v>
      </c>
      <c r="T4135">
        <v>0</v>
      </c>
      <c r="U4135">
        <v>0</v>
      </c>
      <c r="V4135">
        <v>21.9</v>
      </c>
      <c r="W4135">
        <v>322</v>
      </c>
      <c r="X4135">
        <v>1019.7</v>
      </c>
      <c r="Y4135">
        <v>42.2</v>
      </c>
      <c r="Z4135">
        <v>6.6</v>
      </c>
      <c r="AA4135">
        <v>353.5</v>
      </c>
      <c r="AB4135">
        <v>30.4</v>
      </c>
      <c r="AC4135">
        <v>10</v>
      </c>
      <c r="AD4135">
        <v>0</v>
      </c>
      <c r="AE4135" t="s">
        <v>12482</v>
      </c>
      <c r="AF4135" t="s">
        <v>12483</v>
      </c>
      <c r="AG4135">
        <v>0.14000000000000001</v>
      </c>
      <c r="AH4135" t="s">
        <v>56</v>
      </c>
      <c r="AI4135" t="s">
        <v>2069</v>
      </c>
      <c r="AJ4135" t="s">
        <v>40</v>
      </c>
    </row>
    <row r="4136" spans="1:36" x14ac:dyDescent="0.25">
      <c r="A4136" t="s">
        <v>32</v>
      </c>
      <c r="B4136" t="s">
        <v>12484</v>
      </c>
      <c r="C4136">
        <f>YEAR(B4136)</f>
        <v>2011</v>
      </c>
      <c r="D4136">
        <v>69.8</v>
      </c>
      <c r="E4136">
        <v>50</v>
      </c>
      <c r="F4136">
        <v>61.3</v>
      </c>
      <c r="H4136" s="2">
        <f>IF(F4136-60.51&lt;=0,0,IF(F4136-60.51&lt;=1,1,2))</f>
        <v>1</v>
      </c>
      <c r="I4136">
        <v>69.8</v>
      </c>
      <c r="J4136">
        <v>50</v>
      </c>
      <c r="K4136">
        <v>61.3</v>
      </c>
      <c r="L4136">
        <v>51</v>
      </c>
      <c r="M4136">
        <v>69.599999999999994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8.1</v>
      </c>
      <c r="W4136">
        <v>334</v>
      </c>
      <c r="X4136">
        <v>1015.7</v>
      </c>
      <c r="Y4136">
        <v>31.3</v>
      </c>
      <c r="Z4136">
        <v>6.3</v>
      </c>
      <c r="AA4136">
        <v>340</v>
      </c>
      <c r="AB4136">
        <v>29.3</v>
      </c>
      <c r="AC4136">
        <v>10</v>
      </c>
      <c r="AD4136">
        <v>0</v>
      </c>
      <c r="AE4136" t="s">
        <v>12485</v>
      </c>
      <c r="AF4136" t="s">
        <v>12486</v>
      </c>
      <c r="AG4136">
        <v>0.18</v>
      </c>
      <c r="AH4136" t="s">
        <v>36</v>
      </c>
      <c r="AI4136" t="s">
        <v>37</v>
      </c>
      <c r="AJ4136" t="s">
        <v>38</v>
      </c>
    </row>
    <row r="4137" spans="1:36" x14ac:dyDescent="0.25">
      <c r="A4137" t="s">
        <v>32</v>
      </c>
      <c r="B4137" t="s">
        <v>12487</v>
      </c>
      <c r="C4137">
        <f>YEAR(B4137)</f>
        <v>2011</v>
      </c>
      <c r="D4137">
        <v>68.099999999999994</v>
      </c>
      <c r="E4137">
        <v>55.4</v>
      </c>
      <c r="F4137">
        <v>62.9</v>
      </c>
      <c r="H4137" s="2">
        <f>IF(F4137-60.51&lt;=0,0,IF(F4137-60.51&lt;=1,1,2))</f>
        <v>2</v>
      </c>
      <c r="I4137">
        <v>68.099999999999994</v>
      </c>
      <c r="J4137">
        <v>55.4</v>
      </c>
      <c r="K4137">
        <v>62.9</v>
      </c>
      <c r="L4137">
        <v>57.6</v>
      </c>
      <c r="M4137">
        <v>83.2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9.1999999999999993</v>
      </c>
      <c r="W4137">
        <v>29</v>
      </c>
      <c r="X4137">
        <v>1014.3</v>
      </c>
      <c r="Y4137">
        <v>55.6</v>
      </c>
      <c r="Z4137">
        <v>5.9</v>
      </c>
      <c r="AA4137">
        <v>331.7</v>
      </c>
      <c r="AB4137">
        <v>28.6</v>
      </c>
      <c r="AC4137">
        <v>10</v>
      </c>
      <c r="AD4137">
        <v>0</v>
      </c>
      <c r="AE4137" t="s">
        <v>12488</v>
      </c>
      <c r="AF4137" t="s">
        <v>12489</v>
      </c>
      <c r="AG4137">
        <v>0.21</v>
      </c>
      <c r="AH4137" t="s">
        <v>36</v>
      </c>
      <c r="AI4137" t="s">
        <v>37</v>
      </c>
      <c r="AJ4137" t="s">
        <v>38</v>
      </c>
    </row>
    <row r="4138" spans="1:36" x14ac:dyDescent="0.25">
      <c r="A4138" t="s">
        <v>32</v>
      </c>
      <c r="B4138" t="s">
        <v>12490</v>
      </c>
      <c r="C4138">
        <f>YEAR(B4138)</f>
        <v>2011</v>
      </c>
      <c r="D4138">
        <v>68</v>
      </c>
      <c r="E4138">
        <v>59</v>
      </c>
      <c r="F4138">
        <v>63.2</v>
      </c>
      <c r="H4138" s="2">
        <f>IF(F4138-60.51&lt;=0,0,IF(F4138-60.51&lt;=1,1,2))</f>
        <v>2</v>
      </c>
      <c r="I4138">
        <v>68</v>
      </c>
      <c r="J4138">
        <v>59</v>
      </c>
      <c r="K4138">
        <v>63.2</v>
      </c>
      <c r="L4138">
        <v>57.3</v>
      </c>
      <c r="M4138">
        <v>81.400000000000006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9.1999999999999993</v>
      </c>
      <c r="W4138">
        <v>354.3</v>
      </c>
      <c r="X4138">
        <v>1013.1</v>
      </c>
      <c r="Y4138">
        <v>46.3</v>
      </c>
      <c r="Z4138">
        <v>6.6</v>
      </c>
      <c r="AA4138">
        <v>333.6</v>
      </c>
      <c r="AB4138">
        <v>28.9</v>
      </c>
      <c r="AC4138">
        <v>10</v>
      </c>
      <c r="AD4138">
        <v>0</v>
      </c>
      <c r="AE4138" t="s">
        <v>12491</v>
      </c>
      <c r="AF4138" t="s">
        <v>12492</v>
      </c>
      <c r="AG4138">
        <v>0.25</v>
      </c>
      <c r="AH4138" t="s">
        <v>36</v>
      </c>
      <c r="AI4138" t="s">
        <v>37</v>
      </c>
      <c r="AJ4138" t="s">
        <v>38</v>
      </c>
    </row>
    <row r="4139" spans="1:36" x14ac:dyDescent="0.25">
      <c r="A4139" t="s">
        <v>32</v>
      </c>
      <c r="B4139" t="s">
        <v>12493</v>
      </c>
      <c r="C4139">
        <f>YEAR(B4139)</f>
        <v>2011</v>
      </c>
      <c r="D4139">
        <v>62.6</v>
      </c>
      <c r="E4139">
        <v>57.2</v>
      </c>
      <c r="F4139">
        <v>59.5</v>
      </c>
      <c r="H4139" s="2">
        <f>IF(F4139-60.51&lt;=0,0,IF(F4139-60.51&lt;=1,1,2))</f>
        <v>0</v>
      </c>
      <c r="I4139">
        <v>62.6</v>
      </c>
      <c r="J4139">
        <v>57.2</v>
      </c>
      <c r="K4139">
        <v>59.5</v>
      </c>
      <c r="L4139">
        <v>54.6</v>
      </c>
      <c r="M4139">
        <v>84</v>
      </c>
      <c r="O4139">
        <v>0.37</v>
      </c>
      <c r="P4139">
        <v>100</v>
      </c>
      <c r="Q4139">
        <v>8.33</v>
      </c>
      <c r="R4139" t="s">
        <v>40</v>
      </c>
      <c r="S4139">
        <v>0</v>
      </c>
      <c r="T4139">
        <v>0</v>
      </c>
      <c r="U4139">
        <v>0</v>
      </c>
      <c r="V4139">
        <v>17.2</v>
      </c>
      <c r="W4139">
        <v>307.39999999999998</v>
      </c>
      <c r="X4139">
        <v>1008.5</v>
      </c>
      <c r="Y4139">
        <v>80.8</v>
      </c>
      <c r="Z4139">
        <v>6.3</v>
      </c>
      <c r="AA4139">
        <v>208.4</v>
      </c>
      <c r="AB4139">
        <v>18.100000000000001</v>
      </c>
      <c r="AC4139">
        <v>8</v>
      </c>
      <c r="AD4139">
        <v>0</v>
      </c>
      <c r="AE4139" t="s">
        <v>12494</v>
      </c>
      <c r="AF4139" t="s">
        <v>12495</v>
      </c>
      <c r="AG4139">
        <v>0.28999999999999998</v>
      </c>
      <c r="AH4139" t="s">
        <v>56</v>
      </c>
      <c r="AI4139" t="s">
        <v>57</v>
      </c>
      <c r="AJ4139" t="s">
        <v>40</v>
      </c>
    </row>
    <row r="4140" spans="1:36" x14ac:dyDescent="0.25">
      <c r="A4140" t="s">
        <v>32</v>
      </c>
      <c r="B4140" t="s">
        <v>12496</v>
      </c>
      <c r="C4140">
        <f>YEAR(B4140)</f>
        <v>2011</v>
      </c>
      <c r="D4140">
        <v>66.2</v>
      </c>
      <c r="E4140">
        <v>60.8</v>
      </c>
      <c r="F4140">
        <v>63.3</v>
      </c>
      <c r="H4140" s="2">
        <f>IF(F4140-60.51&lt;=0,0,IF(F4140-60.51&lt;=1,1,2))</f>
        <v>2</v>
      </c>
      <c r="I4140">
        <v>66.2</v>
      </c>
      <c r="J4140">
        <v>60.8</v>
      </c>
      <c r="K4140">
        <v>63.3</v>
      </c>
      <c r="L4140">
        <v>54.4</v>
      </c>
      <c r="M4140">
        <v>72.900000000000006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23</v>
      </c>
      <c r="W4140">
        <v>310.5</v>
      </c>
      <c r="X4140">
        <v>1010</v>
      </c>
      <c r="Y4140">
        <v>62.1</v>
      </c>
      <c r="Z4140">
        <v>6.6</v>
      </c>
      <c r="AA4140">
        <v>293.7</v>
      </c>
      <c r="AB4140">
        <v>25.4</v>
      </c>
      <c r="AC4140">
        <v>8</v>
      </c>
      <c r="AD4140">
        <v>0</v>
      </c>
      <c r="AE4140" t="s">
        <v>12497</v>
      </c>
      <c r="AF4140" t="s">
        <v>12498</v>
      </c>
      <c r="AG4140">
        <v>0.32</v>
      </c>
      <c r="AH4140" t="s">
        <v>36</v>
      </c>
      <c r="AI4140" t="s">
        <v>37</v>
      </c>
      <c r="AJ4140" t="s">
        <v>38</v>
      </c>
    </row>
    <row r="4141" spans="1:36" x14ac:dyDescent="0.25">
      <c r="A4141" t="s">
        <v>32</v>
      </c>
      <c r="B4141" t="s">
        <v>12499</v>
      </c>
      <c r="C4141">
        <f>YEAR(B4141)</f>
        <v>2011</v>
      </c>
      <c r="D4141">
        <v>68</v>
      </c>
      <c r="E4141">
        <v>60.8</v>
      </c>
      <c r="F4141">
        <v>63.7</v>
      </c>
      <c r="H4141" s="2">
        <f>IF(F4141-60.51&lt;=0,0,IF(F4141-60.51&lt;=1,1,2))</f>
        <v>2</v>
      </c>
      <c r="I4141">
        <v>68</v>
      </c>
      <c r="J4141">
        <v>60.8</v>
      </c>
      <c r="K4141">
        <v>63.7</v>
      </c>
      <c r="L4141">
        <v>53.7</v>
      </c>
      <c r="M4141">
        <v>70.3</v>
      </c>
      <c r="O4141">
        <v>4.0000000000000001E-3</v>
      </c>
      <c r="P4141">
        <v>100</v>
      </c>
      <c r="Q4141">
        <v>4.17</v>
      </c>
      <c r="R4141" t="s">
        <v>40</v>
      </c>
      <c r="S4141">
        <v>0</v>
      </c>
      <c r="T4141">
        <v>0</v>
      </c>
      <c r="U4141">
        <v>0</v>
      </c>
      <c r="V4141">
        <v>21.9</v>
      </c>
      <c r="W4141">
        <v>311</v>
      </c>
      <c r="X4141">
        <v>1014</v>
      </c>
      <c r="Y4141">
        <v>44.3</v>
      </c>
      <c r="Z4141">
        <v>6.6</v>
      </c>
      <c r="AA4141">
        <v>334.6</v>
      </c>
      <c r="AB4141">
        <v>28.9</v>
      </c>
      <c r="AC4141">
        <v>10</v>
      </c>
      <c r="AD4141">
        <v>0</v>
      </c>
      <c r="AE4141" t="s">
        <v>12500</v>
      </c>
      <c r="AF4141" t="s">
        <v>12501</v>
      </c>
      <c r="AG4141">
        <v>0.36</v>
      </c>
      <c r="AH4141" t="s">
        <v>56</v>
      </c>
      <c r="AI4141" t="s">
        <v>78</v>
      </c>
      <c r="AJ4141" t="s">
        <v>40</v>
      </c>
    </row>
    <row r="4142" spans="1:36" x14ac:dyDescent="0.25">
      <c r="A4142" t="s">
        <v>32</v>
      </c>
      <c r="B4142" t="s">
        <v>12502</v>
      </c>
      <c r="C4142">
        <f>YEAR(B4142)</f>
        <v>2011</v>
      </c>
      <c r="D4142">
        <v>69.8</v>
      </c>
      <c r="E4142">
        <v>62.6</v>
      </c>
      <c r="F4142">
        <v>66.099999999999994</v>
      </c>
      <c r="H4142" s="2">
        <f>IF(F4142-60.51&lt;=0,0,IF(F4142-60.51&lt;=1,1,2))</f>
        <v>2</v>
      </c>
      <c r="I4142">
        <v>69.8</v>
      </c>
      <c r="J4142">
        <v>62.6</v>
      </c>
      <c r="K4142">
        <v>66.099999999999994</v>
      </c>
      <c r="L4142">
        <v>54.5</v>
      </c>
      <c r="M4142">
        <v>66.599999999999994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19.5</v>
      </c>
      <c r="W4142">
        <v>304.5</v>
      </c>
      <c r="X4142">
        <v>1015.7</v>
      </c>
      <c r="Y4142">
        <v>28</v>
      </c>
      <c r="Z4142">
        <v>6.6</v>
      </c>
      <c r="AA4142">
        <v>349.4</v>
      </c>
      <c r="AB4142">
        <v>30.3</v>
      </c>
      <c r="AC4142">
        <v>10</v>
      </c>
      <c r="AD4142">
        <v>0</v>
      </c>
      <c r="AE4142" t="s">
        <v>12503</v>
      </c>
      <c r="AF4142" t="s">
        <v>12504</v>
      </c>
      <c r="AG4142">
        <v>0.39</v>
      </c>
      <c r="AH4142" t="s">
        <v>36</v>
      </c>
      <c r="AI4142" t="s">
        <v>37</v>
      </c>
      <c r="AJ4142" t="s">
        <v>38</v>
      </c>
    </row>
    <row r="4143" spans="1:36" x14ac:dyDescent="0.25">
      <c r="A4143" t="s">
        <v>32</v>
      </c>
      <c r="B4143" t="s">
        <v>12505</v>
      </c>
      <c r="C4143">
        <f>YEAR(B4143)</f>
        <v>2011</v>
      </c>
      <c r="D4143">
        <v>73.400000000000006</v>
      </c>
      <c r="E4143">
        <v>57.2</v>
      </c>
      <c r="F4143">
        <v>65.8</v>
      </c>
      <c r="H4143" s="2">
        <f>IF(F4143-60.51&lt;=0,0,IF(F4143-60.51&lt;=1,1,2))</f>
        <v>2</v>
      </c>
      <c r="I4143">
        <v>73.400000000000006</v>
      </c>
      <c r="J4143">
        <v>57.2</v>
      </c>
      <c r="K4143">
        <v>65.8</v>
      </c>
      <c r="L4143">
        <v>54.1</v>
      </c>
      <c r="M4143">
        <v>66.7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12.8</v>
      </c>
      <c r="W4143">
        <v>272.10000000000002</v>
      </c>
      <c r="X4143">
        <v>1015.2</v>
      </c>
      <c r="Y4143">
        <v>9.9</v>
      </c>
      <c r="Z4143">
        <v>6.3</v>
      </c>
      <c r="AA4143">
        <v>351.6</v>
      </c>
      <c r="AB4143">
        <v>30.4</v>
      </c>
      <c r="AC4143">
        <v>10</v>
      </c>
      <c r="AD4143">
        <v>0</v>
      </c>
      <c r="AE4143" t="s">
        <v>12506</v>
      </c>
      <c r="AF4143" t="s">
        <v>12507</v>
      </c>
      <c r="AG4143">
        <v>0.43</v>
      </c>
      <c r="AH4143" t="s">
        <v>330</v>
      </c>
      <c r="AI4143" t="s">
        <v>9140</v>
      </c>
      <c r="AJ4143" t="s">
        <v>331</v>
      </c>
    </row>
    <row r="4144" spans="1:36" x14ac:dyDescent="0.25">
      <c r="A4144" t="s">
        <v>32</v>
      </c>
      <c r="B4144" t="s">
        <v>12508</v>
      </c>
      <c r="C4144">
        <f>YEAR(B4144)</f>
        <v>2011</v>
      </c>
      <c r="D4144">
        <v>75.2</v>
      </c>
      <c r="E4144">
        <v>57.2</v>
      </c>
      <c r="F4144">
        <v>66.099999999999994</v>
      </c>
      <c r="H4144" s="2">
        <f>IF(F4144-60.51&lt;=0,0,IF(F4144-60.51&lt;=1,1,2))</f>
        <v>2</v>
      </c>
      <c r="I4144">
        <v>75.2</v>
      </c>
      <c r="J4144">
        <v>57.2</v>
      </c>
      <c r="K4144">
        <v>66.099999999999994</v>
      </c>
      <c r="L4144">
        <v>55.4</v>
      </c>
      <c r="M4144">
        <v>69.400000000000006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13.9</v>
      </c>
      <c r="W4144">
        <v>161</v>
      </c>
      <c r="X4144">
        <v>1015.5</v>
      </c>
      <c r="Y4144">
        <v>14.2</v>
      </c>
      <c r="Z4144">
        <v>6.4</v>
      </c>
      <c r="AA4144">
        <v>354.1</v>
      </c>
      <c r="AB4144">
        <v>30.5</v>
      </c>
      <c r="AC4144">
        <v>10</v>
      </c>
      <c r="AD4144">
        <v>0</v>
      </c>
      <c r="AE4144" t="s">
        <v>12509</v>
      </c>
      <c r="AF4144" t="s">
        <v>12510</v>
      </c>
      <c r="AG4144">
        <v>0.46</v>
      </c>
      <c r="AH4144" t="s">
        <v>330</v>
      </c>
      <c r="AI4144" t="s">
        <v>9140</v>
      </c>
      <c r="AJ4144" t="s">
        <v>331</v>
      </c>
    </row>
    <row r="4145" spans="1:36" x14ac:dyDescent="0.25">
      <c r="A4145" t="s">
        <v>32</v>
      </c>
      <c r="B4145" t="s">
        <v>12511</v>
      </c>
      <c r="C4145">
        <f>YEAR(B4145)</f>
        <v>2011</v>
      </c>
      <c r="D4145">
        <v>71.7</v>
      </c>
      <c r="E4145">
        <v>57.2</v>
      </c>
      <c r="F4145">
        <v>65.7</v>
      </c>
      <c r="H4145" s="2">
        <f>IF(F4145-60.51&lt;=0,0,IF(F4145-60.51&lt;=1,1,2))</f>
        <v>2</v>
      </c>
      <c r="I4145">
        <v>71.7</v>
      </c>
      <c r="J4145">
        <v>57.2</v>
      </c>
      <c r="K4145">
        <v>65.7</v>
      </c>
      <c r="L4145">
        <v>55.3</v>
      </c>
      <c r="M4145">
        <v>69.7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12.8</v>
      </c>
      <c r="W4145">
        <v>29.9</v>
      </c>
      <c r="X4145">
        <v>1015.2</v>
      </c>
      <c r="Y4145">
        <v>42</v>
      </c>
      <c r="Z4145">
        <v>6.6</v>
      </c>
      <c r="AA4145">
        <v>347.5</v>
      </c>
      <c r="AB4145">
        <v>29.9</v>
      </c>
      <c r="AC4145">
        <v>10</v>
      </c>
      <c r="AD4145">
        <v>0</v>
      </c>
      <c r="AE4145" t="s">
        <v>12512</v>
      </c>
      <c r="AF4145" t="s">
        <v>12513</v>
      </c>
      <c r="AG4145">
        <v>0.5</v>
      </c>
      <c r="AH4145" t="s">
        <v>36</v>
      </c>
      <c r="AI4145" t="s">
        <v>37</v>
      </c>
      <c r="AJ4145" t="s">
        <v>38</v>
      </c>
    </row>
    <row r="4146" spans="1:36" x14ac:dyDescent="0.25">
      <c r="A4146" t="s">
        <v>32</v>
      </c>
      <c r="B4146" t="s">
        <v>12514</v>
      </c>
      <c r="C4146">
        <f>YEAR(B4146)</f>
        <v>2011</v>
      </c>
      <c r="D4146">
        <v>69.900000000000006</v>
      </c>
      <c r="E4146">
        <v>57.2</v>
      </c>
      <c r="F4146">
        <v>65.400000000000006</v>
      </c>
      <c r="H4146" s="2">
        <f>IF(F4146-60.51&lt;=0,0,IF(F4146-60.51&lt;=1,1,2))</f>
        <v>2</v>
      </c>
      <c r="I4146">
        <v>69.900000000000006</v>
      </c>
      <c r="J4146">
        <v>57.2</v>
      </c>
      <c r="K4146">
        <v>65.400000000000006</v>
      </c>
      <c r="L4146">
        <v>58.3</v>
      </c>
      <c r="M4146">
        <v>78.2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10.3</v>
      </c>
      <c r="W4146">
        <v>67.5</v>
      </c>
      <c r="X4146">
        <v>1013.8</v>
      </c>
      <c r="Y4146">
        <v>61.5</v>
      </c>
      <c r="Z4146">
        <v>6.6</v>
      </c>
      <c r="AA4146">
        <v>338.9</v>
      </c>
      <c r="AB4146">
        <v>29.3</v>
      </c>
      <c r="AC4146">
        <v>10</v>
      </c>
      <c r="AD4146">
        <v>0</v>
      </c>
      <c r="AE4146" t="s">
        <v>12515</v>
      </c>
      <c r="AF4146" t="s">
        <v>12516</v>
      </c>
      <c r="AG4146">
        <v>0.53</v>
      </c>
      <c r="AH4146" t="s">
        <v>36</v>
      </c>
      <c r="AI4146" t="s">
        <v>702</v>
      </c>
      <c r="AJ4146" t="s">
        <v>38</v>
      </c>
    </row>
    <row r="4147" spans="1:36" x14ac:dyDescent="0.25">
      <c r="A4147" t="s">
        <v>32</v>
      </c>
      <c r="B4147" t="s">
        <v>12517</v>
      </c>
      <c r="C4147">
        <f>YEAR(B4147)</f>
        <v>2011</v>
      </c>
      <c r="D4147">
        <v>68</v>
      </c>
      <c r="E4147">
        <v>57.2</v>
      </c>
      <c r="F4147">
        <v>62.7</v>
      </c>
      <c r="H4147" s="2">
        <f>IF(F4147-60.51&lt;=0,0,IF(F4147-60.51&lt;=1,1,2))</f>
        <v>2</v>
      </c>
      <c r="I4147">
        <v>68</v>
      </c>
      <c r="J4147">
        <v>57.2</v>
      </c>
      <c r="K4147">
        <v>62.7</v>
      </c>
      <c r="L4147">
        <v>55.8</v>
      </c>
      <c r="M4147">
        <v>78.5</v>
      </c>
      <c r="O4147">
        <v>3.9E-2</v>
      </c>
      <c r="P4147">
        <v>100</v>
      </c>
      <c r="Q4147">
        <v>4.17</v>
      </c>
      <c r="R4147" t="s">
        <v>40</v>
      </c>
      <c r="S4147">
        <v>0</v>
      </c>
      <c r="T4147">
        <v>0</v>
      </c>
      <c r="U4147">
        <v>0</v>
      </c>
      <c r="V4147">
        <v>12.8</v>
      </c>
      <c r="W4147">
        <v>286.89999999999998</v>
      </c>
      <c r="X4147">
        <v>1014</v>
      </c>
      <c r="Y4147">
        <v>57.9</v>
      </c>
      <c r="Z4147">
        <v>6.6</v>
      </c>
      <c r="AA4147">
        <v>296.2</v>
      </c>
      <c r="AB4147">
        <v>25.7</v>
      </c>
      <c r="AC4147">
        <v>9</v>
      </c>
      <c r="AD4147">
        <v>0</v>
      </c>
      <c r="AE4147" t="s">
        <v>12518</v>
      </c>
      <c r="AF4147" t="s">
        <v>12519</v>
      </c>
      <c r="AG4147">
        <v>0.56000000000000005</v>
      </c>
      <c r="AH4147" t="s">
        <v>56</v>
      </c>
      <c r="AI4147" t="s">
        <v>65</v>
      </c>
      <c r="AJ4147" t="s">
        <v>40</v>
      </c>
    </row>
    <row r="4148" spans="1:36" x14ac:dyDescent="0.25">
      <c r="A4148" t="s">
        <v>32</v>
      </c>
      <c r="B4148" t="s">
        <v>12520</v>
      </c>
      <c r="C4148">
        <f>YEAR(B4148)</f>
        <v>2011</v>
      </c>
      <c r="D4148">
        <v>69.8</v>
      </c>
      <c r="E4148">
        <v>57.2</v>
      </c>
      <c r="F4148">
        <v>64</v>
      </c>
      <c r="H4148" s="2">
        <f>IF(F4148-60.51&lt;=0,0,IF(F4148-60.51&lt;=1,1,2))</f>
        <v>2</v>
      </c>
      <c r="I4148">
        <v>69.8</v>
      </c>
      <c r="J4148">
        <v>57.2</v>
      </c>
      <c r="K4148">
        <v>64</v>
      </c>
      <c r="L4148">
        <v>56.8</v>
      </c>
      <c r="M4148">
        <v>77.8</v>
      </c>
      <c r="O4148">
        <v>3.9E-2</v>
      </c>
      <c r="P4148">
        <v>100</v>
      </c>
      <c r="Q4148">
        <v>4.17</v>
      </c>
      <c r="R4148" t="s">
        <v>40</v>
      </c>
      <c r="S4148">
        <v>0</v>
      </c>
      <c r="T4148">
        <v>0</v>
      </c>
      <c r="U4148">
        <v>0</v>
      </c>
      <c r="V4148">
        <v>16.100000000000001</v>
      </c>
      <c r="W4148">
        <v>313.10000000000002</v>
      </c>
      <c r="X4148">
        <v>1016.5</v>
      </c>
      <c r="Y4148">
        <v>37.1</v>
      </c>
      <c r="Z4148">
        <v>6.6</v>
      </c>
      <c r="AA4148">
        <v>349.3</v>
      </c>
      <c r="AB4148">
        <v>30.2</v>
      </c>
      <c r="AC4148">
        <v>10</v>
      </c>
      <c r="AD4148">
        <v>0</v>
      </c>
      <c r="AE4148" t="s">
        <v>12521</v>
      </c>
      <c r="AF4148" t="s">
        <v>12522</v>
      </c>
      <c r="AG4148">
        <v>0.59</v>
      </c>
      <c r="AH4148" t="s">
        <v>56</v>
      </c>
      <c r="AI4148" t="s">
        <v>78</v>
      </c>
      <c r="AJ4148" t="s">
        <v>40</v>
      </c>
    </row>
    <row r="4149" spans="1:36" x14ac:dyDescent="0.25">
      <c r="A4149" t="s">
        <v>32</v>
      </c>
      <c r="B4149" t="s">
        <v>12523</v>
      </c>
      <c r="C4149">
        <f>YEAR(B4149)</f>
        <v>2011</v>
      </c>
      <c r="D4149">
        <v>73.400000000000006</v>
      </c>
      <c r="E4149">
        <v>57.2</v>
      </c>
      <c r="F4149">
        <v>65.7</v>
      </c>
      <c r="H4149" s="2">
        <f>IF(F4149-60.51&lt;=0,0,IF(F4149-60.51&lt;=1,1,2))</f>
        <v>2</v>
      </c>
      <c r="I4149">
        <v>73.400000000000006</v>
      </c>
      <c r="J4149">
        <v>57.2</v>
      </c>
      <c r="K4149">
        <v>65.7</v>
      </c>
      <c r="L4149">
        <v>58.2</v>
      </c>
      <c r="M4149">
        <v>77.400000000000006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11.4</v>
      </c>
      <c r="W4149">
        <v>309.3</v>
      </c>
      <c r="X4149">
        <v>1015.5</v>
      </c>
      <c r="Y4149">
        <v>49.6</v>
      </c>
      <c r="Z4149">
        <v>6.6</v>
      </c>
      <c r="AA4149">
        <v>345.9</v>
      </c>
      <c r="AB4149">
        <v>30</v>
      </c>
      <c r="AC4149">
        <v>10</v>
      </c>
      <c r="AD4149">
        <v>0</v>
      </c>
      <c r="AE4149" t="s">
        <v>12524</v>
      </c>
      <c r="AF4149" t="s">
        <v>12525</v>
      </c>
      <c r="AG4149">
        <v>0.63</v>
      </c>
      <c r="AH4149" t="s">
        <v>36</v>
      </c>
      <c r="AI4149" t="s">
        <v>37</v>
      </c>
      <c r="AJ4149" t="s">
        <v>38</v>
      </c>
    </row>
    <row r="4150" spans="1:36" x14ac:dyDescent="0.25">
      <c r="A4150" t="s">
        <v>32</v>
      </c>
      <c r="B4150" t="s">
        <v>12526</v>
      </c>
      <c r="C4150">
        <f>YEAR(B4150)</f>
        <v>2011</v>
      </c>
      <c r="D4150">
        <v>73.400000000000006</v>
      </c>
      <c r="E4150">
        <v>59</v>
      </c>
      <c r="F4150">
        <v>66.599999999999994</v>
      </c>
      <c r="H4150" s="2">
        <f>IF(F4150-60.51&lt;=0,0,IF(F4150-60.51&lt;=1,1,2))</f>
        <v>2</v>
      </c>
      <c r="I4150">
        <v>73.400000000000006</v>
      </c>
      <c r="J4150">
        <v>59</v>
      </c>
      <c r="K4150">
        <v>66.599999999999994</v>
      </c>
      <c r="L4150">
        <v>59.9</v>
      </c>
      <c r="M4150">
        <v>79.400000000000006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13.9</v>
      </c>
      <c r="W4150">
        <v>310.7</v>
      </c>
      <c r="X4150">
        <v>1014.3</v>
      </c>
      <c r="Y4150">
        <v>49.4</v>
      </c>
      <c r="Z4150">
        <v>6.3</v>
      </c>
      <c r="AA4150">
        <v>334.3</v>
      </c>
      <c r="AB4150">
        <v>28.9</v>
      </c>
      <c r="AC4150">
        <v>10</v>
      </c>
      <c r="AD4150">
        <v>0</v>
      </c>
      <c r="AE4150" t="s">
        <v>12527</v>
      </c>
      <c r="AF4150" t="s">
        <v>12528</v>
      </c>
      <c r="AG4150">
        <v>0.66</v>
      </c>
      <c r="AH4150" t="s">
        <v>36</v>
      </c>
      <c r="AI4150" t="s">
        <v>174</v>
      </c>
      <c r="AJ4150" t="s">
        <v>38</v>
      </c>
    </row>
    <row r="4151" spans="1:36" x14ac:dyDescent="0.25">
      <c r="A4151" t="s">
        <v>32</v>
      </c>
      <c r="B4151" t="s">
        <v>12529</v>
      </c>
      <c r="C4151">
        <f>YEAR(B4151)</f>
        <v>2011</v>
      </c>
      <c r="D4151">
        <v>73.400000000000006</v>
      </c>
      <c r="E4151">
        <v>60.8</v>
      </c>
      <c r="F4151">
        <v>68</v>
      </c>
      <c r="H4151" s="2">
        <f>IF(F4151-60.51&lt;=0,0,IF(F4151-60.51&lt;=1,1,2))</f>
        <v>2</v>
      </c>
      <c r="I4151">
        <v>73.400000000000006</v>
      </c>
      <c r="J4151">
        <v>60.8</v>
      </c>
      <c r="K4151">
        <v>68</v>
      </c>
      <c r="L4151">
        <v>61.6</v>
      </c>
      <c r="M4151">
        <v>80.3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10.3</v>
      </c>
      <c r="W4151">
        <v>312.60000000000002</v>
      </c>
      <c r="X4151">
        <v>1014.8</v>
      </c>
      <c r="Y4151">
        <v>75.5</v>
      </c>
      <c r="Z4151">
        <v>6.6</v>
      </c>
      <c r="AA4151">
        <v>297.89999999999998</v>
      </c>
      <c r="AB4151">
        <v>25.7</v>
      </c>
      <c r="AC4151">
        <v>10</v>
      </c>
      <c r="AD4151">
        <v>0</v>
      </c>
      <c r="AE4151" t="s">
        <v>12530</v>
      </c>
      <c r="AF4151" t="s">
        <v>12531</v>
      </c>
      <c r="AG4151">
        <v>0.69</v>
      </c>
      <c r="AH4151" t="s">
        <v>36</v>
      </c>
      <c r="AI4151" t="s">
        <v>37</v>
      </c>
      <c r="AJ4151" t="s">
        <v>38</v>
      </c>
    </row>
    <row r="4152" spans="1:36" x14ac:dyDescent="0.25">
      <c r="A4152" t="s">
        <v>32</v>
      </c>
      <c r="B4152" t="s">
        <v>12532</v>
      </c>
      <c r="C4152">
        <f>YEAR(B4152)</f>
        <v>2011</v>
      </c>
      <c r="D4152">
        <v>73.5</v>
      </c>
      <c r="E4152">
        <v>60.8</v>
      </c>
      <c r="F4152">
        <v>66.900000000000006</v>
      </c>
      <c r="H4152" s="2">
        <f>IF(F4152-60.51&lt;=0,0,IF(F4152-60.51&lt;=1,1,2))</f>
        <v>2</v>
      </c>
      <c r="I4152">
        <v>73.5</v>
      </c>
      <c r="J4152">
        <v>60.8</v>
      </c>
      <c r="K4152">
        <v>66.900000000000006</v>
      </c>
      <c r="L4152">
        <v>61.5</v>
      </c>
      <c r="M4152">
        <v>83.2</v>
      </c>
      <c r="O4152">
        <v>1.2E-2</v>
      </c>
      <c r="P4152">
        <v>100</v>
      </c>
      <c r="Q4152">
        <v>4.17</v>
      </c>
      <c r="R4152" t="s">
        <v>40</v>
      </c>
      <c r="S4152">
        <v>0</v>
      </c>
      <c r="T4152">
        <v>0</v>
      </c>
      <c r="U4152">
        <v>0</v>
      </c>
      <c r="V4152">
        <v>11.4</v>
      </c>
      <c r="W4152">
        <v>268.60000000000002</v>
      </c>
      <c r="X4152">
        <v>1015.2</v>
      </c>
      <c r="Y4152">
        <v>58.5</v>
      </c>
      <c r="Z4152">
        <v>6.5</v>
      </c>
      <c r="AA4152">
        <v>283.8</v>
      </c>
      <c r="AB4152">
        <v>24.6</v>
      </c>
      <c r="AC4152">
        <v>8</v>
      </c>
      <c r="AD4152">
        <v>0</v>
      </c>
      <c r="AE4152" t="s">
        <v>12533</v>
      </c>
      <c r="AF4152" t="s">
        <v>12534</v>
      </c>
      <c r="AG4152">
        <v>0.75</v>
      </c>
      <c r="AH4152" t="s">
        <v>56</v>
      </c>
      <c r="AI4152" t="s">
        <v>65</v>
      </c>
      <c r="AJ4152" t="s">
        <v>40</v>
      </c>
    </row>
    <row r="4153" spans="1:36" x14ac:dyDescent="0.25">
      <c r="A4153" t="s">
        <v>32</v>
      </c>
      <c r="B4153" t="s">
        <v>12535</v>
      </c>
      <c r="C4153">
        <f>YEAR(B4153)</f>
        <v>2011</v>
      </c>
      <c r="D4153">
        <v>73.400000000000006</v>
      </c>
      <c r="E4153">
        <v>62.6</v>
      </c>
      <c r="F4153">
        <v>69.2</v>
      </c>
      <c r="H4153" s="2">
        <f>IF(F4153-60.51&lt;=0,0,IF(F4153-60.51&lt;=1,1,2))</f>
        <v>2</v>
      </c>
      <c r="I4153">
        <v>73.400000000000006</v>
      </c>
      <c r="J4153">
        <v>62.6</v>
      </c>
      <c r="K4153">
        <v>69.2</v>
      </c>
      <c r="L4153">
        <v>64.599999999999994</v>
      </c>
      <c r="M4153">
        <v>85.6</v>
      </c>
      <c r="O4153">
        <v>5.0999999999999997E-2</v>
      </c>
      <c r="P4153">
        <v>100</v>
      </c>
      <c r="Q4153">
        <v>8.33</v>
      </c>
      <c r="R4153" t="s">
        <v>40</v>
      </c>
      <c r="S4153">
        <v>0</v>
      </c>
      <c r="T4153">
        <v>0</v>
      </c>
      <c r="U4153">
        <v>0</v>
      </c>
      <c r="V4153">
        <v>11.4</v>
      </c>
      <c r="W4153">
        <v>92.1</v>
      </c>
      <c r="X4153">
        <v>1012.8</v>
      </c>
      <c r="Y4153">
        <v>72.400000000000006</v>
      </c>
      <c r="Z4153">
        <v>6.6</v>
      </c>
      <c r="AA4153">
        <v>296.3</v>
      </c>
      <c r="AB4153">
        <v>25.6</v>
      </c>
      <c r="AC4153">
        <v>9</v>
      </c>
      <c r="AD4153">
        <v>0</v>
      </c>
      <c r="AE4153" t="s">
        <v>12536</v>
      </c>
      <c r="AF4153" t="s">
        <v>12537</v>
      </c>
      <c r="AG4153">
        <v>0.76</v>
      </c>
      <c r="AH4153" t="s">
        <v>56</v>
      </c>
      <c r="AI4153" t="s">
        <v>101</v>
      </c>
      <c r="AJ4153" t="s">
        <v>40</v>
      </c>
    </row>
    <row r="4154" spans="1:36" x14ac:dyDescent="0.25">
      <c r="A4154" t="s">
        <v>32</v>
      </c>
      <c r="B4154" t="s">
        <v>12538</v>
      </c>
      <c r="C4154">
        <f>YEAR(B4154)</f>
        <v>2011</v>
      </c>
      <c r="D4154">
        <v>84.2</v>
      </c>
      <c r="E4154">
        <v>64.400000000000006</v>
      </c>
      <c r="F4154">
        <v>72.7</v>
      </c>
      <c r="H4154" s="2">
        <f>IF(F4154-60.51&lt;=0,0,IF(F4154-60.51&lt;=1,1,2))</f>
        <v>2</v>
      </c>
      <c r="I4154">
        <v>84.5</v>
      </c>
      <c r="J4154">
        <v>64.400000000000006</v>
      </c>
      <c r="K4154">
        <v>72.8</v>
      </c>
      <c r="L4154">
        <v>62.8</v>
      </c>
      <c r="M4154">
        <v>73.900000000000006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21.9</v>
      </c>
      <c r="W4154">
        <v>179.6</v>
      </c>
      <c r="X4154">
        <v>1010.7</v>
      </c>
      <c r="Y4154">
        <v>67.2</v>
      </c>
      <c r="Z4154">
        <v>6.6</v>
      </c>
      <c r="AA4154">
        <v>317.10000000000002</v>
      </c>
      <c r="AB4154">
        <v>27.4</v>
      </c>
      <c r="AC4154">
        <v>10</v>
      </c>
      <c r="AD4154">
        <v>0</v>
      </c>
      <c r="AE4154" t="s">
        <v>12539</v>
      </c>
      <c r="AF4154" t="s">
        <v>12540</v>
      </c>
      <c r="AG4154">
        <v>0.79</v>
      </c>
      <c r="AH4154" t="s">
        <v>36</v>
      </c>
      <c r="AI4154" t="s">
        <v>37</v>
      </c>
      <c r="AJ4154" t="s">
        <v>38</v>
      </c>
    </row>
    <row r="4155" spans="1:36" x14ac:dyDescent="0.25">
      <c r="A4155" t="s">
        <v>32</v>
      </c>
      <c r="B4155" t="s">
        <v>12541</v>
      </c>
      <c r="C4155">
        <f>YEAR(B4155)</f>
        <v>2011</v>
      </c>
      <c r="D4155">
        <v>73.400000000000006</v>
      </c>
      <c r="E4155">
        <v>64.3</v>
      </c>
      <c r="F4155">
        <v>69.3</v>
      </c>
      <c r="H4155" s="2">
        <f>IF(F4155-60.51&lt;=0,0,IF(F4155-60.51&lt;=1,1,2))</f>
        <v>2</v>
      </c>
      <c r="I4155">
        <v>73.400000000000006</v>
      </c>
      <c r="J4155">
        <v>64.3</v>
      </c>
      <c r="K4155">
        <v>69.3</v>
      </c>
      <c r="L4155">
        <v>64.2</v>
      </c>
      <c r="M4155">
        <v>84</v>
      </c>
      <c r="O4155">
        <v>0.11799999999999999</v>
      </c>
      <c r="P4155">
        <v>100</v>
      </c>
      <c r="Q4155">
        <v>4.17</v>
      </c>
      <c r="R4155" t="s">
        <v>40</v>
      </c>
      <c r="S4155">
        <v>0</v>
      </c>
      <c r="T4155">
        <v>0</v>
      </c>
      <c r="U4155">
        <v>0</v>
      </c>
      <c r="V4155">
        <v>15</v>
      </c>
      <c r="W4155">
        <v>305.89999999999998</v>
      </c>
      <c r="X4155">
        <v>1010.6</v>
      </c>
      <c r="Y4155">
        <v>54.7</v>
      </c>
      <c r="Z4155">
        <v>6.5</v>
      </c>
      <c r="AA4155">
        <v>291.7</v>
      </c>
      <c r="AB4155">
        <v>25</v>
      </c>
      <c r="AC4155">
        <v>9</v>
      </c>
      <c r="AD4155">
        <v>0</v>
      </c>
      <c r="AE4155" t="s">
        <v>12542</v>
      </c>
      <c r="AF4155" t="s">
        <v>12543</v>
      </c>
      <c r="AG4155">
        <v>0.82</v>
      </c>
      <c r="AH4155" t="s">
        <v>56</v>
      </c>
      <c r="AI4155" t="s">
        <v>61</v>
      </c>
      <c r="AJ4155" t="s">
        <v>40</v>
      </c>
    </row>
    <row r="4156" spans="1:36" x14ac:dyDescent="0.25">
      <c r="A4156" t="s">
        <v>32</v>
      </c>
      <c r="B4156" t="s">
        <v>12544</v>
      </c>
      <c r="C4156">
        <f>YEAR(B4156)</f>
        <v>2011</v>
      </c>
      <c r="D4156">
        <v>71.599999999999994</v>
      </c>
      <c r="E4156">
        <v>59</v>
      </c>
      <c r="F4156">
        <v>66</v>
      </c>
      <c r="H4156" s="2">
        <f>IF(F4156-60.51&lt;=0,0,IF(F4156-60.51&lt;=1,1,2))</f>
        <v>2</v>
      </c>
      <c r="I4156">
        <v>71.599999999999994</v>
      </c>
      <c r="J4156">
        <v>59</v>
      </c>
      <c r="K4156">
        <v>66</v>
      </c>
      <c r="L4156">
        <v>61.7</v>
      </c>
      <c r="M4156">
        <v>86.5</v>
      </c>
      <c r="O4156">
        <v>1.5309999999999999</v>
      </c>
      <c r="P4156">
        <v>100</v>
      </c>
      <c r="Q4156">
        <v>8.33</v>
      </c>
      <c r="R4156" t="s">
        <v>40</v>
      </c>
      <c r="S4156">
        <v>0</v>
      </c>
      <c r="T4156">
        <v>0</v>
      </c>
      <c r="U4156">
        <v>0</v>
      </c>
      <c r="V4156">
        <v>19.5</v>
      </c>
      <c r="W4156">
        <v>300.10000000000002</v>
      </c>
      <c r="X4156">
        <v>1010.4</v>
      </c>
      <c r="Y4156">
        <v>83.9</v>
      </c>
      <c r="Z4156">
        <v>5.9</v>
      </c>
      <c r="AA4156">
        <v>165.3</v>
      </c>
      <c r="AB4156">
        <v>14.2</v>
      </c>
      <c r="AC4156">
        <v>5</v>
      </c>
      <c r="AD4156">
        <v>0</v>
      </c>
      <c r="AE4156" t="s">
        <v>12545</v>
      </c>
      <c r="AF4156" t="s">
        <v>12546</v>
      </c>
      <c r="AG4156">
        <v>0.85</v>
      </c>
      <c r="AH4156" t="s">
        <v>56</v>
      </c>
      <c r="AI4156" t="s">
        <v>1166</v>
      </c>
      <c r="AJ4156" t="s">
        <v>40</v>
      </c>
    </row>
    <row r="4157" spans="1:36" x14ac:dyDescent="0.25">
      <c r="A4157" t="s">
        <v>32</v>
      </c>
      <c r="B4157" t="s">
        <v>12547</v>
      </c>
      <c r="C4157">
        <f>YEAR(B4157)</f>
        <v>2011</v>
      </c>
      <c r="D4157">
        <v>73.400000000000006</v>
      </c>
      <c r="E4157">
        <v>60.7</v>
      </c>
      <c r="F4157">
        <v>68.099999999999994</v>
      </c>
      <c r="H4157" s="2">
        <f>IF(F4157-60.51&lt;=0,0,IF(F4157-60.51&lt;=1,1,2))</f>
        <v>2</v>
      </c>
      <c r="I4157">
        <v>73.400000000000006</v>
      </c>
      <c r="J4157">
        <v>60.7</v>
      </c>
      <c r="K4157">
        <v>68.099999999999994</v>
      </c>
      <c r="L4157">
        <v>61.9</v>
      </c>
      <c r="M4157">
        <v>81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18.3</v>
      </c>
      <c r="W4157">
        <v>314.89999999999998</v>
      </c>
      <c r="X4157">
        <v>1010.7</v>
      </c>
      <c r="Y4157">
        <v>28.7</v>
      </c>
      <c r="Z4157">
        <v>6.6</v>
      </c>
      <c r="AA4157">
        <v>350.3</v>
      </c>
      <c r="AB4157">
        <v>30.3</v>
      </c>
      <c r="AC4157">
        <v>10</v>
      </c>
      <c r="AD4157">
        <v>0</v>
      </c>
      <c r="AE4157" t="s">
        <v>12548</v>
      </c>
      <c r="AF4157" t="s">
        <v>12549</v>
      </c>
      <c r="AG4157">
        <v>0.89</v>
      </c>
      <c r="AH4157" t="s">
        <v>36</v>
      </c>
      <c r="AI4157" t="s">
        <v>37</v>
      </c>
      <c r="AJ4157" t="s">
        <v>38</v>
      </c>
    </row>
    <row r="4158" spans="1:36" x14ac:dyDescent="0.25">
      <c r="A4158" t="s">
        <v>32</v>
      </c>
      <c r="B4158" t="s">
        <v>12550</v>
      </c>
      <c r="C4158">
        <f>YEAR(B4158)</f>
        <v>2011</v>
      </c>
      <c r="D4158">
        <v>73.400000000000006</v>
      </c>
      <c r="E4158">
        <v>60.8</v>
      </c>
      <c r="F4158">
        <v>68.400000000000006</v>
      </c>
      <c r="H4158" s="2">
        <f>IF(F4158-60.51&lt;=0,0,IF(F4158-60.51&lt;=1,1,2))</f>
        <v>2</v>
      </c>
      <c r="I4158">
        <v>73.400000000000006</v>
      </c>
      <c r="J4158">
        <v>60.8</v>
      </c>
      <c r="K4158">
        <v>68.400000000000006</v>
      </c>
      <c r="L4158">
        <v>62.3</v>
      </c>
      <c r="M4158">
        <v>81.3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13.9</v>
      </c>
      <c r="W4158">
        <v>334.2</v>
      </c>
      <c r="X4158">
        <v>1014.2</v>
      </c>
      <c r="Y4158">
        <v>27.9</v>
      </c>
      <c r="Z4158">
        <v>6.6</v>
      </c>
      <c r="AA4158">
        <v>353.7</v>
      </c>
      <c r="AB4158">
        <v>30.4</v>
      </c>
      <c r="AC4158">
        <v>10</v>
      </c>
      <c r="AD4158">
        <v>0</v>
      </c>
      <c r="AE4158" t="s">
        <v>12551</v>
      </c>
      <c r="AF4158" t="s">
        <v>12552</v>
      </c>
      <c r="AG4158">
        <v>0.92</v>
      </c>
      <c r="AH4158" t="s">
        <v>36</v>
      </c>
      <c r="AI4158" t="s">
        <v>37</v>
      </c>
      <c r="AJ4158" t="s">
        <v>38</v>
      </c>
    </row>
    <row r="4159" spans="1:36" x14ac:dyDescent="0.25">
      <c r="A4159" t="s">
        <v>32</v>
      </c>
      <c r="B4159" t="s">
        <v>12553</v>
      </c>
      <c r="C4159">
        <f>YEAR(B4159)</f>
        <v>2011</v>
      </c>
      <c r="D4159">
        <v>75.3</v>
      </c>
      <c r="E4159">
        <v>60.8</v>
      </c>
      <c r="F4159">
        <v>68.900000000000006</v>
      </c>
      <c r="H4159" s="2">
        <f>IF(F4159-60.51&lt;=0,0,IF(F4159-60.51&lt;=1,1,2))</f>
        <v>2</v>
      </c>
      <c r="I4159">
        <v>75.3</v>
      </c>
      <c r="J4159">
        <v>60.8</v>
      </c>
      <c r="K4159">
        <v>68.900000000000006</v>
      </c>
      <c r="L4159">
        <v>63.1</v>
      </c>
      <c r="M4159">
        <v>82.4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10.3</v>
      </c>
      <c r="W4159">
        <v>343.4</v>
      </c>
      <c r="X4159">
        <v>1015.1</v>
      </c>
      <c r="Y4159">
        <v>26.6</v>
      </c>
      <c r="Z4159">
        <v>6.6</v>
      </c>
      <c r="AA4159">
        <v>344.7</v>
      </c>
      <c r="AB4159">
        <v>29.8</v>
      </c>
      <c r="AC4159">
        <v>10</v>
      </c>
      <c r="AD4159">
        <v>0</v>
      </c>
      <c r="AE4159" t="s">
        <v>12554</v>
      </c>
      <c r="AF4159" t="s">
        <v>12555</v>
      </c>
      <c r="AG4159">
        <v>0.95</v>
      </c>
      <c r="AH4159" t="s">
        <v>36</v>
      </c>
      <c r="AI4159" t="s">
        <v>37</v>
      </c>
      <c r="AJ4159" t="s">
        <v>38</v>
      </c>
    </row>
    <row r="4160" spans="1:36" x14ac:dyDescent="0.25">
      <c r="A4160" t="s">
        <v>32</v>
      </c>
      <c r="B4160" t="s">
        <v>12556</v>
      </c>
      <c r="C4160">
        <f>YEAR(B4160)</f>
        <v>2011</v>
      </c>
      <c r="D4160">
        <v>77</v>
      </c>
      <c r="E4160">
        <v>60.3</v>
      </c>
      <c r="F4160">
        <v>70.3</v>
      </c>
      <c r="G4160" s="2">
        <f>AVERAGE(F4160:F4251)</f>
        <v>77.335869565217394</v>
      </c>
      <c r="H4160" s="2">
        <f>IF(F4160-77.34&lt;=0,0,IF(F4160-77.34&lt;=1,1,2))</f>
        <v>0</v>
      </c>
      <c r="I4160">
        <v>77</v>
      </c>
      <c r="J4160">
        <v>60.3</v>
      </c>
      <c r="K4160">
        <v>70.3</v>
      </c>
      <c r="L4160">
        <v>63.5</v>
      </c>
      <c r="M4160">
        <v>79.8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9.1999999999999993</v>
      </c>
      <c r="W4160">
        <v>341</v>
      </c>
      <c r="X4160">
        <v>1014.5</v>
      </c>
      <c r="Y4160">
        <v>16.100000000000001</v>
      </c>
      <c r="Z4160">
        <v>6.4</v>
      </c>
      <c r="AA4160">
        <v>353.4</v>
      </c>
      <c r="AB4160">
        <v>30.5</v>
      </c>
      <c r="AC4160">
        <v>10</v>
      </c>
      <c r="AD4160">
        <v>0</v>
      </c>
      <c r="AE4160" t="s">
        <v>12557</v>
      </c>
      <c r="AF4160" t="s">
        <v>12558</v>
      </c>
      <c r="AG4160">
        <v>0.98</v>
      </c>
      <c r="AH4160" t="s">
        <v>330</v>
      </c>
      <c r="AI4160" t="s">
        <v>9140</v>
      </c>
      <c r="AJ4160" t="s">
        <v>331</v>
      </c>
    </row>
    <row r="4161" spans="1:36" x14ac:dyDescent="0.25">
      <c r="A4161" t="s">
        <v>32</v>
      </c>
      <c r="B4161" t="s">
        <v>12559</v>
      </c>
      <c r="C4161">
        <f>YEAR(B4161)</f>
        <v>2011</v>
      </c>
      <c r="D4161">
        <v>75.2</v>
      </c>
      <c r="E4161">
        <v>62.6</v>
      </c>
      <c r="F4161">
        <v>70.400000000000006</v>
      </c>
      <c r="H4161" s="2">
        <f>IF(F4161-77.34&lt;=0,0,IF(F4161-77.34&lt;=1,1,2))</f>
        <v>0</v>
      </c>
      <c r="I4161">
        <v>75.2</v>
      </c>
      <c r="J4161">
        <v>62.6</v>
      </c>
      <c r="K4161">
        <v>70.400000000000006</v>
      </c>
      <c r="L4161">
        <v>65.2</v>
      </c>
      <c r="M4161">
        <v>84.1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10.3</v>
      </c>
      <c r="W4161">
        <v>349.7</v>
      </c>
      <c r="X4161">
        <v>1013.8</v>
      </c>
      <c r="Y4161">
        <v>45.2</v>
      </c>
      <c r="Z4161">
        <v>6.5</v>
      </c>
      <c r="AA4161">
        <v>345.3</v>
      </c>
      <c r="AB4161">
        <v>29.9</v>
      </c>
      <c r="AC4161">
        <v>10</v>
      </c>
      <c r="AD4161">
        <v>0</v>
      </c>
      <c r="AE4161" t="s">
        <v>12560</v>
      </c>
      <c r="AF4161" t="s">
        <v>12561</v>
      </c>
      <c r="AG4161">
        <v>0</v>
      </c>
      <c r="AH4161" t="s">
        <v>36</v>
      </c>
      <c r="AI4161" t="s">
        <v>37</v>
      </c>
      <c r="AJ4161" t="s">
        <v>38</v>
      </c>
    </row>
    <row r="4162" spans="1:36" x14ac:dyDescent="0.25">
      <c r="A4162" t="s">
        <v>32</v>
      </c>
      <c r="B4162" t="s">
        <v>12562</v>
      </c>
      <c r="C4162">
        <f>YEAR(B4162)</f>
        <v>2011</v>
      </c>
      <c r="D4162">
        <v>78.8</v>
      </c>
      <c r="E4162">
        <v>64.400000000000006</v>
      </c>
      <c r="F4162">
        <v>71.599999999999994</v>
      </c>
      <c r="H4162" s="2">
        <f>IF(F4162-77.34&lt;=0,0,IF(F4162-77.34&lt;=1,1,2))</f>
        <v>0</v>
      </c>
      <c r="I4162">
        <v>78.8</v>
      </c>
      <c r="J4162">
        <v>64.400000000000006</v>
      </c>
      <c r="K4162">
        <v>71.599999999999994</v>
      </c>
      <c r="L4162">
        <v>63.7</v>
      </c>
      <c r="M4162">
        <v>76.900000000000006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8.1</v>
      </c>
      <c r="W4162">
        <v>348.8</v>
      </c>
      <c r="X4162">
        <v>1014</v>
      </c>
      <c r="Y4162">
        <v>22.5</v>
      </c>
      <c r="Z4162">
        <v>6.5</v>
      </c>
      <c r="AA4162">
        <v>238.7</v>
      </c>
      <c r="AB4162">
        <v>20.6</v>
      </c>
      <c r="AC4162">
        <v>10</v>
      </c>
      <c r="AD4162">
        <v>0</v>
      </c>
      <c r="AE4162" t="s">
        <v>12563</v>
      </c>
      <c r="AF4162" t="s">
        <v>12564</v>
      </c>
      <c r="AG4162">
        <v>0.05</v>
      </c>
      <c r="AH4162" t="s">
        <v>36</v>
      </c>
      <c r="AI4162" t="s">
        <v>702</v>
      </c>
      <c r="AJ4162" t="s">
        <v>38</v>
      </c>
    </row>
    <row r="4163" spans="1:36" x14ac:dyDescent="0.25">
      <c r="A4163" t="s">
        <v>32</v>
      </c>
      <c r="B4163" t="s">
        <v>12565</v>
      </c>
      <c r="C4163">
        <f>YEAR(B4163)</f>
        <v>2011</v>
      </c>
      <c r="D4163">
        <v>78.8</v>
      </c>
      <c r="E4163">
        <v>66.2</v>
      </c>
      <c r="F4163">
        <v>72.3</v>
      </c>
      <c r="H4163" s="2">
        <f>IF(F4163-77.34&lt;=0,0,IF(F4163-77.34&lt;=1,1,2))</f>
        <v>0</v>
      </c>
      <c r="I4163">
        <v>78.8</v>
      </c>
      <c r="J4163">
        <v>66.2</v>
      </c>
      <c r="K4163">
        <v>72.3</v>
      </c>
      <c r="L4163">
        <v>66</v>
      </c>
      <c r="M4163">
        <v>80.900000000000006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15</v>
      </c>
      <c r="W4163">
        <v>344.7</v>
      </c>
      <c r="X4163">
        <v>1014.1</v>
      </c>
      <c r="Y4163">
        <v>38.200000000000003</v>
      </c>
      <c r="Z4163">
        <v>6.4</v>
      </c>
      <c r="AA4163">
        <v>340.8</v>
      </c>
      <c r="AB4163">
        <v>29.3</v>
      </c>
      <c r="AC4163">
        <v>10</v>
      </c>
      <c r="AD4163">
        <v>0</v>
      </c>
      <c r="AE4163" t="s">
        <v>12566</v>
      </c>
      <c r="AF4163" t="s">
        <v>12567</v>
      </c>
      <c r="AG4163">
        <v>0.09</v>
      </c>
      <c r="AH4163" t="s">
        <v>36</v>
      </c>
      <c r="AI4163" t="s">
        <v>37</v>
      </c>
      <c r="AJ4163" t="s">
        <v>38</v>
      </c>
    </row>
    <row r="4164" spans="1:36" x14ac:dyDescent="0.25">
      <c r="A4164" t="s">
        <v>32</v>
      </c>
      <c r="B4164" t="s">
        <v>12568</v>
      </c>
      <c r="C4164">
        <f>YEAR(B4164)</f>
        <v>2011</v>
      </c>
      <c r="D4164">
        <v>78.8</v>
      </c>
      <c r="E4164">
        <v>64.400000000000006</v>
      </c>
      <c r="F4164">
        <v>72.2</v>
      </c>
      <c r="H4164" s="2">
        <f>IF(F4164-77.34&lt;=0,0,IF(F4164-77.34&lt;=1,1,2))</f>
        <v>0</v>
      </c>
      <c r="I4164">
        <v>78.8</v>
      </c>
      <c r="J4164">
        <v>64.400000000000006</v>
      </c>
      <c r="K4164">
        <v>72.2</v>
      </c>
      <c r="L4164">
        <v>64.599999999999994</v>
      </c>
      <c r="M4164">
        <v>77.5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10.3</v>
      </c>
      <c r="W4164">
        <v>322.7</v>
      </c>
      <c r="X4164">
        <v>1013.3</v>
      </c>
      <c r="Y4164">
        <v>33.9</v>
      </c>
      <c r="Z4164">
        <v>6.4</v>
      </c>
      <c r="AA4164">
        <v>339.2</v>
      </c>
      <c r="AB4164">
        <v>29.1</v>
      </c>
      <c r="AC4164">
        <v>10</v>
      </c>
      <c r="AD4164">
        <v>0</v>
      </c>
      <c r="AE4164" t="s">
        <v>12569</v>
      </c>
      <c r="AF4164" t="s">
        <v>12570</v>
      </c>
      <c r="AG4164">
        <v>0.13</v>
      </c>
      <c r="AH4164" t="s">
        <v>36</v>
      </c>
      <c r="AI4164" t="s">
        <v>174</v>
      </c>
      <c r="AJ4164" t="s">
        <v>38</v>
      </c>
    </row>
    <row r="4165" spans="1:36" x14ac:dyDescent="0.25">
      <c r="A4165" t="s">
        <v>32</v>
      </c>
      <c r="B4165" t="s">
        <v>12571</v>
      </c>
      <c r="C4165">
        <f>YEAR(B4165)</f>
        <v>2011</v>
      </c>
      <c r="D4165">
        <v>80.599999999999994</v>
      </c>
      <c r="E4165">
        <v>64.400000000000006</v>
      </c>
      <c r="F4165">
        <v>73.2</v>
      </c>
      <c r="H4165" s="2">
        <f>IF(F4165-77.34&lt;=0,0,IF(F4165-77.34&lt;=1,1,2))</f>
        <v>0</v>
      </c>
      <c r="I4165">
        <v>82.8</v>
      </c>
      <c r="J4165">
        <v>64.400000000000006</v>
      </c>
      <c r="K4165">
        <v>73.400000000000006</v>
      </c>
      <c r="L4165">
        <v>60.6</v>
      </c>
      <c r="M4165">
        <v>65.5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6.9</v>
      </c>
      <c r="W4165">
        <v>67.5</v>
      </c>
      <c r="X4165">
        <v>1011.3</v>
      </c>
      <c r="Y4165">
        <v>16.899999999999999</v>
      </c>
      <c r="Z4165">
        <v>6.3</v>
      </c>
      <c r="AA4165">
        <v>343.1</v>
      </c>
      <c r="AB4165">
        <v>29.8</v>
      </c>
      <c r="AC4165">
        <v>10</v>
      </c>
      <c r="AD4165">
        <v>0</v>
      </c>
      <c r="AE4165" t="s">
        <v>12572</v>
      </c>
      <c r="AF4165" t="s">
        <v>12573</v>
      </c>
      <c r="AG4165">
        <v>0.16</v>
      </c>
      <c r="AH4165" t="s">
        <v>330</v>
      </c>
      <c r="AI4165" t="s">
        <v>9140</v>
      </c>
      <c r="AJ4165" t="s">
        <v>331</v>
      </c>
    </row>
    <row r="4166" spans="1:36" x14ac:dyDescent="0.25">
      <c r="A4166" t="s">
        <v>32</v>
      </c>
      <c r="B4166" t="s">
        <v>12574</v>
      </c>
      <c r="C4166">
        <f>YEAR(B4166)</f>
        <v>2011</v>
      </c>
      <c r="D4166">
        <v>80.7</v>
      </c>
      <c r="E4166">
        <v>64.400000000000006</v>
      </c>
      <c r="F4166">
        <v>73.900000000000006</v>
      </c>
      <c r="H4166" s="2">
        <f>IF(F4166-77.34&lt;=0,0,IF(F4166-77.34&lt;=1,1,2))</f>
        <v>0</v>
      </c>
      <c r="I4166">
        <v>83.9</v>
      </c>
      <c r="J4166">
        <v>64.400000000000006</v>
      </c>
      <c r="K4166">
        <v>74.599999999999994</v>
      </c>
      <c r="L4166">
        <v>62.8</v>
      </c>
      <c r="M4166">
        <v>68.900000000000006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10.3</v>
      </c>
      <c r="W4166">
        <v>27.6</v>
      </c>
      <c r="X4166">
        <v>1011.4</v>
      </c>
      <c r="Y4166">
        <v>22.9</v>
      </c>
      <c r="Z4166">
        <v>6.3</v>
      </c>
      <c r="AA4166">
        <v>325.89999999999998</v>
      </c>
      <c r="AB4166">
        <v>28.2</v>
      </c>
      <c r="AC4166">
        <v>10</v>
      </c>
      <c r="AD4166">
        <v>0</v>
      </c>
      <c r="AE4166" t="s">
        <v>12575</v>
      </c>
      <c r="AF4166" t="s">
        <v>12576</v>
      </c>
      <c r="AG4166">
        <v>0.2</v>
      </c>
      <c r="AH4166" t="s">
        <v>36</v>
      </c>
      <c r="AI4166" t="s">
        <v>37</v>
      </c>
      <c r="AJ4166" t="s">
        <v>38</v>
      </c>
    </row>
    <row r="4167" spans="1:36" x14ac:dyDescent="0.25">
      <c r="A4167" t="s">
        <v>32</v>
      </c>
      <c r="B4167" t="s">
        <v>12577</v>
      </c>
      <c r="C4167">
        <f>YEAR(B4167)</f>
        <v>2011</v>
      </c>
      <c r="D4167">
        <v>87.2</v>
      </c>
      <c r="E4167">
        <v>64.400000000000006</v>
      </c>
      <c r="F4167">
        <v>76</v>
      </c>
      <c r="H4167" s="2">
        <f>IF(F4167-77.34&lt;=0,0,IF(F4167-77.34&lt;=1,1,2))</f>
        <v>0</v>
      </c>
      <c r="I4167">
        <v>84.2</v>
      </c>
      <c r="J4167">
        <v>64.400000000000006</v>
      </c>
      <c r="K4167">
        <v>76.8</v>
      </c>
      <c r="L4167">
        <v>63.7</v>
      </c>
      <c r="M4167">
        <v>67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11.4</v>
      </c>
      <c r="W4167">
        <v>82</v>
      </c>
      <c r="X4167">
        <v>1011.4</v>
      </c>
      <c r="Y4167">
        <v>56.8</v>
      </c>
      <c r="Z4167">
        <v>6.5</v>
      </c>
      <c r="AA4167">
        <v>273.8</v>
      </c>
      <c r="AB4167">
        <v>23.6</v>
      </c>
      <c r="AC4167">
        <v>9</v>
      </c>
      <c r="AD4167">
        <v>0</v>
      </c>
      <c r="AE4167" t="s">
        <v>12578</v>
      </c>
      <c r="AF4167" t="s">
        <v>12579</v>
      </c>
      <c r="AG4167">
        <v>0.23</v>
      </c>
      <c r="AH4167" t="s">
        <v>36</v>
      </c>
      <c r="AI4167" t="s">
        <v>37</v>
      </c>
      <c r="AJ4167" t="s">
        <v>38</v>
      </c>
    </row>
    <row r="4168" spans="1:36" x14ac:dyDescent="0.25">
      <c r="A4168" t="s">
        <v>32</v>
      </c>
      <c r="B4168" t="s">
        <v>12580</v>
      </c>
      <c r="C4168">
        <f>YEAR(B4168)</f>
        <v>2011</v>
      </c>
      <c r="D4168">
        <v>96.8</v>
      </c>
      <c r="E4168">
        <v>77</v>
      </c>
      <c r="F4168">
        <v>84.4</v>
      </c>
      <c r="H4168" s="2">
        <f>IF(F4168-77.34&lt;=0,0,IF(F4168-77.34&lt;=1,1,2))</f>
        <v>2</v>
      </c>
      <c r="I4168">
        <v>98.3</v>
      </c>
      <c r="J4168">
        <v>77</v>
      </c>
      <c r="K4168">
        <v>85.1</v>
      </c>
      <c r="L4168">
        <v>60.9</v>
      </c>
      <c r="M4168">
        <v>47.8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19.5</v>
      </c>
      <c r="W4168">
        <v>185.4</v>
      </c>
      <c r="X4168">
        <v>1009.4</v>
      </c>
      <c r="Y4168">
        <v>70</v>
      </c>
      <c r="Z4168">
        <v>6.6</v>
      </c>
      <c r="AA4168">
        <v>231.2</v>
      </c>
      <c r="AB4168">
        <v>20</v>
      </c>
      <c r="AC4168">
        <v>8</v>
      </c>
      <c r="AD4168">
        <v>0</v>
      </c>
      <c r="AE4168" t="s">
        <v>12581</v>
      </c>
      <c r="AF4168" t="s">
        <v>12582</v>
      </c>
      <c r="AG4168">
        <v>0.25</v>
      </c>
      <c r="AH4168" t="s">
        <v>36</v>
      </c>
      <c r="AI4168" t="s">
        <v>37</v>
      </c>
      <c r="AJ4168" t="s">
        <v>38</v>
      </c>
    </row>
    <row r="4169" spans="1:36" x14ac:dyDescent="0.25">
      <c r="A4169" t="s">
        <v>32</v>
      </c>
      <c r="B4169" t="s">
        <v>12583</v>
      </c>
      <c r="C4169">
        <f>YEAR(B4169)</f>
        <v>2011</v>
      </c>
      <c r="D4169">
        <v>82.4</v>
      </c>
      <c r="E4169">
        <v>71.599999999999994</v>
      </c>
      <c r="F4169">
        <v>77.5</v>
      </c>
      <c r="H4169" s="2">
        <f>IF(F4169-77.34&lt;=0,0,IF(F4169-77.34&lt;=1,1,2))</f>
        <v>1</v>
      </c>
      <c r="I4169">
        <v>84</v>
      </c>
      <c r="J4169">
        <v>71.599999999999994</v>
      </c>
      <c r="K4169">
        <v>77.7</v>
      </c>
      <c r="L4169">
        <v>61.3</v>
      </c>
      <c r="M4169">
        <v>58.1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23</v>
      </c>
      <c r="W4169">
        <v>298.10000000000002</v>
      </c>
      <c r="X4169">
        <v>1006.8</v>
      </c>
      <c r="Y4169">
        <v>14</v>
      </c>
      <c r="Z4169">
        <v>6.3</v>
      </c>
      <c r="AA4169">
        <v>367</v>
      </c>
      <c r="AB4169">
        <v>31.7</v>
      </c>
      <c r="AC4169">
        <v>10</v>
      </c>
      <c r="AD4169">
        <v>0</v>
      </c>
      <c r="AE4169" t="s">
        <v>12584</v>
      </c>
      <c r="AF4169" t="s">
        <v>12585</v>
      </c>
      <c r="AG4169">
        <v>0.3</v>
      </c>
      <c r="AH4169" t="s">
        <v>330</v>
      </c>
      <c r="AI4169" t="s">
        <v>9140</v>
      </c>
      <c r="AJ4169" t="s">
        <v>331</v>
      </c>
    </row>
    <row r="4170" spans="1:36" x14ac:dyDescent="0.25">
      <c r="A4170" t="s">
        <v>32</v>
      </c>
      <c r="B4170" t="s">
        <v>12586</v>
      </c>
      <c r="C4170">
        <f>YEAR(B4170)</f>
        <v>2011</v>
      </c>
      <c r="D4170">
        <v>78.8</v>
      </c>
      <c r="E4170">
        <v>66.2</v>
      </c>
      <c r="F4170">
        <v>73.400000000000006</v>
      </c>
      <c r="H4170" s="2">
        <f>IF(F4170-77.34&lt;=0,0,IF(F4170-77.34&lt;=1,1,2))</f>
        <v>0</v>
      </c>
      <c r="I4170">
        <v>78.8</v>
      </c>
      <c r="J4170">
        <v>66.2</v>
      </c>
      <c r="K4170">
        <v>73.400000000000006</v>
      </c>
      <c r="L4170">
        <v>63.3</v>
      </c>
      <c r="M4170">
        <v>71.099999999999994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18.3</v>
      </c>
      <c r="W4170">
        <v>309.89999999999998</v>
      </c>
      <c r="X4170">
        <v>1007.5</v>
      </c>
      <c r="Y4170">
        <v>10</v>
      </c>
      <c r="Z4170">
        <v>6.3</v>
      </c>
      <c r="AA4170">
        <v>362.7</v>
      </c>
      <c r="AB4170">
        <v>31.3</v>
      </c>
      <c r="AC4170">
        <v>10</v>
      </c>
      <c r="AD4170">
        <v>0</v>
      </c>
      <c r="AE4170" t="s">
        <v>12587</v>
      </c>
      <c r="AF4170" t="s">
        <v>12588</v>
      </c>
      <c r="AG4170">
        <v>0.34</v>
      </c>
      <c r="AH4170" t="s">
        <v>330</v>
      </c>
      <c r="AI4170" t="s">
        <v>9140</v>
      </c>
      <c r="AJ4170" t="s">
        <v>331</v>
      </c>
    </row>
    <row r="4171" spans="1:36" x14ac:dyDescent="0.25">
      <c r="A4171" t="s">
        <v>32</v>
      </c>
      <c r="B4171" t="s">
        <v>12589</v>
      </c>
      <c r="C4171">
        <f>YEAR(B4171)</f>
        <v>2011</v>
      </c>
      <c r="D4171">
        <v>80.599999999999994</v>
      </c>
      <c r="E4171">
        <v>66.2</v>
      </c>
      <c r="F4171">
        <v>73.5</v>
      </c>
      <c r="H4171" s="2">
        <f>IF(F4171-77.34&lt;=0,0,IF(F4171-77.34&lt;=1,1,2))</f>
        <v>0</v>
      </c>
      <c r="I4171">
        <v>81.5</v>
      </c>
      <c r="J4171">
        <v>66.2</v>
      </c>
      <c r="K4171">
        <v>73.5</v>
      </c>
      <c r="L4171">
        <v>61.6</v>
      </c>
      <c r="M4171">
        <v>67.400000000000006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24.2</v>
      </c>
      <c r="W4171">
        <v>313.2</v>
      </c>
      <c r="X4171">
        <v>1008.4</v>
      </c>
      <c r="Y4171">
        <v>19.100000000000001</v>
      </c>
      <c r="Z4171">
        <v>6.4</v>
      </c>
      <c r="AA4171">
        <v>360.7</v>
      </c>
      <c r="AB4171">
        <v>31</v>
      </c>
      <c r="AC4171">
        <v>10</v>
      </c>
      <c r="AD4171">
        <v>0</v>
      </c>
      <c r="AE4171" t="s">
        <v>12590</v>
      </c>
      <c r="AF4171" t="s">
        <v>12591</v>
      </c>
      <c r="AG4171">
        <v>0.38</v>
      </c>
      <c r="AH4171" t="s">
        <v>330</v>
      </c>
      <c r="AI4171" t="s">
        <v>9140</v>
      </c>
      <c r="AJ4171" t="s">
        <v>331</v>
      </c>
    </row>
    <row r="4172" spans="1:36" x14ac:dyDescent="0.25">
      <c r="A4172" t="s">
        <v>32</v>
      </c>
      <c r="B4172" t="s">
        <v>12592</v>
      </c>
      <c r="C4172">
        <f>YEAR(B4172)</f>
        <v>2011</v>
      </c>
      <c r="D4172">
        <v>77</v>
      </c>
      <c r="E4172">
        <v>66.5</v>
      </c>
      <c r="F4172">
        <v>73</v>
      </c>
      <c r="H4172" s="2">
        <f>IF(F4172-77.34&lt;=0,0,IF(F4172-77.34&lt;=1,1,2))</f>
        <v>0</v>
      </c>
      <c r="I4172">
        <v>77</v>
      </c>
      <c r="J4172">
        <v>66.5</v>
      </c>
      <c r="K4172">
        <v>73</v>
      </c>
      <c r="L4172">
        <v>63.6</v>
      </c>
      <c r="M4172">
        <v>72.900000000000006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19.5</v>
      </c>
      <c r="W4172">
        <v>304.3</v>
      </c>
      <c r="X4172">
        <v>1010</v>
      </c>
      <c r="Y4172">
        <v>32</v>
      </c>
      <c r="Z4172">
        <v>6.6</v>
      </c>
      <c r="AA4172">
        <v>338.5</v>
      </c>
      <c r="AB4172">
        <v>29.2</v>
      </c>
      <c r="AC4172">
        <v>9</v>
      </c>
      <c r="AD4172">
        <v>0</v>
      </c>
      <c r="AE4172" t="s">
        <v>12593</v>
      </c>
      <c r="AF4172" t="s">
        <v>12594</v>
      </c>
      <c r="AG4172">
        <v>0.41</v>
      </c>
      <c r="AH4172" t="s">
        <v>36</v>
      </c>
      <c r="AI4172" t="s">
        <v>37</v>
      </c>
      <c r="AJ4172" t="s">
        <v>38</v>
      </c>
    </row>
    <row r="4173" spans="1:36" x14ac:dyDescent="0.25">
      <c r="A4173" t="s">
        <v>32</v>
      </c>
      <c r="B4173" t="s">
        <v>12595</v>
      </c>
      <c r="C4173">
        <f>YEAR(B4173)</f>
        <v>2011</v>
      </c>
      <c r="D4173">
        <v>77</v>
      </c>
      <c r="E4173">
        <v>64.400000000000006</v>
      </c>
      <c r="F4173">
        <v>71.599999999999994</v>
      </c>
      <c r="H4173" s="2">
        <f>IF(F4173-77.34&lt;=0,0,IF(F4173-77.34&lt;=1,1,2))</f>
        <v>0</v>
      </c>
      <c r="I4173">
        <v>77</v>
      </c>
      <c r="J4173">
        <v>64.400000000000006</v>
      </c>
      <c r="K4173">
        <v>71.599999999999994</v>
      </c>
      <c r="L4173">
        <v>64.8</v>
      </c>
      <c r="M4173">
        <v>79.400000000000006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11.4</v>
      </c>
      <c r="W4173">
        <v>336.9</v>
      </c>
      <c r="X4173">
        <v>1010.8</v>
      </c>
      <c r="Y4173">
        <v>26.8</v>
      </c>
      <c r="Z4173">
        <v>6.6</v>
      </c>
      <c r="AA4173">
        <v>350.2</v>
      </c>
      <c r="AB4173">
        <v>30.2</v>
      </c>
      <c r="AC4173">
        <v>10</v>
      </c>
      <c r="AD4173">
        <v>0</v>
      </c>
      <c r="AE4173" t="s">
        <v>12596</v>
      </c>
      <c r="AF4173" t="s">
        <v>12597</v>
      </c>
      <c r="AG4173">
        <v>0.45</v>
      </c>
      <c r="AH4173" t="s">
        <v>36</v>
      </c>
      <c r="AI4173" t="s">
        <v>37</v>
      </c>
      <c r="AJ4173" t="s">
        <v>38</v>
      </c>
    </row>
    <row r="4174" spans="1:36" x14ac:dyDescent="0.25">
      <c r="A4174" t="s">
        <v>32</v>
      </c>
      <c r="B4174" t="s">
        <v>12598</v>
      </c>
      <c r="C4174">
        <f>YEAR(B4174)</f>
        <v>2011</v>
      </c>
      <c r="D4174">
        <v>77.099999999999994</v>
      </c>
      <c r="E4174">
        <v>61.6</v>
      </c>
      <c r="F4174">
        <v>70.7</v>
      </c>
      <c r="H4174" s="2">
        <f>IF(F4174-77.34&lt;=0,0,IF(F4174-77.34&lt;=1,1,2))</f>
        <v>0</v>
      </c>
      <c r="I4174">
        <v>77.099999999999994</v>
      </c>
      <c r="J4174">
        <v>61.6</v>
      </c>
      <c r="K4174">
        <v>70.7</v>
      </c>
      <c r="L4174">
        <v>64.8</v>
      </c>
      <c r="M4174">
        <v>81.900000000000006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11.4</v>
      </c>
      <c r="W4174">
        <v>311.60000000000002</v>
      </c>
      <c r="X4174">
        <v>1011.7</v>
      </c>
      <c r="Y4174">
        <v>42.9</v>
      </c>
      <c r="Z4174">
        <v>6.4</v>
      </c>
      <c r="AA4174">
        <v>280.60000000000002</v>
      </c>
      <c r="AB4174">
        <v>24.2</v>
      </c>
      <c r="AC4174">
        <v>9</v>
      </c>
      <c r="AD4174">
        <v>0</v>
      </c>
      <c r="AE4174" t="s">
        <v>12599</v>
      </c>
      <c r="AF4174" t="s">
        <v>12600</v>
      </c>
      <c r="AG4174">
        <v>0.5</v>
      </c>
      <c r="AH4174" t="s">
        <v>36</v>
      </c>
      <c r="AI4174" t="s">
        <v>37</v>
      </c>
      <c r="AJ4174" t="s">
        <v>38</v>
      </c>
    </row>
    <row r="4175" spans="1:36" x14ac:dyDescent="0.25">
      <c r="A4175" t="s">
        <v>32</v>
      </c>
      <c r="B4175" t="s">
        <v>12601</v>
      </c>
      <c r="C4175">
        <f>YEAR(B4175)</f>
        <v>2011</v>
      </c>
      <c r="D4175">
        <v>77</v>
      </c>
      <c r="E4175">
        <v>64.400000000000006</v>
      </c>
      <c r="F4175">
        <v>71.599999999999994</v>
      </c>
      <c r="H4175" s="2">
        <f>IF(F4175-77.34&lt;=0,0,IF(F4175-77.34&lt;=1,1,2))</f>
        <v>0</v>
      </c>
      <c r="I4175">
        <v>77</v>
      </c>
      <c r="J4175">
        <v>64.400000000000006</v>
      </c>
      <c r="K4175">
        <v>71.599999999999994</v>
      </c>
      <c r="L4175">
        <v>64.900000000000006</v>
      </c>
      <c r="M4175">
        <v>79.599999999999994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15</v>
      </c>
      <c r="W4175">
        <v>319.5</v>
      </c>
      <c r="X4175">
        <v>1013.6</v>
      </c>
      <c r="Y4175">
        <v>35.200000000000003</v>
      </c>
      <c r="Z4175">
        <v>6.5</v>
      </c>
      <c r="AA4175">
        <v>329.7</v>
      </c>
      <c r="AB4175">
        <v>28.6</v>
      </c>
      <c r="AC4175">
        <v>9</v>
      </c>
      <c r="AD4175">
        <v>0</v>
      </c>
      <c r="AE4175" t="s">
        <v>12602</v>
      </c>
      <c r="AF4175" t="s">
        <v>12603</v>
      </c>
      <c r="AG4175">
        <v>0.52</v>
      </c>
      <c r="AH4175" t="s">
        <v>36</v>
      </c>
      <c r="AI4175" t="s">
        <v>37</v>
      </c>
      <c r="AJ4175" t="s">
        <v>38</v>
      </c>
    </row>
    <row r="4176" spans="1:36" x14ac:dyDescent="0.25">
      <c r="A4176" t="s">
        <v>32</v>
      </c>
      <c r="B4176" t="s">
        <v>12604</v>
      </c>
      <c r="C4176">
        <f>YEAR(B4176)</f>
        <v>2011</v>
      </c>
      <c r="D4176">
        <v>77.099999999999994</v>
      </c>
      <c r="E4176">
        <v>66.2</v>
      </c>
      <c r="F4176">
        <v>73.3</v>
      </c>
      <c r="H4176" s="2">
        <f>IF(F4176-77.34&lt;=0,0,IF(F4176-77.34&lt;=1,1,2))</f>
        <v>0</v>
      </c>
      <c r="I4176">
        <v>77.099999999999994</v>
      </c>
      <c r="J4176">
        <v>66.2</v>
      </c>
      <c r="K4176">
        <v>73.3</v>
      </c>
      <c r="L4176">
        <v>63.8</v>
      </c>
      <c r="M4176">
        <v>72.7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18.3</v>
      </c>
      <c r="W4176">
        <v>308.10000000000002</v>
      </c>
      <c r="X4176">
        <v>1014.4</v>
      </c>
      <c r="Y4176">
        <v>28.8</v>
      </c>
      <c r="Z4176">
        <v>6.6</v>
      </c>
      <c r="AA4176">
        <v>348</v>
      </c>
      <c r="AB4176">
        <v>29.8</v>
      </c>
      <c r="AC4176">
        <v>10</v>
      </c>
      <c r="AD4176">
        <v>0</v>
      </c>
      <c r="AE4176" t="s">
        <v>12605</v>
      </c>
      <c r="AF4176" t="s">
        <v>12606</v>
      </c>
      <c r="AG4176">
        <v>0.55000000000000004</v>
      </c>
      <c r="AH4176" t="s">
        <v>36</v>
      </c>
      <c r="AI4176" t="s">
        <v>37</v>
      </c>
      <c r="AJ4176" t="s">
        <v>38</v>
      </c>
    </row>
    <row r="4177" spans="1:36" x14ac:dyDescent="0.25">
      <c r="A4177" t="s">
        <v>32</v>
      </c>
      <c r="B4177" t="s">
        <v>12607</v>
      </c>
      <c r="C4177">
        <f>YEAR(B4177)</f>
        <v>2011</v>
      </c>
      <c r="D4177">
        <v>80.599999999999994</v>
      </c>
      <c r="E4177">
        <v>66.2</v>
      </c>
      <c r="F4177">
        <v>75.599999999999994</v>
      </c>
      <c r="H4177" s="2">
        <f>IF(F4177-77.34&lt;=0,0,IF(F4177-77.34&lt;=1,1,2))</f>
        <v>0</v>
      </c>
      <c r="I4177">
        <v>82.8</v>
      </c>
      <c r="J4177">
        <v>66.2</v>
      </c>
      <c r="K4177">
        <v>75.900000000000006</v>
      </c>
      <c r="L4177">
        <v>62.6</v>
      </c>
      <c r="M4177">
        <v>64.2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18.3</v>
      </c>
      <c r="W4177">
        <v>307</v>
      </c>
      <c r="X4177">
        <v>1013.4</v>
      </c>
      <c r="Y4177">
        <v>13.9</v>
      </c>
      <c r="Z4177">
        <v>6.5</v>
      </c>
      <c r="AA4177">
        <v>361.7</v>
      </c>
      <c r="AB4177">
        <v>31.1</v>
      </c>
      <c r="AC4177">
        <v>10</v>
      </c>
      <c r="AD4177">
        <v>0</v>
      </c>
      <c r="AE4177" t="s">
        <v>12608</v>
      </c>
      <c r="AF4177" t="s">
        <v>12609</v>
      </c>
      <c r="AG4177">
        <v>0.57999999999999996</v>
      </c>
      <c r="AH4177" t="s">
        <v>330</v>
      </c>
      <c r="AI4177" t="s">
        <v>9140</v>
      </c>
      <c r="AJ4177" t="s">
        <v>331</v>
      </c>
    </row>
    <row r="4178" spans="1:36" x14ac:dyDescent="0.25">
      <c r="A4178" t="s">
        <v>32</v>
      </c>
      <c r="B4178" t="s">
        <v>12610</v>
      </c>
      <c r="C4178">
        <f>YEAR(B4178)</f>
        <v>2011</v>
      </c>
      <c r="D4178">
        <v>80.599999999999994</v>
      </c>
      <c r="E4178">
        <v>66.2</v>
      </c>
      <c r="F4178">
        <v>74</v>
      </c>
      <c r="H4178" s="2">
        <f>IF(F4178-77.34&lt;=0,0,IF(F4178-77.34&lt;=1,1,2))</f>
        <v>0</v>
      </c>
      <c r="I4178">
        <v>84.6</v>
      </c>
      <c r="J4178">
        <v>66.2</v>
      </c>
      <c r="K4178">
        <v>74.400000000000006</v>
      </c>
      <c r="L4178">
        <v>65.3</v>
      </c>
      <c r="M4178">
        <v>74.7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13.9</v>
      </c>
      <c r="W4178">
        <v>336.1</v>
      </c>
      <c r="X4178">
        <v>1011.5</v>
      </c>
      <c r="Y4178">
        <v>5.8</v>
      </c>
      <c r="Z4178">
        <v>6.1</v>
      </c>
      <c r="AA4178">
        <v>357.2</v>
      </c>
      <c r="AB4178">
        <v>30.8</v>
      </c>
      <c r="AC4178">
        <v>10</v>
      </c>
      <c r="AD4178">
        <v>0</v>
      </c>
      <c r="AE4178" t="s">
        <v>12611</v>
      </c>
      <c r="AF4178" t="s">
        <v>12612</v>
      </c>
      <c r="AG4178">
        <v>0.61</v>
      </c>
      <c r="AH4178" t="s">
        <v>330</v>
      </c>
      <c r="AI4178" t="s">
        <v>9140</v>
      </c>
      <c r="AJ4178" t="s">
        <v>331</v>
      </c>
    </row>
    <row r="4179" spans="1:36" x14ac:dyDescent="0.25">
      <c r="A4179" t="s">
        <v>32</v>
      </c>
      <c r="B4179" t="s">
        <v>12613</v>
      </c>
      <c r="C4179">
        <f>YEAR(B4179)</f>
        <v>2011</v>
      </c>
      <c r="D4179">
        <v>85.6</v>
      </c>
      <c r="E4179">
        <v>66.2</v>
      </c>
      <c r="F4179">
        <v>75.3</v>
      </c>
      <c r="H4179" s="2">
        <f>IF(F4179-77.34&lt;=0,0,IF(F4179-77.34&lt;=1,1,2))</f>
        <v>0</v>
      </c>
      <c r="I4179">
        <v>85.4</v>
      </c>
      <c r="J4179">
        <v>66.2</v>
      </c>
      <c r="K4179">
        <v>76.2</v>
      </c>
      <c r="L4179">
        <v>65.400000000000006</v>
      </c>
      <c r="M4179">
        <v>73.3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9.1999999999999993</v>
      </c>
      <c r="W4179">
        <v>43.7</v>
      </c>
      <c r="X4179">
        <v>1010.4</v>
      </c>
      <c r="Y4179">
        <v>1.2</v>
      </c>
      <c r="Z4179">
        <v>6.2</v>
      </c>
      <c r="AA4179">
        <v>361.1</v>
      </c>
      <c r="AB4179">
        <v>31.1</v>
      </c>
      <c r="AC4179">
        <v>10</v>
      </c>
      <c r="AD4179">
        <v>0</v>
      </c>
      <c r="AE4179" t="s">
        <v>12614</v>
      </c>
      <c r="AF4179" t="s">
        <v>12615</v>
      </c>
      <c r="AG4179">
        <v>0.65</v>
      </c>
      <c r="AH4179" t="s">
        <v>330</v>
      </c>
      <c r="AI4179" t="s">
        <v>9140</v>
      </c>
      <c r="AJ4179" t="s">
        <v>331</v>
      </c>
    </row>
    <row r="4180" spans="1:36" x14ac:dyDescent="0.25">
      <c r="A4180" t="s">
        <v>32</v>
      </c>
      <c r="B4180" t="s">
        <v>12616</v>
      </c>
      <c r="C4180">
        <f>YEAR(B4180)</f>
        <v>2011</v>
      </c>
      <c r="D4180">
        <v>82.4</v>
      </c>
      <c r="E4180">
        <v>66.2</v>
      </c>
      <c r="F4180">
        <v>75.599999999999994</v>
      </c>
      <c r="H4180" s="2">
        <f>IF(F4180-77.34&lt;=0,0,IF(F4180-77.34&lt;=1,1,2))</f>
        <v>0</v>
      </c>
      <c r="I4180">
        <v>88.3</v>
      </c>
      <c r="J4180">
        <v>66.2</v>
      </c>
      <c r="K4180">
        <v>77.2</v>
      </c>
      <c r="L4180">
        <v>68.7</v>
      </c>
      <c r="M4180">
        <v>79.599999999999994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16.100000000000001</v>
      </c>
      <c r="W4180">
        <v>315</v>
      </c>
      <c r="X4180">
        <v>1013.7</v>
      </c>
      <c r="Y4180">
        <v>7.6</v>
      </c>
      <c r="Z4180">
        <v>6.3</v>
      </c>
      <c r="AA4180">
        <v>360</v>
      </c>
      <c r="AB4180">
        <v>31</v>
      </c>
      <c r="AC4180">
        <v>10</v>
      </c>
      <c r="AD4180">
        <v>0</v>
      </c>
      <c r="AE4180" t="s">
        <v>12617</v>
      </c>
      <c r="AF4180" t="s">
        <v>12618</v>
      </c>
      <c r="AG4180">
        <v>0.68</v>
      </c>
      <c r="AH4180" t="s">
        <v>330</v>
      </c>
      <c r="AI4180" t="s">
        <v>9140</v>
      </c>
      <c r="AJ4180" t="s">
        <v>331</v>
      </c>
    </row>
    <row r="4181" spans="1:36" x14ac:dyDescent="0.25">
      <c r="A4181" t="s">
        <v>32</v>
      </c>
      <c r="B4181" t="s">
        <v>12619</v>
      </c>
      <c r="C4181">
        <f>YEAR(B4181)</f>
        <v>2011</v>
      </c>
      <c r="D4181">
        <v>80.599999999999994</v>
      </c>
      <c r="E4181">
        <v>73.400000000000006</v>
      </c>
      <c r="F4181">
        <v>77</v>
      </c>
      <c r="H4181" s="2">
        <f>IF(F4181-77.34&lt;=0,0,IF(F4181-77.34&lt;=1,1,2))</f>
        <v>0</v>
      </c>
      <c r="I4181">
        <v>83.3</v>
      </c>
      <c r="J4181">
        <v>73.400000000000006</v>
      </c>
      <c r="K4181">
        <v>77.400000000000006</v>
      </c>
      <c r="L4181">
        <v>66.099999999999994</v>
      </c>
      <c r="M4181">
        <v>69.3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19.5</v>
      </c>
      <c r="W4181">
        <v>309.2</v>
      </c>
      <c r="X4181">
        <v>1014.9</v>
      </c>
      <c r="Y4181">
        <v>17.2</v>
      </c>
      <c r="Z4181">
        <v>6.4</v>
      </c>
      <c r="AA4181">
        <v>368.3</v>
      </c>
      <c r="AB4181">
        <v>31.8</v>
      </c>
      <c r="AC4181">
        <v>10</v>
      </c>
      <c r="AD4181">
        <v>0</v>
      </c>
      <c r="AE4181" t="s">
        <v>12620</v>
      </c>
      <c r="AF4181" t="s">
        <v>12621</v>
      </c>
      <c r="AG4181">
        <v>0.71</v>
      </c>
      <c r="AH4181" t="s">
        <v>330</v>
      </c>
      <c r="AI4181" t="s">
        <v>9140</v>
      </c>
      <c r="AJ4181" t="s">
        <v>331</v>
      </c>
    </row>
    <row r="4182" spans="1:36" x14ac:dyDescent="0.25">
      <c r="A4182" t="s">
        <v>32</v>
      </c>
      <c r="B4182" t="s">
        <v>12622</v>
      </c>
      <c r="C4182">
        <f>YEAR(B4182)</f>
        <v>2011</v>
      </c>
      <c r="D4182">
        <v>80.599999999999994</v>
      </c>
      <c r="E4182">
        <v>73.400000000000006</v>
      </c>
      <c r="F4182">
        <v>76.2</v>
      </c>
      <c r="H4182" s="2">
        <f>IF(F4182-77.34&lt;=0,0,IF(F4182-77.34&lt;=1,1,2))</f>
        <v>0</v>
      </c>
      <c r="I4182">
        <v>83.3</v>
      </c>
      <c r="J4182">
        <v>73.400000000000006</v>
      </c>
      <c r="K4182">
        <v>76.3</v>
      </c>
      <c r="L4182">
        <v>65.099999999999994</v>
      </c>
      <c r="M4182">
        <v>68.599999999999994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21.9</v>
      </c>
      <c r="W4182">
        <v>301.5</v>
      </c>
      <c r="X4182">
        <v>1012.3</v>
      </c>
      <c r="Y4182">
        <v>14.1</v>
      </c>
      <c r="Z4182">
        <v>6.4</v>
      </c>
      <c r="AA4182">
        <v>363.7</v>
      </c>
      <c r="AB4182">
        <v>31.3</v>
      </c>
      <c r="AC4182">
        <v>10</v>
      </c>
      <c r="AD4182">
        <v>0</v>
      </c>
      <c r="AE4182" t="s">
        <v>12623</v>
      </c>
      <c r="AF4182" t="s">
        <v>12624</v>
      </c>
      <c r="AG4182">
        <v>0.75</v>
      </c>
      <c r="AH4182" t="s">
        <v>330</v>
      </c>
      <c r="AI4182" t="s">
        <v>9140</v>
      </c>
      <c r="AJ4182" t="s">
        <v>331</v>
      </c>
    </row>
    <row r="4183" spans="1:36" x14ac:dyDescent="0.25">
      <c r="A4183" t="s">
        <v>32</v>
      </c>
      <c r="B4183" t="s">
        <v>12625</v>
      </c>
      <c r="C4183">
        <f>YEAR(B4183)</f>
        <v>2011</v>
      </c>
      <c r="D4183">
        <v>82.4</v>
      </c>
      <c r="E4183">
        <v>71.599999999999994</v>
      </c>
      <c r="F4183">
        <v>77.599999999999994</v>
      </c>
      <c r="H4183" s="2">
        <f>IF(F4183-77.34&lt;=0,0,IF(F4183-77.34&lt;=1,1,2))</f>
        <v>1</v>
      </c>
      <c r="I4183">
        <v>84.7</v>
      </c>
      <c r="J4183">
        <v>71.599999999999994</v>
      </c>
      <c r="K4183">
        <v>78.400000000000006</v>
      </c>
      <c r="L4183">
        <v>63.9</v>
      </c>
      <c r="M4183">
        <v>63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19.5</v>
      </c>
      <c r="W4183">
        <v>299</v>
      </c>
      <c r="X4183">
        <v>1010.1</v>
      </c>
      <c r="Y4183">
        <v>0</v>
      </c>
      <c r="Z4183">
        <v>6.2</v>
      </c>
      <c r="AA4183">
        <v>372</v>
      </c>
      <c r="AB4183">
        <v>32.299999999999997</v>
      </c>
      <c r="AC4183">
        <v>10</v>
      </c>
      <c r="AD4183">
        <v>0</v>
      </c>
      <c r="AE4183" t="s">
        <v>12626</v>
      </c>
      <c r="AF4183" t="s">
        <v>12627</v>
      </c>
      <c r="AG4183">
        <v>0.77</v>
      </c>
      <c r="AH4183" t="s">
        <v>330</v>
      </c>
      <c r="AI4183" t="s">
        <v>9140</v>
      </c>
      <c r="AJ4183" t="s">
        <v>331</v>
      </c>
    </row>
    <row r="4184" spans="1:36" x14ac:dyDescent="0.25">
      <c r="A4184" t="s">
        <v>32</v>
      </c>
      <c r="B4184" t="s">
        <v>12628</v>
      </c>
      <c r="C4184">
        <f>YEAR(B4184)</f>
        <v>2011</v>
      </c>
      <c r="D4184">
        <v>86</v>
      </c>
      <c r="E4184">
        <v>66.2</v>
      </c>
      <c r="F4184">
        <v>77.8</v>
      </c>
      <c r="H4184" s="2">
        <f>IF(F4184-77.34&lt;=0,0,IF(F4184-77.34&lt;=1,1,2))</f>
        <v>1</v>
      </c>
      <c r="I4184">
        <v>87.5</v>
      </c>
      <c r="J4184">
        <v>66.2</v>
      </c>
      <c r="K4184">
        <v>78.8</v>
      </c>
      <c r="L4184">
        <v>63.1</v>
      </c>
      <c r="M4184">
        <v>61.1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17.2</v>
      </c>
      <c r="W4184">
        <v>309.5</v>
      </c>
      <c r="X4184">
        <v>1007.9</v>
      </c>
      <c r="Y4184">
        <v>0</v>
      </c>
      <c r="Z4184">
        <v>6.2</v>
      </c>
      <c r="AA4184">
        <v>370</v>
      </c>
      <c r="AB4184">
        <v>32.1</v>
      </c>
      <c r="AC4184">
        <v>10</v>
      </c>
      <c r="AD4184">
        <v>0</v>
      </c>
      <c r="AE4184" t="s">
        <v>12629</v>
      </c>
      <c r="AF4184" t="s">
        <v>12630</v>
      </c>
      <c r="AG4184">
        <v>0.81</v>
      </c>
      <c r="AH4184" t="s">
        <v>330</v>
      </c>
      <c r="AI4184" t="s">
        <v>9140</v>
      </c>
      <c r="AJ4184" t="s">
        <v>331</v>
      </c>
    </row>
    <row r="4185" spans="1:36" x14ac:dyDescent="0.25">
      <c r="A4185" t="s">
        <v>32</v>
      </c>
      <c r="B4185" t="s">
        <v>12631</v>
      </c>
      <c r="C4185">
        <f>YEAR(B4185)</f>
        <v>2011</v>
      </c>
      <c r="D4185">
        <v>78.8</v>
      </c>
      <c r="E4185">
        <v>71.599999999999994</v>
      </c>
      <c r="F4185">
        <v>75.7</v>
      </c>
      <c r="H4185" s="2">
        <f>IF(F4185-77.34&lt;=0,0,IF(F4185-77.34&lt;=1,1,2))</f>
        <v>0</v>
      </c>
      <c r="I4185">
        <v>78.8</v>
      </c>
      <c r="J4185">
        <v>71.599999999999994</v>
      </c>
      <c r="K4185">
        <v>75.7</v>
      </c>
      <c r="L4185">
        <v>64.3</v>
      </c>
      <c r="M4185">
        <v>68.2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25.3</v>
      </c>
      <c r="W4185">
        <v>325.10000000000002</v>
      </c>
      <c r="X4185">
        <v>1009.2</v>
      </c>
      <c r="Y4185">
        <v>42.3</v>
      </c>
      <c r="Z4185">
        <v>6.5</v>
      </c>
      <c r="AA4185">
        <v>352.5</v>
      </c>
      <c r="AB4185">
        <v>30.3</v>
      </c>
      <c r="AC4185">
        <v>10</v>
      </c>
      <c r="AD4185">
        <v>0</v>
      </c>
      <c r="AE4185" t="s">
        <v>12632</v>
      </c>
      <c r="AF4185" t="s">
        <v>12633</v>
      </c>
      <c r="AG4185">
        <v>0.84</v>
      </c>
      <c r="AH4185" t="s">
        <v>36</v>
      </c>
      <c r="AI4185" t="s">
        <v>37</v>
      </c>
      <c r="AJ4185" t="s">
        <v>38</v>
      </c>
    </row>
    <row r="4186" spans="1:36" x14ac:dyDescent="0.25">
      <c r="A4186" t="s">
        <v>32</v>
      </c>
      <c r="B4186" t="s">
        <v>12634</v>
      </c>
      <c r="C4186">
        <f>YEAR(B4186)</f>
        <v>2011</v>
      </c>
      <c r="D4186">
        <v>77</v>
      </c>
      <c r="E4186">
        <v>71.599999999999994</v>
      </c>
      <c r="F4186">
        <v>73.8</v>
      </c>
      <c r="H4186" s="2">
        <f>IF(F4186-77.34&lt;=0,0,IF(F4186-77.34&lt;=1,1,2))</f>
        <v>0</v>
      </c>
      <c r="I4186">
        <v>77</v>
      </c>
      <c r="J4186">
        <v>71.599999999999994</v>
      </c>
      <c r="K4186">
        <v>73.8</v>
      </c>
      <c r="L4186">
        <v>57.6</v>
      </c>
      <c r="M4186">
        <v>57.3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23</v>
      </c>
      <c r="W4186">
        <v>337.6</v>
      </c>
      <c r="X4186">
        <v>1010.9</v>
      </c>
      <c r="Y4186">
        <v>27.8</v>
      </c>
      <c r="Z4186">
        <v>6.6</v>
      </c>
      <c r="AA4186">
        <v>368</v>
      </c>
      <c r="AB4186">
        <v>31.8</v>
      </c>
      <c r="AC4186">
        <v>10</v>
      </c>
      <c r="AD4186">
        <v>0</v>
      </c>
      <c r="AE4186" t="s">
        <v>12635</v>
      </c>
      <c r="AF4186" t="s">
        <v>12636</v>
      </c>
      <c r="AG4186">
        <v>0.87</v>
      </c>
      <c r="AH4186" t="s">
        <v>36</v>
      </c>
      <c r="AI4186" t="s">
        <v>37</v>
      </c>
      <c r="AJ4186" t="s">
        <v>38</v>
      </c>
    </row>
    <row r="4187" spans="1:36" x14ac:dyDescent="0.25">
      <c r="A4187" t="s">
        <v>32</v>
      </c>
      <c r="B4187" t="s">
        <v>12637</v>
      </c>
      <c r="C4187">
        <f>YEAR(B4187)</f>
        <v>2011</v>
      </c>
      <c r="D4187">
        <v>77</v>
      </c>
      <c r="E4187">
        <v>66.2</v>
      </c>
      <c r="F4187">
        <v>73</v>
      </c>
      <c r="H4187" s="2">
        <f>IF(F4187-77.34&lt;=0,0,IF(F4187-77.34&lt;=1,1,2))</f>
        <v>0</v>
      </c>
      <c r="I4187">
        <v>77</v>
      </c>
      <c r="J4187">
        <v>66.2</v>
      </c>
      <c r="K4187">
        <v>73</v>
      </c>
      <c r="L4187">
        <v>58</v>
      </c>
      <c r="M4187">
        <v>59.6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21.9</v>
      </c>
      <c r="W4187">
        <v>319.2</v>
      </c>
      <c r="X4187">
        <v>1010</v>
      </c>
      <c r="Y4187">
        <v>23.2</v>
      </c>
      <c r="Z4187">
        <v>6.5</v>
      </c>
      <c r="AA4187">
        <v>367.2</v>
      </c>
      <c r="AB4187">
        <v>31.8</v>
      </c>
      <c r="AC4187">
        <v>10</v>
      </c>
      <c r="AD4187">
        <v>0</v>
      </c>
      <c r="AE4187" t="s">
        <v>12638</v>
      </c>
      <c r="AF4187" t="s">
        <v>12639</v>
      </c>
      <c r="AG4187">
        <v>0.9</v>
      </c>
      <c r="AH4187" t="s">
        <v>36</v>
      </c>
      <c r="AI4187" t="s">
        <v>37</v>
      </c>
      <c r="AJ4187" t="s">
        <v>38</v>
      </c>
    </row>
    <row r="4188" spans="1:36" x14ac:dyDescent="0.25">
      <c r="A4188" t="s">
        <v>32</v>
      </c>
      <c r="B4188" t="s">
        <v>12640</v>
      </c>
      <c r="C4188">
        <f>YEAR(B4188)</f>
        <v>2011</v>
      </c>
      <c r="D4188">
        <v>78.8</v>
      </c>
      <c r="E4188">
        <v>62.6</v>
      </c>
      <c r="F4188">
        <v>72.5</v>
      </c>
      <c r="H4188" s="2">
        <f>IF(F4188-77.34&lt;=0,0,IF(F4188-77.34&lt;=1,1,2))</f>
        <v>0</v>
      </c>
      <c r="I4188">
        <v>78.8</v>
      </c>
      <c r="J4188">
        <v>62.6</v>
      </c>
      <c r="K4188">
        <v>72.5</v>
      </c>
      <c r="L4188">
        <v>61</v>
      </c>
      <c r="M4188">
        <v>67.599999999999994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11.4</v>
      </c>
      <c r="W4188">
        <v>281.10000000000002</v>
      </c>
      <c r="X4188">
        <v>1008.5</v>
      </c>
      <c r="Y4188">
        <v>34.299999999999997</v>
      </c>
      <c r="Z4188">
        <v>6.6</v>
      </c>
      <c r="AA4188">
        <v>351.3</v>
      </c>
      <c r="AB4188">
        <v>30.3</v>
      </c>
      <c r="AC4188">
        <v>10</v>
      </c>
      <c r="AD4188">
        <v>0</v>
      </c>
      <c r="AE4188" t="s">
        <v>12641</v>
      </c>
      <c r="AF4188" t="s">
        <v>12642</v>
      </c>
      <c r="AG4188">
        <v>0.94</v>
      </c>
      <c r="AH4188" t="s">
        <v>36</v>
      </c>
      <c r="AI4188" t="s">
        <v>37</v>
      </c>
      <c r="AJ4188" t="s">
        <v>38</v>
      </c>
    </row>
    <row r="4189" spans="1:36" x14ac:dyDescent="0.25">
      <c r="A4189" t="s">
        <v>32</v>
      </c>
      <c r="B4189" t="s">
        <v>12643</v>
      </c>
      <c r="C4189">
        <f>YEAR(B4189)</f>
        <v>2011</v>
      </c>
      <c r="D4189">
        <v>78.8</v>
      </c>
      <c r="E4189">
        <v>64.7</v>
      </c>
      <c r="F4189">
        <v>73.3</v>
      </c>
      <c r="H4189" s="2">
        <f>IF(F4189-77.34&lt;=0,0,IF(F4189-77.34&lt;=1,1,2))</f>
        <v>0</v>
      </c>
      <c r="I4189">
        <v>78.8</v>
      </c>
      <c r="J4189">
        <v>64.7</v>
      </c>
      <c r="K4189">
        <v>73.3</v>
      </c>
      <c r="L4189">
        <v>65.599999999999994</v>
      </c>
      <c r="M4189">
        <v>77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10.3</v>
      </c>
      <c r="W4189">
        <v>12.3</v>
      </c>
      <c r="X4189">
        <v>1010.5</v>
      </c>
      <c r="Y4189">
        <v>26.8</v>
      </c>
      <c r="Z4189">
        <v>6.6</v>
      </c>
      <c r="AA4189">
        <v>352.3</v>
      </c>
      <c r="AB4189">
        <v>30.4</v>
      </c>
      <c r="AC4189">
        <v>10</v>
      </c>
      <c r="AD4189">
        <v>0</v>
      </c>
      <c r="AE4189" t="s">
        <v>12644</v>
      </c>
      <c r="AF4189" t="s">
        <v>12645</v>
      </c>
      <c r="AG4189">
        <v>0.97</v>
      </c>
      <c r="AH4189" t="s">
        <v>36</v>
      </c>
      <c r="AI4189" t="s">
        <v>37</v>
      </c>
      <c r="AJ4189" t="s">
        <v>38</v>
      </c>
    </row>
    <row r="4190" spans="1:36" x14ac:dyDescent="0.25">
      <c r="A4190" t="s">
        <v>32</v>
      </c>
      <c r="B4190" t="s">
        <v>12646</v>
      </c>
      <c r="C4190">
        <f>YEAR(B4190)</f>
        <v>2011</v>
      </c>
      <c r="D4190">
        <v>84.2</v>
      </c>
      <c r="E4190">
        <v>68</v>
      </c>
      <c r="F4190">
        <v>75.7</v>
      </c>
      <c r="H4190" s="2">
        <f>IF(F4190-77.34&lt;=0,0,IF(F4190-77.34&lt;=1,1,2))</f>
        <v>0</v>
      </c>
      <c r="I4190">
        <v>87.2</v>
      </c>
      <c r="J4190">
        <v>68</v>
      </c>
      <c r="K4190">
        <v>77</v>
      </c>
      <c r="L4190">
        <v>66.099999999999994</v>
      </c>
      <c r="M4190">
        <v>73.400000000000006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11.4</v>
      </c>
      <c r="W4190">
        <v>49.1</v>
      </c>
      <c r="X4190">
        <v>1009.2</v>
      </c>
      <c r="Y4190">
        <v>8.4</v>
      </c>
      <c r="Z4190">
        <v>6.3</v>
      </c>
      <c r="AA4190">
        <v>355.6</v>
      </c>
      <c r="AB4190">
        <v>30.6</v>
      </c>
      <c r="AC4190">
        <v>10</v>
      </c>
      <c r="AD4190">
        <v>0</v>
      </c>
      <c r="AE4190" t="s">
        <v>12647</v>
      </c>
      <c r="AF4190" t="s">
        <v>12648</v>
      </c>
      <c r="AG4190">
        <v>0</v>
      </c>
      <c r="AH4190" t="s">
        <v>330</v>
      </c>
      <c r="AI4190" t="s">
        <v>9140</v>
      </c>
      <c r="AJ4190" t="s">
        <v>331</v>
      </c>
    </row>
    <row r="4191" spans="1:36" x14ac:dyDescent="0.25">
      <c r="A4191" t="s">
        <v>32</v>
      </c>
      <c r="B4191" t="s">
        <v>12649</v>
      </c>
      <c r="C4191">
        <f>YEAR(B4191)</f>
        <v>2011</v>
      </c>
      <c r="D4191">
        <v>80.599999999999994</v>
      </c>
      <c r="E4191">
        <v>69.8</v>
      </c>
      <c r="F4191">
        <v>75.5</v>
      </c>
      <c r="H4191" s="2">
        <f>IF(F4191-77.34&lt;=0,0,IF(F4191-77.34&lt;=1,1,2))</f>
        <v>0</v>
      </c>
      <c r="I4191">
        <v>85.4</v>
      </c>
      <c r="J4191">
        <v>69.8</v>
      </c>
      <c r="K4191">
        <v>76.599999999999994</v>
      </c>
      <c r="L4191">
        <v>69.400000000000006</v>
      </c>
      <c r="M4191">
        <v>81.7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11.4</v>
      </c>
      <c r="W4191">
        <v>24.2</v>
      </c>
      <c r="X4191">
        <v>1009</v>
      </c>
      <c r="Y4191">
        <v>46</v>
      </c>
      <c r="Z4191">
        <v>6.6</v>
      </c>
      <c r="AA4191">
        <v>356.7</v>
      </c>
      <c r="AB4191">
        <v>30.7</v>
      </c>
      <c r="AC4191">
        <v>10</v>
      </c>
      <c r="AD4191">
        <v>0</v>
      </c>
      <c r="AE4191" t="s">
        <v>12650</v>
      </c>
      <c r="AF4191" t="s">
        <v>12651</v>
      </c>
      <c r="AG4191">
        <v>0.04</v>
      </c>
      <c r="AH4191" t="s">
        <v>36</v>
      </c>
      <c r="AI4191" t="s">
        <v>702</v>
      </c>
      <c r="AJ4191" t="s">
        <v>38</v>
      </c>
    </row>
    <row r="4192" spans="1:36" x14ac:dyDescent="0.25">
      <c r="A4192" t="s">
        <v>32</v>
      </c>
      <c r="B4192" t="s">
        <v>12652</v>
      </c>
      <c r="C4192">
        <f>YEAR(B4192)</f>
        <v>2011</v>
      </c>
      <c r="D4192">
        <v>82.4</v>
      </c>
      <c r="E4192">
        <v>68</v>
      </c>
      <c r="F4192">
        <v>75.400000000000006</v>
      </c>
      <c r="H4192" s="2">
        <f>IF(F4192-77.34&lt;=0,0,IF(F4192-77.34&lt;=1,1,2))</f>
        <v>0</v>
      </c>
      <c r="I4192">
        <v>85.4</v>
      </c>
      <c r="J4192">
        <v>68</v>
      </c>
      <c r="K4192">
        <v>76.2</v>
      </c>
      <c r="L4192">
        <v>68.7</v>
      </c>
      <c r="M4192">
        <v>80.400000000000006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12.8</v>
      </c>
      <c r="W4192">
        <v>3.7</v>
      </c>
      <c r="X4192">
        <v>1009.5</v>
      </c>
      <c r="Y4192">
        <v>19.899999999999999</v>
      </c>
      <c r="Z4192">
        <v>6.5</v>
      </c>
      <c r="AA4192">
        <v>364.9</v>
      </c>
      <c r="AB4192">
        <v>31.4</v>
      </c>
      <c r="AC4192">
        <v>10</v>
      </c>
      <c r="AD4192">
        <v>0</v>
      </c>
      <c r="AE4192" t="s">
        <v>12653</v>
      </c>
      <c r="AF4192" t="s">
        <v>12654</v>
      </c>
      <c r="AG4192">
        <v>7.0000000000000007E-2</v>
      </c>
      <c r="AH4192" t="s">
        <v>330</v>
      </c>
      <c r="AI4192" t="s">
        <v>9140</v>
      </c>
      <c r="AJ4192" t="s">
        <v>331</v>
      </c>
    </row>
    <row r="4193" spans="1:36" x14ac:dyDescent="0.25">
      <c r="A4193" t="s">
        <v>32</v>
      </c>
      <c r="B4193" t="s">
        <v>12655</v>
      </c>
      <c r="C4193">
        <f>YEAR(B4193)</f>
        <v>2011</v>
      </c>
      <c r="D4193">
        <v>82.4</v>
      </c>
      <c r="E4193">
        <v>66.2</v>
      </c>
      <c r="F4193">
        <v>75.3</v>
      </c>
      <c r="H4193" s="2">
        <f>IF(F4193-77.34&lt;=0,0,IF(F4193-77.34&lt;=1,1,2))</f>
        <v>0</v>
      </c>
      <c r="I4193">
        <v>85.4</v>
      </c>
      <c r="J4193">
        <v>66.2</v>
      </c>
      <c r="K4193">
        <v>76.099999999999994</v>
      </c>
      <c r="L4193">
        <v>66.7</v>
      </c>
      <c r="M4193">
        <v>75.599999999999994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19.5</v>
      </c>
      <c r="W4193">
        <v>303.5</v>
      </c>
      <c r="X4193">
        <v>1010</v>
      </c>
      <c r="Y4193">
        <v>7.7</v>
      </c>
      <c r="Z4193">
        <v>6.3</v>
      </c>
      <c r="AA4193">
        <v>359.6</v>
      </c>
      <c r="AB4193">
        <v>31</v>
      </c>
      <c r="AC4193">
        <v>10</v>
      </c>
      <c r="AD4193">
        <v>0</v>
      </c>
      <c r="AE4193" t="s">
        <v>12656</v>
      </c>
      <c r="AF4193" t="s">
        <v>12657</v>
      </c>
      <c r="AG4193">
        <v>0.11</v>
      </c>
      <c r="AH4193" t="s">
        <v>330</v>
      </c>
      <c r="AI4193" t="s">
        <v>9140</v>
      </c>
      <c r="AJ4193" t="s">
        <v>331</v>
      </c>
    </row>
    <row r="4194" spans="1:36" x14ac:dyDescent="0.25">
      <c r="A4194" t="s">
        <v>32</v>
      </c>
      <c r="B4194" t="s">
        <v>12658</v>
      </c>
      <c r="C4194">
        <f>YEAR(B4194)</f>
        <v>2011</v>
      </c>
      <c r="D4194">
        <v>82.4</v>
      </c>
      <c r="E4194">
        <v>69.8</v>
      </c>
      <c r="F4194">
        <v>75.8</v>
      </c>
      <c r="H4194" s="2">
        <f>IF(F4194-77.34&lt;=0,0,IF(F4194-77.34&lt;=1,1,2))</f>
        <v>0</v>
      </c>
      <c r="I4194">
        <v>84.7</v>
      </c>
      <c r="J4194">
        <v>69.8</v>
      </c>
      <c r="K4194">
        <v>76.2</v>
      </c>
      <c r="L4194">
        <v>68.8</v>
      </c>
      <c r="M4194">
        <v>79.900000000000006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19.5</v>
      </c>
      <c r="W4194">
        <v>315.10000000000002</v>
      </c>
      <c r="X4194">
        <v>1011.1</v>
      </c>
      <c r="Y4194">
        <v>12.9</v>
      </c>
      <c r="Z4194">
        <v>6.4</v>
      </c>
      <c r="AA4194">
        <v>357.8</v>
      </c>
      <c r="AB4194">
        <v>30.9</v>
      </c>
      <c r="AC4194">
        <v>10</v>
      </c>
      <c r="AD4194">
        <v>0</v>
      </c>
      <c r="AE4194" t="s">
        <v>12659</v>
      </c>
      <c r="AF4194" t="s">
        <v>12660</v>
      </c>
      <c r="AG4194">
        <v>0.14000000000000001</v>
      </c>
      <c r="AH4194" t="s">
        <v>330</v>
      </c>
      <c r="AI4194" t="s">
        <v>9140</v>
      </c>
      <c r="AJ4194" t="s">
        <v>331</v>
      </c>
    </row>
    <row r="4195" spans="1:36" x14ac:dyDescent="0.25">
      <c r="A4195" t="s">
        <v>32</v>
      </c>
      <c r="B4195" t="s">
        <v>12661</v>
      </c>
      <c r="C4195">
        <f>YEAR(B4195)</f>
        <v>2011</v>
      </c>
      <c r="D4195">
        <v>87.8</v>
      </c>
      <c r="E4195">
        <v>69.8</v>
      </c>
      <c r="F4195">
        <v>78.8</v>
      </c>
      <c r="H4195" s="2">
        <f>IF(F4195-77.34&lt;=0,0,IF(F4195-77.34&lt;=1,1,2))</f>
        <v>2</v>
      </c>
      <c r="I4195">
        <v>92.7</v>
      </c>
      <c r="J4195">
        <v>69.8</v>
      </c>
      <c r="K4195">
        <v>80.900000000000006</v>
      </c>
      <c r="L4195">
        <v>63.9</v>
      </c>
      <c r="M4195">
        <v>60.6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15</v>
      </c>
      <c r="W4195">
        <v>301.5</v>
      </c>
      <c r="X4195">
        <v>1008.5</v>
      </c>
      <c r="Y4195">
        <v>0.5</v>
      </c>
      <c r="Z4195">
        <v>6.2</v>
      </c>
      <c r="AA4195">
        <v>350.4</v>
      </c>
      <c r="AB4195">
        <v>30.3</v>
      </c>
      <c r="AC4195">
        <v>10</v>
      </c>
      <c r="AD4195">
        <v>0</v>
      </c>
      <c r="AE4195" t="s">
        <v>12662</v>
      </c>
      <c r="AF4195" t="s">
        <v>12663</v>
      </c>
      <c r="AG4195">
        <v>0.18</v>
      </c>
      <c r="AH4195" t="s">
        <v>330</v>
      </c>
      <c r="AI4195" t="s">
        <v>9140</v>
      </c>
      <c r="AJ4195" t="s">
        <v>331</v>
      </c>
    </row>
    <row r="4196" spans="1:36" x14ac:dyDescent="0.25">
      <c r="A4196" t="s">
        <v>32</v>
      </c>
      <c r="B4196" t="s">
        <v>12664</v>
      </c>
      <c r="C4196">
        <f>YEAR(B4196)</f>
        <v>2011</v>
      </c>
      <c r="D4196">
        <v>82.4</v>
      </c>
      <c r="E4196">
        <v>69.8</v>
      </c>
      <c r="F4196">
        <v>77.8</v>
      </c>
      <c r="H4196" s="2">
        <f>IF(F4196-77.34&lt;=0,0,IF(F4196-77.34&lt;=1,1,2))</f>
        <v>1</v>
      </c>
      <c r="I4196">
        <v>88.3</v>
      </c>
      <c r="J4196">
        <v>69.8</v>
      </c>
      <c r="K4196">
        <v>79.8</v>
      </c>
      <c r="L4196">
        <v>66.8</v>
      </c>
      <c r="M4196">
        <v>69.400000000000006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9.1999999999999993</v>
      </c>
      <c r="W4196">
        <v>50.2</v>
      </c>
      <c r="X4196">
        <v>1010</v>
      </c>
      <c r="Y4196">
        <v>4.7</v>
      </c>
      <c r="Z4196">
        <v>6.3</v>
      </c>
      <c r="AA4196">
        <v>352.2</v>
      </c>
      <c r="AB4196">
        <v>30.4</v>
      </c>
      <c r="AC4196">
        <v>10</v>
      </c>
      <c r="AD4196">
        <v>0</v>
      </c>
      <c r="AE4196" t="s">
        <v>12665</v>
      </c>
      <c r="AF4196" t="s">
        <v>12666</v>
      </c>
      <c r="AG4196">
        <v>0.22</v>
      </c>
      <c r="AH4196" t="s">
        <v>330</v>
      </c>
      <c r="AI4196" t="s">
        <v>9140</v>
      </c>
      <c r="AJ4196" t="s">
        <v>331</v>
      </c>
    </row>
    <row r="4197" spans="1:36" x14ac:dyDescent="0.25">
      <c r="A4197" t="s">
        <v>32</v>
      </c>
      <c r="B4197" t="s">
        <v>12667</v>
      </c>
      <c r="C4197">
        <f>YEAR(B4197)</f>
        <v>2011</v>
      </c>
      <c r="D4197">
        <v>82.4</v>
      </c>
      <c r="E4197">
        <v>68</v>
      </c>
      <c r="F4197">
        <v>76.599999999999994</v>
      </c>
      <c r="H4197" s="2">
        <f>IF(F4197-77.34&lt;=0,0,IF(F4197-77.34&lt;=1,1,2))</f>
        <v>0</v>
      </c>
      <c r="I4197">
        <v>87.2</v>
      </c>
      <c r="J4197">
        <v>68</v>
      </c>
      <c r="K4197">
        <v>78.099999999999994</v>
      </c>
      <c r="L4197">
        <v>67.8</v>
      </c>
      <c r="M4197">
        <v>74.7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19.5</v>
      </c>
      <c r="W4197">
        <v>317.10000000000002</v>
      </c>
      <c r="X4197">
        <v>1012.2</v>
      </c>
      <c r="Y4197">
        <v>0</v>
      </c>
      <c r="Z4197">
        <v>6.2</v>
      </c>
      <c r="AA4197">
        <v>358.1</v>
      </c>
      <c r="AB4197">
        <v>30.7</v>
      </c>
      <c r="AC4197">
        <v>10</v>
      </c>
      <c r="AD4197">
        <v>0</v>
      </c>
      <c r="AE4197" t="s">
        <v>12668</v>
      </c>
      <c r="AF4197" t="s">
        <v>12669</v>
      </c>
      <c r="AG4197">
        <v>0.25</v>
      </c>
      <c r="AH4197" t="s">
        <v>330</v>
      </c>
      <c r="AI4197" t="s">
        <v>9140</v>
      </c>
      <c r="AJ4197" t="s">
        <v>331</v>
      </c>
    </row>
    <row r="4198" spans="1:36" x14ac:dyDescent="0.25">
      <c r="A4198" t="s">
        <v>32</v>
      </c>
      <c r="B4198" t="s">
        <v>12670</v>
      </c>
      <c r="C4198">
        <f>YEAR(B4198)</f>
        <v>2011</v>
      </c>
      <c r="D4198">
        <v>82.4</v>
      </c>
      <c r="E4198">
        <v>69.8</v>
      </c>
      <c r="F4198">
        <v>77</v>
      </c>
      <c r="H4198" s="2">
        <f>IF(F4198-77.34&lt;=0,0,IF(F4198-77.34&lt;=1,1,2))</f>
        <v>0</v>
      </c>
      <c r="I4198">
        <v>88.3</v>
      </c>
      <c r="J4198">
        <v>69.8</v>
      </c>
      <c r="K4198">
        <v>79</v>
      </c>
      <c r="L4198">
        <v>67.599999999999994</v>
      </c>
      <c r="M4198">
        <v>72.8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17.2</v>
      </c>
      <c r="W4198">
        <v>313.8</v>
      </c>
      <c r="X4198">
        <v>1013.8</v>
      </c>
      <c r="Y4198">
        <v>2.2999999999999998</v>
      </c>
      <c r="Z4198">
        <v>6.2</v>
      </c>
      <c r="AA4198">
        <v>356.8</v>
      </c>
      <c r="AB4198">
        <v>30.7</v>
      </c>
      <c r="AC4198">
        <v>10</v>
      </c>
      <c r="AD4198">
        <v>0</v>
      </c>
      <c r="AE4198" t="s">
        <v>12671</v>
      </c>
      <c r="AF4198" t="s">
        <v>12672</v>
      </c>
      <c r="AG4198">
        <v>0.28999999999999998</v>
      </c>
      <c r="AH4198" t="s">
        <v>330</v>
      </c>
      <c r="AI4198" t="s">
        <v>9140</v>
      </c>
      <c r="AJ4198" t="s">
        <v>331</v>
      </c>
    </row>
    <row r="4199" spans="1:36" x14ac:dyDescent="0.25">
      <c r="A4199" t="s">
        <v>32</v>
      </c>
      <c r="B4199" t="s">
        <v>12673</v>
      </c>
      <c r="C4199">
        <f>YEAR(B4199)</f>
        <v>2011</v>
      </c>
      <c r="D4199">
        <v>84.2</v>
      </c>
      <c r="E4199">
        <v>69.8</v>
      </c>
      <c r="F4199">
        <v>78</v>
      </c>
      <c r="H4199" s="2">
        <f>IF(F4199-77.34&lt;=0,0,IF(F4199-77.34&lt;=1,1,2))</f>
        <v>1</v>
      </c>
      <c r="I4199">
        <v>89.6</v>
      </c>
      <c r="J4199">
        <v>69.8</v>
      </c>
      <c r="K4199">
        <v>79.900000000000006</v>
      </c>
      <c r="L4199">
        <v>66.900000000000006</v>
      </c>
      <c r="M4199">
        <v>68.900000000000006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25.3</v>
      </c>
      <c r="W4199">
        <v>318.3</v>
      </c>
      <c r="X4199">
        <v>1011.7</v>
      </c>
      <c r="Y4199">
        <v>0</v>
      </c>
      <c r="Z4199">
        <v>6.2</v>
      </c>
      <c r="AA4199">
        <v>358</v>
      </c>
      <c r="AB4199">
        <v>30.9</v>
      </c>
      <c r="AC4199">
        <v>10</v>
      </c>
      <c r="AD4199">
        <v>0</v>
      </c>
      <c r="AE4199" t="s">
        <v>12674</v>
      </c>
      <c r="AF4199" t="s">
        <v>12675</v>
      </c>
      <c r="AG4199">
        <v>0.32</v>
      </c>
      <c r="AH4199" t="s">
        <v>330</v>
      </c>
      <c r="AI4199" t="s">
        <v>9140</v>
      </c>
      <c r="AJ4199" t="s">
        <v>331</v>
      </c>
    </row>
    <row r="4200" spans="1:36" x14ac:dyDescent="0.25">
      <c r="A4200" t="s">
        <v>32</v>
      </c>
      <c r="B4200" t="s">
        <v>12676</v>
      </c>
      <c r="C4200">
        <f>YEAR(B4200)</f>
        <v>2011</v>
      </c>
      <c r="D4200">
        <v>82.4</v>
      </c>
      <c r="E4200">
        <v>69.8</v>
      </c>
      <c r="F4200">
        <v>78.400000000000006</v>
      </c>
      <c r="H4200" s="2">
        <f>IF(F4200-77.34&lt;=0,0,IF(F4200-77.34&lt;=1,1,2))</f>
        <v>2</v>
      </c>
      <c r="I4200">
        <v>87.2</v>
      </c>
      <c r="J4200">
        <v>69.8</v>
      </c>
      <c r="K4200">
        <v>80.5</v>
      </c>
      <c r="L4200">
        <v>66.8</v>
      </c>
      <c r="M4200">
        <v>67.8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25.3</v>
      </c>
      <c r="W4200">
        <v>305.3</v>
      </c>
      <c r="X4200">
        <v>1008.6</v>
      </c>
      <c r="Y4200">
        <v>0</v>
      </c>
      <c r="Z4200">
        <v>6.2</v>
      </c>
      <c r="AA4200">
        <v>355.8</v>
      </c>
      <c r="AB4200">
        <v>30.6</v>
      </c>
      <c r="AC4200">
        <v>10</v>
      </c>
      <c r="AD4200">
        <v>0</v>
      </c>
      <c r="AE4200" t="s">
        <v>12677</v>
      </c>
      <c r="AF4200" t="s">
        <v>12678</v>
      </c>
      <c r="AG4200">
        <v>0.36</v>
      </c>
      <c r="AH4200" t="s">
        <v>330</v>
      </c>
      <c r="AI4200" t="s">
        <v>9140</v>
      </c>
      <c r="AJ4200" t="s">
        <v>331</v>
      </c>
    </row>
    <row r="4201" spans="1:36" x14ac:dyDescent="0.25">
      <c r="A4201" t="s">
        <v>32</v>
      </c>
      <c r="B4201" t="s">
        <v>12679</v>
      </c>
      <c r="C4201">
        <f>YEAR(B4201)</f>
        <v>2011</v>
      </c>
      <c r="D4201">
        <v>82.4</v>
      </c>
      <c r="E4201">
        <v>78.8</v>
      </c>
      <c r="F4201">
        <v>80.5</v>
      </c>
      <c r="H4201" s="2">
        <f>IF(F4201-77.34&lt;=0,0,IF(F4201-77.34&lt;=1,1,2))</f>
        <v>2</v>
      </c>
      <c r="I4201">
        <v>87.2</v>
      </c>
      <c r="J4201">
        <v>78.8</v>
      </c>
      <c r="K4201">
        <v>82.4</v>
      </c>
      <c r="L4201">
        <v>67.599999999999994</v>
      </c>
      <c r="M4201">
        <v>64.8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20.8</v>
      </c>
      <c r="W4201">
        <v>303.39999999999998</v>
      </c>
      <c r="X4201">
        <v>1007.6</v>
      </c>
      <c r="Y4201">
        <v>13</v>
      </c>
      <c r="Z4201">
        <v>6.4</v>
      </c>
      <c r="AA4201">
        <v>356</v>
      </c>
      <c r="AB4201">
        <v>30.7</v>
      </c>
      <c r="AC4201">
        <v>10</v>
      </c>
      <c r="AD4201">
        <v>0</v>
      </c>
      <c r="AE4201" t="s">
        <v>12680</v>
      </c>
      <c r="AF4201" t="s">
        <v>12681</v>
      </c>
      <c r="AG4201">
        <v>0.4</v>
      </c>
      <c r="AH4201" t="s">
        <v>330</v>
      </c>
      <c r="AI4201" t="s">
        <v>9140</v>
      </c>
      <c r="AJ4201" t="s">
        <v>331</v>
      </c>
    </row>
    <row r="4202" spans="1:36" x14ac:dyDescent="0.25">
      <c r="A4202" t="s">
        <v>32</v>
      </c>
      <c r="B4202" t="s">
        <v>12682</v>
      </c>
      <c r="C4202">
        <f>YEAR(B4202)</f>
        <v>2011</v>
      </c>
      <c r="D4202">
        <v>84.2</v>
      </c>
      <c r="E4202">
        <v>78.8</v>
      </c>
      <c r="F4202">
        <v>81</v>
      </c>
      <c r="H4202" s="2">
        <f>IF(F4202-77.34&lt;=0,0,IF(F4202-77.34&lt;=1,1,2))</f>
        <v>2</v>
      </c>
      <c r="I4202">
        <v>89.6</v>
      </c>
      <c r="J4202">
        <v>78.8</v>
      </c>
      <c r="K4202">
        <v>83.4</v>
      </c>
      <c r="L4202">
        <v>68.8</v>
      </c>
      <c r="M4202">
        <v>66.7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21.9</v>
      </c>
      <c r="W4202">
        <v>302</v>
      </c>
      <c r="X4202">
        <v>1007.4</v>
      </c>
      <c r="Y4202">
        <v>0.3</v>
      </c>
      <c r="Z4202">
        <v>6.2</v>
      </c>
      <c r="AA4202">
        <v>346.9</v>
      </c>
      <c r="AB4202">
        <v>29.8</v>
      </c>
      <c r="AC4202">
        <v>10</v>
      </c>
      <c r="AD4202">
        <v>0</v>
      </c>
      <c r="AE4202" t="s">
        <v>12683</v>
      </c>
      <c r="AF4202" t="s">
        <v>12684</v>
      </c>
      <c r="AG4202">
        <v>0.43</v>
      </c>
      <c r="AH4202" t="s">
        <v>330</v>
      </c>
      <c r="AI4202" t="s">
        <v>9140</v>
      </c>
      <c r="AJ4202" t="s">
        <v>331</v>
      </c>
    </row>
    <row r="4203" spans="1:36" x14ac:dyDescent="0.25">
      <c r="A4203" t="s">
        <v>32</v>
      </c>
      <c r="B4203" t="s">
        <v>12685</v>
      </c>
      <c r="C4203">
        <f>YEAR(B4203)</f>
        <v>2011</v>
      </c>
      <c r="D4203">
        <v>86</v>
      </c>
      <c r="E4203">
        <v>77</v>
      </c>
      <c r="F4203">
        <v>81.2</v>
      </c>
      <c r="H4203" s="2">
        <f>IF(F4203-77.34&lt;=0,0,IF(F4203-77.34&lt;=1,1,2))</f>
        <v>2</v>
      </c>
      <c r="I4203">
        <v>89.4</v>
      </c>
      <c r="J4203">
        <v>77</v>
      </c>
      <c r="K4203">
        <v>83.3</v>
      </c>
      <c r="L4203">
        <v>69.400000000000006</v>
      </c>
      <c r="M4203">
        <v>67.7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25.3</v>
      </c>
      <c r="W4203">
        <v>303.3</v>
      </c>
      <c r="X4203">
        <v>1009.5</v>
      </c>
      <c r="Y4203">
        <v>5.9</v>
      </c>
      <c r="Z4203">
        <v>6.3</v>
      </c>
      <c r="AA4203">
        <v>355.1</v>
      </c>
      <c r="AB4203">
        <v>30.8</v>
      </c>
      <c r="AC4203">
        <v>10</v>
      </c>
      <c r="AD4203">
        <v>0</v>
      </c>
      <c r="AE4203" t="s">
        <v>12686</v>
      </c>
      <c r="AF4203" t="s">
        <v>12687</v>
      </c>
      <c r="AG4203">
        <v>0.47</v>
      </c>
      <c r="AH4203" t="s">
        <v>330</v>
      </c>
      <c r="AI4203" t="s">
        <v>9140</v>
      </c>
      <c r="AJ4203" t="s">
        <v>331</v>
      </c>
    </row>
    <row r="4204" spans="1:36" x14ac:dyDescent="0.25">
      <c r="A4204" t="s">
        <v>32</v>
      </c>
      <c r="B4204" t="s">
        <v>12688</v>
      </c>
      <c r="C4204">
        <f>YEAR(B4204)</f>
        <v>2011</v>
      </c>
      <c r="D4204">
        <v>84.2</v>
      </c>
      <c r="E4204">
        <v>73.400000000000006</v>
      </c>
      <c r="F4204">
        <v>80.099999999999994</v>
      </c>
      <c r="H4204" s="2">
        <f>IF(F4204-77.34&lt;=0,0,IF(F4204-77.34&lt;=1,1,2))</f>
        <v>2</v>
      </c>
      <c r="I4204">
        <v>91</v>
      </c>
      <c r="J4204">
        <v>73.400000000000006</v>
      </c>
      <c r="K4204">
        <v>82.7</v>
      </c>
      <c r="L4204">
        <v>70</v>
      </c>
      <c r="M4204">
        <v>71.5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19.5</v>
      </c>
      <c r="W4204">
        <v>309.2</v>
      </c>
      <c r="X4204">
        <v>1011</v>
      </c>
      <c r="Y4204">
        <v>9.3000000000000007</v>
      </c>
      <c r="Z4204">
        <v>6.3</v>
      </c>
      <c r="AA4204">
        <v>350.2</v>
      </c>
      <c r="AB4204">
        <v>30.2</v>
      </c>
      <c r="AC4204">
        <v>10</v>
      </c>
      <c r="AD4204">
        <v>0</v>
      </c>
      <c r="AE4204" t="s">
        <v>12689</v>
      </c>
      <c r="AF4204" t="s">
        <v>12690</v>
      </c>
      <c r="AG4204">
        <v>0.5</v>
      </c>
      <c r="AH4204" t="s">
        <v>330</v>
      </c>
      <c r="AI4204" t="s">
        <v>9140</v>
      </c>
      <c r="AJ4204" t="s">
        <v>331</v>
      </c>
    </row>
    <row r="4205" spans="1:36" x14ac:dyDescent="0.25">
      <c r="A4205" t="s">
        <v>32</v>
      </c>
      <c r="B4205" t="s">
        <v>12691</v>
      </c>
      <c r="C4205">
        <f>YEAR(B4205)</f>
        <v>2011</v>
      </c>
      <c r="D4205">
        <v>86</v>
      </c>
      <c r="E4205">
        <v>73.400000000000006</v>
      </c>
      <c r="F4205">
        <v>81.400000000000006</v>
      </c>
      <c r="H4205" s="2">
        <f>IF(F4205-77.34&lt;=0,0,IF(F4205-77.34&lt;=1,1,2))</f>
        <v>2</v>
      </c>
      <c r="I4205">
        <v>90.6</v>
      </c>
      <c r="J4205">
        <v>73.400000000000006</v>
      </c>
      <c r="K4205">
        <v>83.7</v>
      </c>
      <c r="L4205">
        <v>67.900000000000006</v>
      </c>
      <c r="M4205">
        <v>64.099999999999994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19.5</v>
      </c>
      <c r="W4205">
        <v>306.10000000000002</v>
      </c>
      <c r="X4205">
        <v>1009.6</v>
      </c>
      <c r="Y4205">
        <v>0</v>
      </c>
      <c r="Z4205">
        <v>6.2</v>
      </c>
      <c r="AA4205">
        <v>358.2</v>
      </c>
      <c r="AB4205">
        <v>30.8</v>
      </c>
      <c r="AC4205">
        <v>10</v>
      </c>
      <c r="AD4205">
        <v>0</v>
      </c>
      <c r="AE4205" t="s">
        <v>12692</v>
      </c>
      <c r="AF4205" t="s">
        <v>12693</v>
      </c>
      <c r="AG4205">
        <v>0.54</v>
      </c>
      <c r="AH4205" t="s">
        <v>330</v>
      </c>
      <c r="AI4205" t="s">
        <v>9140</v>
      </c>
      <c r="AJ4205" t="s">
        <v>331</v>
      </c>
    </row>
    <row r="4206" spans="1:36" x14ac:dyDescent="0.25">
      <c r="A4206" t="s">
        <v>32</v>
      </c>
      <c r="B4206" t="s">
        <v>12694</v>
      </c>
      <c r="C4206">
        <f>YEAR(B4206)</f>
        <v>2011</v>
      </c>
      <c r="D4206">
        <v>89.6</v>
      </c>
      <c r="E4206">
        <v>71.599999999999994</v>
      </c>
      <c r="F4206">
        <v>81.8</v>
      </c>
      <c r="H4206" s="2">
        <f>IF(F4206-77.34&lt;=0,0,IF(F4206-77.34&lt;=1,1,2))</f>
        <v>2</v>
      </c>
      <c r="I4206">
        <v>94.9</v>
      </c>
      <c r="J4206">
        <v>71.599999999999994</v>
      </c>
      <c r="K4206">
        <v>84.8</v>
      </c>
      <c r="L4206">
        <v>69.599999999999994</v>
      </c>
      <c r="M4206">
        <v>67.3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11.4</v>
      </c>
      <c r="W4206">
        <v>342.6</v>
      </c>
      <c r="X4206">
        <v>1006.3</v>
      </c>
      <c r="Y4206">
        <v>0</v>
      </c>
      <c r="Z4206">
        <v>6.2</v>
      </c>
      <c r="AA4206">
        <v>351.9</v>
      </c>
      <c r="AB4206">
        <v>30.4</v>
      </c>
      <c r="AC4206">
        <v>10</v>
      </c>
      <c r="AD4206">
        <v>0</v>
      </c>
      <c r="AE4206" t="s">
        <v>12695</v>
      </c>
      <c r="AF4206" t="s">
        <v>12696</v>
      </c>
      <c r="AG4206">
        <v>0.56999999999999995</v>
      </c>
      <c r="AH4206" t="s">
        <v>330</v>
      </c>
      <c r="AI4206" t="s">
        <v>9140</v>
      </c>
      <c r="AJ4206" t="s">
        <v>331</v>
      </c>
    </row>
    <row r="4207" spans="1:36" x14ac:dyDescent="0.25">
      <c r="A4207" t="s">
        <v>32</v>
      </c>
      <c r="B4207" t="s">
        <v>12697</v>
      </c>
      <c r="C4207">
        <f>YEAR(B4207)</f>
        <v>2011</v>
      </c>
      <c r="D4207">
        <v>86</v>
      </c>
      <c r="E4207">
        <v>75.2</v>
      </c>
      <c r="F4207">
        <v>81.400000000000006</v>
      </c>
      <c r="H4207" s="2">
        <f>IF(F4207-77.34&lt;=0,0,IF(F4207-77.34&lt;=1,1,2))</f>
        <v>2</v>
      </c>
      <c r="I4207">
        <v>93.5</v>
      </c>
      <c r="J4207">
        <v>75.2</v>
      </c>
      <c r="K4207">
        <v>85</v>
      </c>
      <c r="L4207">
        <v>68.900000000000006</v>
      </c>
      <c r="M4207">
        <v>66.3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24.2</v>
      </c>
      <c r="W4207">
        <v>319.3</v>
      </c>
      <c r="X4207">
        <v>1004.1</v>
      </c>
      <c r="Y4207">
        <v>0.1</v>
      </c>
      <c r="Z4207">
        <v>6.2</v>
      </c>
      <c r="AA4207">
        <v>354.3</v>
      </c>
      <c r="AB4207">
        <v>30.5</v>
      </c>
      <c r="AC4207">
        <v>10</v>
      </c>
      <c r="AD4207">
        <v>0</v>
      </c>
      <c r="AE4207" t="s">
        <v>12698</v>
      </c>
      <c r="AF4207" t="s">
        <v>12699</v>
      </c>
      <c r="AG4207">
        <v>0.6</v>
      </c>
      <c r="AH4207" t="s">
        <v>330</v>
      </c>
      <c r="AI4207" t="s">
        <v>9140</v>
      </c>
      <c r="AJ4207" t="s">
        <v>331</v>
      </c>
    </row>
    <row r="4208" spans="1:36" x14ac:dyDescent="0.25">
      <c r="A4208" t="s">
        <v>32</v>
      </c>
      <c r="B4208" t="s">
        <v>12700</v>
      </c>
      <c r="C4208">
        <f>YEAR(B4208)</f>
        <v>2011</v>
      </c>
      <c r="D4208">
        <v>87.8</v>
      </c>
      <c r="E4208">
        <v>71.599999999999994</v>
      </c>
      <c r="F4208">
        <v>80.5</v>
      </c>
      <c r="H4208" s="2">
        <f>IF(F4208-77.34&lt;=0,0,IF(F4208-77.34&lt;=1,1,2))</f>
        <v>2</v>
      </c>
      <c r="I4208">
        <v>95.9</v>
      </c>
      <c r="J4208">
        <v>71.599999999999994</v>
      </c>
      <c r="K4208">
        <v>83.8</v>
      </c>
      <c r="L4208">
        <v>69</v>
      </c>
      <c r="M4208">
        <v>68.599999999999994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19.5</v>
      </c>
      <c r="W4208">
        <v>306.39999999999998</v>
      </c>
      <c r="X4208">
        <v>1005.8</v>
      </c>
      <c r="Y4208">
        <v>0</v>
      </c>
      <c r="Z4208">
        <v>6.2</v>
      </c>
      <c r="AA4208">
        <v>352.8</v>
      </c>
      <c r="AB4208">
        <v>30.5</v>
      </c>
      <c r="AC4208">
        <v>10</v>
      </c>
      <c r="AD4208">
        <v>0</v>
      </c>
      <c r="AE4208" t="s">
        <v>12701</v>
      </c>
      <c r="AF4208" t="s">
        <v>12702</v>
      </c>
      <c r="AG4208">
        <v>0.63</v>
      </c>
      <c r="AH4208" t="s">
        <v>330</v>
      </c>
      <c r="AI4208" t="s">
        <v>9140</v>
      </c>
      <c r="AJ4208" t="s">
        <v>331</v>
      </c>
    </row>
    <row r="4209" spans="1:36" x14ac:dyDescent="0.25">
      <c r="A4209" t="s">
        <v>32</v>
      </c>
      <c r="B4209" t="s">
        <v>12703</v>
      </c>
      <c r="C4209">
        <f>YEAR(B4209)</f>
        <v>2011</v>
      </c>
      <c r="D4209">
        <v>91.4</v>
      </c>
      <c r="E4209">
        <v>75.2</v>
      </c>
      <c r="F4209">
        <v>83.6</v>
      </c>
      <c r="H4209" s="2">
        <f>IF(F4209-77.34&lt;=0,0,IF(F4209-77.34&lt;=1,1,2))</f>
        <v>2</v>
      </c>
      <c r="I4209">
        <v>102.7</v>
      </c>
      <c r="J4209">
        <v>75.2</v>
      </c>
      <c r="K4209">
        <v>88.5</v>
      </c>
      <c r="L4209">
        <v>70.400000000000006</v>
      </c>
      <c r="M4209">
        <v>65.2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9.1999999999999993</v>
      </c>
      <c r="W4209">
        <v>344.2</v>
      </c>
      <c r="X4209">
        <v>1005.4</v>
      </c>
      <c r="Y4209">
        <v>0</v>
      </c>
      <c r="Z4209">
        <v>6.2</v>
      </c>
      <c r="AA4209">
        <v>339.5</v>
      </c>
      <c r="AB4209">
        <v>29.3</v>
      </c>
      <c r="AC4209">
        <v>10</v>
      </c>
      <c r="AD4209">
        <v>0</v>
      </c>
      <c r="AE4209" t="s">
        <v>12704</v>
      </c>
      <c r="AF4209" t="s">
        <v>12705</v>
      </c>
      <c r="AG4209">
        <v>0.66</v>
      </c>
      <c r="AH4209" t="s">
        <v>330</v>
      </c>
      <c r="AI4209" t="s">
        <v>9140</v>
      </c>
      <c r="AJ4209" t="s">
        <v>331</v>
      </c>
    </row>
    <row r="4210" spans="1:36" x14ac:dyDescent="0.25">
      <c r="A4210" t="s">
        <v>32</v>
      </c>
      <c r="B4210" t="s">
        <v>12706</v>
      </c>
      <c r="C4210">
        <f>YEAR(B4210)</f>
        <v>2011</v>
      </c>
      <c r="D4210">
        <v>86</v>
      </c>
      <c r="E4210">
        <v>77</v>
      </c>
      <c r="F4210">
        <v>82.6</v>
      </c>
      <c r="H4210" s="2">
        <f>IF(F4210-77.34&lt;=0,0,IF(F4210-77.34&lt;=1,1,2))</f>
        <v>2</v>
      </c>
      <c r="I4210">
        <v>92</v>
      </c>
      <c r="J4210">
        <v>77</v>
      </c>
      <c r="K4210">
        <v>85.4</v>
      </c>
      <c r="L4210">
        <v>67.7</v>
      </c>
      <c r="M4210">
        <v>61.4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31.1</v>
      </c>
      <c r="V4210">
        <v>23</v>
      </c>
      <c r="W4210">
        <v>301</v>
      </c>
      <c r="X4210">
        <v>1003.6</v>
      </c>
      <c r="Y4210">
        <v>0</v>
      </c>
      <c r="Z4210">
        <v>6.2</v>
      </c>
      <c r="AA4210">
        <v>354.5</v>
      </c>
      <c r="AB4210">
        <v>30.6</v>
      </c>
      <c r="AC4210">
        <v>10</v>
      </c>
      <c r="AD4210">
        <v>0</v>
      </c>
      <c r="AE4210" t="s">
        <v>12707</v>
      </c>
      <c r="AF4210" t="s">
        <v>12708</v>
      </c>
      <c r="AG4210">
        <v>0.7</v>
      </c>
      <c r="AH4210" t="s">
        <v>330</v>
      </c>
      <c r="AI4210" t="s">
        <v>9140</v>
      </c>
      <c r="AJ4210" t="s">
        <v>331</v>
      </c>
    </row>
    <row r="4211" spans="1:36" x14ac:dyDescent="0.25">
      <c r="A4211" t="s">
        <v>32</v>
      </c>
      <c r="B4211" t="s">
        <v>12709</v>
      </c>
      <c r="C4211">
        <f>YEAR(B4211)</f>
        <v>2011</v>
      </c>
      <c r="D4211">
        <v>84.2</v>
      </c>
      <c r="E4211">
        <v>69.8</v>
      </c>
      <c r="F4211">
        <v>78.099999999999994</v>
      </c>
      <c r="H4211" s="2">
        <f>IF(F4211-77.34&lt;=0,0,IF(F4211-77.34&lt;=1,1,2))</f>
        <v>1</v>
      </c>
      <c r="I4211">
        <v>91</v>
      </c>
      <c r="J4211">
        <v>69.8</v>
      </c>
      <c r="K4211">
        <v>80.5</v>
      </c>
      <c r="L4211">
        <v>68.8</v>
      </c>
      <c r="M4211">
        <v>73.3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20.8</v>
      </c>
      <c r="W4211">
        <v>299.7</v>
      </c>
      <c r="X4211">
        <v>1006.4</v>
      </c>
      <c r="Y4211">
        <v>0.1</v>
      </c>
      <c r="Z4211">
        <v>6.2</v>
      </c>
      <c r="AA4211">
        <v>355.7</v>
      </c>
      <c r="AB4211">
        <v>30.8</v>
      </c>
      <c r="AC4211">
        <v>10</v>
      </c>
      <c r="AD4211">
        <v>0</v>
      </c>
      <c r="AE4211" t="s">
        <v>12710</v>
      </c>
      <c r="AF4211" t="s">
        <v>12711</v>
      </c>
      <c r="AG4211">
        <v>0.73</v>
      </c>
      <c r="AH4211" t="s">
        <v>330</v>
      </c>
      <c r="AI4211" t="s">
        <v>9140</v>
      </c>
      <c r="AJ4211" t="s">
        <v>331</v>
      </c>
    </row>
    <row r="4212" spans="1:36" x14ac:dyDescent="0.25">
      <c r="A4212" t="s">
        <v>32</v>
      </c>
      <c r="B4212" t="s">
        <v>12712</v>
      </c>
      <c r="C4212">
        <f>YEAR(B4212)</f>
        <v>2011</v>
      </c>
      <c r="D4212">
        <v>87.8</v>
      </c>
      <c r="E4212">
        <v>69.8</v>
      </c>
      <c r="F4212">
        <v>78.599999999999994</v>
      </c>
      <c r="H4212" s="2">
        <f>IF(F4212-77.34&lt;=0,0,IF(F4212-77.34&lt;=1,1,2))</f>
        <v>2</v>
      </c>
      <c r="I4212">
        <v>92.7</v>
      </c>
      <c r="J4212">
        <v>69.8</v>
      </c>
      <c r="K4212">
        <v>81.099999999999994</v>
      </c>
      <c r="L4212">
        <v>67.400000000000006</v>
      </c>
      <c r="M4212">
        <v>69.400000000000006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15</v>
      </c>
      <c r="W4212">
        <v>341.2</v>
      </c>
      <c r="X4212">
        <v>1007.7</v>
      </c>
      <c r="Y4212">
        <v>0</v>
      </c>
      <c r="Z4212">
        <v>6.2</v>
      </c>
      <c r="AA4212">
        <v>342.2</v>
      </c>
      <c r="AB4212">
        <v>29.5</v>
      </c>
      <c r="AC4212">
        <v>10</v>
      </c>
      <c r="AD4212">
        <v>0</v>
      </c>
      <c r="AE4212" t="s">
        <v>12713</v>
      </c>
      <c r="AF4212" t="s">
        <v>12714</v>
      </c>
      <c r="AG4212">
        <v>0.75</v>
      </c>
      <c r="AH4212" t="s">
        <v>330</v>
      </c>
      <c r="AI4212" t="s">
        <v>9140</v>
      </c>
      <c r="AJ4212" t="s">
        <v>331</v>
      </c>
    </row>
    <row r="4213" spans="1:36" x14ac:dyDescent="0.25">
      <c r="A4213" t="s">
        <v>32</v>
      </c>
      <c r="B4213" t="s">
        <v>12715</v>
      </c>
      <c r="C4213">
        <f>YEAR(B4213)</f>
        <v>2011</v>
      </c>
      <c r="D4213">
        <v>88.6</v>
      </c>
      <c r="E4213">
        <v>73.400000000000006</v>
      </c>
      <c r="F4213">
        <v>82</v>
      </c>
      <c r="H4213" s="2">
        <f>IF(F4213-77.34&lt;=0,0,IF(F4213-77.34&lt;=1,1,2))</f>
        <v>2</v>
      </c>
      <c r="I4213">
        <v>95.2</v>
      </c>
      <c r="J4213">
        <v>73.400000000000006</v>
      </c>
      <c r="K4213">
        <v>85.2</v>
      </c>
      <c r="L4213">
        <v>66.099999999999994</v>
      </c>
      <c r="M4213">
        <v>59.8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21.9</v>
      </c>
      <c r="W4213">
        <v>325.5</v>
      </c>
      <c r="X4213">
        <v>1002</v>
      </c>
      <c r="Y4213">
        <v>1.2</v>
      </c>
      <c r="Z4213">
        <v>6.2</v>
      </c>
      <c r="AA4213">
        <v>341.8</v>
      </c>
      <c r="AB4213">
        <v>29.6</v>
      </c>
      <c r="AC4213">
        <v>10</v>
      </c>
      <c r="AD4213">
        <v>0</v>
      </c>
      <c r="AE4213" t="s">
        <v>12716</v>
      </c>
      <c r="AF4213" t="s">
        <v>12717</v>
      </c>
      <c r="AG4213">
        <v>0.79</v>
      </c>
      <c r="AH4213" t="s">
        <v>330</v>
      </c>
      <c r="AI4213" t="s">
        <v>9140</v>
      </c>
      <c r="AJ4213" t="s">
        <v>331</v>
      </c>
    </row>
    <row r="4214" spans="1:36" x14ac:dyDescent="0.25">
      <c r="A4214" t="s">
        <v>32</v>
      </c>
      <c r="B4214" t="s">
        <v>12718</v>
      </c>
      <c r="C4214">
        <f>YEAR(B4214)</f>
        <v>2011</v>
      </c>
      <c r="D4214">
        <v>87.8</v>
      </c>
      <c r="E4214">
        <v>73.400000000000006</v>
      </c>
      <c r="F4214">
        <v>80.3</v>
      </c>
      <c r="H4214" s="2">
        <f>IF(F4214-77.34&lt;=0,0,IF(F4214-77.34&lt;=1,1,2))</f>
        <v>2</v>
      </c>
      <c r="I4214">
        <v>89.4</v>
      </c>
      <c r="J4214">
        <v>73.400000000000006</v>
      </c>
      <c r="K4214">
        <v>81.7</v>
      </c>
      <c r="L4214">
        <v>66.099999999999994</v>
      </c>
      <c r="M4214">
        <v>63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27.5</v>
      </c>
      <c r="V4214">
        <v>23</v>
      </c>
      <c r="W4214">
        <v>300.5</v>
      </c>
      <c r="X4214">
        <v>1004</v>
      </c>
      <c r="Y4214">
        <v>0.1</v>
      </c>
      <c r="Z4214">
        <v>6.2</v>
      </c>
      <c r="AA4214">
        <v>348.7</v>
      </c>
      <c r="AB4214">
        <v>30.1</v>
      </c>
      <c r="AC4214">
        <v>10</v>
      </c>
      <c r="AD4214">
        <v>0</v>
      </c>
      <c r="AE4214" t="s">
        <v>12719</v>
      </c>
      <c r="AF4214" t="s">
        <v>12720</v>
      </c>
      <c r="AG4214">
        <v>0.83</v>
      </c>
      <c r="AH4214" t="s">
        <v>330</v>
      </c>
      <c r="AI4214" t="s">
        <v>9140</v>
      </c>
      <c r="AJ4214" t="s">
        <v>331</v>
      </c>
    </row>
    <row r="4215" spans="1:36" x14ac:dyDescent="0.25">
      <c r="A4215" t="s">
        <v>32</v>
      </c>
      <c r="B4215" t="s">
        <v>12721</v>
      </c>
      <c r="C4215">
        <f>YEAR(B4215)</f>
        <v>2011</v>
      </c>
      <c r="D4215">
        <v>86</v>
      </c>
      <c r="E4215">
        <v>69.8</v>
      </c>
      <c r="F4215">
        <v>78.8</v>
      </c>
      <c r="H4215" s="2">
        <f>IF(F4215-77.34&lt;=0,0,IF(F4215-77.34&lt;=1,1,2))</f>
        <v>2</v>
      </c>
      <c r="I4215">
        <v>93.5</v>
      </c>
      <c r="J4215">
        <v>69.8</v>
      </c>
      <c r="K4215">
        <v>81.7</v>
      </c>
      <c r="L4215">
        <v>69.3</v>
      </c>
      <c r="M4215">
        <v>73.5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11.4</v>
      </c>
      <c r="W4215">
        <v>55.7</v>
      </c>
      <c r="X4215">
        <v>1011.3</v>
      </c>
      <c r="Y4215">
        <v>4.7</v>
      </c>
      <c r="Z4215">
        <v>6.3</v>
      </c>
      <c r="AA4215">
        <v>339.1</v>
      </c>
      <c r="AB4215">
        <v>29.3</v>
      </c>
      <c r="AC4215">
        <v>10</v>
      </c>
      <c r="AD4215">
        <v>0</v>
      </c>
      <c r="AE4215" t="s">
        <v>12722</v>
      </c>
      <c r="AF4215" t="s">
        <v>12723</v>
      </c>
      <c r="AG4215">
        <v>0.86</v>
      </c>
      <c r="AH4215" t="s">
        <v>330</v>
      </c>
      <c r="AI4215" t="s">
        <v>9140</v>
      </c>
      <c r="AJ4215" t="s">
        <v>331</v>
      </c>
    </row>
    <row r="4216" spans="1:36" x14ac:dyDescent="0.25">
      <c r="A4216" t="s">
        <v>32</v>
      </c>
      <c r="B4216" t="s">
        <v>12724</v>
      </c>
      <c r="C4216">
        <f>YEAR(B4216)</f>
        <v>2011</v>
      </c>
      <c r="D4216">
        <v>84.2</v>
      </c>
      <c r="E4216">
        <v>71.599999999999994</v>
      </c>
      <c r="F4216">
        <v>78.099999999999994</v>
      </c>
      <c r="H4216" s="2">
        <f>IF(F4216-77.34&lt;=0,0,IF(F4216-77.34&lt;=1,1,2))</f>
        <v>1</v>
      </c>
      <c r="I4216">
        <v>92.5</v>
      </c>
      <c r="J4216">
        <v>71.599999999999994</v>
      </c>
      <c r="K4216">
        <v>81</v>
      </c>
      <c r="L4216">
        <v>68.3</v>
      </c>
      <c r="M4216">
        <v>72.099999999999994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12.8</v>
      </c>
      <c r="W4216">
        <v>356.7</v>
      </c>
      <c r="X4216">
        <v>1015.3</v>
      </c>
      <c r="Y4216">
        <v>1.3</v>
      </c>
      <c r="Z4216">
        <v>6.2</v>
      </c>
      <c r="AA4216">
        <v>337.1</v>
      </c>
      <c r="AB4216">
        <v>29.2</v>
      </c>
      <c r="AC4216">
        <v>10</v>
      </c>
      <c r="AD4216">
        <v>0</v>
      </c>
      <c r="AE4216" t="s">
        <v>12725</v>
      </c>
      <c r="AF4216" t="s">
        <v>12726</v>
      </c>
      <c r="AG4216">
        <v>0.89</v>
      </c>
      <c r="AH4216" t="s">
        <v>330</v>
      </c>
      <c r="AI4216" t="s">
        <v>9140</v>
      </c>
      <c r="AJ4216" t="s">
        <v>331</v>
      </c>
    </row>
    <row r="4217" spans="1:36" x14ac:dyDescent="0.25">
      <c r="A4217" t="s">
        <v>32</v>
      </c>
      <c r="B4217" t="s">
        <v>12727</v>
      </c>
      <c r="C4217">
        <f>YEAR(B4217)</f>
        <v>2011</v>
      </c>
      <c r="D4217">
        <v>86</v>
      </c>
      <c r="E4217">
        <v>69.8</v>
      </c>
      <c r="F4217">
        <v>79.099999999999994</v>
      </c>
      <c r="H4217" s="2">
        <f>IF(F4217-77.34&lt;=0,0,IF(F4217-77.34&lt;=1,1,2))</f>
        <v>2</v>
      </c>
      <c r="I4217">
        <v>90.6</v>
      </c>
      <c r="J4217">
        <v>69.8</v>
      </c>
      <c r="K4217">
        <v>81.099999999999994</v>
      </c>
      <c r="L4217">
        <v>64.5</v>
      </c>
      <c r="M4217">
        <v>61.5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11.4</v>
      </c>
      <c r="W4217">
        <v>322.7</v>
      </c>
      <c r="X4217">
        <v>1011.8</v>
      </c>
      <c r="Y4217">
        <v>1.2</v>
      </c>
      <c r="Z4217">
        <v>6.2</v>
      </c>
      <c r="AA4217">
        <v>341.4</v>
      </c>
      <c r="AB4217">
        <v>29.4</v>
      </c>
      <c r="AC4217">
        <v>10</v>
      </c>
      <c r="AD4217">
        <v>0</v>
      </c>
      <c r="AE4217" t="s">
        <v>12728</v>
      </c>
      <c r="AF4217" t="s">
        <v>12729</v>
      </c>
      <c r="AG4217">
        <v>0.92</v>
      </c>
      <c r="AH4217" t="s">
        <v>330</v>
      </c>
      <c r="AI4217" t="s">
        <v>9140</v>
      </c>
      <c r="AJ4217" t="s">
        <v>331</v>
      </c>
    </row>
    <row r="4218" spans="1:36" x14ac:dyDescent="0.25">
      <c r="A4218" t="s">
        <v>32</v>
      </c>
      <c r="B4218" t="s">
        <v>12730</v>
      </c>
      <c r="C4218">
        <f>YEAR(B4218)</f>
        <v>2011</v>
      </c>
      <c r="D4218">
        <v>87.8</v>
      </c>
      <c r="E4218">
        <v>72.599999999999994</v>
      </c>
      <c r="F4218">
        <v>80.5</v>
      </c>
      <c r="H4218" s="2">
        <f>IF(F4218-77.34&lt;=0,0,IF(F4218-77.34&lt;=1,1,2))</f>
        <v>2</v>
      </c>
      <c r="I4218">
        <v>97.8</v>
      </c>
      <c r="J4218">
        <v>72.599999999999994</v>
      </c>
      <c r="K4218">
        <v>83.3</v>
      </c>
      <c r="L4218">
        <v>67.7</v>
      </c>
      <c r="M4218">
        <v>65.900000000000006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17.2</v>
      </c>
      <c r="W4218">
        <v>326.8</v>
      </c>
      <c r="X4218">
        <v>1007.3</v>
      </c>
      <c r="Y4218">
        <v>0</v>
      </c>
      <c r="Z4218">
        <v>6.2</v>
      </c>
      <c r="AA4218">
        <v>339.3</v>
      </c>
      <c r="AB4218">
        <v>29.4</v>
      </c>
      <c r="AC4218">
        <v>10</v>
      </c>
      <c r="AD4218">
        <v>0</v>
      </c>
      <c r="AE4218" t="s">
        <v>12731</v>
      </c>
      <c r="AF4218" t="s">
        <v>12732</v>
      </c>
      <c r="AG4218">
        <v>0.95</v>
      </c>
      <c r="AH4218" t="s">
        <v>330</v>
      </c>
      <c r="AI4218" t="s">
        <v>9140</v>
      </c>
      <c r="AJ4218" t="s">
        <v>331</v>
      </c>
    </row>
    <row r="4219" spans="1:36" x14ac:dyDescent="0.25">
      <c r="A4219" t="s">
        <v>32</v>
      </c>
      <c r="B4219" t="s">
        <v>12733</v>
      </c>
      <c r="C4219">
        <f>YEAR(B4219)</f>
        <v>2011</v>
      </c>
      <c r="D4219">
        <v>87.8</v>
      </c>
      <c r="E4219">
        <v>71.599999999999994</v>
      </c>
      <c r="F4219">
        <v>78.900000000000006</v>
      </c>
      <c r="H4219" s="2">
        <f>IF(F4219-77.34&lt;=0,0,IF(F4219-77.34&lt;=1,1,2))</f>
        <v>2</v>
      </c>
      <c r="I4219">
        <v>92</v>
      </c>
      <c r="J4219">
        <v>71.599999999999994</v>
      </c>
      <c r="K4219">
        <v>81.2</v>
      </c>
      <c r="L4219">
        <v>66.5</v>
      </c>
      <c r="M4219">
        <v>66.599999999999994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23</v>
      </c>
      <c r="W4219">
        <v>318.8</v>
      </c>
      <c r="X4219">
        <v>1006.2</v>
      </c>
      <c r="Y4219">
        <v>3.5</v>
      </c>
      <c r="Z4219">
        <v>6.3</v>
      </c>
      <c r="AA4219">
        <v>347.1</v>
      </c>
      <c r="AB4219">
        <v>30.1</v>
      </c>
      <c r="AC4219">
        <v>10</v>
      </c>
      <c r="AD4219">
        <v>0</v>
      </c>
      <c r="AE4219" t="s">
        <v>12734</v>
      </c>
      <c r="AF4219" t="s">
        <v>12735</v>
      </c>
      <c r="AG4219">
        <v>0</v>
      </c>
      <c r="AH4219" t="s">
        <v>330</v>
      </c>
      <c r="AI4219" t="s">
        <v>9140</v>
      </c>
      <c r="AJ4219" t="s">
        <v>331</v>
      </c>
    </row>
    <row r="4220" spans="1:36" x14ac:dyDescent="0.25">
      <c r="A4220" t="s">
        <v>32</v>
      </c>
      <c r="B4220" t="s">
        <v>12736</v>
      </c>
      <c r="C4220">
        <f>YEAR(B4220)</f>
        <v>2011</v>
      </c>
      <c r="D4220">
        <v>84.2</v>
      </c>
      <c r="E4220">
        <v>69.8</v>
      </c>
      <c r="F4220">
        <v>78.2</v>
      </c>
      <c r="H4220" s="2">
        <f>IF(F4220-77.34&lt;=0,0,IF(F4220-77.34&lt;=1,1,2))</f>
        <v>1</v>
      </c>
      <c r="I4220">
        <v>91</v>
      </c>
      <c r="J4220">
        <v>69.8</v>
      </c>
      <c r="K4220">
        <v>80.900000000000006</v>
      </c>
      <c r="L4220">
        <v>71.599999999999994</v>
      </c>
      <c r="M4220">
        <v>80.7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15</v>
      </c>
      <c r="W4220">
        <v>318.89999999999998</v>
      </c>
      <c r="X4220">
        <v>1007.3</v>
      </c>
      <c r="Y4220">
        <v>0</v>
      </c>
      <c r="Z4220">
        <v>6.2</v>
      </c>
      <c r="AA4220">
        <v>348.2</v>
      </c>
      <c r="AB4220">
        <v>30.1</v>
      </c>
      <c r="AC4220">
        <v>10</v>
      </c>
      <c r="AD4220">
        <v>0</v>
      </c>
      <c r="AE4220" t="s">
        <v>12737</v>
      </c>
      <c r="AF4220" t="s">
        <v>12738</v>
      </c>
      <c r="AG4220">
        <v>0.02</v>
      </c>
      <c r="AH4220" t="s">
        <v>330</v>
      </c>
      <c r="AI4220" t="s">
        <v>9140</v>
      </c>
      <c r="AJ4220" t="s">
        <v>331</v>
      </c>
    </row>
    <row r="4221" spans="1:36" x14ac:dyDescent="0.25">
      <c r="A4221" t="s">
        <v>32</v>
      </c>
      <c r="B4221" t="s">
        <v>12739</v>
      </c>
      <c r="C4221">
        <f>YEAR(B4221)</f>
        <v>2011</v>
      </c>
      <c r="D4221">
        <v>86</v>
      </c>
      <c r="E4221">
        <v>69.8</v>
      </c>
      <c r="F4221">
        <v>78.5</v>
      </c>
      <c r="H4221" s="2">
        <f>IF(F4221-77.34&lt;=0,0,IF(F4221-77.34&lt;=1,1,2))</f>
        <v>2</v>
      </c>
      <c r="I4221">
        <v>93.5</v>
      </c>
      <c r="J4221">
        <v>69.8</v>
      </c>
      <c r="K4221">
        <v>81.8</v>
      </c>
      <c r="L4221">
        <v>71.2</v>
      </c>
      <c r="M4221">
        <v>79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13.9</v>
      </c>
      <c r="W4221">
        <v>10.4</v>
      </c>
      <c r="X4221">
        <v>1007.4</v>
      </c>
      <c r="Y4221">
        <v>0</v>
      </c>
      <c r="Z4221">
        <v>6.2</v>
      </c>
      <c r="AA4221">
        <v>335.1</v>
      </c>
      <c r="AB4221">
        <v>28.9</v>
      </c>
      <c r="AC4221">
        <v>10</v>
      </c>
      <c r="AD4221">
        <v>0</v>
      </c>
      <c r="AE4221" t="s">
        <v>12740</v>
      </c>
      <c r="AF4221" t="s">
        <v>12741</v>
      </c>
      <c r="AG4221">
        <v>0.06</v>
      </c>
      <c r="AH4221" t="s">
        <v>330</v>
      </c>
      <c r="AI4221" t="s">
        <v>9140</v>
      </c>
      <c r="AJ4221" t="s">
        <v>331</v>
      </c>
    </row>
    <row r="4222" spans="1:36" x14ac:dyDescent="0.25">
      <c r="A4222" t="s">
        <v>32</v>
      </c>
      <c r="B4222" t="s">
        <v>12742</v>
      </c>
      <c r="C4222">
        <f>YEAR(B4222)</f>
        <v>2011</v>
      </c>
      <c r="D4222">
        <v>84.2</v>
      </c>
      <c r="E4222">
        <v>71.3</v>
      </c>
      <c r="F4222">
        <v>78.599999999999994</v>
      </c>
      <c r="H4222" s="2">
        <f>IF(F4222-77.34&lt;=0,0,IF(F4222-77.34&lt;=1,1,2))</f>
        <v>2</v>
      </c>
      <c r="I4222">
        <v>92.5</v>
      </c>
      <c r="J4222">
        <v>71.3</v>
      </c>
      <c r="K4222">
        <v>81.900000000000006</v>
      </c>
      <c r="L4222">
        <v>69.5</v>
      </c>
      <c r="M4222">
        <v>74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23</v>
      </c>
      <c r="W4222">
        <v>314</v>
      </c>
      <c r="X4222">
        <v>1008.9</v>
      </c>
      <c r="Y4222">
        <v>12.7</v>
      </c>
      <c r="Z4222">
        <v>6.4</v>
      </c>
      <c r="AA4222">
        <v>335.1</v>
      </c>
      <c r="AB4222">
        <v>29</v>
      </c>
      <c r="AC4222">
        <v>10</v>
      </c>
      <c r="AD4222">
        <v>0</v>
      </c>
      <c r="AE4222" t="s">
        <v>12743</v>
      </c>
      <c r="AF4222" t="s">
        <v>12744</v>
      </c>
      <c r="AG4222">
        <v>0.09</v>
      </c>
      <c r="AH4222" t="s">
        <v>330</v>
      </c>
      <c r="AI4222" t="s">
        <v>9140</v>
      </c>
      <c r="AJ4222" t="s">
        <v>331</v>
      </c>
    </row>
    <row r="4223" spans="1:36" x14ac:dyDescent="0.25">
      <c r="A4223" t="s">
        <v>32</v>
      </c>
      <c r="B4223" t="s">
        <v>12745</v>
      </c>
      <c r="C4223">
        <f>YEAR(B4223)</f>
        <v>2011</v>
      </c>
      <c r="D4223">
        <v>84.3</v>
      </c>
      <c r="E4223">
        <v>75.2</v>
      </c>
      <c r="F4223">
        <v>80.7</v>
      </c>
      <c r="H4223" s="2">
        <f>IF(F4223-77.34&lt;=0,0,IF(F4223-77.34&lt;=1,1,2))</f>
        <v>2</v>
      </c>
      <c r="I4223">
        <v>91.1</v>
      </c>
      <c r="J4223">
        <v>75.2</v>
      </c>
      <c r="K4223">
        <v>84</v>
      </c>
      <c r="L4223">
        <v>71.7</v>
      </c>
      <c r="M4223">
        <v>74.3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23</v>
      </c>
      <c r="W4223">
        <v>308.5</v>
      </c>
      <c r="X4223">
        <v>1010.8</v>
      </c>
      <c r="Y4223">
        <v>22</v>
      </c>
      <c r="Z4223">
        <v>6.5</v>
      </c>
      <c r="AA4223">
        <v>331.9</v>
      </c>
      <c r="AB4223">
        <v>28.8</v>
      </c>
      <c r="AC4223">
        <v>10</v>
      </c>
      <c r="AD4223">
        <v>0</v>
      </c>
      <c r="AE4223" t="s">
        <v>12746</v>
      </c>
      <c r="AF4223" t="s">
        <v>12747</v>
      </c>
      <c r="AG4223">
        <v>0.13</v>
      </c>
      <c r="AH4223" t="s">
        <v>36</v>
      </c>
      <c r="AI4223" t="s">
        <v>37</v>
      </c>
      <c r="AJ4223" t="s">
        <v>38</v>
      </c>
    </row>
    <row r="4224" spans="1:36" x14ac:dyDescent="0.25">
      <c r="A4224" t="s">
        <v>32</v>
      </c>
      <c r="B4224" t="s">
        <v>12748</v>
      </c>
      <c r="C4224">
        <f>YEAR(B4224)</f>
        <v>2011</v>
      </c>
      <c r="D4224">
        <v>86</v>
      </c>
      <c r="E4224">
        <v>77</v>
      </c>
      <c r="F4224">
        <v>81.3</v>
      </c>
      <c r="H4224" s="2">
        <f>IF(F4224-77.34&lt;=0,0,IF(F4224-77.34&lt;=1,1,2))</f>
        <v>2</v>
      </c>
      <c r="I4224">
        <v>92</v>
      </c>
      <c r="J4224">
        <v>77</v>
      </c>
      <c r="K4224">
        <v>83.6</v>
      </c>
      <c r="L4224">
        <v>69.7</v>
      </c>
      <c r="M4224">
        <v>68.2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27.5</v>
      </c>
      <c r="V4224">
        <v>19.5</v>
      </c>
      <c r="W4224">
        <v>308.3</v>
      </c>
      <c r="X4224">
        <v>1010.3</v>
      </c>
      <c r="Y4224">
        <v>21</v>
      </c>
      <c r="Z4224">
        <v>6.4</v>
      </c>
      <c r="AA4224">
        <v>336.7</v>
      </c>
      <c r="AB4224">
        <v>29</v>
      </c>
      <c r="AC4224">
        <v>10</v>
      </c>
      <c r="AD4224">
        <v>0</v>
      </c>
      <c r="AE4224" t="s">
        <v>12749</v>
      </c>
      <c r="AF4224" t="s">
        <v>12750</v>
      </c>
      <c r="AG4224">
        <v>0.16</v>
      </c>
      <c r="AH4224" t="s">
        <v>36</v>
      </c>
      <c r="AI4224" t="s">
        <v>37</v>
      </c>
      <c r="AJ4224" t="s">
        <v>38</v>
      </c>
    </row>
    <row r="4225" spans="1:36" x14ac:dyDescent="0.25">
      <c r="A4225" t="s">
        <v>32</v>
      </c>
      <c r="B4225" t="s">
        <v>12751</v>
      </c>
      <c r="C4225">
        <f>YEAR(B4225)</f>
        <v>2011</v>
      </c>
      <c r="D4225">
        <v>86</v>
      </c>
      <c r="E4225">
        <v>75.2</v>
      </c>
      <c r="F4225">
        <v>81.099999999999994</v>
      </c>
      <c r="H4225" s="2">
        <f>IF(F4225-77.34&lt;=0,0,IF(F4225-77.34&lt;=1,1,2))</f>
        <v>2</v>
      </c>
      <c r="I4225">
        <v>93.5</v>
      </c>
      <c r="J4225">
        <v>75.2</v>
      </c>
      <c r="K4225">
        <v>83.5</v>
      </c>
      <c r="L4225">
        <v>68.099999999999994</v>
      </c>
      <c r="M4225">
        <v>65.099999999999994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21.9</v>
      </c>
      <c r="W4225">
        <v>306.7</v>
      </c>
      <c r="X4225">
        <v>1010</v>
      </c>
      <c r="Y4225">
        <v>5.9</v>
      </c>
      <c r="Z4225">
        <v>6.3</v>
      </c>
      <c r="AA4225">
        <v>335.3</v>
      </c>
      <c r="AB4225">
        <v>28.9</v>
      </c>
      <c r="AC4225">
        <v>10</v>
      </c>
      <c r="AD4225">
        <v>0</v>
      </c>
      <c r="AE4225" t="s">
        <v>12752</v>
      </c>
      <c r="AF4225" t="s">
        <v>12753</v>
      </c>
      <c r="AG4225">
        <v>0.2</v>
      </c>
      <c r="AH4225" t="s">
        <v>330</v>
      </c>
      <c r="AI4225" t="s">
        <v>9140</v>
      </c>
      <c r="AJ4225" t="s">
        <v>331</v>
      </c>
    </row>
    <row r="4226" spans="1:36" x14ac:dyDescent="0.25">
      <c r="A4226" t="s">
        <v>32</v>
      </c>
      <c r="B4226" t="s">
        <v>12754</v>
      </c>
      <c r="C4226">
        <f>YEAR(B4226)</f>
        <v>2011</v>
      </c>
      <c r="D4226">
        <v>84.2</v>
      </c>
      <c r="E4226">
        <v>78.8</v>
      </c>
      <c r="F4226">
        <v>81.099999999999994</v>
      </c>
      <c r="H4226" s="2">
        <f>IF(F4226-77.34&lt;=0,0,IF(F4226-77.34&lt;=1,1,2))</f>
        <v>2</v>
      </c>
      <c r="I4226">
        <v>91</v>
      </c>
      <c r="J4226">
        <v>78.8</v>
      </c>
      <c r="K4226">
        <v>83.4</v>
      </c>
      <c r="L4226">
        <v>69.3</v>
      </c>
      <c r="M4226">
        <v>67.7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27.5</v>
      </c>
      <c r="V4226">
        <v>19.5</v>
      </c>
      <c r="W4226">
        <v>308.5</v>
      </c>
      <c r="X4226">
        <v>1010.1</v>
      </c>
      <c r="Y4226">
        <v>7.1</v>
      </c>
      <c r="Z4226">
        <v>6.3</v>
      </c>
      <c r="AA4226">
        <v>328.1</v>
      </c>
      <c r="AB4226">
        <v>28.3</v>
      </c>
      <c r="AC4226">
        <v>10</v>
      </c>
      <c r="AD4226">
        <v>0</v>
      </c>
      <c r="AE4226" t="s">
        <v>12755</v>
      </c>
      <c r="AF4226" t="s">
        <v>12756</v>
      </c>
      <c r="AG4226">
        <v>0.25</v>
      </c>
      <c r="AH4226" t="s">
        <v>330</v>
      </c>
      <c r="AI4226" t="s">
        <v>9140</v>
      </c>
      <c r="AJ4226" t="s">
        <v>331</v>
      </c>
    </row>
    <row r="4227" spans="1:36" x14ac:dyDescent="0.25">
      <c r="A4227" t="s">
        <v>32</v>
      </c>
      <c r="B4227" t="s">
        <v>12757</v>
      </c>
      <c r="C4227">
        <f>YEAR(B4227)</f>
        <v>2011</v>
      </c>
      <c r="D4227">
        <v>84.2</v>
      </c>
      <c r="E4227">
        <v>77</v>
      </c>
      <c r="F4227">
        <v>80.3</v>
      </c>
      <c r="H4227" s="2">
        <f>IF(F4227-77.34&lt;=0,0,IF(F4227-77.34&lt;=1,1,2))</f>
        <v>2</v>
      </c>
      <c r="I4227">
        <v>87.4</v>
      </c>
      <c r="J4227">
        <v>77</v>
      </c>
      <c r="K4227">
        <v>82</v>
      </c>
      <c r="L4227">
        <v>68.099999999999994</v>
      </c>
      <c r="M4227">
        <v>67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25.3</v>
      </c>
      <c r="V4227">
        <v>23</v>
      </c>
      <c r="W4227">
        <v>305.7</v>
      </c>
      <c r="X4227">
        <v>1010.3</v>
      </c>
      <c r="Y4227">
        <v>19.8</v>
      </c>
      <c r="Z4227">
        <v>6.5</v>
      </c>
      <c r="AA4227">
        <v>333.7</v>
      </c>
      <c r="AB4227">
        <v>28.8</v>
      </c>
      <c r="AC4227">
        <v>10</v>
      </c>
      <c r="AD4227">
        <v>0</v>
      </c>
      <c r="AE4227" t="s">
        <v>12758</v>
      </c>
      <c r="AF4227" t="s">
        <v>12759</v>
      </c>
      <c r="AG4227">
        <v>0.27</v>
      </c>
      <c r="AH4227" t="s">
        <v>330</v>
      </c>
      <c r="AI4227" t="s">
        <v>9140</v>
      </c>
      <c r="AJ4227" t="s">
        <v>331</v>
      </c>
    </row>
    <row r="4228" spans="1:36" x14ac:dyDescent="0.25">
      <c r="A4228" t="s">
        <v>32</v>
      </c>
      <c r="B4228" t="s">
        <v>12760</v>
      </c>
      <c r="C4228">
        <f>YEAR(B4228)</f>
        <v>2011</v>
      </c>
      <c r="D4228">
        <v>86</v>
      </c>
      <c r="E4228">
        <v>77</v>
      </c>
      <c r="F4228">
        <v>80.900000000000006</v>
      </c>
      <c r="H4228" s="2">
        <f>IF(F4228-77.34&lt;=0,0,IF(F4228-77.34&lt;=1,1,2))</f>
        <v>2</v>
      </c>
      <c r="I4228">
        <v>90.6</v>
      </c>
      <c r="J4228">
        <v>77</v>
      </c>
      <c r="K4228">
        <v>83</v>
      </c>
      <c r="L4228">
        <v>67.400000000000006</v>
      </c>
      <c r="M4228">
        <v>63.8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20.8</v>
      </c>
      <c r="W4228">
        <v>304.10000000000002</v>
      </c>
      <c r="X4228">
        <v>1010.4</v>
      </c>
      <c r="Y4228">
        <v>17.399999999999999</v>
      </c>
      <c r="Z4228">
        <v>6.5</v>
      </c>
      <c r="AA4228">
        <v>335.7</v>
      </c>
      <c r="AB4228">
        <v>28.9</v>
      </c>
      <c r="AC4228">
        <v>10</v>
      </c>
      <c r="AD4228">
        <v>0</v>
      </c>
      <c r="AE4228" t="s">
        <v>12761</v>
      </c>
      <c r="AF4228" t="s">
        <v>12762</v>
      </c>
      <c r="AG4228">
        <v>0.31</v>
      </c>
      <c r="AH4228" t="s">
        <v>330</v>
      </c>
      <c r="AI4228" t="s">
        <v>9140</v>
      </c>
      <c r="AJ4228" t="s">
        <v>331</v>
      </c>
    </row>
    <row r="4229" spans="1:36" x14ac:dyDescent="0.25">
      <c r="A4229" t="s">
        <v>32</v>
      </c>
      <c r="B4229" t="s">
        <v>12763</v>
      </c>
      <c r="C4229">
        <f>YEAR(B4229)</f>
        <v>2011</v>
      </c>
      <c r="D4229">
        <v>84.2</v>
      </c>
      <c r="E4229">
        <v>71.599999999999994</v>
      </c>
      <c r="F4229">
        <v>79.7</v>
      </c>
      <c r="H4229" s="2">
        <f>IF(F4229-77.34&lt;=0,0,IF(F4229-77.34&lt;=1,1,2))</f>
        <v>2</v>
      </c>
      <c r="I4229">
        <v>89.6</v>
      </c>
      <c r="J4229">
        <v>71.599999999999994</v>
      </c>
      <c r="K4229">
        <v>81.8</v>
      </c>
      <c r="L4229">
        <v>68.900000000000006</v>
      </c>
      <c r="M4229">
        <v>70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26.4</v>
      </c>
      <c r="V4229">
        <v>20.8</v>
      </c>
      <c r="W4229">
        <v>307.3</v>
      </c>
      <c r="X4229">
        <v>1008.3</v>
      </c>
      <c r="Y4229">
        <v>4.5999999999999996</v>
      </c>
      <c r="Z4229">
        <v>6.3</v>
      </c>
      <c r="AA4229">
        <v>338.8</v>
      </c>
      <c r="AB4229">
        <v>29.1</v>
      </c>
      <c r="AC4229">
        <v>10</v>
      </c>
      <c r="AD4229">
        <v>0</v>
      </c>
      <c r="AE4229" t="s">
        <v>12764</v>
      </c>
      <c r="AF4229" t="s">
        <v>12765</v>
      </c>
      <c r="AG4229">
        <v>0.34</v>
      </c>
      <c r="AH4229" t="s">
        <v>330</v>
      </c>
      <c r="AI4229" t="s">
        <v>9140</v>
      </c>
      <c r="AJ4229" t="s">
        <v>331</v>
      </c>
    </row>
    <row r="4230" spans="1:36" x14ac:dyDescent="0.25">
      <c r="A4230" t="s">
        <v>32</v>
      </c>
      <c r="B4230" t="s">
        <v>12766</v>
      </c>
      <c r="C4230">
        <f>YEAR(B4230)</f>
        <v>2011</v>
      </c>
      <c r="D4230">
        <v>87.8</v>
      </c>
      <c r="E4230">
        <v>70.2</v>
      </c>
      <c r="F4230">
        <v>79.599999999999994</v>
      </c>
      <c r="H4230" s="2">
        <f>IF(F4230-77.34&lt;=0,0,IF(F4230-77.34&lt;=1,1,2))</f>
        <v>2</v>
      </c>
      <c r="I4230">
        <v>94.2</v>
      </c>
      <c r="J4230">
        <v>70.2</v>
      </c>
      <c r="K4230">
        <v>82.9</v>
      </c>
      <c r="L4230">
        <v>68.599999999999994</v>
      </c>
      <c r="M4230">
        <v>69.5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20.8</v>
      </c>
      <c r="W4230">
        <v>325.5</v>
      </c>
      <c r="X4230">
        <v>1005.6</v>
      </c>
      <c r="Y4230">
        <v>3.5</v>
      </c>
      <c r="Z4230">
        <v>6.3</v>
      </c>
      <c r="AA4230">
        <v>334.1</v>
      </c>
      <c r="AB4230">
        <v>28.8</v>
      </c>
      <c r="AC4230">
        <v>10</v>
      </c>
      <c r="AD4230">
        <v>0</v>
      </c>
      <c r="AE4230" t="s">
        <v>12767</v>
      </c>
      <c r="AF4230" t="s">
        <v>12768</v>
      </c>
      <c r="AG4230">
        <v>0.38</v>
      </c>
      <c r="AH4230" t="s">
        <v>330</v>
      </c>
      <c r="AI4230" t="s">
        <v>9140</v>
      </c>
      <c r="AJ4230" t="s">
        <v>331</v>
      </c>
    </row>
    <row r="4231" spans="1:36" x14ac:dyDescent="0.25">
      <c r="A4231" t="s">
        <v>32</v>
      </c>
      <c r="B4231" t="s">
        <v>12769</v>
      </c>
      <c r="C4231">
        <f>YEAR(B4231)</f>
        <v>2011</v>
      </c>
      <c r="D4231">
        <v>80.599999999999994</v>
      </c>
      <c r="E4231">
        <v>73.400000000000006</v>
      </c>
      <c r="F4231">
        <v>77.5</v>
      </c>
      <c r="H4231" s="2">
        <f>IF(F4231-77.34&lt;=0,0,IF(F4231-77.34&lt;=1,1,2))</f>
        <v>1</v>
      </c>
      <c r="I4231">
        <v>83.9</v>
      </c>
      <c r="J4231">
        <v>73.400000000000006</v>
      </c>
      <c r="K4231">
        <v>78</v>
      </c>
      <c r="L4231">
        <v>67.900000000000006</v>
      </c>
      <c r="M4231">
        <v>72.8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28.9</v>
      </c>
      <c r="V4231">
        <v>20.8</v>
      </c>
      <c r="W4231">
        <v>334.6</v>
      </c>
      <c r="X4231">
        <v>1007.6</v>
      </c>
      <c r="Y4231">
        <v>40.299999999999997</v>
      </c>
      <c r="Z4231">
        <v>6.5</v>
      </c>
      <c r="AA4231">
        <v>316.8</v>
      </c>
      <c r="AB4231">
        <v>27.3</v>
      </c>
      <c r="AC4231">
        <v>10</v>
      </c>
      <c r="AD4231">
        <v>0</v>
      </c>
      <c r="AE4231" t="s">
        <v>12770</v>
      </c>
      <c r="AF4231" t="s">
        <v>12771</v>
      </c>
      <c r="AG4231">
        <v>0.41</v>
      </c>
      <c r="AH4231" t="s">
        <v>36</v>
      </c>
      <c r="AI4231" t="s">
        <v>37</v>
      </c>
      <c r="AJ4231" t="s">
        <v>38</v>
      </c>
    </row>
    <row r="4232" spans="1:36" x14ac:dyDescent="0.25">
      <c r="A4232" t="s">
        <v>32</v>
      </c>
      <c r="B4232" t="s">
        <v>12772</v>
      </c>
      <c r="C4232">
        <f>YEAR(B4232)</f>
        <v>2011</v>
      </c>
      <c r="D4232">
        <v>80.599999999999994</v>
      </c>
      <c r="E4232">
        <v>73.400000000000006</v>
      </c>
      <c r="F4232">
        <v>76.8</v>
      </c>
      <c r="H4232" s="2">
        <f>IF(F4232-77.34&lt;=0,0,IF(F4232-77.34&lt;=1,1,2))</f>
        <v>0</v>
      </c>
      <c r="I4232">
        <v>82.8</v>
      </c>
      <c r="J4232">
        <v>73.400000000000006</v>
      </c>
      <c r="K4232">
        <v>77.2</v>
      </c>
      <c r="L4232">
        <v>63.3</v>
      </c>
      <c r="M4232">
        <v>63.2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32.200000000000003</v>
      </c>
      <c r="V4232">
        <v>20.8</v>
      </c>
      <c r="W4232">
        <v>338.8</v>
      </c>
      <c r="X4232">
        <v>1009.7</v>
      </c>
      <c r="Y4232">
        <v>36</v>
      </c>
      <c r="Z4232">
        <v>6.6</v>
      </c>
      <c r="AA4232">
        <v>327.2</v>
      </c>
      <c r="AB4232">
        <v>28.3</v>
      </c>
      <c r="AC4232">
        <v>10</v>
      </c>
      <c r="AD4232">
        <v>0</v>
      </c>
      <c r="AE4232" t="s">
        <v>12773</v>
      </c>
      <c r="AF4232" t="s">
        <v>12774</v>
      </c>
      <c r="AG4232">
        <v>0.45</v>
      </c>
      <c r="AH4232" t="s">
        <v>36</v>
      </c>
      <c r="AI4232" t="s">
        <v>37</v>
      </c>
      <c r="AJ4232" t="s">
        <v>38</v>
      </c>
    </row>
    <row r="4233" spans="1:36" x14ac:dyDescent="0.25">
      <c r="A4233" t="s">
        <v>32</v>
      </c>
      <c r="B4233" t="s">
        <v>12775</v>
      </c>
      <c r="C4233">
        <f>YEAR(B4233)</f>
        <v>2011</v>
      </c>
      <c r="D4233">
        <v>82.4</v>
      </c>
      <c r="E4233">
        <v>75.2</v>
      </c>
      <c r="F4233">
        <v>78.400000000000006</v>
      </c>
      <c r="H4233" s="2">
        <f>IF(F4233-77.34&lt;=0,0,IF(F4233-77.34&lt;=1,1,2))</f>
        <v>2</v>
      </c>
      <c r="I4233">
        <v>85.4</v>
      </c>
      <c r="J4233">
        <v>75.2</v>
      </c>
      <c r="K4233">
        <v>79.3</v>
      </c>
      <c r="L4233">
        <v>67.099999999999994</v>
      </c>
      <c r="M4233">
        <v>68.599999999999994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25.3</v>
      </c>
      <c r="V4233">
        <v>20.8</v>
      </c>
      <c r="W4233">
        <v>308.5</v>
      </c>
      <c r="X4233">
        <v>1006.7</v>
      </c>
      <c r="Y4233">
        <v>26.2</v>
      </c>
      <c r="Z4233">
        <v>6.6</v>
      </c>
      <c r="AA4233">
        <v>323.89999999999998</v>
      </c>
      <c r="AB4233">
        <v>28</v>
      </c>
      <c r="AC4233">
        <v>10</v>
      </c>
      <c r="AD4233">
        <v>0</v>
      </c>
      <c r="AE4233" t="s">
        <v>12776</v>
      </c>
      <c r="AF4233" t="s">
        <v>12777</v>
      </c>
      <c r="AG4233">
        <v>0.5</v>
      </c>
      <c r="AH4233" t="s">
        <v>36</v>
      </c>
      <c r="AI4233" t="s">
        <v>37</v>
      </c>
      <c r="AJ4233" t="s">
        <v>38</v>
      </c>
    </row>
    <row r="4234" spans="1:36" x14ac:dyDescent="0.25">
      <c r="A4234" t="s">
        <v>32</v>
      </c>
      <c r="B4234" t="s">
        <v>12778</v>
      </c>
      <c r="C4234">
        <f>YEAR(B4234)</f>
        <v>2011</v>
      </c>
      <c r="D4234">
        <v>82.4</v>
      </c>
      <c r="E4234">
        <v>73.400000000000006</v>
      </c>
      <c r="F4234">
        <v>79</v>
      </c>
      <c r="H4234" s="2">
        <f>IF(F4234-77.34&lt;=0,0,IF(F4234-77.34&lt;=1,1,2))</f>
        <v>2</v>
      </c>
      <c r="I4234">
        <v>86.2</v>
      </c>
      <c r="J4234">
        <v>73.400000000000006</v>
      </c>
      <c r="K4234">
        <v>80.5</v>
      </c>
      <c r="L4234">
        <v>67.2</v>
      </c>
      <c r="M4234">
        <v>67.3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20.8</v>
      </c>
      <c r="W4234">
        <v>304.60000000000002</v>
      </c>
      <c r="X4234">
        <v>1007.7</v>
      </c>
      <c r="Y4234">
        <v>17.399999999999999</v>
      </c>
      <c r="Z4234">
        <v>6.5</v>
      </c>
      <c r="AA4234">
        <v>328.3</v>
      </c>
      <c r="AB4234">
        <v>28.5</v>
      </c>
      <c r="AC4234">
        <v>10</v>
      </c>
      <c r="AD4234">
        <v>0</v>
      </c>
      <c r="AE4234" t="s">
        <v>12779</v>
      </c>
      <c r="AF4234" t="s">
        <v>12780</v>
      </c>
      <c r="AG4234">
        <v>0.52</v>
      </c>
      <c r="AH4234" t="s">
        <v>330</v>
      </c>
      <c r="AI4234" t="s">
        <v>9140</v>
      </c>
      <c r="AJ4234" t="s">
        <v>331</v>
      </c>
    </row>
    <row r="4235" spans="1:36" x14ac:dyDescent="0.25">
      <c r="A4235" t="s">
        <v>32</v>
      </c>
      <c r="B4235" t="s">
        <v>12781</v>
      </c>
      <c r="C4235">
        <f>YEAR(B4235)</f>
        <v>2011</v>
      </c>
      <c r="D4235">
        <v>86</v>
      </c>
      <c r="E4235">
        <v>69.8</v>
      </c>
      <c r="F4235">
        <v>79.3</v>
      </c>
      <c r="H4235" s="2">
        <f>IF(F4235-77.34&lt;=0,0,IF(F4235-77.34&lt;=1,1,2))</f>
        <v>2</v>
      </c>
      <c r="I4235">
        <v>89.6</v>
      </c>
      <c r="J4235">
        <v>69.8</v>
      </c>
      <c r="K4235">
        <v>81.2</v>
      </c>
      <c r="L4235">
        <v>66.900000000000006</v>
      </c>
      <c r="M4235">
        <v>66.2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17.2</v>
      </c>
      <c r="W4235">
        <v>317.89999999999998</v>
      </c>
      <c r="X4235">
        <v>1009.7</v>
      </c>
      <c r="Y4235">
        <v>3.5</v>
      </c>
      <c r="Z4235">
        <v>6.3</v>
      </c>
      <c r="AA4235">
        <v>326.3</v>
      </c>
      <c r="AB4235">
        <v>28.1</v>
      </c>
      <c r="AC4235">
        <v>10</v>
      </c>
      <c r="AD4235">
        <v>0</v>
      </c>
      <c r="AE4235" t="s">
        <v>12782</v>
      </c>
      <c r="AF4235" t="s">
        <v>12783</v>
      </c>
      <c r="AG4235">
        <v>0.55000000000000004</v>
      </c>
      <c r="AH4235" t="s">
        <v>330</v>
      </c>
      <c r="AI4235" t="s">
        <v>9140</v>
      </c>
      <c r="AJ4235" t="s">
        <v>331</v>
      </c>
    </row>
    <row r="4236" spans="1:36" x14ac:dyDescent="0.25">
      <c r="A4236" t="s">
        <v>32</v>
      </c>
      <c r="B4236" t="s">
        <v>12784</v>
      </c>
      <c r="C4236">
        <f>YEAR(B4236)</f>
        <v>2011</v>
      </c>
      <c r="D4236">
        <v>86</v>
      </c>
      <c r="E4236">
        <v>69.8</v>
      </c>
      <c r="F4236">
        <v>79.099999999999994</v>
      </c>
      <c r="H4236" s="2">
        <f>IF(F4236-77.34&lt;=0,0,IF(F4236-77.34&lt;=1,1,2))</f>
        <v>2</v>
      </c>
      <c r="I4236">
        <v>90.6</v>
      </c>
      <c r="J4236">
        <v>69.8</v>
      </c>
      <c r="K4236">
        <v>81.2</v>
      </c>
      <c r="L4236">
        <v>67.2</v>
      </c>
      <c r="M4236">
        <v>67.5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17.2</v>
      </c>
      <c r="W4236">
        <v>316.89999999999998</v>
      </c>
      <c r="X4236">
        <v>1009.9</v>
      </c>
      <c r="Y4236">
        <v>0.1</v>
      </c>
      <c r="Z4236">
        <v>6.2</v>
      </c>
      <c r="AA4236">
        <v>322.39999999999998</v>
      </c>
      <c r="AB4236">
        <v>27.8</v>
      </c>
      <c r="AC4236">
        <v>10</v>
      </c>
      <c r="AD4236">
        <v>0</v>
      </c>
      <c r="AE4236" t="s">
        <v>12785</v>
      </c>
      <c r="AF4236" t="s">
        <v>12786</v>
      </c>
      <c r="AG4236">
        <v>0.57999999999999996</v>
      </c>
      <c r="AH4236" t="s">
        <v>330</v>
      </c>
      <c r="AI4236" t="s">
        <v>9140</v>
      </c>
      <c r="AJ4236" t="s">
        <v>331</v>
      </c>
    </row>
    <row r="4237" spans="1:36" x14ac:dyDescent="0.25">
      <c r="A4237" t="s">
        <v>32</v>
      </c>
      <c r="B4237" t="s">
        <v>12787</v>
      </c>
      <c r="C4237">
        <f>YEAR(B4237)</f>
        <v>2011</v>
      </c>
      <c r="D4237">
        <v>85.9</v>
      </c>
      <c r="E4237">
        <v>73.400000000000006</v>
      </c>
      <c r="F4237">
        <v>80.900000000000006</v>
      </c>
      <c r="H4237" s="2">
        <f>IF(F4237-77.34&lt;=0,0,IF(F4237-77.34&lt;=1,1,2))</f>
        <v>2</v>
      </c>
      <c r="I4237">
        <v>91</v>
      </c>
      <c r="J4237">
        <v>73.400000000000006</v>
      </c>
      <c r="K4237">
        <v>83.2</v>
      </c>
      <c r="L4237">
        <v>68.5</v>
      </c>
      <c r="M4237">
        <v>66.8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21.9</v>
      </c>
      <c r="W4237">
        <v>306.89999999999998</v>
      </c>
      <c r="X4237">
        <v>1009.2</v>
      </c>
      <c r="Y4237">
        <v>3.6</v>
      </c>
      <c r="Z4237">
        <v>6.3</v>
      </c>
      <c r="AA4237">
        <v>310.39999999999998</v>
      </c>
      <c r="AB4237">
        <v>26.8</v>
      </c>
      <c r="AC4237">
        <v>9</v>
      </c>
      <c r="AD4237">
        <v>0</v>
      </c>
      <c r="AE4237" t="s">
        <v>12788</v>
      </c>
      <c r="AF4237" t="s">
        <v>12789</v>
      </c>
      <c r="AG4237">
        <v>0.62</v>
      </c>
      <c r="AH4237" t="s">
        <v>330</v>
      </c>
      <c r="AI4237" t="s">
        <v>9140</v>
      </c>
      <c r="AJ4237" t="s">
        <v>331</v>
      </c>
    </row>
    <row r="4238" spans="1:36" x14ac:dyDescent="0.25">
      <c r="A4238" t="s">
        <v>32</v>
      </c>
      <c r="B4238" t="s">
        <v>12790</v>
      </c>
      <c r="C4238">
        <f>YEAR(B4238)</f>
        <v>2011</v>
      </c>
      <c r="D4238">
        <v>86</v>
      </c>
      <c r="E4238">
        <v>73.400000000000006</v>
      </c>
      <c r="F4238">
        <v>80.400000000000006</v>
      </c>
      <c r="H4238" s="2">
        <f>IF(F4238-77.34&lt;=0,0,IF(F4238-77.34&lt;=1,1,2))</f>
        <v>2</v>
      </c>
      <c r="I4238">
        <v>91</v>
      </c>
      <c r="J4238">
        <v>73.400000000000006</v>
      </c>
      <c r="K4238">
        <v>83.2</v>
      </c>
      <c r="L4238">
        <v>68.5</v>
      </c>
      <c r="M4238">
        <v>67.2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28.9</v>
      </c>
      <c r="V4238">
        <v>25.3</v>
      </c>
      <c r="W4238">
        <v>306.7</v>
      </c>
      <c r="X4238">
        <v>1010.2</v>
      </c>
      <c r="Y4238">
        <v>12.1</v>
      </c>
      <c r="Z4238">
        <v>6.4</v>
      </c>
      <c r="AA4238">
        <v>303.8</v>
      </c>
      <c r="AB4238">
        <v>26.4</v>
      </c>
      <c r="AC4238">
        <v>9</v>
      </c>
      <c r="AD4238">
        <v>0</v>
      </c>
      <c r="AE4238" t="s">
        <v>12791</v>
      </c>
      <c r="AF4238" t="s">
        <v>12792</v>
      </c>
      <c r="AG4238">
        <v>0.65</v>
      </c>
      <c r="AH4238" t="s">
        <v>330</v>
      </c>
      <c r="AI4238" t="s">
        <v>9140</v>
      </c>
      <c r="AJ4238" t="s">
        <v>331</v>
      </c>
    </row>
    <row r="4239" spans="1:36" x14ac:dyDescent="0.25">
      <c r="A4239" t="s">
        <v>32</v>
      </c>
      <c r="B4239" t="s">
        <v>12793</v>
      </c>
      <c r="C4239">
        <f>YEAR(B4239)</f>
        <v>2011</v>
      </c>
      <c r="D4239">
        <v>84.2</v>
      </c>
      <c r="E4239">
        <v>77</v>
      </c>
      <c r="F4239">
        <v>80.900000000000006</v>
      </c>
      <c r="H4239" s="2">
        <f>IF(F4239-77.34&lt;=0,0,IF(F4239-77.34&lt;=1,1,2))</f>
        <v>2</v>
      </c>
      <c r="I4239">
        <v>88.5</v>
      </c>
      <c r="J4239">
        <v>77</v>
      </c>
      <c r="K4239">
        <v>83.1</v>
      </c>
      <c r="L4239">
        <v>68.099999999999994</v>
      </c>
      <c r="M4239">
        <v>65.2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26.4</v>
      </c>
      <c r="V4239">
        <v>25.3</v>
      </c>
      <c r="W4239">
        <v>304.8</v>
      </c>
      <c r="X4239">
        <v>1012</v>
      </c>
      <c r="Y4239">
        <v>18.399999999999999</v>
      </c>
      <c r="Z4239">
        <v>6.5</v>
      </c>
      <c r="AA4239">
        <v>318.8</v>
      </c>
      <c r="AB4239">
        <v>27.5</v>
      </c>
      <c r="AC4239">
        <v>10</v>
      </c>
      <c r="AD4239">
        <v>0</v>
      </c>
      <c r="AE4239" t="s">
        <v>12794</v>
      </c>
      <c r="AF4239" t="s">
        <v>12795</v>
      </c>
      <c r="AG4239">
        <v>0.68</v>
      </c>
      <c r="AH4239" t="s">
        <v>330</v>
      </c>
      <c r="AI4239" t="s">
        <v>9140</v>
      </c>
      <c r="AJ4239" t="s">
        <v>331</v>
      </c>
    </row>
    <row r="4240" spans="1:36" x14ac:dyDescent="0.25">
      <c r="A4240" t="s">
        <v>32</v>
      </c>
      <c r="B4240" t="s">
        <v>12796</v>
      </c>
      <c r="C4240">
        <f>YEAR(B4240)</f>
        <v>2011</v>
      </c>
      <c r="D4240">
        <v>82.4</v>
      </c>
      <c r="E4240">
        <v>72.8</v>
      </c>
      <c r="F4240">
        <v>78.3</v>
      </c>
      <c r="H4240" s="2">
        <f>IF(F4240-77.34&lt;=0,0,IF(F4240-77.34&lt;=1,1,2))</f>
        <v>1</v>
      </c>
      <c r="I4240">
        <v>84</v>
      </c>
      <c r="J4240">
        <v>72.8</v>
      </c>
      <c r="K4240">
        <v>78.8</v>
      </c>
      <c r="L4240">
        <v>64.2</v>
      </c>
      <c r="M4240">
        <v>62.4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30</v>
      </c>
      <c r="V4240">
        <v>25.3</v>
      </c>
      <c r="W4240">
        <v>312.89999999999998</v>
      </c>
      <c r="X4240">
        <v>1011</v>
      </c>
      <c r="Y4240">
        <v>24.4</v>
      </c>
      <c r="Z4240">
        <v>6.6</v>
      </c>
      <c r="AA4240">
        <v>322.2</v>
      </c>
      <c r="AB4240">
        <v>27.6</v>
      </c>
      <c r="AC4240">
        <v>10</v>
      </c>
      <c r="AD4240">
        <v>0</v>
      </c>
      <c r="AE4240" t="s">
        <v>12797</v>
      </c>
      <c r="AF4240" t="s">
        <v>12798</v>
      </c>
      <c r="AG4240">
        <v>0.71</v>
      </c>
      <c r="AH4240" t="s">
        <v>36</v>
      </c>
      <c r="AI4240" t="s">
        <v>37</v>
      </c>
      <c r="AJ4240" t="s">
        <v>38</v>
      </c>
    </row>
    <row r="4241" spans="1:36" x14ac:dyDescent="0.25">
      <c r="A4241" t="s">
        <v>32</v>
      </c>
      <c r="B4241" t="s">
        <v>12799</v>
      </c>
      <c r="C4241">
        <f>YEAR(B4241)</f>
        <v>2011</v>
      </c>
      <c r="D4241">
        <v>82.4</v>
      </c>
      <c r="E4241">
        <v>75.2</v>
      </c>
      <c r="F4241">
        <v>78.8</v>
      </c>
      <c r="H4241" s="2">
        <f>IF(F4241-77.34&lt;=0,0,IF(F4241-77.34&lt;=1,1,2))</f>
        <v>2</v>
      </c>
      <c r="I4241">
        <v>86.2</v>
      </c>
      <c r="J4241">
        <v>75.2</v>
      </c>
      <c r="K4241">
        <v>80</v>
      </c>
      <c r="L4241">
        <v>66.900000000000006</v>
      </c>
      <c r="M4241">
        <v>67.400000000000006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27.5</v>
      </c>
      <c r="V4241">
        <v>20.8</v>
      </c>
      <c r="W4241">
        <v>303.60000000000002</v>
      </c>
      <c r="X4241">
        <v>1010.4</v>
      </c>
      <c r="Y4241">
        <v>12.8</v>
      </c>
      <c r="Z4241">
        <v>6.5</v>
      </c>
      <c r="AA4241">
        <v>315.89999999999998</v>
      </c>
      <c r="AB4241">
        <v>27.3</v>
      </c>
      <c r="AC4241">
        <v>10</v>
      </c>
      <c r="AD4241">
        <v>0</v>
      </c>
      <c r="AE4241" t="s">
        <v>12800</v>
      </c>
      <c r="AF4241" t="s">
        <v>12801</v>
      </c>
      <c r="AG4241">
        <v>0.75</v>
      </c>
      <c r="AH4241" t="s">
        <v>330</v>
      </c>
      <c r="AI4241" t="s">
        <v>9140</v>
      </c>
      <c r="AJ4241" t="s">
        <v>331</v>
      </c>
    </row>
    <row r="4242" spans="1:36" x14ac:dyDescent="0.25">
      <c r="A4242" t="s">
        <v>32</v>
      </c>
      <c r="B4242" t="s">
        <v>12802</v>
      </c>
      <c r="C4242">
        <f>YEAR(B4242)</f>
        <v>2011</v>
      </c>
      <c r="D4242">
        <v>82.4</v>
      </c>
      <c r="E4242">
        <v>68</v>
      </c>
      <c r="F4242">
        <v>76.7</v>
      </c>
      <c r="H4242" s="2">
        <f>IF(F4242-77.34&lt;=0,0,IF(F4242-77.34&lt;=1,1,2))</f>
        <v>0</v>
      </c>
      <c r="I4242">
        <v>88.3</v>
      </c>
      <c r="J4242">
        <v>68</v>
      </c>
      <c r="K4242">
        <v>78.400000000000006</v>
      </c>
      <c r="L4242">
        <v>67.099999999999994</v>
      </c>
      <c r="M4242">
        <v>72.400000000000006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26.4</v>
      </c>
      <c r="V4242">
        <v>23</v>
      </c>
      <c r="W4242">
        <v>309.3</v>
      </c>
      <c r="X4242">
        <v>1011</v>
      </c>
      <c r="Y4242">
        <v>3.6</v>
      </c>
      <c r="Z4242">
        <v>6.3</v>
      </c>
      <c r="AA4242">
        <v>311.7</v>
      </c>
      <c r="AB4242">
        <v>26.9</v>
      </c>
      <c r="AC4242">
        <v>10</v>
      </c>
      <c r="AD4242">
        <v>0</v>
      </c>
      <c r="AE4242" t="s">
        <v>12803</v>
      </c>
      <c r="AF4242" t="s">
        <v>12804</v>
      </c>
      <c r="AG4242">
        <v>0.75</v>
      </c>
      <c r="AH4242" t="s">
        <v>330</v>
      </c>
      <c r="AI4242" t="s">
        <v>9140</v>
      </c>
      <c r="AJ4242" t="s">
        <v>331</v>
      </c>
    </row>
    <row r="4243" spans="1:36" x14ac:dyDescent="0.25">
      <c r="A4243" t="s">
        <v>32</v>
      </c>
      <c r="B4243" t="s">
        <v>12805</v>
      </c>
      <c r="C4243">
        <f>YEAR(B4243)</f>
        <v>2011</v>
      </c>
      <c r="D4243">
        <v>82.4</v>
      </c>
      <c r="E4243">
        <v>71.599999999999994</v>
      </c>
      <c r="F4243">
        <v>77.900000000000006</v>
      </c>
      <c r="H4243" s="2">
        <f>IF(F4243-77.34&lt;=0,0,IF(F4243-77.34&lt;=1,1,2))</f>
        <v>1</v>
      </c>
      <c r="I4243">
        <v>86.2</v>
      </c>
      <c r="J4243">
        <v>71.599999999999994</v>
      </c>
      <c r="K4243">
        <v>79.3</v>
      </c>
      <c r="L4243">
        <v>67.599999999999994</v>
      </c>
      <c r="M4243">
        <v>70.8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25.3</v>
      </c>
      <c r="W4243">
        <v>320.2</v>
      </c>
      <c r="X4243">
        <v>1012.7</v>
      </c>
      <c r="Y4243">
        <v>0.4</v>
      </c>
      <c r="Z4243">
        <v>6.2</v>
      </c>
      <c r="AA4243">
        <v>312.10000000000002</v>
      </c>
      <c r="AB4243">
        <v>27</v>
      </c>
      <c r="AC4243">
        <v>10</v>
      </c>
      <c r="AD4243">
        <v>0</v>
      </c>
      <c r="AE4243" t="s">
        <v>12806</v>
      </c>
      <c r="AF4243" t="s">
        <v>12807</v>
      </c>
      <c r="AG4243">
        <v>0.81</v>
      </c>
      <c r="AH4243" t="s">
        <v>330</v>
      </c>
      <c r="AI4243" t="s">
        <v>9140</v>
      </c>
      <c r="AJ4243" t="s">
        <v>331</v>
      </c>
    </row>
    <row r="4244" spans="1:36" x14ac:dyDescent="0.25">
      <c r="A4244" t="s">
        <v>32</v>
      </c>
      <c r="B4244" t="s">
        <v>12808</v>
      </c>
      <c r="C4244">
        <f>YEAR(B4244)</f>
        <v>2011</v>
      </c>
      <c r="D4244">
        <v>82.4</v>
      </c>
      <c r="E4244">
        <v>69.8</v>
      </c>
      <c r="F4244">
        <v>77</v>
      </c>
      <c r="H4244" s="2">
        <f>IF(F4244-77.34&lt;=0,0,IF(F4244-77.34&lt;=1,1,2))</f>
        <v>0</v>
      </c>
      <c r="I4244">
        <v>86.2</v>
      </c>
      <c r="J4244">
        <v>69.8</v>
      </c>
      <c r="K4244">
        <v>78.099999999999994</v>
      </c>
      <c r="L4244">
        <v>65.900000000000006</v>
      </c>
      <c r="M4244">
        <v>69.099999999999994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21.9</v>
      </c>
      <c r="W4244">
        <v>322.8</v>
      </c>
      <c r="X4244">
        <v>1011.5</v>
      </c>
      <c r="Y4244">
        <v>0</v>
      </c>
      <c r="Z4244">
        <v>6.2</v>
      </c>
      <c r="AA4244">
        <v>318.89999999999998</v>
      </c>
      <c r="AB4244">
        <v>27.6</v>
      </c>
      <c r="AC4244">
        <v>10</v>
      </c>
      <c r="AD4244">
        <v>0</v>
      </c>
      <c r="AE4244" t="s">
        <v>12809</v>
      </c>
      <c r="AF4244" t="s">
        <v>12810</v>
      </c>
      <c r="AG4244">
        <v>0.85</v>
      </c>
      <c r="AH4244" t="s">
        <v>330</v>
      </c>
      <c r="AI4244" t="s">
        <v>9140</v>
      </c>
      <c r="AJ4244" t="s">
        <v>331</v>
      </c>
    </row>
    <row r="4245" spans="1:36" x14ac:dyDescent="0.25">
      <c r="A4245" t="s">
        <v>32</v>
      </c>
      <c r="B4245" t="s">
        <v>12811</v>
      </c>
      <c r="C4245">
        <f>YEAR(B4245)</f>
        <v>2011</v>
      </c>
      <c r="D4245">
        <v>82.4</v>
      </c>
      <c r="E4245">
        <v>68</v>
      </c>
      <c r="F4245">
        <v>77.099999999999994</v>
      </c>
      <c r="H4245" s="2">
        <f>IF(F4245-77.34&lt;=0,0,IF(F4245-77.34&lt;=1,1,2))</f>
        <v>0</v>
      </c>
      <c r="I4245">
        <v>87.2</v>
      </c>
      <c r="J4245">
        <v>68</v>
      </c>
      <c r="K4245">
        <v>78.8</v>
      </c>
      <c r="L4245">
        <v>67</v>
      </c>
      <c r="M4245">
        <v>71.400000000000006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24.2</v>
      </c>
      <c r="V4245">
        <v>24.2</v>
      </c>
      <c r="W4245">
        <v>311.3</v>
      </c>
      <c r="X4245">
        <v>1009.3</v>
      </c>
      <c r="Y4245">
        <v>0</v>
      </c>
      <c r="Z4245">
        <v>6.2</v>
      </c>
      <c r="AA4245">
        <v>311.3</v>
      </c>
      <c r="AB4245">
        <v>27</v>
      </c>
      <c r="AC4245">
        <v>10</v>
      </c>
      <c r="AD4245">
        <v>0</v>
      </c>
      <c r="AE4245" t="s">
        <v>12812</v>
      </c>
      <c r="AF4245" t="s">
        <v>12813</v>
      </c>
      <c r="AG4245">
        <v>0.88</v>
      </c>
      <c r="AH4245" t="s">
        <v>330</v>
      </c>
      <c r="AI4245" t="s">
        <v>9140</v>
      </c>
      <c r="AJ4245" t="s">
        <v>331</v>
      </c>
    </row>
    <row r="4246" spans="1:36" x14ac:dyDescent="0.25">
      <c r="A4246" t="s">
        <v>32</v>
      </c>
      <c r="B4246" t="s">
        <v>12814</v>
      </c>
      <c r="C4246">
        <f>YEAR(B4246)</f>
        <v>2011</v>
      </c>
      <c r="D4246">
        <v>82.4</v>
      </c>
      <c r="E4246">
        <v>69.8</v>
      </c>
      <c r="F4246">
        <v>76.7</v>
      </c>
      <c r="H4246" s="2">
        <f>IF(F4246-77.34&lt;=0,0,IF(F4246-77.34&lt;=1,1,2))</f>
        <v>0</v>
      </c>
      <c r="I4246">
        <v>87.2</v>
      </c>
      <c r="J4246">
        <v>69.8</v>
      </c>
      <c r="K4246">
        <v>78.400000000000006</v>
      </c>
      <c r="L4246">
        <v>67.7</v>
      </c>
      <c r="M4246">
        <v>73.900000000000006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28.9</v>
      </c>
      <c r="V4246">
        <v>25.3</v>
      </c>
      <c r="W4246">
        <v>312.10000000000002</v>
      </c>
      <c r="X4246">
        <v>1009</v>
      </c>
      <c r="Y4246">
        <v>15.2</v>
      </c>
      <c r="Z4246">
        <v>6.4</v>
      </c>
      <c r="AA4246">
        <v>307.5</v>
      </c>
      <c r="AB4246">
        <v>26.5</v>
      </c>
      <c r="AC4246">
        <v>9</v>
      </c>
      <c r="AD4246">
        <v>0</v>
      </c>
      <c r="AE4246" t="s">
        <v>12815</v>
      </c>
      <c r="AF4246" t="s">
        <v>12816</v>
      </c>
      <c r="AG4246">
        <v>0.91</v>
      </c>
      <c r="AH4246" t="s">
        <v>330</v>
      </c>
      <c r="AI4246" t="s">
        <v>9140</v>
      </c>
      <c r="AJ4246" t="s">
        <v>331</v>
      </c>
    </row>
    <row r="4247" spans="1:36" x14ac:dyDescent="0.25">
      <c r="A4247" t="s">
        <v>32</v>
      </c>
      <c r="B4247" t="s">
        <v>12817</v>
      </c>
      <c r="C4247">
        <f>YEAR(B4247)</f>
        <v>2011</v>
      </c>
      <c r="D4247">
        <v>80.599999999999994</v>
      </c>
      <c r="E4247">
        <v>68</v>
      </c>
      <c r="F4247">
        <v>75.8</v>
      </c>
      <c r="H4247" s="2">
        <f>IF(F4247-77.34&lt;=0,0,IF(F4247-77.34&lt;=1,1,2))</f>
        <v>0</v>
      </c>
      <c r="I4247">
        <v>84.6</v>
      </c>
      <c r="J4247">
        <v>68</v>
      </c>
      <c r="K4247">
        <v>76.400000000000006</v>
      </c>
      <c r="L4247">
        <v>67.900000000000006</v>
      </c>
      <c r="M4247">
        <v>76.599999999999994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24.2</v>
      </c>
      <c r="V4247">
        <v>25.3</v>
      </c>
      <c r="W4247">
        <v>318.2</v>
      </c>
      <c r="X4247">
        <v>1010.5</v>
      </c>
      <c r="Y4247">
        <v>28.7</v>
      </c>
      <c r="Z4247">
        <v>6.6</v>
      </c>
      <c r="AA4247">
        <v>303.8</v>
      </c>
      <c r="AB4247">
        <v>26.2</v>
      </c>
      <c r="AC4247">
        <v>9</v>
      </c>
      <c r="AD4247">
        <v>0</v>
      </c>
      <c r="AE4247" t="s">
        <v>12818</v>
      </c>
      <c r="AF4247" t="s">
        <v>12819</v>
      </c>
      <c r="AG4247">
        <v>0.94</v>
      </c>
      <c r="AH4247" t="s">
        <v>36</v>
      </c>
      <c r="AI4247" t="s">
        <v>37</v>
      </c>
      <c r="AJ4247" t="s">
        <v>38</v>
      </c>
    </row>
    <row r="4248" spans="1:36" x14ac:dyDescent="0.25">
      <c r="A4248" t="s">
        <v>32</v>
      </c>
      <c r="B4248" t="s">
        <v>12820</v>
      </c>
      <c r="C4248">
        <f>YEAR(B4248)</f>
        <v>2011</v>
      </c>
      <c r="D4248">
        <v>80.599999999999994</v>
      </c>
      <c r="E4248">
        <v>69.8</v>
      </c>
      <c r="F4248">
        <v>76.5</v>
      </c>
      <c r="H4248" s="2">
        <f>IF(F4248-77.34&lt;=0,0,IF(F4248-77.34&lt;=1,1,2))</f>
        <v>0</v>
      </c>
      <c r="I4248">
        <v>83.3</v>
      </c>
      <c r="J4248">
        <v>69.8</v>
      </c>
      <c r="K4248">
        <v>76.900000000000006</v>
      </c>
      <c r="L4248">
        <v>67.3</v>
      </c>
      <c r="M4248">
        <v>73.5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25.3</v>
      </c>
      <c r="V4248">
        <v>23</v>
      </c>
      <c r="W4248">
        <v>302</v>
      </c>
      <c r="X4248">
        <v>1010.6</v>
      </c>
      <c r="Y4248">
        <v>27.8</v>
      </c>
      <c r="Z4248">
        <v>6.6</v>
      </c>
      <c r="AA4248">
        <v>299.3</v>
      </c>
      <c r="AB4248">
        <v>25.9</v>
      </c>
      <c r="AC4248">
        <v>9</v>
      </c>
      <c r="AD4248">
        <v>0</v>
      </c>
      <c r="AE4248" t="s">
        <v>12821</v>
      </c>
      <c r="AF4248" t="s">
        <v>12822</v>
      </c>
      <c r="AG4248">
        <v>0.98</v>
      </c>
      <c r="AH4248" t="s">
        <v>36</v>
      </c>
      <c r="AI4248" t="s">
        <v>37</v>
      </c>
      <c r="AJ4248" t="s">
        <v>38</v>
      </c>
    </row>
    <row r="4249" spans="1:36" x14ac:dyDescent="0.25">
      <c r="A4249" t="s">
        <v>32</v>
      </c>
      <c r="B4249" t="s">
        <v>12823</v>
      </c>
      <c r="C4249">
        <f>YEAR(B4249)</f>
        <v>2011</v>
      </c>
      <c r="D4249">
        <v>80.599999999999994</v>
      </c>
      <c r="E4249">
        <v>75.2</v>
      </c>
      <c r="F4249">
        <v>76.900000000000006</v>
      </c>
      <c r="H4249" s="2">
        <f>IF(F4249-77.34&lt;=0,0,IF(F4249-77.34&lt;=1,1,2))</f>
        <v>0</v>
      </c>
      <c r="I4249">
        <v>83.3</v>
      </c>
      <c r="J4249">
        <v>75.2</v>
      </c>
      <c r="K4249">
        <v>77.3</v>
      </c>
      <c r="L4249">
        <v>65.5</v>
      </c>
      <c r="M4249">
        <v>68.099999999999994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26.4</v>
      </c>
      <c r="V4249">
        <v>19.5</v>
      </c>
      <c r="W4249">
        <v>303.3</v>
      </c>
      <c r="X4249">
        <v>1009.7</v>
      </c>
      <c r="Y4249">
        <v>33.200000000000003</v>
      </c>
      <c r="Z4249">
        <v>6.6</v>
      </c>
      <c r="AA4249">
        <v>290</v>
      </c>
      <c r="AB4249">
        <v>24.9</v>
      </c>
      <c r="AC4249">
        <v>9</v>
      </c>
      <c r="AD4249">
        <v>0</v>
      </c>
      <c r="AE4249" t="s">
        <v>12824</v>
      </c>
      <c r="AF4249" t="s">
        <v>12825</v>
      </c>
      <c r="AG4249">
        <v>0</v>
      </c>
      <c r="AH4249" t="s">
        <v>36</v>
      </c>
      <c r="AI4249" t="s">
        <v>37</v>
      </c>
      <c r="AJ4249" t="s">
        <v>38</v>
      </c>
    </row>
    <row r="4250" spans="1:36" x14ac:dyDescent="0.25">
      <c r="A4250" t="s">
        <v>32</v>
      </c>
      <c r="B4250" t="s">
        <v>12826</v>
      </c>
      <c r="C4250">
        <f>YEAR(B4250)</f>
        <v>2011</v>
      </c>
      <c r="D4250">
        <v>80.599999999999994</v>
      </c>
      <c r="E4250">
        <v>68</v>
      </c>
      <c r="F4250">
        <v>75.400000000000006</v>
      </c>
      <c r="H4250" s="2">
        <f>IF(F4250-77.34&lt;=0,0,IF(F4250-77.34&lt;=1,1,2))</f>
        <v>0</v>
      </c>
      <c r="I4250">
        <v>84.6</v>
      </c>
      <c r="J4250">
        <v>68</v>
      </c>
      <c r="K4250">
        <v>76.400000000000006</v>
      </c>
      <c r="L4250">
        <v>65.5</v>
      </c>
      <c r="M4250">
        <v>71.900000000000006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18.3</v>
      </c>
      <c r="W4250">
        <v>326.39999999999998</v>
      </c>
      <c r="X4250">
        <v>1010.3</v>
      </c>
      <c r="Y4250">
        <v>16.8</v>
      </c>
      <c r="Z4250">
        <v>6.4</v>
      </c>
      <c r="AA4250">
        <v>302.5</v>
      </c>
      <c r="AB4250">
        <v>26</v>
      </c>
      <c r="AC4250">
        <v>9</v>
      </c>
      <c r="AD4250">
        <v>0</v>
      </c>
      <c r="AE4250" t="s">
        <v>12827</v>
      </c>
      <c r="AF4250" t="s">
        <v>12828</v>
      </c>
      <c r="AG4250">
        <v>0.04</v>
      </c>
      <c r="AH4250" t="s">
        <v>330</v>
      </c>
      <c r="AI4250" t="s">
        <v>9140</v>
      </c>
      <c r="AJ4250" t="s">
        <v>331</v>
      </c>
    </row>
    <row r="4251" spans="1:36" x14ac:dyDescent="0.25">
      <c r="A4251" t="s">
        <v>32</v>
      </c>
      <c r="B4251" t="s">
        <v>12829</v>
      </c>
      <c r="C4251">
        <f>YEAR(B4251)</f>
        <v>2011</v>
      </c>
      <c r="D4251">
        <v>86</v>
      </c>
      <c r="E4251">
        <v>66.2</v>
      </c>
      <c r="F4251">
        <v>76.400000000000006</v>
      </c>
      <c r="H4251" s="2">
        <f>IF(F4251-77.34&lt;=0,0,IF(F4251-77.34&lt;=1,1,2))</f>
        <v>0</v>
      </c>
      <c r="I4251">
        <v>95.2</v>
      </c>
      <c r="J4251">
        <v>66.2</v>
      </c>
      <c r="K4251">
        <v>79.3</v>
      </c>
      <c r="L4251">
        <v>67.7</v>
      </c>
      <c r="M4251">
        <v>74.8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9.1999999999999993</v>
      </c>
      <c r="W4251">
        <v>64.400000000000006</v>
      </c>
      <c r="X4251">
        <v>1010.5</v>
      </c>
      <c r="Y4251">
        <v>15.1</v>
      </c>
      <c r="Z4251">
        <v>6.5</v>
      </c>
      <c r="AA4251">
        <v>295.2</v>
      </c>
      <c r="AB4251">
        <v>25.5</v>
      </c>
      <c r="AC4251">
        <v>9</v>
      </c>
      <c r="AD4251">
        <v>0</v>
      </c>
      <c r="AE4251" t="s">
        <v>12830</v>
      </c>
      <c r="AF4251" t="s">
        <v>12831</v>
      </c>
      <c r="AG4251">
        <v>0.08</v>
      </c>
      <c r="AH4251" t="s">
        <v>330</v>
      </c>
      <c r="AI4251" t="s">
        <v>9140</v>
      </c>
      <c r="AJ4251" t="s">
        <v>331</v>
      </c>
    </row>
    <row r="4252" spans="1:36" x14ac:dyDescent="0.25">
      <c r="A4252" t="s">
        <v>32</v>
      </c>
      <c r="B4252" t="s">
        <v>12832</v>
      </c>
      <c r="C4252">
        <f>YEAR(B4252)</f>
        <v>2011</v>
      </c>
      <c r="D4252">
        <v>82.4</v>
      </c>
      <c r="E4252">
        <v>69.8</v>
      </c>
      <c r="F4252">
        <v>77</v>
      </c>
      <c r="G4252" s="2">
        <f>AVERAGE(F4252:F4342)</f>
        <v>66.393406593406596</v>
      </c>
      <c r="H4252" s="2">
        <f>IF(F4252-66.39&lt;=0,0,IF(F4252-66.39&lt;=1,1,2))</f>
        <v>2</v>
      </c>
      <c r="I4252">
        <v>87.2</v>
      </c>
      <c r="J4252">
        <v>69.8</v>
      </c>
      <c r="K4252">
        <v>78.8</v>
      </c>
      <c r="L4252">
        <v>70.099999999999994</v>
      </c>
      <c r="M4252">
        <v>79.7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20.8</v>
      </c>
      <c r="W4252">
        <v>313.7</v>
      </c>
      <c r="X4252">
        <v>1011.4</v>
      </c>
      <c r="Y4252">
        <v>20.2</v>
      </c>
      <c r="Z4252">
        <v>6.5</v>
      </c>
      <c r="AA4252">
        <v>273.39999999999998</v>
      </c>
      <c r="AB4252">
        <v>23.7</v>
      </c>
      <c r="AC4252">
        <v>9</v>
      </c>
      <c r="AD4252">
        <v>0</v>
      </c>
      <c r="AE4252" t="s">
        <v>12833</v>
      </c>
      <c r="AF4252" t="s">
        <v>12834</v>
      </c>
      <c r="AG4252">
        <v>0.11</v>
      </c>
      <c r="AH4252" t="s">
        <v>36</v>
      </c>
      <c r="AI4252" t="s">
        <v>37</v>
      </c>
      <c r="AJ4252" t="s">
        <v>38</v>
      </c>
    </row>
    <row r="4253" spans="1:36" x14ac:dyDescent="0.25">
      <c r="A4253" t="s">
        <v>32</v>
      </c>
      <c r="B4253" t="s">
        <v>12835</v>
      </c>
      <c r="C4253">
        <f>YEAR(B4253)</f>
        <v>2011</v>
      </c>
      <c r="D4253">
        <v>86</v>
      </c>
      <c r="E4253">
        <v>69.8</v>
      </c>
      <c r="F4253">
        <v>80.5</v>
      </c>
      <c r="H4253" s="2">
        <f>IF(F4253-66.39&lt;=0,0,IF(F4253-66.39&lt;=1,1,2))</f>
        <v>2</v>
      </c>
      <c r="I4253">
        <v>89.6</v>
      </c>
      <c r="J4253">
        <v>69.8</v>
      </c>
      <c r="K4253">
        <v>82.2</v>
      </c>
      <c r="L4253">
        <v>65.5</v>
      </c>
      <c r="M4253">
        <v>60.9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18.3</v>
      </c>
      <c r="W4253">
        <v>311.3</v>
      </c>
      <c r="X4253">
        <v>1010.2</v>
      </c>
      <c r="Y4253">
        <v>0</v>
      </c>
      <c r="Z4253">
        <v>6.2</v>
      </c>
      <c r="AA4253">
        <v>291.3</v>
      </c>
      <c r="AB4253">
        <v>25.1</v>
      </c>
      <c r="AC4253">
        <v>9</v>
      </c>
      <c r="AD4253">
        <v>0</v>
      </c>
      <c r="AE4253" t="s">
        <v>12836</v>
      </c>
      <c r="AF4253" t="s">
        <v>12837</v>
      </c>
      <c r="AG4253">
        <v>0.15</v>
      </c>
      <c r="AH4253" t="s">
        <v>330</v>
      </c>
      <c r="AI4253" t="s">
        <v>9140</v>
      </c>
      <c r="AJ4253" t="s">
        <v>331</v>
      </c>
    </row>
    <row r="4254" spans="1:36" x14ac:dyDescent="0.25">
      <c r="A4254" t="s">
        <v>32</v>
      </c>
      <c r="B4254" t="s">
        <v>12838</v>
      </c>
      <c r="C4254">
        <f>YEAR(B4254)</f>
        <v>2011</v>
      </c>
      <c r="D4254">
        <v>86</v>
      </c>
      <c r="E4254">
        <v>75.2</v>
      </c>
      <c r="F4254">
        <v>81.400000000000006</v>
      </c>
      <c r="H4254" s="2">
        <f>IF(F4254-66.39&lt;=0,0,IF(F4254-66.39&lt;=1,1,2))</f>
        <v>2</v>
      </c>
      <c r="I4254">
        <v>90.6</v>
      </c>
      <c r="J4254">
        <v>75.2</v>
      </c>
      <c r="K4254">
        <v>83.5</v>
      </c>
      <c r="L4254">
        <v>66.5</v>
      </c>
      <c r="M4254">
        <v>60.8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18.3</v>
      </c>
      <c r="W4254">
        <v>308.60000000000002</v>
      </c>
      <c r="X4254">
        <v>1009.4</v>
      </c>
      <c r="Y4254">
        <v>1.7</v>
      </c>
      <c r="Z4254">
        <v>6.2</v>
      </c>
      <c r="AA4254">
        <v>282.8</v>
      </c>
      <c r="AB4254">
        <v>24.5</v>
      </c>
      <c r="AC4254">
        <v>9</v>
      </c>
      <c r="AD4254">
        <v>0</v>
      </c>
      <c r="AE4254" t="s">
        <v>12839</v>
      </c>
      <c r="AF4254" t="s">
        <v>12840</v>
      </c>
      <c r="AG4254">
        <v>0.18</v>
      </c>
      <c r="AH4254" t="s">
        <v>330</v>
      </c>
      <c r="AI4254" t="s">
        <v>9140</v>
      </c>
      <c r="AJ4254" t="s">
        <v>331</v>
      </c>
    </row>
    <row r="4255" spans="1:36" x14ac:dyDescent="0.25">
      <c r="A4255" t="s">
        <v>32</v>
      </c>
      <c r="B4255" t="s">
        <v>12841</v>
      </c>
      <c r="C4255">
        <f>YEAR(B4255)</f>
        <v>2011</v>
      </c>
      <c r="D4255">
        <v>82.4</v>
      </c>
      <c r="E4255">
        <v>73.8</v>
      </c>
      <c r="F4255">
        <v>78.8</v>
      </c>
      <c r="H4255" s="2">
        <f>IF(F4255-66.39&lt;=0,0,IF(F4255-66.39&lt;=1,1,2))</f>
        <v>2</v>
      </c>
      <c r="I4255">
        <v>86.2</v>
      </c>
      <c r="J4255">
        <v>73.8</v>
      </c>
      <c r="K4255">
        <v>80</v>
      </c>
      <c r="L4255">
        <v>69</v>
      </c>
      <c r="M4255">
        <v>72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23</v>
      </c>
      <c r="W4255">
        <v>315.39999999999998</v>
      </c>
      <c r="X4255">
        <v>1011.8</v>
      </c>
      <c r="Y4255">
        <v>14.3</v>
      </c>
      <c r="Z4255">
        <v>6.4</v>
      </c>
      <c r="AA4255">
        <v>288.10000000000002</v>
      </c>
      <c r="AB4255">
        <v>24.9</v>
      </c>
      <c r="AC4255">
        <v>9</v>
      </c>
      <c r="AD4255">
        <v>0</v>
      </c>
      <c r="AE4255" t="s">
        <v>12842</v>
      </c>
      <c r="AF4255" t="s">
        <v>12843</v>
      </c>
      <c r="AG4255">
        <v>0.25</v>
      </c>
      <c r="AH4255" t="s">
        <v>330</v>
      </c>
      <c r="AI4255" t="s">
        <v>9140</v>
      </c>
      <c r="AJ4255" t="s">
        <v>331</v>
      </c>
    </row>
    <row r="4256" spans="1:36" x14ac:dyDescent="0.25">
      <c r="A4256" t="s">
        <v>32</v>
      </c>
      <c r="B4256" t="s">
        <v>12844</v>
      </c>
      <c r="C4256">
        <f>YEAR(B4256)</f>
        <v>2011</v>
      </c>
      <c r="D4256">
        <v>82.4</v>
      </c>
      <c r="E4256">
        <v>75.2</v>
      </c>
      <c r="F4256">
        <v>78</v>
      </c>
      <c r="H4256" s="2">
        <f>IF(F4256-66.39&lt;=0,0,IF(F4256-66.39&lt;=1,1,2))</f>
        <v>2</v>
      </c>
      <c r="I4256">
        <v>84.7</v>
      </c>
      <c r="J4256">
        <v>75.2</v>
      </c>
      <c r="K4256">
        <v>78.8</v>
      </c>
      <c r="L4256">
        <v>66.3</v>
      </c>
      <c r="M4256">
        <v>67.7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23</v>
      </c>
      <c r="W4256">
        <v>308</v>
      </c>
      <c r="X4256">
        <v>1014.7</v>
      </c>
      <c r="Y4256">
        <v>11</v>
      </c>
      <c r="Z4256">
        <v>6.4</v>
      </c>
      <c r="AA4256">
        <v>301.2</v>
      </c>
      <c r="AB4256">
        <v>25.9</v>
      </c>
      <c r="AC4256">
        <v>9</v>
      </c>
      <c r="AD4256">
        <v>0</v>
      </c>
      <c r="AE4256" t="s">
        <v>12845</v>
      </c>
      <c r="AF4256" t="s">
        <v>12846</v>
      </c>
      <c r="AG4256">
        <v>0.25</v>
      </c>
      <c r="AH4256" t="s">
        <v>330</v>
      </c>
      <c r="AI4256" t="s">
        <v>9140</v>
      </c>
      <c r="AJ4256" t="s">
        <v>331</v>
      </c>
    </row>
    <row r="4257" spans="1:36" x14ac:dyDescent="0.25">
      <c r="A4257" t="s">
        <v>32</v>
      </c>
      <c r="B4257" t="s">
        <v>12847</v>
      </c>
      <c r="C4257">
        <f>YEAR(B4257)</f>
        <v>2011</v>
      </c>
      <c r="D4257">
        <v>84.2</v>
      </c>
      <c r="E4257">
        <v>68</v>
      </c>
      <c r="F4257">
        <v>77.599999999999994</v>
      </c>
      <c r="H4257" s="2">
        <f>IF(F4257-66.39&lt;=0,0,IF(F4257-66.39&lt;=1,1,2))</f>
        <v>2</v>
      </c>
      <c r="I4257">
        <v>87.4</v>
      </c>
      <c r="J4257">
        <v>68</v>
      </c>
      <c r="K4257">
        <v>78.400000000000006</v>
      </c>
      <c r="L4257">
        <v>64.2</v>
      </c>
      <c r="M4257">
        <v>64.099999999999994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25.3</v>
      </c>
      <c r="V4257">
        <v>20.8</v>
      </c>
      <c r="W4257">
        <v>309.8</v>
      </c>
      <c r="X4257">
        <v>1013.5</v>
      </c>
      <c r="Y4257">
        <v>0</v>
      </c>
      <c r="Z4257">
        <v>6.2</v>
      </c>
      <c r="AA4257">
        <v>286.8</v>
      </c>
      <c r="AB4257">
        <v>24.8</v>
      </c>
      <c r="AC4257">
        <v>9</v>
      </c>
      <c r="AD4257">
        <v>0</v>
      </c>
      <c r="AE4257" t="s">
        <v>12848</v>
      </c>
      <c r="AF4257" t="s">
        <v>12849</v>
      </c>
      <c r="AG4257">
        <v>0.28999999999999998</v>
      </c>
      <c r="AH4257" t="s">
        <v>330</v>
      </c>
      <c r="AI4257" t="s">
        <v>9140</v>
      </c>
      <c r="AJ4257" t="s">
        <v>331</v>
      </c>
    </row>
    <row r="4258" spans="1:36" x14ac:dyDescent="0.25">
      <c r="A4258" t="s">
        <v>32</v>
      </c>
      <c r="B4258" t="s">
        <v>12850</v>
      </c>
      <c r="C4258">
        <f>YEAR(B4258)</f>
        <v>2011</v>
      </c>
      <c r="D4258">
        <v>82.4</v>
      </c>
      <c r="E4258">
        <v>73.400000000000006</v>
      </c>
      <c r="F4258">
        <v>78.3</v>
      </c>
      <c r="H4258" s="2">
        <f>IF(F4258-66.39&lt;=0,0,IF(F4258-66.39&lt;=1,1,2))</f>
        <v>2</v>
      </c>
      <c r="I4258">
        <v>84</v>
      </c>
      <c r="J4258">
        <v>73.400000000000006</v>
      </c>
      <c r="K4258">
        <v>79</v>
      </c>
      <c r="L4258">
        <v>66.3</v>
      </c>
      <c r="M4258">
        <v>67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23</v>
      </c>
      <c r="W4258">
        <v>314.10000000000002</v>
      </c>
      <c r="X4258">
        <v>1009.7</v>
      </c>
      <c r="Y4258">
        <v>14.9</v>
      </c>
      <c r="Z4258">
        <v>6.5</v>
      </c>
      <c r="AA4258">
        <v>270.2</v>
      </c>
      <c r="AB4258">
        <v>23.6</v>
      </c>
      <c r="AC4258">
        <v>9</v>
      </c>
      <c r="AD4258">
        <v>0</v>
      </c>
      <c r="AE4258" t="s">
        <v>12851</v>
      </c>
      <c r="AF4258" t="s">
        <v>12852</v>
      </c>
      <c r="AG4258">
        <v>0.32</v>
      </c>
      <c r="AH4258" t="s">
        <v>330</v>
      </c>
      <c r="AI4258" t="s">
        <v>9140</v>
      </c>
      <c r="AJ4258" t="s">
        <v>331</v>
      </c>
    </row>
    <row r="4259" spans="1:36" x14ac:dyDescent="0.25">
      <c r="A4259" t="s">
        <v>32</v>
      </c>
      <c r="B4259" t="s">
        <v>12853</v>
      </c>
      <c r="C4259">
        <f>YEAR(B4259)</f>
        <v>2011</v>
      </c>
      <c r="D4259">
        <v>82.4</v>
      </c>
      <c r="E4259">
        <v>75.2</v>
      </c>
      <c r="F4259">
        <v>78</v>
      </c>
      <c r="H4259" s="2">
        <f>IF(F4259-66.39&lt;=0,0,IF(F4259-66.39&lt;=1,1,2))</f>
        <v>2</v>
      </c>
      <c r="I4259">
        <v>85.4</v>
      </c>
      <c r="J4259">
        <v>75.2</v>
      </c>
      <c r="K4259">
        <v>78.900000000000006</v>
      </c>
      <c r="L4259">
        <v>67.2</v>
      </c>
      <c r="M4259">
        <v>69.8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23</v>
      </c>
      <c r="W4259">
        <v>302.2</v>
      </c>
      <c r="X4259">
        <v>1007</v>
      </c>
      <c r="Y4259">
        <v>25.4</v>
      </c>
      <c r="Z4259">
        <v>6.6</v>
      </c>
      <c r="AA4259">
        <v>271.2</v>
      </c>
      <c r="AB4259">
        <v>23.5</v>
      </c>
      <c r="AC4259">
        <v>9</v>
      </c>
      <c r="AD4259">
        <v>0</v>
      </c>
      <c r="AE4259" t="s">
        <v>12854</v>
      </c>
      <c r="AF4259" t="s">
        <v>12855</v>
      </c>
      <c r="AG4259">
        <v>0.36</v>
      </c>
      <c r="AH4259" t="s">
        <v>36</v>
      </c>
      <c r="AI4259" t="s">
        <v>37</v>
      </c>
      <c r="AJ4259" t="s">
        <v>38</v>
      </c>
    </row>
    <row r="4260" spans="1:36" x14ac:dyDescent="0.25">
      <c r="A4260" t="s">
        <v>32</v>
      </c>
      <c r="B4260" t="s">
        <v>12856</v>
      </c>
      <c r="C4260">
        <f>YEAR(B4260)</f>
        <v>2011</v>
      </c>
      <c r="D4260">
        <v>86</v>
      </c>
      <c r="E4260">
        <v>68</v>
      </c>
      <c r="F4260">
        <v>77.5</v>
      </c>
      <c r="H4260" s="2">
        <f>IF(F4260-66.39&lt;=0,0,IF(F4260-66.39&lt;=1,1,2))</f>
        <v>2</v>
      </c>
      <c r="I4260">
        <v>89.6</v>
      </c>
      <c r="J4260">
        <v>68</v>
      </c>
      <c r="K4260">
        <v>79</v>
      </c>
      <c r="L4260">
        <v>65.8</v>
      </c>
      <c r="M4260">
        <v>68.2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11.4</v>
      </c>
      <c r="W4260">
        <v>321.89999999999998</v>
      </c>
      <c r="X4260">
        <v>1009.3</v>
      </c>
      <c r="Y4260">
        <v>0.1</v>
      </c>
      <c r="Z4260">
        <v>6.2</v>
      </c>
      <c r="AA4260">
        <v>283.7</v>
      </c>
      <c r="AB4260">
        <v>24.6</v>
      </c>
      <c r="AC4260">
        <v>9</v>
      </c>
      <c r="AD4260">
        <v>0</v>
      </c>
      <c r="AE4260" t="s">
        <v>12857</v>
      </c>
      <c r="AF4260" t="s">
        <v>12858</v>
      </c>
      <c r="AG4260">
        <v>0.39</v>
      </c>
      <c r="AH4260" t="s">
        <v>330</v>
      </c>
      <c r="AI4260" t="s">
        <v>9140</v>
      </c>
      <c r="AJ4260" t="s">
        <v>331</v>
      </c>
    </row>
    <row r="4261" spans="1:36" x14ac:dyDescent="0.25">
      <c r="A4261" t="s">
        <v>32</v>
      </c>
      <c r="B4261" t="s">
        <v>12859</v>
      </c>
      <c r="C4261">
        <f>YEAR(B4261)</f>
        <v>2011</v>
      </c>
      <c r="D4261">
        <v>82.4</v>
      </c>
      <c r="E4261">
        <v>69.8</v>
      </c>
      <c r="F4261">
        <v>77</v>
      </c>
      <c r="H4261" s="2">
        <f>IF(F4261-66.39&lt;=0,0,IF(F4261-66.39&lt;=1,1,2))</f>
        <v>2</v>
      </c>
      <c r="I4261">
        <v>89.5</v>
      </c>
      <c r="J4261">
        <v>69.8</v>
      </c>
      <c r="K4261">
        <v>79</v>
      </c>
      <c r="L4261">
        <v>68.5</v>
      </c>
      <c r="M4261">
        <v>75.400000000000006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15</v>
      </c>
      <c r="W4261">
        <v>305</v>
      </c>
      <c r="X4261">
        <v>1013.4</v>
      </c>
      <c r="Y4261">
        <v>0</v>
      </c>
      <c r="Z4261">
        <v>6.2</v>
      </c>
      <c r="AA4261">
        <v>281.8</v>
      </c>
      <c r="AB4261">
        <v>24.4</v>
      </c>
      <c r="AC4261">
        <v>9</v>
      </c>
      <c r="AD4261">
        <v>0</v>
      </c>
      <c r="AE4261" t="s">
        <v>12860</v>
      </c>
      <c r="AF4261" t="s">
        <v>12861</v>
      </c>
      <c r="AG4261">
        <v>0.43</v>
      </c>
      <c r="AH4261" t="s">
        <v>330</v>
      </c>
      <c r="AI4261" t="s">
        <v>9140</v>
      </c>
      <c r="AJ4261" t="s">
        <v>331</v>
      </c>
    </row>
    <row r="4262" spans="1:36" x14ac:dyDescent="0.25">
      <c r="A4262" t="s">
        <v>32</v>
      </c>
      <c r="B4262" t="s">
        <v>12862</v>
      </c>
      <c r="C4262">
        <f>YEAR(B4262)</f>
        <v>2011</v>
      </c>
      <c r="D4262">
        <v>82.4</v>
      </c>
      <c r="E4262">
        <v>75.2</v>
      </c>
      <c r="F4262">
        <v>78.400000000000006</v>
      </c>
      <c r="H4262" s="2">
        <f>IF(F4262-66.39&lt;=0,0,IF(F4262-66.39&lt;=1,1,2))</f>
        <v>2</v>
      </c>
      <c r="I4262">
        <v>86.2</v>
      </c>
      <c r="J4262">
        <v>75.2</v>
      </c>
      <c r="K4262">
        <v>79.3</v>
      </c>
      <c r="L4262">
        <v>67.7</v>
      </c>
      <c r="M4262">
        <v>70.3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20.8</v>
      </c>
      <c r="W4262">
        <v>313.10000000000002</v>
      </c>
      <c r="X4262">
        <v>1014.4</v>
      </c>
      <c r="Y4262">
        <v>2.2999999999999998</v>
      </c>
      <c r="Z4262">
        <v>6.2</v>
      </c>
      <c r="AA4262">
        <v>284</v>
      </c>
      <c r="AB4262">
        <v>24.6</v>
      </c>
      <c r="AC4262">
        <v>9</v>
      </c>
      <c r="AD4262">
        <v>0</v>
      </c>
      <c r="AE4262" t="s">
        <v>12863</v>
      </c>
      <c r="AF4262" t="s">
        <v>12864</v>
      </c>
      <c r="AG4262">
        <v>0.46</v>
      </c>
      <c r="AH4262" t="s">
        <v>330</v>
      </c>
      <c r="AI4262" t="s">
        <v>9140</v>
      </c>
      <c r="AJ4262" t="s">
        <v>331</v>
      </c>
    </row>
    <row r="4263" spans="1:36" x14ac:dyDescent="0.25">
      <c r="A4263" t="s">
        <v>32</v>
      </c>
      <c r="B4263" t="s">
        <v>12865</v>
      </c>
      <c r="C4263">
        <f>YEAR(B4263)</f>
        <v>2011</v>
      </c>
      <c r="D4263">
        <v>80.599999999999994</v>
      </c>
      <c r="E4263">
        <v>66.2</v>
      </c>
      <c r="F4263">
        <v>76.2</v>
      </c>
      <c r="H4263" s="2">
        <f>IF(F4263-66.39&lt;=0,0,IF(F4263-66.39&lt;=1,1,2))</f>
        <v>2</v>
      </c>
      <c r="I4263">
        <v>83.9</v>
      </c>
      <c r="J4263">
        <v>66.2</v>
      </c>
      <c r="K4263">
        <v>77.099999999999994</v>
      </c>
      <c r="L4263">
        <v>65.5</v>
      </c>
      <c r="M4263">
        <v>69.900000000000006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26.4</v>
      </c>
      <c r="V4263">
        <v>25.3</v>
      </c>
      <c r="W4263">
        <v>323</v>
      </c>
      <c r="X4263">
        <v>1010.9</v>
      </c>
      <c r="Y4263">
        <v>3.5</v>
      </c>
      <c r="Z4263">
        <v>6.3</v>
      </c>
      <c r="AA4263">
        <v>286</v>
      </c>
      <c r="AB4263">
        <v>24.8</v>
      </c>
      <c r="AC4263">
        <v>9</v>
      </c>
      <c r="AD4263">
        <v>0</v>
      </c>
      <c r="AE4263" t="s">
        <v>12866</v>
      </c>
      <c r="AF4263" t="s">
        <v>12867</v>
      </c>
      <c r="AG4263">
        <v>0.5</v>
      </c>
      <c r="AH4263" t="s">
        <v>330</v>
      </c>
      <c r="AI4263" t="s">
        <v>9140</v>
      </c>
      <c r="AJ4263" t="s">
        <v>331</v>
      </c>
    </row>
    <row r="4264" spans="1:36" x14ac:dyDescent="0.25">
      <c r="A4264" t="s">
        <v>32</v>
      </c>
      <c r="B4264" t="s">
        <v>12868</v>
      </c>
      <c r="C4264">
        <f>YEAR(B4264)</f>
        <v>2011</v>
      </c>
      <c r="D4264">
        <v>80.599999999999994</v>
      </c>
      <c r="E4264">
        <v>68</v>
      </c>
      <c r="F4264">
        <v>76.2</v>
      </c>
      <c r="H4264" s="2">
        <f>IF(F4264-66.39&lt;=0,0,IF(F4264-66.39&lt;=1,1,2))</f>
        <v>2</v>
      </c>
      <c r="I4264">
        <v>83.3</v>
      </c>
      <c r="J4264">
        <v>68</v>
      </c>
      <c r="K4264">
        <v>77</v>
      </c>
      <c r="L4264">
        <v>64.5</v>
      </c>
      <c r="M4264">
        <v>67.5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23</v>
      </c>
      <c r="W4264">
        <v>312.60000000000002</v>
      </c>
      <c r="X4264">
        <v>1010.3</v>
      </c>
      <c r="Y4264">
        <v>10.4</v>
      </c>
      <c r="Z4264">
        <v>6.3</v>
      </c>
      <c r="AA4264">
        <v>280.60000000000002</v>
      </c>
      <c r="AB4264">
        <v>24.2</v>
      </c>
      <c r="AC4264">
        <v>9</v>
      </c>
      <c r="AD4264">
        <v>0</v>
      </c>
      <c r="AE4264" t="s">
        <v>12869</v>
      </c>
      <c r="AF4264" t="s">
        <v>12870</v>
      </c>
      <c r="AG4264">
        <v>0.53</v>
      </c>
      <c r="AH4264" t="s">
        <v>330</v>
      </c>
      <c r="AI4264" t="s">
        <v>9140</v>
      </c>
      <c r="AJ4264" t="s">
        <v>331</v>
      </c>
    </row>
    <row r="4265" spans="1:36" x14ac:dyDescent="0.25">
      <c r="A4265" t="s">
        <v>32</v>
      </c>
      <c r="B4265" t="s">
        <v>12871</v>
      </c>
      <c r="C4265">
        <f>YEAR(B4265)</f>
        <v>2011</v>
      </c>
      <c r="D4265">
        <v>82.4</v>
      </c>
      <c r="E4265">
        <v>66.2</v>
      </c>
      <c r="F4265">
        <v>75.099999999999994</v>
      </c>
      <c r="H4265" s="2">
        <f>IF(F4265-66.39&lt;=0,0,IF(F4265-66.39&lt;=1,1,2))</f>
        <v>2</v>
      </c>
      <c r="I4265">
        <v>88.3</v>
      </c>
      <c r="J4265">
        <v>66.2</v>
      </c>
      <c r="K4265">
        <v>76.400000000000006</v>
      </c>
      <c r="L4265">
        <v>67.7</v>
      </c>
      <c r="M4265">
        <v>78.3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16.100000000000001</v>
      </c>
      <c r="W4265">
        <v>342.3</v>
      </c>
      <c r="X4265">
        <v>1010.7</v>
      </c>
      <c r="Y4265">
        <v>1.3</v>
      </c>
      <c r="Z4265">
        <v>6.2</v>
      </c>
      <c r="AA4265">
        <v>281.7</v>
      </c>
      <c r="AB4265">
        <v>24.5</v>
      </c>
      <c r="AC4265">
        <v>9</v>
      </c>
      <c r="AD4265">
        <v>0</v>
      </c>
      <c r="AE4265" t="s">
        <v>12872</v>
      </c>
      <c r="AF4265" t="s">
        <v>12873</v>
      </c>
      <c r="AG4265">
        <v>0.56999999999999995</v>
      </c>
      <c r="AH4265" t="s">
        <v>330</v>
      </c>
      <c r="AI4265" t="s">
        <v>9140</v>
      </c>
      <c r="AJ4265" t="s">
        <v>331</v>
      </c>
    </row>
    <row r="4266" spans="1:36" x14ac:dyDescent="0.25">
      <c r="A4266" t="s">
        <v>32</v>
      </c>
      <c r="B4266" t="s">
        <v>12874</v>
      </c>
      <c r="C4266">
        <f>YEAR(B4266)</f>
        <v>2011</v>
      </c>
      <c r="D4266">
        <v>86</v>
      </c>
      <c r="E4266">
        <v>66.2</v>
      </c>
      <c r="F4266">
        <v>75.400000000000006</v>
      </c>
      <c r="H4266" s="2">
        <f>IF(F4266-66.39&lt;=0,0,IF(F4266-66.39&lt;=1,1,2))</f>
        <v>2</v>
      </c>
      <c r="I4266">
        <v>88.4</v>
      </c>
      <c r="J4266">
        <v>66.2</v>
      </c>
      <c r="K4266">
        <v>76.3</v>
      </c>
      <c r="L4266">
        <v>64</v>
      </c>
      <c r="M4266">
        <v>68.599999999999994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16.100000000000001</v>
      </c>
      <c r="W4266">
        <v>307.60000000000002</v>
      </c>
      <c r="X4266">
        <v>1011.1</v>
      </c>
      <c r="Y4266">
        <v>0</v>
      </c>
      <c r="Z4266">
        <v>6.2</v>
      </c>
      <c r="AA4266">
        <v>283.60000000000002</v>
      </c>
      <c r="AB4266">
        <v>24.5</v>
      </c>
      <c r="AC4266">
        <v>9</v>
      </c>
      <c r="AD4266">
        <v>0</v>
      </c>
      <c r="AE4266" t="s">
        <v>12875</v>
      </c>
      <c r="AF4266" t="s">
        <v>12876</v>
      </c>
      <c r="AG4266">
        <v>0.6</v>
      </c>
      <c r="AH4266" t="s">
        <v>330</v>
      </c>
      <c r="AI4266" t="s">
        <v>9140</v>
      </c>
      <c r="AJ4266" t="s">
        <v>331</v>
      </c>
    </row>
    <row r="4267" spans="1:36" x14ac:dyDescent="0.25">
      <c r="A4267" t="s">
        <v>32</v>
      </c>
      <c r="B4267" t="s">
        <v>12877</v>
      </c>
      <c r="C4267">
        <f>YEAR(B4267)</f>
        <v>2011</v>
      </c>
      <c r="D4267">
        <v>82.4</v>
      </c>
      <c r="E4267">
        <v>66.3</v>
      </c>
      <c r="F4267">
        <v>75.599999999999994</v>
      </c>
      <c r="H4267" s="2">
        <f>IF(F4267-66.39&lt;=0,0,IF(F4267-66.39&lt;=1,1,2))</f>
        <v>2</v>
      </c>
      <c r="I4267">
        <v>87.2</v>
      </c>
      <c r="J4267">
        <v>66.3</v>
      </c>
      <c r="K4267">
        <v>76.8</v>
      </c>
      <c r="L4267">
        <v>61.7</v>
      </c>
      <c r="M4267">
        <v>63.2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23</v>
      </c>
      <c r="W4267">
        <v>320</v>
      </c>
      <c r="X4267">
        <v>1010.6</v>
      </c>
      <c r="Y4267">
        <v>3.5</v>
      </c>
      <c r="Z4267">
        <v>6.3</v>
      </c>
      <c r="AA4267">
        <v>279.39999999999998</v>
      </c>
      <c r="AB4267">
        <v>24.2</v>
      </c>
      <c r="AC4267">
        <v>9</v>
      </c>
      <c r="AD4267">
        <v>0</v>
      </c>
      <c r="AE4267" t="s">
        <v>12878</v>
      </c>
      <c r="AF4267" t="s">
        <v>12879</v>
      </c>
      <c r="AG4267">
        <v>0.63</v>
      </c>
      <c r="AH4267" t="s">
        <v>330</v>
      </c>
      <c r="AI4267" t="s">
        <v>9140</v>
      </c>
      <c r="AJ4267" t="s">
        <v>331</v>
      </c>
    </row>
    <row r="4268" spans="1:36" x14ac:dyDescent="0.25">
      <c r="A4268" t="s">
        <v>32</v>
      </c>
      <c r="B4268" t="s">
        <v>12880</v>
      </c>
      <c r="C4268">
        <f>YEAR(B4268)</f>
        <v>2011</v>
      </c>
      <c r="D4268">
        <v>81.8</v>
      </c>
      <c r="E4268">
        <v>64.400000000000006</v>
      </c>
      <c r="F4268">
        <v>74.2</v>
      </c>
      <c r="H4268" s="2">
        <f>IF(F4268-66.39&lt;=0,0,IF(F4268-66.39&lt;=1,1,2))</f>
        <v>2</v>
      </c>
      <c r="I4268">
        <v>84.6</v>
      </c>
      <c r="J4268">
        <v>64.400000000000006</v>
      </c>
      <c r="K4268">
        <v>74.7</v>
      </c>
      <c r="L4268">
        <v>66.7</v>
      </c>
      <c r="M4268">
        <v>78.400000000000006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17.2</v>
      </c>
      <c r="W4268">
        <v>325.7</v>
      </c>
      <c r="X4268">
        <v>1009.9</v>
      </c>
      <c r="Y4268">
        <v>14.9</v>
      </c>
      <c r="Z4268">
        <v>6.3</v>
      </c>
      <c r="AA4268">
        <v>275.5</v>
      </c>
      <c r="AB4268">
        <v>23.7</v>
      </c>
      <c r="AC4268">
        <v>9</v>
      </c>
      <c r="AD4268">
        <v>0</v>
      </c>
      <c r="AE4268" t="s">
        <v>12881</v>
      </c>
      <c r="AF4268" t="s">
        <v>12882</v>
      </c>
      <c r="AG4268">
        <v>0.67</v>
      </c>
      <c r="AH4268" t="s">
        <v>330</v>
      </c>
      <c r="AI4268" t="s">
        <v>9140</v>
      </c>
      <c r="AJ4268" t="s">
        <v>331</v>
      </c>
    </row>
    <row r="4269" spans="1:36" x14ac:dyDescent="0.25">
      <c r="A4269" t="s">
        <v>32</v>
      </c>
      <c r="B4269" t="s">
        <v>12883</v>
      </c>
      <c r="C4269">
        <f>YEAR(B4269)</f>
        <v>2011</v>
      </c>
      <c r="D4269">
        <v>82.4</v>
      </c>
      <c r="E4269">
        <v>68</v>
      </c>
      <c r="F4269">
        <v>75.599999999999994</v>
      </c>
      <c r="H4269" s="2">
        <f>IF(F4269-66.39&lt;=0,0,IF(F4269-66.39&lt;=1,1,2))</f>
        <v>2</v>
      </c>
      <c r="I4269">
        <v>86.2</v>
      </c>
      <c r="J4269">
        <v>68</v>
      </c>
      <c r="K4269">
        <v>76.900000000000006</v>
      </c>
      <c r="L4269">
        <v>67.3</v>
      </c>
      <c r="M4269">
        <v>76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25.3</v>
      </c>
      <c r="W4269">
        <v>306.60000000000002</v>
      </c>
      <c r="X4269">
        <v>1008.5</v>
      </c>
      <c r="Y4269">
        <v>20.2</v>
      </c>
      <c r="Z4269">
        <v>6.5</v>
      </c>
      <c r="AA4269">
        <v>259</v>
      </c>
      <c r="AB4269">
        <v>22.4</v>
      </c>
      <c r="AC4269">
        <v>9</v>
      </c>
      <c r="AD4269">
        <v>0</v>
      </c>
      <c r="AE4269" t="s">
        <v>12884</v>
      </c>
      <c r="AF4269" t="s">
        <v>12885</v>
      </c>
      <c r="AG4269">
        <v>0.7</v>
      </c>
      <c r="AH4269" t="s">
        <v>36</v>
      </c>
      <c r="AI4269" t="s">
        <v>37</v>
      </c>
      <c r="AJ4269" t="s">
        <v>38</v>
      </c>
    </row>
    <row r="4270" spans="1:36" x14ac:dyDescent="0.25">
      <c r="A4270" t="s">
        <v>32</v>
      </c>
      <c r="B4270" t="s">
        <v>12886</v>
      </c>
      <c r="C4270">
        <f>YEAR(B4270)</f>
        <v>2011</v>
      </c>
      <c r="D4270">
        <v>84.2</v>
      </c>
      <c r="E4270">
        <v>66.2</v>
      </c>
      <c r="F4270">
        <v>75.400000000000006</v>
      </c>
      <c r="H4270" s="2">
        <f>IF(F4270-66.39&lt;=0,0,IF(F4270-66.39&lt;=1,1,2))</f>
        <v>2</v>
      </c>
      <c r="I4270">
        <v>86.2</v>
      </c>
      <c r="J4270">
        <v>66.2</v>
      </c>
      <c r="K4270">
        <v>76.3</v>
      </c>
      <c r="L4270">
        <v>64.400000000000006</v>
      </c>
      <c r="M4270">
        <v>69.5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19.5</v>
      </c>
      <c r="W4270">
        <v>297.89999999999998</v>
      </c>
      <c r="X4270">
        <v>1011.9</v>
      </c>
      <c r="Y4270">
        <v>4.5999999999999996</v>
      </c>
      <c r="Z4270">
        <v>6.3</v>
      </c>
      <c r="AA4270">
        <v>265.5</v>
      </c>
      <c r="AB4270">
        <v>22.8</v>
      </c>
      <c r="AC4270">
        <v>9</v>
      </c>
      <c r="AD4270">
        <v>0</v>
      </c>
      <c r="AE4270" t="s">
        <v>12887</v>
      </c>
      <c r="AF4270" t="s">
        <v>12888</v>
      </c>
      <c r="AG4270">
        <v>0.73</v>
      </c>
      <c r="AH4270" t="s">
        <v>330</v>
      </c>
      <c r="AI4270" t="s">
        <v>9140</v>
      </c>
      <c r="AJ4270" t="s">
        <v>331</v>
      </c>
    </row>
    <row r="4271" spans="1:36" x14ac:dyDescent="0.25">
      <c r="A4271" t="s">
        <v>32</v>
      </c>
      <c r="B4271" t="s">
        <v>12889</v>
      </c>
      <c r="C4271">
        <f>YEAR(B4271)</f>
        <v>2011</v>
      </c>
      <c r="D4271">
        <v>82.4</v>
      </c>
      <c r="E4271">
        <v>66.2</v>
      </c>
      <c r="F4271">
        <v>75.400000000000006</v>
      </c>
      <c r="H4271" s="2">
        <f>IF(F4271-66.39&lt;=0,0,IF(F4271-66.39&lt;=1,1,2))</f>
        <v>2</v>
      </c>
      <c r="I4271">
        <v>86.2</v>
      </c>
      <c r="J4271">
        <v>66.2</v>
      </c>
      <c r="K4271">
        <v>76.599999999999994</v>
      </c>
      <c r="L4271">
        <v>61.3</v>
      </c>
      <c r="M4271">
        <v>62.4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16.100000000000001</v>
      </c>
      <c r="W4271">
        <v>103.2</v>
      </c>
      <c r="X4271">
        <v>1012.3</v>
      </c>
      <c r="Y4271">
        <v>5.7</v>
      </c>
      <c r="Z4271">
        <v>6.3</v>
      </c>
      <c r="AA4271">
        <v>255.3</v>
      </c>
      <c r="AB4271">
        <v>22.2</v>
      </c>
      <c r="AC4271">
        <v>8</v>
      </c>
      <c r="AD4271">
        <v>0</v>
      </c>
      <c r="AE4271" t="s">
        <v>12890</v>
      </c>
      <c r="AF4271" t="s">
        <v>12891</v>
      </c>
      <c r="AG4271">
        <v>0.75</v>
      </c>
      <c r="AH4271" t="s">
        <v>330</v>
      </c>
      <c r="AI4271" t="s">
        <v>9140</v>
      </c>
      <c r="AJ4271" t="s">
        <v>331</v>
      </c>
    </row>
    <row r="4272" spans="1:36" x14ac:dyDescent="0.25">
      <c r="A4272" t="s">
        <v>32</v>
      </c>
      <c r="B4272" t="s">
        <v>12892</v>
      </c>
      <c r="C4272">
        <f>YEAR(B4272)</f>
        <v>2011</v>
      </c>
      <c r="D4272">
        <v>82.4</v>
      </c>
      <c r="E4272">
        <v>68</v>
      </c>
      <c r="F4272">
        <v>77.7</v>
      </c>
      <c r="H4272" s="2">
        <f>IF(F4272-66.39&lt;=0,0,IF(F4272-66.39&lt;=1,1,2))</f>
        <v>2</v>
      </c>
      <c r="I4272">
        <v>83.3</v>
      </c>
      <c r="J4272">
        <v>68</v>
      </c>
      <c r="K4272">
        <v>78.099999999999994</v>
      </c>
      <c r="L4272">
        <v>65.099999999999994</v>
      </c>
      <c r="M4272">
        <v>66.7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16.100000000000001</v>
      </c>
      <c r="W4272">
        <v>307.10000000000002</v>
      </c>
      <c r="X4272">
        <v>1008.2</v>
      </c>
      <c r="Y4272">
        <v>43.8</v>
      </c>
      <c r="Z4272">
        <v>6.6</v>
      </c>
      <c r="AA4272">
        <v>261.3</v>
      </c>
      <c r="AB4272">
        <v>22.4</v>
      </c>
      <c r="AC4272">
        <v>9</v>
      </c>
      <c r="AD4272">
        <v>0</v>
      </c>
      <c r="AE4272" t="s">
        <v>12893</v>
      </c>
      <c r="AF4272" t="s">
        <v>12894</v>
      </c>
      <c r="AG4272">
        <v>0.8</v>
      </c>
      <c r="AH4272" t="s">
        <v>36</v>
      </c>
      <c r="AI4272" t="s">
        <v>37</v>
      </c>
      <c r="AJ4272" t="s">
        <v>38</v>
      </c>
    </row>
    <row r="4273" spans="1:36" x14ac:dyDescent="0.25">
      <c r="A4273" t="s">
        <v>32</v>
      </c>
      <c r="B4273" t="s">
        <v>12895</v>
      </c>
      <c r="C4273">
        <f>YEAR(B4273)</f>
        <v>2011</v>
      </c>
      <c r="D4273">
        <v>77</v>
      </c>
      <c r="E4273">
        <v>64.400000000000006</v>
      </c>
      <c r="F4273">
        <v>71</v>
      </c>
      <c r="H4273" s="2">
        <f>IF(F4273-66.39&lt;=0,0,IF(F4273-66.39&lt;=1,1,2))</f>
        <v>2</v>
      </c>
      <c r="I4273">
        <v>77</v>
      </c>
      <c r="J4273">
        <v>64.400000000000006</v>
      </c>
      <c r="K4273">
        <v>71</v>
      </c>
      <c r="L4273">
        <v>64</v>
      </c>
      <c r="M4273">
        <v>79</v>
      </c>
      <c r="O4273">
        <v>0.161</v>
      </c>
      <c r="P4273">
        <v>100</v>
      </c>
      <c r="Q4273">
        <v>4.17</v>
      </c>
      <c r="R4273" t="s">
        <v>40</v>
      </c>
      <c r="S4273">
        <v>0</v>
      </c>
      <c r="T4273">
        <v>0</v>
      </c>
      <c r="U4273">
        <v>0</v>
      </c>
      <c r="V4273">
        <v>18.3</v>
      </c>
      <c r="W4273">
        <v>310.7</v>
      </c>
      <c r="X4273">
        <v>1007.6</v>
      </c>
      <c r="Y4273">
        <v>69.8</v>
      </c>
      <c r="Z4273">
        <v>6.6</v>
      </c>
      <c r="AA4273">
        <v>245.4</v>
      </c>
      <c r="AB4273">
        <v>21.1</v>
      </c>
      <c r="AC4273">
        <v>8</v>
      </c>
      <c r="AD4273">
        <v>0</v>
      </c>
      <c r="AE4273" t="s">
        <v>12896</v>
      </c>
      <c r="AF4273" t="s">
        <v>12897</v>
      </c>
      <c r="AG4273">
        <v>0.83</v>
      </c>
      <c r="AH4273" t="s">
        <v>56</v>
      </c>
      <c r="AI4273" t="s">
        <v>137</v>
      </c>
      <c r="AJ4273" t="s">
        <v>40</v>
      </c>
    </row>
    <row r="4274" spans="1:36" x14ac:dyDescent="0.25">
      <c r="A4274" t="s">
        <v>32</v>
      </c>
      <c r="B4274" t="s">
        <v>12898</v>
      </c>
      <c r="C4274">
        <f>YEAR(B4274)</f>
        <v>2011</v>
      </c>
      <c r="D4274">
        <v>77</v>
      </c>
      <c r="E4274">
        <v>69.8</v>
      </c>
      <c r="F4274">
        <v>74</v>
      </c>
      <c r="H4274" s="2">
        <f>IF(F4274-66.39&lt;=0,0,IF(F4274-66.39&lt;=1,1,2))</f>
        <v>2</v>
      </c>
      <c r="I4274">
        <v>77</v>
      </c>
      <c r="J4274">
        <v>69.8</v>
      </c>
      <c r="K4274">
        <v>74</v>
      </c>
      <c r="L4274">
        <v>64.8</v>
      </c>
      <c r="M4274">
        <v>73.2</v>
      </c>
      <c r="O4274">
        <v>7.0999999999999994E-2</v>
      </c>
      <c r="P4274">
        <v>100</v>
      </c>
      <c r="Q4274">
        <v>8.33</v>
      </c>
      <c r="R4274" t="s">
        <v>40</v>
      </c>
      <c r="S4274">
        <v>0</v>
      </c>
      <c r="T4274">
        <v>0</v>
      </c>
      <c r="U4274">
        <v>0</v>
      </c>
      <c r="V4274">
        <v>25.3</v>
      </c>
      <c r="W4274">
        <v>324.60000000000002</v>
      </c>
      <c r="X4274">
        <v>1009.3</v>
      </c>
      <c r="Y4274">
        <v>66.3</v>
      </c>
      <c r="Z4274">
        <v>6.6</v>
      </c>
      <c r="AA4274">
        <v>235.3</v>
      </c>
      <c r="AB4274">
        <v>20.3</v>
      </c>
      <c r="AC4274">
        <v>8</v>
      </c>
      <c r="AD4274">
        <v>0</v>
      </c>
      <c r="AE4274" t="s">
        <v>12899</v>
      </c>
      <c r="AF4274" t="s">
        <v>12900</v>
      </c>
      <c r="AG4274">
        <v>0.86</v>
      </c>
      <c r="AH4274" t="s">
        <v>56</v>
      </c>
      <c r="AI4274" t="s">
        <v>101</v>
      </c>
      <c r="AJ4274" t="s">
        <v>40</v>
      </c>
    </row>
    <row r="4275" spans="1:36" x14ac:dyDescent="0.25">
      <c r="A4275" t="s">
        <v>32</v>
      </c>
      <c r="B4275" t="s">
        <v>12901</v>
      </c>
      <c r="C4275">
        <f>YEAR(B4275)</f>
        <v>2011</v>
      </c>
      <c r="D4275">
        <v>78.8</v>
      </c>
      <c r="E4275">
        <v>67.900000000000006</v>
      </c>
      <c r="F4275">
        <v>75.400000000000006</v>
      </c>
      <c r="H4275" s="2">
        <f>IF(F4275-66.39&lt;=0,0,IF(F4275-66.39&lt;=1,1,2))</f>
        <v>2</v>
      </c>
      <c r="I4275">
        <v>78.8</v>
      </c>
      <c r="J4275">
        <v>67.900000000000006</v>
      </c>
      <c r="K4275">
        <v>75.400000000000006</v>
      </c>
      <c r="L4275">
        <v>61.7</v>
      </c>
      <c r="M4275">
        <v>62.9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24.2</v>
      </c>
      <c r="W4275">
        <v>316.5</v>
      </c>
      <c r="X4275">
        <v>1011.7</v>
      </c>
      <c r="Y4275">
        <v>25.7</v>
      </c>
      <c r="Z4275">
        <v>6.6</v>
      </c>
      <c r="AA4275">
        <v>254.9</v>
      </c>
      <c r="AB4275">
        <v>22</v>
      </c>
      <c r="AC4275">
        <v>8</v>
      </c>
      <c r="AD4275">
        <v>0</v>
      </c>
      <c r="AE4275" t="s">
        <v>12902</v>
      </c>
      <c r="AF4275" t="s">
        <v>12903</v>
      </c>
      <c r="AG4275">
        <v>0.9</v>
      </c>
      <c r="AH4275" t="s">
        <v>36</v>
      </c>
      <c r="AI4275" t="s">
        <v>37</v>
      </c>
      <c r="AJ4275" t="s">
        <v>38</v>
      </c>
    </row>
    <row r="4276" spans="1:36" x14ac:dyDescent="0.25">
      <c r="A4276" t="s">
        <v>32</v>
      </c>
      <c r="B4276" t="s">
        <v>12904</v>
      </c>
      <c r="C4276">
        <f>YEAR(B4276)</f>
        <v>2011</v>
      </c>
      <c r="D4276">
        <v>78.8</v>
      </c>
      <c r="E4276">
        <v>71.599999999999994</v>
      </c>
      <c r="F4276">
        <v>75</v>
      </c>
      <c r="H4276" s="2">
        <f>IF(F4276-66.39&lt;=0,0,IF(F4276-66.39&lt;=1,1,2))</f>
        <v>2</v>
      </c>
      <c r="I4276">
        <v>78.8</v>
      </c>
      <c r="J4276">
        <v>71.599999999999994</v>
      </c>
      <c r="K4276">
        <v>75</v>
      </c>
      <c r="L4276">
        <v>64</v>
      </c>
      <c r="M4276">
        <v>69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20.8</v>
      </c>
      <c r="W4276">
        <v>308.39999999999998</v>
      </c>
      <c r="X4276">
        <v>1014.7</v>
      </c>
      <c r="Y4276">
        <v>22.7</v>
      </c>
      <c r="Z4276">
        <v>6.5</v>
      </c>
      <c r="AA4276">
        <v>255.5</v>
      </c>
      <c r="AB4276">
        <v>22</v>
      </c>
      <c r="AC4276">
        <v>8</v>
      </c>
      <c r="AD4276">
        <v>0</v>
      </c>
      <c r="AE4276" t="s">
        <v>12905</v>
      </c>
      <c r="AF4276" t="s">
        <v>12906</v>
      </c>
      <c r="AG4276">
        <v>0.93</v>
      </c>
      <c r="AH4276" t="s">
        <v>36</v>
      </c>
      <c r="AI4276" t="s">
        <v>37</v>
      </c>
      <c r="AJ4276" t="s">
        <v>38</v>
      </c>
    </row>
    <row r="4277" spans="1:36" x14ac:dyDescent="0.25">
      <c r="A4277" t="s">
        <v>32</v>
      </c>
      <c r="B4277" t="s">
        <v>12907</v>
      </c>
      <c r="C4277">
        <f>YEAR(B4277)</f>
        <v>2011</v>
      </c>
      <c r="D4277">
        <v>78.8</v>
      </c>
      <c r="E4277">
        <v>64.400000000000006</v>
      </c>
      <c r="F4277">
        <v>72.5</v>
      </c>
      <c r="H4277" s="2">
        <f>IF(F4277-66.39&lt;=0,0,IF(F4277-66.39&lt;=1,1,2))</f>
        <v>2</v>
      </c>
      <c r="I4277">
        <v>78.8</v>
      </c>
      <c r="J4277">
        <v>64.400000000000006</v>
      </c>
      <c r="K4277">
        <v>72.5</v>
      </c>
      <c r="L4277">
        <v>64.8</v>
      </c>
      <c r="M4277">
        <v>77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19.5</v>
      </c>
      <c r="W4277">
        <v>305.10000000000002</v>
      </c>
      <c r="X4277">
        <v>1016.4</v>
      </c>
      <c r="Y4277">
        <v>31.5</v>
      </c>
      <c r="Z4277">
        <v>6.6</v>
      </c>
      <c r="AA4277">
        <v>238.4</v>
      </c>
      <c r="AB4277">
        <v>20.7</v>
      </c>
      <c r="AC4277">
        <v>8</v>
      </c>
      <c r="AD4277">
        <v>0</v>
      </c>
      <c r="AE4277" t="s">
        <v>12908</v>
      </c>
      <c r="AF4277" t="s">
        <v>12909</v>
      </c>
      <c r="AG4277">
        <v>0.96</v>
      </c>
      <c r="AH4277" t="s">
        <v>36</v>
      </c>
      <c r="AI4277" t="s">
        <v>37</v>
      </c>
      <c r="AJ4277" t="s">
        <v>38</v>
      </c>
    </row>
    <row r="4278" spans="1:36" x14ac:dyDescent="0.25">
      <c r="A4278" t="s">
        <v>32</v>
      </c>
      <c r="B4278" t="s">
        <v>12910</v>
      </c>
      <c r="C4278">
        <f>YEAR(B4278)</f>
        <v>2011</v>
      </c>
      <c r="D4278">
        <v>77</v>
      </c>
      <c r="E4278">
        <v>69.8</v>
      </c>
      <c r="F4278">
        <v>72.900000000000006</v>
      </c>
      <c r="H4278" s="2">
        <f>IF(F4278-66.39&lt;=0,0,IF(F4278-66.39&lt;=1,1,2))</f>
        <v>2</v>
      </c>
      <c r="I4278">
        <v>77</v>
      </c>
      <c r="J4278">
        <v>69.8</v>
      </c>
      <c r="K4278">
        <v>72.900000000000006</v>
      </c>
      <c r="L4278">
        <v>64.099999999999994</v>
      </c>
      <c r="M4278">
        <v>74.3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17.2</v>
      </c>
      <c r="W4278">
        <v>320.7</v>
      </c>
      <c r="X4278">
        <v>1017.6</v>
      </c>
      <c r="Y4278">
        <v>46.3</v>
      </c>
      <c r="Z4278">
        <v>6.6</v>
      </c>
      <c r="AA4278">
        <v>241.1</v>
      </c>
      <c r="AB4278">
        <v>20.9</v>
      </c>
      <c r="AC4278">
        <v>8</v>
      </c>
      <c r="AD4278">
        <v>0</v>
      </c>
      <c r="AE4278" t="s">
        <v>12911</v>
      </c>
      <c r="AF4278" t="s">
        <v>12912</v>
      </c>
      <c r="AG4278">
        <v>0</v>
      </c>
      <c r="AH4278" t="s">
        <v>36</v>
      </c>
      <c r="AI4278" t="s">
        <v>37</v>
      </c>
      <c r="AJ4278" t="s">
        <v>38</v>
      </c>
    </row>
    <row r="4279" spans="1:36" x14ac:dyDescent="0.25">
      <c r="A4279" t="s">
        <v>32</v>
      </c>
      <c r="B4279" t="s">
        <v>12913</v>
      </c>
      <c r="C4279">
        <f>YEAR(B4279)</f>
        <v>2011</v>
      </c>
      <c r="D4279">
        <v>77</v>
      </c>
      <c r="E4279">
        <v>68</v>
      </c>
      <c r="F4279">
        <v>72.7</v>
      </c>
      <c r="H4279" s="2">
        <f>IF(F4279-66.39&lt;=0,0,IF(F4279-66.39&lt;=1,1,2))</f>
        <v>2</v>
      </c>
      <c r="I4279">
        <v>77</v>
      </c>
      <c r="J4279">
        <v>68</v>
      </c>
      <c r="K4279">
        <v>72.7</v>
      </c>
      <c r="L4279">
        <v>62.9</v>
      </c>
      <c r="M4279">
        <v>71.5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18.3</v>
      </c>
      <c r="W4279">
        <v>339.3</v>
      </c>
      <c r="X4279">
        <v>1016.5</v>
      </c>
      <c r="Y4279">
        <v>39.799999999999997</v>
      </c>
      <c r="Z4279">
        <v>6.6</v>
      </c>
      <c r="AA4279">
        <v>240</v>
      </c>
      <c r="AB4279">
        <v>20.7</v>
      </c>
      <c r="AC4279">
        <v>8</v>
      </c>
      <c r="AD4279">
        <v>0</v>
      </c>
      <c r="AE4279" t="s">
        <v>12914</v>
      </c>
      <c r="AF4279" t="s">
        <v>12915</v>
      </c>
      <c r="AG4279">
        <v>0.03</v>
      </c>
      <c r="AH4279" t="s">
        <v>36</v>
      </c>
      <c r="AI4279" t="s">
        <v>37</v>
      </c>
      <c r="AJ4279" t="s">
        <v>38</v>
      </c>
    </row>
    <row r="4280" spans="1:36" x14ac:dyDescent="0.25">
      <c r="A4280" t="s">
        <v>32</v>
      </c>
      <c r="B4280" t="s">
        <v>12916</v>
      </c>
      <c r="C4280">
        <f>YEAR(B4280)</f>
        <v>2011</v>
      </c>
      <c r="D4280">
        <v>75.2</v>
      </c>
      <c r="E4280">
        <v>68</v>
      </c>
      <c r="F4280">
        <v>72.599999999999994</v>
      </c>
      <c r="H4280" s="2">
        <f>IF(F4280-66.39&lt;=0,0,IF(F4280-66.39&lt;=1,1,2))</f>
        <v>2</v>
      </c>
      <c r="I4280">
        <v>75.2</v>
      </c>
      <c r="J4280">
        <v>68</v>
      </c>
      <c r="K4280">
        <v>72.599999999999994</v>
      </c>
      <c r="L4280">
        <v>63.7</v>
      </c>
      <c r="M4280">
        <v>73.900000000000006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17.2</v>
      </c>
      <c r="W4280">
        <v>325.10000000000002</v>
      </c>
      <c r="X4280">
        <v>1014.9</v>
      </c>
      <c r="Y4280">
        <v>59.1</v>
      </c>
      <c r="Z4280">
        <v>6.6</v>
      </c>
      <c r="AA4280">
        <v>238.5</v>
      </c>
      <c r="AB4280">
        <v>20.8</v>
      </c>
      <c r="AC4280">
        <v>8</v>
      </c>
      <c r="AD4280">
        <v>0</v>
      </c>
      <c r="AE4280" t="s">
        <v>12917</v>
      </c>
      <c r="AF4280" t="s">
        <v>12918</v>
      </c>
      <c r="AG4280">
        <v>7.0000000000000007E-2</v>
      </c>
      <c r="AH4280" t="s">
        <v>36</v>
      </c>
      <c r="AI4280" t="s">
        <v>37</v>
      </c>
      <c r="AJ4280" t="s">
        <v>38</v>
      </c>
    </row>
    <row r="4281" spans="1:36" x14ac:dyDescent="0.25">
      <c r="A4281" t="s">
        <v>32</v>
      </c>
      <c r="B4281" t="s">
        <v>12919</v>
      </c>
      <c r="C4281">
        <f>YEAR(B4281)</f>
        <v>2011</v>
      </c>
      <c r="D4281">
        <v>77</v>
      </c>
      <c r="E4281">
        <v>68</v>
      </c>
      <c r="F4281">
        <v>73.2</v>
      </c>
      <c r="H4281" s="2">
        <f>IF(F4281-66.39&lt;=0,0,IF(F4281-66.39&lt;=1,1,2))</f>
        <v>2</v>
      </c>
      <c r="I4281">
        <v>77</v>
      </c>
      <c r="J4281">
        <v>68</v>
      </c>
      <c r="K4281">
        <v>73.2</v>
      </c>
      <c r="L4281">
        <v>62.9</v>
      </c>
      <c r="M4281">
        <v>70.599999999999994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30</v>
      </c>
      <c r="V4281">
        <v>25.3</v>
      </c>
      <c r="W4281">
        <v>322.60000000000002</v>
      </c>
      <c r="X4281">
        <v>1015.7</v>
      </c>
      <c r="Y4281">
        <v>43.4</v>
      </c>
      <c r="Z4281">
        <v>6.6</v>
      </c>
      <c r="AA4281">
        <v>245</v>
      </c>
      <c r="AB4281">
        <v>21.2</v>
      </c>
      <c r="AC4281">
        <v>8</v>
      </c>
      <c r="AD4281">
        <v>0</v>
      </c>
      <c r="AE4281" t="s">
        <v>12920</v>
      </c>
      <c r="AF4281" t="s">
        <v>12921</v>
      </c>
      <c r="AG4281">
        <v>0.1</v>
      </c>
      <c r="AH4281" t="s">
        <v>36</v>
      </c>
      <c r="AI4281" t="s">
        <v>37</v>
      </c>
      <c r="AJ4281" t="s">
        <v>38</v>
      </c>
    </row>
    <row r="4282" spans="1:36" x14ac:dyDescent="0.25">
      <c r="A4282" t="s">
        <v>32</v>
      </c>
      <c r="B4282" t="s">
        <v>12922</v>
      </c>
      <c r="C4282">
        <f>YEAR(B4282)</f>
        <v>2011</v>
      </c>
      <c r="D4282">
        <v>73.400000000000006</v>
      </c>
      <c r="E4282">
        <v>68</v>
      </c>
      <c r="F4282">
        <v>70.8</v>
      </c>
      <c r="H4282" s="2">
        <f>IF(F4282-66.39&lt;=0,0,IF(F4282-66.39&lt;=1,1,2))</f>
        <v>2</v>
      </c>
      <c r="I4282">
        <v>73.400000000000006</v>
      </c>
      <c r="J4282">
        <v>68</v>
      </c>
      <c r="K4282">
        <v>70.8</v>
      </c>
      <c r="L4282">
        <v>58.3</v>
      </c>
      <c r="M4282">
        <v>64.900000000000006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34.4</v>
      </c>
      <c r="V4282">
        <v>23</v>
      </c>
      <c r="W4282">
        <v>341.6</v>
      </c>
      <c r="X4282">
        <v>1016.9</v>
      </c>
      <c r="Y4282">
        <v>50.4</v>
      </c>
      <c r="Z4282">
        <v>6.6</v>
      </c>
      <c r="AA4282">
        <v>216.3</v>
      </c>
      <c r="AB4282">
        <v>18.7</v>
      </c>
      <c r="AC4282">
        <v>8</v>
      </c>
      <c r="AD4282">
        <v>0</v>
      </c>
      <c r="AE4282" t="s">
        <v>12923</v>
      </c>
      <c r="AF4282" t="s">
        <v>12924</v>
      </c>
      <c r="AG4282">
        <v>0.13</v>
      </c>
      <c r="AH4282" t="s">
        <v>36</v>
      </c>
      <c r="AI4282" t="s">
        <v>37</v>
      </c>
      <c r="AJ4282" t="s">
        <v>38</v>
      </c>
    </row>
    <row r="4283" spans="1:36" x14ac:dyDescent="0.25">
      <c r="A4283" t="s">
        <v>32</v>
      </c>
      <c r="B4283" t="s">
        <v>12925</v>
      </c>
      <c r="C4283">
        <f>YEAR(B4283)</f>
        <v>2011</v>
      </c>
      <c r="D4283">
        <v>75.2</v>
      </c>
      <c r="E4283">
        <v>67.7</v>
      </c>
      <c r="F4283">
        <v>70.3</v>
      </c>
      <c r="H4283" s="2">
        <f>IF(F4283-66.39&lt;=0,0,IF(F4283-66.39&lt;=1,1,2))</f>
        <v>2</v>
      </c>
      <c r="I4283">
        <v>75.2</v>
      </c>
      <c r="J4283">
        <v>67.7</v>
      </c>
      <c r="K4283">
        <v>70.3</v>
      </c>
      <c r="L4283">
        <v>58.3</v>
      </c>
      <c r="M4283">
        <v>66.099999999999994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17.2</v>
      </c>
      <c r="W4283">
        <v>309.7</v>
      </c>
      <c r="X4283">
        <v>1015.3</v>
      </c>
      <c r="Y4283">
        <v>48.6</v>
      </c>
      <c r="Z4283">
        <v>6.6</v>
      </c>
      <c r="AA4283">
        <v>230</v>
      </c>
      <c r="AB4283">
        <v>20</v>
      </c>
      <c r="AC4283">
        <v>8</v>
      </c>
      <c r="AD4283">
        <v>0</v>
      </c>
      <c r="AE4283" t="s">
        <v>12926</v>
      </c>
      <c r="AF4283" t="s">
        <v>12927</v>
      </c>
      <c r="AG4283">
        <v>0.17</v>
      </c>
      <c r="AH4283" t="s">
        <v>36</v>
      </c>
      <c r="AI4283" t="s">
        <v>37</v>
      </c>
      <c r="AJ4283" t="s">
        <v>38</v>
      </c>
    </row>
    <row r="4284" spans="1:36" x14ac:dyDescent="0.25">
      <c r="A4284" t="s">
        <v>32</v>
      </c>
      <c r="B4284" t="s">
        <v>12928</v>
      </c>
      <c r="C4284">
        <f>YEAR(B4284)</f>
        <v>2011</v>
      </c>
      <c r="D4284">
        <v>77</v>
      </c>
      <c r="E4284">
        <v>60.8</v>
      </c>
      <c r="F4284">
        <v>69.7</v>
      </c>
      <c r="H4284" s="2">
        <f>IF(F4284-66.39&lt;=0,0,IF(F4284-66.39&lt;=1,1,2))</f>
        <v>2</v>
      </c>
      <c r="I4284">
        <v>77</v>
      </c>
      <c r="J4284">
        <v>60.8</v>
      </c>
      <c r="K4284">
        <v>69.7</v>
      </c>
      <c r="L4284">
        <v>59.3</v>
      </c>
      <c r="M4284">
        <v>70.5</v>
      </c>
      <c r="O4284">
        <v>0.02</v>
      </c>
      <c r="P4284">
        <v>100</v>
      </c>
      <c r="Q4284">
        <v>4.17</v>
      </c>
      <c r="R4284" t="s">
        <v>40</v>
      </c>
      <c r="S4284">
        <v>0</v>
      </c>
      <c r="T4284">
        <v>0</v>
      </c>
      <c r="U4284">
        <v>0</v>
      </c>
      <c r="V4284">
        <v>15</v>
      </c>
      <c r="W4284">
        <v>303.39999999999998</v>
      </c>
      <c r="X4284">
        <v>1016.6</v>
      </c>
      <c r="Y4284">
        <v>37.6</v>
      </c>
      <c r="Z4284">
        <v>6.6</v>
      </c>
      <c r="AA4284">
        <v>233.9</v>
      </c>
      <c r="AB4284">
        <v>20.100000000000001</v>
      </c>
      <c r="AC4284">
        <v>8</v>
      </c>
      <c r="AD4284">
        <v>0</v>
      </c>
      <c r="AE4284" t="s">
        <v>12929</v>
      </c>
      <c r="AF4284" t="s">
        <v>12930</v>
      </c>
      <c r="AG4284">
        <v>0.2</v>
      </c>
      <c r="AH4284" t="s">
        <v>56</v>
      </c>
      <c r="AI4284" t="s">
        <v>78</v>
      </c>
      <c r="AJ4284" t="s">
        <v>40</v>
      </c>
    </row>
    <row r="4285" spans="1:36" x14ac:dyDescent="0.25">
      <c r="A4285" t="s">
        <v>32</v>
      </c>
      <c r="B4285" t="s">
        <v>12931</v>
      </c>
      <c r="C4285">
        <f>YEAR(B4285)</f>
        <v>2011</v>
      </c>
      <c r="D4285">
        <v>75.2</v>
      </c>
      <c r="E4285">
        <v>64.400000000000006</v>
      </c>
      <c r="F4285">
        <v>69.599999999999994</v>
      </c>
      <c r="H4285" s="2">
        <f>IF(F4285-66.39&lt;=0,0,IF(F4285-66.39&lt;=1,1,2))</f>
        <v>2</v>
      </c>
      <c r="I4285">
        <v>75.2</v>
      </c>
      <c r="J4285">
        <v>64.400000000000006</v>
      </c>
      <c r="K4285">
        <v>69.599999999999994</v>
      </c>
      <c r="L4285">
        <v>59.5</v>
      </c>
      <c r="M4285">
        <v>71.2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16.100000000000001</v>
      </c>
      <c r="W4285">
        <v>307.2</v>
      </c>
      <c r="X4285">
        <v>1018</v>
      </c>
      <c r="Y4285">
        <v>32.6</v>
      </c>
      <c r="Z4285">
        <v>6.6</v>
      </c>
      <c r="AA4285">
        <v>230.9</v>
      </c>
      <c r="AB4285">
        <v>19.899999999999999</v>
      </c>
      <c r="AC4285">
        <v>8</v>
      </c>
      <c r="AD4285">
        <v>0</v>
      </c>
      <c r="AE4285" t="s">
        <v>12932</v>
      </c>
      <c r="AF4285" t="s">
        <v>12933</v>
      </c>
      <c r="AG4285">
        <v>0.25</v>
      </c>
      <c r="AH4285" t="s">
        <v>36</v>
      </c>
      <c r="AI4285" t="s">
        <v>37</v>
      </c>
      <c r="AJ4285" t="s">
        <v>38</v>
      </c>
    </row>
    <row r="4286" spans="1:36" x14ac:dyDescent="0.25">
      <c r="A4286" t="s">
        <v>32</v>
      </c>
      <c r="B4286" t="s">
        <v>12934</v>
      </c>
      <c r="C4286">
        <f>YEAR(B4286)</f>
        <v>2011</v>
      </c>
      <c r="D4286">
        <v>75.2</v>
      </c>
      <c r="E4286">
        <v>60.8</v>
      </c>
      <c r="F4286">
        <v>68.7</v>
      </c>
      <c r="H4286" s="2">
        <f>IF(F4286-66.39&lt;=0,0,IF(F4286-66.39&lt;=1,1,2))</f>
        <v>2</v>
      </c>
      <c r="I4286">
        <v>75.2</v>
      </c>
      <c r="J4286">
        <v>60.8</v>
      </c>
      <c r="K4286">
        <v>68.7</v>
      </c>
      <c r="L4286">
        <v>58.6</v>
      </c>
      <c r="M4286">
        <v>70.7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13.9</v>
      </c>
      <c r="W4286">
        <v>300.89999999999998</v>
      </c>
      <c r="X4286">
        <v>1018.5</v>
      </c>
      <c r="Y4286">
        <v>25.3</v>
      </c>
      <c r="Z4286">
        <v>6.6</v>
      </c>
      <c r="AA4286">
        <v>230.9</v>
      </c>
      <c r="AB4286">
        <v>19.8</v>
      </c>
      <c r="AC4286">
        <v>8</v>
      </c>
      <c r="AD4286">
        <v>0</v>
      </c>
      <c r="AE4286" t="s">
        <v>12935</v>
      </c>
      <c r="AF4286" t="s">
        <v>12936</v>
      </c>
      <c r="AG4286">
        <v>0.27</v>
      </c>
      <c r="AH4286" t="s">
        <v>36</v>
      </c>
      <c r="AI4286" t="s">
        <v>37</v>
      </c>
      <c r="AJ4286" t="s">
        <v>38</v>
      </c>
    </row>
    <row r="4287" spans="1:36" x14ac:dyDescent="0.25">
      <c r="A4287" t="s">
        <v>32</v>
      </c>
      <c r="B4287" t="s">
        <v>12937</v>
      </c>
      <c r="C4287">
        <f>YEAR(B4287)</f>
        <v>2011</v>
      </c>
      <c r="D4287">
        <v>77.099999999999994</v>
      </c>
      <c r="E4287">
        <v>60.8</v>
      </c>
      <c r="F4287">
        <v>68.8</v>
      </c>
      <c r="H4287" s="2">
        <f>IF(F4287-66.39&lt;=0,0,IF(F4287-66.39&lt;=1,1,2))</f>
        <v>2</v>
      </c>
      <c r="I4287">
        <v>77.099999999999994</v>
      </c>
      <c r="J4287">
        <v>60.8</v>
      </c>
      <c r="K4287">
        <v>68.8</v>
      </c>
      <c r="L4287">
        <v>58.7</v>
      </c>
      <c r="M4287">
        <v>71.400000000000006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8.1</v>
      </c>
      <c r="W4287">
        <v>241.7</v>
      </c>
      <c r="X4287">
        <v>1019</v>
      </c>
      <c r="Y4287">
        <v>17.8</v>
      </c>
      <c r="Z4287">
        <v>6.4</v>
      </c>
      <c r="AA4287">
        <v>229.4</v>
      </c>
      <c r="AB4287">
        <v>19.899999999999999</v>
      </c>
      <c r="AC4287">
        <v>8</v>
      </c>
      <c r="AD4287">
        <v>0</v>
      </c>
      <c r="AE4287" t="s">
        <v>12938</v>
      </c>
      <c r="AF4287" t="s">
        <v>12939</v>
      </c>
      <c r="AG4287">
        <v>0.3</v>
      </c>
      <c r="AH4287" t="s">
        <v>330</v>
      </c>
      <c r="AI4287" t="s">
        <v>9140</v>
      </c>
      <c r="AJ4287" t="s">
        <v>331</v>
      </c>
    </row>
    <row r="4288" spans="1:36" x14ac:dyDescent="0.25">
      <c r="A4288" t="s">
        <v>32</v>
      </c>
      <c r="B4288" t="s">
        <v>12940</v>
      </c>
      <c r="C4288">
        <f>YEAR(B4288)</f>
        <v>2011</v>
      </c>
      <c r="D4288">
        <v>80.599999999999994</v>
      </c>
      <c r="E4288">
        <v>64.400000000000006</v>
      </c>
      <c r="F4288">
        <v>71.8</v>
      </c>
      <c r="H4288" s="2">
        <f>IF(F4288-66.39&lt;=0,0,IF(F4288-66.39&lt;=1,1,2))</f>
        <v>2</v>
      </c>
      <c r="I4288">
        <v>82.3</v>
      </c>
      <c r="J4288">
        <v>64.400000000000006</v>
      </c>
      <c r="K4288">
        <v>71.900000000000006</v>
      </c>
      <c r="L4288">
        <v>59.7</v>
      </c>
      <c r="M4288">
        <v>66.099999999999994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12.8</v>
      </c>
      <c r="W4288">
        <v>352.1</v>
      </c>
      <c r="X4288">
        <v>1015.8</v>
      </c>
      <c r="Y4288">
        <v>58.5</v>
      </c>
      <c r="Z4288">
        <v>6.6</v>
      </c>
      <c r="AA4288">
        <v>227</v>
      </c>
      <c r="AB4288">
        <v>19.600000000000001</v>
      </c>
      <c r="AC4288">
        <v>8</v>
      </c>
      <c r="AD4288">
        <v>0</v>
      </c>
      <c r="AE4288" t="s">
        <v>12941</v>
      </c>
      <c r="AF4288" t="s">
        <v>12942</v>
      </c>
      <c r="AG4288">
        <v>0.34</v>
      </c>
      <c r="AH4288" t="s">
        <v>36</v>
      </c>
      <c r="AI4288" t="s">
        <v>37</v>
      </c>
      <c r="AJ4288" t="s">
        <v>38</v>
      </c>
    </row>
    <row r="4289" spans="1:36" x14ac:dyDescent="0.25">
      <c r="A4289" t="s">
        <v>32</v>
      </c>
      <c r="B4289" t="s">
        <v>12943</v>
      </c>
      <c r="C4289">
        <f>YEAR(B4289)</f>
        <v>2011</v>
      </c>
      <c r="D4289">
        <v>84.2</v>
      </c>
      <c r="E4289">
        <v>64.400000000000006</v>
      </c>
      <c r="F4289">
        <v>72.8</v>
      </c>
      <c r="H4289" s="2">
        <f>IF(F4289-66.39&lt;=0,0,IF(F4289-66.39&lt;=1,1,2))</f>
        <v>2</v>
      </c>
      <c r="I4289">
        <v>84.7</v>
      </c>
      <c r="J4289">
        <v>64.400000000000006</v>
      </c>
      <c r="K4289">
        <v>73.099999999999994</v>
      </c>
      <c r="L4289">
        <v>61.9</v>
      </c>
      <c r="M4289">
        <v>70.8</v>
      </c>
      <c r="O4289">
        <v>0.11799999999999999</v>
      </c>
      <c r="P4289">
        <v>100</v>
      </c>
      <c r="Q4289">
        <v>4.17</v>
      </c>
      <c r="R4289" t="s">
        <v>40</v>
      </c>
      <c r="S4289">
        <v>0</v>
      </c>
      <c r="T4289">
        <v>0</v>
      </c>
      <c r="U4289">
        <v>23</v>
      </c>
      <c r="V4289">
        <v>17.2</v>
      </c>
      <c r="W4289">
        <v>165.1</v>
      </c>
      <c r="X4289">
        <v>1011.8</v>
      </c>
      <c r="Y4289">
        <v>51</v>
      </c>
      <c r="Z4289">
        <v>6.5</v>
      </c>
      <c r="AA4289">
        <v>202.9</v>
      </c>
      <c r="AB4289">
        <v>17.5</v>
      </c>
      <c r="AC4289">
        <v>7</v>
      </c>
      <c r="AD4289">
        <v>0</v>
      </c>
      <c r="AE4289" t="s">
        <v>12944</v>
      </c>
      <c r="AF4289" t="s">
        <v>12945</v>
      </c>
      <c r="AG4289">
        <v>0.37</v>
      </c>
      <c r="AH4289" t="s">
        <v>56</v>
      </c>
      <c r="AI4289" t="s">
        <v>2394</v>
      </c>
      <c r="AJ4289" t="s">
        <v>40</v>
      </c>
    </row>
    <row r="4290" spans="1:36" x14ac:dyDescent="0.25">
      <c r="A4290" t="s">
        <v>32</v>
      </c>
      <c r="B4290" t="s">
        <v>12946</v>
      </c>
      <c r="C4290">
        <f>YEAR(B4290)</f>
        <v>2011</v>
      </c>
      <c r="D4290">
        <v>78.8</v>
      </c>
      <c r="E4290">
        <v>69.8</v>
      </c>
      <c r="F4290">
        <v>73.8</v>
      </c>
      <c r="H4290" s="2">
        <f>IF(F4290-66.39&lt;=0,0,IF(F4290-66.39&lt;=1,1,2))</f>
        <v>2</v>
      </c>
      <c r="I4290">
        <v>78.8</v>
      </c>
      <c r="J4290">
        <v>69.8</v>
      </c>
      <c r="K4290">
        <v>73.8</v>
      </c>
      <c r="L4290">
        <v>63.4</v>
      </c>
      <c r="M4290">
        <v>70.7</v>
      </c>
      <c r="O4290">
        <v>0.20100000000000001</v>
      </c>
      <c r="P4290">
        <v>100</v>
      </c>
      <c r="Q4290">
        <v>4.17</v>
      </c>
      <c r="R4290" t="s">
        <v>40</v>
      </c>
      <c r="S4290">
        <v>0</v>
      </c>
      <c r="T4290">
        <v>0</v>
      </c>
      <c r="U4290">
        <v>41.4</v>
      </c>
      <c r="V4290">
        <v>30</v>
      </c>
      <c r="W4290">
        <v>195.5</v>
      </c>
      <c r="X4290">
        <v>1005.6</v>
      </c>
      <c r="Y4290">
        <v>83.4</v>
      </c>
      <c r="Z4290">
        <v>6.6</v>
      </c>
      <c r="AA4290">
        <v>106.4</v>
      </c>
      <c r="AB4290">
        <v>9.1</v>
      </c>
      <c r="AC4290">
        <v>5</v>
      </c>
      <c r="AD4290">
        <v>0</v>
      </c>
      <c r="AE4290" t="s">
        <v>12947</v>
      </c>
      <c r="AF4290" t="s">
        <v>12948</v>
      </c>
      <c r="AG4290">
        <v>0.41</v>
      </c>
      <c r="AH4290" t="s">
        <v>56</v>
      </c>
      <c r="AI4290" t="s">
        <v>65</v>
      </c>
      <c r="AJ4290" t="s">
        <v>40</v>
      </c>
    </row>
    <row r="4291" spans="1:36" x14ac:dyDescent="0.25">
      <c r="A4291" t="s">
        <v>32</v>
      </c>
      <c r="B4291" t="s">
        <v>12949</v>
      </c>
      <c r="C4291">
        <f>YEAR(B4291)</f>
        <v>2011</v>
      </c>
      <c r="D4291">
        <v>73.400000000000006</v>
      </c>
      <c r="E4291">
        <v>62.6</v>
      </c>
      <c r="F4291">
        <v>67.2</v>
      </c>
      <c r="H4291" s="2">
        <f>IF(F4291-66.39&lt;=0,0,IF(F4291-66.39&lt;=1,1,2))</f>
        <v>1</v>
      </c>
      <c r="I4291">
        <v>73.400000000000006</v>
      </c>
      <c r="J4291">
        <v>62.6</v>
      </c>
      <c r="K4291">
        <v>67.2</v>
      </c>
      <c r="L4291">
        <v>58.1</v>
      </c>
      <c r="M4291">
        <v>73.099999999999994</v>
      </c>
      <c r="O4291">
        <v>0.18099999999999999</v>
      </c>
      <c r="P4291">
        <v>100</v>
      </c>
      <c r="Q4291">
        <v>8.33</v>
      </c>
      <c r="R4291" t="s">
        <v>40</v>
      </c>
      <c r="S4291">
        <v>0</v>
      </c>
      <c r="T4291">
        <v>0</v>
      </c>
      <c r="U4291">
        <v>40.299999999999997</v>
      </c>
      <c r="V4291">
        <v>28.9</v>
      </c>
      <c r="W4291">
        <v>190.2</v>
      </c>
      <c r="X4291">
        <v>1003.7</v>
      </c>
      <c r="Y4291">
        <v>72.8</v>
      </c>
      <c r="Z4291">
        <v>6.6</v>
      </c>
      <c r="AA4291">
        <v>203</v>
      </c>
      <c r="AB4291">
        <v>17.600000000000001</v>
      </c>
      <c r="AC4291">
        <v>8</v>
      </c>
      <c r="AD4291">
        <v>0</v>
      </c>
      <c r="AE4291" t="s">
        <v>12950</v>
      </c>
      <c r="AF4291" t="s">
        <v>12951</v>
      </c>
      <c r="AG4291">
        <v>0.44</v>
      </c>
      <c r="AH4291" t="s">
        <v>56</v>
      </c>
      <c r="AI4291" t="s">
        <v>57</v>
      </c>
      <c r="AJ4291" t="s">
        <v>40</v>
      </c>
    </row>
    <row r="4292" spans="1:36" x14ac:dyDescent="0.25">
      <c r="A4292" t="s">
        <v>32</v>
      </c>
      <c r="B4292" t="s">
        <v>12952</v>
      </c>
      <c r="C4292">
        <f>YEAR(B4292)</f>
        <v>2011</v>
      </c>
      <c r="D4292">
        <v>66.2</v>
      </c>
      <c r="E4292">
        <v>56.9</v>
      </c>
      <c r="F4292">
        <v>61.2</v>
      </c>
      <c r="H4292" s="2">
        <f>IF(F4292-66.39&lt;=0,0,IF(F4292-66.39&lt;=1,1,2))</f>
        <v>0</v>
      </c>
      <c r="I4292">
        <v>66.2</v>
      </c>
      <c r="J4292">
        <v>56.9</v>
      </c>
      <c r="K4292">
        <v>61.2</v>
      </c>
      <c r="L4292">
        <v>56.4</v>
      </c>
      <c r="M4292">
        <v>84.5</v>
      </c>
      <c r="O4292">
        <v>0.64900000000000002</v>
      </c>
      <c r="P4292">
        <v>100</v>
      </c>
      <c r="Q4292">
        <v>12.5</v>
      </c>
      <c r="R4292" t="s">
        <v>40</v>
      </c>
      <c r="S4292">
        <v>0</v>
      </c>
      <c r="T4292">
        <v>0</v>
      </c>
      <c r="U4292">
        <v>0</v>
      </c>
      <c r="V4292">
        <v>20.8</v>
      </c>
      <c r="W4292">
        <v>282.8</v>
      </c>
      <c r="X4292">
        <v>1008.2</v>
      </c>
      <c r="Y4292">
        <v>82.5</v>
      </c>
      <c r="Z4292">
        <v>6.4</v>
      </c>
      <c r="AA4292">
        <v>165.5</v>
      </c>
      <c r="AB4292">
        <v>14.2</v>
      </c>
      <c r="AC4292">
        <v>6</v>
      </c>
      <c r="AD4292">
        <v>0</v>
      </c>
      <c r="AE4292" t="s">
        <v>12953</v>
      </c>
      <c r="AF4292" t="s">
        <v>12954</v>
      </c>
      <c r="AG4292">
        <v>0.48</v>
      </c>
      <c r="AH4292" t="s">
        <v>56</v>
      </c>
      <c r="AI4292" t="s">
        <v>111</v>
      </c>
      <c r="AJ4292" t="s">
        <v>40</v>
      </c>
    </row>
    <row r="4293" spans="1:36" x14ac:dyDescent="0.25">
      <c r="A4293" t="s">
        <v>32</v>
      </c>
      <c r="B4293" t="s">
        <v>12955</v>
      </c>
      <c r="C4293">
        <f>YEAR(B4293)</f>
        <v>2011</v>
      </c>
      <c r="D4293">
        <v>69.8</v>
      </c>
      <c r="E4293">
        <v>59</v>
      </c>
      <c r="F4293">
        <v>63.2</v>
      </c>
      <c r="H4293" s="2">
        <f>IF(F4293-66.39&lt;=0,0,IF(F4293-66.39&lt;=1,1,2))</f>
        <v>0</v>
      </c>
      <c r="I4293">
        <v>69.8</v>
      </c>
      <c r="J4293">
        <v>59</v>
      </c>
      <c r="K4293">
        <v>63.2</v>
      </c>
      <c r="L4293">
        <v>56.8</v>
      </c>
      <c r="M4293">
        <v>80.599999999999994</v>
      </c>
      <c r="O4293">
        <v>0.63</v>
      </c>
      <c r="P4293">
        <v>100</v>
      </c>
      <c r="Q4293">
        <v>4.17</v>
      </c>
      <c r="R4293" t="s">
        <v>40</v>
      </c>
      <c r="S4293">
        <v>0</v>
      </c>
      <c r="T4293">
        <v>0</v>
      </c>
      <c r="U4293">
        <v>0</v>
      </c>
      <c r="V4293">
        <v>16.100000000000001</v>
      </c>
      <c r="W4293">
        <v>271.89999999999998</v>
      </c>
      <c r="X4293">
        <v>1013.4</v>
      </c>
      <c r="Y4293">
        <v>66.599999999999994</v>
      </c>
      <c r="Z4293">
        <v>6.5</v>
      </c>
      <c r="AA4293">
        <v>213.8</v>
      </c>
      <c r="AB4293">
        <v>18.5</v>
      </c>
      <c r="AC4293">
        <v>7</v>
      </c>
      <c r="AD4293">
        <v>0</v>
      </c>
      <c r="AE4293" t="s">
        <v>12956</v>
      </c>
      <c r="AF4293" t="s">
        <v>12957</v>
      </c>
      <c r="AG4293">
        <v>0.5</v>
      </c>
      <c r="AH4293" t="s">
        <v>56</v>
      </c>
      <c r="AI4293" t="s">
        <v>137</v>
      </c>
      <c r="AJ4293" t="s">
        <v>40</v>
      </c>
    </row>
    <row r="4294" spans="1:36" x14ac:dyDescent="0.25">
      <c r="A4294" t="s">
        <v>32</v>
      </c>
      <c r="B4294" t="s">
        <v>12958</v>
      </c>
      <c r="C4294">
        <f>YEAR(B4294)</f>
        <v>2011</v>
      </c>
      <c r="D4294">
        <v>73.400000000000006</v>
      </c>
      <c r="E4294">
        <v>56.4</v>
      </c>
      <c r="F4294">
        <v>65</v>
      </c>
      <c r="H4294" s="2">
        <f>IF(F4294-66.39&lt;=0,0,IF(F4294-66.39&lt;=1,1,2))</f>
        <v>0</v>
      </c>
      <c r="I4294">
        <v>73.400000000000006</v>
      </c>
      <c r="J4294">
        <v>56.4</v>
      </c>
      <c r="K4294">
        <v>65</v>
      </c>
      <c r="L4294">
        <v>56.3</v>
      </c>
      <c r="M4294">
        <v>73.900000000000006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13.9</v>
      </c>
      <c r="W4294">
        <v>268.39999999999998</v>
      </c>
      <c r="X4294">
        <v>1015.7</v>
      </c>
      <c r="Y4294">
        <v>22</v>
      </c>
      <c r="Z4294">
        <v>6.5</v>
      </c>
      <c r="AA4294">
        <v>220.8</v>
      </c>
      <c r="AB4294">
        <v>19.2</v>
      </c>
      <c r="AC4294">
        <v>8</v>
      </c>
      <c r="AD4294">
        <v>0</v>
      </c>
      <c r="AE4294" t="s">
        <v>12959</v>
      </c>
      <c r="AF4294" t="s">
        <v>12960</v>
      </c>
      <c r="AG4294">
        <v>0.54</v>
      </c>
      <c r="AH4294" t="s">
        <v>36</v>
      </c>
      <c r="AI4294" t="s">
        <v>37</v>
      </c>
      <c r="AJ4294" t="s">
        <v>38</v>
      </c>
    </row>
    <row r="4295" spans="1:36" x14ac:dyDescent="0.25">
      <c r="A4295" t="s">
        <v>32</v>
      </c>
      <c r="B4295" t="s">
        <v>12961</v>
      </c>
      <c r="C4295">
        <f>YEAR(B4295)</f>
        <v>2011</v>
      </c>
      <c r="D4295">
        <v>75.2</v>
      </c>
      <c r="E4295">
        <v>59</v>
      </c>
      <c r="F4295">
        <v>66.599999999999994</v>
      </c>
      <c r="H4295" s="2">
        <f>IF(F4295-66.39&lt;=0,0,IF(F4295-66.39&lt;=1,1,2))</f>
        <v>1</v>
      </c>
      <c r="I4295">
        <v>75.2</v>
      </c>
      <c r="J4295">
        <v>59</v>
      </c>
      <c r="K4295">
        <v>66.599999999999994</v>
      </c>
      <c r="L4295">
        <v>57.1</v>
      </c>
      <c r="M4295">
        <v>72.900000000000006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9.1999999999999993</v>
      </c>
      <c r="W4295">
        <v>188.3</v>
      </c>
      <c r="X4295">
        <v>1015.7</v>
      </c>
      <c r="Y4295">
        <v>37.799999999999997</v>
      </c>
      <c r="Z4295">
        <v>6.4</v>
      </c>
      <c r="AA4295">
        <v>208.2</v>
      </c>
      <c r="AB4295">
        <v>17.8</v>
      </c>
      <c r="AC4295">
        <v>7</v>
      </c>
      <c r="AD4295">
        <v>0</v>
      </c>
      <c r="AE4295" t="s">
        <v>12962</v>
      </c>
      <c r="AF4295" t="s">
        <v>12963</v>
      </c>
      <c r="AG4295">
        <v>0.57999999999999996</v>
      </c>
      <c r="AH4295" t="s">
        <v>36</v>
      </c>
      <c r="AI4295" t="s">
        <v>37</v>
      </c>
      <c r="AJ4295" t="s">
        <v>38</v>
      </c>
    </row>
    <row r="4296" spans="1:36" x14ac:dyDescent="0.25">
      <c r="A4296" t="s">
        <v>32</v>
      </c>
      <c r="B4296" t="s">
        <v>12964</v>
      </c>
      <c r="C4296">
        <f>YEAR(B4296)</f>
        <v>2011</v>
      </c>
      <c r="D4296">
        <v>73.400000000000006</v>
      </c>
      <c r="E4296">
        <v>59</v>
      </c>
      <c r="F4296">
        <v>67.2</v>
      </c>
      <c r="H4296" s="2">
        <f>IF(F4296-66.39&lt;=0,0,IF(F4296-66.39&lt;=1,1,2))</f>
        <v>1</v>
      </c>
      <c r="I4296">
        <v>73.400000000000006</v>
      </c>
      <c r="J4296">
        <v>59</v>
      </c>
      <c r="K4296">
        <v>67.2</v>
      </c>
      <c r="L4296">
        <v>61</v>
      </c>
      <c r="M4296">
        <v>81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16.100000000000001</v>
      </c>
      <c r="W4296">
        <v>69.2</v>
      </c>
      <c r="X4296">
        <v>1016.1</v>
      </c>
      <c r="Y4296">
        <v>47.5</v>
      </c>
      <c r="Z4296">
        <v>6.6</v>
      </c>
      <c r="AA4296">
        <v>200.2</v>
      </c>
      <c r="AB4296">
        <v>17.5</v>
      </c>
      <c r="AC4296">
        <v>7</v>
      </c>
      <c r="AD4296">
        <v>0</v>
      </c>
      <c r="AE4296" t="s">
        <v>12965</v>
      </c>
      <c r="AF4296" t="s">
        <v>12966</v>
      </c>
      <c r="AG4296">
        <v>0.61</v>
      </c>
      <c r="AH4296" t="s">
        <v>36</v>
      </c>
      <c r="AI4296" t="s">
        <v>174</v>
      </c>
      <c r="AJ4296" t="s">
        <v>38</v>
      </c>
    </row>
    <row r="4297" spans="1:36" x14ac:dyDescent="0.25">
      <c r="A4297" t="s">
        <v>32</v>
      </c>
      <c r="B4297" t="s">
        <v>12967</v>
      </c>
      <c r="C4297">
        <f>YEAR(B4297)</f>
        <v>2011</v>
      </c>
      <c r="D4297">
        <v>69.8</v>
      </c>
      <c r="E4297">
        <v>59</v>
      </c>
      <c r="F4297">
        <v>65</v>
      </c>
      <c r="H4297" s="2">
        <f>IF(F4297-66.39&lt;=0,0,IF(F4297-66.39&lt;=1,1,2))</f>
        <v>0</v>
      </c>
      <c r="I4297">
        <v>69.8</v>
      </c>
      <c r="J4297">
        <v>59</v>
      </c>
      <c r="K4297">
        <v>65</v>
      </c>
      <c r="L4297">
        <v>59.8</v>
      </c>
      <c r="M4297">
        <v>83.6</v>
      </c>
      <c r="O4297">
        <v>0.28000000000000003</v>
      </c>
      <c r="P4297">
        <v>100</v>
      </c>
      <c r="Q4297">
        <v>4.17</v>
      </c>
      <c r="R4297" t="s">
        <v>40</v>
      </c>
      <c r="S4297">
        <v>0</v>
      </c>
      <c r="T4297">
        <v>0</v>
      </c>
      <c r="U4297">
        <v>0</v>
      </c>
      <c r="V4297">
        <v>16.100000000000001</v>
      </c>
      <c r="W4297">
        <v>351.1</v>
      </c>
      <c r="X4297">
        <v>1013.5</v>
      </c>
      <c r="Y4297">
        <v>73.099999999999994</v>
      </c>
      <c r="Z4297">
        <v>6.3</v>
      </c>
      <c r="AA4297">
        <v>159.69999999999999</v>
      </c>
      <c r="AB4297">
        <v>13.6</v>
      </c>
      <c r="AC4297">
        <v>6</v>
      </c>
      <c r="AD4297">
        <v>0</v>
      </c>
      <c r="AE4297" t="s">
        <v>12968</v>
      </c>
      <c r="AF4297" t="s">
        <v>12969</v>
      </c>
      <c r="AG4297">
        <v>0.65</v>
      </c>
      <c r="AH4297" t="s">
        <v>56</v>
      </c>
      <c r="AI4297" t="s">
        <v>65</v>
      </c>
      <c r="AJ4297" t="s">
        <v>40</v>
      </c>
    </row>
    <row r="4298" spans="1:36" x14ac:dyDescent="0.25">
      <c r="A4298" t="s">
        <v>32</v>
      </c>
      <c r="B4298" t="s">
        <v>12970</v>
      </c>
      <c r="C4298">
        <f>YEAR(B4298)</f>
        <v>2011</v>
      </c>
      <c r="D4298">
        <v>60.8</v>
      </c>
      <c r="E4298">
        <v>55.4</v>
      </c>
      <c r="F4298">
        <v>57.7</v>
      </c>
      <c r="H4298" s="2">
        <f>IF(F4298-66.39&lt;=0,0,IF(F4298-66.39&lt;=1,1,2))</f>
        <v>0</v>
      </c>
      <c r="I4298">
        <v>60.8</v>
      </c>
      <c r="J4298">
        <v>55.4</v>
      </c>
      <c r="K4298">
        <v>57.7</v>
      </c>
      <c r="L4298">
        <v>54.1</v>
      </c>
      <c r="M4298">
        <v>88.1</v>
      </c>
      <c r="O4298">
        <v>1.0389999999999999</v>
      </c>
      <c r="P4298">
        <v>100</v>
      </c>
      <c r="Q4298">
        <v>12.5</v>
      </c>
      <c r="R4298" t="s">
        <v>40</v>
      </c>
      <c r="S4298">
        <v>0</v>
      </c>
      <c r="T4298">
        <v>0</v>
      </c>
      <c r="U4298">
        <v>0</v>
      </c>
      <c r="V4298">
        <v>20.8</v>
      </c>
      <c r="W4298">
        <v>8.8000000000000007</v>
      </c>
      <c r="X4298">
        <v>1014.4</v>
      </c>
      <c r="Y4298">
        <v>96</v>
      </c>
      <c r="Z4298">
        <v>5.2</v>
      </c>
      <c r="AA4298">
        <v>70.7</v>
      </c>
      <c r="AB4298">
        <v>6</v>
      </c>
      <c r="AC4298">
        <v>3</v>
      </c>
      <c r="AD4298">
        <v>0</v>
      </c>
      <c r="AE4298" t="s">
        <v>12971</v>
      </c>
      <c r="AF4298" t="s">
        <v>12972</v>
      </c>
      <c r="AG4298">
        <v>0.68</v>
      </c>
      <c r="AH4298" t="s">
        <v>43</v>
      </c>
      <c r="AI4298" t="s">
        <v>48</v>
      </c>
      <c r="AJ4298" t="s">
        <v>40</v>
      </c>
    </row>
    <row r="4299" spans="1:36" x14ac:dyDescent="0.25">
      <c r="A4299" t="s">
        <v>32</v>
      </c>
      <c r="B4299" t="s">
        <v>12973</v>
      </c>
      <c r="C4299">
        <f>YEAR(B4299)</f>
        <v>2011</v>
      </c>
      <c r="D4299">
        <v>64.400000000000006</v>
      </c>
      <c r="E4299">
        <v>55.4</v>
      </c>
      <c r="F4299">
        <v>59.3</v>
      </c>
      <c r="H4299" s="2">
        <f>IF(F4299-66.39&lt;=0,0,IF(F4299-66.39&lt;=1,1,2))</f>
        <v>0</v>
      </c>
      <c r="I4299">
        <v>64.400000000000006</v>
      </c>
      <c r="J4299">
        <v>55.4</v>
      </c>
      <c r="K4299">
        <v>59.3</v>
      </c>
      <c r="L4299">
        <v>49.2</v>
      </c>
      <c r="M4299">
        <v>70</v>
      </c>
      <c r="O4299">
        <v>0.27900000000000003</v>
      </c>
      <c r="P4299">
        <v>100</v>
      </c>
      <c r="Q4299">
        <v>8.33</v>
      </c>
      <c r="R4299" t="s">
        <v>40</v>
      </c>
      <c r="S4299">
        <v>0</v>
      </c>
      <c r="T4299">
        <v>0</v>
      </c>
      <c r="U4299">
        <v>0</v>
      </c>
      <c r="V4299">
        <v>17.2</v>
      </c>
      <c r="W4299">
        <v>334.7</v>
      </c>
      <c r="X4299">
        <v>1020.5</v>
      </c>
      <c r="Y4299">
        <v>62.4</v>
      </c>
      <c r="Z4299">
        <v>6.6</v>
      </c>
      <c r="AA4299">
        <v>215.2</v>
      </c>
      <c r="AB4299">
        <v>18.5</v>
      </c>
      <c r="AC4299">
        <v>8</v>
      </c>
      <c r="AD4299">
        <v>0</v>
      </c>
      <c r="AE4299" t="s">
        <v>12974</v>
      </c>
      <c r="AF4299" t="s">
        <v>12975</v>
      </c>
      <c r="AG4299">
        <v>0.71</v>
      </c>
      <c r="AH4299" t="s">
        <v>56</v>
      </c>
      <c r="AI4299" t="s">
        <v>57</v>
      </c>
      <c r="AJ4299" t="s">
        <v>40</v>
      </c>
    </row>
    <row r="4300" spans="1:36" x14ac:dyDescent="0.25">
      <c r="A4300" t="s">
        <v>32</v>
      </c>
      <c r="B4300" t="s">
        <v>12976</v>
      </c>
      <c r="C4300">
        <f>YEAR(B4300)</f>
        <v>2011</v>
      </c>
      <c r="D4300">
        <v>66.3</v>
      </c>
      <c r="E4300">
        <v>50</v>
      </c>
      <c r="F4300">
        <v>58.5</v>
      </c>
      <c r="H4300" s="2">
        <f>IF(F4300-66.39&lt;=0,0,IF(F4300-66.39&lt;=1,1,2))</f>
        <v>0</v>
      </c>
      <c r="I4300">
        <v>66.3</v>
      </c>
      <c r="J4300">
        <v>50</v>
      </c>
      <c r="K4300">
        <v>58.5</v>
      </c>
      <c r="L4300">
        <v>47.9</v>
      </c>
      <c r="M4300">
        <v>68.7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9.1999999999999993</v>
      </c>
      <c r="W4300">
        <v>254.2</v>
      </c>
      <c r="X4300">
        <v>1024.5</v>
      </c>
      <c r="Y4300">
        <v>19.7</v>
      </c>
      <c r="Z4300">
        <v>6.5</v>
      </c>
      <c r="AA4300">
        <v>218.3</v>
      </c>
      <c r="AB4300">
        <v>18.899999999999999</v>
      </c>
      <c r="AC4300">
        <v>8</v>
      </c>
      <c r="AD4300">
        <v>0</v>
      </c>
      <c r="AE4300" t="s">
        <v>12977</v>
      </c>
      <c r="AF4300" t="s">
        <v>12978</v>
      </c>
      <c r="AG4300">
        <v>0.75</v>
      </c>
      <c r="AH4300" t="s">
        <v>330</v>
      </c>
      <c r="AI4300" t="s">
        <v>9140</v>
      </c>
      <c r="AJ4300" t="s">
        <v>331</v>
      </c>
    </row>
    <row r="4301" spans="1:36" x14ac:dyDescent="0.25">
      <c r="A4301" t="s">
        <v>32</v>
      </c>
      <c r="B4301" t="s">
        <v>12979</v>
      </c>
      <c r="C4301">
        <f>YEAR(B4301)</f>
        <v>2011</v>
      </c>
      <c r="D4301">
        <v>69.8</v>
      </c>
      <c r="E4301">
        <v>51.8</v>
      </c>
      <c r="F4301">
        <v>60.5</v>
      </c>
      <c r="H4301" s="2">
        <f>IF(F4301-66.39&lt;=0,0,IF(F4301-66.39&lt;=1,1,2))</f>
        <v>0</v>
      </c>
      <c r="I4301">
        <v>69.8</v>
      </c>
      <c r="J4301">
        <v>51.8</v>
      </c>
      <c r="K4301">
        <v>60.5</v>
      </c>
      <c r="L4301">
        <v>51.9</v>
      </c>
      <c r="M4301">
        <v>73.900000000000006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9.1999999999999993</v>
      </c>
      <c r="W4301">
        <v>218.4</v>
      </c>
      <c r="X4301">
        <v>1021.1</v>
      </c>
      <c r="Y4301">
        <v>28.8</v>
      </c>
      <c r="Z4301">
        <v>6.5</v>
      </c>
      <c r="AA4301">
        <v>209.3</v>
      </c>
      <c r="AB4301">
        <v>18.100000000000001</v>
      </c>
      <c r="AC4301">
        <v>8</v>
      </c>
      <c r="AD4301">
        <v>0</v>
      </c>
      <c r="AE4301" t="s">
        <v>12980</v>
      </c>
      <c r="AF4301" t="s">
        <v>12981</v>
      </c>
      <c r="AG4301">
        <v>0.75</v>
      </c>
      <c r="AH4301" t="s">
        <v>36</v>
      </c>
      <c r="AI4301" t="s">
        <v>37</v>
      </c>
      <c r="AJ4301" t="s">
        <v>38</v>
      </c>
    </row>
    <row r="4302" spans="1:36" x14ac:dyDescent="0.25">
      <c r="A4302" t="s">
        <v>32</v>
      </c>
      <c r="B4302" t="s">
        <v>12982</v>
      </c>
      <c r="C4302">
        <f>YEAR(B4302)</f>
        <v>2011</v>
      </c>
      <c r="D4302">
        <v>69.8</v>
      </c>
      <c r="E4302">
        <v>53.6</v>
      </c>
      <c r="F4302">
        <v>61</v>
      </c>
      <c r="H4302" s="2">
        <f>IF(F4302-66.39&lt;=0,0,IF(F4302-66.39&lt;=1,1,2))</f>
        <v>0</v>
      </c>
      <c r="I4302">
        <v>69.8</v>
      </c>
      <c r="J4302">
        <v>53.6</v>
      </c>
      <c r="K4302">
        <v>61</v>
      </c>
      <c r="L4302">
        <v>53.6</v>
      </c>
      <c r="M4302">
        <v>77.099999999999994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9.1999999999999993</v>
      </c>
      <c r="W4302">
        <v>258.39999999999998</v>
      </c>
      <c r="X4302">
        <v>1019.7</v>
      </c>
      <c r="Y4302">
        <v>35.1</v>
      </c>
      <c r="Z4302">
        <v>6.6</v>
      </c>
      <c r="AA4302">
        <v>130.5</v>
      </c>
      <c r="AB4302">
        <v>11.2</v>
      </c>
      <c r="AC4302">
        <v>6</v>
      </c>
      <c r="AD4302">
        <v>0</v>
      </c>
      <c r="AE4302" t="s">
        <v>12983</v>
      </c>
      <c r="AF4302" t="s">
        <v>12984</v>
      </c>
      <c r="AG4302">
        <v>0.81</v>
      </c>
      <c r="AH4302" t="s">
        <v>36</v>
      </c>
      <c r="AI4302" t="s">
        <v>37</v>
      </c>
      <c r="AJ4302" t="s">
        <v>38</v>
      </c>
    </row>
    <row r="4303" spans="1:36" x14ac:dyDescent="0.25">
      <c r="A4303" t="s">
        <v>32</v>
      </c>
      <c r="B4303" t="s">
        <v>12985</v>
      </c>
      <c r="C4303">
        <f>YEAR(B4303)</f>
        <v>2011</v>
      </c>
      <c r="D4303">
        <v>69.8</v>
      </c>
      <c r="E4303">
        <v>53</v>
      </c>
      <c r="F4303">
        <v>62.3</v>
      </c>
      <c r="H4303" s="2">
        <f>IF(F4303-66.39&lt;=0,0,IF(F4303-66.39&lt;=1,1,2))</f>
        <v>0</v>
      </c>
      <c r="I4303">
        <v>69.8</v>
      </c>
      <c r="J4303">
        <v>53</v>
      </c>
      <c r="K4303">
        <v>62.3</v>
      </c>
      <c r="L4303">
        <v>53.6</v>
      </c>
      <c r="M4303">
        <v>74.7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20.8</v>
      </c>
      <c r="W4303">
        <v>302</v>
      </c>
      <c r="X4303">
        <v>1019.2</v>
      </c>
      <c r="Y4303">
        <v>42.8</v>
      </c>
      <c r="Z4303">
        <v>6.6</v>
      </c>
      <c r="AA4303">
        <v>196.6</v>
      </c>
      <c r="AB4303">
        <v>17</v>
      </c>
      <c r="AC4303">
        <v>7</v>
      </c>
      <c r="AD4303">
        <v>0</v>
      </c>
      <c r="AE4303" t="s">
        <v>12986</v>
      </c>
      <c r="AF4303" t="s">
        <v>12987</v>
      </c>
      <c r="AG4303">
        <v>0.85</v>
      </c>
      <c r="AH4303" t="s">
        <v>36</v>
      </c>
      <c r="AI4303" t="s">
        <v>37</v>
      </c>
      <c r="AJ4303" t="s">
        <v>38</v>
      </c>
    </row>
    <row r="4304" spans="1:36" x14ac:dyDescent="0.25">
      <c r="A4304" t="s">
        <v>32</v>
      </c>
      <c r="B4304" t="s">
        <v>12988</v>
      </c>
      <c r="C4304">
        <f>YEAR(B4304)</f>
        <v>2011</v>
      </c>
      <c r="D4304">
        <v>68</v>
      </c>
      <c r="E4304">
        <v>60.8</v>
      </c>
      <c r="F4304">
        <v>64.900000000000006</v>
      </c>
      <c r="H4304" s="2">
        <f>IF(F4304-66.39&lt;=0,0,IF(F4304-66.39&lt;=1,1,2))</f>
        <v>0</v>
      </c>
      <c r="I4304">
        <v>68</v>
      </c>
      <c r="J4304">
        <v>60.8</v>
      </c>
      <c r="K4304">
        <v>64.900000000000006</v>
      </c>
      <c r="L4304">
        <v>55.3</v>
      </c>
      <c r="M4304">
        <v>71.400000000000006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17.2</v>
      </c>
      <c r="W4304">
        <v>314.2</v>
      </c>
      <c r="X4304">
        <v>1017.4</v>
      </c>
      <c r="Y4304">
        <v>67.5</v>
      </c>
      <c r="Z4304">
        <v>6.6</v>
      </c>
      <c r="AA4304">
        <v>161.5</v>
      </c>
      <c r="AB4304">
        <v>13.8</v>
      </c>
      <c r="AC4304">
        <v>7</v>
      </c>
      <c r="AD4304">
        <v>0</v>
      </c>
      <c r="AE4304" t="s">
        <v>12989</v>
      </c>
      <c r="AF4304" t="s">
        <v>12990</v>
      </c>
      <c r="AG4304">
        <v>0.88</v>
      </c>
      <c r="AH4304" t="s">
        <v>36</v>
      </c>
      <c r="AI4304" t="s">
        <v>37</v>
      </c>
      <c r="AJ4304" t="s">
        <v>38</v>
      </c>
    </row>
    <row r="4305" spans="1:36" x14ac:dyDescent="0.25">
      <c r="A4305" t="s">
        <v>32</v>
      </c>
      <c r="B4305" t="s">
        <v>12991</v>
      </c>
      <c r="C4305">
        <f>YEAR(B4305)</f>
        <v>2011</v>
      </c>
      <c r="D4305">
        <v>71.599999999999994</v>
      </c>
      <c r="E4305">
        <v>60.3</v>
      </c>
      <c r="F4305">
        <v>65.8</v>
      </c>
      <c r="H4305" s="2">
        <f>IF(F4305-66.39&lt;=0,0,IF(F4305-66.39&lt;=1,1,2))</f>
        <v>0</v>
      </c>
      <c r="I4305">
        <v>71.599999999999994</v>
      </c>
      <c r="J4305">
        <v>60.3</v>
      </c>
      <c r="K4305">
        <v>65.8</v>
      </c>
      <c r="L4305">
        <v>56.3</v>
      </c>
      <c r="M4305">
        <v>71.8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16.100000000000001</v>
      </c>
      <c r="W4305">
        <v>333.5</v>
      </c>
      <c r="X4305">
        <v>1015.8</v>
      </c>
      <c r="Y4305">
        <v>79.3</v>
      </c>
      <c r="Z4305">
        <v>6.6</v>
      </c>
      <c r="AA4305">
        <v>181.5</v>
      </c>
      <c r="AB4305">
        <v>15.6</v>
      </c>
      <c r="AC4305">
        <v>7</v>
      </c>
      <c r="AD4305">
        <v>0</v>
      </c>
      <c r="AE4305" t="s">
        <v>12992</v>
      </c>
      <c r="AF4305" t="s">
        <v>12993</v>
      </c>
      <c r="AG4305">
        <v>0.92</v>
      </c>
      <c r="AH4305" t="s">
        <v>36</v>
      </c>
      <c r="AI4305" t="s">
        <v>37</v>
      </c>
      <c r="AJ4305" t="s">
        <v>38</v>
      </c>
    </row>
    <row r="4306" spans="1:36" x14ac:dyDescent="0.25">
      <c r="A4306" t="s">
        <v>32</v>
      </c>
      <c r="B4306" t="s">
        <v>12994</v>
      </c>
      <c r="C4306">
        <f>YEAR(B4306)</f>
        <v>2011</v>
      </c>
      <c r="D4306">
        <v>68</v>
      </c>
      <c r="E4306">
        <v>59.8</v>
      </c>
      <c r="F4306">
        <v>64</v>
      </c>
      <c r="H4306" s="2">
        <f>IF(F4306-66.39&lt;=0,0,IF(F4306-66.39&lt;=1,1,2))</f>
        <v>0</v>
      </c>
      <c r="I4306">
        <v>68</v>
      </c>
      <c r="J4306">
        <v>59.8</v>
      </c>
      <c r="K4306">
        <v>64</v>
      </c>
      <c r="L4306">
        <v>57.4</v>
      </c>
      <c r="M4306">
        <v>79.5</v>
      </c>
      <c r="O4306">
        <v>0.02</v>
      </c>
      <c r="P4306">
        <v>100</v>
      </c>
      <c r="Q4306">
        <v>12.5</v>
      </c>
      <c r="R4306" t="s">
        <v>40</v>
      </c>
      <c r="S4306">
        <v>0</v>
      </c>
      <c r="T4306">
        <v>0</v>
      </c>
      <c r="U4306">
        <v>0</v>
      </c>
      <c r="V4306">
        <v>11.4</v>
      </c>
      <c r="W4306">
        <v>307.2</v>
      </c>
      <c r="X4306">
        <v>1016.8</v>
      </c>
      <c r="Y4306">
        <v>76</v>
      </c>
      <c r="Z4306">
        <v>6.5</v>
      </c>
      <c r="AA4306">
        <v>54.7</v>
      </c>
      <c r="AB4306">
        <v>4.5999999999999996</v>
      </c>
      <c r="AC4306">
        <v>2</v>
      </c>
      <c r="AD4306">
        <v>0</v>
      </c>
      <c r="AE4306" t="s">
        <v>12995</v>
      </c>
      <c r="AF4306" t="s">
        <v>12996</v>
      </c>
      <c r="AG4306">
        <v>0.95</v>
      </c>
      <c r="AH4306" t="s">
        <v>56</v>
      </c>
      <c r="AI4306" t="s">
        <v>65</v>
      </c>
      <c r="AJ4306" t="s">
        <v>40</v>
      </c>
    </row>
    <row r="4307" spans="1:36" x14ac:dyDescent="0.25">
      <c r="A4307" t="s">
        <v>32</v>
      </c>
      <c r="B4307" t="s">
        <v>12997</v>
      </c>
      <c r="C4307">
        <f>YEAR(B4307)</f>
        <v>2011</v>
      </c>
      <c r="D4307">
        <v>68</v>
      </c>
      <c r="E4307">
        <v>60</v>
      </c>
      <c r="F4307">
        <v>65.2</v>
      </c>
      <c r="H4307" s="2">
        <f>IF(F4307-66.39&lt;=0,0,IF(F4307-66.39&lt;=1,1,2))</f>
        <v>0</v>
      </c>
      <c r="I4307">
        <v>68</v>
      </c>
      <c r="J4307">
        <v>60</v>
      </c>
      <c r="K4307">
        <v>65.2</v>
      </c>
      <c r="L4307">
        <v>56.6</v>
      </c>
      <c r="M4307">
        <v>73.900000000000006</v>
      </c>
      <c r="O4307">
        <v>0.02</v>
      </c>
      <c r="P4307">
        <v>100</v>
      </c>
      <c r="Q4307">
        <v>4.17</v>
      </c>
      <c r="R4307" t="s">
        <v>40</v>
      </c>
      <c r="S4307">
        <v>0</v>
      </c>
      <c r="T4307">
        <v>0</v>
      </c>
      <c r="U4307">
        <v>0</v>
      </c>
      <c r="V4307">
        <v>23</v>
      </c>
      <c r="W4307">
        <v>348.6</v>
      </c>
      <c r="X4307">
        <v>1016.7</v>
      </c>
      <c r="Y4307">
        <v>72.099999999999994</v>
      </c>
      <c r="Z4307">
        <v>6.6</v>
      </c>
      <c r="AA4307">
        <v>194.3</v>
      </c>
      <c r="AB4307">
        <v>16.8</v>
      </c>
      <c r="AC4307">
        <v>7</v>
      </c>
      <c r="AD4307">
        <v>0</v>
      </c>
      <c r="AE4307" t="s">
        <v>12998</v>
      </c>
      <c r="AF4307" t="s">
        <v>12999</v>
      </c>
      <c r="AG4307">
        <v>0</v>
      </c>
      <c r="AH4307" t="s">
        <v>56</v>
      </c>
      <c r="AI4307" t="s">
        <v>78</v>
      </c>
      <c r="AJ4307" t="s">
        <v>40</v>
      </c>
    </row>
    <row r="4308" spans="1:36" x14ac:dyDescent="0.25">
      <c r="A4308" t="s">
        <v>32</v>
      </c>
      <c r="B4308" t="s">
        <v>13000</v>
      </c>
      <c r="C4308">
        <f>YEAR(B4308)</f>
        <v>2011</v>
      </c>
      <c r="D4308">
        <v>66.2</v>
      </c>
      <c r="E4308">
        <v>59.8</v>
      </c>
      <c r="F4308">
        <v>64</v>
      </c>
      <c r="H4308" s="2">
        <f>IF(F4308-66.39&lt;=0,0,IF(F4308-66.39&lt;=1,1,2))</f>
        <v>0</v>
      </c>
      <c r="I4308">
        <v>66.2</v>
      </c>
      <c r="J4308">
        <v>59.8</v>
      </c>
      <c r="K4308">
        <v>64</v>
      </c>
      <c r="L4308">
        <v>53.4</v>
      </c>
      <c r="M4308">
        <v>68.5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25.3</v>
      </c>
      <c r="W4308">
        <v>347.4</v>
      </c>
      <c r="X4308">
        <v>1017.1</v>
      </c>
      <c r="Y4308">
        <v>79.3</v>
      </c>
      <c r="Z4308">
        <v>6.6</v>
      </c>
      <c r="AA4308">
        <v>145.6</v>
      </c>
      <c r="AB4308">
        <v>12.6</v>
      </c>
      <c r="AC4308">
        <v>6</v>
      </c>
      <c r="AD4308">
        <v>0</v>
      </c>
      <c r="AE4308" t="s">
        <v>13001</v>
      </c>
      <c r="AF4308" t="s">
        <v>13002</v>
      </c>
      <c r="AG4308">
        <v>0.02</v>
      </c>
      <c r="AH4308" t="s">
        <v>36</v>
      </c>
      <c r="AI4308" t="s">
        <v>37</v>
      </c>
      <c r="AJ4308" t="s">
        <v>38</v>
      </c>
    </row>
    <row r="4309" spans="1:36" x14ac:dyDescent="0.25">
      <c r="A4309" t="s">
        <v>32</v>
      </c>
      <c r="B4309" t="s">
        <v>13003</v>
      </c>
      <c r="C4309">
        <f>YEAR(B4309)</f>
        <v>2011</v>
      </c>
      <c r="D4309">
        <v>66.2</v>
      </c>
      <c r="E4309">
        <v>60.8</v>
      </c>
      <c r="F4309">
        <v>64.3</v>
      </c>
      <c r="H4309" s="2">
        <f>IF(F4309-66.39&lt;=0,0,IF(F4309-66.39&lt;=1,1,2))</f>
        <v>0</v>
      </c>
      <c r="I4309">
        <v>66.2</v>
      </c>
      <c r="J4309">
        <v>60.8</v>
      </c>
      <c r="K4309">
        <v>64.3</v>
      </c>
      <c r="L4309">
        <v>52.7</v>
      </c>
      <c r="M4309">
        <v>66.3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25.3</v>
      </c>
      <c r="W4309">
        <v>332.9</v>
      </c>
      <c r="X4309">
        <v>1020.5</v>
      </c>
      <c r="Y4309">
        <v>60.5</v>
      </c>
      <c r="Z4309">
        <v>6.6</v>
      </c>
      <c r="AA4309">
        <v>193.5</v>
      </c>
      <c r="AB4309">
        <v>16.7</v>
      </c>
      <c r="AC4309">
        <v>7</v>
      </c>
      <c r="AD4309">
        <v>0</v>
      </c>
      <c r="AE4309" t="s">
        <v>13004</v>
      </c>
      <c r="AF4309" t="s">
        <v>13005</v>
      </c>
      <c r="AG4309">
        <v>0.05</v>
      </c>
      <c r="AH4309" t="s">
        <v>36</v>
      </c>
      <c r="AI4309" t="s">
        <v>37</v>
      </c>
      <c r="AJ4309" t="s">
        <v>38</v>
      </c>
    </row>
    <row r="4310" spans="1:36" x14ac:dyDescent="0.25">
      <c r="A4310" t="s">
        <v>32</v>
      </c>
      <c r="B4310" t="s">
        <v>13006</v>
      </c>
      <c r="C4310">
        <f>YEAR(B4310)</f>
        <v>2011</v>
      </c>
      <c r="D4310">
        <v>64.400000000000006</v>
      </c>
      <c r="E4310">
        <v>62.6</v>
      </c>
      <c r="F4310">
        <v>63</v>
      </c>
      <c r="H4310" s="2">
        <f>IF(F4310-66.39&lt;=0,0,IF(F4310-66.39&lt;=1,1,2))</f>
        <v>0</v>
      </c>
      <c r="I4310">
        <v>64.400000000000006</v>
      </c>
      <c r="J4310">
        <v>62.6</v>
      </c>
      <c r="K4310">
        <v>63</v>
      </c>
      <c r="L4310">
        <v>51.1</v>
      </c>
      <c r="M4310">
        <v>65.3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28.9</v>
      </c>
      <c r="W4310">
        <v>328.7</v>
      </c>
      <c r="X4310">
        <v>1020.8</v>
      </c>
      <c r="Y4310">
        <v>66.3</v>
      </c>
      <c r="Z4310">
        <v>6.6</v>
      </c>
      <c r="AA4310">
        <v>169.4</v>
      </c>
      <c r="AB4310">
        <v>14.7</v>
      </c>
      <c r="AC4310">
        <v>7</v>
      </c>
      <c r="AD4310">
        <v>0</v>
      </c>
      <c r="AE4310" t="s">
        <v>13007</v>
      </c>
      <c r="AF4310" t="s">
        <v>13008</v>
      </c>
      <c r="AG4310">
        <v>0.08</v>
      </c>
      <c r="AH4310" t="s">
        <v>36</v>
      </c>
      <c r="AI4310" t="s">
        <v>37</v>
      </c>
      <c r="AJ4310" t="s">
        <v>38</v>
      </c>
    </row>
    <row r="4311" spans="1:36" x14ac:dyDescent="0.25">
      <c r="A4311" t="s">
        <v>32</v>
      </c>
      <c r="B4311" t="s">
        <v>13009</v>
      </c>
      <c r="C4311">
        <f>YEAR(B4311)</f>
        <v>2011</v>
      </c>
      <c r="D4311">
        <v>64.400000000000006</v>
      </c>
      <c r="E4311">
        <v>56.2</v>
      </c>
      <c r="F4311">
        <v>61.8</v>
      </c>
      <c r="H4311" s="2">
        <f>IF(F4311-66.39&lt;=0,0,IF(F4311-66.39&lt;=1,1,2))</f>
        <v>0</v>
      </c>
      <c r="I4311">
        <v>64.400000000000006</v>
      </c>
      <c r="J4311">
        <v>56.2</v>
      </c>
      <c r="K4311">
        <v>61.8</v>
      </c>
      <c r="L4311">
        <v>48.8</v>
      </c>
      <c r="M4311">
        <v>62.4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27.5</v>
      </c>
      <c r="W4311">
        <v>336</v>
      </c>
      <c r="X4311">
        <v>1019.8</v>
      </c>
      <c r="Y4311">
        <v>85.8</v>
      </c>
      <c r="Z4311">
        <v>6.6</v>
      </c>
      <c r="AA4311">
        <v>160.9</v>
      </c>
      <c r="AB4311">
        <v>14.5</v>
      </c>
      <c r="AC4311">
        <v>7</v>
      </c>
      <c r="AD4311">
        <v>0</v>
      </c>
      <c r="AE4311" t="s">
        <v>13010</v>
      </c>
      <c r="AF4311" t="s">
        <v>13011</v>
      </c>
      <c r="AG4311">
        <v>0.12</v>
      </c>
      <c r="AH4311" t="s">
        <v>36</v>
      </c>
      <c r="AI4311" t="s">
        <v>37</v>
      </c>
      <c r="AJ4311" t="s">
        <v>38</v>
      </c>
    </row>
    <row r="4312" spans="1:36" x14ac:dyDescent="0.25">
      <c r="A4312" t="s">
        <v>32</v>
      </c>
      <c r="B4312" t="s">
        <v>13012</v>
      </c>
      <c r="C4312">
        <f>YEAR(B4312)</f>
        <v>2011</v>
      </c>
      <c r="D4312">
        <v>64.400000000000006</v>
      </c>
      <c r="E4312">
        <v>60.8</v>
      </c>
      <c r="F4312">
        <v>61.6</v>
      </c>
      <c r="H4312" s="2">
        <f>IF(F4312-66.39&lt;=0,0,IF(F4312-66.39&lt;=1,1,2))</f>
        <v>0</v>
      </c>
      <c r="I4312">
        <v>64.400000000000006</v>
      </c>
      <c r="J4312">
        <v>60.8</v>
      </c>
      <c r="K4312">
        <v>61.6</v>
      </c>
      <c r="L4312">
        <v>49.6</v>
      </c>
      <c r="M4312">
        <v>64.8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20.8</v>
      </c>
      <c r="W4312">
        <v>344.7</v>
      </c>
      <c r="X4312">
        <v>1019.4</v>
      </c>
      <c r="Y4312">
        <v>82.6</v>
      </c>
      <c r="Z4312">
        <v>6.6</v>
      </c>
      <c r="AA4312">
        <v>159.1</v>
      </c>
      <c r="AB4312">
        <v>14</v>
      </c>
      <c r="AC4312">
        <v>7</v>
      </c>
      <c r="AD4312">
        <v>0</v>
      </c>
      <c r="AE4312" t="s">
        <v>13013</v>
      </c>
      <c r="AF4312" t="s">
        <v>13014</v>
      </c>
      <c r="AG4312">
        <v>0.15</v>
      </c>
      <c r="AH4312" t="s">
        <v>36</v>
      </c>
      <c r="AI4312" t="s">
        <v>37</v>
      </c>
      <c r="AJ4312" t="s">
        <v>38</v>
      </c>
    </row>
    <row r="4313" spans="1:36" x14ac:dyDescent="0.25">
      <c r="A4313" t="s">
        <v>32</v>
      </c>
      <c r="B4313" t="s">
        <v>13015</v>
      </c>
      <c r="C4313">
        <f>YEAR(B4313)</f>
        <v>2011</v>
      </c>
      <c r="D4313">
        <v>66.2</v>
      </c>
      <c r="E4313">
        <v>59</v>
      </c>
      <c r="F4313">
        <v>61.6</v>
      </c>
      <c r="H4313" s="2">
        <f>IF(F4313-66.39&lt;=0,0,IF(F4313-66.39&lt;=1,1,2))</f>
        <v>0</v>
      </c>
      <c r="I4313">
        <v>66.2</v>
      </c>
      <c r="J4313">
        <v>59</v>
      </c>
      <c r="K4313">
        <v>61.6</v>
      </c>
      <c r="L4313">
        <v>52.1</v>
      </c>
      <c r="M4313">
        <v>71.599999999999994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9.1999999999999993</v>
      </c>
      <c r="W4313">
        <v>356.5</v>
      </c>
      <c r="X4313">
        <v>1019.5</v>
      </c>
      <c r="Y4313">
        <v>82.6</v>
      </c>
      <c r="Z4313">
        <v>6.6</v>
      </c>
      <c r="AA4313">
        <v>148.9</v>
      </c>
      <c r="AB4313">
        <v>12.9</v>
      </c>
      <c r="AC4313">
        <v>6</v>
      </c>
      <c r="AD4313">
        <v>0</v>
      </c>
      <c r="AE4313" t="s">
        <v>13016</v>
      </c>
      <c r="AF4313" t="s">
        <v>13017</v>
      </c>
      <c r="AG4313">
        <v>0.19</v>
      </c>
      <c r="AH4313" t="s">
        <v>36</v>
      </c>
      <c r="AI4313" t="s">
        <v>37</v>
      </c>
      <c r="AJ4313" t="s">
        <v>38</v>
      </c>
    </row>
    <row r="4314" spans="1:36" x14ac:dyDescent="0.25">
      <c r="A4314" t="s">
        <v>32</v>
      </c>
      <c r="B4314" t="s">
        <v>13018</v>
      </c>
      <c r="C4314">
        <f>YEAR(B4314)</f>
        <v>2011</v>
      </c>
      <c r="D4314">
        <v>60.8</v>
      </c>
      <c r="E4314">
        <v>57.2</v>
      </c>
      <c r="F4314">
        <v>59.2</v>
      </c>
      <c r="H4314" s="2">
        <f>IF(F4314-66.39&lt;=0,0,IF(F4314-66.39&lt;=1,1,2))</f>
        <v>0</v>
      </c>
      <c r="I4314">
        <v>60.8</v>
      </c>
      <c r="J4314">
        <v>57.2</v>
      </c>
      <c r="K4314">
        <v>59.2</v>
      </c>
      <c r="L4314">
        <v>53.2</v>
      </c>
      <c r="M4314">
        <v>81</v>
      </c>
      <c r="O4314">
        <v>0.11799999999999999</v>
      </c>
      <c r="P4314">
        <v>100</v>
      </c>
      <c r="Q4314">
        <v>8.33</v>
      </c>
      <c r="R4314" t="s">
        <v>40</v>
      </c>
      <c r="S4314">
        <v>0</v>
      </c>
      <c r="T4314">
        <v>0</v>
      </c>
      <c r="U4314">
        <v>0</v>
      </c>
      <c r="V4314">
        <v>13.9</v>
      </c>
      <c r="W4314">
        <v>334.8</v>
      </c>
      <c r="X4314">
        <v>1018</v>
      </c>
      <c r="Y4314">
        <v>96.8</v>
      </c>
      <c r="Z4314">
        <v>6.5</v>
      </c>
      <c r="AA4314">
        <v>66.8</v>
      </c>
      <c r="AB4314">
        <v>5.8</v>
      </c>
      <c r="AC4314">
        <v>3</v>
      </c>
      <c r="AD4314">
        <v>0</v>
      </c>
      <c r="AE4314" t="s">
        <v>13019</v>
      </c>
      <c r="AF4314" t="s">
        <v>13020</v>
      </c>
      <c r="AG4314">
        <v>0.25</v>
      </c>
      <c r="AH4314" t="s">
        <v>43</v>
      </c>
      <c r="AI4314" t="s">
        <v>1063</v>
      </c>
      <c r="AJ4314" t="s">
        <v>40</v>
      </c>
    </row>
    <row r="4315" spans="1:36" x14ac:dyDescent="0.25">
      <c r="A4315" t="s">
        <v>32</v>
      </c>
      <c r="B4315" t="s">
        <v>13021</v>
      </c>
      <c r="C4315">
        <f>YEAR(B4315)</f>
        <v>2011</v>
      </c>
      <c r="D4315">
        <v>62.6</v>
      </c>
      <c r="E4315">
        <v>59</v>
      </c>
      <c r="F4315">
        <v>61.1</v>
      </c>
      <c r="H4315" s="2">
        <f>IF(F4315-66.39&lt;=0,0,IF(F4315-66.39&lt;=1,1,2))</f>
        <v>0</v>
      </c>
      <c r="I4315">
        <v>62.6</v>
      </c>
      <c r="J4315">
        <v>59</v>
      </c>
      <c r="K4315">
        <v>61.1</v>
      </c>
      <c r="L4315">
        <v>48.4</v>
      </c>
      <c r="M4315">
        <v>63.1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26.4</v>
      </c>
      <c r="V4315">
        <v>23</v>
      </c>
      <c r="W4315">
        <v>344.3</v>
      </c>
      <c r="X4315">
        <v>1015.9</v>
      </c>
      <c r="Y4315">
        <v>74.400000000000006</v>
      </c>
      <c r="Z4315">
        <v>6.6</v>
      </c>
      <c r="AA4315">
        <v>178.9</v>
      </c>
      <c r="AB4315">
        <v>15.5</v>
      </c>
      <c r="AC4315">
        <v>7</v>
      </c>
      <c r="AD4315">
        <v>0</v>
      </c>
      <c r="AE4315" t="s">
        <v>13022</v>
      </c>
      <c r="AF4315" t="s">
        <v>13023</v>
      </c>
      <c r="AG4315">
        <v>0.25</v>
      </c>
      <c r="AH4315" t="s">
        <v>36</v>
      </c>
      <c r="AI4315" t="s">
        <v>37</v>
      </c>
      <c r="AJ4315" t="s">
        <v>38</v>
      </c>
    </row>
    <row r="4316" spans="1:36" x14ac:dyDescent="0.25">
      <c r="A4316" t="s">
        <v>32</v>
      </c>
      <c r="B4316" t="s">
        <v>13024</v>
      </c>
      <c r="C4316">
        <f>YEAR(B4316)</f>
        <v>2011</v>
      </c>
      <c r="D4316">
        <v>64.400000000000006</v>
      </c>
      <c r="E4316">
        <v>60.8</v>
      </c>
      <c r="F4316">
        <v>61.3</v>
      </c>
      <c r="H4316" s="2">
        <f>IF(F4316-66.39&lt;=0,0,IF(F4316-66.39&lt;=1,1,2))</f>
        <v>0</v>
      </c>
      <c r="I4316">
        <v>64.400000000000006</v>
      </c>
      <c r="J4316">
        <v>60.8</v>
      </c>
      <c r="K4316">
        <v>61.3</v>
      </c>
      <c r="L4316">
        <v>47.9</v>
      </c>
      <c r="M4316">
        <v>61.5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21.9</v>
      </c>
      <c r="W4316">
        <v>341.5</v>
      </c>
      <c r="X4316">
        <v>1017.7</v>
      </c>
      <c r="Y4316">
        <v>59.8</v>
      </c>
      <c r="Z4316">
        <v>6.6</v>
      </c>
      <c r="AA4316">
        <v>180.4</v>
      </c>
      <c r="AB4316">
        <v>15.6</v>
      </c>
      <c r="AC4316">
        <v>7</v>
      </c>
      <c r="AD4316">
        <v>0</v>
      </c>
      <c r="AE4316" t="s">
        <v>13025</v>
      </c>
      <c r="AF4316" t="s">
        <v>13026</v>
      </c>
      <c r="AG4316">
        <v>0.28999999999999998</v>
      </c>
      <c r="AH4316" t="s">
        <v>36</v>
      </c>
      <c r="AI4316" t="s">
        <v>37</v>
      </c>
      <c r="AJ4316" t="s">
        <v>38</v>
      </c>
    </row>
    <row r="4317" spans="1:36" x14ac:dyDescent="0.25">
      <c r="A4317" t="s">
        <v>32</v>
      </c>
      <c r="B4317" t="s">
        <v>13027</v>
      </c>
      <c r="C4317">
        <f>YEAR(B4317)</f>
        <v>2011</v>
      </c>
      <c r="D4317">
        <v>64.5</v>
      </c>
      <c r="E4317">
        <v>53.6</v>
      </c>
      <c r="F4317">
        <v>60.3</v>
      </c>
      <c r="H4317" s="2">
        <f>IF(F4317-66.39&lt;=0,0,IF(F4317-66.39&lt;=1,1,2))</f>
        <v>0</v>
      </c>
      <c r="I4317">
        <v>64.5</v>
      </c>
      <c r="J4317">
        <v>53.6</v>
      </c>
      <c r="K4317">
        <v>60.3</v>
      </c>
      <c r="L4317">
        <v>50.1</v>
      </c>
      <c r="M4317">
        <v>69.3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16.100000000000001</v>
      </c>
      <c r="W4317">
        <v>322.8</v>
      </c>
      <c r="X4317">
        <v>1020.2</v>
      </c>
      <c r="Y4317">
        <v>44.4</v>
      </c>
      <c r="Z4317">
        <v>6.6</v>
      </c>
      <c r="AA4317">
        <v>182.4</v>
      </c>
      <c r="AB4317">
        <v>15.8</v>
      </c>
      <c r="AC4317">
        <v>7</v>
      </c>
      <c r="AD4317">
        <v>0</v>
      </c>
      <c r="AE4317" t="s">
        <v>13028</v>
      </c>
      <c r="AF4317" t="s">
        <v>13029</v>
      </c>
      <c r="AG4317">
        <v>0.32</v>
      </c>
      <c r="AH4317" t="s">
        <v>36</v>
      </c>
      <c r="AI4317" t="s">
        <v>37</v>
      </c>
      <c r="AJ4317" t="s">
        <v>38</v>
      </c>
    </row>
    <row r="4318" spans="1:36" x14ac:dyDescent="0.25">
      <c r="A4318" t="s">
        <v>32</v>
      </c>
      <c r="B4318" t="s">
        <v>13030</v>
      </c>
      <c r="C4318">
        <f>YEAR(B4318)</f>
        <v>2011</v>
      </c>
      <c r="D4318">
        <v>66.2</v>
      </c>
      <c r="E4318">
        <v>51.8</v>
      </c>
      <c r="F4318">
        <v>58.4</v>
      </c>
      <c r="H4318" s="2">
        <f>IF(F4318-66.39&lt;=0,0,IF(F4318-66.39&lt;=1,1,2))</f>
        <v>0</v>
      </c>
      <c r="I4318">
        <v>66.2</v>
      </c>
      <c r="J4318">
        <v>51.8</v>
      </c>
      <c r="K4318">
        <v>58.4</v>
      </c>
      <c r="L4318">
        <v>52.5</v>
      </c>
      <c r="M4318">
        <v>81.099999999999994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9.1999999999999993</v>
      </c>
      <c r="W4318">
        <v>222.1</v>
      </c>
      <c r="X4318">
        <v>1021.8</v>
      </c>
      <c r="Y4318">
        <v>55.5</v>
      </c>
      <c r="Z4318">
        <v>6.6</v>
      </c>
      <c r="AA4318">
        <v>170.3</v>
      </c>
      <c r="AB4318">
        <v>14.8</v>
      </c>
      <c r="AC4318">
        <v>7</v>
      </c>
      <c r="AD4318">
        <v>0</v>
      </c>
      <c r="AE4318" t="s">
        <v>13031</v>
      </c>
      <c r="AF4318" t="s">
        <v>13032</v>
      </c>
      <c r="AG4318">
        <v>0.35</v>
      </c>
      <c r="AH4318" t="s">
        <v>36</v>
      </c>
      <c r="AI4318" t="s">
        <v>37</v>
      </c>
      <c r="AJ4318" t="s">
        <v>38</v>
      </c>
    </row>
    <row r="4319" spans="1:36" x14ac:dyDescent="0.25">
      <c r="A4319" t="s">
        <v>32</v>
      </c>
      <c r="B4319" t="s">
        <v>13033</v>
      </c>
      <c r="C4319">
        <f>YEAR(B4319)</f>
        <v>2011</v>
      </c>
      <c r="D4319">
        <v>68</v>
      </c>
      <c r="E4319">
        <v>53.6</v>
      </c>
      <c r="F4319">
        <v>60.2</v>
      </c>
      <c r="H4319" s="2">
        <f>IF(F4319-66.39&lt;=0,0,IF(F4319-66.39&lt;=1,1,2))</f>
        <v>0</v>
      </c>
      <c r="I4319">
        <v>68</v>
      </c>
      <c r="J4319">
        <v>53.6</v>
      </c>
      <c r="K4319">
        <v>60.2</v>
      </c>
      <c r="L4319">
        <v>54.6</v>
      </c>
      <c r="M4319">
        <v>82.2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13.9</v>
      </c>
      <c r="W4319">
        <v>334.6</v>
      </c>
      <c r="X4319">
        <v>1024.2</v>
      </c>
      <c r="Y4319">
        <v>38</v>
      </c>
      <c r="Z4319">
        <v>6.6</v>
      </c>
      <c r="AA4319">
        <v>157.4</v>
      </c>
      <c r="AB4319">
        <v>13.7</v>
      </c>
      <c r="AC4319">
        <v>6</v>
      </c>
      <c r="AD4319">
        <v>0</v>
      </c>
      <c r="AE4319" t="s">
        <v>13034</v>
      </c>
      <c r="AF4319" t="s">
        <v>13035</v>
      </c>
      <c r="AG4319">
        <v>0.39</v>
      </c>
      <c r="AH4319" t="s">
        <v>36</v>
      </c>
      <c r="AI4319" t="s">
        <v>37</v>
      </c>
      <c r="AJ4319" t="s">
        <v>38</v>
      </c>
    </row>
    <row r="4320" spans="1:36" x14ac:dyDescent="0.25">
      <c r="A4320" t="s">
        <v>32</v>
      </c>
      <c r="B4320" t="s">
        <v>13036</v>
      </c>
      <c r="C4320">
        <f>YEAR(B4320)</f>
        <v>2011</v>
      </c>
      <c r="D4320">
        <v>66.2</v>
      </c>
      <c r="E4320">
        <v>55.4</v>
      </c>
      <c r="F4320">
        <v>60.8</v>
      </c>
      <c r="H4320" s="2">
        <f>IF(F4320-66.39&lt;=0,0,IF(F4320-66.39&lt;=1,1,2))</f>
        <v>0</v>
      </c>
      <c r="I4320">
        <v>66.2</v>
      </c>
      <c r="J4320">
        <v>55.4</v>
      </c>
      <c r="K4320">
        <v>60.8</v>
      </c>
      <c r="L4320">
        <v>55.3</v>
      </c>
      <c r="M4320">
        <v>82.8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11.4</v>
      </c>
      <c r="W4320">
        <v>339.4</v>
      </c>
      <c r="X4320">
        <v>1025.2</v>
      </c>
      <c r="Y4320">
        <v>61.2</v>
      </c>
      <c r="Z4320">
        <v>6.6</v>
      </c>
      <c r="AA4320">
        <v>125.7</v>
      </c>
      <c r="AB4320">
        <v>10.9</v>
      </c>
      <c r="AC4320">
        <v>6</v>
      </c>
      <c r="AD4320">
        <v>0</v>
      </c>
      <c r="AE4320" t="s">
        <v>13037</v>
      </c>
      <c r="AF4320" t="s">
        <v>13038</v>
      </c>
      <c r="AG4320">
        <v>0.42</v>
      </c>
      <c r="AH4320" t="s">
        <v>36</v>
      </c>
      <c r="AI4320" t="s">
        <v>37</v>
      </c>
      <c r="AJ4320" t="s">
        <v>38</v>
      </c>
    </row>
    <row r="4321" spans="1:36" x14ac:dyDescent="0.25">
      <c r="A4321" t="s">
        <v>32</v>
      </c>
      <c r="B4321" t="s">
        <v>13039</v>
      </c>
      <c r="C4321">
        <f>YEAR(B4321)</f>
        <v>2011</v>
      </c>
      <c r="D4321">
        <v>68</v>
      </c>
      <c r="E4321">
        <v>55.4</v>
      </c>
      <c r="F4321">
        <v>60.7</v>
      </c>
      <c r="H4321" s="2">
        <f>IF(F4321-66.39&lt;=0,0,IF(F4321-66.39&lt;=1,1,2))</f>
        <v>0</v>
      </c>
      <c r="I4321">
        <v>68</v>
      </c>
      <c r="J4321">
        <v>55.4</v>
      </c>
      <c r="K4321">
        <v>60.7</v>
      </c>
      <c r="L4321">
        <v>55.7</v>
      </c>
      <c r="M4321">
        <v>84.1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8.1</v>
      </c>
      <c r="W4321">
        <v>192.9</v>
      </c>
      <c r="X4321">
        <v>1021.9</v>
      </c>
      <c r="Y4321">
        <v>62.8</v>
      </c>
      <c r="Z4321">
        <v>6.6</v>
      </c>
      <c r="AA4321">
        <v>102.2</v>
      </c>
      <c r="AB4321">
        <v>8.9</v>
      </c>
      <c r="AC4321">
        <v>4</v>
      </c>
      <c r="AD4321">
        <v>0</v>
      </c>
      <c r="AE4321" t="s">
        <v>13040</v>
      </c>
      <c r="AF4321" t="s">
        <v>13041</v>
      </c>
      <c r="AG4321">
        <v>0.45</v>
      </c>
      <c r="AH4321" t="s">
        <v>36</v>
      </c>
      <c r="AI4321" t="s">
        <v>37</v>
      </c>
      <c r="AJ4321" t="s">
        <v>38</v>
      </c>
    </row>
    <row r="4322" spans="1:36" x14ac:dyDescent="0.25">
      <c r="A4322" t="s">
        <v>32</v>
      </c>
      <c r="B4322" t="s">
        <v>13042</v>
      </c>
      <c r="C4322">
        <f>YEAR(B4322)</f>
        <v>2011</v>
      </c>
      <c r="D4322">
        <v>68</v>
      </c>
      <c r="E4322">
        <v>55.4</v>
      </c>
      <c r="F4322">
        <v>62.2</v>
      </c>
      <c r="H4322" s="2">
        <f>IF(F4322-66.39&lt;=0,0,IF(F4322-66.39&lt;=1,1,2))</f>
        <v>0</v>
      </c>
      <c r="I4322">
        <v>68</v>
      </c>
      <c r="J4322">
        <v>55.4</v>
      </c>
      <c r="K4322">
        <v>62.2</v>
      </c>
      <c r="L4322">
        <v>56.9</v>
      </c>
      <c r="M4322">
        <v>83.2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10.3</v>
      </c>
      <c r="W4322">
        <v>290.5</v>
      </c>
      <c r="X4322">
        <v>1015.8</v>
      </c>
      <c r="Y4322">
        <v>79.099999999999994</v>
      </c>
      <c r="Z4322">
        <v>6.6</v>
      </c>
      <c r="AA4322">
        <v>120</v>
      </c>
      <c r="AB4322">
        <v>10.4</v>
      </c>
      <c r="AC4322">
        <v>5</v>
      </c>
      <c r="AD4322">
        <v>0</v>
      </c>
      <c r="AE4322" t="s">
        <v>13043</v>
      </c>
      <c r="AF4322" t="s">
        <v>13044</v>
      </c>
      <c r="AG4322">
        <v>0.5</v>
      </c>
      <c r="AH4322" t="s">
        <v>36</v>
      </c>
      <c r="AI4322" t="s">
        <v>37</v>
      </c>
      <c r="AJ4322" t="s">
        <v>38</v>
      </c>
    </row>
    <row r="4323" spans="1:36" x14ac:dyDescent="0.25">
      <c r="A4323" t="s">
        <v>32</v>
      </c>
      <c r="B4323" t="s">
        <v>13045</v>
      </c>
      <c r="C4323">
        <f>YEAR(B4323)</f>
        <v>2011</v>
      </c>
      <c r="D4323">
        <v>68</v>
      </c>
      <c r="E4323">
        <v>57.2</v>
      </c>
      <c r="F4323">
        <v>63.1</v>
      </c>
      <c r="H4323" s="2">
        <f>IF(F4323-66.39&lt;=0,0,IF(F4323-66.39&lt;=1,1,2))</f>
        <v>0</v>
      </c>
      <c r="I4323">
        <v>68</v>
      </c>
      <c r="J4323">
        <v>57.2</v>
      </c>
      <c r="K4323">
        <v>63.1</v>
      </c>
      <c r="L4323">
        <v>57.9</v>
      </c>
      <c r="M4323">
        <v>83.5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17.2</v>
      </c>
      <c r="W4323">
        <v>16.5</v>
      </c>
      <c r="X4323">
        <v>1016.6</v>
      </c>
      <c r="Y4323">
        <v>75.900000000000006</v>
      </c>
      <c r="Z4323">
        <v>6.6</v>
      </c>
      <c r="AA4323">
        <v>142.19999999999999</v>
      </c>
      <c r="AB4323">
        <v>12.3</v>
      </c>
      <c r="AC4323">
        <v>6</v>
      </c>
      <c r="AD4323">
        <v>0</v>
      </c>
      <c r="AE4323" t="s">
        <v>13046</v>
      </c>
      <c r="AF4323" t="s">
        <v>13047</v>
      </c>
      <c r="AG4323">
        <v>0.52</v>
      </c>
      <c r="AH4323" t="s">
        <v>36</v>
      </c>
      <c r="AI4323" t="s">
        <v>37</v>
      </c>
      <c r="AJ4323" t="s">
        <v>38</v>
      </c>
    </row>
    <row r="4324" spans="1:36" x14ac:dyDescent="0.25">
      <c r="A4324" t="s">
        <v>32</v>
      </c>
      <c r="B4324" t="s">
        <v>13048</v>
      </c>
      <c r="C4324">
        <f>YEAR(B4324)</f>
        <v>2011</v>
      </c>
      <c r="D4324">
        <v>64.400000000000006</v>
      </c>
      <c r="E4324">
        <v>55.4</v>
      </c>
      <c r="F4324">
        <v>58.5</v>
      </c>
      <c r="H4324" s="2">
        <f>IF(F4324-66.39&lt;=0,0,IF(F4324-66.39&lt;=1,1,2))</f>
        <v>0</v>
      </c>
      <c r="I4324">
        <v>64.400000000000006</v>
      </c>
      <c r="J4324">
        <v>55.4</v>
      </c>
      <c r="K4324">
        <v>58.5</v>
      </c>
      <c r="L4324">
        <v>47.9</v>
      </c>
      <c r="M4324">
        <v>67.7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25.3</v>
      </c>
      <c r="V4324">
        <v>24.2</v>
      </c>
      <c r="W4324">
        <v>357</v>
      </c>
      <c r="X4324">
        <v>1020.7</v>
      </c>
      <c r="Y4324">
        <v>90.6</v>
      </c>
      <c r="Z4324">
        <v>6.6</v>
      </c>
      <c r="AA4324">
        <v>107.4</v>
      </c>
      <c r="AB4324">
        <v>9.1999999999999993</v>
      </c>
      <c r="AC4324">
        <v>4</v>
      </c>
      <c r="AD4324">
        <v>0</v>
      </c>
      <c r="AE4324" t="s">
        <v>13049</v>
      </c>
      <c r="AF4324" t="s">
        <v>13050</v>
      </c>
      <c r="AG4324">
        <v>0.55000000000000004</v>
      </c>
      <c r="AH4324" t="s">
        <v>88</v>
      </c>
      <c r="AI4324" t="s">
        <v>89</v>
      </c>
      <c r="AJ4324" t="s">
        <v>90</v>
      </c>
    </row>
    <row r="4325" spans="1:36" x14ac:dyDescent="0.25">
      <c r="A4325" t="s">
        <v>32</v>
      </c>
      <c r="B4325" t="s">
        <v>13051</v>
      </c>
      <c r="C4325">
        <f>YEAR(B4325)</f>
        <v>2011</v>
      </c>
      <c r="D4325">
        <v>57.3</v>
      </c>
      <c r="E4325">
        <v>53.6</v>
      </c>
      <c r="F4325">
        <v>55.9</v>
      </c>
      <c r="H4325" s="2">
        <f>IF(F4325-66.39&lt;=0,0,IF(F4325-66.39&lt;=1,1,2))</f>
        <v>0</v>
      </c>
      <c r="I4325">
        <v>57.3</v>
      </c>
      <c r="J4325">
        <v>53.6</v>
      </c>
      <c r="K4325">
        <v>55.9</v>
      </c>
      <c r="L4325">
        <v>44.6</v>
      </c>
      <c r="M4325">
        <v>65.900000000000006</v>
      </c>
      <c r="O4325">
        <v>3.1E-2</v>
      </c>
      <c r="P4325">
        <v>100</v>
      </c>
      <c r="Q4325">
        <v>4.17</v>
      </c>
      <c r="R4325" t="s">
        <v>40</v>
      </c>
      <c r="S4325">
        <v>0</v>
      </c>
      <c r="T4325">
        <v>0</v>
      </c>
      <c r="U4325">
        <v>27.5</v>
      </c>
      <c r="V4325">
        <v>26.4</v>
      </c>
      <c r="W4325">
        <v>345.6</v>
      </c>
      <c r="X4325">
        <v>1017.2</v>
      </c>
      <c r="Y4325">
        <v>91.9</v>
      </c>
      <c r="Z4325">
        <v>6.6</v>
      </c>
      <c r="AA4325">
        <v>111.1</v>
      </c>
      <c r="AB4325">
        <v>9.5</v>
      </c>
      <c r="AC4325">
        <v>4</v>
      </c>
      <c r="AD4325">
        <v>0</v>
      </c>
      <c r="AE4325" t="s">
        <v>13052</v>
      </c>
      <c r="AF4325" t="s">
        <v>13053</v>
      </c>
      <c r="AG4325">
        <v>0.59</v>
      </c>
      <c r="AH4325" t="s">
        <v>43</v>
      </c>
      <c r="AI4325" t="s">
        <v>3291</v>
      </c>
      <c r="AJ4325" t="s">
        <v>40</v>
      </c>
    </row>
    <row r="4326" spans="1:36" x14ac:dyDescent="0.25">
      <c r="A4326" t="s">
        <v>32</v>
      </c>
      <c r="B4326" t="s">
        <v>13054</v>
      </c>
      <c r="C4326">
        <f>YEAR(B4326)</f>
        <v>2011</v>
      </c>
      <c r="D4326">
        <v>57.2</v>
      </c>
      <c r="E4326">
        <v>53.6</v>
      </c>
      <c r="F4326">
        <v>54.4</v>
      </c>
      <c r="H4326" s="2">
        <f>IF(F4326-66.39&lt;=0,0,IF(F4326-66.39&lt;=1,1,2))</f>
        <v>0</v>
      </c>
      <c r="I4326">
        <v>57.2</v>
      </c>
      <c r="J4326">
        <v>53.6</v>
      </c>
      <c r="K4326">
        <v>54.4</v>
      </c>
      <c r="L4326">
        <v>48</v>
      </c>
      <c r="M4326">
        <v>79</v>
      </c>
      <c r="O4326">
        <v>0.35899999999999999</v>
      </c>
      <c r="P4326">
        <v>100</v>
      </c>
      <c r="Q4326">
        <v>8.33</v>
      </c>
      <c r="R4326" t="s">
        <v>40</v>
      </c>
      <c r="S4326">
        <v>0</v>
      </c>
      <c r="T4326">
        <v>0</v>
      </c>
      <c r="U4326">
        <v>39.1</v>
      </c>
      <c r="V4326">
        <v>25.3</v>
      </c>
      <c r="W4326">
        <v>351.6</v>
      </c>
      <c r="X4326">
        <v>1012</v>
      </c>
      <c r="Y4326">
        <v>97.7</v>
      </c>
      <c r="Z4326">
        <v>6.5</v>
      </c>
      <c r="AA4326">
        <v>46.7</v>
      </c>
      <c r="AB4326">
        <v>4</v>
      </c>
      <c r="AC4326">
        <v>2</v>
      </c>
      <c r="AD4326">
        <v>0</v>
      </c>
      <c r="AE4326" t="s">
        <v>13055</v>
      </c>
      <c r="AF4326" t="s">
        <v>13056</v>
      </c>
      <c r="AG4326">
        <v>0.62</v>
      </c>
      <c r="AH4326" t="s">
        <v>43</v>
      </c>
      <c r="AI4326" t="s">
        <v>52</v>
      </c>
      <c r="AJ4326" t="s">
        <v>40</v>
      </c>
    </row>
    <row r="4327" spans="1:36" x14ac:dyDescent="0.25">
      <c r="A4327" t="s">
        <v>32</v>
      </c>
      <c r="B4327" t="s">
        <v>13057</v>
      </c>
      <c r="C4327">
        <f>YEAR(B4327)</f>
        <v>2011</v>
      </c>
      <c r="D4327">
        <v>57.2</v>
      </c>
      <c r="E4327">
        <v>53.6</v>
      </c>
      <c r="F4327">
        <v>54.9</v>
      </c>
      <c r="H4327" s="2">
        <f>IF(F4327-66.39&lt;=0,0,IF(F4327-66.39&lt;=1,1,2))</f>
        <v>0</v>
      </c>
      <c r="I4327">
        <v>57.2</v>
      </c>
      <c r="J4327">
        <v>53.6</v>
      </c>
      <c r="K4327">
        <v>54.9</v>
      </c>
      <c r="L4327">
        <v>46.3</v>
      </c>
      <c r="M4327">
        <v>72.900000000000006</v>
      </c>
      <c r="O4327">
        <v>0.24</v>
      </c>
      <c r="P4327">
        <v>100</v>
      </c>
      <c r="Q4327">
        <v>8.33</v>
      </c>
      <c r="R4327" t="s">
        <v>40</v>
      </c>
      <c r="S4327">
        <v>0</v>
      </c>
      <c r="T4327">
        <v>0</v>
      </c>
      <c r="U4327">
        <v>36.9</v>
      </c>
      <c r="V4327">
        <v>26.4</v>
      </c>
      <c r="W4327">
        <v>338</v>
      </c>
      <c r="X4327">
        <v>1012.1</v>
      </c>
      <c r="Y4327">
        <v>99.1</v>
      </c>
      <c r="Z4327">
        <v>6.4</v>
      </c>
      <c r="AA4327">
        <v>93.3</v>
      </c>
      <c r="AB4327">
        <v>8.1999999999999993</v>
      </c>
      <c r="AC4327">
        <v>4</v>
      </c>
      <c r="AD4327">
        <v>0</v>
      </c>
      <c r="AE4327" t="s">
        <v>13058</v>
      </c>
      <c r="AF4327" t="s">
        <v>13059</v>
      </c>
      <c r="AG4327">
        <v>0.66</v>
      </c>
      <c r="AH4327" t="s">
        <v>43</v>
      </c>
      <c r="AI4327" t="s">
        <v>3460</v>
      </c>
      <c r="AJ4327" t="s">
        <v>40</v>
      </c>
    </row>
    <row r="4328" spans="1:36" x14ac:dyDescent="0.25">
      <c r="A4328" t="s">
        <v>32</v>
      </c>
      <c r="B4328" t="s">
        <v>13060</v>
      </c>
      <c r="C4328">
        <f>YEAR(B4328)</f>
        <v>2011</v>
      </c>
      <c r="D4328">
        <v>59</v>
      </c>
      <c r="E4328">
        <v>56.7</v>
      </c>
      <c r="F4328">
        <v>57.4</v>
      </c>
      <c r="H4328" s="2">
        <f>IF(F4328-66.39&lt;=0,0,IF(F4328-66.39&lt;=1,1,2))</f>
        <v>0</v>
      </c>
      <c r="I4328">
        <v>59</v>
      </c>
      <c r="J4328">
        <v>56.7</v>
      </c>
      <c r="K4328">
        <v>57.4</v>
      </c>
      <c r="L4328">
        <v>44.1</v>
      </c>
      <c r="M4328">
        <v>61.2</v>
      </c>
      <c r="O4328">
        <v>3.9E-2</v>
      </c>
      <c r="P4328">
        <v>100</v>
      </c>
      <c r="Q4328">
        <v>4.17</v>
      </c>
      <c r="R4328" t="s">
        <v>40</v>
      </c>
      <c r="S4328">
        <v>0</v>
      </c>
      <c r="T4328">
        <v>0</v>
      </c>
      <c r="U4328">
        <v>32.200000000000003</v>
      </c>
      <c r="V4328">
        <v>25.3</v>
      </c>
      <c r="W4328">
        <v>332.2</v>
      </c>
      <c r="X4328">
        <v>1017.4</v>
      </c>
      <c r="Y4328">
        <v>93.1</v>
      </c>
      <c r="Z4328">
        <v>6.6</v>
      </c>
      <c r="AA4328">
        <v>85.9</v>
      </c>
      <c r="AB4328">
        <v>7.5</v>
      </c>
      <c r="AC4328">
        <v>4</v>
      </c>
      <c r="AD4328">
        <v>0</v>
      </c>
      <c r="AE4328" t="s">
        <v>13061</v>
      </c>
      <c r="AF4328" t="s">
        <v>13062</v>
      </c>
      <c r="AG4328">
        <v>0.69</v>
      </c>
      <c r="AH4328" t="s">
        <v>43</v>
      </c>
      <c r="AI4328" t="s">
        <v>3291</v>
      </c>
      <c r="AJ4328" t="s">
        <v>40</v>
      </c>
    </row>
    <row r="4329" spans="1:36" x14ac:dyDescent="0.25">
      <c r="A4329" t="s">
        <v>32</v>
      </c>
      <c r="B4329" t="s">
        <v>13063</v>
      </c>
      <c r="C4329">
        <f>YEAR(B4329)</f>
        <v>2011</v>
      </c>
      <c r="D4329">
        <v>59</v>
      </c>
      <c r="E4329">
        <v>55.4</v>
      </c>
      <c r="F4329">
        <v>57.1</v>
      </c>
      <c r="H4329" s="2">
        <f>IF(F4329-66.39&lt;=0,0,IF(F4329-66.39&lt;=1,1,2))</f>
        <v>0</v>
      </c>
      <c r="I4329">
        <v>59</v>
      </c>
      <c r="J4329">
        <v>55.4</v>
      </c>
      <c r="K4329">
        <v>57.1</v>
      </c>
      <c r="L4329">
        <v>42.9</v>
      </c>
      <c r="M4329">
        <v>58.9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30</v>
      </c>
      <c r="V4329">
        <v>23</v>
      </c>
      <c r="W4329">
        <v>331.5</v>
      </c>
      <c r="X4329">
        <v>1019.8</v>
      </c>
      <c r="Y4329">
        <v>71.2</v>
      </c>
      <c r="Z4329">
        <v>6.6</v>
      </c>
      <c r="AA4329">
        <v>107.6</v>
      </c>
      <c r="AB4329">
        <v>9.4</v>
      </c>
      <c r="AC4329">
        <v>4</v>
      </c>
      <c r="AD4329">
        <v>0</v>
      </c>
      <c r="AE4329" t="s">
        <v>13064</v>
      </c>
      <c r="AF4329" t="s">
        <v>13065</v>
      </c>
      <c r="AG4329">
        <v>0.73</v>
      </c>
      <c r="AH4329" t="s">
        <v>36</v>
      </c>
      <c r="AI4329" t="s">
        <v>37</v>
      </c>
      <c r="AJ4329" t="s">
        <v>38</v>
      </c>
    </row>
    <row r="4330" spans="1:36" x14ac:dyDescent="0.25">
      <c r="A4330" t="s">
        <v>32</v>
      </c>
      <c r="B4330" t="s">
        <v>13066</v>
      </c>
      <c r="C4330">
        <f>YEAR(B4330)</f>
        <v>2011</v>
      </c>
      <c r="D4330">
        <v>55.4</v>
      </c>
      <c r="E4330">
        <v>51.2</v>
      </c>
      <c r="F4330">
        <v>54.9</v>
      </c>
      <c r="H4330" s="2">
        <f>IF(F4330-66.39&lt;=0,0,IF(F4330-66.39&lt;=1,1,2))</f>
        <v>0</v>
      </c>
      <c r="I4330">
        <v>55.4</v>
      </c>
      <c r="J4330">
        <v>51.2</v>
      </c>
      <c r="K4330">
        <v>54.9</v>
      </c>
      <c r="L4330">
        <v>42.1</v>
      </c>
      <c r="M4330">
        <v>62.2</v>
      </c>
      <c r="O4330">
        <v>1.2E-2</v>
      </c>
      <c r="P4330">
        <v>100</v>
      </c>
      <c r="Q4330">
        <v>4.17</v>
      </c>
      <c r="R4330" t="s">
        <v>40</v>
      </c>
      <c r="S4330">
        <v>0</v>
      </c>
      <c r="T4330">
        <v>0</v>
      </c>
      <c r="U4330">
        <v>34.4</v>
      </c>
      <c r="V4330">
        <v>23</v>
      </c>
      <c r="W4330">
        <v>333.4</v>
      </c>
      <c r="X4330">
        <v>1020.8</v>
      </c>
      <c r="Y4330">
        <v>81.8</v>
      </c>
      <c r="Z4330">
        <v>6.6</v>
      </c>
      <c r="AA4330">
        <v>148.80000000000001</v>
      </c>
      <c r="AB4330">
        <v>12.9</v>
      </c>
      <c r="AC4330">
        <v>6</v>
      </c>
      <c r="AD4330">
        <v>0</v>
      </c>
      <c r="AE4330" t="s">
        <v>13067</v>
      </c>
      <c r="AF4330" t="s">
        <v>13068</v>
      </c>
      <c r="AG4330">
        <v>0.75</v>
      </c>
      <c r="AH4330" t="s">
        <v>56</v>
      </c>
      <c r="AI4330" t="s">
        <v>78</v>
      </c>
      <c r="AJ4330" t="s">
        <v>40</v>
      </c>
    </row>
    <row r="4331" spans="1:36" x14ac:dyDescent="0.25">
      <c r="A4331" t="s">
        <v>32</v>
      </c>
      <c r="B4331" t="s">
        <v>13069</v>
      </c>
      <c r="C4331">
        <f>YEAR(B4331)</f>
        <v>2011</v>
      </c>
      <c r="D4331">
        <v>59</v>
      </c>
      <c r="E4331">
        <v>53.6</v>
      </c>
      <c r="F4331">
        <v>56.2</v>
      </c>
      <c r="H4331" s="2">
        <f>IF(F4331-66.39&lt;=0,0,IF(F4331-66.39&lt;=1,1,2))</f>
        <v>0</v>
      </c>
      <c r="I4331">
        <v>59</v>
      </c>
      <c r="J4331">
        <v>53.6</v>
      </c>
      <c r="K4331">
        <v>56.2</v>
      </c>
      <c r="L4331">
        <v>43.2</v>
      </c>
      <c r="M4331">
        <v>61.8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20.8</v>
      </c>
      <c r="W4331">
        <v>323.39999999999998</v>
      </c>
      <c r="X4331">
        <v>1021.1</v>
      </c>
      <c r="Y4331">
        <v>82.6</v>
      </c>
      <c r="Z4331">
        <v>6.6</v>
      </c>
      <c r="AA4331">
        <v>110.5</v>
      </c>
      <c r="AB4331">
        <v>9.5</v>
      </c>
      <c r="AC4331">
        <v>5</v>
      </c>
      <c r="AD4331">
        <v>0</v>
      </c>
      <c r="AE4331" t="s">
        <v>13070</v>
      </c>
      <c r="AF4331" t="s">
        <v>13071</v>
      </c>
      <c r="AG4331">
        <v>0.8</v>
      </c>
      <c r="AH4331" t="s">
        <v>36</v>
      </c>
      <c r="AI4331" t="s">
        <v>37</v>
      </c>
      <c r="AJ4331" t="s">
        <v>38</v>
      </c>
    </row>
    <row r="4332" spans="1:36" x14ac:dyDescent="0.25">
      <c r="A4332" t="s">
        <v>32</v>
      </c>
      <c r="B4332" t="s">
        <v>13072</v>
      </c>
      <c r="C4332">
        <f>YEAR(B4332)</f>
        <v>2011</v>
      </c>
      <c r="D4332">
        <v>60.8</v>
      </c>
      <c r="E4332">
        <v>51.8</v>
      </c>
      <c r="F4332">
        <v>56.3</v>
      </c>
      <c r="H4332" s="2">
        <f>IF(F4332-66.39&lt;=0,0,IF(F4332-66.39&lt;=1,1,2))</f>
        <v>0</v>
      </c>
      <c r="I4332">
        <v>60.8</v>
      </c>
      <c r="J4332">
        <v>51.8</v>
      </c>
      <c r="K4332">
        <v>56.3</v>
      </c>
      <c r="L4332">
        <v>46.1</v>
      </c>
      <c r="M4332">
        <v>69.099999999999994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20.8</v>
      </c>
      <c r="W4332">
        <v>309.7</v>
      </c>
      <c r="X4332">
        <v>1021.1</v>
      </c>
      <c r="Y4332">
        <v>49.1</v>
      </c>
      <c r="Z4332">
        <v>6.6</v>
      </c>
      <c r="AA4332">
        <v>157</v>
      </c>
      <c r="AB4332">
        <v>13.6</v>
      </c>
      <c r="AC4332">
        <v>6</v>
      </c>
      <c r="AD4332">
        <v>0</v>
      </c>
      <c r="AE4332" t="s">
        <v>13073</v>
      </c>
      <c r="AF4332" t="s">
        <v>13074</v>
      </c>
      <c r="AG4332">
        <v>0.83</v>
      </c>
      <c r="AH4332" t="s">
        <v>36</v>
      </c>
      <c r="AI4332" t="s">
        <v>37</v>
      </c>
      <c r="AJ4332" t="s">
        <v>38</v>
      </c>
    </row>
    <row r="4333" spans="1:36" x14ac:dyDescent="0.25">
      <c r="A4333" t="s">
        <v>32</v>
      </c>
      <c r="B4333" t="s">
        <v>13075</v>
      </c>
      <c r="C4333">
        <f>YEAR(B4333)</f>
        <v>2011</v>
      </c>
      <c r="D4333">
        <v>60.8</v>
      </c>
      <c r="E4333">
        <v>48.6</v>
      </c>
      <c r="F4333">
        <v>55.7</v>
      </c>
      <c r="H4333" s="2">
        <f>IF(F4333-66.39&lt;=0,0,IF(F4333-66.39&lt;=1,1,2))</f>
        <v>0</v>
      </c>
      <c r="I4333">
        <v>60.8</v>
      </c>
      <c r="J4333">
        <v>48.6</v>
      </c>
      <c r="K4333">
        <v>55.7</v>
      </c>
      <c r="L4333">
        <v>46</v>
      </c>
      <c r="M4333">
        <v>70.3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12.8</v>
      </c>
      <c r="W4333">
        <v>308.39999999999998</v>
      </c>
      <c r="X4333">
        <v>1022.1</v>
      </c>
      <c r="Y4333">
        <v>56</v>
      </c>
      <c r="Z4333">
        <v>6.6</v>
      </c>
      <c r="AA4333">
        <v>154.30000000000001</v>
      </c>
      <c r="AB4333">
        <v>13.4</v>
      </c>
      <c r="AC4333">
        <v>6</v>
      </c>
      <c r="AD4333">
        <v>0</v>
      </c>
      <c r="AE4333" t="s">
        <v>13076</v>
      </c>
      <c r="AF4333" t="s">
        <v>13077</v>
      </c>
      <c r="AG4333">
        <v>0.87</v>
      </c>
      <c r="AH4333" t="s">
        <v>36</v>
      </c>
      <c r="AI4333" t="s">
        <v>37</v>
      </c>
      <c r="AJ4333" t="s">
        <v>38</v>
      </c>
    </row>
    <row r="4334" spans="1:36" x14ac:dyDescent="0.25">
      <c r="A4334" t="s">
        <v>32</v>
      </c>
      <c r="B4334" t="s">
        <v>13078</v>
      </c>
      <c r="C4334">
        <f>YEAR(B4334)</f>
        <v>2011</v>
      </c>
      <c r="D4334">
        <v>60.8</v>
      </c>
      <c r="E4334">
        <v>46.4</v>
      </c>
      <c r="F4334">
        <v>53.8</v>
      </c>
      <c r="H4334" s="2">
        <f>IF(F4334-66.39&lt;=0,0,IF(F4334-66.39&lt;=1,1,2))</f>
        <v>0</v>
      </c>
      <c r="I4334">
        <v>60.8</v>
      </c>
      <c r="J4334">
        <v>42.9</v>
      </c>
      <c r="K4334">
        <v>52.6</v>
      </c>
      <c r="L4334">
        <v>46.8</v>
      </c>
      <c r="M4334">
        <v>77.8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8.1</v>
      </c>
      <c r="W4334">
        <v>182.6</v>
      </c>
      <c r="X4334">
        <v>1022.9</v>
      </c>
      <c r="Y4334">
        <v>66.3</v>
      </c>
      <c r="Z4334">
        <v>6.6</v>
      </c>
      <c r="AA4334">
        <v>57.1</v>
      </c>
      <c r="AB4334">
        <v>5</v>
      </c>
      <c r="AC4334">
        <v>2</v>
      </c>
      <c r="AD4334">
        <v>0</v>
      </c>
      <c r="AE4334" t="s">
        <v>13079</v>
      </c>
      <c r="AF4334" t="s">
        <v>13080</v>
      </c>
      <c r="AG4334">
        <v>0.9</v>
      </c>
      <c r="AH4334" t="s">
        <v>36</v>
      </c>
      <c r="AI4334" t="s">
        <v>37</v>
      </c>
      <c r="AJ4334" t="s">
        <v>38</v>
      </c>
    </row>
    <row r="4335" spans="1:36" x14ac:dyDescent="0.25">
      <c r="A4335" t="s">
        <v>32</v>
      </c>
      <c r="B4335" t="s">
        <v>13081</v>
      </c>
      <c r="C4335">
        <f>YEAR(B4335)</f>
        <v>2011</v>
      </c>
      <c r="D4335">
        <v>64.400000000000006</v>
      </c>
      <c r="E4335">
        <v>51.8</v>
      </c>
      <c r="F4335">
        <v>57.4</v>
      </c>
      <c r="H4335" s="2">
        <f>IF(F4335-66.39&lt;=0,0,IF(F4335-66.39&lt;=1,1,2))</f>
        <v>0</v>
      </c>
      <c r="I4335">
        <v>64.400000000000006</v>
      </c>
      <c r="J4335">
        <v>51.8</v>
      </c>
      <c r="K4335">
        <v>57.4</v>
      </c>
      <c r="L4335">
        <v>52.5</v>
      </c>
      <c r="M4335">
        <v>83.7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8.1</v>
      </c>
      <c r="W4335">
        <v>106.8</v>
      </c>
      <c r="X4335">
        <v>1023</v>
      </c>
      <c r="Y4335">
        <v>85.9</v>
      </c>
      <c r="Z4335">
        <v>6.6</v>
      </c>
      <c r="AA4335">
        <v>52.7</v>
      </c>
      <c r="AB4335">
        <v>4.5999999999999996</v>
      </c>
      <c r="AC4335">
        <v>2</v>
      </c>
      <c r="AD4335">
        <v>0</v>
      </c>
      <c r="AE4335" t="s">
        <v>13082</v>
      </c>
      <c r="AF4335" t="s">
        <v>13083</v>
      </c>
      <c r="AG4335">
        <v>0.94</v>
      </c>
      <c r="AH4335" t="s">
        <v>36</v>
      </c>
      <c r="AI4335" t="s">
        <v>37</v>
      </c>
      <c r="AJ4335" t="s">
        <v>38</v>
      </c>
    </row>
    <row r="4336" spans="1:36" x14ac:dyDescent="0.25">
      <c r="A4336" t="s">
        <v>32</v>
      </c>
      <c r="B4336" t="s">
        <v>13084</v>
      </c>
      <c r="C4336">
        <f>YEAR(B4336)</f>
        <v>2011</v>
      </c>
      <c r="D4336">
        <v>60.8</v>
      </c>
      <c r="E4336">
        <v>57.2</v>
      </c>
      <c r="F4336">
        <v>59</v>
      </c>
      <c r="H4336" s="2">
        <f>IF(F4336-66.39&lt;=0,0,IF(F4336-66.39&lt;=1,1,2))</f>
        <v>0</v>
      </c>
      <c r="I4336">
        <v>60.8</v>
      </c>
      <c r="J4336">
        <v>57.2</v>
      </c>
      <c r="K4336">
        <v>59</v>
      </c>
      <c r="L4336">
        <v>49.9</v>
      </c>
      <c r="M4336">
        <v>71.900000000000006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16.100000000000001</v>
      </c>
      <c r="W4336">
        <v>341.7</v>
      </c>
      <c r="X4336">
        <v>1023.5</v>
      </c>
      <c r="Y4336">
        <v>84.2</v>
      </c>
      <c r="Z4336">
        <v>6.6</v>
      </c>
      <c r="AA4336">
        <v>141.30000000000001</v>
      </c>
      <c r="AB4336">
        <v>12</v>
      </c>
      <c r="AC4336">
        <v>6</v>
      </c>
      <c r="AD4336">
        <v>0</v>
      </c>
      <c r="AE4336" t="s">
        <v>13085</v>
      </c>
      <c r="AF4336" t="s">
        <v>13086</v>
      </c>
      <c r="AG4336">
        <v>0.97</v>
      </c>
      <c r="AH4336" t="s">
        <v>36</v>
      </c>
      <c r="AI4336" t="s">
        <v>37</v>
      </c>
      <c r="AJ4336" t="s">
        <v>38</v>
      </c>
    </row>
    <row r="4337" spans="1:36" x14ac:dyDescent="0.25">
      <c r="A4337" t="s">
        <v>32</v>
      </c>
      <c r="B4337" t="s">
        <v>13087</v>
      </c>
      <c r="C4337">
        <f>YEAR(B4337)</f>
        <v>2011</v>
      </c>
      <c r="D4337">
        <v>59.1</v>
      </c>
      <c r="E4337">
        <v>57.2</v>
      </c>
      <c r="F4337">
        <v>58</v>
      </c>
      <c r="H4337" s="2">
        <f>IF(F4337-66.39&lt;=0,0,IF(F4337-66.39&lt;=1,1,2))</f>
        <v>0</v>
      </c>
      <c r="I4337">
        <v>59.1</v>
      </c>
      <c r="J4337">
        <v>57.2</v>
      </c>
      <c r="K4337">
        <v>58</v>
      </c>
      <c r="L4337">
        <v>46.4</v>
      </c>
      <c r="M4337">
        <v>65.5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21.9</v>
      </c>
      <c r="W4337">
        <v>348</v>
      </c>
      <c r="X4337">
        <v>1024.2</v>
      </c>
      <c r="Y4337">
        <v>83.1</v>
      </c>
      <c r="Z4337">
        <v>6.6</v>
      </c>
      <c r="AA4337">
        <v>120</v>
      </c>
      <c r="AB4337">
        <v>10.4</v>
      </c>
      <c r="AC4337">
        <v>5</v>
      </c>
      <c r="AD4337">
        <v>0</v>
      </c>
      <c r="AE4337" t="s">
        <v>13088</v>
      </c>
      <c r="AF4337" t="s">
        <v>13089</v>
      </c>
      <c r="AG4337">
        <v>0</v>
      </c>
      <c r="AH4337" t="s">
        <v>36</v>
      </c>
      <c r="AI4337" t="s">
        <v>37</v>
      </c>
      <c r="AJ4337" t="s">
        <v>38</v>
      </c>
    </row>
    <row r="4338" spans="1:36" x14ac:dyDescent="0.25">
      <c r="A4338" t="s">
        <v>32</v>
      </c>
      <c r="B4338" t="s">
        <v>13090</v>
      </c>
      <c r="C4338">
        <f>YEAR(B4338)</f>
        <v>2011</v>
      </c>
      <c r="D4338">
        <v>57.2</v>
      </c>
      <c r="E4338">
        <v>50.3</v>
      </c>
      <c r="F4338">
        <v>55.8</v>
      </c>
      <c r="H4338" s="2">
        <f>IF(F4338-66.39&lt;=0,0,IF(F4338-66.39&lt;=1,1,2))</f>
        <v>0</v>
      </c>
      <c r="I4338">
        <v>57.2</v>
      </c>
      <c r="J4338">
        <v>50.3</v>
      </c>
      <c r="K4338">
        <v>55.8</v>
      </c>
      <c r="L4338">
        <v>42.9</v>
      </c>
      <c r="M4338">
        <v>62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25.3</v>
      </c>
      <c r="V4338">
        <v>20.8</v>
      </c>
      <c r="W4338">
        <v>327.39999999999998</v>
      </c>
      <c r="X4338">
        <v>1023.4</v>
      </c>
      <c r="Y4338">
        <v>88.7</v>
      </c>
      <c r="Z4338">
        <v>6.6</v>
      </c>
      <c r="AA4338">
        <v>124.2</v>
      </c>
      <c r="AB4338">
        <v>10.8</v>
      </c>
      <c r="AC4338">
        <v>5</v>
      </c>
      <c r="AD4338">
        <v>0</v>
      </c>
      <c r="AE4338" t="s">
        <v>13091</v>
      </c>
      <c r="AF4338" t="s">
        <v>13092</v>
      </c>
      <c r="AG4338">
        <v>0.04</v>
      </c>
      <c r="AH4338" t="s">
        <v>36</v>
      </c>
      <c r="AI4338" t="s">
        <v>37</v>
      </c>
      <c r="AJ4338" t="s">
        <v>38</v>
      </c>
    </row>
    <row r="4339" spans="1:36" x14ac:dyDescent="0.25">
      <c r="A4339" t="s">
        <v>32</v>
      </c>
      <c r="B4339" t="s">
        <v>13093</v>
      </c>
      <c r="C4339">
        <f>YEAR(B4339)</f>
        <v>2011</v>
      </c>
      <c r="D4339">
        <v>57.3</v>
      </c>
      <c r="E4339">
        <v>55.4</v>
      </c>
      <c r="F4339">
        <v>56.1</v>
      </c>
      <c r="H4339" s="2">
        <f>IF(F4339-66.39&lt;=0,0,IF(F4339-66.39&lt;=1,1,2))</f>
        <v>0</v>
      </c>
      <c r="I4339">
        <v>57.3</v>
      </c>
      <c r="J4339">
        <v>55.4</v>
      </c>
      <c r="K4339">
        <v>56.1</v>
      </c>
      <c r="L4339">
        <v>42.9</v>
      </c>
      <c r="M4339">
        <v>61.3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27.5</v>
      </c>
      <c r="V4339">
        <v>25.3</v>
      </c>
      <c r="W4339">
        <v>331.8</v>
      </c>
      <c r="X4339">
        <v>1023.2</v>
      </c>
      <c r="Y4339">
        <v>84.3</v>
      </c>
      <c r="Z4339">
        <v>6.6</v>
      </c>
      <c r="AA4339">
        <v>122.9</v>
      </c>
      <c r="AB4339">
        <v>10.6</v>
      </c>
      <c r="AC4339">
        <v>4</v>
      </c>
      <c r="AD4339">
        <v>0</v>
      </c>
      <c r="AE4339" t="s">
        <v>13094</v>
      </c>
      <c r="AF4339" t="s">
        <v>13095</v>
      </c>
      <c r="AG4339">
        <v>7.0000000000000007E-2</v>
      </c>
      <c r="AH4339" t="s">
        <v>36</v>
      </c>
      <c r="AI4339" t="s">
        <v>37</v>
      </c>
      <c r="AJ4339" t="s">
        <v>38</v>
      </c>
    </row>
    <row r="4340" spans="1:36" x14ac:dyDescent="0.25">
      <c r="A4340" t="s">
        <v>32</v>
      </c>
      <c r="B4340" t="s">
        <v>13096</v>
      </c>
      <c r="C4340">
        <f>YEAR(B4340)</f>
        <v>2011</v>
      </c>
      <c r="D4340">
        <v>59</v>
      </c>
      <c r="E4340">
        <v>48.2</v>
      </c>
      <c r="F4340">
        <v>54.5</v>
      </c>
      <c r="H4340" s="2">
        <f>IF(F4340-66.39&lt;=0,0,IF(F4340-66.39&lt;=1,1,2))</f>
        <v>0</v>
      </c>
      <c r="I4340">
        <v>59</v>
      </c>
      <c r="J4340">
        <v>46.3</v>
      </c>
      <c r="K4340">
        <v>54.3</v>
      </c>
      <c r="L4340">
        <v>44.7</v>
      </c>
      <c r="M4340">
        <v>69.900000000000006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16.100000000000001</v>
      </c>
      <c r="W4340">
        <v>319.5</v>
      </c>
      <c r="X4340">
        <v>1023.8</v>
      </c>
      <c r="Y4340">
        <v>36.1</v>
      </c>
      <c r="Z4340">
        <v>6.6</v>
      </c>
      <c r="AA4340">
        <v>148.4</v>
      </c>
      <c r="AB4340">
        <v>12.7</v>
      </c>
      <c r="AC4340">
        <v>6</v>
      </c>
      <c r="AD4340">
        <v>0</v>
      </c>
      <c r="AE4340" t="s">
        <v>13097</v>
      </c>
      <c r="AF4340" t="s">
        <v>13098</v>
      </c>
      <c r="AG4340">
        <v>0.1</v>
      </c>
      <c r="AH4340" t="s">
        <v>36</v>
      </c>
      <c r="AI4340" t="s">
        <v>37</v>
      </c>
      <c r="AJ4340" t="s">
        <v>38</v>
      </c>
    </row>
    <row r="4341" spans="1:36" x14ac:dyDescent="0.25">
      <c r="A4341" t="s">
        <v>32</v>
      </c>
      <c r="B4341" t="s">
        <v>13099</v>
      </c>
      <c r="C4341">
        <f>YEAR(B4341)</f>
        <v>2011</v>
      </c>
      <c r="D4341">
        <v>60.8</v>
      </c>
      <c r="E4341">
        <v>48.2</v>
      </c>
      <c r="F4341">
        <v>54.2</v>
      </c>
      <c r="H4341" s="2">
        <f>IF(F4341-66.39&lt;=0,0,IF(F4341-66.39&lt;=1,1,2))</f>
        <v>0</v>
      </c>
      <c r="I4341">
        <v>60.8</v>
      </c>
      <c r="J4341">
        <v>45.6</v>
      </c>
      <c r="K4341">
        <v>53.8</v>
      </c>
      <c r="L4341">
        <v>47.2</v>
      </c>
      <c r="M4341">
        <v>77.7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13.9</v>
      </c>
      <c r="W4341">
        <v>267.7</v>
      </c>
      <c r="X4341">
        <v>1023.4</v>
      </c>
      <c r="Y4341">
        <v>39.9</v>
      </c>
      <c r="Z4341">
        <v>6.6</v>
      </c>
      <c r="AA4341">
        <v>143.9</v>
      </c>
      <c r="AB4341">
        <v>12.4</v>
      </c>
      <c r="AC4341">
        <v>6</v>
      </c>
      <c r="AD4341">
        <v>0</v>
      </c>
      <c r="AE4341" t="s">
        <v>13100</v>
      </c>
      <c r="AF4341" t="s">
        <v>13101</v>
      </c>
      <c r="AG4341">
        <v>0.14000000000000001</v>
      </c>
      <c r="AH4341" t="s">
        <v>36</v>
      </c>
      <c r="AI4341" t="s">
        <v>37</v>
      </c>
      <c r="AJ4341" t="s">
        <v>38</v>
      </c>
    </row>
    <row r="4342" spans="1:36" x14ac:dyDescent="0.25">
      <c r="A4342" t="s">
        <v>32</v>
      </c>
      <c r="B4342" t="s">
        <v>13102</v>
      </c>
      <c r="C4342">
        <f>YEAR(B4342)</f>
        <v>2011</v>
      </c>
      <c r="D4342">
        <v>62.6</v>
      </c>
      <c r="E4342">
        <v>51.8</v>
      </c>
      <c r="F4342">
        <v>58.6</v>
      </c>
      <c r="H4342" s="2">
        <f>IF(F4342-66.39&lt;=0,0,IF(F4342-66.39&lt;=1,1,2))</f>
        <v>0</v>
      </c>
      <c r="I4342">
        <v>62.6</v>
      </c>
      <c r="J4342">
        <v>51.8</v>
      </c>
      <c r="K4342">
        <v>58.6</v>
      </c>
      <c r="L4342">
        <v>51.7</v>
      </c>
      <c r="M4342">
        <v>77.7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16.100000000000001</v>
      </c>
      <c r="W4342">
        <v>356.6</v>
      </c>
      <c r="X4342">
        <v>1022.4</v>
      </c>
      <c r="Y4342">
        <v>59.1</v>
      </c>
      <c r="Z4342">
        <v>6.6</v>
      </c>
      <c r="AA4342">
        <v>112.1</v>
      </c>
      <c r="AB4342">
        <v>9.6999999999999993</v>
      </c>
      <c r="AC4342">
        <v>5</v>
      </c>
      <c r="AD4342">
        <v>0</v>
      </c>
      <c r="AE4342" t="s">
        <v>13103</v>
      </c>
      <c r="AF4342" t="s">
        <v>13104</v>
      </c>
      <c r="AG4342">
        <v>0.17</v>
      </c>
      <c r="AH4342" t="s">
        <v>36</v>
      </c>
      <c r="AI4342" t="s">
        <v>37</v>
      </c>
      <c r="AJ4342" t="s">
        <v>38</v>
      </c>
    </row>
    <row r="4343" spans="1:36" x14ac:dyDescent="0.25">
      <c r="A4343" t="s">
        <v>32</v>
      </c>
      <c r="B4343" t="s">
        <v>13105</v>
      </c>
      <c r="C4343">
        <f>YEAR(B4343)</f>
        <v>2011</v>
      </c>
      <c r="D4343">
        <v>60.8</v>
      </c>
      <c r="E4343">
        <v>50</v>
      </c>
      <c r="F4343">
        <v>57.5</v>
      </c>
      <c r="G4343" s="2">
        <f>AVERAGE(F4343:F4433)</f>
        <v>52.956043956043956</v>
      </c>
      <c r="H4343" s="2">
        <f>IF(F4343-52.96&lt;=0,0,IF(F4343-52.96&lt;=1,1,2))</f>
        <v>2</v>
      </c>
      <c r="I4343">
        <v>60.8</v>
      </c>
      <c r="J4343">
        <v>50</v>
      </c>
      <c r="K4343">
        <v>57.5</v>
      </c>
      <c r="L4343">
        <v>48.1</v>
      </c>
      <c r="M4343">
        <v>71.099999999999994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13.9</v>
      </c>
      <c r="W4343">
        <v>337.9</v>
      </c>
      <c r="X4343">
        <v>1024.2</v>
      </c>
      <c r="Y4343">
        <v>48.2</v>
      </c>
      <c r="Z4343">
        <v>6.6</v>
      </c>
      <c r="AA4343">
        <v>141.80000000000001</v>
      </c>
      <c r="AB4343">
        <v>12.4</v>
      </c>
      <c r="AC4343">
        <v>6</v>
      </c>
      <c r="AD4343">
        <v>0</v>
      </c>
      <c r="AE4343" t="s">
        <v>13106</v>
      </c>
      <c r="AF4343" t="s">
        <v>13107</v>
      </c>
      <c r="AG4343">
        <v>0.2</v>
      </c>
      <c r="AH4343" t="s">
        <v>36</v>
      </c>
      <c r="AI4343" t="s">
        <v>37</v>
      </c>
      <c r="AJ4343" t="s">
        <v>38</v>
      </c>
    </row>
    <row r="4344" spans="1:36" x14ac:dyDescent="0.25">
      <c r="A4344" t="s">
        <v>32</v>
      </c>
      <c r="B4344" t="s">
        <v>13108</v>
      </c>
      <c r="C4344">
        <f>YEAR(B4344)</f>
        <v>2011</v>
      </c>
      <c r="D4344">
        <v>60.8</v>
      </c>
      <c r="E4344">
        <v>46.4</v>
      </c>
      <c r="F4344">
        <v>52.6</v>
      </c>
      <c r="H4344" s="2">
        <f>IF(F4344-52.96&lt;=0,0,IF(F4344-52.96&lt;=1,1,2))</f>
        <v>0</v>
      </c>
      <c r="I4344">
        <v>60.8</v>
      </c>
      <c r="J4344">
        <v>43.5</v>
      </c>
      <c r="K4344">
        <v>51.6</v>
      </c>
      <c r="L4344">
        <v>47.1</v>
      </c>
      <c r="M4344">
        <v>82.1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9.1999999999999993</v>
      </c>
      <c r="W4344">
        <v>226.2</v>
      </c>
      <c r="X4344">
        <v>1023.9</v>
      </c>
      <c r="Y4344">
        <v>27.8</v>
      </c>
      <c r="Z4344">
        <v>6.6</v>
      </c>
      <c r="AA4344">
        <v>145.5</v>
      </c>
      <c r="AB4344">
        <v>12.6</v>
      </c>
      <c r="AC4344">
        <v>6</v>
      </c>
      <c r="AD4344">
        <v>0</v>
      </c>
      <c r="AE4344" t="s">
        <v>13109</v>
      </c>
      <c r="AF4344" t="s">
        <v>13110</v>
      </c>
      <c r="AG4344">
        <v>0.25</v>
      </c>
      <c r="AH4344" t="s">
        <v>36</v>
      </c>
      <c r="AI4344" t="s">
        <v>37</v>
      </c>
      <c r="AJ4344" t="s">
        <v>38</v>
      </c>
    </row>
    <row r="4345" spans="1:36" x14ac:dyDescent="0.25">
      <c r="A4345" t="s">
        <v>32</v>
      </c>
      <c r="B4345" t="s">
        <v>13111</v>
      </c>
      <c r="C4345">
        <f>YEAR(B4345)</f>
        <v>2011</v>
      </c>
      <c r="D4345">
        <v>62.6</v>
      </c>
      <c r="E4345">
        <v>44.3</v>
      </c>
      <c r="F4345">
        <v>52.5</v>
      </c>
      <c r="H4345" s="2">
        <f>IF(F4345-52.96&lt;=0,0,IF(F4345-52.96&lt;=1,1,2))</f>
        <v>0</v>
      </c>
      <c r="I4345">
        <v>62.6</v>
      </c>
      <c r="J4345">
        <v>41.5</v>
      </c>
      <c r="K4345">
        <v>50.9</v>
      </c>
      <c r="L4345">
        <v>41.4</v>
      </c>
      <c r="M4345">
        <v>66.8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10.3</v>
      </c>
      <c r="W4345">
        <v>200</v>
      </c>
      <c r="X4345">
        <v>1023.8</v>
      </c>
      <c r="Y4345">
        <v>18</v>
      </c>
      <c r="Z4345">
        <v>6.3</v>
      </c>
      <c r="AA4345">
        <v>146.9</v>
      </c>
      <c r="AB4345">
        <v>12.6</v>
      </c>
      <c r="AC4345">
        <v>6</v>
      </c>
      <c r="AD4345">
        <v>0</v>
      </c>
      <c r="AE4345" t="s">
        <v>13112</v>
      </c>
      <c r="AF4345" t="s">
        <v>13113</v>
      </c>
      <c r="AG4345">
        <v>0.27</v>
      </c>
      <c r="AH4345" t="s">
        <v>330</v>
      </c>
      <c r="AI4345" t="s">
        <v>9140</v>
      </c>
      <c r="AJ4345" t="s">
        <v>331</v>
      </c>
    </row>
    <row r="4346" spans="1:36" x14ac:dyDescent="0.25">
      <c r="A4346" t="s">
        <v>32</v>
      </c>
      <c r="B4346" t="s">
        <v>13114</v>
      </c>
      <c r="C4346">
        <f>YEAR(B4346)</f>
        <v>2011</v>
      </c>
      <c r="D4346">
        <v>68</v>
      </c>
      <c r="E4346">
        <v>43.8</v>
      </c>
      <c r="F4346">
        <v>55.1</v>
      </c>
      <c r="H4346" s="2">
        <f>IF(F4346-52.96&lt;=0,0,IF(F4346-52.96&lt;=1,1,2))</f>
        <v>2</v>
      </c>
      <c r="I4346">
        <v>68</v>
      </c>
      <c r="J4346">
        <v>41.9</v>
      </c>
      <c r="K4346">
        <v>53.8</v>
      </c>
      <c r="L4346">
        <v>45.9</v>
      </c>
      <c r="M4346">
        <v>72.099999999999994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11.4</v>
      </c>
      <c r="W4346">
        <v>177</v>
      </c>
      <c r="X4346">
        <v>1024.2</v>
      </c>
      <c r="Y4346">
        <v>55.4</v>
      </c>
      <c r="Z4346">
        <v>6.4</v>
      </c>
      <c r="AA4346">
        <v>134.69999999999999</v>
      </c>
      <c r="AB4346">
        <v>11.7</v>
      </c>
      <c r="AC4346">
        <v>6</v>
      </c>
      <c r="AD4346">
        <v>0</v>
      </c>
      <c r="AE4346" t="s">
        <v>13115</v>
      </c>
      <c r="AF4346" t="s">
        <v>13116</v>
      </c>
      <c r="AG4346">
        <v>0.3</v>
      </c>
      <c r="AH4346" t="s">
        <v>36</v>
      </c>
      <c r="AI4346" t="s">
        <v>37</v>
      </c>
      <c r="AJ4346" t="s">
        <v>38</v>
      </c>
    </row>
    <row r="4347" spans="1:36" x14ac:dyDescent="0.25">
      <c r="A4347" t="s">
        <v>32</v>
      </c>
      <c r="B4347" t="s">
        <v>13117</v>
      </c>
      <c r="C4347">
        <f>YEAR(B4347)</f>
        <v>2011</v>
      </c>
      <c r="D4347">
        <v>66.2</v>
      </c>
      <c r="E4347">
        <v>47.9</v>
      </c>
      <c r="F4347">
        <v>57.3</v>
      </c>
      <c r="H4347" s="2">
        <f>IF(F4347-52.96&lt;=0,0,IF(F4347-52.96&lt;=1,1,2))</f>
        <v>2</v>
      </c>
      <c r="I4347">
        <v>66.2</v>
      </c>
      <c r="J4347">
        <v>47.9</v>
      </c>
      <c r="K4347">
        <v>57.3</v>
      </c>
      <c r="L4347">
        <v>49.8</v>
      </c>
      <c r="M4347">
        <v>76.7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9.1999999999999993</v>
      </c>
      <c r="W4347">
        <v>161.5</v>
      </c>
      <c r="X4347">
        <v>1022.6</v>
      </c>
      <c r="Y4347">
        <v>38.1</v>
      </c>
      <c r="Z4347">
        <v>6.6</v>
      </c>
      <c r="AA4347">
        <v>139.9</v>
      </c>
      <c r="AB4347">
        <v>12.3</v>
      </c>
      <c r="AC4347">
        <v>6</v>
      </c>
      <c r="AD4347">
        <v>0</v>
      </c>
      <c r="AE4347" t="s">
        <v>13118</v>
      </c>
      <c r="AF4347" t="s">
        <v>13119</v>
      </c>
      <c r="AG4347">
        <v>0.33</v>
      </c>
      <c r="AH4347" t="s">
        <v>36</v>
      </c>
      <c r="AI4347" t="s">
        <v>37</v>
      </c>
      <c r="AJ4347" t="s">
        <v>38</v>
      </c>
    </row>
    <row r="4348" spans="1:36" x14ac:dyDescent="0.25">
      <c r="A4348" t="s">
        <v>32</v>
      </c>
      <c r="B4348" t="s">
        <v>13120</v>
      </c>
      <c r="C4348">
        <f>YEAR(B4348)</f>
        <v>2011</v>
      </c>
      <c r="D4348">
        <v>68.099999999999994</v>
      </c>
      <c r="E4348">
        <v>55.4</v>
      </c>
      <c r="F4348">
        <v>61.5</v>
      </c>
      <c r="H4348" s="2">
        <f>IF(F4348-52.96&lt;=0,0,IF(F4348-52.96&lt;=1,1,2))</f>
        <v>2</v>
      </c>
      <c r="I4348">
        <v>68.099999999999994</v>
      </c>
      <c r="J4348">
        <v>55.4</v>
      </c>
      <c r="K4348">
        <v>61.5</v>
      </c>
      <c r="L4348">
        <v>52.6</v>
      </c>
      <c r="M4348">
        <v>73.2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17.2</v>
      </c>
      <c r="W4348">
        <v>189.8</v>
      </c>
      <c r="X4348">
        <v>1019.7</v>
      </c>
      <c r="Y4348">
        <v>44.5</v>
      </c>
      <c r="Z4348">
        <v>6.6</v>
      </c>
      <c r="AA4348">
        <v>129</v>
      </c>
      <c r="AB4348">
        <v>10.9</v>
      </c>
      <c r="AC4348">
        <v>5</v>
      </c>
      <c r="AD4348">
        <v>0</v>
      </c>
      <c r="AE4348" t="s">
        <v>13121</v>
      </c>
      <c r="AF4348" t="s">
        <v>13122</v>
      </c>
      <c r="AG4348">
        <v>0.36</v>
      </c>
      <c r="AH4348" t="s">
        <v>36</v>
      </c>
      <c r="AI4348" t="s">
        <v>37</v>
      </c>
      <c r="AJ4348" t="s">
        <v>38</v>
      </c>
    </row>
    <row r="4349" spans="1:36" x14ac:dyDescent="0.25">
      <c r="A4349" t="s">
        <v>32</v>
      </c>
      <c r="B4349" t="s">
        <v>13123</v>
      </c>
      <c r="C4349">
        <f>YEAR(B4349)</f>
        <v>2011</v>
      </c>
      <c r="D4349">
        <v>66.2</v>
      </c>
      <c r="E4349">
        <v>55.4</v>
      </c>
      <c r="F4349">
        <v>60.5</v>
      </c>
      <c r="H4349" s="2">
        <f>IF(F4349-52.96&lt;=0,0,IF(F4349-52.96&lt;=1,1,2))</f>
        <v>2</v>
      </c>
      <c r="I4349">
        <v>66.2</v>
      </c>
      <c r="J4349">
        <v>55.4</v>
      </c>
      <c r="K4349">
        <v>60.5</v>
      </c>
      <c r="L4349">
        <v>52.3</v>
      </c>
      <c r="M4349">
        <v>75.099999999999994</v>
      </c>
      <c r="O4349">
        <v>0.26</v>
      </c>
      <c r="P4349">
        <v>100</v>
      </c>
      <c r="Q4349">
        <v>8.33</v>
      </c>
      <c r="R4349" t="s">
        <v>40</v>
      </c>
      <c r="S4349">
        <v>0</v>
      </c>
      <c r="T4349">
        <v>0</v>
      </c>
      <c r="U4349">
        <v>0</v>
      </c>
      <c r="V4349">
        <v>20.8</v>
      </c>
      <c r="W4349">
        <v>218.4</v>
      </c>
      <c r="X4349">
        <v>1016.1</v>
      </c>
      <c r="Y4349">
        <v>71.3</v>
      </c>
      <c r="Z4349">
        <v>6.5</v>
      </c>
      <c r="AA4349">
        <v>91.5</v>
      </c>
      <c r="AB4349">
        <v>7.9</v>
      </c>
      <c r="AC4349">
        <v>4</v>
      </c>
      <c r="AD4349">
        <v>0</v>
      </c>
      <c r="AE4349" t="s">
        <v>13124</v>
      </c>
      <c r="AF4349" t="s">
        <v>13125</v>
      </c>
      <c r="AG4349">
        <v>0.4</v>
      </c>
      <c r="AH4349" t="s">
        <v>56</v>
      </c>
      <c r="AI4349" t="s">
        <v>57</v>
      </c>
      <c r="AJ4349" t="s">
        <v>40</v>
      </c>
    </row>
    <row r="4350" spans="1:36" x14ac:dyDescent="0.25">
      <c r="A4350" t="s">
        <v>32</v>
      </c>
      <c r="B4350" t="s">
        <v>13126</v>
      </c>
      <c r="C4350">
        <f>YEAR(B4350)</f>
        <v>2011</v>
      </c>
      <c r="D4350">
        <v>62.6</v>
      </c>
      <c r="E4350">
        <v>55.4</v>
      </c>
      <c r="F4350">
        <v>58.9</v>
      </c>
      <c r="H4350" s="2">
        <f>IF(F4350-52.96&lt;=0,0,IF(F4350-52.96&lt;=1,1,2))</f>
        <v>2</v>
      </c>
      <c r="I4350">
        <v>62.6</v>
      </c>
      <c r="J4350">
        <v>55.4</v>
      </c>
      <c r="K4350">
        <v>58.9</v>
      </c>
      <c r="L4350">
        <v>46.5</v>
      </c>
      <c r="M4350">
        <v>64.099999999999994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20.8</v>
      </c>
      <c r="W4350">
        <v>315.5</v>
      </c>
      <c r="X4350">
        <v>1017.4</v>
      </c>
      <c r="Y4350">
        <v>38.6</v>
      </c>
      <c r="Z4350">
        <v>6.6</v>
      </c>
      <c r="AA4350">
        <v>142.80000000000001</v>
      </c>
      <c r="AB4350">
        <v>12.5</v>
      </c>
      <c r="AC4350">
        <v>6</v>
      </c>
      <c r="AD4350">
        <v>0</v>
      </c>
      <c r="AE4350" t="s">
        <v>13127</v>
      </c>
      <c r="AF4350" t="s">
        <v>13128</v>
      </c>
      <c r="AG4350">
        <v>0.43</v>
      </c>
      <c r="AH4350" t="s">
        <v>36</v>
      </c>
      <c r="AI4350" t="s">
        <v>37</v>
      </c>
      <c r="AJ4350" t="s">
        <v>38</v>
      </c>
    </row>
    <row r="4351" spans="1:36" x14ac:dyDescent="0.25">
      <c r="A4351" t="s">
        <v>32</v>
      </c>
      <c r="B4351" t="s">
        <v>13129</v>
      </c>
      <c r="C4351">
        <f>YEAR(B4351)</f>
        <v>2011</v>
      </c>
      <c r="D4351">
        <v>60.8</v>
      </c>
      <c r="E4351">
        <v>42.8</v>
      </c>
      <c r="F4351">
        <v>54.9</v>
      </c>
      <c r="H4351" s="2">
        <f>IF(F4351-52.96&lt;=0,0,IF(F4351-52.96&lt;=1,1,2))</f>
        <v>2</v>
      </c>
      <c r="I4351">
        <v>60.8</v>
      </c>
      <c r="J4351">
        <v>38.6</v>
      </c>
      <c r="K4351">
        <v>54.1</v>
      </c>
      <c r="L4351">
        <v>43.6</v>
      </c>
      <c r="M4351">
        <v>66.3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26.4</v>
      </c>
      <c r="V4351">
        <v>20.8</v>
      </c>
      <c r="W4351">
        <v>353.6</v>
      </c>
      <c r="X4351">
        <v>1024.7</v>
      </c>
      <c r="Y4351">
        <v>35.200000000000003</v>
      </c>
      <c r="Z4351">
        <v>6.6</v>
      </c>
      <c r="AA4351">
        <v>143.9</v>
      </c>
      <c r="AB4351">
        <v>12.5</v>
      </c>
      <c r="AC4351">
        <v>6</v>
      </c>
      <c r="AD4351">
        <v>0</v>
      </c>
      <c r="AE4351" t="s">
        <v>13130</v>
      </c>
      <c r="AF4351" t="s">
        <v>13131</v>
      </c>
      <c r="AG4351">
        <v>0.46</v>
      </c>
      <c r="AH4351" t="s">
        <v>36</v>
      </c>
      <c r="AI4351" t="s">
        <v>37</v>
      </c>
      <c r="AJ4351" t="s">
        <v>38</v>
      </c>
    </row>
    <row r="4352" spans="1:36" x14ac:dyDescent="0.25">
      <c r="A4352" t="s">
        <v>32</v>
      </c>
      <c r="B4352" t="s">
        <v>13132</v>
      </c>
      <c r="C4352">
        <f>YEAR(B4352)</f>
        <v>2011</v>
      </c>
      <c r="D4352">
        <v>60.8</v>
      </c>
      <c r="E4352">
        <v>42.8</v>
      </c>
      <c r="F4352">
        <v>51.3</v>
      </c>
      <c r="H4352" s="2">
        <f>IF(F4352-52.96&lt;=0,0,IF(F4352-52.96&lt;=1,1,2))</f>
        <v>0</v>
      </c>
      <c r="I4352">
        <v>60.8</v>
      </c>
      <c r="J4352">
        <v>37.5</v>
      </c>
      <c r="K4352">
        <v>49.6</v>
      </c>
      <c r="L4352">
        <v>42.2</v>
      </c>
      <c r="M4352">
        <v>72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18.3</v>
      </c>
      <c r="W4352">
        <v>203.2</v>
      </c>
      <c r="X4352">
        <v>1026.4000000000001</v>
      </c>
      <c r="Y4352">
        <v>19.899999999999999</v>
      </c>
      <c r="Z4352">
        <v>6.3</v>
      </c>
      <c r="AA4352">
        <v>141.5</v>
      </c>
      <c r="AB4352">
        <v>12.4</v>
      </c>
      <c r="AC4352">
        <v>6</v>
      </c>
      <c r="AD4352">
        <v>0</v>
      </c>
      <c r="AE4352" t="s">
        <v>13133</v>
      </c>
      <c r="AF4352" t="s">
        <v>13134</v>
      </c>
      <c r="AG4352">
        <v>0.5</v>
      </c>
      <c r="AH4352" t="s">
        <v>330</v>
      </c>
      <c r="AI4352" t="s">
        <v>9140</v>
      </c>
      <c r="AJ4352" t="s">
        <v>331</v>
      </c>
    </row>
    <row r="4353" spans="1:36" x14ac:dyDescent="0.25">
      <c r="A4353" t="s">
        <v>32</v>
      </c>
      <c r="B4353" t="s">
        <v>13135</v>
      </c>
      <c r="C4353">
        <f>YEAR(B4353)</f>
        <v>2011</v>
      </c>
      <c r="D4353">
        <v>68</v>
      </c>
      <c r="E4353">
        <v>44.5</v>
      </c>
      <c r="F4353">
        <v>57.6</v>
      </c>
      <c r="H4353" s="2">
        <f>IF(F4353-52.96&lt;=0,0,IF(F4353-52.96&lt;=1,1,2))</f>
        <v>2</v>
      </c>
      <c r="I4353">
        <v>68</v>
      </c>
      <c r="J4353">
        <v>42.7</v>
      </c>
      <c r="K4353">
        <v>57.5</v>
      </c>
      <c r="L4353">
        <v>48.6</v>
      </c>
      <c r="M4353">
        <v>72.7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9.1999999999999993</v>
      </c>
      <c r="W4353">
        <v>180.8</v>
      </c>
      <c r="X4353">
        <v>1026.0999999999999</v>
      </c>
      <c r="Y4353">
        <v>61.9</v>
      </c>
      <c r="Z4353">
        <v>6.5</v>
      </c>
      <c r="AA4353">
        <v>109.4</v>
      </c>
      <c r="AB4353">
        <v>9.4</v>
      </c>
      <c r="AC4353">
        <v>5</v>
      </c>
      <c r="AD4353">
        <v>0</v>
      </c>
      <c r="AE4353" t="s">
        <v>13136</v>
      </c>
      <c r="AF4353" t="s">
        <v>13137</v>
      </c>
      <c r="AG4353">
        <v>0.53</v>
      </c>
      <c r="AH4353" t="s">
        <v>36</v>
      </c>
      <c r="AI4353" t="s">
        <v>37</v>
      </c>
      <c r="AJ4353" t="s">
        <v>38</v>
      </c>
    </row>
    <row r="4354" spans="1:36" x14ac:dyDescent="0.25">
      <c r="A4354" t="s">
        <v>32</v>
      </c>
      <c r="B4354" t="s">
        <v>13138</v>
      </c>
      <c r="C4354">
        <f>YEAR(B4354)</f>
        <v>2011</v>
      </c>
      <c r="D4354">
        <v>66.2</v>
      </c>
      <c r="E4354">
        <v>53.6</v>
      </c>
      <c r="F4354">
        <v>58.3</v>
      </c>
      <c r="H4354" s="2">
        <f>IF(F4354-52.96&lt;=0,0,IF(F4354-52.96&lt;=1,1,2))</f>
        <v>2</v>
      </c>
      <c r="I4354">
        <v>66.2</v>
      </c>
      <c r="J4354">
        <v>53.6</v>
      </c>
      <c r="K4354">
        <v>58.3</v>
      </c>
      <c r="L4354">
        <v>50.2</v>
      </c>
      <c r="M4354">
        <v>75.099999999999994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9.1999999999999993</v>
      </c>
      <c r="W4354">
        <v>186.2</v>
      </c>
      <c r="X4354">
        <v>1025.0999999999999</v>
      </c>
      <c r="Y4354">
        <v>89.1</v>
      </c>
      <c r="Z4354">
        <v>6.6</v>
      </c>
      <c r="AA4354">
        <v>58.3</v>
      </c>
      <c r="AB4354">
        <v>5.0999999999999996</v>
      </c>
      <c r="AC4354">
        <v>3</v>
      </c>
      <c r="AD4354">
        <v>0</v>
      </c>
      <c r="AE4354" t="s">
        <v>13139</v>
      </c>
      <c r="AF4354" t="s">
        <v>13140</v>
      </c>
      <c r="AG4354">
        <v>0.56000000000000005</v>
      </c>
      <c r="AH4354" t="s">
        <v>36</v>
      </c>
      <c r="AI4354" t="s">
        <v>37</v>
      </c>
      <c r="AJ4354" t="s">
        <v>38</v>
      </c>
    </row>
    <row r="4355" spans="1:36" x14ac:dyDescent="0.25">
      <c r="A4355" t="s">
        <v>32</v>
      </c>
      <c r="B4355" t="s">
        <v>13141</v>
      </c>
      <c r="C4355">
        <f>YEAR(B4355)</f>
        <v>2011</v>
      </c>
      <c r="D4355">
        <v>64.400000000000006</v>
      </c>
      <c r="E4355">
        <v>51.8</v>
      </c>
      <c r="F4355">
        <v>57.3</v>
      </c>
      <c r="H4355" s="2">
        <f>IF(F4355-52.96&lt;=0,0,IF(F4355-52.96&lt;=1,1,2))</f>
        <v>2</v>
      </c>
      <c r="I4355">
        <v>64.400000000000006</v>
      </c>
      <c r="J4355">
        <v>51.8</v>
      </c>
      <c r="K4355">
        <v>57.3</v>
      </c>
      <c r="L4355">
        <v>50.4</v>
      </c>
      <c r="M4355">
        <v>78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10.3</v>
      </c>
      <c r="W4355">
        <v>188.5</v>
      </c>
      <c r="X4355">
        <v>1021.5</v>
      </c>
      <c r="Y4355">
        <v>78.400000000000006</v>
      </c>
      <c r="Z4355">
        <v>6.6</v>
      </c>
      <c r="AA4355">
        <v>50.7</v>
      </c>
      <c r="AB4355">
        <v>4.3</v>
      </c>
      <c r="AC4355">
        <v>2</v>
      </c>
      <c r="AD4355">
        <v>0</v>
      </c>
      <c r="AE4355" t="s">
        <v>13142</v>
      </c>
      <c r="AF4355" t="s">
        <v>13143</v>
      </c>
      <c r="AG4355">
        <v>0.6</v>
      </c>
      <c r="AH4355" t="s">
        <v>36</v>
      </c>
      <c r="AI4355" t="s">
        <v>37</v>
      </c>
      <c r="AJ4355" t="s">
        <v>38</v>
      </c>
    </row>
    <row r="4356" spans="1:36" x14ac:dyDescent="0.25">
      <c r="A4356" t="s">
        <v>32</v>
      </c>
      <c r="B4356" t="s">
        <v>13144</v>
      </c>
      <c r="C4356">
        <f>YEAR(B4356)</f>
        <v>2011</v>
      </c>
      <c r="D4356">
        <v>64.400000000000006</v>
      </c>
      <c r="E4356">
        <v>51.8</v>
      </c>
      <c r="F4356">
        <v>57.4</v>
      </c>
      <c r="H4356" s="2">
        <f>IF(F4356-52.96&lt;=0,0,IF(F4356-52.96&lt;=1,1,2))</f>
        <v>2</v>
      </c>
      <c r="I4356">
        <v>64.400000000000006</v>
      </c>
      <c r="J4356">
        <v>51.8</v>
      </c>
      <c r="K4356">
        <v>57.4</v>
      </c>
      <c r="L4356">
        <v>50.6</v>
      </c>
      <c r="M4356">
        <v>78.599999999999994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12.8</v>
      </c>
      <c r="W4356">
        <v>204.5</v>
      </c>
      <c r="X4356">
        <v>1021.2</v>
      </c>
      <c r="Y4356">
        <v>37.200000000000003</v>
      </c>
      <c r="Z4356">
        <v>6.6</v>
      </c>
      <c r="AA4356">
        <v>109.6</v>
      </c>
      <c r="AB4356">
        <v>9.3000000000000007</v>
      </c>
      <c r="AC4356">
        <v>4</v>
      </c>
      <c r="AD4356">
        <v>0</v>
      </c>
      <c r="AE4356" t="s">
        <v>13145</v>
      </c>
      <c r="AF4356" t="s">
        <v>13146</v>
      </c>
      <c r="AG4356">
        <v>0.63</v>
      </c>
      <c r="AH4356" t="s">
        <v>36</v>
      </c>
      <c r="AI4356" t="s">
        <v>702</v>
      </c>
      <c r="AJ4356" t="s">
        <v>38</v>
      </c>
    </row>
    <row r="4357" spans="1:36" x14ac:dyDescent="0.25">
      <c r="A4357" t="s">
        <v>32</v>
      </c>
      <c r="B4357" t="s">
        <v>13147</v>
      </c>
      <c r="C4357">
        <f>YEAR(B4357)</f>
        <v>2011</v>
      </c>
      <c r="D4357">
        <v>64.400000000000006</v>
      </c>
      <c r="E4357">
        <v>48.2</v>
      </c>
      <c r="F4357">
        <v>56.3</v>
      </c>
      <c r="H4357" s="2">
        <f>IF(F4357-52.96&lt;=0,0,IF(F4357-52.96&lt;=1,1,2))</f>
        <v>2</v>
      </c>
      <c r="I4357">
        <v>64.400000000000006</v>
      </c>
      <c r="J4357">
        <v>44.1</v>
      </c>
      <c r="K4357">
        <v>56.1</v>
      </c>
      <c r="L4357">
        <v>49.4</v>
      </c>
      <c r="M4357">
        <v>78.400000000000006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13.9</v>
      </c>
      <c r="W4357">
        <v>206</v>
      </c>
      <c r="X4357">
        <v>1022.8</v>
      </c>
      <c r="Y4357">
        <v>35.4</v>
      </c>
      <c r="Z4357">
        <v>6.6</v>
      </c>
      <c r="AA4357">
        <v>137.30000000000001</v>
      </c>
      <c r="AB4357">
        <v>11.6</v>
      </c>
      <c r="AC4357">
        <v>6</v>
      </c>
      <c r="AD4357">
        <v>0</v>
      </c>
      <c r="AE4357" t="s">
        <v>13148</v>
      </c>
      <c r="AF4357" t="s">
        <v>13149</v>
      </c>
      <c r="AG4357">
        <v>0.67</v>
      </c>
      <c r="AH4357" t="s">
        <v>36</v>
      </c>
      <c r="AI4357" t="s">
        <v>37</v>
      </c>
      <c r="AJ4357" t="s">
        <v>38</v>
      </c>
    </row>
    <row r="4358" spans="1:36" x14ac:dyDescent="0.25">
      <c r="A4358" t="s">
        <v>32</v>
      </c>
      <c r="B4358" t="s">
        <v>13150</v>
      </c>
      <c r="C4358">
        <f>YEAR(B4358)</f>
        <v>2011</v>
      </c>
      <c r="D4358">
        <v>71.599999999999994</v>
      </c>
      <c r="E4358">
        <v>51.7</v>
      </c>
      <c r="F4358">
        <v>60.7</v>
      </c>
      <c r="H4358" s="2">
        <f>IF(F4358-52.96&lt;=0,0,IF(F4358-52.96&lt;=1,1,2))</f>
        <v>2</v>
      </c>
      <c r="I4358">
        <v>71.599999999999994</v>
      </c>
      <c r="J4358">
        <v>51.7</v>
      </c>
      <c r="K4358">
        <v>60.7</v>
      </c>
      <c r="L4358">
        <v>51.6</v>
      </c>
      <c r="M4358">
        <v>72.599999999999994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18.3</v>
      </c>
      <c r="W4358">
        <v>207.5</v>
      </c>
      <c r="X4358">
        <v>1017.6</v>
      </c>
      <c r="Y4358">
        <v>46.6</v>
      </c>
      <c r="Z4358">
        <v>6.6</v>
      </c>
      <c r="AA4358">
        <v>72.599999999999994</v>
      </c>
      <c r="AB4358">
        <v>6.2</v>
      </c>
      <c r="AC4358">
        <v>3</v>
      </c>
      <c r="AD4358">
        <v>0</v>
      </c>
      <c r="AE4358" t="s">
        <v>13151</v>
      </c>
      <c r="AF4358" t="s">
        <v>13152</v>
      </c>
      <c r="AG4358">
        <v>0.71</v>
      </c>
      <c r="AH4358" t="s">
        <v>36</v>
      </c>
      <c r="AI4358" t="s">
        <v>702</v>
      </c>
      <c r="AJ4358" t="s">
        <v>38</v>
      </c>
    </row>
    <row r="4359" spans="1:36" x14ac:dyDescent="0.25">
      <c r="A4359" t="s">
        <v>32</v>
      </c>
      <c r="B4359" t="s">
        <v>13153</v>
      </c>
      <c r="C4359">
        <f>YEAR(B4359)</f>
        <v>2011</v>
      </c>
      <c r="D4359">
        <v>68</v>
      </c>
      <c r="E4359">
        <v>53.6</v>
      </c>
      <c r="F4359">
        <v>60.9</v>
      </c>
      <c r="H4359" s="2">
        <f>IF(F4359-52.96&lt;=0,0,IF(F4359-52.96&lt;=1,1,2))</f>
        <v>2</v>
      </c>
      <c r="I4359">
        <v>68</v>
      </c>
      <c r="J4359">
        <v>53.6</v>
      </c>
      <c r="K4359">
        <v>60.9</v>
      </c>
      <c r="L4359">
        <v>50.5</v>
      </c>
      <c r="M4359">
        <v>69.2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25.3</v>
      </c>
      <c r="V4359">
        <v>17.2</v>
      </c>
      <c r="W4359">
        <v>189.1</v>
      </c>
      <c r="X4359">
        <v>1012.1</v>
      </c>
      <c r="Y4359">
        <v>63.9</v>
      </c>
      <c r="Z4359">
        <v>6.6</v>
      </c>
      <c r="AA4359">
        <v>120</v>
      </c>
      <c r="AB4359">
        <v>10.3</v>
      </c>
      <c r="AC4359">
        <v>5</v>
      </c>
      <c r="AD4359">
        <v>0</v>
      </c>
      <c r="AE4359" t="s">
        <v>13154</v>
      </c>
      <c r="AF4359" t="s">
        <v>13155</v>
      </c>
      <c r="AG4359">
        <v>0.74</v>
      </c>
      <c r="AH4359" t="s">
        <v>36</v>
      </c>
      <c r="AI4359" t="s">
        <v>37</v>
      </c>
      <c r="AJ4359" t="s">
        <v>38</v>
      </c>
    </row>
    <row r="4360" spans="1:36" x14ac:dyDescent="0.25">
      <c r="A4360" t="s">
        <v>32</v>
      </c>
      <c r="B4360" t="s">
        <v>13156</v>
      </c>
      <c r="C4360">
        <f>YEAR(B4360)</f>
        <v>2011</v>
      </c>
      <c r="D4360">
        <v>66.2</v>
      </c>
      <c r="E4360">
        <v>60.8</v>
      </c>
      <c r="F4360">
        <v>62.8</v>
      </c>
      <c r="H4360" s="2">
        <f>IF(F4360-52.96&lt;=0,0,IF(F4360-52.96&lt;=1,1,2))</f>
        <v>2</v>
      </c>
      <c r="I4360">
        <v>66.2</v>
      </c>
      <c r="J4360">
        <v>60.8</v>
      </c>
      <c r="K4360">
        <v>62.8</v>
      </c>
      <c r="L4360">
        <v>50.4</v>
      </c>
      <c r="M4360">
        <v>64.3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27.5</v>
      </c>
      <c r="V4360">
        <v>19.5</v>
      </c>
      <c r="W4360">
        <v>179.3</v>
      </c>
      <c r="X4360">
        <v>1012.4</v>
      </c>
      <c r="Y4360">
        <v>54.4</v>
      </c>
      <c r="Z4360">
        <v>6.6</v>
      </c>
      <c r="AA4360">
        <v>127.7</v>
      </c>
      <c r="AB4360">
        <v>11.1</v>
      </c>
      <c r="AC4360">
        <v>5</v>
      </c>
      <c r="AD4360">
        <v>0</v>
      </c>
      <c r="AE4360" t="s">
        <v>13157</v>
      </c>
      <c r="AF4360" t="s">
        <v>13158</v>
      </c>
      <c r="AG4360">
        <v>0.75</v>
      </c>
      <c r="AH4360" t="s">
        <v>36</v>
      </c>
      <c r="AI4360" t="s">
        <v>37</v>
      </c>
      <c r="AJ4360" t="s">
        <v>38</v>
      </c>
    </row>
    <row r="4361" spans="1:36" x14ac:dyDescent="0.25">
      <c r="A4361" t="s">
        <v>32</v>
      </c>
      <c r="B4361" t="s">
        <v>13159</v>
      </c>
      <c r="C4361">
        <f>YEAR(B4361)</f>
        <v>2011</v>
      </c>
      <c r="D4361">
        <v>68</v>
      </c>
      <c r="E4361">
        <v>59</v>
      </c>
      <c r="F4361">
        <v>62.6</v>
      </c>
      <c r="H4361" s="2">
        <f>IF(F4361-52.96&lt;=0,0,IF(F4361-52.96&lt;=1,1,2))</f>
        <v>2</v>
      </c>
      <c r="I4361">
        <v>68</v>
      </c>
      <c r="J4361">
        <v>59</v>
      </c>
      <c r="K4361">
        <v>62.6</v>
      </c>
      <c r="L4361">
        <v>49.6</v>
      </c>
      <c r="M4361">
        <v>62.7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20.8</v>
      </c>
      <c r="W4361">
        <v>176.2</v>
      </c>
      <c r="X4361">
        <v>1014.4</v>
      </c>
      <c r="Y4361">
        <v>77.7</v>
      </c>
      <c r="Z4361">
        <v>6.6</v>
      </c>
      <c r="AA4361">
        <v>69.900000000000006</v>
      </c>
      <c r="AB4361">
        <v>6</v>
      </c>
      <c r="AC4361">
        <v>3</v>
      </c>
      <c r="AD4361">
        <v>0</v>
      </c>
      <c r="AE4361" t="s">
        <v>13160</v>
      </c>
      <c r="AF4361" t="s">
        <v>13161</v>
      </c>
      <c r="AG4361">
        <v>0.81</v>
      </c>
      <c r="AH4361" t="s">
        <v>36</v>
      </c>
      <c r="AI4361" t="s">
        <v>37</v>
      </c>
      <c r="AJ4361" t="s">
        <v>38</v>
      </c>
    </row>
    <row r="4362" spans="1:36" x14ac:dyDescent="0.25">
      <c r="A4362" t="s">
        <v>32</v>
      </c>
      <c r="B4362" t="s">
        <v>13162</v>
      </c>
      <c r="C4362">
        <f>YEAR(B4362)</f>
        <v>2011</v>
      </c>
      <c r="D4362">
        <v>68</v>
      </c>
      <c r="E4362">
        <v>53.6</v>
      </c>
      <c r="F4362">
        <v>60.5</v>
      </c>
      <c r="H4362" s="2">
        <f>IF(F4362-52.96&lt;=0,0,IF(F4362-52.96&lt;=1,1,2))</f>
        <v>2</v>
      </c>
      <c r="I4362">
        <v>68</v>
      </c>
      <c r="J4362">
        <v>53.6</v>
      </c>
      <c r="K4362">
        <v>60.5</v>
      </c>
      <c r="L4362">
        <v>49.9</v>
      </c>
      <c r="M4362">
        <v>68.8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18.3</v>
      </c>
      <c r="W4362">
        <v>201.5</v>
      </c>
      <c r="X4362">
        <v>1013.1</v>
      </c>
      <c r="Y4362">
        <v>63.6</v>
      </c>
      <c r="Z4362">
        <v>6.6</v>
      </c>
      <c r="AA4362">
        <v>120.3</v>
      </c>
      <c r="AB4362">
        <v>10.4</v>
      </c>
      <c r="AC4362">
        <v>5</v>
      </c>
      <c r="AD4362">
        <v>0</v>
      </c>
      <c r="AE4362" t="s">
        <v>13163</v>
      </c>
      <c r="AF4362" t="s">
        <v>13164</v>
      </c>
      <c r="AG4362">
        <v>0.85</v>
      </c>
      <c r="AH4362" t="s">
        <v>36</v>
      </c>
      <c r="AI4362" t="s">
        <v>37</v>
      </c>
      <c r="AJ4362" t="s">
        <v>38</v>
      </c>
    </row>
    <row r="4363" spans="1:36" x14ac:dyDescent="0.25">
      <c r="A4363" t="s">
        <v>32</v>
      </c>
      <c r="B4363" t="s">
        <v>13165</v>
      </c>
      <c r="C4363">
        <f>YEAR(B4363)</f>
        <v>2011</v>
      </c>
      <c r="D4363">
        <v>66.2</v>
      </c>
      <c r="E4363">
        <v>50</v>
      </c>
      <c r="F4363">
        <v>55.6</v>
      </c>
      <c r="H4363" s="2">
        <f>IF(F4363-52.96&lt;=0,0,IF(F4363-52.96&lt;=1,1,2))</f>
        <v>2</v>
      </c>
      <c r="I4363">
        <v>66.2</v>
      </c>
      <c r="J4363">
        <v>50</v>
      </c>
      <c r="K4363">
        <v>55.6</v>
      </c>
      <c r="L4363">
        <v>46.3</v>
      </c>
      <c r="M4363">
        <v>71.7</v>
      </c>
      <c r="O4363">
        <v>7.9000000000000001E-2</v>
      </c>
      <c r="P4363">
        <v>100</v>
      </c>
      <c r="Q4363">
        <v>4.17</v>
      </c>
      <c r="R4363" t="s">
        <v>40</v>
      </c>
      <c r="S4363">
        <v>0</v>
      </c>
      <c r="T4363">
        <v>0</v>
      </c>
      <c r="U4363">
        <v>0</v>
      </c>
      <c r="V4363">
        <v>20.8</v>
      </c>
      <c r="W4363">
        <v>178.7</v>
      </c>
      <c r="X4363">
        <v>1014.8</v>
      </c>
      <c r="Y4363">
        <v>56.8</v>
      </c>
      <c r="Z4363">
        <v>6.6</v>
      </c>
      <c r="AA4363">
        <v>106.8</v>
      </c>
      <c r="AB4363">
        <v>9.1999999999999993</v>
      </c>
      <c r="AC4363">
        <v>4</v>
      </c>
      <c r="AD4363">
        <v>0</v>
      </c>
      <c r="AE4363" t="s">
        <v>13166</v>
      </c>
      <c r="AF4363" t="s">
        <v>13167</v>
      </c>
      <c r="AG4363">
        <v>0.88</v>
      </c>
      <c r="AH4363" t="s">
        <v>56</v>
      </c>
      <c r="AI4363" t="s">
        <v>65</v>
      </c>
      <c r="AJ4363" t="s">
        <v>40</v>
      </c>
    </row>
    <row r="4364" spans="1:36" x14ac:dyDescent="0.25">
      <c r="A4364" t="s">
        <v>32</v>
      </c>
      <c r="B4364" t="s">
        <v>13168</v>
      </c>
      <c r="C4364">
        <f>YEAR(B4364)</f>
        <v>2011</v>
      </c>
      <c r="D4364">
        <v>62.6</v>
      </c>
      <c r="E4364">
        <v>50</v>
      </c>
      <c r="F4364">
        <v>55.5</v>
      </c>
      <c r="H4364" s="2">
        <f>IF(F4364-52.96&lt;=0,0,IF(F4364-52.96&lt;=1,1,2))</f>
        <v>2</v>
      </c>
      <c r="I4364">
        <v>62.6</v>
      </c>
      <c r="J4364">
        <v>50</v>
      </c>
      <c r="K4364">
        <v>55.5</v>
      </c>
      <c r="L4364">
        <v>46.6</v>
      </c>
      <c r="M4364">
        <v>72.8</v>
      </c>
      <c r="O4364">
        <v>9.9000000000000005E-2</v>
      </c>
      <c r="P4364">
        <v>100</v>
      </c>
      <c r="Q4364">
        <v>8.33</v>
      </c>
      <c r="R4364" t="s">
        <v>40</v>
      </c>
      <c r="S4364">
        <v>0</v>
      </c>
      <c r="T4364">
        <v>0</v>
      </c>
      <c r="U4364">
        <v>34.4</v>
      </c>
      <c r="V4364">
        <v>23</v>
      </c>
      <c r="W4364">
        <v>189.5</v>
      </c>
      <c r="X4364">
        <v>1005.3</v>
      </c>
      <c r="Y4364">
        <v>76.099999999999994</v>
      </c>
      <c r="Z4364">
        <v>6.6</v>
      </c>
      <c r="AA4364">
        <v>42.7</v>
      </c>
      <c r="AB4364">
        <v>3.5</v>
      </c>
      <c r="AC4364">
        <v>3</v>
      </c>
      <c r="AD4364">
        <v>0</v>
      </c>
      <c r="AE4364" t="s">
        <v>13169</v>
      </c>
      <c r="AF4364" t="s">
        <v>13170</v>
      </c>
      <c r="AG4364">
        <v>0.92</v>
      </c>
      <c r="AH4364" t="s">
        <v>56</v>
      </c>
      <c r="AI4364" t="s">
        <v>57</v>
      </c>
      <c r="AJ4364" t="s">
        <v>40</v>
      </c>
    </row>
    <row r="4365" spans="1:36" x14ac:dyDescent="0.25">
      <c r="A4365" t="s">
        <v>32</v>
      </c>
      <c r="B4365" t="s">
        <v>13171</v>
      </c>
      <c r="C4365">
        <f>YEAR(B4365)</f>
        <v>2011</v>
      </c>
      <c r="D4365">
        <v>57.2</v>
      </c>
      <c r="E4365">
        <v>48.2</v>
      </c>
      <c r="F4365">
        <v>52.8</v>
      </c>
      <c r="H4365" s="2">
        <f>IF(F4365-52.96&lt;=0,0,IF(F4365-52.96&lt;=1,1,2))</f>
        <v>0</v>
      </c>
      <c r="I4365">
        <v>57.2</v>
      </c>
      <c r="J4365">
        <v>44.1</v>
      </c>
      <c r="K4365">
        <v>51.9</v>
      </c>
      <c r="L4365">
        <v>45.7</v>
      </c>
      <c r="M4365">
        <v>77</v>
      </c>
      <c r="O4365">
        <v>0.13800000000000001</v>
      </c>
      <c r="P4365">
        <v>100</v>
      </c>
      <c r="Q4365">
        <v>8.33</v>
      </c>
      <c r="R4365" t="s">
        <v>40</v>
      </c>
      <c r="S4365">
        <v>0</v>
      </c>
      <c r="T4365">
        <v>0</v>
      </c>
      <c r="U4365">
        <v>41.4</v>
      </c>
      <c r="V4365">
        <v>27.5</v>
      </c>
      <c r="W4365">
        <v>293</v>
      </c>
      <c r="X4365">
        <v>1005.8</v>
      </c>
      <c r="Y4365">
        <v>68.2</v>
      </c>
      <c r="Z4365">
        <v>6.6</v>
      </c>
      <c r="AA4365">
        <v>73.2</v>
      </c>
      <c r="AB4365">
        <v>6.3</v>
      </c>
      <c r="AC4365">
        <v>3</v>
      </c>
      <c r="AD4365">
        <v>0</v>
      </c>
      <c r="AE4365" t="s">
        <v>13172</v>
      </c>
      <c r="AF4365" t="s">
        <v>13173</v>
      </c>
      <c r="AG4365">
        <v>0.95</v>
      </c>
      <c r="AH4365" t="s">
        <v>56</v>
      </c>
      <c r="AI4365" t="s">
        <v>101</v>
      </c>
      <c r="AJ4365" t="s">
        <v>40</v>
      </c>
    </row>
    <row r="4366" spans="1:36" x14ac:dyDescent="0.25">
      <c r="A4366" t="s">
        <v>32</v>
      </c>
      <c r="B4366" t="s">
        <v>13174</v>
      </c>
      <c r="C4366">
        <f>YEAR(B4366)</f>
        <v>2011</v>
      </c>
      <c r="D4366">
        <v>53.6</v>
      </c>
      <c r="E4366">
        <v>50</v>
      </c>
      <c r="F4366">
        <v>52.4</v>
      </c>
      <c r="H4366" s="2">
        <f>IF(F4366-52.96&lt;=0,0,IF(F4366-52.96&lt;=1,1,2))</f>
        <v>0</v>
      </c>
      <c r="I4366">
        <v>53.6</v>
      </c>
      <c r="J4366">
        <v>50</v>
      </c>
      <c r="K4366">
        <v>52.4</v>
      </c>
      <c r="L4366">
        <v>44</v>
      </c>
      <c r="M4366">
        <v>73.400000000000006</v>
      </c>
      <c r="O4366">
        <v>7.9000000000000001E-2</v>
      </c>
      <c r="P4366">
        <v>100</v>
      </c>
      <c r="Q4366">
        <v>4.17</v>
      </c>
      <c r="R4366" t="s">
        <v>40</v>
      </c>
      <c r="S4366">
        <v>0</v>
      </c>
      <c r="T4366">
        <v>0</v>
      </c>
      <c r="U4366">
        <v>36.9</v>
      </c>
      <c r="V4366">
        <v>25.3</v>
      </c>
      <c r="W4366">
        <v>335.8</v>
      </c>
      <c r="X4366">
        <v>1014.9</v>
      </c>
      <c r="Y4366">
        <v>89.8</v>
      </c>
      <c r="Z4366">
        <v>6.6</v>
      </c>
      <c r="AA4366">
        <v>122.4</v>
      </c>
      <c r="AB4366">
        <v>10.6</v>
      </c>
      <c r="AC4366">
        <v>5</v>
      </c>
      <c r="AD4366">
        <v>0</v>
      </c>
      <c r="AE4366" t="s">
        <v>13175</v>
      </c>
      <c r="AF4366" t="s">
        <v>13176</v>
      </c>
      <c r="AG4366">
        <v>0</v>
      </c>
      <c r="AH4366" t="s">
        <v>56</v>
      </c>
      <c r="AI4366" t="s">
        <v>78</v>
      </c>
      <c r="AJ4366" t="s">
        <v>40</v>
      </c>
    </row>
    <row r="4367" spans="1:36" x14ac:dyDescent="0.25">
      <c r="A4367" t="s">
        <v>32</v>
      </c>
      <c r="B4367" t="s">
        <v>13177</v>
      </c>
      <c r="C4367">
        <f>YEAR(B4367)</f>
        <v>2011</v>
      </c>
      <c r="D4367">
        <v>53.7</v>
      </c>
      <c r="E4367">
        <v>42.8</v>
      </c>
      <c r="F4367">
        <v>50.2</v>
      </c>
      <c r="H4367" s="2">
        <f>IF(F4367-52.96&lt;=0,0,IF(F4367-52.96&lt;=1,1,2))</f>
        <v>0</v>
      </c>
      <c r="I4367">
        <v>53.7</v>
      </c>
      <c r="J4367">
        <v>40</v>
      </c>
      <c r="K4367">
        <v>49.5</v>
      </c>
      <c r="L4367">
        <v>42.3</v>
      </c>
      <c r="M4367">
        <v>74.5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16.100000000000001</v>
      </c>
      <c r="W4367">
        <v>359.3</v>
      </c>
      <c r="X4367">
        <v>1021.1</v>
      </c>
      <c r="Y4367">
        <v>73.3</v>
      </c>
      <c r="Z4367">
        <v>6.6</v>
      </c>
      <c r="AA4367">
        <v>111.1</v>
      </c>
      <c r="AB4367">
        <v>9.6</v>
      </c>
      <c r="AC4367">
        <v>5</v>
      </c>
      <c r="AD4367">
        <v>0</v>
      </c>
      <c r="AE4367" t="s">
        <v>13178</v>
      </c>
      <c r="AF4367" t="s">
        <v>13179</v>
      </c>
      <c r="AG4367">
        <v>0.02</v>
      </c>
      <c r="AH4367" t="s">
        <v>36</v>
      </c>
      <c r="AI4367" t="s">
        <v>37</v>
      </c>
      <c r="AJ4367" t="s">
        <v>38</v>
      </c>
    </row>
    <row r="4368" spans="1:36" x14ac:dyDescent="0.25">
      <c r="A4368" t="s">
        <v>32</v>
      </c>
      <c r="B4368" t="s">
        <v>13180</v>
      </c>
      <c r="C4368">
        <f>YEAR(B4368)</f>
        <v>2011</v>
      </c>
      <c r="D4368">
        <v>50</v>
      </c>
      <c r="E4368">
        <v>42.8</v>
      </c>
      <c r="F4368">
        <v>47.3</v>
      </c>
      <c r="H4368" s="2">
        <f>IF(F4368-52.96&lt;=0,0,IF(F4368-52.96&lt;=1,1,2))</f>
        <v>0</v>
      </c>
      <c r="I4368">
        <v>50</v>
      </c>
      <c r="J4368">
        <v>40</v>
      </c>
      <c r="K4368">
        <v>44.8</v>
      </c>
      <c r="L4368">
        <v>42.3</v>
      </c>
      <c r="M4368">
        <v>82.8</v>
      </c>
      <c r="O4368">
        <v>7.9000000000000001E-2</v>
      </c>
      <c r="P4368">
        <v>100</v>
      </c>
      <c r="Q4368">
        <v>4.17</v>
      </c>
      <c r="R4368" t="s">
        <v>40</v>
      </c>
      <c r="S4368">
        <v>0</v>
      </c>
      <c r="T4368">
        <v>0</v>
      </c>
      <c r="U4368">
        <v>0</v>
      </c>
      <c r="V4368">
        <v>15</v>
      </c>
      <c r="W4368">
        <v>218.5</v>
      </c>
      <c r="X4368">
        <v>1026.4000000000001</v>
      </c>
      <c r="Y4368">
        <v>82.8</v>
      </c>
      <c r="Z4368">
        <v>6.6</v>
      </c>
      <c r="AA4368">
        <v>52.2</v>
      </c>
      <c r="AB4368">
        <v>4.5999999999999996</v>
      </c>
      <c r="AC4368">
        <v>2</v>
      </c>
      <c r="AD4368">
        <v>0</v>
      </c>
      <c r="AE4368" t="s">
        <v>13181</v>
      </c>
      <c r="AF4368" t="s">
        <v>13182</v>
      </c>
      <c r="AG4368">
        <v>0.05</v>
      </c>
      <c r="AH4368" t="s">
        <v>56</v>
      </c>
      <c r="AI4368" t="s">
        <v>61</v>
      </c>
      <c r="AJ4368" t="s">
        <v>40</v>
      </c>
    </row>
    <row r="4369" spans="1:36" x14ac:dyDescent="0.25">
      <c r="A4369" t="s">
        <v>32</v>
      </c>
      <c r="B4369" t="s">
        <v>13183</v>
      </c>
      <c r="C4369">
        <f>YEAR(B4369)</f>
        <v>2011</v>
      </c>
      <c r="D4369">
        <v>53.6</v>
      </c>
      <c r="E4369">
        <v>48.2</v>
      </c>
      <c r="F4369">
        <v>51.4</v>
      </c>
      <c r="H4369" s="2">
        <f>IF(F4369-52.96&lt;=0,0,IF(F4369-52.96&lt;=1,1,2))</f>
        <v>0</v>
      </c>
      <c r="I4369">
        <v>53.6</v>
      </c>
      <c r="J4369">
        <v>45.1</v>
      </c>
      <c r="K4369">
        <v>50.7</v>
      </c>
      <c r="L4369">
        <v>45.4</v>
      </c>
      <c r="M4369">
        <v>80.2</v>
      </c>
      <c r="O4369">
        <v>7.9000000000000001E-2</v>
      </c>
      <c r="P4369">
        <v>100</v>
      </c>
      <c r="Q4369">
        <v>4.17</v>
      </c>
      <c r="R4369" t="s">
        <v>40</v>
      </c>
      <c r="S4369">
        <v>0</v>
      </c>
      <c r="T4369">
        <v>0</v>
      </c>
      <c r="U4369">
        <v>0</v>
      </c>
      <c r="V4369">
        <v>9.1999999999999993</v>
      </c>
      <c r="W4369">
        <v>356</v>
      </c>
      <c r="X4369">
        <v>1030.5</v>
      </c>
      <c r="Y4369">
        <v>99.5</v>
      </c>
      <c r="Z4369">
        <v>6.6</v>
      </c>
      <c r="AA4369">
        <v>85.6</v>
      </c>
      <c r="AB4369">
        <v>7.4</v>
      </c>
      <c r="AC4369">
        <v>4</v>
      </c>
      <c r="AD4369">
        <v>0</v>
      </c>
      <c r="AE4369" t="s">
        <v>13184</v>
      </c>
      <c r="AF4369" t="s">
        <v>13185</v>
      </c>
      <c r="AG4369">
        <v>0.09</v>
      </c>
      <c r="AH4369" t="s">
        <v>43</v>
      </c>
      <c r="AI4369" t="s">
        <v>97</v>
      </c>
      <c r="AJ4369" t="s">
        <v>40</v>
      </c>
    </row>
    <row r="4370" spans="1:36" x14ac:dyDescent="0.25">
      <c r="A4370" t="s">
        <v>32</v>
      </c>
      <c r="B4370" t="s">
        <v>13186</v>
      </c>
      <c r="C4370">
        <f>YEAR(B4370)</f>
        <v>2011</v>
      </c>
      <c r="D4370">
        <v>57.2</v>
      </c>
      <c r="E4370">
        <v>53.6</v>
      </c>
      <c r="F4370">
        <v>54.9</v>
      </c>
      <c r="H4370" s="2">
        <f>IF(F4370-52.96&lt;=0,0,IF(F4370-52.96&lt;=1,1,2))</f>
        <v>2</v>
      </c>
      <c r="I4370">
        <v>57.2</v>
      </c>
      <c r="J4370">
        <v>53.6</v>
      </c>
      <c r="K4370">
        <v>54.9</v>
      </c>
      <c r="L4370">
        <v>47.2</v>
      </c>
      <c r="M4370">
        <v>75.400000000000006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11.4</v>
      </c>
      <c r="W4370">
        <v>15.9</v>
      </c>
      <c r="X4370">
        <v>1028.3</v>
      </c>
      <c r="Y4370">
        <v>92.7</v>
      </c>
      <c r="Z4370">
        <v>6.6</v>
      </c>
      <c r="AA4370">
        <v>109.9</v>
      </c>
      <c r="AB4370">
        <v>9.6</v>
      </c>
      <c r="AC4370">
        <v>5</v>
      </c>
      <c r="AD4370">
        <v>0</v>
      </c>
      <c r="AE4370" t="s">
        <v>13187</v>
      </c>
      <c r="AF4370" t="s">
        <v>13188</v>
      </c>
      <c r="AG4370">
        <v>0.12</v>
      </c>
      <c r="AH4370" t="s">
        <v>88</v>
      </c>
      <c r="AI4370" t="s">
        <v>89</v>
      </c>
      <c r="AJ4370" t="s">
        <v>90</v>
      </c>
    </row>
    <row r="4371" spans="1:36" x14ac:dyDescent="0.25">
      <c r="A4371" t="s">
        <v>32</v>
      </c>
      <c r="B4371" t="s">
        <v>13189</v>
      </c>
      <c r="C4371">
        <f>YEAR(B4371)</f>
        <v>2011</v>
      </c>
      <c r="D4371">
        <v>57.2</v>
      </c>
      <c r="E4371">
        <v>50</v>
      </c>
      <c r="F4371">
        <v>53.7</v>
      </c>
      <c r="H4371" s="2">
        <f>IF(F4371-52.96&lt;=0,0,IF(F4371-52.96&lt;=1,1,2))</f>
        <v>1</v>
      </c>
      <c r="I4371">
        <v>57.2</v>
      </c>
      <c r="J4371">
        <v>50</v>
      </c>
      <c r="K4371">
        <v>53.7</v>
      </c>
      <c r="L4371">
        <v>46.6</v>
      </c>
      <c r="M4371">
        <v>76.900000000000006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8.1</v>
      </c>
      <c r="W4371">
        <v>321.8</v>
      </c>
      <c r="X4371">
        <v>1022</v>
      </c>
      <c r="Y4371">
        <v>82.6</v>
      </c>
      <c r="Z4371">
        <v>6.6</v>
      </c>
      <c r="AA4371">
        <v>124.3</v>
      </c>
      <c r="AB4371">
        <v>10.7</v>
      </c>
      <c r="AC4371">
        <v>5</v>
      </c>
      <c r="AD4371">
        <v>0</v>
      </c>
      <c r="AE4371" t="s">
        <v>13190</v>
      </c>
      <c r="AF4371" t="s">
        <v>13191</v>
      </c>
      <c r="AG4371">
        <v>0.15</v>
      </c>
      <c r="AH4371" t="s">
        <v>36</v>
      </c>
      <c r="AI4371" t="s">
        <v>37</v>
      </c>
      <c r="AJ4371" t="s">
        <v>38</v>
      </c>
    </row>
    <row r="4372" spans="1:36" x14ac:dyDescent="0.25">
      <c r="A4372" t="s">
        <v>32</v>
      </c>
      <c r="B4372" t="s">
        <v>13192</v>
      </c>
      <c r="C4372">
        <f>YEAR(B4372)</f>
        <v>2011</v>
      </c>
      <c r="D4372">
        <v>59</v>
      </c>
      <c r="E4372">
        <v>48.2</v>
      </c>
      <c r="F4372">
        <v>52.3</v>
      </c>
      <c r="H4372" s="2">
        <f>IF(F4372-52.96&lt;=0,0,IF(F4372-52.96&lt;=1,1,2))</f>
        <v>0</v>
      </c>
      <c r="I4372">
        <v>59</v>
      </c>
      <c r="J4372">
        <v>45.1</v>
      </c>
      <c r="K4372">
        <v>52</v>
      </c>
      <c r="L4372">
        <v>47.4</v>
      </c>
      <c r="M4372">
        <v>83.9</v>
      </c>
      <c r="O4372">
        <v>0.20899999999999999</v>
      </c>
      <c r="P4372">
        <v>100</v>
      </c>
      <c r="Q4372">
        <v>8.33</v>
      </c>
      <c r="R4372" t="s">
        <v>40</v>
      </c>
      <c r="S4372">
        <v>0</v>
      </c>
      <c r="T4372">
        <v>0</v>
      </c>
      <c r="U4372">
        <v>0</v>
      </c>
      <c r="V4372">
        <v>15</v>
      </c>
      <c r="W4372">
        <v>184.3</v>
      </c>
      <c r="X4372">
        <v>1013.1</v>
      </c>
      <c r="Y4372">
        <v>70.3</v>
      </c>
      <c r="Z4372">
        <v>6.6</v>
      </c>
      <c r="AA4372">
        <v>41.1</v>
      </c>
      <c r="AB4372">
        <v>3.6</v>
      </c>
      <c r="AC4372">
        <v>2</v>
      </c>
      <c r="AD4372">
        <v>0</v>
      </c>
      <c r="AE4372" t="s">
        <v>13193</v>
      </c>
      <c r="AF4372" t="s">
        <v>13194</v>
      </c>
      <c r="AG4372">
        <v>0.18</v>
      </c>
      <c r="AH4372" t="s">
        <v>56</v>
      </c>
      <c r="AI4372" t="s">
        <v>1166</v>
      </c>
      <c r="AJ4372" t="s">
        <v>40</v>
      </c>
    </row>
    <row r="4373" spans="1:36" x14ac:dyDescent="0.25">
      <c r="A4373" t="s">
        <v>32</v>
      </c>
      <c r="B4373" t="s">
        <v>13195</v>
      </c>
      <c r="C4373">
        <f>YEAR(B4373)</f>
        <v>2011</v>
      </c>
      <c r="D4373">
        <v>55.4</v>
      </c>
      <c r="E4373">
        <v>50</v>
      </c>
      <c r="F4373">
        <v>53.1</v>
      </c>
      <c r="H4373" s="2">
        <f>IF(F4373-52.96&lt;=0,0,IF(F4373-52.96&lt;=1,1,2))</f>
        <v>1</v>
      </c>
      <c r="I4373">
        <v>55.4</v>
      </c>
      <c r="J4373">
        <v>50</v>
      </c>
      <c r="K4373">
        <v>53.1</v>
      </c>
      <c r="L4373">
        <v>47.8</v>
      </c>
      <c r="M4373">
        <v>82.4</v>
      </c>
      <c r="O4373">
        <v>7.9000000000000001E-2</v>
      </c>
      <c r="P4373">
        <v>100</v>
      </c>
      <c r="Q4373">
        <v>4.17</v>
      </c>
      <c r="R4373" t="s">
        <v>40</v>
      </c>
      <c r="S4373">
        <v>0</v>
      </c>
      <c r="T4373">
        <v>0</v>
      </c>
      <c r="U4373">
        <v>28.9</v>
      </c>
      <c r="V4373">
        <v>18.3</v>
      </c>
      <c r="W4373">
        <v>191.4</v>
      </c>
      <c r="X4373">
        <v>1006.3</v>
      </c>
      <c r="Y4373">
        <v>83.8</v>
      </c>
      <c r="Z4373">
        <v>6.5</v>
      </c>
      <c r="AA4373">
        <v>36.799999999999997</v>
      </c>
      <c r="AB4373">
        <v>3</v>
      </c>
      <c r="AC4373">
        <v>2</v>
      </c>
      <c r="AD4373">
        <v>0</v>
      </c>
      <c r="AE4373" t="s">
        <v>13196</v>
      </c>
      <c r="AF4373" t="s">
        <v>13197</v>
      </c>
      <c r="AG4373">
        <v>0.21</v>
      </c>
      <c r="AH4373" t="s">
        <v>56</v>
      </c>
      <c r="AI4373" t="s">
        <v>61</v>
      </c>
      <c r="AJ4373" t="s">
        <v>40</v>
      </c>
    </row>
    <row r="4374" spans="1:36" x14ac:dyDescent="0.25">
      <c r="A4374" t="s">
        <v>32</v>
      </c>
      <c r="B4374" t="s">
        <v>13198</v>
      </c>
      <c r="C4374">
        <f>YEAR(B4374)</f>
        <v>2012</v>
      </c>
      <c r="D4374">
        <v>55.4</v>
      </c>
      <c r="E4374">
        <v>50</v>
      </c>
      <c r="F4374">
        <v>53.9</v>
      </c>
      <c r="H4374" s="2">
        <f>IF(F4374-52.96&lt;=0,0,IF(F4374-52.96&lt;=1,1,2))</f>
        <v>1</v>
      </c>
      <c r="I4374">
        <v>55.4</v>
      </c>
      <c r="J4374">
        <v>50</v>
      </c>
      <c r="K4374">
        <v>53.9</v>
      </c>
      <c r="L4374">
        <v>46.2</v>
      </c>
      <c r="M4374">
        <v>75.7</v>
      </c>
      <c r="N4374">
        <f>AVERAGE(M4374:M4739)</f>
        <v>70.746448087431702</v>
      </c>
      <c r="O4374">
        <v>0.39</v>
      </c>
      <c r="P4374">
        <v>100</v>
      </c>
      <c r="Q4374">
        <v>8.33</v>
      </c>
      <c r="R4374" t="s">
        <v>40</v>
      </c>
      <c r="S4374">
        <v>0</v>
      </c>
      <c r="T4374">
        <v>0</v>
      </c>
      <c r="U4374">
        <v>30</v>
      </c>
      <c r="V4374">
        <v>21.9</v>
      </c>
      <c r="W4374">
        <v>339.5</v>
      </c>
      <c r="X4374">
        <v>1014.8</v>
      </c>
      <c r="Y4374">
        <v>89.6</v>
      </c>
      <c r="Z4374">
        <v>6.5</v>
      </c>
      <c r="AA4374">
        <v>128</v>
      </c>
      <c r="AB4374">
        <v>11.1</v>
      </c>
      <c r="AC4374">
        <v>5</v>
      </c>
      <c r="AD4374">
        <v>0</v>
      </c>
      <c r="AE4374" t="s">
        <v>13199</v>
      </c>
      <c r="AF4374" t="s">
        <v>13200</v>
      </c>
      <c r="AG4374">
        <v>0.25</v>
      </c>
      <c r="AH4374" t="s">
        <v>56</v>
      </c>
      <c r="AI4374" t="s">
        <v>1166</v>
      </c>
      <c r="AJ4374" t="s">
        <v>40</v>
      </c>
    </row>
    <row r="4375" spans="1:36" x14ac:dyDescent="0.25">
      <c r="A4375" t="s">
        <v>32</v>
      </c>
      <c r="B4375" t="s">
        <v>13201</v>
      </c>
      <c r="C4375">
        <f>YEAR(B4375)</f>
        <v>2012</v>
      </c>
      <c r="D4375">
        <v>53.7</v>
      </c>
      <c r="E4375">
        <v>51.8</v>
      </c>
      <c r="F4375">
        <v>52.9</v>
      </c>
      <c r="H4375" s="2">
        <f>IF(F4375-52.96&lt;=0,0,IF(F4375-52.96&lt;=1,1,2))</f>
        <v>0</v>
      </c>
      <c r="I4375">
        <v>53.7</v>
      </c>
      <c r="J4375">
        <v>51.8</v>
      </c>
      <c r="K4375">
        <v>52.9</v>
      </c>
      <c r="L4375">
        <v>42.7</v>
      </c>
      <c r="M4375">
        <v>68.400000000000006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30</v>
      </c>
      <c r="V4375">
        <v>17.2</v>
      </c>
      <c r="W4375">
        <v>348.2</v>
      </c>
      <c r="X4375">
        <v>1022.9</v>
      </c>
      <c r="Y4375">
        <v>71.900000000000006</v>
      </c>
      <c r="Z4375">
        <v>6.6</v>
      </c>
      <c r="AA4375">
        <v>135</v>
      </c>
      <c r="AB4375">
        <v>11.7</v>
      </c>
      <c r="AC4375">
        <v>5</v>
      </c>
      <c r="AD4375">
        <v>0</v>
      </c>
      <c r="AE4375" t="s">
        <v>13202</v>
      </c>
      <c r="AF4375" t="s">
        <v>13203</v>
      </c>
      <c r="AG4375">
        <v>0.28000000000000003</v>
      </c>
      <c r="AH4375" t="s">
        <v>36</v>
      </c>
      <c r="AI4375" t="s">
        <v>37</v>
      </c>
      <c r="AJ4375" t="s">
        <v>38</v>
      </c>
    </row>
    <row r="4376" spans="1:36" x14ac:dyDescent="0.25">
      <c r="A4376" t="s">
        <v>32</v>
      </c>
      <c r="B4376" t="s">
        <v>13204</v>
      </c>
      <c r="C4376">
        <f>YEAR(B4376)</f>
        <v>2012</v>
      </c>
      <c r="D4376">
        <v>57.2</v>
      </c>
      <c r="E4376">
        <v>44.6</v>
      </c>
      <c r="F4376">
        <v>50.3</v>
      </c>
      <c r="H4376" s="2">
        <f>IF(F4376-52.96&lt;=0,0,IF(F4376-52.96&lt;=1,1,2))</f>
        <v>0</v>
      </c>
      <c r="I4376">
        <v>57.2</v>
      </c>
      <c r="J4376">
        <v>40.700000000000003</v>
      </c>
      <c r="K4376">
        <v>48.6</v>
      </c>
      <c r="L4376">
        <v>42</v>
      </c>
      <c r="M4376">
        <v>73.5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10.3</v>
      </c>
      <c r="W4376">
        <v>218.4</v>
      </c>
      <c r="X4376">
        <v>1024.4000000000001</v>
      </c>
      <c r="Y4376">
        <v>58</v>
      </c>
      <c r="Z4376">
        <v>6.6</v>
      </c>
      <c r="AA4376">
        <v>141.9</v>
      </c>
      <c r="AB4376">
        <v>12.5</v>
      </c>
      <c r="AC4376">
        <v>6</v>
      </c>
      <c r="AD4376">
        <v>0</v>
      </c>
      <c r="AE4376" t="s">
        <v>13205</v>
      </c>
      <c r="AF4376" t="s">
        <v>13206</v>
      </c>
      <c r="AG4376">
        <v>0.31</v>
      </c>
      <c r="AH4376" t="s">
        <v>36</v>
      </c>
      <c r="AI4376" t="s">
        <v>37</v>
      </c>
      <c r="AJ4376" t="s">
        <v>38</v>
      </c>
    </row>
    <row r="4377" spans="1:36" x14ac:dyDescent="0.25">
      <c r="A4377" t="s">
        <v>32</v>
      </c>
      <c r="B4377" t="s">
        <v>13207</v>
      </c>
      <c r="C4377">
        <f>YEAR(B4377)</f>
        <v>2012</v>
      </c>
      <c r="D4377">
        <v>57.2</v>
      </c>
      <c r="E4377">
        <v>41.6</v>
      </c>
      <c r="F4377">
        <v>49.3</v>
      </c>
      <c r="H4377" s="2">
        <f>IF(F4377-52.96&lt;=0,0,IF(F4377-52.96&lt;=1,1,2))</f>
        <v>0</v>
      </c>
      <c r="I4377">
        <v>57.2</v>
      </c>
      <c r="J4377">
        <v>38.6</v>
      </c>
      <c r="K4377">
        <v>47.3</v>
      </c>
      <c r="L4377">
        <v>42</v>
      </c>
      <c r="M4377">
        <v>76.5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8.1</v>
      </c>
      <c r="W4377">
        <v>198.9</v>
      </c>
      <c r="X4377">
        <v>1022</v>
      </c>
      <c r="Y4377">
        <v>47.5</v>
      </c>
      <c r="Z4377">
        <v>6.6</v>
      </c>
      <c r="AA4377">
        <v>115.2</v>
      </c>
      <c r="AB4377">
        <v>9.9</v>
      </c>
      <c r="AC4377">
        <v>5</v>
      </c>
      <c r="AD4377">
        <v>0</v>
      </c>
      <c r="AE4377" t="s">
        <v>13208</v>
      </c>
      <c r="AF4377" t="s">
        <v>13209</v>
      </c>
      <c r="AG4377">
        <v>0.34</v>
      </c>
      <c r="AH4377" t="s">
        <v>36</v>
      </c>
      <c r="AI4377" t="s">
        <v>702</v>
      </c>
      <c r="AJ4377" t="s">
        <v>38</v>
      </c>
    </row>
    <row r="4378" spans="1:36" x14ac:dyDescent="0.25">
      <c r="A4378" t="s">
        <v>32</v>
      </c>
      <c r="B4378" t="s">
        <v>13210</v>
      </c>
      <c r="C4378">
        <f>YEAR(B4378)</f>
        <v>2012</v>
      </c>
      <c r="D4378">
        <v>59</v>
      </c>
      <c r="E4378">
        <v>48.2</v>
      </c>
      <c r="F4378">
        <v>52.2</v>
      </c>
      <c r="H4378" s="2">
        <f>IF(F4378-52.96&lt;=0,0,IF(F4378-52.96&lt;=1,1,2))</f>
        <v>0</v>
      </c>
      <c r="I4378">
        <v>59</v>
      </c>
      <c r="J4378">
        <v>43.4</v>
      </c>
      <c r="K4378">
        <v>51.5</v>
      </c>
      <c r="L4378">
        <v>45.3</v>
      </c>
      <c r="M4378">
        <v>77.8</v>
      </c>
      <c r="O4378">
        <v>4.0000000000000001E-3</v>
      </c>
      <c r="P4378">
        <v>100</v>
      </c>
      <c r="Q4378">
        <v>4.17</v>
      </c>
      <c r="R4378" t="s">
        <v>40</v>
      </c>
      <c r="S4378">
        <v>0</v>
      </c>
      <c r="T4378">
        <v>0</v>
      </c>
      <c r="U4378">
        <v>0</v>
      </c>
      <c r="V4378">
        <v>15</v>
      </c>
      <c r="W4378">
        <v>224.1</v>
      </c>
      <c r="X4378">
        <v>1014.8</v>
      </c>
      <c r="Y4378">
        <v>64.2</v>
      </c>
      <c r="Z4378">
        <v>6.6</v>
      </c>
      <c r="AA4378">
        <v>111.8</v>
      </c>
      <c r="AB4378">
        <v>9.8000000000000007</v>
      </c>
      <c r="AC4378">
        <v>5</v>
      </c>
      <c r="AD4378">
        <v>0</v>
      </c>
      <c r="AE4378" t="s">
        <v>13211</v>
      </c>
      <c r="AF4378" t="s">
        <v>13212</v>
      </c>
      <c r="AG4378">
        <v>0.37</v>
      </c>
      <c r="AH4378" t="s">
        <v>56</v>
      </c>
      <c r="AI4378" t="s">
        <v>61</v>
      </c>
      <c r="AJ4378" t="s">
        <v>40</v>
      </c>
    </row>
    <row r="4379" spans="1:36" x14ac:dyDescent="0.25">
      <c r="A4379" t="s">
        <v>32</v>
      </c>
      <c r="B4379" t="s">
        <v>13213</v>
      </c>
      <c r="C4379">
        <f>YEAR(B4379)</f>
        <v>2012</v>
      </c>
      <c r="D4379">
        <v>60.8</v>
      </c>
      <c r="E4379">
        <v>50</v>
      </c>
      <c r="F4379">
        <v>56</v>
      </c>
      <c r="H4379" s="2">
        <f>IF(F4379-52.96&lt;=0,0,IF(F4379-52.96&lt;=1,1,2))</f>
        <v>2</v>
      </c>
      <c r="I4379">
        <v>60.8</v>
      </c>
      <c r="J4379">
        <v>50</v>
      </c>
      <c r="K4379">
        <v>56</v>
      </c>
      <c r="L4379">
        <v>48.2</v>
      </c>
      <c r="M4379">
        <v>75.5</v>
      </c>
      <c r="O4379">
        <v>0.59099999999999997</v>
      </c>
      <c r="P4379">
        <v>100</v>
      </c>
      <c r="Q4379">
        <v>8.33</v>
      </c>
      <c r="R4379" t="s">
        <v>40</v>
      </c>
      <c r="S4379">
        <v>0</v>
      </c>
      <c r="T4379">
        <v>0</v>
      </c>
      <c r="U4379">
        <v>41.4</v>
      </c>
      <c r="V4379">
        <v>28.9</v>
      </c>
      <c r="W4379">
        <v>193.3</v>
      </c>
      <c r="X4379">
        <v>1002</v>
      </c>
      <c r="Y4379">
        <v>59.6</v>
      </c>
      <c r="Z4379">
        <v>6.3</v>
      </c>
      <c r="AA4379">
        <v>101.9</v>
      </c>
      <c r="AB4379">
        <v>8.8000000000000007</v>
      </c>
      <c r="AC4379">
        <v>5</v>
      </c>
      <c r="AD4379">
        <v>0</v>
      </c>
      <c r="AE4379" t="s">
        <v>13214</v>
      </c>
      <c r="AF4379" t="s">
        <v>13215</v>
      </c>
      <c r="AG4379">
        <v>0.41</v>
      </c>
      <c r="AH4379" t="s">
        <v>56</v>
      </c>
      <c r="AI4379" t="s">
        <v>101</v>
      </c>
      <c r="AJ4379" t="s">
        <v>40</v>
      </c>
    </row>
    <row r="4380" spans="1:36" x14ac:dyDescent="0.25">
      <c r="A4380" t="s">
        <v>32</v>
      </c>
      <c r="B4380" t="s">
        <v>13216</v>
      </c>
      <c r="C4380">
        <f>YEAR(B4380)</f>
        <v>2012</v>
      </c>
      <c r="D4380">
        <v>60.8</v>
      </c>
      <c r="E4380">
        <v>50</v>
      </c>
      <c r="F4380">
        <v>53.2</v>
      </c>
      <c r="H4380" s="2">
        <f>IF(F4380-52.96&lt;=0,0,IF(F4380-52.96&lt;=1,1,2))</f>
        <v>1</v>
      </c>
      <c r="I4380">
        <v>60.8</v>
      </c>
      <c r="J4380">
        <v>50</v>
      </c>
      <c r="K4380">
        <v>53.2</v>
      </c>
      <c r="L4380">
        <v>45.8</v>
      </c>
      <c r="M4380">
        <v>76.5</v>
      </c>
      <c r="O4380">
        <v>0.318</v>
      </c>
      <c r="P4380">
        <v>100</v>
      </c>
      <c r="Q4380">
        <v>8.33</v>
      </c>
      <c r="R4380" t="s">
        <v>40</v>
      </c>
      <c r="S4380">
        <v>0</v>
      </c>
      <c r="T4380">
        <v>0</v>
      </c>
      <c r="U4380">
        <v>0</v>
      </c>
      <c r="V4380">
        <v>20.8</v>
      </c>
      <c r="W4380">
        <v>196</v>
      </c>
      <c r="X4380">
        <v>999.6</v>
      </c>
      <c r="Y4380">
        <v>84.3</v>
      </c>
      <c r="Z4380">
        <v>6.6</v>
      </c>
      <c r="AA4380">
        <v>66.7</v>
      </c>
      <c r="AB4380">
        <v>5.6</v>
      </c>
      <c r="AC4380">
        <v>3</v>
      </c>
      <c r="AD4380">
        <v>0</v>
      </c>
      <c r="AE4380" t="s">
        <v>13217</v>
      </c>
      <c r="AF4380" t="s">
        <v>13218</v>
      </c>
      <c r="AG4380">
        <v>0.44</v>
      </c>
      <c r="AH4380" t="s">
        <v>56</v>
      </c>
      <c r="AI4380" t="s">
        <v>1166</v>
      </c>
      <c r="AJ4380" t="s">
        <v>40</v>
      </c>
    </row>
    <row r="4381" spans="1:36" x14ac:dyDescent="0.25">
      <c r="A4381" t="s">
        <v>32</v>
      </c>
      <c r="B4381" t="s">
        <v>13219</v>
      </c>
      <c r="C4381">
        <f>YEAR(B4381)</f>
        <v>2012</v>
      </c>
      <c r="D4381">
        <v>55.4</v>
      </c>
      <c r="E4381">
        <v>46.4</v>
      </c>
      <c r="F4381">
        <v>52.6</v>
      </c>
      <c r="H4381" s="2">
        <f>IF(F4381-52.96&lt;=0,0,IF(F4381-52.96&lt;=1,1,2))</f>
        <v>0</v>
      </c>
      <c r="I4381">
        <v>55.4</v>
      </c>
      <c r="J4381">
        <v>42.9</v>
      </c>
      <c r="K4381">
        <v>52.4</v>
      </c>
      <c r="L4381">
        <v>45.1</v>
      </c>
      <c r="M4381">
        <v>76.7</v>
      </c>
      <c r="O4381">
        <v>0.441</v>
      </c>
      <c r="P4381">
        <v>100</v>
      </c>
      <c r="Q4381">
        <v>8.33</v>
      </c>
      <c r="R4381" t="s">
        <v>40</v>
      </c>
      <c r="S4381">
        <v>0</v>
      </c>
      <c r="T4381">
        <v>0</v>
      </c>
      <c r="U4381">
        <v>0</v>
      </c>
      <c r="V4381">
        <v>20.8</v>
      </c>
      <c r="W4381">
        <v>278.7</v>
      </c>
      <c r="X4381">
        <v>1007.8</v>
      </c>
      <c r="Y4381">
        <v>58.6</v>
      </c>
      <c r="Z4381">
        <v>6.6</v>
      </c>
      <c r="AA4381">
        <v>126.4</v>
      </c>
      <c r="AB4381">
        <v>10.9</v>
      </c>
      <c r="AC4381">
        <v>5</v>
      </c>
      <c r="AD4381">
        <v>0</v>
      </c>
      <c r="AE4381" t="s">
        <v>13220</v>
      </c>
      <c r="AF4381" t="s">
        <v>13221</v>
      </c>
      <c r="AG4381">
        <v>0.47</v>
      </c>
      <c r="AH4381" t="s">
        <v>56</v>
      </c>
      <c r="AI4381" t="s">
        <v>1166</v>
      </c>
      <c r="AJ4381" t="s">
        <v>40</v>
      </c>
    </row>
    <row r="4382" spans="1:36" x14ac:dyDescent="0.25">
      <c r="A4382" t="s">
        <v>32</v>
      </c>
      <c r="B4382" t="s">
        <v>13222</v>
      </c>
      <c r="C4382">
        <f>YEAR(B4382)</f>
        <v>2012</v>
      </c>
      <c r="D4382">
        <v>60.8</v>
      </c>
      <c r="E4382">
        <v>48.2</v>
      </c>
      <c r="F4382">
        <v>52.9</v>
      </c>
      <c r="H4382" s="2">
        <f>IF(F4382-52.96&lt;=0,0,IF(F4382-52.96&lt;=1,1,2))</f>
        <v>0</v>
      </c>
      <c r="I4382">
        <v>60.8</v>
      </c>
      <c r="J4382">
        <v>48.2</v>
      </c>
      <c r="K4382">
        <v>52.9</v>
      </c>
      <c r="L4382">
        <v>44.5</v>
      </c>
      <c r="M4382">
        <v>74</v>
      </c>
      <c r="O4382">
        <v>0.161</v>
      </c>
      <c r="P4382">
        <v>100</v>
      </c>
      <c r="Q4382">
        <v>4.17</v>
      </c>
      <c r="R4382" t="s">
        <v>40</v>
      </c>
      <c r="S4382">
        <v>0</v>
      </c>
      <c r="T4382">
        <v>0</v>
      </c>
      <c r="U4382">
        <v>0</v>
      </c>
      <c r="V4382">
        <v>17.2</v>
      </c>
      <c r="W4382">
        <v>245.3</v>
      </c>
      <c r="X4382">
        <v>1012.3</v>
      </c>
      <c r="Y4382">
        <v>74.400000000000006</v>
      </c>
      <c r="Z4382">
        <v>6.4</v>
      </c>
      <c r="AA4382">
        <v>112.3</v>
      </c>
      <c r="AB4382">
        <v>9.6</v>
      </c>
      <c r="AC4382">
        <v>5</v>
      </c>
      <c r="AD4382">
        <v>0</v>
      </c>
      <c r="AE4382" t="s">
        <v>13223</v>
      </c>
      <c r="AF4382" t="s">
        <v>13224</v>
      </c>
      <c r="AG4382">
        <v>0.5</v>
      </c>
      <c r="AH4382" t="s">
        <v>56</v>
      </c>
      <c r="AI4382" t="s">
        <v>65</v>
      </c>
      <c r="AJ4382" t="s">
        <v>40</v>
      </c>
    </row>
    <row r="4383" spans="1:36" x14ac:dyDescent="0.25">
      <c r="A4383" t="s">
        <v>32</v>
      </c>
      <c r="B4383" t="s">
        <v>13225</v>
      </c>
      <c r="C4383">
        <f>YEAR(B4383)</f>
        <v>2012</v>
      </c>
      <c r="D4383">
        <v>51.8</v>
      </c>
      <c r="E4383">
        <v>48.2</v>
      </c>
      <c r="F4383">
        <v>49.3</v>
      </c>
      <c r="H4383" s="2">
        <f>IF(F4383-52.96&lt;=0,0,IF(F4383-52.96&lt;=1,1,2))</f>
        <v>0</v>
      </c>
      <c r="I4383">
        <v>51.8</v>
      </c>
      <c r="J4383">
        <v>39.799999999999997</v>
      </c>
      <c r="K4383">
        <v>46.4</v>
      </c>
      <c r="L4383">
        <v>43.5</v>
      </c>
      <c r="M4383">
        <v>80.7</v>
      </c>
      <c r="O4383">
        <v>1.649</v>
      </c>
      <c r="P4383">
        <v>100</v>
      </c>
      <c r="Q4383">
        <v>12.5</v>
      </c>
      <c r="R4383" t="s">
        <v>40</v>
      </c>
      <c r="S4383">
        <v>0</v>
      </c>
      <c r="T4383">
        <v>0</v>
      </c>
      <c r="U4383">
        <v>30</v>
      </c>
      <c r="V4383">
        <v>30</v>
      </c>
      <c r="W4383">
        <v>352.9</v>
      </c>
      <c r="X4383">
        <v>1012.4</v>
      </c>
      <c r="Y4383">
        <v>96.4</v>
      </c>
      <c r="Z4383">
        <v>5.9</v>
      </c>
      <c r="AA4383">
        <v>56.1</v>
      </c>
      <c r="AB4383">
        <v>4.9000000000000004</v>
      </c>
      <c r="AC4383">
        <v>2</v>
      </c>
      <c r="AD4383">
        <v>0</v>
      </c>
      <c r="AE4383" t="s">
        <v>13226</v>
      </c>
      <c r="AF4383" t="s">
        <v>13227</v>
      </c>
      <c r="AG4383">
        <v>0.54</v>
      </c>
      <c r="AH4383" t="s">
        <v>43</v>
      </c>
      <c r="AI4383" t="s">
        <v>48</v>
      </c>
      <c r="AJ4383" t="s">
        <v>40</v>
      </c>
    </row>
    <row r="4384" spans="1:36" x14ac:dyDescent="0.25">
      <c r="A4384" t="s">
        <v>32</v>
      </c>
      <c r="B4384" t="s">
        <v>13228</v>
      </c>
      <c r="C4384">
        <f>YEAR(B4384)</f>
        <v>2012</v>
      </c>
      <c r="D4384">
        <v>50</v>
      </c>
      <c r="E4384">
        <v>46.4</v>
      </c>
      <c r="F4384">
        <v>48.4</v>
      </c>
      <c r="H4384" s="2">
        <f>IF(F4384-52.96&lt;=0,0,IF(F4384-52.96&lt;=1,1,2))</f>
        <v>0</v>
      </c>
      <c r="I4384">
        <v>50</v>
      </c>
      <c r="J4384">
        <v>37.700000000000003</v>
      </c>
      <c r="K4384">
        <v>43.2</v>
      </c>
      <c r="L4384">
        <v>40.299999999999997</v>
      </c>
      <c r="M4384">
        <v>73.7</v>
      </c>
      <c r="O4384">
        <v>0.248</v>
      </c>
      <c r="P4384">
        <v>100</v>
      </c>
      <c r="Q4384">
        <v>8.33</v>
      </c>
      <c r="R4384" t="s">
        <v>40</v>
      </c>
      <c r="S4384">
        <v>0</v>
      </c>
      <c r="T4384">
        <v>0</v>
      </c>
      <c r="U4384">
        <v>41.4</v>
      </c>
      <c r="V4384">
        <v>26.4</v>
      </c>
      <c r="W4384">
        <v>332.4</v>
      </c>
      <c r="X4384">
        <v>1016.1</v>
      </c>
      <c r="Y4384">
        <v>89.6</v>
      </c>
      <c r="Z4384">
        <v>6.5</v>
      </c>
      <c r="AA4384">
        <v>76.8</v>
      </c>
      <c r="AB4384">
        <v>6.6</v>
      </c>
      <c r="AC4384">
        <v>3</v>
      </c>
      <c r="AD4384">
        <v>0</v>
      </c>
      <c r="AE4384" t="s">
        <v>13229</v>
      </c>
      <c r="AF4384" t="s">
        <v>13230</v>
      </c>
      <c r="AG4384">
        <v>0.57999999999999996</v>
      </c>
      <c r="AH4384" t="s">
        <v>56</v>
      </c>
      <c r="AI4384" t="s">
        <v>101</v>
      </c>
      <c r="AJ4384" t="s">
        <v>40</v>
      </c>
    </row>
    <row r="4385" spans="1:36" x14ac:dyDescent="0.25">
      <c r="A4385" t="s">
        <v>32</v>
      </c>
      <c r="B4385" t="s">
        <v>13231</v>
      </c>
      <c r="C4385">
        <f>YEAR(B4385)</f>
        <v>2012</v>
      </c>
      <c r="D4385">
        <v>51.8</v>
      </c>
      <c r="E4385">
        <v>46.4</v>
      </c>
      <c r="F4385">
        <v>49.5</v>
      </c>
      <c r="H4385" s="2">
        <f>IF(F4385-52.96&lt;=0,0,IF(F4385-52.96&lt;=1,1,2))</f>
        <v>0</v>
      </c>
      <c r="I4385">
        <v>51.8</v>
      </c>
      <c r="J4385">
        <v>37.5</v>
      </c>
      <c r="K4385">
        <v>46.5</v>
      </c>
      <c r="L4385">
        <v>41.5</v>
      </c>
      <c r="M4385">
        <v>74.5</v>
      </c>
      <c r="O4385">
        <v>0.82299999999999995</v>
      </c>
      <c r="P4385">
        <v>100</v>
      </c>
      <c r="Q4385">
        <v>12.5</v>
      </c>
      <c r="R4385" t="s">
        <v>40</v>
      </c>
      <c r="S4385">
        <v>0</v>
      </c>
      <c r="T4385">
        <v>0</v>
      </c>
      <c r="U4385">
        <v>43.6</v>
      </c>
      <c r="V4385">
        <v>27.5</v>
      </c>
      <c r="W4385">
        <v>346</v>
      </c>
      <c r="X4385">
        <v>1019.5</v>
      </c>
      <c r="Y4385">
        <v>89.1</v>
      </c>
      <c r="Z4385">
        <v>6.6</v>
      </c>
      <c r="AA4385">
        <v>112.6</v>
      </c>
      <c r="AB4385">
        <v>9.6999999999999993</v>
      </c>
      <c r="AC4385">
        <v>5</v>
      </c>
      <c r="AD4385">
        <v>0</v>
      </c>
      <c r="AE4385" t="s">
        <v>13232</v>
      </c>
      <c r="AF4385" t="s">
        <v>13233</v>
      </c>
      <c r="AG4385">
        <v>0.61</v>
      </c>
      <c r="AH4385" t="s">
        <v>56</v>
      </c>
      <c r="AI4385" t="s">
        <v>111</v>
      </c>
      <c r="AJ4385" t="s">
        <v>40</v>
      </c>
    </row>
    <row r="4386" spans="1:36" x14ac:dyDescent="0.25">
      <c r="A4386" t="s">
        <v>32</v>
      </c>
      <c r="B4386" t="s">
        <v>13234</v>
      </c>
      <c r="C4386">
        <f>YEAR(B4386)</f>
        <v>2012</v>
      </c>
      <c r="D4386">
        <v>57.2</v>
      </c>
      <c r="E4386">
        <v>48.2</v>
      </c>
      <c r="F4386">
        <v>52.1</v>
      </c>
      <c r="H4386" s="2">
        <f>IF(F4386-52.96&lt;=0,0,IF(F4386-52.96&lt;=1,1,2))</f>
        <v>0</v>
      </c>
      <c r="I4386">
        <v>57.2</v>
      </c>
      <c r="J4386">
        <v>44.1</v>
      </c>
      <c r="K4386">
        <v>51.9</v>
      </c>
      <c r="L4386">
        <v>41.4</v>
      </c>
      <c r="M4386">
        <v>67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30</v>
      </c>
      <c r="V4386">
        <v>25.3</v>
      </c>
      <c r="W4386">
        <v>292.3</v>
      </c>
      <c r="X4386">
        <v>1019.8</v>
      </c>
      <c r="Y4386">
        <v>65.099999999999994</v>
      </c>
      <c r="Z4386">
        <v>6.6</v>
      </c>
      <c r="AA4386">
        <v>147.4</v>
      </c>
      <c r="AB4386">
        <v>12.6</v>
      </c>
      <c r="AC4386">
        <v>6</v>
      </c>
      <c r="AD4386">
        <v>0</v>
      </c>
      <c r="AE4386" t="s">
        <v>13235</v>
      </c>
      <c r="AF4386" t="s">
        <v>13236</v>
      </c>
      <c r="AG4386">
        <v>0.65</v>
      </c>
      <c r="AH4386" t="s">
        <v>36</v>
      </c>
      <c r="AI4386" t="s">
        <v>37</v>
      </c>
      <c r="AJ4386" t="s">
        <v>38</v>
      </c>
    </row>
    <row r="4387" spans="1:36" x14ac:dyDescent="0.25">
      <c r="A4387" t="s">
        <v>32</v>
      </c>
      <c r="B4387" t="s">
        <v>13237</v>
      </c>
      <c r="C4387">
        <f>YEAR(B4387)</f>
        <v>2012</v>
      </c>
      <c r="D4387">
        <v>66.2</v>
      </c>
      <c r="E4387">
        <v>50</v>
      </c>
      <c r="F4387">
        <v>57.1</v>
      </c>
      <c r="H4387" s="2">
        <f>IF(F4387-52.96&lt;=0,0,IF(F4387-52.96&lt;=1,1,2))</f>
        <v>2</v>
      </c>
      <c r="I4387">
        <v>66.2</v>
      </c>
      <c r="J4387">
        <v>50</v>
      </c>
      <c r="K4387">
        <v>57.1</v>
      </c>
      <c r="L4387">
        <v>47.2</v>
      </c>
      <c r="M4387">
        <v>70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12.8</v>
      </c>
      <c r="W4387">
        <v>207.9</v>
      </c>
      <c r="X4387">
        <v>1015.8</v>
      </c>
      <c r="Y4387">
        <v>43.5</v>
      </c>
      <c r="Z4387">
        <v>6.6</v>
      </c>
      <c r="AA4387">
        <v>95.2</v>
      </c>
      <c r="AB4387">
        <v>8.3000000000000007</v>
      </c>
      <c r="AC4387">
        <v>5</v>
      </c>
      <c r="AD4387">
        <v>0</v>
      </c>
      <c r="AE4387" t="s">
        <v>13238</v>
      </c>
      <c r="AF4387" t="s">
        <v>13239</v>
      </c>
      <c r="AG4387">
        <v>0.68</v>
      </c>
      <c r="AH4387" t="s">
        <v>36</v>
      </c>
      <c r="AI4387" t="s">
        <v>37</v>
      </c>
      <c r="AJ4387" t="s">
        <v>38</v>
      </c>
    </row>
    <row r="4388" spans="1:36" x14ac:dyDescent="0.25">
      <c r="A4388" t="s">
        <v>32</v>
      </c>
      <c r="B4388" t="s">
        <v>13240</v>
      </c>
      <c r="C4388">
        <f>YEAR(B4388)</f>
        <v>2012</v>
      </c>
      <c r="D4388">
        <v>57.2</v>
      </c>
      <c r="E4388">
        <v>50</v>
      </c>
      <c r="F4388">
        <v>54.2</v>
      </c>
      <c r="H4388" s="2">
        <f>IF(F4388-52.96&lt;=0,0,IF(F4388-52.96&lt;=1,1,2))</f>
        <v>2</v>
      </c>
      <c r="I4388">
        <v>57.2</v>
      </c>
      <c r="J4388">
        <v>50</v>
      </c>
      <c r="K4388">
        <v>54.2</v>
      </c>
      <c r="L4388">
        <v>48.5</v>
      </c>
      <c r="M4388">
        <v>81.3</v>
      </c>
      <c r="O4388">
        <v>3.2000000000000001E-2</v>
      </c>
      <c r="P4388">
        <v>100</v>
      </c>
      <c r="Q4388">
        <v>8.33</v>
      </c>
      <c r="R4388" t="s">
        <v>40</v>
      </c>
      <c r="S4388">
        <v>0</v>
      </c>
      <c r="T4388">
        <v>0</v>
      </c>
      <c r="U4388">
        <v>0</v>
      </c>
      <c r="V4388">
        <v>20.8</v>
      </c>
      <c r="W4388">
        <v>277</v>
      </c>
      <c r="X4388">
        <v>1011.5</v>
      </c>
      <c r="Y4388">
        <v>79.2</v>
      </c>
      <c r="Z4388">
        <v>6.6</v>
      </c>
      <c r="AA4388">
        <v>67.5</v>
      </c>
      <c r="AB4388">
        <v>5.7</v>
      </c>
      <c r="AC4388">
        <v>3</v>
      </c>
      <c r="AD4388">
        <v>0</v>
      </c>
      <c r="AE4388" t="s">
        <v>13241</v>
      </c>
      <c r="AF4388" t="s">
        <v>13242</v>
      </c>
      <c r="AG4388">
        <v>0.72</v>
      </c>
      <c r="AH4388" t="s">
        <v>56</v>
      </c>
      <c r="AI4388" t="s">
        <v>57</v>
      </c>
      <c r="AJ4388" t="s">
        <v>40</v>
      </c>
    </row>
    <row r="4389" spans="1:36" x14ac:dyDescent="0.25">
      <c r="A4389" t="s">
        <v>32</v>
      </c>
      <c r="B4389" t="s">
        <v>13243</v>
      </c>
      <c r="C4389">
        <f>YEAR(B4389)</f>
        <v>2012</v>
      </c>
      <c r="D4389">
        <v>50</v>
      </c>
      <c r="E4389">
        <v>42.8</v>
      </c>
      <c r="F4389">
        <v>46</v>
      </c>
      <c r="H4389" s="2">
        <f>IF(F4389-52.96&lt;=0,0,IF(F4389-52.96&lt;=1,1,2))</f>
        <v>0</v>
      </c>
      <c r="I4389">
        <v>50</v>
      </c>
      <c r="J4389">
        <v>38.6</v>
      </c>
      <c r="K4389">
        <v>43.4</v>
      </c>
      <c r="L4389">
        <v>41.9</v>
      </c>
      <c r="M4389">
        <v>85.7</v>
      </c>
      <c r="O4389">
        <v>0.50800000000000001</v>
      </c>
      <c r="P4389">
        <v>100</v>
      </c>
      <c r="Q4389">
        <v>8.33</v>
      </c>
      <c r="R4389" t="s">
        <v>40</v>
      </c>
      <c r="S4389">
        <v>0</v>
      </c>
      <c r="T4389">
        <v>0</v>
      </c>
      <c r="U4389">
        <v>0</v>
      </c>
      <c r="V4389">
        <v>15</v>
      </c>
      <c r="W4389">
        <v>343.9</v>
      </c>
      <c r="X4389">
        <v>1015</v>
      </c>
      <c r="Y4389">
        <v>76.5</v>
      </c>
      <c r="Z4389">
        <v>6.6</v>
      </c>
      <c r="AA4389">
        <v>143.30000000000001</v>
      </c>
      <c r="AB4389">
        <v>12.4</v>
      </c>
      <c r="AC4389">
        <v>6</v>
      </c>
      <c r="AD4389">
        <v>0</v>
      </c>
      <c r="AE4389" t="s">
        <v>13244</v>
      </c>
      <c r="AF4389" t="s">
        <v>13245</v>
      </c>
      <c r="AG4389">
        <v>0.75</v>
      </c>
      <c r="AH4389" t="s">
        <v>56</v>
      </c>
      <c r="AI4389" t="s">
        <v>101</v>
      </c>
      <c r="AJ4389" t="s">
        <v>40</v>
      </c>
    </row>
    <row r="4390" spans="1:36" x14ac:dyDescent="0.25">
      <c r="A4390" t="s">
        <v>32</v>
      </c>
      <c r="B4390" t="s">
        <v>13246</v>
      </c>
      <c r="C4390">
        <f>YEAR(B4390)</f>
        <v>2012</v>
      </c>
      <c r="D4390">
        <v>48.3</v>
      </c>
      <c r="E4390">
        <v>41</v>
      </c>
      <c r="F4390">
        <v>45.9</v>
      </c>
      <c r="H4390" s="2">
        <f>IF(F4390-52.96&lt;=0,0,IF(F4390-52.96&lt;=1,1,2))</f>
        <v>0</v>
      </c>
      <c r="I4390">
        <v>45.7</v>
      </c>
      <c r="J4390">
        <v>37.1</v>
      </c>
      <c r="K4390">
        <v>41.5</v>
      </c>
      <c r="L4390">
        <v>38.200000000000003</v>
      </c>
      <c r="M4390">
        <v>74.8</v>
      </c>
      <c r="O4390">
        <v>3.1E-2</v>
      </c>
      <c r="P4390">
        <v>100</v>
      </c>
      <c r="Q4390">
        <v>4.17</v>
      </c>
      <c r="R4390" t="s">
        <v>40</v>
      </c>
      <c r="S4390">
        <v>0</v>
      </c>
      <c r="T4390">
        <v>0</v>
      </c>
      <c r="U4390">
        <v>0</v>
      </c>
      <c r="V4390">
        <v>18.3</v>
      </c>
      <c r="W4390">
        <v>7.8</v>
      </c>
      <c r="X4390">
        <v>1020.8</v>
      </c>
      <c r="Y4390">
        <v>84.3</v>
      </c>
      <c r="Z4390">
        <v>6.6</v>
      </c>
      <c r="AA4390">
        <v>96.8</v>
      </c>
      <c r="AB4390">
        <v>8.4</v>
      </c>
      <c r="AC4390">
        <v>4</v>
      </c>
      <c r="AD4390">
        <v>0</v>
      </c>
      <c r="AE4390" t="s">
        <v>13247</v>
      </c>
      <c r="AF4390" t="s">
        <v>13248</v>
      </c>
      <c r="AG4390">
        <v>0.79</v>
      </c>
      <c r="AH4390" t="s">
        <v>56</v>
      </c>
      <c r="AI4390" t="s">
        <v>137</v>
      </c>
      <c r="AJ4390" t="s">
        <v>40</v>
      </c>
    </row>
    <row r="4391" spans="1:36" x14ac:dyDescent="0.25">
      <c r="A4391" t="s">
        <v>32</v>
      </c>
      <c r="B4391" t="s">
        <v>13249</v>
      </c>
      <c r="C4391">
        <f>YEAR(B4391)</f>
        <v>2012</v>
      </c>
      <c r="D4391">
        <v>51.8</v>
      </c>
      <c r="E4391">
        <v>36.200000000000003</v>
      </c>
      <c r="F4391">
        <v>44.6</v>
      </c>
      <c r="H4391" s="2">
        <f>IF(F4391-52.96&lt;=0,0,IF(F4391-52.96&lt;=1,1,2))</f>
        <v>0</v>
      </c>
      <c r="I4391">
        <v>51.8</v>
      </c>
      <c r="J4391">
        <v>32.799999999999997</v>
      </c>
      <c r="K4391">
        <v>41.3</v>
      </c>
      <c r="L4391">
        <v>36.799999999999997</v>
      </c>
      <c r="M4391">
        <v>74.8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18.3</v>
      </c>
      <c r="W4391">
        <v>2.4</v>
      </c>
      <c r="X4391">
        <v>1025.2</v>
      </c>
      <c r="Y4391">
        <v>57.9</v>
      </c>
      <c r="Z4391">
        <v>6.6</v>
      </c>
      <c r="AA4391">
        <v>140.9</v>
      </c>
      <c r="AB4391">
        <v>12.2</v>
      </c>
      <c r="AC4391">
        <v>6</v>
      </c>
      <c r="AD4391">
        <v>0</v>
      </c>
      <c r="AE4391" t="s">
        <v>13250</v>
      </c>
      <c r="AF4391" t="s">
        <v>13251</v>
      </c>
      <c r="AG4391">
        <v>0.82</v>
      </c>
      <c r="AH4391" t="s">
        <v>36</v>
      </c>
      <c r="AI4391" t="s">
        <v>37</v>
      </c>
      <c r="AJ4391" t="s">
        <v>38</v>
      </c>
    </row>
    <row r="4392" spans="1:36" x14ac:dyDescent="0.25">
      <c r="A4392" t="s">
        <v>32</v>
      </c>
      <c r="B4392" t="s">
        <v>13252</v>
      </c>
      <c r="C4392">
        <f>YEAR(B4392)</f>
        <v>2012</v>
      </c>
      <c r="D4392">
        <v>51.8</v>
      </c>
      <c r="E4392">
        <v>44.6</v>
      </c>
      <c r="F4392">
        <v>48.6</v>
      </c>
      <c r="H4392" s="2">
        <f>IF(F4392-52.96&lt;=0,0,IF(F4392-52.96&lt;=1,1,2))</f>
        <v>0</v>
      </c>
      <c r="I4392">
        <v>51.8</v>
      </c>
      <c r="J4392">
        <v>40.700000000000003</v>
      </c>
      <c r="K4392">
        <v>46.2</v>
      </c>
      <c r="L4392">
        <v>37.9</v>
      </c>
      <c r="M4392">
        <v>66.5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20.8</v>
      </c>
      <c r="W4392">
        <v>348</v>
      </c>
      <c r="X4392">
        <v>1028.3</v>
      </c>
      <c r="Y4392">
        <v>72.599999999999994</v>
      </c>
      <c r="Z4392">
        <v>6.6</v>
      </c>
      <c r="AA4392">
        <v>142</v>
      </c>
      <c r="AB4392">
        <v>12.2</v>
      </c>
      <c r="AC4392">
        <v>5</v>
      </c>
      <c r="AD4392">
        <v>0</v>
      </c>
      <c r="AE4392" t="s">
        <v>13253</v>
      </c>
      <c r="AF4392" t="s">
        <v>13254</v>
      </c>
      <c r="AG4392">
        <v>0.86</v>
      </c>
      <c r="AH4392" t="s">
        <v>36</v>
      </c>
      <c r="AI4392" t="s">
        <v>37</v>
      </c>
      <c r="AJ4392" t="s">
        <v>38</v>
      </c>
    </row>
    <row r="4393" spans="1:36" x14ac:dyDescent="0.25">
      <c r="A4393" t="s">
        <v>32</v>
      </c>
      <c r="B4393" t="s">
        <v>13255</v>
      </c>
      <c r="C4393">
        <f>YEAR(B4393)</f>
        <v>2012</v>
      </c>
      <c r="D4393">
        <v>59</v>
      </c>
      <c r="E4393">
        <v>37.4</v>
      </c>
      <c r="F4393">
        <v>50.2</v>
      </c>
      <c r="H4393" s="2">
        <f>IF(F4393-52.96&lt;=0,0,IF(F4393-52.96&lt;=1,1,2))</f>
        <v>0</v>
      </c>
      <c r="I4393">
        <v>59</v>
      </c>
      <c r="J4393">
        <v>32.799999999999997</v>
      </c>
      <c r="K4393">
        <v>48.9</v>
      </c>
      <c r="L4393">
        <v>40.200000000000003</v>
      </c>
      <c r="M4393">
        <v>68.8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17.2</v>
      </c>
      <c r="W4393">
        <v>232.4</v>
      </c>
      <c r="X4393">
        <v>1023.2</v>
      </c>
      <c r="Y4393">
        <v>28.7</v>
      </c>
      <c r="Z4393">
        <v>6.6</v>
      </c>
      <c r="AA4393">
        <v>131.9</v>
      </c>
      <c r="AB4393">
        <v>11.5</v>
      </c>
      <c r="AC4393">
        <v>5</v>
      </c>
      <c r="AD4393">
        <v>0</v>
      </c>
      <c r="AE4393" t="s">
        <v>13256</v>
      </c>
      <c r="AF4393" t="s">
        <v>13257</v>
      </c>
      <c r="AG4393">
        <v>0.9</v>
      </c>
      <c r="AH4393" t="s">
        <v>36</v>
      </c>
      <c r="AI4393" t="s">
        <v>37</v>
      </c>
      <c r="AJ4393" t="s">
        <v>38</v>
      </c>
    </row>
    <row r="4394" spans="1:36" x14ac:dyDescent="0.25">
      <c r="A4394" t="s">
        <v>32</v>
      </c>
      <c r="B4394" t="s">
        <v>13258</v>
      </c>
      <c r="C4394">
        <f>YEAR(B4394)</f>
        <v>2012</v>
      </c>
      <c r="D4394">
        <v>62.6</v>
      </c>
      <c r="E4394">
        <v>50</v>
      </c>
      <c r="F4394">
        <v>55.1</v>
      </c>
      <c r="H4394" s="2">
        <f>IF(F4394-52.96&lt;=0,0,IF(F4394-52.96&lt;=1,1,2))</f>
        <v>2</v>
      </c>
      <c r="I4394">
        <v>62.6</v>
      </c>
      <c r="J4394">
        <v>50</v>
      </c>
      <c r="K4394">
        <v>55.1</v>
      </c>
      <c r="L4394">
        <v>47</v>
      </c>
      <c r="M4394">
        <v>74.599999999999994</v>
      </c>
      <c r="O4394">
        <v>0.28000000000000003</v>
      </c>
      <c r="P4394">
        <v>100</v>
      </c>
      <c r="Q4394">
        <v>4.17</v>
      </c>
      <c r="R4394" t="s">
        <v>40</v>
      </c>
      <c r="S4394">
        <v>0</v>
      </c>
      <c r="T4394">
        <v>0</v>
      </c>
      <c r="U4394">
        <v>34.4</v>
      </c>
      <c r="V4394">
        <v>20.8</v>
      </c>
      <c r="W4394">
        <v>206.9</v>
      </c>
      <c r="X4394">
        <v>1013.8</v>
      </c>
      <c r="Y4394">
        <v>61.2</v>
      </c>
      <c r="Z4394">
        <v>6.6</v>
      </c>
      <c r="AA4394">
        <v>114.3</v>
      </c>
      <c r="AB4394">
        <v>9.9</v>
      </c>
      <c r="AC4394">
        <v>5</v>
      </c>
      <c r="AD4394">
        <v>0</v>
      </c>
      <c r="AE4394" t="s">
        <v>13259</v>
      </c>
      <c r="AF4394" t="s">
        <v>13260</v>
      </c>
      <c r="AG4394">
        <v>0.93</v>
      </c>
      <c r="AH4394" t="s">
        <v>56</v>
      </c>
      <c r="AI4394" t="s">
        <v>65</v>
      </c>
      <c r="AJ4394" t="s">
        <v>40</v>
      </c>
    </row>
    <row r="4395" spans="1:36" x14ac:dyDescent="0.25">
      <c r="A4395" t="s">
        <v>32</v>
      </c>
      <c r="B4395" t="s">
        <v>13261</v>
      </c>
      <c r="C4395">
        <f>YEAR(B4395)</f>
        <v>2012</v>
      </c>
      <c r="D4395">
        <v>57.2</v>
      </c>
      <c r="E4395">
        <v>42.8</v>
      </c>
      <c r="F4395">
        <v>51.4</v>
      </c>
      <c r="H4395" s="2">
        <f>IF(F4395-52.96&lt;=0,0,IF(F4395-52.96&lt;=1,1,2))</f>
        <v>0</v>
      </c>
      <c r="I4395">
        <v>57.2</v>
      </c>
      <c r="J4395">
        <v>37.5</v>
      </c>
      <c r="K4395">
        <v>50.4</v>
      </c>
      <c r="L4395">
        <v>41.4</v>
      </c>
      <c r="M4395">
        <v>69.400000000000006</v>
      </c>
      <c r="O4395">
        <v>0.161</v>
      </c>
      <c r="P4395">
        <v>100</v>
      </c>
      <c r="Q4395">
        <v>4.17</v>
      </c>
      <c r="R4395" t="s">
        <v>40</v>
      </c>
      <c r="S4395">
        <v>0</v>
      </c>
      <c r="T4395">
        <v>0</v>
      </c>
      <c r="U4395">
        <v>43.6</v>
      </c>
      <c r="V4395">
        <v>27.5</v>
      </c>
      <c r="W4395">
        <v>304</v>
      </c>
      <c r="X4395">
        <v>1015.1</v>
      </c>
      <c r="Y4395">
        <v>36.9</v>
      </c>
      <c r="Z4395">
        <v>6.6</v>
      </c>
      <c r="AA4395">
        <v>162.19999999999999</v>
      </c>
      <c r="AB4395">
        <v>14.1</v>
      </c>
      <c r="AC4395">
        <v>6</v>
      </c>
      <c r="AD4395">
        <v>0</v>
      </c>
      <c r="AE4395" t="s">
        <v>13262</v>
      </c>
      <c r="AF4395" t="s">
        <v>13263</v>
      </c>
      <c r="AG4395">
        <v>0.97</v>
      </c>
      <c r="AH4395" t="s">
        <v>56</v>
      </c>
      <c r="AI4395" t="s">
        <v>137</v>
      </c>
      <c r="AJ4395" t="s">
        <v>40</v>
      </c>
    </row>
    <row r="4396" spans="1:36" x14ac:dyDescent="0.25">
      <c r="A4396" t="s">
        <v>32</v>
      </c>
      <c r="B4396" t="s">
        <v>13264</v>
      </c>
      <c r="C4396">
        <f>YEAR(B4396)</f>
        <v>2012</v>
      </c>
      <c r="D4396">
        <v>66.2</v>
      </c>
      <c r="E4396">
        <v>44.6</v>
      </c>
      <c r="F4396">
        <v>53.9</v>
      </c>
      <c r="H4396" s="2">
        <f>IF(F4396-52.96&lt;=0,0,IF(F4396-52.96&lt;=1,1,2))</f>
        <v>1</v>
      </c>
      <c r="I4396">
        <v>66.2</v>
      </c>
      <c r="J4396">
        <v>39.200000000000003</v>
      </c>
      <c r="K4396">
        <v>52.5</v>
      </c>
      <c r="L4396">
        <v>44.8</v>
      </c>
      <c r="M4396">
        <v>71.599999999999994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13.9</v>
      </c>
      <c r="W4396">
        <v>202.8</v>
      </c>
      <c r="X4396">
        <v>1017.7</v>
      </c>
      <c r="Y4396">
        <v>40.700000000000003</v>
      </c>
      <c r="Z4396">
        <v>6.5</v>
      </c>
      <c r="AA4396">
        <v>121.1</v>
      </c>
      <c r="AB4396">
        <v>10.5</v>
      </c>
      <c r="AC4396">
        <v>5</v>
      </c>
      <c r="AD4396">
        <v>0</v>
      </c>
      <c r="AE4396" t="s">
        <v>13265</v>
      </c>
      <c r="AF4396" t="s">
        <v>13266</v>
      </c>
      <c r="AG4396">
        <v>0</v>
      </c>
      <c r="AH4396" t="s">
        <v>36</v>
      </c>
      <c r="AI4396" t="s">
        <v>37</v>
      </c>
      <c r="AJ4396" t="s">
        <v>38</v>
      </c>
    </row>
    <row r="4397" spans="1:36" x14ac:dyDescent="0.25">
      <c r="A4397" t="s">
        <v>32</v>
      </c>
      <c r="B4397" t="s">
        <v>13267</v>
      </c>
      <c r="C4397">
        <f>YEAR(B4397)</f>
        <v>2012</v>
      </c>
      <c r="D4397">
        <v>62.6</v>
      </c>
      <c r="E4397">
        <v>55.4</v>
      </c>
      <c r="F4397">
        <v>58.3</v>
      </c>
      <c r="H4397" s="2">
        <f>IF(F4397-52.96&lt;=0,0,IF(F4397-52.96&lt;=1,1,2))</f>
        <v>2</v>
      </c>
      <c r="I4397">
        <v>62.6</v>
      </c>
      <c r="J4397">
        <v>55.4</v>
      </c>
      <c r="K4397">
        <v>58.3</v>
      </c>
      <c r="L4397">
        <v>50.4</v>
      </c>
      <c r="M4397">
        <v>75.599999999999994</v>
      </c>
      <c r="O4397">
        <v>1.2E-2</v>
      </c>
      <c r="P4397">
        <v>100</v>
      </c>
      <c r="Q4397">
        <v>4.17</v>
      </c>
      <c r="R4397" t="s">
        <v>40</v>
      </c>
      <c r="S4397">
        <v>0</v>
      </c>
      <c r="T4397">
        <v>0</v>
      </c>
      <c r="U4397">
        <v>30</v>
      </c>
      <c r="V4397">
        <v>19.5</v>
      </c>
      <c r="W4397">
        <v>176.6</v>
      </c>
      <c r="X4397">
        <v>1012.1</v>
      </c>
      <c r="Y4397">
        <v>82.1</v>
      </c>
      <c r="Z4397">
        <v>6.6</v>
      </c>
      <c r="AA4397">
        <v>96</v>
      </c>
      <c r="AB4397">
        <v>8.1999999999999993</v>
      </c>
      <c r="AC4397">
        <v>4</v>
      </c>
      <c r="AD4397">
        <v>0</v>
      </c>
      <c r="AE4397" t="s">
        <v>13268</v>
      </c>
      <c r="AF4397" t="s">
        <v>13269</v>
      </c>
      <c r="AG4397">
        <v>0.04</v>
      </c>
      <c r="AH4397" t="s">
        <v>56</v>
      </c>
      <c r="AI4397" t="s">
        <v>78</v>
      </c>
      <c r="AJ4397" t="s">
        <v>40</v>
      </c>
    </row>
    <row r="4398" spans="1:36" x14ac:dyDescent="0.25">
      <c r="A4398" t="s">
        <v>32</v>
      </c>
      <c r="B4398" t="s">
        <v>13270</v>
      </c>
      <c r="C4398">
        <f>YEAR(B4398)</f>
        <v>2012</v>
      </c>
      <c r="D4398">
        <v>64.400000000000006</v>
      </c>
      <c r="E4398">
        <v>50</v>
      </c>
      <c r="F4398">
        <v>56.5</v>
      </c>
      <c r="H4398" s="2">
        <f>IF(F4398-52.96&lt;=0,0,IF(F4398-52.96&lt;=1,1,2))</f>
        <v>2</v>
      </c>
      <c r="I4398">
        <v>64.400000000000006</v>
      </c>
      <c r="J4398">
        <v>50</v>
      </c>
      <c r="K4398">
        <v>56.5</v>
      </c>
      <c r="L4398">
        <v>49.1</v>
      </c>
      <c r="M4398">
        <v>76.900000000000006</v>
      </c>
      <c r="O4398">
        <v>9.0999999999999998E-2</v>
      </c>
      <c r="P4398">
        <v>100</v>
      </c>
      <c r="Q4398">
        <v>8.33</v>
      </c>
      <c r="R4398" t="s">
        <v>40</v>
      </c>
      <c r="S4398">
        <v>0</v>
      </c>
      <c r="T4398">
        <v>0</v>
      </c>
      <c r="U4398">
        <v>28.9</v>
      </c>
      <c r="V4398">
        <v>19.5</v>
      </c>
      <c r="W4398">
        <v>217.3</v>
      </c>
      <c r="X4398">
        <v>1004.1</v>
      </c>
      <c r="Y4398">
        <v>66.099999999999994</v>
      </c>
      <c r="Z4398">
        <v>6.6</v>
      </c>
      <c r="AA4398">
        <v>127.1</v>
      </c>
      <c r="AB4398">
        <v>10.9</v>
      </c>
      <c r="AC4398">
        <v>5</v>
      </c>
      <c r="AD4398">
        <v>0</v>
      </c>
      <c r="AE4398" t="s">
        <v>13271</v>
      </c>
      <c r="AF4398" t="s">
        <v>13272</v>
      </c>
      <c r="AG4398">
        <v>7.0000000000000007E-2</v>
      </c>
      <c r="AH4398" t="s">
        <v>56</v>
      </c>
      <c r="AI4398" t="s">
        <v>101</v>
      </c>
      <c r="AJ4398" t="s">
        <v>40</v>
      </c>
    </row>
    <row r="4399" spans="1:36" x14ac:dyDescent="0.25">
      <c r="A4399" t="s">
        <v>32</v>
      </c>
      <c r="B4399" t="s">
        <v>13273</v>
      </c>
      <c r="C4399">
        <f>YEAR(B4399)</f>
        <v>2012</v>
      </c>
      <c r="D4399">
        <v>55.4</v>
      </c>
      <c r="E4399">
        <v>44.6</v>
      </c>
      <c r="F4399">
        <v>50.1</v>
      </c>
      <c r="H4399" s="2">
        <f>IF(F4399-52.96&lt;=0,0,IF(F4399-52.96&lt;=1,1,2))</f>
        <v>0</v>
      </c>
      <c r="I4399">
        <v>55.4</v>
      </c>
      <c r="J4399">
        <v>36.9</v>
      </c>
      <c r="K4399">
        <v>48.3</v>
      </c>
      <c r="L4399">
        <v>41.4</v>
      </c>
      <c r="M4399">
        <v>72.5</v>
      </c>
      <c r="O4399">
        <v>1.2E-2</v>
      </c>
      <c r="P4399">
        <v>100</v>
      </c>
      <c r="Q4399">
        <v>4.17</v>
      </c>
      <c r="R4399" t="s">
        <v>40</v>
      </c>
      <c r="S4399">
        <v>0</v>
      </c>
      <c r="T4399">
        <v>0</v>
      </c>
      <c r="U4399">
        <v>25.3</v>
      </c>
      <c r="V4399">
        <v>20.8</v>
      </c>
      <c r="W4399">
        <v>252.5</v>
      </c>
      <c r="X4399">
        <v>1006.2</v>
      </c>
      <c r="Y4399">
        <v>55.9</v>
      </c>
      <c r="Z4399">
        <v>6.6</v>
      </c>
      <c r="AA4399">
        <v>101.3</v>
      </c>
      <c r="AB4399">
        <v>8.6999999999999993</v>
      </c>
      <c r="AC4399">
        <v>4</v>
      </c>
      <c r="AD4399">
        <v>0</v>
      </c>
      <c r="AE4399" t="s">
        <v>13274</v>
      </c>
      <c r="AF4399" t="s">
        <v>13275</v>
      </c>
      <c r="AG4399">
        <v>0.1</v>
      </c>
      <c r="AH4399" t="s">
        <v>56</v>
      </c>
      <c r="AI4399" t="s">
        <v>78</v>
      </c>
      <c r="AJ4399" t="s">
        <v>40</v>
      </c>
    </row>
    <row r="4400" spans="1:36" x14ac:dyDescent="0.25">
      <c r="A4400" t="s">
        <v>32</v>
      </c>
      <c r="B4400" t="s">
        <v>13276</v>
      </c>
      <c r="C4400">
        <f>YEAR(B4400)</f>
        <v>2012</v>
      </c>
      <c r="D4400">
        <v>53.6</v>
      </c>
      <c r="E4400">
        <v>46.4</v>
      </c>
      <c r="F4400">
        <v>49.9</v>
      </c>
      <c r="H4400" s="2">
        <f>IF(F4400-52.96&lt;=0,0,IF(F4400-52.96&lt;=1,1,2))</f>
        <v>0</v>
      </c>
      <c r="I4400">
        <v>53.6</v>
      </c>
      <c r="J4400">
        <v>41.1</v>
      </c>
      <c r="K4400">
        <v>48.6</v>
      </c>
      <c r="L4400">
        <v>41.3</v>
      </c>
      <c r="M4400">
        <v>72.8</v>
      </c>
      <c r="O4400">
        <v>7.9000000000000001E-2</v>
      </c>
      <c r="P4400">
        <v>100</v>
      </c>
      <c r="Q4400">
        <v>4.17</v>
      </c>
      <c r="R4400" t="s">
        <v>40</v>
      </c>
      <c r="S4400">
        <v>0</v>
      </c>
      <c r="T4400">
        <v>0</v>
      </c>
      <c r="U4400">
        <v>32.200000000000003</v>
      </c>
      <c r="V4400">
        <v>23</v>
      </c>
      <c r="W4400">
        <v>318.60000000000002</v>
      </c>
      <c r="X4400">
        <v>1017.1</v>
      </c>
      <c r="Y4400">
        <v>72.8</v>
      </c>
      <c r="Z4400">
        <v>6.5</v>
      </c>
      <c r="AA4400">
        <v>142</v>
      </c>
      <c r="AB4400">
        <v>12.1</v>
      </c>
      <c r="AC4400">
        <v>6</v>
      </c>
      <c r="AD4400">
        <v>0</v>
      </c>
      <c r="AE4400" t="s">
        <v>13277</v>
      </c>
      <c r="AF4400" t="s">
        <v>13278</v>
      </c>
      <c r="AG4400">
        <v>0.13</v>
      </c>
      <c r="AH4400" t="s">
        <v>56</v>
      </c>
      <c r="AI4400" t="s">
        <v>61</v>
      </c>
      <c r="AJ4400" t="s">
        <v>40</v>
      </c>
    </row>
    <row r="4401" spans="1:36" x14ac:dyDescent="0.25">
      <c r="A4401" t="s">
        <v>32</v>
      </c>
      <c r="B4401" t="s">
        <v>13279</v>
      </c>
      <c r="C4401">
        <f>YEAR(B4401)</f>
        <v>2012</v>
      </c>
      <c r="D4401">
        <v>50.1</v>
      </c>
      <c r="E4401">
        <v>48.2</v>
      </c>
      <c r="F4401">
        <v>49.3</v>
      </c>
      <c r="H4401" s="2">
        <f>IF(F4401-52.96&lt;=0,0,IF(F4401-52.96&lt;=1,1,2))</f>
        <v>0</v>
      </c>
      <c r="I4401">
        <v>50.1</v>
      </c>
      <c r="J4401">
        <v>41.6</v>
      </c>
      <c r="K4401">
        <v>47</v>
      </c>
      <c r="L4401">
        <v>40.299999999999997</v>
      </c>
      <c r="M4401">
        <v>71.099999999999994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20.8</v>
      </c>
      <c r="W4401">
        <v>342.4</v>
      </c>
      <c r="X4401">
        <v>1022.4</v>
      </c>
      <c r="Y4401">
        <v>95.5</v>
      </c>
      <c r="Z4401">
        <v>6.6</v>
      </c>
      <c r="AA4401">
        <v>108.6</v>
      </c>
      <c r="AB4401">
        <v>9.3000000000000007</v>
      </c>
      <c r="AC4401">
        <v>4</v>
      </c>
      <c r="AD4401">
        <v>0</v>
      </c>
      <c r="AE4401" t="s">
        <v>13280</v>
      </c>
      <c r="AF4401" t="s">
        <v>13281</v>
      </c>
      <c r="AG4401">
        <v>0.16</v>
      </c>
      <c r="AH4401" t="s">
        <v>88</v>
      </c>
      <c r="AI4401" t="s">
        <v>89</v>
      </c>
      <c r="AJ4401" t="s">
        <v>90</v>
      </c>
    </row>
    <row r="4402" spans="1:36" x14ac:dyDescent="0.25">
      <c r="A4402" t="s">
        <v>32</v>
      </c>
      <c r="B4402" t="s">
        <v>13282</v>
      </c>
      <c r="C4402">
        <f>YEAR(B4402)</f>
        <v>2012</v>
      </c>
      <c r="D4402">
        <v>50</v>
      </c>
      <c r="E4402">
        <v>46.4</v>
      </c>
      <c r="F4402">
        <v>48.5</v>
      </c>
      <c r="H4402" s="2">
        <f>IF(F4402-52.96&lt;=0,0,IF(F4402-52.96&lt;=1,1,2))</f>
        <v>0</v>
      </c>
      <c r="I4402">
        <v>50</v>
      </c>
      <c r="J4402">
        <v>42.9</v>
      </c>
      <c r="K4402">
        <v>46.7</v>
      </c>
      <c r="L4402">
        <v>44.8</v>
      </c>
      <c r="M4402">
        <v>87.1</v>
      </c>
      <c r="O4402">
        <v>7.9000000000000001E-2</v>
      </c>
      <c r="P4402">
        <v>100</v>
      </c>
      <c r="Q4402">
        <v>4.17</v>
      </c>
      <c r="R4402" t="s">
        <v>40</v>
      </c>
      <c r="S4402">
        <v>0</v>
      </c>
      <c r="T4402">
        <v>0</v>
      </c>
      <c r="U4402">
        <v>0</v>
      </c>
      <c r="V4402">
        <v>11.4</v>
      </c>
      <c r="W4402">
        <v>290</v>
      </c>
      <c r="X4402">
        <v>1017.9</v>
      </c>
      <c r="Y4402">
        <v>99.4</v>
      </c>
      <c r="Z4402">
        <v>6.5</v>
      </c>
      <c r="AA4402">
        <v>66.900000000000006</v>
      </c>
      <c r="AB4402">
        <v>5.8</v>
      </c>
      <c r="AC4402">
        <v>3</v>
      </c>
      <c r="AD4402">
        <v>0</v>
      </c>
      <c r="AE4402" t="s">
        <v>13283</v>
      </c>
      <c r="AF4402" t="s">
        <v>13284</v>
      </c>
      <c r="AG4402">
        <v>0.2</v>
      </c>
      <c r="AH4402" t="s">
        <v>43</v>
      </c>
      <c r="AI4402" t="s">
        <v>44</v>
      </c>
      <c r="AJ4402" t="s">
        <v>40</v>
      </c>
    </row>
    <row r="4403" spans="1:36" x14ac:dyDescent="0.25">
      <c r="A4403" t="s">
        <v>32</v>
      </c>
      <c r="B4403" t="s">
        <v>13285</v>
      </c>
      <c r="C4403">
        <f>YEAR(B4403)</f>
        <v>2012</v>
      </c>
      <c r="D4403">
        <v>51.8</v>
      </c>
      <c r="E4403">
        <v>46.4</v>
      </c>
      <c r="F4403">
        <v>49.1</v>
      </c>
      <c r="H4403" s="2">
        <f>IF(F4403-52.96&lt;=0,0,IF(F4403-52.96&lt;=1,1,2))</f>
        <v>0</v>
      </c>
      <c r="I4403">
        <v>51.8</v>
      </c>
      <c r="J4403">
        <v>41.2</v>
      </c>
      <c r="K4403">
        <v>46.9</v>
      </c>
      <c r="L4403">
        <v>43.3</v>
      </c>
      <c r="M4403">
        <v>80.7</v>
      </c>
      <c r="O4403">
        <v>0.35499999999999998</v>
      </c>
      <c r="P4403">
        <v>100</v>
      </c>
      <c r="Q4403">
        <v>8.33</v>
      </c>
      <c r="R4403" t="s">
        <v>40</v>
      </c>
      <c r="S4403">
        <v>0</v>
      </c>
      <c r="T4403">
        <v>0</v>
      </c>
      <c r="U4403">
        <v>28.9</v>
      </c>
      <c r="V4403">
        <v>20.8</v>
      </c>
      <c r="W4403">
        <v>1.6</v>
      </c>
      <c r="X4403">
        <v>1012.9</v>
      </c>
      <c r="Y4403">
        <v>97.8</v>
      </c>
      <c r="Z4403">
        <v>6.6</v>
      </c>
      <c r="AA4403">
        <v>70.3</v>
      </c>
      <c r="AB4403">
        <v>6</v>
      </c>
      <c r="AC4403">
        <v>3</v>
      </c>
      <c r="AD4403">
        <v>0</v>
      </c>
      <c r="AE4403" t="s">
        <v>13286</v>
      </c>
      <c r="AF4403" t="s">
        <v>13287</v>
      </c>
      <c r="AG4403">
        <v>0.23</v>
      </c>
      <c r="AH4403" t="s">
        <v>43</v>
      </c>
      <c r="AI4403" t="s">
        <v>52</v>
      </c>
      <c r="AJ4403" t="s">
        <v>40</v>
      </c>
    </row>
    <row r="4404" spans="1:36" x14ac:dyDescent="0.25">
      <c r="A4404" t="s">
        <v>32</v>
      </c>
      <c r="B4404" t="s">
        <v>13288</v>
      </c>
      <c r="C4404">
        <f>YEAR(B4404)</f>
        <v>2012</v>
      </c>
      <c r="D4404">
        <v>48.3</v>
      </c>
      <c r="E4404">
        <v>42.8</v>
      </c>
      <c r="F4404">
        <v>45.3</v>
      </c>
      <c r="H4404" s="2">
        <f>IF(F4404-52.96&lt;=0,0,IF(F4404-52.96&lt;=1,1,2))</f>
        <v>0</v>
      </c>
      <c r="I4404">
        <v>40.799999999999997</v>
      </c>
      <c r="J4404">
        <v>33.5</v>
      </c>
      <c r="K4404">
        <v>37</v>
      </c>
      <c r="L4404">
        <v>32.5</v>
      </c>
      <c r="M4404">
        <v>61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27.5</v>
      </c>
      <c r="V4404">
        <v>27.5</v>
      </c>
      <c r="W4404">
        <v>345.8</v>
      </c>
      <c r="X4404">
        <v>1013.2</v>
      </c>
      <c r="Y4404">
        <v>100</v>
      </c>
      <c r="Z4404">
        <v>6.7</v>
      </c>
      <c r="AA4404">
        <v>109.8</v>
      </c>
      <c r="AB4404">
        <v>9.4</v>
      </c>
      <c r="AC4404">
        <v>5</v>
      </c>
      <c r="AD4404">
        <v>0</v>
      </c>
      <c r="AE4404" t="s">
        <v>13289</v>
      </c>
      <c r="AF4404" t="s">
        <v>13290</v>
      </c>
      <c r="AG4404">
        <v>0.25</v>
      </c>
      <c r="AH4404" t="s">
        <v>88</v>
      </c>
      <c r="AI4404" t="s">
        <v>89</v>
      </c>
      <c r="AJ4404" t="s">
        <v>90</v>
      </c>
    </row>
    <row r="4405" spans="1:36" x14ac:dyDescent="0.25">
      <c r="A4405" t="s">
        <v>32</v>
      </c>
      <c r="B4405" t="s">
        <v>13291</v>
      </c>
      <c r="C4405">
        <f>YEAR(B4405)</f>
        <v>2012</v>
      </c>
      <c r="D4405">
        <v>48.2</v>
      </c>
      <c r="E4405">
        <v>41</v>
      </c>
      <c r="F4405">
        <v>45</v>
      </c>
      <c r="H4405" s="2">
        <f>IF(F4405-52.96&lt;=0,0,IF(F4405-52.96&lt;=1,1,2))</f>
        <v>0</v>
      </c>
      <c r="I4405">
        <v>42.1</v>
      </c>
      <c r="J4405">
        <v>33.1</v>
      </c>
      <c r="K4405">
        <v>37.299999999999997</v>
      </c>
      <c r="L4405">
        <v>32.200000000000003</v>
      </c>
      <c r="M4405">
        <v>61.3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34.4</v>
      </c>
      <c r="V4405">
        <v>28.9</v>
      </c>
      <c r="W4405">
        <v>347.1</v>
      </c>
      <c r="X4405">
        <v>1018.2</v>
      </c>
      <c r="Y4405">
        <v>76.099999999999994</v>
      </c>
      <c r="Z4405">
        <v>6.6</v>
      </c>
      <c r="AA4405">
        <v>159.4</v>
      </c>
      <c r="AB4405">
        <v>13.7</v>
      </c>
      <c r="AC4405">
        <v>6</v>
      </c>
      <c r="AD4405">
        <v>0</v>
      </c>
      <c r="AE4405" t="s">
        <v>13292</v>
      </c>
      <c r="AF4405" t="s">
        <v>13293</v>
      </c>
      <c r="AG4405">
        <v>0.28999999999999998</v>
      </c>
      <c r="AH4405" t="s">
        <v>36</v>
      </c>
      <c r="AI4405" t="s">
        <v>37</v>
      </c>
      <c r="AJ4405" t="s">
        <v>38</v>
      </c>
    </row>
    <row r="4406" spans="1:36" x14ac:dyDescent="0.25">
      <c r="A4406" t="s">
        <v>32</v>
      </c>
      <c r="B4406" t="s">
        <v>13294</v>
      </c>
      <c r="C4406">
        <f>YEAR(B4406)</f>
        <v>2012</v>
      </c>
      <c r="D4406">
        <v>59</v>
      </c>
      <c r="E4406">
        <v>39.200000000000003</v>
      </c>
      <c r="F4406">
        <v>50.7</v>
      </c>
      <c r="H4406" s="2">
        <f>IF(F4406-52.96&lt;=0,0,IF(F4406-52.96&lt;=1,1,2))</f>
        <v>0</v>
      </c>
      <c r="I4406">
        <v>59</v>
      </c>
      <c r="J4406">
        <v>33</v>
      </c>
      <c r="K4406">
        <v>49.1</v>
      </c>
      <c r="L4406">
        <v>41.4</v>
      </c>
      <c r="M4406">
        <v>70.8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32.200000000000003</v>
      </c>
      <c r="V4406">
        <v>23</v>
      </c>
      <c r="W4406">
        <v>186.2</v>
      </c>
      <c r="X4406">
        <v>1018</v>
      </c>
      <c r="Y4406">
        <v>67.900000000000006</v>
      </c>
      <c r="Z4406">
        <v>6.6</v>
      </c>
      <c r="AA4406">
        <v>82.7</v>
      </c>
      <c r="AB4406">
        <v>7.2</v>
      </c>
      <c r="AC4406">
        <v>4</v>
      </c>
      <c r="AD4406">
        <v>0</v>
      </c>
      <c r="AE4406" t="s">
        <v>13295</v>
      </c>
      <c r="AF4406" t="s">
        <v>13296</v>
      </c>
      <c r="AG4406">
        <v>0.32</v>
      </c>
      <c r="AH4406" t="s">
        <v>36</v>
      </c>
      <c r="AI4406" t="s">
        <v>37</v>
      </c>
      <c r="AJ4406" t="s">
        <v>38</v>
      </c>
    </row>
    <row r="4407" spans="1:36" x14ac:dyDescent="0.25">
      <c r="A4407" t="s">
        <v>32</v>
      </c>
      <c r="B4407" t="s">
        <v>13297</v>
      </c>
      <c r="C4407">
        <f>YEAR(B4407)</f>
        <v>2012</v>
      </c>
      <c r="D4407">
        <v>64.400000000000006</v>
      </c>
      <c r="E4407">
        <v>53.6</v>
      </c>
      <c r="F4407">
        <v>57.3</v>
      </c>
      <c r="H4407" s="2">
        <f>IF(F4407-52.96&lt;=0,0,IF(F4407-52.96&lt;=1,1,2))</f>
        <v>2</v>
      </c>
      <c r="I4407">
        <v>64.400000000000006</v>
      </c>
      <c r="J4407">
        <v>53.6</v>
      </c>
      <c r="K4407">
        <v>57.3</v>
      </c>
      <c r="L4407">
        <v>45.6</v>
      </c>
      <c r="M4407">
        <v>65.900000000000006</v>
      </c>
      <c r="O4407">
        <v>1.2E-2</v>
      </c>
      <c r="P4407">
        <v>100</v>
      </c>
      <c r="Q4407">
        <v>4.17</v>
      </c>
      <c r="R4407" t="s">
        <v>40</v>
      </c>
      <c r="S4407">
        <v>0</v>
      </c>
      <c r="T4407">
        <v>0</v>
      </c>
      <c r="U4407">
        <v>0</v>
      </c>
      <c r="V4407">
        <v>25.3</v>
      </c>
      <c r="W4407">
        <v>183.6</v>
      </c>
      <c r="X4407">
        <v>1020.6</v>
      </c>
      <c r="Y4407">
        <v>71.7</v>
      </c>
      <c r="Z4407">
        <v>6.6</v>
      </c>
      <c r="AA4407">
        <v>135.30000000000001</v>
      </c>
      <c r="AB4407">
        <v>11.9</v>
      </c>
      <c r="AC4407">
        <v>5</v>
      </c>
      <c r="AD4407">
        <v>0</v>
      </c>
      <c r="AE4407" t="s">
        <v>13298</v>
      </c>
      <c r="AF4407" t="s">
        <v>13299</v>
      </c>
      <c r="AG4407">
        <v>0.36</v>
      </c>
      <c r="AH4407" t="s">
        <v>56</v>
      </c>
      <c r="AI4407" t="s">
        <v>78</v>
      </c>
      <c r="AJ4407" t="s">
        <v>40</v>
      </c>
    </row>
    <row r="4408" spans="1:36" x14ac:dyDescent="0.25">
      <c r="A4408" t="s">
        <v>32</v>
      </c>
      <c r="B4408" t="s">
        <v>13300</v>
      </c>
      <c r="C4408">
        <f>YEAR(B4408)</f>
        <v>2012</v>
      </c>
      <c r="D4408">
        <v>64.400000000000006</v>
      </c>
      <c r="E4408">
        <v>53.6</v>
      </c>
      <c r="F4408">
        <v>58</v>
      </c>
      <c r="H4408" s="2">
        <f>IF(F4408-52.96&lt;=0,0,IF(F4408-52.96&lt;=1,1,2))</f>
        <v>2</v>
      </c>
      <c r="I4408">
        <v>64.400000000000006</v>
      </c>
      <c r="J4408">
        <v>53.6</v>
      </c>
      <c r="K4408">
        <v>58</v>
      </c>
      <c r="L4408">
        <v>47.7</v>
      </c>
      <c r="M4408">
        <v>69.099999999999994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30</v>
      </c>
      <c r="V4408">
        <v>23</v>
      </c>
      <c r="W4408">
        <v>162.6</v>
      </c>
      <c r="X4408">
        <v>1020.8</v>
      </c>
      <c r="Y4408">
        <v>35.200000000000003</v>
      </c>
      <c r="Z4408">
        <v>6.6</v>
      </c>
      <c r="AA4408">
        <v>134.30000000000001</v>
      </c>
      <c r="AB4408">
        <v>11.5</v>
      </c>
      <c r="AC4408">
        <v>5</v>
      </c>
      <c r="AD4408">
        <v>0</v>
      </c>
      <c r="AE4408" t="s">
        <v>13301</v>
      </c>
      <c r="AF4408" t="s">
        <v>13302</v>
      </c>
      <c r="AG4408">
        <v>0.39</v>
      </c>
      <c r="AH4408" t="s">
        <v>36</v>
      </c>
      <c r="AI4408" t="s">
        <v>37</v>
      </c>
      <c r="AJ4408" t="s">
        <v>38</v>
      </c>
    </row>
    <row r="4409" spans="1:36" x14ac:dyDescent="0.25">
      <c r="A4409" t="s">
        <v>32</v>
      </c>
      <c r="B4409" t="s">
        <v>13303</v>
      </c>
      <c r="C4409">
        <f>YEAR(B4409)</f>
        <v>2012</v>
      </c>
      <c r="D4409">
        <v>64.5</v>
      </c>
      <c r="E4409">
        <v>55.4</v>
      </c>
      <c r="F4409">
        <v>58.9</v>
      </c>
      <c r="H4409" s="2">
        <f>IF(F4409-52.96&lt;=0,0,IF(F4409-52.96&lt;=1,1,2))</f>
        <v>2</v>
      </c>
      <c r="I4409">
        <v>64.5</v>
      </c>
      <c r="J4409">
        <v>55.4</v>
      </c>
      <c r="K4409">
        <v>58.9</v>
      </c>
      <c r="L4409">
        <v>47.2</v>
      </c>
      <c r="M4409">
        <v>65.400000000000006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34.4</v>
      </c>
      <c r="V4409">
        <v>26.4</v>
      </c>
      <c r="W4409">
        <v>178</v>
      </c>
      <c r="X4409">
        <v>1017.8</v>
      </c>
      <c r="Y4409">
        <v>26.5</v>
      </c>
      <c r="Z4409">
        <v>6.6</v>
      </c>
      <c r="AA4409">
        <v>169.5</v>
      </c>
      <c r="AB4409">
        <v>14.7</v>
      </c>
      <c r="AC4409">
        <v>6</v>
      </c>
      <c r="AD4409">
        <v>0</v>
      </c>
      <c r="AE4409" t="s">
        <v>13304</v>
      </c>
      <c r="AF4409" t="s">
        <v>13305</v>
      </c>
      <c r="AG4409">
        <v>0.42</v>
      </c>
      <c r="AH4409" t="s">
        <v>36</v>
      </c>
      <c r="AI4409" t="s">
        <v>37</v>
      </c>
      <c r="AJ4409" t="s">
        <v>38</v>
      </c>
    </row>
    <row r="4410" spans="1:36" x14ac:dyDescent="0.25">
      <c r="A4410" t="s">
        <v>32</v>
      </c>
      <c r="B4410" t="s">
        <v>13306</v>
      </c>
      <c r="C4410">
        <f>YEAR(B4410)</f>
        <v>2012</v>
      </c>
      <c r="D4410">
        <v>66.2</v>
      </c>
      <c r="E4410">
        <v>50</v>
      </c>
      <c r="F4410">
        <v>56.2</v>
      </c>
      <c r="H4410" s="2">
        <f>IF(F4410-52.96&lt;=0,0,IF(F4410-52.96&lt;=1,1,2))</f>
        <v>2</v>
      </c>
      <c r="I4410">
        <v>66.2</v>
      </c>
      <c r="J4410">
        <v>50</v>
      </c>
      <c r="K4410">
        <v>56.2</v>
      </c>
      <c r="L4410">
        <v>45.7</v>
      </c>
      <c r="M4410">
        <v>68.599999999999994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54.1</v>
      </c>
      <c r="V4410">
        <v>38</v>
      </c>
      <c r="W4410">
        <v>177.2</v>
      </c>
      <c r="X4410">
        <v>1004.2</v>
      </c>
      <c r="Y4410">
        <v>70.900000000000006</v>
      </c>
      <c r="Z4410">
        <v>6.4</v>
      </c>
      <c r="AA4410">
        <v>91.5</v>
      </c>
      <c r="AB4410">
        <v>7.8</v>
      </c>
      <c r="AC4410">
        <v>5</v>
      </c>
      <c r="AD4410">
        <v>0</v>
      </c>
      <c r="AE4410" t="s">
        <v>13307</v>
      </c>
      <c r="AF4410" t="s">
        <v>13308</v>
      </c>
      <c r="AG4410">
        <v>0.45</v>
      </c>
      <c r="AH4410" t="s">
        <v>36</v>
      </c>
      <c r="AI4410" t="s">
        <v>37</v>
      </c>
      <c r="AJ4410" t="s">
        <v>344</v>
      </c>
    </row>
    <row r="4411" spans="1:36" x14ac:dyDescent="0.25">
      <c r="A4411" t="s">
        <v>32</v>
      </c>
      <c r="B4411" t="s">
        <v>13309</v>
      </c>
      <c r="C4411">
        <f>YEAR(B4411)</f>
        <v>2012</v>
      </c>
      <c r="D4411">
        <v>59</v>
      </c>
      <c r="E4411">
        <v>46.4</v>
      </c>
      <c r="F4411">
        <v>52</v>
      </c>
      <c r="H4411" s="2">
        <f>IF(F4411-52.96&lt;=0,0,IF(F4411-52.96&lt;=1,1,2))</f>
        <v>0</v>
      </c>
      <c r="I4411">
        <v>59</v>
      </c>
      <c r="J4411">
        <v>41.6</v>
      </c>
      <c r="K4411">
        <v>50.8</v>
      </c>
      <c r="L4411">
        <v>41.4</v>
      </c>
      <c r="M4411">
        <v>67.900000000000006</v>
      </c>
      <c r="O4411">
        <v>0.13</v>
      </c>
      <c r="P4411">
        <v>100</v>
      </c>
      <c r="Q4411">
        <v>8.33</v>
      </c>
      <c r="R4411" t="s">
        <v>40</v>
      </c>
      <c r="S4411">
        <v>0</v>
      </c>
      <c r="T4411">
        <v>0</v>
      </c>
      <c r="U4411">
        <v>34.4</v>
      </c>
      <c r="V4411">
        <v>25.3</v>
      </c>
      <c r="W4411">
        <v>196.9</v>
      </c>
      <c r="X4411">
        <v>1000.7</v>
      </c>
      <c r="Y4411">
        <v>77.7</v>
      </c>
      <c r="Z4411">
        <v>6.6</v>
      </c>
      <c r="AA4411">
        <v>128.30000000000001</v>
      </c>
      <c r="AB4411">
        <v>11</v>
      </c>
      <c r="AC4411">
        <v>5</v>
      </c>
      <c r="AD4411">
        <v>0</v>
      </c>
      <c r="AE4411" t="s">
        <v>13310</v>
      </c>
      <c r="AF4411" t="s">
        <v>13311</v>
      </c>
      <c r="AG4411">
        <v>0.5</v>
      </c>
      <c r="AH4411" t="s">
        <v>56</v>
      </c>
      <c r="AI4411" t="s">
        <v>101</v>
      </c>
      <c r="AJ4411" t="s">
        <v>40</v>
      </c>
    </row>
    <row r="4412" spans="1:36" x14ac:dyDescent="0.25">
      <c r="A4412" t="s">
        <v>32</v>
      </c>
      <c r="B4412" t="s">
        <v>13312</v>
      </c>
      <c r="C4412">
        <f>YEAR(B4412)</f>
        <v>2012</v>
      </c>
      <c r="D4412">
        <v>55.4</v>
      </c>
      <c r="E4412">
        <v>44.6</v>
      </c>
      <c r="F4412">
        <v>49.5</v>
      </c>
      <c r="H4412" s="2">
        <f>IF(F4412-52.96&lt;=0,0,IF(F4412-52.96&lt;=1,1,2))</f>
        <v>0</v>
      </c>
      <c r="I4412">
        <v>55.4</v>
      </c>
      <c r="J4412">
        <v>39.700000000000003</v>
      </c>
      <c r="K4412">
        <v>47.8</v>
      </c>
      <c r="L4412">
        <v>42.8</v>
      </c>
      <c r="M4412">
        <v>78.5</v>
      </c>
      <c r="O4412">
        <v>0.28000000000000003</v>
      </c>
      <c r="P4412">
        <v>100</v>
      </c>
      <c r="Q4412">
        <v>4.17</v>
      </c>
      <c r="R4412" t="s">
        <v>40</v>
      </c>
      <c r="S4412">
        <v>0</v>
      </c>
      <c r="T4412">
        <v>0</v>
      </c>
      <c r="U4412">
        <v>0</v>
      </c>
      <c r="V4412">
        <v>13.9</v>
      </c>
      <c r="W4412">
        <v>215</v>
      </c>
      <c r="X4412">
        <v>1011.1</v>
      </c>
      <c r="Y4412">
        <v>70</v>
      </c>
      <c r="Z4412">
        <v>6.6</v>
      </c>
      <c r="AA4412">
        <v>99.8</v>
      </c>
      <c r="AB4412">
        <v>8.6</v>
      </c>
      <c r="AC4412">
        <v>4</v>
      </c>
      <c r="AD4412">
        <v>0</v>
      </c>
      <c r="AE4412" t="s">
        <v>13313</v>
      </c>
      <c r="AF4412" t="s">
        <v>13314</v>
      </c>
      <c r="AG4412">
        <v>0.52</v>
      </c>
      <c r="AH4412" t="s">
        <v>56</v>
      </c>
      <c r="AI4412" t="s">
        <v>65</v>
      </c>
      <c r="AJ4412" t="s">
        <v>40</v>
      </c>
    </row>
    <row r="4413" spans="1:36" x14ac:dyDescent="0.25">
      <c r="A4413" t="s">
        <v>32</v>
      </c>
      <c r="B4413" t="s">
        <v>13315</v>
      </c>
      <c r="C4413">
        <f>YEAR(B4413)</f>
        <v>2012</v>
      </c>
      <c r="D4413">
        <v>48.2</v>
      </c>
      <c r="E4413">
        <v>42.7</v>
      </c>
      <c r="F4413">
        <v>46.3</v>
      </c>
      <c r="H4413" s="2">
        <f>IF(F4413-52.96&lt;=0,0,IF(F4413-52.96&lt;=1,1,2))</f>
        <v>0</v>
      </c>
      <c r="I4413">
        <v>47.3</v>
      </c>
      <c r="J4413">
        <v>38.1</v>
      </c>
      <c r="K4413">
        <v>42.8</v>
      </c>
      <c r="L4413">
        <v>42.8</v>
      </c>
      <c r="M4413">
        <v>87.6</v>
      </c>
      <c r="O4413">
        <v>0.5</v>
      </c>
      <c r="P4413">
        <v>100</v>
      </c>
      <c r="Q4413">
        <v>12.5</v>
      </c>
      <c r="R4413" t="s">
        <v>40</v>
      </c>
      <c r="S4413">
        <v>0</v>
      </c>
      <c r="T4413">
        <v>0</v>
      </c>
      <c r="U4413">
        <v>0</v>
      </c>
      <c r="V4413">
        <v>15</v>
      </c>
      <c r="W4413">
        <v>296.5</v>
      </c>
      <c r="X4413">
        <v>1015.1</v>
      </c>
      <c r="Y4413">
        <v>86.9</v>
      </c>
      <c r="Z4413">
        <v>6.3</v>
      </c>
      <c r="AA4413">
        <v>104.4</v>
      </c>
      <c r="AB4413">
        <v>9</v>
      </c>
      <c r="AC4413">
        <v>4</v>
      </c>
      <c r="AD4413">
        <v>0</v>
      </c>
      <c r="AE4413" t="s">
        <v>13316</v>
      </c>
      <c r="AF4413" t="s">
        <v>13317</v>
      </c>
      <c r="AG4413">
        <v>0.55000000000000004</v>
      </c>
      <c r="AH4413" t="s">
        <v>56</v>
      </c>
      <c r="AI4413" t="s">
        <v>111</v>
      </c>
      <c r="AJ4413" t="s">
        <v>40</v>
      </c>
    </row>
    <row r="4414" spans="1:36" x14ac:dyDescent="0.25">
      <c r="A4414" t="s">
        <v>32</v>
      </c>
      <c r="B4414" t="s">
        <v>13318</v>
      </c>
      <c r="C4414">
        <f>YEAR(B4414)</f>
        <v>2012</v>
      </c>
      <c r="D4414">
        <v>53.6</v>
      </c>
      <c r="E4414">
        <v>44.6</v>
      </c>
      <c r="F4414">
        <v>48</v>
      </c>
      <c r="H4414" s="2">
        <f>IF(F4414-52.96&lt;=0,0,IF(F4414-52.96&lt;=1,1,2))</f>
        <v>0</v>
      </c>
      <c r="I4414">
        <v>53.6</v>
      </c>
      <c r="J4414">
        <v>41.4</v>
      </c>
      <c r="K4414">
        <v>47.3</v>
      </c>
      <c r="L4414">
        <v>43.1</v>
      </c>
      <c r="M4414">
        <v>83.8</v>
      </c>
      <c r="O4414">
        <v>0.161</v>
      </c>
      <c r="P4414">
        <v>100</v>
      </c>
      <c r="Q4414">
        <v>4.17</v>
      </c>
      <c r="R4414" t="s">
        <v>40</v>
      </c>
      <c r="S4414">
        <v>0</v>
      </c>
      <c r="T4414">
        <v>0</v>
      </c>
      <c r="U4414">
        <v>0</v>
      </c>
      <c r="V4414">
        <v>8.1</v>
      </c>
      <c r="W4414">
        <v>110.1</v>
      </c>
      <c r="X4414">
        <v>1019.8</v>
      </c>
      <c r="Y4414">
        <v>76.599999999999994</v>
      </c>
      <c r="Z4414">
        <v>6.5</v>
      </c>
      <c r="AA4414">
        <v>111</v>
      </c>
      <c r="AB4414">
        <v>9.6999999999999993</v>
      </c>
      <c r="AC4414">
        <v>4</v>
      </c>
      <c r="AD4414">
        <v>0</v>
      </c>
      <c r="AE4414" t="s">
        <v>13319</v>
      </c>
      <c r="AF4414" t="s">
        <v>13320</v>
      </c>
      <c r="AG4414">
        <v>0.59</v>
      </c>
      <c r="AH4414" t="s">
        <v>56</v>
      </c>
      <c r="AI4414" t="s">
        <v>137</v>
      </c>
      <c r="AJ4414" t="s">
        <v>40</v>
      </c>
    </row>
    <row r="4415" spans="1:36" x14ac:dyDescent="0.25">
      <c r="A4415" t="s">
        <v>32</v>
      </c>
      <c r="B4415" t="s">
        <v>13321</v>
      </c>
      <c r="C4415">
        <f>YEAR(B4415)</f>
        <v>2012</v>
      </c>
      <c r="D4415">
        <v>62.6</v>
      </c>
      <c r="E4415">
        <v>42.5</v>
      </c>
      <c r="F4415">
        <v>51.6</v>
      </c>
      <c r="H4415" s="2">
        <f>IF(F4415-52.96&lt;=0,0,IF(F4415-52.96&lt;=1,1,2))</f>
        <v>0</v>
      </c>
      <c r="I4415">
        <v>62.6</v>
      </c>
      <c r="J4415">
        <v>38</v>
      </c>
      <c r="K4415">
        <v>50.6</v>
      </c>
      <c r="L4415">
        <v>42.6</v>
      </c>
      <c r="M4415">
        <v>73.400000000000006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15</v>
      </c>
      <c r="W4415">
        <v>174</v>
      </c>
      <c r="X4415">
        <v>1021.8</v>
      </c>
      <c r="Y4415">
        <v>46.7</v>
      </c>
      <c r="Z4415">
        <v>6.6</v>
      </c>
      <c r="AA4415">
        <v>176</v>
      </c>
      <c r="AB4415">
        <v>15.1</v>
      </c>
      <c r="AC4415">
        <v>7</v>
      </c>
      <c r="AD4415">
        <v>0</v>
      </c>
      <c r="AE4415" t="s">
        <v>13322</v>
      </c>
      <c r="AF4415" t="s">
        <v>13323</v>
      </c>
      <c r="AG4415">
        <v>0.62</v>
      </c>
      <c r="AH4415" t="s">
        <v>36</v>
      </c>
      <c r="AI4415" t="s">
        <v>37</v>
      </c>
      <c r="AJ4415" t="s">
        <v>38</v>
      </c>
    </row>
    <row r="4416" spans="1:36" x14ac:dyDescent="0.25">
      <c r="A4416" t="s">
        <v>32</v>
      </c>
      <c r="B4416" t="s">
        <v>13324</v>
      </c>
      <c r="C4416">
        <f>YEAR(B4416)</f>
        <v>2012</v>
      </c>
      <c r="D4416">
        <v>59</v>
      </c>
      <c r="E4416">
        <v>50</v>
      </c>
      <c r="F4416">
        <v>53.4</v>
      </c>
      <c r="H4416" s="2">
        <f>IF(F4416-52.96&lt;=0,0,IF(F4416-52.96&lt;=1,1,2))</f>
        <v>1</v>
      </c>
      <c r="I4416">
        <v>59</v>
      </c>
      <c r="J4416">
        <v>50</v>
      </c>
      <c r="K4416">
        <v>53.4</v>
      </c>
      <c r="L4416">
        <v>47.3</v>
      </c>
      <c r="M4416">
        <v>80.599999999999994</v>
      </c>
      <c r="O4416">
        <v>0.35099999999999998</v>
      </c>
      <c r="P4416">
        <v>100</v>
      </c>
      <c r="Q4416">
        <v>8.33</v>
      </c>
      <c r="R4416" t="s">
        <v>40</v>
      </c>
      <c r="S4416">
        <v>0</v>
      </c>
      <c r="T4416">
        <v>0</v>
      </c>
      <c r="U4416">
        <v>0</v>
      </c>
      <c r="V4416">
        <v>17.2</v>
      </c>
      <c r="W4416">
        <v>149.6</v>
      </c>
      <c r="X4416">
        <v>1016.3</v>
      </c>
      <c r="Y4416">
        <v>85.8</v>
      </c>
      <c r="Z4416">
        <v>6.6</v>
      </c>
      <c r="AA4416">
        <v>95.9</v>
      </c>
      <c r="AB4416">
        <v>8.3000000000000007</v>
      </c>
      <c r="AC4416">
        <v>4</v>
      </c>
      <c r="AD4416">
        <v>0</v>
      </c>
      <c r="AE4416" t="s">
        <v>13325</v>
      </c>
      <c r="AF4416" t="s">
        <v>13326</v>
      </c>
      <c r="AG4416">
        <v>0.66</v>
      </c>
      <c r="AH4416" t="s">
        <v>56</v>
      </c>
      <c r="AI4416" t="s">
        <v>101</v>
      </c>
      <c r="AJ4416" t="s">
        <v>40</v>
      </c>
    </row>
    <row r="4417" spans="1:36" x14ac:dyDescent="0.25">
      <c r="A4417" t="s">
        <v>32</v>
      </c>
      <c r="B4417" t="s">
        <v>13327</v>
      </c>
      <c r="C4417">
        <f>YEAR(B4417)</f>
        <v>2012</v>
      </c>
      <c r="D4417">
        <v>62.6</v>
      </c>
      <c r="E4417">
        <v>50</v>
      </c>
      <c r="F4417">
        <v>54.5</v>
      </c>
      <c r="H4417" s="2">
        <f>IF(F4417-52.96&lt;=0,0,IF(F4417-52.96&lt;=1,1,2))</f>
        <v>2</v>
      </c>
      <c r="I4417">
        <v>62.6</v>
      </c>
      <c r="J4417">
        <v>50</v>
      </c>
      <c r="K4417">
        <v>54.5</v>
      </c>
      <c r="L4417">
        <v>48.5</v>
      </c>
      <c r="M4417">
        <v>80.7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13.9</v>
      </c>
      <c r="W4417">
        <v>276.60000000000002</v>
      </c>
      <c r="X4417">
        <v>1013.3</v>
      </c>
      <c r="Y4417">
        <v>57.7</v>
      </c>
      <c r="Z4417">
        <v>6.6</v>
      </c>
      <c r="AA4417">
        <v>178.3</v>
      </c>
      <c r="AB4417">
        <v>15.4</v>
      </c>
      <c r="AC4417">
        <v>7</v>
      </c>
      <c r="AD4417">
        <v>0</v>
      </c>
      <c r="AE4417" t="s">
        <v>13328</v>
      </c>
      <c r="AF4417" t="s">
        <v>13329</v>
      </c>
      <c r="AG4417">
        <v>0.7</v>
      </c>
      <c r="AH4417" t="s">
        <v>36</v>
      </c>
      <c r="AI4417" t="s">
        <v>37</v>
      </c>
      <c r="AJ4417" t="s">
        <v>38</v>
      </c>
    </row>
    <row r="4418" spans="1:36" x14ac:dyDescent="0.25">
      <c r="A4418" t="s">
        <v>32</v>
      </c>
      <c r="B4418" t="s">
        <v>13330</v>
      </c>
      <c r="C4418">
        <f>YEAR(B4418)</f>
        <v>2012</v>
      </c>
      <c r="D4418">
        <v>60.8</v>
      </c>
      <c r="E4418">
        <v>44.6</v>
      </c>
      <c r="F4418">
        <v>52.9</v>
      </c>
      <c r="H4418" s="2">
        <f>IF(F4418-52.96&lt;=0,0,IF(F4418-52.96&lt;=1,1,2))</f>
        <v>0</v>
      </c>
      <c r="I4418">
        <v>60.8</v>
      </c>
      <c r="J4418">
        <v>38.799999999999997</v>
      </c>
      <c r="K4418">
        <v>51.8</v>
      </c>
      <c r="L4418">
        <v>42.4</v>
      </c>
      <c r="M4418">
        <v>68.8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19.5</v>
      </c>
      <c r="W4418">
        <v>204.4</v>
      </c>
      <c r="X4418">
        <v>1012.1</v>
      </c>
      <c r="Y4418">
        <v>49.8</v>
      </c>
      <c r="Z4418">
        <v>6.6</v>
      </c>
      <c r="AA4418">
        <v>177.7</v>
      </c>
      <c r="AB4418">
        <v>15.6</v>
      </c>
      <c r="AC4418">
        <v>7</v>
      </c>
      <c r="AD4418">
        <v>0</v>
      </c>
      <c r="AE4418" t="s">
        <v>13331</v>
      </c>
      <c r="AF4418" t="s">
        <v>13332</v>
      </c>
      <c r="AG4418">
        <v>0.75</v>
      </c>
      <c r="AH4418" t="s">
        <v>36</v>
      </c>
      <c r="AI4418" t="s">
        <v>37</v>
      </c>
      <c r="AJ4418" t="s">
        <v>38</v>
      </c>
    </row>
    <row r="4419" spans="1:36" x14ac:dyDescent="0.25">
      <c r="A4419" t="s">
        <v>32</v>
      </c>
      <c r="B4419" t="s">
        <v>13333</v>
      </c>
      <c r="C4419">
        <f>YEAR(B4419)</f>
        <v>2012</v>
      </c>
      <c r="D4419">
        <v>55.4</v>
      </c>
      <c r="E4419">
        <v>48.2</v>
      </c>
      <c r="F4419">
        <v>51.4</v>
      </c>
      <c r="H4419" s="2">
        <f>IF(F4419-52.96&lt;=0,0,IF(F4419-52.96&lt;=1,1,2))</f>
        <v>0</v>
      </c>
      <c r="I4419">
        <v>55.4</v>
      </c>
      <c r="J4419">
        <v>44.1</v>
      </c>
      <c r="K4419">
        <v>50.6</v>
      </c>
      <c r="L4419">
        <v>41.2</v>
      </c>
      <c r="M4419">
        <v>69.2</v>
      </c>
      <c r="O4419">
        <v>3.9E-2</v>
      </c>
      <c r="P4419">
        <v>100</v>
      </c>
      <c r="Q4419">
        <v>4.17</v>
      </c>
      <c r="R4419" t="s">
        <v>40</v>
      </c>
      <c r="S4419">
        <v>0</v>
      </c>
      <c r="T4419">
        <v>0</v>
      </c>
      <c r="U4419">
        <v>30</v>
      </c>
      <c r="V4419">
        <v>18.3</v>
      </c>
      <c r="W4419">
        <v>267.10000000000002</v>
      </c>
      <c r="X4419">
        <v>1011</v>
      </c>
      <c r="Y4419">
        <v>49.4</v>
      </c>
      <c r="Z4419">
        <v>6.6</v>
      </c>
      <c r="AA4419">
        <v>171.8</v>
      </c>
      <c r="AB4419">
        <v>15</v>
      </c>
      <c r="AC4419">
        <v>6</v>
      </c>
      <c r="AD4419">
        <v>0</v>
      </c>
      <c r="AE4419" t="s">
        <v>13334</v>
      </c>
      <c r="AF4419" t="s">
        <v>13335</v>
      </c>
      <c r="AG4419">
        <v>0.77</v>
      </c>
      <c r="AH4419" t="s">
        <v>56</v>
      </c>
      <c r="AI4419" t="s">
        <v>137</v>
      </c>
      <c r="AJ4419" t="s">
        <v>40</v>
      </c>
    </row>
    <row r="4420" spans="1:36" x14ac:dyDescent="0.25">
      <c r="A4420" t="s">
        <v>32</v>
      </c>
      <c r="B4420" t="s">
        <v>13336</v>
      </c>
      <c r="C4420">
        <f>YEAR(B4420)</f>
        <v>2012</v>
      </c>
      <c r="D4420">
        <v>59</v>
      </c>
      <c r="E4420">
        <v>44.6</v>
      </c>
      <c r="F4420">
        <v>51</v>
      </c>
      <c r="H4420" s="2">
        <f>IF(F4420-52.96&lt;=0,0,IF(F4420-52.96&lt;=1,1,2))</f>
        <v>0</v>
      </c>
      <c r="I4420">
        <v>59</v>
      </c>
      <c r="J4420">
        <v>40.700000000000003</v>
      </c>
      <c r="K4420">
        <v>50.1</v>
      </c>
      <c r="L4420">
        <v>40.700000000000003</v>
      </c>
      <c r="M4420">
        <v>68.099999999999994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25.3</v>
      </c>
      <c r="V4420">
        <v>18.3</v>
      </c>
      <c r="W4420">
        <v>257.5</v>
      </c>
      <c r="X4420">
        <v>1007</v>
      </c>
      <c r="Y4420">
        <v>60.3</v>
      </c>
      <c r="Z4420">
        <v>6.6</v>
      </c>
      <c r="AA4420">
        <v>119.8</v>
      </c>
      <c r="AB4420">
        <v>10.3</v>
      </c>
      <c r="AC4420">
        <v>6</v>
      </c>
      <c r="AD4420">
        <v>0</v>
      </c>
      <c r="AE4420" t="s">
        <v>13337</v>
      </c>
      <c r="AF4420" t="s">
        <v>13338</v>
      </c>
      <c r="AG4420">
        <v>0.8</v>
      </c>
      <c r="AH4420" t="s">
        <v>36</v>
      </c>
      <c r="AI4420" t="s">
        <v>37</v>
      </c>
      <c r="AJ4420" t="s">
        <v>38</v>
      </c>
    </row>
    <row r="4421" spans="1:36" x14ac:dyDescent="0.25">
      <c r="A4421" t="s">
        <v>32</v>
      </c>
      <c r="B4421" t="s">
        <v>13339</v>
      </c>
      <c r="C4421">
        <f>YEAR(B4421)</f>
        <v>2012</v>
      </c>
      <c r="D4421">
        <v>51.8</v>
      </c>
      <c r="E4421">
        <v>44.6</v>
      </c>
      <c r="F4421">
        <v>48.2</v>
      </c>
      <c r="H4421" s="2">
        <f>IF(F4421-52.96&lt;=0,0,IF(F4421-52.96&lt;=1,1,2))</f>
        <v>0</v>
      </c>
      <c r="I4421">
        <v>51.8</v>
      </c>
      <c r="J4421">
        <v>35.5</v>
      </c>
      <c r="K4421">
        <v>42.8</v>
      </c>
      <c r="L4421">
        <v>35.299999999999997</v>
      </c>
      <c r="M4421">
        <v>62.2</v>
      </c>
      <c r="O4421">
        <v>3.9E-2</v>
      </c>
      <c r="P4421">
        <v>100</v>
      </c>
      <c r="Q4421">
        <v>4.17</v>
      </c>
      <c r="R4421" t="s">
        <v>40</v>
      </c>
      <c r="S4421">
        <v>0</v>
      </c>
      <c r="T4421">
        <v>0</v>
      </c>
      <c r="U4421">
        <v>39.1</v>
      </c>
      <c r="V4421">
        <v>26.4</v>
      </c>
      <c r="W4421">
        <v>331.9</v>
      </c>
      <c r="X4421">
        <v>1010.5</v>
      </c>
      <c r="Y4421">
        <v>64.7</v>
      </c>
      <c r="Z4421">
        <v>6.6</v>
      </c>
      <c r="AA4421">
        <v>181.7</v>
      </c>
      <c r="AB4421">
        <v>15.6</v>
      </c>
      <c r="AC4421">
        <v>6</v>
      </c>
      <c r="AD4421">
        <v>0</v>
      </c>
      <c r="AE4421" t="s">
        <v>13340</v>
      </c>
      <c r="AF4421" t="s">
        <v>13341</v>
      </c>
      <c r="AG4421">
        <v>0.84</v>
      </c>
      <c r="AH4421" t="s">
        <v>56</v>
      </c>
      <c r="AI4421" t="s">
        <v>137</v>
      </c>
      <c r="AJ4421" t="s">
        <v>40</v>
      </c>
    </row>
    <row r="4422" spans="1:36" x14ac:dyDescent="0.25">
      <c r="A4422" t="s">
        <v>32</v>
      </c>
      <c r="B4422" t="s">
        <v>13342</v>
      </c>
      <c r="C4422">
        <f>YEAR(B4422)</f>
        <v>2012</v>
      </c>
      <c r="D4422">
        <v>51.8</v>
      </c>
      <c r="E4422">
        <v>46.4</v>
      </c>
      <c r="F4422">
        <v>48.7</v>
      </c>
      <c r="H4422" s="2">
        <f>IF(F4422-52.96&lt;=0,0,IF(F4422-52.96&lt;=1,1,2))</f>
        <v>0</v>
      </c>
      <c r="I4422">
        <v>51.8</v>
      </c>
      <c r="J4422">
        <v>38.700000000000003</v>
      </c>
      <c r="K4422">
        <v>45.2</v>
      </c>
      <c r="L4422">
        <v>33.299999999999997</v>
      </c>
      <c r="M4422">
        <v>55.6</v>
      </c>
      <c r="O4422">
        <v>0.02</v>
      </c>
      <c r="P4422">
        <v>100</v>
      </c>
      <c r="Q4422">
        <v>4.17</v>
      </c>
      <c r="R4422" t="s">
        <v>40</v>
      </c>
      <c r="S4422">
        <v>0</v>
      </c>
      <c r="T4422">
        <v>0</v>
      </c>
      <c r="U4422">
        <v>0</v>
      </c>
      <c r="V4422">
        <v>23</v>
      </c>
      <c r="W4422">
        <v>325.60000000000002</v>
      </c>
      <c r="X4422">
        <v>1018.6</v>
      </c>
      <c r="Y4422">
        <v>73.5</v>
      </c>
      <c r="Z4422">
        <v>6.6</v>
      </c>
      <c r="AA4422">
        <v>158.69999999999999</v>
      </c>
      <c r="AB4422">
        <v>13.6</v>
      </c>
      <c r="AC4422">
        <v>6</v>
      </c>
      <c r="AD4422">
        <v>0</v>
      </c>
      <c r="AE4422" t="s">
        <v>13343</v>
      </c>
      <c r="AF4422" t="s">
        <v>13344</v>
      </c>
      <c r="AG4422">
        <v>0.87</v>
      </c>
      <c r="AH4422" t="s">
        <v>56</v>
      </c>
      <c r="AI4422" t="s">
        <v>78</v>
      </c>
      <c r="AJ4422" t="s">
        <v>40</v>
      </c>
    </row>
    <row r="4423" spans="1:36" x14ac:dyDescent="0.25">
      <c r="A4423" t="s">
        <v>32</v>
      </c>
      <c r="B4423" t="s">
        <v>13345</v>
      </c>
      <c r="C4423">
        <f>YEAR(B4423)</f>
        <v>2012</v>
      </c>
      <c r="D4423">
        <v>55.4</v>
      </c>
      <c r="E4423">
        <v>42.8</v>
      </c>
      <c r="F4423">
        <v>49</v>
      </c>
      <c r="H4423" s="2">
        <f>IF(F4423-52.96&lt;=0,0,IF(F4423-52.96&lt;=1,1,2))</f>
        <v>0</v>
      </c>
      <c r="I4423">
        <v>55.4</v>
      </c>
      <c r="J4423">
        <v>38.6</v>
      </c>
      <c r="K4423">
        <v>47</v>
      </c>
      <c r="L4423">
        <v>37.4</v>
      </c>
      <c r="M4423">
        <v>64.5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18.3</v>
      </c>
      <c r="W4423">
        <v>318.39999999999998</v>
      </c>
      <c r="X4423">
        <v>1024.0999999999999</v>
      </c>
      <c r="Y4423">
        <v>28.6</v>
      </c>
      <c r="Z4423">
        <v>6.5</v>
      </c>
      <c r="AA4423">
        <v>191.1</v>
      </c>
      <c r="AB4423">
        <v>16.399999999999999</v>
      </c>
      <c r="AC4423">
        <v>7</v>
      </c>
      <c r="AD4423">
        <v>0</v>
      </c>
      <c r="AE4423" t="s">
        <v>13346</v>
      </c>
      <c r="AF4423" t="s">
        <v>13347</v>
      </c>
      <c r="AG4423">
        <v>0.91</v>
      </c>
      <c r="AH4423" t="s">
        <v>36</v>
      </c>
      <c r="AI4423" t="s">
        <v>702</v>
      </c>
      <c r="AJ4423" t="s">
        <v>38</v>
      </c>
    </row>
    <row r="4424" spans="1:36" x14ac:dyDescent="0.25">
      <c r="A4424" t="s">
        <v>32</v>
      </c>
      <c r="B4424" t="s">
        <v>13348</v>
      </c>
      <c r="C4424">
        <f>YEAR(B4424)</f>
        <v>2012</v>
      </c>
      <c r="D4424">
        <v>57.2</v>
      </c>
      <c r="E4424">
        <v>41</v>
      </c>
      <c r="F4424">
        <v>48.1</v>
      </c>
      <c r="H4424" s="2">
        <f>IF(F4424-52.96&lt;=0,0,IF(F4424-52.96&lt;=1,1,2))</f>
        <v>0</v>
      </c>
      <c r="I4424">
        <v>57.2</v>
      </c>
      <c r="J4424">
        <v>35.799999999999997</v>
      </c>
      <c r="K4424">
        <v>45.9</v>
      </c>
      <c r="L4424">
        <v>38.4</v>
      </c>
      <c r="M4424">
        <v>69.400000000000006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13.9</v>
      </c>
      <c r="W4424">
        <v>138.19999999999999</v>
      </c>
      <c r="X4424">
        <v>1027.9000000000001</v>
      </c>
      <c r="Y4424">
        <v>78.599999999999994</v>
      </c>
      <c r="Z4424">
        <v>6.5</v>
      </c>
      <c r="AA4424">
        <v>144.80000000000001</v>
      </c>
      <c r="AB4424">
        <v>12.6</v>
      </c>
      <c r="AC4424">
        <v>6</v>
      </c>
      <c r="AD4424">
        <v>0</v>
      </c>
      <c r="AE4424" t="s">
        <v>13349</v>
      </c>
      <c r="AF4424" t="s">
        <v>13350</v>
      </c>
      <c r="AG4424">
        <v>0.95</v>
      </c>
      <c r="AH4424" t="s">
        <v>36</v>
      </c>
      <c r="AI4424" t="s">
        <v>37</v>
      </c>
      <c r="AJ4424" t="s">
        <v>38</v>
      </c>
    </row>
    <row r="4425" spans="1:36" x14ac:dyDescent="0.25">
      <c r="A4425" t="s">
        <v>32</v>
      </c>
      <c r="B4425" t="s">
        <v>13351</v>
      </c>
      <c r="C4425">
        <f>YEAR(B4425)</f>
        <v>2012</v>
      </c>
      <c r="D4425">
        <v>57.2</v>
      </c>
      <c r="E4425">
        <v>42.8</v>
      </c>
      <c r="F4425">
        <v>51.1</v>
      </c>
      <c r="H4425" s="2">
        <f>IF(F4425-52.96&lt;=0,0,IF(F4425-52.96&lt;=1,1,2))</f>
        <v>0</v>
      </c>
      <c r="I4425">
        <v>57.2</v>
      </c>
      <c r="J4425">
        <v>37.5</v>
      </c>
      <c r="K4425">
        <v>49.4</v>
      </c>
      <c r="L4425">
        <v>42.7</v>
      </c>
      <c r="M4425">
        <v>73.7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16.100000000000001</v>
      </c>
      <c r="W4425">
        <v>127.2</v>
      </c>
      <c r="X4425">
        <v>1026.4000000000001</v>
      </c>
      <c r="Y4425">
        <v>68.8</v>
      </c>
      <c r="Z4425">
        <v>6.5</v>
      </c>
      <c r="AA4425">
        <v>104.9</v>
      </c>
      <c r="AB4425">
        <v>9.1</v>
      </c>
      <c r="AC4425">
        <v>5</v>
      </c>
      <c r="AD4425">
        <v>0</v>
      </c>
      <c r="AE4425" t="s">
        <v>13352</v>
      </c>
      <c r="AF4425" t="s">
        <v>13353</v>
      </c>
      <c r="AG4425">
        <v>0.98</v>
      </c>
      <c r="AH4425" t="s">
        <v>36</v>
      </c>
      <c r="AI4425" t="s">
        <v>37</v>
      </c>
      <c r="AJ4425" t="s">
        <v>38</v>
      </c>
    </row>
    <row r="4426" spans="1:36" x14ac:dyDescent="0.25">
      <c r="A4426" t="s">
        <v>32</v>
      </c>
      <c r="B4426" t="s">
        <v>13354</v>
      </c>
      <c r="C4426">
        <f>YEAR(B4426)</f>
        <v>2012</v>
      </c>
      <c r="D4426">
        <v>55.4</v>
      </c>
      <c r="E4426">
        <v>50</v>
      </c>
      <c r="F4426">
        <v>51.3</v>
      </c>
      <c r="H4426" s="2">
        <f>IF(F4426-52.96&lt;=0,0,IF(F4426-52.96&lt;=1,1,2))</f>
        <v>0</v>
      </c>
      <c r="I4426">
        <v>55.4</v>
      </c>
      <c r="J4426">
        <v>50</v>
      </c>
      <c r="K4426">
        <v>51.3</v>
      </c>
      <c r="L4426">
        <v>47.5</v>
      </c>
      <c r="M4426">
        <v>87.1</v>
      </c>
      <c r="O4426">
        <v>0.29899999999999999</v>
      </c>
      <c r="P4426">
        <v>100</v>
      </c>
      <c r="Q4426">
        <v>12.5</v>
      </c>
      <c r="R4426" t="s">
        <v>40</v>
      </c>
      <c r="S4426">
        <v>0</v>
      </c>
      <c r="T4426">
        <v>0</v>
      </c>
      <c r="U4426">
        <v>0</v>
      </c>
      <c r="V4426">
        <v>6.9</v>
      </c>
      <c r="W4426">
        <v>171</v>
      </c>
      <c r="X4426">
        <v>1020.8</v>
      </c>
      <c r="Y4426">
        <v>98.2</v>
      </c>
      <c r="Z4426">
        <v>6.3</v>
      </c>
      <c r="AA4426">
        <v>44.4</v>
      </c>
      <c r="AB4426">
        <v>3.9</v>
      </c>
      <c r="AC4426">
        <v>2</v>
      </c>
      <c r="AD4426">
        <v>0</v>
      </c>
      <c r="AE4426" t="s">
        <v>13355</v>
      </c>
      <c r="AF4426" t="s">
        <v>13356</v>
      </c>
      <c r="AG4426">
        <v>0</v>
      </c>
      <c r="AH4426" t="s">
        <v>43</v>
      </c>
      <c r="AI4426" t="s">
        <v>1063</v>
      </c>
      <c r="AJ4426" t="s">
        <v>40</v>
      </c>
    </row>
    <row r="4427" spans="1:36" x14ac:dyDescent="0.25">
      <c r="A4427" t="s">
        <v>32</v>
      </c>
      <c r="B4427" t="s">
        <v>13357</v>
      </c>
      <c r="C4427">
        <f>YEAR(B4427)</f>
        <v>2012</v>
      </c>
      <c r="D4427">
        <v>59</v>
      </c>
      <c r="E4427">
        <v>49.4</v>
      </c>
      <c r="F4427">
        <v>52.7</v>
      </c>
      <c r="H4427" s="2">
        <f>IF(F4427-52.96&lt;=0,0,IF(F4427-52.96&lt;=1,1,2))</f>
        <v>0</v>
      </c>
      <c r="I4427">
        <v>59</v>
      </c>
      <c r="J4427">
        <v>48.3</v>
      </c>
      <c r="K4427">
        <v>52.6</v>
      </c>
      <c r="L4427">
        <v>49.1</v>
      </c>
      <c r="M4427">
        <v>88</v>
      </c>
      <c r="O4427">
        <v>1.07</v>
      </c>
      <c r="P4427">
        <v>100</v>
      </c>
      <c r="Q4427">
        <v>8.33</v>
      </c>
      <c r="R4427" t="s">
        <v>40</v>
      </c>
      <c r="S4427">
        <v>0</v>
      </c>
      <c r="T4427">
        <v>0</v>
      </c>
      <c r="U4427">
        <v>0</v>
      </c>
      <c r="V4427">
        <v>6.9</v>
      </c>
      <c r="W4427">
        <v>145.4</v>
      </c>
      <c r="X4427">
        <v>1017</v>
      </c>
      <c r="Y4427">
        <v>94.6</v>
      </c>
      <c r="Z4427">
        <v>6.3</v>
      </c>
      <c r="AA4427">
        <v>72.900000000000006</v>
      </c>
      <c r="AB4427">
        <v>6.2</v>
      </c>
      <c r="AC4427">
        <v>3</v>
      </c>
      <c r="AD4427">
        <v>0</v>
      </c>
      <c r="AE4427" t="s">
        <v>13358</v>
      </c>
      <c r="AF4427" t="s">
        <v>13359</v>
      </c>
      <c r="AG4427">
        <v>0.05</v>
      </c>
      <c r="AH4427" t="s">
        <v>43</v>
      </c>
      <c r="AI4427" t="s">
        <v>1063</v>
      </c>
      <c r="AJ4427" t="s">
        <v>40</v>
      </c>
    </row>
    <row r="4428" spans="1:36" x14ac:dyDescent="0.25">
      <c r="A4428" t="s">
        <v>32</v>
      </c>
      <c r="B4428" t="s">
        <v>13360</v>
      </c>
      <c r="C4428">
        <f>YEAR(B4428)</f>
        <v>2012</v>
      </c>
      <c r="D4428">
        <v>57.3</v>
      </c>
      <c r="E4428">
        <v>46.4</v>
      </c>
      <c r="F4428">
        <v>53.7</v>
      </c>
      <c r="H4428" s="2">
        <f>IF(F4428-52.96&lt;=0,0,IF(F4428-52.96&lt;=1,1,2))</f>
        <v>1</v>
      </c>
      <c r="I4428">
        <v>57.3</v>
      </c>
      <c r="J4428">
        <v>43.5</v>
      </c>
      <c r="K4428">
        <v>53.6</v>
      </c>
      <c r="L4428">
        <v>48.8</v>
      </c>
      <c r="M4428">
        <v>83.9</v>
      </c>
      <c r="O4428">
        <v>0.55100000000000005</v>
      </c>
      <c r="P4428">
        <v>100</v>
      </c>
      <c r="Q4428">
        <v>12.5</v>
      </c>
      <c r="R4428" t="s">
        <v>40</v>
      </c>
      <c r="S4428">
        <v>0</v>
      </c>
      <c r="T4428">
        <v>0</v>
      </c>
      <c r="U4428">
        <v>0</v>
      </c>
      <c r="V4428">
        <v>23</v>
      </c>
      <c r="W4428">
        <v>325.7</v>
      </c>
      <c r="X4428">
        <v>1015.4</v>
      </c>
      <c r="Y4428">
        <v>77.5</v>
      </c>
      <c r="Z4428">
        <v>6.3</v>
      </c>
      <c r="AA4428">
        <v>142.4</v>
      </c>
      <c r="AB4428">
        <v>12.3</v>
      </c>
      <c r="AC4428">
        <v>5</v>
      </c>
      <c r="AD4428">
        <v>0</v>
      </c>
      <c r="AE4428" t="s">
        <v>13361</v>
      </c>
      <c r="AF4428" t="s">
        <v>13362</v>
      </c>
      <c r="AG4428">
        <v>0.08</v>
      </c>
      <c r="AH4428" t="s">
        <v>56</v>
      </c>
      <c r="AI4428" t="s">
        <v>101</v>
      </c>
      <c r="AJ4428" t="s">
        <v>40</v>
      </c>
    </row>
    <row r="4429" spans="1:36" x14ac:dyDescent="0.25">
      <c r="A4429" t="s">
        <v>32</v>
      </c>
      <c r="B4429" t="s">
        <v>13363</v>
      </c>
      <c r="C4429">
        <f>YEAR(B4429)</f>
        <v>2012</v>
      </c>
      <c r="D4429">
        <v>60.8</v>
      </c>
      <c r="E4429">
        <v>44.6</v>
      </c>
      <c r="F4429">
        <v>52.6</v>
      </c>
      <c r="H4429" s="2">
        <f>IF(F4429-52.96&lt;=0,0,IF(F4429-52.96&lt;=1,1,2))</f>
        <v>0</v>
      </c>
      <c r="I4429">
        <v>60.8</v>
      </c>
      <c r="J4429">
        <v>40.200000000000003</v>
      </c>
      <c r="K4429">
        <v>51.2</v>
      </c>
      <c r="L4429">
        <v>44.8</v>
      </c>
      <c r="M4429">
        <v>75.099999999999994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17.2</v>
      </c>
      <c r="W4429">
        <v>283.5</v>
      </c>
      <c r="X4429">
        <v>1015.7</v>
      </c>
      <c r="Y4429">
        <v>18.600000000000001</v>
      </c>
      <c r="Z4429">
        <v>6.5</v>
      </c>
      <c r="AA4429">
        <v>218.2</v>
      </c>
      <c r="AB4429">
        <v>18.8</v>
      </c>
      <c r="AC4429">
        <v>8</v>
      </c>
      <c r="AD4429">
        <v>0</v>
      </c>
      <c r="AE4429" t="s">
        <v>13364</v>
      </c>
      <c r="AF4429" t="s">
        <v>13365</v>
      </c>
      <c r="AG4429">
        <v>0.11</v>
      </c>
      <c r="AH4429" t="s">
        <v>330</v>
      </c>
      <c r="AI4429" t="s">
        <v>9140</v>
      </c>
      <c r="AJ4429" t="s">
        <v>331</v>
      </c>
    </row>
    <row r="4430" spans="1:36" x14ac:dyDescent="0.25">
      <c r="A4430" t="s">
        <v>32</v>
      </c>
      <c r="B4430" t="s">
        <v>13366</v>
      </c>
      <c r="C4430">
        <f>YEAR(B4430)</f>
        <v>2012</v>
      </c>
      <c r="D4430">
        <v>60.8</v>
      </c>
      <c r="E4430">
        <v>46.4</v>
      </c>
      <c r="F4430">
        <v>53.9</v>
      </c>
      <c r="H4430" s="2">
        <f>IF(F4430-52.96&lt;=0,0,IF(F4430-52.96&lt;=1,1,2))</f>
        <v>1</v>
      </c>
      <c r="I4430">
        <v>60.8</v>
      </c>
      <c r="J4430">
        <v>42.4</v>
      </c>
      <c r="K4430">
        <v>53.1</v>
      </c>
      <c r="L4430">
        <v>47.8</v>
      </c>
      <c r="M4430">
        <v>80.3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11.4</v>
      </c>
      <c r="W4430">
        <v>115.1</v>
      </c>
      <c r="X4430">
        <v>1009.8</v>
      </c>
      <c r="Y4430">
        <v>44.7</v>
      </c>
      <c r="Z4430">
        <v>6.5</v>
      </c>
      <c r="AA4430">
        <v>214.8</v>
      </c>
      <c r="AB4430">
        <v>18.5</v>
      </c>
      <c r="AC4430">
        <v>8</v>
      </c>
      <c r="AD4430">
        <v>0</v>
      </c>
      <c r="AE4430" t="s">
        <v>13367</v>
      </c>
      <c r="AF4430" t="s">
        <v>13368</v>
      </c>
      <c r="AG4430">
        <v>0.14000000000000001</v>
      </c>
      <c r="AH4430" t="s">
        <v>36</v>
      </c>
      <c r="AI4430" t="s">
        <v>174</v>
      </c>
      <c r="AJ4430" t="s">
        <v>38</v>
      </c>
    </row>
    <row r="4431" spans="1:36" x14ac:dyDescent="0.25">
      <c r="A4431" t="s">
        <v>32</v>
      </c>
      <c r="B4431" t="s">
        <v>13369</v>
      </c>
      <c r="C4431">
        <f>YEAR(B4431)</f>
        <v>2012</v>
      </c>
      <c r="D4431">
        <v>66.2</v>
      </c>
      <c r="E4431">
        <v>50</v>
      </c>
      <c r="F4431">
        <v>56.4</v>
      </c>
      <c r="H4431" s="2">
        <f>IF(F4431-52.96&lt;=0,0,IF(F4431-52.96&lt;=1,1,2))</f>
        <v>2</v>
      </c>
      <c r="I4431">
        <v>66.2</v>
      </c>
      <c r="J4431">
        <v>50</v>
      </c>
      <c r="K4431">
        <v>56.4</v>
      </c>
      <c r="L4431">
        <v>46.6</v>
      </c>
      <c r="M4431">
        <v>70.400000000000006</v>
      </c>
      <c r="O4431">
        <v>7.9000000000000001E-2</v>
      </c>
      <c r="P4431">
        <v>100</v>
      </c>
      <c r="Q4431">
        <v>4.17</v>
      </c>
      <c r="R4431" t="s">
        <v>40</v>
      </c>
      <c r="S4431">
        <v>0</v>
      </c>
      <c r="T4431">
        <v>0</v>
      </c>
      <c r="U4431">
        <v>0</v>
      </c>
      <c r="V4431">
        <v>19.5</v>
      </c>
      <c r="W4431">
        <v>202.2</v>
      </c>
      <c r="X4431">
        <v>1001.7</v>
      </c>
      <c r="Y4431">
        <v>69.8</v>
      </c>
      <c r="Z4431">
        <v>6.6</v>
      </c>
      <c r="AA4431">
        <v>174.5</v>
      </c>
      <c r="AB4431">
        <v>15</v>
      </c>
      <c r="AC4431">
        <v>6</v>
      </c>
      <c r="AD4431">
        <v>0</v>
      </c>
      <c r="AE4431" t="s">
        <v>13370</v>
      </c>
      <c r="AF4431" t="s">
        <v>13371</v>
      </c>
      <c r="AG4431">
        <v>0.18</v>
      </c>
      <c r="AH4431" t="s">
        <v>56</v>
      </c>
      <c r="AI4431" t="s">
        <v>65</v>
      </c>
      <c r="AJ4431" t="s">
        <v>40</v>
      </c>
    </row>
    <row r="4432" spans="1:36" x14ac:dyDescent="0.25">
      <c r="A4432" t="s">
        <v>32</v>
      </c>
      <c r="B4432" t="s">
        <v>13372</v>
      </c>
      <c r="C4432">
        <f>YEAR(B4432)</f>
        <v>2012</v>
      </c>
      <c r="D4432">
        <v>50</v>
      </c>
      <c r="E4432">
        <v>41</v>
      </c>
      <c r="F4432">
        <v>47.2</v>
      </c>
      <c r="H4432" s="2">
        <f>IF(F4432-52.96&lt;=0,0,IF(F4432-52.96&lt;=1,1,2))</f>
        <v>0</v>
      </c>
      <c r="I4432">
        <v>50</v>
      </c>
      <c r="J4432">
        <v>32.5</v>
      </c>
      <c r="K4432">
        <v>40.799999999999997</v>
      </c>
      <c r="L4432">
        <v>38.799999999999997</v>
      </c>
      <c r="M4432">
        <v>72.8</v>
      </c>
      <c r="O4432">
        <v>0.7</v>
      </c>
      <c r="P4432">
        <v>100</v>
      </c>
      <c r="Q4432">
        <v>8.33</v>
      </c>
      <c r="R4432" t="s">
        <v>40</v>
      </c>
      <c r="S4432">
        <v>0</v>
      </c>
      <c r="T4432">
        <v>0</v>
      </c>
      <c r="U4432">
        <v>54.1</v>
      </c>
      <c r="V4432">
        <v>34.4</v>
      </c>
      <c r="W4432">
        <v>339.9</v>
      </c>
      <c r="X4432">
        <v>1005.6</v>
      </c>
      <c r="Y4432">
        <v>89.5</v>
      </c>
      <c r="Z4432">
        <v>6.6</v>
      </c>
      <c r="AA4432">
        <v>192.4</v>
      </c>
      <c r="AB4432">
        <v>16.600000000000001</v>
      </c>
      <c r="AC4432">
        <v>7</v>
      </c>
      <c r="AD4432">
        <v>0</v>
      </c>
      <c r="AE4432" t="s">
        <v>13373</v>
      </c>
      <c r="AF4432" t="s">
        <v>13374</v>
      </c>
      <c r="AG4432">
        <v>0.21</v>
      </c>
      <c r="AH4432" t="s">
        <v>56</v>
      </c>
      <c r="AI4432" t="s">
        <v>101</v>
      </c>
      <c r="AJ4432" t="s">
        <v>40</v>
      </c>
    </row>
    <row r="4433" spans="1:36" x14ac:dyDescent="0.25">
      <c r="A4433" t="s">
        <v>32</v>
      </c>
      <c r="B4433" t="s">
        <v>13375</v>
      </c>
      <c r="C4433">
        <f>YEAR(B4433)</f>
        <v>2012</v>
      </c>
      <c r="D4433">
        <v>55.4</v>
      </c>
      <c r="E4433">
        <v>39.200000000000003</v>
      </c>
      <c r="F4433">
        <v>47.1</v>
      </c>
      <c r="H4433" s="2">
        <f>IF(F4433-52.96&lt;=0,0,IF(F4433-52.96&lt;=1,1,2))</f>
        <v>0</v>
      </c>
      <c r="I4433">
        <v>55.4</v>
      </c>
      <c r="J4433">
        <v>29.3</v>
      </c>
      <c r="K4433">
        <v>42.2</v>
      </c>
      <c r="L4433">
        <v>36.700000000000003</v>
      </c>
      <c r="M4433">
        <v>67.900000000000006</v>
      </c>
      <c r="O4433">
        <v>0.50800000000000001</v>
      </c>
      <c r="P4433">
        <v>100</v>
      </c>
      <c r="Q4433">
        <v>12.5</v>
      </c>
      <c r="R4433" t="s">
        <v>40</v>
      </c>
      <c r="S4433">
        <v>0</v>
      </c>
      <c r="T4433">
        <v>0</v>
      </c>
      <c r="U4433">
        <v>43.6</v>
      </c>
      <c r="V4433">
        <v>28.9</v>
      </c>
      <c r="W4433">
        <v>326.5</v>
      </c>
      <c r="X4433">
        <v>1007.6</v>
      </c>
      <c r="Y4433">
        <v>82.6</v>
      </c>
      <c r="Z4433">
        <v>6.5</v>
      </c>
      <c r="AA4433">
        <v>182.9</v>
      </c>
      <c r="AB4433">
        <v>15.8</v>
      </c>
      <c r="AC4433">
        <v>8</v>
      </c>
      <c r="AD4433">
        <v>0</v>
      </c>
      <c r="AE4433" t="s">
        <v>13376</v>
      </c>
      <c r="AF4433" t="s">
        <v>13377</v>
      </c>
      <c r="AG4433">
        <v>0.24</v>
      </c>
      <c r="AH4433" t="s">
        <v>56</v>
      </c>
      <c r="AI4433" t="s">
        <v>101</v>
      </c>
      <c r="AJ4433" t="s">
        <v>40</v>
      </c>
    </row>
    <row r="4434" spans="1:36" x14ac:dyDescent="0.25">
      <c r="A4434" t="s">
        <v>32</v>
      </c>
      <c r="B4434" t="s">
        <v>13378</v>
      </c>
      <c r="C4434">
        <f>YEAR(B4434)</f>
        <v>2012</v>
      </c>
      <c r="D4434">
        <v>48.3</v>
      </c>
      <c r="E4434">
        <v>42.8</v>
      </c>
      <c r="F4434">
        <v>46.3</v>
      </c>
      <c r="G4434" s="2">
        <f>AVERAGE(F4434:F4525)</f>
        <v>62.344565217391271</v>
      </c>
      <c r="H4434" s="2">
        <f>IF(F4434-62.34&lt;=0,0,IF(F4434-62.34&lt;=1,1,2))</f>
        <v>0</v>
      </c>
      <c r="I4434">
        <v>41.7</v>
      </c>
      <c r="J4434">
        <v>33.5</v>
      </c>
      <c r="K4434">
        <v>38.6</v>
      </c>
      <c r="L4434">
        <v>33.4</v>
      </c>
      <c r="M4434">
        <v>61.4</v>
      </c>
      <c r="O4434">
        <v>3.9E-2</v>
      </c>
      <c r="P4434">
        <v>100</v>
      </c>
      <c r="Q4434">
        <v>4.17</v>
      </c>
      <c r="R4434" t="s">
        <v>40</v>
      </c>
      <c r="S4434">
        <v>0</v>
      </c>
      <c r="T4434">
        <v>0</v>
      </c>
      <c r="U4434">
        <v>43.6</v>
      </c>
      <c r="V4434">
        <v>25.3</v>
      </c>
      <c r="W4434">
        <v>353.5</v>
      </c>
      <c r="X4434">
        <v>1013.4</v>
      </c>
      <c r="Y4434">
        <v>85.9</v>
      </c>
      <c r="Z4434">
        <v>6.5</v>
      </c>
      <c r="AA4434">
        <v>155.80000000000001</v>
      </c>
      <c r="AB4434">
        <v>13.6</v>
      </c>
      <c r="AC4434">
        <v>6</v>
      </c>
      <c r="AD4434">
        <v>0</v>
      </c>
      <c r="AE4434" t="s">
        <v>13379</v>
      </c>
      <c r="AF4434" t="s">
        <v>13380</v>
      </c>
      <c r="AG4434">
        <v>0.25</v>
      </c>
      <c r="AH4434" t="s">
        <v>56</v>
      </c>
      <c r="AI4434" t="s">
        <v>137</v>
      </c>
      <c r="AJ4434" t="s">
        <v>40</v>
      </c>
    </row>
    <row r="4435" spans="1:36" x14ac:dyDescent="0.25">
      <c r="A4435" t="s">
        <v>32</v>
      </c>
      <c r="B4435" t="s">
        <v>13381</v>
      </c>
      <c r="C4435">
        <f>YEAR(B4435)</f>
        <v>2012</v>
      </c>
      <c r="D4435">
        <v>51.8</v>
      </c>
      <c r="E4435">
        <v>41</v>
      </c>
      <c r="F4435">
        <v>48.1</v>
      </c>
      <c r="H4435" s="2">
        <f>IF(F4435-62.34&lt;=0,0,IF(F4435-62.34&lt;=1,1,2))</f>
        <v>0</v>
      </c>
      <c r="I4435">
        <v>51.8</v>
      </c>
      <c r="J4435">
        <v>37.1</v>
      </c>
      <c r="K4435">
        <v>44</v>
      </c>
      <c r="L4435">
        <v>34.700000000000003</v>
      </c>
      <c r="M4435">
        <v>59.9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40.299999999999997</v>
      </c>
      <c r="V4435">
        <v>23</v>
      </c>
      <c r="W4435">
        <v>336.4</v>
      </c>
      <c r="X4435">
        <v>1020.9</v>
      </c>
      <c r="Y4435">
        <v>68.2</v>
      </c>
      <c r="Z4435">
        <v>6.6</v>
      </c>
      <c r="AA4435">
        <v>215.7</v>
      </c>
      <c r="AB4435">
        <v>18.7</v>
      </c>
      <c r="AC4435">
        <v>8</v>
      </c>
      <c r="AD4435">
        <v>0</v>
      </c>
      <c r="AE4435" t="s">
        <v>13382</v>
      </c>
      <c r="AF4435" t="s">
        <v>13383</v>
      </c>
      <c r="AG4435">
        <v>0.31</v>
      </c>
      <c r="AH4435" t="s">
        <v>36</v>
      </c>
      <c r="AI4435" t="s">
        <v>37</v>
      </c>
      <c r="AJ4435" t="s">
        <v>38</v>
      </c>
    </row>
    <row r="4436" spans="1:36" x14ac:dyDescent="0.25">
      <c r="A4436" t="s">
        <v>32</v>
      </c>
      <c r="B4436" t="s">
        <v>13384</v>
      </c>
      <c r="C4436">
        <f>YEAR(B4436)</f>
        <v>2012</v>
      </c>
      <c r="D4436">
        <v>62.6</v>
      </c>
      <c r="E4436">
        <v>42.2</v>
      </c>
      <c r="F4436">
        <v>53.7</v>
      </c>
      <c r="H4436" s="2">
        <f>IF(F4436-62.34&lt;=0,0,IF(F4436-62.34&lt;=1,1,2))</f>
        <v>0</v>
      </c>
      <c r="I4436">
        <v>62.6</v>
      </c>
      <c r="J4436">
        <v>38.9</v>
      </c>
      <c r="K4436">
        <v>53.1</v>
      </c>
      <c r="L4436">
        <v>46</v>
      </c>
      <c r="M4436">
        <v>75.5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9.1999999999999993</v>
      </c>
      <c r="W4436">
        <v>274.89999999999998</v>
      </c>
      <c r="X4436">
        <v>1018.3</v>
      </c>
      <c r="Y4436">
        <v>21.2</v>
      </c>
      <c r="Z4436">
        <v>6.5</v>
      </c>
      <c r="AA4436">
        <v>236</v>
      </c>
      <c r="AB4436">
        <v>20.5</v>
      </c>
      <c r="AC4436">
        <v>8</v>
      </c>
      <c r="AD4436">
        <v>0</v>
      </c>
      <c r="AE4436" t="s">
        <v>13385</v>
      </c>
      <c r="AF4436" t="s">
        <v>13386</v>
      </c>
      <c r="AG4436">
        <v>0.34</v>
      </c>
      <c r="AH4436" t="s">
        <v>36</v>
      </c>
      <c r="AI4436" t="s">
        <v>37</v>
      </c>
      <c r="AJ4436" t="s">
        <v>38</v>
      </c>
    </row>
    <row r="4437" spans="1:36" x14ac:dyDescent="0.25">
      <c r="A4437" t="s">
        <v>32</v>
      </c>
      <c r="B4437" t="s">
        <v>13387</v>
      </c>
      <c r="C4437">
        <f>YEAR(B4437)</f>
        <v>2012</v>
      </c>
      <c r="D4437">
        <v>59.6</v>
      </c>
      <c r="E4437">
        <v>46.4</v>
      </c>
      <c r="F4437">
        <v>53.6</v>
      </c>
      <c r="H4437" s="2">
        <f>IF(F4437-62.34&lt;=0,0,IF(F4437-62.34&lt;=1,1,2))</f>
        <v>0</v>
      </c>
      <c r="I4437">
        <v>59.6</v>
      </c>
      <c r="J4437">
        <v>43.5</v>
      </c>
      <c r="K4437">
        <v>52.8</v>
      </c>
      <c r="L4437">
        <v>44.5</v>
      </c>
      <c r="M4437">
        <v>72.3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17.2</v>
      </c>
      <c r="W4437">
        <v>79.400000000000006</v>
      </c>
      <c r="X4437">
        <v>1018.6</v>
      </c>
      <c r="Y4437">
        <v>39.799999999999997</v>
      </c>
      <c r="Z4437">
        <v>6.6</v>
      </c>
      <c r="AA4437">
        <v>231.2</v>
      </c>
      <c r="AB4437">
        <v>19.899999999999999</v>
      </c>
      <c r="AC4437">
        <v>8</v>
      </c>
      <c r="AD4437">
        <v>0</v>
      </c>
      <c r="AE4437" t="s">
        <v>13388</v>
      </c>
      <c r="AF4437" t="s">
        <v>13389</v>
      </c>
      <c r="AG4437">
        <v>0.37</v>
      </c>
      <c r="AH4437" t="s">
        <v>36</v>
      </c>
      <c r="AI4437" t="s">
        <v>37</v>
      </c>
      <c r="AJ4437" t="s">
        <v>38</v>
      </c>
    </row>
    <row r="4438" spans="1:36" x14ac:dyDescent="0.25">
      <c r="A4438" t="s">
        <v>32</v>
      </c>
      <c r="B4438" t="s">
        <v>13390</v>
      </c>
      <c r="C4438">
        <f>YEAR(B4438)</f>
        <v>2012</v>
      </c>
      <c r="D4438">
        <v>66.2</v>
      </c>
      <c r="E4438">
        <v>46.4</v>
      </c>
      <c r="F4438">
        <v>57</v>
      </c>
      <c r="H4438" s="2">
        <f>IF(F4438-62.34&lt;=0,0,IF(F4438-62.34&lt;=1,1,2))</f>
        <v>0</v>
      </c>
      <c r="I4438">
        <v>66.2</v>
      </c>
      <c r="J4438">
        <v>43.5</v>
      </c>
      <c r="K4438">
        <v>56.8</v>
      </c>
      <c r="L4438">
        <v>47.1</v>
      </c>
      <c r="M4438">
        <v>69.900000000000006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25.3</v>
      </c>
      <c r="W4438">
        <v>195.3</v>
      </c>
      <c r="X4438">
        <v>1015.8</v>
      </c>
      <c r="Y4438">
        <v>46.4</v>
      </c>
      <c r="Z4438">
        <v>6.6</v>
      </c>
      <c r="AA4438">
        <v>131.80000000000001</v>
      </c>
      <c r="AB4438">
        <v>11.5</v>
      </c>
      <c r="AC4438">
        <v>5</v>
      </c>
      <c r="AD4438">
        <v>0</v>
      </c>
      <c r="AE4438" t="s">
        <v>13391</v>
      </c>
      <c r="AF4438" t="s">
        <v>13392</v>
      </c>
      <c r="AG4438">
        <v>0.4</v>
      </c>
      <c r="AH4438" t="s">
        <v>36</v>
      </c>
      <c r="AI4438" t="s">
        <v>37</v>
      </c>
      <c r="AJ4438" t="s">
        <v>38</v>
      </c>
    </row>
    <row r="4439" spans="1:36" x14ac:dyDescent="0.25">
      <c r="A4439" t="s">
        <v>32</v>
      </c>
      <c r="B4439" t="s">
        <v>13393</v>
      </c>
      <c r="C4439">
        <f>YEAR(B4439)</f>
        <v>2012</v>
      </c>
      <c r="D4439">
        <v>60.8</v>
      </c>
      <c r="E4439">
        <v>50.1</v>
      </c>
      <c r="F4439">
        <v>56.8</v>
      </c>
      <c r="H4439" s="2">
        <f>IF(F4439-62.34&lt;=0,0,IF(F4439-62.34&lt;=1,1,2))</f>
        <v>0</v>
      </c>
      <c r="I4439">
        <v>60.8</v>
      </c>
      <c r="J4439">
        <v>50.1</v>
      </c>
      <c r="K4439">
        <v>56.8</v>
      </c>
      <c r="L4439">
        <v>48.1</v>
      </c>
      <c r="M4439">
        <v>73.099999999999994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21.9</v>
      </c>
      <c r="W4439">
        <v>267</v>
      </c>
      <c r="X4439">
        <v>1016.9</v>
      </c>
      <c r="Y4439">
        <v>43</v>
      </c>
      <c r="Z4439">
        <v>6.6</v>
      </c>
      <c r="AA4439">
        <v>206.8</v>
      </c>
      <c r="AB4439">
        <v>18</v>
      </c>
      <c r="AC4439">
        <v>8</v>
      </c>
      <c r="AD4439">
        <v>0</v>
      </c>
      <c r="AE4439" t="s">
        <v>13394</v>
      </c>
      <c r="AF4439" t="s">
        <v>13395</v>
      </c>
      <c r="AG4439">
        <v>0.44</v>
      </c>
      <c r="AH4439" t="s">
        <v>36</v>
      </c>
      <c r="AI4439" t="s">
        <v>37</v>
      </c>
      <c r="AJ4439" t="s">
        <v>38</v>
      </c>
    </row>
    <row r="4440" spans="1:36" x14ac:dyDescent="0.25">
      <c r="A4440" t="s">
        <v>32</v>
      </c>
      <c r="B4440" t="s">
        <v>13396</v>
      </c>
      <c r="C4440">
        <f>YEAR(B4440)</f>
        <v>2012</v>
      </c>
      <c r="D4440">
        <v>60.8</v>
      </c>
      <c r="E4440">
        <v>46.4</v>
      </c>
      <c r="F4440">
        <v>53.6</v>
      </c>
      <c r="H4440" s="2">
        <f>IF(F4440-62.34&lt;=0,0,IF(F4440-62.34&lt;=1,1,2))</f>
        <v>0</v>
      </c>
      <c r="I4440">
        <v>60.8</v>
      </c>
      <c r="J4440">
        <v>43.5</v>
      </c>
      <c r="K4440">
        <v>53</v>
      </c>
      <c r="L4440">
        <v>48.7</v>
      </c>
      <c r="M4440">
        <v>83.7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11.4</v>
      </c>
      <c r="W4440">
        <v>133</v>
      </c>
      <c r="X4440">
        <v>1021.5</v>
      </c>
      <c r="Y4440">
        <v>41.7</v>
      </c>
      <c r="Z4440">
        <v>6.6</v>
      </c>
      <c r="AA4440">
        <v>219.1</v>
      </c>
      <c r="AB4440">
        <v>18.8</v>
      </c>
      <c r="AC4440">
        <v>8</v>
      </c>
      <c r="AD4440">
        <v>0</v>
      </c>
      <c r="AE4440" t="s">
        <v>13397</v>
      </c>
      <c r="AF4440" t="s">
        <v>13398</v>
      </c>
      <c r="AG4440">
        <v>0.47</v>
      </c>
      <c r="AH4440" t="s">
        <v>36</v>
      </c>
      <c r="AI4440" t="s">
        <v>37</v>
      </c>
      <c r="AJ4440" t="s">
        <v>38</v>
      </c>
    </row>
    <row r="4441" spans="1:36" x14ac:dyDescent="0.25">
      <c r="A4441" t="s">
        <v>32</v>
      </c>
      <c r="B4441" t="s">
        <v>13399</v>
      </c>
      <c r="C4441">
        <f>YEAR(B4441)</f>
        <v>2012</v>
      </c>
      <c r="D4441">
        <v>68</v>
      </c>
      <c r="E4441">
        <v>48.2</v>
      </c>
      <c r="F4441">
        <v>56.5</v>
      </c>
      <c r="H4441" s="2">
        <f>IF(F4441-62.34&lt;=0,0,IF(F4441-62.34&lt;=1,1,2))</f>
        <v>0</v>
      </c>
      <c r="I4441">
        <v>68</v>
      </c>
      <c r="J4441">
        <v>44.1</v>
      </c>
      <c r="K4441">
        <v>55.5</v>
      </c>
      <c r="L4441">
        <v>47.7</v>
      </c>
      <c r="M4441">
        <v>73.8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20.8</v>
      </c>
      <c r="W4441">
        <v>165</v>
      </c>
      <c r="X4441">
        <v>1020.9</v>
      </c>
      <c r="Y4441">
        <v>23.3</v>
      </c>
      <c r="Z4441">
        <v>6.5</v>
      </c>
      <c r="AA4441">
        <v>238.5</v>
      </c>
      <c r="AB4441">
        <v>20.5</v>
      </c>
      <c r="AC4441">
        <v>8</v>
      </c>
      <c r="AD4441">
        <v>0</v>
      </c>
      <c r="AE4441" t="s">
        <v>13400</v>
      </c>
      <c r="AF4441" t="s">
        <v>13401</v>
      </c>
      <c r="AG4441">
        <v>0.5</v>
      </c>
      <c r="AH4441" t="s">
        <v>36</v>
      </c>
      <c r="AI4441" t="s">
        <v>37</v>
      </c>
      <c r="AJ4441" t="s">
        <v>38</v>
      </c>
    </row>
    <row r="4442" spans="1:36" x14ac:dyDescent="0.25">
      <c r="A4442" t="s">
        <v>32</v>
      </c>
      <c r="B4442" t="s">
        <v>13402</v>
      </c>
      <c r="C4442">
        <f>YEAR(B4442)</f>
        <v>2012</v>
      </c>
      <c r="D4442">
        <v>69.8</v>
      </c>
      <c r="E4442">
        <v>48.8</v>
      </c>
      <c r="F4442">
        <v>58.6</v>
      </c>
      <c r="H4442" s="2">
        <f>IF(F4442-62.34&lt;=0,0,IF(F4442-62.34&lt;=1,1,2))</f>
        <v>0</v>
      </c>
      <c r="I4442">
        <v>69.8</v>
      </c>
      <c r="J4442">
        <v>47.5</v>
      </c>
      <c r="K4442">
        <v>58.5</v>
      </c>
      <c r="L4442">
        <v>49.5</v>
      </c>
      <c r="M4442">
        <v>73.2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17.2</v>
      </c>
      <c r="W4442">
        <v>125.1</v>
      </c>
      <c r="X4442">
        <v>1022.5</v>
      </c>
      <c r="Y4442">
        <v>33.799999999999997</v>
      </c>
      <c r="Z4442">
        <v>6.3</v>
      </c>
      <c r="AA4442">
        <v>235.3</v>
      </c>
      <c r="AB4442">
        <v>20.2</v>
      </c>
      <c r="AC4442">
        <v>8</v>
      </c>
      <c r="AD4442">
        <v>0</v>
      </c>
      <c r="AE4442" t="s">
        <v>13403</v>
      </c>
      <c r="AF4442" t="s">
        <v>13404</v>
      </c>
      <c r="AG4442">
        <v>0.54</v>
      </c>
      <c r="AH4442" t="s">
        <v>36</v>
      </c>
      <c r="AI4442" t="s">
        <v>37</v>
      </c>
      <c r="AJ4442" t="s">
        <v>38</v>
      </c>
    </row>
    <row r="4443" spans="1:36" x14ac:dyDescent="0.25">
      <c r="A4443" t="s">
        <v>32</v>
      </c>
      <c r="B4443" t="s">
        <v>13405</v>
      </c>
      <c r="C4443">
        <f>YEAR(B4443)</f>
        <v>2012</v>
      </c>
      <c r="D4443">
        <v>62.6</v>
      </c>
      <c r="E4443">
        <v>51.8</v>
      </c>
      <c r="F4443">
        <v>57.7</v>
      </c>
      <c r="H4443" s="2">
        <f>IF(F4443-62.34&lt;=0,0,IF(F4443-62.34&lt;=1,1,2))</f>
        <v>0</v>
      </c>
      <c r="I4443">
        <v>62.6</v>
      </c>
      <c r="J4443">
        <v>51.8</v>
      </c>
      <c r="K4443">
        <v>57.7</v>
      </c>
      <c r="L4443">
        <v>53.7</v>
      </c>
      <c r="M4443">
        <v>86.5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15</v>
      </c>
      <c r="W4443">
        <v>48</v>
      </c>
      <c r="X4443">
        <v>1020.7</v>
      </c>
      <c r="Y4443">
        <v>81.900000000000006</v>
      </c>
      <c r="Z4443">
        <v>6.5</v>
      </c>
      <c r="AA4443">
        <v>204.6</v>
      </c>
      <c r="AB4443">
        <v>17.600000000000001</v>
      </c>
      <c r="AC4443">
        <v>7</v>
      </c>
      <c r="AD4443">
        <v>0</v>
      </c>
      <c r="AE4443" t="s">
        <v>13406</v>
      </c>
      <c r="AF4443" t="s">
        <v>13407</v>
      </c>
      <c r="AG4443">
        <v>0.56999999999999995</v>
      </c>
      <c r="AH4443" t="s">
        <v>36</v>
      </c>
      <c r="AI4443" t="s">
        <v>37</v>
      </c>
      <c r="AJ4443" t="s">
        <v>38</v>
      </c>
    </row>
    <row r="4444" spans="1:36" x14ac:dyDescent="0.25">
      <c r="A4444" t="s">
        <v>32</v>
      </c>
      <c r="B4444" t="s">
        <v>13408</v>
      </c>
      <c r="C4444">
        <f>YEAR(B4444)</f>
        <v>2012</v>
      </c>
      <c r="D4444">
        <v>68</v>
      </c>
      <c r="E4444">
        <v>53.5</v>
      </c>
      <c r="F4444">
        <v>60.8</v>
      </c>
      <c r="H4444" s="2">
        <f>IF(F4444-62.34&lt;=0,0,IF(F4444-62.34&lt;=1,1,2))</f>
        <v>0</v>
      </c>
      <c r="I4444">
        <v>68</v>
      </c>
      <c r="J4444">
        <v>53.5</v>
      </c>
      <c r="K4444">
        <v>60.8</v>
      </c>
      <c r="L4444">
        <v>52.5</v>
      </c>
      <c r="M4444">
        <v>75.5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30</v>
      </c>
      <c r="V4444">
        <v>23</v>
      </c>
      <c r="W4444">
        <v>186.4</v>
      </c>
      <c r="X4444">
        <v>1006.8</v>
      </c>
      <c r="Y4444">
        <v>69.8</v>
      </c>
      <c r="Z4444">
        <v>6.6</v>
      </c>
      <c r="AA4444">
        <v>210</v>
      </c>
      <c r="AB4444">
        <v>18.2</v>
      </c>
      <c r="AC4444">
        <v>8</v>
      </c>
      <c r="AD4444">
        <v>0</v>
      </c>
      <c r="AE4444" t="s">
        <v>13409</v>
      </c>
      <c r="AF4444" t="s">
        <v>13410</v>
      </c>
      <c r="AG4444">
        <v>0.61</v>
      </c>
      <c r="AH4444" t="s">
        <v>36</v>
      </c>
      <c r="AI4444" t="s">
        <v>37</v>
      </c>
      <c r="AJ4444" t="s">
        <v>38</v>
      </c>
    </row>
    <row r="4445" spans="1:36" x14ac:dyDescent="0.25">
      <c r="A4445" t="s">
        <v>32</v>
      </c>
      <c r="B4445" t="s">
        <v>13411</v>
      </c>
      <c r="C4445">
        <f>YEAR(B4445)</f>
        <v>2012</v>
      </c>
      <c r="D4445">
        <v>55.4</v>
      </c>
      <c r="E4445">
        <v>50</v>
      </c>
      <c r="F4445">
        <v>52.6</v>
      </c>
      <c r="H4445" s="2">
        <f>IF(F4445-62.34&lt;=0,0,IF(F4445-62.34&lt;=1,1,2))</f>
        <v>0</v>
      </c>
      <c r="I4445">
        <v>55.4</v>
      </c>
      <c r="J4445">
        <v>50</v>
      </c>
      <c r="K4445">
        <v>52.6</v>
      </c>
      <c r="L4445">
        <v>49.3</v>
      </c>
      <c r="M4445">
        <v>88.7</v>
      </c>
      <c r="O4445">
        <v>0.55100000000000005</v>
      </c>
      <c r="P4445">
        <v>100</v>
      </c>
      <c r="Q4445">
        <v>8.33</v>
      </c>
      <c r="R4445" t="s">
        <v>40</v>
      </c>
      <c r="S4445">
        <v>0</v>
      </c>
      <c r="T4445">
        <v>0</v>
      </c>
      <c r="U4445">
        <v>0</v>
      </c>
      <c r="V4445">
        <v>23</v>
      </c>
      <c r="W4445">
        <v>344</v>
      </c>
      <c r="X4445">
        <v>1003.4</v>
      </c>
      <c r="Y4445">
        <v>93.7</v>
      </c>
      <c r="Z4445">
        <v>5.7</v>
      </c>
      <c r="AA4445">
        <v>175.2</v>
      </c>
      <c r="AB4445">
        <v>15.1</v>
      </c>
      <c r="AC4445">
        <v>7</v>
      </c>
      <c r="AD4445">
        <v>0</v>
      </c>
      <c r="AE4445" t="s">
        <v>13412</v>
      </c>
      <c r="AF4445" t="s">
        <v>13413</v>
      </c>
      <c r="AG4445">
        <v>0.64</v>
      </c>
      <c r="AH4445" t="s">
        <v>43</v>
      </c>
      <c r="AI4445" t="s">
        <v>1063</v>
      </c>
      <c r="AJ4445" t="s">
        <v>40</v>
      </c>
    </row>
    <row r="4446" spans="1:36" x14ac:dyDescent="0.25">
      <c r="A4446" t="s">
        <v>32</v>
      </c>
      <c r="B4446" t="s">
        <v>13414</v>
      </c>
      <c r="C4446">
        <f>YEAR(B4446)</f>
        <v>2012</v>
      </c>
      <c r="D4446">
        <v>51.8</v>
      </c>
      <c r="E4446">
        <v>46.4</v>
      </c>
      <c r="F4446">
        <v>49.5</v>
      </c>
      <c r="H4446" s="2">
        <f>IF(F4446-62.34&lt;=0,0,IF(F4446-62.34&lt;=1,1,2))</f>
        <v>0</v>
      </c>
      <c r="I4446">
        <v>51.8</v>
      </c>
      <c r="J4446">
        <v>40.700000000000003</v>
      </c>
      <c r="K4446">
        <v>48</v>
      </c>
      <c r="L4446">
        <v>45.6</v>
      </c>
      <c r="M4446">
        <v>86.6</v>
      </c>
      <c r="O4446">
        <v>1.177</v>
      </c>
      <c r="P4446">
        <v>100</v>
      </c>
      <c r="Q4446">
        <v>8.33</v>
      </c>
      <c r="R4446" t="s">
        <v>40</v>
      </c>
      <c r="S4446">
        <v>0</v>
      </c>
      <c r="T4446">
        <v>0</v>
      </c>
      <c r="U4446">
        <v>46.1</v>
      </c>
      <c r="V4446">
        <v>31.1</v>
      </c>
      <c r="W4446">
        <v>314.5</v>
      </c>
      <c r="X4446">
        <v>1007.1</v>
      </c>
      <c r="Y4446">
        <v>97.7</v>
      </c>
      <c r="Z4446">
        <v>6.2</v>
      </c>
      <c r="AA4446">
        <v>110.2</v>
      </c>
      <c r="AB4446">
        <v>9.5</v>
      </c>
      <c r="AC4446">
        <v>4</v>
      </c>
      <c r="AD4446">
        <v>0</v>
      </c>
      <c r="AE4446" t="s">
        <v>13415</v>
      </c>
      <c r="AF4446" t="s">
        <v>13416</v>
      </c>
      <c r="AG4446">
        <v>0.68</v>
      </c>
      <c r="AH4446" t="s">
        <v>43</v>
      </c>
      <c r="AI4446" t="s">
        <v>52</v>
      </c>
      <c r="AJ4446" t="s">
        <v>40</v>
      </c>
    </row>
    <row r="4447" spans="1:36" x14ac:dyDescent="0.25">
      <c r="A4447" t="s">
        <v>32</v>
      </c>
      <c r="B4447" t="s">
        <v>13417</v>
      </c>
      <c r="C4447">
        <f>YEAR(B4447)</f>
        <v>2012</v>
      </c>
      <c r="D4447">
        <v>53.6</v>
      </c>
      <c r="E4447">
        <v>46.4</v>
      </c>
      <c r="F4447">
        <v>50.9</v>
      </c>
      <c r="H4447" s="2">
        <f>IF(F4447-62.34&lt;=0,0,IF(F4447-62.34&lt;=1,1,2))</f>
        <v>0</v>
      </c>
      <c r="I4447">
        <v>53.6</v>
      </c>
      <c r="J4447">
        <v>38.299999999999997</v>
      </c>
      <c r="K4447">
        <v>49.4</v>
      </c>
      <c r="L4447">
        <v>41.3</v>
      </c>
      <c r="M4447">
        <v>70.2</v>
      </c>
      <c r="O4447">
        <v>0.161</v>
      </c>
      <c r="P4447">
        <v>100</v>
      </c>
      <c r="Q4447">
        <v>4.17</v>
      </c>
      <c r="R4447" t="s">
        <v>40</v>
      </c>
      <c r="S4447">
        <v>0</v>
      </c>
      <c r="T4447">
        <v>0</v>
      </c>
      <c r="U4447">
        <v>36.9</v>
      </c>
      <c r="V4447">
        <v>23</v>
      </c>
      <c r="W4447">
        <v>315.39999999999998</v>
      </c>
      <c r="X4447">
        <v>1017.4</v>
      </c>
      <c r="Y4447">
        <v>90.8</v>
      </c>
      <c r="Z4447">
        <v>6.6</v>
      </c>
      <c r="AA4447">
        <v>212.5</v>
      </c>
      <c r="AB4447">
        <v>18.5</v>
      </c>
      <c r="AC4447">
        <v>7</v>
      </c>
      <c r="AD4447">
        <v>0</v>
      </c>
      <c r="AE4447" t="s">
        <v>13418</v>
      </c>
      <c r="AF4447" t="s">
        <v>13419</v>
      </c>
      <c r="AG4447">
        <v>0.71</v>
      </c>
      <c r="AH4447" t="s">
        <v>43</v>
      </c>
      <c r="AI4447" t="s">
        <v>97</v>
      </c>
      <c r="AJ4447" t="s">
        <v>40</v>
      </c>
    </row>
    <row r="4448" spans="1:36" x14ac:dyDescent="0.25">
      <c r="A4448" t="s">
        <v>32</v>
      </c>
      <c r="B4448" t="s">
        <v>13420</v>
      </c>
      <c r="C4448">
        <f>YEAR(B4448)</f>
        <v>2012</v>
      </c>
      <c r="D4448">
        <v>59</v>
      </c>
      <c r="E4448">
        <v>50</v>
      </c>
      <c r="F4448">
        <v>54.6</v>
      </c>
      <c r="H4448" s="2">
        <f>IF(F4448-62.34&lt;=0,0,IF(F4448-62.34&lt;=1,1,2))</f>
        <v>0</v>
      </c>
      <c r="I4448">
        <v>59</v>
      </c>
      <c r="J4448">
        <v>50</v>
      </c>
      <c r="K4448">
        <v>54.6</v>
      </c>
      <c r="L4448">
        <v>42.1</v>
      </c>
      <c r="M4448">
        <v>63.2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19.5</v>
      </c>
      <c r="W4448">
        <v>312</v>
      </c>
      <c r="X4448">
        <v>1021.3</v>
      </c>
      <c r="Y4448">
        <v>33.299999999999997</v>
      </c>
      <c r="Z4448">
        <v>6.5</v>
      </c>
      <c r="AA4448">
        <v>259.10000000000002</v>
      </c>
      <c r="AB4448">
        <v>22.4</v>
      </c>
      <c r="AC4448">
        <v>9</v>
      </c>
      <c r="AD4448">
        <v>0</v>
      </c>
      <c r="AE4448" t="s">
        <v>13421</v>
      </c>
      <c r="AF4448" t="s">
        <v>13422</v>
      </c>
      <c r="AG4448">
        <v>0.75</v>
      </c>
      <c r="AH4448" t="s">
        <v>36</v>
      </c>
      <c r="AI4448" t="s">
        <v>37</v>
      </c>
      <c r="AJ4448" t="s">
        <v>38</v>
      </c>
    </row>
    <row r="4449" spans="1:36" x14ac:dyDescent="0.25">
      <c r="A4449" t="s">
        <v>32</v>
      </c>
      <c r="B4449" t="s">
        <v>13423</v>
      </c>
      <c r="C4449">
        <f>YEAR(B4449)</f>
        <v>2012</v>
      </c>
      <c r="D4449">
        <v>57.2</v>
      </c>
      <c r="E4449">
        <v>50</v>
      </c>
      <c r="F4449">
        <v>54.1</v>
      </c>
      <c r="H4449" s="2">
        <f>IF(F4449-62.34&lt;=0,0,IF(F4449-62.34&lt;=1,1,2))</f>
        <v>0</v>
      </c>
      <c r="I4449">
        <v>57.2</v>
      </c>
      <c r="J4449">
        <v>50</v>
      </c>
      <c r="K4449">
        <v>54.1</v>
      </c>
      <c r="L4449">
        <v>41.7</v>
      </c>
      <c r="M4449">
        <v>63.3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28.9</v>
      </c>
      <c r="V4449">
        <v>25.3</v>
      </c>
      <c r="W4449">
        <v>356.7</v>
      </c>
      <c r="X4449">
        <v>1026.5999999999999</v>
      </c>
      <c r="Y4449">
        <v>47.6</v>
      </c>
      <c r="Z4449">
        <v>6.6</v>
      </c>
      <c r="AA4449">
        <v>240.8</v>
      </c>
      <c r="AB4449">
        <v>20.9</v>
      </c>
      <c r="AC4449">
        <v>8</v>
      </c>
      <c r="AD4449">
        <v>0</v>
      </c>
      <c r="AE4449" t="s">
        <v>13424</v>
      </c>
      <c r="AF4449" t="s">
        <v>13425</v>
      </c>
      <c r="AG4449">
        <v>0.78</v>
      </c>
      <c r="AH4449" t="s">
        <v>36</v>
      </c>
      <c r="AI4449" t="s">
        <v>37</v>
      </c>
      <c r="AJ4449" t="s">
        <v>38</v>
      </c>
    </row>
    <row r="4450" spans="1:36" x14ac:dyDescent="0.25">
      <c r="A4450" t="s">
        <v>32</v>
      </c>
      <c r="B4450" t="s">
        <v>13426</v>
      </c>
      <c r="C4450">
        <f>YEAR(B4450)</f>
        <v>2012</v>
      </c>
      <c r="D4450">
        <v>59</v>
      </c>
      <c r="E4450">
        <v>48.2</v>
      </c>
      <c r="F4450">
        <v>52.9</v>
      </c>
      <c r="H4450" s="2">
        <f>IF(F4450-62.34&lt;=0,0,IF(F4450-62.34&lt;=1,1,2))</f>
        <v>0</v>
      </c>
      <c r="I4450">
        <v>59</v>
      </c>
      <c r="J4450">
        <v>42.6</v>
      </c>
      <c r="K4450">
        <v>52</v>
      </c>
      <c r="L4450">
        <v>42.4</v>
      </c>
      <c r="M4450">
        <v>68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15</v>
      </c>
      <c r="W4450">
        <v>318.60000000000002</v>
      </c>
      <c r="X4450">
        <v>1030.0999999999999</v>
      </c>
      <c r="Y4450">
        <v>13</v>
      </c>
      <c r="Z4450">
        <v>6.4</v>
      </c>
      <c r="AA4450">
        <v>262.8</v>
      </c>
      <c r="AB4450">
        <v>22.8</v>
      </c>
      <c r="AC4450">
        <v>9</v>
      </c>
      <c r="AD4450">
        <v>0</v>
      </c>
      <c r="AE4450" t="s">
        <v>13427</v>
      </c>
      <c r="AF4450" t="s">
        <v>13428</v>
      </c>
      <c r="AG4450">
        <v>0.82</v>
      </c>
      <c r="AH4450" t="s">
        <v>330</v>
      </c>
      <c r="AI4450" t="s">
        <v>9140</v>
      </c>
      <c r="AJ4450" t="s">
        <v>331</v>
      </c>
    </row>
    <row r="4451" spans="1:36" x14ac:dyDescent="0.25">
      <c r="A4451" t="s">
        <v>32</v>
      </c>
      <c r="B4451" t="s">
        <v>13429</v>
      </c>
      <c r="C4451">
        <f>YEAR(B4451)</f>
        <v>2012</v>
      </c>
      <c r="D4451">
        <v>60.8</v>
      </c>
      <c r="E4451">
        <v>46.4</v>
      </c>
      <c r="F4451">
        <v>53.7</v>
      </c>
      <c r="H4451" s="2">
        <f>IF(F4451-62.34&lt;=0,0,IF(F4451-62.34&lt;=1,1,2))</f>
        <v>0</v>
      </c>
      <c r="I4451">
        <v>60.8</v>
      </c>
      <c r="J4451">
        <v>42.4</v>
      </c>
      <c r="K4451">
        <v>52.6</v>
      </c>
      <c r="L4451">
        <v>47.3</v>
      </c>
      <c r="M4451">
        <v>79.400000000000006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11.4</v>
      </c>
      <c r="W4451">
        <v>147.6</v>
      </c>
      <c r="X4451">
        <v>1029.3</v>
      </c>
      <c r="Y4451">
        <v>24.3</v>
      </c>
      <c r="Z4451">
        <v>6.4</v>
      </c>
      <c r="AA4451">
        <v>260.89999999999998</v>
      </c>
      <c r="AB4451">
        <v>22.7</v>
      </c>
      <c r="AC4451">
        <v>9</v>
      </c>
      <c r="AD4451">
        <v>0</v>
      </c>
      <c r="AE4451" t="s">
        <v>13430</v>
      </c>
      <c r="AF4451" t="s">
        <v>13431</v>
      </c>
      <c r="AG4451">
        <v>0.85</v>
      </c>
      <c r="AH4451" t="s">
        <v>36</v>
      </c>
      <c r="AI4451" t="s">
        <v>37</v>
      </c>
      <c r="AJ4451" t="s">
        <v>38</v>
      </c>
    </row>
    <row r="4452" spans="1:36" x14ac:dyDescent="0.25">
      <c r="A4452" t="s">
        <v>32</v>
      </c>
      <c r="B4452" t="s">
        <v>13432</v>
      </c>
      <c r="C4452">
        <f>YEAR(B4452)</f>
        <v>2012</v>
      </c>
      <c r="D4452">
        <v>62.6</v>
      </c>
      <c r="E4452">
        <v>48.2</v>
      </c>
      <c r="F4452">
        <v>55</v>
      </c>
      <c r="H4452" s="2">
        <f>IF(F4452-62.34&lt;=0,0,IF(F4452-62.34&lt;=1,1,2))</f>
        <v>0</v>
      </c>
      <c r="I4452">
        <v>62.6</v>
      </c>
      <c r="J4452">
        <v>44.6</v>
      </c>
      <c r="K4452">
        <v>54.6</v>
      </c>
      <c r="L4452">
        <v>49.4</v>
      </c>
      <c r="M4452">
        <v>81.7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9.1999999999999993</v>
      </c>
      <c r="W4452">
        <v>149.19999999999999</v>
      </c>
      <c r="X4452">
        <v>1028.4000000000001</v>
      </c>
      <c r="Y4452">
        <v>33.4</v>
      </c>
      <c r="Z4452">
        <v>6.6</v>
      </c>
      <c r="AA4452">
        <v>267.5</v>
      </c>
      <c r="AB4452">
        <v>23.1</v>
      </c>
      <c r="AC4452">
        <v>9</v>
      </c>
      <c r="AD4452">
        <v>0</v>
      </c>
      <c r="AE4452" t="s">
        <v>13433</v>
      </c>
      <c r="AF4452" t="s">
        <v>13434</v>
      </c>
      <c r="AG4452">
        <v>0.89</v>
      </c>
      <c r="AH4452" t="s">
        <v>36</v>
      </c>
      <c r="AI4452" t="s">
        <v>37</v>
      </c>
      <c r="AJ4452" t="s">
        <v>38</v>
      </c>
    </row>
    <row r="4453" spans="1:36" x14ac:dyDescent="0.25">
      <c r="A4453" t="s">
        <v>32</v>
      </c>
      <c r="B4453" t="s">
        <v>13435</v>
      </c>
      <c r="C4453">
        <f>YEAR(B4453)</f>
        <v>2012</v>
      </c>
      <c r="D4453">
        <v>62.6</v>
      </c>
      <c r="E4453">
        <v>46.8</v>
      </c>
      <c r="F4453">
        <v>55.7</v>
      </c>
      <c r="H4453" s="2">
        <f>IF(F4453-62.34&lt;=0,0,IF(F4453-62.34&lt;=1,1,2))</f>
        <v>0</v>
      </c>
      <c r="I4453">
        <v>62.6</v>
      </c>
      <c r="J4453">
        <v>45.1</v>
      </c>
      <c r="K4453">
        <v>55.4</v>
      </c>
      <c r="L4453">
        <v>50.1</v>
      </c>
      <c r="M4453">
        <v>81.900000000000006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15</v>
      </c>
      <c r="W4453">
        <v>314.39999999999998</v>
      </c>
      <c r="X4453">
        <v>1028.0999999999999</v>
      </c>
      <c r="Y4453">
        <v>24.3</v>
      </c>
      <c r="Z4453">
        <v>6.5</v>
      </c>
      <c r="AA4453">
        <v>272.5</v>
      </c>
      <c r="AB4453">
        <v>23.6</v>
      </c>
      <c r="AC4453">
        <v>9</v>
      </c>
      <c r="AD4453">
        <v>0</v>
      </c>
      <c r="AE4453" t="s">
        <v>13436</v>
      </c>
      <c r="AF4453" t="s">
        <v>13437</v>
      </c>
      <c r="AG4453">
        <v>0.92</v>
      </c>
      <c r="AH4453" t="s">
        <v>36</v>
      </c>
      <c r="AI4453" t="s">
        <v>37</v>
      </c>
      <c r="AJ4453" t="s">
        <v>38</v>
      </c>
    </row>
    <row r="4454" spans="1:36" x14ac:dyDescent="0.25">
      <c r="A4454" t="s">
        <v>32</v>
      </c>
      <c r="B4454" t="s">
        <v>13438</v>
      </c>
      <c r="C4454">
        <f>YEAR(B4454)</f>
        <v>2012</v>
      </c>
      <c r="D4454">
        <v>66.2</v>
      </c>
      <c r="E4454">
        <v>50</v>
      </c>
      <c r="F4454">
        <v>58.3</v>
      </c>
      <c r="H4454" s="2">
        <f>IF(F4454-62.34&lt;=0,0,IF(F4454-62.34&lt;=1,1,2))</f>
        <v>0</v>
      </c>
      <c r="I4454">
        <v>66.2</v>
      </c>
      <c r="J4454">
        <v>50</v>
      </c>
      <c r="K4454">
        <v>58.3</v>
      </c>
      <c r="L4454">
        <v>51</v>
      </c>
      <c r="M4454">
        <v>77.400000000000006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17.2</v>
      </c>
      <c r="W4454">
        <v>292.5</v>
      </c>
      <c r="X4454">
        <v>1027</v>
      </c>
      <c r="Y4454">
        <v>7.6</v>
      </c>
      <c r="Z4454">
        <v>6.3</v>
      </c>
      <c r="AA4454">
        <v>267.7</v>
      </c>
      <c r="AB4454">
        <v>23.1</v>
      </c>
      <c r="AC4454">
        <v>9</v>
      </c>
      <c r="AD4454">
        <v>0</v>
      </c>
      <c r="AE4454" t="s">
        <v>13439</v>
      </c>
      <c r="AF4454" t="s">
        <v>13440</v>
      </c>
      <c r="AG4454">
        <v>0.96</v>
      </c>
      <c r="AH4454" t="s">
        <v>330</v>
      </c>
      <c r="AI4454" t="s">
        <v>9140</v>
      </c>
      <c r="AJ4454" t="s">
        <v>331</v>
      </c>
    </row>
    <row r="4455" spans="1:36" x14ac:dyDescent="0.25">
      <c r="A4455" t="s">
        <v>32</v>
      </c>
      <c r="B4455" t="s">
        <v>13441</v>
      </c>
      <c r="C4455">
        <f>YEAR(B4455)</f>
        <v>2012</v>
      </c>
      <c r="D4455">
        <v>66.2</v>
      </c>
      <c r="E4455">
        <v>59</v>
      </c>
      <c r="F4455">
        <v>61.7</v>
      </c>
      <c r="H4455" s="2">
        <f>IF(F4455-62.34&lt;=0,0,IF(F4455-62.34&lt;=1,1,2))</f>
        <v>0</v>
      </c>
      <c r="I4455">
        <v>66.2</v>
      </c>
      <c r="J4455">
        <v>59</v>
      </c>
      <c r="K4455">
        <v>61.7</v>
      </c>
      <c r="L4455">
        <v>50.7</v>
      </c>
      <c r="M4455">
        <v>67.5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18.3</v>
      </c>
      <c r="W4455">
        <v>310.2</v>
      </c>
      <c r="X4455">
        <v>1025.0999999999999</v>
      </c>
      <c r="Y4455">
        <v>1</v>
      </c>
      <c r="Z4455">
        <v>6.2</v>
      </c>
      <c r="AA4455">
        <v>272</v>
      </c>
      <c r="AB4455">
        <v>23.3</v>
      </c>
      <c r="AC4455">
        <v>9</v>
      </c>
      <c r="AD4455">
        <v>0</v>
      </c>
      <c r="AE4455" t="s">
        <v>13442</v>
      </c>
      <c r="AF4455" t="s">
        <v>13443</v>
      </c>
      <c r="AG4455">
        <v>0</v>
      </c>
      <c r="AH4455" t="s">
        <v>330</v>
      </c>
      <c r="AI4455" t="s">
        <v>9140</v>
      </c>
      <c r="AJ4455" t="s">
        <v>331</v>
      </c>
    </row>
    <row r="4456" spans="1:36" x14ac:dyDescent="0.25">
      <c r="A4456" t="s">
        <v>32</v>
      </c>
      <c r="B4456" t="s">
        <v>13444</v>
      </c>
      <c r="C4456">
        <f>YEAR(B4456)</f>
        <v>2012</v>
      </c>
      <c r="D4456">
        <v>63.2</v>
      </c>
      <c r="E4456">
        <v>51.8</v>
      </c>
      <c r="F4456">
        <v>59.2</v>
      </c>
      <c r="H4456" s="2">
        <f>IF(F4456-62.34&lt;=0,0,IF(F4456-62.34&lt;=1,1,2))</f>
        <v>0</v>
      </c>
      <c r="I4456">
        <v>63.2</v>
      </c>
      <c r="J4456">
        <v>51.8</v>
      </c>
      <c r="K4456">
        <v>59.2</v>
      </c>
      <c r="L4456">
        <v>51.5</v>
      </c>
      <c r="M4456">
        <v>76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17.2</v>
      </c>
      <c r="W4456">
        <v>306.39999999999998</v>
      </c>
      <c r="X4456">
        <v>1023.8</v>
      </c>
      <c r="Y4456">
        <v>38.1</v>
      </c>
      <c r="Z4456">
        <v>6.4</v>
      </c>
      <c r="AA4456">
        <v>269.8</v>
      </c>
      <c r="AB4456">
        <v>23.1</v>
      </c>
      <c r="AC4456">
        <v>9</v>
      </c>
      <c r="AD4456">
        <v>0</v>
      </c>
      <c r="AE4456" t="s">
        <v>13445</v>
      </c>
      <c r="AF4456" t="s">
        <v>13446</v>
      </c>
      <c r="AG4456">
        <v>0.03</v>
      </c>
      <c r="AH4456" t="s">
        <v>36</v>
      </c>
      <c r="AI4456" t="s">
        <v>37</v>
      </c>
      <c r="AJ4456" t="s">
        <v>38</v>
      </c>
    </row>
    <row r="4457" spans="1:36" x14ac:dyDescent="0.25">
      <c r="A4457" t="s">
        <v>32</v>
      </c>
      <c r="B4457" t="s">
        <v>13447</v>
      </c>
      <c r="C4457">
        <f>YEAR(B4457)</f>
        <v>2012</v>
      </c>
      <c r="D4457">
        <v>64.400000000000006</v>
      </c>
      <c r="E4457">
        <v>50</v>
      </c>
      <c r="F4457">
        <v>56.4</v>
      </c>
      <c r="H4457" s="2">
        <f>IF(F4457-62.34&lt;=0,0,IF(F4457-62.34&lt;=1,1,2))</f>
        <v>0</v>
      </c>
      <c r="I4457">
        <v>64.400000000000006</v>
      </c>
      <c r="J4457">
        <v>50</v>
      </c>
      <c r="K4457">
        <v>56.4</v>
      </c>
      <c r="L4457">
        <v>50.3</v>
      </c>
      <c r="M4457">
        <v>80.5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8.1</v>
      </c>
      <c r="W4457">
        <v>200.8</v>
      </c>
      <c r="X4457">
        <v>1020.6</v>
      </c>
      <c r="Y4457">
        <v>68.7</v>
      </c>
      <c r="Z4457">
        <v>6.4</v>
      </c>
      <c r="AA4457">
        <v>208.9</v>
      </c>
      <c r="AB4457">
        <v>18.100000000000001</v>
      </c>
      <c r="AC4457">
        <v>7</v>
      </c>
      <c r="AD4457">
        <v>0</v>
      </c>
      <c r="AE4457" t="s">
        <v>13448</v>
      </c>
      <c r="AF4457" t="s">
        <v>13449</v>
      </c>
      <c r="AG4457">
        <v>0.06</v>
      </c>
      <c r="AH4457" t="s">
        <v>36</v>
      </c>
      <c r="AI4457" t="s">
        <v>37</v>
      </c>
      <c r="AJ4457" t="s">
        <v>38</v>
      </c>
    </row>
    <row r="4458" spans="1:36" x14ac:dyDescent="0.25">
      <c r="A4458" t="s">
        <v>32</v>
      </c>
      <c r="B4458" t="s">
        <v>13450</v>
      </c>
      <c r="C4458">
        <f>YEAR(B4458)</f>
        <v>2012</v>
      </c>
      <c r="D4458">
        <v>64.400000000000006</v>
      </c>
      <c r="E4458">
        <v>50</v>
      </c>
      <c r="F4458">
        <v>56.8</v>
      </c>
      <c r="H4458" s="2">
        <f>IF(F4458-62.34&lt;=0,0,IF(F4458-62.34&lt;=1,1,2))</f>
        <v>0</v>
      </c>
      <c r="I4458">
        <v>64.400000000000006</v>
      </c>
      <c r="J4458">
        <v>50</v>
      </c>
      <c r="K4458">
        <v>56.8</v>
      </c>
      <c r="L4458">
        <v>50.2</v>
      </c>
      <c r="M4458">
        <v>79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9.1999999999999993</v>
      </c>
      <c r="W4458">
        <v>190.2</v>
      </c>
      <c r="X4458">
        <v>1018.5</v>
      </c>
      <c r="Y4458">
        <v>36.799999999999997</v>
      </c>
      <c r="Z4458">
        <v>6.5</v>
      </c>
      <c r="AA4458">
        <v>255.5</v>
      </c>
      <c r="AB4458">
        <v>21.2</v>
      </c>
      <c r="AC4458">
        <v>9</v>
      </c>
      <c r="AD4458">
        <v>0</v>
      </c>
      <c r="AE4458" t="s">
        <v>13451</v>
      </c>
      <c r="AF4458" t="s">
        <v>13452</v>
      </c>
      <c r="AG4458">
        <v>0.09</v>
      </c>
      <c r="AH4458" t="s">
        <v>36</v>
      </c>
      <c r="AI4458" t="s">
        <v>37</v>
      </c>
      <c r="AJ4458" t="s">
        <v>38</v>
      </c>
    </row>
    <row r="4459" spans="1:36" x14ac:dyDescent="0.25">
      <c r="A4459" t="s">
        <v>32</v>
      </c>
      <c r="B4459" t="s">
        <v>13453</v>
      </c>
      <c r="C4459">
        <f>YEAR(B4459)</f>
        <v>2012</v>
      </c>
      <c r="D4459">
        <v>64.400000000000006</v>
      </c>
      <c r="E4459">
        <v>48.2</v>
      </c>
      <c r="F4459">
        <v>56.2</v>
      </c>
      <c r="H4459" s="2">
        <f>IF(F4459-62.34&lt;=0,0,IF(F4459-62.34&lt;=1,1,2))</f>
        <v>0</v>
      </c>
      <c r="I4459">
        <v>64.400000000000006</v>
      </c>
      <c r="J4459">
        <v>44.1</v>
      </c>
      <c r="K4459">
        <v>55.5</v>
      </c>
      <c r="L4459">
        <v>48.1</v>
      </c>
      <c r="M4459">
        <v>75.2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21.9</v>
      </c>
      <c r="W4459">
        <v>275.89999999999998</v>
      </c>
      <c r="X4459">
        <v>1016.4</v>
      </c>
      <c r="Y4459">
        <v>19.2</v>
      </c>
      <c r="Z4459">
        <v>6.5</v>
      </c>
      <c r="AA4459">
        <v>219.6</v>
      </c>
      <c r="AB4459">
        <v>18.899999999999999</v>
      </c>
      <c r="AC4459">
        <v>8</v>
      </c>
      <c r="AD4459">
        <v>0</v>
      </c>
      <c r="AE4459" t="s">
        <v>13454</v>
      </c>
      <c r="AF4459" t="s">
        <v>13455</v>
      </c>
      <c r="AG4459">
        <v>0.12</v>
      </c>
      <c r="AH4459" t="s">
        <v>330</v>
      </c>
      <c r="AI4459" t="s">
        <v>9140</v>
      </c>
      <c r="AJ4459" t="s">
        <v>331</v>
      </c>
    </row>
    <row r="4460" spans="1:36" x14ac:dyDescent="0.25">
      <c r="A4460" t="s">
        <v>32</v>
      </c>
      <c r="B4460" t="s">
        <v>13456</v>
      </c>
      <c r="C4460">
        <f>YEAR(B4460)</f>
        <v>2012</v>
      </c>
      <c r="D4460">
        <v>64.5</v>
      </c>
      <c r="E4460">
        <v>49.9</v>
      </c>
      <c r="F4460">
        <v>57.1</v>
      </c>
      <c r="H4460" s="2">
        <f>IF(F4460-62.34&lt;=0,0,IF(F4460-62.34&lt;=1,1,2))</f>
        <v>0</v>
      </c>
      <c r="I4460">
        <v>64.5</v>
      </c>
      <c r="J4460">
        <v>47.5</v>
      </c>
      <c r="K4460">
        <v>57</v>
      </c>
      <c r="L4460">
        <v>47.4</v>
      </c>
      <c r="M4460">
        <v>70.099999999999994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15</v>
      </c>
      <c r="W4460">
        <v>308.39999999999998</v>
      </c>
      <c r="X4460">
        <v>1018</v>
      </c>
      <c r="Y4460">
        <v>24.8</v>
      </c>
      <c r="Z4460">
        <v>6.5</v>
      </c>
      <c r="AA4460">
        <v>239.6</v>
      </c>
      <c r="AB4460">
        <v>20.399999999999999</v>
      </c>
      <c r="AC4460">
        <v>8</v>
      </c>
      <c r="AD4460">
        <v>0</v>
      </c>
      <c r="AE4460" t="s">
        <v>13457</v>
      </c>
      <c r="AF4460" t="s">
        <v>13458</v>
      </c>
      <c r="AG4460">
        <v>0.16</v>
      </c>
      <c r="AH4460" t="s">
        <v>36</v>
      </c>
      <c r="AI4460" t="s">
        <v>37</v>
      </c>
      <c r="AJ4460" t="s">
        <v>38</v>
      </c>
    </row>
    <row r="4461" spans="1:36" x14ac:dyDescent="0.25">
      <c r="A4461" t="s">
        <v>32</v>
      </c>
      <c r="B4461" t="s">
        <v>13459</v>
      </c>
      <c r="C4461">
        <f>YEAR(B4461)</f>
        <v>2012</v>
      </c>
      <c r="D4461">
        <v>64.400000000000006</v>
      </c>
      <c r="E4461">
        <v>47.4</v>
      </c>
      <c r="F4461">
        <v>56.8</v>
      </c>
      <c r="H4461" s="2">
        <f>IF(F4461-62.34&lt;=0,0,IF(F4461-62.34&lt;=1,1,2))</f>
        <v>0</v>
      </c>
      <c r="I4461">
        <v>64.400000000000006</v>
      </c>
      <c r="J4461">
        <v>44.1</v>
      </c>
      <c r="K4461">
        <v>56.6</v>
      </c>
      <c r="L4461">
        <v>47.6</v>
      </c>
      <c r="M4461">
        <v>72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19.5</v>
      </c>
      <c r="W4461">
        <v>321.3</v>
      </c>
      <c r="X4461">
        <v>1016.8</v>
      </c>
      <c r="Y4461">
        <v>28.8</v>
      </c>
      <c r="Z4461">
        <v>6.5</v>
      </c>
      <c r="AA4461">
        <v>243.5</v>
      </c>
      <c r="AB4461">
        <v>20.9</v>
      </c>
      <c r="AC4461">
        <v>8</v>
      </c>
      <c r="AD4461">
        <v>0</v>
      </c>
      <c r="AE4461" t="s">
        <v>13460</v>
      </c>
      <c r="AF4461" t="s">
        <v>13461</v>
      </c>
      <c r="AG4461">
        <v>0.19</v>
      </c>
      <c r="AH4461" t="s">
        <v>36</v>
      </c>
      <c r="AI4461" t="s">
        <v>37</v>
      </c>
      <c r="AJ4461" t="s">
        <v>38</v>
      </c>
    </row>
    <row r="4462" spans="1:36" x14ac:dyDescent="0.25">
      <c r="A4462" t="s">
        <v>32</v>
      </c>
      <c r="B4462" t="s">
        <v>13462</v>
      </c>
      <c r="C4462">
        <f>YEAR(B4462)</f>
        <v>2012</v>
      </c>
      <c r="D4462">
        <v>62.6</v>
      </c>
      <c r="E4462">
        <v>50</v>
      </c>
      <c r="F4462">
        <v>57.5</v>
      </c>
      <c r="H4462" s="2">
        <f>IF(F4462-62.34&lt;=0,0,IF(F4462-62.34&lt;=1,1,2))</f>
        <v>0</v>
      </c>
      <c r="I4462">
        <v>62.6</v>
      </c>
      <c r="J4462">
        <v>50</v>
      </c>
      <c r="K4462">
        <v>57.5</v>
      </c>
      <c r="L4462">
        <v>46.2</v>
      </c>
      <c r="M4462">
        <v>66.2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12.8</v>
      </c>
      <c r="W4462">
        <v>339.9</v>
      </c>
      <c r="X4462">
        <v>1017.7</v>
      </c>
      <c r="Y4462">
        <v>35.200000000000003</v>
      </c>
      <c r="Z4462">
        <v>6.5</v>
      </c>
      <c r="AA4462">
        <v>284.8</v>
      </c>
      <c r="AB4462">
        <v>24.5</v>
      </c>
      <c r="AC4462">
        <v>9</v>
      </c>
      <c r="AD4462">
        <v>0</v>
      </c>
      <c r="AE4462" t="s">
        <v>13463</v>
      </c>
      <c r="AF4462" t="s">
        <v>13464</v>
      </c>
      <c r="AG4462">
        <v>0.22</v>
      </c>
      <c r="AH4462" t="s">
        <v>36</v>
      </c>
      <c r="AI4462" t="s">
        <v>37</v>
      </c>
      <c r="AJ4462" t="s">
        <v>38</v>
      </c>
    </row>
    <row r="4463" spans="1:36" x14ac:dyDescent="0.25">
      <c r="A4463" t="s">
        <v>32</v>
      </c>
      <c r="B4463" t="s">
        <v>13465</v>
      </c>
      <c r="C4463">
        <f>YEAR(B4463)</f>
        <v>2012</v>
      </c>
      <c r="D4463">
        <v>68.099999999999994</v>
      </c>
      <c r="E4463">
        <v>50</v>
      </c>
      <c r="F4463">
        <v>58.6</v>
      </c>
      <c r="H4463" s="2">
        <f>IF(F4463-62.34&lt;=0,0,IF(F4463-62.34&lt;=1,1,2))</f>
        <v>0</v>
      </c>
      <c r="I4463">
        <v>68.099999999999994</v>
      </c>
      <c r="J4463">
        <v>50</v>
      </c>
      <c r="K4463">
        <v>58.6</v>
      </c>
      <c r="L4463">
        <v>46.8</v>
      </c>
      <c r="M4463">
        <v>65.3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16.100000000000001</v>
      </c>
      <c r="W4463">
        <v>168.8</v>
      </c>
      <c r="X4463">
        <v>1012.5</v>
      </c>
      <c r="Y4463">
        <v>12.5</v>
      </c>
      <c r="Z4463">
        <v>6.4</v>
      </c>
      <c r="AA4463">
        <v>286</v>
      </c>
      <c r="AB4463">
        <v>24.7</v>
      </c>
      <c r="AC4463">
        <v>9</v>
      </c>
      <c r="AD4463">
        <v>0</v>
      </c>
      <c r="AE4463" t="s">
        <v>13466</v>
      </c>
      <c r="AF4463" t="s">
        <v>13467</v>
      </c>
      <c r="AG4463">
        <v>0.25</v>
      </c>
      <c r="AH4463" t="s">
        <v>330</v>
      </c>
      <c r="AI4463" t="s">
        <v>9140</v>
      </c>
      <c r="AJ4463" t="s">
        <v>331</v>
      </c>
    </row>
    <row r="4464" spans="1:36" x14ac:dyDescent="0.25">
      <c r="A4464" t="s">
        <v>32</v>
      </c>
      <c r="B4464" t="s">
        <v>13468</v>
      </c>
      <c r="C4464">
        <f>YEAR(B4464)</f>
        <v>2012</v>
      </c>
      <c r="D4464">
        <v>64.400000000000006</v>
      </c>
      <c r="E4464">
        <v>51.8</v>
      </c>
      <c r="F4464">
        <v>58</v>
      </c>
      <c r="H4464" s="2">
        <f>IF(F4464-62.34&lt;=0,0,IF(F4464-62.34&lt;=1,1,2))</f>
        <v>0</v>
      </c>
      <c r="I4464">
        <v>64.400000000000006</v>
      </c>
      <c r="J4464">
        <v>51.8</v>
      </c>
      <c r="K4464">
        <v>58</v>
      </c>
      <c r="L4464">
        <v>49.8</v>
      </c>
      <c r="M4464">
        <v>74.7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11.4</v>
      </c>
      <c r="W4464">
        <v>166.1</v>
      </c>
      <c r="X4464">
        <v>1010.9</v>
      </c>
      <c r="Y4464">
        <v>29.7</v>
      </c>
      <c r="Z4464">
        <v>6.6</v>
      </c>
      <c r="AA4464">
        <v>283.3</v>
      </c>
      <c r="AB4464">
        <v>24.5</v>
      </c>
      <c r="AC4464">
        <v>9</v>
      </c>
      <c r="AD4464">
        <v>0</v>
      </c>
      <c r="AE4464" t="s">
        <v>13469</v>
      </c>
      <c r="AF4464" t="s">
        <v>13470</v>
      </c>
      <c r="AG4464">
        <v>0.28999999999999998</v>
      </c>
      <c r="AH4464" t="s">
        <v>36</v>
      </c>
      <c r="AI4464" t="s">
        <v>37</v>
      </c>
      <c r="AJ4464" t="s">
        <v>38</v>
      </c>
    </row>
    <row r="4465" spans="1:36" x14ac:dyDescent="0.25">
      <c r="A4465" t="s">
        <v>32</v>
      </c>
      <c r="B4465" t="s">
        <v>13471</v>
      </c>
      <c r="C4465">
        <f>YEAR(B4465)</f>
        <v>2012</v>
      </c>
      <c r="D4465">
        <v>64.400000000000006</v>
      </c>
      <c r="E4465">
        <v>50</v>
      </c>
      <c r="F4465">
        <v>57.7</v>
      </c>
      <c r="H4465" s="2">
        <f>IF(F4465-62.34&lt;=0,0,IF(F4465-62.34&lt;=1,1,2))</f>
        <v>0</v>
      </c>
      <c r="I4465">
        <v>64.400000000000006</v>
      </c>
      <c r="J4465">
        <v>50</v>
      </c>
      <c r="K4465">
        <v>57.7</v>
      </c>
      <c r="L4465">
        <v>50.2</v>
      </c>
      <c r="M4465">
        <v>76.900000000000006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9.1999999999999993</v>
      </c>
      <c r="W4465">
        <v>135.5</v>
      </c>
      <c r="X4465">
        <v>1009.8</v>
      </c>
      <c r="Y4465">
        <v>30.3</v>
      </c>
      <c r="Z4465">
        <v>6.6</v>
      </c>
      <c r="AA4465">
        <v>270.10000000000002</v>
      </c>
      <c r="AB4465">
        <v>23.3</v>
      </c>
      <c r="AC4465">
        <v>9</v>
      </c>
      <c r="AD4465">
        <v>0</v>
      </c>
      <c r="AE4465" t="s">
        <v>13472</v>
      </c>
      <c r="AF4465" t="s">
        <v>13473</v>
      </c>
      <c r="AG4465">
        <v>0.32</v>
      </c>
      <c r="AH4465" t="s">
        <v>36</v>
      </c>
      <c r="AI4465" t="s">
        <v>37</v>
      </c>
      <c r="AJ4465" t="s">
        <v>38</v>
      </c>
    </row>
    <row r="4466" spans="1:36" x14ac:dyDescent="0.25">
      <c r="A4466" t="s">
        <v>32</v>
      </c>
      <c r="B4466" t="s">
        <v>13474</v>
      </c>
      <c r="C4466">
        <f>YEAR(B4466)</f>
        <v>2012</v>
      </c>
      <c r="D4466">
        <v>66.2</v>
      </c>
      <c r="E4466">
        <v>51.8</v>
      </c>
      <c r="F4466">
        <v>60.1</v>
      </c>
      <c r="H4466" s="2">
        <f>IF(F4466-62.34&lt;=0,0,IF(F4466-62.34&lt;=1,1,2))</f>
        <v>0</v>
      </c>
      <c r="I4466">
        <v>66.2</v>
      </c>
      <c r="J4466">
        <v>51.8</v>
      </c>
      <c r="K4466">
        <v>60.1</v>
      </c>
      <c r="L4466">
        <v>53</v>
      </c>
      <c r="M4466">
        <v>77.900000000000006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13.9</v>
      </c>
      <c r="W4466">
        <v>138.1</v>
      </c>
      <c r="X4466">
        <v>1013.5</v>
      </c>
      <c r="Y4466">
        <v>44.2</v>
      </c>
      <c r="Z4466">
        <v>6.5</v>
      </c>
      <c r="AA4466">
        <v>285.8</v>
      </c>
      <c r="AB4466">
        <v>24.9</v>
      </c>
      <c r="AC4466">
        <v>9</v>
      </c>
      <c r="AD4466">
        <v>0</v>
      </c>
      <c r="AE4466" t="s">
        <v>13475</v>
      </c>
      <c r="AF4466" t="s">
        <v>13476</v>
      </c>
      <c r="AG4466">
        <v>0.35</v>
      </c>
      <c r="AH4466" t="s">
        <v>36</v>
      </c>
      <c r="AI4466" t="s">
        <v>702</v>
      </c>
      <c r="AJ4466" t="s">
        <v>38</v>
      </c>
    </row>
    <row r="4467" spans="1:36" x14ac:dyDescent="0.25">
      <c r="A4467" t="s">
        <v>32</v>
      </c>
      <c r="B4467" t="s">
        <v>13477</v>
      </c>
      <c r="C4467">
        <f>YEAR(B4467)</f>
        <v>2012</v>
      </c>
      <c r="D4467">
        <v>68</v>
      </c>
      <c r="E4467">
        <v>51.8</v>
      </c>
      <c r="F4467">
        <v>60</v>
      </c>
      <c r="H4467" s="2">
        <f>IF(F4467-62.34&lt;=0,0,IF(F4467-62.34&lt;=1,1,2))</f>
        <v>0</v>
      </c>
      <c r="I4467">
        <v>68</v>
      </c>
      <c r="J4467">
        <v>51.8</v>
      </c>
      <c r="K4467">
        <v>60</v>
      </c>
      <c r="L4467">
        <v>51.4</v>
      </c>
      <c r="M4467">
        <v>74.8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28.9</v>
      </c>
      <c r="V4467">
        <v>21.9</v>
      </c>
      <c r="W4467">
        <v>134.6</v>
      </c>
      <c r="X4467">
        <v>1016.7</v>
      </c>
      <c r="Y4467">
        <v>38</v>
      </c>
      <c r="Z4467">
        <v>6.4</v>
      </c>
      <c r="AA4467">
        <v>280.8</v>
      </c>
      <c r="AB4467">
        <v>24.2</v>
      </c>
      <c r="AC4467">
        <v>9</v>
      </c>
      <c r="AD4467">
        <v>0</v>
      </c>
      <c r="AE4467" t="s">
        <v>13478</v>
      </c>
      <c r="AF4467" t="s">
        <v>13479</v>
      </c>
      <c r="AG4467">
        <v>0.39</v>
      </c>
      <c r="AH4467" t="s">
        <v>36</v>
      </c>
      <c r="AI4467" t="s">
        <v>37</v>
      </c>
      <c r="AJ4467" t="s">
        <v>38</v>
      </c>
    </row>
    <row r="4468" spans="1:36" x14ac:dyDescent="0.25">
      <c r="A4468" t="s">
        <v>32</v>
      </c>
      <c r="B4468" t="s">
        <v>13480</v>
      </c>
      <c r="C4468">
        <f>YEAR(B4468)</f>
        <v>2012</v>
      </c>
      <c r="D4468">
        <v>75.2</v>
      </c>
      <c r="E4468">
        <v>60.8</v>
      </c>
      <c r="F4468">
        <v>68.3</v>
      </c>
      <c r="H4468" s="2">
        <f>IF(F4468-62.34&lt;=0,0,IF(F4468-62.34&lt;=1,1,2))</f>
        <v>2</v>
      </c>
      <c r="I4468">
        <v>75.2</v>
      </c>
      <c r="J4468">
        <v>60.8</v>
      </c>
      <c r="K4468">
        <v>68.3</v>
      </c>
      <c r="L4468">
        <v>42.2</v>
      </c>
      <c r="M4468">
        <v>39.9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40.299999999999997</v>
      </c>
      <c r="V4468">
        <v>27.5</v>
      </c>
      <c r="W4468">
        <v>173.9</v>
      </c>
      <c r="X4468">
        <v>1015.4</v>
      </c>
      <c r="Y4468">
        <v>83.5</v>
      </c>
      <c r="Z4468">
        <v>6.4</v>
      </c>
      <c r="AA4468">
        <v>256.2</v>
      </c>
      <c r="AB4468">
        <v>22.2</v>
      </c>
      <c r="AC4468">
        <v>8</v>
      </c>
      <c r="AD4468">
        <v>0</v>
      </c>
      <c r="AE4468" t="s">
        <v>13481</v>
      </c>
      <c r="AF4468" t="s">
        <v>13482</v>
      </c>
      <c r="AG4468">
        <v>0.42</v>
      </c>
      <c r="AH4468" t="s">
        <v>36</v>
      </c>
      <c r="AI4468" t="s">
        <v>37</v>
      </c>
      <c r="AJ4468" t="s">
        <v>38</v>
      </c>
    </row>
    <row r="4469" spans="1:36" x14ac:dyDescent="0.25">
      <c r="A4469" t="s">
        <v>32</v>
      </c>
      <c r="B4469" t="s">
        <v>13483</v>
      </c>
      <c r="C4469">
        <f>YEAR(B4469)</f>
        <v>2012</v>
      </c>
      <c r="D4469">
        <v>80.599999999999994</v>
      </c>
      <c r="E4469">
        <v>68</v>
      </c>
      <c r="F4469">
        <v>73</v>
      </c>
      <c r="H4469" s="2">
        <f>IF(F4469-62.34&lt;=0,0,IF(F4469-62.34&lt;=1,1,2))</f>
        <v>2</v>
      </c>
      <c r="I4469">
        <v>78.8</v>
      </c>
      <c r="J4469">
        <v>68</v>
      </c>
      <c r="K4469">
        <v>72.900000000000006</v>
      </c>
      <c r="L4469">
        <v>33.700000000000003</v>
      </c>
      <c r="M4469">
        <v>24.5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42.5</v>
      </c>
      <c r="V4469">
        <v>31.1</v>
      </c>
      <c r="W4469">
        <v>174.2</v>
      </c>
      <c r="X4469">
        <v>1011.1</v>
      </c>
      <c r="Y4469">
        <v>63.2</v>
      </c>
      <c r="Z4469">
        <v>6.6</v>
      </c>
      <c r="AA4469">
        <v>235.8</v>
      </c>
      <c r="AB4469">
        <v>20.5</v>
      </c>
      <c r="AC4469">
        <v>9</v>
      </c>
      <c r="AD4469">
        <v>0</v>
      </c>
      <c r="AE4469" t="s">
        <v>13484</v>
      </c>
      <c r="AF4469" t="s">
        <v>13485</v>
      </c>
      <c r="AG4469">
        <v>0.45</v>
      </c>
      <c r="AH4469" t="s">
        <v>36</v>
      </c>
      <c r="AI4469" t="s">
        <v>37</v>
      </c>
      <c r="AJ4469" t="s">
        <v>344</v>
      </c>
    </row>
    <row r="4470" spans="1:36" x14ac:dyDescent="0.25">
      <c r="A4470" t="s">
        <v>32</v>
      </c>
      <c r="B4470" t="s">
        <v>13486</v>
      </c>
      <c r="C4470">
        <f>YEAR(B4470)</f>
        <v>2012</v>
      </c>
      <c r="D4470">
        <v>73.400000000000006</v>
      </c>
      <c r="E4470">
        <v>60.8</v>
      </c>
      <c r="F4470">
        <v>68.5</v>
      </c>
      <c r="H4470" s="2">
        <f>IF(F4470-62.34&lt;=0,0,IF(F4470-62.34&lt;=1,1,2))</f>
        <v>2</v>
      </c>
      <c r="I4470">
        <v>73.400000000000006</v>
      </c>
      <c r="J4470">
        <v>60.8</v>
      </c>
      <c r="K4470">
        <v>68.5</v>
      </c>
      <c r="L4470">
        <v>46.9</v>
      </c>
      <c r="M4470">
        <v>53.6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38</v>
      </c>
      <c r="V4470">
        <v>26.4</v>
      </c>
      <c r="W4470">
        <v>181.9</v>
      </c>
      <c r="X4470">
        <v>1009.6</v>
      </c>
      <c r="Y4470">
        <v>10.199999999999999</v>
      </c>
      <c r="Z4470">
        <v>6.3</v>
      </c>
      <c r="AA4470">
        <v>272.5</v>
      </c>
      <c r="AB4470">
        <v>23.5</v>
      </c>
      <c r="AC4470">
        <v>9</v>
      </c>
      <c r="AD4470">
        <v>0</v>
      </c>
      <c r="AE4470" t="s">
        <v>13487</v>
      </c>
      <c r="AF4470" t="s">
        <v>13488</v>
      </c>
      <c r="AG4470">
        <v>0.5</v>
      </c>
      <c r="AH4470" t="s">
        <v>330</v>
      </c>
      <c r="AI4470" t="s">
        <v>9140</v>
      </c>
      <c r="AJ4470" t="s">
        <v>331</v>
      </c>
    </row>
    <row r="4471" spans="1:36" x14ac:dyDescent="0.25">
      <c r="A4471" t="s">
        <v>32</v>
      </c>
      <c r="B4471" t="s">
        <v>13489</v>
      </c>
      <c r="C4471">
        <f>YEAR(B4471)</f>
        <v>2012</v>
      </c>
      <c r="D4471">
        <v>77</v>
      </c>
      <c r="E4471">
        <v>59</v>
      </c>
      <c r="F4471">
        <v>67</v>
      </c>
      <c r="H4471" s="2">
        <f>IF(F4471-62.34&lt;=0,0,IF(F4471-62.34&lt;=1,1,2))</f>
        <v>2</v>
      </c>
      <c r="I4471">
        <v>77</v>
      </c>
      <c r="J4471">
        <v>59</v>
      </c>
      <c r="K4471">
        <v>67</v>
      </c>
      <c r="L4471">
        <v>50.4</v>
      </c>
      <c r="M4471">
        <v>56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11.4</v>
      </c>
      <c r="W4471">
        <v>144.4</v>
      </c>
      <c r="X4471">
        <v>1008.3</v>
      </c>
      <c r="Y4471">
        <v>2.2999999999999998</v>
      </c>
      <c r="Z4471">
        <v>6.2</v>
      </c>
      <c r="AA4471">
        <v>288.89999999999998</v>
      </c>
      <c r="AB4471">
        <v>25</v>
      </c>
      <c r="AC4471">
        <v>9</v>
      </c>
      <c r="AD4471">
        <v>0</v>
      </c>
      <c r="AE4471" t="s">
        <v>13490</v>
      </c>
      <c r="AF4471" t="s">
        <v>13491</v>
      </c>
      <c r="AG4471">
        <v>0.52</v>
      </c>
      <c r="AH4471" t="s">
        <v>330</v>
      </c>
      <c r="AI4471" t="s">
        <v>9140</v>
      </c>
      <c r="AJ4471" t="s">
        <v>331</v>
      </c>
    </row>
    <row r="4472" spans="1:36" x14ac:dyDescent="0.25">
      <c r="A4472" t="s">
        <v>32</v>
      </c>
      <c r="B4472" t="s">
        <v>13492</v>
      </c>
      <c r="C4472">
        <f>YEAR(B4472)</f>
        <v>2012</v>
      </c>
      <c r="D4472">
        <v>75.2</v>
      </c>
      <c r="E4472">
        <v>59</v>
      </c>
      <c r="F4472">
        <v>68.400000000000006</v>
      </c>
      <c r="H4472" s="2">
        <f>IF(F4472-62.34&lt;=0,0,IF(F4472-62.34&lt;=1,1,2))</f>
        <v>2</v>
      </c>
      <c r="I4472">
        <v>75.2</v>
      </c>
      <c r="J4472">
        <v>59</v>
      </c>
      <c r="K4472">
        <v>68.400000000000006</v>
      </c>
      <c r="L4472">
        <v>49.1</v>
      </c>
      <c r="M4472">
        <v>52.5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25.3</v>
      </c>
      <c r="W4472">
        <v>277.3</v>
      </c>
      <c r="X4472">
        <v>1004.3</v>
      </c>
      <c r="Y4472">
        <v>13.6</v>
      </c>
      <c r="Z4472">
        <v>6.4</v>
      </c>
      <c r="AA4472">
        <v>296.8</v>
      </c>
      <c r="AB4472">
        <v>25.7</v>
      </c>
      <c r="AC4472">
        <v>10</v>
      </c>
      <c r="AD4472">
        <v>0</v>
      </c>
      <c r="AE4472" t="s">
        <v>13493</v>
      </c>
      <c r="AF4472" t="s">
        <v>13494</v>
      </c>
      <c r="AG4472">
        <v>0.55000000000000004</v>
      </c>
      <c r="AH4472" t="s">
        <v>330</v>
      </c>
      <c r="AI4472" t="s">
        <v>9140</v>
      </c>
      <c r="AJ4472" t="s">
        <v>331</v>
      </c>
    </row>
    <row r="4473" spans="1:36" x14ac:dyDescent="0.25">
      <c r="A4473" t="s">
        <v>32</v>
      </c>
      <c r="B4473" t="s">
        <v>13495</v>
      </c>
      <c r="C4473">
        <f>YEAR(B4473)</f>
        <v>2012</v>
      </c>
      <c r="D4473">
        <v>68</v>
      </c>
      <c r="E4473">
        <v>51.8</v>
      </c>
      <c r="F4473">
        <v>59.1</v>
      </c>
      <c r="H4473" s="2">
        <f>IF(F4473-62.34&lt;=0,0,IF(F4473-62.34&lt;=1,1,2))</f>
        <v>0</v>
      </c>
      <c r="I4473">
        <v>68</v>
      </c>
      <c r="J4473">
        <v>51.8</v>
      </c>
      <c r="K4473">
        <v>59.1</v>
      </c>
      <c r="L4473">
        <v>49.2</v>
      </c>
      <c r="M4473">
        <v>70.599999999999994</v>
      </c>
      <c r="O4473">
        <v>3.9E-2</v>
      </c>
      <c r="P4473">
        <v>100</v>
      </c>
      <c r="Q4473">
        <v>4.17</v>
      </c>
      <c r="R4473" t="s">
        <v>40</v>
      </c>
      <c r="S4473">
        <v>0</v>
      </c>
      <c r="T4473">
        <v>0</v>
      </c>
      <c r="U4473">
        <v>33.299999999999997</v>
      </c>
      <c r="V4473">
        <v>24.2</v>
      </c>
      <c r="W4473">
        <v>213.8</v>
      </c>
      <c r="X4473">
        <v>1002.6</v>
      </c>
      <c r="Y4473">
        <v>59</v>
      </c>
      <c r="Z4473">
        <v>6.6</v>
      </c>
      <c r="AA4473">
        <v>249.1</v>
      </c>
      <c r="AB4473">
        <v>21.5</v>
      </c>
      <c r="AC4473">
        <v>8</v>
      </c>
      <c r="AD4473">
        <v>0</v>
      </c>
      <c r="AE4473" t="s">
        <v>13496</v>
      </c>
      <c r="AF4473" t="s">
        <v>13497</v>
      </c>
      <c r="AG4473">
        <v>0.59</v>
      </c>
      <c r="AH4473" t="s">
        <v>56</v>
      </c>
      <c r="AI4473" t="s">
        <v>65</v>
      </c>
      <c r="AJ4473" t="s">
        <v>40</v>
      </c>
    </row>
    <row r="4474" spans="1:36" x14ac:dyDescent="0.25">
      <c r="A4474" t="s">
        <v>32</v>
      </c>
      <c r="B4474" t="s">
        <v>13498</v>
      </c>
      <c r="C4474">
        <f>YEAR(B4474)</f>
        <v>2012</v>
      </c>
      <c r="D4474">
        <v>59</v>
      </c>
      <c r="E4474">
        <v>50</v>
      </c>
      <c r="F4474">
        <v>54.2</v>
      </c>
      <c r="H4474" s="2">
        <f>IF(F4474-62.34&lt;=0,0,IF(F4474-62.34&lt;=1,1,2))</f>
        <v>0</v>
      </c>
      <c r="I4474">
        <v>59</v>
      </c>
      <c r="J4474">
        <v>50</v>
      </c>
      <c r="K4474">
        <v>54.2</v>
      </c>
      <c r="L4474">
        <v>45.4</v>
      </c>
      <c r="M4474">
        <v>72.599999999999994</v>
      </c>
      <c r="O4474">
        <v>0.35</v>
      </c>
      <c r="P4474">
        <v>100</v>
      </c>
      <c r="Q4474">
        <v>4.17</v>
      </c>
      <c r="R4474" t="s">
        <v>40</v>
      </c>
      <c r="S4474">
        <v>0</v>
      </c>
      <c r="T4474">
        <v>0</v>
      </c>
      <c r="U4474">
        <v>0</v>
      </c>
      <c r="V4474">
        <v>25.3</v>
      </c>
      <c r="W4474">
        <v>301.2</v>
      </c>
      <c r="X4474">
        <v>1006.6</v>
      </c>
      <c r="Y4474">
        <v>84.2</v>
      </c>
      <c r="Z4474">
        <v>6.5</v>
      </c>
      <c r="AA4474">
        <v>259.39999999999998</v>
      </c>
      <c r="AB4474">
        <v>22.4</v>
      </c>
      <c r="AC4474">
        <v>9</v>
      </c>
      <c r="AD4474">
        <v>0</v>
      </c>
      <c r="AE4474" t="s">
        <v>13499</v>
      </c>
      <c r="AF4474" t="s">
        <v>13500</v>
      </c>
      <c r="AG4474">
        <v>0.62</v>
      </c>
      <c r="AH4474" t="s">
        <v>56</v>
      </c>
      <c r="AI4474" t="s">
        <v>65</v>
      </c>
      <c r="AJ4474" t="s">
        <v>40</v>
      </c>
    </row>
    <row r="4475" spans="1:36" x14ac:dyDescent="0.25">
      <c r="A4475" t="s">
        <v>32</v>
      </c>
      <c r="B4475" t="s">
        <v>13501</v>
      </c>
      <c r="C4475">
        <f>YEAR(B4475)</f>
        <v>2012</v>
      </c>
      <c r="D4475">
        <v>59</v>
      </c>
      <c r="E4475">
        <v>50</v>
      </c>
      <c r="F4475">
        <v>55.7</v>
      </c>
      <c r="H4475" s="2">
        <f>IF(F4475-62.34&lt;=0,0,IF(F4475-62.34&lt;=1,1,2))</f>
        <v>0</v>
      </c>
      <c r="I4475">
        <v>59</v>
      </c>
      <c r="J4475">
        <v>50</v>
      </c>
      <c r="K4475">
        <v>55.7</v>
      </c>
      <c r="L4475">
        <v>45.8</v>
      </c>
      <c r="M4475">
        <v>69.7</v>
      </c>
      <c r="O4475">
        <v>0.28000000000000003</v>
      </c>
      <c r="P4475">
        <v>100</v>
      </c>
      <c r="Q4475">
        <v>4.17</v>
      </c>
      <c r="R4475" t="s">
        <v>40</v>
      </c>
      <c r="S4475">
        <v>0</v>
      </c>
      <c r="T4475">
        <v>0</v>
      </c>
      <c r="U4475">
        <v>0</v>
      </c>
      <c r="V4475">
        <v>20.8</v>
      </c>
      <c r="W4475">
        <v>319.8</v>
      </c>
      <c r="X4475">
        <v>1012.1</v>
      </c>
      <c r="Y4475">
        <v>79.2</v>
      </c>
      <c r="Z4475">
        <v>6.6</v>
      </c>
      <c r="AA4475">
        <v>291.89999999999998</v>
      </c>
      <c r="AB4475">
        <v>25.2</v>
      </c>
      <c r="AC4475">
        <v>9</v>
      </c>
      <c r="AD4475">
        <v>0</v>
      </c>
      <c r="AE4475" t="s">
        <v>13502</v>
      </c>
      <c r="AF4475" t="s">
        <v>13503</v>
      </c>
      <c r="AG4475">
        <v>0.66</v>
      </c>
      <c r="AH4475" t="s">
        <v>56</v>
      </c>
      <c r="AI4475" t="s">
        <v>78</v>
      </c>
      <c r="AJ4475" t="s">
        <v>40</v>
      </c>
    </row>
    <row r="4476" spans="1:36" x14ac:dyDescent="0.25">
      <c r="A4476" t="s">
        <v>32</v>
      </c>
      <c r="B4476" t="s">
        <v>13504</v>
      </c>
      <c r="C4476">
        <f>YEAR(B4476)</f>
        <v>2012</v>
      </c>
      <c r="D4476">
        <v>75.2</v>
      </c>
      <c r="E4476">
        <v>50</v>
      </c>
      <c r="F4476">
        <v>61.9</v>
      </c>
      <c r="H4476" s="2">
        <f>IF(F4476-62.34&lt;=0,0,IF(F4476-62.34&lt;=1,1,2))</f>
        <v>0</v>
      </c>
      <c r="I4476">
        <v>75.2</v>
      </c>
      <c r="J4476">
        <v>50</v>
      </c>
      <c r="K4476">
        <v>61.9</v>
      </c>
      <c r="L4476">
        <v>48</v>
      </c>
      <c r="M4476">
        <v>63.5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36.9</v>
      </c>
      <c r="V4476">
        <v>27.5</v>
      </c>
      <c r="W4476">
        <v>168.9</v>
      </c>
      <c r="X4476">
        <v>1008.8</v>
      </c>
      <c r="Y4476">
        <v>59.3</v>
      </c>
      <c r="Z4476">
        <v>6.5</v>
      </c>
      <c r="AA4476">
        <v>292.39999999999998</v>
      </c>
      <c r="AB4476">
        <v>25.2</v>
      </c>
      <c r="AC4476">
        <v>10</v>
      </c>
      <c r="AD4476">
        <v>0</v>
      </c>
      <c r="AE4476" t="s">
        <v>13505</v>
      </c>
      <c r="AF4476" t="s">
        <v>13506</v>
      </c>
      <c r="AG4476">
        <v>0.69</v>
      </c>
      <c r="AH4476" t="s">
        <v>36</v>
      </c>
      <c r="AI4476" t="s">
        <v>37</v>
      </c>
      <c r="AJ4476" t="s">
        <v>38</v>
      </c>
    </row>
    <row r="4477" spans="1:36" x14ac:dyDescent="0.25">
      <c r="A4477" t="s">
        <v>32</v>
      </c>
      <c r="B4477" t="s">
        <v>13507</v>
      </c>
      <c r="C4477">
        <f>YEAR(B4477)</f>
        <v>2012</v>
      </c>
      <c r="D4477">
        <v>71.599999999999994</v>
      </c>
      <c r="E4477">
        <v>59</v>
      </c>
      <c r="F4477">
        <v>66.099999999999994</v>
      </c>
      <c r="H4477" s="2">
        <f>IF(F4477-62.34&lt;=0,0,IF(F4477-62.34&lt;=1,1,2))</f>
        <v>2</v>
      </c>
      <c r="I4477">
        <v>71.599999999999994</v>
      </c>
      <c r="J4477">
        <v>59</v>
      </c>
      <c r="K4477">
        <v>66.099999999999994</v>
      </c>
      <c r="L4477">
        <v>51.4</v>
      </c>
      <c r="M4477">
        <v>61.7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32.200000000000003</v>
      </c>
      <c r="V4477">
        <v>23</v>
      </c>
      <c r="W4477">
        <v>170.4</v>
      </c>
      <c r="X4477">
        <v>1005.4</v>
      </c>
      <c r="Y4477">
        <v>90.3</v>
      </c>
      <c r="Z4477">
        <v>6.5</v>
      </c>
      <c r="AA4477">
        <v>154.19999999999999</v>
      </c>
      <c r="AB4477">
        <v>13.2</v>
      </c>
      <c r="AC4477">
        <v>6</v>
      </c>
      <c r="AD4477">
        <v>0</v>
      </c>
      <c r="AE4477" t="s">
        <v>13508</v>
      </c>
      <c r="AF4477" t="s">
        <v>13509</v>
      </c>
      <c r="AG4477">
        <v>0.75</v>
      </c>
      <c r="AH4477" t="s">
        <v>88</v>
      </c>
      <c r="AI4477" t="s">
        <v>89</v>
      </c>
      <c r="AJ4477" t="s">
        <v>90</v>
      </c>
    </row>
    <row r="4478" spans="1:36" x14ac:dyDescent="0.25">
      <c r="A4478" t="s">
        <v>32</v>
      </c>
      <c r="B4478" t="s">
        <v>13510</v>
      </c>
      <c r="C4478">
        <f>YEAR(B4478)</f>
        <v>2012</v>
      </c>
      <c r="D4478">
        <v>73.400000000000006</v>
      </c>
      <c r="E4478">
        <v>60.8</v>
      </c>
      <c r="F4478">
        <v>69.599999999999994</v>
      </c>
      <c r="H4478" s="2">
        <f>IF(F4478-62.34&lt;=0,0,IF(F4478-62.34&lt;=1,1,2))</f>
        <v>2</v>
      </c>
      <c r="I4478">
        <v>73.400000000000006</v>
      </c>
      <c r="J4478">
        <v>60.8</v>
      </c>
      <c r="K4478">
        <v>69.599999999999994</v>
      </c>
      <c r="L4478">
        <v>52.5</v>
      </c>
      <c r="M4478">
        <v>56.9</v>
      </c>
      <c r="O4478">
        <v>9.9000000000000005E-2</v>
      </c>
      <c r="P4478">
        <v>100</v>
      </c>
      <c r="Q4478">
        <v>8.33</v>
      </c>
      <c r="R4478" t="s">
        <v>40</v>
      </c>
      <c r="S4478">
        <v>0</v>
      </c>
      <c r="T4478">
        <v>0</v>
      </c>
      <c r="U4478">
        <v>46.1</v>
      </c>
      <c r="V4478">
        <v>26.4</v>
      </c>
      <c r="W4478">
        <v>193.3</v>
      </c>
      <c r="X4478">
        <v>1003.1</v>
      </c>
      <c r="Y4478">
        <v>74.900000000000006</v>
      </c>
      <c r="Z4478">
        <v>6.4</v>
      </c>
      <c r="AA4478">
        <v>153.6</v>
      </c>
      <c r="AB4478">
        <v>13.4</v>
      </c>
      <c r="AC4478">
        <v>6</v>
      </c>
      <c r="AD4478">
        <v>0</v>
      </c>
      <c r="AE4478" t="s">
        <v>13511</v>
      </c>
      <c r="AF4478" t="s">
        <v>13512</v>
      </c>
      <c r="AG4478">
        <v>0.76</v>
      </c>
      <c r="AH4478" t="s">
        <v>56</v>
      </c>
      <c r="AI4478" t="s">
        <v>57</v>
      </c>
      <c r="AJ4478" t="s">
        <v>40</v>
      </c>
    </row>
    <row r="4479" spans="1:36" x14ac:dyDescent="0.25">
      <c r="A4479" t="s">
        <v>32</v>
      </c>
      <c r="B4479" t="s">
        <v>13513</v>
      </c>
      <c r="C4479">
        <f>YEAR(B4479)</f>
        <v>2012</v>
      </c>
      <c r="D4479">
        <v>66.2</v>
      </c>
      <c r="E4479">
        <v>55.4</v>
      </c>
      <c r="F4479">
        <v>61</v>
      </c>
      <c r="H4479" s="2">
        <f>IF(F4479-62.34&lt;=0,0,IF(F4479-62.34&lt;=1,1,2))</f>
        <v>0</v>
      </c>
      <c r="I4479">
        <v>66.2</v>
      </c>
      <c r="J4479">
        <v>55.4</v>
      </c>
      <c r="K4479">
        <v>61</v>
      </c>
      <c r="L4479">
        <v>51.5</v>
      </c>
      <c r="M4479">
        <v>71.400000000000006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15</v>
      </c>
      <c r="W4479">
        <v>294.89999999999998</v>
      </c>
      <c r="X4479">
        <v>1007.6</v>
      </c>
      <c r="Y4479">
        <v>33.4</v>
      </c>
      <c r="Z4479">
        <v>6.6</v>
      </c>
      <c r="AA4479">
        <v>315.39999999999998</v>
      </c>
      <c r="AB4479">
        <v>27.2</v>
      </c>
      <c r="AC4479">
        <v>10</v>
      </c>
      <c r="AD4479">
        <v>0</v>
      </c>
      <c r="AE4479" t="s">
        <v>13514</v>
      </c>
      <c r="AF4479" t="s">
        <v>13515</v>
      </c>
      <c r="AG4479">
        <v>0.8</v>
      </c>
      <c r="AH4479" t="s">
        <v>36</v>
      </c>
      <c r="AI4479" t="s">
        <v>37</v>
      </c>
      <c r="AJ4479" t="s">
        <v>38</v>
      </c>
    </row>
    <row r="4480" spans="1:36" x14ac:dyDescent="0.25">
      <c r="A4480" t="s">
        <v>32</v>
      </c>
      <c r="B4480" t="s">
        <v>13516</v>
      </c>
      <c r="C4480">
        <f>YEAR(B4480)</f>
        <v>2012</v>
      </c>
      <c r="D4480">
        <v>75.2</v>
      </c>
      <c r="E4480">
        <v>55.4</v>
      </c>
      <c r="F4480">
        <v>64.8</v>
      </c>
      <c r="H4480" s="2">
        <f>IF(F4480-62.34&lt;=0,0,IF(F4480-62.34&lt;=1,1,2))</f>
        <v>2</v>
      </c>
      <c r="I4480">
        <v>75.2</v>
      </c>
      <c r="J4480">
        <v>55.4</v>
      </c>
      <c r="K4480">
        <v>64.8</v>
      </c>
      <c r="L4480">
        <v>46.4</v>
      </c>
      <c r="M4480">
        <v>54.3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28.9</v>
      </c>
      <c r="W4480">
        <v>170.5</v>
      </c>
      <c r="X4480">
        <v>1010.8</v>
      </c>
      <c r="Y4480">
        <v>16.2</v>
      </c>
      <c r="Z4480">
        <v>6.3</v>
      </c>
      <c r="AA4480">
        <v>315.60000000000002</v>
      </c>
      <c r="AB4480">
        <v>27.2</v>
      </c>
      <c r="AC4480">
        <v>10</v>
      </c>
      <c r="AD4480">
        <v>0</v>
      </c>
      <c r="AE4480" t="s">
        <v>13517</v>
      </c>
      <c r="AF4480" t="s">
        <v>13518</v>
      </c>
      <c r="AG4480">
        <v>0.83</v>
      </c>
      <c r="AH4480" t="s">
        <v>330</v>
      </c>
      <c r="AI4480" t="s">
        <v>9140</v>
      </c>
      <c r="AJ4480" t="s">
        <v>331</v>
      </c>
    </row>
    <row r="4481" spans="1:36" x14ac:dyDescent="0.25">
      <c r="A4481" t="s">
        <v>32</v>
      </c>
      <c r="B4481" t="s">
        <v>13519</v>
      </c>
      <c r="C4481">
        <f>YEAR(B4481)</f>
        <v>2012</v>
      </c>
      <c r="D4481">
        <v>73.400000000000006</v>
      </c>
      <c r="E4481">
        <v>64.400000000000006</v>
      </c>
      <c r="F4481">
        <v>69</v>
      </c>
      <c r="H4481" s="2">
        <f>IF(F4481-62.34&lt;=0,0,IF(F4481-62.34&lt;=1,1,2))</f>
        <v>2</v>
      </c>
      <c r="I4481">
        <v>73.400000000000006</v>
      </c>
      <c r="J4481">
        <v>64.400000000000006</v>
      </c>
      <c r="K4481">
        <v>69</v>
      </c>
      <c r="L4481">
        <v>43.3</v>
      </c>
      <c r="M4481">
        <v>40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41.4</v>
      </c>
      <c r="V4481">
        <v>30</v>
      </c>
      <c r="W4481">
        <v>172.7</v>
      </c>
      <c r="X4481">
        <v>1005.6</v>
      </c>
      <c r="Y4481">
        <v>30.7</v>
      </c>
      <c r="Z4481">
        <v>6.4</v>
      </c>
      <c r="AA4481">
        <v>289</v>
      </c>
      <c r="AB4481">
        <v>24.8</v>
      </c>
      <c r="AC4481">
        <v>9</v>
      </c>
      <c r="AD4481">
        <v>0</v>
      </c>
      <c r="AE4481" t="s">
        <v>13520</v>
      </c>
      <c r="AF4481" t="s">
        <v>13521</v>
      </c>
      <c r="AG4481">
        <v>0.86</v>
      </c>
      <c r="AH4481" t="s">
        <v>36</v>
      </c>
      <c r="AI4481" t="s">
        <v>37</v>
      </c>
      <c r="AJ4481" t="s">
        <v>38</v>
      </c>
    </row>
    <row r="4482" spans="1:36" x14ac:dyDescent="0.25">
      <c r="A4482" t="s">
        <v>32</v>
      </c>
      <c r="B4482" t="s">
        <v>13522</v>
      </c>
      <c r="C4482">
        <f>YEAR(B4482)</f>
        <v>2012</v>
      </c>
      <c r="D4482">
        <v>78.8</v>
      </c>
      <c r="E4482">
        <v>60.7</v>
      </c>
      <c r="F4482">
        <v>66.400000000000006</v>
      </c>
      <c r="H4482" s="2">
        <f>IF(F4482-62.34&lt;=0,0,IF(F4482-62.34&lt;=1,1,2))</f>
        <v>2</v>
      </c>
      <c r="I4482">
        <v>78.8</v>
      </c>
      <c r="J4482">
        <v>60.7</v>
      </c>
      <c r="K4482">
        <v>66.400000000000006</v>
      </c>
      <c r="L4482">
        <v>45.3</v>
      </c>
      <c r="M4482">
        <v>48.8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61.1</v>
      </c>
      <c r="V4482">
        <v>42.5</v>
      </c>
      <c r="W4482">
        <v>231.1</v>
      </c>
      <c r="X4482">
        <v>997.3</v>
      </c>
      <c r="Y4482">
        <v>54.4</v>
      </c>
      <c r="Z4482">
        <v>6.5</v>
      </c>
      <c r="AA4482">
        <v>238.9</v>
      </c>
      <c r="AB4482">
        <v>20.7</v>
      </c>
      <c r="AC4482">
        <v>7</v>
      </c>
      <c r="AD4482">
        <v>0</v>
      </c>
      <c r="AE4482" t="s">
        <v>13523</v>
      </c>
      <c r="AF4482" t="s">
        <v>13524</v>
      </c>
      <c r="AG4482">
        <v>0.9</v>
      </c>
      <c r="AH4482" t="s">
        <v>36</v>
      </c>
      <c r="AI4482" t="s">
        <v>37</v>
      </c>
      <c r="AJ4482" t="s">
        <v>344</v>
      </c>
    </row>
    <row r="4483" spans="1:36" x14ac:dyDescent="0.25">
      <c r="A4483" t="s">
        <v>32</v>
      </c>
      <c r="B4483" t="s">
        <v>13525</v>
      </c>
      <c r="C4483">
        <f>YEAR(B4483)</f>
        <v>2012</v>
      </c>
      <c r="D4483">
        <v>66.2</v>
      </c>
      <c r="E4483">
        <v>53.6</v>
      </c>
      <c r="F4483">
        <v>60.4</v>
      </c>
      <c r="H4483" s="2">
        <f>IF(F4483-62.34&lt;=0,0,IF(F4483-62.34&lt;=1,1,2))</f>
        <v>0</v>
      </c>
      <c r="I4483">
        <v>66.2</v>
      </c>
      <c r="J4483">
        <v>53.6</v>
      </c>
      <c r="K4483">
        <v>60.4</v>
      </c>
      <c r="L4483">
        <v>51</v>
      </c>
      <c r="M4483">
        <v>71.599999999999994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18.3</v>
      </c>
      <c r="W4483">
        <v>292.5</v>
      </c>
      <c r="X4483">
        <v>1008.9</v>
      </c>
      <c r="Y4483">
        <v>31.4</v>
      </c>
      <c r="Z4483">
        <v>6.6</v>
      </c>
      <c r="AA4483">
        <v>290.89999999999998</v>
      </c>
      <c r="AB4483">
        <v>25.1</v>
      </c>
      <c r="AC4483">
        <v>10</v>
      </c>
      <c r="AD4483">
        <v>0</v>
      </c>
      <c r="AE4483" t="s">
        <v>13526</v>
      </c>
      <c r="AF4483" t="s">
        <v>13527</v>
      </c>
      <c r="AG4483">
        <v>0.93</v>
      </c>
      <c r="AH4483" t="s">
        <v>36</v>
      </c>
      <c r="AI4483" t="s">
        <v>37</v>
      </c>
      <c r="AJ4483" t="s">
        <v>38</v>
      </c>
    </row>
    <row r="4484" spans="1:36" x14ac:dyDescent="0.25">
      <c r="A4484" t="s">
        <v>32</v>
      </c>
      <c r="B4484" t="s">
        <v>13528</v>
      </c>
      <c r="C4484">
        <f>YEAR(B4484)</f>
        <v>2012</v>
      </c>
      <c r="D4484">
        <v>82.4</v>
      </c>
      <c r="E4484">
        <v>51.7</v>
      </c>
      <c r="F4484">
        <v>66.8</v>
      </c>
      <c r="H4484" s="2">
        <f>IF(F4484-62.34&lt;=0,0,IF(F4484-62.34&lt;=1,1,2))</f>
        <v>2</v>
      </c>
      <c r="I4484">
        <v>80.7</v>
      </c>
      <c r="J4484">
        <v>51.7</v>
      </c>
      <c r="K4484">
        <v>66.599999999999994</v>
      </c>
      <c r="L4484">
        <v>46.9</v>
      </c>
      <c r="M4484">
        <v>53.7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25.3</v>
      </c>
      <c r="W4484">
        <v>174.6</v>
      </c>
      <c r="X4484">
        <v>1010.1</v>
      </c>
      <c r="Y4484">
        <v>19.5</v>
      </c>
      <c r="Z4484">
        <v>6.3</v>
      </c>
      <c r="AA4484">
        <v>303.7</v>
      </c>
      <c r="AB4484">
        <v>26.2</v>
      </c>
      <c r="AC4484">
        <v>10</v>
      </c>
      <c r="AD4484">
        <v>0</v>
      </c>
      <c r="AE4484" t="s">
        <v>13529</v>
      </c>
      <c r="AF4484" t="s">
        <v>13530</v>
      </c>
      <c r="AG4484">
        <v>0.97</v>
      </c>
      <c r="AH4484" t="s">
        <v>330</v>
      </c>
      <c r="AI4484" t="s">
        <v>9140</v>
      </c>
      <c r="AJ4484" t="s">
        <v>331</v>
      </c>
    </row>
    <row r="4485" spans="1:36" x14ac:dyDescent="0.25">
      <c r="A4485" t="s">
        <v>32</v>
      </c>
      <c r="B4485" t="s">
        <v>13531</v>
      </c>
      <c r="C4485">
        <f>YEAR(B4485)</f>
        <v>2012</v>
      </c>
      <c r="D4485">
        <v>71.599999999999994</v>
      </c>
      <c r="E4485">
        <v>57.2</v>
      </c>
      <c r="F4485">
        <v>65.099999999999994</v>
      </c>
      <c r="H4485" s="2">
        <f>IF(F4485-62.34&lt;=0,0,IF(F4485-62.34&lt;=1,1,2))</f>
        <v>2</v>
      </c>
      <c r="I4485">
        <v>71.599999999999994</v>
      </c>
      <c r="J4485">
        <v>57.2</v>
      </c>
      <c r="K4485">
        <v>65.099999999999994</v>
      </c>
      <c r="L4485">
        <v>50.8</v>
      </c>
      <c r="M4485">
        <v>60.9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23</v>
      </c>
      <c r="W4485">
        <v>296.60000000000002</v>
      </c>
      <c r="X4485">
        <v>1011.7</v>
      </c>
      <c r="Y4485">
        <v>14</v>
      </c>
      <c r="Z4485">
        <v>6.2</v>
      </c>
      <c r="AA4485">
        <v>328.3</v>
      </c>
      <c r="AB4485">
        <v>28.3</v>
      </c>
      <c r="AC4485">
        <v>10</v>
      </c>
      <c r="AD4485">
        <v>0</v>
      </c>
      <c r="AE4485" t="s">
        <v>13532</v>
      </c>
      <c r="AF4485" t="s">
        <v>13533</v>
      </c>
      <c r="AG4485">
        <v>0</v>
      </c>
      <c r="AH4485" t="s">
        <v>330</v>
      </c>
      <c r="AI4485" t="s">
        <v>9140</v>
      </c>
      <c r="AJ4485" t="s">
        <v>331</v>
      </c>
    </row>
    <row r="4486" spans="1:36" x14ac:dyDescent="0.25">
      <c r="A4486" t="s">
        <v>32</v>
      </c>
      <c r="B4486" t="s">
        <v>13534</v>
      </c>
      <c r="C4486">
        <f>YEAR(B4486)</f>
        <v>2012</v>
      </c>
      <c r="D4486">
        <v>69</v>
      </c>
      <c r="E4486">
        <v>56.9</v>
      </c>
      <c r="F4486">
        <v>61.7</v>
      </c>
      <c r="H4486" s="2">
        <f>IF(F4486-62.34&lt;=0,0,IF(F4486-62.34&lt;=1,1,2))</f>
        <v>0</v>
      </c>
      <c r="I4486">
        <v>69</v>
      </c>
      <c r="J4486">
        <v>56.9</v>
      </c>
      <c r="K4486">
        <v>61.7</v>
      </c>
      <c r="L4486">
        <v>48.6</v>
      </c>
      <c r="M4486">
        <v>63.2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13.9</v>
      </c>
      <c r="W4486">
        <v>300.10000000000002</v>
      </c>
      <c r="X4486">
        <v>1016.3</v>
      </c>
      <c r="Y4486">
        <v>25.8</v>
      </c>
      <c r="Z4486">
        <v>6.6</v>
      </c>
      <c r="AA4486">
        <v>330.3</v>
      </c>
      <c r="AB4486">
        <v>28.3</v>
      </c>
      <c r="AC4486">
        <v>10</v>
      </c>
      <c r="AD4486">
        <v>0</v>
      </c>
      <c r="AE4486" t="s">
        <v>13535</v>
      </c>
      <c r="AF4486" t="s">
        <v>13536</v>
      </c>
      <c r="AG4486">
        <v>0.04</v>
      </c>
      <c r="AH4486" t="s">
        <v>36</v>
      </c>
      <c r="AI4486" t="s">
        <v>37</v>
      </c>
      <c r="AJ4486" t="s">
        <v>38</v>
      </c>
    </row>
    <row r="4487" spans="1:36" x14ac:dyDescent="0.25">
      <c r="A4487" t="s">
        <v>32</v>
      </c>
      <c r="B4487" t="s">
        <v>13537</v>
      </c>
      <c r="C4487">
        <f>YEAR(B4487)</f>
        <v>2012</v>
      </c>
      <c r="D4487">
        <v>69.8</v>
      </c>
      <c r="E4487">
        <v>51.8</v>
      </c>
      <c r="F4487">
        <v>60.8</v>
      </c>
      <c r="H4487" s="2">
        <f>IF(F4487-62.34&lt;=0,0,IF(F4487-62.34&lt;=1,1,2))</f>
        <v>0</v>
      </c>
      <c r="I4487">
        <v>69.8</v>
      </c>
      <c r="J4487">
        <v>51.8</v>
      </c>
      <c r="K4487">
        <v>60.8</v>
      </c>
      <c r="L4487">
        <v>49.6</v>
      </c>
      <c r="M4487">
        <v>68.099999999999994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9.1999999999999993</v>
      </c>
      <c r="W4487">
        <v>146.9</v>
      </c>
      <c r="X4487">
        <v>1015.8</v>
      </c>
      <c r="Y4487">
        <v>14.6</v>
      </c>
      <c r="Z4487">
        <v>6.5</v>
      </c>
      <c r="AA4487">
        <v>331.2</v>
      </c>
      <c r="AB4487">
        <v>28.6</v>
      </c>
      <c r="AC4487">
        <v>10</v>
      </c>
      <c r="AD4487">
        <v>0</v>
      </c>
      <c r="AE4487" t="s">
        <v>13538</v>
      </c>
      <c r="AF4487" t="s">
        <v>13539</v>
      </c>
      <c r="AG4487">
        <v>7.0000000000000007E-2</v>
      </c>
      <c r="AH4487" t="s">
        <v>330</v>
      </c>
      <c r="AI4487" t="s">
        <v>9140</v>
      </c>
      <c r="AJ4487" t="s">
        <v>331</v>
      </c>
    </row>
    <row r="4488" spans="1:36" x14ac:dyDescent="0.25">
      <c r="A4488" t="s">
        <v>32</v>
      </c>
      <c r="B4488" t="s">
        <v>13540</v>
      </c>
      <c r="C4488">
        <f>YEAR(B4488)</f>
        <v>2012</v>
      </c>
      <c r="D4488">
        <v>69.8</v>
      </c>
      <c r="E4488">
        <v>51.8</v>
      </c>
      <c r="F4488">
        <v>61.3</v>
      </c>
      <c r="H4488" s="2">
        <f>IF(F4488-62.34&lt;=0,0,IF(F4488-62.34&lt;=1,1,2))</f>
        <v>0</v>
      </c>
      <c r="I4488">
        <v>69.8</v>
      </c>
      <c r="J4488">
        <v>51.8</v>
      </c>
      <c r="K4488">
        <v>61.3</v>
      </c>
      <c r="L4488">
        <v>49.3</v>
      </c>
      <c r="M4488">
        <v>65.5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24.2</v>
      </c>
      <c r="W4488">
        <v>147.69999999999999</v>
      </c>
      <c r="X4488">
        <v>1014.9</v>
      </c>
      <c r="Y4488">
        <v>46.9</v>
      </c>
      <c r="Z4488">
        <v>6.3</v>
      </c>
      <c r="AA4488">
        <v>237.8</v>
      </c>
      <c r="AB4488">
        <v>20.6</v>
      </c>
      <c r="AC4488">
        <v>9</v>
      </c>
      <c r="AD4488">
        <v>0</v>
      </c>
      <c r="AE4488" t="s">
        <v>13541</v>
      </c>
      <c r="AF4488" t="s">
        <v>13542</v>
      </c>
      <c r="AG4488">
        <v>0.1</v>
      </c>
      <c r="AH4488" t="s">
        <v>36</v>
      </c>
      <c r="AI4488" t="s">
        <v>37</v>
      </c>
      <c r="AJ4488" t="s">
        <v>38</v>
      </c>
    </row>
    <row r="4489" spans="1:36" x14ac:dyDescent="0.25">
      <c r="A4489" t="s">
        <v>32</v>
      </c>
      <c r="B4489" t="s">
        <v>13543</v>
      </c>
      <c r="C4489">
        <f>YEAR(B4489)</f>
        <v>2012</v>
      </c>
      <c r="D4489">
        <v>86</v>
      </c>
      <c r="E4489">
        <v>59.6</v>
      </c>
      <c r="F4489">
        <v>69.8</v>
      </c>
      <c r="H4489" s="2">
        <f>IF(F4489-62.34&lt;=0,0,IF(F4489-62.34&lt;=1,1,2))</f>
        <v>2</v>
      </c>
      <c r="I4489">
        <v>83.6</v>
      </c>
      <c r="J4489">
        <v>59.6</v>
      </c>
      <c r="K4489">
        <v>69.7</v>
      </c>
      <c r="L4489">
        <v>53.8</v>
      </c>
      <c r="M4489">
        <v>59.3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19.5</v>
      </c>
      <c r="W4489">
        <v>219.6</v>
      </c>
      <c r="X4489">
        <v>1013.3</v>
      </c>
      <c r="Y4489">
        <v>14.6</v>
      </c>
      <c r="Z4489">
        <v>6.2</v>
      </c>
      <c r="AA4489">
        <v>313.60000000000002</v>
      </c>
      <c r="AB4489">
        <v>27.2</v>
      </c>
      <c r="AC4489">
        <v>9</v>
      </c>
      <c r="AD4489">
        <v>0</v>
      </c>
      <c r="AE4489" t="s">
        <v>13544</v>
      </c>
      <c r="AF4489" t="s">
        <v>13545</v>
      </c>
      <c r="AG4489">
        <v>0.14000000000000001</v>
      </c>
      <c r="AH4489" t="s">
        <v>330</v>
      </c>
      <c r="AI4489" t="s">
        <v>9140</v>
      </c>
      <c r="AJ4489" t="s">
        <v>331</v>
      </c>
    </row>
    <row r="4490" spans="1:36" x14ac:dyDescent="0.25">
      <c r="A4490" t="s">
        <v>32</v>
      </c>
      <c r="B4490" t="s">
        <v>13546</v>
      </c>
      <c r="C4490">
        <f>YEAR(B4490)</f>
        <v>2012</v>
      </c>
      <c r="D4490">
        <v>69.8</v>
      </c>
      <c r="E4490">
        <v>56.9</v>
      </c>
      <c r="F4490">
        <v>63.7</v>
      </c>
      <c r="H4490" s="2">
        <f>IF(F4490-62.34&lt;=0,0,IF(F4490-62.34&lt;=1,1,2))</f>
        <v>2</v>
      </c>
      <c r="I4490">
        <v>69.8</v>
      </c>
      <c r="J4490">
        <v>56.9</v>
      </c>
      <c r="K4490">
        <v>63.7</v>
      </c>
      <c r="L4490">
        <v>53.2</v>
      </c>
      <c r="M4490">
        <v>69.8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18.3</v>
      </c>
      <c r="W4490">
        <v>269.39999999999998</v>
      </c>
      <c r="X4490">
        <v>1015.7</v>
      </c>
      <c r="Y4490">
        <v>0</v>
      </c>
      <c r="Z4490">
        <v>6.2</v>
      </c>
      <c r="AA4490">
        <v>341.2</v>
      </c>
      <c r="AB4490">
        <v>29.5</v>
      </c>
      <c r="AC4490">
        <v>10</v>
      </c>
      <c r="AD4490">
        <v>0</v>
      </c>
      <c r="AE4490" t="s">
        <v>13547</v>
      </c>
      <c r="AF4490" t="s">
        <v>13548</v>
      </c>
      <c r="AG4490">
        <v>0.17</v>
      </c>
      <c r="AH4490" t="s">
        <v>330</v>
      </c>
      <c r="AI4490" t="s">
        <v>9140</v>
      </c>
      <c r="AJ4490" t="s">
        <v>331</v>
      </c>
    </row>
    <row r="4491" spans="1:36" x14ac:dyDescent="0.25">
      <c r="A4491" t="s">
        <v>32</v>
      </c>
      <c r="B4491" t="s">
        <v>13549</v>
      </c>
      <c r="C4491">
        <f>YEAR(B4491)</f>
        <v>2012</v>
      </c>
      <c r="D4491">
        <v>71.599999999999994</v>
      </c>
      <c r="E4491">
        <v>52.8</v>
      </c>
      <c r="F4491">
        <v>62.1</v>
      </c>
      <c r="H4491" s="2">
        <f>IF(F4491-62.34&lt;=0,0,IF(F4491-62.34&lt;=1,1,2))</f>
        <v>0</v>
      </c>
      <c r="I4491">
        <v>71.599999999999994</v>
      </c>
      <c r="J4491">
        <v>52.8</v>
      </c>
      <c r="K4491">
        <v>62.1</v>
      </c>
      <c r="L4491">
        <v>52.5</v>
      </c>
      <c r="M4491">
        <v>71.7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9.1999999999999993</v>
      </c>
      <c r="W4491">
        <v>292.39999999999998</v>
      </c>
      <c r="X4491">
        <v>1015.1</v>
      </c>
      <c r="Y4491">
        <v>0</v>
      </c>
      <c r="Z4491">
        <v>6.2</v>
      </c>
      <c r="AA4491">
        <v>339.2</v>
      </c>
      <c r="AB4491">
        <v>29.4</v>
      </c>
      <c r="AC4491">
        <v>10</v>
      </c>
      <c r="AD4491">
        <v>0</v>
      </c>
      <c r="AE4491" t="s">
        <v>13550</v>
      </c>
      <c r="AF4491" t="s">
        <v>13551</v>
      </c>
      <c r="AG4491">
        <v>0.2</v>
      </c>
      <c r="AH4491" t="s">
        <v>330</v>
      </c>
      <c r="AI4491" t="s">
        <v>9140</v>
      </c>
      <c r="AJ4491" t="s">
        <v>331</v>
      </c>
    </row>
    <row r="4492" spans="1:36" x14ac:dyDescent="0.25">
      <c r="A4492" t="s">
        <v>32</v>
      </c>
      <c r="B4492" t="s">
        <v>13552</v>
      </c>
      <c r="C4492">
        <f>YEAR(B4492)</f>
        <v>2012</v>
      </c>
      <c r="D4492">
        <v>68</v>
      </c>
      <c r="E4492">
        <v>55.4</v>
      </c>
      <c r="F4492">
        <v>62.4</v>
      </c>
      <c r="H4492" s="2">
        <f>IF(F4492-62.34&lt;=0,0,IF(F4492-62.34&lt;=1,1,2))</f>
        <v>1</v>
      </c>
      <c r="I4492">
        <v>68</v>
      </c>
      <c r="J4492">
        <v>55.4</v>
      </c>
      <c r="K4492">
        <v>62.4</v>
      </c>
      <c r="L4492">
        <v>54.1</v>
      </c>
      <c r="M4492">
        <v>75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13.9</v>
      </c>
      <c r="W4492">
        <v>320.39999999999998</v>
      </c>
      <c r="X4492">
        <v>1015.7</v>
      </c>
      <c r="Y4492">
        <v>7.3</v>
      </c>
      <c r="Z4492">
        <v>6.3</v>
      </c>
      <c r="AA4492">
        <v>329.3</v>
      </c>
      <c r="AB4492">
        <v>28.5</v>
      </c>
      <c r="AC4492">
        <v>10</v>
      </c>
      <c r="AD4492">
        <v>0</v>
      </c>
      <c r="AE4492" t="s">
        <v>13553</v>
      </c>
      <c r="AF4492" t="s">
        <v>13554</v>
      </c>
      <c r="AG4492">
        <v>0.24</v>
      </c>
      <c r="AH4492" t="s">
        <v>330</v>
      </c>
      <c r="AI4492" t="s">
        <v>9140</v>
      </c>
      <c r="AJ4492" t="s">
        <v>331</v>
      </c>
    </row>
    <row r="4493" spans="1:36" x14ac:dyDescent="0.25">
      <c r="A4493" t="s">
        <v>32</v>
      </c>
      <c r="B4493" t="s">
        <v>13555</v>
      </c>
      <c r="C4493">
        <f>YEAR(B4493)</f>
        <v>2012</v>
      </c>
      <c r="D4493">
        <v>69.8</v>
      </c>
      <c r="E4493">
        <v>53.6</v>
      </c>
      <c r="F4493">
        <v>62.2</v>
      </c>
      <c r="H4493" s="2">
        <f>IF(F4493-62.34&lt;=0,0,IF(F4493-62.34&lt;=1,1,2))</f>
        <v>0</v>
      </c>
      <c r="I4493">
        <v>69.8</v>
      </c>
      <c r="J4493">
        <v>53.6</v>
      </c>
      <c r="K4493">
        <v>62.2</v>
      </c>
      <c r="L4493">
        <v>55.8</v>
      </c>
      <c r="M4493">
        <v>79.7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10.3</v>
      </c>
      <c r="W4493">
        <v>311.89999999999998</v>
      </c>
      <c r="X4493">
        <v>1014.5</v>
      </c>
      <c r="Y4493">
        <v>11</v>
      </c>
      <c r="Z4493">
        <v>6.4</v>
      </c>
      <c r="AA4493">
        <v>332</v>
      </c>
      <c r="AB4493">
        <v>28.7</v>
      </c>
      <c r="AC4493">
        <v>10</v>
      </c>
      <c r="AD4493">
        <v>0</v>
      </c>
      <c r="AE4493" t="s">
        <v>13556</v>
      </c>
      <c r="AF4493" t="s">
        <v>13557</v>
      </c>
      <c r="AG4493">
        <v>0.25</v>
      </c>
      <c r="AH4493" t="s">
        <v>330</v>
      </c>
      <c r="AI4493" t="s">
        <v>9140</v>
      </c>
      <c r="AJ4493" t="s">
        <v>331</v>
      </c>
    </row>
    <row r="4494" spans="1:36" x14ac:dyDescent="0.25">
      <c r="A4494" t="s">
        <v>32</v>
      </c>
      <c r="B4494" t="s">
        <v>13558</v>
      </c>
      <c r="C4494">
        <f>YEAR(B4494)</f>
        <v>2012</v>
      </c>
      <c r="D4494">
        <v>71.599999999999994</v>
      </c>
      <c r="E4494">
        <v>55.4</v>
      </c>
      <c r="F4494">
        <v>64.599999999999994</v>
      </c>
      <c r="H4494" s="2">
        <f>IF(F4494-62.34&lt;=0,0,IF(F4494-62.34&lt;=1,1,2))</f>
        <v>2</v>
      </c>
      <c r="I4494">
        <v>71.599999999999994</v>
      </c>
      <c r="J4494">
        <v>55.4</v>
      </c>
      <c r="K4494">
        <v>64.599999999999994</v>
      </c>
      <c r="L4494">
        <v>55.9</v>
      </c>
      <c r="M4494">
        <v>73.8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18.3</v>
      </c>
      <c r="W4494">
        <v>284.8</v>
      </c>
      <c r="X4494">
        <v>1012.5</v>
      </c>
      <c r="Y4494">
        <v>0.2</v>
      </c>
      <c r="Z4494">
        <v>6.2</v>
      </c>
      <c r="AA4494">
        <v>334</v>
      </c>
      <c r="AB4494">
        <v>28.8</v>
      </c>
      <c r="AC4494">
        <v>10</v>
      </c>
      <c r="AD4494">
        <v>0</v>
      </c>
      <c r="AE4494" t="s">
        <v>13559</v>
      </c>
      <c r="AF4494" t="s">
        <v>13560</v>
      </c>
      <c r="AG4494">
        <v>0.31</v>
      </c>
      <c r="AH4494" t="s">
        <v>330</v>
      </c>
      <c r="AI4494" t="s">
        <v>9140</v>
      </c>
      <c r="AJ4494" t="s">
        <v>331</v>
      </c>
    </row>
    <row r="4495" spans="1:36" x14ac:dyDescent="0.25">
      <c r="A4495" t="s">
        <v>32</v>
      </c>
      <c r="B4495" t="s">
        <v>13561</v>
      </c>
      <c r="C4495">
        <f>YEAR(B4495)</f>
        <v>2012</v>
      </c>
      <c r="D4495">
        <v>73.400000000000006</v>
      </c>
      <c r="E4495">
        <v>57.2</v>
      </c>
      <c r="F4495">
        <v>66.099999999999994</v>
      </c>
      <c r="H4495" s="2">
        <f>IF(F4495-62.34&lt;=0,0,IF(F4495-62.34&lt;=1,1,2))</f>
        <v>2</v>
      </c>
      <c r="I4495">
        <v>73.400000000000006</v>
      </c>
      <c r="J4495">
        <v>57.2</v>
      </c>
      <c r="K4495">
        <v>66.099999999999994</v>
      </c>
      <c r="L4495">
        <v>56.3</v>
      </c>
      <c r="M4495">
        <v>71.400000000000006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16.100000000000001</v>
      </c>
      <c r="W4495">
        <v>297.60000000000002</v>
      </c>
      <c r="X4495">
        <v>1012</v>
      </c>
      <c r="Y4495">
        <v>0</v>
      </c>
      <c r="Z4495">
        <v>6.2</v>
      </c>
      <c r="AA4495">
        <v>329.4</v>
      </c>
      <c r="AB4495">
        <v>28.4</v>
      </c>
      <c r="AC4495">
        <v>10</v>
      </c>
      <c r="AD4495">
        <v>0</v>
      </c>
      <c r="AE4495" t="s">
        <v>13562</v>
      </c>
      <c r="AF4495" t="s">
        <v>13563</v>
      </c>
      <c r="AG4495">
        <v>0.34</v>
      </c>
      <c r="AH4495" t="s">
        <v>330</v>
      </c>
      <c r="AI4495" t="s">
        <v>9140</v>
      </c>
      <c r="AJ4495" t="s">
        <v>331</v>
      </c>
    </row>
    <row r="4496" spans="1:36" x14ac:dyDescent="0.25">
      <c r="A4496" t="s">
        <v>32</v>
      </c>
      <c r="B4496" t="s">
        <v>13564</v>
      </c>
      <c r="C4496">
        <f>YEAR(B4496)</f>
        <v>2012</v>
      </c>
      <c r="D4496">
        <v>75.2</v>
      </c>
      <c r="E4496">
        <v>59</v>
      </c>
      <c r="F4496">
        <v>66.900000000000006</v>
      </c>
      <c r="H4496" s="2">
        <f>IF(F4496-62.34&lt;=0,0,IF(F4496-62.34&lt;=1,1,2))</f>
        <v>2</v>
      </c>
      <c r="I4496">
        <v>75.2</v>
      </c>
      <c r="J4496">
        <v>59</v>
      </c>
      <c r="K4496">
        <v>66.900000000000006</v>
      </c>
      <c r="L4496">
        <v>56.3</v>
      </c>
      <c r="M4496">
        <v>69.599999999999994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18.3</v>
      </c>
      <c r="W4496">
        <v>302.2</v>
      </c>
      <c r="X4496">
        <v>1010.5</v>
      </c>
      <c r="Y4496">
        <v>0</v>
      </c>
      <c r="Z4496">
        <v>6.2</v>
      </c>
      <c r="AA4496">
        <v>328.9</v>
      </c>
      <c r="AB4496">
        <v>28.4</v>
      </c>
      <c r="AC4496">
        <v>10</v>
      </c>
      <c r="AD4496">
        <v>0</v>
      </c>
      <c r="AE4496" t="s">
        <v>13565</v>
      </c>
      <c r="AF4496" t="s">
        <v>13566</v>
      </c>
      <c r="AG4496">
        <v>0.37</v>
      </c>
      <c r="AH4496" t="s">
        <v>330</v>
      </c>
      <c r="AI4496" t="s">
        <v>9140</v>
      </c>
      <c r="AJ4496" t="s">
        <v>331</v>
      </c>
    </row>
    <row r="4497" spans="1:36" x14ac:dyDescent="0.25">
      <c r="A4497" t="s">
        <v>32</v>
      </c>
      <c r="B4497" t="s">
        <v>13567</v>
      </c>
      <c r="C4497">
        <f>YEAR(B4497)</f>
        <v>2012</v>
      </c>
      <c r="D4497">
        <v>77</v>
      </c>
      <c r="E4497">
        <v>59</v>
      </c>
      <c r="F4497">
        <v>68.5</v>
      </c>
      <c r="H4497" s="2">
        <f>IF(F4497-62.34&lt;=0,0,IF(F4497-62.34&lt;=1,1,2))</f>
        <v>2</v>
      </c>
      <c r="I4497">
        <v>77</v>
      </c>
      <c r="J4497">
        <v>59</v>
      </c>
      <c r="K4497">
        <v>68.5</v>
      </c>
      <c r="L4497">
        <v>52.2</v>
      </c>
      <c r="M4497">
        <v>56.6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18.3</v>
      </c>
      <c r="W4497">
        <v>251.6</v>
      </c>
      <c r="X4497">
        <v>1007.3</v>
      </c>
      <c r="Y4497">
        <v>15.5</v>
      </c>
      <c r="Z4497">
        <v>6.2</v>
      </c>
      <c r="AA4497">
        <v>315.7</v>
      </c>
      <c r="AB4497">
        <v>27.2</v>
      </c>
      <c r="AC4497">
        <v>10</v>
      </c>
      <c r="AD4497">
        <v>0</v>
      </c>
      <c r="AE4497" t="s">
        <v>13568</v>
      </c>
      <c r="AF4497" t="s">
        <v>13569</v>
      </c>
      <c r="AG4497">
        <v>0.41</v>
      </c>
      <c r="AH4497" t="s">
        <v>330</v>
      </c>
      <c r="AI4497" t="s">
        <v>9140</v>
      </c>
      <c r="AJ4497" t="s">
        <v>331</v>
      </c>
    </row>
    <row r="4498" spans="1:36" x14ac:dyDescent="0.25">
      <c r="A4498" t="s">
        <v>32</v>
      </c>
      <c r="B4498" t="s">
        <v>13570</v>
      </c>
      <c r="C4498">
        <f>YEAR(B4498)</f>
        <v>2012</v>
      </c>
      <c r="D4498">
        <v>77</v>
      </c>
      <c r="E4498">
        <v>60.8</v>
      </c>
      <c r="F4498">
        <v>68.099999999999994</v>
      </c>
      <c r="H4498" s="2">
        <f>IF(F4498-62.34&lt;=0,0,IF(F4498-62.34&lt;=1,1,2))</f>
        <v>2</v>
      </c>
      <c r="I4498">
        <v>77</v>
      </c>
      <c r="J4498">
        <v>60.8</v>
      </c>
      <c r="K4498">
        <v>68.099999999999994</v>
      </c>
      <c r="L4498">
        <v>54.6</v>
      </c>
      <c r="M4498">
        <v>63.1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11.4</v>
      </c>
      <c r="W4498">
        <v>143.9</v>
      </c>
      <c r="X4498">
        <v>1007.6</v>
      </c>
      <c r="Y4498">
        <v>10.8</v>
      </c>
      <c r="Z4498">
        <v>6.2</v>
      </c>
      <c r="AA4498">
        <v>339.7</v>
      </c>
      <c r="AB4498">
        <v>29.2</v>
      </c>
      <c r="AC4498">
        <v>10</v>
      </c>
      <c r="AD4498">
        <v>0</v>
      </c>
      <c r="AE4498" t="s">
        <v>13571</v>
      </c>
      <c r="AF4498" t="s">
        <v>13572</v>
      </c>
      <c r="AG4498">
        <v>0.44</v>
      </c>
      <c r="AH4498" t="s">
        <v>330</v>
      </c>
      <c r="AI4498" t="s">
        <v>9140</v>
      </c>
      <c r="AJ4498" t="s">
        <v>331</v>
      </c>
    </row>
    <row r="4499" spans="1:36" x14ac:dyDescent="0.25">
      <c r="A4499" t="s">
        <v>32</v>
      </c>
      <c r="B4499" t="s">
        <v>13573</v>
      </c>
      <c r="C4499">
        <f>YEAR(B4499)</f>
        <v>2012</v>
      </c>
      <c r="D4499">
        <v>75.2</v>
      </c>
      <c r="E4499">
        <v>60.8</v>
      </c>
      <c r="F4499">
        <v>67.8</v>
      </c>
      <c r="H4499" s="2">
        <f>IF(F4499-62.34&lt;=0,0,IF(F4499-62.34&lt;=1,1,2))</f>
        <v>2</v>
      </c>
      <c r="I4499">
        <v>75.2</v>
      </c>
      <c r="J4499">
        <v>60.8</v>
      </c>
      <c r="K4499">
        <v>67.8</v>
      </c>
      <c r="L4499">
        <v>56.1</v>
      </c>
      <c r="M4499">
        <v>66.599999999999994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19.5</v>
      </c>
      <c r="W4499">
        <v>301.5</v>
      </c>
      <c r="X4499">
        <v>1009.8</v>
      </c>
      <c r="Y4499">
        <v>2.5</v>
      </c>
      <c r="Z4499">
        <v>6.2</v>
      </c>
      <c r="AA4499">
        <v>341.2</v>
      </c>
      <c r="AB4499">
        <v>29.3</v>
      </c>
      <c r="AC4499">
        <v>10</v>
      </c>
      <c r="AD4499">
        <v>0</v>
      </c>
      <c r="AE4499" t="s">
        <v>13574</v>
      </c>
      <c r="AF4499" t="s">
        <v>13575</v>
      </c>
      <c r="AG4499">
        <v>0.47</v>
      </c>
      <c r="AH4499" t="s">
        <v>330</v>
      </c>
      <c r="AI4499" t="s">
        <v>9140</v>
      </c>
      <c r="AJ4499" t="s">
        <v>331</v>
      </c>
    </row>
    <row r="4500" spans="1:36" x14ac:dyDescent="0.25">
      <c r="A4500" t="s">
        <v>32</v>
      </c>
      <c r="B4500" t="s">
        <v>13576</v>
      </c>
      <c r="C4500">
        <f>YEAR(B4500)</f>
        <v>2012</v>
      </c>
      <c r="D4500">
        <v>73.400000000000006</v>
      </c>
      <c r="E4500">
        <v>57.2</v>
      </c>
      <c r="F4500">
        <v>65.900000000000006</v>
      </c>
      <c r="H4500" s="2">
        <f>IF(F4500-62.34&lt;=0,0,IF(F4500-62.34&lt;=1,1,2))</f>
        <v>2</v>
      </c>
      <c r="I4500">
        <v>73.400000000000006</v>
      </c>
      <c r="J4500">
        <v>57.2</v>
      </c>
      <c r="K4500">
        <v>65.900000000000006</v>
      </c>
      <c r="L4500">
        <v>57.1</v>
      </c>
      <c r="M4500">
        <v>73.7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10.3</v>
      </c>
      <c r="W4500">
        <v>178.5</v>
      </c>
      <c r="X4500">
        <v>1012.3</v>
      </c>
      <c r="Y4500">
        <v>11.5</v>
      </c>
      <c r="Z4500">
        <v>6.3</v>
      </c>
      <c r="AA4500">
        <v>347.1</v>
      </c>
      <c r="AB4500">
        <v>30</v>
      </c>
      <c r="AC4500">
        <v>10</v>
      </c>
      <c r="AD4500">
        <v>0</v>
      </c>
      <c r="AE4500" t="s">
        <v>13577</v>
      </c>
      <c r="AF4500" t="s">
        <v>13578</v>
      </c>
      <c r="AG4500">
        <v>0.5</v>
      </c>
      <c r="AH4500" t="s">
        <v>330</v>
      </c>
      <c r="AI4500" t="s">
        <v>9140</v>
      </c>
      <c r="AJ4500" t="s">
        <v>331</v>
      </c>
    </row>
    <row r="4501" spans="1:36" x14ac:dyDescent="0.25">
      <c r="A4501" t="s">
        <v>32</v>
      </c>
      <c r="B4501" t="s">
        <v>13579</v>
      </c>
      <c r="C4501">
        <f>YEAR(B4501)</f>
        <v>2012</v>
      </c>
      <c r="D4501">
        <v>78.8</v>
      </c>
      <c r="E4501">
        <v>55.4</v>
      </c>
      <c r="F4501">
        <v>67.8</v>
      </c>
      <c r="H4501" s="2">
        <f>IF(F4501-62.34&lt;=0,0,IF(F4501-62.34&lt;=1,1,2))</f>
        <v>2</v>
      </c>
      <c r="I4501">
        <v>78.8</v>
      </c>
      <c r="J4501">
        <v>55.4</v>
      </c>
      <c r="K4501">
        <v>67.8</v>
      </c>
      <c r="L4501">
        <v>53.3</v>
      </c>
      <c r="M4501">
        <v>60.3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9.1999999999999993</v>
      </c>
      <c r="W4501">
        <v>177.4</v>
      </c>
      <c r="X4501">
        <v>1014</v>
      </c>
      <c r="Y4501">
        <v>16.600000000000001</v>
      </c>
      <c r="Z4501">
        <v>6.3</v>
      </c>
      <c r="AA4501">
        <v>347.6</v>
      </c>
      <c r="AB4501">
        <v>30</v>
      </c>
      <c r="AC4501">
        <v>10</v>
      </c>
      <c r="AD4501">
        <v>0</v>
      </c>
      <c r="AE4501" t="s">
        <v>13580</v>
      </c>
      <c r="AF4501" t="s">
        <v>13581</v>
      </c>
      <c r="AG4501">
        <v>0.54</v>
      </c>
      <c r="AH4501" t="s">
        <v>330</v>
      </c>
      <c r="AI4501" t="s">
        <v>9140</v>
      </c>
      <c r="AJ4501" t="s">
        <v>331</v>
      </c>
    </row>
    <row r="4502" spans="1:36" x14ac:dyDescent="0.25">
      <c r="A4502" t="s">
        <v>32</v>
      </c>
      <c r="B4502" t="s">
        <v>13582</v>
      </c>
      <c r="C4502">
        <f>YEAR(B4502)</f>
        <v>2012</v>
      </c>
      <c r="D4502">
        <v>80.599999999999994</v>
      </c>
      <c r="E4502">
        <v>59</v>
      </c>
      <c r="F4502">
        <v>70.3</v>
      </c>
      <c r="H4502" s="2">
        <f>IF(F4502-62.34&lt;=0,0,IF(F4502-62.34&lt;=1,1,2))</f>
        <v>2</v>
      </c>
      <c r="I4502">
        <v>81.5</v>
      </c>
      <c r="J4502">
        <v>59</v>
      </c>
      <c r="K4502">
        <v>70.400000000000006</v>
      </c>
      <c r="L4502">
        <v>55.6</v>
      </c>
      <c r="M4502">
        <v>60.6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9.1999999999999993</v>
      </c>
      <c r="W4502">
        <v>183.1</v>
      </c>
      <c r="X4502">
        <v>1012.1</v>
      </c>
      <c r="Y4502">
        <v>72.400000000000006</v>
      </c>
      <c r="Z4502">
        <v>6.3</v>
      </c>
      <c r="AA4502">
        <v>291.60000000000002</v>
      </c>
      <c r="AB4502">
        <v>25.1</v>
      </c>
      <c r="AC4502">
        <v>9</v>
      </c>
      <c r="AD4502">
        <v>0</v>
      </c>
      <c r="AE4502" t="s">
        <v>13583</v>
      </c>
      <c r="AF4502" t="s">
        <v>13584</v>
      </c>
      <c r="AG4502">
        <v>0.56999999999999995</v>
      </c>
      <c r="AH4502" t="s">
        <v>36</v>
      </c>
      <c r="AI4502" t="s">
        <v>37</v>
      </c>
      <c r="AJ4502" t="s">
        <v>38</v>
      </c>
    </row>
    <row r="4503" spans="1:36" x14ac:dyDescent="0.25">
      <c r="A4503" t="s">
        <v>32</v>
      </c>
      <c r="B4503" t="s">
        <v>13585</v>
      </c>
      <c r="C4503">
        <f>YEAR(B4503)</f>
        <v>2012</v>
      </c>
      <c r="D4503">
        <v>78.8</v>
      </c>
      <c r="E4503">
        <v>62.6</v>
      </c>
      <c r="F4503">
        <v>70.900000000000006</v>
      </c>
      <c r="H4503" s="2">
        <f>IF(F4503-62.34&lt;=0,0,IF(F4503-62.34&lt;=1,1,2))</f>
        <v>2</v>
      </c>
      <c r="I4503">
        <v>78.8</v>
      </c>
      <c r="J4503">
        <v>62.6</v>
      </c>
      <c r="K4503">
        <v>70.900000000000006</v>
      </c>
      <c r="L4503">
        <v>59.2</v>
      </c>
      <c r="M4503">
        <v>67.099999999999994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9.1999999999999993</v>
      </c>
      <c r="W4503">
        <v>336.1</v>
      </c>
      <c r="X4503">
        <v>1012.6</v>
      </c>
      <c r="Y4503">
        <v>37.1</v>
      </c>
      <c r="Z4503">
        <v>6.5</v>
      </c>
      <c r="AA4503">
        <v>340.8</v>
      </c>
      <c r="AB4503">
        <v>29.3</v>
      </c>
      <c r="AC4503">
        <v>10</v>
      </c>
      <c r="AD4503">
        <v>0</v>
      </c>
      <c r="AE4503" t="s">
        <v>13586</v>
      </c>
      <c r="AF4503" t="s">
        <v>13587</v>
      </c>
      <c r="AG4503">
        <v>0.61</v>
      </c>
      <c r="AH4503" t="s">
        <v>36</v>
      </c>
      <c r="AI4503" t="s">
        <v>37</v>
      </c>
      <c r="AJ4503" t="s">
        <v>38</v>
      </c>
    </row>
    <row r="4504" spans="1:36" x14ac:dyDescent="0.25">
      <c r="A4504" t="s">
        <v>32</v>
      </c>
      <c r="B4504" t="s">
        <v>13588</v>
      </c>
      <c r="C4504">
        <f>YEAR(B4504)</f>
        <v>2012</v>
      </c>
      <c r="D4504">
        <v>73.400000000000006</v>
      </c>
      <c r="E4504">
        <v>60.8</v>
      </c>
      <c r="F4504">
        <v>67.8</v>
      </c>
      <c r="H4504" s="2">
        <f>IF(F4504-62.34&lt;=0,0,IF(F4504-62.34&lt;=1,1,2))</f>
        <v>2</v>
      </c>
      <c r="I4504">
        <v>73.400000000000006</v>
      </c>
      <c r="J4504">
        <v>60.8</v>
      </c>
      <c r="K4504">
        <v>67.8</v>
      </c>
      <c r="L4504">
        <v>61</v>
      </c>
      <c r="M4504">
        <v>79.099999999999994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19.5</v>
      </c>
      <c r="W4504">
        <v>319.10000000000002</v>
      </c>
      <c r="X4504">
        <v>1014.9</v>
      </c>
      <c r="Y4504">
        <v>25.5</v>
      </c>
      <c r="Z4504">
        <v>6.5</v>
      </c>
      <c r="AA4504">
        <v>288.3</v>
      </c>
      <c r="AB4504">
        <v>24.9</v>
      </c>
      <c r="AC4504">
        <v>9</v>
      </c>
      <c r="AD4504">
        <v>0</v>
      </c>
      <c r="AE4504" t="s">
        <v>13589</v>
      </c>
      <c r="AF4504" t="s">
        <v>13590</v>
      </c>
      <c r="AG4504">
        <v>0.64</v>
      </c>
      <c r="AH4504" t="s">
        <v>36</v>
      </c>
      <c r="AI4504" t="s">
        <v>37</v>
      </c>
      <c r="AJ4504" t="s">
        <v>38</v>
      </c>
    </row>
    <row r="4505" spans="1:36" x14ac:dyDescent="0.25">
      <c r="A4505" t="s">
        <v>32</v>
      </c>
      <c r="B4505" t="s">
        <v>13591</v>
      </c>
      <c r="C4505">
        <f>YEAR(B4505)</f>
        <v>2012</v>
      </c>
      <c r="D4505">
        <v>73.400000000000006</v>
      </c>
      <c r="E4505">
        <v>62.6</v>
      </c>
      <c r="F4505">
        <v>68.5</v>
      </c>
      <c r="H4505" s="2">
        <f>IF(F4505-62.34&lt;=0,0,IF(F4505-62.34&lt;=1,1,2))</f>
        <v>2</v>
      </c>
      <c r="I4505">
        <v>73.400000000000006</v>
      </c>
      <c r="J4505">
        <v>62.6</v>
      </c>
      <c r="K4505">
        <v>68.5</v>
      </c>
      <c r="L4505">
        <v>61.4</v>
      </c>
      <c r="M4505">
        <v>78.5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15</v>
      </c>
      <c r="W4505">
        <v>316.7</v>
      </c>
      <c r="X4505">
        <v>1016.3</v>
      </c>
      <c r="Y4505">
        <v>40.799999999999997</v>
      </c>
      <c r="Z4505">
        <v>6.6</v>
      </c>
      <c r="AA4505">
        <v>326.89999999999998</v>
      </c>
      <c r="AB4505">
        <v>28.3</v>
      </c>
      <c r="AC4505">
        <v>10</v>
      </c>
      <c r="AD4505">
        <v>0</v>
      </c>
      <c r="AE4505" t="s">
        <v>13592</v>
      </c>
      <c r="AF4505" t="s">
        <v>13593</v>
      </c>
      <c r="AG4505">
        <v>0.68</v>
      </c>
      <c r="AH4505" t="s">
        <v>36</v>
      </c>
      <c r="AI4505" t="s">
        <v>37</v>
      </c>
      <c r="AJ4505" t="s">
        <v>38</v>
      </c>
    </row>
    <row r="4506" spans="1:36" x14ac:dyDescent="0.25">
      <c r="A4506" t="s">
        <v>32</v>
      </c>
      <c r="B4506" t="s">
        <v>13594</v>
      </c>
      <c r="C4506">
        <f>YEAR(B4506)</f>
        <v>2012</v>
      </c>
      <c r="D4506">
        <v>75.2</v>
      </c>
      <c r="E4506">
        <v>64.400000000000006</v>
      </c>
      <c r="F4506">
        <v>69.900000000000006</v>
      </c>
      <c r="H4506" s="2">
        <f>IF(F4506-62.34&lt;=0,0,IF(F4506-62.34&lt;=1,1,2))</f>
        <v>2</v>
      </c>
      <c r="I4506">
        <v>75.2</v>
      </c>
      <c r="J4506">
        <v>64.400000000000006</v>
      </c>
      <c r="K4506">
        <v>69.900000000000006</v>
      </c>
      <c r="L4506">
        <v>61.5</v>
      </c>
      <c r="M4506">
        <v>75.2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20.8</v>
      </c>
      <c r="W4506">
        <v>300.3</v>
      </c>
      <c r="X4506">
        <v>1013.5</v>
      </c>
      <c r="Y4506">
        <v>56.8</v>
      </c>
      <c r="Z4506">
        <v>6.6</v>
      </c>
      <c r="AA4506">
        <v>138.9</v>
      </c>
      <c r="AB4506">
        <v>11.9</v>
      </c>
      <c r="AC4506">
        <v>4</v>
      </c>
      <c r="AD4506">
        <v>0</v>
      </c>
      <c r="AE4506" t="s">
        <v>13595</v>
      </c>
      <c r="AF4506" t="s">
        <v>13596</v>
      </c>
      <c r="AG4506">
        <v>0.71</v>
      </c>
      <c r="AH4506" t="s">
        <v>36</v>
      </c>
      <c r="AI4506" t="s">
        <v>37</v>
      </c>
      <c r="AJ4506" t="s">
        <v>38</v>
      </c>
    </row>
    <row r="4507" spans="1:36" x14ac:dyDescent="0.25">
      <c r="A4507" t="s">
        <v>32</v>
      </c>
      <c r="B4507" t="s">
        <v>13597</v>
      </c>
      <c r="C4507">
        <f>YEAR(B4507)</f>
        <v>2012</v>
      </c>
      <c r="D4507">
        <v>75.2</v>
      </c>
      <c r="E4507">
        <v>62.6</v>
      </c>
      <c r="F4507">
        <v>69.400000000000006</v>
      </c>
      <c r="H4507" s="2">
        <f>IF(F4507-62.34&lt;=0,0,IF(F4507-62.34&lt;=1,1,2))</f>
        <v>2</v>
      </c>
      <c r="I4507">
        <v>75.2</v>
      </c>
      <c r="J4507">
        <v>62.6</v>
      </c>
      <c r="K4507">
        <v>69.400000000000006</v>
      </c>
      <c r="L4507">
        <v>60.9</v>
      </c>
      <c r="M4507">
        <v>74.8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16.100000000000001</v>
      </c>
      <c r="W4507">
        <v>299.60000000000002</v>
      </c>
      <c r="X4507">
        <v>1009.6</v>
      </c>
      <c r="Y4507">
        <v>26.6</v>
      </c>
      <c r="Z4507">
        <v>6.4</v>
      </c>
      <c r="AA4507">
        <v>314.7</v>
      </c>
      <c r="AB4507">
        <v>27.1</v>
      </c>
      <c r="AC4507">
        <v>9</v>
      </c>
      <c r="AD4507">
        <v>0</v>
      </c>
      <c r="AE4507" t="s">
        <v>13598</v>
      </c>
      <c r="AF4507" t="s">
        <v>13599</v>
      </c>
      <c r="AG4507">
        <v>0.75</v>
      </c>
      <c r="AH4507" t="s">
        <v>36</v>
      </c>
      <c r="AI4507" t="s">
        <v>702</v>
      </c>
      <c r="AJ4507" t="s">
        <v>38</v>
      </c>
    </row>
    <row r="4508" spans="1:36" x14ac:dyDescent="0.25">
      <c r="A4508" t="s">
        <v>32</v>
      </c>
      <c r="B4508" t="s">
        <v>13600</v>
      </c>
      <c r="C4508">
        <f>YEAR(B4508)</f>
        <v>2012</v>
      </c>
      <c r="D4508">
        <v>77</v>
      </c>
      <c r="E4508">
        <v>60.8</v>
      </c>
      <c r="F4508">
        <v>69.5</v>
      </c>
      <c r="H4508" s="2">
        <f>IF(F4508-62.34&lt;=0,0,IF(F4508-62.34&lt;=1,1,2))</f>
        <v>2</v>
      </c>
      <c r="I4508">
        <v>77</v>
      </c>
      <c r="J4508">
        <v>60.8</v>
      </c>
      <c r="K4508">
        <v>69.5</v>
      </c>
      <c r="L4508">
        <v>61.5</v>
      </c>
      <c r="M4508">
        <v>75.900000000000006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8.1</v>
      </c>
      <c r="W4508">
        <v>255.5</v>
      </c>
      <c r="X4508">
        <v>1009.7</v>
      </c>
      <c r="Y4508">
        <v>29.3</v>
      </c>
      <c r="Z4508">
        <v>6.5</v>
      </c>
      <c r="AA4508">
        <v>328.7</v>
      </c>
      <c r="AB4508">
        <v>28.5</v>
      </c>
      <c r="AC4508">
        <v>10</v>
      </c>
      <c r="AD4508">
        <v>0</v>
      </c>
      <c r="AE4508" t="s">
        <v>13601</v>
      </c>
      <c r="AF4508" t="s">
        <v>13602</v>
      </c>
      <c r="AG4508">
        <v>0.78</v>
      </c>
      <c r="AH4508" t="s">
        <v>36</v>
      </c>
      <c r="AI4508" t="s">
        <v>37</v>
      </c>
      <c r="AJ4508" t="s">
        <v>38</v>
      </c>
    </row>
    <row r="4509" spans="1:36" x14ac:dyDescent="0.25">
      <c r="A4509" t="s">
        <v>32</v>
      </c>
      <c r="B4509" t="s">
        <v>13603</v>
      </c>
      <c r="C4509">
        <f>YEAR(B4509)</f>
        <v>2012</v>
      </c>
      <c r="D4509">
        <v>78.8</v>
      </c>
      <c r="E4509">
        <v>64.400000000000006</v>
      </c>
      <c r="F4509">
        <v>71.7</v>
      </c>
      <c r="H4509" s="2">
        <f>IF(F4509-62.34&lt;=0,0,IF(F4509-62.34&lt;=1,1,2))</f>
        <v>2</v>
      </c>
      <c r="I4509">
        <v>78.8</v>
      </c>
      <c r="J4509">
        <v>64.400000000000006</v>
      </c>
      <c r="K4509">
        <v>71.7</v>
      </c>
      <c r="L4509">
        <v>61</v>
      </c>
      <c r="M4509">
        <v>70.099999999999994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16.100000000000001</v>
      </c>
      <c r="W4509">
        <v>235.1</v>
      </c>
      <c r="X4509">
        <v>1009.1</v>
      </c>
      <c r="Y4509">
        <v>37.1</v>
      </c>
      <c r="Z4509">
        <v>6.6</v>
      </c>
      <c r="AA4509">
        <v>343.8</v>
      </c>
      <c r="AB4509">
        <v>29.8</v>
      </c>
      <c r="AC4509">
        <v>10</v>
      </c>
      <c r="AD4509">
        <v>0</v>
      </c>
      <c r="AE4509" t="s">
        <v>13604</v>
      </c>
      <c r="AF4509" t="s">
        <v>13605</v>
      </c>
      <c r="AG4509">
        <v>0.81</v>
      </c>
      <c r="AH4509" t="s">
        <v>36</v>
      </c>
      <c r="AI4509" t="s">
        <v>37</v>
      </c>
      <c r="AJ4509" t="s">
        <v>38</v>
      </c>
    </row>
    <row r="4510" spans="1:36" x14ac:dyDescent="0.25">
      <c r="A4510" t="s">
        <v>32</v>
      </c>
      <c r="B4510" t="s">
        <v>13606</v>
      </c>
      <c r="C4510">
        <f>YEAR(B4510)</f>
        <v>2012</v>
      </c>
      <c r="D4510">
        <v>71.599999999999994</v>
      </c>
      <c r="E4510">
        <v>60.8</v>
      </c>
      <c r="F4510">
        <v>67.900000000000006</v>
      </c>
      <c r="H4510" s="2">
        <f>IF(F4510-62.34&lt;=0,0,IF(F4510-62.34&lt;=1,1,2))</f>
        <v>2</v>
      </c>
      <c r="I4510">
        <v>71.599999999999994</v>
      </c>
      <c r="J4510">
        <v>60.8</v>
      </c>
      <c r="K4510">
        <v>67.900000000000006</v>
      </c>
      <c r="L4510">
        <v>57.1</v>
      </c>
      <c r="M4510">
        <v>68.900000000000006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23</v>
      </c>
      <c r="W4510">
        <v>305.39999999999998</v>
      </c>
      <c r="X4510">
        <v>1010.4</v>
      </c>
      <c r="Y4510">
        <v>41.9</v>
      </c>
      <c r="Z4510">
        <v>6.6</v>
      </c>
      <c r="AA4510">
        <v>354.7</v>
      </c>
      <c r="AB4510">
        <v>30.5</v>
      </c>
      <c r="AC4510">
        <v>10</v>
      </c>
      <c r="AD4510">
        <v>0</v>
      </c>
      <c r="AE4510" t="s">
        <v>13607</v>
      </c>
      <c r="AF4510" t="s">
        <v>13608</v>
      </c>
      <c r="AG4510">
        <v>0.84</v>
      </c>
      <c r="AH4510" t="s">
        <v>36</v>
      </c>
      <c r="AI4510" t="s">
        <v>37</v>
      </c>
      <c r="AJ4510" t="s">
        <v>38</v>
      </c>
    </row>
    <row r="4511" spans="1:36" x14ac:dyDescent="0.25">
      <c r="A4511" t="s">
        <v>32</v>
      </c>
      <c r="B4511" t="s">
        <v>13609</v>
      </c>
      <c r="C4511">
        <f>YEAR(B4511)</f>
        <v>2012</v>
      </c>
      <c r="D4511">
        <v>75.2</v>
      </c>
      <c r="E4511">
        <v>58.2</v>
      </c>
      <c r="F4511">
        <v>66.099999999999994</v>
      </c>
      <c r="H4511" s="2">
        <f>IF(F4511-62.34&lt;=0,0,IF(F4511-62.34&lt;=1,1,2))</f>
        <v>2</v>
      </c>
      <c r="I4511">
        <v>75.2</v>
      </c>
      <c r="J4511">
        <v>58.2</v>
      </c>
      <c r="K4511">
        <v>66.099999999999994</v>
      </c>
      <c r="L4511">
        <v>55.6</v>
      </c>
      <c r="M4511">
        <v>69.900000000000006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28.9</v>
      </c>
      <c r="W4511">
        <v>310.89999999999998</v>
      </c>
      <c r="X4511">
        <v>1007.3</v>
      </c>
      <c r="Y4511">
        <v>51.8</v>
      </c>
      <c r="Z4511">
        <v>6.6</v>
      </c>
      <c r="AA4511">
        <v>331.2</v>
      </c>
      <c r="AB4511">
        <v>28.4</v>
      </c>
      <c r="AC4511">
        <v>10</v>
      </c>
      <c r="AD4511">
        <v>0</v>
      </c>
      <c r="AE4511" t="s">
        <v>13610</v>
      </c>
      <c r="AF4511" t="s">
        <v>13611</v>
      </c>
      <c r="AG4511">
        <v>0.88</v>
      </c>
      <c r="AH4511" t="s">
        <v>36</v>
      </c>
      <c r="AI4511" t="s">
        <v>37</v>
      </c>
      <c r="AJ4511" t="s">
        <v>38</v>
      </c>
    </row>
    <row r="4512" spans="1:36" x14ac:dyDescent="0.25">
      <c r="A4512" t="s">
        <v>32</v>
      </c>
      <c r="B4512" t="s">
        <v>13612</v>
      </c>
      <c r="C4512">
        <f>YEAR(B4512)</f>
        <v>2012</v>
      </c>
      <c r="D4512">
        <v>68</v>
      </c>
      <c r="E4512">
        <v>55.4</v>
      </c>
      <c r="F4512">
        <v>62.8</v>
      </c>
      <c r="H4512" s="2">
        <f>IF(F4512-62.34&lt;=0,0,IF(F4512-62.34&lt;=1,1,2))</f>
        <v>1</v>
      </c>
      <c r="I4512">
        <v>68</v>
      </c>
      <c r="J4512">
        <v>55.4</v>
      </c>
      <c r="K4512">
        <v>62.8</v>
      </c>
      <c r="L4512">
        <v>51.3</v>
      </c>
      <c r="M4512">
        <v>66.599999999999994</v>
      </c>
      <c r="O4512">
        <v>1.2E-2</v>
      </c>
      <c r="P4512">
        <v>100</v>
      </c>
      <c r="Q4512">
        <v>4.17</v>
      </c>
      <c r="R4512" t="s">
        <v>40</v>
      </c>
      <c r="S4512">
        <v>0</v>
      </c>
      <c r="T4512">
        <v>0</v>
      </c>
      <c r="U4512">
        <v>0</v>
      </c>
      <c r="V4512">
        <v>23</v>
      </c>
      <c r="W4512">
        <v>290</v>
      </c>
      <c r="X4512">
        <v>1006.7</v>
      </c>
      <c r="Y4512">
        <v>62.2</v>
      </c>
      <c r="Z4512">
        <v>6.6</v>
      </c>
      <c r="AA4512">
        <v>212.1</v>
      </c>
      <c r="AB4512">
        <v>18.3</v>
      </c>
      <c r="AC4512">
        <v>8</v>
      </c>
      <c r="AD4512">
        <v>0</v>
      </c>
      <c r="AE4512" t="s">
        <v>13613</v>
      </c>
      <c r="AF4512" t="s">
        <v>13614</v>
      </c>
      <c r="AG4512">
        <v>0.91</v>
      </c>
      <c r="AH4512" t="s">
        <v>56</v>
      </c>
      <c r="AI4512" t="s">
        <v>65</v>
      </c>
      <c r="AJ4512" t="s">
        <v>40</v>
      </c>
    </row>
    <row r="4513" spans="1:36" x14ac:dyDescent="0.25">
      <c r="A4513" t="s">
        <v>32</v>
      </c>
      <c r="B4513" t="s">
        <v>13615</v>
      </c>
      <c r="C4513">
        <f>YEAR(B4513)</f>
        <v>2012</v>
      </c>
      <c r="D4513">
        <v>69.8</v>
      </c>
      <c r="E4513">
        <v>59</v>
      </c>
      <c r="F4513">
        <v>64.400000000000006</v>
      </c>
      <c r="H4513" s="2">
        <f>IF(F4513-62.34&lt;=0,0,IF(F4513-62.34&lt;=1,1,2))</f>
        <v>2</v>
      </c>
      <c r="I4513">
        <v>69.8</v>
      </c>
      <c r="J4513">
        <v>59</v>
      </c>
      <c r="K4513">
        <v>64.400000000000006</v>
      </c>
      <c r="L4513">
        <v>57.1</v>
      </c>
      <c r="M4513">
        <v>77.7</v>
      </c>
      <c r="O4513">
        <v>0.11799999999999999</v>
      </c>
      <c r="P4513">
        <v>100</v>
      </c>
      <c r="Q4513">
        <v>4.17</v>
      </c>
      <c r="R4513" t="s">
        <v>40</v>
      </c>
      <c r="S4513">
        <v>0</v>
      </c>
      <c r="T4513">
        <v>0</v>
      </c>
      <c r="U4513">
        <v>0</v>
      </c>
      <c r="V4513">
        <v>18.3</v>
      </c>
      <c r="W4513">
        <v>303</v>
      </c>
      <c r="X4513">
        <v>1012.2</v>
      </c>
      <c r="Y4513">
        <v>49.8</v>
      </c>
      <c r="Z4513">
        <v>6.6</v>
      </c>
      <c r="AA4513">
        <v>309.10000000000002</v>
      </c>
      <c r="AB4513">
        <v>26.7</v>
      </c>
      <c r="AC4513">
        <v>9</v>
      </c>
      <c r="AD4513">
        <v>0</v>
      </c>
      <c r="AE4513" t="s">
        <v>13616</v>
      </c>
      <c r="AF4513" t="s">
        <v>13617</v>
      </c>
      <c r="AG4513">
        <v>0.95</v>
      </c>
      <c r="AH4513" t="s">
        <v>56</v>
      </c>
      <c r="AI4513" t="s">
        <v>137</v>
      </c>
      <c r="AJ4513" t="s">
        <v>40</v>
      </c>
    </row>
    <row r="4514" spans="1:36" x14ac:dyDescent="0.25">
      <c r="A4514" t="s">
        <v>32</v>
      </c>
      <c r="B4514" t="s">
        <v>13618</v>
      </c>
      <c r="C4514">
        <f>YEAR(B4514)</f>
        <v>2012</v>
      </c>
      <c r="D4514">
        <v>75.2</v>
      </c>
      <c r="E4514">
        <v>54.6</v>
      </c>
      <c r="F4514">
        <v>65.900000000000006</v>
      </c>
      <c r="H4514" s="2">
        <f>IF(F4514-62.34&lt;=0,0,IF(F4514-62.34&lt;=1,1,2))</f>
        <v>2</v>
      </c>
      <c r="I4514">
        <v>75.2</v>
      </c>
      <c r="J4514">
        <v>54.6</v>
      </c>
      <c r="K4514">
        <v>65.900000000000006</v>
      </c>
      <c r="L4514">
        <v>56.8</v>
      </c>
      <c r="M4514">
        <v>73.5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8.1</v>
      </c>
      <c r="W4514">
        <v>115.2</v>
      </c>
      <c r="X4514">
        <v>1014.5</v>
      </c>
      <c r="Y4514">
        <v>28.3</v>
      </c>
      <c r="Z4514">
        <v>6.5</v>
      </c>
      <c r="AA4514">
        <v>348.7</v>
      </c>
      <c r="AB4514">
        <v>30.3</v>
      </c>
      <c r="AC4514">
        <v>10</v>
      </c>
      <c r="AD4514">
        <v>0</v>
      </c>
      <c r="AE4514" t="s">
        <v>13619</v>
      </c>
      <c r="AF4514" t="s">
        <v>13620</v>
      </c>
      <c r="AG4514">
        <v>0.98</v>
      </c>
      <c r="AH4514" t="s">
        <v>36</v>
      </c>
      <c r="AI4514" t="s">
        <v>37</v>
      </c>
      <c r="AJ4514" t="s">
        <v>38</v>
      </c>
    </row>
    <row r="4515" spans="1:36" x14ac:dyDescent="0.25">
      <c r="A4515" t="s">
        <v>32</v>
      </c>
      <c r="B4515" t="s">
        <v>13621</v>
      </c>
      <c r="C4515">
        <f>YEAR(B4515)</f>
        <v>2012</v>
      </c>
      <c r="D4515">
        <v>77</v>
      </c>
      <c r="E4515">
        <v>57.3</v>
      </c>
      <c r="F4515">
        <v>68.5</v>
      </c>
      <c r="H4515" s="2">
        <f>IF(F4515-62.34&lt;=0,0,IF(F4515-62.34&lt;=1,1,2))</f>
        <v>2</v>
      </c>
      <c r="I4515">
        <v>77</v>
      </c>
      <c r="J4515">
        <v>57.3</v>
      </c>
      <c r="K4515">
        <v>68.5</v>
      </c>
      <c r="L4515">
        <v>57.6</v>
      </c>
      <c r="M4515">
        <v>68.900000000000006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21.9</v>
      </c>
      <c r="W4515">
        <v>111.5</v>
      </c>
      <c r="X4515">
        <v>1011.8</v>
      </c>
      <c r="Y4515">
        <v>91.1</v>
      </c>
      <c r="Z4515">
        <v>6.2</v>
      </c>
      <c r="AA4515">
        <v>114.6</v>
      </c>
      <c r="AB4515">
        <v>10</v>
      </c>
      <c r="AC4515">
        <v>4</v>
      </c>
      <c r="AD4515">
        <v>0</v>
      </c>
      <c r="AE4515" t="s">
        <v>13622</v>
      </c>
      <c r="AF4515" t="s">
        <v>13623</v>
      </c>
      <c r="AG4515">
        <v>0</v>
      </c>
      <c r="AH4515" t="s">
        <v>88</v>
      </c>
      <c r="AI4515" t="s">
        <v>89</v>
      </c>
      <c r="AJ4515" t="s">
        <v>90</v>
      </c>
    </row>
    <row r="4516" spans="1:36" x14ac:dyDescent="0.25">
      <c r="A4516" t="s">
        <v>32</v>
      </c>
      <c r="B4516" t="s">
        <v>13624</v>
      </c>
      <c r="C4516">
        <f>YEAR(B4516)</f>
        <v>2012</v>
      </c>
      <c r="D4516">
        <v>78.8</v>
      </c>
      <c r="E4516">
        <v>64.400000000000006</v>
      </c>
      <c r="F4516">
        <v>72.2</v>
      </c>
      <c r="H4516" s="2">
        <f>IF(F4516-62.34&lt;=0,0,IF(F4516-62.34&lt;=1,1,2))</f>
        <v>2</v>
      </c>
      <c r="I4516">
        <v>78.8</v>
      </c>
      <c r="J4516">
        <v>64.400000000000006</v>
      </c>
      <c r="K4516">
        <v>72.2</v>
      </c>
      <c r="L4516">
        <v>58.3</v>
      </c>
      <c r="M4516">
        <v>62.5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25.3</v>
      </c>
      <c r="W4516">
        <v>293.10000000000002</v>
      </c>
      <c r="X4516">
        <v>1008.1</v>
      </c>
      <c r="Y4516">
        <v>50.4</v>
      </c>
      <c r="Z4516">
        <v>6.2</v>
      </c>
      <c r="AA4516">
        <v>330.4</v>
      </c>
      <c r="AB4516">
        <v>28.5</v>
      </c>
      <c r="AC4516">
        <v>10</v>
      </c>
      <c r="AD4516">
        <v>0</v>
      </c>
      <c r="AE4516" t="s">
        <v>13625</v>
      </c>
      <c r="AF4516" t="s">
        <v>13626</v>
      </c>
      <c r="AG4516">
        <v>0.05</v>
      </c>
      <c r="AH4516" t="s">
        <v>36</v>
      </c>
      <c r="AI4516" t="s">
        <v>37</v>
      </c>
      <c r="AJ4516" t="s">
        <v>38</v>
      </c>
    </row>
    <row r="4517" spans="1:36" x14ac:dyDescent="0.25">
      <c r="A4517" t="s">
        <v>32</v>
      </c>
      <c r="B4517" t="s">
        <v>13627</v>
      </c>
      <c r="C4517">
        <f>YEAR(B4517)</f>
        <v>2012</v>
      </c>
      <c r="D4517">
        <v>73.400000000000006</v>
      </c>
      <c r="E4517">
        <v>64.400000000000006</v>
      </c>
      <c r="F4517">
        <v>69.2</v>
      </c>
      <c r="H4517" s="2">
        <f>IF(F4517-62.34&lt;=0,0,IF(F4517-62.34&lt;=1,1,2))</f>
        <v>2</v>
      </c>
      <c r="I4517">
        <v>73.400000000000006</v>
      </c>
      <c r="J4517">
        <v>64.400000000000006</v>
      </c>
      <c r="K4517">
        <v>69.2</v>
      </c>
      <c r="L4517">
        <v>55</v>
      </c>
      <c r="M4517">
        <v>60.7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27.5</v>
      </c>
      <c r="W4517">
        <v>302.7</v>
      </c>
      <c r="X4517">
        <v>1012.6</v>
      </c>
      <c r="Y4517">
        <v>26.3</v>
      </c>
      <c r="Z4517">
        <v>6.5</v>
      </c>
      <c r="AA4517">
        <v>356.6</v>
      </c>
      <c r="AB4517">
        <v>30.8</v>
      </c>
      <c r="AC4517">
        <v>10</v>
      </c>
      <c r="AD4517">
        <v>0</v>
      </c>
      <c r="AE4517" t="s">
        <v>13628</v>
      </c>
      <c r="AF4517" t="s">
        <v>13629</v>
      </c>
      <c r="AG4517">
        <v>0.08</v>
      </c>
      <c r="AH4517" t="s">
        <v>36</v>
      </c>
      <c r="AI4517" t="s">
        <v>37</v>
      </c>
      <c r="AJ4517" t="s">
        <v>38</v>
      </c>
    </row>
    <row r="4518" spans="1:36" x14ac:dyDescent="0.25">
      <c r="A4518" t="s">
        <v>32</v>
      </c>
      <c r="B4518" t="s">
        <v>13630</v>
      </c>
      <c r="C4518">
        <f>YEAR(B4518)</f>
        <v>2012</v>
      </c>
      <c r="D4518">
        <v>78.8</v>
      </c>
      <c r="E4518">
        <v>60.8</v>
      </c>
      <c r="F4518">
        <v>69.3</v>
      </c>
      <c r="H4518" s="2">
        <f>IF(F4518-62.34&lt;=0,0,IF(F4518-62.34&lt;=1,1,2))</f>
        <v>2</v>
      </c>
      <c r="I4518">
        <v>78.8</v>
      </c>
      <c r="J4518">
        <v>60.8</v>
      </c>
      <c r="K4518">
        <v>69.3</v>
      </c>
      <c r="L4518">
        <v>55.8</v>
      </c>
      <c r="M4518">
        <v>64.099999999999994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25.3</v>
      </c>
      <c r="W4518">
        <v>212.6</v>
      </c>
      <c r="X4518">
        <v>1011.1</v>
      </c>
      <c r="Y4518">
        <v>54.5</v>
      </c>
      <c r="Z4518">
        <v>6.5</v>
      </c>
      <c r="AA4518">
        <v>315.60000000000002</v>
      </c>
      <c r="AB4518">
        <v>27.3</v>
      </c>
      <c r="AC4518">
        <v>10</v>
      </c>
      <c r="AD4518">
        <v>0</v>
      </c>
      <c r="AE4518" t="s">
        <v>13631</v>
      </c>
      <c r="AF4518" t="s">
        <v>13632</v>
      </c>
      <c r="AG4518">
        <v>0.12</v>
      </c>
      <c r="AH4518" t="s">
        <v>36</v>
      </c>
      <c r="AI4518" t="s">
        <v>37</v>
      </c>
      <c r="AJ4518" t="s">
        <v>38</v>
      </c>
    </row>
    <row r="4519" spans="1:36" x14ac:dyDescent="0.25">
      <c r="A4519" t="s">
        <v>32</v>
      </c>
      <c r="B4519" t="s">
        <v>13633</v>
      </c>
      <c r="C4519">
        <f>YEAR(B4519)</f>
        <v>2012</v>
      </c>
      <c r="D4519">
        <v>71.599999999999994</v>
      </c>
      <c r="E4519">
        <v>59</v>
      </c>
      <c r="F4519">
        <v>65.8</v>
      </c>
      <c r="H4519" s="2">
        <f>IF(F4519-62.34&lt;=0,0,IF(F4519-62.34&lt;=1,1,2))</f>
        <v>2</v>
      </c>
      <c r="I4519">
        <v>71.599999999999994</v>
      </c>
      <c r="J4519">
        <v>59</v>
      </c>
      <c r="K4519">
        <v>65.8</v>
      </c>
      <c r="L4519">
        <v>56.9</v>
      </c>
      <c r="M4519">
        <v>73.3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17.2</v>
      </c>
      <c r="W4519">
        <v>311</v>
      </c>
      <c r="X4519">
        <v>1011.8</v>
      </c>
      <c r="Y4519">
        <v>30.7</v>
      </c>
      <c r="Z4519">
        <v>6.6</v>
      </c>
      <c r="AA4519">
        <v>355.5</v>
      </c>
      <c r="AB4519">
        <v>30.7</v>
      </c>
      <c r="AC4519">
        <v>10</v>
      </c>
      <c r="AD4519">
        <v>0</v>
      </c>
      <c r="AE4519" t="s">
        <v>13634</v>
      </c>
      <c r="AF4519" t="s">
        <v>13635</v>
      </c>
      <c r="AG4519">
        <v>0.15</v>
      </c>
      <c r="AH4519" t="s">
        <v>36</v>
      </c>
      <c r="AI4519" t="s">
        <v>37</v>
      </c>
      <c r="AJ4519" t="s">
        <v>38</v>
      </c>
    </row>
    <row r="4520" spans="1:36" x14ac:dyDescent="0.25">
      <c r="A4520" t="s">
        <v>32</v>
      </c>
      <c r="B4520" t="s">
        <v>13636</v>
      </c>
      <c r="C4520">
        <f>YEAR(B4520)</f>
        <v>2012</v>
      </c>
      <c r="D4520">
        <v>73.400000000000006</v>
      </c>
      <c r="E4520">
        <v>59</v>
      </c>
      <c r="F4520">
        <v>66.7</v>
      </c>
      <c r="H4520" s="2">
        <f>IF(F4520-62.34&lt;=0,0,IF(F4520-62.34&lt;=1,1,2))</f>
        <v>2</v>
      </c>
      <c r="I4520">
        <v>73.400000000000006</v>
      </c>
      <c r="J4520">
        <v>59</v>
      </c>
      <c r="K4520">
        <v>66.7</v>
      </c>
      <c r="L4520">
        <v>59.7</v>
      </c>
      <c r="M4520">
        <v>78.8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11.4</v>
      </c>
      <c r="W4520">
        <v>102.4</v>
      </c>
      <c r="X4520">
        <v>1014.3</v>
      </c>
      <c r="Y4520">
        <v>25.7</v>
      </c>
      <c r="Z4520">
        <v>6.6</v>
      </c>
      <c r="AA4520">
        <v>345.4</v>
      </c>
      <c r="AB4520">
        <v>29.7</v>
      </c>
      <c r="AC4520">
        <v>10</v>
      </c>
      <c r="AD4520">
        <v>0</v>
      </c>
      <c r="AE4520" t="s">
        <v>13637</v>
      </c>
      <c r="AF4520" t="s">
        <v>13638</v>
      </c>
      <c r="AG4520">
        <v>0.19</v>
      </c>
      <c r="AH4520" t="s">
        <v>36</v>
      </c>
      <c r="AI4520" t="s">
        <v>37</v>
      </c>
      <c r="AJ4520" t="s">
        <v>38</v>
      </c>
    </row>
    <row r="4521" spans="1:36" x14ac:dyDescent="0.25">
      <c r="A4521" t="s">
        <v>32</v>
      </c>
      <c r="B4521" t="s">
        <v>13639</v>
      </c>
      <c r="C4521">
        <f>YEAR(B4521)</f>
        <v>2012</v>
      </c>
      <c r="D4521">
        <v>77.400000000000006</v>
      </c>
      <c r="E4521">
        <v>59</v>
      </c>
      <c r="F4521">
        <v>68.2</v>
      </c>
      <c r="H4521" s="2">
        <f>IF(F4521-62.34&lt;=0,0,IF(F4521-62.34&lt;=1,1,2))</f>
        <v>2</v>
      </c>
      <c r="I4521">
        <v>77.400000000000006</v>
      </c>
      <c r="J4521">
        <v>59</v>
      </c>
      <c r="K4521">
        <v>68.2</v>
      </c>
      <c r="L4521">
        <v>60.1</v>
      </c>
      <c r="M4521">
        <v>75.900000000000006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10.3</v>
      </c>
      <c r="W4521">
        <v>99.5</v>
      </c>
      <c r="X4521">
        <v>1013.3</v>
      </c>
      <c r="Y4521">
        <v>40.299999999999997</v>
      </c>
      <c r="Z4521">
        <v>6.5</v>
      </c>
      <c r="AA4521">
        <v>321.39999999999998</v>
      </c>
      <c r="AB4521">
        <v>27.9</v>
      </c>
      <c r="AC4521">
        <v>10</v>
      </c>
      <c r="AD4521">
        <v>0</v>
      </c>
      <c r="AE4521" t="s">
        <v>13640</v>
      </c>
      <c r="AF4521" t="s">
        <v>13641</v>
      </c>
      <c r="AG4521">
        <v>0.22</v>
      </c>
      <c r="AH4521" t="s">
        <v>36</v>
      </c>
      <c r="AI4521" t="s">
        <v>37</v>
      </c>
      <c r="AJ4521" t="s">
        <v>38</v>
      </c>
    </row>
    <row r="4522" spans="1:36" x14ac:dyDescent="0.25">
      <c r="A4522" t="s">
        <v>32</v>
      </c>
      <c r="B4522" t="s">
        <v>13642</v>
      </c>
      <c r="C4522">
        <f>YEAR(B4522)</f>
        <v>2012</v>
      </c>
      <c r="D4522">
        <v>73.400000000000006</v>
      </c>
      <c r="E4522">
        <v>60.8</v>
      </c>
      <c r="F4522">
        <v>67.900000000000006</v>
      </c>
      <c r="H4522" s="2">
        <f>IF(F4522-62.34&lt;=0,0,IF(F4522-62.34&lt;=1,1,2))</f>
        <v>2</v>
      </c>
      <c r="I4522">
        <v>73.400000000000006</v>
      </c>
      <c r="J4522">
        <v>60.8</v>
      </c>
      <c r="K4522">
        <v>67.900000000000006</v>
      </c>
      <c r="L4522">
        <v>60</v>
      </c>
      <c r="M4522">
        <v>76.400000000000006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18.3</v>
      </c>
      <c r="W4522">
        <v>317.8</v>
      </c>
      <c r="X4522">
        <v>1011.1</v>
      </c>
      <c r="Y4522">
        <v>41.2</v>
      </c>
      <c r="Z4522">
        <v>6.6</v>
      </c>
      <c r="AA4522">
        <v>353.5</v>
      </c>
      <c r="AB4522">
        <v>30.4</v>
      </c>
      <c r="AC4522">
        <v>10</v>
      </c>
      <c r="AD4522">
        <v>0</v>
      </c>
      <c r="AE4522" t="s">
        <v>13643</v>
      </c>
      <c r="AF4522" t="s">
        <v>13644</v>
      </c>
      <c r="AG4522">
        <v>0.25</v>
      </c>
      <c r="AH4522" t="s">
        <v>36</v>
      </c>
      <c r="AI4522" t="s">
        <v>37</v>
      </c>
      <c r="AJ4522" t="s">
        <v>38</v>
      </c>
    </row>
    <row r="4523" spans="1:36" x14ac:dyDescent="0.25">
      <c r="A4523" t="s">
        <v>32</v>
      </c>
      <c r="B4523" t="s">
        <v>13645</v>
      </c>
      <c r="C4523">
        <f>YEAR(B4523)</f>
        <v>2012</v>
      </c>
      <c r="D4523">
        <v>73.400000000000006</v>
      </c>
      <c r="E4523">
        <v>57.2</v>
      </c>
      <c r="F4523">
        <v>66.8</v>
      </c>
      <c r="H4523" s="2">
        <f>IF(F4523-62.34&lt;=0,0,IF(F4523-62.34&lt;=1,1,2))</f>
        <v>2</v>
      </c>
      <c r="I4523">
        <v>73.400000000000006</v>
      </c>
      <c r="J4523">
        <v>57.2</v>
      </c>
      <c r="K4523">
        <v>66.8</v>
      </c>
      <c r="L4523">
        <v>57.7</v>
      </c>
      <c r="M4523">
        <v>73.5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19.5</v>
      </c>
      <c r="W4523">
        <v>304.5</v>
      </c>
      <c r="X4523">
        <v>1011.2</v>
      </c>
      <c r="Y4523">
        <v>25.8</v>
      </c>
      <c r="Z4523">
        <v>6.6</v>
      </c>
      <c r="AA4523">
        <v>352.6</v>
      </c>
      <c r="AB4523">
        <v>30.6</v>
      </c>
      <c r="AC4523">
        <v>10</v>
      </c>
      <c r="AD4523">
        <v>0</v>
      </c>
      <c r="AE4523" t="s">
        <v>13646</v>
      </c>
      <c r="AF4523" t="s">
        <v>13647</v>
      </c>
      <c r="AG4523">
        <v>0.28999999999999998</v>
      </c>
      <c r="AH4523" t="s">
        <v>36</v>
      </c>
      <c r="AI4523" t="s">
        <v>37</v>
      </c>
      <c r="AJ4523" t="s">
        <v>38</v>
      </c>
    </row>
    <row r="4524" spans="1:36" x14ac:dyDescent="0.25">
      <c r="A4524" t="s">
        <v>32</v>
      </c>
      <c r="B4524" t="s">
        <v>13648</v>
      </c>
      <c r="C4524">
        <f>YEAR(B4524)</f>
        <v>2012</v>
      </c>
      <c r="D4524">
        <v>75.2</v>
      </c>
      <c r="E4524">
        <v>59</v>
      </c>
      <c r="F4524">
        <v>67.900000000000006</v>
      </c>
      <c r="H4524" s="2">
        <f>IF(F4524-62.34&lt;=0,0,IF(F4524-62.34&lt;=1,1,2))</f>
        <v>2</v>
      </c>
      <c r="I4524">
        <v>75.2</v>
      </c>
      <c r="J4524">
        <v>59</v>
      </c>
      <c r="K4524">
        <v>67.900000000000006</v>
      </c>
      <c r="L4524">
        <v>58.5</v>
      </c>
      <c r="M4524">
        <v>72.3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9.1999999999999993</v>
      </c>
      <c r="W4524">
        <v>102.8</v>
      </c>
      <c r="X4524">
        <v>1013.7</v>
      </c>
      <c r="Y4524">
        <v>40.9</v>
      </c>
      <c r="Z4524">
        <v>6.6</v>
      </c>
      <c r="AA4524">
        <v>339.9</v>
      </c>
      <c r="AB4524">
        <v>29.5</v>
      </c>
      <c r="AC4524">
        <v>10</v>
      </c>
      <c r="AD4524">
        <v>0</v>
      </c>
      <c r="AE4524" t="s">
        <v>13649</v>
      </c>
      <c r="AF4524" t="s">
        <v>13650</v>
      </c>
      <c r="AG4524">
        <v>0.32</v>
      </c>
      <c r="AH4524" t="s">
        <v>36</v>
      </c>
      <c r="AI4524" t="s">
        <v>174</v>
      </c>
      <c r="AJ4524" t="s">
        <v>38</v>
      </c>
    </row>
    <row r="4525" spans="1:36" x14ac:dyDescent="0.25">
      <c r="A4525" t="s">
        <v>32</v>
      </c>
      <c r="B4525" t="s">
        <v>13651</v>
      </c>
      <c r="C4525">
        <f>YEAR(B4525)</f>
        <v>2012</v>
      </c>
      <c r="D4525">
        <v>73.400000000000006</v>
      </c>
      <c r="E4525">
        <v>59</v>
      </c>
      <c r="F4525">
        <v>67</v>
      </c>
      <c r="H4525" s="2">
        <f>IF(F4525-62.34&lt;=0,0,IF(F4525-62.34&lt;=1,1,2))</f>
        <v>2</v>
      </c>
      <c r="I4525">
        <v>73.400000000000006</v>
      </c>
      <c r="J4525">
        <v>59</v>
      </c>
      <c r="K4525">
        <v>67</v>
      </c>
      <c r="L4525">
        <v>60.2</v>
      </c>
      <c r="M4525">
        <v>79.2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10.3</v>
      </c>
      <c r="W4525">
        <v>322.8</v>
      </c>
      <c r="X4525">
        <v>1015.7</v>
      </c>
      <c r="Y4525">
        <v>24.4</v>
      </c>
      <c r="Z4525">
        <v>6.6</v>
      </c>
      <c r="AA4525">
        <v>359.2</v>
      </c>
      <c r="AB4525">
        <v>30.9</v>
      </c>
      <c r="AC4525">
        <v>10</v>
      </c>
      <c r="AD4525">
        <v>0</v>
      </c>
      <c r="AE4525" t="s">
        <v>13652</v>
      </c>
      <c r="AF4525" t="s">
        <v>13653</v>
      </c>
      <c r="AG4525">
        <v>0.36</v>
      </c>
      <c r="AH4525" t="s">
        <v>36</v>
      </c>
      <c r="AI4525" t="s">
        <v>37</v>
      </c>
      <c r="AJ4525" t="s">
        <v>38</v>
      </c>
    </row>
    <row r="4526" spans="1:36" x14ac:dyDescent="0.25">
      <c r="A4526" t="s">
        <v>32</v>
      </c>
      <c r="B4526" t="s">
        <v>13654</v>
      </c>
      <c r="C4526">
        <f>YEAR(B4526)</f>
        <v>2012</v>
      </c>
      <c r="D4526">
        <v>75.2</v>
      </c>
      <c r="E4526">
        <v>58.2</v>
      </c>
      <c r="F4526">
        <v>68</v>
      </c>
      <c r="G4526" s="2">
        <f>AVERAGE(F4526:F4617)</f>
        <v>79.358695652173893</v>
      </c>
      <c r="H4526" s="2">
        <f>IF(F4526-79.36&lt;=0,0,IF(F4526-79.36&lt;=1,1,2))</f>
        <v>0</v>
      </c>
      <c r="I4526">
        <v>75.2</v>
      </c>
      <c r="J4526">
        <v>58.2</v>
      </c>
      <c r="K4526">
        <v>68</v>
      </c>
      <c r="L4526">
        <v>58.2</v>
      </c>
      <c r="M4526">
        <v>72.099999999999994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9.1999999999999993</v>
      </c>
      <c r="W4526">
        <v>75</v>
      </c>
      <c r="X4526">
        <v>1016</v>
      </c>
      <c r="Y4526">
        <v>24.2</v>
      </c>
      <c r="Z4526">
        <v>6.4</v>
      </c>
      <c r="AA4526">
        <v>363.8</v>
      </c>
      <c r="AB4526">
        <v>31.4</v>
      </c>
      <c r="AC4526">
        <v>10</v>
      </c>
      <c r="AD4526">
        <v>0</v>
      </c>
      <c r="AE4526" t="s">
        <v>13655</v>
      </c>
      <c r="AF4526" t="s">
        <v>13656</v>
      </c>
      <c r="AG4526">
        <v>0.39</v>
      </c>
      <c r="AH4526" t="s">
        <v>36</v>
      </c>
      <c r="AI4526" t="s">
        <v>37</v>
      </c>
      <c r="AJ4526" t="s">
        <v>38</v>
      </c>
    </row>
    <row r="4527" spans="1:36" x14ac:dyDescent="0.25">
      <c r="A4527" t="s">
        <v>32</v>
      </c>
      <c r="B4527" t="s">
        <v>13657</v>
      </c>
      <c r="C4527">
        <f>YEAR(B4527)</f>
        <v>2012</v>
      </c>
      <c r="D4527">
        <v>75.2</v>
      </c>
      <c r="E4527">
        <v>62.6</v>
      </c>
      <c r="F4527">
        <v>69.400000000000006</v>
      </c>
      <c r="H4527" s="2">
        <f>IF(F4527-79.36&lt;=0,0,IF(F4527-79.36&lt;=1,1,2))</f>
        <v>0</v>
      </c>
      <c r="I4527">
        <v>75.2</v>
      </c>
      <c r="J4527">
        <v>62.6</v>
      </c>
      <c r="K4527">
        <v>69.400000000000006</v>
      </c>
      <c r="L4527">
        <v>59.7</v>
      </c>
      <c r="M4527">
        <v>71.599999999999994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11.4</v>
      </c>
      <c r="W4527">
        <v>109.7</v>
      </c>
      <c r="X4527">
        <v>1016.8</v>
      </c>
      <c r="Y4527">
        <v>74</v>
      </c>
      <c r="Z4527">
        <v>6.4</v>
      </c>
      <c r="AA4527">
        <v>341.7</v>
      </c>
      <c r="AB4527">
        <v>29.4</v>
      </c>
      <c r="AC4527">
        <v>10</v>
      </c>
      <c r="AD4527">
        <v>0</v>
      </c>
      <c r="AE4527" t="s">
        <v>13658</v>
      </c>
      <c r="AF4527" t="s">
        <v>13659</v>
      </c>
      <c r="AG4527">
        <v>0.43</v>
      </c>
      <c r="AH4527" t="s">
        <v>36</v>
      </c>
      <c r="AI4527" t="s">
        <v>37</v>
      </c>
      <c r="AJ4527" t="s">
        <v>38</v>
      </c>
    </row>
    <row r="4528" spans="1:36" x14ac:dyDescent="0.25">
      <c r="A4528" t="s">
        <v>32</v>
      </c>
      <c r="B4528" t="s">
        <v>13660</v>
      </c>
      <c r="C4528">
        <f>YEAR(B4528)</f>
        <v>2012</v>
      </c>
      <c r="D4528">
        <v>77</v>
      </c>
      <c r="E4528">
        <v>59</v>
      </c>
      <c r="F4528">
        <v>69.099999999999994</v>
      </c>
      <c r="H4528" s="2">
        <f>IF(F4528-79.36&lt;=0,0,IF(F4528-79.36&lt;=1,1,2))</f>
        <v>0</v>
      </c>
      <c r="I4528">
        <v>77</v>
      </c>
      <c r="J4528">
        <v>59</v>
      </c>
      <c r="K4528">
        <v>69.099999999999994</v>
      </c>
      <c r="L4528">
        <v>59.8</v>
      </c>
      <c r="M4528">
        <v>73.099999999999994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8.1</v>
      </c>
      <c r="W4528">
        <v>91.1</v>
      </c>
      <c r="X4528">
        <v>1016.7</v>
      </c>
      <c r="Y4528">
        <v>16.600000000000001</v>
      </c>
      <c r="Z4528">
        <v>6.4</v>
      </c>
      <c r="AA4528">
        <v>356.2</v>
      </c>
      <c r="AB4528">
        <v>30.7</v>
      </c>
      <c r="AC4528">
        <v>10</v>
      </c>
      <c r="AD4528">
        <v>0</v>
      </c>
      <c r="AE4528" t="s">
        <v>13661</v>
      </c>
      <c r="AF4528" t="s">
        <v>13662</v>
      </c>
      <c r="AG4528">
        <v>0.46</v>
      </c>
      <c r="AH4528" t="s">
        <v>330</v>
      </c>
      <c r="AI4528" t="s">
        <v>9140</v>
      </c>
      <c r="AJ4528" t="s">
        <v>331</v>
      </c>
    </row>
    <row r="4529" spans="1:36" x14ac:dyDescent="0.25">
      <c r="A4529" t="s">
        <v>32</v>
      </c>
      <c r="B4529" t="s">
        <v>13663</v>
      </c>
      <c r="C4529">
        <f>YEAR(B4529)</f>
        <v>2012</v>
      </c>
      <c r="D4529">
        <v>80.599999999999994</v>
      </c>
      <c r="E4529">
        <v>62.6</v>
      </c>
      <c r="F4529">
        <v>71.7</v>
      </c>
      <c r="H4529" s="2">
        <f>IF(F4529-79.36&lt;=0,0,IF(F4529-79.36&lt;=1,1,2))</f>
        <v>0</v>
      </c>
      <c r="I4529">
        <v>81.099999999999994</v>
      </c>
      <c r="J4529">
        <v>62.6</v>
      </c>
      <c r="K4529">
        <v>71.7</v>
      </c>
      <c r="L4529">
        <v>58</v>
      </c>
      <c r="M4529">
        <v>63.2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9.1999999999999993</v>
      </c>
      <c r="W4529">
        <v>189.9</v>
      </c>
      <c r="X4529">
        <v>1013.8</v>
      </c>
      <c r="Y4529">
        <v>0.1</v>
      </c>
      <c r="Z4529">
        <v>6.2</v>
      </c>
      <c r="AA4529">
        <v>359.2</v>
      </c>
      <c r="AB4529">
        <v>30.9</v>
      </c>
      <c r="AC4529">
        <v>10</v>
      </c>
      <c r="AD4529">
        <v>0</v>
      </c>
      <c r="AE4529" t="s">
        <v>13664</v>
      </c>
      <c r="AF4529" t="s">
        <v>13665</v>
      </c>
      <c r="AG4529">
        <v>0.5</v>
      </c>
      <c r="AH4529" t="s">
        <v>330</v>
      </c>
      <c r="AI4529" t="s">
        <v>9140</v>
      </c>
      <c r="AJ4529" t="s">
        <v>331</v>
      </c>
    </row>
    <row r="4530" spans="1:36" x14ac:dyDescent="0.25">
      <c r="A4530" t="s">
        <v>32</v>
      </c>
      <c r="B4530" t="s">
        <v>13666</v>
      </c>
      <c r="C4530">
        <f>YEAR(B4530)</f>
        <v>2012</v>
      </c>
      <c r="D4530">
        <v>82.5</v>
      </c>
      <c r="E4530">
        <v>64.400000000000006</v>
      </c>
      <c r="F4530">
        <v>75.099999999999994</v>
      </c>
      <c r="H4530" s="2">
        <f>IF(F4530-79.36&lt;=0,0,IF(F4530-79.36&lt;=1,1,2))</f>
        <v>0</v>
      </c>
      <c r="I4530">
        <v>83.5</v>
      </c>
      <c r="J4530">
        <v>64.400000000000006</v>
      </c>
      <c r="K4530">
        <v>75.400000000000006</v>
      </c>
      <c r="L4530">
        <v>57.7</v>
      </c>
      <c r="M4530">
        <v>55.4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11.4</v>
      </c>
      <c r="W4530">
        <v>161.9</v>
      </c>
      <c r="X4530">
        <v>1010.6</v>
      </c>
      <c r="Y4530">
        <v>4.2</v>
      </c>
      <c r="Z4530">
        <v>6.2</v>
      </c>
      <c r="AA4530">
        <v>358.7</v>
      </c>
      <c r="AB4530">
        <v>30.9</v>
      </c>
      <c r="AC4530">
        <v>10</v>
      </c>
      <c r="AD4530">
        <v>0</v>
      </c>
      <c r="AE4530" t="s">
        <v>13667</v>
      </c>
      <c r="AF4530" t="s">
        <v>13668</v>
      </c>
      <c r="AG4530">
        <v>0.53</v>
      </c>
      <c r="AH4530" t="s">
        <v>330</v>
      </c>
      <c r="AI4530" t="s">
        <v>9140</v>
      </c>
      <c r="AJ4530" t="s">
        <v>331</v>
      </c>
    </row>
    <row r="4531" spans="1:36" x14ac:dyDescent="0.25">
      <c r="A4531" t="s">
        <v>32</v>
      </c>
      <c r="B4531" t="s">
        <v>13669</v>
      </c>
      <c r="C4531">
        <f>YEAR(B4531)</f>
        <v>2012</v>
      </c>
      <c r="D4531">
        <v>75.2</v>
      </c>
      <c r="E4531">
        <v>66.2</v>
      </c>
      <c r="F4531">
        <v>71.900000000000006</v>
      </c>
      <c r="H4531" s="2">
        <f>IF(F4531-79.36&lt;=0,0,IF(F4531-79.36&lt;=1,1,2))</f>
        <v>0</v>
      </c>
      <c r="I4531">
        <v>75.2</v>
      </c>
      <c r="J4531">
        <v>66.2</v>
      </c>
      <c r="K4531">
        <v>71.900000000000006</v>
      </c>
      <c r="L4531">
        <v>58.3</v>
      </c>
      <c r="M4531">
        <v>63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23</v>
      </c>
      <c r="W4531">
        <v>310.5</v>
      </c>
      <c r="X4531">
        <v>1010</v>
      </c>
      <c r="Y4531">
        <v>1.2</v>
      </c>
      <c r="Z4531">
        <v>6.2</v>
      </c>
      <c r="AA4531">
        <v>366.3</v>
      </c>
      <c r="AB4531">
        <v>31.6</v>
      </c>
      <c r="AC4531">
        <v>10</v>
      </c>
      <c r="AD4531">
        <v>0</v>
      </c>
      <c r="AE4531" t="s">
        <v>13670</v>
      </c>
      <c r="AF4531" t="s">
        <v>13671</v>
      </c>
      <c r="AG4531">
        <v>0.56000000000000005</v>
      </c>
      <c r="AH4531" t="s">
        <v>330</v>
      </c>
      <c r="AI4531" t="s">
        <v>9140</v>
      </c>
      <c r="AJ4531" t="s">
        <v>331</v>
      </c>
    </row>
    <row r="4532" spans="1:36" x14ac:dyDescent="0.25">
      <c r="A4532" t="s">
        <v>32</v>
      </c>
      <c r="B4532" t="s">
        <v>13672</v>
      </c>
      <c r="C4532">
        <f>YEAR(B4532)</f>
        <v>2012</v>
      </c>
      <c r="D4532">
        <v>77</v>
      </c>
      <c r="E4532">
        <v>60.8</v>
      </c>
      <c r="F4532">
        <v>70.599999999999994</v>
      </c>
      <c r="H4532" s="2">
        <f>IF(F4532-79.36&lt;=0,0,IF(F4532-79.36&lt;=1,1,2))</f>
        <v>0</v>
      </c>
      <c r="I4532">
        <v>77</v>
      </c>
      <c r="J4532">
        <v>60.8</v>
      </c>
      <c r="K4532">
        <v>70.599999999999994</v>
      </c>
      <c r="L4532">
        <v>62.5</v>
      </c>
      <c r="M4532">
        <v>76.599999999999994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10.3</v>
      </c>
      <c r="W4532">
        <v>322.89999999999998</v>
      </c>
      <c r="X4532">
        <v>1011</v>
      </c>
      <c r="Y4532">
        <v>9.3000000000000007</v>
      </c>
      <c r="Z4532">
        <v>6.3</v>
      </c>
      <c r="AA4532">
        <v>362.8</v>
      </c>
      <c r="AB4532">
        <v>31.2</v>
      </c>
      <c r="AC4532">
        <v>10</v>
      </c>
      <c r="AD4532">
        <v>0</v>
      </c>
      <c r="AE4532" t="s">
        <v>13673</v>
      </c>
      <c r="AF4532" t="s">
        <v>13674</v>
      </c>
      <c r="AG4532">
        <v>0.6</v>
      </c>
      <c r="AH4532" t="s">
        <v>330</v>
      </c>
      <c r="AI4532" t="s">
        <v>9140</v>
      </c>
      <c r="AJ4532" t="s">
        <v>331</v>
      </c>
    </row>
    <row r="4533" spans="1:36" x14ac:dyDescent="0.25">
      <c r="A4533" t="s">
        <v>32</v>
      </c>
      <c r="B4533" t="s">
        <v>13675</v>
      </c>
      <c r="C4533">
        <f>YEAR(B4533)</f>
        <v>2012</v>
      </c>
      <c r="D4533">
        <v>78.8</v>
      </c>
      <c r="E4533">
        <v>64.400000000000006</v>
      </c>
      <c r="F4533">
        <v>72.400000000000006</v>
      </c>
      <c r="H4533" s="2">
        <f>IF(F4533-79.36&lt;=0,0,IF(F4533-79.36&lt;=1,1,2))</f>
        <v>0</v>
      </c>
      <c r="I4533">
        <v>78.8</v>
      </c>
      <c r="J4533">
        <v>64.400000000000006</v>
      </c>
      <c r="K4533">
        <v>72.400000000000006</v>
      </c>
      <c r="L4533">
        <v>61.8</v>
      </c>
      <c r="M4533">
        <v>70.099999999999994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13.9</v>
      </c>
      <c r="W4533">
        <v>322.10000000000002</v>
      </c>
      <c r="X4533">
        <v>1012.7</v>
      </c>
      <c r="Y4533">
        <v>3.5</v>
      </c>
      <c r="Z4533">
        <v>6.3</v>
      </c>
      <c r="AA4533">
        <v>365.5</v>
      </c>
      <c r="AB4533">
        <v>31.6</v>
      </c>
      <c r="AC4533">
        <v>10</v>
      </c>
      <c r="AD4533">
        <v>0</v>
      </c>
      <c r="AE4533" t="s">
        <v>13676</v>
      </c>
      <c r="AF4533" t="s">
        <v>13677</v>
      </c>
      <c r="AG4533">
        <v>0.63</v>
      </c>
      <c r="AH4533" t="s">
        <v>330</v>
      </c>
      <c r="AI4533" t="s">
        <v>9140</v>
      </c>
      <c r="AJ4533" t="s">
        <v>331</v>
      </c>
    </row>
    <row r="4534" spans="1:36" x14ac:dyDescent="0.25">
      <c r="A4534" t="s">
        <v>32</v>
      </c>
      <c r="B4534" t="s">
        <v>13678</v>
      </c>
      <c r="C4534">
        <f>YEAR(B4534)</f>
        <v>2012</v>
      </c>
      <c r="D4534">
        <v>78.8</v>
      </c>
      <c r="E4534">
        <v>64.400000000000006</v>
      </c>
      <c r="F4534">
        <v>72.900000000000006</v>
      </c>
      <c r="H4534" s="2">
        <f>IF(F4534-79.36&lt;=0,0,IF(F4534-79.36&lt;=1,1,2))</f>
        <v>0</v>
      </c>
      <c r="I4534">
        <v>78.8</v>
      </c>
      <c r="J4534">
        <v>64.400000000000006</v>
      </c>
      <c r="K4534">
        <v>72.900000000000006</v>
      </c>
      <c r="L4534">
        <v>62.8</v>
      </c>
      <c r="M4534">
        <v>71.099999999999994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16.100000000000001</v>
      </c>
      <c r="W4534">
        <v>310.2</v>
      </c>
      <c r="X4534">
        <v>1012.8</v>
      </c>
      <c r="Y4534">
        <v>0</v>
      </c>
      <c r="Z4534">
        <v>6.2</v>
      </c>
      <c r="AA4534">
        <v>363</v>
      </c>
      <c r="AB4534">
        <v>31.3</v>
      </c>
      <c r="AC4534">
        <v>10</v>
      </c>
      <c r="AD4534">
        <v>0</v>
      </c>
      <c r="AE4534" t="s">
        <v>13679</v>
      </c>
      <c r="AF4534" t="s">
        <v>13680</v>
      </c>
      <c r="AG4534">
        <v>0.66</v>
      </c>
      <c r="AH4534" t="s">
        <v>330</v>
      </c>
      <c r="AI4534" t="s">
        <v>9140</v>
      </c>
      <c r="AJ4534" t="s">
        <v>331</v>
      </c>
    </row>
    <row r="4535" spans="1:36" x14ac:dyDescent="0.25">
      <c r="A4535" t="s">
        <v>32</v>
      </c>
      <c r="B4535" t="s">
        <v>13681</v>
      </c>
      <c r="C4535">
        <f>YEAR(B4535)</f>
        <v>2012</v>
      </c>
      <c r="D4535">
        <v>86.6</v>
      </c>
      <c r="E4535">
        <v>64.400000000000006</v>
      </c>
      <c r="F4535">
        <v>74.3</v>
      </c>
      <c r="H4535" s="2">
        <f>IF(F4535-79.36&lt;=0,0,IF(F4535-79.36&lt;=1,1,2))</f>
        <v>0</v>
      </c>
      <c r="I4535">
        <v>85</v>
      </c>
      <c r="J4535">
        <v>64.400000000000006</v>
      </c>
      <c r="K4535">
        <v>74.599999999999994</v>
      </c>
      <c r="L4535">
        <v>63</v>
      </c>
      <c r="M4535">
        <v>68.8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6.9</v>
      </c>
      <c r="W4535">
        <v>138.5</v>
      </c>
      <c r="X4535">
        <v>1010.2</v>
      </c>
      <c r="Y4535">
        <v>0</v>
      </c>
      <c r="Z4535">
        <v>6.2</v>
      </c>
      <c r="AA4535">
        <v>368.4</v>
      </c>
      <c r="AB4535">
        <v>31.7</v>
      </c>
      <c r="AC4535">
        <v>10</v>
      </c>
      <c r="AD4535">
        <v>0</v>
      </c>
      <c r="AE4535" t="s">
        <v>13682</v>
      </c>
      <c r="AF4535" t="s">
        <v>13683</v>
      </c>
      <c r="AG4535">
        <v>0.69</v>
      </c>
      <c r="AH4535" t="s">
        <v>330</v>
      </c>
      <c r="AI4535" t="s">
        <v>9140</v>
      </c>
      <c r="AJ4535" t="s">
        <v>331</v>
      </c>
    </row>
    <row r="4536" spans="1:36" x14ac:dyDescent="0.25">
      <c r="A4536" t="s">
        <v>32</v>
      </c>
      <c r="B4536" t="s">
        <v>13684</v>
      </c>
      <c r="C4536">
        <f>YEAR(B4536)</f>
        <v>2012</v>
      </c>
      <c r="D4536">
        <v>82.4</v>
      </c>
      <c r="E4536">
        <v>64.400000000000006</v>
      </c>
      <c r="F4536">
        <v>75.599999999999994</v>
      </c>
      <c r="H4536" s="2">
        <f>IF(F4536-79.36&lt;=0,0,IF(F4536-79.36&lt;=1,1,2))</f>
        <v>0</v>
      </c>
      <c r="I4536">
        <v>87.2</v>
      </c>
      <c r="J4536">
        <v>64.400000000000006</v>
      </c>
      <c r="K4536">
        <v>76.7</v>
      </c>
      <c r="L4536">
        <v>64.3</v>
      </c>
      <c r="M4536">
        <v>68.900000000000006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9.1999999999999993</v>
      </c>
      <c r="W4536">
        <v>106.4</v>
      </c>
      <c r="X4536">
        <v>1008.9</v>
      </c>
      <c r="Y4536">
        <v>2.2999999999999998</v>
      </c>
      <c r="Z4536">
        <v>6.2</v>
      </c>
      <c r="AA4536">
        <v>364.5</v>
      </c>
      <c r="AB4536">
        <v>31.4</v>
      </c>
      <c r="AC4536">
        <v>10</v>
      </c>
      <c r="AD4536">
        <v>0</v>
      </c>
      <c r="AE4536" t="s">
        <v>13685</v>
      </c>
      <c r="AF4536" t="s">
        <v>13686</v>
      </c>
      <c r="AG4536">
        <v>0.75</v>
      </c>
      <c r="AH4536" t="s">
        <v>330</v>
      </c>
      <c r="AI4536" t="s">
        <v>9140</v>
      </c>
      <c r="AJ4536" t="s">
        <v>331</v>
      </c>
    </row>
    <row r="4537" spans="1:36" x14ac:dyDescent="0.25">
      <c r="A4537" t="s">
        <v>32</v>
      </c>
      <c r="B4537" t="s">
        <v>13687</v>
      </c>
      <c r="C4537">
        <f>YEAR(B4537)</f>
        <v>2012</v>
      </c>
      <c r="D4537">
        <v>84.2</v>
      </c>
      <c r="E4537">
        <v>68</v>
      </c>
      <c r="F4537">
        <v>76</v>
      </c>
      <c r="H4537" s="2">
        <f>IF(F4537-79.36&lt;=0,0,IF(F4537-79.36&lt;=1,1,2))</f>
        <v>0</v>
      </c>
      <c r="I4537">
        <v>88.5</v>
      </c>
      <c r="J4537">
        <v>68</v>
      </c>
      <c r="K4537">
        <v>77.7</v>
      </c>
      <c r="L4537">
        <v>64.900000000000006</v>
      </c>
      <c r="M4537">
        <v>69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9.1999999999999993</v>
      </c>
      <c r="W4537">
        <v>137.5</v>
      </c>
      <c r="X4537">
        <v>1008.6</v>
      </c>
      <c r="Y4537">
        <v>0.3</v>
      </c>
      <c r="Z4537">
        <v>6.2</v>
      </c>
      <c r="AA4537">
        <v>366.1</v>
      </c>
      <c r="AB4537">
        <v>31.6</v>
      </c>
      <c r="AC4537">
        <v>10</v>
      </c>
      <c r="AD4537">
        <v>0</v>
      </c>
      <c r="AE4537" t="s">
        <v>13688</v>
      </c>
      <c r="AF4537" t="s">
        <v>13689</v>
      </c>
      <c r="AG4537">
        <v>0.76</v>
      </c>
      <c r="AH4537" t="s">
        <v>330</v>
      </c>
      <c r="AI4537" t="s">
        <v>9140</v>
      </c>
      <c r="AJ4537" t="s">
        <v>331</v>
      </c>
    </row>
    <row r="4538" spans="1:36" x14ac:dyDescent="0.25">
      <c r="A4538" t="s">
        <v>32</v>
      </c>
      <c r="B4538" t="s">
        <v>13690</v>
      </c>
      <c r="C4538">
        <f>YEAR(B4538)</f>
        <v>2012</v>
      </c>
      <c r="D4538">
        <v>84.2</v>
      </c>
      <c r="E4538">
        <v>64.400000000000006</v>
      </c>
      <c r="F4538">
        <v>76</v>
      </c>
      <c r="H4538" s="2">
        <f>IF(F4538-79.36&lt;=0,0,IF(F4538-79.36&lt;=1,1,2))</f>
        <v>0</v>
      </c>
      <c r="I4538">
        <v>89.6</v>
      </c>
      <c r="J4538">
        <v>64.400000000000006</v>
      </c>
      <c r="K4538">
        <v>77.599999999999994</v>
      </c>
      <c r="L4538">
        <v>64.400000000000006</v>
      </c>
      <c r="M4538">
        <v>67.900000000000006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9.1999999999999993</v>
      </c>
      <c r="W4538">
        <v>168.2</v>
      </c>
      <c r="X4538">
        <v>1008.7</v>
      </c>
      <c r="Y4538">
        <v>1.4</v>
      </c>
      <c r="Z4538">
        <v>6.2</v>
      </c>
      <c r="AA4538">
        <v>367.5</v>
      </c>
      <c r="AB4538">
        <v>31.7</v>
      </c>
      <c r="AC4538">
        <v>10</v>
      </c>
      <c r="AD4538">
        <v>0</v>
      </c>
      <c r="AE4538" t="s">
        <v>13691</v>
      </c>
      <c r="AF4538" t="s">
        <v>13692</v>
      </c>
      <c r="AG4538">
        <v>0.79</v>
      </c>
      <c r="AH4538" t="s">
        <v>330</v>
      </c>
      <c r="AI4538" t="s">
        <v>9140</v>
      </c>
      <c r="AJ4538" t="s">
        <v>331</v>
      </c>
    </row>
    <row r="4539" spans="1:36" x14ac:dyDescent="0.25">
      <c r="A4539" t="s">
        <v>32</v>
      </c>
      <c r="B4539" t="s">
        <v>13693</v>
      </c>
      <c r="C4539">
        <f>YEAR(B4539)</f>
        <v>2012</v>
      </c>
      <c r="D4539">
        <v>86</v>
      </c>
      <c r="E4539">
        <v>73.400000000000006</v>
      </c>
      <c r="F4539">
        <v>79.400000000000006</v>
      </c>
      <c r="H4539" s="2">
        <f>IF(F4539-79.36&lt;=0,0,IF(F4539-79.36&lt;=1,1,2))</f>
        <v>1</v>
      </c>
      <c r="I4539">
        <v>89.4</v>
      </c>
      <c r="J4539">
        <v>73.400000000000006</v>
      </c>
      <c r="K4539">
        <v>80.8</v>
      </c>
      <c r="L4539">
        <v>64.3</v>
      </c>
      <c r="M4539">
        <v>60.6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20.8</v>
      </c>
      <c r="W4539">
        <v>298.3</v>
      </c>
      <c r="X4539">
        <v>1008.2</v>
      </c>
      <c r="Y4539">
        <v>0.1</v>
      </c>
      <c r="Z4539">
        <v>6.2</v>
      </c>
      <c r="AA4539">
        <v>360.7</v>
      </c>
      <c r="AB4539">
        <v>31.1</v>
      </c>
      <c r="AC4539">
        <v>10</v>
      </c>
      <c r="AD4539">
        <v>0</v>
      </c>
      <c r="AE4539" t="s">
        <v>13694</v>
      </c>
      <c r="AF4539" t="s">
        <v>13695</v>
      </c>
      <c r="AG4539">
        <v>0.83</v>
      </c>
      <c r="AH4539" t="s">
        <v>330</v>
      </c>
      <c r="AI4539" t="s">
        <v>9140</v>
      </c>
      <c r="AJ4539" t="s">
        <v>331</v>
      </c>
    </row>
    <row r="4540" spans="1:36" x14ac:dyDescent="0.25">
      <c r="A4540" t="s">
        <v>32</v>
      </c>
      <c r="B4540" t="s">
        <v>13696</v>
      </c>
      <c r="C4540">
        <f>YEAR(B4540)</f>
        <v>2012</v>
      </c>
      <c r="D4540">
        <v>84.2</v>
      </c>
      <c r="E4540">
        <v>69.8</v>
      </c>
      <c r="F4540">
        <v>77.900000000000006</v>
      </c>
      <c r="H4540" s="2">
        <f>IF(F4540-79.36&lt;=0,0,IF(F4540-79.36&lt;=1,1,2))</f>
        <v>0</v>
      </c>
      <c r="I4540">
        <v>87.4</v>
      </c>
      <c r="J4540">
        <v>69.8</v>
      </c>
      <c r="K4540">
        <v>79.599999999999994</v>
      </c>
      <c r="L4540">
        <v>67.2</v>
      </c>
      <c r="M4540">
        <v>70.3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17.2</v>
      </c>
      <c r="W4540">
        <v>300.89999999999998</v>
      </c>
      <c r="X4540">
        <v>1011.5</v>
      </c>
      <c r="Y4540">
        <v>0.1</v>
      </c>
      <c r="Z4540">
        <v>6.2</v>
      </c>
      <c r="AA4540">
        <v>364.6</v>
      </c>
      <c r="AB4540">
        <v>31.6</v>
      </c>
      <c r="AC4540">
        <v>10</v>
      </c>
      <c r="AD4540">
        <v>0</v>
      </c>
      <c r="AE4540" t="s">
        <v>13697</v>
      </c>
      <c r="AF4540" t="s">
        <v>13698</v>
      </c>
      <c r="AG4540">
        <v>0.86</v>
      </c>
      <c r="AH4540" t="s">
        <v>330</v>
      </c>
      <c r="AI4540" t="s">
        <v>9140</v>
      </c>
      <c r="AJ4540" t="s">
        <v>331</v>
      </c>
    </row>
    <row r="4541" spans="1:36" x14ac:dyDescent="0.25">
      <c r="A4541" t="s">
        <v>32</v>
      </c>
      <c r="B4541" t="s">
        <v>13699</v>
      </c>
      <c r="C4541">
        <f>YEAR(B4541)</f>
        <v>2012</v>
      </c>
      <c r="D4541">
        <v>82.4</v>
      </c>
      <c r="E4541">
        <v>77</v>
      </c>
      <c r="F4541">
        <v>79</v>
      </c>
      <c r="H4541" s="2">
        <f>IF(F4541-79.36&lt;=0,0,IF(F4541-79.36&lt;=1,1,2))</f>
        <v>0</v>
      </c>
      <c r="I4541">
        <v>85.4</v>
      </c>
      <c r="J4541">
        <v>77</v>
      </c>
      <c r="K4541">
        <v>80.099999999999994</v>
      </c>
      <c r="L4541">
        <v>66.7</v>
      </c>
      <c r="M4541">
        <v>66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24.2</v>
      </c>
      <c r="W4541">
        <v>302</v>
      </c>
      <c r="X4541">
        <v>1010.9</v>
      </c>
      <c r="Y4541">
        <v>5.7</v>
      </c>
      <c r="Z4541">
        <v>6.3</v>
      </c>
      <c r="AA4541">
        <v>357.7</v>
      </c>
      <c r="AB4541">
        <v>30.7</v>
      </c>
      <c r="AC4541">
        <v>10</v>
      </c>
      <c r="AD4541">
        <v>0</v>
      </c>
      <c r="AE4541" t="s">
        <v>13700</v>
      </c>
      <c r="AF4541" t="s">
        <v>13701</v>
      </c>
      <c r="AG4541">
        <v>0.89</v>
      </c>
      <c r="AH4541" t="s">
        <v>330</v>
      </c>
      <c r="AI4541" t="s">
        <v>9140</v>
      </c>
      <c r="AJ4541" t="s">
        <v>331</v>
      </c>
    </row>
    <row r="4542" spans="1:36" x14ac:dyDescent="0.25">
      <c r="A4542" t="s">
        <v>32</v>
      </c>
      <c r="B4542" t="s">
        <v>13702</v>
      </c>
      <c r="C4542">
        <f>YEAR(B4542)</f>
        <v>2012</v>
      </c>
      <c r="D4542">
        <v>80.599999999999994</v>
      </c>
      <c r="E4542">
        <v>72.2</v>
      </c>
      <c r="F4542">
        <v>77.400000000000006</v>
      </c>
      <c r="H4542" s="2">
        <f>IF(F4542-79.36&lt;=0,0,IF(F4542-79.36&lt;=1,1,2))</f>
        <v>0</v>
      </c>
      <c r="I4542">
        <v>82.8</v>
      </c>
      <c r="J4542">
        <v>72.2</v>
      </c>
      <c r="K4542">
        <v>77.5</v>
      </c>
      <c r="L4542">
        <v>65.8</v>
      </c>
      <c r="M4542">
        <v>67.5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25.3</v>
      </c>
      <c r="W4542">
        <v>308</v>
      </c>
      <c r="X4542">
        <v>1011.5</v>
      </c>
      <c r="Y4542">
        <v>11.9</v>
      </c>
      <c r="Z4542">
        <v>6.4</v>
      </c>
      <c r="AA4542">
        <v>342</v>
      </c>
      <c r="AB4542">
        <v>29.5</v>
      </c>
      <c r="AC4542">
        <v>10</v>
      </c>
      <c r="AD4542">
        <v>0</v>
      </c>
      <c r="AE4542" t="s">
        <v>13703</v>
      </c>
      <c r="AF4542" t="s">
        <v>13704</v>
      </c>
      <c r="AG4542">
        <v>0.93</v>
      </c>
      <c r="AH4542" t="s">
        <v>330</v>
      </c>
      <c r="AI4542" t="s">
        <v>9140</v>
      </c>
      <c r="AJ4542" t="s">
        <v>331</v>
      </c>
    </row>
    <row r="4543" spans="1:36" x14ac:dyDescent="0.25">
      <c r="A4543" t="s">
        <v>32</v>
      </c>
      <c r="B4543" t="s">
        <v>13705</v>
      </c>
      <c r="C4543">
        <f>YEAR(B4543)</f>
        <v>2012</v>
      </c>
      <c r="D4543">
        <v>78.8</v>
      </c>
      <c r="E4543">
        <v>73.400000000000006</v>
      </c>
      <c r="F4543">
        <v>76.400000000000006</v>
      </c>
      <c r="H4543" s="2">
        <f>IF(F4543-79.36&lt;=0,0,IF(F4543-79.36&lt;=1,1,2))</f>
        <v>0</v>
      </c>
      <c r="I4543">
        <v>78.8</v>
      </c>
      <c r="J4543">
        <v>73.400000000000006</v>
      </c>
      <c r="K4543">
        <v>76.400000000000006</v>
      </c>
      <c r="L4543">
        <v>64.099999999999994</v>
      </c>
      <c r="M4543">
        <v>65.900000000000006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24.2</v>
      </c>
      <c r="W4543">
        <v>311</v>
      </c>
      <c r="X4543">
        <v>1011.5</v>
      </c>
      <c r="Y4543">
        <v>24.8</v>
      </c>
      <c r="Z4543">
        <v>6.4</v>
      </c>
      <c r="AA4543">
        <v>328.1</v>
      </c>
      <c r="AB4543">
        <v>28.2</v>
      </c>
      <c r="AC4543">
        <v>10</v>
      </c>
      <c r="AD4543">
        <v>0</v>
      </c>
      <c r="AE4543" t="s">
        <v>13706</v>
      </c>
      <c r="AF4543" t="s">
        <v>13707</v>
      </c>
      <c r="AG4543">
        <v>0.96</v>
      </c>
      <c r="AH4543" t="s">
        <v>36</v>
      </c>
      <c r="AI4543" t="s">
        <v>37</v>
      </c>
      <c r="AJ4543" t="s">
        <v>38</v>
      </c>
    </row>
    <row r="4544" spans="1:36" x14ac:dyDescent="0.25">
      <c r="A4544" t="s">
        <v>32</v>
      </c>
      <c r="B4544" t="s">
        <v>13708</v>
      </c>
      <c r="C4544">
        <f>YEAR(B4544)</f>
        <v>2012</v>
      </c>
      <c r="D4544">
        <v>80.599999999999994</v>
      </c>
      <c r="E4544">
        <v>73.400000000000006</v>
      </c>
      <c r="F4544">
        <v>77.400000000000006</v>
      </c>
      <c r="H4544" s="2">
        <f>IF(F4544-79.36&lt;=0,0,IF(F4544-79.36&lt;=1,1,2))</f>
        <v>0</v>
      </c>
      <c r="I4544">
        <v>83.9</v>
      </c>
      <c r="J4544">
        <v>73.400000000000006</v>
      </c>
      <c r="K4544">
        <v>78.099999999999994</v>
      </c>
      <c r="L4544">
        <v>66.2</v>
      </c>
      <c r="M4544">
        <v>68.7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24.2</v>
      </c>
      <c r="W4544">
        <v>303.8</v>
      </c>
      <c r="X4544">
        <v>1009.7</v>
      </c>
      <c r="Y4544">
        <v>16.8</v>
      </c>
      <c r="Z4544">
        <v>6.5</v>
      </c>
      <c r="AA4544">
        <v>356.6</v>
      </c>
      <c r="AB4544">
        <v>30.7</v>
      </c>
      <c r="AC4544">
        <v>10</v>
      </c>
      <c r="AD4544">
        <v>0</v>
      </c>
      <c r="AE4544" t="s">
        <v>13709</v>
      </c>
      <c r="AF4544" t="s">
        <v>13710</v>
      </c>
      <c r="AG4544">
        <v>0</v>
      </c>
      <c r="AH4544" t="s">
        <v>330</v>
      </c>
      <c r="AI4544" t="s">
        <v>9140</v>
      </c>
      <c r="AJ4544" t="s">
        <v>331</v>
      </c>
    </row>
    <row r="4545" spans="1:36" x14ac:dyDescent="0.25">
      <c r="A4545" t="s">
        <v>32</v>
      </c>
      <c r="B4545" t="s">
        <v>13711</v>
      </c>
      <c r="C4545">
        <f>YEAR(B4545)</f>
        <v>2012</v>
      </c>
      <c r="D4545">
        <v>82.4</v>
      </c>
      <c r="E4545">
        <v>77</v>
      </c>
      <c r="F4545">
        <v>78.5</v>
      </c>
      <c r="H4545" s="2">
        <f>IF(F4545-79.36&lt;=0,0,IF(F4545-79.36&lt;=1,1,2))</f>
        <v>0</v>
      </c>
      <c r="I4545">
        <v>86.2</v>
      </c>
      <c r="J4545">
        <v>77</v>
      </c>
      <c r="K4545">
        <v>79.3</v>
      </c>
      <c r="L4545">
        <v>66.5</v>
      </c>
      <c r="M4545">
        <v>66.8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23</v>
      </c>
      <c r="W4545">
        <v>300.60000000000002</v>
      </c>
      <c r="X4545">
        <v>1006.7</v>
      </c>
      <c r="Y4545">
        <v>10.7</v>
      </c>
      <c r="Z4545">
        <v>6.4</v>
      </c>
      <c r="AA4545">
        <v>349.9</v>
      </c>
      <c r="AB4545">
        <v>30.3</v>
      </c>
      <c r="AC4545">
        <v>10</v>
      </c>
      <c r="AD4545">
        <v>0</v>
      </c>
      <c r="AE4545" t="s">
        <v>13712</v>
      </c>
      <c r="AF4545" t="s">
        <v>13713</v>
      </c>
      <c r="AG4545">
        <v>0.03</v>
      </c>
      <c r="AH4545" t="s">
        <v>330</v>
      </c>
      <c r="AI4545" t="s">
        <v>9140</v>
      </c>
      <c r="AJ4545" t="s">
        <v>331</v>
      </c>
    </row>
    <row r="4546" spans="1:36" x14ac:dyDescent="0.25">
      <c r="A4546" t="s">
        <v>32</v>
      </c>
      <c r="B4546" t="s">
        <v>13714</v>
      </c>
      <c r="C4546">
        <f>YEAR(B4546)</f>
        <v>2012</v>
      </c>
      <c r="D4546">
        <v>80.599999999999994</v>
      </c>
      <c r="E4546">
        <v>75.2</v>
      </c>
      <c r="F4546">
        <v>78.099999999999994</v>
      </c>
      <c r="H4546" s="2">
        <f>IF(F4546-79.36&lt;=0,0,IF(F4546-79.36&lt;=1,1,2))</f>
        <v>0</v>
      </c>
      <c r="I4546">
        <v>83.3</v>
      </c>
      <c r="J4546">
        <v>75.2</v>
      </c>
      <c r="K4546">
        <v>78.599999999999994</v>
      </c>
      <c r="L4546">
        <v>64.900000000000006</v>
      </c>
      <c r="M4546">
        <v>64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24.2</v>
      </c>
      <c r="W4546">
        <v>304.5</v>
      </c>
      <c r="X4546">
        <v>1005.7</v>
      </c>
      <c r="Y4546">
        <v>9.6</v>
      </c>
      <c r="Z4546">
        <v>6.3</v>
      </c>
      <c r="AA4546">
        <v>354.3</v>
      </c>
      <c r="AB4546">
        <v>30.7</v>
      </c>
      <c r="AC4546">
        <v>10</v>
      </c>
      <c r="AD4546">
        <v>0</v>
      </c>
      <c r="AE4546" t="s">
        <v>13715</v>
      </c>
      <c r="AF4546" t="s">
        <v>13716</v>
      </c>
      <c r="AG4546">
        <v>0.06</v>
      </c>
      <c r="AH4546" t="s">
        <v>330</v>
      </c>
      <c r="AI4546" t="s">
        <v>9140</v>
      </c>
      <c r="AJ4546" t="s">
        <v>331</v>
      </c>
    </row>
    <row r="4547" spans="1:36" x14ac:dyDescent="0.25">
      <c r="A4547" t="s">
        <v>32</v>
      </c>
      <c r="B4547" t="s">
        <v>13717</v>
      </c>
      <c r="C4547">
        <f>YEAR(B4547)</f>
        <v>2012</v>
      </c>
      <c r="D4547">
        <v>84.2</v>
      </c>
      <c r="E4547">
        <v>75.2</v>
      </c>
      <c r="F4547">
        <v>79.900000000000006</v>
      </c>
      <c r="H4547" s="2">
        <f>IF(F4547-79.36&lt;=0,0,IF(F4547-79.36&lt;=1,1,2))</f>
        <v>1</v>
      </c>
      <c r="I4547">
        <v>85.7</v>
      </c>
      <c r="J4547">
        <v>75.2</v>
      </c>
      <c r="K4547">
        <v>80.5</v>
      </c>
      <c r="L4547">
        <v>63.9</v>
      </c>
      <c r="M4547">
        <v>58.8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21.9</v>
      </c>
      <c r="W4547">
        <v>307.39999999999998</v>
      </c>
      <c r="X4547">
        <v>1007.8</v>
      </c>
      <c r="Y4547">
        <v>0.1</v>
      </c>
      <c r="Z4547">
        <v>6.2</v>
      </c>
      <c r="AA4547">
        <v>372.7</v>
      </c>
      <c r="AB4547">
        <v>32.200000000000003</v>
      </c>
      <c r="AC4547">
        <v>10</v>
      </c>
      <c r="AD4547">
        <v>0</v>
      </c>
      <c r="AE4547" t="s">
        <v>13718</v>
      </c>
      <c r="AF4547" t="s">
        <v>13719</v>
      </c>
      <c r="AG4547">
        <v>0.1</v>
      </c>
      <c r="AH4547" t="s">
        <v>330</v>
      </c>
      <c r="AI4547" t="s">
        <v>9140</v>
      </c>
      <c r="AJ4547" t="s">
        <v>331</v>
      </c>
    </row>
    <row r="4548" spans="1:36" x14ac:dyDescent="0.25">
      <c r="A4548" t="s">
        <v>32</v>
      </c>
      <c r="B4548" t="s">
        <v>13720</v>
      </c>
      <c r="C4548">
        <f>YEAR(B4548)</f>
        <v>2012</v>
      </c>
      <c r="D4548">
        <v>84.2</v>
      </c>
      <c r="E4548">
        <v>69.8</v>
      </c>
      <c r="F4548">
        <v>77.5</v>
      </c>
      <c r="H4548" s="2">
        <f>IF(F4548-79.36&lt;=0,0,IF(F4548-79.36&lt;=1,1,2))</f>
        <v>0</v>
      </c>
      <c r="I4548">
        <v>86.5</v>
      </c>
      <c r="J4548">
        <v>69.8</v>
      </c>
      <c r="K4548">
        <v>78.8</v>
      </c>
      <c r="L4548">
        <v>65.400000000000006</v>
      </c>
      <c r="M4548">
        <v>66.900000000000006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17.2</v>
      </c>
      <c r="W4548">
        <v>310.10000000000002</v>
      </c>
      <c r="X4548">
        <v>1010.3</v>
      </c>
      <c r="Y4548">
        <v>0</v>
      </c>
      <c r="Z4548">
        <v>6.2</v>
      </c>
      <c r="AA4548">
        <v>362.1</v>
      </c>
      <c r="AB4548">
        <v>31.1</v>
      </c>
      <c r="AC4548">
        <v>10</v>
      </c>
      <c r="AD4548">
        <v>0</v>
      </c>
      <c r="AE4548" t="s">
        <v>13721</v>
      </c>
      <c r="AF4548" t="s">
        <v>13722</v>
      </c>
      <c r="AG4548">
        <v>0.13</v>
      </c>
      <c r="AH4548" t="s">
        <v>330</v>
      </c>
      <c r="AI4548" t="s">
        <v>9140</v>
      </c>
      <c r="AJ4548" t="s">
        <v>331</v>
      </c>
    </row>
    <row r="4549" spans="1:36" x14ac:dyDescent="0.25">
      <c r="A4549" t="s">
        <v>32</v>
      </c>
      <c r="B4549" t="s">
        <v>13723</v>
      </c>
      <c r="C4549">
        <f>YEAR(B4549)</f>
        <v>2012</v>
      </c>
      <c r="D4549">
        <v>84.2</v>
      </c>
      <c r="E4549">
        <v>69.5</v>
      </c>
      <c r="F4549">
        <v>77.900000000000006</v>
      </c>
      <c r="H4549" s="2">
        <f>IF(F4549-79.36&lt;=0,0,IF(F4549-79.36&lt;=1,1,2))</f>
        <v>0</v>
      </c>
      <c r="I4549">
        <v>88.5</v>
      </c>
      <c r="J4549">
        <v>69.5</v>
      </c>
      <c r="K4549">
        <v>79.400000000000006</v>
      </c>
      <c r="L4549">
        <v>64.5</v>
      </c>
      <c r="M4549">
        <v>63.9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18.3</v>
      </c>
      <c r="W4549">
        <v>302</v>
      </c>
      <c r="X4549">
        <v>1010.8</v>
      </c>
      <c r="Y4549">
        <v>0</v>
      </c>
      <c r="Z4549">
        <v>6.2</v>
      </c>
      <c r="AA4549">
        <v>361.8</v>
      </c>
      <c r="AB4549">
        <v>31.2</v>
      </c>
      <c r="AC4549">
        <v>10</v>
      </c>
      <c r="AD4549">
        <v>0</v>
      </c>
      <c r="AE4549" t="s">
        <v>13724</v>
      </c>
      <c r="AF4549" t="s">
        <v>13725</v>
      </c>
      <c r="AG4549">
        <v>0.17</v>
      </c>
      <c r="AH4549" t="s">
        <v>330</v>
      </c>
      <c r="AI4549" t="s">
        <v>9140</v>
      </c>
      <c r="AJ4549" t="s">
        <v>331</v>
      </c>
    </row>
    <row r="4550" spans="1:36" x14ac:dyDescent="0.25">
      <c r="A4550" t="s">
        <v>32</v>
      </c>
      <c r="B4550" t="s">
        <v>13726</v>
      </c>
      <c r="C4550">
        <f>YEAR(B4550)</f>
        <v>2012</v>
      </c>
      <c r="D4550">
        <v>84.2</v>
      </c>
      <c r="E4550">
        <v>77</v>
      </c>
      <c r="F4550">
        <v>79.599999999999994</v>
      </c>
      <c r="H4550" s="2">
        <f>IF(F4550-79.36&lt;=0,0,IF(F4550-79.36&lt;=1,1,2))</f>
        <v>1</v>
      </c>
      <c r="I4550">
        <v>89.6</v>
      </c>
      <c r="J4550">
        <v>77</v>
      </c>
      <c r="K4550">
        <v>81.5</v>
      </c>
      <c r="L4550">
        <v>68.8</v>
      </c>
      <c r="M4550">
        <v>69.8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20.8</v>
      </c>
      <c r="W4550">
        <v>310.3</v>
      </c>
      <c r="X4550">
        <v>1009.9</v>
      </c>
      <c r="Y4550">
        <v>0</v>
      </c>
      <c r="Z4550">
        <v>6.2</v>
      </c>
      <c r="AA4550">
        <v>357.9</v>
      </c>
      <c r="AB4550">
        <v>30.8</v>
      </c>
      <c r="AC4550">
        <v>10</v>
      </c>
      <c r="AD4550">
        <v>0</v>
      </c>
      <c r="AE4550" t="s">
        <v>13727</v>
      </c>
      <c r="AF4550" t="s">
        <v>13728</v>
      </c>
      <c r="AG4550">
        <v>0.2</v>
      </c>
      <c r="AH4550" t="s">
        <v>330</v>
      </c>
      <c r="AI4550" t="s">
        <v>9140</v>
      </c>
      <c r="AJ4550" t="s">
        <v>331</v>
      </c>
    </row>
    <row r="4551" spans="1:36" x14ac:dyDescent="0.25">
      <c r="A4551" t="s">
        <v>32</v>
      </c>
      <c r="B4551" t="s">
        <v>13729</v>
      </c>
      <c r="C4551">
        <f>YEAR(B4551)</f>
        <v>2012</v>
      </c>
      <c r="D4551">
        <v>84.2</v>
      </c>
      <c r="E4551">
        <v>69.8</v>
      </c>
      <c r="F4551">
        <v>78.900000000000006</v>
      </c>
      <c r="H4551" s="2">
        <f>IF(F4551-79.36&lt;=0,0,IF(F4551-79.36&lt;=1,1,2))</f>
        <v>0</v>
      </c>
      <c r="I4551">
        <v>92.5</v>
      </c>
      <c r="J4551">
        <v>69.8</v>
      </c>
      <c r="K4551">
        <v>81.900000000000006</v>
      </c>
      <c r="L4551">
        <v>69.8</v>
      </c>
      <c r="M4551">
        <v>74.3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9.1999999999999993</v>
      </c>
      <c r="W4551">
        <v>103.1</v>
      </c>
      <c r="X4551">
        <v>1010.2</v>
      </c>
      <c r="Y4551">
        <v>0</v>
      </c>
      <c r="Z4551">
        <v>6.2</v>
      </c>
      <c r="AA4551">
        <v>356.2</v>
      </c>
      <c r="AB4551">
        <v>30.7</v>
      </c>
      <c r="AC4551">
        <v>10</v>
      </c>
      <c r="AD4551">
        <v>0</v>
      </c>
      <c r="AE4551" t="s">
        <v>13730</v>
      </c>
      <c r="AF4551" t="s">
        <v>13731</v>
      </c>
      <c r="AG4551">
        <v>0.24</v>
      </c>
      <c r="AH4551" t="s">
        <v>330</v>
      </c>
      <c r="AI4551" t="s">
        <v>9140</v>
      </c>
      <c r="AJ4551" t="s">
        <v>331</v>
      </c>
    </row>
    <row r="4552" spans="1:36" x14ac:dyDescent="0.25">
      <c r="A4552" t="s">
        <v>32</v>
      </c>
      <c r="B4552" t="s">
        <v>13732</v>
      </c>
      <c r="C4552">
        <f>YEAR(B4552)</f>
        <v>2012</v>
      </c>
      <c r="D4552">
        <v>86</v>
      </c>
      <c r="E4552">
        <v>69.8</v>
      </c>
      <c r="F4552">
        <v>78.7</v>
      </c>
      <c r="H4552" s="2">
        <f>IF(F4552-79.36&lt;=0,0,IF(F4552-79.36&lt;=1,1,2))</f>
        <v>0</v>
      </c>
      <c r="I4552">
        <v>91</v>
      </c>
      <c r="J4552">
        <v>69.8</v>
      </c>
      <c r="K4552">
        <v>80.900000000000006</v>
      </c>
      <c r="L4552">
        <v>68</v>
      </c>
      <c r="M4552">
        <v>70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15</v>
      </c>
      <c r="W4552">
        <v>300.2</v>
      </c>
      <c r="X4552">
        <v>1010.3</v>
      </c>
      <c r="Y4552">
        <v>0</v>
      </c>
      <c r="Z4552">
        <v>6.2</v>
      </c>
      <c r="AA4552">
        <v>354.9</v>
      </c>
      <c r="AB4552">
        <v>30.5</v>
      </c>
      <c r="AC4552">
        <v>10</v>
      </c>
      <c r="AD4552">
        <v>0</v>
      </c>
      <c r="AE4552" t="s">
        <v>13733</v>
      </c>
      <c r="AF4552" t="s">
        <v>13734</v>
      </c>
      <c r="AG4552">
        <v>0.25</v>
      </c>
      <c r="AH4552" t="s">
        <v>330</v>
      </c>
      <c r="AI4552" t="s">
        <v>9140</v>
      </c>
      <c r="AJ4552" t="s">
        <v>331</v>
      </c>
    </row>
    <row r="4553" spans="1:36" x14ac:dyDescent="0.25">
      <c r="A4553" t="s">
        <v>32</v>
      </c>
      <c r="B4553" t="s">
        <v>13735</v>
      </c>
      <c r="C4553">
        <f>YEAR(B4553)</f>
        <v>2012</v>
      </c>
      <c r="D4553">
        <v>82.4</v>
      </c>
      <c r="E4553">
        <v>75.2</v>
      </c>
      <c r="F4553">
        <v>78.400000000000006</v>
      </c>
      <c r="H4553" s="2">
        <f>IF(F4553-79.36&lt;=0,0,IF(F4553-79.36&lt;=1,1,2))</f>
        <v>0</v>
      </c>
      <c r="I4553">
        <v>84.7</v>
      </c>
      <c r="J4553">
        <v>75.2</v>
      </c>
      <c r="K4553">
        <v>79</v>
      </c>
      <c r="L4553">
        <v>67</v>
      </c>
      <c r="M4553">
        <v>68.8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23</v>
      </c>
      <c r="W4553">
        <v>310.39999999999998</v>
      </c>
      <c r="X4553">
        <v>1011.3</v>
      </c>
      <c r="Y4553">
        <v>19.100000000000001</v>
      </c>
      <c r="Z4553">
        <v>6.5</v>
      </c>
      <c r="AA4553">
        <v>360.1</v>
      </c>
      <c r="AB4553">
        <v>31</v>
      </c>
      <c r="AC4553">
        <v>10</v>
      </c>
      <c r="AD4553">
        <v>0</v>
      </c>
      <c r="AE4553" t="s">
        <v>13736</v>
      </c>
      <c r="AF4553" t="s">
        <v>13737</v>
      </c>
      <c r="AG4553">
        <v>0.31</v>
      </c>
      <c r="AH4553" t="s">
        <v>330</v>
      </c>
      <c r="AI4553" t="s">
        <v>9140</v>
      </c>
      <c r="AJ4553" t="s">
        <v>331</v>
      </c>
    </row>
    <row r="4554" spans="1:36" x14ac:dyDescent="0.25">
      <c r="A4554" t="s">
        <v>32</v>
      </c>
      <c r="B4554" t="s">
        <v>13738</v>
      </c>
      <c r="C4554">
        <f>YEAR(B4554)</f>
        <v>2012</v>
      </c>
      <c r="D4554">
        <v>82.4</v>
      </c>
      <c r="E4554">
        <v>69.900000000000006</v>
      </c>
      <c r="F4554">
        <v>78</v>
      </c>
      <c r="H4554" s="2">
        <f>IF(F4554-79.36&lt;=0,0,IF(F4554-79.36&lt;=1,1,2))</f>
        <v>0</v>
      </c>
      <c r="I4554">
        <v>84.7</v>
      </c>
      <c r="J4554">
        <v>69.900000000000006</v>
      </c>
      <c r="K4554">
        <v>78.599999999999994</v>
      </c>
      <c r="L4554">
        <v>63.2</v>
      </c>
      <c r="M4554">
        <v>60.8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20.8</v>
      </c>
      <c r="W4554">
        <v>305</v>
      </c>
      <c r="X4554">
        <v>1010.5</v>
      </c>
      <c r="Y4554">
        <v>8.6999999999999993</v>
      </c>
      <c r="Z4554">
        <v>6.3</v>
      </c>
      <c r="AA4554">
        <v>368.3</v>
      </c>
      <c r="AB4554">
        <v>31.7</v>
      </c>
      <c r="AC4554">
        <v>10</v>
      </c>
      <c r="AD4554">
        <v>0</v>
      </c>
      <c r="AE4554" t="s">
        <v>13739</v>
      </c>
      <c r="AF4554" t="s">
        <v>13740</v>
      </c>
      <c r="AG4554">
        <v>0.34</v>
      </c>
      <c r="AH4554" t="s">
        <v>330</v>
      </c>
      <c r="AI4554" t="s">
        <v>9140</v>
      </c>
      <c r="AJ4554" t="s">
        <v>331</v>
      </c>
    </row>
    <row r="4555" spans="1:36" x14ac:dyDescent="0.25">
      <c r="A4555" t="s">
        <v>32</v>
      </c>
      <c r="B4555" t="s">
        <v>13741</v>
      </c>
      <c r="C4555">
        <f>YEAR(B4555)</f>
        <v>2012</v>
      </c>
      <c r="D4555">
        <v>82.4</v>
      </c>
      <c r="E4555">
        <v>75.2</v>
      </c>
      <c r="F4555">
        <v>78.400000000000006</v>
      </c>
      <c r="H4555" s="2">
        <f>IF(F4555-79.36&lt;=0,0,IF(F4555-79.36&lt;=1,1,2))</f>
        <v>0</v>
      </c>
      <c r="I4555">
        <v>85.4</v>
      </c>
      <c r="J4555">
        <v>75.2</v>
      </c>
      <c r="K4555">
        <v>79.2</v>
      </c>
      <c r="L4555">
        <v>65.2</v>
      </c>
      <c r="M4555">
        <v>64.099999999999994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21.9</v>
      </c>
      <c r="W4555">
        <v>304.89999999999998</v>
      </c>
      <c r="X4555">
        <v>1010.7</v>
      </c>
      <c r="Y4555">
        <v>14.4</v>
      </c>
      <c r="Z4555">
        <v>6.4</v>
      </c>
      <c r="AA4555">
        <v>366</v>
      </c>
      <c r="AB4555">
        <v>31.7</v>
      </c>
      <c r="AC4555">
        <v>10</v>
      </c>
      <c r="AD4555">
        <v>0</v>
      </c>
      <c r="AE4555" t="s">
        <v>13742</v>
      </c>
      <c r="AF4555" t="s">
        <v>13743</v>
      </c>
      <c r="AG4555">
        <v>0.38</v>
      </c>
      <c r="AH4555" t="s">
        <v>330</v>
      </c>
      <c r="AI4555" t="s">
        <v>9140</v>
      </c>
      <c r="AJ4555" t="s">
        <v>331</v>
      </c>
    </row>
    <row r="4556" spans="1:36" x14ac:dyDescent="0.25">
      <c r="A4556" t="s">
        <v>32</v>
      </c>
      <c r="B4556" t="s">
        <v>13744</v>
      </c>
      <c r="C4556">
        <f>YEAR(B4556)</f>
        <v>2012</v>
      </c>
      <c r="D4556">
        <v>80.599999999999994</v>
      </c>
      <c r="E4556">
        <v>68</v>
      </c>
      <c r="F4556">
        <v>76.8</v>
      </c>
      <c r="H4556" s="2">
        <f>IF(F4556-79.36&lt;=0,0,IF(F4556-79.36&lt;=1,1,2))</f>
        <v>0</v>
      </c>
      <c r="I4556">
        <v>83.3</v>
      </c>
      <c r="J4556">
        <v>68</v>
      </c>
      <c r="K4556">
        <v>77.3</v>
      </c>
      <c r="L4556">
        <v>66.099999999999994</v>
      </c>
      <c r="M4556">
        <v>70.2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19.5</v>
      </c>
      <c r="W4556">
        <v>308.60000000000002</v>
      </c>
      <c r="X4556">
        <v>1010.7</v>
      </c>
      <c r="Y4556">
        <v>0.2</v>
      </c>
      <c r="Z4556">
        <v>6.2</v>
      </c>
      <c r="AA4556">
        <v>0</v>
      </c>
      <c r="AB4556">
        <v>0</v>
      </c>
      <c r="AC4556">
        <v>0</v>
      </c>
      <c r="AD4556">
        <v>0</v>
      </c>
      <c r="AE4556" t="s">
        <v>13745</v>
      </c>
      <c r="AF4556" t="s">
        <v>13746</v>
      </c>
      <c r="AG4556">
        <v>0.41</v>
      </c>
      <c r="AH4556" t="s">
        <v>330</v>
      </c>
      <c r="AI4556" t="s">
        <v>9140</v>
      </c>
      <c r="AJ4556" t="s">
        <v>331</v>
      </c>
    </row>
    <row r="4557" spans="1:36" x14ac:dyDescent="0.25">
      <c r="A4557" t="s">
        <v>32</v>
      </c>
      <c r="B4557" t="s">
        <v>13747</v>
      </c>
      <c r="C4557">
        <f>YEAR(B4557)</f>
        <v>2012</v>
      </c>
      <c r="D4557">
        <v>80.599999999999994</v>
      </c>
      <c r="E4557">
        <v>69.5</v>
      </c>
      <c r="F4557">
        <v>76.2</v>
      </c>
      <c r="H4557" s="2">
        <f>IF(F4557-79.36&lt;=0,0,IF(F4557-79.36&lt;=1,1,2))</f>
        <v>0</v>
      </c>
      <c r="I4557">
        <v>82.3</v>
      </c>
      <c r="J4557">
        <v>69.5</v>
      </c>
      <c r="K4557">
        <v>76.2</v>
      </c>
      <c r="L4557">
        <v>64.099999999999994</v>
      </c>
      <c r="M4557">
        <v>66.599999999999994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20.8</v>
      </c>
      <c r="W4557">
        <v>304.5</v>
      </c>
      <c r="X4557">
        <v>1011.4</v>
      </c>
      <c r="Y4557">
        <v>17.399999999999999</v>
      </c>
      <c r="Z4557">
        <v>6.5</v>
      </c>
      <c r="AA4557">
        <v>0</v>
      </c>
      <c r="AB4557">
        <v>0</v>
      </c>
      <c r="AC4557">
        <v>0</v>
      </c>
      <c r="AD4557">
        <v>0</v>
      </c>
      <c r="AE4557" t="s">
        <v>13748</v>
      </c>
      <c r="AF4557" t="s">
        <v>13749</v>
      </c>
      <c r="AG4557">
        <v>0.45</v>
      </c>
      <c r="AH4557" t="s">
        <v>330</v>
      </c>
      <c r="AI4557" t="s">
        <v>9140</v>
      </c>
      <c r="AJ4557" t="s">
        <v>331</v>
      </c>
    </row>
    <row r="4558" spans="1:36" x14ac:dyDescent="0.25">
      <c r="A4558" t="s">
        <v>32</v>
      </c>
      <c r="B4558" t="s">
        <v>13750</v>
      </c>
      <c r="C4558">
        <f>YEAR(B4558)</f>
        <v>2012</v>
      </c>
      <c r="D4558">
        <v>80.599999999999994</v>
      </c>
      <c r="E4558">
        <v>75.2</v>
      </c>
      <c r="F4558">
        <v>76.900000000000006</v>
      </c>
      <c r="H4558" s="2">
        <f>IF(F4558-79.36&lt;=0,0,IF(F4558-79.36&lt;=1,1,2))</f>
        <v>0</v>
      </c>
      <c r="I4558">
        <v>82.8</v>
      </c>
      <c r="J4558">
        <v>75.2</v>
      </c>
      <c r="K4558">
        <v>77</v>
      </c>
      <c r="L4558">
        <v>65.2</v>
      </c>
      <c r="M4558">
        <v>67.099999999999994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21.9</v>
      </c>
      <c r="W4558">
        <v>306.8</v>
      </c>
      <c r="X4558">
        <v>1011.9</v>
      </c>
      <c r="Y4558">
        <v>17.8</v>
      </c>
      <c r="Z4558">
        <v>6.5</v>
      </c>
      <c r="AA4558">
        <v>0</v>
      </c>
      <c r="AB4558">
        <v>0</v>
      </c>
      <c r="AC4558">
        <v>0</v>
      </c>
      <c r="AD4558">
        <v>0</v>
      </c>
      <c r="AE4558" t="s">
        <v>13751</v>
      </c>
      <c r="AF4558" t="s">
        <v>13752</v>
      </c>
      <c r="AG4558">
        <v>0.5</v>
      </c>
      <c r="AH4558" t="s">
        <v>330</v>
      </c>
      <c r="AI4558" t="s">
        <v>9140</v>
      </c>
      <c r="AJ4558" t="s">
        <v>331</v>
      </c>
    </row>
    <row r="4559" spans="1:36" x14ac:dyDescent="0.25">
      <c r="A4559" t="s">
        <v>32</v>
      </c>
      <c r="B4559" t="s">
        <v>13753</v>
      </c>
      <c r="C4559">
        <f>YEAR(B4559)</f>
        <v>2012</v>
      </c>
      <c r="D4559">
        <v>80.599999999999994</v>
      </c>
      <c r="E4559">
        <v>68</v>
      </c>
      <c r="F4559">
        <v>76.599999999999994</v>
      </c>
      <c r="H4559" s="2">
        <f>IF(F4559-79.36&lt;=0,0,IF(F4559-79.36&lt;=1,1,2))</f>
        <v>0</v>
      </c>
      <c r="I4559">
        <v>83.3</v>
      </c>
      <c r="J4559">
        <v>68</v>
      </c>
      <c r="K4559">
        <v>77.2</v>
      </c>
      <c r="L4559">
        <v>64.599999999999994</v>
      </c>
      <c r="M4559">
        <v>66.8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17.2</v>
      </c>
      <c r="W4559">
        <v>312.5</v>
      </c>
      <c r="X4559">
        <v>1010.8</v>
      </c>
      <c r="Y4559">
        <v>2.7</v>
      </c>
      <c r="Z4559">
        <v>6.2</v>
      </c>
      <c r="AA4559">
        <v>0</v>
      </c>
      <c r="AB4559">
        <v>0</v>
      </c>
      <c r="AC4559">
        <v>0</v>
      </c>
      <c r="AD4559">
        <v>0</v>
      </c>
      <c r="AE4559" t="s">
        <v>13754</v>
      </c>
      <c r="AF4559" t="s">
        <v>13755</v>
      </c>
      <c r="AG4559">
        <v>0.52</v>
      </c>
      <c r="AH4559" t="s">
        <v>330</v>
      </c>
      <c r="AI4559" t="s">
        <v>9140</v>
      </c>
      <c r="AJ4559" t="s">
        <v>331</v>
      </c>
    </row>
    <row r="4560" spans="1:36" x14ac:dyDescent="0.25">
      <c r="A4560" t="s">
        <v>32</v>
      </c>
      <c r="B4560" t="s">
        <v>13756</v>
      </c>
      <c r="C4560">
        <f>YEAR(B4560)</f>
        <v>2012</v>
      </c>
      <c r="D4560">
        <v>82.4</v>
      </c>
      <c r="E4560">
        <v>64.400000000000006</v>
      </c>
      <c r="F4560">
        <v>75.3</v>
      </c>
      <c r="H4560" s="2">
        <f>IF(F4560-79.36&lt;=0,0,IF(F4560-79.36&lt;=1,1,2))</f>
        <v>0</v>
      </c>
      <c r="I4560">
        <v>86.2</v>
      </c>
      <c r="J4560">
        <v>64.400000000000006</v>
      </c>
      <c r="K4560">
        <v>76.5</v>
      </c>
      <c r="L4560">
        <v>64</v>
      </c>
      <c r="M4560">
        <v>68.3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9.1999999999999993</v>
      </c>
      <c r="W4560">
        <v>247.5</v>
      </c>
      <c r="X4560">
        <v>1009.7</v>
      </c>
      <c r="Y4560">
        <v>0</v>
      </c>
      <c r="Z4560">
        <v>6.2</v>
      </c>
      <c r="AA4560">
        <v>0</v>
      </c>
      <c r="AB4560">
        <v>0</v>
      </c>
      <c r="AC4560">
        <v>0</v>
      </c>
      <c r="AD4560">
        <v>0</v>
      </c>
      <c r="AE4560" t="s">
        <v>13757</v>
      </c>
      <c r="AF4560" t="s">
        <v>13758</v>
      </c>
      <c r="AG4560">
        <v>0.55000000000000004</v>
      </c>
      <c r="AH4560" t="s">
        <v>330</v>
      </c>
      <c r="AI4560" t="s">
        <v>9140</v>
      </c>
      <c r="AJ4560" t="s">
        <v>331</v>
      </c>
    </row>
    <row r="4561" spans="1:36" x14ac:dyDescent="0.25">
      <c r="A4561" t="s">
        <v>32</v>
      </c>
      <c r="B4561" t="s">
        <v>13759</v>
      </c>
      <c r="C4561">
        <f>YEAR(B4561)</f>
        <v>2012</v>
      </c>
      <c r="D4561">
        <v>87.8</v>
      </c>
      <c r="E4561">
        <v>69.8</v>
      </c>
      <c r="F4561">
        <v>79.099999999999994</v>
      </c>
      <c r="H4561" s="2">
        <f>IF(F4561-79.36&lt;=0,0,IF(F4561-79.36&lt;=1,1,2))</f>
        <v>0</v>
      </c>
      <c r="I4561">
        <v>91</v>
      </c>
      <c r="J4561">
        <v>69.8</v>
      </c>
      <c r="K4561">
        <v>80.7</v>
      </c>
      <c r="L4561">
        <v>64.2</v>
      </c>
      <c r="M4561">
        <v>61.2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19.5</v>
      </c>
      <c r="W4561">
        <v>292.3</v>
      </c>
      <c r="X4561">
        <v>1009.1</v>
      </c>
      <c r="Y4561">
        <v>0</v>
      </c>
      <c r="Z4561">
        <v>6.2</v>
      </c>
      <c r="AA4561">
        <v>0</v>
      </c>
      <c r="AB4561">
        <v>0</v>
      </c>
      <c r="AC4561">
        <v>0</v>
      </c>
      <c r="AD4561">
        <v>0</v>
      </c>
      <c r="AE4561" t="s">
        <v>13760</v>
      </c>
      <c r="AF4561" t="s">
        <v>13761</v>
      </c>
      <c r="AG4561">
        <v>0.57999999999999996</v>
      </c>
      <c r="AH4561" t="s">
        <v>330</v>
      </c>
      <c r="AI4561" t="s">
        <v>9140</v>
      </c>
      <c r="AJ4561" t="s">
        <v>331</v>
      </c>
    </row>
    <row r="4562" spans="1:36" x14ac:dyDescent="0.25">
      <c r="A4562" t="s">
        <v>32</v>
      </c>
      <c r="B4562" t="s">
        <v>13762</v>
      </c>
      <c r="C4562">
        <f>YEAR(B4562)</f>
        <v>2012</v>
      </c>
      <c r="D4562">
        <v>87.8</v>
      </c>
      <c r="E4562">
        <v>77</v>
      </c>
      <c r="F4562">
        <v>82.3</v>
      </c>
      <c r="H4562" s="2">
        <f>IF(F4562-79.36&lt;=0,0,IF(F4562-79.36&lt;=1,1,2))</f>
        <v>2</v>
      </c>
      <c r="I4562">
        <v>92.7</v>
      </c>
      <c r="J4562">
        <v>77</v>
      </c>
      <c r="K4562">
        <v>84.4</v>
      </c>
      <c r="L4562">
        <v>68.8</v>
      </c>
      <c r="M4562">
        <v>64.8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19.5</v>
      </c>
      <c r="W4562">
        <v>304</v>
      </c>
      <c r="X4562">
        <v>1008.7</v>
      </c>
      <c r="Y4562">
        <v>0</v>
      </c>
      <c r="Z4562">
        <v>6.2</v>
      </c>
      <c r="AA4562">
        <v>0</v>
      </c>
      <c r="AB4562">
        <v>0</v>
      </c>
      <c r="AC4562">
        <v>0</v>
      </c>
      <c r="AD4562">
        <v>0</v>
      </c>
      <c r="AE4562" t="s">
        <v>13763</v>
      </c>
      <c r="AF4562" t="s">
        <v>13764</v>
      </c>
      <c r="AG4562">
        <v>0.62</v>
      </c>
      <c r="AH4562" t="s">
        <v>330</v>
      </c>
      <c r="AI4562" t="s">
        <v>9140</v>
      </c>
      <c r="AJ4562" t="s">
        <v>331</v>
      </c>
    </row>
    <row r="4563" spans="1:36" x14ac:dyDescent="0.25">
      <c r="A4563" t="s">
        <v>32</v>
      </c>
      <c r="B4563" t="s">
        <v>13765</v>
      </c>
      <c r="C4563">
        <f>YEAR(B4563)</f>
        <v>2012</v>
      </c>
      <c r="D4563">
        <v>86</v>
      </c>
      <c r="E4563">
        <v>77</v>
      </c>
      <c r="F4563">
        <v>82.7</v>
      </c>
      <c r="H4563" s="2">
        <f>IF(F4563-79.36&lt;=0,0,IF(F4563-79.36&lt;=1,1,2))</f>
        <v>2</v>
      </c>
      <c r="I4563">
        <v>90.6</v>
      </c>
      <c r="J4563">
        <v>77</v>
      </c>
      <c r="K4563">
        <v>85.1</v>
      </c>
      <c r="L4563">
        <v>68.3</v>
      </c>
      <c r="M4563">
        <v>62.3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23</v>
      </c>
      <c r="W4563">
        <v>302.8</v>
      </c>
      <c r="X4563">
        <v>1007</v>
      </c>
      <c r="Y4563">
        <v>0</v>
      </c>
      <c r="Z4563">
        <v>6.2</v>
      </c>
      <c r="AA4563">
        <v>0</v>
      </c>
      <c r="AB4563">
        <v>0</v>
      </c>
      <c r="AC4563">
        <v>0</v>
      </c>
      <c r="AD4563">
        <v>0</v>
      </c>
      <c r="AE4563" t="s">
        <v>13766</v>
      </c>
      <c r="AF4563" t="s">
        <v>13767</v>
      </c>
      <c r="AG4563">
        <v>0.65</v>
      </c>
      <c r="AH4563" t="s">
        <v>330</v>
      </c>
      <c r="AI4563" t="s">
        <v>9140</v>
      </c>
      <c r="AJ4563" t="s">
        <v>331</v>
      </c>
    </row>
    <row r="4564" spans="1:36" x14ac:dyDescent="0.25">
      <c r="A4564" t="s">
        <v>32</v>
      </c>
      <c r="B4564" t="s">
        <v>13768</v>
      </c>
      <c r="C4564">
        <f>YEAR(B4564)</f>
        <v>2012</v>
      </c>
      <c r="D4564">
        <v>87.8</v>
      </c>
      <c r="E4564">
        <v>75.8</v>
      </c>
      <c r="F4564">
        <v>83.4</v>
      </c>
      <c r="H4564" s="2">
        <f>IF(F4564-79.36&lt;=0,0,IF(F4564-79.36&lt;=1,1,2))</f>
        <v>2</v>
      </c>
      <c r="I4564">
        <v>92.7</v>
      </c>
      <c r="J4564">
        <v>75.8</v>
      </c>
      <c r="K4564">
        <v>86.9</v>
      </c>
      <c r="L4564">
        <v>68.900000000000006</v>
      </c>
      <c r="M4564">
        <v>61.9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23</v>
      </c>
      <c r="W4564">
        <v>306.7</v>
      </c>
      <c r="X4564">
        <v>1006.7</v>
      </c>
      <c r="Y4564">
        <v>0.3</v>
      </c>
      <c r="Z4564">
        <v>6.2</v>
      </c>
      <c r="AA4564">
        <v>0</v>
      </c>
      <c r="AB4564">
        <v>0</v>
      </c>
      <c r="AC4564">
        <v>0</v>
      </c>
      <c r="AD4564">
        <v>0</v>
      </c>
      <c r="AE4564" t="s">
        <v>13769</v>
      </c>
      <c r="AF4564" t="s">
        <v>13770</v>
      </c>
      <c r="AG4564">
        <v>0.68</v>
      </c>
      <c r="AH4564" t="s">
        <v>330</v>
      </c>
      <c r="AI4564" t="s">
        <v>9140</v>
      </c>
      <c r="AJ4564" t="s">
        <v>331</v>
      </c>
    </row>
    <row r="4565" spans="1:36" x14ac:dyDescent="0.25">
      <c r="A4565" t="s">
        <v>32</v>
      </c>
      <c r="B4565" t="s">
        <v>13771</v>
      </c>
      <c r="C4565">
        <f>YEAR(B4565)</f>
        <v>2012</v>
      </c>
      <c r="D4565">
        <v>87.8</v>
      </c>
      <c r="E4565">
        <v>78.8</v>
      </c>
      <c r="F4565">
        <v>82.8</v>
      </c>
      <c r="H4565" s="2">
        <f>IF(F4565-79.36&lt;=0,0,IF(F4565-79.36&lt;=1,1,2))</f>
        <v>2</v>
      </c>
      <c r="I4565">
        <v>92.7</v>
      </c>
      <c r="J4565">
        <v>78.8</v>
      </c>
      <c r="K4565">
        <v>86.4</v>
      </c>
      <c r="L4565">
        <v>70</v>
      </c>
      <c r="M4565">
        <v>65.599999999999994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21.9</v>
      </c>
      <c r="W4565">
        <v>305.5</v>
      </c>
      <c r="X4565">
        <v>1008.1</v>
      </c>
      <c r="Y4565">
        <v>0.1</v>
      </c>
      <c r="Z4565">
        <v>6.2</v>
      </c>
      <c r="AA4565">
        <v>0</v>
      </c>
      <c r="AB4565">
        <v>0</v>
      </c>
      <c r="AC4565">
        <v>0</v>
      </c>
      <c r="AD4565">
        <v>0</v>
      </c>
      <c r="AE4565" t="s">
        <v>13772</v>
      </c>
      <c r="AF4565" t="s">
        <v>13773</v>
      </c>
      <c r="AG4565">
        <v>0.71</v>
      </c>
      <c r="AH4565" t="s">
        <v>330</v>
      </c>
      <c r="AI4565" t="s">
        <v>9140</v>
      </c>
      <c r="AJ4565" t="s">
        <v>331</v>
      </c>
    </row>
    <row r="4566" spans="1:36" x14ac:dyDescent="0.25">
      <c r="A4566" t="s">
        <v>32</v>
      </c>
      <c r="B4566" t="s">
        <v>13774</v>
      </c>
      <c r="C4566">
        <f>YEAR(B4566)</f>
        <v>2012</v>
      </c>
      <c r="D4566">
        <v>90.4</v>
      </c>
      <c r="E4566">
        <v>73.400000000000006</v>
      </c>
      <c r="F4566">
        <v>82.1</v>
      </c>
      <c r="H4566" s="2">
        <f>IF(F4566-79.36&lt;=0,0,IF(F4566-79.36&lt;=1,1,2))</f>
        <v>2</v>
      </c>
      <c r="I4566">
        <v>97.8</v>
      </c>
      <c r="J4566">
        <v>73.400000000000006</v>
      </c>
      <c r="K4566">
        <v>85.3</v>
      </c>
      <c r="L4566">
        <v>67.900000000000006</v>
      </c>
      <c r="M4566">
        <v>63.1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13.9</v>
      </c>
      <c r="W4566">
        <v>311.8</v>
      </c>
      <c r="X4566">
        <v>1009.9</v>
      </c>
      <c r="Y4566">
        <v>0</v>
      </c>
      <c r="Z4566">
        <v>6.2</v>
      </c>
      <c r="AA4566">
        <v>0</v>
      </c>
      <c r="AB4566">
        <v>0</v>
      </c>
      <c r="AC4566">
        <v>0</v>
      </c>
      <c r="AD4566">
        <v>0</v>
      </c>
      <c r="AE4566" t="s">
        <v>13775</v>
      </c>
      <c r="AF4566" t="s">
        <v>13776</v>
      </c>
      <c r="AG4566">
        <v>0.75</v>
      </c>
      <c r="AH4566" t="s">
        <v>330</v>
      </c>
      <c r="AI4566" t="s">
        <v>9140</v>
      </c>
      <c r="AJ4566" t="s">
        <v>331</v>
      </c>
    </row>
    <row r="4567" spans="1:36" x14ac:dyDescent="0.25">
      <c r="A4567" t="s">
        <v>32</v>
      </c>
      <c r="B4567" t="s">
        <v>13777</v>
      </c>
      <c r="C4567">
        <f>YEAR(B4567)</f>
        <v>2012</v>
      </c>
      <c r="D4567">
        <v>91.4</v>
      </c>
      <c r="E4567">
        <v>73.400000000000006</v>
      </c>
      <c r="F4567">
        <v>83.3</v>
      </c>
      <c r="H4567" s="2">
        <f>IF(F4567-79.36&lt;=0,0,IF(F4567-79.36&lt;=1,1,2))</f>
        <v>2</v>
      </c>
      <c r="I4567">
        <v>98.7</v>
      </c>
      <c r="J4567">
        <v>73.400000000000006</v>
      </c>
      <c r="K4567">
        <v>86.5</v>
      </c>
      <c r="L4567">
        <v>68.099999999999994</v>
      </c>
      <c r="M4567">
        <v>61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18.3</v>
      </c>
      <c r="W4567">
        <v>301.3</v>
      </c>
      <c r="X4567">
        <v>1009.7</v>
      </c>
      <c r="Y4567">
        <v>0</v>
      </c>
      <c r="Z4567">
        <v>6.2</v>
      </c>
      <c r="AA4567">
        <v>0</v>
      </c>
      <c r="AB4567">
        <v>0</v>
      </c>
      <c r="AC4567">
        <v>0</v>
      </c>
      <c r="AD4567">
        <v>0</v>
      </c>
      <c r="AE4567" t="s">
        <v>13778</v>
      </c>
      <c r="AF4567" t="s">
        <v>13779</v>
      </c>
      <c r="AG4567">
        <v>0.78</v>
      </c>
      <c r="AH4567" t="s">
        <v>330</v>
      </c>
      <c r="AI4567" t="s">
        <v>9140</v>
      </c>
      <c r="AJ4567" t="s">
        <v>331</v>
      </c>
    </row>
    <row r="4568" spans="1:36" x14ac:dyDescent="0.25">
      <c r="A4568" t="s">
        <v>32</v>
      </c>
      <c r="B4568" t="s">
        <v>13780</v>
      </c>
      <c r="C4568">
        <f>YEAR(B4568)</f>
        <v>2012</v>
      </c>
      <c r="D4568">
        <v>95</v>
      </c>
      <c r="E4568">
        <v>73.400000000000006</v>
      </c>
      <c r="F4568">
        <v>83.8</v>
      </c>
      <c r="H4568" s="2">
        <f>IF(F4568-79.36&lt;=0,0,IF(F4568-79.36&lt;=1,1,2))</f>
        <v>2</v>
      </c>
      <c r="I4568">
        <v>105.1</v>
      </c>
      <c r="J4568">
        <v>73.400000000000006</v>
      </c>
      <c r="K4568">
        <v>88.2</v>
      </c>
      <c r="L4568">
        <v>67.599999999999994</v>
      </c>
      <c r="M4568">
        <v>58.9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9.1999999999999993</v>
      </c>
      <c r="W4568">
        <v>147.80000000000001</v>
      </c>
      <c r="X4568">
        <v>1007.8</v>
      </c>
      <c r="Y4568">
        <v>0</v>
      </c>
      <c r="Z4568">
        <v>6.2</v>
      </c>
      <c r="AA4568">
        <v>0</v>
      </c>
      <c r="AB4568">
        <v>0</v>
      </c>
      <c r="AC4568">
        <v>0</v>
      </c>
      <c r="AD4568">
        <v>0</v>
      </c>
      <c r="AE4568" t="s">
        <v>13781</v>
      </c>
      <c r="AF4568" t="s">
        <v>13782</v>
      </c>
      <c r="AG4568">
        <v>0.81</v>
      </c>
      <c r="AH4568" t="s">
        <v>330</v>
      </c>
      <c r="AI4568" t="s">
        <v>9140</v>
      </c>
      <c r="AJ4568" t="s">
        <v>331</v>
      </c>
    </row>
    <row r="4569" spans="1:36" x14ac:dyDescent="0.25">
      <c r="A4569" t="s">
        <v>32</v>
      </c>
      <c r="B4569" t="s">
        <v>13783</v>
      </c>
      <c r="C4569">
        <f>YEAR(B4569)</f>
        <v>2012</v>
      </c>
      <c r="D4569">
        <v>87.8</v>
      </c>
      <c r="E4569">
        <v>73.400000000000006</v>
      </c>
      <c r="F4569">
        <v>82.7</v>
      </c>
      <c r="H4569" s="2">
        <f>IF(F4569-79.36&lt;=0,0,IF(F4569-79.36&lt;=1,1,2))</f>
        <v>2</v>
      </c>
      <c r="I4569">
        <v>100</v>
      </c>
      <c r="J4569">
        <v>73.400000000000006</v>
      </c>
      <c r="K4569">
        <v>87.7</v>
      </c>
      <c r="L4569">
        <v>68.3</v>
      </c>
      <c r="M4569">
        <v>62.3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11.4</v>
      </c>
      <c r="W4569">
        <v>302.8</v>
      </c>
      <c r="X4569">
        <v>1007.8</v>
      </c>
      <c r="Y4569">
        <v>0</v>
      </c>
      <c r="Z4569">
        <v>6.2</v>
      </c>
      <c r="AA4569">
        <v>0</v>
      </c>
      <c r="AB4569">
        <v>0</v>
      </c>
      <c r="AC4569">
        <v>0</v>
      </c>
      <c r="AD4569">
        <v>0</v>
      </c>
      <c r="AE4569" t="s">
        <v>13784</v>
      </c>
      <c r="AF4569" t="s">
        <v>13785</v>
      </c>
      <c r="AG4569">
        <v>0.84</v>
      </c>
      <c r="AH4569" t="s">
        <v>330</v>
      </c>
      <c r="AI4569" t="s">
        <v>9140</v>
      </c>
      <c r="AJ4569" t="s">
        <v>331</v>
      </c>
    </row>
    <row r="4570" spans="1:36" x14ac:dyDescent="0.25">
      <c r="A4570" t="s">
        <v>32</v>
      </c>
      <c r="B4570" t="s">
        <v>13786</v>
      </c>
      <c r="C4570">
        <f>YEAR(B4570)</f>
        <v>2012</v>
      </c>
      <c r="D4570">
        <v>89.6</v>
      </c>
      <c r="E4570">
        <v>75.2</v>
      </c>
      <c r="F4570">
        <v>83.2</v>
      </c>
      <c r="H4570" s="2">
        <f>IF(F4570-79.36&lt;=0,0,IF(F4570-79.36&lt;=1,1,2))</f>
        <v>2</v>
      </c>
      <c r="I4570">
        <v>95.9</v>
      </c>
      <c r="J4570">
        <v>75.2</v>
      </c>
      <c r="K4570">
        <v>88.4</v>
      </c>
      <c r="L4570">
        <v>71.599999999999994</v>
      </c>
      <c r="M4570">
        <v>68.599999999999994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17.2</v>
      </c>
      <c r="W4570">
        <v>310.60000000000002</v>
      </c>
      <c r="X4570">
        <v>1008.9</v>
      </c>
      <c r="Y4570">
        <v>0</v>
      </c>
      <c r="Z4570">
        <v>6.2</v>
      </c>
      <c r="AA4570">
        <v>0</v>
      </c>
      <c r="AB4570">
        <v>0</v>
      </c>
      <c r="AC4570">
        <v>0</v>
      </c>
      <c r="AD4570">
        <v>0</v>
      </c>
      <c r="AE4570" t="s">
        <v>13787</v>
      </c>
      <c r="AF4570" t="s">
        <v>13788</v>
      </c>
      <c r="AG4570">
        <v>0.88</v>
      </c>
      <c r="AH4570" t="s">
        <v>330</v>
      </c>
      <c r="AI4570" t="s">
        <v>9140</v>
      </c>
      <c r="AJ4570" t="s">
        <v>331</v>
      </c>
    </row>
    <row r="4571" spans="1:36" x14ac:dyDescent="0.25">
      <c r="A4571" t="s">
        <v>32</v>
      </c>
      <c r="B4571" t="s">
        <v>13789</v>
      </c>
      <c r="C4571">
        <f>YEAR(B4571)</f>
        <v>2012</v>
      </c>
      <c r="D4571">
        <v>91.7</v>
      </c>
      <c r="E4571">
        <v>73.400000000000006</v>
      </c>
      <c r="F4571">
        <v>83.8</v>
      </c>
      <c r="H4571" s="2">
        <f>IF(F4571-79.36&lt;=0,0,IF(F4571-79.36&lt;=1,1,2))</f>
        <v>2</v>
      </c>
      <c r="I4571">
        <v>100.6</v>
      </c>
      <c r="J4571">
        <v>73.400000000000006</v>
      </c>
      <c r="K4571">
        <v>87.3</v>
      </c>
      <c r="L4571">
        <v>66.5</v>
      </c>
      <c r="M4571">
        <v>56.9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13.9</v>
      </c>
      <c r="W4571">
        <v>163.19999999999999</v>
      </c>
      <c r="X4571">
        <v>1007.6</v>
      </c>
      <c r="Y4571">
        <v>0</v>
      </c>
      <c r="Z4571">
        <v>6.2</v>
      </c>
      <c r="AA4571">
        <v>0</v>
      </c>
      <c r="AB4571">
        <v>0</v>
      </c>
      <c r="AC4571">
        <v>0</v>
      </c>
      <c r="AD4571">
        <v>0</v>
      </c>
      <c r="AE4571" t="s">
        <v>13790</v>
      </c>
      <c r="AF4571" t="s">
        <v>13791</v>
      </c>
      <c r="AG4571">
        <v>0.91</v>
      </c>
      <c r="AH4571" t="s">
        <v>330</v>
      </c>
      <c r="AI4571" t="s">
        <v>9140</v>
      </c>
      <c r="AJ4571" t="s">
        <v>331</v>
      </c>
    </row>
    <row r="4572" spans="1:36" x14ac:dyDescent="0.25">
      <c r="A4572" t="s">
        <v>32</v>
      </c>
      <c r="B4572" t="s">
        <v>13792</v>
      </c>
      <c r="C4572">
        <f>YEAR(B4572)</f>
        <v>2012</v>
      </c>
      <c r="D4572">
        <v>87.8</v>
      </c>
      <c r="E4572">
        <v>75.2</v>
      </c>
      <c r="F4572">
        <v>82.3</v>
      </c>
      <c r="H4572" s="2">
        <f>IF(F4572-79.36&lt;=0,0,IF(F4572-79.36&lt;=1,1,2))</f>
        <v>2</v>
      </c>
      <c r="I4572">
        <v>100</v>
      </c>
      <c r="J4572">
        <v>75.2</v>
      </c>
      <c r="K4572">
        <v>88.1</v>
      </c>
      <c r="L4572">
        <v>70</v>
      </c>
      <c r="M4572">
        <v>67.099999999999994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21.9</v>
      </c>
      <c r="W4572">
        <v>302.8</v>
      </c>
      <c r="X4572">
        <v>1007.5</v>
      </c>
      <c r="Y4572">
        <v>5.8</v>
      </c>
      <c r="Z4572">
        <v>6.3</v>
      </c>
      <c r="AA4572">
        <v>0</v>
      </c>
      <c r="AB4572">
        <v>0</v>
      </c>
      <c r="AC4572">
        <v>0</v>
      </c>
      <c r="AD4572">
        <v>0</v>
      </c>
      <c r="AE4572" t="s">
        <v>13793</v>
      </c>
      <c r="AF4572" t="s">
        <v>13794</v>
      </c>
      <c r="AG4572">
        <v>0.94</v>
      </c>
      <c r="AH4572" t="s">
        <v>330</v>
      </c>
      <c r="AI4572" t="s">
        <v>9140</v>
      </c>
      <c r="AJ4572" t="s">
        <v>331</v>
      </c>
    </row>
    <row r="4573" spans="1:36" x14ac:dyDescent="0.25">
      <c r="A4573" t="s">
        <v>32</v>
      </c>
      <c r="B4573" t="s">
        <v>13795</v>
      </c>
      <c r="C4573">
        <f>YEAR(B4573)</f>
        <v>2012</v>
      </c>
      <c r="D4573">
        <v>86</v>
      </c>
      <c r="E4573">
        <v>78.8</v>
      </c>
      <c r="F4573">
        <v>81.599999999999994</v>
      </c>
      <c r="H4573" s="2">
        <f>IF(F4573-79.36&lt;=0,0,IF(F4573-79.36&lt;=1,1,2))</f>
        <v>2</v>
      </c>
      <c r="I4573">
        <v>92</v>
      </c>
      <c r="J4573">
        <v>78.8</v>
      </c>
      <c r="K4573">
        <v>84.8</v>
      </c>
      <c r="L4573">
        <v>70.900000000000006</v>
      </c>
      <c r="M4573">
        <v>70.599999999999994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25.3</v>
      </c>
      <c r="W4573">
        <v>313.89999999999998</v>
      </c>
      <c r="X4573">
        <v>1009.4</v>
      </c>
      <c r="Y4573">
        <v>32.5</v>
      </c>
      <c r="Z4573">
        <v>6.6</v>
      </c>
      <c r="AA4573">
        <v>0</v>
      </c>
      <c r="AB4573">
        <v>0</v>
      </c>
      <c r="AC4573">
        <v>0</v>
      </c>
      <c r="AD4573">
        <v>0</v>
      </c>
      <c r="AE4573" t="s">
        <v>13796</v>
      </c>
      <c r="AF4573" t="s">
        <v>13797</v>
      </c>
      <c r="AG4573">
        <v>0.97</v>
      </c>
      <c r="AH4573" t="s">
        <v>36</v>
      </c>
      <c r="AI4573" t="s">
        <v>37</v>
      </c>
      <c r="AJ4573" t="s">
        <v>38</v>
      </c>
    </row>
    <row r="4574" spans="1:36" x14ac:dyDescent="0.25">
      <c r="A4574" t="s">
        <v>32</v>
      </c>
      <c r="B4574" t="s">
        <v>13798</v>
      </c>
      <c r="C4574">
        <f>YEAR(B4574)</f>
        <v>2012</v>
      </c>
      <c r="D4574">
        <v>84.3</v>
      </c>
      <c r="E4574">
        <v>78.8</v>
      </c>
      <c r="F4574">
        <v>81.099999999999994</v>
      </c>
      <c r="H4574" s="2">
        <f>IF(F4574-79.36&lt;=0,0,IF(F4574-79.36&lt;=1,1,2))</f>
        <v>2</v>
      </c>
      <c r="I4574">
        <v>87.6</v>
      </c>
      <c r="J4574">
        <v>78.8</v>
      </c>
      <c r="K4574">
        <v>82.5</v>
      </c>
      <c r="L4574">
        <v>66.400000000000006</v>
      </c>
      <c r="M4574">
        <v>61.3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24.2</v>
      </c>
      <c r="W4574">
        <v>301.3</v>
      </c>
      <c r="X4574">
        <v>1009.9</v>
      </c>
      <c r="Y4574">
        <v>26.7</v>
      </c>
      <c r="Z4574">
        <v>6.6</v>
      </c>
      <c r="AA4574">
        <v>0</v>
      </c>
      <c r="AB4574">
        <v>0</v>
      </c>
      <c r="AC4574">
        <v>0</v>
      </c>
      <c r="AD4574">
        <v>0</v>
      </c>
      <c r="AE4574" t="s">
        <v>13799</v>
      </c>
      <c r="AF4574" t="s">
        <v>13800</v>
      </c>
      <c r="AG4574">
        <v>0</v>
      </c>
      <c r="AH4574" t="s">
        <v>36</v>
      </c>
      <c r="AI4574" t="s">
        <v>37</v>
      </c>
      <c r="AJ4574" t="s">
        <v>38</v>
      </c>
    </row>
    <row r="4575" spans="1:36" x14ac:dyDescent="0.25">
      <c r="A4575" t="s">
        <v>32</v>
      </c>
      <c r="B4575" t="s">
        <v>13801</v>
      </c>
      <c r="C4575">
        <f>YEAR(B4575)</f>
        <v>2012</v>
      </c>
      <c r="D4575">
        <v>86</v>
      </c>
      <c r="E4575">
        <v>71.3</v>
      </c>
      <c r="F4575">
        <v>81</v>
      </c>
      <c r="H4575" s="2">
        <f>IF(F4575-79.36&lt;=0,0,IF(F4575-79.36&lt;=1,1,2))</f>
        <v>2</v>
      </c>
      <c r="I4575">
        <v>87.5</v>
      </c>
      <c r="J4575">
        <v>71.3</v>
      </c>
      <c r="K4575">
        <v>82.4</v>
      </c>
      <c r="L4575">
        <v>65.7</v>
      </c>
      <c r="M4575">
        <v>60.1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21.9</v>
      </c>
      <c r="W4575">
        <v>302.39999999999998</v>
      </c>
      <c r="X4575">
        <v>1009.9</v>
      </c>
      <c r="Y4575">
        <v>9.5</v>
      </c>
      <c r="Z4575">
        <v>6.3</v>
      </c>
      <c r="AA4575">
        <v>0</v>
      </c>
      <c r="AB4575">
        <v>0</v>
      </c>
      <c r="AC4575">
        <v>0</v>
      </c>
      <c r="AD4575">
        <v>0</v>
      </c>
      <c r="AE4575" t="s">
        <v>13802</v>
      </c>
      <c r="AF4575" t="s">
        <v>13803</v>
      </c>
      <c r="AG4575">
        <v>0.04</v>
      </c>
      <c r="AH4575" t="s">
        <v>330</v>
      </c>
      <c r="AI4575" t="s">
        <v>9140</v>
      </c>
      <c r="AJ4575" t="s">
        <v>331</v>
      </c>
    </row>
    <row r="4576" spans="1:36" x14ac:dyDescent="0.25">
      <c r="A4576" t="s">
        <v>32</v>
      </c>
      <c r="B4576" t="s">
        <v>13804</v>
      </c>
      <c r="C4576">
        <f>YEAR(B4576)</f>
        <v>2012</v>
      </c>
      <c r="D4576">
        <v>86</v>
      </c>
      <c r="E4576">
        <v>75.2</v>
      </c>
      <c r="F4576">
        <v>81.7</v>
      </c>
      <c r="H4576" s="2">
        <f>IF(F4576-79.36&lt;=0,0,IF(F4576-79.36&lt;=1,1,2))</f>
        <v>2</v>
      </c>
      <c r="I4576">
        <v>90.6</v>
      </c>
      <c r="J4576">
        <v>75.2</v>
      </c>
      <c r="K4576">
        <v>83.6</v>
      </c>
      <c r="L4576">
        <v>65.599999999999994</v>
      </c>
      <c r="M4576">
        <v>58.6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20.8</v>
      </c>
      <c r="W4576">
        <v>306.39999999999998</v>
      </c>
      <c r="X4576">
        <v>1008.4</v>
      </c>
      <c r="Y4576">
        <v>0</v>
      </c>
      <c r="Z4576">
        <v>6.2</v>
      </c>
      <c r="AA4576">
        <v>0</v>
      </c>
      <c r="AB4576">
        <v>0</v>
      </c>
      <c r="AC4576">
        <v>0</v>
      </c>
      <c r="AD4576">
        <v>0</v>
      </c>
      <c r="AE4576" t="s">
        <v>13805</v>
      </c>
      <c r="AF4576" t="s">
        <v>13806</v>
      </c>
      <c r="AG4576">
        <v>0.08</v>
      </c>
      <c r="AH4576" t="s">
        <v>330</v>
      </c>
      <c r="AI4576" t="s">
        <v>9140</v>
      </c>
      <c r="AJ4576" t="s">
        <v>331</v>
      </c>
    </row>
    <row r="4577" spans="1:36" x14ac:dyDescent="0.25">
      <c r="A4577" t="s">
        <v>32</v>
      </c>
      <c r="B4577" t="s">
        <v>13807</v>
      </c>
      <c r="C4577">
        <f>YEAR(B4577)</f>
        <v>2012</v>
      </c>
      <c r="D4577">
        <v>84.2</v>
      </c>
      <c r="E4577">
        <v>71.599999999999994</v>
      </c>
      <c r="F4577">
        <v>80</v>
      </c>
      <c r="H4577" s="2">
        <f>IF(F4577-79.36&lt;=0,0,IF(F4577-79.36&lt;=1,1,2))</f>
        <v>1</v>
      </c>
      <c r="I4577">
        <v>91</v>
      </c>
      <c r="J4577">
        <v>71.599999999999994</v>
      </c>
      <c r="K4577">
        <v>82.6</v>
      </c>
      <c r="L4577">
        <v>67.8</v>
      </c>
      <c r="M4577">
        <v>66.599999999999994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20.8</v>
      </c>
      <c r="W4577">
        <v>312.7</v>
      </c>
      <c r="X4577">
        <v>1007.1</v>
      </c>
      <c r="Y4577">
        <v>0</v>
      </c>
      <c r="Z4577">
        <v>6.2</v>
      </c>
      <c r="AA4577">
        <v>0</v>
      </c>
      <c r="AB4577">
        <v>0</v>
      </c>
      <c r="AC4577">
        <v>0</v>
      </c>
      <c r="AD4577">
        <v>0</v>
      </c>
      <c r="AE4577" t="s">
        <v>13808</v>
      </c>
      <c r="AF4577" t="s">
        <v>13809</v>
      </c>
      <c r="AG4577">
        <v>0.11</v>
      </c>
      <c r="AH4577" t="s">
        <v>330</v>
      </c>
      <c r="AI4577" t="s">
        <v>9140</v>
      </c>
      <c r="AJ4577" t="s">
        <v>331</v>
      </c>
    </row>
    <row r="4578" spans="1:36" x14ac:dyDescent="0.25">
      <c r="A4578" t="s">
        <v>32</v>
      </c>
      <c r="B4578" t="s">
        <v>13810</v>
      </c>
      <c r="C4578">
        <f>YEAR(B4578)</f>
        <v>2012</v>
      </c>
      <c r="D4578">
        <v>84.3</v>
      </c>
      <c r="E4578">
        <v>69.8</v>
      </c>
      <c r="F4578">
        <v>79.3</v>
      </c>
      <c r="H4578" s="2">
        <f>IF(F4578-79.36&lt;=0,0,IF(F4578-79.36&lt;=1,1,2))</f>
        <v>0</v>
      </c>
      <c r="I4578">
        <v>91</v>
      </c>
      <c r="J4578">
        <v>69.8</v>
      </c>
      <c r="K4578">
        <v>82.1</v>
      </c>
      <c r="L4578">
        <v>68.599999999999994</v>
      </c>
      <c r="M4578">
        <v>70.3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19.5</v>
      </c>
      <c r="W4578">
        <v>310.10000000000002</v>
      </c>
      <c r="X4578">
        <v>1007.9</v>
      </c>
      <c r="Y4578">
        <v>0</v>
      </c>
      <c r="Z4578">
        <v>6.2</v>
      </c>
      <c r="AA4578">
        <v>0</v>
      </c>
      <c r="AB4578">
        <v>0</v>
      </c>
      <c r="AC4578">
        <v>0</v>
      </c>
      <c r="AD4578">
        <v>0</v>
      </c>
      <c r="AE4578" t="s">
        <v>13811</v>
      </c>
      <c r="AF4578" t="s">
        <v>13812</v>
      </c>
      <c r="AG4578">
        <v>0.15</v>
      </c>
      <c r="AH4578" t="s">
        <v>330</v>
      </c>
      <c r="AI4578" t="s">
        <v>9140</v>
      </c>
      <c r="AJ4578" t="s">
        <v>331</v>
      </c>
    </row>
    <row r="4579" spans="1:36" x14ac:dyDescent="0.25">
      <c r="A4579" t="s">
        <v>32</v>
      </c>
      <c r="B4579" t="s">
        <v>13813</v>
      </c>
      <c r="C4579">
        <f>YEAR(B4579)</f>
        <v>2012</v>
      </c>
      <c r="D4579">
        <v>86</v>
      </c>
      <c r="E4579">
        <v>69.8</v>
      </c>
      <c r="F4579">
        <v>79.099999999999994</v>
      </c>
      <c r="H4579" s="2">
        <f>IF(F4579-79.36&lt;=0,0,IF(F4579-79.36&lt;=1,1,2))</f>
        <v>0</v>
      </c>
      <c r="I4579">
        <v>108</v>
      </c>
      <c r="J4579">
        <v>69.8</v>
      </c>
      <c r="K4579">
        <v>83.9</v>
      </c>
      <c r="L4579">
        <v>71.3</v>
      </c>
      <c r="M4579">
        <v>77.599999999999994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8.1</v>
      </c>
      <c r="W4579">
        <v>265.8</v>
      </c>
      <c r="X4579">
        <v>1009.9</v>
      </c>
      <c r="Y4579">
        <v>0.3</v>
      </c>
      <c r="Z4579">
        <v>6.2</v>
      </c>
      <c r="AA4579">
        <v>0</v>
      </c>
      <c r="AB4579">
        <v>0</v>
      </c>
      <c r="AC4579">
        <v>0</v>
      </c>
      <c r="AD4579">
        <v>0</v>
      </c>
      <c r="AE4579" t="s">
        <v>13814</v>
      </c>
      <c r="AF4579" t="s">
        <v>13815</v>
      </c>
      <c r="AG4579">
        <v>0.19</v>
      </c>
      <c r="AH4579" t="s">
        <v>330</v>
      </c>
      <c r="AI4579" t="s">
        <v>9140</v>
      </c>
      <c r="AJ4579" t="s">
        <v>331</v>
      </c>
    </row>
    <row r="4580" spans="1:36" x14ac:dyDescent="0.25">
      <c r="A4580" t="s">
        <v>32</v>
      </c>
      <c r="B4580" t="s">
        <v>13816</v>
      </c>
      <c r="C4580">
        <f>YEAR(B4580)</f>
        <v>2012</v>
      </c>
      <c r="D4580">
        <v>87.8</v>
      </c>
      <c r="E4580">
        <v>73.400000000000006</v>
      </c>
      <c r="F4580">
        <v>79.8</v>
      </c>
      <c r="H4580" s="2">
        <f>IF(F4580-79.36&lt;=0,0,IF(F4580-79.36&lt;=1,1,2))</f>
        <v>1</v>
      </c>
      <c r="I4580">
        <v>92</v>
      </c>
      <c r="J4580">
        <v>73.400000000000006</v>
      </c>
      <c r="K4580">
        <v>81.599999999999994</v>
      </c>
      <c r="L4580">
        <v>69</v>
      </c>
      <c r="M4580">
        <v>71.099999999999994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25.3</v>
      </c>
      <c r="W4580">
        <v>310.2</v>
      </c>
      <c r="X4580">
        <v>1009.7</v>
      </c>
      <c r="Y4580">
        <v>1.5</v>
      </c>
      <c r="Z4580">
        <v>6.2</v>
      </c>
      <c r="AA4580">
        <v>0</v>
      </c>
      <c r="AB4580">
        <v>0</v>
      </c>
      <c r="AC4580">
        <v>0</v>
      </c>
      <c r="AD4580">
        <v>0</v>
      </c>
      <c r="AE4580" t="s">
        <v>13817</v>
      </c>
      <c r="AF4580" t="s">
        <v>13818</v>
      </c>
      <c r="AG4580">
        <v>0.22</v>
      </c>
      <c r="AH4580" t="s">
        <v>330</v>
      </c>
      <c r="AI4580" t="s">
        <v>9140</v>
      </c>
      <c r="AJ4580" t="s">
        <v>331</v>
      </c>
    </row>
    <row r="4581" spans="1:36" x14ac:dyDescent="0.25">
      <c r="A4581" t="s">
        <v>32</v>
      </c>
      <c r="B4581" t="s">
        <v>13819</v>
      </c>
      <c r="C4581">
        <f>YEAR(B4581)</f>
        <v>2012</v>
      </c>
      <c r="D4581">
        <v>84.2</v>
      </c>
      <c r="E4581">
        <v>69.7</v>
      </c>
      <c r="F4581">
        <v>78.7</v>
      </c>
      <c r="H4581" s="2">
        <f>IF(F4581-79.36&lt;=0,0,IF(F4581-79.36&lt;=1,1,2))</f>
        <v>0</v>
      </c>
      <c r="I4581">
        <v>91</v>
      </c>
      <c r="J4581">
        <v>69.7</v>
      </c>
      <c r="K4581">
        <v>81.8</v>
      </c>
      <c r="L4581">
        <v>69.7</v>
      </c>
      <c r="M4581">
        <v>74.099999999999994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18.3</v>
      </c>
      <c r="W4581">
        <v>311.7</v>
      </c>
      <c r="X4581">
        <v>1007.7</v>
      </c>
      <c r="Y4581">
        <v>0</v>
      </c>
      <c r="Z4581">
        <v>6.2</v>
      </c>
      <c r="AA4581">
        <v>0</v>
      </c>
      <c r="AB4581">
        <v>0</v>
      </c>
      <c r="AC4581">
        <v>0</v>
      </c>
      <c r="AD4581">
        <v>0</v>
      </c>
      <c r="AE4581" t="s">
        <v>13820</v>
      </c>
      <c r="AF4581" t="s">
        <v>13821</v>
      </c>
      <c r="AG4581">
        <v>0.25</v>
      </c>
      <c r="AH4581" t="s">
        <v>330</v>
      </c>
      <c r="AI4581" t="s">
        <v>9140</v>
      </c>
      <c r="AJ4581" t="s">
        <v>331</v>
      </c>
    </row>
    <row r="4582" spans="1:36" x14ac:dyDescent="0.25">
      <c r="A4582" t="s">
        <v>32</v>
      </c>
      <c r="B4582" t="s">
        <v>13822</v>
      </c>
      <c r="C4582">
        <f>YEAR(B4582)</f>
        <v>2012</v>
      </c>
      <c r="D4582">
        <v>86</v>
      </c>
      <c r="E4582">
        <v>69.8</v>
      </c>
      <c r="F4582">
        <v>79.400000000000006</v>
      </c>
      <c r="H4582" s="2">
        <f>IF(F4582-79.36&lt;=0,0,IF(F4582-79.36&lt;=1,1,2))</f>
        <v>1</v>
      </c>
      <c r="I4582">
        <v>93.5</v>
      </c>
      <c r="J4582">
        <v>69.8</v>
      </c>
      <c r="K4582">
        <v>83.8</v>
      </c>
      <c r="L4582">
        <v>71.2</v>
      </c>
      <c r="M4582">
        <v>76.7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15</v>
      </c>
      <c r="W4582">
        <v>321</v>
      </c>
      <c r="X4582">
        <v>1005.9</v>
      </c>
      <c r="Y4582">
        <v>1.2</v>
      </c>
      <c r="Z4582">
        <v>6.2</v>
      </c>
      <c r="AA4582">
        <v>0</v>
      </c>
      <c r="AB4582">
        <v>0</v>
      </c>
      <c r="AC4582">
        <v>0</v>
      </c>
      <c r="AD4582">
        <v>0</v>
      </c>
      <c r="AE4582" t="s">
        <v>13823</v>
      </c>
      <c r="AF4582" t="s">
        <v>13824</v>
      </c>
      <c r="AG4582">
        <v>0.28999999999999998</v>
      </c>
      <c r="AH4582" t="s">
        <v>330</v>
      </c>
      <c r="AI4582" t="s">
        <v>9140</v>
      </c>
      <c r="AJ4582" t="s">
        <v>331</v>
      </c>
    </row>
    <row r="4583" spans="1:36" x14ac:dyDescent="0.25">
      <c r="A4583" t="s">
        <v>32</v>
      </c>
      <c r="B4583" t="s">
        <v>13825</v>
      </c>
      <c r="C4583">
        <f>YEAR(B4583)</f>
        <v>2012</v>
      </c>
      <c r="D4583">
        <v>89.6</v>
      </c>
      <c r="E4583">
        <v>78.8</v>
      </c>
      <c r="F4583">
        <v>84.4</v>
      </c>
      <c r="H4583" s="2">
        <f>IF(F4583-79.36&lt;=0,0,IF(F4583-79.36&lt;=1,1,2))</f>
        <v>2</v>
      </c>
      <c r="I4583">
        <v>96.5</v>
      </c>
      <c r="J4583">
        <v>78.8</v>
      </c>
      <c r="K4583">
        <v>88.9</v>
      </c>
      <c r="L4583">
        <v>70.400000000000006</v>
      </c>
      <c r="M4583">
        <v>63.6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26.4</v>
      </c>
      <c r="W4583">
        <v>301.5</v>
      </c>
      <c r="X4583">
        <v>1005.2</v>
      </c>
      <c r="Y4583">
        <v>17.600000000000001</v>
      </c>
      <c r="Z4583">
        <v>6.5</v>
      </c>
      <c r="AA4583">
        <v>0</v>
      </c>
      <c r="AB4583">
        <v>0</v>
      </c>
      <c r="AC4583">
        <v>0</v>
      </c>
      <c r="AD4583">
        <v>0</v>
      </c>
      <c r="AE4583" t="s">
        <v>13826</v>
      </c>
      <c r="AF4583" t="s">
        <v>13827</v>
      </c>
      <c r="AG4583">
        <v>0.33</v>
      </c>
      <c r="AH4583" t="s">
        <v>330</v>
      </c>
      <c r="AI4583" t="s">
        <v>9140</v>
      </c>
      <c r="AJ4583" t="s">
        <v>331</v>
      </c>
    </row>
    <row r="4584" spans="1:36" x14ac:dyDescent="0.25">
      <c r="A4584" t="s">
        <v>32</v>
      </c>
      <c r="B4584" t="s">
        <v>13828</v>
      </c>
      <c r="C4584">
        <f>YEAR(B4584)</f>
        <v>2012</v>
      </c>
      <c r="D4584">
        <v>91.4</v>
      </c>
      <c r="E4584">
        <v>80.599999999999994</v>
      </c>
      <c r="F4584">
        <v>86.2</v>
      </c>
      <c r="H4584" s="2">
        <f>IF(F4584-79.36&lt;=0,0,IF(F4584-79.36&lt;=1,1,2))</f>
        <v>2</v>
      </c>
      <c r="I4584">
        <v>98.7</v>
      </c>
      <c r="J4584">
        <v>83.3</v>
      </c>
      <c r="K4584">
        <v>90.6</v>
      </c>
      <c r="L4584">
        <v>69.3</v>
      </c>
      <c r="M4584">
        <v>57.4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24.2</v>
      </c>
      <c r="W4584">
        <v>305</v>
      </c>
      <c r="X4584">
        <v>1005.9</v>
      </c>
      <c r="Y4584">
        <v>10.7</v>
      </c>
      <c r="Z4584">
        <v>6.4</v>
      </c>
      <c r="AA4584">
        <v>0</v>
      </c>
      <c r="AB4584">
        <v>0</v>
      </c>
      <c r="AC4584">
        <v>0</v>
      </c>
      <c r="AD4584">
        <v>0</v>
      </c>
      <c r="AE4584" t="s">
        <v>13829</v>
      </c>
      <c r="AF4584" t="s">
        <v>13830</v>
      </c>
      <c r="AG4584">
        <v>0.36</v>
      </c>
      <c r="AH4584" t="s">
        <v>330</v>
      </c>
      <c r="AI4584" t="s">
        <v>9140</v>
      </c>
      <c r="AJ4584" t="s">
        <v>331</v>
      </c>
    </row>
    <row r="4585" spans="1:36" x14ac:dyDescent="0.25">
      <c r="A4585" t="s">
        <v>32</v>
      </c>
      <c r="B4585" t="s">
        <v>13831</v>
      </c>
      <c r="C4585">
        <f>YEAR(B4585)</f>
        <v>2012</v>
      </c>
      <c r="D4585">
        <v>91.4</v>
      </c>
      <c r="E4585">
        <v>84.2</v>
      </c>
      <c r="F4585">
        <v>87.1</v>
      </c>
      <c r="H4585" s="2">
        <f>IF(F4585-79.36&lt;=0,0,IF(F4585-79.36&lt;=1,1,2))</f>
        <v>2</v>
      </c>
      <c r="I4585">
        <v>95.6</v>
      </c>
      <c r="J4585">
        <v>87.4</v>
      </c>
      <c r="K4585">
        <v>91.1</v>
      </c>
      <c r="L4585">
        <v>68.599999999999994</v>
      </c>
      <c r="M4585">
        <v>54.5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23</v>
      </c>
      <c r="W4585">
        <v>307.39999999999998</v>
      </c>
      <c r="X4585">
        <v>1005.9</v>
      </c>
      <c r="Y4585">
        <v>0.3</v>
      </c>
      <c r="Z4585">
        <v>6.2</v>
      </c>
      <c r="AA4585">
        <v>0</v>
      </c>
      <c r="AB4585">
        <v>0</v>
      </c>
      <c r="AC4585">
        <v>0</v>
      </c>
      <c r="AD4585">
        <v>0</v>
      </c>
      <c r="AE4585" t="s">
        <v>13832</v>
      </c>
      <c r="AF4585" t="s">
        <v>13833</v>
      </c>
      <c r="AG4585">
        <v>0.4</v>
      </c>
      <c r="AH4585" t="s">
        <v>330</v>
      </c>
      <c r="AI4585" t="s">
        <v>9140</v>
      </c>
      <c r="AJ4585" t="s">
        <v>331</v>
      </c>
    </row>
    <row r="4586" spans="1:36" x14ac:dyDescent="0.25">
      <c r="A4586" t="s">
        <v>32</v>
      </c>
      <c r="B4586" t="s">
        <v>13834</v>
      </c>
      <c r="C4586">
        <f>YEAR(B4586)</f>
        <v>2012</v>
      </c>
      <c r="D4586">
        <v>87.8</v>
      </c>
      <c r="E4586">
        <v>80.599999999999994</v>
      </c>
      <c r="F4586">
        <v>84.7</v>
      </c>
      <c r="H4586" s="2">
        <f>IF(F4586-79.36&lt;=0,0,IF(F4586-79.36&lt;=1,1,2))</f>
        <v>2</v>
      </c>
      <c r="I4586">
        <v>95.9</v>
      </c>
      <c r="J4586">
        <v>84.6</v>
      </c>
      <c r="K4586">
        <v>89.8</v>
      </c>
      <c r="L4586">
        <v>70.599999999999994</v>
      </c>
      <c r="M4586">
        <v>63.1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26.4</v>
      </c>
      <c r="W4586">
        <v>309.60000000000002</v>
      </c>
      <c r="X4586">
        <v>1005.7</v>
      </c>
      <c r="Y4586">
        <v>8.1</v>
      </c>
      <c r="Z4586">
        <v>6.3</v>
      </c>
      <c r="AA4586">
        <v>0</v>
      </c>
      <c r="AB4586">
        <v>0</v>
      </c>
      <c r="AC4586">
        <v>0</v>
      </c>
      <c r="AD4586">
        <v>0</v>
      </c>
      <c r="AE4586" t="s">
        <v>13835</v>
      </c>
      <c r="AF4586" t="s">
        <v>13836</v>
      </c>
      <c r="AG4586">
        <v>0.44</v>
      </c>
      <c r="AH4586" t="s">
        <v>330</v>
      </c>
      <c r="AI4586" t="s">
        <v>9140</v>
      </c>
      <c r="AJ4586" t="s">
        <v>331</v>
      </c>
    </row>
    <row r="4587" spans="1:36" x14ac:dyDescent="0.25">
      <c r="A4587" t="s">
        <v>32</v>
      </c>
      <c r="B4587" t="s">
        <v>13837</v>
      </c>
      <c r="C4587">
        <f>YEAR(B4587)</f>
        <v>2012</v>
      </c>
      <c r="D4587">
        <v>84.3</v>
      </c>
      <c r="E4587">
        <v>78.8</v>
      </c>
      <c r="F4587">
        <v>82.1</v>
      </c>
      <c r="H4587" s="2">
        <f>IF(F4587-79.36&lt;=0,0,IF(F4587-79.36&lt;=1,1,2))</f>
        <v>2</v>
      </c>
      <c r="I4587">
        <v>89.8</v>
      </c>
      <c r="J4587">
        <v>78.8</v>
      </c>
      <c r="K4587">
        <v>86.2</v>
      </c>
      <c r="L4587">
        <v>70.900000000000006</v>
      </c>
      <c r="M4587">
        <v>69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20.8</v>
      </c>
      <c r="W4587">
        <v>309.3</v>
      </c>
      <c r="X4587">
        <v>1006.9</v>
      </c>
      <c r="Y4587">
        <v>21.3</v>
      </c>
      <c r="Z4587">
        <v>6.5</v>
      </c>
      <c r="AA4587">
        <v>0</v>
      </c>
      <c r="AB4587">
        <v>0</v>
      </c>
      <c r="AC4587">
        <v>0</v>
      </c>
      <c r="AD4587">
        <v>0</v>
      </c>
      <c r="AE4587" t="s">
        <v>13838</v>
      </c>
      <c r="AF4587" t="s">
        <v>13839</v>
      </c>
      <c r="AG4587">
        <v>0.47</v>
      </c>
      <c r="AH4587" t="s">
        <v>36</v>
      </c>
      <c r="AI4587" t="s">
        <v>37</v>
      </c>
      <c r="AJ4587" t="s">
        <v>38</v>
      </c>
    </row>
    <row r="4588" spans="1:36" x14ac:dyDescent="0.25">
      <c r="A4588" t="s">
        <v>32</v>
      </c>
      <c r="B4588" t="s">
        <v>13840</v>
      </c>
      <c r="C4588">
        <f>YEAR(B4588)</f>
        <v>2012</v>
      </c>
      <c r="D4588">
        <v>86</v>
      </c>
      <c r="E4588">
        <v>78.8</v>
      </c>
      <c r="F4588">
        <v>82.1</v>
      </c>
      <c r="H4588" s="2">
        <f>IF(F4588-79.36&lt;=0,0,IF(F4588-79.36&lt;=1,1,2))</f>
        <v>2</v>
      </c>
      <c r="I4588">
        <v>93.5</v>
      </c>
      <c r="J4588">
        <v>78.8</v>
      </c>
      <c r="K4588">
        <v>85.7</v>
      </c>
      <c r="L4588">
        <v>69.2</v>
      </c>
      <c r="M4588">
        <v>65.099999999999994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18.3</v>
      </c>
      <c r="W4588">
        <v>304.5</v>
      </c>
      <c r="X4588">
        <v>1010.1</v>
      </c>
      <c r="Y4588">
        <v>24.4</v>
      </c>
      <c r="Z4588">
        <v>6.6</v>
      </c>
      <c r="AA4588">
        <v>0</v>
      </c>
      <c r="AB4588">
        <v>0</v>
      </c>
      <c r="AC4588">
        <v>0</v>
      </c>
      <c r="AD4588">
        <v>0</v>
      </c>
      <c r="AE4588" t="s">
        <v>13841</v>
      </c>
      <c r="AF4588" t="s">
        <v>13842</v>
      </c>
      <c r="AG4588">
        <v>0.5</v>
      </c>
      <c r="AH4588" t="s">
        <v>36</v>
      </c>
      <c r="AI4588" t="s">
        <v>37</v>
      </c>
      <c r="AJ4588" t="s">
        <v>38</v>
      </c>
    </row>
    <row r="4589" spans="1:36" x14ac:dyDescent="0.25">
      <c r="A4589" t="s">
        <v>32</v>
      </c>
      <c r="B4589" t="s">
        <v>13843</v>
      </c>
      <c r="C4589">
        <f>YEAR(B4589)</f>
        <v>2012</v>
      </c>
      <c r="D4589">
        <v>86</v>
      </c>
      <c r="E4589">
        <v>71.599999999999994</v>
      </c>
      <c r="F4589">
        <v>80.3</v>
      </c>
      <c r="H4589" s="2">
        <f>IF(F4589-79.36&lt;=0,0,IF(F4589-79.36&lt;=1,1,2))</f>
        <v>1</v>
      </c>
      <c r="I4589">
        <v>93.5</v>
      </c>
      <c r="J4589">
        <v>71.599999999999994</v>
      </c>
      <c r="K4589">
        <v>83.4</v>
      </c>
      <c r="L4589">
        <v>68.5</v>
      </c>
      <c r="M4589">
        <v>67.8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17.2</v>
      </c>
      <c r="W4589">
        <v>304.3</v>
      </c>
      <c r="X4589">
        <v>1010.7</v>
      </c>
      <c r="Y4589">
        <v>8.1999999999999993</v>
      </c>
      <c r="Z4589">
        <v>6.3</v>
      </c>
      <c r="AA4589">
        <v>0</v>
      </c>
      <c r="AB4589">
        <v>0</v>
      </c>
      <c r="AC4589">
        <v>0</v>
      </c>
      <c r="AD4589">
        <v>0</v>
      </c>
      <c r="AE4589" t="s">
        <v>13844</v>
      </c>
      <c r="AF4589" t="s">
        <v>13845</v>
      </c>
      <c r="AG4589">
        <v>0.54</v>
      </c>
      <c r="AH4589" t="s">
        <v>330</v>
      </c>
      <c r="AI4589" t="s">
        <v>9140</v>
      </c>
      <c r="AJ4589" t="s">
        <v>331</v>
      </c>
    </row>
    <row r="4590" spans="1:36" x14ac:dyDescent="0.25">
      <c r="A4590" t="s">
        <v>32</v>
      </c>
      <c r="B4590" t="s">
        <v>13846</v>
      </c>
      <c r="C4590">
        <f>YEAR(B4590)</f>
        <v>2012</v>
      </c>
      <c r="D4590">
        <v>87.8</v>
      </c>
      <c r="E4590">
        <v>77</v>
      </c>
      <c r="F4590">
        <v>82.9</v>
      </c>
      <c r="H4590" s="2">
        <f>IF(F4590-79.36&lt;=0,0,IF(F4590-79.36&lt;=1,1,2))</f>
        <v>2</v>
      </c>
      <c r="I4590">
        <v>95.9</v>
      </c>
      <c r="J4590">
        <v>77</v>
      </c>
      <c r="K4590">
        <v>86.5</v>
      </c>
      <c r="L4590">
        <v>68.400000000000006</v>
      </c>
      <c r="M4590">
        <v>62.4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15</v>
      </c>
      <c r="W4590">
        <v>310.3</v>
      </c>
      <c r="X4590">
        <v>1010.6</v>
      </c>
      <c r="Y4590">
        <v>9.3000000000000007</v>
      </c>
      <c r="Z4590">
        <v>6.3</v>
      </c>
      <c r="AA4590">
        <v>0</v>
      </c>
      <c r="AB4590">
        <v>0</v>
      </c>
      <c r="AC4590">
        <v>0</v>
      </c>
      <c r="AD4590">
        <v>0</v>
      </c>
      <c r="AE4590" t="s">
        <v>13847</v>
      </c>
      <c r="AF4590" t="s">
        <v>13848</v>
      </c>
      <c r="AG4590">
        <v>0.56999999999999995</v>
      </c>
      <c r="AH4590" t="s">
        <v>330</v>
      </c>
      <c r="AI4590" t="s">
        <v>9140</v>
      </c>
      <c r="AJ4590" t="s">
        <v>331</v>
      </c>
    </row>
    <row r="4591" spans="1:36" x14ac:dyDescent="0.25">
      <c r="A4591" t="s">
        <v>32</v>
      </c>
      <c r="B4591" t="s">
        <v>13849</v>
      </c>
      <c r="C4591">
        <f>YEAR(B4591)</f>
        <v>2012</v>
      </c>
      <c r="D4591">
        <v>91.4</v>
      </c>
      <c r="E4591">
        <v>78.8</v>
      </c>
      <c r="F4591">
        <v>84.4</v>
      </c>
      <c r="H4591" s="2">
        <f>IF(F4591-79.36&lt;=0,0,IF(F4591-79.36&lt;=1,1,2))</f>
        <v>2</v>
      </c>
      <c r="I4591">
        <v>98.7</v>
      </c>
      <c r="J4591">
        <v>78.8</v>
      </c>
      <c r="K4591">
        <v>88.9</v>
      </c>
      <c r="L4591">
        <v>71</v>
      </c>
      <c r="M4591">
        <v>64.8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21.9</v>
      </c>
      <c r="W4591">
        <v>309</v>
      </c>
      <c r="X4591">
        <v>1010.5</v>
      </c>
      <c r="Y4591">
        <v>0</v>
      </c>
      <c r="Z4591">
        <v>6.2</v>
      </c>
      <c r="AA4591">
        <v>0</v>
      </c>
      <c r="AB4591">
        <v>0</v>
      </c>
      <c r="AC4591">
        <v>0</v>
      </c>
      <c r="AD4591">
        <v>0</v>
      </c>
      <c r="AE4591" t="s">
        <v>13850</v>
      </c>
      <c r="AF4591" t="s">
        <v>13851</v>
      </c>
      <c r="AG4591">
        <v>0.6</v>
      </c>
      <c r="AH4591" t="s">
        <v>330</v>
      </c>
      <c r="AI4591" t="s">
        <v>9140</v>
      </c>
      <c r="AJ4591" t="s">
        <v>331</v>
      </c>
    </row>
    <row r="4592" spans="1:36" x14ac:dyDescent="0.25">
      <c r="A4592" t="s">
        <v>32</v>
      </c>
      <c r="B4592" t="s">
        <v>13852</v>
      </c>
      <c r="C4592">
        <f>YEAR(B4592)</f>
        <v>2012</v>
      </c>
      <c r="D4592">
        <v>89.6</v>
      </c>
      <c r="E4592">
        <v>82.4</v>
      </c>
      <c r="F4592">
        <v>85.2</v>
      </c>
      <c r="H4592" s="2">
        <f>IF(F4592-79.36&lt;=0,0,IF(F4592-79.36&lt;=1,1,2))</f>
        <v>2</v>
      </c>
      <c r="I4592">
        <v>97.8</v>
      </c>
      <c r="J4592">
        <v>84.7</v>
      </c>
      <c r="K4592">
        <v>90.1</v>
      </c>
      <c r="L4592">
        <v>70.099999999999994</v>
      </c>
      <c r="M4592">
        <v>60.9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21.9</v>
      </c>
      <c r="W4592">
        <v>305.3</v>
      </c>
      <c r="X4592">
        <v>1010.3</v>
      </c>
      <c r="Y4592">
        <v>0</v>
      </c>
      <c r="Z4592">
        <v>6.2</v>
      </c>
      <c r="AA4592">
        <v>0</v>
      </c>
      <c r="AB4592">
        <v>0</v>
      </c>
      <c r="AC4592">
        <v>0</v>
      </c>
      <c r="AD4592">
        <v>0</v>
      </c>
      <c r="AE4592" t="s">
        <v>13853</v>
      </c>
      <c r="AF4592" t="s">
        <v>13854</v>
      </c>
      <c r="AG4592">
        <v>0.64</v>
      </c>
      <c r="AH4592" t="s">
        <v>330</v>
      </c>
      <c r="AI4592" t="s">
        <v>9140</v>
      </c>
      <c r="AJ4592" t="s">
        <v>331</v>
      </c>
    </row>
    <row r="4593" spans="1:36" x14ac:dyDescent="0.25">
      <c r="A4593" t="s">
        <v>32</v>
      </c>
      <c r="B4593" t="s">
        <v>13855</v>
      </c>
      <c r="C4593">
        <f>YEAR(B4593)</f>
        <v>2012</v>
      </c>
      <c r="D4593">
        <v>89.6</v>
      </c>
      <c r="E4593">
        <v>81.400000000000006</v>
      </c>
      <c r="F4593">
        <v>85.2</v>
      </c>
      <c r="H4593" s="2">
        <f>IF(F4593-79.36&lt;=0,0,IF(F4593-79.36&lt;=1,1,2))</f>
        <v>2</v>
      </c>
      <c r="I4593">
        <v>96.5</v>
      </c>
      <c r="J4593">
        <v>84.2</v>
      </c>
      <c r="K4593">
        <v>89.7</v>
      </c>
      <c r="L4593">
        <v>69.900000000000006</v>
      </c>
      <c r="M4593">
        <v>60.4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19.5</v>
      </c>
      <c r="W4593">
        <v>311.5</v>
      </c>
      <c r="X4593">
        <v>1009</v>
      </c>
      <c r="Y4593">
        <v>0.1</v>
      </c>
      <c r="Z4593">
        <v>6.2</v>
      </c>
      <c r="AA4593">
        <v>0</v>
      </c>
      <c r="AB4593">
        <v>0</v>
      </c>
      <c r="AC4593">
        <v>0</v>
      </c>
      <c r="AD4593">
        <v>0</v>
      </c>
      <c r="AE4593" t="s">
        <v>13856</v>
      </c>
      <c r="AF4593" t="s">
        <v>13857</v>
      </c>
      <c r="AG4593">
        <v>0.67</v>
      </c>
      <c r="AH4593" t="s">
        <v>330</v>
      </c>
      <c r="AI4593" t="s">
        <v>9140</v>
      </c>
      <c r="AJ4593" t="s">
        <v>331</v>
      </c>
    </row>
    <row r="4594" spans="1:36" x14ac:dyDescent="0.25">
      <c r="A4594" t="s">
        <v>32</v>
      </c>
      <c r="B4594" t="s">
        <v>13858</v>
      </c>
      <c r="C4594">
        <f>YEAR(B4594)</f>
        <v>2012</v>
      </c>
      <c r="D4594">
        <v>89.6</v>
      </c>
      <c r="E4594">
        <v>80.599999999999994</v>
      </c>
      <c r="F4594">
        <v>85.5</v>
      </c>
      <c r="H4594" s="2">
        <f>IF(F4594-79.36&lt;=0,0,IF(F4594-79.36&lt;=1,1,2))</f>
        <v>2</v>
      </c>
      <c r="I4594">
        <v>98.2</v>
      </c>
      <c r="J4594">
        <v>84.6</v>
      </c>
      <c r="K4594">
        <v>90.9</v>
      </c>
      <c r="L4594">
        <v>71</v>
      </c>
      <c r="M4594">
        <v>62.3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18.3</v>
      </c>
      <c r="W4594">
        <v>309.2</v>
      </c>
      <c r="X4594">
        <v>1009.1</v>
      </c>
      <c r="Y4594">
        <v>0</v>
      </c>
      <c r="Z4594">
        <v>6.2</v>
      </c>
      <c r="AA4594">
        <v>0</v>
      </c>
      <c r="AB4594">
        <v>0</v>
      </c>
      <c r="AC4594">
        <v>0</v>
      </c>
      <c r="AD4594">
        <v>0</v>
      </c>
      <c r="AE4594" t="s">
        <v>13859</v>
      </c>
      <c r="AF4594" t="s">
        <v>13860</v>
      </c>
      <c r="AG4594">
        <v>0.7</v>
      </c>
      <c r="AH4594" t="s">
        <v>330</v>
      </c>
      <c r="AI4594" t="s">
        <v>9140</v>
      </c>
      <c r="AJ4594" t="s">
        <v>331</v>
      </c>
    </row>
    <row r="4595" spans="1:36" x14ac:dyDescent="0.25">
      <c r="A4595" t="s">
        <v>32</v>
      </c>
      <c r="B4595" t="s">
        <v>13861</v>
      </c>
      <c r="C4595">
        <f>YEAR(B4595)</f>
        <v>2012</v>
      </c>
      <c r="D4595">
        <v>89.6</v>
      </c>
      <c r="E4595">
        <v>80.599999999999994</v>
      </c>
      <c r="F4595">
        <v>85.3</v>
      </c>
      <c r="H4595" s="2">
        <f>IF(F4595-79.36&lt;=0,0,IF(F4595-79.36&lt;=1,1,2))</f>
        <v>2</v>
      </c>
      <c r="I4595">
        <v>100.3</v>
      </c>
      <c r="J4595">
        <v>83.9</v>
      </c>
      <c r="K4595">
        <v>91.4</v>
      </c>
      <c r="L4595">
        <v>71.900000000000006</v>
      </c>
      <c r="M4595">
        <v>64.7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16.100000000000001</v>
      </c>
      <c r="W4595">
        <v>312.10000000000002</v>
      </c>
      <c r="X4595">
        <v>1009.6</v>
      </c>
      <c r="Y4595">
        <v>0</v>
      </c>
      <c r="Z4595">
        <v>6.2</v>
      </c>
      <c r="AA4595">
        <v>0</v>
      </c>
      <c r="AB4595">
        <v>0</v>
      </c>
      <c r="AC4595">
        <v>0</v>
      </c>
      <c r="AD4595">
        <v>0</v>
      </c>
      <c r="AE4595" t="s">
        <v>13862</v>
      </c>
      <c r="AF4595" t="s">
        <v>13863</v>
      </c>
      <c r="AG4595">
        <v>0.75</v>
      </c>
      <c r="AH4595" t="s">
        <v>330</v>
      </c>
      <c r="AI4595" t="s">
        <v>9140</v>
      </c>
      <c r="AJ4595" t="s">
        <v>331</v>
      </c>
    </row>
    <row r="4596" spans="1:36" x14ac:dyDescent="0.25">
      <c r="A4596" t="s">
        <v>32</v>
      </c>
      <c r="B4596" t="s">
        <v>13864</v>
      </c>
      <c r="C4596">
        <f>YEAR(B4596)</f>
        <v>2012</v>
      </c>
      <c r="D4596">
        <v>86</v>
      </c>
      <c r="E4596">
        <v>77</v>
      </c>
      <c r="F4596">
        <v>83</v>
      </c>
      <c r="H4596" s="2">
        <f>IF(F4596-79.36&lt;=0,0,IF(F4596-79.36&lt;=1,1,2))</f>
        <v>2</v>
      </c>
      <c r="I4596">
        <v>97.2</v>
      </c>
      <c r="J4596">
        <v>77</v>
      </c>
      <c r="K4596">
        <v>89.1</v>
      </c>
      <c r="L4596">
        <v>73</v>
      </c>
      <c r="M4596">
        <v>72.099999999999994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16.100000000000001</v>
      </c>
      <c r="W4596">
        <v>313.60000000000002</v>
      </c>
      <c r="X4596">
        <v>1008.9</v>
      </c>
      <c r="Y4596">
        <v>8.3000000000000007</v>
      </c>
      <c r="Z4596">
        <v>6.3</v>
      </c>
      <c r="AA4596">
        <v>0</v>
      </c>
      <c r="AB4596">
        <v>0</v>
      </c>
      <c r="AC4596">
        <v>0</v>
      </c>
      <c r="AD4596">
        <v>0</v>
      </c>
      <c r="AE4596" t="s">
        <v>13865</v>
      </c>
      <c r="AF4596" t="s">
        <v>13866</v>
      </c>
      <c r="AG4596">
        <v>0.77</v>
      </c>
      <c r="AH4596" t="s">
        <v>330</v>
      </c>
      <c r="AI4596" t="s">
        <v>9140</v>
      </c>
      <c r="AJ4596" t="s">
        <v>331</v>
      </c>
    </row>
    <row r="4597" spans="1:36" x14ac:dyDescent="0.25">
      <c r="A4597" t="s">
        <v>32</v>
      </c>
      <c r="B4597" t="s">
        <v>13867</v>
      </c>
      <c r="C4597">
        <f>YEAR(B4597)</f>
        <v>2012</v>
      </c>
      <c r="D4597">
        <v>84.2</v>
      </c>
      <c r="E4597">
        <v>77</v>
      </c>
      <c r="F4597">
        <v>80.900000000000006</v>
      </c>
      <c r="H4597" s="2">
        <f>IF(F4597-79.36&lt;=0,0,IF(F4597-79.36&lt;=1,1,2))</f>
        <v>2</v>
      </c>
      <c r="I4597">
        <v>92.5</v>
      </c>
      <c r="J4597">
        <v>77</v>
      </c>
      <c r="K4597">
        <v>84.1</v>
      </c>
      <c r="L4597">
        <v>72.599999999999994</v>
      </c>
      <c r="M4597">
        <v>76.400000000000006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13.9</v>
      </c>
      <c r="W4597">
        <v>323.5</v>
      </c>
      <c r="X4597">
        <v>1007.6</v>
      </c>
      <c r="Y4597">
        <v>17.8</v>
      </c>
      <c r="Z4597">
        <v>6.4</v>
      </c>
      <c r="AA4597">
        <v>0</v>
      </c>
      <c r="AB4597">
        <v>0</v>
      </c>
      <c r="AC4597">
        <v>0</v>
      </c>
      <c r="AD4597">
        <v>0</v>
      </c>
      <c r="AE4597" t="s">
        <v>13868</v>
      </c>
      <c r="AF4597" t="s">
        <v>13869</v>
      </c>
      <c r="AG4597">
        <v>0.8</v>
      </c>
      <c r="AH4597" t="s">
        <v>330</v>
      </c>
      <c r="AI4597" t="s">
        <v>9140</v>
      </c>
      <c r="AJ4597" t="s">
        <v>331</v>
      </c>
    </row>
    <row r="4598" spans="1:36" x14ac:dyDescent="0.25">
      <c r="A4598" t="s">
        <v>32</v>
      </c>
      <c r="B4598" t="s">
        <v>13870</v>
      </c>
      <c r="C4598">
        <f>YEAR(B4598)</f>
        <v>2012</v>
      </c>
      <c r="D4598">
        <v>86</v>
      </c>
      <c r="E4598">
        <v>71.599999999999994</v>
      </c>
      <c r="F4598">
        <v>79.7</v>
      </c>
      <c r="H4598" s="2">
        <f>IF(F4598-79.36&lt;=0,0,IF(F4598-79.36&lt;=1,1,2))</f>
        <v>1</v>
      </c>
      <c r="I4598">
        <v>93.5</v>
      </c>
      <c r="J4598">
        <v>71.599999999999994</v>
      </c>
      <c r="K4598">
        <v>82.5</v>
      </c>
      <c r="L4598">
        <v>71.5</v>
      </c>
      <c r="M4598">
        <v>76.400000000000006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12.8</v>
      </c>
      <c r="W4598">
        <v>311.10000000000002</v>
      </c>
      <c r="X4598">
        <v>1008.7</v>
      </c>
      <c r="Y4598">
        <v>32.4</v>
      </c>
      <c r="Z4598">
        <v>6.6</v>
      </c>
      <c r="AA4598">
        <v>0</v>
      </c>
      <c r="AB4598">
        <v>0</v>
      </c>
      <c r="AC4598">
        <v>0</v>
      </c>
      <c r="AD4598">
        <v>0</v>
      </c>
      <c r="AE4598" t="s">
        <v>13871</v>
      </c>
      <c r="AF4598" t="s">
        <v>13872</v>
      </c>
      <c r="AG4598">
        <v>0.83</v>
      </c>
      <c r="AH4598" t="s">
        <v>36</v>
      </c>
      <c r="AI4598" t="s">
        <v>37</v>
      </c>
      <c r="AJ4598" t="s">
        <v>38</v>
      </c>
    </row>
    <row r="4599" spans="1:36" x14ac:dyDescent="0.25">
      <c r="A4599" t="s">
        <v>32</v>
      </c>
      <c r="B4599" t="s">
        <v>13873</v>
      </c>
      <c r="C4599">
        <f>YEAR(B4599)</f>
        <v>2012</v>
      </c>
      <c r="D4599">
        <v>84.2</v>
      </c>
      <c r="E4599">
        <v>71.599999999999994</v>
      </c>
      <c r="F4599">
        <v>78.7</v>
      </c>
      <c r="H4599" s="2">
        <f>IF(F4599-79.36&lt;=0,0,IF(F4599-79.36&lt;=1,1,2))</f>
        <v>0</v>
      </c>
      <c r="I4599">
        <v>91</v>
      </c>
      <c r="J4599">
        <v>71.599999999999994</v>
      </c>
      <c r="K4599">
        <v>80.8</v>
      </c>
      <c r="L4599">
        <v>70.3</v>
      </c>
      <c r="M4599">
        <v>76.2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9.1999999999999993</v>
      </c>
      <c r="W4599">
        <v>337.5</v>
      </c>
      <c r="X4599">
        <v>1010.9</v>
      </c>
      <c r="Y4599">
        <v>22.2</v>
      </c>
      <c r="Z4599">
        <v>6.5</v>
      </c>
      <c r="AA4599">
        <v>0</v>
      </c>
      <c r="AB4599">
        <v>0</v>
      </c>
      <c r="AC4599">
        <v>0</v>
      </c>
      <c r="AD4599">
        <v>0</v>
      </c>
      <c r="AE4599" t="s">
        <v>13874</v>
      </c>
      <c r="AF4599" t="s">
        <v>13875</v>
      </c>
      <c r="AG4599">
        <v>0.86</v>
      </c>
      <c r="AH4599" t="s">
        <v>36</v>
      </c>
      <c r="AI4599" t="s">
        <v>37</v>
      </c>
      <c r="AJ4599" t="s">
        <v>38</v>
      </c>
    </row>
    <row r="4600" spans="1:36" x14ac:dyDescent="0.25">
      <c r="A4600" t="s">
        <v>32</v>
      </c>
      <c r="B4600" t="s">
        <v>13876</v>
      </c>
      <c r="C4600">
        <f>YEAR(B4600)</f>
        <v>2012</v>
      </c>
      <c r="D4600">
        <v>86</v>
      </c>
      <c r="E4600">
        <v>69.8</v>
      </c>
      <c r="F4600">
        <v>78.099999999999994</v>
      </c>
      <c r="H4600" s="2">
        <f>IF(F4600-79.36&lt;=0,0,IF(F4600-79.36&lt;=1,1,2))</f>
        <v>0</v>
      </c>
      <c r="I4600">
        <v>93.5</v>
      </c>
      <c r="J4600">
        <v>69.8</v>
      </c>
      <c r="K4600">
        <v>81.7</v>
      </c>
      <c r="L4600">
        <v>68.099999999999994</v>
      </c>
      <c r="M4600">
        <v>71.599999999999994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10.3</v>
      </c>
      <c r="W4600">
        <v>253.4</v>
      </c>
      <c r="X4600">
        <v>1011.3</v>
      </c>
      <c r="Y4600">
        <v>12.7</v>
      </c>
      <c r="Z4600">
        <v>6.4</v>
      </c>
      <c r="AA4600">
        <v>0</v>
      </c>
      <c r="AB4600">
        <v>0</v>
      </c>
      <c r="AC4600">
        <v>0</v>
      </c>
      <c r="AD4600">
        <v>0</v>
      </c>
      <c r="AE4600" t="s">
        <v>13877</v>
      </c>
      <c r="AF4600" t="s">
        <v>13878</v>
      </c>
      <c r="AG4600">
        <v>0.89</v>
      </c>
      <c r="AH4600" t="s">
        <v>330</v>
      </c>
      <c r="AI4600" t="s">
        <v>9140</v>
      </c>
      <c r="AJ4600" t="s">
        <v>331</v>
      </c>
    </row>
    <row r="4601" spans="1:36" x14ac:dyDescent="0.25">
      <c r="A4601" t="s">
        <v>32</v>
      </c>
      <c r="B4601" t="s">
        <v>13879</v>
      </c>
      <c r="C4601">
        <f>YEAR(B4601)</f>
        <v>2012</v>
      </c>
      <c r="D4601">
        <v>86.1</v>
      </c>
      <c r="E4601">
        <v>73.400000000000006</v>
      </c>
      <c r="F4601">
        <v>80.5</v>
      </c>
      <c r="H4601" s="2">
        <f>IF(F4601-79.36&lt;=0,0,IF(F4601-79.36&lt;=1,1,2))</f>
        <v>2</v>
      </c>
      <c r="I4601">
        <v>97.2</v>
      </c>
      <c r="J4601">
        <v>73.400000000000006</v>
      </c>
      <c r="K4601">
        <v>84</v>
      </c>
      <c r="L4601">
        <v>69.5</v>
      </c>
      <c r="M4601">
        <v>70.2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15</v>
      </c>
      <c r="W4601">
        <v>263</v>
      </c>
      <c r="X4601">
        <v>1010.5</v>
      </c>
      <c r="Y4601">
        <v>0.1</v>
      </c>
      <c r="Z4601">
        <v>6.2</v>
      </c>
      <c r="AA4601">
        <v>0</v>
      </c>
      <c r="AB4601">
        <v>0</v>
      </c>
      <c r="AC4601">
        <v>0</v>
      </c>
      <c r="AD4601">
        <v>0</v>
      </c>
      <c r="AE4601" t="s">
        <v>13880</v>
      </c>
      <c r="AF4601" t="s">
        <v>13881</v>
      </c>
      <c r="AG4601">
        <v>0.93</v>
      </c>
      <c r="AH4601" t="s">
        <v>330</v>
      </c>
      <c r="AI4601" t="s">
        <v>9140</v>
      </c>
      <c r="AJ4601" t="s">
        <v>331</v>
      </c>
    </row>
    <row r="4602" spans="1:36" x14ac:dyDescent="0.25">
      <c r="A4602" t="s">
        <v>32</v>
      </c>
      <c r="B4602" t="s">
        <v>13882</v>
      </c>
      <c r="C4602">
        <f>YEAR(B4602)</f>
        <v>2012</v>
      </c>
      <c r="D4602">
        <v>86</v>
      </c>
      <c r="E4602">
        <v>73.400000000000006</v>
      </c>
      <c r="F4602">
        <v>81.400000000000006</v>
      </c>
      <c r="H4602" s="2">
        <f>IF(F4602-79.36&lt;=0,0,IF(F4602-79.36&lt;=1,1,2))</f>
        <v>2</v>
      </c>
      <c r="I4602">
        <v>92</v>
      </c>
      <c r="J4602">
        <v>73.400000000000006</v>
      </c>
      <c r="K4602">
        <v>84</v>
      </c>
      <c r="L4602">
        <v>68.599999999999994</v>
      </c>
      <c r="M4602">
        <v>66.2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16.100000000000001</v>
      </c>
      <c r="W4602">
        <v>303.2</v>
      </c>
      <c r="X4602">
        <v>1010.1</v>
      </c>
      <c r="Y4602">
        <v>0</v>
      </c>
      <c r="Z4602">
        <v>6.2</v>
      </c>
      <c r="AA4602">
        <v>0</v>
      </c>
      <c r="AB4602">
        <v>0</v>
      </c>
      <c r="AC4602">
        <v>0</v>
      </c>
      <c r="AD4602">
        <v>0</v>
      </c>
      <c r="AE4602" t="s">
        <v>13883</v>
      </c>
      <c r="AF4602" t="s">
        <v>13884</v>
      </c>
      <c r="AG4602">
        <v>0.96</v>
      </c>
      <c r="AH4602" t="s">
        <v>330</v>
      </c>
      <c r="AI4602" t="s">
        <v>9140</v>
      </c>
      <c r="AJ4602" t="s">
        <v>331</v>
      </c>
    </row>
    <row r="4603" spans="1:36" x14ac:dyDescent="0.25">
      <c r="A4603" t="s">
        <v>32</v>
      </c>
      <c r="B4603" t="s">
        <v>13885</v>
      </c>
      <c r="C4603">
        <f>YEAR(B4603)</f>
        <v>2012</v>
      </c>
      <c r="D4603">
        <v>87.8</v>
      </c>
      <c r="E4603">
        <v>74.900000000000006</v>
      </c>
      <c r="F4603">
        <v>83.2</v>
      </c>
      <c r="H4603" s="2">
        <f>IF(F4603-79.36&lt;=0,0,IF(F4603-79.36&lt;=1,1,2))</f>
        <v>2</v>
      </c>
      <c r="I4603">
        <v>97.8</v>
      </c>
      <c r="J4603">
        <v>74.900000000000006</v>
      </c>
      <c r="K4603">
        <v>86.5</v>
      </c>
      <c r="L4603">
        <v>67.5</v>
      </c>
      <c r="M4603">
        <v>59.4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18.3</v>
      </c>
      <c r="W4603">
        <v>304.2</v>
      </c>
      <c r="X4603">
        <v>1010.2</v>
      </c>
      <c r="Y4603">
        <v>0</v>
      </c>
      <c r="Z4603">
        <v>6.2</v>
      </c>
      <c r="AA4603">
        <v>0</v>
      </c>
      <c r="AB4603">
        <v>0</v>
      </c>
      <c r="AC4603">
        <v>0</v>
      </c>
      <c r="AD4603">
        <v>0</v>
      </c>
      <c r="AE4603" t="s">
        <v>13886</v>
      </c>
      <c r="AF4603" t="s">
        <v>13887</v>
      </c>
      <c r="AG4603">
        <v>0</v>
      </c>
      <c r="AH4603" t="s">
        <v>330</v>
      </c>
      <c r="AI4603" t="s">
        <v>9140</v>
      </c>
      <c r="AJ4603" t="s">
        <v>331</v>
      </c>
    </row>
    <row r="4604" spans="1:36" x14ac:dyDescent="0.25">
      <c r="A4604" t="s">
        <v>32</v>
      </c>
      <c r="B4604" t="s">
        <v>13888</v>
      </c>
      <c r="C4604">
        <f>YEAR(B4604)</f>
        <v>2012</v>
      </c>
      <c r="D4604">
        <v>86</v>
      </c>
      <c r="E4604">
        <v>78.8</v>
      </c>
      <c r="F4604">
        <v>81.400000000000006</v>
      </c>
      <c r="H4604" s="2">
        <f>IF(F4604-79.36&lt;=0,0,IF(F4604-79.36&lt;=1,1,2))</f>
        <v>2</v>
      </c>
      <c r="I4604">
        <v>89.4</v>
      </c>
      <c r="J4604">
        <v>78.8</v>
      </c>
      <c r="K4604">
        <v>83</v>
      </c>
      <c r="L4604">
        <v>66.8</v>
      </c>
      <c r="M4604">
        <v>61.6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20.8</v>
      </c>
      <c r="W4604">
        <v>318.10000000000002</v>
      </c>
      <c r="X4604">
        <v>1010.9</v>
      </c>
      <c r="Y4604">
        <v>19.7</v>
      </c>
      <c r="Z4604">
        <v>6.5</v>
      </c>
      <c r="AA4604">
        <v>0</v>
      </c>
      <c r="AB4604">
        <v>0</v>
      </c>
      <c r="AC4604">
        <v>0</v>
      </c>
      <c r="AD4604">
        <v>0</v>
      </c>
      <c r="AE4604" t="s">
        <v>13889</v>
      </c>
      <c r="AF4604" t="s">
        <v>13890</v>
      </c>
      <c r="AG4604">
        <v>0.03</v>
      </c>
      <c r="AH4604" t="s">
        <v>330</v>
      </c>
      <c r="AI4604" t="s">
        <v>9140</v>
      </c>
      <c r="AJ4604" t="s">
        <v>331</v>
      </c>
    </row>
    <row r="4605" spans="1:36" x14ac:dyDescent="0.25">
      <c r="A4605" t="s">
        <v>32</v>
      </c>
      <c r="B4605" t="s">
        <v>13891</v>
      </c>
      <c r="C4605">
        <f>YEAR(B4605)</f>
        <v>2012</v>
      </c>
      <c r="D4605">
        <v>84.2</v>
      </c>
      <c r="E4605">
        <v>77</v>
      </c>
      <c r="F4605">
        <v>80.099999999999994</v>
      </c>
      <c r="H4605" s="2">
        <f>IF(F4605-79.36&lt;=0,0,IF(F4605-79.36&lt;=1,1,2))</f>
        <v>1</v>
      </c>
      <c r="I4605">
        <v>86.5</v>
      </c>
      <c r="J4605">
        <v>77</v>
      </c>
      <c r="K4605">
        <v>80.900000000000006</v>
      </c>
      <c r="L4605">
        <v>65.599999999999994</v>
      </c>
      <c r="M4605">
        <v>61.6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20.8</v>
      </c>
      <c r="W4605">
        <v>324.60000000000002</v>
      </c>
      <c r="X4605">
        <v>1013.1</v>
      </c>
      <c r="Y4605">
        <v>31.6</v>
      </c>
      <c r="Z4605">
        <v>6.6</v>
      </c>
      <c r="AA4605">
        <v>0</v>
      </c>
      <c r="AB4605">
        <v>0</v>
      </c>
      <c r="AC4605">
        <v>0</v>
      </c>
      <c r="AD4605">
        <v>0</v>
      </c>
      <c r="AE4605" t="s">
        <v>13892</v>
      </c>
      <c r="AF4605" t="s">
        <v>13893</v>
      </c>
      <c r="AG4605">
        <v>0.06</v>
      </c>
      <c r="AH4605" t="s">
        <v>36</v>
      </c>
      <c r="AI4605" t="s">
        <v>37</v>
      </c>
      <c r="AJ4605" t="s">
        <v>38</v>
      </c>
    </row>
    <row r="4606" spans="1:36" x14ac:dyDescent="0.25">
      <c r="A4606" t="s">
        <v>32</v>
      </c>
      <c r="B4606" t="s">
        <v>13894</v>
      </c>
      <c r="C4606">
        <f>YEAR(B4606)</f>
        <v>2012</v>
      </c>
      <c r="D4606">
        <v>82.4</v>
      </c>
      <c r="E4606">
        <v>72.400000000000006</v>
      </c>
      <c r="F4606">
        <v>79</v>
      </c>
      <c r="H4606" s="2">
        <f>IF(F4606-79.36&lt;=0,0,IF(F4606-79.36&lt;=1,1,2))</f>
        <v>0</v>
      </c>
      <c r="I4606">
        <v>84.7</v>
      </c>
      <c r="J4606">
        <v>72.400000000000006</v>
      </c>
      <c r="K4606">
        <v>79.8</v>
      </c>
      <c r="L4606">
        <v>65.8</v>
      </c>
      <c r="M4606">
        <v>64.3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20.8</v>
      </c>
      <c r="W4606">
        <v>320.39999999999998</v>
      </c>
      <c r="X4606">
        <v>1013.8</v>
      </c>
      <c r="Y4606">
        <v>27.3</v>
      </c>
      <c r="Z4606">
        <v>6.6</v>
      </c>
      <c r="AA4606">
        <v>0</v>
      </c>
      <c r="AB4606">
        <v>0</v>
      </c>
      <c r="AC4606">
        <v>0</v>
      </c>
      <c r="AD4606">
        <v>0</v>
      </c>
      <c r="AE4606" t="s">
        <v>13895</v>
      </c>
      <c r="AF4606" t="s">
        <v>13896</v>
      </c>
      <c r="AG4606">
        <v>0.1</v>
      </c>
      <c r="AH4606" t="s">
        <v>36</v>
      </c>
      <c r="AI4606" t="s">
        <v>37</v>
      </c>
      <c r="AJ4606" t="s">
        <v>38</v>
      </c>
    </row>
    <row r="4607" spans="1:36" x14ac:dyDescent="0.25">
      <c r="A4607" t="s">
        <v>32</v>
      </c>
      <c r="B4607" t="s">
        <v>13897</v>
      </c>
      <c r="C4607">
        <f>YEAR(B4607)</f>
        <v>2012</v>
      </c>
      <c r="D4607">
        <v>82.4</v>
      </c>
      <c r="E4607">
        <v>75.2</v>
      </c>
      <c r="F4607">
        <v>78.8</v>
      </c>
      <c r="H4607" s="2">
        <f>IF(F4607-79.36&lt;=0,0,IF(F4607-79.36&lt;=1,1,2))</f>
        <v>0</v>
      </c>
      <c r="I4607">
        <v>86.2</v>
      </c>
      <c r="J4607">
        <v>75.2</v>
      </c>
      <c r="K4607">
        <v>79.900000000000006</v>
      </c>
      <c r="L4607">
        <v>67.900000000000006</v>
      </c>
      <c r="M4607">
        <v>69.3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21.9</v>
      </c>
      <c r="W4607">
        <v>309.89999999999998</v>
      </c>
      <c r="X4607">
        <v>1012.4</v>
      </c>
      <c r="Y4607">
        <v>16.3</v>
      </c>
      <c r="Z4607">
        <v>6.4</v>
      </c>
      <c r="AA4607">
        <v>0</v>
      </c>
      <c r="AB4607">
        <v>0</v>
      </c>
      <c r="AC4607">
        <v>0</v>
      </c>
      <c r="AD4607">
        <v>0</v>
      </c>
      <c r="AE4607" t="s">
        <v>13898</v>
      </c>
      <c r="AF4607" t="s">
        <v>13899</v>
      </c>
      <c r="AG4607">
        <v>0.13</v>
      </c>
      <c r="AH4607" t="s">
        <v>330</v>
      </c>
      <c r="AI4607" t="s">
        <v>9140</v>
      </c>
      <c r="AJ4607" t="s">
        <v>331</v>
      </c>
    </row>
    <row r="4608" spans="1:36" x14ac:dyDescent="0.25">
      <c r="A4608" t="s">
        <v>32</v>
      </c>
      <c r="B4608" t="s">
        <v>13900</v>
      </c>
      <c r="C4608">
        <f>YEAR(B4608)</f>
        <v>2012</v>
      </c>
      <c r="D4608">
        <v>84.3</v>
      </c>
      <c r="E4608">
        <v>69.8</v>
      </c>
      <c r="F4608">
        <v>78.7</v>
      </c>
      <c r="H4608" s="2">
        <f>IF(F4608-79.36&lt;=0,0,IF(F4608-79.36&lt;=1,1,2))</f>
        <v>0</v>
      </c>
      <c r="I4608">
        <v>91.1</v>
      </c>
      <c r="J4608">
        <v>69.8</v>
      </c>
      <c r="K4608">
        <v>81</v>
      </c>
      <c r="L4608">
        <v>68.599999999999994</v>
      </c>
      <c r="M4608">
        <v>71.5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18.3</v>
      </c>
      <c r="W4608">
        <v>307.3</v>
      </c>
      <c r="X4608">
        <v>1012.2</v>
      </c>
      <c r="Y4608">
        <v>0</v>
      </c>
      <c r="Z4608">
        <v>6.2</v>
      </c>
      <c r="AA4608">
        <v>0</v>
      </c>
      <c r="AB4608">
        <v>0</v>
      </c>
      <c r="AC4608">
        <v>0</v>
      </c>
      <c r="AD4608">
        <v>0</v>
      </c>
      <c r="AE4608" t="s">
        <v>13901</v>
      </c>
      <c r="AF4608" t="s">
        <v>13902</v>
      </c>
      <c r="AG4608">
        <v>0.17</v>
      </c>
      <c r="AH4608" t="s">
        <v>330</v>
      </c>
      <c r="AI4608" t="s">
        <v>9140</v>
      </c>
      <c r="AJ4608" t="s">
        <v>331</v>
      </c>
    </row>
    <row r="4609" spans="1:36" x14ac:dyDescent="0.25">
      <c r="A4609" t="s">
        <v>32</v>
      </c>
      <c r="B4609" t="s">
        <v>13903</v>
      </c>
      <c r="C4609">
        <f>YEAR(B4609)</f>
        <v>2012</v>
      </c>
      <c r="D4609">
        <v>86</v>
      </c>
      <c r="E4609">
        <v>73.400000000000006</v>
      </c>
      <c r="F4609">
        <v>79.900000000000006</v>
      </c>
      <c r="H4609" s="2">
        <f>IF(F4609-79.36&lt;=0,0,IF(F4609-79.36&lt;=1,1,2))</f>
        <v>1</v>
      </c>
      <c r="I4609">
        <v>95.2</v>
      </c>
      <c r="J4609">
        <v>73.400000000000006</v>
      </c>
      <c r="K4609">
        <v>83.6</v>
      </c>
      <c r="L4609">
        <v>70.099999999999994</v>
      </c>
      <c r="M4609">
        <v>72.2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16.100000000000001</v>
      </c>
      <c r="W4609">
        <v>292.60000000000002</v>
      </c>
      <c r="X4609">
        <v>1011</v>
      </c>
      <c r="Y4609">
        <v>0</v>
      </c>
      <c r="Z4609">
        <v>6.2</v>
      </c>
      <c r="AA4609">
        <v>0</v>
      </c>
      <c r="AB4609">
        <v>0</v>
      </c>
      <c r="AC4609">
        <v>0</v>
      </c>
      <c r="AD4609">
        <v>0</v>
      </c>
      <c r="AE4609" t="s">
        <v>13904</v>
      </c>
      <c r="AF4609" t="s">
        <v>13905</v>
      </c>
      <c r="AG4609">
        <v>0.21</v>
      </c>
      <c r="AH4609" t="s">
        <v>330</v>
      </c>
      <c r="AI4609" t="s">
        <v>9140</v>
      </c>
      <c r="AJ4609" t="s">
        <v>331</v>
      </c>
    </row>
    <row r="4610" spans="1:36" x14ac:dyDescent="0.25">
      <c r="A4610" t="s">
        <v>32</v>
      </c>
      <c r="B4610" t="s">
        <v>13906</v>
      </c>
      <c r="C4610">
        <f>YEAR(B4610)</f>
        <v>2012</v>
      </c>
      <c r="D4610">
        <v>86</v>
      </c>
      <c r="E4610">
        <v>73.400000000000006</v>
      </c>
      <c r="F4610">
        <v>79.900000000000006</v>
      </c>
      <c r="H4610" s="2">
        <f>IF(F4610-79.36&lt;=0,0,IF(F4610-79.36&lt;=1,1,2))</f>
        <v>1</v>
      </c>
      <c r="I4610">
        <v>93.5</v>
      </c>
      <c r="J4610">
        <v>73.400000000000006</v>
      </c>
      <c r="K4610">
        <v>82.9</v>
      </c>
      <c r="L4610">
        <v>66.7</v>
      </c>
      <c r="M4610">
        <v>64.5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17.2</v>
      </c>
      <c r="W4610">
        <v>304.89999999999998</v>
      </c>
      <c r="X4610">
        <v>1009.6</v>
      </c>
      <c r="Y4610">
        <v>0</v>
      </c>
      <c r="Z4610">
        <v>6.2</v>
      </c>
      <c r="AA4610">
        <v>0</v>
      </c>
      <c r="AB4610">
        <v>0</v>
      </c>
      <c r="AC4610">
        <v>0</v>
      </c>
      <c r="AD4610">
        <v>0</v>
      </c>
      <c r="AE4610" t="s">
        <v>13907</v>
      </c>
      <c r="AF4610" t="s">
        <v>13908</v>
      </c>
      <c r="AG4610">
        <v>0.25</v>
      </c>
      <c r="AH4610" t="s">
        <v>330</v>
      </c>
      <c r="AI4610" t="s">
        <v>9140</v>
      </c>
      <c r="AJ4610" t="s">
        <v>331</v>
      </c>
    </row>
    <row r="4611" spans="1:36" x14ac:dyDescent="0.25">
      <c r="A4611" t="s">
        <v>32</v>
      </c>
      <c r="B4611" t="s">
        <v>13909</v>
      </c>
      <c r="C4611">
        <f>YEAR(B4611)</f>
        <v>2012</v>
      </c>
      <c r="D4611">
        <v>87.8</v>
      </c>
      <c r="E4611">
        <v>71.599999999999994</v>
      </c>
      <c r="F4611">
        <v>80.3</v>
      </c>
      <c r="H4611" s="2">
        <f>IF(F4611-79.36&lt;=0,0,IF(F4611-79.36&lt;=1,1,2))</f>
        <v>1</v>
      </c>
      <c r="I4611">
        <v>95.9</v>
      </c>
      <c r="J4611">
        <v>71.599999999999994</v>
      </c>
      <c r="K4611">
        <v>82.9</v>
      </c>
      <c r="L4611">
        <v>65.400000000000006</v>
      </c>
      <c r="M4611">
        <v>60.8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19.5</v>
      </c>
      <c r="W4611">
        <v>289.5</v>
      </c>
      <c r="X4611">
        <v>1009.6</v>
      </c>
      <c r="Y4611">
        <v>0</v>
      </c>
      <c r="Z4611">
        <v>6.2</v>
      </c>
      <c r="AA4611">
        <v>0</v>
      </c>
      <c r="AB4611">
        <v>0</v>
      </c>
      <c r="AC4611">
        <v>0</v>
      </c>
      <c r="AD4611">
        <v>0</v>
      </c>
      <c r="AE4611" t="s">
        <v>13910</v>
      </c>
      <c r="AF4611" t="s">
        <v>13911</v>
      </c>
      <c r="AG4611">
        <v>0.28000000000000003</v>
      </c>
      <c r="AH4611" t="s">
        <v>330</v>
      </c>
      <c r="AI4611" t="s">
        <v>9140</v>
      </c>
      <c r="AJ4611" t="s">
        <v>331</v>
      </c>
    </row>
    <row r="4612" spans="1:36" x14ac:dyDescent="0.25">
      <c r="A4612" t="s">
        <v>32</v>
      </c>
      <c r="B4612" t="s">
        <v>13912</v>
      </c>
      <c r="C4612">
        <f>YEAR(B4612)</f>
        <v>2012</v>
      </c>
      <c r="D4612">
        <v>87.8</v>
      </c>
      <c r="E4612">
        <v>69.8</v>
      </c>
      <c r="F4612">
        <v>79.400000000000006</v>
      </c>
      <c r="H4612" s="2">
        <f>IF(F4612-79.36&lt;=0,0,IF(F4612-79.36&lt;=1,1,2))</f>
        <v>1</v>
      </c>
      <c r="I4612">
        <v>93.5</v>
      </c>
      <c r="J4612">
        <v>69.8</v>
      </c>
      <c r="K4612">
        <v>82</v>
      </c>
      <c r="L4612">
        <v>66.099999999999994</v>
      </c>
      <c r="M4612">
        <v>64.3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12.8</v>
      </c>
      <c r="W4612">
        <v>186.8</v>
      </c>
      <c r="X4612">
        <v>1007.9</v>
      </c>
      <c r="Y4612">
        <v>0</v>
      </c>
      <c r="Z4612">
        <v>6.2</v>
      </c>
      <c r="AA4612">
        <v>0</v>
      </c>
      <c r="AB4612">
        <v>0</v>
      </c>
      <c r="AC4612">
        <v>0</v>
      </c>
      <c r="AD4612">
        <v>0</v>
      </c>
      <c r="AE4612" t="s">
        <v>13913</v>
      </c>
      <c r="AF4612" t="s">
        <v>13914</v>
      </c>
      <c r="AG4612">
        <v>0.31</v>
      </c>
      <c r="AH4612" t="s">
        <v>330</v>
      </c>
      <c r="AI4612" t="s">
        <v>9140</v>
      </c>
      <c r="AJ4612" t="s">
        <v>331</v>
      </c>
    </row>
    <row r="4613" spans="1:36" x14ac:dyDescent="0.25">
      <c r="A4613" t="s">
        <v>32</v>
      </c>
      <c r="B4613" t="s">
        <v>13915</v>
      </c>
      <c r="C4613">
        <f>YEAR(B4613)</f>
        <v>2012</v>
      </c>
      <c r="D4613">
        <v>89.6</v>
      </c>
      <c r="E4613">
        <v>69.8</v>
      </c>
      <c r="F4613">
        <v>80.400000000000006</v>
      </c>
      <c r="H4613" s="2">
        <f>IF(F4613-79.36&lt;=0,0,IF(F4613-79.36&lt;=1,1,2))</f>
        <v>2</v>
      </c>
      <c r="I4613">
        <v>98.2</v>
      </c>
      <c r="J4613">
        <v>69.8</v>
      </c>
      <c r="K4613">
        <v>84</v>
      </c>
      <c r="L4613">
        <v>66.7</v>
      </c>
      <c r="M4613">
        <v>63.9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17.2</v>
      </c>
      <c r="W4613">
        <v>162.1</v>
      </c>
      <c r="X4613">
        <v>1005.9</v>
      </c>
      <c r="Y4613">
        <v>0.1</v>
      </c>
      <c r="Z4613">
        <v>6.2</v>
      </c>
      <c r="AA4613">
        <v>0</v>
      </c>
      <c r="AB4613">
        <v>0</v>
      </c>
      <c r="AC4613">
        <v>0</v>
      </c>
      <c r="AD4613">
        <v>0</v>
      </c>
      <c r="AE4613" t="s">
        <v>13916</v>
      </c>
      <c r="AF4613" t="s">
        <v>13917</v>
      </c>
      <c r="AG4613">
        <v>0.35</v>
      </c>
      <c r="AH4613" t="s">
        <v>330</v>
      </c>
      <c r="AI4613" t="s">
        <v>9140</v>
      </c>
      <c r="AJ4613" t="s">
        <v>331</v>
      </c>
    </row>
    <row r="4614" spans="1:36" x14ac:dyDescent="0.25">
      <c r="A4614" t="s">
        <v>32</v>
      </c>
      <c r="B4614" t="s">
        <v>13918</v>
      </c>
      <c r="C4614">
        <f>YEAR(B4614)</f>
        <v>2012</v>
      </c>
      <c r="D4614">
        <v>82.4</v>
      </c>
      <c r="E4614">
        <v>71.599999999999994</v>
      </c>
      <c r="F4614">
        <v>78.400000000000006</v>
      </c>
      <c r="H4614" s="2">
        <f>IF(F4614-79.36&lt;=0,0,IF(F4614-79.36&lt;=1,1,2))</f>
        <v>0</v>
      </c>
      <c r="I4614">
        <v>86.2</v>
      </c>
      <c r="J4614">
        <v>71.599999999999994</v>
      </c>
      <c r="K4614">
        <v>79.3</v>
      </c>
      <c r="L4614">
        <v>64.5</v>
      </c>
      <c r="M4614">
        <v>63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21.9</v>
      </c>
      <c r="W4614">
        <v>325.39999999999998</v>
      </c>
      <c r="X4614">
        <v>1010.6</v>
      </c>
      <c r="Y4614">
        <v>25.4</v>
      </c>
      <c r="Z4614">
        <v>6.5</v>
      </c>
      <c r="AA4614">
        <v>0</v>
      </c>
      <c r="AB4614">
        <v>0</v>
      </c>
      <c r="AC4614">
        <v>0</v>
      </c>
      <c r="AD4614">
        <v>0</v>
      </c>
      <c r="AE4614" t="s">
        <v>13919</v>
      </c>
      <c r="AF4614" t="s">
        <v>13920</v>
      </c>
      <c r="AG4614">
        <v>0.38</v>
      </c>
      <c r="AH4614" t="s">
        <v>36</v>
      </c>
      <c r="AI4614" t="s">
        <v>37</v>
      </c>
      <c r="AJ4614" t="s">
        <v>38</v>
      </c>
    </row>
    <row r="4615" spans="1:36" x14ac:dyDescent="0.25">
      <c r="A4615" t="s">
        <v>32</v>
      </c>
      <c r="B4615" t="s">
        <v>13921</v>
      </c>
      <c r="C4615">
        <f>YEAR(B4615)</f>
        <v>2012</v>
      </c>
      <c r="D4615">
        <v>80.599999999999994</v>
      </c>
      <c r="E4615">
        <v>75.2</v>
      </c>
      <c r="F4615">
        <v>77.8</v>
      </c>
      <c r="H4615" s="2">
        <f>IF(F4615-79.36&lt;=0,0,IF(F4615-79.36&lt;=1,1,2))</f>
        <v>0</v>
      </c>
      <c r="I4615">
        <v>81.5</v>
      </c>
      <c r="J4615">
        <v>75.2</v>
      </c>
      <c r="K4615">
        <v>78</v>
      </c>
      <c r="L4615">
        <v>59.9</v>
      </c>
      <c r="M4615">
        <v>54.6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21.9</v>
      </c>
      <c r="W4615">
        <v>332.2</v>
      </c>
      <c r="X4615">
        <v>1013.6</v>
      </c>
      <c r="Y4615">
        <v>18.600000000000001</v>
      </c>
      <c r="Z4615">
        <v>6.5</v>
      </c>
      <c r="AA4615">
        <v>0</v>
      </c>
      <c r="AB4615">
        <v>0</v>
      </c>
      <c r="AC4615">
        <v>0</v>
      </c>
      <c r="AD4615">
        <v>0</v>
      </c>
      <c r="AE4615" t="s">
        <v>13922</v>
      </c>
      <c r="AF4615" t="s">
        <v>13923</v>
      </c>
      <c r="AG4615">
        <v>0.42</v>
      </c>
      <c r="AH4615" t="s">
        <v>330</v>
      </c>
      <c r="AI4615" t="s">
        <v>9140</v>
      </c>
      <c r="AJ4615" t="s">
        <v>331</v>
      </c>
    </row>
    <row r="4616" spans="1:36" x14ac:dyDescent="0.25">
      <c r="A4616" t="s">
        <v>32</v>
      </c>
      <c r="B4616" t="s">
        <v>13924</v>
      </c>
      <c r="C4616">
        <f>YEAR(B4616)</f>
        <v>2012</v>
      </c>
      <c r="D4616">
        <v>84.2</v>
      </c>
      <c r="E4616">
        <v>69.5</v>
      </c>
      <c r="F4616">
        <v>78.599999999999994</v>
      </c>
      <c r="H4616" s="2">
        <f>IF(F4616-79.36&lt;=0,0,IF(F4616-79.36&lt;=1,1,2))</f>
        <v>0</v>
      </c>
      <c r="I4616">
        <v>85</v>
      </c>
      <c r="J4616">
        <v>69.5</v>
      </c>
      <c r="K4616">
        <v>78.900000000000006</v>
      </c>
      <c r="L4616">
        <v>63.1</v>
      </c>
      <c r="M4616">
        <v>59.8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23</v>
      </c>
      <c r="W4616">
        <v>311.3</v>
      </c>
      <c r="X4616">
        <v>1012.6</v>
      </c>
      <c r="Y4616">
        <v>8.9</v>
      </c>
      <c r="Z4616">
        <v>6.3</v>
      </c>
      <c r="AA4616">
        <v>0</v>
      </c>
      <c r="AB4616">
        <v>0</v>
      </c>
      <c r="AC4616">
        <v>0</v>
      </c>
      <c r="AD4616">
        <v>0</v>
      </c>
      <c r="AE4616" t="s">
        <v>13925</v>
      </c>
      <c r="AF4616" t="s">
        <v>13926</v>
      </c>
      <c r="AG4616">
        <v>0.46</v>
      </c>
      <c r="AH4616" t="s">
        <v>330</v>
      </c>
      <c r="AI4616" t="s">
        <v>9140</v>
      </c>
      <c r="AJ4616" t="s">
        <v>331</v>
      </c>
    </row>
    <row r="4617" spans="1:36" x14ac:dyDescent="0.25">
      <c r="A4617" t="s">
        <v>32</v>
      </c>
      <c r="B4617" t="s">
        <v>13927</v>
      </c>
      <c r="C4617">
        <f>YEAR(B4617)</f>
        <v>2012</v>
      </c>
      <c r="D4617">
        <v>82.4</v>
      </c>
      <c r="E4617">
        <v>68.8</v>
      </c>
      <c r="F4617">
        <v>78</v>
      </c>
      <c r="H4617" s="2">
        <f>IF(F4617-79.36&lt;=0,0,IF(F4617-79.36&lt;=1,1,2))</f>
        <v>0</v>
      </c>
      <c r="I4617">
        <v>84</v>
      </c>
      <c r="J4617">
        <v>68.8</v>
      </c>
      <c r="K4617">
        <v>78.599999999999994</v>
      </c>
      <c r="L4617">
        <v>63.2</v>
      </c>
      <c r="M4617">
        <v>60.7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20.8</v>
      </c>
      <c r="W4617">
        <v>310.39999999999998</v>
      </c>
      <c r="X4617">
        <v>1011.6</v>
      </c>
      <c r="Y4617">
        <v>13</v>
      </c>
      <c r="Z4617">
        <v>6.5</v>
      </c>
      <c r="AA4617">
        <v>0</v>
      </c>
      <c r="AB4617">
        <v>0</v>
      </c>
      <c r="AC4617">
        <v>0</v>
      </c>
      <c r="AD4617">
        <v>0</v>
      </c>
      <c r="AE4617" t="s">
        <v>13928</v>
      </c>
      <c r="AF4617" t="s">
        <v>13929</v>
      </c>
      <c r="AG4617">
        <v>0.5</v>
      </c>
      <c r="AH4617" t="s">
        <v>330</v>
      </c>
      <c r="AI4617" t="s">
        <v>9140</v>
      </c>
      <c r="AJ4617" t="s">
        <v>331</v>
      </c>
    </row>
    <row r="4618" spans="1:36" x14ac:dyDescent="0.25">
      <c r="A4618" t="s">
        <v>32</v>
      </c>
      <c r="B4618" t="s">
        <v>13930</v>
      </c>
      <c r="C4618">
        <f>YEAR(B4618)</f>
        <v>2012</v>
      </c>
      <c r="D4618">
        <v>80.7</v>
      </c>
      <c r="E4618">
        <v>75.2</v>
      </c>
      <c r="F4618">
        <v>77.8</v>
      </c>
      <c r="G4618" s="2">
        <f>AVERAGE(F4618:F4708)</f>
        <v>70.885714285714258</v>
      </c>
      <c r="H4618" s="2">
        <f>IF(F4618-70.89&lt;=0,0,IF(F4618-70.89&lt;=1,1,2))</f>
        <v>2</v>
      </c>
      <c r="I4618">
        <v>83.4</v>
      </c>
      <c r="J4618">
        <v>75.2</v>
      </c>
      <c r="K4618">
        <v>78.599999999999994</v>
      </c>
      <c r="L4618">
        <v>65.7</v>
      </c>
      <c r="M4618">
        <v>66.400000000000006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18.3</v>
      </c>
      <c r="W4618">
        <v>317.7</v>
      </c>
      <c r="X4618">
        <v>1012.4</v>
      </c>
      <c r="Y4618">
        <v>27.9</v>
      </c>
      <c r="Z4618">
        <v>6.6</v>
      </c>
      <c r="AA4618">
        <v>0</v>
      </c>
      <c r="AB4618">
        <v>0</v>
      </c>
      <c r="AC4618">
        <v>0</v>
      </c>
      <c r="AD4618">
        <v>0</v>
      </c>
      <c r="AE4618" t="s">
        <v>13931</v>
      </c>
      <c r="AF4618" t="s">
        <v>13932</v>
      </c>
      <c r="AG4618">
        <v>0.53</v>
      </c>
      <c r="AH4618" t="s">
        <v>36</v>
      </c>
      <c r="AI4618" t="s">
        <v>37</v>
      </c>
      <c r="AJ4618" t="s">
        <v>38</v>
      </c>
    </row>
    <row r="4619" spans="1:36" x14ac:dyDescent="0.25">
      <c r="A4619" t="s">
        <v>32</v>
      </c>
      <c r="B4619" t="s">
        <v>13933</v>
      </c>
      <c r="C4619">
        <f>YEAR(B4619)</f>
        <v>2012</v>
      </c>
      <c r="D4619">
        <v>82.4</v>
      </c>
      <c r="E4619">
        <v>68</v>
      </c>
      <c r="F4619">
        <v>76.099999999999994</v>
      </c>
      <c r="H4619" s="2">
        <f>IF(F4619-70.89&lt;=0,0,IF(F4619-70.89&lt;=1,1,2))</f>
        <v>2</v>
      </c>
      <c r="I4619">
        <v>86.2</v>
      </c>
      <c r="J4619">
        <v>68</v>
      </c>
      <c r="K4619">
        <v>77.099999999999994</v>
      </c>
      <c r="L4619">
        <v>66.099999999999994</v>
      </c>
      <c r="M4619">
        <v>71.7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16.100000000000001</v>
      </c>
      <c r="W4619">
        <v>316</v>
      </c>
      <c r="X4619">
        <v>1015</v>
      </c>
      <c r="Y4619">
        <v>24.8</v>
      </c>
      <c r="Z4619">
        <v>6.6</v>
      </c>
      <c r="AA4619">
        <v>0</v>
      </c>
      <c r="AB4619">
        <v>0</v>
      </c>
      <c r="AC4619">
        <v>0</v>
      </c>
      <c r="AD4619">
        <v>0</v>
      </c>
      <c r="AE4619" t="s">
        <v>13934</v>
      </c>
      <c r="AF4619" t="s">
        <v>13935</v>
      </c>
      <c r="AG4619">
        <v>0.56000000000000005</v>
      </c>
      <c r="AH4619" t="s">
        <v>36</v>
      </c>
      <c r="AI4619" t="s">
        <v>37</v>
      </c>
      <c r="AJ4619" t="s">
        <v>38</v>
      </c>
    </row>
    <row r="4620" spans="1:36" x14ac:dyDescent="0.25">
      <c r="A4620" t="s">
        <v>32</v>
      </c>
      <c r="B4620" t="s">
        <v>13936</v>
      </c>
      <c r="C4620">
        <f>YEAR(B4620)</f>
        <v>2012</v>
      </c>
      <c r="D4620">
        <v>80.599999999999994</v>
      </c>
      <c r="E4620">
        <v>68</v>
      </c>
      <c r="F4620">
        <v>75.5</v>
      </c>
      <c r="H4620" s="2">
        <f>IF(F4620-70.89&lt;=0,0,IF(F4620-70.89&lt;=1,1,2))</f>
        <v>2</v>
      </c>
      <c r="I4620">
        <v>83.9</v>
      </c>
      <c r="J4620">
        <v>68</v>
      </c>
      <c r="K4620">
        <v>76.5</v>
      </c>
      <c r="L4620">
        <v>65.8</v>
      </c>
      <c r="M4620">
        <v>72.2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19.5</v>
      </c>
      <c r="W4620">
        <v>307.89999999999998</v>
      </c>
      <c r="X4620">
        <v>1013.4</v>
      </c>
      <c r="Y4620">
        <v>17.5</v>
      </c>
      <c r="Z4620">
        <v>6.4</v>
      </c>
      <c r="AA4620">
        <v>0</v>
      </c>
      <c r="AB4620">
        <v>0</v>
      </c>
      <c r="AC4620">
        <v>0</v>
      </c>
      <c r="AD4620">
        <v>0</v>
      </c>
      <c r="AE4620" t="s">
        <v>13937</v>
      </c>
      <c r="AF4620" t="s">
        <v>13938</v>
      </c>
      <c r="AG4620">
        <v>0.59</v>
      </c>
      <c r="AH4620" t="s">
        <v>330</v>
      </c>
      <c r="AI4620" t="s">
        <v>9140</v>
      </c>
      <c r="AJ4620" t="s">
        <v>331</v>
      </c>
    </row>
    <row r="4621" spans="1:36" x14ac:dyDescent="0.25">
      <c r="A4621" t="s">
        <v>32</v>
      </c>
      <c r="B4621" t="s">
        <v>13939</v>
      </c>
      <c r="C4621">
        <f>YEAR(B4621)</f>
        <v>2012</v>
      </c>
      <c r="D4621">
        <v>80.599999999999994</v>
      </c>
      <c r="E4621">
        <v>69.8</v>
      </c>
      <c r="F4621">
        <v>76.400000000000006</v>
      </c>
      <c r="H4621" s="2">
        <f>IF(F4621-70.89&lt;=0,0,IF(F4621-70.89&lt;=1,1,2))</f>
        <v>2</v>
      </c>
      <c r="I4621">
        <v>83.3</v>
      </c>
      <c r="J4621">
        <v>69.8</v>
      </c>
      <c r="K4621">
        <v>77</v>
      </c>
      <c r="L4621">
        <v>66.400000000000006</v>
      </c>
      <c r="M4621">
        <v>71.8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17.2</v>
      </c>
      <c r="W4621">
        <v>309</v>
      </c>
      <c r="X4621">
        <v>1012.1</v>
      </c>
      <c r="Y4621">
        <v>21.4</v>
      </c>
      <c r="Z4621">
        <v>6.5</v>
      </c>
      <c r="AA4621">
        <v>0</v>
      </c>
      <c r="AB4621">
        <v>0</v>
      </c>
      <c r="AC4621">
        <v>0</v>
      </c>
      <c r="AD4621">
        <v>0</v>
      </c>
      <c r="AE4621" t="s">
        <v>13940</v>
      </c>
      <c r="AF4621" t="s">
        <v>13941</v>
      </c>
      <c r="AG4621">
        <v>0.62</v>
      </c>
      <c r="AH4621" t="s">
        <v>36</v>
      </c>
      <c r="AI4621" t="s">
        <v>37</v>
      </c>
      <c r="AJ4621" t="s">
        <v>38</v>
      </c>
    </row>
    <row r="4622" spans="1:36" x14ac:dyDescent="0.25">
      <c r="A4622" t="s">
        <v>32</v>
      </c>
      <c r="B4622" t="s">
        <v>13942</v>
      </c>
      <c r="C4622">
        <f>YEAR(B4622)</f>
        <v>2012</v>
      </c>
      <c r="D4622">
        <v>82.4</v>
      </c>
      <c r="E4622">
        <v>68</v>
      </c>
      <c r="F4622">
        <v>75.3</v>
      </c>
      <c r="H4622" s="2">
        <f>IF(F4622-70.89&lt;=0,0,IF(F4622-70.89&lt;=1,1,2))</f>
        <v>2</v>
      </c>
      <c r="I4622">
        <v>87.2</v>
      </c>
      <c r="J4622">
        <v>68</v>
      </c>
      <c r="K4622">
        <v>76.7</v>
      </c>
      <c r="L4622">
        <v>66.7</v>
      </c>
      <c r="M4622">
        <v>75.099999999999994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11.4</v>
      </c>
      <c r="W4622">
        <v>326</v>
      </c>
      <c r="X4622">
        <v>1011.8</v>
      </c>
      <c r="Y4622">
        <v>0</v>
      </c>
      <c r="Z4622">
        <v>6.2</v>
      </c>
      <c r="AA4622">
        <v>0</v>
      </c>
      <c r="AB4622">
        <v>0</v>
      </c>
      <c r="AC4622">
        <v>0</v>
      </c>
      <c r="AD4622">
        <v>0</v>
      </c>
      <c r="AE4622" t="s">
        <v>13943</v>
      </c>
      <c r="AF4622" t="s">
        <v>13944</v>
      </c>
      <c r="AG4622">
        <v>0.65</v>
      </c>
      <c r="AH4622" t="s">
        <v>330</v>
      </c>
      <c r="AI4622" t="s">
        <v>9140</v>
      </c>
      <c r="AJ4622" t="s">
        <v>331</v>
      </c>
    </row>
    <row r="4623" spans="1:36" x14ac:dyDescent="0.25">
      <c r="A4623" t="s">
        <v>32</v>
      </c>
      <c r="B4623" t="s">
        <v>13945</v>
      </c>
      <c r="C4623">
        <f>YEAR(B4623)</f>
        <v>2012</v>
      </c>
      <c r="D4623">
        <v>82.4</v>
      </c>
      <c r="E4623">
        <v>68</v>
      </c>
      <c r="F4623">
        <v>76</v>
      </c>
      <c r="H4623" s="2">
        <f>IF(F4623-70.89&lt;=0,0,IF(F4623-70.89&lt;=1,1,2))</f>
        <v>2</v>
      </c>
      <c r="I4623">
        <v>87.2</v>
      </c>
      <c r="J4623">
        <v>68</v>
      </c>
      <c r="K4623">
        <v>77.400000000000006</v>
      </c>
      <c r="L4623">
        <v>66.900000000000006</v>
      </c>
      <c r="M4623">
        <v>73.7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20.8</v>
      </c>
      <c r="W4623">
        <v>310.89999999999998</v>
      </c>
      <c r="X4623">
        <v>1011.1</v>
      </c>
      <c r="Y4623">
        <v>14.1</v>
      </c>
      <c r="Z4623">
        <v>6.4</v>
      </c>
      <c r="AA4623">
        <v>0</v>
      </c>
      <c r="AB4623">
        <v>0</v>
      </c>
      <c r="AC4623">
        <v>0</v>
      </c>
      <c r="AD4623">
        <v>0</v>
      </c>
      <c r="AE4623" t="s">
        <v>13946</v>
      </c>
      <c r="AF4623" t="s">
        <v>13947</v>
      </c>
      <c r="AG4623">
        <v>0.69</v>
      </c>
      <c r="AH4623" t="s">
        <v>330</v>
      </c>
      <c r="AI4623" t="s">
        <v>9140</v>
      </c>
      <c r="AJ4623" t="s">
        <v>331</v>
      </c>
    </row>
    <row r="4624" spans="1:36" x14ac:dyDescent="0.25">
      <c r="A4624" t="s">
        <v>32</v>
      </c>
      <c r="B4624" t="s">
        <v>13948</v>
      </c>
      <c r="C4624">
        <f>YEAR(B4624)</f>
        <v>2012</v>
      </c>
      <c r="D4624">
        <v>82.4</v>
      </c>
      <c r="E4624">
        <v>69.8</v>
      </c>
      <c r="F4624">
        <v>77.099999999999994</v>
      </c>
      <c r="H4624" s="2">
        <f>IF(F4624-70.89&lt;=0,0,IF(F4624-70.89&lt;=1,1,2))</f>
        <v>2</v>
      </c>
      <c r="I4624">
        <v>87.2</v>
      </c>
      <c r="J4624">
        <v>69.8</v>
      </c>
      <c r="K4624">
        <v>78.599999999999994</v>
      </c>
      <c r="L4624">
        <v>67.599999999999994</v>
      </c>
      <c r="M4624">
        <v>73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20.8</v>
      </c>
      <c r="W4624">
        <v>303.5</v>
      </c>
      <c r="X4624">
        <v>1011.3</v>
      </c>
      <c r="Y4624">
        <v>27.9</v>
      </c>
      <c r="Z4624">
        <v>6.6</v>
      </c>
      <c r="AA4624">
        <v>0</v>
      </c>
      <c r="AB4624">
        <v>0</v>
      </c>
      <c r="AC4624">
        <v>0</v>
      </c>
      <c r="AD4624">
        <v>0</v>
      </c>
      <c r="AE4624" t="s">
        <v>13949</v>
      </c>
      <c r="AF4624" t="s">
        <v>13950</v>
      </c>
      <c r="AG4624">
        <v>0.72</v>
      </c>
      <c r="AH4624" t="s">
        <v>36</v>
      </c>
      <c r="AI4624" t="s">
        <v>37</v>
      </c>
      <c r="AJ4624" t="s">
        <v>38</v>
      </c>
    </row>
    <row r="4625" spans="1:36" x14ac:dyDescent="0.25">
      <c r="A4625" t="s">
        <v>32</v>
      </c>
      <c r="B4625" t="s">
        <v>13951</v>
      </c>
      <c r="C4625">
        <f>YEAR(B4625)</f>
        <v>2012</v>
      </c>
      <c r="D4625">
        <v>80.599999999999994</v>
      </c>
      <c r="E4625">
        <v>75.2</v>
      </c>
      <c r="F4625">
        <v>77.599999999999994</v>
      </c>
      <c r="H4625" s="2">
        <f>IF(F4625-70.89&lt;=0,0,IF(F4625-70.89&lt;=1,1,2))</f>
        <v>2</v>
      </c>
      <c r="I4625">
        <v>83.3</v>
      </c>
      <c r="J4625">
        <v>75.2</v>
      </c>
      <c r="K4625">
        <v>77.900000000000006</v>
      </c>
      <c r="L4625">
        <v>64.900000000000006</v>
      </c>
      <c r="M4625">
        <v>65.099999999999994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26.4</v>
      </c>
      <c r="W4625">
        <v>313.3</v>
      </c>
      <c r="X4625">
        <v>1011.3</v>
      </c>
      <c r="Y4625">
        <v>39.799999999999997</v>
      </c>
      <c r="Z4625">
        <v>6.6</v>
      </c>
      <c r="AA4625">
        <v>0</v>
      </c>
      <c r="AB4625">
        <v>0</v>
      </c>
      <c r="AC4625">
        <v>0</v>
      </c>
      <c r="AD4625">
        <v>0</v>
      </c>
      <c r="AE4625" t="s">
        <v>13952</v>
      </c>
      <c r="AF4625" t="s">
        <v>13953</v>
      </c>
      <c r="AG4625">
        <v>0.75</v>
      </c>
      <c r="AH4625" t="s">
        <v>36</v>
      </c>
      <c r="AI4625" t="s">
        <v>37</v>
      </c>
      <c r="AJ4625" t="s">
        <v>38</v>
      </c>
    </row>
    <row r="4626" spans="1:36" x14ac:dyDescent="0.25">
      <c r="A4626" t="s">
        <v>32</v>
      </c>
      <c r="B4626" t="s">
        <v>13954</v>
      </c>
      <c r="C4626">
        <f>YEAR(B4626)</f>
        <v>2012</v>
      </c>
      <c r="D4626">
        <v>80.599999999999994</v>
      </c>
      <c r="E4626">
        <v>75.2</v>
      </c>
      <c r="F4626">
        <v>77.3</v>
      </c>
      <c r="H4626" s="2">
        <f>IF(F4626-70.89&lt;=0,0,IF(F4626-70.89&lt;=1,1,2))</f>
        <v>2</v>
      </c>
      <c r="I4626">
        <v>82.8</v>
      </c>
      <c r="J4626">
        <v>75.2</v>
      </c>
      <c r="K4626">
        <v>77.599999999999994</v>
      </c>
      <c r="L4626">
        <v>63.4</v>
      </c>
      <c r="M4626">
        <v>62.4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21.9</v>
      </c>
      <c r="W4626">
        <v>313.5</v>
      </c>
      <c r="X4626">
        <v>1011.7</v>
      </c>
      <c r="Y4626">
        <v>30.7</v>
      </c>
      <c r="Z4626">
        <v>6.6</v>
      </c>
      <c r="AA4626">
        <v>0</v>
      </c>
      <c r="AB4626">
        <v>0</v>
      </c>
      <c r="AC4626">
        <v>0</v>
      </c>
      <c r="AD4626">
        <v>0</v>
      </c>
      <c r="AE4626" t="s">
        <v>13955</v>
      </c>
      <c r="AF4626" t="s">
        <v>13956</v>
      </c>
      <c r="AG4626">
        <v>0.78</v>
      </c>
      <c r="AH4626" t="s">
        <v>36</v>
      </c>
      <c r="AI4626" t="s">
        <v>37</v>
      </c>
      <c r="AJ4626" t="s">
        <v>38</v>
      </c>
    </row>
    <row r="4627" spans="1:36" x14ac:dyDescent="0.25">
      <c r="A4627" t="s">
        <v>32</v>
      </c>
      <c r="B4627" t="s">
        <v>13957</v>
      </c>
      <c r="C4627">
        <f>YEAR(B4627)</f>
        <v>2012</v>
      </c>
      <c r="D4627">
        <v>82.4</v>
      </c>
      <c r="E4627">
        <v>70.400000000000006</v>
      </c>
      <c r="F4627">
        <v>77.3</v>
      </c>
      <c r="H4627" s="2">
        <f>IF(F4627-70.89&lt;=0,0,IF(F4627-70.89&lt;=1,1,2))</f>
        <v>2</v>
      </c>
      <c r="I4627">
        <v>84.7</v>
      </c>
      <c r="J4627">
        <v>70.400000000000006</v>
      </c>
      <c r="K4627">
        <v>77.900000000000006</v>
      </c>
      <c r="L4627">
        <v>64</v>
      </c>
      <c r="M4627">
        <v>63.9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21.9</v>
      </c>
      <c r="W4627">
        <v>308</v>
      </c>
      <c r="X4627">
        <v>1013.5</v>
      </c>
      <c r="Y4627">
        <v>26.8</v>
      </c>
      <c r="Z4627">
        <v>6.6</v>
      </c>
      <c r="AA4627">
        <v>0</v>
      </c>
      <c r="AB4627">
        <v>0</v>
      </c>
      <c r="AC4627">
        <v>0</v>
      </c>
      <c r="AD4627">
        <v>0</v>
      </c>
      <c r="AE4627" t="s">
        <v>13958</v>
      </c>
      <c r="AF4627" t="s">
        <v>13959</v>
      </c>
      <c r="AG4627">
        <v>0.82</v>
      </c>
      <c r="AH4627" t="s">
        <v>36</v>
      </c>
      <c r="AI4627" t="s">
        <v>37</v>
      </c>
      <c r="AJ4627" t="s">
        <v>38</v>
      </c>
    </row>
    <row r="4628" spans="1:36" x14ac:dyDescent="0.25">
      <c r="A4628" t="s">
        <v>32</v>
      </c>
      <c r="B4628" t="s">
        <v>13960</v>
      </c>
      <c r="C4628">
        <f>YEAR(B4628)</f>
        <v>2012</v>
      </c>
      <c r="D4628">
        <v>78.8</v>
      </c>
      <c r="E4628">
        <v>73.400000000000006</v>
      </c>
      <c r="F4628">
        <v>76</v>
      </c>
      <c r="H4628" s="2">
        <f>IF(F4628-70.89&lt;=0,0,IF(F4628-70.89&lt;=1,1,2))</f>
        <v>2</v>
      </c>
      <c r="I4628">
        <v>78.8</v>
      </c>
      <c r="J4628">
        <v>73.400000000000006</v>
      </c>
      <c r="K4628">
        <v>76</v>
      </c>
      <c r="L4628">
        <v>64.599999999999994</v>
      </c>
      <c r="M4628">
        <v>67.900000000000006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21.9</v>
      </c>
      <c r="W4628">
        <v>312.7</v>
      </c>
      <c r="X4628">
        <v>1013.3</v>
      </c>
      <c r="Y4628">
        <v>39.1</v>
      </c>
      <c r="Z4628">
        <v>6.6</v>
      </c>
      <c r="AA4628">
        <v>0</v>
      </c>
      <c r="AB4628">
        <v>0</v>
      </c>
      <c r="AC4628">
        <v>0</v>
      </c>
      <c r="AD4628">
        <v>0</v>
      </c>
      <c r="AE4628" t="s">
        <v>13961</v>
      </c>
      <c r="AF4628" t="s">
        <v>13962</v>
      </c>
      <c r="AG4628">
        <v>0.85</v>
      </c>
      <c r="AH4628" t="s">
        <v>36</v>
      </c>
      <c r="AI4628" t="s">
        <v>37</v>
      </c>
      <c r="AJ4628" t="s">
        <v>38</v>
      </c>
    </row>
    <row r="4629" spans="1:36" x14ac:dyDescent="0.25">
      <c r="A4629" t="s">
        <v>32</v>
      </c>
      <c r="B4629" t="s">
        <v>13963</v>
      </c>
      <c r="C4629">
        <f>YEAR(B4629)</f>
        <v>2012</v>
      </c>
      <c r="D4629">
        <v>78.900000000000006</v>
      </c>
      <c r="E4629">
        <v>68</v>
      </c>
      <c r="F4629">
        <v>74.599999999999994</v>
      </c>
      <c r="H4629" s="2">
        <f>IF(F4629-70.89&lt;=0,0,IF(F4629-70.89&lt;=1,1,2))</f>
        <v>2</v>
      </c>
      <c r="I4629">
        <v>78.900000000000006</v>
      </c>
      <c r="J4629">
        <v>68</v>
      </c>
      <c r="K4629">
        <v>74.599999999999994</v>
      </c>
      <c r="L4629">
        <v>63.6</v>
      </c>
      <c r="M4629">
        <v>68.900000000000006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18.3</v>
      </c>
      <c r="W4629">
        <v>309.3</v>
      </c>
      <c r="X4629">
        <v>1011.9</v>
      </c>
      <c r="Y4629">
        <v>31.6</v>
      </c>
      <c r="Z4629">
        <v>6.5</v>
      </c>
      <c r="AA4629">
        <v>0</v>
      </c>
      <c r="AB4629">
        <v>0</v>
      </c>
      <c r="AC4629">
        <v>0</v>
      </c>
      <c r="AD4629">
        <v>0</v>
      </c>
      <c r="AE4629" t="s">
        <v>13964</v>
      </c>
      <c r="AF4629" t="s">
        <v>13965</v>
      </c>
      <c r="AG4629">
        <v>0.88</v>
      </c>
      <c r="AH4629" t="s">
        <v>36</v>
      </c>
      <c r="AI4629" t="s">
        <v>37</v>
      </c>
      <c r="AJ4629" t="s">
        <v>38</v>
      </c>
    </row>
    <row r="4630" spans="1:36" x14ac:dyDescent="0.25">
      <c r="A4630" t="s">
        <v>32</v>
      </c>
      <c r="B4630" t="s">
        <v>13966</v>
      </c>
      <c r="C4630">
        <f>YEAR(B4630)</f>
        <v>2012</v>
      </c>
      <c r="D4630">
        <v>82.4</v>
      </c>
      <c r="E4630">
        <v>66.2</v>
      </c>
      <c r="F4630">
        <v>74.5</v>
      </c>
      <c r="H4630" s="2">
        <f>IF(F4630-70.89&lt;=0,0,IF(F4630-70.89&lt;=1,1,2))</f>
        <v>2</v>
      </c>
      <c r="I4630">
        <v>87.2</v>
      </c>
      <c r="J4630">
        <v>66.2</v>
      </c>
      <c r="K4630">
        <v>75.599999999999994</v>
      </c>
      <c r="L4630">
        <v>63.8</v>
      </c>
      <c r="M4630">
        <v>69.8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10.3</v>
      </c>
      <c r="W4630">
        <v>158</v>
      </c>
      <c r="X4630">
        <v>1010.1</v>
      </c>
      <c r="Y4630">
        <v>24</v>
      </c>
      <c r="Z4630">
        <v>6.5</v>
      </c>
      <c r="AA4630">
        <v>0</v>
      </c>
      <c r="AB4630">
        <v>0</v>
      </c>
      <c r="AC4630">
        <v>0</v>
      </c>
      <c r="AD4630">
        <v>0</v>
      </c>
      <c r="AE4630" t="s">
        <v>13967</v>
      </c>
      <c r="AF4630" t="s">
        <v>13968</v>
      </c>
      <c r="AG4630">
        <v>0.91</v>
      </c>
      <c r="AH4630" t="s">
        <v>36</v>
      </c>
      <c r="AI4630" t="s">
        <v>37</v>
      </c>
      <c r="AJ4630" t="s">
        <v>38</v>
      </c>
    </row>
    <row r="4631" spans="1:36" x14ac:dyDescent="0.25">
      <c r="A4631" t="s">
        <v>32</v>
      </c>
      <c r="B4631" t="s">
        <v>13969</v>
      </c>
      <c r="C4631">
        <f>YEAR(B4631)</f>
        <v>2012</v>
      </c>
      <c r="D4631">
        <v>95</v>
      </c>
      <c r="E4631">
        <v>68</v>
      </c>
      <c r="F4631">
        <v>80.5</v>
      </c>
      <c r="H4631" s="2">
        <f>IF(F4631-70.89&lt;=0,0,IF(F4631-70.89&lt;=1,1,2))</f>
        <v>2</v>
      </c>
      <c r="I4631">
        <v>96.3</v>
      </c>
      <c r="J4631">
        <v>68</v>
      </c>
      <c r="K4631">
        <v>81.099999999999994</v>
      </c>
      <c r="L4631">
        <v>63.4</v>
      </c>
      <c r="M4631">
        <v>59.3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25.3</v>
      </c>
      <c r="W4631">
        <v>160</v>
      </c>
      <c r="X4631">
        <v>1010.3</v>
      </c>
      <c r="Y4631">
        <v>13.8</v>
      </c>
      <c r="Z4631">
        <v>6.4</v>
      </c>
      <c r="AA4631">
        <v>0</v>
      </c>
      <c r="AB4631">
        <v>0</v>
      </c>
      <c r="AC4631">
        <v>0</v>
      </c>
      <c r="AD4631">
        <v>0</v>
      </c>
      <c r="AE4631" t="s">
        <v>13970</v>
      </c>
      <c r="AF4631" t="s">
        <v>13971</v>
      </c>
      <c r="AG4631">
        <v>0.94</v>
      </c>
      <c r="AH4631" t="s">
        <v>330</v>
      </c>
      <c r="AI4631" t="s">
        <v>9140</v>
      </c>
      <c r="AJ4631" t="s">
        <v>331</v>
      </c>
    </row>
    <row r="4632" spans="1:36" x14ac:dyDescent="0.25">
      <c r="A4632" t="s">
        <v>32</v>
      </c>
      <c r="B4632" t="s">
        <v>13972</v>
      </c>
      <c r="C4632">
        <f>YEAR(B4632)</f>
        <v>2012</v>
      </c>
      <c r="D4632">
        <v>87.8</v>
      </c>
      <c r="E4632">
        <v>77</v>
      </c>
      <c r="F4632">
        <v>81.099999999999994</v>
      </c>
      <c r="H4632" s="2">
        <f>IF(F4632-70.89&lt;=0,0,IF(F4632-70.89&lt;=1,1,2))</f>
        <v>2</v>
      </c>
      <c r="I4632">
        <v>93.5</v>
      </c>
      <c r="J4632">
        <v>77</v>
      </c>
      <c r="K4632">
        <v>83.2</v>
      </c>
      <c r="L4632">
        <v>67.099999999999994</v>
      </c>
      <c r="M4632">
        <v>64.8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20.8</v>
      </c>
      <c r="W4632">
        <v>184.8</v>
      </c>
      <c r="X4632">
        <v>1008.1</v>
      </c>
      <c r="Y4632">
        <v>15.2</v>
      </c>
      <c r="Z4632">
        <v>6.3</v>
      </c>
      <c r="AA4632">
        <v>0</v>
      </c>
      <c r="AB4632">
        <v>0</v>
      </c>
      <c r="AC4632">
        <v>0</v>
      </c>
      <c r="AD4632">
        <v>0</v>
      </c>
      <c r="AE4632" t="s">
        <v>13973</v>
      </c>
      <c r="AF4632" t="s">
        <v>13974</v>
      </c>
      <c r="AG4632">
        <v>0.98</v>
      </c>
      <c r="AH4632" t="s">
        <v>330</v>
      </c>
      <c r="AI4632" t="s">
        <v>9140</v>
      </c>
      <c r="AJ4632" t="s">
        <v>331</v>
      </c>
    </row>
    <row r="4633" spans="1:36" x14ac:dyDescent="0.25">
      <c r="A4633" t="s">
        <v>32</v>
      </c>
      <c r="B4633" t="s">
        <v>13975</v>
      </c>
      <c r="C4633">
        <f>YEAR(B4633)</f>
        <v>2012</v>
      </c>
      <c r="D4633">
        <v>82.4</v>
      </c>
      <c r="E4633">
        <v>71.599999999999994</v>
      </c>
      <c r="F4633">
        <v>76.900000000000006</v>
      </c>
      <c r="H4633" s="2">
        <f>IF(F4633-70.89&lt;=0,0,IF(F4633-70.89&lt;=1,1,2))</f>
        <v>2</v>
      </c>
      <c r="I4633">
        <v>88.3</v>
      </c>
      <c r="J4633">
        <v>71.599999999999994</v>
      </c>
      <c r="K4633">
        <v>78.2</v>
      </c>
      <c r="L4633">
        <v>70.8</v>
      </c>
      <c r="M4633">
        <v>82.1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10.3</v>
      </c>
      <c r="W4633">
        <v>42.2</v>
      </c>
      <c r="X4633">
        <v>1006.8</v>
      </c>
      <c r="Y4633">
        <v>53.2</v>
      </c>
      <c r="Z4633">
        <v>6.5</v>
      </c>
      <c r="AA4633">
        <v>0</v>
      </c>
      <c r="AB4633">
        <v>0</v>
      </c>
      <c r="AC4633">
        <v>0</v>
      </c>
      <c r="AD4633">
        <v>0</v>
      </c>
      <c r="AE4633" t="s">
        <v>13976</v>
      </c>
      <c r="AF4633" t="s">
        <v>13977</v>
      </c>
      <c r="AG4633">
        <v>0</v>
      </c>
      <c r="AH4633" t="s">
        <v>36</v>
      </c>
      <c r="AI4633" t="s">
        <v>37</v>
      </c>
      <c r="AJ4633" t="s">
        <v>38</v>
      </c>
    </row>
    <row r="4634" spans="1:36" x14ac:dyDescent="0.25">
      <c r="A4634" t="s">
        <v>32</v>
      </c>
      <c r="B4634" t="s">
        <v>13978</v>
      </c>
      <c r="C4634">
        <f>YEAR(B4634)</f>
        <v>2012</v>
      </c>
      <c r="D4634">
        <v>78.8</v>
      </c>
      <c r="E4634">
        <v>71.599999999999994</v>
      </c>
      <c r="F4634">
        <v>75.2</v>
      </c>
      <c r="H4634" s="2">
        <f>IF(F4634-70.89&lt;=0,0,IF(F4634-70.89&lt;=1,1,2))</f>
        <v>2</v>
      </c>
      <c r="I4634">
        <v>78.8</v>
      </c>
      <c r="J4634">
        <v>71.599999999999994</v>
      </c>
      <c r="K4634">
        <v>75.2</v>
      </c>
      <c r="L4634">
        <v>68.8</v>
      </c>
      <c r="M4634">
        <v>80.900000000000006</v>
      </c>
      <c r="O4634">
        <v>0.441</v>
      </c>
      <c r="P4634">
        <v>100</v>
      </c>
      <c r="Q4634">
        <v>4.17</v>
      </c>
      <c r="R4634" t="s">
        <v>40</v>
      </c>
      <c r="S4634">
        <v>0</v>
      </c>
      <c r="T4634">
        <v>0</v>
      </c>
      <c r="U4634">
        <v>0</v>
      </c>
      <c r="V4634">
        <v>13.9</v>
      </c>
      <c r="W4634">
        <v>320.7</v>
      </c>
      <c r="X4634">
        <v>1009.8</v>
      </c>
      <c r="Y4634">
        <v>45.2</v>
      </c>
      <c r="Z4634">
        <v>6.6</v>
      </c>
      <c r="AA4634">
        <v>0</v>
      </c>
      <c r="AB4634">
        <v>0</v>
      </c>
      <c r="AC4634">
        <v>0</v>
      </c>
      <c r="AD4634">
        <v>0</v>
      </c>
      <c r="AE4634" t="s">
        <v>13979</v>
      </c>
      <c r="AF4634" t="s">
        <v>13980</v>
      </c>
      <c r="AG4634">
        <v>0.05</v>
      </c>
      <c r="AH4634" t="s">
        <v>56</v>
      </c>
      <c r="AI4634" t="s">
        <v>78</v>
      </c>
      <c r="AJ4634" t="s">
        <v>40</v>
      </c>
    </row>
    <row r="4635" spans="1:36" x14ac:dyDescent="0.25">
      <c r="A4635" t="s">
        <v>32</v>
      </c>
      <c r="B4635" t="s">
        <v>13981</v>
      </c>
      <c r="C4635">
        <f>YEAR(B4635)</f>
        <v>2012</v>
      </c>
      <c r="D4635">
        <v>80.599999999999994</v>
      </c>
      <c r="E4635">
        <v>66.2</v>
      </c>
      <c r="F4635">
        <v>73.900000000000006</v>
      </c>
      <c r="H4635" s="2">
        <f>IF(F4635-70.89&lt;=0,0,IF(F4635-70.89&lt;=1,1,2))</f>
        <v>2</v>
      </c>
      <c r="I4635">
        <v>84.6</v>
      </c>
      <c r="J4635">
        <v>66.2</v>
      </c>
      <c r="K4635">
        <v>74.3</v>
      </c>
      <c r="L4635">
        <v>67.099999999999994</v>
      </c>
      <c r="M4635">
        <v>80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17.2</v>
      </c>
      <c r="W4635">
        <v>328.2</v>
      </c>
      <c r="X4635">
        <v>1012</v>
      </c>
      <c r="Y4635">
        <v>38.200000000000003</v>
      </c>
      <c r="Z4635">
        <v>6.6</v>
      </c>
      <c r="AA4635">
        <v>0</v>
      </c>
      <c r="AB4635">
        <v>0</v>
      </c>
      <c r="AC4635">
        <v>0</v>
      </c>
      <c r="AD4635">
        <v>0</v>
      </c>
      <c r="AE4635" t="s">
        <v>13982</v>
      </c>
      <c r="AF4635" t="s">
        <v>13983</v>
      </c>
      <c r="AG4635">
        <v>0.08</v>
      </c>
      <c r="AH4635" t="s">
        <v>36</v>
      </c>
      <c r="AI4635" t="s">
        <v>37</v>
      </c>
      <c r="AJ4635" t="s">
        <v>38</v>
      </c>
    </row>
    <row r="4636" spans="1:36" x14ac:dyDescent="0.25">
      <c r="A4636" t="s">
        <v>32</v>
      </c>
      <c r="B4636" t="s">
        <v>13984</v>
      </c>
      <c r="C4636">
        <f>YEAR(B4636)</f>
        <v>2012</v>
      </c>
      <c r="D4636">
        <v>78.900000000000006</v>
      </c>
      <c r="E4636">
        <v>66.2</v>
      </c>
      <c r="F4636">
        <v>73.900000000000006</v>
      </c>
      <c r="H4636" s="2">
        <f>IF(F4636-70.89&lt;=0,0,IF(F4636-70.89&lt;=1,1,2))</f>
        <v>2</v>
      </c>
      <c r="I4636">
        <v>78.900000000000006</v>
      </c>
      <c r="J4636">
        <v>66.2</v>
      </c>
      <c r="K4636">
        <v>73.900000000000006</v>
      </c>
      <c r="L4636">
        <v>67.3</v>
      </c>
      <c r="M4636">
        <v>80.5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11.4</v>
      </c>
      <c r="W4636">
        <v>330.3</v>
      </c>
      <c r="X4636">
        <v>1012.1</v>
      </c>
      <c r="Y4636">
        <v>29.7</v>
      </c>
      <c r="Z4636">
        <v>6.6</v>
      </c>
      <c r="AA4636">
        <v>0</v>
      </c>
      <c r="AB4636">
        <v>0</v>
      </c>
      <c r="AC4636">
        <v>0</v>
      </c>
      <c r="AD4636">
        <v>0</v>
      </c>
      <c r="AE4636" t="s">
        <v>13985</v>
      </c>
      <c r="AF4636" t="s">
        <v>13986</v>
      </c>
      <c r="AG4636">
        <v>0.12</v>
      </c>
      <c r="AH4636" t="s">
        <v>36</v>
      </c>
      <c r="AI4636" t="s">
        <v>37</v>
      </c>
      <c r="AJ4636" t="s">
        <v>38</v>
      </c>
    </row>
    <row r="4637" spans="1:36" x14ac:dyDescent="0.25">
      <c r="A4637" t="s">
        <v>32</v>
      </c>
      <c r="B4637" t="s">
        <v>13987</v>
      </c>
      <c r="C4637">
        <f>YEAR(B4637)</f>
        <v>2012</v>
      </c>
      <c r="D4637">
        <v>80.599999999999994</v>
      </c>
      <c r="E4637">
        <v>68</v>
      </c>
      <c r="F4637">
        <v>74.099999999999994</v>
      </c>
      <c r="H4637" s="2">
        <f>IF(F4637-70.89&lt;=0,0,IF(F4637-70.89&lt;=1,1,2))</f>
        <v>2</v>
      </c>
      <c r="I4637">
        <v>83.9</v>
      </c>
      <c r="J4637">
        <v>68</v>
      </c>
      <c r="K4637">
        <v>74.599999999999994</v>
      </c>
      <c r="L4637">
        <v>66.7</v>
      </c>
      <c r="M4637">
        <v>78.3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19.5</v>
      </c>
      <c r="W4637">
        <v>291.2</v>
      </c>
      <c r="X4637">
        <v>1012.4</v>
      </c>
      <c r="Y4637">
        <v>34.9</v>
      </c>
      <c r="Z4637">
        <v>6.6</v>
      </c>
      <c r="AA4637">
        <v>0</v>
      </c>
      <c r="AB4637">
        <v>0</v>
      </c>
      <c r="AC4637">
        <v>0</v>
      </c>
      <c r="AD4637">
        <v>0</v>
      </c>
      <c r="AE4637" t="s">
        <v>13988</v>
      </c>
      <c r="AF4637" t="s">
        <v>13989</v>
      </c>
      <c r="AG4637">
        <v>0.15</v>
      </c>
      <c r="AH4637" t="s">
        <v>36</v>
      </c>
      <c r="AI4637" t="s">
        <v>174</v>
      </c>
      <c r="AJ4637" t="s">
        <v>38</v>
      </c>
    </row>
    <row r="4638" spans="1:36" x14ac:dyDescent="0.25">
      <c r="A4638" t="s">
        <v>32</v>
      </c>
      <c r="B4638" t="s">
        <v>13990</v>
      </c>
      <c r="C4638">
        <f>YEAR(B4638)</f>
        <v>2012</v>
      </c>
      <c r="D4638">
        <v>80.599999999999994</v>
      </c>
      <c r="E4638">
        <v>67.7</v>
      </c>
      <c r="F4638">
        <v>74.900000000000006</v>
      </c>
      <c r="H4638" s="2">
        <f>IF(F4638-70.89&lt;=0,0,IF(F4638-70.89&lt;=1,1,2))</f>
        <v>2</v>
      </c>
      <c r="I4638">
        <v>83.9</v>
      </c>
      <c r="J4638">
        <v>67.7</v>
      </c>
      <c r="K4638">
        <v>75.400000000000006</v>
      </c>
      <c r="L4638">
        <v>66.7</v>
      </c>
      <c r="M4638">
        <v>76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15</v>
      </c>
      <c r="W4638">
        <v>4.5999999999999996</v>
      </c>
      <c r="X4638">
        <v>1013.5</v>
      </c>
      <c r="Y4638">
        <v>34.1</v>
      </c>
      <c r="Z4638">
        <v>6.6</v>
      </c>
      <c r="AA4638">
        <v>0</v>
      </c>
      <c r="AB4638">
        <v>0</v>
      </c>
      <c r="AC4638">
        <v>0</v>
      </c>
      <c r="AD4638">
        <v>0</v>
      </c>
      <c r="AE4638" t="s">
        <v>13991</v>
      </c>
      <c r="AF4638" t="s">
        <v>13992</v>
      </c>
      <c r="AG4638">
        <v>0.19</v>
      </c>
      <c r="AH4638" t="s">
        <v>36</v>
      </c>
      <c r="AI4638" t="s">
        <v>37</v>
      </c>
      <c r="AJ4638" t="s">
        <v>38</v>
      </c>
    </row>
    <row r="4639" spans="1:36" x14ac:dyDescent="0.25">
      <c r="A4639" t="s">
        <v>32</v>
      </c>
      <c r="B4639" t="s">
        <v>13993</v>
      </c>
      <c r="C4639">
        <f>YEAR(B4639)</f>
        <v>2012</v>
      </c>
      <c r="D4639">
        <v>77</v>
      </c>
      <c r="E4639">
        <v>66.2</v>
      </c>
      <c r="F4639">
        <v>73.2</v>
      </c>
      <c r="H4639" s="2">
        <f>IF(F4639-70.89&lt;=0,0,IF(F4639-70.89&lt;=1,1,2))</f>
        <v>2</v>
      </c>
      <c r="I4639">
        <v>77</v>
      </c>
      <c r="J4639">
        <v>66.2</v>
      </c>
      <c r="K4639">
        <v>73.2</v>
      </c>
      <c r="L4639">
        <v>63.4</v>
      </c>
      <c r="M4639">
        <v>72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11.4</v>
      </c>
      <c r="W4639">
        <v>8.1999999999999993</v>
      </c>
      <c r="X4639">
        <v>1015.8</v>
      </c>
      <c r="Y4639">
        <v>31.3</v>
      </c>
      <c r="Z4639">
        <v>6.5</v>
      </c>
      <c r="AA4639">
        <v>0</v>
      </c>
      <c r="AB4639">
        <v>0</v>
      </c>
      <c r="AC4639">
        <v>0</v>
      </c>
      <c r="AD4639">
        <v>0</v>
      </c>
      <c r="AE4639" t="s">
        <v>13994</v>
      </c>
      <c r="AF4639" t="s">
        <v>13995</v>
      </c>
      <c r="AG4639">
        <v>0.25</v>
      </c>
      <c r="AH4639" t="s">
        <v>36</v>
      </c>
      <c r="AI4639" t="s">
        <v>702</v>
      </c>
      <c r="AJ4639" t="s">
        <v>38</v>
      </c>
    </row>
    <row r="4640" spans="1:36" x14ac:dyDescent="0.25">
      <c r="A4640" t="s">
        <v>32</v>
      </c>
      <c r="B4640" t="s">
        <v>13996</v>
      </c>
      <c r="C4640">
        <f>YEAR(B4640)</f>
        <v>2012</v>
      </c>
      <c r="D4640">
        <v>77</v>
      </c>
      <c r="E4640">
        <v>61.8</v>
      </c>
      <c r="F4640">
        <v>70.599999999999994</v>
      </c>
      <c r="H4640" s="2">
        <f>IF(F4640-70.89&lt;=0,0,IF(F4640-70.89&lt;=1,1,2))</f>
        <v>0</v>
      </c>
      <c r="I4640">
        <v>77</v>
      </c>
      <c r="J4640">
        <v>61.8</v>
      </c>
      <c r="K4640">
        <v>70.599999999999994</v>
      </c>
      <c r="L4640">
        <v>61.7</v>
      </c>
      <c r="M4640">
        <v>73.900000000000006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12.8</v>
      </c>
      <c r="W4640">
        <v>316.39999999999998</v>
      </c>
      <c r="X4640">
        <v>1016.5</v>
      </c>
      <c r="Y4640">
        <v>26.2</v>
      </c>
      <c r="Z4640">
        <v>6.5</v>
      </c>
      <c r="AA4640">
        <v>0</v>
      </c>
      <c r="AB4640">
        <v>0</v>
      </c>
      <c r="AC4640">
        <v>0</v>
      </c>
      <c r="AD4640">
        <v>0</v>
      </c>
      <c r="AE4640" t="s">
        <v>13997</v>
      </c>
      <c r="AF4640" t="s">
        <v>13998</v>
      </c>
      <c r="AG4640">
        <v>0.26</v>
      </c>
      <c r="AH4640" t="s">
        <v>36</v>
      </c>
      <c r="AI4640" t="s">
        <v>37</v>
      </c>
      <c r="AJ4640" t="s">
        <v>38</v>
      </c>
    </row>
    <row r="4641" spans="1:36" x14ac:dyDescent="0.25">
      <c r="A4641" t="s">
        <v>32</v>
      </c>
      <c r="B4641" t="s">
        <v>13999</v>
      </c>
      <c r="C4641">
        <f>YEAR(B4641)</f>
        <v>2012</v>
      </c>
      <c r="D4641">
        <v>78.8</v>
      </c>
      <c r="E4641">
        <v>64.400000000000006</v>
      </c>
      <c r="F4641">
        <v>72.900000000000006</v>
      </c>
      <c r="H4641" s="2">
        <f>IF(F4641-70.89&lt;=0,0,IF(F4641-70.89&lt;=1,1,2))</f>
        <v>2</v>
      </c>
      <c r="I4641">
        <v>78.8</v>
      </c>
      <c r="J4641">
        <v>64.400000000000006</v>
      </c>
      <c r="K4641">
        <v>72.900000000000006</v>
      </c>
      <c r="L4641">
        <v>63.4</v>
      </c>
      <c r="M4641">
        <v>72.7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15</v>
      </c>
      <c r="W4641">
        <v>318.2</v>
      </c>
      <c r="X4641">
        <v>1014.4</v>
      </c>
      <c r="Y4641">
        <v>16.2</v>
      </c>
      <c r="Z4641">
        <v>6.4</v>
      </c>
      <c r="AA4641">
        <v>0</v>
      </c>
      <c r="AB4641">
        <v>0</v>
      </c>
      <c r="AC4641">
        <v>0</v>
      </c>
      <c r="AD4641">
        <v>0</v>
      </c>
      <c r="AE4641" t="s">
        <v>14000</v>
      </c>
      <c r="AF4641" t="s">
        <v>14001</v>
      </c>
      <c r="AG4641">
        <v>0.28999999999999998</v>
      </c>
      <c r="AH4641" t="s">
        <v>330</v>
      </c>
      <c r="AI4641" t="s">
        <v>9140</v>
      </c>
      <c r="AJ4641" t="s">
        <v>331</v>
      </c>
    </row>
    <row r="4642" spans="1:36" x14ac:dyDescent="0.25">
      <c r="A4642" t="s">
        <v>32</v>
      </c>
      <c r="B4642" t="s">
        <v>14002</v>
      </c>
      <c r="C4642">
        <f>YEAR(B4642)</f>
        <v>2012</v>
      </c>
      <c r="D4642">
        <v>82.4</v>
      </c>
      <c r="E4642">
        <v>62.6</v>
      </c>
      <c r="F4642">
        <v>73.5</v>
      </c>
      <c r="H4642" s="2">
        <f>IF(F4642-70.89&lt;=0,0,IF(F4642-70.89&lt;=1,1,2))</f>
        <v>2</v>
      </c>
      <c r="I4642">
        <v>88.3</v>
      </c>
      <c r="J4642">
        <v>62.6</v>
      </c>
      <c r="K4642">
        <v>74.900000000000006</v>
      </c>
      <c r="L4642">
        <v>64.599999999999994</v>
      </c>
      <c r="M4642">
        <v>74.5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10.3</v>
      </c>
      <c r="W4642">
        <v>175.1</v>
      </c>
      <c r="X4642">
        <v>1011.8</v>
      </c>
      <c r="Y4642">
        <v>17</v>
      </c>
      <c r="Z4642">
        <v>6.3</v>
      </c>
      <c r="AA4642">
        <v>0</v>
      </c>
      <c r="AB4642">
        <v>0</v>
      </c>
      <c r="AC4642">
        <v>0</v>
      </c>
      <c r="AD4642">
        <v>0</v>
      </c>
      <c r="AE4642" t="s">
        <v>14003</v>
      </c>
      <c r="AF4642" t="s">
        <v>14004</v>
      </c>
      <c r="AG4642">
        <v>0.33</v>
      </c>
      <c r="AH4642" t="s">
        <v>330</v>
      </c>
      <c r="AI4642" t="s">
        <v>9140</v>
      </c>
      <c r="AJ4642" t="s">
        <v>331</v>
      </c>
    </row>
    <row r="4643" spans="1:36" x14ac:dyDescent="0.25">
      <c r="A4643" t="s">
        <v>32</v>
      </c>
      <c r="B4643" t="s">
        <v>14005</v>
      </c>
      <c r="C4643">
        <f>YEAR(B4643)</f>
        <v>2012</v>
      </c>
      <c r="D4643">
        <v>84.2</v>
      </c>
      <c r="E4643">
        <v>66.2</v>
      </c>
      <c r="F4643">
        <v>74.7</v>
      </c>
      <c r="H4643" s="2">
        <f>IF(F4643-70.89&lt;=0,0,IF(F4643-70.89&lt;=1,1,2))</f>
        <v>2</v>
      </c>
      <c r="I4643">
        <v>91</v>
      </c>
      <c r="J4643">
        <v>66.2</v>
      </c>
      <c r="K4643">
        <v>76.7</v>
      </c>
      <c r="L4643">
        <v>66.7</v>
      </c>
      <c r="M4643">
        <v>76.8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8.1</v>
      </c>
      <c r="W4643">
        <v>170.4</v>
      </c>
      <c r="X4643">
        <v>1012.9</v>
      </c>
      <c r="Y4643">
        <v>8.1</v>
      </c>
      <c r="Z4643">
        <v>6.3</v>
      </c>
      <c r="AA4643">
        <v>0</v>
      </c>
      <c r="AB4643">
        <v>0</v>
      </c>
      <c r="AC4643">
        <v>0</v>
      </c>
      <c r="AD4643">
        <v>0</v>
      </c>
      <c r="AE4643" t="s">
        <v>14006</v>
      </c>
      <c r="AF4643" t="s">
        <v>14007</v>
      </c>
      <c r="AG4643">
        <v>0.37</v>
      </c>
      <c r="AH4643" t="s">
        <v>330</v>
      </c>
      <c r="AI4643" t="s">
        <v>9140</v>
      </c>
      <c r="AJ4643" t="s">
        <v>331</v>
      </c>
    </row>
    <row r="4644" spans="1:36" x14ac:dyDescent="0.25">
      <c r="A4644" t="s">
        <v>32</v>
      </c>
      <c r="B4644" t="s">
        <v>14008</v>
      </c>
      <c r="C4644">
        <f>YEAR(B4644)</f>
        <v>2012</v>
      </c>
      <c r="D4644">
        <v>84.2</v>
      </c>
      <c r="E4644">
        <v>66.2</v>
      </c>
      <c r="F4644">
        <v>75.400000000000006</v>
      </c>
      <c r="H4644" s="2">
        <f>IF(F4644-70.89&lt;=0,0,IF(F4644-70.89&lt;=1,1,2))</f>
        <v>2</v>
      </c>
      <c r="I4644">
        <v>89.6</v>
      </c>
      <c r="J4644">
        <v>66.2</v>
      </c>
      <c r="K4644">
        <v>77.2</v>
      </c>
      <c r="L4644">
        <v>65.900000000000006</v>
      </c>
      <c r="M4644">
        <v>72.599999999999994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8.1</v>
      </c>
      <c r="W4644">
        <v>220.3</v>
      </c>
      <c r="X4644">
        <v>1014.5</v>
      </c>
      <c r="Y4644">
        <v>64.8</v>
      </c>
      <c r="Z4644">
        <v>6.2</v>
      </c>
      <c r="AA4644">
        <v>0</v>
      </c>
      <c r="AB4644">
        <v>0</v>
      </c>
      <c r="AC4644">
        <v>0</v>
      </c>
      <c r="AD4644">
        <v>0</v>
      </c>
      <c r="AE4644" t="s">
        <v>14009</v>
      </c>
      <c r="AF4644" t="s">
        <v>14010</v>
      </c>
      <c r="AG4644">
        <v>0.4</v>
      </c>
      <c r="AH4644" t="s">
        <v>36</v>
      </c>
      <c r="AI4644" t="s">
        <v>37</v>
      </c>
      <c r="AJ4644" t="s">
        <v>38</v>
      </c>
    </row>
    <row r="4645" spans="1:36" x14ac:dyDescent="0.25">
      <c r="A4645" t="s">
        <v>32</v>
      </c>
      <c r="B4645" t="s">
        <v>14011</v>
      </c>
      <c r="C4645">
        <f>YEAR(B4645)</f>
        <v>2012</v>
      </c>
      <c r="D4645">
        <v>80.599999999999994</v>
      </c>
      <c r="E4645">
        <v>69.8</v>
      </c>
      <c r="F4645">
        <v>75.5</v>
      </c>
      <c r="H4645" s="2">
        <f>IF(F4645-70.89&lt;=0,0,IF(F4645-70.89&lt;=1,1,2))</f>
        <v>2</v>
      </c>
      <c r="I4645">
        <v>85.4</v>
      </c>
      <c r="J4645">
        <v>69.8</v>
      </c>
      <c r="K4645">
        <v>76.8</v>
      </c>
      <c r="L4645">
        <v>66.7</v>
      </c>
      <c r="M4645">
        <v>74.5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18.3</v>
      </c>
      <c r="W4645">
        <v>299.60000000000002</v>
      </c>
      <c r="X4645">
        <v>1014.2</v>
      </c>
      <c r="Y4645">
        <v>56.7</v>
      </c>
      <c r="Z4645">
        <v>6.2</v>
      </c>
      <c r="AA4645">
        <v>0</v>
      </c>
      <c r="AB4645">
        <v>0</v>
      </c>
      <c r="AC4645">
        <v>0</v>
      </c>
      <c r="AD4645">
        <v>0</v>
      </c>
      <c r="AE4645" t="s">
        <v>14012</v>
      </c>
      <c r="AF4645" t="s">
        <v>14013</v>
      </c>
      <c r="AG4645">
        <v>0.44</v>
      </c>
      <c r="AH4645" t="s">
        <v>36</v>
      </c>
      <c r="AI4645" t="s">
        <v>37</v>
      </c>
      <c r="AJ4645" t="s">
        <v>38</v>
      </c>
    </row>
    <row r="4646" spans="1:36" x14ac:dyDescent="0.25">
      <c r="A4646" t="s">
        <v>32</v>
      </c>
      <c r="B4646" t="s">
        <v>14014</v>
      </c>
      <c r="C4646">
        <f>YEAR(B4646)</f>
        <v>2012</v>
      </c>
      <c r="D4646">
        <v>82.4</v>
      </c>
      <c r="E4646">
        <v>69.8</v>
      </c>
      <c r="F4646">
        <v>76.3</v>
      </c>
      <c r="H4646" s="2">
        <f>IF(F4646-70.89&lt;=0,0,IF(F4646-70.89&lt;=1,1,2))</f>
        <v>2</v>
      </c>
      <c r="I4646">
        <v>86.2</v>
      </c>
      <c r="J4646">
        <v>69.8</v>
      </c>
      <c r="K4646">
        <v>77.3</v>
      </c>
      <c r="L4646">
        <v>66.8</v>
      </c>
      <c r="M4646">
        <v>73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19.5</v>
      </c>
      <c r="W4646">
        <v>314.89999999999998</v>
      </c>
      <c r="X4646">
        <v>1014.2</v>
      </c>
      <c r="Y4646">
        <v>0.2</v>
      </c>
      <c r="Z4646">
        <v>6.2</v>
      </c>
      <c r="AA4646">
        <v>0</v>
      </c>
      <c r="AB4646">
        <v>0</v>
      </c>
      <c r="AC4646">
        <v>0</v>
      </c>
      <c r="AD4646">
        <v>0</v>
      </c>
      <c r="AE4646" t="s">
        <v>14015</v>
      </c>
      <c r="AF4646" t="s">
        <v>14016</v>
      </c>
      <c r="AG4646">
        <v>0.47</v>
      </c>
      <c r="AH4646" t="s">
        <v>330</v>
      </c>
      <c r="AI4646" t="s">
        <v>9140</v>
      </c>
      <c r="AJ4646" t="s">
        <v>331</v>
      </c>
    </row>
    <row r="4647" spans="1:36" x14ac:dyDescent="0.25">
      <c r="A4647" t="s">
        <v>32</v>
      </c>
      <c r="B4647" t="s">
        <v>14017</v>
      </c>
      <c r="C4647">
        <f>YEAR(B4647)</f>
        <v>2012</v>
      </c>
      <c r="D4647">
        <v>82.4</v>
      </c>
      <c r="E4647">
        <v>68</v>
      </c>
      <c r="F4647">
        <v>75.2</v>
      </c>
      <c r="H4647" s="2">
        <f>IF(F4647-70.89&lt;=0,0,IF(F4647-70.89&lt;=1,1,2))</f>
        <v>2</v>
      </c>
      <c r="I4647">
        <v>87.2</v>
      </c>
      <c r="J4647">
        <v>68</v>
      </c>
      <c r="K4647">
        <v>76.3</v>
      </c>
      <c r="L4647">
        <v>66.5</v>
      </c>
      <c r="M4647">
        <v>74.7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19.5</v>
      </c>
      <c r="W4647">
        <v>318</v>
      </c>
      <c r="X4647">
        <v>1014.5</v>
      </c>
      <c r="Y4647">
        <v>1.9</v>
      </c>
      <c r="Z4647">
        <v>6.2</v>
      </c>
      <c r="AA4647">
        <v>0</v>
      </c>
      <c r="AB4647">
        <v>0</v>
      </c>
      <c r="AC4647">
        <v>0</v>
      </c>
      <c r="AD4647">
        <v>0</v>
      </c>
      <c r="AE4647" t="s">
        <v>14018</v>
      </c>
      <c r="AF4647" t="s">
        <v>14019</v>
      </c>
      <c r="AG4647">
        <v>0.5</v>
      </c>
      <c r="AH4647" t="s">
        <v>330</v>
      </c>
      <c r="AI4647" t="s">
        <v>9140</v>
      </c>
      <c r="AJ4647" t="s">
        <v>331</v>
      </c>
    </row>
    <row r="4648" spans="1:36" x14ac:dyDescent="0.25">
      <c r="A4648" t="s">
        <v>32</v>
      </c>
      <c r="B4648" t="s">
        <v>14020</v>
      </c>
      <c r="C4648">
        <f>YEAR(B4648)</f>
        <v>2012</v>
      </c>
      <c r="D4648">
        <v>80.599999999999994</v>
      </c>
      <c r="E4648">
        <v>68</v>
      </c>
      <c r="F4648">
        <v>73.8</v>
      </c>
      <c r="H4648" s="2">
        <f>IF(F4648-70.89&lt;=0,0,IF(F4648-70.89&lt;=1,1,2))</f>
        <v>2</v>
      </c>
      <c r="I4648">
        <v>84.6</v>
      </c>
      <c r="J4648">
        <v>68</v>
      </c>
      <c r="K4648">
        <v>74.099999999999994</v>
      </c>
      <c r="L4648">
        <v>68.099999999999994</v>
      </c>
      <c r="M4648">
        <v>82.7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10.3</v>
      </c>
      <c r="W4648">
        <v>325.7</v>
      </c>
      <c r="X4648">
        <v>1016.2</v>
      </c>
      <c r="Y4648">
        <v>18.899999999999999</v>
      </c>
      <c r="Z4648">
        <v>6.4</v>
      </c>
      <c r="AA4648">
        <v>0</v>
      </c>
      <c r="AB4648">
        <v>0</v>
      </c>
      <c r="AC4648">
        <v>0</v>
      </c>
      <c r="AD4648">
        <v>0</v>
      </c>
      <c r="AE4648" t="s">
        <v>14021</v>
      </c>
      <c r="AF4648" t="s">
        <v>14022</v>
      </c>
      <c r="AG4648">
        <v>0.54</v>
      </c>
      <c r="AH4648" t="s">
        <v>330</v>
      </c>
      <c r="AI4648" t="s">
        <v>9140</v>
      </c>
      <c r="AJ4648" t="s">
        <v>331</v>
      </c>
    </row>
    <row r="4649" spans="1:36" x14ac:dyDescent="0.25">
      <c r="A4649" t="s">
        <v>32</v>
      </c>
      <c r="B4649" t="s">
        <v>14023</v>
      </c>
      <c r="C4649">
        <f>YEAR(B4649)</f>
        <v>2012</v>
      </c>
      <c r="D4649">
        <v>80.599999999999994</v>
      </c>
      <c r="E4649">
        <v>66.2</v>
      </c>
      <c r="F4649">
        <v>72.7</v>
      </c>
      <c r="H4649" s="2">
        <f>IF(F4649-70.89&lt;=0,0,IF(F4649-70.89&lt;=1,1,2))</f>
        <v>2</v>
      </c>
      <c r="I4649">
        <v>84.6</v>
      </c>
      <c r="J4649">
        <v>66.2</v>
      </c>
      <c r="K4649">
        <v>72.900000000000006</v>
      </c>
      <c r="L4649">
        <v>67.900000000000006</v>
      </c>
      <c r="M4649">
        <v>85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6.9</v>
      </c>
      <c r="W4649">
        <v>239.9</v>
      </c>
      <c r="X4649">
        <v>1016.1</v>
      </c>
      <c r="Y4649">
        <v>20.7</v>
      </c>
      <c r="Z4649">
        <v>6.4</v>
      </c>
      <c r="AA4649">
        <v>0</v>
      </c>
      <c r="AB4649">
        <v>0</v>
      </c>
      <c r="AC4649">
        <v>0</v>
      </c>
      <c r="AD4649">
        <v>0</v>
      </c>
      <c r="AE4649" t="s">
        <v>14024</v>
      </c>
      <c r="AF4649" t="s">
        <v>14025</v>
      </c>
      <c r="AG4649">
        <v>0.56999999999999995</v>
      </c>
      <c r="AH4649" t="s">
        <v>36</v>
      </c>
      <c r="AI4649" t="s">
        <v>37</v>
      </c>
      <c r="AJ4649" t="s">
        <v>38</v>
      </c>
    </row>
    <row r="4650" spans="1:36" x14ac:dyDescent="0.25">
      <c r="A4650" t="s">
        <v>32</v>
      </c>
      <c r="B4650" t="s">
        <v>14026</v>
      </c>
      <c r="C4650">
        <f>YEAR(B4650)</f>
        <v>2012</v>
      </c>
      <c r="D4650">
        <v>84.2</v>
      </c>
      <c r="E4650">
        <v>66.2</v>
      </c>
      <c r="F4650">
        <v>76.099999999999994</v>
      </c>
      <c r="H4650" s="2">
        <f>IF(F4650-70.89&lt;=0,0,IF(F4650-70.89&lt;=1,1,2))</f>
        <v>2</v>
      </c>
      <c r="I4650">
        <v>88.5</v>
      </c>
      <c r="J4650">
        <v>66.2</v>
      </c>
      <c r="K4650">
        <v>77.2</v>
      </c>
      <c r="L4650">
        <v>64.8</v>
      </c>
      <c r="M4650">
        <v>69.099999999999994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23</v>
      </c>
      <c r="W4650">
        <v>280.7</v>
      </c>
      <c r="X4650">
        <v>1014.4</v>
      </c>
      <c r="Y4650">
        <v>48.8</v>
      </c>
      <c r="Z4650">
        <v>6.6</v>
      </c>
      <c r="AA4650">
        <v>0</v>
      </c>
      <c r="AB4650">
        <v>0</v>
      </c>
      <c r="AC4650">
        <v>0</v>
      </c>
      <c r="AD4650">
        <v>0</v>
      </c>
      <c r="AE4650" t="s">
        <v>14027</v>
      </c>
      <c r="AF4650" t="s">
        <v>14028</v>
      </c>
      <c r="AG4650">
        <v>0.61</v>
      </c>
      <c r="AH4650" t="s">
        <v>36</v>
      </c>
      <c r="AI4650" t="s">
        <v>37</v>
      </c>
      <c r="AJ4650" t="s">
        <v>38</v>
      </c>
    </row>
    <row r="4651" spans="1:36" x14ac:dyDescent="0.25">
      <c r="A4651" t="s">
        <v>32</v>
      </c>
      <c r="B4651" t="s">
        <v>14029</v>
      </c>
      <c r="C4651">
        <f>YEAR(B4651)</f>
        <v>2012</v>
      </c>
      <c r="D4651">
        <v>80.599999999999994</v>
      </c>
      <c r="E4651">
        <v>68</v>
      </c>
      <c r="F4651">
        <v>75.099999999999994</v>
      </c>
      <c r="H4651" s="2">
        <f>IF(F4651-70.89&lt;=0,0,IF(F4651-70.89&lt;=1,1,2))</f>
        <v>2</v>
      </c>
      <c r="I4651">
        <v>83.3</v>
      </c>
      <c r="J4651">
        <v>68</v>
      </c>
      <c r="K4651">
        <v>75.400000000000006</v>
      </c>
      <c r="L4651">
        <v>65.3</v>
      </c>
      <c r="M4651">
        <v>71.7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17.2</v>
      </c>
      <c r="W4651">
        <v>298.60000000000002</v>
      </c>
      <c r="X4651">
        <v>1012.6</v>
      </c>
      <c r="Y4651">
        <v>20.5</v>
      </c>
      <c r="Z4651">
        <v>6.5</v>
      </c>
      <c r="AA4651">
        <v>0</v>
      </c>
      <c r="AB4651">
        <v>0</v>
      </c>
      <c r="AC4651">
        <v>0</v>
      </c>
      <c r="AD4651">
        <v>0</v>
      </c>
      <c r="AE4651" t="s">
        <v>14030</v>
      </c>
      <c r="AF4651" t="s">
        <v>14031</v>
      </c>
      <c r="AG4651">
        <v>0.64</v>
      </c>
      <c r="AH4651" t="s">
        <v>36</v>
      </c>
      <c r="AI4651" t="s">
        <v>37</v>
      </c>
      <c r="AJ4651" t="s">
        <v>38</v>
      </c>
    </row>
    <row r="4652" spans="1:36" x14ac:dyDescent="0.25">
      <c r="A4652" t="s">
        <v>32</v>
      </c>
      <c r="B4652" t="s">
        <v>14032</v>
      </c>
      <c r="C4652">
        <f>YEAR(B4652)</f>
        <v>2012</v>
      </c>
      <c r="D4652">
        <v>78.8</v>
      </c>
      <c r="E4652">
        <v>68</v>
      </c>
      <c r="F4652">
        <v>75.2</v>
      </c>
      <c r="H4652" s="2">
        <f>IF(F4652-70.89&lt;=0,0,IF(F4652-70.89&lt;=1,1,2))</f>
        <v>2</v>
      </c>
      <c r="I4652">
        <v>78.8</v>
      </c>
      <c r="J4652">
        <v>68</v>
      </c>
      <c r="K4652">
        <v>75.2</v>
      </c>
      <c r="L4652">
        <v>67.2</v>
      </c>
      <c r="M4652">
        <v>76.5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16.100000000000001</v>
      </c>
      <c r="W4652">
        <v>306.10000000000002</v>
      </c>
      <c r="X4652">
        <v>1014.1</v>
      </c>
      <c r="Y4652">
        <v>39.1</v>
      </c>
      <c r="Z4652">
        <v>6.6</v>
      </c>
      <c r="AA4652">
        <v>0</v>
      </c>
      <c r="AB4652">
        <v>0</v>
      </c>
      <c r="AC4652">
        <v>0</v>
      </c>
      <c r="AD4652">
        <v>0</v>
      </c>
      <c r="AE4652" t="s">
        <v>14033</v>
      </c>
      <c r="AF4652" t="s">
        <v>14034</v>
      </c>
      <c r="AG4652">
        <v>0.67</v>
      </c>
      <c r="AH4652" t="s">
        <v>36</v>
      </c>
      <c r="AI4652" t="s">
        <v>37</v>
      </c>
      <c r="AJ4652" t="s">
        <v>38</v>
      </c>
    </row>
    <row r="4653" spans="1:36" x14ac:dyDescent="0.25">
      <c r="A4653" t="s">
        <v>32</v>
      </c>
      <c r="B4653" t="s">
        <v>14035</v>
      </c>
      <c r="C4653">
        <f>YEAR(B4653)</f>
        <v>2012</v>
      </c>
      <c r="D4653">
        <v>78.8</v>
      </c>
      <c r="E4653">
        <v>73.400000000000006</v>
      </c>
      <c r="F4653">
        <v>75.5</v>
      </c>
      <c r="H4653" s="2">
        <f>IF(F4653-70.89&lt;=0,0,IF(F4653-70.89&lt;=1,1,2))</f>
        <v>2</v>
      </c>
      <c r="I4653">
        <v>78.8</v>
      </c>
      <c r="J4653">
        <v>73.400000000000006</v>
      </c>
      <c r="K4653">
        <v>75.5</v>
      </c>
      <c r="L4653">
        <v>66</v>
      </c>
      <c r="M4653">
        <v>72.5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17.2</v>
      </c>
      <c r="W4653">
        <v>315.89999999999998</v>
      </c>
      <c r="X4653">
        <v>1016.2</v>
      </c>
      <c r="Y4653">
        <v>38.9</v>
      </c>
      <c r="Z4653">
        <v>6.6</v>
      </c>
      <c r="AA4653">
        <v>0</v>
      </c>
      <c r="AB4653">
        <v>0</v>
      </c>
      <c r="AC4653">
        <v>0</v>
      </c>
      <c r="AD4653">
        <v>0</v>
      </c>
      <c r="AE4653" t="s">
        <v>14036</v>
      </c>
      <c r="AF4653" t="s">
        <v>14037</v>
      </c>
      <c r="AG4653">
        <v>0.7</v>
      </c>
      <c r="AH4653" t="s">
        <v>36</v>
      </c>
      <c r="AI4653" t="s">
        <v>37</v>
      </c>
      <c r="AJ4653" t="s">
        <v>38</v>
      </c>
    </row>
    <row r="4654" spans="1:36" x14ac:dyDescent="0.25">
      <c r="A4654" t="s">
        <v>32</v>
      </c>
      <c r="B4654" t="s">
        <v>14038</v>
      </c>
      <c r="C4654">
        <f>YEAR(B4654)</f>
        <v>2012</v>
      </c>
      <c r="D4654">
        <v>78.8</v>
      </c>
      <c r="E4654">
        <v>64.400000000000006</v>
      </c>
      <c r="F4654">
        <v>72.7</v>
      </c>
      <c r="H4654" s="2">
        <f>IF(F4654-70.89&lt;=0,0,IF(F4654-70.89&lt;=1,1,2))</f>
        <v>2</v>
      </c>
      <c r="I4654">
        <v>78.8</v>
      </c>
      <c r="J4654">
        <v>64.400000000000006</v>
      </c>
      <c r="K4654">
        <v>72.7</v>
      </c>
      <c r="L4654">
        <v>64.8</v>
      </c>
      <c r="M4654">
        <v>76.8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16.100000000000001</v>
      </c>
      <c r="W4654">
        <v>291.60000000000002</v>
      </c>
      <c r="X4654">
        <v>1015.1</v>
      </c>
      <c r="Y4654">
        <v>22.5</v>
      </c>
      <c r="Z4654">
        <v>6.5</v>
      </c>
      <c r="AA4654">
        <v>0</v>
      </c>
      <c r="AB4654">
        <v>0</v>
      </c>
      <c r="AC4654">
        <v>0</v>
      </c>
      <c r="AD4654">
        <v>0</v>
      </c>
      <c r="AE4654" t="s">
        <v>14039</v>
      </c>
      <c r="AF4654" t="s">
        <v>14040</v>
      </c>
      <c r="AG4654">
        <v>0.74</v>
      </c>
      <c r="AH4654" t="s">
        <v>36</v>
      </c>
      <c r="AI4654" t="s">
        <v>37</v>
      </c>
      <c r="AJ4654" t="s">
        <v>38</v>
      </c>
    </row>
    <row r="4655" spans="1:36" x14ac:dyDescent="0.25">
      <c r="A4655" t="s">
        <v>32</v>
      </c>
      <c r="B4655" t="s">
        <v>14041</v>
      </c>
      <c r="C4655">
        <f>YEAR(B4655)</f>
        <v>2012</v>
      </c>
      <c r="D4655">
        <v>80.599999999999994</v>
      </c>
      <c r="E4655">
        <v>64.400000000000006</v>
      </c>
      <c r="F4655">
        <v>72.400000000000006</v>
      </c>
      <c r="H4655" s="2">
        <f>IF(F4655-70.89&lt;=0,0,IF(F4655-70.89&lt;=1,1,2))</f>
        <v>2</v>
      </c>
      <c r="I4655">
        <v>82.8</v>
      </c>
      <c r="J4655">
        <v>64.400000000000006</v>
      </c>
      <c r="K4655">
        <v>72.5</v>
      </c>
      <c r="L4655">
        <v>63.2</v>
      </c>
      <c r="M4655">
        <v>73.5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20.8</v>
      </c>
      <c r="W4655">
        <v>273.39999999999998</v>
      </c>
      <c r="X4655">
        <v>1011.7</v>
      </c>
      <c r="Y4655">
        <v>35.6</v>
      </c>
      <c r="Z4655">
        <v>6.5</v>
      </c>
      <c r="AA4655">
        <v>0</v>
      </c>
      <c r="AB4655">
        <v>0</v>
      </c>
      <c r="AC4655">
        <v>0</v>
      </c>
      <c r="AD4655">
        <v>0</v>
      </c>
      <c r="AE4655" t="s">
        <v>14042</v>
      </c>
      <c r="AF4655" t="s">
        <v>14043</v>
      </c>
      <c r="AG4655">
        <v>0.75</v>
      </c>
      <c r="AH4655" t="s">
        <v>36</v>
      </c>
      <c r="AI4655" t="s">
        <v>37</v>
      </c>
      <c r="AJ4655" t="s">
        <v>38</v>
      </c>
    </row>
    <row r="4656" spans="1:36" x14ac:dyDescent="0.25">
      <c r="A4656" t="s">
        <v>32</v>
      </c>
      <c r="B4656" t="s">
        <v>14044</v>
      </c>
      <c r="C4656">
        <f>YEAR(B4656)</f>
        <v>2012</v>
      </c>
      <c r="D4656">
        <v>78.8</v>
      </c>
      <c r="E4656">
        <v>66.2</v>
      </c>
      <c r="F4656">
        <v>71.8</v>
      </c>
      <c r="H4656" s="2">
        <f>IF(F4656-70.89&lt;=0,0,IF(F4656-70.89&lt;=1,1,2))</f>
        <v>1</v>
      </c>
      <c r="I4656">
        <v>78.8</v>
      </c>
      <c r="J4656">
        <v>66.2</v>
      </c>
      <c r="K4656">
        <v>71.8</v>
      </c>
      <c r="L4656">
        <v>66</v>
      </c>
      <c r="M4656">
        <v>82.7</v>
      </c>
      <c r="O4656">
        <v>0.79100000000000004</v>
      </c>
      <c r="P4656">
        <v>100</v>
      </c>
      <c r="Q4656">
        <v>4.17</v>
      </c>
      <c r="R4656" t="s">
        <v>40</v>
      </c>
      <c r="S4656">
        <v>0</v>
      </c>
      <c r="T4656">
        <v>0</v>
      </c>
      <c r="U4656">
        <v>0</v>
      </c>
      <c r="V4656">
        <v>15</v>
      </c>
      <c r="W4656">
        <v>126.7</v>
      </c>
      <c r="X4656">
        <v>1010.1</v>
      </c>
      <c r="Y4656">
        <v>50.3</v>
      </c>
      <c r="Z4656">
        <v>6.4</v>
      </c>
      <c r="AA4656">
        <v>0</v>
      </c>
      <c r="AB4656">
        <v>0</v>
      </c>
      <c r="AC4656">
        <v>0</v>
      </c>
      <c r="AD4656">
        <v>0</v>
      </c>
      <c r="AE4656" t="s">
        <v>14045</v>
      </c>
      <c r="AF4656" t="s">
        <v>14046</v>
      </c>
      <c r="AG4656">
        <v>0.8</v>
      </c>
      <c r="AH4656" t="s">
        <v>56</v>
      </c>
      <c r="AI4656" t="s">
        <v>61</v>
      </c>
      <c r="AJ4656" t="s">
        <v>40</v>
      </c>
    </row>
    <row r="4657" spans="1:36" x14ac:dyDescent="0.25">
      <c r="A4657" t="s">
        <v>32</v>
      </c>
      <c r="B4657" t="s">
        <v>14047</v>
      </c>
      <c r="C4657">
        <f>YEAR(B4657)</f>
        <v>2012</v>
      </c>
      <c r="D4657">
        <v>77</v>
      </c>
      <c r="E4657">
        <v>64.400000000000006</v>
      </c>
      <c r="F4657">
        <v>70.400000000000006</v>
      </c>
      <c r="H4657" s="2">
        <f>IF(F4657-70.89&lt;=0,0,IF(F4657-70.89&lt;=1,1,2))</f>
        <v>0</v>
      </c>
      <c r="I4657">
        <v>77</v>
      </c>
      <c r="J4657">
        <v>64.400000000000006</v>
      </c>
      <c r="K4657">
        <v>70.400000000000006</v>
      </c>
      <c r="L4657">
        <v>65.7</v>
      </c>
      <c r="M4657">
        <v>85.6</v>
      </c>
      <c r="O4657">
        <v>0.24</v>
      </c>
      <c r="P4657">
        <v>100</v>
      </c>
      <c r="Q4657">
        <v>4.17</v>
      </c>
      <c r="R4657" t="s">
        <v>40</v>
      </c>
      <c r="S4657">
        <v>0</v>
      </c>
      <c r="T4657">
        <v>0</v>
      </c>
      <c r="U4657">
        <v>0</v>
      </c>
      <c r="V4657">
        <v>11.4</v>
      </c>
      <c r="W4657">
        <v>321.39999999999998</v>
      </c>
      <c r="X4657">
        <v>1008.6</v>
      </c>
      <c r="Y4657">
        <v>45.2</v>
      </c>
      <c r="Z4657">
        <v>6.5</v>
      </c>
      <c r="AA4657">
        <v>0</v>
      </c>
      <c r="AB4657">
        <v>0</v>
      </c>
      <c r="AC4657">
        <v>0</v>
      </c>
      <c r="AD4657">
        <v>0</v>
      </c>
      <c r="AE4657" t="s">
        <v>14048</v>
      </c>
      <c r="AF4657" t="s">
        <v>14049</v>
      </c>
      <c r="AG4657">
        <v>0.83</v>
      </c>
      <c r="AH4657" t="s">
        <v>56</v>
      </c>
      <c r="AI4657" t="s">
        <v>2069</v>
      </c>
      <c r="AJ4657" t="s">
        <v>40</v>
      </c>
    </row>
    <row r="4658" spans="1:36" x14ac:dyDescent="0.25">
      <c r="A4658" t="s">
        <v>32</v>
      </c>
      <c r="B4658" t="s">
        <v>14050</v>
      </c>
      <c r="C4658">
        <f>YEAR(B4658)</f>
        <v>2012</v>
      </c>
      <c r="D4658">
        <v>77</v>
      </c>
      <c r="E4658">
        <v>62.6</v>
      </c>
      <c r="F4658">
        <v>70.099999999999994</v>
      </c>
      <c r="H4658" s="2">
        <f>IF(F4658-70.89&lt;=0,0,IF(F4658-70.89&lt;=1,1,2))</f>
        <v>0</v>
      </c>
      <c r="I4658">
        <v>77</v>
      </c>
      <c r="J4658">
        <v>62.6</v>
      </c>
      <c r="K4658">
        <v>70.099999999999994</v>
      </c>
      <c r="L4658">
        <v>63.6</v>
      </c>
      <c r="M4658">
        <v>80.3</v>
      </c>
      <c r="O4658">
        <v>1.2E-2</v>
      </c>
      <c r="P4658">
        <v>100</v>
      </c>
      <c r="Q4658">
        <v>4.17</v>
      </c>
      <c r="R4658" t="s">
        <v>40</v>
      </c>
      <c r="S4658">
        <v>0</v>
      </c>
      <c r="T4658">
        <v>0</v>
      </c>
      <c r="U4658">
        <v>0</v>
      </c>
      <c r="V4658">
        <v>10.3</v>
      </c>
      <c r="W4658">
        <v>161.30000000000001</v>
      </c>
      <c r="X4658">
        <v>1010.1</v>
      </c>
      <c r="Y4658">
        <v>34.299999999999997</v>
      </c>
      <c r="Z4658">
        <v>6.6</v>
      </c>
      <c r="AA4658">
        <v>0</v>
      </c>
      <c r="AB4658">
        <v>0</v>
      </c>
      <c r="AC4658">
        <v>0</v>
      </c>
      <c r="AD4658">
        <v>0</v>
      </c>
      <c r="AE4658" t="s">
        <v>14051</v>
      </c>
      <c r="AF4658" t="s">
        <v>14052</v>
      </c>
      <c r="AG4658">
        <v>0.87</v>
      </c>
      <c r="AH4658" t="s">
        <v>56</v>
      </c>
      <c r="AI4658" t="s">
        <v>78</v>
      </c>
      <c r="AJ4658" t="s">
        <v>40</v>
      </c>
    </row>
    <row r="4659" spans="1:36" x14ac:dyDescent="0.25">
      <c r="A4659" t="s">
        <v>32</v>
      </c>
      <c r="B4659" t="s">
        <v>14053</v>
      </c>
      <c r="C4659">
        <f>YEAR(B4659)</f>
        <v>2012</v>
      </c>
      <c r="D4659">
        <v>77</v>
      </c>
      <c r="E4659">
        <v>62.6</v>
      </c>
      <c r="F4659">
        <v>70</v>
      </c>
      <c r="H4659" s="2">
        <f>IF(F4659-70.89&lt;=0,0,IF(F4659-70.89&lt;=1,1,2))</f>
        <v>0</v>
      </c>
      <c r="I4659">
        <v>77</v>
      </c>
      <c r="J4659">
        <v>62.6</v>
      </c>
      <c r="K4659">
        <v>70</v>
      </c>
      <c r="L4659">
        <v>63.5</v>
      </c>
      <c r="M4659">
        <v>80.5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10.3</v>
      </c>
      <c r="W4659">
        <v>123</v>
      </c>
      <c r="X4659">
        <v>1014.8</v>
      </c>
      <c r="Y4659">
        <v>47.8</v>
      </c>
      <c r="Z4659">
        <v>6.6</v>
      </c>
      <c r="AA4659">
        <v>0</v>
      </c>
      <c r="AB4659">
        <v>0</v>
      </c>
      <c r="AC4659">
        <v>0</v>
      </c>
      <c r="AD4659">
        <v>0</v>
      </c>
      <c r="AE4659" t="s">
        <v>14054</v>
      </c>
      <c r="AF4659" t="s">
        <v>14055</v>
      </c>
      <c r="AG4659">
        <v>0.9</v>
      </c>
      <c r="AH4659" t="s">
        <v>36</v>
      </c>
      <c r="AI4659" t="s">
        <v>174</v>
      </c>
      <c r="AJ4659" t="s">
        <v>38</v>
      </c>
    </row>
    <row r="4660" spans="1:36" x14ac:dyDescent="0.25">
      <c r="A4660" t="s">
        <v>32</v>
      </c>
      <c r="B4660" t="s">
        <v>14056</v>
      </c>
      <c r="C4660">
        <f>YEAR(B4660)</f>
        <v>2012</v>
      </c>
      <c r="D4660">
        <v>78.8</v>
      </c>
      <c r="E4660">
        <v>63.8</v>
      </c>
      <c r="F4660">
        <v>71.3</v>
      </c>
      <c r="H4660" s="2">
        <f>IF(F4660-70.89&lt;=0,0,IF(F4660-70.89&lt;=1,1,2))</f>
        <v>1</v>
      </c>
      <c r="I4660">
        <v>78.8</v>
      </c>
      <c r="J4660">
        <v>63.8</v>
      </c>
      <c r="K4660">
        <v>71.3</v>
      </c>
      <c r="L4660">
        <v>63.7</v>
      </c>
      <c r="M4660">
        <v>77.400000000000006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11.4</v>
      </c>
      <c r="W4660">
        <v>171.3</v>
      </c>
      <c r="X4660">
        <v>1015.6</v>
      </c>
      <c r="Y4660">
        <v>35.700000000000003</v>
      </c>
      <c r="Z4660">
        <v>6.6</v>
      </c>
      <c r="AA4660">
        <v>0</v>
      </c>
      <c r="AB4660">
        <v>0</v>
      </c>
      <c r="AC4660">
        <v>0</v>
      </c>
      <c r="AD4660">
        <v>0</v>
      </c>
      <c r="AE4660" t="s">
        <v>14057</v>
      </c>
      <c r="AF4660" t="s">
        <v>14058</v>
      </c>
      <c r="AG4660">
        <v>0.93</v>
      </c>
      <c r="AH4660" t="s">
        <v>36</v>
      </c>
      <c r="AI4660" t="s">
        <v>37</v>
      </c>
      <c r="AJ4660" t="s">
        <v>38</v>
      </c>
    </row>
    <row r="4661" spans="1:36" x14ac:dyDescent="0.25">
      <c r="A4661" t="s">
        <v>32</v>
      </c>
      <c r="B4661" t="s">
        <v>14059</v>
      </c>
      <c r="C4661">
        <f>YEAR(B4661)</f>
        <v>2012</v>
      </c>
      <c r="D4661">
        <v>78.8</v>
      </c>
      <c r="E4661">
        <v>64.400000000000006</v>
      </c>
      <c r="F4661">
        <v>72.599999999999994</v>
      </c>
      <c r="H4661" s="2">
        <f>IF(F4661-70.89&lt;=0,0,IF(F4661-70.89&lt;=1,1,2))</f>
        <v>2</v>
      </c>
      <c r="I4661">
        <v>78.8</v>
      </c>
      <c r="J4661">
        <v>64.400000000000006</v>
      </c>
      <c r="K4661">
        <v>72.599999999999994</v>
      </c>
      <c r="L4661">
        <v>64.599999999999994</v>
      </c>
      <c r="M4661">
        <v>76.599999999999994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15</v>
      </c>
      <c r="W4661">
        <v>144.1</v>
      </c>
      <c r="X4661">
        <v>1014.4</v>
      </c>
      <c r="Y4661">
        <v>9.8000000000000007</v>
      </c>
      <c r="Z4661">
        <v>6.3</v>
      </c>
      <c r="AA4661">
        <v>0</v>
      </c>
      <c r="AB4661">
        <v>0</v>
      </c>
      <c r="AC4661">
        <v>0</v>
      </c>
      <c r="AD4661">
        <v>0</v>
      </c>
      <c r="AE4661" t="s">
        <v>14060</v>
      </c>
      <c r="AF4661" t="s">
        <v>14061</v>
      </c>
      <c r="AG4661">
        <v>0.96</v>
      </c>
      <c r="AH4661" t="s">
        <v>330</v>
      </c>
      <c r="AI4661" t="s">
        <v>9140</v>
      </c>
      <c r="AJ4661" t="s">
        <v>331</v>
      </c>
    </row>
    <row r="4662" spans="1:36" x14ac:dyDescent="0.25">
      <c r="A4662" t="s">
        <v>32</v>
      </c>
      <c r="B4662" t="s">
        <v>14062</v>
      </c>
      <c r="C4662">
        <f>YEAR(B4662)</f>
        <v>2012</v>
      </c>
      <c r="D4662">
        <v>89.6</v>
      </c>
      <c r="E4662">
        <v>69.8</v>
      </c>
      <c r="F4662">
        <v>76.900000000000006</v>
      </c>
      <c r="H4662" s="2">
        <f>IF(F4662-70.89&lt;=0,0,IF(F4662-70.89&lt;=1,1,2))</f>
        <v>2</v>
      </c>
      <c r="I4662">
        <v>90.3</v>
      </c>
      <c r="J4662">
        <v>69.8</v>
      </c>
      <c r="K4662">
        <v>77.599999999999994</v>
      </c>
      <c r="L4662">
        <v>62.3</v>
      </c>
      <c r="M4662">
        <v>61.3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24.2</v>
      </c>
      <c r="W4662">
        <v>168.9</v>
      </c>
      <c r="X4662">
        <v>1014.6</v>
      </c>
      <c r="Y4662">
        <v>26.4</v>
      </c>
      <c r="Z4662">
        <v>6.4</v>
      </c>
      <c r="AA4662">
        <v>0</v>
      </c>
      <c r="AB4662">
        <v>0</v>
      </c>
      <c r="AC4662">
        <v>0</v>
      </c>
      <c r="AD4662">
        <v>0</v>
      </c>
      <c r="AE4662" t="s">
        <v>14063</v>
      </c>
      <c r="AF4662" t="s">
        <v>14064</v>
      </c>
      <c r="AG4662">
        <v>0</v>
      </c>
      <c r="AH4662" t="s">
        <v>36</v>
      </c>
      <c r="AI4662" t="s">
        <v>37</v>
      </c>
      <c r="AJ4662" t="s">
        <v>38</v>
      </c>
    </row>
    <row r="4663" spans="1:36" x14ac:dyDescent="0.25">
      <c r="A4663" t="s">
        <v>32</v>
      </c>
      <c r="B4663" t="s">
        <v>14065</v>
      </c>
      <c r="C4663">
        <f>YEAR(B4663)</f>
        <v>2012</v>
      </c>
      <c r="D4663">
        <v>82.4</v>
      </c>
      <c r="E4663">
        <v>69.8</v>
      </c>
      <c r="F4663">
        <v>76.2</v>
      </c>
      <c r="H4663" s="2">
        <f>IF(F4663-70.89&lt;=0,0,IF(F4663-70.89&lt;=1,1,2))</f>
        <v>2</v>
      </c>
      <c r="I4663">
        <v>86.2</v>
      </c>
      <c r="J4663">
        <v>69.8</v>
      </c>
      <c r="K4663">
        <v>77</v>
      </c>
      <c r="L4663">
        <v>65.8</v>
      </c>
      <c r="M4663">
        <v>71.3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12.8</v>
      </c>
      <c r="W4663">
        <v>190.3</v>
      </c>
      <c r="X4663">
        <v>1017.4</v>
      </c>
      <c r="Y4663">
        <v>27.7</v>
      </c>
      <c r="Z4663">
        <v>6.6</v>
      </c>
      <c r="AA4663">
        <v>0</v>
      </c>
      <c r="AB4663">
        <v>0</v>
      </c>
      <c r="AC4663">
        <v>0</v>
      </c>
      <c r="AD4663">
        <v>0</v>
      </c>
      <c r="AE4663" t="s">
        <v>14066</v>
      </c>
      <c r="AF4663" t="s">
        <v>14067</v>
      </c>
      <c r="AG4663">
        <v>0.03</v>
      </c>
      <c r="AH4663" t="s">
        <v>36</v>
      </c>
      <c r="AI4663" t="s">
        <v>37</v>
      </c>
      <c r="AJ4663" t="s">
        <v>38</v>
      </c>
    </row>
    <row r="4664" spans="1:36" x14ac:dyDescent="0.25">
      <c r="A4664" t="s">
        <v>32</v>
      </c>
      <c r="B4664" t="s">
        <v>14068</v>
      </c>
      <c r="C4664">
        <f>YEAR(B4664)</f>
        <v>2012</v>
      </c>
      <c r="D4664">
        <v>80.599999999999994</v>
      </c>
      <c r="E4664">
        <v>66.2</v>
      </c>
      <c r="F4664">
        <v>74.2</v>
      </c>
      <c r="H4664" s="2">
        <f>IF(F4664-70.89&lt;=0,0,IF(F4664-70.89&lt;=1,1,2))</f>
        <v>2</v>
      </c>
      <c r="I4664">
        <v>85.4</v>
      </c>
      <c r="J4664">
        <v>66.2</v>
      </c>
      <c r="K4664">
        <v>74.8</v>
      </c>
      <c r="L4664">
        <v>63.7</v>
      </c>
      <c r="M4664">
        <v>70.3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10.3</v>
      </c>
      <c r="W4664">
        <v>225.9</v>
      </c>
      <c r="X4664">
        <v>1018.3</v>
      </c>
      <c r="Y4664">
        <v>29.2</v>
      </c>
      <c r="Z4664">
        <v>6.4</v>
      </c>
      <c r="AA4664">
        <v>0</v>
      </c>
      <c r="AB4664">
        <v>0</v>
      </c>
      <c r="AC4664">
        <v>0</v>
      </c>
      <c r="AD4664">
        <v>0</v>
      </c>
      <c r="AE4664" t="s">
        <v>14069</v>
      </c>
      <c r="AF4664" t="s">
        <v>14070</v>
      </c>
      <c r="AG4664">
        <v>7.0000000000000007E-2</v>
      </c>
      <c r="AH4664" t="s">
        <v>36</v>
      </c>
      <c r="AI4664" t="s">
        <v>37</v>
      </c>
      <c r="AJ4664" t="s">
        <v>38</v>
      </c>
    </row>
    <row r="4665" spans="1:36" x14ac:dyDescent="0.25">
      <c r="A4665" t="s">
        <v>32</v>
      </c>
      <c r="B4665" t="s">
        <v>14071</v>
      </c>
      <c r="C4665">
        <f>YEAR(B4665)</f>
        <v>2012</v>
      </c>
      <c r="D4665">
        <v>78.8</v>
      </c>
      <c r="E4665">
        <v>68</v>
      </c>
      <c r="F4665">
        <v>73.900000000000006</v>
      </c>
      <c r="H4665" s="2">
        <f>IF(F4665-70.89&lt;=0,0,IF(F4665-70.89&lt;=1,1,2))</f>
        <v>2</v>
      </c>
      <c r="I4665">
        <v>78.8</v>
      </c>
      <c r="J4665">
        <v>68</v>
      </c>
      <c r="K4665">
        <v>73.900000000000006</v>
      </c>
      <c r="L4665">
        <v>67.2</v>
      </c>
      <c r="M4665">
        <v>80.2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17.2</v>
      </c>
      <c r="W4665">
        <v>294.2</v>
      </c>
      <c r="X4665">
        <v>1017.8</v>
      </c>
      <c r="Y4665">
        <v>31.9</v>
      </c>
      <c r="Z4665">
        <v>6.5</v>
      </c>
      <c r="AA4665">
        <v>0</v>
      </c>
      <c r="AB4665">
        <v>0</v>
      </c>
      <c r="AC4665">
        <v>0</v>
      </c>
      <c r="AD4665">
        <v>0</v>
      </c>
      <c r="AE4665" t="s">
        <v>14072</v>
      </c>
      <c r="AF4665" t="s">
        <v>14073</v>
      </c>
      <c r="AG4665">
        <v>0.1</v>
      </c>
      <c r="AH4665" t="s">
        <v>36</v>
      </c>
      <c r="AI4665" t="s">
        <v>37</v>
      </c>
      <c r="AJ4665" t="s">
        <v>38</v>
      </c>
    </row>
    <row r="4666" spans="1:36" x14ac:dyDescent="0.25">
      <c r="A4666" t="s">
        <v>32</v>
      </c>
      <c r="B4666" t="s">
        <v>14074</v>
      </c>
      <c r="C4666">
        <f>YEAR(B4666)</f>
        <v>2012</v>
      </c>
      <c r="D4666">
        <v>77</v>
      </c>
      <c r="E4666">
        <v>71.599999999999994</v>
      </c>
      <c r="F4666">
        <v>74.2</v>
      </c>
      <c r="H4666" s="2">
        <f>IF(F4666-70.89&lt;=0,0,IF(F4666-70.89&lt;=1,1,2))</f>
        <v>2</v>
      </c>
      <c r="I4666">
        <v>77</v>
      </c>
      <c r="J4666">
        <v>71.599999999999994</v>
      </c>
      <c r="K4666">
        <v>74.2</v>
      </c>
      <c r="L4666">
        <v>64.900000000000006</v>
      </c>
      <c r="M4666">
        <v>73.099999999999994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16.100000000000001</v>
      </c>
      <c r="W4666">
        <v>315.3</v>
      </c>
      <c r="X4666">
        <v>1017.3</v>
      </c>
      <c r="Y4666">
        <v>31.5</v>
      </c>
      <c r="Z4666">
        <v>6.6</v>
      </c>
      <c r="AA4666">
        <v>0</v>
      </c>
      <c r="AB4666">
        <v>0</v>
      </c>
      <c r="AC4666">
        <v>0</v>
      </c>
      <c r="AD4666">
        <v>0</v>
      </c>
      <c r="AE4666" t="s">
        <v>14075</v>
      </c>
      <c r="AF4666" t="s">
        <v>14076</v>
      </c>
      <c r="AG4666">
        <v>0.14000000000000001</v>
      </c>
      <c r="AH4666" t="s">
        <v>36</v>
      </c>
      <c r="AI4666" t="s">
        <v>37</v>
      </c>
      <c r="AJ4666" t="s">
        <v>38</v>
      </c>
    </row>
    <row r="4667" spans="1:36" x14ac:dyDescent="0.25">
      <c r="A4667" t="s">
        <v>32</v>
      </c>
      <c r="B4667" t="s">
        <v>14077</v>
      </c>
      <c r="C4667">
        <f>YEAR(B4667)</f>
        <v>2012</v>
      </c>
      <c r="D4667">
        <v>77</v>
      </c>
      <c r="E4667">
        <v>68</v>
      </c>
      <c r="F4667">
        <v>72.7</v>
      </c>
      <c r="H4667" s="2">
        <f>IF(F4667-70.89&lt;=0,0,IF(F4667-70.89&lt;=1,1,2))</f>
        <v>2</v>
      </c>
      <c r="I4667">
        <v>77</v>
      </c>
      <c r="J4667">
        <v>68</v>
      </c>
      <c r="K4667">
        <v>72.7</v>
      </c>
      <c r="L4667">
        <v>61.9</v>
      </c>
      <c r="M4667">
        <v>69.599999999999994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16.100000000000001</v>
      </c>
      <c r="W4667">
        <v>316.39999999999998</v>
      </c>
      <c r="X4667">
        <v>1015.7</v>
      </c>
      <c r="Y4667">
        <v>30.5</v>
      </c>
      <c r="Z4667">
        <v>6.6</v>
      </c>
      <c r="AA4667">
        <v>0</v>
      </c>
      <c r="AB4667">
        <v>0</v>
      </c>
      <c r="AC4667">
        <v>0</v>
      </c>
      <c r="AD4667">
        <v>0</v>
      </c>
      <c r="AE4667" t="s">
        <v>14078</v>
      </c>
      <c r="AF4667" t="s">
        <v>14079</v>
      </c>
      <c r="AG4667">
        <v>0.17</v>
      </c>
      <c r="AH4667" t="s">
        <v>36</v>
      </c>
      <c r="AI4667" t="s">
        <v>37</v>
      </c>
      <c r="AJ4667" t="s">
        <v>38</v>
      </c>
    </row>
    <row r="4668" spans="1:36" x14ac:dyDescent="0.25">
      <c r="A4668" t="s">
        <v>32</v>
      </c>
      <c r="B4668" t="s">
        <v>14080</v>
      </c>
      <c r="C4668">
        <f>YEAR(B4668)</f>
        <v>2012</v>
      </c>
      <c r="D4668">
        <v>73.400000000000006</v>
      </c>
      <c r="E4668">
        <v>68</v>
      </c>
      <c r="F4668">
        <v>70.599999999999994</v>
      </c>
      <c r="H4668" s="2">
        <f>IF(F4668-70.89&lt;=0,0,IF(F4668-70.89&lt;=1,1,2))</f>
        <v>0</v>
      </c>
      <c r="I4668">
        <v>73.400000000000006</v>
      </c>
      <c r="J4668">
        <v>68</v>
      </c>
      <c r="K4668">
        <v>70.599999999999994</v>
      </c>
      <c r="L4668">
        <v>57</v>
      </c>
      <c r="M4668">
        <v>62.2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20.8</v>
      </c>
      <c r="W4668">
        <v>324.89999999999998</v>
      </c>
      <c r="X4668">
        <v>1013.8</v>
      </c>
      <c r="Y4668">
        <v>50.3</v>
      </c>
      <c r="Z4668">
        <v>6.6</v>
      </c>
      <c r="AA4668">
        <v>0</v>
      </c>
      <c r="AB4668">
        <v>0</v>
      </c>
      <c r="AC4668">
        <v>0</v>
      </c>
      <c r="AD4668">
        <v>0</v>
      </c>
      <c r="AE4668" t="s">
        <v>14081</v>
      </c>
      <c r="AF4668" t="s">
        <v>14082</v>
      </c>
      <c r="AG4668">
        <v>0.2</v>
      </c>
      <c r="AH4668" t="s">
        <v>36</v>
      </c>
      <c r="AI4668" t="s">
        <v>37</v>
      </c>
      <c r="AJ4668" t="s">
        <v>38</v>
      </c>
    </row>
    <row r="4669" spans="1:36" x14ac:dyDescent="0.25">
      <c r="A4669" t="s">
        <v>32</v>
      </c>
      <c r="B4669" t="s">
        <v>14083</v>
      </c>
      <c r="C4669">
        <f>YEAR(B4669)</f>
        <v>2012</v>
      </c>
      <c r="D4669">
        <v>71.599999999999994</v>
      </c>
      <c r="E4669">
        <v>62.6</v>
      </c>
      <c r="F4669">
        <v>67.599999999999994</v>
      </c>
      <c r="H4669" s="2">
        <f>IF(F4669-70.89&lt;=0,0,IF(F4669-70.89&lt;=1,1,2))</f>
        <v>0</v>
      </c>
      <c r="I4669">
        <v>71.599999999999994</v>
      </c>
      <c r="J4669">
        <v>62.6</v>
      </c>
      <c r="K4669">
        <v>67.599999999999994</v>
      </c>
      <c r="L4669">
        <v>58.9</v>
      </c>
      <c r="M4669">
        <v>74.2</v>
      </c>
      <c r="O4669">
        <v>0.33100000000000002</v>
      </c>
      <c r="P4669">
        <v>100</v>
      </c>
      <c r="Q4669">
        <v>8.33</v>
      </c>
      <c r="R4669" t="s">
        <v>40</v>
      </c>
      <c r="S4669">
        <v>0</v>
      </c>
      <c r="T4669">
        <v>0</v>
      </c>
      <c r="U4669">
        <v>0</v>
      </c>
      <c r="V4669">
        <v>18.3</v>
      </c>
      <c r="W4669">
        <v>313.10000000000002</v>
      </c>
      <c r="X4669">
        <v>1013</v>
      </c>
      <c r="Y4669">
        <v>56</v>
      </c>
      <c r="Z4669">
        <v>6.6</v>
      </c>
      <c r="AA4669">
        <v>0</v>
      </c>
      <c r="AB4669">
        <v>0</v>
      </c>
      <c r="AC4669">
        <v>0</v>
      </c>
      <c r="AD4669">
        <v>0</v>
      </c>
      <c r="AE4669" t="s">
        <v>14084</v>
      </c>
      <c r="AF4669" t="s">
        <v>14085</v>
      </c>
      <c r="AG4669">
        <v>0.25</v>
      </c>
      <c r="AH4669" t="s">
        <v>56</v>
      </c>
      <c r="AI4669" t="s">
        <v>57</v>
      </c>
      <c r="AJ4669" t="s">
        <v>40</v>
      </c>
    </row>
    <row r="4670" spans="1:36" x14ac:dyDescent="0.25">
      <c r="A4670" t="s">
        <v>32</v>
      </c>
      <c r="B4670" t="s">
        <v>14086</v>
      </c>
      <c r="C4670">
        <f>YEAR(B4670)</f>
        <v>2012</v>
      </c>
      <c r="D4670">
        <v>71.599999999999994</v>
      </c>
      <c r="E4670">
        <v>60.8</v>
      </c>
      <c r="F4670">
        <v>65.599999999999994</v>
      </c>
      <c r="H4670" s="2">
        <f>IF(F4670-70.89&lt;=0,0,IF(F4670-70.89&lt;=1,1,2))</f>
        <v>0</v>
      </c>
      <c r="I4670">
        <v>71.599999999999994</v>
      </c>
      <c r="J4670">
        <v>60.8</v>
      </c>
      <c r="K4670">
        <v>65.599999999999994</v>
      </c>
      <c r="L4670">
        <v>59.5</v>
      </c>
      <c r="M4670">
        <v>81</v>
      </c>
      <c r="O4670">
        <v>0.92900000000000005</v>
      </c>
      <c r="P4670">
        <v>100</v>
      </c>
      <c r="Q4670">
        <v>8.33</v>
      </c>
      <c r="R4670" t="s">
        <v>40</v>
      </c>
      <c r="S4670">
        <v>0</v>
      </c>
      <c r="T4670">
        <v>0</v>
      </c>
      <c r="U4670">
        <v>0</v>
      </c>
      <c r="V4670">
        <v>16.100000000000001</v>
      </c>
      <c r="W4670">
        <v>263.7</v>
      </c>
      <c r="X4670">
        <v>1013.2</v>
      </c>
      <c r="Y4670">
        <v>65.400000000000006</v>
      </c>
      <c r="Z4670">
        <v>6.5</v>
      </c>
      <c r="AA4670">
        <v>0</v>
      </c>
      <c r="AB4670">
        <v>0</v>
      </c>
      <c r="AC4670">
        <v>0</v>
      </c>
      <c r="AD4670">
        <v>0</v>
      </c>
      <c r="AE4670" t="s">
        <v>14087</v>
      </c>
      <c r="AF4670" t="s">
        <v>14088</v>
      </c>
      <c r="AG4670">
        <v>0.27</v>
      </c>
      <c r="AH4670" t="s">
        <v>56</v>
      </c>
      <c r="AI4670" t="s">
        <v>101</v>
      </c>
      <c r="AJ4670" t="s">
        <v>40</v>
      </c>
    </row>
    <row r="4671" spans="1:36" x14ac:dyDescent="0.25">
      <c r="A4671" t="s">
        <v>32</v>
      </c>
      <c r="B4671" t="s">
        <v>14089</v>
      </c>
      <c r="C4671">
        <f>YEAR(B4671)</f>
        <v>2012</v>
      </c>
      <c r="D4671">
        <v>69.8</v>
      </c>
      <c r="E4671">
        <v>60.8</v>
      </c>
      <c r="F4671">
        <v>65.2</v>
      </c>
      <c r="H4671" s="2">
        <f>IF(F4671-70.89&lt;=0,0,IF(F4671-70.89&lt;=1,1,2))</f>
        <v>0</v>
      </c>
      <c r="I4671">
        <v>69.8</v>
      </c>
      <c r="J4671">
        <v>60.8</v>
      </c>
      <c r="K4671">
        <v>65.2</v>
      </c>
      <c r="L4671">
        <v>59.3</v>
      </c>
      <c r="M4671">
        <v>81.7</v>
      </c>
      <c r="O4671">
        <v>0.158</v>
      </c>
      <c r="P4671">
        <v>100</v>
      </c>
      <c r="Q4671">
        <v>8.33</v>
      </c>
      <c r="R4671" t="s">
        <v>40</v>
      </c>
      <c r="S4671">
        <v>0</v>
      </c>
      <c r="T4671">
        <v>0</v>
      </c>
      <c r="U4671">
        <v>0</v>
      </c>
      <c r="V4671">
        <v>10.3</v>
      </c>
      <c r="W4671">
        <v>258.89999999999998</v>
      </c>
      <c r="X4671">
        <v>1012.2</v>
      </c>
      <c r="Y4671">
        <v>59.8</v>
      </c>
      <c r="Z4671">
        <v>6.6</v>
      </c>
      <c r="AA4671">
        <v>0</v>
      </c>
      <c r="AB4671">
        <v>0</v>
      </c>
      <c r="AC4671">
        <v>0</v>
      </c>
      <c r="AD4671">
        <v>0</v>
      </c>
      <c r="AE4671" t="s">
        <v>14090</v>
      </c>
      <c r="AF4671" t="s">
        <v>14091</v>
      </c>
      <c r="AG4671">
        <v>0.31</v>
      </c>
      <c r="AH4671" t="s">
        <v>56</v>
      </c>
      <c r="AI4671" t="s">
        <v>101</v>
      </c>
      <c r="AJ4671" t="s">
        <v>40</v>
      </c>
    </row>
    <row r="4672" spans="1:36" x14ac:dyDescent="0.25">
      <c r="A4672" t="s">
        <v>32</v>
      </c>
      <c r="B4672" t="s">
        <v>14092</v>
      </c>
      <c r="C4672">
        <f>YEAR(B4672)</f>
        <v>2012</v>
      </c>
      <c r="D4672">
        <v>69.8</v>
      </c>
      <c r="E4672">
        <v>60.8</v>
      </c>
      <c r="F4672">
        <v>65</v>
      </c>
      <c r="H4672" s="2">
        <f>IF(F4672-70.89&lt;=0,0,IF(F4672-70.89&lt;=1,1,2))</f>
        <v>0</v>
      </c>
      <c r="I4672">
        <v>69.8</v>
      </c>
      <c r="J4672">
        <v>60.8</v>
      </c>
      <c r="K4672">
        <v>65</v>
      </c>
      <c r="L4672">
        <v>60.5</v>
      </c>
      <c r="M4672">
        <v>85.5</v>
      </c>
      <c r="O4672">
        <v>0.69199999999999995</v>
      </c>
      <c r="P4672">
        <v>100</v>
      </c>
      <c r="Q4672">
        <v>8.33</v>
      </c>
      <c r="R4672" t="s">
        <v>40</v>
      </c>
      <c r="S4672">
        <v>0</v>
      </c>
      <c r="T4672">
        <v>0</v>
      </c>
      <c r="U4672">
        <v>0</v>
      </c>
      <c r="V4672">
        <v>9.1999999999999993</v>
      </c>
      <c r="W4672">
        <v>279.60000000000002</v>
      </c>
      <c r="X4672">
        <v>1011.7</v>
      </c>
      <c r="Y4672">
        <v>72.900000000000006</v>
      </c>
      <c r="Z4672">
        <v>6.6</v>
      </c>
      <c r="AA4672">
        <v>0</v>
      </c>
      <c r="AB4672">
        <v>0</v>
      </c>
      <c r="AC4672">
        <v>0</v>
      </c>
      <c r="AD4672">
        <v>0</v>
      </c>
      <c r="AE4672" t="s">
        <v>14093</v>
      </c>
      <c r="AF4672" t="s">
        <v>14094</v>
      </c>
      <c r="AG4672">
        <v>0.34</v>
      </c>
      <c r="AH4672" t="s">
        <v>56</v>
      </c>
      <c r="AI4672" t="s">
        <v>57</v>
      </c>
      <c r="AJ4672" t="s">
        <v>40</v>
      </c>
    </row>
    <row r="4673" spans="1:36" x14ac:dyDescent="0.25">
      <c r="A4673" t="s">
        <v>32</v>
      </c>
      <c r="B4673" t="s">
        <v>14095</v>
      </c>
      <c r="C4673">
        <f>YEAR(B4673)</f>
        <v>2012</v>
      </c>
      <c r="D4673">
        <v>73.400000000000006</v>
      </c>
      <c r="E4673">
        <v>59</v>
      </c>
      <c r="F4673">
        <v>65.3</v>
      </c>
      <c r="H4673" s="2">
        <f>IF(F4673-70.89&lt;=0,0,IF(F4673-70.89&lt;=1,1,2))</f>
        <v>0</v>
      </c>
      <c r="I4673">
        <v>73.400000000000006</v>
      </c>
      <c r="J4673">
        <v>59</v>
      </c>
      <c r="K4673">
        <v>65.3</v>
      </c>
      <c r="L4673">
        <v>58.9</v>
      </c>
      <c r="M4673">
        <v>80.400000000000006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8.1</v>
      </c>
      <c r="W4673">
        <v>188.3</v>
      </c>
      <c r="X4673">
        <v>1011.6</v>
      </c>
      <c r="Y4673">
        <v>31.5</v>
      </c>
      <c r="Z4673">
        <v>6.6</v>
      </c>
      <c r="AA4673">
        <v>0</v>
      </c>
      <c r="AB4673">
        <v>0</v>
      </c>
      <c r="AC4673">
        <v>0</v>
      </c>
      <c r="AD4673">
        <v>0</v>
      </c>
      <c r="AE4673" t="s">
        <v>14096</v>
      </c>
      <c r="AF4673" t="s">
        <v>14097</v>
      </c>
      <c r="AG4673">
        <v>0.38</v>
      </c>
      <c r="AH4673" t="s">
        <v>36</v>
      </c>
      <c r="AI4673" t="s">
        <v>37</v>
      </c>
      <c r="AJ4673" t="s">
        <v>38</v>
      </c>
    </row>
    <row r="4674" spans="1:36" x14ac:dyDescent="0.25">
      <c r="A4674" t="s">
        <v>32</v>
      </c>
      <c r="B4674" t="s">
        <v>14098</v>
      </c>
      <c r="C4674">
        <f>YEAR(B4674)</f>
        <v>2012</v>
      </c>
      <c r="D4674">
        <v>78.8</v>
      </c>
      <c r="E4674">
        <v>60.8</v>
      </c>
      <c r="F4674">
        <v>69.7</v>
      </c>
      <c r="H4674" s="2">
        <f>IF(F4674-70.89&lt;=0,0,IF(F4674-70.89&lt;=1,1,2))</f>
        <v>0</v>
      </c>
      <c r="I4674">
        <v>78.8</v>
      </c>
      <c r="J4674">
        <v>60.8</v>
      </c>
      <c r="K4674">
        <v>69.7</v>
      </c>
      <c r="L4674">
        <v>59.5</v>
      </c>
      <c r="M4674">
        <v>71.2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42.5</v>
      </c>
      <c r="W4674">
        <v>174.9</v>
      </c>
      <c r="X4674">
        <v>1011.4</v>
      </c>
      <c r="Y4674">
        <v>40</v>
      </c>
      <c r="Z4674">
        <v>6.6</v>
      </c>
      <c r="AA4674">
        <v>0</v>
      </c>
      <c r="AB4674">
        <v>0</v>
      </c>
      <c r="AC4674">
        <v>0</v>
      </c>
      <c r="AD4674">
        <v>0</v>
      </c>
      <c r="AE4674" t="s">
        <v>14099</v>
      </c>
      <c r="AF4674" t="s">
        <v>14100</v>
      </c>
      <c r="AG4674">
        <v>0.41</v>
      </c>
      <c r="AH4674" t="s">
        <v>36</v>
      </c>
      <c r="AI4674" t="s">
        <v>37</v>
      </c>
      <c r="AJ4674" t="s">
        <v>344</v>
      </c>
    </row>
    <row r="4675" spans="1:36" x14ac:dyDescent="0.25">
      <c r="A4675" t="s">
        <v>32</v>
      </c>
      <c r="B4675" t="s">
        <v>14101</v>
      </c>
      <c r="C4675">
        <f>YEAR(B4675)</f>
        <v>2012</v>
      </c>
      <c r="D4675">
        <v>82.4</v>
      </c>
      <c r="E4675">
        <v>69.8</v>
      </c>
      <c r="F4675">
        <v>75.400000000000006</v>
      </c>
      <c r="H4675" s="2">
        <f>IF(F4675-70.89&lt;=0,0,IF(F4675-70.89&lt;=1,1,2))</f>
        <v>2</v>
      </c>
      <c r="I4675">
        <v>82.5</v>
      </c>
      <c r="J4675">
        <v>69.8</v>
      </c>
      <c r="K4675">
        <v>75.400000000000006</v>
      </c>
      <c r="L4675">
        <v>61</v>
      </c>
      <c r="M4675">
        <v>62.5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47.2</v>
      </c>
      <c r="V4675">
        <v>35.6</v>
      </c>
      <c r="W4675">
        <v>180.2</v>
      </c>
      <c r="X4675">
        <v>1010.6</v>
      </c>
      <c r="Y4675">
        <v>31.1</v>
      </c>
      <c r="Z4675">
        <v>6.4</v>
      </c>
      <c r="AA4675">
        <v>0</v>
      </c>
      <c r="AB4675">
        <v>0</v>
      </c>
      <c r="AC4675">
        <v>0</v>
      </c>
      <c r="AD4675">
        <v>0</v>
      </c>
      <c r="AE4675" t="s">
        <v>14102</v>
      </c>
      <c r="AF4675" t="s">
        <v>14103</v>
      </c>
      <c r="AG4675">
        <v>0.45</v>
      </c>
      <c r="AH4675" t="s">
        <v>36</v>
      </c>
      <c r="AI4675" t="s">
        <v>37</v>
      </c>
      <c r="AJ4675" t="s">
        <v>344</v>
      </c>
    </row>
    <row r="4676" spans="1:36" x14ac:dyDescent="0.25">
      <c r="A4676" t="s">
        <v>32</v>
      </c>
      <c r="B4676" t="s">
        <v>14104</v>
      </c>
      <c r="C4676">
        <f>YEAR(B4676)</f>
        <v>2012</v>
      </c>
      <c r="D4676">
        <v>80.599999999999994</v>
      </c>
      <c r="E4676">
        <v>73.400000000000006</v>
      </c>
      <c r="F4676">
        <v>76.2</v>
      </c>
      <c r="H4676" s="2">
        <f>IF(F4676-70.89&lt;=0,0,IF(F4676-70.89&lt;=1,1,2))</f>
        <v>2</v>
      </c>
      <c r="I4676">
        <v>80.8</v>
      </c>
      <c r="J4676">
        <v>73.400000000000006</v>
      </c>
      <c r="K4676">
        <v>76.2</v>
      </c>
      <c r="L4676">
        <v>62.5</v>
      </c>
      <c r="M4676">
        <v>63.5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49.4</v>
      </c>
      <c r="V4676">
        <v>38</v>
      </c>
      <c r="W4676">
        <v>179.7</v>
      </c>
      <c r="X4676">
        <v>1007.8</v>
      </c>
      <c r="Y4676">
        <v>74.8</v>
      </c>
      <c r="Z4676">
        <v>6.5</v>
      </c>
      <c r="AA4676">
        <v>0</v>
      </c>
      <c r="AB4676">
        <v>0</v>
      </c>
      <c r="AC4676">
        <v>0</v>
      </c>
      <c r="AD4676">
        <v>0</v>
      </c>
      <c r="AE4676" t="s">
        <v>14105</v>
      </c>
      <c r="AF4676" t="s">
        <v>14106</v>
      </c>
      <c r="AG4676">
        <v>0.5</v>
      </c>
      <c r="AH4676" t="s">
        <v>36</v>
      </c>
      <c r="AI4676" t="s">
        <v>37</v>
      </c>
      <c r="AJ4676" t="s">
        <v>344</v>
      </c>
    </row>
    <row r="4677" spans="1:36" x14ac:dyDescent="0.25">
      <c r="A4677" t="s">
        <v>32</v>
      </c>
      <c r="B4677" t="s">
        <v>14107</v>
      </c>
      <c r="C4677">
        <f>YEAR(B4677)</f>
        <v>2012</v>
      </c>
      <c r="D4677">
        <v>75.2</v>
      </c>
      <c r="E4677">
        <v>66.2</v>
      </c>
      <c r="F4677">
        <v>70.3</v>
      </c>
      <c r="H4677" s="2">
        <f>IF(F4677-70.89&lt;=0,0,IF(F4677-70.89&lt;=1,1,2))</f>
        <v>0</v>
      </c>
      <c r="I4677">
        <v>75.2</v>
      </c>
      <c r="J4677">
        <v>66.2</v>
      </c>
      <c r="K4677">
        <v>70.3</v>
      </c>
      <c r="L4677">
        <v>59.8</v>
      </c>
      <c r="M4677">
        <v>69.900000000000006</v>
      </c>
      <c r="O4677">
        <v>1.2E-2</v>
      </c>
      <c r="P4677">
        <v>100</v>
      </c>
      <c r="Q4677">
        <v>4.17</v>
      </c>
      <c r="R4677" t="s">
        <v>40</v>
      </c>
      <c r="S4677">
        <v>0</v>
      </c>
      <c r="T4677">
        <v>0</v>
      </c>
      <c r="U4677">
        <v>0</v>
      </c>
      <c r="V4677">
        <v>20.8</v>
      </c>
      <c r="W4677">
        <v>289</v>
      </c>
      <c r="X4677">
        <v>1011.2</v>
      </c>
      <c r="Y4677">
        <v>67.5</v>
      </c>
      <c r="Z4677">
        <v>6.6</v>
      </c>
      <c r="AA4677">
        <v>0</v>
      </c>
      <c r="AB4677">
        <v>0</v>
      </c>
      <c r="AC4677">
        <v>0</v>
      </c>
      <c r="AD4677">
        <v>0</v>
      </c>
      <c r="AE4677" t="s">
        <v>14108</v>
      </c>
      <c r="AF4677" t="s">
        <v>14109</v>
      </c>
      <c r="AG4677">
        <v>0.52</v>
      </c>
      <c r="AH4677" t="s">
        <v>56</v>
      </c>
      <c r="AI4677" t="s">
        <v>137</v>
      </c>
      <c r="AJ4677" t="s">
        <v>40</v>
      </c>
    </row>
    <row r="4678" spans="1:36" x14ac:dyDescent="0.25">
      <c r="A4678" t="s">
        <v>32</v>
      </c>
      <c r="B4678" t="s">
        <v>14110</v>
      </c>
      <c r="C4678">
        <f>YEAR(B4678)</f>
        <v>2012</v>
      </c>
      <c r="D4678">
        <v>73.400000000000006</v>
      </c>
      <c r="E4678">
        <v>60.7</v>
      </c>
      <c r="F4678">
        <v>66.8</v>
      </c>
      <c r="H4678" s="2">
        <f>IF(F4678-70.89&lt;=0,0,IF(F4678-70.89&lt;=1,1,2))</f>
        <v>0</v>
      </c>
      <c r="I4678">
        <v>73.400000000000006</v>
      </c>
      <c r="J4678">
        <v>60.7</v>
      </c>
      <c r="K4678">
        <v>66.8</v>
      </c>
      <c r="L4678">
        <v>57.6</v>
      </c>
      <c r="M4678">
        <v>72.900000000000006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10.3</v>
      </c>
      <c r="W4678">
        <v>142.4</v>
      </c>
      <c r="X4678">
        <v>1013.5</v>
      </c>
      <c r="Y4678">
        <v>79.3</v>
      </c>
      <c r="Z4678">
        <v>6.6</v>
      </c>
      <c r="AA4678">
        <v>0</v>
      </c>
      <c r="AB4678">
        <v>0</v>
      </c>
      <c r="AC4678">
        <v>0</v>
      </c>
      <c r="AD4678">
        <v>0</v>
      </c>
      <c r="AE4678" t="s">
        <v>14111</v>
      </c>
      <c r="AF4678" t="s">
        <v>14112</v>
      </c>
      <c r="AG4678">
        <v>0.55000000000000004</v>
      </c>
      <c r="AH4678" t="s">
        <v>36</v>
      </c>
      <c r="AI4678" t="s">
        <v>37</v>
      </c>
      <c r="AJ4678" t="s">
        <v>38</v>
      </c>
    </row>
    <row r="4679" spans="1:36" x14ac:dyDescent="0.25">
      <c r="A4679" t="s">
        <v>32</v>
      </c>
      <c r="B4679" t="s">
        <v>14113</v>
      </c>
      <c r="C4679">
        <f>YEAR(B4679)</f>
        <v>2012</v>
      </c>
      <c r="D4679">
        <v>77</v>
      </c>
      <c r="E4679">
        <v>62.6</v>
      </c>
      <c r="F4679">
        <v>71.599999999999994</v>
      </c>
      <c r="H4679" s="2">
        <f>IF(F4679-70.89&lt;=0,0,IF(F4679-70.89&lt;=1,1,2))</f>
        <v>1</v>
      </c>
      <c r="I4679">
        <v>77</v>
      </c>
      <c r="J4679">
        <v>62.6</v>
      </c>
      <c r="K4679">
        <v>71.599999999999994</v>
      </c>
      <c r="L4679">
        <v>61.1</v>
      </c>
      <c r="M4679">
        <v>69.900000000000006</v>
      </c>
      <c r="O4679">
        <v>1.2E-2</v>
      </c>
      <c r="P4679">
        <v>100</v>
      </c>
      <c r="Q4679">
        <v>4.17</v>
      </c>
      <c r="R4679" t="s">
        <v>40</v>
      </c>
      <c r="S4679">
        <v>0</v>
      </c>
      <c r="T4679">
        <v>0</v>
      </c>
      <c r="U4679">
        <v>39.1</v>
      </c>
      <c r="V4679">
        <v>27.5</v>
      </c>
      <c r="W4679">
        <v>174.4</v>
      </c>
      <c r="X4679">
        <v>1010.6</v>
      </c>
      <c r="Y4679">
        <v>95.5</v>
      </c>
      <c r="Z4679">
        <v>6.6</v>
      </c>
      <c r="AA4679">
        <v>0</v>
      </c>
      <c r="AB4679">
        <v>0</v>
      </c>
      <c r="AC4679">
        <v>0</v>
      </c>
      <c r="AD4679">
        <v>0</v>
      </c>
      <c r="AE4679" t="s">
        <v>14114</v>
      </c>
      <c r="AF4679" t="s">
        <v>14115</v>
      </c>
      <c r="AG4679">
        <v>0.59</v>
      </c>
      <c r="AH4679" t="s">
        <v>43</v>
      </c>
      <c r="AI4679" t="s">
        <v>44</v>
      </c>
      <c r="AJ4679" t="s">
        <v>40</v>
      </c>
    </row>
    <row r="4680" spans="1:36" x14ac:dyDescent="0.25">
      <c r="A4680" t="s">
        <v>32</v>
      </c>
      <c r="B4680" t="s">
        <v>14116</v>
      </c>
      <c r="C4680">
        <f>YEAR(B4680)</f>
        <v>2012</v>
      </c>
      <c r="D4680">
        <v>87.8</v>
      </c>
      <c r="E4680">
        <v>69.7</v>
      </c>
      <c r="F4680">
        <v>77.099999999999994</v>
      </c>
      <c r="H4680" s="2">
        <f>IF(F4680-70.89&lt;=0,0,IF(F4680-70.89&lt;=1,1,2))</f>
        <v>2</v>
      </c>
      <c r="I4680">
        <v>87.8</v>
      </c>
      <c r="J4680">
        <v>69.7</v>
      </c>
      <c r="K4680">
        <v>77.099999999999994</v>
      </c>
      <c r="L4680">
        <v>64.400000000000006</v>
      </c>
      <c r="M4680">
        <v>67.5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23</v>
      </c>
      <c r="W4680">
        <v>179.8</v>
      </c>
      <c r="X4680">
        <v>1009.8</v>
      </c>
      <c r="Y4680">
        <v>82.7</v>
      </c>
      <c r="Z4680">
        <v>6.6</v>
      </c>
      <c r="AA4680">
        <v>0</v>
      </c>
      <c r="AB4680">
        <v>0</v>
      </c>
      <c r="AC4680">
        <v>0</v>
      </c>
      <c r="AD4680">
        <v>0</v>
      </c>
      <c r="AE4680" t="s">
        <v>14117</v>
      </c>
      <c r="AF4680" t="s">
        <v>14118</v>
      </c>
      <c r="AG4680">
        <v>0.62</v>
      </c>
      <c r="AH4680" t="s">
        <v>36</v>
      </c>
      <c r="AI4680" t="s">
        <v>37</v>
      </c>
      <c r="AJ4680" t="s">
        <v>38</v>
      </c>
    </row>
    <row r="4681" spans="1:36" x14ac:dyDescent="0.25">
      <c r="A4681" t="s">
        <v>32</v>
      </c>
      <c r="B4681" t="s">
        <v>14119</v>
      </c>
      <c r="C4681">
        <f>YEAR(B4681)</f>
        <v>2012</v>
      </c>
      <c r="D4681">
        <v>75.2</v>
      </c>
      <c r="E4681">
        <v>66.2</v>
      </c>
      <c r="F4681">
        <v>71</v>
      </c>
      <c r="H4681" s="2">
        <f>IF(F4681-70.89&lt;=0,0,IF(F4681-70.89&lt;=1,1,2))</f>
        <v>1</v>
      </c>
      <c r="I4681">
        <v>75.2</v>
      </c>
      <c r="J4681">
        <v>66.2</v>
      </c>
      <c r="K4681">
        <v>71</v>
      </c>
      <c r="L4681">
        <v>64.3</v>
      </c>
      <c r="M4681">
        <v>79.900000000000006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12.8</v>
      </c>
      <c r="W4681">
        <v>294.8</v>
      </c>
      <c r="X4681">
        <v>1014.3</v>
      </c>
      <c r="Y4681">
        <v>43.3</v>
      </c>
      <c r="Z4681">
        <v>6.6</v>
      </c>
      <c r="AA4681">
        <v>0</v>
      </c>
      <c r="AB4681">
        <v>0</v>
      </c>
      <c r="AC4681">
        <v>0</v>
      </c>
      <c r="AD4681">
        <v>0</v>
      </c>
      <c r="AE4681" t="s">
        <v>14120</v>
      </c>
      <c r="AF4681" t="s">
        <v>14121</v>
      </c>
      <c r="AG4681">
        <v>0.65</v>
      </c>
      <c r="AH4681" t="s">
        <v>36</v>
      </c>
      <c r="AI4681" t="s">
        <v>37</v>
      </c>
      <c r="AJ4681" t="s">
        <v>38</v>
      </c>
    </row>
    <row r="4682" spans="1:36" x14ac:dyDescent="0.25">
      <c r="A4682" t="s">
        <v>32</v>
      </c>
      <c r="B4682" t="s">
        <v>14122</v>
      </c>
      <c r="C4682">
        <f>YEAR(B4682)</f>
        <v>2012</v>
      </c>
      <c r="D4682">
        <v>75.2</v>
      </c>
      <c r="E4682">
        <v>64.3</v>
      </c>
      <c r="F4682">
        <v>68.2</v>
      </c>
      <c r="H4682" s="2">
        <f>IF(F4682-70.89&lt;=0,0,IF(F4682-70.89&lt;=1,1,2))</f>
        <v>0</v>
      </c>
      <c r="I4682">
        <v>75.2</v>
      </c>
      <c r="J4682">
        <v>64.3</v>
      </c>
      <c r="K4682">
        <v>68.2</v>
      </c>
      <c r="L4682">
        <v>62.5</v>
      </c>
      <c r="M4682">
        <v>82.9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4.7</v>
      </c>
      <c r="W4682">
        <v>3.9</v>
      </c>
      <c r="X4682">
        <v>1016.5</v>
      </c>
      <c r="Y4682">
        <v>48.5</v>
      </c>
      <c r="Z4682">
        <v>6.6</v>
      </c>
      <c r="AA4682">
        <v>0</v>
      </c>
      <c r="AB4682">
        <v>0</v>
      </c>
      <c r="AC4682">
        <v>0</v>
      </c>
      <c r="AD4682">
        <v>0</v>
      </c>
      <c r="AE4682" t="s">
        <v>14123</v>
      </c>
      <c r="AF4682" t="s">
        <v>14124</v>
      </c>
      <c r="AG4682">
        <v>0.69</v>
      </c>
      <c r="AH4682" t="s">
        <v>36</v>
      </c>
      <c r="AI4682" t="s">
        <v>37</v>
      </c>
      <c r="AJ4682" t="s">
        <v>38</v>
      </c>
    </row>
    <row r="4683" spans="1:36" x14ac:dyDescent="0.25">
      <c r="A4683" t="s">
        <v>32</v>
      </c>
      <c r="B4683" t="s">
        <v>14125</v>
      </c>
      <c r="C4683">
        <f>YEAR(B4683)</f>
        <v>2012</v>
      </c>
      <c r="D4683">
        <v>73.400000000000006</v>
      </c>
      <c r="E4683">
        <v>62.6</v>
      </c>
      <c r="F4683">
        <v>67.599999999999994</v>
      </c>
      <c r="H4683" s="2">
        <f>IF(F4683-70.89&lt;=0,0,IF(F4683-70.89&lt;=1,1,2))</f>
        <v>0</v>
      </c>
      <c r="I4683">
        <v>73.400000000000006</v>
      </c>
      <c r="J4683">
        <v>62.6</v>
      </c>
      <c r="K4683">
        <v>67.599999999999994</v>
      </c>
      <c r="L4683">
        <v>60.9</v>
      </c>
      <c r="M4683">
        <v>79.400000000000006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12.8</v>
      </c>
      <c r="W4683">
        <v>294.10000000000002</v>
      </c>
      <c r="X4683">
        <v>1015.8</v>
      </c>
      <c r="Y4683">
        <v>61.2</v>
      </c>
      <c r="Z4683">
        <v>6.6</v>
      </c>
      <c r="AA4683">
        <v>0</v>
      </c>
      <c r="AB4683">
        <v>0</v>
      </c>
      <c r="AC4683">
        <v>0</v>
      </c>
      <c r="AD4683">
        <v>0</v>
      </c>
      <c r="AE4683" t="s">
        <v>14126</v>
      </c>
      <c r="AF4683" t="s">
        <v>14127</v>
      </c>
      <c r="AG4683">
        <v>0.72</v>
      </c>
      <c r="AH4683" t="s">
        <v>36</v>
      </c>
      <c r="AI4683" t="s">
        <v>37</v>
      </c>
      <c r="AJ4683" t="s">
        <v>38</v>
      </c>
    </row>
    <row r="4684" spans="1:36" x14ac:dyDescent="0.25">
      <c r="A4684" t="s">
        <v>32</v>
      </c>
      <c r="B4684" t="s">
        <v>14128</v>
      </c>
      <c r="C4684">
        <f>YEAR(B4684)</f>
        <v>2012</v>
      </c>
      <c r="D4684">
        <v>77</v>
      </c>
      <c r="E4684">
        <v>62.6</v>
      </c>
      <c r="F4684">
        <v>70</v>
      </c>
      <c r="H4684" s="2">
        <f>IF(F4684-70.89&lt;=0,0,IF(F4684-70.89&lt;=1,1,2))</f>
        <v>0</v>
      </c>
      <c r="I4684">
        <v>77</v>
      </c>
      <c r="J4684">
        <v>62.6</v>
      </c>
      <c r="K4684">
        <v>70</v>
      </c>
      <c r="L4684">
        <v>62.5</v>
      </c>
      <c r="M4684">
        <v>77.3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11.4</v>
      </c>
      <c r="W4684">
        <v>159.30000000000001</v>
      </c>
      <c r="X4684">
        <v>1015</v>
      </c>
      <c r="Y4684">
        <v>40.1</v>
      </c>
      <c r="Z4684">
        <v>6.5</v>
      </c>
      <c r="AA4684">
        <v>0</v>
      </c>
      <c r="AB4684">
        <v>0</v>
      </c>
      <c r="AC4684">
        <v>0</v>
      </c>
      <c r="AD4684">
        <v>0</v>
      </c>
      <c r="AE4684" t="s">
        <v>14129</v>
      </c>
      <c r="AF4684" t="s">
        <v>14130</v>
      </c>
      <c r="AG4684">
        <v>0.75</v>
      </c>
      <c r="AH4684" t="s">
        <v>36</v>
      </c>
      <c r="AI4684" t="s">
        <v>37</v>
      </c>
      <c r="AJ4684" t="s">
        <v>38</v>
      </c>
    </row>
    <row r="4685" spans="1:36" x14ac:dyDescent="0.25">
      <c r="A4685" t="s">
        <v>32</v>
      </c>
      <c r="B4685" t="s">
        <v>14131</v>
      </c>
      <c r="C4685">
        <f>YEAR(B4685)</f>
        <v>2012</v>
      </c>
      <c r="D4685">
        <v>78.900000000000006</v>
      </c>
      <c r="E4685">
        <v>66.2</v>
      </c>
      <c r="F4685">
        <v>72.5</v>
      </c>
      <c r="H4685" s="2">
        <f>IF(F4685-70.89&lt;=0,0,IF(F4685-70.89&lt;=1,1,2))</f>
        <v>2</v>
      </c>
      <c r="I4685">
        <v>78.900000000000006</v>
      </c>
      <c r="J4685">
        <v>66.2</v>
      </c>
      <c r="K4685">
        <v>72.5</v>
      </c>
      <c r="L4685">
        <v>63.9</v>
      </c>
      <c r="M4685">
        <v>75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17.2</v>
      </c>
      <c r="W4685">
        <v>279</v>
      </c>
      <c r="X4685">
        <v>1015.4</v>
      </c>
      <c r="Y4685">
        <v>49.7</v>
      </c>
      <c r="Z4685">
        <v>6.5</v>
      </c>
      <c r="AA4685">
        <v>0</v>
      </c>
      <c r="AB4685">
        <v>0</v>
      </c>
      <c r="AC4685">
        <v>0</v>
      </c>
      <c r="AD4685">
        <v>0</v>
      </c>
      <c r="AE4685" t="s">
        <v>14132</v>
      </c>
      <c r="AF4685" t="s">
        <v>14133</v>
      </c>
      <c r="AG4685">
        <v>0.75</v>
      </c>
      <c r="AH4685" t="s">
        <v>36</v>
      </c>
      <c r="AI4685" t="s">
        <v>37</v>
      </c>
      <c r="AJ4685" t="s">
        <v>38</v>
      </c>
    </row>
    <row r="4686" spans="1:36" x14ac:dyDescent="0.25">
      <c r="A4686" t="s">
        <v>32</v>
      </c>
      <c r="B4686" t="s">
        <v>14134</v>
      </c>
      <c r="C4686">
        <f>YEAR(B4686)</f>
        <v>2012</v>
      </c>
      <c r="D4686">
        <v>69.900000000000006</v>
      </c>
      <c r="E4686">
        <v>62.6</v>
      </c>
      <c r="F4686">
        <v>64.900000000000006</v>
      </c>
      <c r="H4686" s="2">
        <f>IF(F4686-70.89&lt;=0,0,IF(F4686-70.89&lt;=1,1,2))</f>
        <v>0</v>
      </c>
      <c r="I4686">
        <v>69.900000000000006</v>
      </c>
      <c r="J4686">
        <v>62.6</v>
      </c>
      <c r="K4686">
        <v>64.900000000000006</v>
      </c>
      <c r="L4686">
        <v>58</v>
      </c>
      <c r="M4686">
        <v>78.900000000000006</v>
      </c>
      <c r="O4686">
        <v>0.877</v>
      </c>
      <c r="P4686">
        <v>100</v>
      </c>
      <c r="Q4686">
        <v>12.5</v>
      </c>
      <c r="R4686" t="s">
        <v>40</v>
      </c>
      <c r="S4686">
        <v>0</v>
      </c>
      <c r="T4686">
        <v>0</v>
      </c>
      <c r="U4686">
        <v>0</v>
      </c>
      <c r="V4686">
        <v>38</v>
      </c>
      <c r="W4686">
        <v>319.5</v>
      </c>
      <c r="X4686">
        <v>1013</v>
      </c>
      <c r="Y4686">
        <v>74.400000000000006</v>
      </c>
      <c r="Z4686">
        <v>5.8</v>
      </c>
      <c r="AA4686">
        <v>0</v>
      </c>
      <c r="AB4686">
        <v>0</v>
      </c>
      <c r="AC4686">
        <v>0</v>
      </c>
      <c r="AD4686">
        <v>0</v>
      </c>
      <c r="AE4686" t="s">
        <v>14135</v>
      </c>
      <c r="AF4686" t="s">
        <v>14136</v>
      </c>
      <c r="AG4686">
        <v>0.82</v>
      </c>
      <c r="AH4686" t="s">
        <v>56</v>
      </c>
      <c r="AI4686" t="s">
        <v>101</v>
      </c>
      <c r="AJ4686" t="s">
        <v>40</v>
      </c>
    </row>
    <row r="4687" spans="1:36" x14ac:dyDescent="0.25">
      <c r="A4687" t="s">
        <v>32</v>
      </c>
      <c r="B4687" t="s">
        <v>14137</v>
      </c>
      <c r="C4687">
        <f>YEAR(B4687)</f>
        <v>2012</v>
      </c>
      <c r="D4687">
        <v>66.2</v>
      </c>
      <c r="E4687">
        <v>59</v>
      </c>
      <c r="F4687">
        <v>63</v>
      </c>
      <c r="H4687" s="2">
        <f>IF(F4687-70.89&lt;=0,0,IF(F4687-70.89&lt;=1,1,2))</f>
        <v>0</v>
      </c>
      <c r="I4687">
        <v>66.2</v>
      </c>
      <c r="J4687">
        <v>59</v>
      </c>
      <c r="K4687">
        <v>63</v>
      </c>
      <c r="L4687">
        <v>51.7</v>
      </c>
      <c r="M4687">
        <v>66.900000000000006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35.6</v>
      </c>
      <c r="W4687">
        <v>323</v>
      </c>
      <c r="X4687">
        <v>1014.2</v>
      </c>
      <c r="Y4687">
        <v>61.4</v>
      </c>
      <c r="Z4687">
        <v>6.6</v>
      </c>
      <c r="AA4687">
        <v>0</v>
      </c>
      <c r="AB4687">
        <v>0</v>
      </c>
      <c r="AC4687">
        <v>0</v>
      </c>
      <c r="AD4687">
        <v>0</v>
      </c>
      <c r="AE4687" t="s">
        <v>14138</v>
      </c>
      <c r="AF4687" t="s">
        <v>14139</v>
      </c>
      <c r="AG4687">
        <v>0.85</v>
      </c>
      <c r="AH4687" t="s">
        <v>36</v>
      </c>
      <c r="AI4687" t="s">
        <v>37</v>
      </c>
      <c r="AJ4687" t="s">
        <v>344</v>
      </c>
    </row>
    <row r="4688" spans="1:36" x14ac:dyDescent="0.25">
      <c r="A4688" t="s">
        <v>32</v>
      </c>
      <c r="B4688" t="s">
        <v>14140</v>
      </c>
      <c r="C4688">
        <f>YEAR(B4688)</f>
        <v>2012</v>
      </c>
      <c r="D4688">
        <v>66.2</v>
      </c>
      <c r="E4688">
        <v>55.8</v>
      </c>
      <c r="F4688">
        <v>63.3</v>
      </c>
      <c r="H4688" s="2">
        <f>IF(F4688-70.89&lt;=0,0,IF(F4688-70.89&lt;=1,1,2))</f>
        <v>0</v>
      </c>
      <c r="I4688">
        <v>66.2</v>
      </c>
      <c r="J4688">
        <v>55.8</v>
      </c>
      <c r="K4688">
        <v>63.3</v>
      </c>
      <c r="L4688">
        <v>51.9</v>
      </c>
      <c r="M4688">
        <v>66.8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24.2</v>
      </c>
      <c r="W4688">
        <v>338.3</v>
      </c>
      <c r="X4688">
        <v>1016.1</v>
      </c>
      <c r="Y4688">
        <v>56.6</v>
      </c>
      <c r="Z4688">
        <v>6.6</v>
      </c>
      <c r="AA4688">
        <v>0</v>
      </c>
      <c r="AB4688">
        <v>0</v>
      </c>
      <c r="AC4688">
        <v>0</v>
      </c>
      <c r="AD4688">
        <v>0</v>
      </c>
      <c r="AE4688" t="s">
        <v>14141</v>
      </c>
      <c r="AF4688" t="s">
        <v>14142</v>
      </c>
      <c r="AG4688">
        <v>0.88</v>
      </c>
      <c r="AH4688" t="s">
        <v>36</v>
      </c>
      <c r="AI4688" t="s">
        <v>37</v>
      </c>
      <c r="AJ4688" t="s">
        <v>38</v>
      </c>
    </row>
    <row r="4689" spans="1:36" x14ac:dyDescent="0.25">
      <c r="A4689" t="s">
        <v>32</v>
      </c>
      <c r="B4689" t="s">
        <v>14143</v>
      </c>
      <c r="C4689">
        <f>YEAR(B4689)</f>
        <v>2012</v>
      </c>
      <c r="D4689">
        <v>66.2</v>
      </c>
      <c r="E4689">
        <v>59.1</v>
      </c>
      <c r="F4689">
        <v>63.9</v>
      </c>
      <c r="H4689" s="2">
        <f>IF(F4689-70.89&lt;=0,0,IF(F4689-70.89&lt;=1,1,2))</f>
        <v>0</v>
      </c>
      <c r="I4689">
        <v>66.2</v>
      </c>
      <c r="J4689">
        <v>59.1</v>
      </c>
      <c r="K4689">
        <v>63.9</v>
      </c>
      <c r="L4689">
        <v>51.8</v>
      </c>
      <c r="M4689">
        <v>64.900000000000006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24.2</v>
      </c>
      <c r="W4689">
        <v>335.3</v>
      </c>
      <c r="X4689">
        <v>1020.5</v>
      </c>
      <c r="Y4689">
        <v>43.7</v>
      </c>
      <c r="Z4689">
        <v>6.6</v>
      </c>
      <c r="AA4689">
        <v>0</v>
      </c>
      <c r="AB4689">
        <v>0</v>
      </c>
      <c r="AC4689">
        <v>0</v>
      </c>
      <c r="AD4689">
        <v>0</v>
      </c>
      <c r="AE4689" t="s">
        <v>14144</v>
      </c>
      <c r="AF4689" t="s">
        <v>14145</v>
      </c>
      <c r="AG4689">
        <v>0.92</v>
      </c>
      <c r="AH4689" t="s">
        <v>36</v>
      </c>
      <c r="AI4689" t="s">
        <v>37</v>
      </c>
      <c r="AJ4689" t="s">
        <v>38</v>
      </c>
    </row>
    <row r="4690" spans="1:36" x14ac:dyDescent="0.25">
      <c r="A4690" t="s">
        <v>32</v>
      </c>
      <c r="B4690" t="s">
        <v>14146</v>
      </c>
      <c r="C4690">
        <f>YEAR(B4690)</f>
        <v>2012</v>
      </c>
      <c r="D4690">
        <v>66.2</v>
      </c>
      <c r="E4690">
        <v>62.6</v>
      </c>
      <c r="F4690">
        <v>64.599999999999994</v>
      </c>
      <c r="H4690" s="2">
        <f>IF(F4690-70.89&lt;=0,0,IF(F4690-70.89&lt;=1,1,2))</f>
        <v>0</v>
      </c>
      <c r="I4690">
        <v>66.2</v>
      </c>
      <c r="J4690">
        <v>62.6</v>
      </c>
      <c r="K4690">
        <v>64.599999999999994</v>
      </c>
      <c r="L4690">
        <v>52.9</v>
      </c>
      <c r="M4690">
        <v>65.900000000000006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17.2</v>
      </c>
      <c r="W4690">
        <v>324.7</v>
      </c>
      <c r="X4690">
        <v>1021.5</v>
      </c>
      <c r="Y4690">
        <v>72.8</v>
      </c>
      <c r="Z4690">
        <v>6.6</v>
      </c>
      <c r="AA4690">
        <v>0</v>
      </c>
      <c r="AB4690">
        <v>0</v>
      </c>
      <c r="AC4690">
        <v>0</v>
      </c>
      <c r="AD4690">
        <v>0</v>
      </c>
      <c r="AE4690" t="s">
        <v>14147</v>
      </c>
      <c r="AF4690" t="s">
        <v>14148</v>
      </c>
      <c r="AG4690">
        <v>0.95</v>
      </c>
      <c r="AH4690" t="s">
        <v>36</v>
      </c>
      <c r="AI4690" t="s">
        <v>37</v>
      </c>
      <c r="AJ4690" t="s">
        <v>38</v>
      </c>
    </row>
    <row r="4691" spans="1:36" x14ac:dyDescent="0.25">
      <c r="A4691" t="s">
        <v>32</v>
      </c>
      <c r="B4691" t="s">
        <v>14149</v>
      </c>
      <c r="C4691">
        <f>YEAR(B4691)</f>
        <v>2012</v>
      </c>
      <c r="D4691">
        <v>68</v>
      </c>
      <c r="E4691">
        <v>62.6</v>
      </c>
      <c r="F4691">
        <v>65.8</v>
      </c>
      <c r="H4691" s="2">
        <f>IF(F4691-70.89&lt;=0,0,IF(F4691-70.89&lt;=1,1,2))</f>
        <v>0</v>
      </c>
      <c r="I4691">
        <v>68</v>
      </c>
      <c r="J4691">
        <v>62.6</v>
      </c>
      <c r="K4691">
        <v>65.8</v>
      </c>
      <c r="L4691">
        <v>55.9</v>
      </c>
      <c r="M4691">
        <v>70.7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12.8</v>
      </c>
      <c r="W4691">
        <v>327.60000000000002</v>
      </c>
      <c r="X4691">
        <v>1019.8</v>
      </c>
      <c r="Y4691">
        <v>56.5</v>
      </c>
      <c r="Z4691">
        <v>6.6</v>
      </c>
      <c r="AA4691">
        <v>0</v>
      </c>
      <c r="AB4691">
        <v>0</v>
      </c>
      <c r="AC4691">
        <v>0</v>
      </c>
      <c r="AD4691">
        <v>0</v>
      </c>
      <c r="AE4691" t="s">
        <v>14150</v>
      </c>
      <c r="AF4691" t="s">
        <v>14151</v>
      </c>
      <c r="AG4691">
        <v>0.98</v>
      </c>
      <c r="AH4691" t="s">
        <v>36</v>
      </c>
      <c r="AI4691" t="s">
        <v>37</v>
      </c>
      <c r="AJ4691" t="s">
        <v>38</v>
      </c>
    </row>
    <row r="4692" spans="1:36" x14ac:dyDescent="0.25">
      <c r="A4692" t="s">
        <v>32</v>
      </c>
      <c r="B4692" t="s">
        <v>14152</v>
      </c>
      <c r="C4692">
        <f>YEAR(B4692)</f>
        <v>2012</v>
      </c>
      <c r="D4692">
        <v>68</v>
      </c>
      <c r="E4692">
        <v>62.6</v>
      </c>
      <c r="F4692">
        <v>64.900000000000006</v>
      </c>
      <c r="H4692" s="2">
        <f>IF(F4692-70.89&lt;=0,0,IF(F4692-70.89&lt;=1,1,2))</f>
        <v>0</v>
      </c>
      <c r="I4692">
        <v>68</v>
      </c>
      <c r="J4692">
        <v>62.6</v>
      </c>
      <c r="K4692">
        <v>64.900000000000006</v>
      </c>
      <c r="L4692">
        <v>54.7</v>
      </c>
      <c r="M4692">
        <v>69.7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15</v>
      </c>
      <c r="W4692">
        <v>326.2</v>
      </c>
      <c r="X4692">
        <v>1018.5</v>
      </c>
      <c r="Y4692">
        <v>84.3</v>
      </c>
      <c r="Z4692">
        <v>6.6</v>
      </c>
      <c r="AA4692">
        <v>0</v>
      </c>
      <c r="AB4692">
        <v>0</v>
      </c>
      <c r="AC4692">
        <v>0</v>
      </c>
      <c r="AD4692">
        <v>0</v>
      </c>
      <c r="AE4692" t="s">
        <v>14153</v>
      </c>
      <c r="AF4692" t="s">
        <v>14154</v>
      </c>
      <c r="AG4692">
        <v>0</v>
      </c>
      <c r="AH4692" t="s">
        <v>36</v>
      </c>
      <c r="AI4692" t="s">
        <v>37</v>
      </c>
      <c r="AJ4692" t="s">
        <v>38</v>
      </c>
    </row>
    <row r="4693" spans="1:36" x14ac:dyDescent="0.25">
      <c r="A4693" t="s">
        <v>32</v>
      </c>
      <c r="B4693" t="s">
        <v>14155</v>
      </c>
      <c r="C4693">
        <f>YEAR(B4693)</f>
        <v>2012</v>
      </c>
      <c r="D4693">
        <v>68</v>
      </c>
      <c r="E4693">
        <v>58.4</v>
      </c>
      <c r="F4693">
        <v>63</v>
      </c>
      <c r="H4693" s="2">
        <f>IF(F4693-70.89&lt;=0,0,IF(F4693-70.89&lt;=1,1,2))</f>
        <v>0</v>
      </c>
      <c r="I4693">
        <v>68</v>
      </c>
      <c r="J4693">
        <v>58.4</v>
      </c>
      <c r="K4693">
        <v>63</v>
      </c>
      <c r="L4693">
        <v>53.2</v>
      </c>
      <c r="M4693">
        <v>70.7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11.4</v>
      </c>
      <c r="W4693">
        <v>331.2</v>
      </c>
      <c r="X4693">
        <v>1018.4</v>
      </c>
      <c r="Y4693">
        <v>69</v>
      </c>
      <c r="Z4693">
        <v>6.6</v>
      </c>
      <c r="AA4693">
        <v>0</v>
      </c>
      <c r="AB4693">
        <v>0</v>
      </c>
      <c r="AC4693">
        <v>0</v>
      </c>
      <c r="AD4693">
        <v>0</v>
      </c>
      <c r="AE4693" t="s">
        <v>14156</v>
      </c>
      <c r="AF4693" t="s">
        <v>14157</v>
      </c>
      <c r="AG4693">
        <v>0.05</v>
      </c>
      <c r="AH4693" t="s">
        <v>36</v>
      </c>
      <c r="AI4693" t="s">
        <v>37</v>
      </c>
      <c r="AJ4693" t="s">
        <v>38</v>
      </c>
    </row>
    <row r="4694" spans="1:36" x14ac:dyDescent="0.25">
      <c r="A4694" t="s">
        <v>32</v>
      </c>
      <c r="B4694" t="s">
        <v>14158</v>
      </c>
      <c r="C4694">
        <f>YEAR(B4694)</f>
        <v>2012</v>
      </c>
      <c r="D4694">
        <v>69.8</v>
      </c>
      <c r="E4694">
        <v>57.2</v>
      </c>
      <c r="F4694">
        <v>63.2</v>
      </c>
      <c r="H4694" s="2">
        <f>IF(F4694-70.89&lt;=0,0,IF(F4694-70.89&lt;=1,1,2))</f>
        <v>0</v>
      </c>
      <c r="I4694">
        <v>69.8</v>
      </c>
      <c r="J4694">
        <v>57.2</v>
      </c>
      <c r="K4694">
        <v>63.2</v>
      </c>
      <c r="L4694">
        <v>56.8</v>
      </c>
      <c r="M4694">
        <v>80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17.2</v>
      </c>
      <c r="W4694">
        <v>117.5</v>
      </c>
      <c r="X4694">
        <v>1016.1</v>
      </c>
      <c r="Y4694">
        <v>82.6</v>
      </c>
      <c r="Z4694">
        <v>6.6</v>
      </c>
      <c r="AA4694">
        <v>0</v>
      </c>
      <c r="AB4694">
        <v>0</v>
      </c>
      <c r="AC4694">
        <v>0</v>
      </c>
      <c r="AD4694">
        <v>0</v>
      </c>
      <c r="AE4694" t="s">
        <v>14159</v>
      </c>
      <c r="AF4694" t="s">
        <v>14160</v>
      </c>
      <c r="AG4694">
        <v>0.08</v>
      </c>
      <c r="AH4694" t="s">
        <v>36</v>
      </c>
      <c r="AI4694" t="s">
        <v>37</v>
      </c>
      <c r="AJ4694" t="s">
        <v>38</v>
      </c>
    </row>
    <row r="4695" spans="1:36" x14ac:dyDescent="0.25">
      <c r="A4695" t="s">
        <v>32</v>
      </c>
      <c r="B4695" t="s">
        <v>14161</v>
      </c>
      <c r="C4695">
        <f>YEAR(B4695)</f>
        <v>2012</v>
      </c>
      <c r="D4695">
        <v>69.8</v>
      </c>
      <c r="E4695">
        <v>59</v>
      </c>
      <c r="F4695">
        <v>62.7</v>
      </c>
      <c r="H4695" s="2">
        <f>IF(F4695-70.89&lt;=0,0,IF(F4695-70.89&lt;=1,1,2))</f>
        <v>0</v>
      </c>
      <c r="I4695">
        <v>69.8</v>
      </c>
      <c r="J4695">
        <v>59</v>
      </c>
      <c r="K4695">
        <v>62.7</v>
      </c>
      <c r="L4695">
        <v>58.1</v>
      </c>
      <c r="M4695">
        <v>85.6</v>
      </c>
      <c r="O4695">
        <v>1.0589999999999999</v>
      </c>
      <c r="P4695">
        <v>100</v>
      </c>
      <c r="Q4695">
        <v>4.17</v>
      </c>
      <c r="R4695" t="s">
        <v>40</v>
      </c>
      <c r="S4695">
        <v>0</v>
      </c>
      <c r="T4695">
        <v>0</v>
      </c>
      <c r="U4695">
        <v>0</v>
      </c>
      <c r="V4695">
        <v>11.4</v>
      </c>
      <c r="W4695">
        <v>137.30000000000001</v>
      </c>
      <c r="X4695">
        <v>1012.3</v>
      </c>
      <c r="Y4695">
        <v>76.099999999999994</v>
      </c>
      <c r="Z4695">
        <v>6.3</v>
      </c>
      <c r="AA4695">
        <v>0</v>
      </c>
      <c r="AB4695">
        <v>0</v>
      </c>
      <c r="AC4695">
        <v>0</v>
      </c>
      <c r="AD4695">
        <v>0</v>
      </c>
      <c r="AE4695" t="s">
        <v>14162</v>
      </c>
      <c r="AF4695" t="s">
        <v>14163</v>
      </c>
      <c r="AG4695">
        <v>0.12</v>
      </c>
      <c r="AH4695" t="s">
        <v>56</v>
      </c>
      <c r="AI4695" t="s">
        <v>65</v>
      </c>
      <c r="AJ4695" t="s">
        <v>40</v>
      </c>
    </row>
    <row r="4696" spans="1:36" x14ac:dyDescent="0.25">
      <c r="A4696" t="s">
        <v>32</v>
      </c>
      <c r="B4696" t="s">
        <v>14164</v>
      </c>
      <c r="C4696">
        <f>YEAR(B4696)</f>
        <v>2012</v>
      </c>
      <c r="D4696">
        <v>68</v>
      </c>
      <c r="E4696">
        <v>59</v>
      </c>
      <c r="F4696">
        <v>62.8</v>
      </c>
      <c r="H4696" s="2">
        <f>IF(F4696-70.89&lt;=0,0,IF(F4696-70.89&lt;=1,1,2))</f>
        <v>0</v>
      </c>
      <c r="I4696">
        <v>68</v>
      </c>
      <c r="J4696">
        <v>59</v>
      </c>
      <c r="K4696">
        <v>62.8</v>
      </c>
      <c r="L4696">
        <v>59.2</v>
      </c>
      <c r="M4696">
        <v>88.5</v>
      </c>
      <c r="O4696">
        <v>0.39</v>
      </c>
      <c r="P4696">
        <v>100</v>
      </c>
      <c r="Q4696">
        <v>8.33</v>
      </c>
      <c r="R4696" t="s">
        <v>40</v>
      </c>
      <c r="S4696">
        <v>0</v>
      </c>
      <c r="T4696">
        <v>0</v>
      </c>
      <c r="U4696">
        <v>0</v>
      </c>
      <c r="V4696">
        <v>10.3</v>
      </c>
      <c r="W4696">
        <v>303</v>
      </c>
      <c r="X4696">
        <v>1013.9</v>
      </c>
      <c r="Y4696">
        <v>75</v>
      </c>
      <c r="Z4696">
        <v>6.5</v>
      </c>
      <c r="AA4696">
        <v>0</v>
      </c>
      <c r="AB4696">
        <v>0</v>
      </c>
      <c r="AC4696">
        <v>0</v>
      </c>
      <c r="AD4696">
        <v>0</v>
      </c>
      <c r="AE4696" t="s">
        <v>14165</v>
      </c>
      <c r="AF4696" t="s">
        <v>14166</v>
      </c>
      <c r="AG4696">
        <v>0.15</v>
      </c>
      <c r="AH4696" t="s">
        <v>56</v>
      </c>
      <c r="AI4696" t="s">
        <v>101</v>
      </c>
      <c r="AJ4696" t="s">
        <v>40</v>
      </c>
    </row>
    <row r="4697" spans="1:36" x14ac:dyDescent="0.25">
      <c r="A4697" t="s">
        <v>32</v>
      </c>
      <c r="B4697" t="s">
        <v>14167</v>
      </c>
      <c r="C4697">
        <f>YEAR(B4697)</f>
        <v>2012</v>
      </c>
      <c r="D4697">
        <v>71.599999999999994</v>
      </c>
      <c r="E4697">
        <v>57.2</v>
      </c>
      <c r="F4697">
        <v>63.4</v>
      </c>
      <c r="H4697" s="2">
        <f>IF(F4697-70.89&lt;=0,0,IF(F4697-70.89&lt;=1,1,2))</f>
        <v>0</v>
      </c>
      <c r="I4697">
        <v>71.599999999999994</v>
      </c>
      <c r="J4697">
        <v>57.2</v>
      </c>
      <c r="K4697">
        <v>63.4</v>
      </c>
      <c r="L4697">
        <v>57.2</v>
      </c>
      <c r="M4697">
        <v>80.7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10.3</v>
      </c>
      <c r="W4697">
        <v>160.30000000000001</v>
      </c>
      <c r="X4697">
        <v>1015</v>
      </c>
      <c r="Y4697">
        <v>65.099999999999994</v>
      </c>
      <c r="Z4697">
        <v>6.6</v>
      </c>
      <c r="AA4697">
        <v>0</v>
      </c>
      <c r="AB4697">
        <v>0</v>
      </c>
      <c r="AC4697">
        <v>0</v>
      </c>
      <c r="AD4697">
        <v>0</v>
      </c>
      <c r="AE4697" t="s">
        <v>14168</v>
      </c>
      <c r="AF4697" t="s">
        <v>14169</v>
      </c>
      <c r="AG4697">
        <v>0.19</v>
      </c>
      <c r="AH4697" t="s">
        <v>36</v>
      </c>
      <c r="AI4697" t="s">
        <v>37</v>
      </c>
      <c r="AJ4697" t="s">
        <v>38</v>
      </c>
    </row>
    <row r="4698" spans="1:36" x14ac:dyDescent="0.25">
      <c r="A4698" t="s">
        <v>32</v>
      </c>
      <c r="B4698" t="s">
        <v>14170</v>
      </c>
      <c r="C4698">
        <f>YEAR(B4698)</f>
        <v>2012</v>
      </c>
      <c r="D4698">
        <v>71.599999999999994</v>
      </c>
      <c r="E4698">
        <v>59</v>
      </c>
      <c r="F4698">
        <v>65.099999999999994</v>
      </c>
      <c r="H4698" s="2">
        <f>IF(F4698-70.89&lt;=0,0,IF(F4698-70.89&lt;=1,1,2))</f>
        <v>0</v>
      </c>
      <c r="I4698">
        <v>71.599999999999994</v>
      </c>
      <c r="J4698">
        <v>59</v>
      </c>
      <c r="K4698">
        <v>65.099999999999994</v>
      </c>
      <c r="L4698">
        <v>58.3</v>
      </c>
      <c r="M4698">
        <v>79</v>
      </c>
      <c r="O4698">
        <v>0.311</v>
      </c>
      <c r="P4698">
        <v>100</v>
      </c>
      <c r="Q4698">
        <v>4.17</v>
      </c>
      <c r="R4698" t="s">
        <v>40</v>
      </c>
      <c r="S4698">
        <v>0</v>
      </c>
      <c r="T4698">
        <v>0</v>
      </c>
      <c r="U4698">
        <v>0</v>
      </c>
      <c r="V4698">
        <v>17.2</v>
      </c>
      <c r="W4698">
        <v>181.3</v>
      </c>
      <c r="X4698">
        <v>1014.4</v>
      </c>
      <c r="Y4698">
        <v>64</v>
      </c>
      <c r="Z4698">
        <v>6.5</v>
      </c>
      <c r="AA4698">
        <v>0</v>
      </c>
      <c r="AB4698">
        <v>0</v>
      </c>
      <c r="AC4698">
        <v>0</v>
      </c>
      <c r="AD4698">
        <v>0</v>
      </c>
      <c r="AE4698" t="s">
        <v>14171</v>
      </c>
      <c r="AF4698" t="s">
        <v>14172</v>
      </c>
      <c r="AG4698">
        <v>0.25</v>
      </c>
      <c r="AH4698" t="s">
        <v>56</v>
      </c>
      <c r="AI4698" t="s">
        <v>65</v>
      </c>
      <c r="AJ4698" t="s">
        <v>40</v>
      </c>
    </row>
    <row r="4699" spans="1:36" x14ac:dyDescent="0.25">
      <c r="A4699" t="s">
        <v>32</v>
      </c>
      <c r="B4699" t="s">
        <v>14173</v>
      </c>
      <c r="C4699">
        <f>YEAR(B4699)</f>
        <v>2012</v>
      </c>
      <c r="D4699">
        <v>69.8</v>
      </c>
      <c r="E4699">
        <v>55.5</v>
      </c>
      <c r="F4699">
        <v>62.2</v>
      </c>
      <c r="H4699" s="2">
        <f>IF(F4699-70.89&lt;=0,0,IF(F4699-70.89&lt;=1,1,2))</f>
        <v>0</v>
      </c>
      <c r="I4699">
        <v>69.8</v>
      </c>
      <c r="J4699">
        <v>55.5</v>
      </c>
      <c r="K4699">
        <v>62.2</v>
      </c>
      <c r="L4699">
        <v>56.9</v>
      </c>
      <c r="M4699">
        <v>83.1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10.3</v>
      </c>
      <c r="W4699">
        <v>219.2</v>
      </c>
      <c r="X4699">
        <v>1014.5</v>
      </c>
      <c r="Y4699">
        <v>39.9</v>
      </c>
      <c r="Z4699">
        <v>6.6</v>
      </c>
      <c r="AA4699">
        <v>0</v>
      </c>
      <c r="AB4699">
        <v>0</v>
      </c>
      <c r="AC4699">
        <v>0</v>
      </c>
      <c r="AD4699">
        <v>0</v>
      </c>
      <c r="AE4699" t="s">
        <v>14174</v>
      </c>
      <c r="AF4699" t="s">
        <v>14175</v>
      </c>
      <c r="AG4699">
        <v>0.26</v>
      </c>
      <c r="AH4699" t="s">
        <v>36</v>
      </c>
      <c r="AI4699" t="s">
        <v>37</v>
      </c>
      <c r="AJ4699" t="s">
        <v>38</v>
      </c>
    </row>
    <row r="4700" spans="1:36" x14ac:dyDescent="0.25">
      <c r="A4700" t="s">
        <v>32</v>
      </c>
      <c r="B4700" t="s">
        <v>14176</v>
      </c>
      <c r="C4700">
        <f>YEAR(B4700)</f>
        <v>2012</v>
      </c>
      <c r="D4700">
        <v>66.2</v>
      </c>
      <c r="E4700">
        <v>57.2</v>
      </c>
      <c r="F4700">
        <v>61.5</v>
      </c>
      <c r="H4700" s="2">
        <f>IF(F4700-70.89&lt;=0,0,IF(F4700-70.89&lt;=1,1,2))</f>
        <v>0</v>
      </c>
      <c r="I4700">
        <v>66.2</v>
      </c>
      <c r="J4700">
        <v>57.2</v>
      </c>
      <c r="K4700">
        <v>61.5</v>
      </c>
      <c r="L4700">
        <v>55.6</v>
      </c>
      <c r="M4700">
        <v>81.400000000000006</v>
      </c>
      <c r="O4700">
        <v>0.161</v>
      </c>
      <c r="P4700">
        <v>100</v>
      </c>
      <c r="Q4700">
        <v>4.17</v>
      </c>
      <c r="R4700" t="s">
        <v>40</v>
      </c>
      <c r="S4700">
        <v>0</v>
      </c>
      <c r="T4700">
        <v>0</v>
      </c>
      <c r="U4700">
        <v>0</v>
      </c>
      <c r="V4700">
        <v>23</v>
      </c>
      <c r="W4700">
        <v>333.9</v>
      </c>
      <c r="X4700">
        <v>1015.5</v>
      </c>
      <c r="Y4700">
        <v>63.7</v>
      </c>
      <c r="Z4700">
        <v>6.6</v>
      </c>
      <c r="AA4700">
        <v>0</v>
      </c>
      <c r="AB4700">
        <v>0</v>
      </c>
      <c r="AC4700">
        <v>0</v>
      </c>
      <c r="AD4700">
        <v>0</v>
      </c>
      <c r="AE4700" t="s">
        <v>14177</v>
      </c>
      <c r="AF4700" t="s">
        <v>14178</v>
      </c>
      <c r="AG4700">
        <v>0.28999999999999998</v>
      </c>
      <c r="AH4700" t="s">
        <v>56</v>
      </c>
      <c r="AI4700" t="s">
        <v>65</v>
      </c>
      <c r="AJ4700" t="s">
        <v>40</v>
      </c>
    </row>
    <row r="4701" spans="1:36" x14ac:dyDescent="0.25">
      <c r="A4701" t="s">
        <v>32</v>
      </c>
      <c r="B4701" t="s">
        <v>14179</v>
      </c>
      <c r="C4701">
        <f>YEAR(B4701)</f>
        <v>2012</v>
      </c>
      <c r="D4701">
        <v>64.400000000000006</v>
      </c>
      <c r="E4701">
        <v>60.8</v>
      </c>
      <c r="F4701">
        <v>63</v>
      </c>
      <c r="H4701" s="2">
        <f>IF(F4701-70.89&lt;=0,0,IF(F4701-70.89&lt;=1,1,2))</f>
        <v>0</v>
      </c>
      <c r="I4701">
        <v>64.400000000000006</v>
      </c>
      <c r="J4701">
        <v>60.8</v>
      </c>
      <c r="K4701">
        <v>63</v>
      </c>
      <c r="L4701">
        <v>52.1</v>
      </c>
      <c r="M4701">
        <v>67.8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20.8</v>
      </c>
      <c r="W4701">
        <v>334.4</v>
      </c>
      <c r="X4701">
        <v>1018.6</v>
      </c>
      <c r="Y4701">
        <v>89.1</v>
      </c>
      <c r="Z4701">
        <v>6.6</v>
      </c>
      <c r="AA4701">
        <v>0</v>
      </c>
      <c r="AB4701">
        <v>0</v>
      </c>
      <c r="AC4701">
        <v>0</v>
      </c>
      <c r="AD4701">
        <v>0</v>
      </c>
      <c r="AE4701" t="s">
        <v>14180</v>
      </c>
      <c r="AF4701" t="s">
        <v>14181</v>
      </c>
      <c r="AG4701">
        <v>0.32</v>
      </c>
      <c r="AH4701" t="s">
        <v>36</v>
      </c>
      <c r="AI4701" t="s">
        <v>37</v>
      </c>
      <c r="AJ4701" t="s">
        <v>38</v>
      </c>
    </row>
    <row r="4702" spans="1:36" x14ac:dyDescent="0.25">
      <c r="A4702" t="s">
        <v>32</v>
      </c>
      <c r="B4702" t="s">
        <v>14182</v>
      </c>
      <c r="C4702">
        <f>YEAR(B4702)</f>
        <v>2012</v>
      </c>
      <c r="D4702">
        <v>64.400000000000006</v>
      </c>
      <c r="E4702">
        <v>56.2</v>
      </c>
      <c r="F4702">
        <v>61.9</v>
      </c>
      <c r="H4702" s="2">
        <f>IF(F4702-70.89&lt;=0,0,IF(F4702-70.89&lt;=1,1,2))</f>
        <v>0</v>
      </c>
      <c r="I4702">
        <v>64.400000000000006</v>
      </c>
      <c r="J4702">
        <v>56.2</v>
      </c>
      <c r="K4702">
        <v>61.9</v>
      </c>
      <c r="L4702">
        <v>50.3</v>
      </c>
      <c r="M4702">
        <v>65.900000000000006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24.2</v>
      </c>
      <c r="W4702">
        <v>340.4</v>
      </c>
      <c r="X4702">
        <v>1019.2</v>
      </c>
      <c r="Y4702">
        <v>74.900000000000006</v>
      </c>
      <c r="Z4702">
        <v>6.6</v>
      </c>
      <c r="AA4702">
        <v>0</v>
      </c>
      <c r="AB4702">
        <v>0</v>
      </c>
      <c r="AC4702">
        <v>0</v>
      </c>
      <c r="AD4702">
        <v>0</v>
      </c>
      <c r="AE4702" t="s">
        <v>14183</v>
      </c>
      <c r="AF4702" t="s">
        <v>14184</v>
      </c>
      <c r="AG4702">
        <v>0.36</v>
      </c>
      <c r="AH4702" t="s">
        <v>36</v>
      </c>
      <c r="AI4702" t="s">
        <v>37</v>
      </c>
      <c r="AJ4702" t="s">
        <v>38</v>
      </c>
    </row>
    <row r="4703" spans="1:36" x14ac:dyDescent="0.25">
      <c r="A4703" t="s">
        <v>32</v>
      </c>
      <c r="B4703" t="s">
        <v>14185</v>
      </c>
      <c r="C4703">
        <f>YEAR(B4703)</f>
        <v>2012</v>
      </c>
      <c r="D4703">
        <v>64.400000000000006</v>
      </c>
      <c r="E4703">
        <v>55.7</v>
      </c>
      <c r="F4703">
        <v>61.1</v>
      </c>
      <c r="H4703" s="2">
        <f>IF(F4703-70.89&lt;=0,0,IF(F4703-70.89&lt;=1,1,2))</f>
        <v>0</v>
      </c>
      <c r="I4703">
        <v>64.400000000000006</v>
      </c>
      <c r="J4703">
        <v>55.7</v>
      </c>
      <c r="K4703">
        <v>61.1</v>
      </c>
      <c r="L4703">
        <v>49.7</v>
      </c>
      <c r="M4703">
        <v>66.3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21.9</v>
      </c>
      <c r="W4703">
        <v>330.6</v>
      </c>
      <c r="X4703">
        <v>1019.6</v>
      </c>
      <c r="Y4703">
        <v>67.099999999999994</v>
      </c>
      <c r="Z4703">
        <v>6.6</v>
      </c>
      <c r="AA4703">
        <v>0</v>
      </c>
      <c r="AB4703">
        <v>0</v>
      </c>
      <c r="AC4703">
        <v>0</v>
      </c>
      <c r="AD4703">
        <v>0</v>
      </c>
      <c r="AE4703" t="s">
        <v>14186</v>
      </c>
      <c r="AF4703" t="s">
        <v>14187</v>
      </c>
      <c r="AG4703">
        <v>0.39</v>
      </c>
      <c r="AH4703" t="s">
        <v>36</v>
      </c>
      <c r="AI4703" t="s">
        <v>37</v>
      </c>
      <c r="AJ4703" t="s">
        <v>38</v>
      </c>
    </row>
    <row r="4704" spans="1:36" x14ac:dyDescent="0.25">
      <c r="A4704" t="s">
        <v>32</v>
      </c>
      <c r="B4704" t="s">
        <v>14188</v>
      </c>
      <c r="C4704">
        <f>YEAR(B4704)</f>
        <v>2012</v>
      </c>
      <c r="D4704">
        <v>64.400000000000006</v>
      </c>
      <c r="E4704">
        <v>57.2</v>
      </c>
      <c r="F4704">
        <v>61</v>
      </c>
      <c r="H4704" s="2">
        <f>IF(F4704-70.89&lt;=0,0,IF(F4704-70.89&lt;=1,1,2))</f>
        <v>0</v>
      </c>
      <c r="I4704">
        <v>64.400000000000006</v>
      </c>
      <c r="J4704">
        <v>57.2</v>
      </c>
      <c r="K4704">
        <v>61</v>
      </c>
      <c r="L4704">
        <v>50.6</v>
      </c>
      <c r="M4704">
        <v>68.8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12.8</v>
      </c>
      <c r="W4704">
        <v>328</v>
      </c>
      <c r="X4704">
        <v>1019.6</v>
      </c>
      <c r="Y4704">
        <v>63</v>
      </c>
      <c r="Z4704">
        <v>6.6</v>
      </c>
      <c r="AA4704">
        <v>0</v>
      </c>
      <c r="AB4704">
        <v>0</v>
      </c>
      <c r="AC4704">
        <v>0</v>
      </c>
      <c r="AD4704">
        <v>0</v>
      </c>
      <c r="AE4704" t="s">
        <v>14189</v>
      </c>
      <c r="AF4704" t="s">
        <v>14190</v>
      </c>
      <c r="AG4704">
        <v>0.43</v>
      </c>
      <c r="AH4704" t="s">
        <v>36</v>
      </c>
      <c r="AI4704" t="s">
        <v>37</v>
      </c>
      <c r="AJ4704" t="s">
        <v>38</v>
      </c>
    </row>
    <row r="4705" spans="1:36" x14ac:dyDescent="0.25">
      <c r="A4705" t="s">
        <v>32</v>
      </c>
      <c r="B4705" t="s">
        <v>14191</v>
      </c>
      <c r="C4705">
        <f>YEAR(B4705)</f>
        <v>2012</v>
      </c>
      <c r="D4705">
        <v>66.2</v>
      </c>
      <c r="E4705">
        <v>55.4</v>
      </c>
      <c r="F4705">
        <v>59.5</v>
      </c>
      <c r="H4705" s="2">
        <f>IF(F4705-70.89&lt;=0,0,IF(F4705-70.89&lt;=1,1,2))</f>
        <v>0</v>
      </c>
      <c r="I4705">
        <v>66.2</v>
      </c>
      <c r="J4705">
        <v>55.4</v>
      </c>
      <c r="K4705">
        <v>59.5</v>
      </c>
      <c r="L4705">
        <v>51.8</v>
      </c>
      <c r="M4705">
        <v>75.900000000000006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11.4</v>
      </c>
      <c r="W4705">
        <v>177.5</v>
      </c>
      <c r="X4705">
        <v>1018.8</v>
      </c>
      <c r="Y4705">
        <v>44</v>
      </c>
      <c r="Z4705">
        <v>6.6</v>
      </c>
      <c r="AA4705">
        <v>0</v>
      </c>
      <c r="AB4705">
        <v>0</v>
      </c>
      <c r="AC4705">
        <v>0</v>
      </c>
      <c r="AD4705">
        <v>0</v>
      </c>
      <c r="AE4705" t="s">
        <v>14192</v>
      </c>
      <c r="AF4705" t="s">
        <v>14193</v>
      </c>
      <c r="AG4705">
        <v>0.46</v>
      </c>
      <c r="AH4705" t="s">
        <v>36</v>
      </c>
      <c r="AI4705" t="s">
        <v>702</v>
      </c>
      <c r="AJ4705" t="s">
        <v>38</v>
      </c>
    </row>
    <row r="4706" spans="1:36" x14ac:dyDescent="0.25">
      <c r="A4706" t="s">
        <v>32</v>
      </c>
      <c r="B4706" t="s">
        <v>14194</v>
      </c>
      <c r="C4706">
        <f>YEAR(B4706)</f>
        <v>2012</v>
      </c>
      <c r="D4706">
        <v>69.8</v>
      </c>
      <c r="E4706">
        <v>52.2</v>
      </c>
      <c r="F4706">
        <v>61.9</v>
      </c>
      <c r="H4706" s="2">
        <f>IF(F4706-70.89&lt;=0,0,IF(F4706-70.89&lt;=1,1,2))</f>
        <v>0</v>
      </c>
      <c r="I4706">
        <v>69.8</v>
      </c>
      <c r="J4706">
        <v>52.2</v>
      </c>
      <c r="K4706">
        <v>61.9</v>
      </c>
      <c r="L4706">
        <v>52.4</v>
      </c>
      <c r="M4706">
        <v>71.900000000000006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20.8</v>
      </c>
      <c r="W4706">
        <v>172.9</v>
      </c>
      <c r="X4706">
        <v>1017.2</v>
      </c>
      <c r="Y4706">
        <v>91.1</v>
      </c>
      <c r="Z4706">
        <v>6.2</v>
      </c>
      <c r="AA4706">
        <v>0</v>
      </c>
      <c r="AB4706">
        <v>0</v>
      </c>
      <c r="AC4706">
        <v>0</v>
      </c>
      <c r="AD4706">
        <v>0</v>
      </c>
      <c r="AE4706" t="s">
        <v>14195</v>
      </c>
      <c r="AF4706" t="s">
        <v>14196</v>
      </c>
      <c r="AG4706">
        <v>0.5</v>
      </c>
      <c r="AH4706" t="s">
        <v>88</v>
      </c>
      <c r="AI4706" t="s">
        <v>89</v>
      </c>
      <c r="AJ4706" t="s">
        <v>90</v>
      </c>
    </row>
    <row r="4707" spans="1:36" x14ac:dyDescent="0.25">
      <c r="A4707" t="s">
        <v>32</v>
      </c>
      <c r="B4707" t="s">
        <v>14197</v>
      </c>
      <c r="C4707">
        <f>YEAR(B4707)</f>
        <v>2012</v>
      </c>
      <c r="D4707">
        <v>69.900000000000006</v>
      </c>
      <c r="E4707">
        <v>64.400000000000006</v>
      </c>
      <c r="F4707">
        <v>66.7</v>
      </c>
      <c r="H4707" s="2">
        <f>IF(F4707-70.89&lt;=0,0,IF(F4707-70.89&lt;=1,1,2))</f>
        <v>0</v>
      </c>
      <c r="I4707">
        <v>69.900000000000006</v>
      </c>
      <c r="J4707">
        <v>64.400000000000006</v>
      </c>
      <c r="K4707">
        <v>66.7</v>
      </c>
      <c r="L4707">
        <v>53.2</v>
      </c>
      <c r="M4707">
        <v>62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43.6</v>
      </c>
      <c r="V4707">
        <v>32.200000000000003</v>
      </c>
      <c r="W4707">
        <v>177.8</v>
      </c>
      <c r="X4707">
        <v>1011.5</v>
      </c>
      <c r="Y4707">
        <v>82.9</v>
      </c>
      <c r="Z4707">
        <v>6.5</v>
      </c>
      <c r="AA4707">
        <v>0</v>
      </c>
      <c r="AB4707">
        <v>0</v>
      </c>
      <c r="AC4707">
        <v>0</v>
      </c>
      <c r="AD4707">
        <v>0</v>
      </c>
      <c r="AE4707" t="s">
        <v>14198</v>
      </c>
      <c r="AF4707" t="s">
        <v>14199</v>
      </c>
      <c r="AG4707">
        <v>0.53</v>
      </c>
      <c r="AH4707" t="s">
        <v>36</v>
      </c>
      <c r="AI4707" t="s">
        <v>37</v>
      </c>
      <c r="AJ4707" t="s">
        <v>344</v>
      </c>
    </row>
    <row r="4708" spans="1:36" x14ac:dyDescent="0.25">
      <c r="A4708" t="s">
        <v>32</v>
      </c>
      <c r="B4708" t="s">
        <v>14200</v>
      </c>
      <c r="C4708">
        <f>YEAR(B4708)</f>
        <v>2012</v>
      </c>
      <c r="D4708">
        <v>71.599999999999994</v>
      </c>
      <c r="E4708">
        <v>62.7</v>
      </c>
      <c r="F4708">
        <v>68.400000000000006</v>
      </c>
      <c r="H4708" s="2">
        <f>IF(F4708-70.89&lt;=0,0,IF(F4708-70.89&lt;=1,1,2))</f>
        <v>0</v>
      </c>
      <c r="I4708">
        <v>71.599999999999994</v>
      </c>
      <c r="J4708">
        <v>62.7</v>
      </c>
      <c r="K4708">
        <v>68.400000000000006</v>
      </c>
      <c r="L4708">
        <v>56.6</v>
      </c>
      <c r="M4708">
        <v>66.099999999999994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41.4</v>
      </c>
      <c r="V4708">
        <v>30</v>
      </c>
      <c r="W4708">
        <v>169.5</v>
      </c>
      <c r="X4708">
        <v>1010.7</v>
      </c>
      <c r="Y4708">
        <v>66.099999999999994</v>
      </c>
      <c r="Z4708">
        <v>6.6</v>
      </c>
      <c r="AA4708">
        <v>0</v>
      </c>
      <c r="AB4708">
        <v>0</v>
      </c>
      <c r="AC4708">
        <v>0</v>
      </c>
      <c r="AD4708">
        <v>0</v>
      </c>
      <c r="AE4708" t="s">
        <v>14201</v>
      </c>
      <c r="AF4708" t="s">
        <v>14202</v>
      </c>
      <c r="AG4708">
        <v>0.56000000000000005</v>
      </c>
      <c r="AH4708" t="s">
        <v>36</v>
      </c>
      <c r="AI4708" t="s">
        <v>37</v>
      </c>
      <c r="AJ4708" t="s">
        <v>38</v>
      </c>
    </row>
    <row r="4709" spans="1:36" x14ac:dyDescent="0.25">
      <c r="A4709" t="s">
        <v>32</v>
      </c>
      <c r="B4709" t="s">
        <v>14203</v>
      </c>
      <c r="C4709">
        <f>YEAR(B4709)</f>
        <v>2012</v>
      </c>
      <c r="D4709">
        <v>73.5</v>
      </c>
      <c r="E4709">
        <v>66.2</v>
      </c>
      <c r="F4709">
        <v>70</v>
      </c>
      <c r="G4709" s="2">
        <f>AVERAGE(F4709:F4798)</f>
        <v>55.954444444444441</v>
      </c>
      <c r="H4709" s="2">
        <f>IF(F4709-55.95&lt;=0,0,IF(F4709-55.95&lt;=1,1,2))</f>
        <v>2</v>
      </c>
      <c r="I4709">
        <v>73.5</v>
      </c>
      <c r="J4709">
        <v>66.2</v>
      </c>
      <c r="K4709">
        <v>70</v>
      </c>
      <c r="L4709">
        <v>55</v>
      </c>
      <c r="M4709">
        <v>59.7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36.9</v>
      </c>
      <c r="V4709">
        <v>30</v>
      </c>
      <c r="W4709">
        <v>174.8</v>
      </c>
      <c r="X4709">
        <v>1011.6</v>
      </c>
      <c r="Y4709">
        <v>55.8</v>
      </c>
      <c r="Z4709">
        <v>6.6</v>
      </c>
      <c r="AA4709">
        <v>0</v>
      </c>
      <c r="AB4709">
        <v>0</v>
      </c>
      <c r="AC4709">
        <v>0</v>
      </c>
      <c r="AD4709">
        <v>0</v>
      </c>
      <c r="AE4709" t="s">
        <v>14204</v>
      </c>
      <c r="AF4709" t="s">
        <v>14205</v>
      </c>
      <c r="AG4709">
        <v>0.59</v>
      </c>
      <c r="AH4709" t="s">
        <v>36</v>
      </c>
      <c r="AI4709" t="s">
        <v>37</v>
      </c>
      <c r="AJ4709" t="s">
        <v>38</v>
      </c>
    </row>
    <row r="4710" spans="1:36" x14ac:dyDescent="0.25">
      <c r="A4710" t="s">
        <v>32</v>
      </c>
      <c r="B4710" t="s">
        <v>14206</v>
      </c>
      <c r="C4710">
        <f>YEAR(B4710)</f>
        <v>2012</v>
      </c>
      <c r="D4710">
        <v>73.5</v>
      </c>
      <c r="E4710">
        <v>62.6</v>
      </c>
      <c r="F4710">
        <v>68.8</v>
      </c>
      <c r="H4710" s="2">
        <f>IF(F4710-55.95&lt;=0,0,IF(F4710-55.95&lt;=1,1,2))</f>
        <v>2</v>
      </c>
      <c r="I4710">
        <v>73.5</v>
      </c>
      <c r="J4710">
        <v>62.6</v>
      </c>
      <c r="K4710">
        <v>68.8</v>
      </c>
      <c r="L4710">
        <v>55.9</v>
      </c>
      <c r="M4710">
        <v>64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35.6</v>
      </c>
      <c r="V4710">
        <v>25.3</v>
      </c>
      <c r="W4710">
        <v>172.8</v>
      </c>
      <c r="X4710">
        <v>1012.4</v>
      </c>
      <c r="Y4710">
        <v>63.3</v>
      </c>
      <c r="Z4710">
        <v>6.6</v>
      </c>
      <c r="AA4710">
        <v>0</v>
      </c>
      <c r="AB4710">
        <v>0</v>
      </c>
      <c r="AC4710">
        <v>0</v>
      </c>
      <c r="AD4710">
        <v>0</v>
      </c>
      <c r="AE4710" t="s">
        <v>14207</v>
      </c>
      <c r="AF4710" t="s">
        <v>14208</v>
      </c>
      <c r="AG4710">
        <v>0.63</v>
      </c>
      <c r="AH4710" t="s">
        <v>36</v>
      </c>
      <c r="AI4710" t="s">
        <v>37</v>
      </c>
      <c r="AJ4710" t="s">
        <v>38</v>
      </c>
    </row>
    <row r="4711" spans="1:36" x14ac:dyDescent="0.25">
      <c r="A4711" t="s">
        <v>32</v>
      </c>
      <c r="B4711" t="s">
        <v>14209</v>
      </c>
      <c r="C4711">
        <f>YEAR(B4711)</f>
        <v>2012</v>
      </c>
      <c r="D4711">
        <v>71.7</v>
      </c>
      <c r="E4711">
        <v>60.8</v>
      </c>
      <c r="F4711">
        <v>65.400000000000006</v>
      </c>
      <c r="H4711" s="2">
        <f>IF(F4711-55.95&lt;=0,0,IF(F4711-55.95&lt;=1,1,2))</f>
        <v>2</v>
      </c>
      <c r="I4711">
        <v>71.7</v>
      </c>
      <c r="J4711">
        <v>60.8</v>
      </c>
      <c r="K4711">
        <v>65.400000000000006</v>
      </c>
      <c r="L4711">
        <v>52.3</v>
      </c>
      <c r="M4711">
        <v>63.3</v>
      </c>
      <c r="O4711">
        <v>1.2E-2</v>
      </c>
      <c r="P4711">
        <v>100</v>
      </c>
      <c r="Q4711">
        <v>4.17</v>
      </c>
      <c r="R4711" t="s">
        <v>40</v>
      </c>
      <c r="S4711">
        <v>0</v>
      </c>
      <c r="T4711">
        <v>0</v>
      </c>
      <c r="U4711">
        <v>33.299999999999997</v>
      </c>
      <c r="V4711">
        <v>28.9</v>
      </c>
      <c r="W4711">
        <v>238.1</v>
      </c>
      <c r="X4711">
        <v>1009.6</v>
      </c>
      <c r="Y4711">
        <v>54</v>
      </c>
      <c r="Z4711">
        <v>6.6</v>
      </c>
      <c r="AA4711">
        <v>0</v>
      </c>
      <c r="AB4711">
        <v>0</v>
      </c>
      <c r="AC4711">
        <v>0</v>
      </c>
      <c r="AD4711">
        <v>0</v>
      </c>
      <c r="AE4711" t="s">
        <v>14210</v>
      </c>
      <c r="AF4711" t="s">
        <v>14211</v>
      </c>
      <c r="AG4711">
        <v>0.66</v>
      </c>
      <c r="AH4711" t="s">
        <v>56</v>
      </c>
      <c r="AI4711" t="s">
        <v>65</v>
      </c>
      <c r="AJ4711" t="s">
        <v>40</v>
      </c>
    </row>
    <row r="4712" spans="1:36" x14ac:dyDescent="0.25">
      <c r="A4712" t="s">
        <v>32</v>
      </c>
      <c r="B4712" t="s">
        <v>14212</v>
      </c>
      <c r="C4712">
        <f>YEAR(B4712)</f>
        <v>2012</v>
      </c>
      <c r="D4712">
        <v>60.8</v>
      </c>
      <c r="E4712">
        <v>48.2</v>
      </c>
      <c r="F4712">
        <v>57.4</v>
      </c>
      <c r="H4712" s="2">
        <f>IF(F4712-55.95&lt;=0,0,IF(F4712-55.95&lt;=1,1,2))</f>
        <v>2</v>
      </c>
      <c r="I4712">
        <v>60.8</v>
      </c>
      <c r="J4712">
        <v>43.7</v>
      </c>
      <c r="K4712">
        <v>57.2</v>
      </c>
      <c r="L4712">
        <v>45.2</v>
      </c>
      <c r="M4712">
        <v>64.400000000000006</v>
      </c>
      <c r="O4712">
        <v>3.9E-2</v>
      </c>
      <c r="P4712">
        <v>100</v>
      </c>
      <c r="Q4712">
        <v>4.17</v>
      </c>
      <c r="R4712" t="s">
        <v>40</v>
      </c>
      <c r="S4712">
        <v>0</v>
      </c>
      <c r="T4712">
        <v>0</v>
      </c>
      <c r="U4712">
        <v>0</v>
      </c>
      <c r="V4712">
        <v>31.1</v>
      </c>
      <c r="W4712">
        <v>287.5</v>
      </c>
      <c r="X4712">
        <v>1009.3</v>
      </c>
      <c r="Y4712">
        <v>53</v>
      </c>
      <c r="Z4712">
        <v>6.6</v>
      </c>
      <c r="AA4712">
        <v>0</v>
      </c>
      <c r="AB4712">
        <v>0</v>
      </c>
      <c r="AC4712">
        <v>0</v>
      </c>
      <c r="AD4712">
        <v>0</v>
      </c>
      <c r="AE4712" t="s">
        <v>14213</v>
      </c>
      <c r="AF4712" t="s">
        <v>14214</v>
      </c>
      <c r="AG4712">
        <v>0.7</v>
      </c>
      <c r="AH4712" t="s">
        <v>56</v>
      </c>
      <c r="AI4712" t="s">
        <v>78</v>
      </c>
      <c r="AJ4712" t="s">
        <v>40</v>
      </c>
    </row>
    <row r="4713" spans="1:36" x14ac:dyDescent="0.25">
      <c r="A4713" t="s">
        <v>32</v>
      </c>
      <c r="B4713" t="s">
        <v>14215</v>
      </c>
      <c r="C4713">
        <f>YEAR(B4713)</f>
        <v>2012</v>
      </c>
      <c r="D4713">
        <v>66.2</v>
      </c>
      <c r="E4713">
        <v>46.4</v>
      </c>
      <c r="F4713">
        <v>55.6</v>
      </c>
      <c r="H4713" s="2">
        <f>IF(F4713-55.95&lt;=0,0,IF(F4713-55.95&lt;=1,1,2))</f>
        <v>0</v>
      </c>
      <c r="I4713">
        <v>66.2</v>
      </c>
      <c r="J4713">
        <v>41.5</v>
      </c>
      <c r="K4713">
        <v>54.4</v>
      </c>
      <c r="L4713">
        <v>45.8</v>
      </c>
      <c r="M4713">
        <v>70.5</v>
      </c>
      <c r="O4713">
        <v>7.9000000000000001E-2</v>
      </c>
      <c r="P4713">
        <v>100</v>
      </c>
      <c r="Q4713">
        <v>4.17</v>
      </c>
      <c r="R4713" t="s">
        <v>40</v>
      </c>
      <c r="S4713">
        <v>0</v>
      </c>
      <c r="T4713">
        <v>0</v>
      </c>
      <c r="U4713">
        <v>0</v>
      </c>
      <c r="V4713">
        <v>20.8</v>
      </c>
      <c r="W4713">
        <v>195.4</v>
      </c>
      <c r="X4713">
        <v>1007.8</v>
      </c>
      <c r="Y4713">
        <v>56.5</v>
      </c>
      <c r="Z4713">
        <v>6.6</v>
      </c>
      <c r="AA4713">
        <v>0</v>
      </c>
      <c r="AB4713">
        <v>0</v>
      </c>
      <c r="AC4713">
        <v>0</v>
      </c>
      <c r="AD4713">
        <v>0</v>
      </c>
      <c r="AE4713" t="s">
        <v>14216</v>
      </c>
      <c r="AF4713" t="s">
        <v>14217</v>
      </c>
      <c r="AG4713">
        <v>0.73</v>
      </c>
      <c r="AH4713" t="s">
        <v>56</v>
      </c>
      <c r="AI4713" t="s">
        <v>65</v>
      </c>
      <c r="AJ4713" t="s">
        <v>40</v>
      </c>
    </row>
    <row r="4714" spans="1:36" x14ac:dyDescent="0.25">
      <c r="A4714" t="s">
        <v>32</v>
      </c>
      <c r="B4714" t="s">
        <v>14218</v>
      </c>
      <c r="C4714">
        <f>YEAR(B4714)</f>
        <v>2012</v>
      </c>
      <c r="D4714">
        <v>66.2</v>
      </c>
      <c r="E4714">
        <v>50</v>
      </c>
      <c r="F4714">
        <v>57.1</v>
      </c>
      <c r="H4714" s="2">
        <f>IF(F4714-55.95&lt;=0,0,IF(F4714-55.95&lt;=1,1,2))</f>
        <v>2</v>
      </c>
      <c r="I4714">
        <v>66.2</v>
      </c>
      <c r="J4714">
        <v>50</v>
      </c>
      <c r="K4714">
        <v>57.1</v>
      </c>
      <c r="L4714">
        <v>47.6</v>
      </c>
      <c r="M4714">
        <v>71.400000000000006</v>
      </c>
      <c r="O4714">
        <v>0.24</v>
      </c>
      <c r="P4714">
        <v>100</v>
      </c>
      <c r="Q4714">
        <v>8.33</v>
      </c>
      <c r="R4714" t="s">
        <v>40</v>
      </c>
      <c r="S4714">
        <v>0</v>
      </c>
      <c r="T4714">
        <v>0</v>
      </c>
      <c r="U4714">
        <v>0</v>
      </c>
      <c r="V4714">
        <v>13.9</v>
      </c>
      <c r="W4714">
        <v>200.9</v>
      </c>
      <c r="X4714">
        <v>1008</v>
      </c>
      <c r="Y4714">
        <v>46.3</v>
      </c>
      <c r="Z4714">
        <v>6.6</v>
      </c>
      <c r="AA4714">
        <v>0</v>
      </c>
      <c r="AB4714">
        <v>0</v>
      </c>
      <c r="AC4714">
        <v>0</v>
      </c>
      <c r="AD4714">
        <v>0</v>
      </c>
      <c r="AE4714" t="s">
        <v>14219</v>
      </c>
      <c r="AF4714" t="s">
        <v>14220</v>
      </c>
      <c r="AG4714">
        <v>0.75</v>
      </c>
      <c r="AH4714" t="s">
        <v>56</v>
      </c>
      <c r="AI4714" t="s">
        <v>57</v>
      </c>
      <c r="AJ4714" t="s">
        <v>40</v>
      </c>
    </row>
    <row r="4715" spans="1:36" x14ac:dyDescent="0.25">
      <c r="A4715" t="s">
        <v>32</v>
      </c>
      <c r="B4715" t="s">
        <v>14221</v>
      </c>
      <c r="C4715">
        <f>YEAR(B4715)</f>
        <v>2012</v>
      </c>
      <c r="D4715">
        <v>62.6</v>
      </c>
      <c r="E4715">
        <v>50</v>
      </c>
      <c r="F4715">
        <v>56</v>
      </c>
      <c r="H4715" s="2">
        <f>IF(F4715-55.95&lt;=0,0,IF(F4715-55.95&lt;=1,1,2))</f>
        <v>1</v>
      </c>
      <c r="I4715">
        <v>62.6</v>
      </c>
      <c r="J4715">
        <v>50</v>
      </c>
      <c r="K4715">
        <v>56</v>
      </c>
      <c r="L4715">
        <v>45.3</v>
      </c>
      <c r="M4715">
        <v>67.7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26.4</v>
      </c>
      <c r="W4715">
        <v>253.7</v>
      </c>
      <c r="X4715">
        <v>1010.9</v>
      </c>
      <c r="Y4715">
        <v>48.2</v>
      </c>
      <c r="Z4715">
        <v>6.6</v>
      </c>
      <c r="AA4715">
        <v>0</v>
      </c>
      <c r="AB4715">
        <v>0</v>
      </c>
      <c r="AC4715">
        <v>0</v>
      </c>
      <c r="AD4715">
        <v>0</v>
      </c>
      <c r="AE4715" t="s">
        <v>14222</v>
      </c>
      <c r="AF4715" t="s">
        <v>14223</v>
      </c>
      <c r="AG4715">
        <v>0.8</v>
      </c>
      <c r="AH4715" t="s">
        <v>36</v>
      </c>
      <c r="AI4715" t="s">
        <v>37</v>
      </c>
      <c r="AJ4715" t="s">
        <v>38</v>
      </c>
    </row>
    <row r="4716" spans="1:36" x14ac:dyDescent="0.25">
      <c r="A4716" t="s">
        <v>32</v>
      </c>
      <c r="B4716" t="s">
        <v>14224</v>
      </c>
      <c r="C4716">
        <f>YEAR(B4716)</f>
        <v>2012</v>
      </c>
      <c r="D4716">
        <v>60.8</v>
      </c>
      <c r="E4716">
        <v>48.2</v>
      </c>
      <c r="F4716">
        <v>54.1</v>
      </c>
      <c r="H4716" s="2">
        <f>IF(F4716-55.95&lt;=0,0,IF(F4716-55.95&lt;=1,1,2))</f>
        <v>0</v>
      </c>
      <c r="I4716">
        <v>60.8</v>
      </c>
      <c r="J4716">
        <v>44.1</v>
      </c>
      <c r="K4716">
        <v>53.6</v>
      </c>
      <c r="L4716">
        <v>42.4</v>
      </c>
      <c r="M4716">
        <v>65.400000000000006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19.5</v>
      </c>
      <c r="W4716">
        <v>187.6</v>
      </c>
      <c r="X4716">
        <v>1014.2</v>
      </c>
      <c r="Y4716">
        <v>74.5</v>
      </c>
      <c r="Z4716">
        <v>6.6</v>
      </c>
      <c r="AA4716">
        <v>0</v>
      </c>
      <c r="AB4716">
        <v>0</v>
      </c>
      <c r="AC4716">
        <v>0</v>
      </c>
      <c r="AD4716">
        <v>0</v>
      </c>
      <c r="AE4716" t="s">
        <v>14225</v>
      </c>
      <c r="AF4716" t="s">
        <v>14226</v>
      </c>
      <c r="AG4716">
        <v>0.83</v>
      </c>
      <c r="AH4716" t="s">
        <v>36</v>
      </c>
      <c r="AI4716" t="s">
        <v>37</v>
      </c>
      <c r="AJ4716" t="s">
        <v>38</v>
      </c>
    </row>
    <row r="4717" spans="1:36" x14ac:dyDescent="0.25">
      <c r="A4717" t="s">
        <v>32</v>
      </c>
      <c r="B4717" t="s">
        <v>14227</v>
      </c>
      <c r="C4717">
        <f>YEAR(B4717)</f>
        <v>2012</v>
      </c>
      <c r="D4717">
        <v>68</v>
      </c>
      <c r="E4717">
        <v>53.6</v>
      </c>
      <c r="F4717">
        <v>59.5</v>
      </c>
      <c r="H4717" s="2">
        <f>IF(F4717-55.95&lt;=0,0,IF(F4717-55.95&lt;=1,1,2))</f>
        <v>2</v>
      </c>
      <c r="I4717">
        <v>68</v>
      </c>
      <c r="J4717">
        <v>53.6</v>
      </c>
      <c r="K4717">
        <v>59.5</v>
      </c>
      <c r="L4717">
        <v>51.3</v>
      </c>
      <c r="M4717">
        <v>75</v>
      </c>
      <c r="O4717">
        <v>0.13800000000000001</v>
      </c>
      <c r="P4717">
        <v>100</v>
      </c>
      <c r="Q4717">
        <v>8.33</v>
      </c>
      <c r="R4717" t="s">
        <v>40</v>
      </c>
      <c r="S4717">
        <v>0</v>
      </c>
      <c r="T4717">
        <v>0</v>
      </c>
      <c r="U4717">
        <v>0</v>
      </c>
      <c r="V4717">
        <v>21.9</v>
      </c>
      <c r="W4717">
        <v>194.3</v>
      </c>
      <c r="X4717">
        <v>1008.2</v>
      </c>
      <c r="Y4717">
        <v>66.8</v>
      </c>
      <c r="Z4717">
        <v>6.6</v>
      </c>
      <c r="AA4717">
        <v>0</v>
      </c>
      <c r="AB4717">
        <v>0</v>
      </c>
      <c r="AC4717">
        <v>0</v>
      </c>
      <c r="AD4717">
        <v>0</v>
      </c>
      <c r="AE4717" t="s">
        <v>14228</v>
      </c>
      <c r="AF4717" t="s">
        <v>14229</v>
      </c>
      <c r="AG4717">
        <v>0.87</v>
      </c>
      <c r="AH4717" t="s">
        <v>56</v>
      </c>
      <c r="AI4717" t="s">
        <v>101</v>
      </c>
      <c r="AJ4717" t="s">
        <v>40</v>
      </c>
    </row>
    <row r="4718" spans="1:36" x14ac:dyDescent="0.25">
      <c r="A4718" t="s">
        <v>32</v>
      </c>
      <c r="B4718" t="s">
        <v>14230</v>
      </c>
      <c r="C4718">
        <f>YEAR(B4718)</f>
        <v>2012</v>
      </c>
      <c r="D4718">
        <v>59</v>
      </c>
      <c r="E4718">
        <v>50</v>
      </c>
      <c r="F4718">
        <v>53.4</v>
      </c>
      <c r="H4718" s="2">
        <f>IF(F4718-55.95&lt;=0,0,IF(F4718-55.95&lt;=1,1,2))</f>
        <v>0</v>
      </c>
      <c r="I4718">
        <v>59</v>
      </c>
      <c r="J4718">
        <v>50</v>
      </c>
      <c r="K4718">
        <v>53.4</v>
      </c>
      <c r="L4718">
        <v>46</v>
      </c>
      <c r="M4718">
        <v>76.8</v>
      </c>
      <c r="O4718">
        <v>7.8E-2</v>
      </c>
      <c r="P4718">
        <v>100</v>
      </c>
      <c r="Q4718">
        <v>8.33</v>
      </c>
      <c r="R4718" t="s">
        <v>40</v>
      </c>
      <c r="S4718">
        <v>0</v>
      </c>
      <c r="T4718">
        <v>0</v>
      </c>
      <c r="U4718">
        <v>0</v>
      </c>
      <c r="V4718">
        <v>24.2</v>
      </c>
      <c r="W4718">
        <v>242.5</v>
      </c>
      <c r="X4718">
        <v>1006</v>
      </c>
      <c r="Y4718">
        <v>68</v>
      </c>
      <c r="Z4718">
        <v>6.6</v>
      </c>
      <c r="AA4718">
        <v>0</v>
      </c>
      <c r="AB4718">
        <v>0</v>
      </c>
      <c r="AC4718">
        <v>0</v>
      </c>
      <c r="AD4718">
        <v>0</v>
      </c>
      <c r="AE4718" t="s">
        <v>14231</v>
      </c>
      <c r="AF4718" t="s">
        <v>14232</v>
      </c>
      <c r="AG4718">
        <v>0.9</v>
      </c>
      <c r="AH4718" t="s">
        <v>56</v>
      </c>
      <c r="AI4718" t="s">
        <v>101</v>
      </c>
      <c r="AJ4718" t="s">
        <v>40</v>
      </c>
    </row>
    <row r="4719" spans="1:36" x14ac:dyDescent="0.25">
      <c r="A4719" t="s">
        <v>32</v>
      </c>
      <c r="B4719" t="s">
        <v>14233</v>
      </c>
      <c r="C4719">
        <f>YEAR(B4719)</f>
        <v>2012</v>
      </c>
      <c r="D4719">
        <v>64.5</v>
      </c>
      <c r="E4719">
        <v>50</v>
      </c>
      <c r="F4719">
        <v>57.6</v>
      </c>
      <c r="H4719" s="2">
        <f>IF(F4719-55.95&lt;=0,0,IF(F4719-55.95&lt;=1,1,2))</f>
        <v>2</v>
      </c>
      <c r="I4719">
        <v>64.5</v>
      </c>
      <c r="J4719">
        <v>50</v>
      </c>
      <c r="K4719">
        <v>57.6</v>
      </c>
      <c r="L4719">
        <v>46.6</v>
      </c>
      <c r="M4719">
        <v>67.099999999999994</v>
      </c>
      <c r="O4719">
        <v>7.9000000000000001E-2</v>
      </c>
      <c r="P4719">
        <v>100</v>
      </c>
      <c r="Q4719">
        <v>4.17</v>
      </c>
      <c r="R4719" t="s">
        <v>40</v>
      </c>
      <c r="S4719">
        <v>0</v>
      </c>
      <c r="T4719">
        <v>0</v>
      </c>
      <c r="U4719">
        <v>0</v>
      </c>
      <c r="V4719">
        <v>20.8</v>
      </c>
      <c r="W4719">
        <v>203.6</v>
      </c>
      <c r="X4719">
        <v>1011.6</v>
      </c>
      <c r="Y4719">
        <v>53.5</v>
      </c>
      <c r="Z4719">
        <v>6.6</v>
      </c>
      <c r="AA4719">
        <v>0</v>
      </c>
      <c r="AB4719">
        <v>0</v>
      </c>
      <c r="AC4719">
        <v>0</v>
      </c>
      <c r="AD4719">
        <v>0</v>
      </c>
      <c r="AE4719" t="s">
        <v>14234</v>
      </c>
      <c r="AF4719" t="s">
        <v>14235</v>
      </c>
      <c r="AG4719">
        <v>0.93</v>
      </c>
      <c r="AH4719" t="s">
        <v>56</v>
      </c>
      <c r="AI4719" t="s">
        <v>78</v>
      </c>
      <c r="AJ4719" t="s">
        <v>40</v>
      </c>
    </row>
    <row r="4720" spans="1:36" x14ac:dyDescent="0.25">
      <c r="A4720" t="s">
        <v>32</v>
      </c>
      <c r="B4720" t="s">
        <v>14236</v>
      </c>
      <c r="C4720">
        <f>YEAR(B4720)</f>
        <v>2012</v>
      </c>
      <c r="D4720">
        <v>60.8</v>
      </c>
      <c r="E4720">
        <v>50</v>
      </c>
      <c r="F4720">
        <v>57.4</v>
      </c>
      <c r="H4720" s="2">
        <f>IF(F4720-55.95&lt;=0,0,IF(F4720-55.95&lt;=1,1,2))</f>
        <v>2</v>
      </c>
      <c r="I4720">
        <v>60.8</v>
      </c>
      <c r="J4720">
        <v>50</v>
      </c>
      <c r="K4720">
        <v>57.4</v>
      </c>
      <c r="L4720">
        <v>50.6</v>
      </c>
      <c r="M4720">
        <v>79.2</v>
      </c>
      <c r="O4720">
        <v>7.8E-2</v>
      </c>
      <c r="P4720">
        <v>100</v>
      </c>
      <c r="Q4720">
        <v>8.33</v>
      </c>
      <c r="R4720" t="s">
        <v>40</v>
      </c>
      <c r="S4720">
        <v>0</v>
      </c>
      <c r="T4720">
        <v>0</v>
      </c>
      <c r="U4720">
        <v>0</v>
      </c>
      <c r="V4720">
        <v>18.3</v>
      </c>
      <c r="W4720">
        <v>204.9</v>
      </c>
      <c r="X4720">
        <v>1013.4</v>
      </c>
      <c r="Y4720">
        <v>77.900000000000006</v>
      </c>
      <c r="Z4720">
        <v>6.6</v>
      </c>
      <c r="AA4720">
        <v>0</v>
      </c>
      <c r="AB4720">
        <v>0</v>
      </c>
      <c r="AC4720">
        <v>0</v>
      </c>
      <c r="AD4720">
        <v>0</v>
      </c>
      <c r="AE4720" t="s">
        <v>14237</v>
      </c>
      <c r="AF4720" t="s">
        <v>14238</v>
      </c>
      <c r="AG4720">
        <v>0.97</v>
      </c>
      <c r="AH4720" t="s">
        <v>56</v>
      </c>
      <c r="AI4720" t="s">
        <v>57</v>
      </c>
      <c r="AJ4720" t="s">
        <v>40</v>
      </c>
    </row>
    <row r="4721" spans="1:36" x14ac:dyDescent="0.25">
      <c r="A4721" t="s">
        <v>32</v>
      </c>
      <c r="B4721" t="s">
        <v>14239</v>
      </c>
      <c r="C4721">
        <f>YEAR(B4721)</f>
        <v>2012</v>
      </c>
      <c r="D4721">
        <v>57.2</v>
      </c>
      <c r="E4721">
        <v>47.7</v>
      </c>
      <c r="F4721">
        <v>53.2</v>
      </c>
      <c r="H4721" s="2">
        <f>IF(F4721-55.95&lt;=0,0,IF(F4721-55.95&lt;=1,1,2))</f>
        <v>0</v>
      </c>
      <c r="I4721">
        <v>57.2</v>
      </c>
      <c r="J4721">
        <v>45.1</v>
      </c>
      <c r="K4721">
        <v>53</v>
      </c>
      <c r="L4721">
        <v>46.8</v>
      </c>
      <c r="M4721">
        <v>79.3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16.100000000000001</v>
      </c>
      <c r="W4721">
        <v>334.6</v>
      </c>
      <c r="X4721">
        <v>1021</v>
      </c>
      <c r="Y4721">
        <v>68</v>
      </c>
      <c r="Z4721">
        <v>6.6</v>
      </c>
      <c r="AA4721">
        <v>0</v>
      </c>
      <c r="AB4721">
        <v>0</v>
      </c>
      <c r="AC4721">
        <v>0</v>
      </c>
      <c r="AD4721">
        <v>0</v>
      </c>
      <c r="AE4721" t="s">
        <v>14240</v>
      </c>
      <c r="AF4721" t="s">
        <v>14241</v>
      </c>
      <c r="AG4721">
        <v>0</v>
      </c>
      <c r="AH4721" t="s">
        <v>36</v>
      </c>
      <c r="AI4721" t="s">
        <v>37</v>
      </c>
      <c r="AJ4721" t="s">
        <v>38</v>
      </c>
    </row>
    <row r="4722" spans="1:36" x14ac:dyDescent="0.25">
      <c r="A4722" t="s">
        <v>32</v>
      </c>
      <c r="B4722" t="s">
        <v>14242</v>
      </c>
      <c r="C4722">
        <f>YEAR(B4722)</f>
        <v>2012</v>
      </c>
      <c r="D4722">
        <v>57.2</v>
      </c>
      <c r="E4722">
        <v>48.3</v>
      </c>
      <c r="F4722">
        <v>53.6</v>
      </c>
      <c r="H4722" s="2">
        <f>IF(F4722-55.95&lt;=0,0,IF(F4722-55.95&lt;=1,1,2))</f>
        <v>0</v>
      </c>
      <c r="I4722">
        <v>57.2</v>
      </c>
      <c r="J4722">
        <v>47.2</v>
      </c>
      <c r="K4722">
        <v>53.5</v>
      </c>
      <c r="L4722">
        <v>45.2</v>
      </c>
      <c r="M4722">
        <v>73.599999999999994</v>
      </c>
      <c r="O4722">
        <v>0.02</v>
      </c>
      <c r="P4722">
        <v>100</v>
      </c>
      <c r="Q4722">
        <v>4.17</v>
      </c>
      <c r="R4722" t="s">
        <v>40</v>
      </c>
      <c r="S4722">
        <v>0</v>
      </c>
      <c r="T4722">
        <v>0</v>
      </c>
      <c r="U4722">
        <v>0</v>
      </c>
      <c r="V4722">
        <v>12.8</v>
      </c>
      <c r="W4722">
        <v>4.3</v>
      </c>
      <c r="X4722">
        <v>1025.2</v>
      </c>
      <c r="Y4722">
        <v>84.2</v>
      </c>
      <c r="Z4722">
        <v>6.6</v>
      </c>
      <c r="AA4722">
        <v>0</v>
      </c>
      <c r="AB4722">
        <v>0</v>
      </c>
      <c r="AC4722">
        <v>0</v>
      </c>
      <c r="AD4722">
        <v>0</v>
      </c>
      <c r="AE4722" t="s">
        <v>14243</v>
      </c>
      <c r="AF4722" t="s">
        <v>14244</v>
      </c>
      <c r="AG4722">
        <v>0.03</v>
      </c>
      <c r="AH4722" t="s">
        <v>56</v>
      </c>
      <c r="AI4722" t="s">
        <v>78</v>
      </c>
      <c r="AJ4722" t="s">
        <v>40</v>
      </c>
    </row>
    <row r="4723" spans="1:36" x14ac:dyDescent="0.25">
      <c r="A4723" t="s">
        <v>32</v>
      </c>
      <c r="B4723" t="s">
        <v>14245</v>
      </c>
      <c r="C4723">
        <f>YEAR(B4723)</f>
        <v>2012</v>
      </c>
      <c r="D4723">
        <v>57.3</v>
      </c>
      <c r="E4723">
        <v>47.6</v>
      </c>
      <c r="F4723">
        <v>54.3</v>
      </c>
      <c r="H4723" s="2">
        <f>IF(F4723-55.95&lt;=0,0,IF(F4723-55.95&lt;=1,1,2))</f>
        <v>0</v>
      </c>
      <c r="I4723">
        <v>57.3</v>
      </c>
      <c r="J4723">
        <v>46.2</v>
      </c>
      <c r="K4723">
        <v>54.2</v>
      </c>
      <c r="L4723">
        <v>46.2</v>
      </c>
      <c r="M4723">
        <v>74.3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13.9</v>
      </c>
      <c r="W4723">
        <v>336.2</v>
      </c>
      <c r="X4723">
        <v>1025.9000000000001</v>
      </c>
      <c r="Y4723">
        <v>78.3</v>
      </c>
      <c r="Z4723">
        <v>6.7</v>
      </c>
      <c r="AA4723">
        <v>0</v>
      </c>
      <c r="AB4723">
        <v>0</v>
      </c>
      <c r="AC4723">
        <v>0</v>
      </c>
      <c r="AD4723">
        <v>0</v>
      </c>
      <c r="AE4723" t="s">
        <v>14246</v>
      </c>
      <c r="AF4723" t="s">
        <v>14247</v>
      </c>
      <c r="AG4723">
        <v>7.0000000000000007E-2</v>
      </c>
      <c r="AH4723" t="s">
        <v>36</v>
      </c>
      <c r="AI4723" t="s">
        <v>37</v>
      </c>
      <c r="AJ4723" t="s">
        <v>38</v>
      </c>
    </row>
    <row r="4724" spans="1:36" x14ac:dyDescent="0.25">
      <c r="A4724" t="s">
        <v>32</v>
      </c>
      <c r="B4724" t="s">
        <v>14248</v>
      </c>
      <c r="C4724">
        <f>YEAR(B4724)</f>
        <v>2012</v>
      </c>
      <c r="D4724">
        <v>68.099999999999994</v>
      </c>
      <c r="E4724">
        <v>44.1</v>
      </c>
      <c r="F4724">
        <v>55.4</v>
      </c>
      <c r="H4724" s="2">
        <f>IF(F4724-55.95&lt;=0,0,IF(F4724-55.95&lt;=1,1,2))</f>
        <v>0</v>
      </c>
      <c r="I4724">
        <v>68.099999999999994</v>
      </c>
      <c r="J4724">
        <v>41.7</v>
      </c>
      <c r="K4724">
        <v>54.9</v>
      </c>
      <c r="L4724">
        <v>50.5</v>
      </c>
      <c r="M4724">
        <v>84.6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13.9</v>
      </c>
      <c r="W4724">
        <v>194.9</v>
      </c>
      <c r="X4724">
        <v>1020.7</v>
      </c>
      <c r="Y4724">
        <v>53.3</v>
      </c>
      <c r="Z4724">
        <v>6.7</v>
      </c>
      <c r="AA4724">
        <v>0</v>
      </c>
      <c r="AB4724">
        <v>0</v>
      </c>
      <c r="AC4724">
        <v>0</v>
      </c>
      <c r="AD4724">
        <v>0</v>
      </c>
      <c r="AE4724" t="s">
        <v>14249</v>
      </c>
      <c r="AF4724" t="s">
        <v>14250</v>
      </c>
      <c r="AG4724">
        <v>0.1</v>
      </c>
      <c r="AH4724" t="s">
        <v>36</v>
      </c>
      <c r="AI4724" t="s">
        <v>37</v>
      </c>
      <c r="AJ4724" t="s">
        <v>38</v>
      </c>
    </row>
    <row r="4725" spans="1:36" x14ac:dyDescent="0.25">
      <c r="A4725" t="s">
        <v>32</v>
      </c>
      <c r="B4725" t="s">
        <v>14251</v>
      </c>
      <c r="C4725">
        <f>YEAR(B4725)</f>
        <v>2012</v>
      </c>
      <c r="D4725">
        <v>68.099999999999994</v>
      </c>
      <c r="E4725">
        <v>56.6</v>
      </c>
      <c r="F4725">
        <v>63.2</v>
      </c>
      <c r="H4725" s="2">
        <f>IF(F4725-55.95&lt;=0,0,IF(F4725-55.95&lt;=1,1,2))</f>
        <v>2</v>
      </c>
      <c r="I4725">
        <v>68.099999999999994</v>
      </c>
      <c r="J4725">
        <v>56.6</v>
      </c>
      <c r="K4725">
        <v>63.2</v>
      </c>
      <c r="L4725">
        <v>57.3</v>
      </c>
      <c r="M4725">
        <v>81.2</v>
      </c>
      <c r="O4725">
        <v>1.2E-2</v>
      </c>
      <c r="P4725">
        <v>100</v>
      </c>
      <c r="Q4725">
        <v>8.33</v>
      </c>
      <c r="R4725" t="s">
        <v>40</v>
      </c>
      <c r="S4725">
        <v>0</v>
      </c>
      <c r="T4725">
        <v>0</v>
      </c>
      <c r="U4725">
        <v>0</v>
      </c>
      <c r="V4725">
        <v>11.4</v>
      </c>
      <c r="W4725">
        <v>187.6</v>
      </c>
      <c r="X4725">
        <v>1012.2</v>
      </c>
      <c r="Y4725">
        <v>77.5</v>
      </c>
      <c r="Z4725">
        <v>6.7</v>
      </c>
      <c r="AA4725">
        <v>0</v>
      </c>
      <c r="AB4725">
        <v>0</v>
      </c>
      <c r="AC4725">
        <v>0</v>
      </c>
      <c r="AD4725">
        <v>0</v>
      </c>
      <c r="AE4725" t="s">
        <v>14252</v>
      </c>
      <c r="AF4725" t="s">
        <v>14253</v>
      </c>
      <c r="AG4725">
        <v>0.13</v>
      </c>
      <c r="AH4725" t="s">
        <v>56</v>
      </c>
      <c r="AI4725" t="s">
        <v>101</v>
      </c>
      <c r="AJ4725" t="s">
        <v>40</v>
      </c>
    </row>
    <row r="4726" spans="1:36" x14ac:dyDescent="0.25">
      <c r="A4726" t="s">
        <v>32</v>
      </c>
      <c r="B4726" t="s">
        <v>14254</v>
      </c>
      <c r="C4726">
        <f>YEAR(B4726)</f>
        <v>2012</v>
      </c>
      <c r="D4726">
        <v>68</v>
      </c>
      <c r="E4726">
        <v>51.8</v>
      </c>
      <c r="F4726">
        <v>61.4</v>
      </c>
      <c r="H4726" s="2">
        <f>IF(F4726-55.95&lt;=0,0,IF(F4726-55.95&lt;=1,1,2))</f>
        <v>2</v>
      </c>
      <c r="I4726">
        <v>68</v>
      </c>
      <c r="J4726">
        <v>51.8</v>
      </c>
      <c r="K4726">
        <v>61.4</v>
      </c>
      <c r="L4726">
        <v>53.9</v>
      </c>
      <c r="M4726">
        <v>76.7</v>
      </c>
      <c r="O4726">
        <v>3.9E-2</v>
      </c>
      <c r="P4726">
        <v>100</v>
      </c>
      <c r="Q4726">
        <v>4.17</v>
      </c>
      <c r="R4726" t="s">
        <v>40</v>
      </c>
      <c r="S4726">
        <v>0</v>
      </c>
      <c r="T4726">
        <v>0</v>
      </c>
      <c r="U4726">
        <v>0</v>
      </c>
      <c r="V4726">
        <v>17.2</v>
      </c>
      <c r="W4726">
        <v>222.2</v>
      </c>
      <c r="X4726">
        <v>1006.7</v>
      </c>
      <c r="Y4726">
        <v>62.1</v>
      </c>
      <c r="Z4726">
        <v>6.6</v>
      </c>
      <c r="AA4726">
        <v>0</v>
      </c>
      <c r="AB4726">
        <v>0</v>
      </c>
      <c r="AC4726">
        <v>0</v>
      </c>
      <c r="AD4726">
        <v>0</v>
      </c>
      <c r="AE4726" t="s">
        <v>14255</v>
      </c>
      <c r="AF4726" t="s">
        <v>14256</v>
      </c>
      <c r="AG4726">
        <v>0.17</v>
      </c>
      <c r="AH4726" t="s">
        <v>56</v>
      </c>
      <c r="AI4726" t="s">
        <v>65</v>
      </c>
      <c r="AJ4726" t="s">
        <v>40</v>
      </c>
    </row>
    <row r="4727" spans="1:36" x14ac:dyDescent="0.25">
      <c r="A4727" t="s">
        <v>32</v>
      </c>
      <c r="B4727" t="s">
        <v>14257</v>
      </c>
      <c r="C4727">
        <f>YEAR(B4727)</f>
        <v>2012</v>
      </c>
      <c r="D4727">
        <v>59</v>
      </c>
      <c r="E4727">
        <v>48.3</v>
      </c>
      <c r="F4727">
        <v>53</v>
      </c>
      <c r="H4727" s="2">
        <f>IF(F4727-55.95&lt;=0,0,IF(F4727-55.95&lt;=1,1,2))</f>
        <v>0</v>
      </c>
      <c r="I4727">
        <v>59</v>
      </c>
      <c r="J4727">
        <v>45.2</v>
      </c>
      <c r="K4727">
        <v>52.8</v>
      </c>
      <c r="L4727">
        <v>46.6</v>
      </c>
      <c r="M4727">
        <v>79.8</v>
      </c>
      <c r="O4727">
        <v>0.27900000000000003</v>
      </c>
      <c r="P4727">
        <v>100</v>
      </c>
      <c r="Q4727">
        <v>12.5</v>
      </c>
      <c r="R4727" t="s">
        <v>40</v>
      </c>
      <c r="S4727">
        <v>0</v>
      </c>
      <c r="T4727">
        <v>0</v>
      </c>
      <c r="U4727">
        <v>0</v>
      </c>
      <c r="V4727">
        <v>25.3</v>
      </c>
      <c r="W4727">
        <v>255.9</v>
      </c>
      <c r="X4727">
        <v>1004.8</v>
      </c>
      <c r="Y4727">
        <v>74.099999999999994</v>
      </c>
      <c r="Z4727">
        <v>6.4</v>
      </c>
      <c r="AA4727">
        <v>0</v>
      </c>
      <c r="AB4727">
        <v>0</v>
      </c>
      <c r="AC4727">
        <v>0</v>
      </c>
      <c r="AD4727">
        <v>0</v>
      </c>
      <c r="AE4727" t="s">
        <v>14258</v>
      </c>
      <c r="AF4727" t="s">
        <v>14259</v>
      </c>
      <c r="AG4727">
        <v>0.2</v>
      </c>
      <c r="AH4727" t="s">
        <v>56</v>
      </c>
      <c r="AI4727" t="s">
        <v>101</v>
      </c>
      <c r="AJ4727" t="s">
        <v>40</v>
      </c>
    </row>
    <row r="4728" spans="1:36" x14ac:dyDescent="0.25">
      <c r="A4728" t="s">
        <v>32</v>
      </c>
      <c r="B4728" t="s">
        <v>14260</v>
      </c>
      <c r="C4728">
        <f>YEAR(B4728)</f>
        <v>2012</v>
      </c>
      <c r="D4728">
        <v>55.4</v>
      </c>
      <c r="E4728">
        <v>46.1</v>
      </c>
      <c r="F4728">
        <v>52</v>
      </c>
      <c r="H4728" s="2">
        <f>IF(F4728-55.95&lt;=0,0,IF(F4728-55.95&lt;=1,1,2))</f>
        <v>0</v>
      </c>
      <c r="I4728">
        <v>55.4</v>
      </c>
      <c r="J4728">
        <v>43</v>
      </c>
      <c r="K4728">
        <v>51.5</v>
      </c>
      <c r="L4728">
        <v>45.2</v>
      </c>
      <c r="M4728">
        <v>78.5</v>
      </c>
      <c r="O4728">
        <v>0.41699999999999998</v>
      </c>
      <c r="P4728">
        <v>100</v>
      </c>
      <c r="Q4728">
        <v>8.33</v>
      </c>
      <c r="R4728" t="s">
        <v>40</v>
      </c>
      <c r="S4728">
        <v>0</v>
      </c>
      <c r="T4728">
        <v>0</v>
      </c>
      <c r="U4728">
        <v>0</v>
      </c>
      <c r="V4728">
        <v>21.9</v>
      </c>
      <c r="W4728">
        <v>337.8</v>
      </c>
      <c r="X4728">
        <v>1007.9</v>
      </c>
      <c r="Y4728">
        <v>86.3</v>
      </c>
      <c r="Z4728">
        <v>6.6</v>
      </c>
      <c r="AA4728">
        <v>0</v>
      </c>
      <c r="AB4728">
        <v>0</v>
      </c>
      <c r="AC4728">
        <v>0</v>
      </c>
      <c r="AD4728">
        <v>0</v>
      </c>
      <c r="AE4728" t="s">
        <v>14261</v>
      </c>
      <c r="AF4728" t="s">
        <v>14262</v>
      </c>
      <c r="AG4728">
        <v>0.25</v>
      </c>
      <c r="AH4728" t="s">
        <v>56</v>
      </c>
      <c r="AI4728" t="s">
        <v>101</v>
      </c>
      <c r="AJ4728" t="s">
        <v>40</v>
      </c>
    </row>
    <row r="4729" spans="1:36" x14ac:dyDescent="0.25">
      <c r="A4729" t="s">
        <v>32</v>
      </c>
      <c r="B4729" t="s">
        <v>14263</v>
      </c>
      <c r="C4729">
        <f>YEAR(B4729)</f>
        <v>2012</v>
      </c>
      <c r="D4729">
        <v>55.5</v>
      </c>
      <c r="E4729">
        <v>50</v>
      </c>
      <c r="F4729">
        <v>52.6</v>
      </c>
      <c r="H4729" s="2">
        <f>IF(F4729-55.95&lt;=0,0,IF(F4729-55.95&lt;=1,1,2))</f>
        <v>0</v>
      </c>
      <c r="I4729">
        <v>55.5</v>
      </c>
      <c r="J4729">
        <v>50</v>
      </c>
      <c r="K4729">
        <v>52.6</v>
      </c>
      <c r="L4729">
        <v>45.4</v>
      </c>
      <c r="M4729">
        <v>77.099999999999994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17.2</v>
      </c>
      <c r="W4729">
        <v>338.4</v>
      </c>
      <c r="X4729">
        <v>1012.6</v>
      </c>
      <c r="Y4729">
        <v>73.099999999999994</v>
      </c>
      <c r="Z4729">
        <v>6.6</v>
      </c>
      <c r="AA4729">
        <v>0</v>
      </c>
      <c r="AB4729">
        <v>0</v>
      </c>
      <c r="AC4729">
        <v>0</v>
      </c>
      <c r="AD4729">
        <v>0</v>
      </c>
      <c r="AE4729" t="s">
        <v>14264</v>
      </c>
      <c r="AF4729" t="s">
        <v>14265</v>
      </c>
      <c r="AG4729">
        <v>0.27</v>
      </c>
      <c r="AH4729" t="s">
        <v>36</v>
      </c>
      <c r="AI4729" t="s">
        <v>37</v>
      </c>
      <c r="AJ4729" t="s">
        <v>38</v>
      </c>
    </row>
    <row r="4730" spans="1:36" x14ac:dyDescent="0.25">
      <c r="A4730" t="s">
        <v>32</v>
      </c>
      <c r="B4730" t="s">
        <v>14266</v>
      </c>
      <c r="C4730">
        <f>YEAR(B4730)</f>
        <v>2012</v>
      </c>
      <c r="D4730">
        <v>59</v>
      </c>
      <c r="E4730">
        <v>50</v>
      </c>
      <c r="F4730">
        <v>53.5</v>
      </c>
      <c r="H4730" s="2">
        <f>IF(F4730-55.95&lt;=0,0,IF(F4730-55.95&lt;=1,1,2))</f>
        <v>0</v>
      </c>
      <c r="I4730">
        <v>59</v>
      </c>
      <c r="J4730">
        <v>50</v>
      </c>
      <c r="K4730">
        <v>53.5</v>
      </c>
      <c r="L4730">
        <v>48.7</v>
      </c>
      <c r="M4730">
        <v>83.9</v>
      </c>
      <c r="O4730">
        <v>7.0999999999999994E-2</v>
      </c>
      <c r="P4730">
        <v>100</v>
      </c>
      <c r="Q4730">
        <v>8.33</v>
      </c>
      <c r="R4730" t="s">
        <v>40</v>
      </c>
      <c r="S4730">
        <v>0</v>
      </c>
      <c r="T4730">
        <v>0</v>
      </c>
      <c r="U4730">
        <v>0</v>
      </c>
      <c r="V4730">
        <v>33.299999999999997</v>
      </c>
      <c r="W4730">
        <v>158</v>
      </c>
      <c r="X4730">
        <v>1008.4</v>
      </c>
      <c r="Y4730">
        <v>94.2</v>
      </c>
      <c r="Z4730">
        <v>6.6</v>
      </c>
      <c r="AA4730">
        <v>0</v>
      </c>
      <c r="AB4730">
        <v>0</v>
      </c>
      <c r="AC4730">
        <v>0</v>
      </c>
      <c r="AD4730">
        <v>0</v>
      </c>
      <c r="AE4730" t="s">
        <v>14267</v>
      </c>
      <c r="AF4730" t="s">
        <v>14268</v>
      </c>
      <c r="AG4730">
        <v>0.3</v>
      </c>
      <c r="AH4730" t="s">
        <v>43</v>
      </c>
      <c r="AI4730" t="s">
        <v>52</v>
      </c>
      <c r="AJ4730" t="s">
        <v>40</v>
      </c>
    </row>
    <row r="4731" spans="1:36" x14ac:dyDescent="0.25">
      <c r="A4731" t="s">
        <v>32</v>
      </c>
      <c r="B4731" t="s">
        <v>14269</v>
      </c>
      <c r="C4731">
        <f>YEAR(B4731)</f>
        <v>2012</v>
      </c>
      <c r="D4731">
        <v>55.5</v>
      </c>
      <c r="E4731">
        <v>52.6</v>
      </c>
      <c r="F4731">
        <v>54</v>
      </c>
      <c r="H4731" s="2">
        <f>IF(F4731-55.95&lt;=0,0,IF(F4731-55.95&lt;=1,1,2))</f>
        <v>0</v>
      </c>
      <c r="I4731">
        <v>55.5</v>
      </c>
      <c r="J4731">
        <v>52.6</v>
      </c>
      <c r="K4731">
        <v>54</v>
      </c>
      <c r="L4731">
        <v>49.8</v>
      </c>
      <c r="M4731">
        <v>85.8</v>
      </c>
      <c r="O4731">
        <v>1.26</v>
      </c>
      <c r="P4731">
        <v>100</v>
      </c>
      <c r="Q4731">
        <v>16.670000000000002</v>
      </c>
      <c r="R4731" t="s">
        <v>40</v>
      </c>
      <c r="S4731">
        <v>0</v>
      </c>
      <c r="T4731">
        <v>0</v>
      </c>
      <c r="U4731">
        <v>36.9</v>
      </c>
      <c r="V4731">
        <v>36.9</v>
      </c>
      <c r="W4731">
        <v>4.9000000000000004</v>
      </c>
      <c r="X4731">
        <v>1011.3</v>
      </c>
      <c r="Y4731">
        <v>99.5</v>
      </c>
      <c r="Z4731">
        <v>5.6</v>
      </c>
      <c r="AA4731">
        <v>0</v>
      </c>
      <c r="AB4731">
        <v>0</v>
      </c>
      <c r="AC4731">
        <v>0</v>
      </c>
      <c r="AD4731">
        <v>0</v>
      </c>
      <c r="AE4731" t="s">
        <v>14270</v>
      </c>
      <c r="AF4731" t="s">
        <v>14271</v>
      </c>
      <c r="AG4731">
        <v>0.33</v>
      </c>
      <c r="AH4731" t="s">
        <v>43</v>
      </c>
      <c r="AI4731" t="s">
        <v>48</v>
      </c>
      <c r="AJ4731" t="s">
        <v>40</v>
      </c>
    </row>
    <row r="4732" spans="1:36" x14ac:dyDescent="0.25">
      <c r="A4732" t="s">
        <v>32</v>
      </c>
      <c r="B4732" t="s">
        <v>14272</v>
      </c>
      <c r="C4732">
        <f>YEAR(B4732)</f>
        <v>2012</v>
      </c>
      <c r="D4732">
        <v>55.5</v>
      </c>
      <c r="E4732">
        <v>51.7</v>
      </c>
      <c r="F4732">
        <v>55.1</v>
      </c>
      <c r="H4732" s="2">
        <f>IF(F4732-55.95&lt;=0,0,IF(F4732-55.95&lt;=1,1,2))</f>
        <v>0</v>
      </c>
      <c r="I4732">
        <v>55.5</v>
      </c>
      <c r="J4732">
        <v>51.7</v>
      </c>
      <c r="K4732">
        <v>55.1</v>
      </c>
      <c r="L4732">
        <v>48.3</v>
      </c>
      <c r="M4732">
        <v>78</v>
      </c>
      <c r="O4732">
        <v>0.11</v>
      </c>
      <c r="P4732">
        <v>100</v>
      </c>
      <c r="Q4732">
        <v>4.17</v>
      </c>
      <c r="R4732" t="s">
        <v>40</v>
      </c>
      <c r="S4732">
        <v>0</v>
      </c>
      <c r="T4732">
        <v>0</v>
      </c>
      <c r="U4732">
        <v>0</v>
      </c>
      <c r="V4732">
        <v>23</v>
      </c>
      <c r="W4732">
        <v>337.4</v>
      </c>
      <c r="X4732">
        <v>1019</v>
      </c>
      <c r="Y4732">
        <v>96</v>
      </c>
      <c r="Z4732">
        <v>6.3</v>
      </c>
      <c r="AA4732">
        <v>0</v>
      </c>
      <c r="AB4732">
        <v>0</v>
      </c>
      <c r="AC4732">
        <v>0</v>
      </c>
      <c r="AD4732">
        <v>0</v>
      </c>
      <c r="AE4732" t="s">
        <v>14273</v>
      </c>
      <c r="AF4732" t="s">
        <v>14274</v>
      </c>
      <c r="AG4732">
        <v>0.37</v>
      </c>
      <c r="AH4732" t="s">
        <v>43</v>
      </c>
      <c r="AI4732" t="s">
        <v>3291</v>
      </c>
      <c r="AJ4732" t="s">
        <v>40</v>
      </c>
    </row>
    <row r="4733" spans="1:36" x14ac:dyDescent="0.25">
      <c r="A4733" t="s">
        <v>32</v>
      </c>
      <c r="B4733" t="s">
        <v>14275</v>
      </c>
      <c r="C4733">
        <f>YEAR(B4733)</f>
        <v>2012</v>
      </c>
      <c r="D4733">
        <v>59</v>
      </c>
      <c r="E4733">
        <v>48.2</v>
      </c>
      <c r="F4733">
        <v>54.8</v>
      </c>
      <c r="H4733" s="2">
        <f>IF(F4733-55.95&lt;=0,0,IF(F4733-55.95&lt;=1,1,2))</f>
        <v>0</v>
      </c>
      <c r="I4733">
        <v>59</v>
      </c>
      <c r="J4733">
        <v>43.7</v>
      </c>
      <c r="K4733">
        <v>54.6</v>
      </c>
      <c r="L4733">
        <v>47.5</v>
      </c>
      <c r="M4733">
        <v>76.599999999999994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13.9</v>
      </c>
      <c r="W4733">
        <v>321.39999999999998</v>
      </c>
      <c r="X4733">
        <v>1023.5</v>
      </c>
      <c r="Y4733">
        <v>54.4</v>
      </c>
      <c r="Z4733">
        <v>6.6</v>
      </c>
      <c r="AA4733">
        <v>0</v>
      </c>
      <c r="AB4733">
        <v>0</v>
      </c>
      <c r="AC4733">
        <v>0</v>
      </c>
      <c r="AD4733">
        <v>0</v>
      </c>
      <c r="AE4733" t="s">
        <v>14276</v>
      </c>
      <c r="AF4733" t="s">
        <v>14277</v>
      </c>
      <c r="AG4733">
        <v>0.4</v>
      </c>
      <c r="AH4733" t="s">
        <v>36</v>
      </c>
      <c r="AI4733" t="s">
        <v>37</v>
      </c>
      <c r="AJ4733" t="s">
        <v>38</v>
      </c>
    </row>
    <row r="4734" spans="1:36" x14ac:dyDescent="0.25">
      <c r="A4734" t="s">
        <v>32</v>
      </c>
      <c r="B4734" t="s">
        <v>14278</v>
      </c>
      <c r="C4734">
        <f>YEAR(B4734)</f>
        <v>2012</v>
      </c>
      <c r="D4734">
        <v>62.6</v>
      </c>
      <c r="E4734">
        <v>46.4</v>
      </c>
      <c r="F4734">
        <v>53.2</v>
      </c>
      <c r="H4734" s="2">
        <f>IF(F4734-55.95&lt;=0,0,IF(F4734-55.95&lt;=1,1,2))</f>
        <v>0</v>
      </c>
      <c r="I4734">
        <v>62.6</v>
      </c>
      <c r="J4734">
        <v>41.1</v>
      </c>
      <c r="K4734">
        <v>51.6</v>
      </c>
      <c r="L4734">
        <v>48.2</v>
      </c>
      <c r="M4734">
        <v>83.7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11.4</v>
      </c>
      <c r="W4734">
        <v>189.6</v>
      </c>
      <c r="X4734">
        <v>1023</v>
      </c>
      <c r="Y4734">
        <v>37.1</v>
      </c>
      <c r="Z4734">
        <v>6.6</v>
      </c>
      <c r="AA4734">
        <v>0</v>
      </c>
      <c r="AB4734">
        <v>0</v>
      </c>
      <c r="AC4734">
        <v>0</v>
      </c>
      <c r="AD4734">
        <v>0</v>
      </c>
      <c r="AE4734" t="s">
        <v>14279</v>
      </c>
      <c r="AF4734" t="s">
        <v>14280</v>
      </c>
      <c r="AG4734">
        <v>0.43</v>
      </c>
      <c r="AH4734" t="s">
        <v>36</v>
      </c>
      <c r="AI4734" t="s">
        <v>174</v>
      </c>
      <c r="AJ4734" t="s">
        <v>38</v>
      </c>
    </row>
    <row r="4735" spans="1:36" x14ac:dyDescent="0.25">
      <c r="A4735" t="s">
        <v>32</v>
      </c>
      <c r="B4735" t="s">
        <v>14281</v>
      </c>
      <c r="C4735">
        <f>YEAR(B4735)</f>
        <v>2012</v>
      </c>
      <c r="D4735">
        <v>66.2</v>
      </c>
      <c r="E4735">
        <v>50</v>
      </c>
      <c r="F4735">
        <v>56.8</v>
      </c>
      <c r="H4735" s="2">
        <f>IF(F4735-55.95&lt;=0,0,IF(F4735-55.95&lt;=1,1,2))</f>
        <v>1</v>
      </c>
      <c r="I4735">
        <v>66.2</v>
      </c>
      <c r="J4735">
        <v>50</v>
      </c>
      <c r="K4735">
        <v>56.8</v>
      </c>
      <c r="L4735">
        <v>50.5</v>
      </c>
      <c r="M4735">
        <v>79.599999999999994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11.4</v>
      </c>
      <c r="W4735">
        <v>174.4</v>
      </c>
      <c r="X4735">
        <v>1021</v>
      </c>
      <c r="Y4735">
        <v>74.5</v>
      </c>
      <c r="Z4735">
        <v>6.6</v>
      </c>
      <c r="AA4735">
        <v>0</v>
      </c>
      <c r="AB4735">
        <v>0</v>
      </c>
      <c r="AC4735">
        <v>0</v>
      </c>
      <c r="AD4735">
        <v>0</v>
      </c>
      <c r="AE4735" t="s">
        <v>14282</v>
      </c>
      <c r="AF4735" t="s">
        <v>14283</v>
      </c>
      <c r="AG4735">
        <v>0.47</v>
      </c>
      <c r="AH4735" t="s">
        <v>36</v>
      </c>
      <c r="AI4735" t="s">
        <v>37</v>
      </c>
      <c r="AJ4735" t="s">
        <v>38</v>
      </c>
    </row>
    <row r="4736" spans="1:36" x14ac:dyDescent="0.25">
      <c r="A4736" t="s">
        <v>32</v>
      </c>
      <c r="B4736" t="s">
        <v>14284</v>
      </c>
      <c r="C4736">
        <f>YEAR(B4736)</f>
        <v>2012</v>
      </c>
      <c r="D4736">
        <v>66.2</v>
      </c>
      <c r="E4736">
        <v>57.2</v>
      </c>
      <c r="F4736">
        <v>59.3</v>
      </c>
      <c r="H4736" s="2">
        <f>IF(F4736-55.95&lt;=0,0,IF(F4736-55.95&lt;=1,1,2))</f>
        <v>2</v>
      </c>
      <c r="I4736">
        <v>66.2</v>
      </c>
      <c r="J4736">
        <v>57.2</v>
      </c>
      <c r="K4736">
        <v>59.3</v>
      </c>
      <c r="L4736">
        <v>53.6</v>
      </c>
      <c r="M4736">
        <v>81.5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12.8</v>
      </c>
      <c r="W4736">
        <v>174.9</v>
      </c>
      <c r="X4736">
        <v>1016.8</v>
      </c>
      <c r="Y4736">
        <v>85.8</v>
      </c>
      <c r="Z4736">
        <v>6.6</v>
      </c>
      <c r="AA4736">
        <v>0</v>
      </c>
      <c r="AB4736">
        <v>0</v>
      </c>
      <c r="AC4736">
        <v>0</v>
      </c>
      <c r="AD4736">
        <v>0</v>
      </c>
      <c r="AE4736" t="s">
        <v>14285</v>
      </c>
      <c r="AF4736" t="s">
        <v>14286</v>
      </c>
      <c r="AG4736">
        <v>0.5</v>
      </c>
      <c r="AH4736" t="s">
        <v>36</v>
      </c>
      <c r="AI4736" t="s">
        <v>37</v>
      </c>
      <c r="AJ4736" t="s">
        <v>38</v>
      </c>
    </row>
    <row r="4737" spans="1:36" x14ac:dyDescent="0.25">
      <c r="A4737" t="s">
        <v>32</v>
      </c>
      <c r="B4737" t="s">
        <v>14287</v>
      </c>
      <c r="C4737">
        <f>YEAR(B4737)</f>
        <v>2012</v>
      </c>
      <c r="D4737">
        <v>62.6</v>
      </c>
      <c r="E4737">
        <v>51.8</v>
      </c>
      <c r="F4737">
        <v>56.6</v>
      </c>
      <c r="H4737" s="2">
        <f>IF(F4737-55.95&lt;=0,0,IF(F4737-55.95&lt;=1,1,2))</f>
        <v>1</v>
      </c>
      <c r="I4737">
        <v>62.6</v>
      </c>
      <c r="J4737">
        <v>51.8</v>
      </c>
      <c r="K4737">
        <v>56.6</v>
      </c>
      <c r="L4737">
        <v>51.6</v>
      </c>
      <c r="M4737">
        <v>84</v>
      </c>
      <c r="O4737">
        <v>7.9000000000000001E-2</v>
      </c>
      <c r="P4737">
        <v>100</v>
      </c>
      <c r="Q4737">
        <v>4.17</v>
      </c>
      <c r="R4737" t="s">
        <v>40</v>
      </c>
      <c r="S4737">
        <v>0</v>
      </c>
      <c r="T4737">
        <v>0</v>
      </c>
      <c r="U4737">
        <v>0</v>
      </c>
      <c r="V4737">
        <v>23</v>
      </c>
      <c r="W4737">
        <v>205.8</v>
      </c>
      <c r="X4737">
        <v>1013.2</v>
      </c>
      <c r="Y4737">
        <v>58.2</v>
      </c>
      <c r="Z4737">
        <v>6.5</v>
      </c>
      <c r="AA4737">
        <v>0</v>
      </c>
      <c r="AB4737">
        <v>0</v>
      </c>
      <c r="AC4737">
        <v>0</v>
      </c>
      <c r="AD4737">
        <v>0</v>
      </c>
      <c r="AE4737" t="s">
        <v>14288</v>
      </c>
      <c r="AF4737" t="s">
        <v>14289</v>
      </c>
      <c r="AG4737">
        <v>0.53</v>
      </c>
      <c r="AH4737" t="s">
        <v>56</v>
      </c>
      <c r="AI4737" t="s">
        <v>2394</v>
      </c>
      <c r="AJ4737" t="s">
        <v>40</v>
      </c>
    </row>
    <row r="4738" spans="1:36" x14ac:dyDescent="0.25">
      <c r="A4738" t="s">
        <v>32</v>
      </c>
      <c r="B4738" t="s">
        <v>14290</v>
      </c>
      <c r="C4738">
        <f>YEAR(B4738)</f>
        <v>2012</v>
      </c>
      <c r="D4738">
        <v>60.9</v>
      </c>
      <c r="E4738">
        <v>46.4</v>
      </c>
      <c r="F4738">
        <v>52.9</v>
      </c>
      <c r="H4738" s="2">
        <f>IF(F4738-55.95&lt;=0,0,IF(F4738-55.95&lt;=1,1,2))</f>
        <v>0</v>
      </c>
      <c r="I4738">
        <v>60.9</v>
      </c>
      <c r="J4738">
        <v>42.9</v>
      </c>
      <c r="K4738">
        <v>51.9</v>
      </c>
      <c r="L4738">
        <v>47.7</v>
      </c>
      <c r="M4738">
        <v>83.1</v>
      </c>
      <c r="O4738">
        <v>0.24</v>
      </c>
      <c r="P4738">
        <v>100</v>
      </c>
      <c r="Q4738">
        <v>4.17</v>
      </c>
      <c r="R4738" t="s">
        <v>40</v>
      </c>
      <c r="S4738">
        <v>0</v>
      </c>
      <c r="T4738">
        <v>0</v>
      </c>
      <c r="U4738">
        <v>0</v>
      </c>
      <c r="V4738">
        <v>11.4</v>
      </c>
      <c r="W4738">
        <v>154.19999999999999</v>
      </c>
      <c r="X4738">
        <v>1015.9</v>
      </c>
      <c r="Y4738">
        <v>34.200000000000003</v>
      </c>
      <c r="Z4738">
        <v>6.6</v>
      </c>
      <c r="AA4738">
        <v>0</v>
      </c>
      <c r="AB4738">
        <v>0</v>
      </c>
      <c r="AC4738">
        <v>0</v>
      </c>
      <c r="AD4738">
        <v>0</v>
      </c>
      <c r="AE4738" t="s">
        <v>14291</v>
      </c>
      <c r="AF4738" t="s">
        <v>14292</v>
      </c>
      <c r="AG4738">
        <v>0.56999999999999995</v>
      </c>
      <c r="AH4738" t="s">
        <v>56</v>
      </c>
      <c r="AI4738" t="s">
        <v>137</v>
      </c>
      <c r="AJ4738" t="s">
        <v>40</v>
      </c>
    </row>
    <row r="4739" spans="1:36" x14ac:dyDescent="0.25">
      <c r="A4739" t="s">
        <v>32</v>
      </c>
      <c r="B4739" t="s">
        <v>14293</v>
      </c>
      <c r="C4739">
        <f>YEAR(B4739)</f>
        <v>2012</v>
      </c>
      <c r="D4739">
        <v>60.8</v>
      </c>
      <c r="E4739">
        <v>48.2</v>
      </c>
      <c r="F4739">
        <v>52.6</v>
      </c>
      <c r="H4739" s="2">
        <f>IF(F4739-55.95&lt;=0,0,IF(F4739-55.95&lt;=1,1,2))</f>
        <v>0</v>
      </c>
      <c r="I4739">
        <v>60.8</v>
      </c>
      <c r="J4739">
        <v>43</v>
      </c>
      <c r="K4739">
        <v>51.4</v>
      </c>
      <c r="L4739">
        <v>47.4</v>
      </c>
      <c r="M4739">
        <v>82.8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12.8</v>
      </c>
      <c r="W4739">
        <v>182.7</v>
      </c>
      <c r="X4739">
        <v>1016.7</v>
      </c>
      <c r="Y4739">
        <v>62.6</v>
      </c>
      <c r="Z4739">
        <v>6.6</v>
      </c>
      <c r="AA4739">
        <v>0</v>
      </c>
      <c r="AB4739">
        <v>0</v>
      </c>
      <c r="AC4739">
        <v>0</v>
      </c>
      <c r="AD4739">
        <v>0</v>
      </c>
      <c r="AE4739" t="s">
        <v>14294</v>
      </c>
      <c r="AF4739" t="s">
        <v>14295</v>
      </c>
      <c r="AG4739">
        <v>0.6</v>
      </c>
      <c r="AH4739" t="s">
        <v>36</v>
      </c>
      <c r="AI4739" t="s">
        <v>37</v>
      </c>
      <c r="AJ4739" t="s">
        <v>38</v>
      </c>
    </row>
    <row r="4740" spans="1:36" x14ac:dyDescent="0.25">
      <c r="A4740" t="s">
        <v>32</v>
      </c>
      <c r="B4740" t="s">
        <v>14296</v>
      </c>
      <c r="C4740">
        <f>YEAR(B4740)</f>
        <v>2013</v>
      </c>
      <c r="D4740">
        <v>59</v>
      </c>
      <c r="E4740">
        <v>51.9</v>
      </c>
      <c r="F4740">
        <v>55.9</v>
      </c>
      <c r="H4740" s="2">
        <f>IF(F4740-55.95&lt;=0,0,IF(F4740-55.95&lt;=1,1,2))</f>
        <v>0</v>
      </c>
      <c r="I4740">
        <v>59</v>
      </c>
      <c r="J4740">
        <v>51.9</v>
      </c>
      <c r="K4740">
        <v>55.9</v>
      </c>
      <c r="L4740">
        <v>52</v>
      </c>
      <c r="M4740">
        <v>87.1</v>
      </c>
      <c r="N4740">
        <f>AVERAGE(M4740:M5104)</f>
        <v>68.13150684931513</v>
      </c>
      <c r="O4740">
        <v>0.35</v>
      </c>
      <c r="P4740">
        <v>100</v>
      </c>
      <c r="Q4740">
        <v>8.33</v>
      </c>
      <c r="R4740" t="s">
        <v>40</v>
      </c>
      <c r="S4740">
        <v>0</v>
      </c>
      <c r="T4740">
        <v>0</v>
      </c>
      <c r="U4740">
        <v>20.6</v>
      </c>
      <c r="V4740">
        <v>19.5</v>
      </c>
      <c r="W4740">
        <v>327.7</v>
      </c>
      <c r="X4740">
        <v>1015.9</v>
      </c>
      <c r="Y4740">
        <v>89.4</v>
      </c>
      <c r="Z4740">
        <v>6.5</v>
      </c>
      <c r="AA4740">
        <v>70.2</v>
      </c>
      <c r="AB4740">
        <v>5.9</v>
      </c>
      <c r="AC4740">
        <v>3</v>
      </c>
      <c r="AD4740">
        <v>0</v>
      </c>
      <c r="AE4740" t="s">
        <v>14297</v>
      </c>
      <c r="AF4740" t="s">
        <v>14298</v>
      </c>
      <c r="AG4740">
        <v>0.64</v>
      </c>
      <c r="AH4740" t="s">
        <v>56</v>
      </c>
      <c r="AI4740" t="s">
        <v>57</v>
      </c>
      <c r="AJ4740" t="s">
        <v>40</v>
      </c>
    </row>
    <row r="4741" spans="1:36" x14ac:dyDescent="0.25">
      <c r="A4741" t="s">
        <v>32</v>
      </c>
      <c r="B4741" t="s">
        <v>14299</v>
      </c>
      <c r="C4741">
        <f>YEAR(B4741)</f>
        <v>2013</v>
      </c>
      <c r="D4741">
        <v>60.8</v>
      </c>
      <c r="E4741">
        <v>50</v>
      </c>
      <c r="F4741">
        <v>57.1</v>
      </c>
      <c r="H4741" s="2">
        <f>IF(F4741-55.95&lt;=0,0,IF(F4741-55.95&lt;=1,1,2))</f>
        <v>2</v>
      </c>
      <c r="I4741">
        <v>60.8</v>
      </c>
      <c r="J4741">
        <v>50</v>
      </c>
      <c r="K4741">
        <v>57.1</v>
      </c>
      <c r="L4741">
        <v>51.8</v>
      </c>
      <c r="M4741">
        <v>82.9</v>
      </c>
      <c r="O4741">
        <v>7.9000000000000001E-2</v>
      </c>
      <c r="P4741">
        <v>100</v>
      </c>
      <c r="Q4741">
        <v>4.17</v>
      </c>
      <c r="R4741" t="s">
        <v>40</v>
      </c>
      <c r="S4741">
        <v>0</v>
      </c>
      <c r="T4741">
        <v>0</v>
      </c>
      <c r="U4741">
        <v>15.7</v>
      </c>
      <c r="V4741">
        <v>15</v>
      </c>
      <c r="W4741">
        <v>333.8</v>
      </c>
      <c r="X4741">
        <v>1022.4</v>
      </c>
      <c r="Y4741">
        <v>63.1</v>
      </c>
      <c r="Z4741">
        <v>6.6</v>
      </c>
      <c r="AA4741">
        <v>92.3</v>
      </c>
      <c r="AB4741">
        <v>8</v>
      </c>
      <c r="AC4741">
        <v>4</v>
      </c>
      <c r="AD4741">
        <v>0</v>
      </c>
      <c r="AE4741" t="s">
        <v>14300</v>
      </c>
      <c r="AF4741" t="s">
        <v>14301</v>
      </c>
      <c r="AG4741">
        <v>0.67</v>
      </c>
      <c r="AH4741" t="s">
        <v>56</v>
      </c>
      <c r="AI4741" t="s">
        <v>137</v>
      </c>
      <c r="AJ4741" t="s">
        <v>40</v>
      </c>
    </row>
    <row r="4742" spans="1:36" x14ac:dyDescent="0.25">
      <c r="A4742" t="s">
        <v>32</v>
      </c>
      <c r="B4742" t="s">
        <v>14302</v>
      </c>
      <c r="C4742">
        <f>YEAR(B4742)</f>
        <v>2013</v>
      </c>
      <c r="D4742">
        <v>60.8</v>
      </c>
      <c r="E4742">
        <v>48.2</v>
      </c>
      <c r="F4742">
        <v>53.7</v>
      </c>
      <c r="H4742" s="2">
        <f>IF(F4742-55.95&lt;=0,0,IF(F4742-55.95&lt;=1,1,2))</f>
        <v>0</v>
      </c>
      <c r="I4742">
        <v>60.8</v>
      </c>
      <c r="J4742">
        <v>45.1</v>
      </c>
      <c r="K4742">
        <v>53.2</v>
      </c>
      <c r="L4742">
        <v>48.9</v>
      </c>
      <c r="M4742">
        <v>84.3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12.5</v>
      </c>
      <c r="V4742">
        <v>8.1</v>
      </c>
      <c r="W4742">
        <v>172.9</v>
      </c>
      <c r="X4742">
        <v>1027.3</v>
      </c>
      <c r="Y4742">
        <v>37.299999999999997</v>
      </c>
      <c r="Z4742">
        <v>6.6</v>
      </c>
      <c r="AA4742">
        <v>114.6</v>
      </c>
      <c r="AB4742">
        <v>9.9</v>
      </c>
      <c r="AC4742">
        <v>5</v>
      </c>
      <c r="AD4742">
        <v>0</v>
      </c>
      <c r="AE4742" t="s">
        <v>14303</v>
      </c>
      <c r="AF4742" t="s">
        <v>14304</v>
      </c>
      <c r="AG4742">
        <v>0.71</v>
      </c>
      <c r="AH4742" t="s">
        <v>36</v>
      </c>
      <c r="AI4742" t="s">
        <v>37</v>
      </c>
      <c r="AJ4742" t="s">
        <v>38</v>
      </c>
    </row>
    <row r="4743" spans="1:36" x14ac:dyDescent="0.25">
      <c r="A4743" t="s">
        <v>32</v>
      </c>
      <c r="B4743" t="s">
        <v>14305</v>
      </c>
      <c r="C4743">
        <f>YEAR(B4743)</f>
        <v>2013</v>
      </c>
      <c r="D4743">
        <v>55.4</v>
      </c>
      <c r="E4743">
        <v>48.2</v>
      </c>
      <c r="F4743">
        <v>51.4</v>
      </c>
      <c r="H4743" s="2">
        <f>IF(F4743-55.95&lt;=0,0,IF(F4743-55.95&lt;=1,1,2))</f>
        <v>0</v>
      </c>
      <c r="I4743">
        <v>55.4</v>
      </c>
      <c r="J4743">
        <v>47.3</v>
      </c>
      <c r="K4743">
        <v>51.4</v>
      </c>
      <c r="L4743">
        <v>48</v>
      </c>
      <c r="M4743">
        <v>88</v>
      </c>
      <c r="O4743">
        <v>0.44900000000000001</v>
      </c>
      <c r="P4743">
        <v>100</v>
      </c>
      <c r="Q4743">
        <v>8.33</v>
      </c>
      <c r="R4743" t="s">
        <v>40</v>
      </c>
      <c r="S4743">
        <v>0</v>
      </c>
      <c r="T4743">
        <v>0</v>
      </c>
      <c r="U4743">
        <v>19</v>
      </c>
      <c r="V4743">
        <v>9.1999999999999993</v>
      </c>
      <c r="W4743">
        <v>211.7</v>
      </c>
      <c r="X4743">
        <v>1022</v>
      </c>
      <c r="Y4743">
        <v>67</v>
      </c>
      <c r="Z4743">
        <v>6.4</v>
      </c>
      <c r="AA4743">
        <v>87.3</v>
      </c>
      <c r="AB4743">
        <v>7.5</v>
      </c>
      <c r="AC4743">
        <v>4</v>
      </c>
      <c r="AD4743">
        <v>0</v>
      </c>
      <c r="AE4743" t="s">
        <v>14306</v>
      </c>
      <c r="AF4743" t="s">
        <v>14307</v>
      </c>
      <c r="AG4743">
        <v>0.74</v>
      </c>
      <c r="AH4743" t="s">
        <v>56</v>
      </c>
      <c r="AI4743" t="s">
        <v>57</v>
      </c>
      <c r="AJ4743" t="s">
        <v>40</v>
      </c>
    </row>
    <row r="4744" spans="1:36" x14ac:dyDescent="0.25">
      <c r="A4744" t="s">
        <v>32</v>
      </c>
      <c r="B4744" t="s">
        <v>14308</v>
      </c>
      <c r="C4744">
        <f>YEAR(B4744)</f>
        <v>2013</v>
      </c>
      <c r="D4744">
        <v>59</v>
      </c>
      <c r="E4744">
        <v>48.2</v>
      </c>
      <c r="F4744">
        <v>52.6</v>
      </c>
      <c r="H4744" s="2">
        <f>IF(F4744-55.95&lt;=0,0,IF(F4744-55.95&lt;=1,1,2))</f>
        <v>0</v>
      </c>
      <c r="I4744">
        <v>59</v>
      </c>
      <c r="J4744">
        <v>45.1</v>
      </c>
      <c r="K4744">
        <v>52</v>
      </c>
      <c r="L4744">
        <v>44.8</v>
      </c>
      <c r="M4744">
        <v>75.2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24.4</v>
      </c>
      <c r="V4744">
        <v>12.8</v>
      </c>
      <c r="W4744">
        <v>243.6</v>
      </c>
      <c r="X4744">
        <v>1013.5</v>
      </c>
      <c r="Y4744">
        <v>60.9</v>
      </c>
      <c r="Z4744">
        <v>6.6</v>
      </c>
      <c r="AA4744">
        <v>112</v>
      </c>
      <c r="AB4744">
        <v>9.5</v>
      </c>
      <c r="AC4744">
        <v>5</v>
      </c>
      <c r="AD4744">
        <v>0</v>
      </c>
      <c r="AE4744" t="s">
        <v>14309</v>
      </c>
      <c r="AF4744" t="s">
        <v>14310</v>
      </c>
      <c r="AG4744">
        <v>0.75</v>
      </c>
      <c r="AH4744" t="s">
        <v>36</v>
      </c>
      <c r="AI4744" t="s">
        <v>37</v>
      </c>
      <c r="AJ4744" t="s">
        <v>38</v>
      </c>
    </row>
    <row r="4745" spans="1:36" x14ac:dyDescent="0.25">
      <c r="A4745" t="s">
        <v>32</v>
      </c>
      <c r="B4745" t="s">
        <v>14311</v>
      </c>
      <c r="C4745">
        <f>YEAR(B4745)</f>
        <v>2013</v>
      </c>
      <c r="D4745">
        <v>51.8</v>
      </c>
      <c r="E4745">
        <v>44.6</v>
      </c>
      <c r="F4745">
        <v>48.9</v>
      </c>
      <c r="H4745" s="2">
        <f>IF(F4745-55.95&lt;=0,0,IF(F4745-55.95&lt;=1,1,2))</f>
        <v>0</v>
      </c>
      <c r="I4745">
        <v>51.8</v>
      </c>
      <c r="J4745">
        <v>38.799999999999997</v>
      </c>
      <c r="K4745">
        <v>46.5</v>
      </c>
      <c r="L4745">
        <v>43.4</v>
      </c>
      <c r="M4745">
        <v>81.5</v>
      </c>
      <c r="O4745">
        <v>0.42899999999999999</v>
      </c>
      <c r="P4745">
        <v>100</v>
      </c>
      <c r="Q4745">
        <v>8.33</v>
      </c>
      <c r="R4745" t="s">
        <v>40</v>
      </c>
      <c r="S4745">
        <v>0</v>
      </c>
      <c r="T4745">
        <v>0</v>
      </c>
      <c r="U4745">
        <v>38.9</v>
      </c>
      <c r="V4745">
        <v>36.9</v>
      </c>
      <c r="W4745">
        <v>329.8</v>
      </c>
      <c r="X4745">
        <v>1006.1</v>
      </c>
      <c r="Y4745">
        <v>64.8</v>
      </c>
      <c r="Z4745">
        <v>6.2</v>
      </c>
      <c r="AA4745">
        <v>69.3</v>
      </c>
      <c r="AB4745">
        <v>5.9</v>
      </c>
      <c r="AC4745">
        <v>3</v>
      </c>
      <c r="AD4745">
        <v>0</v>
      </c>
      <c r="AE4745" t="s">
        <v>14312</v>
      </c>
      <c r="AF4745" t="s">
        <v>14313</v>
      </c>
      <c r="AG4745">
        <v>0.81</v>
      </c>
      <c r="AH4745" t="s">
        <v>56</v>
      </c>
      <c r="AI4745" t="s">
        <v>101</v>
      </c>
      <c r="AJ4745" t="s">
        <v>40</v>
      </c>
    </row>
    <row r="4746" spans="1:36" x14ac:dyDescent="0.25">
      <c r="A4746" t="s">
        <v>32</v>
      </c>
      <c r="B4746" t="s">
        <v>14314</v>
      </c>
      <c r="C4746">
        <f>YEAR(B4746)</f>
        <v>2013</v>
      </c>
      <c r="D4746">
        <v>55.4</v>
      </c>
      <c r="E4746">
        <v>48.2</v>
      </c>
      <c r="F4746">
        <v>51</v>
      </c>
      <c r="H4746" s="2">
        <f>IF(F4746-55.95&lt;=0,0,IF(F4746-55.95&lt;=1,1,2))</f>
        <v>0</v>
      </c>
      <c r="I4746">
        <v>55.4</v>
      </c>
      <c r="J4746">
        <v>40</v>
      </c>
      <c r="K4746">
        <v>49</v>
      </c>
      <c r="L4746">
        <v>40.4</v>
      </c>
      <c r="M4746">
        <v>67.3</v>
      </c>
      <c r="O4746">
        <v>3.9E-2</v>
      </c>
      <c r="P4746">
        <v>100</v>
      </c>
      <c r="Q4746">
        <v>4.17</v>
      </c>
      <c r="R4746" t="s">
        <v>40</v>
      </c>
      <c r="S4746">
        <v>0</v>
      </c>
      <c r="T4746">
        <v>0</v>
      </c>
      <c r="U4746">
        <v>38.299999999999997</v>
      </c>
      <c r="V4746">
        <v>32.200000000000003</v>
      </c>
      <c r="W4746">
        <v>321.8</v>
      </c>
      <c r="X4746">
        <v>1011.2</v>
      </c>
      <c r="Y4746">
        <v>79.3</v>
      </c>
      <c r="Z4746">
        <v>6.6</v>
      </c>
      <c r="AA4746">
        <v>124</v>
      </c>
      <c r="AB4746">
        <v>10.7</v>
      </c>
      <c r="AC4746">
        <v>5</v>
      </c>
      <c r="AD4746">
        <v>0</v>
      </c>
      <c r="AE4746" t="s">
        <v>14315</v>
      </c>
      <c r="AF4746" t="s">
        <v>14316</v>
      </c>
      <c r="AG4746">
        <v>0.85</v>
      </c>
      <c r="AH4746" t="s">
        <v>56</v>
      </c>
      <c r="AI4746" t="s">
        <v>78</v>
      </c>
      <c r="AJ4746" t="s">
        <v>40</v>
      </c>
    </row>
    <row r="4747" spans="1:36" x14ac:dyDescent="0.25">
      <c r="A4747" t="s">
        <v>32</v>
      </c>
      <c r="B4747" t="s">
        <v>14317</v>
      </c>
      <c r="C4747">
        <f>YEAR(B4747)</f>
        <v>2013</v>
      </c>
      <c r="D4747">
        <v>50</v>
      </c>
      <c r="E4747">
        <v>42.8</v>
      </c>
      <c r="F4747">
        <v>45</v>
      </c>
      <c r="H4747" s="2">
        <f>IF(F4747-55.95&lt;=0,0,IF(F4747-55.95&lt;=1,1,2))</f>
        <v>0</v>
      </c>
      <c r="I4747">
        <v>50</v>
      </c>
      <c r="J4747">
        <v>33.299999999999997</v>
      </c>
      <c r="K4747">
        <v>37.4</v>
      </c>
      <c r="L4747">
        <v>37.1</v>
      </c>
      <c r="M4747">
        <v>74.099999999999994</v>
      </c>
      <c r="O4747">
        <v>0.37</v>
      </c>
      <c r="P4747">
        <v>100</v>
      </c>
      <c r="Q4747">
        <v>8.33</v>
      </c>
      <c r="R4747" t="s">
        <v>40</v>
      </c>
      <c r="S4747">
        <v>0</v>
      </c>
      <c r="T4747">
        <v>0</v>
      </c>
      <c r="U4747">
        <v>38</v>
      </c>
      <c r="V4747">
        <v>24.2</v>
      </c>
      <c r="W4747">
        <v>5.6</v>
      </c>
      <c r="X4747">
        <v>1016.2</v>
      </c>
      <c r="Y4747">
        <v>92.3</v>
      </c>
      <c r="Z4747">
        <v>6.3</v>
      </c>
      <c r="AA4747">
        <v>107.3</v>
      </c>
      <c r="AB4747">
        <v>9.1999999999999993</v>
      </c>
      <c r="AC4747">
        <v>5</v>
      </c>
      <c r="AD4747">
        <v>0</v>
      </c>
      <c r="AE4747" t="s">
        <v>14318</v>
      </c>
      <c r="AF4747" t="s">
        <v>14319</v>
      </c>
      <c r="AG4747">
        <v>0.88</v>
      </c>
      <c r="AH4747" t="s">
        <v>43</v>
      </c>
      <c r="AI4747" t="s">
        <v>1063</v>
      </c>
      <c r="AJ4747" t="s">
        <v>40</v>
      </c>
    </row>
    <row r="4748" spans="1:36" x14ac:dyDescent="0.25">
      <c r="A4748" t="s">
        <v>32</v>
      </c>
      <c r="B4748" t="s">
        <v>14320</v>
      </c>
      <c r="C4748">
        <f>YEAR(B4748)</f>
        <v>2013</v>
      </c>
      <c r="D4748">
        <v>46.4</v>
      </c>
      <c r="E4748">
        <v>36.6</v>
      </c>
      <c r="F4748">
        <v>42.9</v>
      </c>
      <c r="H4748" s="2">
        <f>IF(F4748-55.95&lt;=0,0,IF(F4748-55.95&lt;=1,1,2))</f>
        <v>0</v>
      </c>
      <c r="I4748">
        <v>42.9</v>
      </c>
      <c r="J4748">
        <v>29</v>
      </c>
      <c r="K4748">
        <v>35.799999999999997</v>
      </c>
      <c r="L4748">
        <v>37.200000000000003</v>
      </c>
      <c r="M4748">
        <v>80.7</v>
      </c>
      <c r="O4748">
        <v>0.14899999999999999</v>
      </c>
      <c r="P4748">
        <v>100</v>
      </c>
      <c r="Q4748">
        <v>8.33</v>
      </c>
      <c r="R4748" t="s">
        <v>40</v>
      </c>
      <c r="S4748">
        <v>0</v>
      </c>
      <c r="T4748">
        <v>0</v>
      </c>
      <c r="U4748">
        <v>38</v>
      </c>
      <c r="V4748">
        <v>25.3</v>
      </c>
      <c r="W4748">
        <v>348</v>
      </c>
      <c r="X4748">
        <v>1020.8</v>
      </c>
      <c r="Y4748">
        <v>83.9</v>
      </c>
      <c r="Z4748">
        <v>6.5</v>
      </c>
      <c r="AA4748">
        <v>102.3</v>
      </c>
      <c r="AB4748">
        <v>8.8000000000000007</v>
      </c>
      <c r="AC4748">
        <v>5</v>
      </c>
      <c r="AD4748">
        <v>0</v>
      </c>
      <c r="AE4748" t="s">
        <v>14321</v>
      </c>
      <c r="AF4748" t="s">
        <v>14322</v>
      </c>
      <c r="AG4748">
        <v>0.92</v>
      </c>
      <c r="AH4748" t="s">
        <v>56</v>
      </c>
      <c r="AI4748" t="s">
        <v>101</v>
      </c>
      <c r="AJ4748" t="s">
        <v>40</v>
      </c>
    </row>
    <row r="4749" spans="1:36" x14ac:dyDescent="0.25">
      <c r="A4749" t="s">
        <v>32</v>
      </c>
      <c r="B4749" t="s">
        <v>14323</v>
      </c>
      <c r="C4749">
        <f>YEAR(B4749)</f>
        <v>2013</v>
      </c>
      <c r="D4749">
        <v>55.4</v>
      </c>
      <c r="E4749">
        <v>39.200000000000003</v>
      </c>
      <c r="F4749">
        <v>46.6</v>
      </c>
      <c r="H4749" s="2">
        <f>IF(F4749-55.95&lt;=0,0,IF(F4749-55.95&lt;=1,1,2))</f>
        <v>0</v>
      </c>
      <c r="I4749">
        <v>55.4</v>
      </c>
      <c r="J4749">
        <v>34.200000000000003</v>
      </c>
      <c r="K4749">
        <v>43.7</v>
      </c>
      <c r="L4749">
        <v>38.200000000000003</v>
      </c>
      <c r="M4749">
        <v>72.599999999999994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14.1</v>
      </c>
      <c r="V4749">
        <v>17.2</v>
      </c>
      <c r="W4749">
        <v>199.2</v>
      </c>
      <c r="X4749">
        <v>1020.7</v>
      </c>
      <c r="Y4749">
        <v>40</v>
      </c>
      <c r="Z4749">
        <v>6.6</v>
      </c>
      <c r="AA4749">
        <v>120.1</v>
      </c>
      <c r="AB4749">
        <v>10.199999999999999</v>
      </c>
      <c r="AC4749">
        <v>5</v>
      </c>
      <c r="AD4749">
        <v>0</v>
      </c>
      <c r="AE4749" t="s">
        <v>14324</v>
      </c>
      <c r="AF4749" t="s">
        <v>14325</v>
      </c>
      <c r="AG4749">
        <v>0.95</v>
      </c>
      <c r="AH4749" t="s">
        <v>36</v>
      </c>
      <c r="AI4749" t="s">
        <v>37</v>
      </c>
      <c r="AJ4749" t="s">
        <v>38</v>
      </c>
    </row>
    <row r="4750" spans="1:36" x14ac:dyDescent="0.25">
      <c r="A4750" t="s">
        <v>32</v>
      </c>
      <c r="B4750" t="s">
        <v>14326</v>
      </c>
      <c r="C4750">
        <f>YEAR(B4750)</f>
        <v>2013</v>
      </c>
      <c r="D4750">
        <v>66.2</v>
      </c>
      <c r="E4750">
        <v>47.6</v>
      </c>
      <c r="F4750">
        <v>56.5</v>
      </c>
      <c r="H4750" s="2">
        <f>IF(F4750-55.95&lt;=0,0,IF(F4750-55.95&lt;=1,1,2))</f>
        <v>1</v>
      </c>
      <c r="I4750">
        <v>66.2</v>
      </c>
      <c r="J4750">
        <v>40.299999999999997</v>
      </c>
      <c r="K4750">
        <v>54.9</v>
      </c>
      <c r="L4750">
        <v>44.3</v>
      </c>
      <c r="M4750">
        <v>64.099999999999994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26.4</v>
      </c>
      <c r="V4750">
        <v>27.5</v>
      </c>
      <c r="W4750">
        <v>186.6</v>
      </c>
      <c r="X4750">
        <v>1015.7</v>
      </c>
      <c r="Y4750">
        <v>63.2</v>
      </c>
      <c r="Z4750">
        <v>6.6</v>
      </c>
      <c r="AA4750">
        <v>107</v>
      </c>
      <c r="AB4750">
        <v>9.3000000000000007</v>
      </c>
      <c r="AC4750">
        <v>5</v>
      </c>
      <c r="AD4750">
        <v>0</v>
      </c>
      <c r="AE4750" t="s">
        <v>14327</v>
      </c>
      <c r="AF4750" t="s">
        <v>14328</v>
      </c>
      <c r="AG4750">
        <v>0</v>
      </c>
      <c r="AH4750" t="s">
        <v>36</v>
      </c>
      <c r="AI4750" t="s">
        <v>37</v>
      </c>
      <c r="AJ4750" t="s">
        <v>38</v>
      </c>
    </row>
    <row r="4751" spans="1:36" x14ac:dyDescent="0.25">
      <c r="A4751" t="s">
        <v>32</v>
      </c>
      <c r="B4751" t="s">
        <v>14329</v>
      </c>
      <c r="C4751">
        <f>YEAR(B4751)</f>
        <v>2013</v>
      </c>
      <c r="D4751">
        <v>66.2</v>
      </c>
      <c r="E4751">
        <v>51.8</v>
      </c>
      <c r="F4751">
        <v>58.8</v>
      </c>
      <c r="H4751" s="2">
        <f>IF(F4751-55.95&lt;=0,0,IF(F4751-55.95&lt;=1,1,2))</f>
        <v>2</v>
      </c>
      <c r="I4751">
        <v>66.2</v>
      </c>
      <c r="J4751">
        <v>51.8</v>
      </c>
      <c r="K4751">
        <v>58.8</v>
      </c>
      <c r="L4751">
        <v>49.9</v>
      </c>
      <c r="M4751">
        <v>72.599999999999994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21.3</v>
      </c>
      <c r="V4751">
        <v>19.5</v>
      </c>
      <c r="W4751">
        <v>191.3</v>
      </c>
      <c r="X4751">
        <v>1014.3</v>
      </c>
      <c r="Y4751">
        <v>47.2</v>
      </c>
      <c r="Z4751">
        <v>6.6</v>
      </c>
      <c r="AA4751">
        <v>109.5</v>
      </c>
      <c r="AB4751">
        <v>9.1999999999999993</v>
      </c>
      <c r="AC4751">
        <v>5</v>
      </c>
      <c r="AD4751">
        <v>0</v>
      </c>
      <c r="AE4751" t="s">
        <v>14330</v>
      </c>
      <c r="AF4751" t="s">
        <v>14331</v>
      </c>
      <c r="AG4751">
        <v>0.02</v>
      </c>
      <c r="AH4751" t="s">
        <v>36</v>
      </c>
      <c r="AI4751" t="s">
        <v>37</v>
      </c>
      <c r="AJ4751" t="s">
        <v>38</v>
      </c>
    </row>
    <row r="4752" spans="1:36" x14ac:dyDescent="0.25">
      <c r="A4752" t="s">
        <v>32</v>
      </c>
      <c r="B4752" t="s">
        <v>14332</v>
      </c>
      <c r="C4752">
        <f>YEAR(B4752)</f>
        <v>2013</v>
      </c>
      <c r="D4752">
        <v>60.9</v>
      </c>
      <c r="E4752">
        <v>50</v>
      </c>
      <c r="F4752">
        <v>55</v>
      </c>
      <c r="H4752" s="2">
        <f>IF(F4752-55.95&lt;=0,0,IF(F4752-55.95&lt;=1,1,2))</f>
        <v>0</v>
      </c>
      <c r="I4752">
        <v>60.9</v>
      </c>
      <c r="J4752">
        <v>50</v>
      </c>
      <c r="K4752">
        <v>55</v>
      </c>
      <c r="L4752">
        <v>47.5</v>
      </c>
      <c r="M4752">
        <v>75.8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15.4</v>
      </c>
      <c r="V4752">
        <v>16.100000000000001</v>
      </c>
      <c r="W4752">
        <v>240.2</v>
      </c>
      <c r="X4752">
        <v>1020.4</v>
      </c>
      <c r="Y4752">
        <v>36.4</v>
      </c>
      <c r="Z4752">
        <v>6.6</v>
      </c>
      <c r="AA4752">
        <v>125.5</v>
      </c>
      <c r="AB4752">
        <v>10.8</v>
      </c>
      <c r="AC4752">
        <v>5</v>
      </c>
      <c r="AD4752">
        <v>0</v>
      </c>
      <c r="AE4752" t="s">
        <v>14333</v>
      </c>
      <c r="AF4752" t="s">
        <v>14334</v>
      </c>
      <c r="AG4752">
        <v>0.05</v>
      </c>
      <c r="AH4752" t="s">
        <v>36</v>
      </c>
      <c r="AI4752" t="s">
        <v>37</v>
      </c>
      <c r="AJ4752" t="s">
        <v>38</v>
      </c>
    </row>
    <row r="4753" spans="1:36" x14ac:dyDescent="0.25">
      <c r="A4753" t="s">
        <v>32</v>
      </c>
      <c r="B4753" t="s">
        <v>14335</v>
      </c>
      <c r="C4753">
        <f>YEAR(B4753)</f>
        <v>2013</v>
      </c>
      <c r="D4753">
        <v>60.9</v>
      </c>
      <c r="E4753">
        <v>46.4</v>
      </c>
      <c r="F4753">
        <v>53.5</v>
      </c>
      <c r="H4753" s="2">
        <f>IF(F4753-55.95&lt;=0,0,IF(F4753-55.95&lt;=1,1,2))</f>
        <v>0</v>
      </c>
      <c r="I4753">
        <v>60.9</v>
      </c>
      <c r="J4753">
        <v>40.700000000000003</v>
      </c>
      <c r="K4753">
        <v>51.9</v>
      </c>
      <c r="L4753">
        <v>46.4</v>
      </c>
      <c r="M4753">
        <v>77.3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14.1</v>
      </c>
      <c r="V4753">
        <v>12.8</v>
      </c>
      <c r="W4753">
        <v>153.80000000000001</v>
      </c>
      <c r="X4753">
        <v>1024.2</v>
      </c>
      <c r="Y4753">
        <v>30.9</v>
      </c>
      <c r="Z4753">
        <v>6.6</v>
      </c>
      <c r="AA4753">
        <v>137.19999999999999</v>
      </c>
      <c r="AB4753">
        <v>11.6</v>
      </c>
      <c r="AC4753">
        <v>6</v>
      </c>
      <c r="AD4753">
        <v>0</v>
      </c>
      <c r="AE4753" t="s">
        <v>14336</v>
      </c>
      <c r="AF4753" t="s">
        <v>14337</v>
      </c>
      <c r="AG4753">
        <v>0.08</v>
      </c>
      <c r="AH4753" t="s">
        <v>36</v>
      </c>
      <c r="AI4753" t="s">
        <v>37</v>
      </c>
      <c r="AJ4753" t="s">
        <v>38</v>
      </c>
    </row>
    <row r="4754" spans="1:36" x14ac:dyDescent="0.25">
      <c r="A4754" t="s">
        <v>32</v>
      </c>
      <c r="B4754" t="s">
        <v>14338</v>
      </c>
      <c r="C4754">
        <f>YEAR(B4754)</f>
        <v>2013</v>
      </c>
      <c r="D4754">
        <v>64.400000000000006</v>
      </c>
      <c r="E4754">
        <v>48.2</v>
      </c>
      <c r="F4754">
        <v>56.5</v>
      </c>
      <c r="H4754" s="2">
        <f>IF(F4754-55.95&lt;=0,0,IF(F4754-55.95&lt;=1,1,2))</f>
        <v>1</v>
      </c>
      <c r="I4754">
        <v>64.400000000000006</v>
      </c>
      <c r="J4754">
        <v>45.6</v>
      </c>
      <c r="K4754">
        <v>56.4</v>
      </c>
      <c r="L4754">
        <v>46.6</v>
      </c>
      <c r="M4754">
        <v>70.3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25.9</v>
      </c>
      <c r="V4754">
        <v>21.9</v>
      </c>
      <c r="W4754">
        <v>158.9</v>
      </c>
      <c r="X4754">
        <v>1022.8</v>
      </c>
      <c r="Y4754">
        <v>38.799999999999997</v>
      </c>
      <c r="Z4754">
        <v>6.6</v>
      </c>
      <c r="AA4754">
        <v>107.4</v>
      </c>
      <c r="AB4754">
        <v>9.1999999999999993</v>
      </c>
      <c r="AC4754">
        <v>4</v>
      </c>
      <c r="AD4754">
        <v>0</v>
      </c>
      <c r="AE4754" t="s">
        <v>14339</v>
      </c>
      <c r="AF4754" t="s">
        <v>14340</v>
      </c>
      <c r="AG4754">
        <v>0.12</v>
      </c>
      <c r="AH4754" t="s">
        <v>36</v>
      </c>
      <c r="AI4754" t="s">
        <v>37</v>
      </c>
      <c r="AJ4754" t="s">
        <v>38</v>
      </c>
    </row>
    <row r="4755" spans="1:36" x14ac:dyDescent="0.25">
      <c r="A4755" t="s">
        <v>32</v>
      </c>
      <c r="B4755" t="s">
        <v>14341</v>
      </c>
      <c r="C4755">
        <f>YEAR(B4755)</f>
        <v>2013</v>
      </c>
      <c r="D4755">
        <v>64.5</v>
      </c>
      <c r="E4755">
        <v>55.4</v>
      </c>
      <c r="F4755">
        <v>59.5</v>
      </c>
      <c r="H4755" s="2">
        <f>IF(F4755-55.95&lt;=0,0,IF(F4755-55.95&lt;=1,1,2))</f>
        <v>2</v>
      </c>
      <c r="I4755">
        <v>64.5</v>
      </c>
      <c r="J4755">
        <v>55.4</v>
      </c>
      <c r="K4755">
        <v>59.5</v>
      </c>
      <c r="L4755">
        <v>49.2</v>
      </c>
      <c r="M4755">
        <v>69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38</v>
      </c>
      <c r="V4755">
        <v>26.4</v>
      </c>
      <c r="W4755">
        <v>188.8</v>
      </c>
      <c r="X4755">
        <v>1013.9</v>
      </c>
      <c r="Y4755">
        <v>54.8</v>
      </c>
      <c r="Z4755">
        <v>6.6</v>
      </c>
      <c r="AA4755">
        <v>122.5</v>
      </c>
      <c r="AB4755">
        <v>10.5</v>
      </c>
      <c r="AC4755">
        <v>5</v>
      </c>
      <c r="AD4755">
        <v>0</v>
      </c>
      <c r="AE4755" t="s">
        <v>14342</v>
      </c>
      <c r="AF4755" t="s">
        <v>14343</v>
      </c>
      <c r="AG4755">
        <v>0.15</v>
      </c>
      <c r="AH4755" t="s">
        <v>36</v>
      </c>
      <c r="AI4755" t="s">
        <v>37</v>
      </c>
      <c r="AJ4755" t="s">
        <v>38</v>
      </c>
    </row>
    <row r="4756" spans="1:36" x14ac:dyDescent="0.25">
      <c r="A4756" t="s">
        <v>32</v>
      </c>
      <c r="B4756" t="s">
        <v>14344</v>
      </c>
      <c r="C4756">
        <f>YEAR(B4756)</f>
        <v>2013</v>
      </c>
      <c r="D4756">
        <v>62.6</v>
      </c>
      <c r="E4756">
        <v>51.8</v>
      </c>
      <c r="F4756">
        <v>57.7</v>
      </c>
      <c r="H4756" s="2">
        <f>IF(F4756-55.95&lt;=0,0,IF(F4756-55.95&lt;=1,1,2))</f>
        <v>2</v>
      </c>
      <c r="I4756">
        <v>62.6</v>
      </c>
      <c r="J4756">
        <v>51.8</v>
      </c>
      <c r="K4756">
        <v>57.7</v>
      </c>
      <c r="L4756">
        <v>45.9</v>
      </c>
      <c r="M4756">
        <v>65</v>
      </c>
      <c r="O4756">
        <v>2.4E-2</v>
      </c>
      <c r="P4756">
        <v>100</v>
      </c>
      <c r="Q4756">
        <v>8.33</v>
      </c>
      <c r="R4756" t="s">
        <v>40</v>
      </c>
      <c r="S4756">
        <v>0</v>
      </c>
      <c r="T4756">
        <v>0</v>
      </c>
      <c r="U4756">
        <v>31.1</v>
      </c>
      <c r="V4756">
        <v>25.3</v>
      </c>
      <c r="W4756">
        <v>192.1</v>
      </c>
      <c r="X4756">
        <v>1011.7</v>
      </c>
      <c r="Y4756">
        <v>61.4</v>
      </c>
      <c r="Z4756">
        <v>6.6</v>
      </c>
      <c r="AA4756">
        <v>103.1</v>
      </c>
      <c r="AB4756">
        <v>8.8000000000000007</v>
      </c>
      <c r="AC4756">
        <v>4</v>
      </c>
      <c r="AD4756">
        <v>0</v>
      </c>
      <c r="AE4756" t="s">
        <v>14345</v>
      </c>
      <c r="AF4756" t="s">
        <v>14346</v>
      </c>
      <c r="AG4756">
        <v>0.18</v>
      </c>
      <c r="AH4756" t="s">
        <v>56</v>
      </c>
      <c r="AI4756" t="s">
        <v>101</v>
      </c>
      <c r="AJ4756" t="s">
        <v>40</v>
      </c>
    </row>
    <row r="4757" spans="1:36" x14ac:dyDescent="0.25">
      <c r="A4757" t="s">
        <v>32</v>
      </c>
      <c r="B4757" t="s">
        <v>14347</v>
      </c>
      <c r="C4757">
        <f>YEAR(B4757)</f>
        <v>2013</v>
      </c>
      <c r="D4757">
        <v>64.400000000000006</v>
      </c>
      <c r="E4757">
        <v>51.8</v>
      </c>
      <c r="F4757">
        <v>58.3</v>
      </c>
      <c r="H4757" s="2">
        <f>IF(F4757-55.95&lt;=0,0,IF(F4757-55.95&lt;=1,1,2))</f>
        <v>2</v>
      </c>
      <c r="I4757">
        <v>64.400000000000006</v>
      </c>
      <c r="J4757">
        <v>51.8</v>
      </c>
      <c r="K4757">
        <v>58.3</v>
      </c>
      <c r="L4757">
        <v>45.9</v>
      </c>
      <c r="M4757">
        <v>63.8</v>
      </c>
      <c r="O4757">
        <v>0.20100000000000001</v>
      </c>
      <c r="P4757">
        <v>100</v>
      </c>
      <c r="Q4757">
        <v>4.17</v>
      </c>
      <c r="R4757" t="s">
        <v>40</v>
      </c>
      <c r="S4757">
        <v>0</v>
      </c>
      <c r="T4757">
        <v>0</v>
      </c>
      <c r="U4757">
        <v>36.9</v>
      </c>
      <c r="V4757">
        <v>25.3</v>
      </c>
      <c r="W4757">
        <v>191.8</v>
      </c>
      <c r="X4757">
        <v>1006.4</v>
      </c>
      <c r="Y4757">
        <v>67.900000000000006</v>
      </c>
      <c r="Z4757">
        <v>6.6</v>
      </c>
      <c r="AA4757">
        <v>138.30000000000001</v>
      </c>
      <c r="AB4757">
        <v>12</v>
      </c>
      <c r="AC4757">
        <v>6</v>
      </c>
      <c r="AD4757">
        <v>0</v>
      </c>
      <c r="AE4757" t="s">
        <v>14348</v>
      </c>
      <c r="AF4757" t="s">
        <v>14349</v>
      </c>
      <c r="AG4757">
        <v>0.21</v>
      </c>
      <c r="AH4757" t="s">
        <v>56</v>
      </c>
      <c r="AI4757" t="s">
        <v>65</v>
      </c>
      <c r="AJ4757" t="s">
        <v>40</v>
      </c>
    </row>
    <row r="4758" spans="1:36" x14ac:dyDescent="0.25">
      <c r="A4758" t="s">
        <v>32</v>
      </c>
      <c r="B4758" t="s">
        <v>14350</v>
      </c>
      <c r="C4758">
        <f>YEAR(B4758)</f>
        <v>2013</v>
      </c>
      <c r="D4758">
        <v>60.8</v>
      </c>
      <c r="E4758">
        <v>51.8</v>
      </c>
      <c r="F4758">
        <v>55.3</v>
      </c>
      <c r="H4758" s="2">
        <f>IF(F4758-55.95&lt;=0,0,IF(F4758-55.95&lt;=1,1,2))</f>
        <v>0</v>
      </c>
      <c r="I4758">
        <v>60.8</v>
      </c>
      <c r="J4758">
        <v>51.8</v>
      </c>
      <c r="K4758">
        <v>55.3</v>
      </c>
      <c r="L4758">
        <v>46.3</v>
      </c>
      <c r="M4758">
        <v>72.099999999999994</v>
      </c>
      <c r="O4758">
        <v>5.8999999999999997E-2</v>
      </c>
      <c r="P4758">
        <v>100</v>
      </c>
      <c r="Q4758">
        <v>8.33</v>
      </c>
      <c r="R4758" t="s">
        <v>40</v>
      </c>
      <c r="S4758">
        <v>0</v>
      </c>
      <c r="T4758">
        <v>0</v>
      </c>
      <c r="U4758">
        <v>30</v>
      </c>
      <c r="V4758">
        <v>11.4</v>
      </c>
      <c r="W4758">
        <v>210.4</v>
      </c>
      <c r="X4758">
        <v>1008.5</v>
      </c>
      <c r="Y4758">
        <v>62.9</v>
      </c>
      <c r="Z4758">
        <v>6.6</v>
      </c>
      <c r="AA4758">
        <v>112</v>
      </c>
      <c r="AB4758">
        <v>9.5</v>
      </c>
      <c r="AC4758">
        <v>5</v>
      </c>
      <c r="AD4758">
        <v>0</v>
      </c>
      <c r="AE4758" t="s">
        <v>14351</v>
      </c>
      <c r="AF4758" t="s">
        <v>14352</v>
      </c>
      <c r="AG4758">
        <v>0.25</v>
      </c>
      <c r="AH4758" t="s">
        <v>56</v>
      </c>
      <c r="AI4758" t="s">
        <v>57</v>
      </c>
      <c r="AJ4758" t="s">
        <v>40</v>
      </c>
    </row>
    <row r="4759" spans="1:36" x14ac:dyDescent="0.25">
      <c r="A4759" t="s">
        <v>32</v>
      </c>
      <c r="B4759" t="s">
        <v>14353</v>
      </c>
      <c r="C4759">
        <f>YEAR(B4759)</f>
        <v>2013</v>
      </c>
      <c r="D4759">
        <v>68.099999999999994</v>
      </c>
      <c r="E4759">
        <v>51.3</v>
      </c>
      <c r="F4759">
        <v>60.1</v>
      </c>
      <c r="H4759" s="2">
        <f>IF(F4759-55.95&lt;=0,0,IF(F4759-55.95&lt;=1,1,2))</f>
        <v>2</v>
      </c>
      <c r="I4759">
        <v>68.099999999999994</v>
      </c>
      <c r="J4759">
        <v>51.3</v>
      </c>
      <c r="K4759">
        <v>60.1</v>
      </c>
      <c r="L4759">
        <v>49.9</v>
      </c>
      <c r="M4759">
        <v>70.099999999999994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30</v>
      </c>
      <c r="V4759">
        <v>25.3</v>
      </c>
      <c r="W4759">
        <v>171.8</v>
      </c>
      <c r="X4759">
        <v>1014</v>
      </c>
      <c r="Y4759">
        <v>21.4</v>
      </c>
      <c r="Z4759">
        <v>6.5</v>
      </c>
      <c r="AA4759">
        <v>0</v>
      </c>
      <c r="AB4759">
        <v>0</v>
      </c>
      <c r="AC4759">
        <v>0</v>
      </c>
      <c r="AD4759">
        <v>0</v>
      </c>
      <c r="AE4759" t="s">
        <v>14354</v>
      </c>
      <c r="AF4759" t="s">
        <v>14355</v>
      </c>
      <c r="AG4759">
        <v>0.28000000000000003</v>
      </c>
      <c r="AH4759" t="s">
        <v>36</v>
      </c>
      <c r="AI4759" t="s">
        <v>37</v>
      </c>
      <c r="AJ4759" t="s">
        <v>38</v>
      </c>
    </row>
    <row r="4760" spans="1:36" x14ac:dyDescent="0.25">
      <c r="A4760" t="s">
        <v>32</v>
      </c>
      <c r="B4760" t="s">
        <v>14356</v>
      </c>
      <c r="C4760">
        <f>YEAR(B4760)</f>
        <v>2013</v>
      </c>
      <c r="D4760">
        <v>68</v>
      </c>
      <c r="E4760">
        <v>59</v>
      </c>
      <c r="F4760">
        <v>63.1</v>
      </c>
      <c r="H4760" s="2">
        <f>IF(F4760-55.95&lt;=0,0,IF(F4760-55.95&lt;=1,1,2))</f>
        <v>2</v>
      </c>
      <c r="I4760">
        <v>68</v>
      </c>
      <c r="J4760">
        <v>59</v>
      </c>
      <c r="K4760">
        <v>63.1</v>
      </c>
      <c r="L4760">
        <v>46.4</v>
      </c>
      <c r="M4760">
        <v>55.6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46.1</v>
      </c>
      <c r="V4760">
        <v>34.4</v>
      </c>
      <c r="W4760">
        <v>176.9</v>
      </c>
      <c r="X4760">
        <v>1010.1</v>
      </c>
      <c r="Y4760">
        <v>35.799999999999997</v>
      </c>
      <c r="Z4760">
        <v>6.5</v>
      </c>
      <c r="AA4760">
        <v>0</v>
      </c>
      <c r="AB4760">
        <v>0</v>
      </c>
      <c r="AC4760">
        <v>0</v>
      </c>
      <c r="AD4760">
        <v>0</v>
      </c>
      <c r="AE4760" t="s">
        <v>14357</v>
      </c>
      <c r="AF4760" t="s">
        <v>14358</v>
      </c>
      <c r="AG4760">
        <v>0.31</v>
      </c>
      <c r="AH4760" t="s">
        <v>36</v>
      </c>
      <c r="AI4760" t="s">
        <v>37</v>
      </c>
      <c r="AJ4760" t="s">
        <v>344</v>
      </c>
    </row>
    <row r="4761" spans="1:36" x14ac:dyDescent="0.25">
      <c r="A4761" t="s">
        <v>32</v>
      </c>
      <c r="B4761" t="s">
        <v>14359</v>
      </c>
      <c r="C4761">
        <f>YEAR(B4761)</f>
        <v>2013</v>
      </c>
      <c r="D4761">
        <v>66.2</v>
      </c>
      <c r="E4761">
        <v>51.8</v>
      </c>
      <c r="F4761">
        <v>60.1</v>
      </c>
      <c r="H4761" s="2">
        <f>IF(F4761-55.95&lt;=0,0,IF(F4761-55.95&lt;=1,1,2))</f>
        <v>2</v>
      </c>
      <c r="I4761">
        <v>66.2</v>
      </c>
      <c r="J4761">
        <v>51.8</v>
      </c>
      <c r="K4761">
        <v>60.1</v>
      </c>
      <c r="L4761">
        <v>50.6</v>
      </c>
      <c r="M4761">
        <v>71.3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15</v>
      </c>
      <c r="W4761">
        <v>191.2</v>
      </c>
      <c r="X4761">
        <v>1010.4</v>
      </c>
      <c r="Y4761">
        <v>33.4</v>
      </c>
      <c r="Z4761">
        <v>6.6</v>
      </c>
      <c r="AA4761">
        <v>0</v>
      </c>
      <c r="AB4761">
        <v>0</v>
      </c>
      <c r="AC4761">
        <v>0</v>
      </c>
      <c r="AD4761">
        <v>0</v>
      </c>
      <c r="AE4761" t="s">
        <v>14360</v>
      </c>
      <c r="AF4761" t="s">
        <v>14361</v>
      </c>
      <c r="AG4761">
        <v>0.34</v>
      </c>
      <c r="AH4761" t="s">
        <v>36</v>
      </c>
      <c r="AI4761" t="s">
        <v>37</v>
      </c>
      <c r="AJ4761" t="s">
        <v>38</v>
      </c>
    </row>
    <row r="4762" spans="1:36" x14ac:dyDescent="0.25">
      <c r="A4762" t="s">
        <v>32</v>
      </c>
      <c r="B4762" t="s">
        <v>14362</v>
      </c>
      <c r="C4762">
        <f>YEAR(B4762)</f>
        <v>2013</v>
      </c>
      <c r="D4762">
        <v>62.7</v>
      </c>
      <c r="E4762">
        <v>51.8</v>
      </c>
      <c r="F4762">
        <v>57.6</v>
      </c>
      <c r="H4762" s="2">
        <f>IF(F4762-55.95&lt;=0,0,IF(F4762-55.95&lt;=1,1,2))</f>
        <v>2</v>
      </c>
      <c r="I4762">
        <v>62.7</v>
      </c>
      <c r="J4762">
        <v>51.8</v>
      </c>
      <c r="K4762">
        <v>57.6</v>
      </c>
      <c r="L4762">
        <v>48.9</v>
      </c>
      <c r="M4762">
        <v>73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18.3</v>
      </c>
      <c r="W4762">
        <v>209.4</v>
      </c>
      <c r="X4762">
        <v>1015.1</v>
      </c>
      <c r="Y4762">
        <v>60.1</v>
      </c>
      <c r="Z4762">
        <v>6.6</v>
      </c>
      <c r="AA4762">
        <v>0</v>
      </c>
      <c r="AB4762">
        <v>0</v>
      </c>
      <c r="AC4762">
        <v>0</v>
      </c>
      <c r="AD4762">
        <v>0</v>
      </c>
      <c r="AE4762" t="s">
        <v>14363</v>
      </c>
      <c r="AF4762" t="s">
        <v>14364</v>
      </c>
      <c r="AG4762">
        <v>0.38</v>
      </c>
      <c r="AH4762" t="s">
        <v>36</v>
      </c>
      <c r="AI4762" t="s">
        <v>37</v>
      </c>
      <c r="AJ4762" t="s">
        <v>38</v>
      </c>
    </row>
    <row r="4763" spans="1:36" x14ac:dyDescent="0.25">
      <c r="A4763" t="s">
        <v>32</v>
      </c>
      <c r="B4763" t="s">
        <v>14365</v>
      </c>
      <c r="C4763">
        <f>YEAR(B4763)</f>
        <v>2013</v>
      </c>
      <c r="D4763">
        <v>68.099999999999994</v>
      </c>
      <c r="E4763">
        <v>51.8</v>
      </c>
      <c r="F4763">
        <v>60.1</v>
      </c>
      <c r="H4763" s="2">
        <f>IF(F4763-55.95&lt;=0,0,IF(F4763-55.95&lt;=1,1,2))</f>
        <v>2</v>
      </c>
      <c r="I4763">
        <v>68.099999999999994</v>
      </c>
      <c r="J4763">
        <v>51.8</v>
      </c>
      <c r="K4763">
        <v>60.1</v>
      </c>
      <c r="L4763">
        <v>47.3</v>
      </c>
      <c r="M4763">
        <v>63.1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34.4</v>
      </c>
      <c r="V4763">
        <v>23</v>
      </c>
      <c r="W4763">
        <v>175.9</v>
      </c>
      <c r="X4763">
        <v>1010.5</v>
      </c>
      <c r="Y4763">
        <v>72.8</v>
      </c>
      <c r="Z4763">
        <v>6.6</v>
      </c>
      <c r="AA4763">
        <v>0</v>
      </c>
      <c r="AB4763">
        <v>0</v>
      </c>
      <c r="AC4763">
        <v>0</v>
      </c>
      <c r="AD4763">
        <v>0</v>
      </c>
      <c r="AE4763" t="s">
        <v>14366</v>
      </c>
      <c r="AF4763" t="s">
        <v>14367</v>
      </c>
      <c r="AG4763">
        <v>0.41</v>
      </c>
      <c r="AH4763" t="s">
        <v>36</v>
      </c>
      <c r="AI4763" t="s">
        <v>37</v>
      </c>
      <c r="AJ4763" t="s">
        <v>38</v>
      </c>
    </row>
    <row r="4764" spans="1:36" x14ac:dyDescent="0.25">
      <c r="A4764" t="s">
        <v>32</v>
      </c>
      <c r="B4764" t="s">
        <v>14368</v>
      </c>
      <c r="C4764">
        <f>YEAR(B4764)</f>
        <v>2013</v>
      </c>
      <c r="D4764">
        <v>64.5</v>
      </c>
      <c r="E4764">
        <v>48.2</v>
      </c>
      <c r="F4764">
        <v>55.8</v>
      </c>
      <c r="H4764" s="2">
        <f>IF(F4764-55.95&lt;=0,0,IF(F4764-55.95&lt;=1,1,2))</f>
        <v>0</v>
      </c>
      <c r="I4764">
        <v>64.5</v>
      </c>
      <c r="J4764">
        <v>44.6</v>
      </c>
      <c r="K4764">
        <v>55.5</v>
      </c>
      <c r="L4764">
        <v>43.6</v>
      </c>
      <c r="M4764">
        <v>64.900000000000006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30</v>
      </c>
      <c r="W4764">
        <v>183.7</v>
      </c>
      <c r="X4764">
        <v>1006.2</v>
      </c>
      <c r="Y4764">
        <v>81.099999999999994</v>
      </c>
      <c r="Z4764">
        <v>6.5</v>
      </c>
      <c r="AA4764">
        <v>0</v>
      </c>
      <c r="AB4764">
        <v>0</v>
      </c>
      <c r="AC4764">
        <v>0</v>
      </c>
      <c r="AD4764">
        <v>0</v>
      </c>
      <c r="AE4764" t="s">
        <v>14369</v>
      </c>
      <c r="AF4764" t="s">
        <v>14370</v>
      </c>
      <c r="AG4764">
        <v>0.44</v>
      </c>
      <c r="AH4764" t="s">
        <v>36</v>
      </c>
      <c r="AI4764" t="s">
        <v>37</v>
      </c>
      <c r="AJ4764" t="s">
        <v>38</v>
      </c>
    </row>
    <row r="4765" spans="1:36" x14ac:dyDescent="0.25">
      <c r="A4765" t="s">
        <v>32</v>
      </c>
      <c r="B4765" t="s">
        <v>14371</v>
      </c>
      <c r="C4765">
        <f>YEAR(B4765)</f>
        <v>2013</v>
      </c>
      <c r="D4765">
        <v>59</v>
      </c>
      <c r="E4765">
        <v>48.2</v>
      </c>
      <c r="F4765">
        <v>52.6</v>
      </c>
      <c r="H4765" s="2">
        <f>IF(F4765-55.95&lt;=0,0,IF(F4765-55.95&lt;=1,1,2))</f>
        <v>0</v>
      </c>
      <c r="I4765">
        <v>59</v>
      </c>
      <c r="J4765">
        <v>41.6</v>
      </c>
      <c r="K4765">
        <v>51.8</v>
      </c>
      <c r="L4765">
        <v>45.4</v>
      </c>
      <c r="M4765">
        <v>77</v>
      </c>
      <c r="O4765">
        <v>0.441</v>
      </c>
      <c r="P4765">
        <v>100</v>
      </c>
      <c r="Q4765">
        <v>16.670000000000002</v>
      </c>
      <c r="R4765" t="s">
        <v>40</v>
      </c>
      <c r="S4765">
        <v>0</v>
      </c>
      <c r="T4765">
        <v>0</v>
      </c>
      <c r="U4765">
        <v>34.4</v>
      </c>
      <c r="V4765">
        <v>23</v>
      </c>
      <c r="W4765">
        <v>193.1</v>
      </c>
      <c r="X4765">
        <v>1002.4</v>
      </c>
      <c r="Y4765">
        <v>86</v>
      </c>
      <c r="Z4765">
        <v>6</v>
      </c>
      <c r="AA4765">
        <v>0</v>
      </c>
      <c r="AB4765">
        <v>0</v>
      </c>
      <c r="AC4765">
        <v>0</v>
      </c>
      <c r="AD4765">
        <v>0</v>
      </c>
      <c r="AE4765" t="s">
        <v>14372</v>
      </c>
      <c r="AF4765" t="s">
        <v>14373</v>
      </c>
      <c r="AG4765">
        <v>0.47</v>
      </c>
      <c r="AH4765" t="s">
        <v>56</v>
      </c>
      <c r="AI4765" t="s">
        <v>111</v>
      </c>
      <c r="AJ4765" t="s">
        <v>40</v>
      </c>
    </row>
    <row r="4766" spans="1:36" x14ac:dyDescent="0.25">
      <c r="A4766" t="s">
        <v>32</v>
      </c>
      <c r="B4766" t="s">
        <v>14374</v>
      </c>
      <c r="C4766">
        <f>YEAR(B4766)</f>
        <v>2013</v>
      </c>
      <c r="D4766">
        <v>59</v>
      </c>
      <c r="E4766">
        <v>48.2</v>
      </c>
      <c r="F4766">
        <v>53.2</v>
      </c>
      <c r="H4766" s="2">
        <f>IF(F4766-55.95&lt;=0,0,IF(F4766-55.95&lt;=1,1,2))</f>
        <v>0</v>
      </c>
      <c r="I4766">
        <v>59</v>
      </c>
      <c r="J4766">
        <v>44.1</v>
      </c>
      <c r="K4766">
        <v>53.1</v>
      </c>
      <c r="L4766">
        <v>45.4</v>
      </c>
      <c r="M4766">
        <v>75.3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16.100000000000001</v>
      </c>
      <c r="W4766">
        <v>242.2</v>
      </c>
      <c r="X4766">
        <v>1009.1</v>
      </c>
      <c r="Y4766">
        <v>74.3</v>
      </c>
      <c r="Z4766">
        <v>6.6</v>
      </c>
      <c r="AA4766">
        <v>0</v>
      </c>
      <c r="AB4766">
        <v>0</v>
      </c>
      <c r="AC4766">
        <v>0</v>
      </c>
      <c r="AD4766">
        <v>0</v>
      </c>
      <c r="AE4766" t="s">
        <v>14375</v>
      </c>
      <c r="AF4766" t="s">
        <v>14376</v>
      </c>
      <c r="AG4766">
        <v>0.5</v>
      </c>
      <c r="AH4766" t="s">
        <v>36</v>
      </c>
      <c r="AI4766" t="s">
        <v>37</v>
      </c>
      <c r="AJ4766" t="s">
        <v>38</v>
      </c>
    </row>
    <row r="4767" spans="1:36" x14ac:dyDescent="0.25">
      <c r="A4767" t="s">
        <v>32</v>
      </c>
      <c r="B4767" t="s">
        <v>14377</v>
      </c>
      <c r="C4767">
        <f>YEAR(B4767)</f>
        <v>2013</v>
      </c>
      <c r="D4767">
        <v>57.2</v>
      </c>
      <c r="E4767">
        <v>48.2</v>
      </c>
      <c r="F4767">
        <v>51.4</v>
      </c>
      <c r="H4767" s="2">
        <f>IF(F4767-55.95&lt;=0,0,IF(F4767-55.95&lt;=1,1,2))</f>
        <v>0</v>
      </c>
      <c r="I4767">
        <v>57.2</v>
      </c>
      <c r="J4767">
        <v>41.8</v>
      </c>
      <c r="K4767">
        <v>50.3</v>
      </c>
      <c r="L4767">
        <v>45.4</v>
      </c>
      <c r="M4767">
        <v>80.5</v>
      </c>
      <c r="O4767">
        <v>0.311</v>
      </c>
      <c r="P4767">
        <v>100</v>
      </c>
      <c r="Q4767">
        <v>8.33</v>
      </c>
      <c r="R4767" t="s">
        <v>40</v>
      </c>
      <c r="S4767">
        <v>0</v>
      </c>
      <c r="T4767">
        <v>0</v>
      </c>
      <c r="U4767">
        <v>0</v>
      </c>
      <c r="V4767">
        <v>17.2</v>
      </c>
      <c r="W4767">
        <v>293.39999999999998</v>
      </c>
      <c r="X4767">
        <v>1013</v>
      </c>
      <c r="Y4767">
        <v>89.2</v>
      </c>
      <c r="Z4767">
        <v>6.5</v>
      </c>
      <c r="AA4767">
        <v>0</v>
      </c>
      <c r="AB4767">
        <v>0</v>
      </c>
      <c r="AC4767">
        <v>0</v>
      </c>
      <c r="AD4767">
        <v>0</v>
      </c>
      <c r="AE4767" t="s">
        <v>14378</v>
      </c>
      <c r="AF4767" t="s">
        <v>14379</v>
      </c>
      <c r="AG4767">
        <v>0.54</v>
      </c>
      <c r="AH4767" t="s">
        <v>56</v>
      </c>
      <c r="AI4767" t="s">
        <v>101</v>
      </c>
      <c r="AJ4767" t="s">
        <v>40</v>
      </c>
    </row>
    <row r="4768" spans="1:36" x14ac:dyDescent="0.25">
      <c r="A4768" t="s">
        <v>32</v>
      </c>
      <c r="B4768" t="s">
        <v>14380</v>
      </c>
      <c r="C4768">
        <f>YEAR(B4768)</f>
        <v>2013</v>
      </c>
      <c r="D4768">
        <v>55.5</v>
      </c>
      <c r="E4768">
        <v>48.2</v>
      </c>
      <c r="F4768">
        <v>51.9</v>
      </c>
      <c r="H4768" s="2">
        <f>IF(F4768-55.95&lt;=0,0,IF(F4768-55.95&lt;=1,1,2))</f>
        <v>0</v>
      </c>
      <c r="I4768">
        <v>55.5</v>
      </c>
      <c r="J4768">
        <v>47.3</v>
      </c>
      <c r="K4768">
        <v>51.8</v>
      </c>
      <c r="L4768">
        <v>45.1</v>
      </c>
      <c r="M4768">
        <v>78.2</v>
      </c>
      <c r="O4768">
        <v>0.24</v>
      </c>
      <c r="P4768">
        <v>100</v>
      </c>
      <c r="Q4768">
        <v>4.17</v>
      </c>
      <c r="R4768" t="s">
        <v>40</v>
      </c>
      <c r="S4768">
        <v>0</v>
      </c>
      <c r="T4768">
        <v>0</v>
      </c>
      <c r="U4768">
        <v>0</v>
      </c>
      <c r="V4768">
        <v>9.1999999999999993</v>
      </c>
      <c r="W4768">
        <v>248.7</v>
      </c>
      <c r="X4768">
        <v>1015.4</v>
      </c>
      <c r="Y4768">
        <v>88</v>
      </c>
      <c r="Z4768">
        <v>6.3</v>
      </c>
      <c r="AA4768">
        <v>0</v>
      </c>
      <c r="AB4768">
        <v>0</v>
      </c>
      <c r="AC4768">
        <v>0</v>
      </c>
      <c r="AD4768">
        <v>0</v>
      </c>
      <c r="AE4768" t="s">
        <v>14381</v>
      </c>
      <c r="AF4768" t="s">
        <v>14382</v>
      </c>
      <c r="AG4768">
        <v>0.57999999999999996</v>
      </c>
      <c r="AH4768" t="s">
        <v>56</v>
      </c>
      <c r="AI4768" t="s">
        <v>65</v>
      </c>
      <c r="AJ4768" t="s">
        <v>40</v>
      </c>
    </row>
    <row r="4769" spans="1:36" x14ac:dyDescent="0.25">
      <c r="A4769" t="s">
        <v>32</v>
      </c>
      <c r="B4769" t="s">
        <v>14383</v>
      </c>
      <c r="C4769">
        <f>YEAR(B4769)</f>
        <v>2013</v>
      </c>
      <c r="D4769">
        <v>55.5</v>
      </c>
      <c r="E4769">
        <v>50</v>
      </c>
      <c r="F4769">
        <v>53.2</v>
      </c>
      <c r="H4769" s="2">
        <f>IF(F4769-55.95&lt;=0,0,IF(F4769-55.95&lt;=1,1,2))</f>
        <v>0</v>
      </c>
      <c r="I4769">
        <v>55.5</v>
      </c>
      <c r="J4769">
        <v>50</v>
      </c>
      <c r="K4769">
        <v>53.2</v>
      </c>
      <c r="L4769">
        <v>43</v>
      </c>
      <c r="M4769">
        <v>68.7</v>
      </c>
      <c r="O4769">
        <v>9.9000000000000005E-2</v>
      </c>
      <c r="P4769">
        <v>100</v>
      </c>
      <c r="Q4769">
        <v>8.33</v>
      </c>
      <c r="R4769" t="s">
        <v>40</v>
      </c>
      <c r="S4769">
        <v>0</v>
      </c>
      <c r="T4769">
        <v>0</v>
      </c>
      <c r="U4769">
        <v>0</v>
      </c>
      <c r="V4769">
        <v>21.9</v>
      </c>
      <c r="W4769">
        <v>333.3</v>
      </c>
      <c r="X4769">
        <v>1014.9</v>
      </c>
      <c r="Y4769">
        <v>75.400000000000006</v>
      </c>
      <c r="Z4769">
        <v>6.6</v>
      </c>
      <c r="AA4769">
        <v>0</v>
      </c>
      <c r="AB4769">
        <v>0</v>
      </c>
      <c r="AC4769">
        <v>0</v>
      </c>
      <c r="AD4769">
        <v>0</v>
      </c>
      <c r="AE4769" t="s">
        <v>14384</v>
      </c>
      <c r="AF4769" t="s">
        <v>14385</v>
      </c>
      <c r="AG4769">
        <v>0.61</v>
      </c>
      <c r="AH4769" t="s">
        <v>56</v>
      </c>
      <c r="AI4769" t="s">
        <v>101</v>
      </c>
      <c r="AJ4769" t="s">
        <v>40</v>
      </c>
    </row>
    <row r="4770" spans="1:36" x14ac:dyDescent="0.25">
      <c r="A4770" t="s">
        <v>32</v>
      </c>
      <c r="B4770" t="s">
        <v>14386</v>
      </c>
      <c r="C4770">
        <f>YEAR(B4770)</f>
        <v>2013</v>
      </c>
      <c r="D4770">
        <v>60.8</v>
      </c>
      <c r="E4770">
        <v>50.1</v>
      </c>
      <c r="F4770">
        <v>55.4</v>
      </c>
      <c r="H4770" s="2">
        <f>IF(F4770-55.95&lt;=0,0,IF(F4770-55.95&lt;=1,1,2))</f>
        <v>0</v>
      </c>
      <c r="I4770">
        <v>60.8</v>
      </c>
      <c r="J4770">
        <v>50.1</v>
      </c>
      <c r="K4770">
        <v>55.4</v>
      </c>
      <c r="L4770">
        <v>45.4</v>
      </c>
      <c r="M4770">
        <v>69.2</v>
      </c>
      <c r="O4770">
        <v>4.0000000000000001E-3</v>
      </c>
      <c r="P4770">
        <v>100</v>
      </c>
      <c r="Q4770">
        <v>4.17</v>
      </c>
      <c r="R4770" t="s">
        <v>40</v>
      </c>
      <c r="S4770">
        <v>0</v>
      </c>
      <c r="T4770">
        <v>0</v>
      </c>
      <c r="U4770">
        <v>0</v>
      </c>
      <c r="V4770">
        <v>20.8</v>
      </c>
      <c r="W4770">
        <v>317.5</v>
      </c>
      <c r="X4770">
        <v>1012.6</v>
      </c>
      <c r="Y4770">
        <v>43.4</v>
      </c>
      <c r="Z4770">
        <v>6.6</v>
      </c>
      <c r="AA4770">
        <v>0</v>
      </c>
      <c r="AB4770">
        <v>0</v>
      </c>
      <c r="AC4770">
        <v>0</v>
      </c>
      <c r="AD4770">
        <v>0</v>
      </c>
      <c r="AE4770" t="s">
        <v>14387</v>
      </c>
      <c r="AF4770" t="s">
        <v>14388</v>
      </c>
      <c r="AG4770">
        <v>0.65</v>
      </c>
      <c r="AH4770" t="s">
        <v>56</v>
      </c>
      <c r="AI4770" t="s">
        <v>65</v>
      </c>
      <c r="AJ4770" t="s">
        <v>40</v>
      </c>
    </row>
    <row r="4771" spans="1:36" x14ac:dyDescent="0.25">
      <c r="A4771" t="s">
        <v>32</v>
      </c>
      <c r="B4771" t="s">
        <v>14389</v>
      </c>
      <c r="C4771">
        <f>YEAR(B4771)</f>
        <v>2013</v>
      </c>
      <c r="D4771">
        <v>59</v>
      </c>
      <c r="E4771">
        <v>45</v>
      </c>
      <c r="F4771">
        <v>54.7</v>
      </c>
      <c r="H4771" s="2">
        <f>IF(F4771-55.95&lt;=0,0,IF(F4771-55.95&lt;=1,1,2))</f>
        <v>0</v>
      </c>
      <c r="I4771">
        <v>59</v>
      </c>
      <c r="J4771">
        <v>42.6</v>
      </c>
      <c r="K4771">
        <v>54.3</v>
      </c>
      <c r="L4771">
        <v>45.8</v>
      </c>
      <c r="M4771">
        <v>72.2</v>
      </c>
      <c r="O4771">
        <v>0.02</v>
      </c>
      <c r="P4771">
        <v>100</v>
      </c>
      <c r="Q4771">
        <v>4.17</v>
      </c>
      <c r="R4771" t="s">
        <v>40</v>
      </c>
      <c r="S4771">
        <v>0</v>
      </c>
      <c r="T4771">
        <v>0</v>
      </c>
      <c r="U4771">
        <v>0</v>
      </c>
      <c r="V4771">
        <v>28.9</v>
      </c>
      <c r="W4771">
        <v>337.4</v>
      </c>
      <c r="X4771">
        <v>1015.9</v>
      </c>
      <c r="Y4771">
        <v>42.7</v>
      </c>
      <c r="Z4771">
        <v>6.6</v>
      </c>
      <c r="AA4771">
        <v>0</v>
      </c>
      <c r="AB4771">
        <v>0</v>
      </c>
      <c r="AC4771">
        <v>0</v>
      </c>
      <c r="AD4771">
        <v>0</v>
      </c>
      <c r="AE4771" t="s">
        <v>14390</v>
      </c>
      <c r="AF4771" t="s">
        <v>14391</v>
      </c>
      <c r="AG4771">
        <v>0.69</v>
      </c>
      <c r="AH4771" t="s">
        <v>56</v>
      </c>
      <c r="AI4771" t="s">
        <v>78</v>
      </c>
      <c r="AJ4771" t="s">
        <v>40</v>
      </c>
    </row>
    <row r="4772" spans="1:36" x14ac:dyDescent="0.25">
      <c r="A4772" t="s">
        <v>32</v>
      </c>
      <c r="B4772" t="s">
        <v>14392</v>
      </c>
      <c r="C4772">
        <f>YEAR(B4772)</f>
        <v>2013</v>
      </c>
      <c r="D4772">
        <v>66.2</v>
      </c>
      <c r="E4772">
        <v>48.2</v>
      </c>
      <c r="F4772">
        <v>57.7</v>
      </c>
      <c r="H4772" s="2">
        <f>IF(F4772-55.95&lt;=0,0,IF(F4772-55.95&lt;=1,1,2))</f>
        <v>2</v>
      </c>
      <c r="I4772">
        <v>66.2</v>
      </c>
      <c r="J4772">
        <v>44.1</v>
      </c>
      <c r="K4772">
        <v>57.6</v>
      </c>
      <c r="L4772">
        <v>49.3</v>
      </c>
      <c r="M4772">
        <v>73.7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24.2</v>
      </c>
      <c r="W4772">
        <v>170.4</v>
      </c>
      <c r="X4772">
        <v>1013.3</v>
      </c>
      <c r="Y4772">
        <v>33.6</v>
      </c>
      <c r="Z4772">
        <v>6.6</v>
      </c>
      <c r="AA4772">
        <v>0</v>
      </c>
      <c r="AB4772">
        <v>0</v>
      </c>
      <c r="AC4772">
        <v>0</v>
      </c>
      <c r="AD4772">
        <v>0</v>
      </c>
      <c r="AE4772" t="s">
        <v>14393</v>
      </c>
      <c r="AF4772" t="s">
        <v>14394</v>
      </c>
      <c r="AG4772">
        <v>0.72</v>
      </c>
      <c r="AH4772" t="s">
        <v>36</v>
      </c>
      <c r="AI4772" t="s">
        <v>37</v>
      </c>
      <c r="AJ4772" t="s">
        <v>38</v>
      </c>
    </row>
    <row r="4773" spans="1:36" x14ac:dyDescent="0.25">
      <c r="A4773" t="s">
        <v>32</v>
      </c>
      <c r="B4773" t="s">
        <v>14395</v>
      </c>
      <c r="C4773">
        <f>YEAR(B4773)</f>
        <v>2013</v>
      </c>
      <c r="D4773">
        <v>66.3</v>
      </c>
      <c r="E4773">
        <v>54.1</v>
      </c>
      <c r="F4773">
        <v>61.4</v>
      </c>
      <c r="H4773" s="2">
        <f>IF(F4773-55.95&lt;=0,0,IF(F4773-55.95&lt;=1,1,2))</f>
        <v>2</v>
      </c>
      <c r="I4773">
        <v>66.3</v>
      </c>
      <c r="J4773">
        <v>54.1</v>
      </c>
      <c r="K4773">
        <v>61.4</v>
      </c>
      <c r="L4773">
        <v>50.4</v>
      </c>
      <c r="M4773">
        <v>67.7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39.1</v>
      </c>
      <c r="V4773">
        <v>33.299999999999997</v>
      </c>
      <c r="W4773">
        <v>179.2</v>
      </c>
      <c r="X4773">
        <v>1013.8</v>
      </c>
      <c r="Y4773">
        <v>26.8</v>
      </c>
      <c r="Z4773">
        <v>6.6</v>
      </c>
      <c r="AA4773">
        <v>0</v>
      </c>
      <c r="AB4773">
        <v>0</v>
      </c>
      <c r="AC4773">
        <v>0</v>
      </c>
      <c r="AD4773">
        <v>0</v>
      </c>
      <c r="AE4773" t="s">
        <v>14396</v>
      </c>
      <c r="AF4773" t="s">
        <v>14397</v>
      </c>
      <c r="AG4773">
        <v>0.75</v>
      </c>
      <c r="AH4773" t="s">
        <v>36</v>
      </c>
      <c r="AI4773" t="s">
        <v>37</v>
      </c>
      <c r="AJ4773" t="s">
        <v>344</v>
      </c>
    </row>
    <row r="4774" spans="1:36" x14ac:dyDescent="0.25">
      <c r="A4774" t="s">
        <v>32</v>
      </c>
      <c r="B4774" t="s">
        <v>14398</v>
      </c>
      <c r="C4774">
        <f>YEAR(B4774)</f>
        <v>2013</v>
      </c>
      <c r="D4774">
        <v>68.099999999999994</v>
      </c>
      <c r="E4774">
        <v>52.4</v>
      </c>
      <c r="F4774">
        <v>62.4</v>
      </c>
      <c r="H4774" s="2">
        <f>IF(F4774-55.95&lt;=0,0,IF(F4774-55.95&lt;=1,1,2))</f>
        <v>2</v>
      </c>
      <c r="I4774">
        <v>68.099999999999994</v>
      </c>
      <c r="J4774">
        <v>52.4</v>
      </c>
      <c r="K4774">
        <v>62.4</v>
      </c>
      <c r="L4774">
        <v>50.5</v>
      </c>
      <c r="M4774">
        <v>65.8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34.4</v>
      </c>
      <c r="V4774">
        <v>24.2</v>
      </c>
      <c r="W4774">
        <v>169.5</v>
      </c>
      <c r="X4774">
        <v>1014.2</v>
      </c>
      <c r="Y4774">
        <v>60.4</v>
      </c>
      <c r="Z4774">
        <v>6.6</v>
      </c>
      <c r="AA4774">
        <v>0</v>
      </c>
      <c r="AB4774">
        <v>0</v>
      </c>
      <c r="AC4774">
        <v>0</v>
      </c>
      <c r="AD4774">
        <v>0</v>
      </c>
      <c r="AE4774" t="s">
        <v>14399</v>
      </c>
      <c r="AF4774" t="s">
        <v>14400</v>
      </c>
      <c r="AG4774">
        <v>0.79</v>
      </c>
      <c r="AH4774" t="s">
        <v>36</v>
      </c>
      <c r="AI4774" t="s">
        <v>37</v>
      </c>
      <c r="AJ4774" t="s">
        <v>38</v>
      </c>
    </row>
    <row r="4775" spans="1:36" x14ac:dyDescent="0.25">
      <c r="A4775" t="s">
        <v>32</v>
      </c>
      <c r="B4775" t="s">
        <v>14401</v>
      </c>
      <c r="C4775">
        <f>YEAR(B4775)</f>
        <v>2013</v>
      </c>
      <c r="D4775">
        <v>62.7</v>
      </c>
      <c r="E4775">
        <v>51.8</v>
      </c>
      <c r="F4775">
        <v>57.5</v>
      </c>
      <c r="H4775" s="2">
        <f>IF(F4775-55.95&lt;=0,0,IF(F4775-55.95&lt;=1,1,2))</f>
        <v>2</v>
      </c>
      <c r="I4775">
        <v>62.7</v>
      </c>
      <c r="J4775">
        <v>51.8</v>
      </c>
      <c r="K4775">
        <v>57.5</v>
      </c>
      <c r="L4775">
        <v>51.8</v>
      </c>
      <c r="M4775">
        <v>81.7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13.9</v>
      </c>
      <c r="W4775">
        <v>120</v>
      </c>
      <c r="X4775">
        <v>1010.4</v>
      </c>
      <c r="Y4775">
        <v>55.5</v>
      </c>
      <c r="Z4775">
        <v>6.6</v>
      </c>
      <c r="AA4775">
        <v>0</v>
      </c>
      <c r="AB4775">
        <v>0</v>
      </c>
      <c r="AC4775">
        <v>0</v>
      </c>
      <c r="AD4775">
        <v>0</v>
      </c>
      <c r="AE4775" t="s">
        <v>14402</v>
      </c>
      <c r="AF4775" t="s">
        <v>14403</v>
      </c>
      <c r="AG4775">
        <v>0.83</v>
      </c>
      <c r="AH4775" t="s">
        <v>36</v>
      </c>
      <c r="AI4775" t="s">
        <v>174</v>
      </c>
      <c r="AJ4775" t="s">
        <v>38</v>
      </c>
    </row>
    <row r="4776" spans="1:36" x14ac:dyDescent="0.25">
      <c r="A4776" t="s">
        <v>32</v>
      </c>
      <c r="B4776" t="s">
        <v>14404</v>
      </c>
      <c r="C4776">
        <f>YEAR(B4776)</f>
        <v>2013</v>
      </c>
      <c r="D4776">
        <v>62.6</v>
      </c>
      <c r="E4776">
        <v>53.6</v>
      </c>
      <c r="F4776">
        <v>58.3</v>
      </c>
      <c r="H4776" s="2">
        <f>IF(F4776-55.95&lt;=0,0,IF(F4776-55.95&lt;=1,1,2))</f>
        <v>2</v>
      </c>
      <c r="I4776">
        <v>62.6</v>
      </c>
      <c r="J4776">
        <v>53.6</v>
      </c>
      <c r="K4776">
        <v>58.3</v>
      </c>
      <c r="L4776">
        <v>53.5</v>
      </c>
      <c r="M4776">
        <v>84.4</v>
      </c>
      <c r="O4776">
        <v>0.02</v>
      </c>
      <c r="P4776">
        <v>100</v>
      </c>
      <c r="Q4776">
        <v>4.17</v>
      </c>
      <c r="R4776" t="s">
        <v>40</v>
      </c>
      <c r="S4776">
        <v>0</v>
      </c>
      <c r="T4776">
        <v>0</v>
      </c>
      <c r="U4776">
        <v>0</v>
      </c>
      <c r="V4776">
        <v>18.3</v>
      </c>
      <c r="W4776">
        <v>318.60000000000002</v>
      </c>
      <c r="X4776">
        <v>1008.2</v>
      </c>
      <c r="Y4776">
        <v>52.6</v>
      </c>
      <c r="Z4776">
        <v>6.6</v>
      </c>
      <c r="AA4776">
        <v>0</v>
      </c>
      <c r="AB4776">
        <v>0</v>
      </c>
      <c r="AC4776">
        <v>0</v>
      </c>
      <c r="AD4776">
        <v>0</v>
      </c>
      <c r="AE4776" t="s">
        <v>14405</v>
      </c>
      <c r="AF4776" t="s">
        <v>14406</v>
      </c>
      <c r="AG4776">
        <v>0.86</v>
      </c>
      <c r="AH4776" t="s">
        <v>56</v>
      </c>
      <c r="AI4776" t="s">
        <v>2069</v>
      </c>
      <c r="AJ4776" t="s">
        <v>40</v>
      </c>
    </row>
    <row r="4777" spans="1:36" x14ac:dyDescent="0.25">
      <c r="A4777" t="s">
        <v>32</v>
      </c>
      <c r="B4777" t="s">
        <v>14407</v>
      </c>
      <c r="C4777">
        <f>YEAR(B4777)</f>
        <v>2013</v>
      </c>
      <c r="D4777">
        <v>64.400000000000006</v>
      </c>
      <c r="E4777">
        <v>50.4</v>
      </c>
      <c r="F4777">
        <v>58.4</v>
      </c>
      <c r="H4777" s="2">
        <f>IF(F4777-55.95&lt;=0,0,IF(F4777-55.95&lt;=1,1,2))</f>
        <v>2</v>
      </c>
      <c r="I4777">
        <v>64.400000000000006</v>
      </c>
      <c r="J4777">
        <v>50.4</v>
      </c>
      <c r="K4777">
        <v>58.4</v>
      </c>
      <c r="L4777">
        <v>47.6</v>
      </c>
      <c r="M4777">
        <v>68.5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39.1</v>
      </c>
      <c r="V4777">
        <v>32.200000000000003</v>
      </c>
      <c r="W4777">
        <v>185.6</v>
      </c>
      <c r="X4777">
        <v>1008.1</v>
      </c>
      <c r="Y4777">
        <v>42.6</v>
      </c>
      <c r="Z4777">
        <v>6.3</v>
      </c>
      <c r="AA4777">
        <v>0</v>
      </c>
      <c r="AB4777">
        <v>0</v>
      </c>
      <c r="AC4777">
        <v>0</v>
      </c>
      <c r="AD4777">
        <v>0</v>
      </c>
      <c r="AE4777" t="s">
        <v>14408</v>
      </c>
      <c r="AF4777" t="s">
        <v>14409</v>
      </c>
      <c r="AG4777">
        <v>0.9</v>
      </c>
      <c r="AH4777" t="s">
        <v>36</v>
      </c>
      <c r="AI4777" t="s">
        <v>37</v>
      </c>
      <c r="AJ4777" t="s">
        <v>344</v>
      </c>
    </row>
    <row r="4778" spans="1:36" x14ac:dyDescent="0.25">
      <c r="A4778" t="s">
        <v>32</v>
      </c>
      <c r="B4778" t="s">
        <v>14410</v>
      </c>
      <c r="C4778">
        <f>YEAR(B4778)</f>
        <v>2013</v>
      </c>
      <c r="D4778">
        <v>60.8</v>
      </c>
      <c r="E4778">
        <v>50</v>
      </c>
      <c r="F4778">
        <v>56.2</v>
      </c>
      <c r="H4778" s="2">
        <f>IF(F4778-55.95&lt;=0,0,IF(F4778-55.95&lt;=1,1,2))</f>
        <v>1</v>
      </c>
      <c r="I4778">
        <v>60.8</v>
      </c>
      <c r="J4778">
        <v>50</v>
      </c>
      <c r="K4778">
        <v>56.2</v>
      </c>
      <c r="L4778">
        <v>45.2</v>
      </c>
      <c r="M4778">
        <v>67</v>
      </c>
      <c r="O4778">
        <v>5.8999999999999997E-2</v>
      </c>
      <c r="P4778">
        <v>100</v>
      </c>
      <c r="Q4778">
        <v>4.17</v>
      </c>
      <c r="R4778" t="s">
        <v>40</v>
      </c>
      <c r="S4778">
        <v>0</v>
      </c>
      <c r="T4778">
        <v>0</v>
      </c>
      <c r="U4778">
        <v>33.299999999999997</v>
      </c>
      <c r="V4778">
        <v>21.9</v>
      </c>
      <c r="W4778">
        <v>205.9</v>
      </c>
      <c r="X4778">
        <v>1006.2</v>
      </c>
      <c r="Y4778">
        <v>49.3</v>
      </c>
      <c r="Z4778">
        <v>6.5</v>
      </c>
      <c r="AA4778">
        <v>0</v>
      </c>
      <c r="AB4778">
        <v>0</v>
      </c>
      <c r="AC4778">
        <v>0</v>
      </c>
      <c r="AD4778">
        <v>0</v>
      </c>
      <c r="AE4778" t="s">
        <v>14411</v>
      </c>
      <c r="AF4778" t="s">
        <v>14412</v>
      </c>
      <c r="AG4778">
        <v>0.93</v>
      </c>
      <c r="AH4778" t="s">
        <v>56</v>
      </c>
      <c r="AI4778" t="s">
        <v>78</v>
      </c>
      <c r="AJ4778" t="s">
        <v>40</v>
      </c>
    </row>
    <row r="4779" spans="1:36" x14ac:dyDescent="0.25">
      <c r="A4779" t="s">
        <v>32</v>
      </c>
      <c r="B4779" t="s">
        <v>14413</v>
      </c>
      <c r="C4779">
        <f>YEAR(B4779)</f>
        <v>2013</v>
      </c>
      <c r="D4779">
        <v>62.6</v>
      </c>
      <c r="E4779">
        <v>50</v>
      </c>
      <c r="F4779">
        <v>55.2</v>
      </c>
      <c r="H4779" s="2">
        <f>IF(F4779-55.95&lt;=0,0,IF(F4779-55.95&lt;=1,1,2))</f>
        <v>0</v>
      </c>
      <c r="I4779">
        <v>62.6</v>
      </c>
      <c r="J4779">
        <v>50</v>
      </c>
      <c r="K4779">
        <v>55.2</v>
      </c>
      <c r="L4779">
        <v>45.1</v>
      </c>
      <c r="M4779">
        <v>69.2</v>
      </c>
      <c r="O4779">
        <v>0.02</v>
      </c>
      <c r="P4779">
        <v>100</v>
      </c>
      <c r="Q4779">
        <v>4.17</v>
      </c>
      <c r="R4779" t="s">
        <v>40</v>
      </c>
      <c r="S4779">
        <v>0</v>
      </c>
      <c r="T4779">
        <v>0</v>
      </c>
      <c r="U4779">
        <v>0</v>
      </c>
      <c r="V4779">
        <v>19.5</v>
      </c>
      <c r="W4779">
        <v>194.3</v>
      </c>
      <c r="X4779">
        <v>1012.5</v>
      </c>
      <c r="Y4779">
        <v>61.7</v>
      </c>
      <c r="Z4779">
        <v>6.6</v>
      </c>
      <c r="AA4779">
        <v>0</v>
      </c>
      <c r="AB4779">
        <v>0</v>
      </c>
      <c r="AC4779">
        <v>0</v>
      </c>
      <c r="AD4779">
        <v>0</v>
      </c>
      <c r="AE4779" t="s">
        <v>14414</v>
      </c>
      <c r="AF4779" t="s">
        <v>14415</v>
      </c>
      <c r="AG4779">
        <v>0.97</v>
      </c>
      <c r="AH4779" t="s">
        <v>56</v>
      </c>
      <c r="AI4779" t="s">
        <v>78</v>
      </c>
      <c r="AJ4779" t="s">
        <v>40</v>
      </c>
    </row>
    <row r="4780" spans="1:36" x14ac:dyDescent="0.25">
      <c r="A4780" t="s">
        <v>32</v>
      </c>
      <c r="B4780" t="s">
        <v>14416</v>
      </c>
      <c r="C4780">
        <f>YEAR(B4780)</f>
        <v>2013</v>
      </c>
      <c r="D4780">
        <v>59</v>
      </c>
      <c r="E4780">
        <v>48.2</v>
      </c>
      <c r="F4780">
        <v>54.4</v>
      </c>
      <c r="H4780" s="2">
        <f>IF(F4780-55.95&lt;=0,0,IF(F4780-55.95&lt;=1,1,2))</f>
        <v>0</v>
      </c>
      <c r="I4780">
        <v>59</v>
      </c>
      <c r="J4780">
        <v>44.6</v>
      </c>
      <c r="K4780">
        <v>54.2</v>
      </c>
      <c r="L4780">
        <v>45.1</v>
      </c>
      <c r="M4780">
        <v>71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19.5</v>
      </c>
      <c r="W4780">
        <v>187.8</v>
      </c>
      <c r="X4780">
        <v>1012.3</v>
      </c>
      <c r="Y4780">
        <v>60.8</v>
      </c>
      <c r="Z4780">
        <v>6.6</v>
      </c>
      <c r="AA4780">
        <v>0</v>
      </c>
      <c r="AB4780">
        <v>0</v>
      </c>
      <c r="AC4780">
        <v>0</v>
      </c>
      <c r="AD4780">
        <v>0</v>
      </c>
      <c r="AE4780" t="s">
        <v>14417</v>
      </c>
      <c r="AF4780" t="s">
        <v>14418</v>
      </c>
      <c r="AG4780">
        <v>0</v>
      </c>
      <c r="AH4780" t="s">
        <v>36</v>
      </c>
      <c r="AI4780" t="s">
        <v>37</v>
      </c>
      <c r="AJ4780" t="s">
        <v>38</v>
      </c>
    </row>
    <row r="4781" spans="1:36" x14ac:dyDescent="0.25">
      <c r="A4781" t="s">
        <v>32</v>
      </c>
      <c r="B4781" t="s">
        <v>14419</v>
      </c>
      <c r="C4781">
        <f>YEAR(B4781)</f>
        <v>2013</v>
      </c>
      <c r="D4781">
        <v>57.2</v>
      </c>
      <c r="E4781">
        <v>44.7</v>
      </c>
      <c r="F4781">
        <v>51.2</v>
      </c>
      <c r="H4781" s="2">
        <f>IF(F4781-55.95&lt;=0,0,IF(F4781-55.95&lt;=1,1,2))</f>
        <v>0</v>
      </c>
      <c r="I4781">
        <v>57.2</v>
      </c>
      <c r="J4781">
        <v>41.5</v>
      </c>
      <c r="K4781">
        <v>50</v>
      </c>
      <c r="L4781">
        <v>42.6</v>
      </c>
      <c r="M4781">
        <v>73.2</v>
      </c>
      <c r="O4781">
        <v>0.02</v>
      </c>
      <c r="P4781">
        <v>100</v>
      </c>
      <c r="Q4781">
        <v>4.17</v>
      </c>
      <c r="R4781" t="s">
        <v>40</v>
      </c>
      <c r="S4781">
        <v>0</v>
      </c>
      <c r="T4781">
        <v>0</v>
      </c>
      <c r="U4781">
        <v>32.200000000000003</v>
      </c>
      <c r="V4781">
        <v>27.5</v>
      </c>
      <c r="W4781">
        <v>272.2</v>
      </c>
      <c r="X4781">
        <v>1013.9</v>
      </c>
      <c r="Y4781">
        <v>49.7</v>
      </c>
      <c r="Z4781">
        <v>6.6</v>
      </c>
      <c r="AA4781">
        <v>0</v>
      </c>
      <c r="AB4781">
        <v>0</v>
      </c>
      <c r="AC4781">
        <v>0</v>
      </c>
      <c r="AD4781">
        <v>0</v>
      </c>
      <c r="AE4781" t="s">
        <v>14420</v>
      </c>
      <c r="AF4781" t="s">
        <v>14421</v>
      </c>
      <c r="AG4781">
        <v>0.04</v>
      </c>
      <c r="AH4781" t="s">
        <v>56</v>
      </c>
      <c r="AI4781" t="s">
        <v>61</v>
      </c>
      <c r="AJ4781" t="s">
        <v>40</v>
      </c>
    </row>
    <row r="4782" spans="1:36" x14ac:dyDescent="0.25">
      <c r="A4782" t="s">
        <v>32</v>
      </c>
      <c r="B4782" t="s">
        <v>14422</v>
      </c>
      <c r="C4782">
        <f>YEAR(B4782)</f>
        <v>2013</v>
      </c>
      <c r="D4782">
        <v>59</v>
      </c>
      <c r="E4782">
        <v>42.5</v>
      </c>
      <c r="F4782">
        <v>51.6</v>
      </c>
      <c r="H4782" s="2">
        <f>IF(F4782-55.95&lt;=0,0,IF(F4782-55.95&lt;=1,1,2))</f>
        <v>0</v>
      </c>
      <c r="I4782">
        <v>59</v>
      </c>
      <c r="J4782">
        <v>37</v>
      </c>
      <c r="K4782">
        <v>50.1</v>
      </c>
      <c r="L4782">
        <v>43.1</v>
      </c>
      <c r="M4782">
        <v>73.400000000000006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12.8</v>
      </c>
      <c r="W4782">
        <v>156</v>
      </c>
      <c r="X4782">
        <v>1017.7</v>
      </c>
      <c r="Y4782">
        <v>32.299999999999997</v>
      </c>
      <c r="Z4782">
        <v>6.6</v>
      </c>
      <c r="AA4782">
        <v>0</v>
      </c>
      <c r="AB4782">
        <v>0</v>
      </c>
      <c r="AC4782">
        <v>0</v>
      </c>
      <c r="AD4782">
        <v>0</v>
      </c>
      <c r="AE4782" t="s">
        <v>14423</v>
      </c>
      <c r="AF4782" t="s">
        <v>14424</v>
      </c>
      <c r="AG4782">
        <v>7.0000000000000007E-2</v>
      </c>
      <c r="AH4782" t="s">
        <v>36</v>
      </c>
      <c r="AI4782" t="s">
        <v>37</v>
      </c>
      <c r="AJ4782" t="s">
        <v>38</v>
      </c>
    </row>
    <row r="4783" spans="1:36" x14ac:dyDescent="0.25">
      <c r="A4783" t="s">
        <v>32</v>
      </c>
      <c r="B4783" t="s">
        <v>14425</v>
      </c>
      <c r="C4783">
        <f>YEAR(B4783)</f>
        <v>2013</v>
      </c>
      <c r="D4783">
        <v>64.5</v>
      </c>
      <c r="E4783">
        <v>50</v>
      </c>
      <c r="F4783">
        <v>56.1</v>
      </c>
      <c r="H4783" s="2">
        <f>IF(F4783-55.95&lt;=0,0,IF(F4783-55.95&lt;=1,1,2))</f>
        <v>1</v>
      </c>
      <c r="I4783">
        <v>64.5</v>
      </c>
      <c r="J4783">
        <v>50</v>
      </c>
      <c r="K4783">
        <v>56.1</v>
      </c>
      <c r="L4783">
        <v>45.8</v>
      </c>
      <c r="M4783">
        <v>69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17.2</v>
      </c>
      <c r="W4783">
        <v>172.5</v>
      </c>
      <c r="X4783">
        <v>1014.7</v>
      </c>
      <c r="Y4783">
        <v>42.8</v>
      </c>
      <c r="Z4783">
        <v>6.6</v>
      </c>
      <c r="AA4783">
        <v>0</v>
      </c>
      <c r="AB4783">
        <v>0</v>
      </c>
      <c r="AC4783">
        <v>0</v>
      </c>
      <c r="AD4783">
        <v>0</v>
      </c>
      <c r="AE4783" t="s">
        <v>14426</v>
      </c>
      <c r="AF4783" t="s">
        <v>14427</v>
      </c>
      <c r="AG4783">
        <v>0.1</v>
      </c>
      <c r="AH4783" t="s">
        <v>36</v>
      </c>
      <c r="AI4783" t="s">
        <v>37</v>
      </c>
      <c r="AJ4783" t="s">
        <v>38</v>
      </c>
    </row>
    <row r="4784" spans="1:36" x14ac:dyDescent="0.25">
      <c r="A4784" t="s">
        <v>32</v>
      </c>
      <c r="B4784" t="s">
        <v>14428</v>
      </c>
      <c r="C4784">
        <f>YEAR(B4784)</f>
        <v>2013</v>
      </c>
      <c r="D4784">
        <v>59</v>
      </c>
      <c r="E4784">
        <v>50</v>
      </c>
      <c r="F4784">
        <v>53.8</v>
      </c>
      <c r="H4784" s="2">
        <f>IF(F4784-55.95&lt;=0,0,IF(F4784-55.95&lt;=1,1,2))</f>
        <v>0</v>
      </c>
      <c r="I4784">
        <v>59</v>
      </c>
      <c r="J4784">
        <v>50</v>
      </c>
      <c r="K4784">
        <v>53.8</v>
      </c>
      <c r="L4784">
        <v>46.6</v>
      </c>
      <c r="M4784">
        <v>76.900000000000006</v>
      </c>
      <c r="O4784">
        <v>0.38100000000000001</v>
      </c>
      <c r="P4784">
        <v>100</v>
      </c>
      <c r="Q4784">
        <v>8.33</v>
      </c>
      <c r="R4784" t="s">
        <v>40</v>
      </c>
      <c r="S4784">
        <v>0</v>
      </c>
      <c r="T4784">
        <v>0</v>
      </c>
      <c r="U4784">
        <v>25.3</v>
      </c>
      <c r="V4784">
        <v>17.2</v>
      </c>
      <c r="W4784">
        <v>189.1</v>
      </c>
      <c r="X4784">
        <v>1007.6</v>
      </c>
      <c r="Y4784">
        <v>66.400000000000006</v>
      </c>
      <c r="Z4784">
        <v>6.3</v>
      </c>
      <c r="AA4784">
        <v>0</v>
      </c>
      <c r="AB4784">
        <v>0</v>
      </c>
      <c r="AC4784">
        <v>0</v>
      </c>
      <c r="AD4784">
        <v>0</v>
      </c>
      <c r="AE4784" t="s">
        <v>14429</v>
      </c>
      <c r="AF4784" t="s">
        <v>14430</v>
      </c>
      <c r="AG4784">
        <v>0.13</v>
      </c>
      <c r="AH4784" t="s">
        <v>56</v>
      </c>
      <c r="AI4784" t="s">
        <v>57</v>
      </c>
      <c r="AJ4784" t="s">
        <v>40</v>
      </c>
    </row>
    <row r="4785" spans="1:36" x14ac:dyDescent="0.25">
      <c r="A4785" t="s">
        <v>32</v>
      </c>
      <c r="B4785" t="s">
        <v>14431</v>
      </c>
      <c r="C4785">
        <f>YEAR(B4785)</f>
        <v>2013</v>
      </c>
      <c r="D4785">
        <v>60.8</v>
      </c>
      <c r="E4785">
        <v>46.4</v>
      </c>
      <c r="F4785">
        <v>53</v>
      </c>
      <c r="H4785" s="2">
        <f>IF(F4785-55.95&lt;=0,0,IF(F4785-55.95&lt;=1,1,2))</f>
        <v>0</v>
      </c>
      <c r="I4785">
        <v>60.8</v>
      </c>
      <c r="J4785">
        <v>42.4</v>
      </c>
      <c r="K4785">
        <v>52.1</v>
      </c>
      <c r="L4785">
        <v>45.2</v>
      </c>
      <c r="M4785">
        <v>75.400000000000006</v>
      </c>
      <c r="O4785">
        <v>0.02</v>
      </c>
      <c r="P4785">
        <v>100</v>
      </c>
      <c r="Q4785">
        <v>4.17</v>
      </c>
      <c r="R4785" t="s">
        <v>40</v>
      </c>
      <c r="S4785">
        <v>0</v>
      </c>
      <c r="T4785">
        <v>0</v>
      </c>
      <c r="U4785">
        <v>0</v>
      </c>
      <c r="V4785">
        <v>23</v>
      </c>
      <c r="W4785">
        <v>264.7</v>
      </c>
      <c r="X4785">
        <v>1009.4</v>
      </c>
      <c r="Y4785">
        <v>61.5</v>
      </c>
      <c r="Z4785">
        <v>6.6</v>
      </c>
      <c r="AA4785">
        <v>0</v>
      </c>
      <c r="AB4785">
        <v>0</v>
      </c>
      <c r="AC4785">
        <v>0</v>
      </c>
      <c r="AD4785">
        <v>0</v>
      </c>
      <c r="AE4785" t="s">
        <v>14432</v>
      </c>
      <c r="AF4785" t="s">
        <v>14433</v>
      </c>
      <c r="AG4785">
        <v>0.16</v>
      </c>
      <c r="AH4785" t="s">
        <v>56</v>
      </c>
      <c r="AI4785" t="s">
        <v>65</v>
      </c>
      <c r="AJ4785" t="s">
        <v>40</v>
      </c>
    </row>
    <row r="4786" spans="1:36" x14ac:dyDescent="0.25">
      <c r="A4786" t="s">
        <v>32</v>
      </c>
      <c r="B4786" t="s">
        <v>14434</v>
      </c>
      <c r="C4786">
        <f>YEAR(B4786)</f>
        <v>2013</v>
      </c>
      <c r="D4786">
        <v>59</v>
      </c>
      <c r="E4786">
        <v>48.2</v>
      </c>
      <c r="F4786">
        <v>53.4</v>
      </c>
      <c r="H4786" s="2">
        <f>IF(F4786-55.95&lt;=0,0,IF(F4786-55.95&lt;=1,1,2))</f>
        <v>0</v>
      </c>
      <c r="I4786">
        <v>59</v>
      </c>
      <c r="J4786">
        <v>44.1</v>
      </c>
      <c r="K4786">
        <v>52.9</v>
      </c>
      <c r="L4786">
        <v>47.4</v>
      </c>
      <c r="M4786">
        <v>80.5</v>
      </c>
      <c r="O4786">
        <v>0.02</v>
      </c>
      <c r="P4786">
        <v>100</v>
      </c>
      <c r="Q4786">
        <v>4.17</v>
      </c>
      <c r="R4786" t="s">
        <v>40</v>
      </c>
      <c r="S4786">
        <v>0</v>
      </c>
      <c r="T4786">
        <v>0</v>
      </c>
      <c r="U4786">
        <v>0</v>
      </c>
      <c r="V4786">
        <v>11.4</v>
      </c>
      <c r="W4786">
        <v>296.7</v>
      </c>
      <c r="X4786">
        <v>1016.6</v>
      </c>
      <c r="Y4786">
        <v>53.8</v>
      </c>
      <c r="Z4786">
        <v>6.6</v>
      </c>
      <c r="AA4786">
        <v>0</v>
      </c>
      <c r="AB4786">
        <v>0</v>
      </c>
      <c r="AC4786">
        <v>0</v>
      </c>
      <c r="AD4786">
        <v>0</v>
      </c>
      <c r="AE4786" t="s">
        <v>14435</v>
      </c>
      <c r="AF4786" t="s">
        <v>14436</v>
      </c>
      <c r="AG4786">
        <v>0.2</v>
      </c>
      <c r="AH4786" t="s">
        <v>56</v>
      </c>
      <c r="AI4786" t="s">
        <v>78</v>
      </c>
      <c r="AJ4786" t="s">
        <v>40</v>
      </c>
    </row>
    <row r="4787" spans="1:36" x14ac:dyDescent="0.25">
      <c r="A4787" t="s">
        <v>32</v>
      </c>
      <c r="B4787" t="s">
        <v>14437</v>
      </c>
      <c r="C4787">
        <f>YEAR(B4787)</f>
        <v>2013</v>
      </c>
      <c r="D4787">
        <v>59</v>
      </c>
      <c r="E4787">
        <v>48.2</v>
      </c>
      <c r="F4787">
        <v>53.5</v>
      </c>
      <c r="H4787" s="2">
        <f>IF(F4787-55.95&lt;=0,0,IF(F4787-55.95&lt;=1,1,2))</f>
        <v>0</v>
      </c>
      <c r="I4787">
        <v>59</v>
      </c>
      <c r="J4787">
        <v>46.3</v>
      </c>
      <c r="K4787">
        <v>53.5</v>
      </c>
      <c r="L4787">
        <v>47.3</v>
      </c>
      <c r="M4787">
        <v>79.7</v>
      </c>
      <c r="O4787">
        <v>0.157</v>
      </c>
      <c r="P4787">
        <v>100</v>
      </c>
      <c r="Q4787">
        <v>8.33</v>
      </c>
      <c r="R4787" t="s">
        <v>40</v>
      </c>
      <c r="S4787">
        <v>0</v>
      </c>
      <c r="T4787">
        <v>0</v>
      </c>
      <c r="U4787">
        <v>0</v>
      </c>
      <c r="V4787">
        <v>20.8</v>
      </c>
      <c r="W4787">
        <v>257.5</v>
      </c>
      <c r="X4787">
        <v>1013.6</v>
      </c>
      <c r="Y4787">
        <v>59.6</v>
      </c>
      <c r="Z4787">
        <v>6.6</v>
      </c>
      <c r="AA4787">
        <v>0</v>
      </c>
      <c r="AB4787">
        <v>0</v>
      </c>
      <c r="AC4787">
        <v>0</v>
      </c>
      <c r="AD4787">
        <v>0</v>
      </c>
      <c r="AE4787" t="s">
        <v>14438</v>
      </c>
      <c r="AF4787" t="s">
        <v>14439</v>
      </c>
      <c r="AG4787">
        <v>0.25</v>
      </c>
      <c r="AH4787" t="s">
        <v>56</v>
      </c>
      <c r="AI4787" t="s">
        <v>101</v>
      </c>
      <c r="AJ4787" t="s">
        <v>40</v>
      </c>
    </row>
    <row r="4788" spans="1:36" x14ac:dyDescent="0.25">
      <c r="A4788" t="s">
        <v>32</v>
      </c>
      <c r="B4788" t="s">
        <v>14440</v>
      </c>
      <c r="C4788">
        <f>YEAR(B4788)</f>
        <v>2013</v>
      </c>
      <c r="D4788">
        <v>55.4</v>
      </c>
      <c r="E4788">
        <v>46.4</v>
      </c>
      <c r="F4788">
        <v>52.6</v>
      </c>
      <c r="H4788" s="2">
        <f>IF(F4788-55.95&lt;=0,0,IF(F4788-55.95&lt;=1,1,2))</f>
        <v>0</v>
      </c>
      <c r="I4788">
        <v>55.4</v>
      </c>
      <c r="J4788">
        <v>43.5</v>
      </c>
      <c r="K4788">
        <v>52.5</v>
      </c>
      <c r="L4788">
        <v>45.8</v>
      </c>
      <c r="M4788">
        <v>77.8</v>
      </c>
      <c r="O4788">
        <v>1.2E-2</v>
      </c>
      <c r="P4788">
        <v>100</v>
      </c>
      <c r="Q4788">
        <v>4.17</v>
      </c>
      <c r="R4788" t="s">
        <v>40</v>
      </c>
      <c r="S4788">
        <v>0</v>
      </c>
      <c r="T4788">
        <v>0</v>
      </c>
      <c r="U4788">
        <v>0</v>
      </c>
      <c r="V4788">
        <v>13.9</v>
      </c>
      <c r="W4788">
        <v>322.89999999999998</v>
      </c>
      <c r="X4788">
        <v>1016.2</v>
      </c>
      <c r="Y4788">
        <v>69.400000000000006</v>
      </c>
      <c r="Z4788">
        <v>6.6</v>
      </c>
      <c r="AA4788">
        <v>0</v>
      </c>
      <c r="AB4788">
        <v>0</v>
      </c>
      <c r="AC4788">
        <v>0</v>
      </c>
      <c r="AD4788">
        <v>0</v>
      </c>
      <c r="AE4788" t="s">
        <v>14441</v>
      </c>
      <c r="AF4788" t="s">
        <v>14442</v>
      </c>
      <c r="AG4788">
        <v>0.26</v>
      </c>
      <c r="AH4788" t="s">
        <v>56</v>
      </c>
      <c r="AI4788" t="s">
        <v>78</v>
      </c>
      <c r="AJ4788" t="s">
        <v>40</v>
      </c>
    </row>
    <row r="4789" spans="1:36" x14ac:dyDescent="0.25">
      <c r="A4789" t="s">
        <v>32</v>
      </c>
      <c r="B4789" t="s">
        <v>14443</v>
      </c>
      <c r="C4789">
        <f>YEAR(B4789)</f>
        <v>2013</v>
      </c>
      <c r="D4789">
        <v>62.6</v>
      </c>
      <c r="E4789">
        <v>44.6</v>
      </c>
      <c r="F4789">
        <v>55</v>
      </c>
      <c r="H4789" s="2">
        <f>IF(F4789-55.95&lt;=0,0,IF(F4789-55.95&lt;=1,1,2))</f>
        <v>0</v>
      </c>
      <c r="I4789">
        <v>62.6</v>
      </c>
      <c r="J4789">
        <v>40.200000000000003</v>
      </c>
      <c r="K4789">
        <v>53.7</v>
      </c>
      <c r="L4789">
        <v>45.3</v>
      </c>
      <c r="M4789">
        <v>71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32.200000000000003</v>
      </c>
      <c r="V4789">
        <v>20.8</v>
      </c>
      <c r="W4789">
        <v>186.9</v>
      </c>
      <c r="X4789">
        <v>1013.9</v>
      </c>
      <c r="Y4789">
        <v>62.7</v>
      </c>
      <c r="Z4789">
        <v>6.6</v>
      </c>
      <c r="AA4789">
        <v>0</v>
      </c>
      <c r="AB4789">
        <v>0</v>
      </c>
      <c r="AC4789">
        <v>0</v>
      </c>
      <c r="AD4789">
        <v>0</v>
      </c>
      <c r="AE4789" t="s">
        <v>14444</v>
      </c>
      <c r="AF4789" t="s">
        <v>14445</v>
      </c>
      <c r="AG4789">
        <v>0.28999999999999998</v>
      </c>
      <c r="AH4789" t="s">
        <v>36</v>
      </c>
      <c r="AI4789" t="s">
        <v>37</v>
      </c>
      <c r="AJ4789" t="s">
        <v>38</v>
      </c>
    </row>
    <row r="4790" spans="1:36" x14ac:dyDescent="0.25">
      <c r="A4790" t="s">
        <v>32</v>
      </c>
      <c r="B4790" t="s">
        <v>14446</v>
      </c>
      <c r="C4790">
        <f>YEAR(B4790)</f>
        <v>2013</v>
      </c>
      <c r="D4790">
        <v>60.9</v>
      </c>
      <c r="E4790">
        <v>48.2</v>
      </c>
      <c r="F4790">
        <v>56.7</v>
      </c>
      <c r="H4790" s="2">
        <f>IF(F4790-55.95&lt;=0,0,IF(F4790-55.95&lt;=1,1,2))</f>
        <v>1</v>
      </c>
      <c r="I4790">
        <v>60.9</v>
      </c>
      <c r="J4790">
        <v>44.1</v>
      </c>
      <c r="K4790">
        <v>56.5</v>
      </c>
      <c r="L4790">
        <v>46.8</v>
      </c>
      <c r="M4790">
        <v>70.099999999999994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20.8</v>
      </c>
      <c r="W4790">
        <v>268.60000000000002</v>
      </c>
      <c r="X4790">
        <v>1014.4</v>
      </c>
      <c r="Y4790">
        <v>37.200000000000003</v>
      </c>
      <c r="Z4790">
        <v>6.6</v>
      </c>
      <c r="AA4790">
        <v>0</v>
      </c>
      <c r="AB4790">
        <v>0</v>
      </c>
      <c r="AC4790">
        <v>0</v>
      </c>
      <c r="AD4790">
        <v>0</v>
      </c>
      <c r="AE4790" t="s">
        <v>14447</v>
      </c>
      <c r="AF4790" t="s">
        <v>14448</v>
      </c>
      <c r="AG4790">
        <v>0.33</v>
      </c>
      <c r="AH4790" t="s">
        <v>36</v>
      </c>
      <c r="AI4790" t="s">
        <v>37</v>
      </c>
      <c r="AJ4790" t="s">
        <v>38</v>
      </c>
    </row>
    <row r="4791" spans="1:36" x14ac:dyDescent="0.25">
      <c r="A4791" t="s">
        <v>32</v>
      </c>
      <c r="B4791" t="s">
        <v>14449</v>
      </c>
      <c r="C4791">
        <f>YEAR(B4791)</f>
        <v>2013</v>
      </c>
      <c r="D4791">
        <v>62.7</v>
      </c>
      <c r="E4791">
        <v>46.4</v>
      </c>
      <c r="F4791">
        <v>55</v>
      </c>
      <c r="H4791" s="2">
        <f>IF(F4791-55.95&lt;=0,0,IF(F4791-55.95&lt;=1,1,2))</f>
        <v>0</v>
      </c>
      <c r="I4791">
        <v>62.7</v>
      </c>
      <c r="J4791">
        <v>41.5</v>
      </c>
      <c r="K4791">
        <v>53.7</v>
      </c>
      <c r="L4791">
        <v>46</v>
      </c>
      <c r="M4791">
        <v>72.7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34.4</v>
      </c>
      <c r="V4791">
        <v>25.3</v>
      </c>
      <c r="W4791">
        <v>163.9</v>
      </c>
      <c r="X4791">
        <v>1012.5</v>
      </c>
      <c r="Y4791">
        <v>74.400000000000006</v>
      </c>
      <c r="Z4791">
        <v>6.6</v>
      </c>
      <c r="AA4791">
        <v>0</v>
      </c>
      <c r="AB4791">
        <v>0</v>
      </c>
      <c r="AC4791">
        <v>0</v>
      </c>
      <c r="AD4791">
        <v>0</v>
      </c>
      <c r="AE4791" t="s">
        <v>14450</v>
      </c>
      <c r="AF4791" t="s">
        <v>14451</v>
      </c>
      <c r="AG4791">
        <v>0.36</v>
      </c>
      <c r="AH4791" t="s">
        <v>36</v>
      </c>
      <c r="AI4791" t="s">
        <v>37</v>
      </c>
      <c r="AJ4791" t="s">
        <v>38</v>
      </c>
    </row>
    <row r="4792" spans="1:36" x14ac:dyDescent="0.25">
      <c r="A4792" t="s">
        <v>32</v>
      </c>
      <c r="B4792" t="s">
        <v>14452</v>
      </c>
      <c r="C4792">
        <f>YEAR(B4792)</f>
        <v>2013</v>
      </c>
      <c r="D4792">
        <v>71.599999999999994</v>
      </c>
      <c r="E4792">
        <v>55.4</v>
      </c>
      <c r="F4792">
        <v>64</v>
      </c>
      <c r="H4792" s="2">
        <f>IF(F4792-55.95&lt;=0,0,IF(F4792-55.95&lt;=1,1,2))</f>
        <v>2</v>
      </c>
      <c r="I4792">
        <v>71.599999999999994</v>
      </c>
      <c r="J4792">
        <v>55.4</v>
      </c>
      <c r="K4792">
        <v>64</v>
      </c>
      <c r="L4792">
        <v>50.8</v>
      </c>
      <c r="M4792">
        <v>64.099999999999994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26.4</v>
      </c>
      <c r="W4792">
        <v>180</v>
      </c>
      <c r="X4792">
        <v>1001.7</v>
      </c>
      <c r="Y4792">
        <v>75.2</v>
      </c>
      <c r="Z4792">
        <v>5</v>
      </c>
      <c r="AA4792">
        <v>0</v>
      </c>
      <c r="AB4792">
        <v>0</v>
      </c>
      <c r="AC4792">
        <v>0</v>
      </c>
      <c r="AD4792">
        <v>0</v>
      </c>
      <c r="AE4792" t="s">
        <v>14453</v>
      </c>
      <c r="AF4792" t="s">
        <v>14454</v>
      </c>
      <c r="AG4792">
        <v>0.39</v>
      </c>
      <c r="AH4792" t="s">
        <v>36</v>
      </c>
      <c r="AI4792" t="s">
        <v>37</v>
      </c>
      <c r="AJ4792" t="s">
        <v>38</v>
      </c>
    </row>
    <row r="4793" spans="1:36" x14ac:dyDescent="0.25">
      <c r="A4793" t="s">
        <v>32</v>
      </c>
      <c r="B4793" t="s">
        <v>14455</v>
      </c>
      <c r="C4793">
        <f>YEAR(B4793)</f>
        <v>2013</v>
      </c>
      <c r="D4793">
        <v>64.400000000000006</v>
      </c>
      <c r="E4793">
        <v>53.6</v>
      </c>
      <c r="F4793">
        <v>58.4</v>
      </c>
      <c r="H4793" s="2">
        <f>IF(F4793-55.95&lt;=0,0,IF(F4793-55.95&lt;=1,1,2))</f>
        <v>2</v>
      </c>
      <c r="I4793">
        <v>64.400000000000006</v>
      </c>
      <c r="J4793">
        <v>53.6</v>
      </c>
      <c r="K4793">
        <v>58.4</v>
      </c>
      <c r="L4793">
        <v>51.4</v>
      </c>
      <c r="M4793">
        <v>77.8</v>
      </c>
      <c r="O4793">
        <v>3.1E-2</v>
      </c>
      <c r="P4793">
        <v>100</v>
      </c>
      <c r="Q4793">
        <v>4.17</v>
      </c>
      <c r="R4793" t="s">
        <v>40</v>
      </c>
      <c r="S4793">
        <v>0</v>
      </c>
      <c r="T4793">
        <v>0</v>
      </c>
      <c r="U4793">
        <v>0</v>
      </c>
      <c r="V4793">
        <v>10.3</v>
      </c>
      <c r="W4793">
        <v>246.1</v>
      </c>
      <c r="X4793">
        <v>1012</v>
      </c>
      <c r="Y4793">
        <v>40.9</v>
      </c>
      <c r="Z4793">
        <v>6.4</v>
      </c>
      <c r="AA4793">
        <v>0</v>
      </c>
      <c r="AB4793">
        <v>0</v>
      </c>
      <c r="AC4793">
        <v>0</v>
      </c>
      <c r="AD4793">
        <v>0</v>
      </c>
      <c r="AE4793" t="s">
        <v>14456</v>
      </c>
      <c r="AF4793" t="s">
        <v>14457</v>
      </c>
      <c r="AG4793">
        <v>0.42</v>
      </c>
      <c r="AH4793" t="s">
        <v>56</v>
      </c>
      <c r="AI4793" t="s">
        <v>78</v>
      </c>
      <c r="AJ4793" t="s">
        <v>40</v>
      </c>
    </row>
    <row r="4794" spans="1:36" x14ac:dyDescent="0.25">
      <c r="A4794" t="s">
        <v>32</v>
      </c>
      <c r="B4794" t="s">
        <v>14458</v>
      </c>
      <c r="C4794">
        <f>YEAR(B4794)</f>
        <v>2013</v>
      </c>
      <c r="D4794">
        <v>71.599999999999994</v>
      </c>
      <c r="E4794">
        <v>50.3</v>
      </c>
      <c r="F4794">
        <v>62</v>
      </c>
      <c r="H4794" s="2">
        <f>IF(F4794-55.95&lt;=0,0,IF(F4794-55.95&lt;=1,1,2))</f>
        <v>2</v>
      </c>
      <c r="I4794">
        <v>71.599999999999994</v>
      </c>
      <c r="J4794">
        <v>50.3</v>
      </c>
      <c r="K4794">
        <v>62</v>
      </c>
      <c r="L4794">
        <v>48.1</v>
      </c>
      <c r="M4794">
        <v>62.6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20.8</v>
      </c>
      <c r="W4794">
        <v>174.8</v>
      </c>
      <c r="X4794">
        <v>1018.3</v>
      </c>
      <c r="Y4794">
        <v>87.9</v>
      </c>
      <c r="Z4794">
        <v>6.6</v>
      </c>
      <c r="AA4794">
        <v>0</v>
      </c>
      <c r="AB4794">
        <v>0</v>
      </c>
      <c r="AC4794">
        <v>0</v>
      </c>
      <c r="AD4794">
        <v>0</v>
      </c>
      <c r="AE4794" t="s">
        <v>14459</v>
      </c>
      <c r="AF4794" t="s">
        <v>14460</v>
      </c>
      <c r="AG4794">
        <v>0.45</v>
      </c>
      <c r="AH4794" t="s">
        <v>36</v>
      </c>
      <c r="AI4794" t="s">
        <v>37</v>
      </c>
      <c r="AJ4794" t="s">
        <v>38</v>
      </c>
    </row>
    <row r="4795" spans="1:36" x14ac:dyDescent="0.25">
      <c r="A4795" t="s">
        <v>32</v>
      </c>
      <c r="B4795" t="s">
        <v>14461</v>
      </c>
      <c r="C4795">
        <f>YEAR(B4795)</f>
        <v>2013</v>
      </c>
      <c r="D4795">
        <v>71.599999999999994</v>
      </c>
      <c r="E4795">
        <v>55.4</v>
      </c>
      <c r="F4795">
        <v>63.3</v>
      </c>
      <c r="H4795" s="2">
        <f>IF(F4795-55.95&lt;=0,0,IF(F4795-55.95&lt;=1,1,2))</f>
        <v>2</v>
      </c>
      <c r="I4795">
        <v>71.599999999999994</v>
      </c>
      <c r="J4795">
        <v>55.4</v>
      </c>
      <c r="K4795">
        <v>63.3</v>
      </c>
      <c r="L4795">
        <v>48.8</v>
      </c>
      <c r="M4795">
        <v>60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32.200000000000003</v>
      </c>
      <c r="V4795">
        <v>28.9</v>
      </c>
      <c r="W4795">
        <v>180.6</v>
      </c>
      <c r="X4795">
        <v>1016.7</v>
      </c>
      <c r="Y4795">
        <v>43.9</v>
      </c>
      <c r="Z4795">
        <v>6.6</v>
      </c>
      <c r="AA4795">
        <v>0</v>
      </c>
      <c r="AB4795">
        <v>0</v>
      </c>
      <c r="AC4795">
        <v>0</v>
      </c>
      <c r="AD4795">
        <v>0</v>
      </c>
      <c r="AE4795" t="s">
        <v>14462</v>
      </c>
      <c r="AF4795" t="s">
        <v>14463</v>
      </c>
      <c r="AG4795">
        <v>0.5</v>
      </c>
      <c r="AH4795" t="s">
        <v>36</v>
      </c>
      <c r="AI4795" t="s">
        <v>37</v>
      </c>
      <c r="AJ4795" t="s">
        <v>38</v>
      </c>
    </row>
    <row r="4796" spans="1:36" x14ac:dyDescent="0.25">
      <c r="A4796" t="s">
        <v>32</v>
      </c>
      <c r="B4796" t="s">
        <v>14464</v>
      </c>
      <c r="C4796">
        <f>YEAR(B4796)</f>
        <v>2013</v>
      </c>
      <c r="D4796">
        <v>66.2</v>
      </c>
      <c r="E4796">
        <v>51.8</v>
      </c>
      <c r="F4796">
        <v>59.7</v>
      </c>
      <c r="H4796" s="2">
        <f>IF(F4796-55.95&lt;=0,0,IF(F4796-55.95&lt;=1,1,2))</f>
        <v>2</v>
      </c>
      <c r="I4796">
        <v>66.2</v>
      </c>
      <c r="J4796">
        <v>51.8</v>
      </c>
      <c r="K4796">
        <v>59.7</v>
      </c>
      <c r="L4796">
        <v>51.6</v>
      </c>
      <c r="M4796">
        <v>74.900000000000006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19.5</v>
      </c>
      <c r="W4796">
        <v>196.7</v>
      </c>
      <c r="X4796">
        <v>1016.6</v>
      </c>
      <c r="Y4796">
        <v>49.4</v>
      </c>
      <c r="Z4796">
        <v>6.6</v>
      </c>
      <c r="AA4796">
        <v>0</v>
      </c>
      <c r="AB4796">
        <v>0</v>
      </c>
      <c r="AC4796">
        <v>0</v>
      </c>
      <c r="AD4796">
        <v>0</v>
      </c>
      <c r="AE4796" t="s">
        <v>14465</v>
      </c>
      <c r="AF4796" t="s">
        <v>14466</v>
      </c>
      <c r="AG4796">
        <v>0.52</v>
      </c>
      <c r="AH4796" t="s">
        <v>36</v>
      </c>
      <c r="AI4796" t="s">
        <v>37</v>
      </c>
      <c r="AJ4796" t="s">
        <v>38</v>
      </c>
    </row>
    <row r="4797" spans="1:36" x14ac:dyDescent="0.25">
      <c r="A4797" t="s">
        <v>32</v>
      </c>
      <c r="B4797" t="s">
        <v>14467</v>
      </c>
      <c r="C4797">
        <f>YEAR(B4797)</f>
        <v>2013</v>
      </c>
      <c r="D4797">
        <v>60.8</v>
      </c>
      <c r="E4797">
        <v>50</v>
      </c>
      <c r="F4797">
        <v>55.1</v>
      </c>
      <c r="H4797" s="2">
        <f>IF(F4797-55.95&lt;=0,0,IF(F4797-55.95&lt;=1,1,2))</f>
        <v>0</v>
      </c>
      <c r="I4797">
        <v>60.8</v>
      </c>
      <c r="J4797">
        <v>50</v>
      </c>
      <c r="K4797">
        <v>55.1</v>
      </c>
      <c r="L4797">
        <v>47.7</v>
      </c>
      <c r="M4797">
        <v>76.900000000000006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23</v>
      </c>
      <c r="W4797">
        <v>283</v>
      </c>
      <c r="X4797">
        <v>1016.5</v>
      </c>
      <c r="Y4797">
        <v>36.4</v>
      </c>
      <c r="Z4797">
        <v>6.6</v>
      </c>
      <c r="AA4797">
        <v>0</v>
      </c>
      <c r="AB4797">
        <v>0</v>
      </c>
      <c r="AC4797">
        <v>0</v>
      </c>
      <c r="AD4797">
        <v>0</v>
      </c>
      <c r="AE4797" t="s">
        <v>14468</v>
      </c>
      <c r="AF4797" t="s">
        <v>14469</v>
      </c>
      <c r="AG4797">
        <v>0.56000000000000005</v>
      </c>
      <c r="AH4797" t="s">
        <v>36</v>
      </c>
      <c r="AI4797" t="s">
        <v>174</v>
      </c>
      <c r="AJ4797" t="s">
        <v>38</v>
      </c>
    </row>
    <row r="4798" spans="1:36" x14ac:dyDescent="0.25">
      <c r="A4798" t="s">
        <v>32</v>
      </c>
      <c r="B4798" t="s">
        <v>14470</v>
      </c>
      <c r="C4798">
        <f>YEAR(B4798)</f>
        <v>2013</v>
      </c>
      <c r="D4798">
        <v>59</v>
      </c>
      <c r="E4798">
        <v>51.8</v>
      </c>
      <c r="F4798">
        <v>54.8</v>
      </c>
      <c r="H4798" s="2">
        <f>IF(F4798-55.95&lt;=0,0,IF(F4798-55.95&lt;=1,1,2))</f>
        <v>0</v>
      </c>
      <c r="I4798">
        <v>59</v>
      </c>
      <c r="J4798">
        <v>51.8</v>
      </c>
      <c r="K4798">
        <v>54.8</v>
      </c>
      <c r="L4798">
        <v>46.1</v>
      </c>
      <c r="M4798">
        <v>72.8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19.5</v>
      </c>
      <c r="W4798">
        <v>320.8</v>
      </c>
      <c r="X4798">
        <v>1019.2</v>
      </c>
      <c r="Y4798">
        <v>62.1</v>
      </c>
      <c r="Z4798">
        <v>6.7</v>
      </c>
      <c r="AA4798">
        <v>0</v>
      </c>
      <c r="AB4798">
        <v>0</v>
      </c>
      <c r="AC4798">
        <v>0</v>
      </c>
      <c r="AD4798">
        <v>0</v>
      </c>
      <c r="AE4798" t="s">
        <v>14471</v>
      </c>
      <c r="AF4798" t="s">
        <v>14472</v>
      </c>
      <c r="AG4798">
        <v>0.59</v>
      </c>
      <c r="AH4798" t="s">
        <v>36</v>
      </c>
      <c r="AI4798" t="s">
        <v>37</v>
      </c>
      <c r="AJ4798" t="s">
        <v>38</v>
      </c>
    </row>
    <row r="4799" spans="1:36" x14ac:dyDescent="0.25">
      <c r="A4799" t="s">
        <v>32</v>
      </c>
      <c r="B4799" t="s">
        <v>14473</v>
      </c>
      <c r="C4799">
        <f>YEAR(B4799)</f>
        <v>2013</v>
      </c>
      <c r="D4799">
        <v>57.3</v>
      </c>
      <c r="E4799">
        <v>46.3</v>
      </c>
      <c r="F4799">
        <v>53.1</v>
      </c>
      <c r="G4799" s="2">
        <f>AVERAGE(F4799:F4890)</f>
        <v>64.738043478260821</v>
      </c>
      <c r="H4799" s="2">
        <f>IF(F4799-64.74&lt;=0,0,IF(F4799-64.74&lt;=1,1,2))</f>
        <v>0</v>
      </c>
      <c r="I4799">
        <v>57.3</v>
      </c>
      <c r="J4799">
        <v>42.4</v>
      </c>
      <c r="K4799">
        <v>52.8</v>
      </c>
      <c r="L4799">
        <v>43.8</v>
      </c>
      <c r="M4799">
        <v>71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17.2</v>
      </c>
      <c r="W4799">
        <v>321.39999999999998</v>
      </c>
      <c r="X4799">
        <v>1018.2</v>
      </c>
      <c r="Y4799">
        <v>61.7</v>
      </c>
      <c r="Z4799">
        <v>6.6</v>
      </c>
      <c r="AA4799">
        <v>0</v>
      </c>
      <c r="AB4799">
        <v>0</v>
      </c>
      <c r="AC4799">
        <v>0</v>
      </c>
      <c r="AD4799">
        <v>0</v>
      </c>
      <c r="AE4799" t="s">
        <v>14474</v>
      </c>
      <c r="AF4799" t="s">
        <v>14475</v>
      </c>
      <c r="AG4799">
        <v>0.63</v>
      </c>
      <c r="AH4799" t="s">
        <v>36</v>
      </c>
      <c r="AI4799" t="s">
        <v>37</v>
      </c>
      <c r="AJ4799" t="s">
        <v>38</v>
      </c>
    </row>
    <row r="4800" spans="1:36" x14ac:dyDescent="0.25">
      <c r="A4800" t="s">
        <v>32</v>
      </c>
      <c r="B4800" t="s">
        <v>14476</v>
      </c>
      <c r="C4800">
        <f>YEAR(B4800)</f>
        <v>2013</v>
      </c>
      <c r="D4800">
        <v>60.9</v>
      </c>
      <c r="E4800">
        <v>42.8</v>
      </c>
      <c r="F4800">
        <v>52</v>
      </c>
      <c r="H4800" s="2">
        <f>IF(F4800-64.74&lt;=0,0,IF(F4800-64.74&lt;=1,1,2))</f>
        <v>0</v>
      </c>
      <c r="I4800">
        <v>60.9</v>
      </c>
      <c r="J4800">
        <v>36.6</v>
      </c>
      <c r="K4800">
        <v>50.3</v>
      </c>
      <c r="L4800">
        <v>43.9</v>
      </c>
      <c r="M4800">
        <v>74.400000000000006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16.100000000000001</v>
      </c>
      <c r="W4800">
        <v>153</v>
      </c>
      <c r="X4800">
        <v>1012.5</v>
      </c>
      <c r="Y4800">
        <v>61.2</v>
      </c>
      <c r="Z4800">
        <v>6.6</v>
      </c>
      <c r="AA4800">
        <v>0</v>
      </c>
      <c r="AB4800">
        <v>0</v>
      </c>
      <c r="AC4800">
        <v>0</v>
      </c>
      <c r="AD4800">
        <v>0</v>
      </c>
      <c r="AE4800" t="s">
        <v>14477</v>
      </c>
      <c r="AF4800" t="s">
        <v>14478</v>
      </c>
      <c r="AG4800">
        <v>0.66</v>
      </c>
      <c r="AH4800" t="s">
        <v>36</v>
      </c>
      <c r="AI4800" t="s">
        <v>37</v>
      </c>
      <c r="AJ4800" t="s">
        <v>38</v>
      </c>
    </row>
    <row r="4801" spans="1:36" x14ac:dyDescent="0.25">
      <c r="A4801" t="s">
        <v>32</v>
      </c>
      <c r="B4801" t="s">
        <v>14479</v>
      </c>
      <c r="C4801">
        <f>YEAR(B4801)</f>
        <v>2013</v>
      </c>
      <c r="D4801">
        <v>59</v>
      </c>
      <c r="E4801">
        <v>50</v>
      </c>
      <c r="F4801">
        <v>54.1</v>
      </c>
      <c r="H4801" s="2">
        <f>IF(F4801-64.74&lt;=0,0,IF(F4801-64.74&lt;=1,1,2))</f>
        <v>0</v>
      </c>
      <c r="I4801">
        <v>59</v>
      </c>
      <c r="J4801">
        <v>50</v>
      </c>
      <c r="K4801">
        <v>54.1</v>
      </c>
      <c r="L4801">
        <v>47.8</v>
      </c>
      <c r="M4801">
        <v>79.8</v>
      </c>
      <c r="O4801">
        <v>7.9000000000000001E-2</v>
      </c>
      <c r="P4801">
        <v>100</v>
      </c>
      <c r="Q4801">
        <v>4.17</v>
      </c>
      <c r="R4801" t="s">
        <v>40</v>
      </c>
      <c r="S4801">
        <v>0</v>
      </c>
      <c r="T4801">
        <v>0</v>
      </c>
      <c r="U4801">
        <v>30</v>
      </c>
      <c r="V4801">
        <v>28.9</v>
      </c>
      <c r="W4801">
        <v>263.3</v>
      </c>
      <c r="X4801">
        <v>1006.3</v>
      </c>
      <c r="Y4801">
        <v>76.400000000000006</v>
      </c>
      <c r="Z4801">
        <v>6.3</v>
      </c>
      <c r="AA4801">
        <v>0</v>
      </c>
      <c r="AB4801">
        <v>0</v>
      </c>
      <c r="AC4801">
        <v>0</v>
      </c>
      <c r="AD4801">
        <v>0</v>
      </c>
      <c r="AE4801" t="s">
        <v>14480</v>
      </c>
      <c r="AF4801" t="s">
        <v>14481</v>
      </c>
      <c r="AG4801">
        <v>0.7</v>
      </c>
      <c r="AH4801" t="s">
        <v>56</v>
      </c>
      <c r="AI4801" t="s">
        <v>65</v>
      </c>
      <c r="AJ4801" t="s">
        <v>40</v>
      </c>
    </row>
    <row r="4802" spans="1:36" x14ac:dyDescent="0.25">
      <c r="A4802" t="s">
        <v>32</v>
      </c>
      <c r="B4802" t="s">
        <v>14482</v>
      </c>
      <c r="C4802">
        <f>YEAR(B4802)</f>
        <v>2013</v>
      </c>
      <c r="D4802">
        <v>59</v>
      </c>
      <c r="E4802">
        <v>53.6</v>
      </c>
      <c r="F4802">
        <v>56</v>
      </c>
      <c r="H4802" s="2">
        <f>IF(F4802-64.74&lt;=0,0,IF(F4802-64.74&lt;=1,1,2))</f>
        <v>0</v>
      </c>
      <c r="I4802">
        <v>59</v>
      </c>
      <c r="J4802">
        <v>53.6</v>
      </c>
      <c r="K4802">
        <v>56</v>
      </c>
      <c r="L4802">
        <v>46.7</v>
      </c>
      <c r="M4802">
        <v>71.2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18.3</v>
      </c>
      <c r="W4802">
        <v>315.89999999999998</v>
      </c>
      <c r="X4802">
        <v>1015.9</v>
      </c>
      <c r="Y4802">
        <v>49.2</v>
      </c>
      <c r="Z4802">
        <v>6.6</v>
      </c>
      <c r="AA4802">
        <v>0</v>
      </c>
      <c r="AB4802">
        <v>0</v>
      </c>
      <c r="AC4802">
        <v>0</v>
      </c>
      <c r="AD4802">
        <v>0</v>
      </c>
      <c r="AE4802" t="s">
        <v>14483</v>
      </c>
      <c r="AF4802" t="s">
        <v>14484</v>
      </c>
      <c r="AG4802">
        <v>0.75</v>
      </c>
      <c r="AH4802" t="s">
        <v>36</v>
      </c>
      <c r="AI4802" t="s">
        <v>37</v>
      </c>
      <c r="AJ4802" t="s">
        <v>38</v>
      </c>
    </row>
    <row r="4803" spans="1:36" x14ac:dyDescent="0.25">
      <c r="A4803" t="s">
        <v>32</v>
      </c>
      <c r="B4803" t="s">
        <v>14485</v>
      </c>
      <c r="C4803">
        <f>YEAR(B4803)</f>
        <v>2013</v>
      </c>
      <c r="D4803">
        <v>60.8</v>
      </c>
      <c r="E4803">
        <v>48.5</v>
      </c>
      <c r="F4803">
        <v>56.2</v>
      </c>
      <c r="H4803" s="2">
        <f>IF(F4803-64.74&lt;=0,0,IF(F4803-64.74&lt;=1,1,2))</f>
        <v>0</v>
      </c>
      <c r="I4803">
        <v>60.8</v>
      </c>
      <c r="J4803">
        <v>45.9</v>
      </c>
      <c r="K4803">
        <v>56.1</v>
      </c>
      <c r="L4803">
        <v>44.4</v>
      </c>
      <c r="M4803">
        <v>64.900000000000006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17.2</v>
      </c>
      <c r="W4803">
        <v>340.4</v>
      </c>
      <c r="X4803">
        <v>1023.8</v>
      </c>
      <c r="Y4803">
        <v>39.299999999999997</v>
      </c>
      <c r="Z4803">
        <v>6.6</v>
      </c>
      <c r="AA4803">
        <v>0</v>
      </c>
      <c r="AB4803">
        <v>0</v>
      </c>
      <c r="AC4803">
        <v>0</v>
      </c>
      <c r="AD4803">
        <v>0</v>
      </c>
      <c r="AE4803" t="s">
        <v>14486</v>
      </c>
      <c r="AF4803" t="s">
        <v>14487</v>
      </c>
      <c r="AG4803">
        <v>0.77</v>
      </c>
      <c r="AH4803" t="s">
        <v>36</v>
      </c>
      <c r="AI4803" t="s">
        <v>37</v>
      </c>
      <c r="AJ4803" t="s">
        <v>38</v>
      </c>
    </row>
    <row r="4804" spans="1:36" x14ac:dyDescent="0.25">
      <c r="A4804" t="s">
        <v>32</v>
      </c>
      <c r="B4804" t="s">
        <v>14488</v>
      </c>
      <c r="C4804">
        <f>YEAR(B4804)</f>
        <v>2013</v>
      </c>
      <c r="D4804">
        <v>59</v>
      </c>
      <c r="E4804">
        <v>46.7</v>
      </c>
      <c r="F4804">
        <v>55</v>
      </c>
      <c r="H4804" s="2">
        <f>IF(F4804-64.74&lt;=0,0,IF(F4804-64.74&lt;=1,1,2))</f>
        <v>0</v>
      </c>
      <c r="I4804">
        <v>59</v>
      </c>
      <c r="J4804">
        <v>45.6</v>
      </c>
      <c r="K4804">
        <v>54.8</v>
      </c>
      <c r="L4804">
        <v>44.6</v>
      </c>
      <c r="M4804">
        <v>68.3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13.9</v>
      </c>
      <c r="W4804">
        <v>76.3</v>
      </c>
      <c r="X4804">
        <v>1024.5</v>
      </c>
      <c r="Y4804">
        <v>72.8</v>
      </c>
      <c r="Z4804">
        <v>6.4</v>
      </c>
      <c r="AA4804">
        <v>0</v>
      </c>
      <c r="AB4804">
        <v>0</v>
      </c>
      <c r="AC4804">
        <v>0</v>
      </c>
      <c r="AD4804">
        <v>0</v>
      </c>
      <c r="AE4804" t="s">
        <v>14489</v>
      </c>
      <c r="AF4804" t="s">
        <v>14490</v>
      </c>
      <c r="AG4804">
        <v>0.81</v>
      </c>
      <c r="AH4804" t="s">
        <v>36</v>
      </c>
      <c r="AI4804" t="s">
        <v>37</v>
      </c>
      <c r="AJ4804" t="s">
        <v>38</v>
      </c>
    </row>
    <row r="4805" spans="1:36" x14ac:dyDescent="0.25">
      <c r="A4805" t="s">
        <v>32</v>
      </c>
      <c r="B4805" t="s">
        <v>14491</v>
      </c>
      <c r="C4805">
        <f>YEAR(B4805)</f>
        <v>2013</v>
      </c>
      <c r="D4805">
        <v>62.7</v>
      </c>
      <c r="E4805">
        <v>55.4</v>
      </c>
      <c r="F4805">
        <v>58.9</v>
      </c>
      <c r="H4805" s="2">
        <f>IF(F4805-64.74&lt;=0,0,IF(F4805-64.74&lt;=1,1,2))</f>
        <v>0</v>
      </c>
      <c r="I4805">
        <v>62.7</v>
      </c>
      <c r="J4805">
        <v>55.4</v>
      </c>
      <c r="K4805">
        <v>58.9</v>
      </c>
      <c r="L4805">
        <v>47.1</v>
      </c>
      <c r="M4805">
        <v>65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34.4</v>
      </c>
      <c r="V4805">
        <v>27.5</v>
      </c>
      <c r="W4805">
        <v>174.4</v>
      </c>
      <c r="X4805">
        <v>1014.9</v>
      </c>
      <c r="Y4805">
        <v>89.7</v>
      </c>
      <c r="Z4805">
        <v>6.6</v>
      </c>
      <c r="AA4805">
        <v>0</v>
      </c>
      <c r="AB4805">
        <v>0</v>
      </c>
      <c r="AC4805">
        <v>0</v>
      </c>
      <c r="AD4805">
        <v>0</v>
      </c>
      <c r="AE4805" t="s">
        <v>14492</v>
      </c>
      <c r="AF4805" t="s">
        <v>14493</v>
      </c>
      <c r="AG4805">
        <v>0.84</v>
      </c>
      <c r="AH4805" t="s">
        <v>36</v>
      </c>
      <c r="AI4805" t="s">
        <v>37</v>
      </c>
      <c r="AJ4805" t="s">
        <v>38</v>
      </c>
    </row>
    <row r="4806" spans="1:36" x14ac:dyDescent="0.25">
      <c r="A4806" t="s">
        <v>32</v>
      </c>
      <c r="B4806" t="s">
        <v>14494</v>
      </c>
      <c r="C4806">
        <f>YEAR(B4806)</f>
        <v>2013</v>
      </c>
      <c r="D4806">
        <v>68</v>
      </c>
      <c r="E4806">
        <v>51.8</v>
      </c>
      <c r="F4806">
        <v>59</v>
      </c>
      <c r="H4806" s="2">
        <f>IF(F4806-64.74&lt;=0,0,IF(F4806-64.74&lt;=1,1,2))</f>
        <v>0</v>
      </c>
      <c r="I4806">
        <v>68</v>
      </c>
      <c r="J4806">
        <v>51.8</v>
      </c>
      <c r="K4806">
        <v>59</v>
      </c>
      <c r="L4806">
        <v>49.1</v>
      </c>
      <c r="M4806">
        <v>70.400000000000006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15</v>
      </c>
      <c r="W4806">
        <v>163.69999999999999</v>
      </c>
      <c r="X4806">
        <v>1011.9</v>
      </c>
      <c r="Y4806">
        <v>47.3</v>
      </c>
      <c r="Z4806">
        <v>6.6</v>
      </c>
      <c r="AA4806">
        <v>0</v>
      </c>
      <c r="AB4806">
        <v>0</v>
      </c>
      <c r="AC4806">
        <v>0</v>
      </c>
      <c r="AD4806">
        <v>0</v>
      </c>
      <c r="AE4806" t="s">
        <v>14495</v>
      </c>
      <c r="AF4806" t="s">
        <v>14496</v>
      </c>
      <c r="AG4806">
        <v>0.88</v>
      </c>
      <c r="AH4806" t="s">
        <v>36</v>
      </c>
      <c r="AI4806" t="s">
        <v>37</v>
      </c>
      <c r="AJ4806" t="s">
        <v>38</v>
      </c>
    </row>
    <row r="4807" spans="1:36" x14ac:dyDescent="0.25">
      <c r="A4807" t="s">
        <v>32</v>
      </c>
      <c r="B4807" t="s">
        <v>14497</v>
      </c>
      <c r="C4807">
        <f>YEAR(B4807)</f>
        <v>2013</v>
      </c>
      <c r="D4807">
        <v>66.2</v>
      </c>
      <c r="E4807">
        <v>53.6</v>
      </c>
      <c r="F4807">
        <v>59.9</v>
      </c>
      <c r="H4807" s="2">
        <f>IF(F4807-64.74&lt;=0,0,IF(F4807-64.74&lt;=1,1,2))</f>
        <v>0</v>
      </c>
      <c r="I4807">
        <v>66.2</v>
      </c>
      <c r="J4807">
        <v>53.6</v>
      </c>
      <c r="K4807">
        <v>59.9</v>
      </c>
      <c r="L4807">
        <v>52.9</v>
      </c>
      <c r="M4807">
        <v>77.7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13.9</v>
      </c>
      <c r="W4807">
        <v>163</v>
      </c>
      <c r="X4807">
        <v>1011</v>
      </c>
      <c r="Y4807">
        <v>36.200000000000003</v>
      </c>
      <c r="Z4807">
        <v>6.6</v>
      </c>
      <c r="AA4807">
        <v>0</v>
      </c>
      <c r="AB4807">
        <v>0</v>
      </c>
      <c r="AC4807">
        <v>0</v>
      </c>
      <c r="AD4807">
        <v>0</v>
      </c>
      <c r="AE4807" t="s">
        <v>14498</v>
      </c>
      <c r="AF4807" t="s">
        <v>14499</v>
      </c>
      <c r="AG4807">
        <v>0.91</v>
      </c>
      <c r="AH4807" t="s">
        <v>36</v>
      </c>
      <c r="AI4807" t="s">
        <v>37</v>
      </c>
      <c r="AJ4807" t="s">
        <v>38</v>
      </c>
    </row>
    <row r="4808" spans="1:36" x14ac:dyDescent="0.25">
      <c r="A4808" t="s">
        <v>32</v>
      </c>
      <c r="B4808" t="s">
        <v>14500</v>
      </c>
      <c r="C4808">
        <f>YEAR(B4808)</f>
        <v>2013</v>
      </c>
      <c r="D4808">
        <v>71.599999999999994</v>
      </c>
      <c r="E4808">
        <v>52.2</v>
      </c>
      <c r="F4808">
        <v>63.2</v>
      </c>
      <c r="H4808" s="2">
        <f>IF(F4808-64.74&lt;=0,0,IF(F4808-64.74&lt;=1,1,2))</f>
        <v>0</v>
      </c>
      <c r="I4808">
        <v>71.599999999999994</v>
      </c>
      <c r="J4808">
        <v>52.2</v>
      </c>
      <c r="K4808">
        <v>63.2</v>
      </c>
      <c r="L4808">
        <v>52.4</v>
      </c>
      <c r="M4808">
        <v>69.099999999999994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19.5</v>
      </c>
      <c r="W4808">
        <v>154.9</v>
      </c>
      <c r="X4808">
        <v>1009.9</v>
      </c>
      <c r="Y4808">
        <v>39.299999999999997</v>
      </c>
      <c r="Z4808">
        <v>6.6</v>
      </c>
      <c r="AA4808">
        <v>0</v>
      </c>
      <c r="AB4808">
        <v>0</v>
      </c>
      <c r="AC4808">
        <v>0</v>
      </c>
      <c r="AD4808">
        <v>0</v>
      </c>
      <c r="AE4808" t="s">
        <v>14501</v>
      </c>
      <c r="AF4808" t="s">
        <v>14502</v>
      </c>
      <c r="AG4808">
        <v>0.95</v>
      </c>
      <c r="AH4808" t="s">
        <v>36</v>
      </c>
      <c r="AI4808" t="s">
        <v>37</v>
      </c>
      <c r="AJ4808" t="s">
        <v>38</v>
      </c>
    </row>
    <row r="4809" spans="1:36" x14ac:dyDescent="0.25">
      <c r="A4809" t="s">
        <v>32</v>
      </c>
      <c r="B4809" t="s">
        <v>14503</v>
      </c>
      <c r="C4809">
        <f>YEAR(B4809)</f>
        <v>2013</v>
      </c>
      <c r="D4809">
        <v>77</v>
      </c>
      <c r="E4809">
        <v>59</v>
      </c>
      <c r="F4809">
        <v>67.900000000000006</v>
      </c>
      <c r="H4809" s="2">
        <f>IF(F4809-64.74&lt;=0,0,IF(F4809-64.74&lt;=1,1,2))</f>
        <v>2</v>
      </c>
      <c r="I4809">
        <v>77</v>
      </c>
      <c r="J4809">
        <v>59</v>
      </c>
      <c r="K4809">
        <v>67.900000000000006</v>
      </c>
      <c r="L4809">
        <v>53.3</v>
      </c>
      <c r="M4809">
        <v>62.5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25.3</v>
      </c>
      <c r="W4809">
        <v>181.3</v>
      </c>
      <c r="X4809">
        <v>1004.1</v>
      </c>
      <c r="Y4809">
        <v>50.6</v>
      </c>
      <c r="Z4809">
        <v>6.6</v>
      </c>
      <c r="AA4809">
        <v>0</v>
      </c>
      <c r="AB4809">
        <v>0</v>
      </c>
      <c r="AC4809">
        <v>0</v>
      </c>
      <c r="AD4809">
        <v>0</v>
      </c>
      <c r="AE4809" t="s">
        <v>14504</v>
      </c>
      <c r="AF4809" t="s">
        <v>14505</v>
      </c>
      <c r="AG4809">
        <v>0</v>
      </c>
      <c r="AH4809" t="s">
        <v>36</v>
      </c>
      <c r="AI4809" t="s">
        <v>37</v>
      </c>
      <c r="AJ4809" t="s">
        <v>38</v>
      </c>
    </row>
    <row r="4810" spans="1:36" x14ac:dyDescent="0.25">
      <c r="A4810" t="s">
        <v>32</v>
      </c>
      <c r="B4810" t="s">
        <v>14506</v>
      </c>
      <c r="C4810">
        <f>YEAR(B4810)</f>
        <v>2013</v>
      </c>
      <c r="D4810">
        <v>68</v>
      </c>
      <c r="E4810">
        <v>55.4</v>
      </c>
      <c r="F4810">
        <v>60.8</v>
      </c>
      <c r="H4810" s="2">
        <f>IF(F4810-64.74&lt;=0,0,IF(F4810-64.74&lt;=1,1,2))</f>
        <v>0</v>
      </c>
      <c r="I4810">
        <v>68</v>
      </c>
      <c r="J4810">
        <v>55.4</v>
      </c>
      <c r="K4810">
        <v>60.8</v>
      </c>
      <c r="L4810">
        <v>51.7</v>
      </c>
      <c r="M4810">
        <v>72.5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28.9</v>
      </c>
      <c r="W4810">
        <v>282</v>
      </c>
      <c r="X4810">
        <v>1004.7</v>
      </c>
      <c r="Y4810">
        <v>43.6</v>
      </c>
      <c r="Z4810">
        <v>6.6</v>
      </c>
      <c r="AA4810">
        <v>0</v>
      </c>
      <c r="AB4810">
        <v>0</v>
      </c>
      <c r="AC4810">
        <v>0</v>
      </c>
      <c r="AD4810">
        <v>0</v>
      </c>
      <c r="AE4810" t="s">
        <v>14507</v>
      </c>
      <c r="AF4810" t="s">
        <v>14508</v>
      </c>
      <c r="AG4810">
        <v>0.02</v>
      </c>
      <c r="AH4810" t="s">
        <v>36</v>
      </c>
      <c r="AI4810" t="s">
        <v>702</v>
      </c>
      <c r="AJ4810" t="s">
        <v>38</v>
      </c>
    </row>
    <row r="4811" spans="1:36" x14ac:dyDescent="0.25">
      <c r="A4811" t="s">
        <v>32</v>
      </c>
      <c r="B4811" t="s">
        <v>14509</v>
      </c>
      <c r="C4811">
        <f>YEAR(B4811)</f>
        <v>2013</v>
      </c>
      <c r="D4811">
        <v>66.2</v>
      </c>
      <c r="E4811">
        <v>48.6</v>
      </c>
      <c r="F4811">
        <v>60.1</v>
      </c>
      <c r="H4811" s="2">
        <f>IF(F4811-64.74&lt;=0,0,IF(F4811-64.74&lt;=1,1,2))</f>
        <v>0</v>
      </c>
      <c r="I4811">
        <v>66.2</v>
      </c>
      <c r="J4811">
        <v>48</v>
      </c>
      <c r="K4811">
        <v>60.1</v>
      </c>
      <c r="L4811">
        <v>49.6</v>
      </c>
      <c r="M4811">
        <v>68.900000000000006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18.3</v>
      </c>
      <c r="W4811">
        <v>164.5</v>
      </c>
      <c r="X4811">
        <v>1009.3</v>
      </c>
      <c r="Y4811">
        <v>55</v>
      </c>
      <c r="Z4811">
        <v>6.6</v>
      </c>
      <c r="AA4811">
        <v>0</v>
      </c>
      <c r="AB4811">
        <v>0</v>
      </c>
      <c r="AC4811">
        <v>0</v>
      </c>
      <c r="AD4811">
        <v>0</v>
      </c>
      <c r="AE4811" t="s">
        <v>14510</v>
      </c>
      <c r="AF4811" t="s">
        <v>14511</v>
      </c>
      <c r="AG4811">
        <v>0.05</v>
      </c>
      <c r="AH4811" t="s">
        <v>36</v>
      </c>
      <c r="AI4811" t="s">
        <v>37</v>
      </c>
      <c r="AJ4811" t="s">
        <v>38</v>
      </c>
    </row>
    <row r="4812" spans="1:36" x14ac:dyDescent="0.25">
      <c r="A4812" t="s">
        <v>32</v>
      </c>
      <c r="B4812" t="s">
        <v>14512</v>
      </c>
      <c r="C4812">
        <f>YEAR(B4812)</f>
        <v>2013</v>
      </c>
      <c r="D4812">
        <v>71.599999999999994</v>
      </c>
      <c r="E4812">
        <v>59</v>
      </c>
      <c r="F4812">
        <v>65.900000000000006</v>
      </c>
      <c r="H4812" s="2">
        <f>IF(F4812-64.74&lt;=0,0,IF(F4812-64.74&lt;=1,1,2))</f>
        <v>2</v>
      </c>
      <c r="I4812">
        <v>71.599999999999994</v>
      </c>
      <c r="J4812">
        <v>59</v>
      </c>
      <c r="K4812">
        <v>65.900000000000006</v>
      </c>
      <c r="L4812">
        <v>43.9</v>
      </c>
      <c r="M4812">
        <v>47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45</v>
      </c>
      <c r="V4812">
        <v>32.200000000000003</v>
      </c>
      <c r="W4812">
        <v>174.7</v>
      </c>
      <c r="X4812">
        <v>1001.5</v>
      </c>
      <c r="Y4812">
        <v>79.3</v>
      </c>
      <c r="Z4812">
        <v>5.6</v>
      </c>
      <c r="AA4812">
        <v>0</v>
      </c>
      <c r="AB4812">
        <v>0</v>
      </c>
      <c r="AC4812">
        <v>0</v>
      </c>
      <c r="AD4812">
        <v>0</v>
      </c>
      <c r="AE4812" t="s">
        <v>14513</v>
      </c>
      <c r="AF4812" t="s">
        <v>14514</v>
      </c>
      <c r="AG4812">
        <v>0.08</v>
      </c>
      <c r="AH4812" t="s">
        <v>36</v>
      </c>
      <c r="AI4812" t="s">
        <v>37</v>
      </c>
      <c r="AJ4812" t="s">
        <v>344</v>
      </c>
    </row>
    <row r="4813" spans="1:36" x14ac:dyDescent="0.25">
      <c r="A4813" t="s">
        <v>32</v>
      </c>
      <c r="B4813" t="s">
        <v>14515</v>
      </c>
      <c r="C4813">
        <f>YEAR(B4813)</f>
        <v>2013</v>
      </c>
      <c r="D4813">
        <v>64.400000000000006</v>
      </c>
      <c r="E4813">
        <v>50</v>
      </c>
      <c r="F4813">
        <v>59.7</v>
      </c>
      <c r="H4813" s="2">
        <f>IF(F4813-64.74&lt;=0,0,IF(F4813-64.74&lt;=1,1,2))</f>
        <v>0</v>
      </c>
      <c r="I4813">
        <v>64.400000000000006</v>
      </c>
      <c r="J4813">
        <v>50</v>
      </c>
      <c r="K4813">
        <v>59.7</v>
      </c>
      <c r="L4813">
        <v>47.1</v>
      </c>
      <c r="M4813">
        <v>63.9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21.9</v>
      </c>
      <c r="W4813">
        <v>278.2</v>
      </c>
      <c r="X4813">
        <v>1002.6</v>
      </c>
      <c r="Y4813">
        <v>70.400000000000006</v>
      </c>
      <c r="Z4813">
        <v>6.2</v>
      </c>
      <c r="AA4813">
        <v>0</v>
      </c>
      <c r="AB4813">
        <v>0</v>
      </c>
      <c r="AC4813">
        <v>0</v>
      </c>
      <c r="AD4813">
        <v>0</v>
      </c>
      <c r="AE4813" t="s">
        <v>14516</v>
      </c>
      <c r="AF4813" t="s">
        <v>14517</v>
      </c>
      <c r="AG4813">
        <v>0.12</v>
      </c>
      <c r="AH4813" t="s">
        <v>36</v>
      </c>
      <c r="AI4813" t="s">
        <v>37</v>
      </c>
      <c r="AJ4813" t="s">
        <v>38</v>
      </c>
    </row>
    <row r="4814" spans="1:36" x14ac:dyDescent="0.25">
      <c r="A4814" t="s">
        <v>32</v>
      </c>
      <c r="B4814" t="s">
        <v>14518</v>
      </c>
      <c r="C4814">
        <f>YEAR(B4814)</f>
        <v>2013</v>
      </c>
      <c r="D4814">
        <v>60.8</v>
      </c>
      <c r="E4814">
        <v>46.4</v>
      </c>
      <c r="F4814">
        <v>54.1</v>
      </c>
      <c r="H4814" s="2">
        <f>IF(F4814-64.74&lt;=0,0,IF(F4814-64.74&lt;=1,1,2))</f>
        <v>0</v>
      </c>
      <c r="I4814">
        <v>60.8</v>
      </c>
      <c r="J4814">
        <v>42.4</v>
      </c>
      <c r="K4814">
        <v>53.4</v>
      </c>
      <c r="L4814">
        <v>41.5</v>
      </c>
      <c r="M4814">
        <v>63.6</v>
      </c>
      <c r="O4814">
        <v>0.02</v>
      </c>
      <c r="P4814">
        <v>100</v>
      </c>
      <c r="Q4814">
        <v>4.17</v>
      </c>
      <c r="R4814" t="s">
        <v>40</v>
      </c>
      <c r="S4814">
        <v>0</v>
      </c>
      <c r="T4814">
        <v>0</v>
      </c>
      <c r="U4814">
        <v>0</v>
      </c>
      <c r="V4814">
        <v>27.5</v>
      </c>
      <c r="W4814">
        <v>277</v>
      </c>
      <c r="X4814">
        <v>1009.9</v>
      </c>
      <c r="Y4814">
        <v>49.7</v>
      </c>
      <c r="Z4814">
        <v>6.6</v>
      </c>
      <c r="AA4814">
        <v>0</v>
      </c>
      <c r="AB4814">
        <v>0</v>
      </c>
      <c r="AC4814">
        <v>0</v>
      </c>
      <c r="AD4814">
        <v>0</v>
      </c>
      <c r="AE4814" t="s">
        <v>14519</v>
      </c>
      <c r="AF4814" t="s">
        <v>14520</v>
      </c>
      <c r="AG4814">
        <v>0.15</v>
      </c>
      <c r="AH4814" t="s">
        <v>56</v>
      </c>
      <c r="AI4814" t="s">
        <v>78</v>
      </c>
      <c r="AJ4814" t="s">
        <v>40</v>
      </c>
    </row>
    <row r="4815" spans="1:36" x14ac:dyDescent="0.25">
      <c r="A4815" t="s">
        <v>32</v>
      </c>
      <c r="B4815" t="s">
        <v>14521</v>
      </c>
      <c r="C4815">
        <f>YEAR(B4815)</f>
        <v>2013</v>
      </c>
      <c r="D4815">
        <v>57.2</v>
      </c>
      <c r="E4815">
        <v>48.2</v>
      </c>
      <c r="F4815">
        <v>53.3</v>
      </c>
      <c r="H4815" s="2">
        <f>IF(F4815-64.74&lt;=0,0,IF(F4815-64.74&lt;=1,1,2))</f>
        <v>0</v>
      </c>
      <c r="I4815">
        <v>57.2</v>
      </c>
      <c r="J4815">
        <v>45.6</v>
      </c>
      <c r="K4815">
        <v>53.1</v>
      </c>
      <c r="L4815">
        <v>40.299999999999997</v>
      </c>
      <c r="M4815">
        <v>61.6</v>
      </c>
      <c r="O4815">
        <v>3.9E-2</v>
      </c>
      <c r="P4815">
        <v>100</v>
      </c>
      <c r="Q4815">
        <v>4.17</v>
      </c>
      <c r="R4815" t="s">
        <v>40</v>
      </c>
      <c r="S4815">
        <v>0</v>
      </c>
      <c r="T4815">
        <v>0</v>
      </c>
      <c r="U4815">
        <v>0</v>
      </c>
      <c r="V4815">
        <v>24.2</v>
      </c>
      <c r="W4815">
        <v>295.7</v>
      </c>
      <c r="X4815">
        <v>1018.3</v>
      </c>
      <c r="Y4815">
        <v>56.2</v>
      </c>
      <c r="Z4815">
        <v>6.6</v>
      </c>
      <c r="AA4815">
        <v>0</v>
      </c>
      <c r="AB4815">
        <v>0</v>
      </c>
      <c r="AC4815">
        <v>0</v>
      </c>
      <c r="AD4815">
        <v>0</v>
      </c>
      <c r="AE4815" t="s">
        <v>14522</v>
      </c>
      <c r="AF4815" t="s">
        <v>14523</v>
      </c>
      <c r="AG4815">
        <v>0.18</v>
      </c>
      <c r="AH4815" t="s">
        <v>56</v>
      </c>
      <c r="AI4815" t="s">
        <v>61</v>
      </c>
      <c r="AJ4815" t="s">
        <v>40</v>
      </c>
    </row>
    <row r="4816" spans="1:36" x14ac:dyDescent="0.25">
      <c r="A4816" t="s">
        <v>32</v>
      </c>
      <c r="B4816" t="s">
        <v>14524</v>
      </c>
      <c r="C4816">
        <f>YEAR(B4816)</f>
        <v>2013</v>
      </c>
      <c r="D4816">
        <v>59</v>
      </c>
      <c r="E4816">
        <v>42.8</v>
      </c>
      <c r="F4816">
        <v>52.6</v>
      </c>
      <c r="H4816" s="2">
        <f>IF(F4816-64.74&lt;=0,0,IF(F4816-64.74&lt;=1,1,2))</f>
        <v>0</v>
      </c>
      <c r="I4816">
        <v>59</v>
      </c>
      <c r="J4816">
        <v>37.5</v>
      </c>
      <c r="K4816">
        <v>51.1</v>
      </c>
      <c r="L4816">
        <v>42.1</v>
      </c>
      <c r="M4816">
        <v>67.8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15</v>
      </c>
      <c r="W4816">
        <v>128.9</v>
      </c>
      <c r="X4816">
        <v>1018.7</v>
      </c>
      <c r="Y4816">
        <v>58.2</v>
      </c>
      <c r="Z4816">
        <v>6.6</v>
      </c>
      <c r="AA4816">
        <v>0</v>
      </c>
      <c r="AB4816">
        <v>0</v>
      </c>
      <c r="AC4816">
        <v>0</v>
      </c>
      <c r="AD4816">
        <v>0</v>
      </c>
      <c r="AE4816" t="s">
        <v>14525</v>
      </c>
      <c r="AF4816" t="s">
        <v>14526</v>
      </c>
      <c r="AG4816">
        <v>0.21</v>
      </c>
      <c r="AH4816" t="s">
        <v>36</v>
      </c>
      <c r="AI4816" t="s">
        <v>37</v>
      </c>
      <c r="AJ4816" t="s">
        <v>38</v>
      </c>
    </row>
    <row r="4817" spans="1:36" x14ac:dyDescent="0.25">
      <c r="A4817" t="s">
        <v>32</v>
      </c>
      <c r="B4817" t="s">
        <v>14527</v>
      </c>
      <c r="C4817">
        <f>YEAR(B4817)</f>
        <v>2013</v>
      </c>
      <c r="D4817">
        <v>71.7</v>
      </c>
      <c r="E4817">
        <v>48.2</v>
      </c>
      <c r="F4817">
        <v>60.2</v>
      </c>
      <c r="H4817" s="2">
        <f>IF(F4817-64.74&lt;=0,0,IF(F4817-64.74&lt;=1,1,2))</f>
        <v>0</v>
      </c>
      <c r="I4817">
        <v>71.7</v>
      </c>
      <c r="J4817">
        <v>41.8</v>
      </c>
      <c r="K4817">
        <v>59.6</v>
      </c>
      <c r="L4817">
        <v>45.8</v>
      </c>
      <c r="M4817">
        <v>61.2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25.3</v>
      </c>
      <c r="W4817">
        <v>171.9</v>
      </c>
      <c r="X4817">
        <v>1011.7</v>
      </c>
      <c r="Y4817">
        <v>23.8</v>
      </c>
      <c r="Z4817">
        <v>6.5</v>
      </c>
      <c r="AA4817">
        <v>0</v>
      </c>
      <c r="AB4817">
        <v>0</v>
      </c>
      <c r="AC4817">
        <v>0</v>
      </c>
      <c r="AD4817">
        <v>0</v>
      </c>
      <c r="AE4817" t="s">
        <v>14528</v>
      </c>
      <c r="AF4817" t="s">
        <v>14529</v>
      </c>
      <c r="AG4817">
        <v>0.25</v>
      </c>
      <c r="AH4817" t="s">
        <v>36</v>
      </c>
      <c r="AI4817" t="s">
        <v>37</v>
      </c>
      <c r="AJ4817" t="s">
        <v>38</v>
      </c>
    </row>
    <row r="4818" spans="1:36" x14ac:dyDescent="0.25">
      <c r="A4818" t="s">
        <v>32</v>
      </c>
      <c r="B4818" t="s">
        <v>14530</v>
      </c>
      <c r="C4818">
        <f>YEAR(B4818)</f>
        <v>2013</v>
      </c>
      <c r="D4818">
        <v>73.400000000000006</v>
      </c>
      <c r="E4818">
        <v>59</v>
      </c>
      <c r="F4818">
        <v>65.5</v>
      </c>
      <c r="H4818" s="2">
        <f>IF(F4818-64.74&lt;=0,0,IF(F4818-64.74&lt;=1,1,2))</f>
        <v>1</v>
      </c>
      <c r="I4818">
        <v>73.400000000000006</v>
      </c>
      <c r="J4818">
        <v>59</v>
      </c>
      <c r="K4818">
        <v>65.5</v>
      </c>
      <c r="L4818">
        <v>43.9</v>
      </c>
      <c r="M4818">
        <v>46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33.299999999999997</v>
      </c>
      <c r="W4818">
        <v>173.1</v>
      </c>
      <c r="X4818">
        <v>1010.8</v>
      </c>
      <c r="Y4818">
        <v>66.400000000000006</v>
      </c>
      <c r="Z4818">
        <v>6.4</v>
      </c>
      <c r="AA4818">
        <v>0</v>
      </c>
      <c r="AB4818">
        <v>0</v>
      </c>
      <c r="AC4818">
        <v>0</v>
      </c>
      <c r="AD4818">
        <v>0</v>
      </c>
      <c r="AE4818" t="s">
        <v>14531</v>
      </c>
      <c r="AF4818" t="s">
        <v>14532</v>
      </c>
      <c r="AG4818">
        <v>0.28000000000000003</v>
      </c>
      <c r="AH4818" t="s">
        <v>36</v>
      </c>
      <c r="AI4818" t="s">
        <v>37</v>
      </c>
      <c r="AJ4818" t="s">
        <v>344</v>
      </c>
    </row>
    <row r="4819" spans="1:36" x14ac:dyDescent="0.25">
      <c r="A4819" t="s">
        <v>32</v>
      </c>
      <c r="B4819" t="s">
        <v>14533</v>
      </c>
      <c r="C4819">
        <f>YEAR(B4819)</f>
        <v>2013</v>
      </c>
      <c r="D4819">
        <v>73.400000000000006</v>
      </c>
      <c r="E4819">
        <v>61.4</v>
      </c>
      <c r="F4819">
        <v>67.400000000000006</v>
      </c>
      <c r="H4819" s="2">
        <f>IF(F4819-64.74&lt;=0,0,IF(F4819-64.74&lt;=1,1,2))</f>
        <v>2</v>
      </c>
      <c r="I4819">
        <v>73.400000000000006</v>
      </c>
      <c r="J4819">
        <v>61.4</v>
      </c>
      <c r="K4819">
        <v>67.400000000000006</v>
      </c>
      <c r="L4819">
        <v>46.3</v>
      </c>
      <c r="M4819">
        <v>47.5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45</v>
      </c>
      <c r="V4819">
        <v>39.1</v>
      </c>
      <c r="W4819">
        <v>177.5</v>
      </c>
      <c r="X4819">
        <v>1005</v>
      </c>
      <c r="Y4819">
        <v>80.2</v>
      </c>
      <c r="Z4819">
        <v>6.5</v>
      </c>
      <c r="AA4819">
        <v>0</v>
      </c>
      <c r="AB4819">
        <v>0</v>
      </c>
      <c r="AC4819">
        <v>0</v>
      </c>
      <c r="AD4819">
        <v>0</v>
      </c>
      <c r="AE4819" t="s">
        <v>14534</v>
      </c>
      <c r="AF4819" t="s">
        <v>14535</v>
      </c>
      <c r="AG4819">
        <v>0.31</v>
      </c>
      <c r="AH4819" t="s">
        <v>36</v>
      </c>
      <c r="AI4819" t="s">
        <v>37</v>
      </c>
      <c r="AJ4819" t="s">
        <v>344</v>
      </c>
    </row>
    <row r="4820" spans="1:36" x14ac:dyDescent="0.25">
      <c r="A4820" t="s">
        <v>32</v>
      </c>
      <c r="B4820" t="s">
        <v>14536</v>
      </c>
      <c r="C4820">
        <f>YEAR(B4820)</f>
        <v>2013</v>
      </c>
      <c r="D4820">
        <v>64.400000000000006</v>
      </c>
      <c r="E4820">
        <v>57.2</v>
      </c>
      <c r="F4820">
        <v>60.9</v>
      </c>
      <c r="H4820" s="2">
        <f>IF(F4820-64.74&lt;=0,0,IF(F4820-64.74&lt;=1,1,2))</f>
        <v>0</v>
      </c>
      <c r="I4820">
        <v>64.400000000000006</v>
      </c>
      <c r="J4820">
        <v>57.2</v>
      </c>
      <c r="K4820">
        <v>60.9</v>
      </c>
      <c r="L4820">
        <v>45</v>
      </c>
      <c r="M4820">
        <v>57.3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34.4</v>
      </c>
      <c r="W4820">
        <v>283</v>
      </c>
      <c r="X4820">
        <v>1005.3</v>
      </c>
      <c r="Y4820">
        <v>34</v>
      </c>
      <c r="Z4820">
        <v>6.5</v>
      </c>
      <c r="AA4820">
        <v>0</v>
      </c>
      <c r="AB4820">
        <v>0</v>
      </c>
      <c r="AC4820">
        <v>0</v>
      </c>
      <c r="AD4820">
        <v>0</v>
      </c>
      <c r="AE4820" t="s">
        <v>14537</v>
      </c>
      <c r="AF4820" t="s">
        <v>14538</v>
      </c>
      <c r="AG4820">
        <v>0.34</v>
      </c>
      <c r="AH4820" t="s">
        <v>36</v>
      </c>
      <c r="AI4820" t="s">
        <v>37</v>
      </c>
      <c r="AJ4820" t="s">
        <v>344</v>
      </c>
    </row>
    <row r="4821" spans="1:36" x14ac:dyDescent="0.25">
      <c r="A4821" t="s">
        <v>32</v>
      </c>
      <c r="B4821" t="s">
        <v>14539</v>
      </c>
      <c r="C4821">
        <f>YEAR(B4821)</f>
        <v>2013</v>
      </c>
      <c r="D4821">
        <v>64.400000000000006</v>
      </c>
      <c r="E4821">
        <v>50</v>
      </c>
      <c r="F4821">
        <v>57.5</v>
      </c>
      <c r="H4821" s="2">
        <f>IF(F4821-64.74&lt;=0,0,IF(F4821-64.74&lt;=1,1,2))</f>
        <v>0</v>
      </c>
      <c r="I4821">
        <v>64.400000000000006</v>
      </c>
      <c r="J4821">
        <v>50</v>
      </c>
      <c r="K4821">
        <v>57.5</v>
      </c>
      <c r="L4821">
        <v>42.9</v>
      </c>
      <c r="M4821">
        <v>58.7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18.3</v>
      </c>
      <c r="W4821">
        <v>290.8</v>
      </c>
      <c r="X4821">
        <v>1012.6</v>
      </c>
      <c r="Y4821">
        <v>17.600000000000001</v>
      </c>
      <c r="Z4821">
        <v>6.4</v>
      </c>
      <c r="AA4821">
        <v>0</v>
      </c>
      <c r="AB4821">
        <v>0</v>
      </c>
      <c r="AC4821">
        <v>0</v>
      </c>
      <c r="AD4821">
        <v>0</v>
      </c>
      <c r="AE4821" t="s">
        <v>14540</v>
      </c>
      <c r="AF4821" t="s">
        <v>14541</v>
      </c>
      <c r="AG4821">
        <v>0.37</v>
      </c>
      <c r="AH4821" t="s">
        <v>330</v>
      </c>
      <c r="AI4821" t="s">
        <v>9140</v>
      </c>
      <c r="AJ4821" t="s">
        <v>331</v>
      </c>
    </row>
    <row r="4822" spans="1:36" x14ac:dyDescent="0.25">
      <c r="A4822" t="s">
        <v>32</v>
      </c>
      <c r="B4822" t="s">
        <v>14542</v>
      </c>
      <c r="C4822">
        <f>YEAR(B4822)</f>
        <v>2013</v>
      </c>
      <c r="D4822">
        <v>71.599999999999994</v>
      </c>
      <c r="E4822">
        <v>46.4</v>
      </c>
      <c r="F4822">
        <v>58.7</v>
      </c>
      <c r="H4822" s="2">
        <f>IF(F4822-64.74&lt;=0,0,IF(F4822-64.74&lt;=1,1,2))</f>
        <v>0</v>
      </c>
      <c r="I4822">
        <v>71.599999999999994</v>
      </c>
      <c r="J4822">
        <v>41.5</v>
      </c>
      <c r="K4822">
        <v>57.7</v>
      </c>
      <c r="L4822">
        <v>44</v>
      </c>
      <c r="M4822">
        <v>59.5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31.1</v>
      </c>
      <c r="V4822">
        <v>26.4</v>
      </c>
      <c r="W4822">
        <v>161.6</v>
      </c>
      <c r="X4822">
        <v>1014.5</v>
      </c>
      <c r="Y4822">
        <v>23.8</v>
      </c>
      <c r="Z4822">
        <v>6.3</v>
      </c>
      <c r="AA4822">
        <v>0</v>
      </c>
      <c r="AB4822">
        <v>0</v>
      </c>
      <c r="AC4822">
        <v>0</v>
      </c>
      <c r="AD4822">
        <v>0</v>
      </c>
      <c r="AE4822" t="s">
        <v>14543</v>
      </c>
      <c r="AF4822" t="s">
        <v>14544</v>
      </c>
      <c r="AG4822">
        <v>0.4</v>
      </c>
      <c r="AH4822" t="s">
        <v>36</v>
      </c>
      <c r="AI4822" t="s">
        <v>37</v>
      </c>
      <c r="AJ4822" t="s">
        <v>38</v>
      </c>
    </row>
    <row r="4823" spans="1:36" x14ac:dyDescent="0.25">
      <c r="A4823" t="s">
        <v>32</v>
      </c>
      <c r="B4823" t="s">
        <v>14545</v>
      </c>
      <c r="C4823">
        <f>YEAR(B4823)</f>
        <v>2013</v>
      </c>
      <c r="D4823">
        <v>69.900000000000006</v>
      </c>
      <c r="E4823">
        <v>57.2</v>
      </c>
      <c r="F4823">
        <v>63.9</v>
      </c>
      <c r="H4823" s="2">
        <f>IF(F4823-64.74&lt;=0,0,IF(F4823-64.74&lt;=1,1,2))</f>
        <v>0</v>
      </c>
      <c r="I4823">
        <v>69.900000000000006</v>
      </c>
      <c r="J4823">
        <v>57.2</v>
      </c>
      <c r="K4823">
        <v>63.9</v>
      </c>
      <c r="L4823">
        <v>44.8</v>
      </c>
      <c r="M4823">
        <v>50.4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47.2</v>
      </c>
      <c r="V4823">
        <v>35.6</v>
      </c>
      <c r="W4823">
        <v>184.9</v>
      </c>
      <c r="X4823">
        <v>1008.7</v>
      </c>
      <c r="Y4823">
        <v>90.9</v>
      </c>
      <c r="Z4823">
        <v>6.5</v>
      </c>
      <c r="AA4823">
        <v>0</v>
      </c>
      <c r="AB4823">
        <v>0</v>
      </c>
      <c r="AC4823">
        <v>0</v>
      </c>
      <c r="AD4823">
        <v>0</v>
      </c>
      <c r="AE4823" t="s">
        <v>14546</v>
      </c>
      <c r="AF4823" t="s">
        <v>14547</v>
      </c>
      <c r="AG4823">
        <v>0.44</v>
      </c>
      <c r="AH4823" t="s">
        <v>88</v>
      </c>
      <c r="AI4823" t="s">
        <v>89</v>
      </c>
      <c r="AJ4823" t="s">
        <v>344</v>
      </c>
    </row>
    <row r="4824" spans="1:36" x14ac:dyDescent="0.25">
      <c r="A4824" t="s">
        <v>32</v>
      </c>
      <c r="B4824" t="s">
        <v>14548</v>
      </c>
      <c r="C4824">
        <f>YEAR(B4824)</f>
        <v>2013</v>
      </c>
      <c r="D4824">
        <v>66.2</v>
      </c>
      <c r="E4824">
        <v>54.6</v>
      </c>
      <c r="F4824">
        <v>62.1</v>
      </c>
      <c r="H4824" s="2">
        <f>IF(F4824-64.74&lt;=0,0,IF(F4824-64.74&lt;=1,1,2))</f>
        <v>0</v>
      </c>
      <c r="I4824">
        <v>66.2</v>
      </c>
      <c r="J4824">
        <v>54.6</v>
      </c>
      <c r="K4824">
        <v>62.1</v>
      </c>
      <c r="L4824">
        <v>52.3</v>
      </c>
      <c r="M4824">
        <v>71.099999999999994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34.4</v>
      </c>
      <c r="V4824">
        <v>23</v>
      </c>
      <c r="W4824">
        <v>287.60000000000002</v>
      </c>
      <c r="X4824">
        <v>1005.1</v>
      </c>
      <c r="Y4824">
        <v>67.7</v>
      </c>
      <c r="Z4824">
        <v>6.6</v>
      </c>
      <c r="AA4824">
        <v>0</v>
      </c>
      <c r="AB4824">
        <v>0</v>
      </c>
      <c r="AC4824">
        <v>0</v>
      </c>
      <c r="AD4824">
        <v>0</v>
      </c>
      <c r="AE4824" t="s">
        <v>14549</v>
      </c>
      <c r="AF4824" t="s">
        <v>14550</v>
      </c>
      <c r="AG4824">
        <v>0.47</v>
      </c>
      <c r="AH4824" t="s">
        <v>36</v>
      </c>
      <c r="AI4824" t="s">
        <v>37</v>
      </c>
      <c r="AJ4824" t="s">
        <v>38</v>
      </c>
    </row>
    <row r="4825" spans="1:36" x14ac:dyDescent="0.25">
      <c r="A4825" t="s">
        <v>32</v>
      </c>
      <c r="B4825" t="s">
        <v>14551</v>
      </c>
      <c r="C4825">
        <f>YEAR(B4825)</f>
        <v>2013</v>
      </c>
      <c r="D4825">
        <v>68</v>
      </c>
      <c r="E4825">
        <v>53.6</v>
      </c>
      <c r="F4825">
        <v>60.6</v>
      </c>
      <c r="H4825" s="2">
        <f>IF(F4825-64.74&lt;=0,0,IF(F4825-64.74&lt;=1,1,2))</f>
        <v>0</v>
      </c>
      <c r="I4825">
        <v>68</v>
      </c>
      <c r="J4825">
        <v>53.6</v>
      </c>
      <c r="K4825">
        <v>60.6</v>
      </c>
      <c r="L4825">
        <v>50.2</v>
      </c>
      <c r="M4825">
        <v>69.400000000000006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11.4</v>
      </c>
      <c r="W4825">
        <v>161.69999999999999</v>
      </c>
      <c r="X4825">
        <v>1009.2</v>
      </c>
      <c r="Y4825">
        <v>55.1</v>
      </c>
      <c r="Z4825">
        <v>6.6</v>
      </c>
      <c r="AA4825">
        <v>0</v>
      </c>
      <c r="AB4825">
        <v>0</v>
      </c>
      <c r="AC4825">
        <v>0</v>
      </c>
      <c r="AD4825">
        <v>0</v>
      </c>
      <c r="AE4825" t="s">
        <v>14552</v>
      </c>
      <c r="AF4825" t="s">
        <v>14553</v>
      </c>
      <c r="AG4825">
        <v>0.5</v>
      </c>
      <c r="AH4825" t="s">
        <v>36</v>
      </c>
      <c r="AI4825" t="s">
        <v>37</v>
      </c>
      <c r="AJ4825" t="s">
        <v>38</v>
      </c>
    </row>
    <row r="4826" spans="1:36" x14ac:dyDescent="0.25">
      <c r="A4826" t="s">
        <v>32</v>
      </c>
      <c r="B4826" t="s">
        <v>14554</v>
      </c>
      <c r="C4826">
        <f>YEAR(B4826)</f>
        <v>2013</v>
      </c>
      <c r="D4826">
        <v>69.8</v>
      </c>
      <c r="E4826">
        <v>53.6</v>
      </c>
      <c r="F4826">
        <v>61</v>
      </c>
      <c r="H4826" s="2">
        <f>IF(F4826-64.74&lt;=0,0,IF(F4826-64.74&lt;=1,1,2))</f>
        <v>0</v>
      </c>
      <c r="I4826">
        <v>69.8</v>
      </c>
      <c r="J4826">
        <v>53.6</v>
      </c>
      <c r="K4826">
        <v>61</v>
      </c>
      <c r="L4826">
        <v>50</v>
      </c>
      <c r="M4826">
        <v>68.2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12.8</v>
      </c>
      <c r="W4826">
        <v>151.4</v>
      </c>
      <c r="X4826">
        <v>1013.9</v>
      </c>
      <c r="Y4826">
        <v>32.1</v>
      </c>
      <c r="Z4826">
        <v>6.3</v>
      </c>
      <c r="AA4826">
        <v>0</v>
      </c>
      <c r="AB4826">
        <v>0</v>
      </c>
      <c r="AC4826">
        <v>0</v>
      </c>
      <c r="AD4826">
        <v>0</v>
      </c>
      <c r="AE4826" t="s">
        <v>14555</v>
      </c>
      <c r="AF4826" t="s">
        <v>14556</v>
      </c>
      <c r="AG4826">
        <v>0.54</v>
      </c>
      <c r="AH4826" t="s">
        <v>36</v>
      </c>
      <c r="AI4826" t="s">
        <v>37</v>
      </c>
      <c r="AJ4826" t="s">
        <v>38</v>
      </c>
    </row>
    <row r="4827" spans="1:36" x14ac:dyDescent="0.25">
      <c r="A4827" t="s">
        <v>32</v>
      </c>
      <c r="B4827" t="s">
        <v>14557</v>
      </c>
      <c r="C4827">
        <f>YEAR(B4827)</f>
        <v>2013</v>
      </c>
      <c r="D4827">
        <v>77</v>
      </c>
      <c r="E4827">
        <v>50.8</v>
      </c>
      <c r="F4827">
        <v>62.3</v>
      </c>
      <c r="H4827" s="2">
        <f>IF(F4827-64.74&lt;=0,0,IF(F4827-64.74&lt;=1,1,2))</f>
        <v>0</v>
      </c>
      <c r="I4827">
        <v>77</v>
      </c>
      <c r="J4827">
        <v>50.8</v>
      </c>
      <c r="K4827">
        <v>62.3</v>
      </c>
      <c r="L4827">
        <v>50</v>
      </c>
      <c r="M4827">
        <v>66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16.100000000000001</v>
      </c>
      <c r="W4827">
        <v>148.6</v>
      </c>
      <c r="X4827">
        <v>1015.2</v>
      </c>
      <c r="Y4827">
        <v>80</v>
      </c>
      <c r="Z4827">
        <v>6.4</v>
      </c>
      <c r="AA4827">
        <v>0</v>
      </c>
      <c r="AB4827">
        <v>0</v>
      </c>
      <c r="AC4827">
        <v>0</v>
      </c>
      <c r="AD4827">
        <v>0</v>
      </c>
      <c r="AE4827" t="s">
        <v>14558</v>
      </c>
      <c r="AF4827" t="s">
        <v>14559</v>
      </c>
      <c r="AG4827">
        <v>0.56999999999999995</v>
      </c>
      <c r="AH4827" t="s">
        <v>36</v>
      </c>
      <c r="AI4827" t="s">
        <v>37</v>
      </c>
      <c r="AJ4827" t="s">
        <v>38</v>
      </c>
    </row>
    <row r="4828" spans="1:36" x14ac:dyDescent="0.25">
      <c r="A4828" t="s">
        <v>32</v>
      </c>
      <c r="B4828" t="s">
        <v>14560</v>
      </c>
      <c r="C4828">
        <f>YEAR(B4828)</f>
        <v>2013</v>
      </c>
      <c r="D4828">
        <v>75.2</v>
      </c>
      <c r="E4828">
        <v>59.1</v>
      </c>
      <c r="F4828">
        <v>68.400000000000006</v>
      </c>
      <c r="H4828" s="2">
        <f>IF(F4828-64.74&lt;=0,0,IF(F4828-64.74&lt;=1,1,2))</f>
        <v>2</v>
      </c>
      <c r="I4828">
        <v>75.2</v>
      </c>
      <c r="J4828">
        <v>59.1</v>
      </c>
      <c r="K4828">
        <v>68.400000000000006</v>
      </c>
      <c r="L4828">
        <v>46.6</v>
      </c>
      <c r="M4828">
        <v>47.3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23</v>
      </c>
      <c r="W4828">
        <v>159.30000000000001</v>
      </c>
      <c r="X4828">
        <v>1011.2</v>
      </c>
      <c r="Y4828">
        <v>90.1</v>
      </c>
      <c r="Z4828">
        <v>6.5</v>
      </c>
      <c r="AA4828">
        <v>0</v>
      </c>
      <c r="AB4828">
        <v>0</v>
      </c>
      <c r="AC4828">
        <v>0</v>
      </c>
      <c r="AD4828">
        <v>0</v>
      </c>
      <c r="AE4828" t="s">
        <v>14561</v>
      </c>
      <c r="AF4828" t="s">
        <v>14562</v>
      </c>
      <c r="AG4828">
        <v>0.61</v>
      </c>
      <c r="AH4828" t="s">
        <v>88</v>
      </c>
      <c r="AI4828" t="s">
        <v>89</v>
      </c>
      <c r="AJ4828" t="s">
        <v>90</v>
      </c>
    </row>
    <row r="4829" spans="1:36" x14ac:dyDescent="0.25">
      <c r="A4829" t="s">
        <v>32</v>
      </c>
      <c r="B4829" t="s">
        <v>14563</v>
      </c>
      <c r="C4829">
        <f>YEAR(B4829)</f>
        <v>2013</v>
      </c>
      <c r="D4829">
        <v>71.7</v>
      </c>
      <c r="E4829">
        <v>60.8</v>
      </c>
      <c r="F4829">
        <v>66.7</v>
      </c>
      <c r="H4829" s="2">
        <f>IF(F4829-64.74&lt;=0,0,IF(F4829-64.74&lt;=1,1,2))</f>
        <v>2</v>
      </c>
      <c r="I4829">
        <v>71.7</v>
      </c>
      <c r="J4829">
        <v>60.8</v>
      </c>
      <c r="K4829">
        <v>66.7</v>
      </c>
      <c r="L4829">
        <v>49.8</v>
      </c>
      <c r="M4829">
        <v>56.4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17.2</v>
      </c>
      <c r="W4829">
        <v>241.7</v>
      </c>
      <c r="X4829">
        <v>1008.2</v>
      </c>
      <c r="Y4829">
        <v>60.8</v>
      </c>
      <c r="Z4829">
        <v>6.3</v>
      </c>
      <c r="AA4829">
        <v>0</v>
      </c>
      <c r="AB4829">
        <v>0</v>
      </c>
      <c r="AC4829">
        <v>0</v>
      </c>
      <c r="AD4829">
        <v>0</v>
      </c>
      <c r="AE4829" t="s">
        <v>14564</v>
      </c>
      <c r="AF4829" t="s">
        <v>14565</v>
      </c>
      <c r="AG4829">
        <v>0.64</v>
      </c>
      <c r="AH4829" t="s">
        <v>36</v>
      </c>
      <c r="AI4829" t="s">
        <v>37</v>
      </c>
      <c r="AJ4829" t="s">
        <v>38</v>
      </c>
    </row>
    <row r="4830" spans="1:36" x14ac:dyDescent="0.25">
      <c r="A4830" t="s">
        <v>32</v>
      </c>
      <c r="B4830" t="s">
        <v>14566</v>
      </c>
      <c r="C4830">
        <f>YEAR(B4830)</f>
        <v>2013</v>
      </c>
      <c r="D4830">
        <v>66.2</v>
      </c>
      <c r="E4830">
        <v>57.2</v>
      </c>
      <c r="F4830">
        <v>61.7</v>
      </c>
      <c r="H4830" s="2">
        <f>IF(F4830-64.74&lt;=0,0,IF(F4830-64.74&lt;=1,1,2))</f>
        <v>0</v>
      </c>
      <c r="I4830">
        <v>66.2</v>
      </c>
      <c r="J4830">
        <v>57.2</v>
      </c>
      <c r="K4830">
        <v>61.7</v>
      </c>
      <c r="L4830">
        <v>54</v>
      </c>
      <c r="M4830">
        <v>76.099999999999994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21.9</v>
      </c>
      <c r="W4830">
        <v>312.39999999999998</v>
      </c>
      <c r="X4830">
        <v>1010.3</v>
      </c>
      <c r="Y4830">
        <v>47.7</v>
      </c>
      <c r="Z4830">
        <v>6.5</v>
      </c>
      <c r="AA4830">
        <v>0</v>
      </c>
      <c r="AB4830">
        <v>0</v>
      </c>
      <c r="AC4830">
        <v>0</v>
      </c>
      <c r="AD4830">
        <v>0</v>
      </c>
      <c r="AE4830" t="s">
        <v>14567</v>
      </c>
      <c r="AF4830" t="s">
        <v>14568</v>
      </c>
      <c r="AG4830">
        <v>0.68</v>
      </c>
      <c r="AH4830" t="s">
        <v>36</v>
      </c>
      <c r="AI4830" t="s">
        <v>37</v>
      </c>
      <c r="AJ4830" t="s">
        <v>38</v>
      </c>
    </row>
    <row r="4831" spans="1:36" x14ac:dyDescent="0.25">
      <c r="A4831" t="s">
        <v>32</v>
      </c>
      <c r="B4831" t="s">
        <v>14569</v>
      </c>
      <c r="C4831">
        <f>YEAR(B4831)</f>
        <v>2013</v>
      </c>
      <c r="D4831">
        <v>75.2</v>
      </c>
      <c r="E4831">
        <v>51.8</v>
      </c>
      <c r="F4831">
        <v>65.400000000000006</v>
      </c>
      <c r="H4831" s="2">
        <f>IF(F4831-64.74&lt;=0,0,IF(F4831-64.74&lt;=1,1,2))</f>
        <v>1</v>
      </c>
      <c r="I4831">
        <v>75.2</v>
      </c>
      <c r="J4831">
        <v>51.8</v>
      </c>
      <c r="K4831">
        <v>65.400000000000006</v>
      </c>
      <c r="L4831">
        <v>44.5</v>
      </c>
      <c r="M4831">
        <v>49.4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43.6</v>
      </c>
      <c r="V4831">
        <v>32.200000000000003</v>
      </c>
      <c r="W4831">
        <v>178.8</v>
      </c>
      <c r="X4831">
        <v>1009.1</v>
      </c>
      <c r="Y4831">
        <v>59.4</v>
      </c>
      <c r="Z4831">
        <v>6.5</v>
      </c>
      <c r="AA4831">
        <v>0</v>
      </c>
      <c r="AB4831">
        <v>0</v>
      </c>
      <c r="AC4831">
        <v>0</v>
      </c>
      <c r="AD4831">
        <v>0</v>
      </c>
      <c r="AE4831" t="s">
        <v>14570</v>
      </c>
      <c r="AF4831" t="s">
        <v>14571</v>
      </c>
      <c r="AG4831">
        <v>0.71</v>
      </c>
      <c r="AH4831" t="s">
        <v>36</v>
      </c>
      <c r="AI4831" t="s">
        <v>37</v>
      </c>
      <c r="AJ4831" t="s">
        <v>344</v>
      </c>
    </row>
    <row r="4832" spans="1:36" x14ac:dyDescent="0.25">
      <c r="A4832" t="s">
        <v>32</v>
      </c>
      <c r="B4832" t="s">
        <v>14572</v>
      </c>
      <c r="C4832">
        <f>YEAR(B4832)</f>
        <v>2013</v>
      </c>
      <c r="D4832">
        <v>75.2</v>
      </c>
      <c r="E4832">
        <v>57.2</v>
      </c>
      <c r="F4832">
        <v>65.5</v>
      </c>
      <c r="H4832" s="2">
        <f>IF(F4832-64.74&lt;=0,0,IF(F4832-64.74&lt;=1,1,2))</f>
        <v>1</v>
      </c>
      <c r="I4832">
        <v>75.2</v>
      </c>
      <c r="J4832">
        <v>57.2</v>
      </c>
      <c r="K4832">
        <v>65.5</v>
      </c>
      <c r="L4832">
        <v>52.9</v>
      </c>
      <c r="M4832">
        <v>65.400000000000006</v>
      </c>
      <c r="O4832">
        <v>0.20100000000000001</v>
      </c>
      <c r="P4832">
        <v>100</v>
      </c>
      <c r="Q4832">
        <v>4.17</v>
      </c>
      <c r="R4832" t="s">
        <v>40</v>
      </c>
      <c r="S4832">
        <v>0</v>
      </c>
      <c r="T4832">
        <v>0</v>
      </c>
      <c r="U4832">
        <v>41.4</v>
      </c>
      <c r="V4832">
        <v>30</v>
      </c>
      <c r="W4832">
        <v>218.8</v>
      </c>
      <c r="X4832">
        <v>1002.7</v>
      </c>
      <c r="Y4832">
        <v>64.5</v>
      </c>
      <c r="Z4832">
        <v>6.2</v>
      </c>
      <c r="AA4832">
        <v>0</v>
      </c>
      <c r="AB4832">
        <v>0</v>
      </c>
      <c r="AC4832">
        <v>0</v>
      </c>
      <c r="AD4832">
        <v>0</v>
      </c>
      <c r="AE4832" t="s">
        <v>14573</v>
      </c>
      <c r="AF4832" t="s">
        <v>14574</v>
      </c>
      <c r="AG4832">
        <v>0.75</v>
      </c>
      <c r="AH4832" t="s">
        <v>56</v>
      </c>
      <c r="AI4832" t="s">
        <v>61</v>
      </c>
      <c r="AJ4832" t="s">
        <v>40</v>
      </c>
    </row>
    <row r="4833" spans="1:36" x14ac:dyDescent="0.25">
      <c r="A4833" t="s">
        <v>32</v>
      </c>
      <c r="B4833" t="s">
        <v>14575</v>
      </c>
      <c r="C4833">
        <f>YEAR(B4833)</f>
        <v>2013</v>
      </c>
      <c r="D4833">
        <v>68</v>
      </c>
      <c r="E4833">
        <v>55.4</v>
      </c>
      <c r="F4833">
        <v>61.5</v>
      </c>
      <c r="H4833" s="2">
        <f>IF(F4833-64.74&lt;=0,0,IF(F4833-64.74&lt;=1,1,2))</f>
        <v>0</v>
      </c>
      <c r="I4833">
        <v>68</v>
      </c>
      <c r="J4833">
        <v>55.4</v>
      </c>
      <c r="K4833">
        <v>61.5</v>
      </c>
      <c r="L4833">
        <v>47.1</v>
      </c>
      <c r="M4833">
        <v>59.6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23</v>
      </c>
      <c r="W4833">
        <v>292.8</v>
      </c>
      <c r="X4833">
        <v>1010.7</v>
      </c>
      <c r="Y4833">
        <v>23.2</v>
      </c>
      <c r="Z4833">
        <v>6.5</v>
      </c>
      <c r="AA4833">
        <v>0</v>
      </c>
      <c r="AB4833">
        <v>0</v>
      </c>
      <c r="AC4833">
        <v>0</v>
      </c>
      <c r="AD4833">
        <v>0</v>
      </c>
      <c r="AE4833" t="s">
        <v>14576</v>
      </c>
      <c r="AF4833" t="s">
        <v>14577</v>
      </c>
      <c r="AG4833">
        <v>0.78</v>
      </c>
      <c r="AH4833" t="s">
        <v>36</v>
      </c>
      <c r="AI4833" t="s">
        <v>37</v>
      </c>
      <c r="AJ4833" t="s">
        <v>38</v>
      </c>
    </row>
    <row r="4834" spans="1:36" x14ac:dyDescent="0.25">
      <c r="A4834" t="s">
        <v>32</v>
      </c>
      <c r="B4834" t="s">
        <v>14578</v>
      </c>
      <c r="C4834">
        <f>YEAR(B4834)</f>
        <v>2013</v>
      </c>
      <c r="D4834">
        <v>82.4</v>
      </c>
      <c r="E4834">
        <v>48.2</v>
      </c>
      <c r="F4834">
        <v>65.7</v>
      </c>
      <c r="H4834" s="2">
        <f>IF(F4834-64.74&lt;=0,0,IF(F4834-64.74&lt;=1,1,2))</f>
        <v>1</v>
      </c>
      <c r="I4834">
        <v>80.400000000000006</v>
      </c>
      <c r="J4834">
        <v>44.6</v>
      </c>
      <c r="K4834">
        <v>65.2</v>
      </c>
      <c r="L4834">
        <v>39.700000000000003</v>
      </c>
      <c r="M4834">
        <v>43.5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36.9</v>
      </c>
      <c r="V4834">
        <v>30</v>
      </c>
      <c r="W4834">
        <v>174.8</v>
      </c>
      <c r="X4834">
        <v>1013</v>
      </c>
      <c r="Y4834">
        <v>2.2999999999999998</v>
      </c>
      <c r="Z4834">
        <v>6.2</v>
      </c>
      <c r="AA4834">
        <v>0</v>
      </c>
      <c r="AB4834">
        <v>0</v>
      </c>
      <c r="AC4834">
        <v>0</v>
      </c>
      <c r="AD4834">
        <v>0</v>
      </c>
      <c r="AE4834" t="s">
        <v>14579</v>
      </c>
      <c r="AF4834" t="s">
        <v>14580</v>
      </c>
      <c r="AG4834">
        <v>0.82</v>
      </c>
      <c r="AH4834" t="s">
        <v>330</v>
      </c>
      <c r="AI4834" t="s">
        <v>9140</v>
      </c>
      <c r="AJ4834" t="s">
        <v>331</v>
      </c>
    </row>
    <row r="4835" spans="1:36" x14ac:dyDescent="0.25">
      <c r="A4835" t="s">
        <v>32</v>
      </c>
      <c r="B4835" t="s">
        <v>14581</v>
      </c>
      <c r="C4835">
        <f>YEAR(B4835)</f>
        <v>2013</v>
      </c>
      <c r="D4835">
        <v>86</v>
      </c>
      <c r="E4835">
        <v>71.599999999999994</v>
      </c>
      <c r="F4835">
        <v>77.599999999999994</v>
      </c>
      <c r="H4835" s="2">
        <f>IF(F4835-64.74&lt;=0,0,IF(F4835-64.74&lt;=1,1,2))</f>
        <v>2</v>
      </c>
      <c r="I4835">
        <v>83</v>
      </c>
      <c r="J4835">
        <v>71.599999999999994</v>
      </c>
      <c r="K4835">
        <v>76.8</v>
      </c>
      <c r="L4835">
        <v>38.5</v>
      </c>
      <c r="M4835">
        <v>24.7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47.2</v>
      </c>
      <c r="V4835">
        <v>35.6</v>
      </c>
      <c r="W4835">
        <v>174.3</v>
      </c>
      <c r="X4835">
        <v>1007.8</v>
      </c>
      <c r="Y4835">
        <v>31.8</v>
      </c>
      <c r="Z4835">
        <v>6.3</v>
      </c>
      <c r="AA4835">
        <v>0</v>
      </c>
      <c r="AB4835">
        <v>0</v>
      </c>
      <c r="AC4835">
        <v>0</v>
      </c>
      <c r="AD4835">
        <v>0</v>
      </c>
      <c r="AE4835" t="s">
        <v>14582</v>
      </c>
      <c r="AF4835" t="s">
        <v>14583</v>
      </c>
      <c r="AG4835">
        <v>0.86</v>
      </c>
      <c r="AH4835" t="s">
        <v>36</v>
      </c>
      <c r="AI4835" t="s">
        <v>37</v>
      </c>
      <c r="AJ4835" t="s">
        <v>344</v>
      </c>
    </row>
    <row r="4836" spans="1:36" x14ac:dyDescent="0.25">
      <c r="A4836" t="s">
        <v>32</v>
      </c>
      <c r="B4836" t="s">
        <v>14584</v>
      </c>
      <c r="C4836">
        <f>YEAR(B4836)</f>
        <v>2013</v>
      </c>
      <c r="D4836">
        <v>78.900000000000006</v>
      </c>
      <c r="E4836">
        <v>62.6</v>
      </c>
      <c r="F4836">
        <v>72.599999999999994</v>
      </c>
      <c r="H4836" s="2">
        <f>IF(F4836-64.74&lt;=0,0,IF(F4836-64.74&lt;=1,1,2))</f>
        <v>2</v>
      </c>
      <c r="I4836">
        <v>78.900000000000006</v>
      </c>
      <c r="J4836">
        <v>62.6</v>
      </c>
      <c r="K4836">
        <v>72.599999999999994</v>
      </c>
      <c r="L4836">
        <v>46.6</v>
      </c>
      <c r="M4836">
        <v>41.5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43.6</v>
      </c>
      <c r="V4836">
        <v>32.200000000000003</v>
      </c>
      <c r="W4836">
        <v>188.8</v>
      </c>
      <c r="X4836">
        <v>998.9</v>
      </c>
      <c r="Y4836">
        <v>37.299999999999997</v>
      </c>
      <c r="Z4836">
        <v>6.4</v>
      </c>
      <c r="AA4836">
        <v>0</v>
      </c>
      <c r="AB4836">
        <v>0</v>
      </c>
      <c r="AC4836">
        <v>0</v>
      </c>
      <c r="AD4836">
        <v>0</v>
      </c>
      <c r="AE4836" t="s">
        <v>14585</v>
      </c>
      <c r="AF4836" t="s">
        <v>14586</v>
      </c>
      <c r="AG4836">
        <v>0.89</v>
      </c>
      <c r="AH4836" t="s">
        <v>36</v>
      </c>
      <c r="AI4836" t="s">
        <v>702</v>
      </c>
      <c r="AJ4836" t="s">
        <v>344</v>
      </c>
    </row>
    <row r="4837" spans="1:36" x14ac:dyDescent="0.25">
      <c r="A4837" t="s">
        <v>32</v>
      </c>
      <c r="B4837" t="s">
        <v>14587</v>
      </c>
      <c r="C4837">
        <f>YEAR(B4837)</f>
        <v>2013</v>
      </c>
      <c r="D4837">
        <v>66.2</v>
      </c>
      <c r="E4837">
        <v>57.2</v>
      </c>
      <c r="F4837">
        <v>61.2</v>
      </c>
      <c r="H4837" s="2">
        <f>IF(F4837-64.74&lt;=0,0,IF(F4837-64.74&lt;=1,1,2))</f>
        <v>0</v>
      </c>
      <c r="I4837">
        <v>66.2</v>
      </c>
      <c r="J4837">
        <v>57.2</v>
      </c>
      <c r="K4837">
        <v>61.2</v>
      </c>
      <c r="L4837">
        <v>49.2</v>
      </c>
      <c r="M4837">
        <v>65</v>
      </c>
      <c r="O4837">
        <v>3.1E-2</v>
      </c>
      <c r="P4837">
        <v>100</v>
      </c>
      <c r="Q4837">
        <v>4.17</v>
      </c>
      <c r="R4837" t="s">
        <v>40</v>
      </c>
      <c r="S4837">
        <v>0</v>
      </c>
      <c r="T4837">
        <v>0</v>
      </c>
      <c r="U4837">
        <v>0</v>
      </c>
      <c r="V4837">
        <v>27.5</v>
      </c>
      <c r="W4837">
        <v>266.5</v>
      </c>
      <c r="X4837">
        <v>1005.4</v>
      </c>
      <c r="Y4837">
        <v>70</v>
      </c>
      <c r="Z4837">
        <v>6.6</v>
      </c>
      <c r="AA4837">
        <v>0</v>
      </c>
      <c r="AB4837">
        <v>0</v>
      </c>
      <c r="AC4837">
        <v>0</v>
      </c>
      <c r="AD4837">
        <v>0</v>
      </c>
      <c r="AE4837" t="s">
        <v>14588</v>
      </c>
      <c r="AF4837" t="s">
        <v>14589</v>
      </c>
      <c r="AG4837">
        <v>0.93</v>
      </c>
      <c r="AH4837" t="s">
        <v>56</v>
      </c>
      <c r="AI4837" t="s">
        <v>137</v>
      </c>
      <c r="AJ4837" t="s">
        <v>40</v>
      </c>
    </row>
    <row r="4838" spans="1:36" x14ac:dyDescent="0.25">
      <c r="A4838" t="s">
        <v>32</v>
      </c>
      <c r="B4838" t="s">
        <v>14590</v>
      </c>
      <c r="C4838">
        <f>YEAR(B4838)</f>
        <v>2013</v>
      </c>
      <c r="D4838">
        <v>66.2</v>
      </c>
      <c r="E4838">
        <v>53</v>
      </c>
      <c r="F4838">
        <v>60.9</v>
      </c>
      <c r="H4838" s="2">
        <f>IF(F4838-64.74&lt;=0,0,IF(F4838-64.74&lt;=1,1,2))</f>
        <v>0</v>
      </c>
      <c r="I4838">
        <v>66.2</v>
      </c>
      <c r="J4838">
        <v>53</v>
      </c>
      <c r="K4838">
        <v>60.9</v>
      </c>
      <c r="L4838">
        <v>50.7</v>
      </c>
      <c r="M4838">
        <v>69.3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23</v>
      </c>
      <c r="W4838">
        <v>299.10000000000002</v>
      </c>
      <c r="X4838">
        <v>1014.2</v>
      </c>
      <c r="Y4838">
        <v>30</v>
      </c>
      <c r="Z4838">
        <v>6.6</v>
      </c>
      <c r="AA4838">
        <v>0</v>
      </c>
      <c r="AB4838">
        <v>0</v>
      </c>
      <c r="AC4838">
        <v>0</v>
      </c>
      <c r="AD4838">
        <v>0</v>
      </c>
      <c r="AE4838" t="s">
        <v>14591</v>
      </c>
      <c r="AF4838" t="s">
        <v>14592</v>
      </c>
      <c r="AG4838">
        <v>0.96</v>
      </c>
      <c r="AH4838" t="s">
        <v>36</v>
      </c>
      <c r="AI4838" t="s">
        <v>37</v>
      </c>
      <c r="AJ4838" t="s">
        <v>38</v>
      </c>
    </row>
    <row r="4839" spans="1:36" x14ac:dyDescent="0.25">
      <c r="A4839" t="s">
        <v>32</v>
      </c>
      <c r="B4839" t="s">
        <v>14593</v>
      </c>
      <c r="C4839">
        <f>YEAR(B4839)</f>
        <v>2013</v>
      </c>
      <c r="D4839">
        <v>68</v>
      </c>
      <c r="E4839">
        <v>50.1</v>
      </c>
      <c r="F4839">
        <v>59.6</v>
      </c>
      <c r="H4839" s="2">
        <f>IF(F4839-64.74&lt;=0,0,IF(F4839-64.74&lt;=1,1,2))</f>
        <v>0</v>
      </c>
      <c r="I4839">
        <v>68</v>
      </c>
      <c r="J4839">
        <v>50.1</v>
      </c>
      <c r="K4839">
        <v>59.6</v>
      </c>
      <c r="L4839">
        <v>51.3</v>
      </c>
      <c r="M4839">
        <v>74.7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9.1999999999999993</v>
      </c>
      <c r="W4839">
        <v>260.7</v>
      </c>
      <c r="X4839">
        <v>1015.8</v>
      </c>
      <c r="Y4839">
        <v>43.9</v>
      </c>
      <c r="Z4839">
        <v>6.6</v>
      </c>
      <c r="AA4839">
        <v>0</v>
      </c>
      <c r="AB4839">
        <v>0</v>
      </c>
      <c r="AC4839">
        <v>0</v>
      </c>
      <c r="AD4839">
        <v>0</v>
      </c>
      <c r="AE4839" t="s">
        <v>14594</v>
      </c>
      <c r="AF4839" t="s">
        <v>14595</v>
      </c>
      <c r="AG4839">
        <v>0</v>
      </c>
      <c r="AH4839" t="s">
        <v>36</v>
      </c>
      <c r="AI4839" t="s">
        <v>37</v>
      </c>
      <c r="AJ4839" t="s">
        <v>38</v>
      </c>
    </row>
    <row r="4840" spans="1:36" x14ac:dyDescent="0.25">
      <c r="A4840" t="s">
        <v>32</v>
      </c>
      <c r="B4840" t="s">
        <v>14596</v>
      </c>
      <c r="C4840">
        <f>YEAR(B4840)</f>
        <v>2013</v>
      </c>
      <c r="D4840">
        <v>68</v>
      </c>
      <c r="E4840">
        <v>51.8</v>
      </c>
      <c r="F4840">
        <v>60.7</v>
      </c>
      <c r="H4840" s="2">
        <f>IF(F4840-64.74&lt;=0,0,IF(F4840-64.74&lt;=1,1,2))</f>
        <v>0</v>
      </c>
      <c r="I4840">
        <v>68</v>
      </c>
      <c r="J4840">
        <v>51.8</v>
      </c>
      <c r="K4840">
        <v>60.7</v>
      </c>
      <c r="L4840">
        <v>53</v>
      </c>
      <c r="M4840">
        <v>76.599999999999994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10.3</v>
      </c>
      <c r="W4840">
        <v>147.9</v>
      </c>
      <c r="X4840">
        <v>1014.1</v>
      </c>
      <c r="Y4840">
        <v>32.6</v>
      </c>
      <c r="Z4840">
        <v>6.5</v>
      </c>
      <c r="AA4840">
        <v>0</v>
      </c>
      <c r="AB4840">
        <v>0</v>
      </c>
      <c r="AC4840">
        <v>0</v>
      </c>
      <c r="AD4840">
        <v>0</v>
      </c>
      <c r="AE4840" t="s">
        <v>14597</v>
      </c>
      <c r="AF4840" t="s">
        <v>14598</v>
      </c>
      <c r="AG4840">
        <v>0.03</v>
      </c>
      <c r="AH4840" t="s">
        <v>36</v>
      </c>
      <c r="AI4840" t="s">
        <v>37</v>
      </c>
      <c r="AJ4840" t="s">
        <v>38</v>
      </c>
    </row>
    <row r="4841" spans="1:36" x14ac:dyDescent="0.25">
      <c r="A4841" t="s">
        <v>32</v>
      </c>
      <c r="B4841" t="s">
        <v>14599</v>
      </c>
      <c r="C4841">
        <f>YEAR(B4841)</f>
        <v>2013</v>
      </c>
      <c r="D4841">
        <v>68.099999999999994</v>
      </c>
      <c r="E4841">
        <v>51.8</v>
      </c>
      <c r="F4841">
        <v>60</v>
      </c>
      <c r="H4841" s="2">
        <f>IF(F4841-64.74&lt;=0,0,IF(F4841-64.74&lt;=1,1,2))</f>
        <v>0</v>
      </c>
      <c r="I4841">
        <v>68.099999999999994</v>
      </c>
      <c r="J4841">
        <v>51.8</v>
      </c>
      <c r="K4841">
        <v>60</v>
      </c>
      <c r="L4841">
        <v>51.7</v>
      </c>
      <c r="M4841">
        <v>75.099999999999994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8.1</v>
      </c>
      <c r="W4841">
        <v>173.1</v>
      </c>
      <c r="X4841">
        <v>1016.7</v>
      </c>
      <c r="Y4841">
        <v>14.9</v>
      </c>
      <c r="Z4841">
        <v>6.2</v>
      </c>
      <c r="AA4841">
        <v>0</v>
      </c>
      <c r="AB4841">
        <v>0</v>
      </c>
      <c r="AC4841">
        <v>0</v>
      </c>
      <c r="AD4841">
        <v>0</v>
      </c>
      <c r="AE4841" t="s">
        <v>14600</v>
      </c>
      <c r="AF4841" t="s">
        <v>14601</v>
      </c>
      <c r="AG4841">
        <v>0.06</v>
      </c>
      <c r="AH4841" t="s">
        <v>330</v>
      </c>
      <c r="AI4841" t="s">
        <v>9140</v>
      </c>
      <c r="AJ4841" t="s">
        <v>331</v>
      </c>
    </row>
    <row r="4842" spans="1:36" x14ac:dyDescent="0.25">
      <c r="A4842" t="s">
        <v>32</v>
      </c>
      <c r="B4842" t="s">
        <v>14602</v>
      </c>
      <c r="C4842">
        <f>YEAR(B4842)</f>
        <v>2013</v>
      </c>
      <c r="D4842">
        <v>69.8</v>
      </c>
      <c r="E4842">
        <v>51</v>
      </c>
      <c r="F4842">
        <v>61.3</v>
      </c>
      <c r="H4842" s="2">
        <f>IF(F4842-64.74&lt;=0,0,IF(F4842-64.74&lt;=1,1,2))</f>
        <v>0</v>
      </c>
      <c r="I4842">
        <v>69.8</v>
      </c>
      <c r="J4842">
        <v>51</v>
      </c>
      <c r="K4842">
        <v>61.3</v>
      </c>
      <c r="L4842">
        <v>49.5</v>
      </c>
      <c r="M4842">
        <v>65.900000000000006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12.8</v>
      </c>
      <c r="W4842">
        <v>149.6</v>
      </c>
      <c r="X4842">
        <v>1019.3</v>
      </c>
      <c r="Y4842">
        <v>0.4</v>
      </c>
      <c r="Z4842">
        <v>6.2</v>
      </c>
      <c r="AA4842">
        <v>0</v>
      </c>
      <c r="AB4842">
        <v>0</v>
      </c>
      <c r="AC4842">
        <v>0</v>
      </c>
      <c r="AD4842">
        <v>0</v>
      </c>
      <c r="AE4842" t="s">
        <v>14603</v>
      </c>
      <c r="AF4842" t="s">
        <v>14604</v>
      </c>
      <c r="AG4842">
        <v>0.1</v>
      </c>
      <c r="AH4842" t="s">
        <v>330</v>
      </c>
      <c r="AI4842" t="s">
        <v>9140</v>
      </c>
      <c r="AJ4842" t="s">
        <v>331</v>
      </c>
    </row>
    <row r="4843" spans="1:36" x14ac:dyDescent="0.25">
      <c r="A4843" t="s">
        <v>32</v>
      </c>
      <c r="B4843" t="s">
        <v>14605</v>
      </c>
      <c r="C4843">
        <f>YEAR(B4843)</f>
        <v>2013</v>
      </c>
      <c r="D4843">
        <v>73.400000000000006</v>
      </c>
      <c r="E4843">
        <v>57.2</v>
      </c>
      <c r="F4843">
        <v>64.2</v>
      </c>
      <c r="H4843" s="2">
        <f>IF(F4843-64.74&lt;=0,0,IF(F4843-64.74&lt;=1,1,2))</f>
        <v>0</v>
      </c>
      <c r="I4843">
        <v>73.400000000000006</v>
      </c>
      <c r="J4843">
        <v>57.2</v>
      </c>
      <c r="K4843">
        <v>64.2</v>
      </c>
      <c r="L4843">
        <v>53.2</v>
      </c>
      <c r="M4843">
        <v>68.3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12.8</v>
      </c>
      <c r="W4843">
        <v>297.10000000000002</v>
      </c>
      <c r="X4843">
        <v>1017.9</v>
      </c>
      <c r="Y4843">
        <v>48.6</v>
      </c>
      <c r="Z4843">
        <v>6.4</v>
      </c>
      <c r="AA4843">
        <v>0</v>
      </c>
      <c r="AB4843">
        <v>0</v>
      </c>
      <c r="AC4843">
        <v>0</v>
      </c>
      <c r="AD4843">
        <v>0</v>
      </c>
      <c r="AE4843" t="s">
        <v>14606</v>
      </c>
      <c r="AF4843" t="s">
        <v>14607</v>
      </c>
      <c r="AG4843">
        <v>0.13</v>
      </c>
      <c r="AH4843" t="s">
        <v>36</v>
      </c>
      <c r="AI4843" t="s">
        <v>37</v>
      </c>
      <c r="AJ4843" t="s">
        <v>38</v>
      </c>
    </row>
    <row r="4844" spans="1:36" x14ac:dyDescent="0.25">
      <c r="A4844" t="s">
        <v>32</v>
      </c>
      <c r="B4844" t="s">
        <v>14608</v>
      </c>
      <c r="C4844">
        <f>YEAR(B4844)</f>
        <v>2013</v>
      </c>
      <c r="D4844">
        <v>66.2</v>
      </c>
      <c r="E4844">
        <v>59</v>
      </c>
      <c r="F4844">
        <v>62.5</v>
      </c>
      <c r="H4844" s="2">
        <f>IF(F4844-64.74&lt;=0,0,IF(F4844-64.74&lt;=1,1,2))</f>
        <v>0</v>
      </c>
      <c r="I4844">
        <v>66.2</v>
      </c>
      <c r="J4844">
        <v>59</v>
      </c>
      <c r="K4844">
        <v>62.5</v>
      </c>
      <c r="L4844">
        <v>53.1</v>
      </c>
      <c r="M4844">
        <v>72.099999999999994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25.3</v>
      </c>
      <c r="W4844">
        <v>322.60000000000002</v>
      </c>
      <c r="X4844">
        <v>1014.5</v>
      </c>
      <c r="Y4844">
        <v>68.5</v>
      </c>
      <c r="Z4844">
        <v>5.8</v>
      </c>
      <c r="AA4844">
        <v>0</v>
      </c>
      <c r="AB4844">
        <v>0</v>
      </c>
      <c r="AC4844">
        <v>0</v>
      </c>
      <c r="AD4844">
        <v>0</v>
      </c>
      <c r="AE4844" t="s">
        <v>14609</v>
      </c>
      <c r="AF4844" t="s">
        <v>14610</v>
      </c>
      <c r="AG4844">
        <v>0.16</v>
      </c>
      <c r="AH4844" t="s">
        <v>36</v>
      </c>
      <c r="AI4844" t="s">
        <v>37</v>
      </c>
      <c r="AJ4844" t="s">
        <v>38</v>
      </c>
    </row>
    <row r="4845" spans="1:36" x14ac:dyDescent="0.25">
      <c r="A4845" t="s">
        <v>32</v>
      </c>
      <c r="B4845" t="s">
        <v>14611</v>
      </c>
      <c r="C4845">
        <f>YEAR(B4845)</f>
        <v>2013</v>
      </c>
      <c r="D4845">
        <v>62.6</v>
      </c>
      <c r="E4845">
        <v>54.2</v>
      </c>
      <c r="F4845">
        <v>59.2</v>
      </c>
      <c r="H4845" s="2">
        <f>IF(F4845-64.74&lt;=0,0,IF(F4845-64.74&lt;=1,1,2))</f>
        <v>0</v>
      </c>
      <c r="I4845">
        <v>62.6</v>
      </c>
      <c r="J4845">
        <v>54.2</v>
      </c>
      <c r="K4845">
        <v>59.2</v>
      </c>
      <c r="L4845">
        <v>49.2</v>
      </c>
      <c r="M4845">
        <v>69.599999999999994</v>
      </c>
      <c r="O4845">
        <v>5.0999999999999997E-2</v>
      </c>
      <c r="P4845">
        <v>100</v>
      </c>
      <c r="Q4845">
        <v>8.33</v>
      </c>
      <c r="R4845" t="s">
        <v>40</v>
      </c>
      <c r="S4845">
        <v>0</v>
      </c>
      <c r="T4845">
        <v>0</v>
      </c>
      <c r="U4845">
        <v>35.6</v>
      </c>
      <c r="V4845">
        <v>28.9</v>
      </c>
      <c r="W4845">
        <v>331.4</v>
      </c>
      <c r="X4845">
        <v>1014</v>
      </c>
      <c r="Y4845">
        <v>85.3</v>
      </c>
      <c r="Z4845">
        <v>6.1</v>
      </c>
      <c r="AA4845">
        <v>0</v>
      </c>
      <c r="AB4845">
        <v>0</v>
      </c>
      <c r="AC4845">
        <v>0</v>
      </c>
      <c r="AD4845">
        <v>0</v>
      </c>
      <c r="AE4845" t="s">
        <v>14612</v>
      </c>
      <c r="AF4845" t="s">
        <v>14613</v>
      </c>
      <c r="AG4845">
        <v>0.19</v>
      </c>
      <c r="AH4845" t="s">
        <v>56</v>
      </c>
      <c r="AI4845" t="s">
        <v>57</v>
      </c>
      <c r="AJ4845" t="s">
        <v>40</v>
      </c>
    </row>
    <row r="4846" spans="1:36" x14ac:dyDescent="0.25">
      <c r="A4846" t="s">
        <v>32</v>
      </c>
      <c r="B4846" t="s">
        <v>14614</v>
      </c>
      <c r="C4846">
        <f>YEAR(B4846)</f>
        <v>2013</v>
      </c>
      <c r="D4846">
        <v>60.9</v>
      </c>
      <c r="E4846">
        <v>52.1</v>
      </c>
      <c r="F4846">
        <v>58</v>
      </c>
      <c r="H4846" s="2">
        <f>IF(F4846-64.74&lt;=0,0,IF(F4846-64.74&lt;=1,1,2))</f>
        <v>0</v>
      </c>
      <c r="I4846">
        <v>60.9</v>
      </c>
      <c r="J4846">
        <v>52.1</v>
      </c>
      <c r="K4846">
        <v>58</v>
      </c>
      <c r="L4846">
        <v>47.5</v>
      </c>
      <c r="M4846">
        <v>68.5</v>
      </c>
      <c r="O4846">
        <v>7.9000000000000001E-2</v>
      </c>
      <c r="P4846">
        <v>100</v>
      </c>
      <c r="Q4846">
        <v>4.17</v>
      </c>
      <c r="R4846" t="s">
        <v>40</v>
      </c>
      <c r="S4846">
        <v>0</v>
      </c>
      <c r="T4846">
        <v>0</v>
      </c>
      <c r="U4846">
        <v>0</v>
      </c>
      <c r="V4846">
        <v>26.4</v>
      </c>
      <c r="W4846">
        <v>333.4</v>
      </c>
      <c r="X4846">
        <v>1015.2</v>
      </c>
      <c r="Y4846">
        <v>89.5</v>
      </c>
      <c r="Z4846">
        <v>6.6</v>
      </c>
      <c r="AA4846">
        <v>0</v>
      </c>
      <c r="AB4846">
        <v>0</v>
      </c>
      <c r="AC4846">
        <v>0</v>
      </c>
      <c r="AD4846">
        <v>0</v>
      </c>
      <c r="AE4846" t="s">
        <v>14615</v>
      </c>
      <c r="AF4846" t="s">
        <v>14616</v>
      </c>
      <c r="AG4846">
        <v>0.23</v>
      </c>
      <c r="AH4846" t="s">
        <v>56</v>
      </c>
      <c r="AI4846" t="s">
        <v>137</v>
      </c>
      <c r="AJ4846" t="s">
        <v>40</v>
      </c>
    </row>
    <row r="4847" spans="1:36" x14ac:dyDescent="0.25">
      <c r="A4847" t="s">
        <v>32</v>
      </c>
      <c r="B4847" t="s">
        <v>14617</v>
      </c>
      <c r="C4847">
        <f>YEAR(B4847)</f>
        <v>2013</v>
      </c>
      <c r="D4847">
        <v>62.6</v>
      </c>
      <c r="E4847">
        <v>57.2</v>
      </c>
      <c r="F4847">
        <v>59.2</v>
      </c>
      <c r="H4847" s="2">
        <f>IF(F4847-64.74&lt;=0,0,IF(F4847-64.74&lt;=1,1,2))</f>
        <v>0</v>
      </c>
      <c r="I4847">
        <v>62.6</v>
      </c>
      <c r="J4847">
        <v>57.2</v>
      </c>
      <c r="K4847">
        <v>59.2</v>
      </c>
      <c r="L4847">
        <v>45.1</v>
      </c>
      <c r="M4847">
        <v>59.6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24.2</v>
      </c>
      <c r="W4847">
        <v>332.4</v>
      </c>
      <c r="X4847">
        <v>1014.7</v>
      </c>
      <c r="Y4847">
        <v>48.1</v>
      </c>
      <c r="Z4847">
        <v>6.6</v>
      </c>
      <c r="AA4847">
        <v>0</v>
      </c>
      <c r="AB4847">
        <v>0</v>
      </c>
      <c r="AC4847">
        <v>0</v>
      </c>
      <c r="AD4847">
        <v>0</v>
      </c>
      <c r="AE4847" t="s">
        <v>14618</v>
      </c>
      <c r="AF4847" t="s">
        <v>14619</v>
      </c>
      <c r="AG4847">
        <v>0.25</v>
      </c>
      <c r="AH4847" t="s">
        <v>36</v>
      </c>
      <c r="AI4847" t="s">
        <v>174</v>
      </c>
      <c r="AJ4847" t="s">
        <v>38</v>
      </c>
    </row>
    <row r="4848" spans="1:36" x14ac:dyDescent="0.25">
      <c r="A4848" t="s">
        <v>32</v>
      </c>
      <c r="B4848" t="s">
        <v>14620</v>
      </c>
      <c r="C4848">
        <f>YEAR(B4848)</f>
        <v>2013</v>
      </c>
      <c r="D4848">
        <v>60.8</v>
      </c>
      <c r="E4848">
        <v>51.8</v>
      </c>
      <c r="F4848">
        <v>56.9</v>
      </c>
      <c r="H4848" s="2">
        <f>IF(F4848-64.74&lt;=0,0,IF(F4848-64.74&lt;=1,1,2))</f>
        <v>0</v>
      </c>
      <c r="I4848">
        <v>60.8</v>
      </c>
      <c r="J4848">
        <v>51.8</v>
      </c>
      <c r="K4848">
        <v>56.9</v>
      </c>
      <c r="L4848">
        <v>45.4</v>
      </c>
      <c r="M4848">
        <v>65.8</v>
      </c>
      <c r="O4848">
        <v>5.0999999999999997E-2</v>
      </c>
      <c r="P4848">
        <v>100</v>
      </c>
      <c r="Q4848">
        <v>8.33</v>
      </c>
      <c r="R4848" t="s">
        <v>40</v>
      </c>
      <c r="S4848">
        <v>0</v>
      </c>
      <c r="T4848">
        <v>0</v>
      </c>
      <c r="U4848">
        <v>0</v>
      </c>
      <c r="V4848">
        <v>27.5</v>
      </c>
      <c r="W4848">
        <v>328.7</v>
      </c>
      <c r="X4848">
        <v>1012.6</v>
      </c>
      <c r="Y4848">
        <v>80.099999999999994</v>
      </c>
      <c r="Z4848">
        <v>6.4</v>
      </c>
      <c r="AA4848">
        <v>0</v>
      </c>
      <c r="AB4848">
        <v>0</v>
      </c>
      <c r="AC4848">
        <v>0</v>
      </c>
      <c r="AD4848">
        <v>0</v>
      </c>
      <c r="AE4848" t="s">
        <v>14621</v>
      </c>
      <c r="AF4848" t="s">
        <v>14622</v>
      </c>
      <c r="AG4848">
        <v>0.28999999999999998</v>
      </c>
      <c r="AH4848" t="s">
        <v>56</v>
      </c>
      <c r="AI4848" t="s">
        <v>101</v>
      </c>
      <c r="AJ4848" t="s">
        <v>40</v>
      </c>
    </row>
    <row r="4849" spans="1:36" x14ac:dyDescent="0.25">
      <c r="A4849" t="s">
        <v>32</v>
      </c>
      <c r="B4849" t="s">
        <v>14623</v>
      </c>
      <c r="C4849">
        <f>YEAR(B4849)</f>
        <v>2013</v>
      </c>
      <c r="D4849">
        <v>62.7</v>
      </c>
      <c r="E4849">
        <v>55.4</v>
      </c>
      <c r="F4849">
        <v>58.9</v>
      </c>
      <c r="H4849" s="2">
        <f>IF(F4849-64.74&lt;=0,0,IF(F4849-64.74&lt;=1,1,2))</f>
        <v>0</v>
      </c>
      <c r="I4849">
        <v>62.7</v>
      </c>
      <c r="J4849">
        <v>55.4</v>
      </c>
      <c r="K4849">
        <v>58.9</v>
      </c>
      <c r="L4849">
        <v>47.3</v>
      </c>
      <c r="M4849">
        <v>65.599999999999994</v>
      </c>
      <c r="O4849">
        <v>3.9E-2</v>
      </c>
      <c r="P4849">
        <v>100</v>
      </c>
      <c r="Q4849">
        <v>4.17</v>
      </c>
      <c r="R4849" t="s">
        <v>40</v>
      </c>
      <c r="S4849">
        <v>0</v>
      </c>
      <c r="T4849">
        <v>0</v>
      </c>
      <c r="U4849">
        <v>0</v>
      </c>
      <c r="V4849">
        <v>23</v>
      </c>
      <c r="W4849">
        <v>318.8</v>
      </c>
      <c r="X4849">
        <v>1014</v>
      </c>
      <c r="Y4849">
        <v>68</v>
      </c>
      <c r="Z4849">
        <v>6.6</v>
      </c>
      <c r="AA4849">
        <v>0</v>
      </c>
      <c r="AB4849">
        <v>0</v>
      </c>
      <c r="AC4849">
        <v>0</v>
      </c>
      <c r="AD4849">
        <v>0</v>
      </c>
      <c r="AE4849" t="s">
        <v>14624</v>
      </c>
      <c r="AF4849" t="s">
        <v>14625</v>
      </c>
      <c r="AG4849">
        <v>0.32</v>
      </c>
      <c r="AH4849" t="s">
        <v>56</v>
      </c>
      <c r="AI4849" t="s">
        <v>137</v>
      </c>
      <c r="AJ4849" t="s">
        <v>40</v>
      </c>
    </row>
    <row r="4850" spans="1:36" x14ac:dyDescent="0.25">
      <c r="A4850" t="s">
        <v>32</v>
      </c>
      <c r="B4850" t="s">
        <v>14626</v>
      </c>
      <c r="C4850">
        <f>YEAR(B4850)</f>
        <v>2013</v>
      </c>
      <c r="D4850">
        <v>66.2</v>
      </c>
      <c r="E4850">
        <v>57.2</v>
      </c>
      <c r="F4850">
        <v>61.2</v>
      </c>
      <c r="H4850" s="2">
        <f>IF(F4850-64.74&lt;=0,0,IF(F4850-64.74&lt;=1,1,2))</f>
        <v>0</v>
      </c>
      <c r="I4850">
        <v>66.2</v>
      </c>
      <c r="J4850">
        <v>57.2</v>
      </c>
      <c r="K4850">
        <v>61.2</v>
      </c>
      <c r="L4850">
        <v>49.4</v>
      </c>
      <c r="M4850">
        <v>65.5</v>
      </c>
      <c r="O4850">
        <v>1.571</v>
      </c>
      <c r="P4850">
        <v>100</v>
      </c>
      <c r="Q4850">
        <v>4.17</v>
      </c>
      <c r="R4850" t="s">
        <v>40</v>
      </c>
      <c r="S4850">
        <v>0</v>
      </c>
      <c r="T4850">
        <v>0</v>
      </c>
      <c r="U4850">
        <v>0</v>
      </c>
      <c r="V4850">
        <v>20.8</v>
      </c>
      <c r="W4850">
        <v>311.8</v>
      </c>
      <c r="X4850">
        <v>1014.5</v>
      </c>
      <c r="Y4850">
        <v>53.3</v>
      </c>
      <c r="Z4850">
        <v>6.6</v>
      </c>
      <c r="AA4850">
        <v>0</v>
      </c>
      <c r="AB4850">
        <v>0</v>
      </c>
      <c r="AC4850">
        <v>0</v>
      </c>
      <c r="AD4850">
        <v>0</v>
      </c>
      <c r="AE4850" t="s">
        <v>14627</v>
      </c>
      <c r="AF4850" t="s">
        <v>14628</v>
      </c>
      <c r="AG4850">
        <v>0.36</v>
      </c>
      <c r="AH4850" t="s">
        <v>56</v>
      </c>
      <c r="AI4850" t="s">
        <v>78</v>
      </c>
      <c r="AJ4850" t="s">
        <v>40</v>
      </c>
    </row>
    <row r="4851" spans="1:36" x14ac:dyDescent="0.25">
      <c r="A4851" t="s">
        <v>32</v>
      </c>
      <c r="B4851" t="s">
        <v>14629</v>
      </c>
      <c r="C4851">
        <f>YEAR(B4851)</f>
        <v>2013</v>
      </c>
      <c r="D4851">
        <v>66.2</v>
      </c>
      <c r="E4851">
        <v>57.2</v>
      </c>
      <c r="F4851">
        <v>62.2</v>
      </c>
      <c r="H4851" s="2">
        <f>IF(F4851-64.74&lt;=0,0,IF(F4851-64.74&lt;=1,1,2))</f>
        <v>0</v>
      </c>
      <c r="I4851">
        <v>66.2</v>
      </c>
      <c r="J4851">
        <v>57.2</v>
      </c>
      <c r="K4851">
        <v>62.2</v>
      </c>
      <c r="L4851">
        <v>52.6</v>
      </c>
      <c r="M4851">
        <v>71</v>
      </c>
      <c r="O4851">
        <v>1.2E-2</v>
      </c>
      <c r="P4851">
        <v>100</v>
      </c>
      <c r="Q4851">
        <v>4.17</v>
      </c>
      <c r="R4851" t="s">
        <v>40</v>
      </c>
      <c r="S4851">
        <v>0</v>
      </c>
      <c r="T4851">
        <v>0</v>
      </c>
      <c r="U4851">
        <v>0</v>
      </c>
      <c r="V4851">
        <v>18.3</v>
      </c>
      <c r="W4851">
        <v>313.89999999999998</v>
      </c>
      <c r="X4851">
        <v>1015.2</v>
      </c>
      <c r="Y4851">
        <v>21.7</v>
      </c>
      <c r="Z4851">
        <v>6.5</v>
      </c>
      <c r="AA4851">
        <v>0</v>
      </c>
      <c r="AB4851">
        <v>0</v>
      </c>
      <c r="AC4851">
        <v>0</v>
      </c>
      <c r="AD4851">
        <v>0</v>
      </c>
      <c r="AE4851" t="s">
        <v>14630</v>
      </c>
      <c r="AF4851" t="s">
        <v>14631</v>
      </c>
      <c r="AG4851">
        <v>0.39</v>
      </c>
      <c r="AH4851" t="s">
        <v>56</v>
      </c>
      <c r="AI4851" t="s">
        <v>78</v>
      </c>
      <c r="AJ4851" t="s">
        <v>40</v>
      </c>
    </row>
    <row r="4852" spans="1:36" x14ac:dyDescent="0.25">
      <c r="A4852" t="s">
        <v>32</v>
      </c>
      <c r="B4852" t="s">
        <v>14632</v>
      </c>
      <c r="C4852">
        <f>YEAR(B4852)</f>
        <v>2013</v>
      </c>
      <c r="D4852">
        <v>68</v>
      </c>
      <c r="E4852">
        <v>51.8</v>
      </c>
      <c r="F4852">
        <v>60.6</v>
      </c>
      <c r="H4852" s="2">
        <f>IF(F4852-64.74&lt;=0,0,IF(F4852-64.74&lt;=1,1,2))</f>
        <v>0</v>
      </c>
      <c r="I4852">
        <v>68</v>
      </c>
      <c r="J4852">
        <v>51.8</v>
      </c>
      <c r="K4852">
        <v>60.6</v>
      </c>
      <c r="L4852">
        <v>52.9</v>
      </c>
      <c r="M4852">
        <v>75.900000000000006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9.1999999999999993</v>
      </c>
      <c r="W4852">
        <v>329</v>
      </c>
      <c r="X4852">
        <v>1019.3</v>
      </c>
      <c r="Y4852">
        <v>68.2</v>
      </c>
      <c r="Z4852">
        <v>6.2</v>
      </c>
      <c r="AA4852">
        <v>0</v>
      </c>
      <c r="AB4852">
        <v>0</v>
      </c>
      <c r="AC4852">
        <v>0</v>
      </c>
      <c r="AD4852">
        <v>0</v>
      </c>
      <c r="AE4852" t="s">
        <v>14633</v>
      </c>
      <c r="AF4852" t="s">
        <v>14634</v>
      </c>
      <c r="AG4852">
        <v>0.42</v>
      </c>
      <c r="AH4852" t="s">
        <v>36</v>
      </c>
      <c r="AI4852" t="s">
        <v>37</v>
      </c>
      <c r="AJ4852" t="s">
        <v>38</v>
      </c>
    </row>
    <row r="4853" spans="1:36" x14ac:dyDescent="0.25">
      <c r="A4853" t="s">
        <v>32</v>
      </c>
      <c r="B4853" t="s">
        <v>14635</v>
      </c>
      <c r="C4853">
        <f>YEAR(B4853)</f>
        <v>2013</v>
      </c>
      <c r="D4853">
        <v>68</v>
      </c>
      <c r="E4853">
        <v>53.7</v>
      </c>
      <c r="F4853">
        <v>61.8</v>
      </c>
      <c r="H4853" s="2">
        <f>IF(F4853-64.74&lt;=0,0,IF(F4853-64.74&lt;=1,1,2))</f>
        <v>0</v>
      </c>
      <c r="I4853">
        <v>68</v>
      </c>
      <c r="J4853">
        <v>53.7</v>
      </c>
      <c r="K4853">
        <v>61.8</v>
      </c>
      <c r="L4853">
        <v>55.6</v>
      </c>
      <c r="M4853">
        <v>80.900000000000006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10.3</v>
      </c>
      <c r="W4853">
        <v>332</v>
      </c>
      <c r="X4853">
        <v>1023.4</v>
      </c>
      <c r="Y4853">
        <v>65.3</v>
      </c>
      <c r="Z4853">
        <v>6.3</v>
      </c>
      <c r="AA4853">
        <v>0</v>
      </c>
      <c r="AB4853">
        <v>0</v>
      </c>
      <c r="AC4853">
        <v>0</v>
      </c>
      <c r="AD4853">
        <v>0</v>
      </c>
      <c r="AE4853" t="s">
        <v>14636</v>
      </c>
      <c r="AF4853" t="s">
        <v>14637</v>
      </c>
      <c r="AG4853">
        <v>0.45</v>
      </c>
      <c r="AH4853" t="s">
        <v>36</v>
      </c>
      <c r="AI4853" t="s">
        <v>37</v>
      </c>
      <c r="AJ4853" t="s">
        <v>38</v>
      </c>
    </row>
    <row r="4854" spans="1:36" x14ac:dyDescent="0.25">
      <c r="A4854" t="s">
        <v>32</v>
      </c>
      <c r="B4854" t="s">
        <v>14638</v>
      </c>
      <c r="C4854">
        <f>YEAR(B4854)</f>
        <v>2013</v>
      </c>
      <c r="D4854">
        <v>69.8</v>
      </c>
      <c r="E4854">
        <v>51.8</v>
      </c>
      <c r="F4854">
        <v>62.1</v>
      </c>
      <c r="H4854" s="2">
        <f>IF(F4854-64.74&lt;=0,0,IF(F4854-64.74&lt;=1,1,2))</f>
        <v>0</v>
      </c>
      <c r="I4854">
        <v>69.8</v>
      </c>
      <c r="J4854">
        <v>51.8</v>
      </c>
      <c r="K4854">
        <v>62.1</v>
      </c>
      <c r="L4854">
        <v>52.7</v>
      </c>
      <c r="M4854">
        <v>72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9.1999999999999993</v>
      </c>
      <c r="W4854">
        <v>306.7</v>
      </c>
      <c r="X4854">
        <v>1022.8</v>
      </c>
      <c r="Y4854">
        <v>8.8000000000000007</v>
      </c>
      <c r="Z4854">
        <v>6.2</v>
      </c>
      <c r="AA4854">
        <v>0</v>
      </c>
      <c r="AB4854">
        <v>0</v>
      </c>
      <c r="AC4854">
        <v>0</v>
      </c>
      <c r="AD4854">
        <v>0</v>
      </c>
      <c r="AE4854" t="s">
        <v>14639</v>
      </c>
      <c r="AF4854" t="s">
        <v>14640</v>
      </c>
      <c r="AG4854">
        <v>0.5</v>
      </c>
      <c r="AH4854" t="s">
        <v>330</v>
      </c>
      <c r="AI4854" t="s">
        <v>9140</v>
      </c>
      <c r="AJ4854" t="s">
        <v>331</v>
      </c>
    </row>
    <row r="4855" spans="1:36" x14ac:dyDescent="0.25">
      <c r="A4855" t="s">
        <v>32</v>
      </c>
      <c r="B4855" t="s">
        <v>14641</v>
      </c>
      <c r="C4855">
        <f>YEAR(B4855)</f>
        <v>2013</v>
      </c>
      <c r="D4855">
        <v>73.400000000000006</v>
      </c>
      <c r="E4855">
        <v>55.4</v>
      </c>
      <c r="F4855">
        <v>64.5</v>
      </c>
      <c r="H4855" s="2">
        <f>IF(F4855-64.74&lt;=0,0,IF(F4855-64.74&lt;=1,1,2))</f>
        <v>0</v>
      </c>
      <c r="I4855">
        <v>73.400000000000006</v>
      </c>
      <c r="J4855">
        <v>55.4</v>
      </c>
      <c r="K4855">
        <v>64.5</v>
      </c>
      <c r="L4855">
        <v>53.1</v>
      </c>
      <c r="M4855">
        <v>66.900000000000006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9.1999999999999993</v>
      </c>
      <c r="W4855">
        <v>237.8</v>
      </c>
      <c r="X4855">
        <v>1018.2</v>
      </c>
      <c r="Y4855">
        <v>0</v>
      </c>
      <c r="Z4855">
        <v>6.2</v>
      </c>
      <c r="AA4855">
        <v>0</v>
      </c>
      <c r="AB4855">
        <v>0</v>
      </c>
      <c r="AC4855">
        <v>0</v>
      </c>
      <c r="AD4855">
        <v>0</v>
      </c>
      <c r="AE4855" t="s">
        <v>14642</v>
      </c>
      <c r="AF4855" t="s">
        <v>14643</v>
      </c>
      <c r="AG4855">
        <v>0.52</v>
      </c>
      <c r="AH4855" t="s">
        <v>330</v>
      </c>
      <c r="AI4855" t="s">
        <v>9140</v>
      </c>
      <c r="AJ4855" t="s">
        <v>331</v>
      </c>
    </row>
    <row r="4856" spans="1:36" x14ac:dyDescent="0.25">
      <c r="A4856" t="s">
        <v>32</v>
      </c>
      <c r="B4856" t="s">
        <v>14644</v>
      </c>
      <c r="C4856">
        <f>YEAR(B4856)</f>
        <v>2013</v>
      </c>
      <c r="D4856">
        <v>73.400000000000006</v>
      </c>
      <c r="E4856">
        <v>55.4</v>
      </c>
      <c r="F4856">
        <v>64.7</v>
      </c>
      <c r="H4856" s="2">
        <f>IF(F4856-64.74&lt;=0,0,IF(F4856-64.74&lt;=1,1,2))</f>
        <v>0</v>
      </c>
      <c r="I4856">
        <v>73.400000000000006</v>
      </c>
      <c r="J4856">
        <v>55.4</v>
      </c>
      <c r="K4856">
        <v>64.7</v>
      </c>
      <c r="L4856">
        <v>51.3</v>
      </c>
      <c r="M4856">
        <v>62.3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9.1999999999999993</v>
      </c>
      <c r="W4856">
        <v>191.5</v>
      </c>
      <c r="X4856">
        <v>1014.4</v>
      </c>
      <c r="Y4856">
        <v>17.600000000000001</v>
      </c>
      <c r="Z4856">
        <v>6.2</v>
      </c>
      <c r="AA4856">
        <v>0</v>
      </c>
      <c r="AB4856">
        <v>0</v>
      </c>
      <c r="AC4856">
        <v>0</v>
      </c>
      <c r="AD4856">
        <v>0</v>
      </c>
      <c r="AE4856" t="s">
        <v>14645</v>
      </c>
      <c r="AF4856" t="s">
        <v>14646</v>
      </c>
      <c r="AG4856">
        <v>0.55000000000000004</v>
      </c>
      <c r="AH4856" t="s">
        <v>330</v>
      </c>
      <c r="AI4856" t="s">
        <v>9140</v>
      </c>
      <c r="AJ4856" t="s">
        <v>331</v>
      </c>
    </row>
    <row r="4857" spans="1:36" x14ac:dyDescent="0.25">
      <c r="A4857" t="s">
        <v>32</v>
      </c>
      <c r="B4857" t="s">
        <v>14647</v>
      </c>
      <c r="C4857">
        <f>YEAR(B4857)</f>
        <v>2013</v>
      </c>
      <c r="D4857">
        <v>73.5</v>
      </c>
      <c r="E4857">
        <v>55.4</v>
      </c>
      <c r="F4857">
        <v>65.5</v>
      </c>
      <c r="H4857" s="2">
        <f>IF(F4857-64.74&lt;=0,0,IF(F4857-64.74&lt;=1,1,2))</f>
        <v>1</v>
      </c>
      <c r="I4857">
        <v>73.5</v>
      </c>
      <c r="J4857">
        <v>55.4</v>
      </c>
      <c r="K4857">
        <v>65.5</v>
      </c>
      <c r="L4857">
        <v>51.5</v>
      </c>
      <c r="M4857">
        <v>60.9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11.4</v>
      </c>
      <c r="W4857">
        <v>140.80000000000001</v>
      </c>
      <c r="X4857">
        <v>1015.4</v>
      </c>
      <c r="Y4857">
        <v>14.3</v>
      </c>
      <c r="Z4857">
        <v>6.2</v>
      </c>
      <c r="AA4857">
        <v>0</v>
      </c>
      <c r="AB4857">
        <v>0</v>
      </c>
      <c r="AC4857">
        <v>0</v>
      </c>
      <c r="AD4857">
        <v>0</v>
      </c>
      <c r="AE4857" t="s">
        <v>14648</v>
      </c>
      <c r="AF4857" t="s">
        <v>14649</v>
      </c>
      <c r="AG4857">
        <v>0.59</v>
      </c>
      <c r="AH4857" t="s">
        <v>330</v>
      </c>
      <c r="AI4857" t="s">
        <v>9140</v>
      </c>
      <c r="AJ4857" t="s">
        <v>331</v>
      </c>
    </row>
    <row r="4858" spans="1:36" x14ac:dyDescent="0.25">
      <c r="A4858" t="s">
        <v>32</v>
      </c>
      <c r="B4858" t="s">
        <v>14650</v>
      </c>
      <c r="C4858">
        <f>YEAR(B4858)</f>
        <v>2013</v>
      </c>
      <c r="D4858">
        <v>77</v>
      </c>
      <c r="E4858">
        <v>53.6</v>
      </c>
      <c r="F4858">
        <v>66.599999999999994</v>
      </c>
      <c r="H4858" s="2">
        <f>IF(F4858-64.74&lt;=0,0,IF(F4858-64.74&lt;=1,1,2))</f>
        <v>2</v>
      </c>
      <c r="I4858">
        <v>77</v>
      </c>
      <c r="J4858">
        <v>53.6</v>
      </c>
      <c r="K4858">
        <v>66.599999999999994</v>
      </c>
      <c r="L4858">
        <v>51.9</v>
      </c>
      <c r="M4858">
        <v>59.5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8.1</v>
      </c>
      <c r="W4858">
        <v>248.8</v>
      </c>
      <c r="X4858">
        <v>1017.8</v>
      </c>
      <c r="Y4858">
        <v>36.700000000000003</v>
      </c>
      <c r="Z4858">
        <v>6.2</v>
      </c>
      <c r="AA4858">
        <v>0</v>
      </c>
      <c r="AB4858">
        <v>0</v>
      </c>
      <c r="AC4858">
        <v>0</v>
      </c>
      <c r="AD4858">
        <v>0</v>
      </c>
      <c r="AE4858" t="s">
        <v>14651</v>
      </c>
      <c r="AF4858" t="s">
        <v>14652</v>
      </c>
      <c r="AG4858">
        <v>0.62</v>
      </c>
      <c r="AH4858" t="s">
        <v>36</v>
      </c>
      <c r="AI4858" t="s">
        <v>37</v>
      </c>
      <c r="AJ4858" t="s">
        <v>38</v>
      </c>
    </row>
    <row r="4859" spans="1:36" x14ac:dyDescent="0.25">
      <c r="A4859" t="s">
        <v>32</v>
      </c>
      <c r="B4859" t="s">
        <v>14653</v>
      </c>
      <c r="C4859">
        <f>YEAR(B4859)</f>
        <v>2013</v>
      </c>
      <c r="D4859">
        <v>75.3</v>
      </c>
      <c r="E4859">
        <v>55.4</v>
      </c>
      <c r="F4859">
        <v>66.099999999999994</v>
      </c>
      <c r="H4859" s="2">
        <f>IF(F4859-64.74&lt;=0,0,IF(F4859-64.74&lt;=1,1,2))</f>
        <v>2</v>
      </c>
      <c r="I4859">
        <v>75.3</v>
      </c>
      <c r="J4859">
        <v>55.4</v>
      </c>
      <c r="K4859">
        <v>66.099999999999994</v>
      </c>
      <c r="L4859">
        <v>52.6</v>
      </c>
      <c r="M4859">
        <v>62.3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9.1999999999999993</v>
      </c>
      <c r="W4859">
        <v>223.3</v>
      </c>
      <c r="X4859">
        <v>1017.6</v>
      </c>
      <c r="Y4859">
        <v>0.6</v>
      </c>
      <c r="Z4859">
        <v>6.2</v>
      </c>
      <c r="AA4859">
        <v>0</v>
      </c>
      <c r="AB4859">
        <v>0</v>
      </c>
      <c r="AC4859">
        <v>0</v>
      </c>
      <c r="AD4859">
        <v>0</v>
      </c>
      <c r="AE4859" t="s">
        <v>14654</v>
      </c>
      <c r="AF4859" t="s">
        <v>14655</v>
      </c>
      <c r="AG4859">
        <v>0.66</v>
      </c>
      <c r="AH4859" t="s">
        <v>330</v>
      </c>
      <c r="AI4859" t="s">
        <v>9140</v>
      </c>
      <c r="AJ4859" t="s">
        <v>331</v>
      </c>
    </row>
    <row r="4860" spans="1:36" x14ac:dyDescent="0.25">
      <c r="A4860" t="s">
        <v>32</v>
      </c>
      <c r="B4860" t="s">
        <v>14656</v>
      </c>
      <c r="C4860">
        <f>YEAR(B4860)</f>
        <v>2013</v>
      </c>
      <c r="D4860">
        <v>78.900000000000006</v>
      </c>
      <c r="E4860">
        <v>60.8</v>
      </c>
      <c r="F4860">
        <v>68.900000000000006</v>
      </c>
      <c r="H4860" s="2">
        <f>IF(F4860-64.74&lt;=0,0,IF(F4860-64.74&lt;=1,1,2))</f>
        <v>2</v>
      </c>
      <c r="I4860">
        <v>78.900000000000006</v>
      </c>
      <c r="J4860">
        <v>60.8</v>
      </c>
      <c r="K4860">
        <v>68.900000000000006</v>
      </c>
      <c r="L4860">
        <v>57.9</v>
      </c>
      <c r="M4860">
        <v>68.7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16.100000000000001</v>
      </c>
      <c r="W4860">
        <v>304.3</v>
      </c>
      <c r="X4860">
        <v>1015.3</v>
      </c>
      <c r="Y4860">
        <v>0.1</v>
      </c>
      <c r="Z4860">
        <v>6.2</v>
      </c>
      <c r="AA4860">
        <v>0</v>
      </c>
      <c r="AB4860">
        <v>0</v>
      </c>
      <c r="AC4860">
        <v>0</v>
      </c>
      <c r="AD4860">
        <v>0</v>
      </c>
      <c r="AE4860" t="s">
        <v>14657</v>
      </c>
      <c r="AF4860" t="s">
        <v>14658</v>
      </c>
      <c r="AG4860">
        <v>0.7</v>
      </c>
      <c r="AH4860" t="s">
        <v>330</v>
      </c>
      <c r="AI4860" t="s">
        <v>9140</v>
      </c>
      <c r="AJ4860" t="s">
        <v>331</v>
      </c>
    </row>
    <row r="4861" spans="1:36" x14ac:dyDescent="0.25">
      <c r="A4861" t="s">
        <v>32</v>
      </c>
      <c r="B4861" t="s">
        <v>14659</v>
      </c>
      <c r="C4861">
        <f>YEAR(B4861)</f>
        <v>2013</v>
      </c>
      <c r="D4861">
        <v>75.2</v>
      </c>
      <c r="E4861">
        <v>60.8</v>
      </c>
      <c r="F4861">
        <v>69.099999999999994</v>
      </c>
      <c r="H4861" s="2">
        <f>IF(F4861-64.74&lt;=0,0,IF(F4861-64.74&lt;=1,1,2))</f>
        <v>2</v>
      </c>
      <c r="I4861">
        <v>75.2</v>
      </c>
      <c r="J4861">
        <v>60.8</v>
      </c>
      <c r="K4861">
        <v>69.099999999999994</v>
      </c>
      <c r="L4861">
        <v>57.9</v>
      </c>
      <c r="M4861">
        <v>67.599999999999994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19.600000000000001</v>
      </c>
      <c r="W4861">
        <v>301.2</v>
      </c>
      <c r="X4861">
        <v>1012.1</v>
      </c>
      <c r="Y4861">
        <v>0.1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 t="s">
        <v>14660</v>
      </c>
      <c r="AF4861" t="s">
        <v>14661</v>
      </c>
      <c r="AG4861">
        <v>0.75</v>
      </c>
      <c r="AH4861" t="s">
        <v>330</v>
      </c>
      <c r="AI4861" t="s">
        <v>9140</v>
      </c>
      <c r="AJ4861" t="s">
        <v>331</v>
      </c>
    </row>
    <row r="4862" spans="1:36" x14ac:dyDescent="0.25">
      <c r="A4862" t="s">
        <v>32</v>
      </c>
      <c r="B4862" t="s">
        <v>14662</v>
      </c>
      <c r="C4862">
        <f>YEAR(B4862)</f>
        <v>2013</v>
      </c>
      <c r="D4862">
        <v>77</v>
      </c>
      <c r="E4862">
        <v>60.8</v>
      </c>
      <c r="F4862">
        <v>68.5</v>
      </c>
      <c r="H4862" s="2">
        <f>IF(F4862-64.74&lt;=0,0,IF(F4862-64.74&lt;=1,1,2))</f>
        <v>2</v>
      </c>
      <c r="I4862">
        <v>77</v>
      </c>
      <c r="J4862">
        <v>60.8</v>
      </c>
      <c r="K4862">
        <v>68.5</v>
      </c>
      <c r="L4862">
        <v>59.1</v>
      </c>
      <c r="M4862">
        <v>72.400000000000006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13.9</v>
      </c>
      <c r="W4862">
        <v>283.89999999999998</v>
      </c>
      <c r="X4862">
        <v>1011.5</v>
      </c>
      <c r="Y4862">
        <v>12.4</v>
      </c>
      <c r="Z4862">
        <v>0</v>
      </c>
      <c r="AA4862">
        <v>0</v>
      </c>
      <c r="AB4862">
        <v>0</v>
      </c>
      <c r="AC4862">
        <v>0</v>
      </c>
      <c r="AD4862">
        <v>0</v>
      </c>
      <c r="AE4862" t="s">
        <v>14663</v>
      </c>
      <c r="AF4862" t="s">
        <v>14664</v>
      </c>
      <c r="AG4862">
        <v>0.77</v>
      </c>
      <c r="AH4862" t="s">
        <v>330</v>
      </c>
      <c r="AI4862" t="s">
        <v>9140</v>
      </c>
      <c r="AJ4862" t="s">
        <v>331</v>
      </c>
    </row>
    <row r="4863" spans="1:36" x14ac:dyDescent="0.25">
      <c r="A4863" t="s">
        <v>32</v>
      </c>
      <c r="B4863" t="s">
        <v>14665</v>
      </c>
      <c r="C4863">
        <f>YEAR(B4863)</f>
        <v>2013</v>
      </c>
      <c r="D4863">
        <v>80.7</v>
      </c>
      <c r="E4863">
        <v>59</v>
      </c>
      <c r="F4863">
        <v>70.2</v>
      </c>
      <c r="H4863" s="2">
        <f>IF(F4863-64.74&lt;=0,0,IF(F4863-64.74&lt;=1,1,2))</f>
        <v>2</v>
      </c>
      <c r="I4863">
        <v>81.5</v>
      </c>
      <c r="J4863">
        <v>59</v>
      </c>
      <c r="K4863">
        <v>70.3</v>
      </c>
      <c r="L4863">
        <v>58.2</v>
      </c>
      <c r="M4863">
        <v>66.900000000000006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6.9</v>
      </c>
      <c r="W4863">
        <v>150.9</v>
      </c>
      <c r="X4863">
        <v>1012.2</v>
      </c>
      <c r="Y4863">
        <v>6</v>
      </c>
      <c r="Z4863">
        <v>0</v>
      </c>
      <c r="AA4863">
        <v>0</v>
      </c>
      <c r="AB4863">
        <v>0</v>
      </c>
      <c r="AC4863">
        <v>0</v>
      </c>
      <c r="AD4863">
        <v>0</v>
      </c>
      <c r="AE4863" t="s">
        <v>14666</v>
      </c>
      <c r="AF4863" t="s">
        <v>14667</v>
      </c>
      <c r="AG4863">
        <v>0.8</v>
      </c>
      <c r="AH4863" t="s">
        <v>330</v>
      </c>
      <c r="AI4863" t="s">
        <v>9140</v>
      </c>
      <c r="AJ4863" t="s">
        <v>331</v>
      </c>
    </row>
    <row r="4864" spans="1:36" x14ac:dyDescent="0.25">
      <c r="A4864" t="s">
        <v>32</v>
      </c>
      <c r="B4864" t="s">
        <v>14668</v>
      </c>
      <c r="C4864">
        <f>YEAR(B4864)</f>
        <v>2013</v>
      </c>
      <c r="D4864">
        <v>80.599999999999994</v>
      </c>
      <c r="E4864">
        <v>60.8</v>
      </c>
      <c r="F4864">
        <v>71.900000000000006</v>
      </c>
      <c r="H4864" s="2">
        <f>IF(F4864-64.74&lt;=0,0,IF(F4864-64.74&lt;=1,1,2))</f>
        <v>2</v>
      </c>
      <c r="I4864">
        <v>82.8</v>
      </c>
      <c r="J4864">
        <v>60.8</v>
      </c>
      <c r="K4864">
        <v>72</v>
      </c>
      <c r="L4864">
        <v>60.2</v>
      </c>
      <c r="M4864">
        <v>67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12.8</v>
      </c>
      <c r="W4864">
        <v>296.8</v>
      </c>
      <c r="X4864">
        <v>1014.5</v>
      </c>
      <c r="Y4864">
        <v>10.199999999999999</v>
      </c>
      <c r="Z4864">
        <v>0</v>
      </c>
      <c r="AA4864">
        <v>0</v>
      </c>
      <c r="AB4864">
        <v>0</v>
      </c>
      <c r="AC4864">
        <v>0</v>
      </c>
      <c r="AD4864">
        <v>0</v>
      </c>
      <c r="AE4864" t="s">
        <v>14669</v>
      </c>
      <c r="AF4864" t="s">
        <v>14670</v>
      </c>
      <c r="AG4864">
        <v>0.84</v>
      </c>
      <c r="AH4864" t="s">
        <v>330</v>
      </c>
      <c r="AI4864" t="s">
        <v>9140</v>
      </c>
      <c r="AJ4864" t="s">
        <v>331</v>
      </c>
    </row>
    <row r="4865" spans="1:36" x14ac:dyDescent="0.25">
      <c r="A4865" t="s">
        <v>32</v>
      </c>
      <c r="B4865" t="s">
        <v>14671</v>
      </c>
      <c r="C4865">
        <f>YEAR(B4865)</f>
        <v>2013</v>
      </c>
      <c r="D4865">
        <v>78.8</v>
      </c>
      <c r="E4865">
        <v>64.400000000000006</v>
      </c>
      <c r="F4865">
        <v>72.3</v>
      </c>
      <c r="H4865" s="2">
        <f>IF(F4865-64.74&lt;=0,0,IF(F4865-64.74&lt;=1,1,2))</f>
        <v>2</v>
      </c>
      <c r="I4865">
        <v>78.8</v>
      </c>
      <c r="J4865">
        <v>64.400000000000006</v>
      </c>
      <c r="K4865">
        <v>72.3</v>
      </c>
      <c r="L4865">
        <v>60.2</v>
      </c>
      <c r="M4865">
        <v>66.7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18.3</v>
      </c>
      <c r="W4865">
        <v>306.10000000000002</v>
      </c>
      <c r="X4865">
        <v>1015.4</v>
      </c>
      <c r="Y4865">
        <v>4.4000000000000004</v>
      </c>
      <c r="Z4865">
        <v>0</v>
      </c>
      <c r="AA4865">
        <v>0</v>
      </c>
      <c r="AB4865">
        <v>0</v>
      </c>
      <c r="AC4865">
        <v>0</v>
      </c>
      <c r="AD4865">
        <v>0</v>
      </c>
      <c r="AE4865" t="s">
        <v>14672</v>
      </c>
      <c r="AF4865" t="s">
        <v>14673</v>
      </c>
      <c r="AG4865">
        <v>0.87</v>
      </c>
      <c r="AH4865" t="s">
        <v>330</v>
      </c>
      <c r="AI4865" t="s">
        <v>9140</v>
      </c>
      <c r="AJ4865" t="s">
        <v>331</v>
      </c>
    </row>
    <row r="4866" spans="1:36" x14ac:dyDescent="0.25">
      <c r="A4866" t="s">
        <v>32</v>
      </c>
      <c r="B4866" t="s">
        <v>14674</v>
      </c>
      <c r="C4866">
        <f>YEAR(B4866)</f>
        <v>2013</v>
      </c>
      <c r="D4866">
        <v>77</v>
      </c>
      <c r="E4866">
        <v>64.400000000000006</v>
      </c>
      <c r="F4866">
        <v>71.2</v>
      </c>
      <c r="H4866" s="2">
        <f>IF(F4866-64.74&lt;=0,0,IF(F4866-64.74&lt;=1,1,2))</f>
        <v>2</v>
      </c>
      <c r="I4866">
        <v>77</v>
      </c>
      <c r="J4866">
        <v>64.400000000000006</v>
      </c>
      <c r="K4866">
        <v>71.2</v>
      </c>
      <c r="L4866">
        <v>60.6</v>
      </c>
      <c r="M4866">
        <v>69.5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11.4</v>
      </c>
      <c r="W4866">
        <v>285.2</v>
      </c>
      <c r="X4866">
        <v>1013.3</v>
      </c>
      <c r="Y4866">
        <v>64.400000000000006</v>
      </c>
      <c r="Z4866">
        <v>6.2</v>
      </c>
      <c r="AA4866">
        <v>0</v>
      </c>
      <c r="AB4866">
        <v>0</v>
      </c>
      <c r="AC4866">
        <v>0</v>
      </c>
      <c r="AD4866">
        <v>0</v>
      </c>
      <c r="AE4866" t="s">
        <v>14675</v>
      </c>
      <c r="AF4866" t="s">
        <v>14676</v>
      </c>
      <c r="AG4866">
        <v>0.91</v>
      </c>
      <c r="AH4866" t="s">
        <v>36</v>
      </c>
      <c r="AI4866" t="s">
        <v>37</v>
      </c>
      <c r="AJ4866" t="s">
        <v>38</v>
      </c>
    </row>
    <row r="4867" spans="1:36" x14ac:dyDescent="0.25">
      <c r="A4867" t="s">
        <v>32</v>
      </c>
      <c r="B4867" t="s">
        <v>14677</v>
      </c>
      <c r="C4867">
        <f>YEAR(B4867)</f>
        <v>2013</v>
      </c>
      <c r="D4867">
        <v>71.599999999999994</v>
      </c>
      <c r="E4867">
        <v>64.400000000000006</v>
      </c>
      <c r="F4867">
        <v>67.8</v>
      </c>
      <c r="H4867" s="2">
        <f>IF(F4867-64.74&lt;=0,0,IF(F4867-64.74&lt;=1,1,2))</f>
        <v>2</v>
      </c>
      <c r="I4867">
        <v>71.599999999999994</v>
      </c>
      <c r="J4867">
        <v>64.400000000000006</v>
      </c>
      <c r="K4867">
        <v>67.8</v>
      </c>
      <c r="L4867">
        <v>59.8</v>
      </c>
      <c r="M4867">
        <v>76</v>
      </c>
      <c r="O4867">
        <v>7.9000000000000001E-2</v>
      </c>
      <c r="P4867">
        <v>100</v>
      </c>
      <c r="Q4867">
        <v>4.17</v>
      </c>
      <c r="R4867" t="s">
        <v>40</v>
      </c>
      <c r="S4867">
        <v>0</v>
      </c>
      <c r="T4867">
        <v>0</v>
      </c>
      <c r="U4867">
        <v>0</v>
      </c>
      <c r="V4867">
        <v>13.9</v>
      </c>
      <c r="W4867">
        <v>269.60000000000002</v>
      </c>
      <c r="X4867">
        <v>1011.5</v>
      </c>
      <c r="Y4867">
        <v>83.1</v>
      </c>
      <c r="Z4867">
        <v>6.2</v>
      </c>
      <c r="AA4867">
        <v>0</v>
      </c>
      <c r="AB4867">
        <v>0</v>
      </c>
      <c r="AC4867">
        <v>0</v>
      </c>
      <c r="AD4867">
        <v>0</v>
      </c>
      <c r="AE4867" t="s">
        <v>14678</v>
      </c>
      <c r="AF4867" t="s">
        <v>14679</v>
      </c>
      <c r="AG4867">
        <v>0.94</v>
      </c>
      <c r="AH4867" t="s">
        <v>56</v>
      </c>
      <c r="AI4867" t="s">
        <v>61</v>
      </c>
      <c r="AJ4867" t="s">
        <v>40</v>
      </c>
    </row>
    <row r="4868" spans="1:36" x14ac:dyDescent="0.25">
      <c r="A4868" t="s">
        <v>32</v>
      </c>
      <c r="B4868" t="s">
        <v>14680</v>
      </c>
      <c r="C4868">
        <f>YEAR(B4868)</f>
        <v>2013</v>
      </c>
      <c r="D4868">
        <v>73.400000000000006</v>
      </c>
      <c r="E4868">
        <v>57.2</v>
      </c>
      <c r="F4868">
        <v>64.900000000000006</v>
      </c>
      <c r="H4868" s="2">
        <f>IF(F4868-64.74&lt;=0,0,IF(F4868-64.74&lt;=1,1,2))</f>
        <v>1</v>
      </c>
      <c r="I4868">
        <v>73.400000000000006</v>
      </c>
      <c r="J4868">
        <v>57.2</v>
      </c>
      <c r="K4868">
        <v>64.900000000000006</v>
      </c>
      <c r="L4868">
        <v>57.9</v>
      </c>
      <c r="M4868">
        <v>78.599999999999994</v>
      </c>
      <c r="O4868">
        <v>2.4E-2</v>
      </c>
      <c r="P4868">
        <v>100</v>
      </c>
      <c r="Q4868">
        <v>4.17</v>
      </c>
      <c r="R4868" t="s">
        <v>40</v>
      </c>
      <c r="S4868">
        <v>0</v>
      </c>
      <c r="T4868">
        <v>0</v>
      </c>
      <c r="U4868">
        <v>0</v>
      </c>
      <c r="V4868">
        <v>15</v>
      </c>
      <c r="W4868">
        <v>131.80000000000001</v>
      </c>
      <c r="X4868">
        <v>1010.1</v>
      </c>
      <c r="Y4868">
        <v>60</v>
      </c>
      <c r="Z4868">
        <v>5.9</v>
      </c>
      <c r="AA4868">
        <v>0</v>
      </c>
      <c r="AB4868">
        <v>0</v>
      </c>
      <c r="AC4868">
        <v>0</v>
      </c>
      <c r="AD4868">
        <v>0</v>
      </c>
      <c r="AE4868" t="s">
        <v>14681</v>
      </c>
      <c r="AF4868" t="s">
        <v>14682</v>
      </c>
      <c r="AG4868">
        <v>0.98</v>
      </c>
      <c r="AH4868" t="s">
        <v>56</v>
      </c>
      <c r="AI4868" t="s">
        <v>61</v>
      </c>
      <c r="AJ4868" t="s">
        <v>40</v>
      </c>
    </row>
    <row r="4869" spans="1:36" x14ac:dyDescent="0.25">
      <c r="A4869" t="s">
        <v>32</v>
      </c>
      <c r="B4869" t="s">
        <v>14683</v>
      </c>
      <c r="C4869">
        <f>YEAR(B4869)</f>
        <v>2013</v>
      </c>
      <c r="D4869">
        <v>71.599999999999994</v>
      </c>
      <c r="E4869">
        <v>59</v>
      </c>
      <c r="F4869">
        <v>65.400000000000006</v>
      </c>
      <c r="H4869" s="2">
        <f>IF(F4869-64.74&lt;=0,0,IF(F4869-64.74&lt;=1,1,2))</f>
        <v>1</v>
      </c>
      <c r="I4869">
        <v>71.599999999999994</v>
      </c>
      <c r="J4869">
        <v>59</v>
      </c>
      <c r="K4869">
        <v>65.400000000000006</v>
      </c>
      <c r="L4869">
        <v>58.6</v>
      </c>
      <c r="M4869">
        <v>79.3</v>
      </c>
      <c r="O4869">
        <v>8.0000000000000002E-3</v>
      </c>
      <c r="P4869">
        <v>100</v>
      </c>
      <c r="Q4869">
        <v>4.17</v>
      </c>
      <c r="R4869" t="s">
        <v>40</v>
      </c>
      <c r="S4869">
        <v>0</v>
      </c>
      <c r="T4869">
        <v>0</v>
      </c>
      <c r="U4869">
        <v>0</v>
      </c>
      <c r="V4869">
        <v>11.4</v>
      </c>
      <c r="W4869">
        <v>320.7</v>
      </c>
      <c r="X4869">
        <v>1010</v>
      </c>
      <c r="Y4869">
        <v>58.8</v>
      </c>
      <c r="Z4869">
        <v>6.2</v>
      </c>
      <c r="AA4869">
        <v>0</v>
      </c>
      <c r="AB4869">
        <v>0</v>
      </c>
      <c r="AC4869">
        <v>0</v>
      </c>
      <c r="AD4869">
        <v>0</v>
      </c>
      <c r="AE4869" t="s">
        <v>14684</v>
      </c>
      <c r="AF4869" t="s">
        <v>14685</v>
      </c>
      <c r="AG4869">
        <v>0</v>
      </c>
      <c r="AH4869" t="s">
        <v>56</v>
      </c>
      <c r="AI4869" t="s">
        <v>137</v>
      </c>
      <c r="AJ4869" t="s">
        <v>40</v>
      </c>
    </row>
    <row r="4870" spans="1:36" x14ac:dyDescent="0.25">
      <c r="A4870" t="s">
        <v>32</v>
      </c>
      <c r="B4870" t="s">
        <v>14686</v>
      </c>
      <c r="C4870">
        <f>YEAR(B4870)</f>
        <v>2013</v>
      </c>
      <c r="D4870">
        <v>71.599999999999994</v>
      </c>
      <c r="E4870">
        <v>62.6</v>
      </c>
      <c r="F4870">
        <v>67.900000000000006</v>
      </c>
      <c r="H4870" s="2">
        <f>IF(F4870-64.74&lt;=0,0,IF(F4870-64.74&lt;=1,1,2))</f>
        <v>2</v>
      </c>
      <c r="I4870">
        <v>71.599999999999994</v>
      </c>
      <c r="J4870">
        <v>62.6</v>
      </c>
      <c r="K4870">
        <v>67.900000000000006</v>
      </c>
      <c r="L4870">
        <v>59.7</v>
      </c>
      <c r="M4870">
        <v>75.400000000000006</v>
      </c>
      <c r="O4870">
        <v>0.19700000000000001</v>
      </c>
      <c r="P4870">
        <v>100</v>
      </c>
      <c r="Q4870">
        <v>4.17</v>
      </c>
      <c r="R4870" t="s">
        <v>40</v>
      </c>
      <c r="S4870">
        <v>0</v>
      </c>
      <c r="T4870">
        <v>0</v>
      </c>
      <c r="U4870">
        <v>0</v>
      </c>
      <c r="V4870">
        <v>19.600000000000001</v>
      </c>
      <c r="W4870">
        <v>316.8</v>
      </c>
      <c r="X4870">
        <v>1010.1</v>
      </c>
      <c r="Y4870">
        <v>61</v>
      </c>
      <c r="Z4870">
        <v>6.1</v>
      </c>
      <c r="AA4870">
        <v>0</v>
      </c>
      <c r="AB4870">
        <v>0</v>
      </c>
      <c r="AC4870">
        <v>0</v>
      </c>
      <c r="AD4870">
        <v>0</v>
      </c>
      <c r="AE4870" t="s">
        <v>14687</v>
      </c>
      <c r="AF4870" t="s">
        <v>14688</v>
      </c>
      <c r="AG4870">
        <v>0.04</v>
      </c>
      <c r="AH4870" t="s">
        <v>56</v>
      </c>
      <c r="AI4870" t="s">
        <v>78</v>
      </c>
      <c r="AJ4870" t="s">
        <v>40</v>
      </c>
    </row>
    <row r="4871" spans="1:36" x14ac:dyDescent="0.25">
      <c r="A4871" t="s">
        <v>32</v>
      </c>
      <c r="B4871" t="s">
        <v>14689</v>
      </c>
      <c r="C4871">
        <f>YEAR(B4871)</f>
        <v>2013</v>
      </c>
      <c r="D4871">
        <v>77</v>
      </c>
      <c r="E4871">
        <v>59</v>
      </c>
      <c r="F4871">
        <v>68.400000000000006</v>
      </c>
      <c r="H4871" s="2">
        <f>IF(F4871-64.74&lt;=0,0,IF(F4871-64.74&lt;=1,1,2))</f>
        <v>2</v>
      </c>
      <c r="I4871">
        <v>77</v>
      </c>
      <c r="J4871">
        <v>59</v>
      </c>
      <c r="K4871">
        <v>68.400000000000006</v>
      </c>
      <c r="L4871">
        <v>58.3</v>
      </c>
      <c r="M4871">
        <v>71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15</v>
      </c>
      <c r="W4871">
        <v>196.1</v>
      </c>
      <c r="X4871">
        <v>1007.3</v>
      </c>
      <c r="Y4871">
        <v>31.3</v>
      </c>
      <c r="Z4871">
        <v>6.2</v>
      </c>
      <c r="AA4871">
        <v>0</v>
      </c>
      <c r="AB4871">
        <v>0</v>
      </c>
      <c r="AC4871">
        <v>0</v>
      </c>
      <c r="AD4871">
        <v>0</v>
      </c>
      <c r="AE4871" t="s">
        <v>14690</v>
      </c>
      <c r="AF4871" t="s">
        <v>14691</v>
      </c>
      <c r="AG4871">
        <v>0.08</v>
      </c>
      <c r="AH4871" t="s">
        <v>36</v>
      </c>
      <c r="AI4871" t="s">
        <v>37</v>
      </c>
      <c r="AJ4871" t="s">
        <v>38</v>
      </c>
    </row>
    <row r="4872" spans="1:36" x14ac:dyDescent="0.25">
      <c r="A4872" t="s">
        <v>32</v>
      </c>
      <c r="B4872" t="s">
        <v>14692</v>
      </c>
      <c r="C4872">
        <f>YEAR(B4872)</f>
        <v>2013</v>
      </c>
      <c r="D4872">
        <v>75.2</v>
      </c>
      <c r="E4872">
        <v>59.6</v>
      </c>
      <c r="F4872">
        <v>69.3</v>
      </c>
      <c r="H4872" s="2">
        <f>IF(F4872-64.74&lt;=0,0,IF(F4872-64.74&lt;=1,1,2))</f>
        <v>2</v>
      </c>
      <c r="I4872">
        <v>75.2</v>
      </c>
      <c r="J4872">
        <v>59.6</v>
      </c>
      <c r="K4872">
        <v>69.3</v>
      </c>
      <c r="L4872">
        <v>55.5</v>
      </c>
      <c r="M4872">
        <v>62.7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24.2</v>
      </c>
      <c r="W4872">
        <v>283.60000000000002</v>
      </c>
      <c r="X4872">
        <v>1006.3</v>
      </c>
      <c r="Y4872">
        <v>40.200000000000003</v>
      </c>
      <c r="Z4872">
        <v>6.2</v>
      </c>
      <c r="AA4872">
        <v>0</v>
      </c>
      <c r="AB4872">
        <v>0</v>
      </c>
      <c r="AC4872">
        <v>0</v>
      </c>
      <c r="AD4872">
        <v>0</v>
      </c>
      <c r="AE4872" t="s">
        <v>14693</v>
      </c>
      <c r="AF4872" t="s">
        <v>14694</v>
      </c>
      <c r="AG4872">
        <v>0.11</v>
      </c>
      <c r="AH4872" t="s">
        <v>36</v>
      </c>
      <c r="AI4872" t="s">
        <v>37</v>
      </c>
      <c r="AJ4872" t="s">
        <v>38</v>
      </c>
    </row>
    <row r="4873" spans="1:36" x14ac:dyDescent="0.25">
      <c r="A4873" t="s">
        <v>32</v>
      </c>
      <c r="B4873" t="s">
        <v>14695</v>
      </c>
      <c r="C4873">
        <f>YEAR(B4873)</f>
        <v>2013</v>
      </c>
      <c r="D4873">
        <v>71.599999999999994</v>
      </c>
      <c r="E4873">
        <v>62.6</v>
      </c>
      <c r="F4873">
        <v>67</v>
      </c>
      <c r="H4873" s="2">
        <f>IF(F4873-64.74&lt;=0,0,IF(F4873-64.74&lt;=1,1,2))</f>
        <v>2</v>
      </c>
      <c r="I4873">
        <v>71.599999999999994</v>
      </c>
      <c r="J4873">
        <v>62.6</v>
      </c>
      <c r="K4873">
        <v>67</v>
      </c>
      <c r="L4873">
        <v>56.6</v>
      </c>
      <c r="M4873">
        <v>70</v>
      </c>
      <c r="O4873">
        <v>0.157</v>
      </c>
      <c r="P4873">
        <v>100</v>
      </c>
      <c r="Q4873">
        <v>4.17</v>
      </c>
      <c r="R4873" t="s">
        <v>40</v>
      </c>
      <c r="S4873">
        <v>0</v>
      </c>
      <c r="T4873">
        <v>0</v>
      </c>
      <c r="U4873">
        <v>0</v>
      </c>
      <c r="V4873">
        <v>24.2</v>
      </c>
      <c r="W4873">
        <v>297</v>
      </c>
      <c r="X4873">
        <v>1006.8</v>
      </c>
      <c r="Y4873">
        <v>57.2</v>
      </c>
      <c r="Z4873">
        <v>6.2</v>
      </c>
      <c r="AA4873">
        <v>0</v>
      </c>
      <c r="AB4873">
        <v>0</v>
      </c>
      <c r="AC4873">
        <v>0</v>
      </c>
      <c r="AD4873">
        <v>0</v>
      </c>
      <c r="AE4873" t="s">
        <v>14696</v>
      </c>
      <c r="AF4873" t="s">
        <v>14697</v>
      </c>
      <c r="AG4873">
        <v>0.14000000000000001</v>
      </c>
      <c r="AH4873" t="s">
        <v>56</v>
      </c>
      <c r="AI4873" t="s">
        <v>65</v>
      </c>
      <c r="AJ4873" t="s">
        <v>40</v>
      </c>
    </row>
    <row r="4874" spans="1:36" x14ac:dyDescent="0.25">
      <c r="A4874" t="s">
        <v>32</v>
      </c>
      <c r="B4874" t="s">
        <v>14698</v>
      </c>
      <c r="C4874">
        <f>YEAR(B4874)</f>
        <v>2013</v>
      </c>
      <c r="D4874">
        <v>73.5</v>
      </c>
      <c r="E4874">
        <v>60.8</v>
      </c>
      <c r="F4874">
        <v>67.900000000000006</v>
      </c>
      <c r="H4874" s="2">
        <f>IF(F4874-64.74&lt;=0,0,IF(F4874-64.74&lt;=1,1,2))</f>
        <v>2</v>
      </c>
      <c r="I4874">
        <v>73.5</v>
      </c>
      <c r="J4874">
        <v>60.8</v>
      </c>
      <c r="K4874">
        <v>67.900000000000006</v>
      </c>
      <c r="L4874">
        <v>58.3</v>
      </c>
      <c r="M4874">
        <v>72.2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15</v>
      </c>
      <c r="W4874">
        <v>311.5</v>
      </c>
      <c r="X4874">
        <v>1011.1</v>
      </c>
      <c r="Y4874">
        <v>37.1</v>
      </c>
      <c r="Z4874">
        <v>6.2</v>
      </c>
      <c r="AA4874">
        <v>0</v>
      </c>
      <c r="AB4874">
        <v>0</v>
      </c>
      <c r="AC4874">
        <v>0</v>
      </c>
      <c r="AD4874">
        <v>0</v>
      </c>
      <c r="AE4874" t="s">
        <v>14699</v>
      </c>
      <c r="AF4874" t="s">
        <v>14700</v>
      </c>
      <c r="AG4874">
        <v>0.18</v>
      </c>
      <c r="AH4874" t="s">
        <v>36</v>
      </c>
      <c r="AI4874" t="s">
        <v>37</v>
      </c>
      <c r="AJ4874" t="s">
        <v>38</v>
      </c>
    </row>
    <row r="4875" spans="1:36" x14ac:dyDescent="0.25">
      <c r="A4875" t="s">
        <v>32</v>
      </c>
      <c r="B4875" t="s">
        <v>14701</v>
      </c>
      <c r="C4875">
        <f>YEAR(B4875)</f>
        <v>2013</v>
      </c>
      <c r="D4875">
        <v>84.2</v>
      </c>
      <c r="E4875">
        <v>59</v>
      </c>
      <c r="F4875">
        <v>71.599999999999994</v>
      </c>
      <c r="H4875" s="2">
        <f>IF(F4875-64.74&lt;=0,0,IF(F4875-64.74&lt;=1,1,2))</f>
        <v>2</v>
      </c>
      <c r="I4875">
        <v>82</v>
      </c>
      <c r="J4875">
        <v>59</v>
      </c>
      <c r="K4875">
        <v>71.3</v>
      </c>
      <c r="L4875">
        <v>50.6</v>
      </c>
      <c r="M4875">
        <v>50.8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20.8</v>
      </c>
      <c r="W4875">
        <v>171.9</v>
      </c>
      <c r="X4875">
        <v>1012</v>
      </c>
      <c r="Y4875">
        <v>71</v>
      </c>
      <c r="Z4875">
        <v>6.2</v>
      </c>
      <c r="AA4875">
        <v>0</v>
      </c>
      <c r="AB4875">
        <v>0</v>
      </c>
      <c r="AC4875">
        <v>0</v>
      </c>
      <c r="AD4875">
        <v>0</v>
      </c>
      <c r="AE4875" t="s">
        <v>14702</v>
      </c>
      <c r="AF4875" t="s">
        <v>14703</v>
      </c>
      <c r="AG4875">
        <v>0.21</v>
      </c>
      <c r="AH4875" t="s">
        <v>36</v>
      </c>
      <c r="AI4875" t="s">
        <v>37</v>
      </c>
      <c r="AJ4875" t="s">
        <v>38</v>
      </c>
    </row>
    <row r="4876" spans="1:36" x14ac:dyDescent="0.25">
      <c r="A4876" t="s">
        <v>32</v>
      </c>
      <c r="B4876" t="s">
        <v>14704</v>
      </c>
      <c r="C4876">
        <f>YEAR(B4876)</f>
        <v>2013</v>
      </c>
      <c r="D4876">
        <v>84.2</v>
      </c>
      <c r="E4876">
        <v>71</v>
      </c>
      <c r="F4876">
        <v>77.8</v>
      </c>
      <c r="H4876" s="2">
        <f>IF(F4876-64.74&lt;=0,0,IF(F4876-64.74&lt;=1,1,2))</f>
        <v>2</v>
      </c>
      <c r="I4876">
        <v>82.2</v>
      </c>
      <c r="J4876">
        <v>71</v>
      </c>
      <c r="K4876">
        <v>77.2</v>
      </c>
      <c r="L4876">
        <v>47.9</v>
      </c>
      <c r="M4876">
        <v>35.6</v>
      </c>
      <c r="O4876">
        <v>4.0000000000000001E-3</v>
      </c>
      <c r="P4876">
        <v>100</v>
      </c>
      <c r="Q4876">
        <v>4.17</v>
      </c>
      <c r="R4876" t="s">
        <v>40</v>
      </c>
      <c r="S4876">
        <v>0</v>
      </c>
      <c r="T4876">
        <v>0</v>
      </c>
      <c r="U4876">
        <v>46.1</v>
      </c>
      <c r="V4876">
        <v>34.4</v>
      </c>
      <c r="W4876">
        <v>177.1</v>
      </c>
      <c r="X4876">
        <v>1010.4</v>
      </c>
      <c r="Y4876">
        <v>81.5</v>
      </c>
      <c r="Z4876">
        <v>6.2</v>
      </c>
      <c r="AA4876">
        <v>0</v>
      </c>
      <c r="AB4876">
        <v>0</v>
      </c>
      <c r="AC4876">
        <v>0</v>
      </c>
      <c r="AD4876">
        <v>0</v>
      </c>
      <c r="AE4876" t="s">
        <v>14705</v>
      </c>
      <c r="AF4876" t="s">
        <v>14706</v>
      </c>
      <c r="AG4876">
        <v>0.24</v>
      </c>
      <c r="AH4876" t="s">
        <v>56</v>
      </c>
      <c r="AI4876" t="s">
        <v>65</v>
      </c>
      <c r="AJ4876" t="s">
        <v>40</v>
      </c>
    </row>
    <row r="4877" spans="1:36" x14ac:dyDescent="0.25">
      <c r="A4877" t="s">
        <v>32</v>
      </c>
      <c r="B4877" t="s">
        <v>14707</v>
      </c>
      <c r="C4877">
        <f>YEAR(B4877)</f>
        <v>2013</v>
      </c>
      <c r="D4877">
        <v>95</v>
      </c>
      <c r="E4877">
        <v>69.8</v>
      </c>
      <c r="F4877">
        <v>79.599999999999994</v>
      </c>
      <c r="H4877" s="2">
        <f>IF(F4877-64.74&lt;=0,0,IF(F4877-64.74&lt;=1,1,2))</f>
        <v>2</v>
      </c>
      <c r="I4877">
        <v>92.7</v>
      </c>
      <c r="J4877">
        <v>69.8</v>
      </c>
      <c r="K4877">
        <v>79</v>
      </c>
      <c r="L4877">
        <v>58.6</v>
      </c>
      <c r="M4877">
        <v>53</v>
      </c>
      <c r="O4877">
        <v>1.2E-2</v>
      </c>
      <c r="P4877">
        <v>100</v>
      </c>
      <c r="Q4877">
        <v>4.17</v>
      </c>
      <c r="R4877" t="s">
        <v>40</v>
      </c>
      <c r="S4877">
        <v>0</v>
      </c>
      <c r="T4877">
        <v>0</v>
      </c>
      <c r="U4877">
        <v>25.3</v>
      </c>
      <c r="V4877">
        <v>23</v>
      </c>
      <c r="W4877">
        <v>195.6</v>
      </c>
      <c r="X4877">
        <v>1012.7</v>
      </c>
      <c r="Y4877">
        <v>37</v>
      </c>
      <c r="Z4877">
        <v>5.9</v>
      </c>
      <c r="AA4877">
        <v>0</v>
      </c>
      <c r="AB4877">
        <v>0</v>
      </c>
      <c r="AC4877">
        <v>0</v>
      </c>
      <c r="AD4877">
        <v>0</v>
      </c>
      <c r="AE4877" t="s">
        <v>14708</v>
      </c>
      <c r="AF4877" t="s">
        <v>14709</v>
      </c>
      <c r="AG4877">
        <v>0.25</v>
      </c>
      <c r="AH4877" t="s">
        <v>56</v>
      </c>
      <c r="AI4877" t="s">
        <v>3170</v>
      </c>
      <c r="AJ4877" t="s">
        <v>40</v>
      </c>
    </row>
    <row r="4878" spans="1:36" x14ac:dyDescent="0.25">
      <c r="A4878" t="s">
        <v>32</v>
      </c>
      <c r="B4878" t="s">
        <v>14710</v>
      </c>
      <c r="C4878">
        <f>YEAR(B4878)</f>
        <v>2013</v>
      </c>
      <c r="D4878">
        <v>82.5</v>
      </c>
      <c r="E4878">
        <v>68</v>
      </c>
      <c r="F4878">
        <v>73.900000000000006</v>
      </c>
      <c r="H4878" s="2">
        <f>IF(F4878-64.74&lt;=0,0,IF(F4878-64.74&lt;=1,1,2))</f>
        <v>2</v>
      </c>
      <c r="I4878">
        <v>83.5</v>
      </c>
      <c r="J4878">
        <v>68</v>
      </c>
      <c r="K4878">
        <v>74</v>
      </c>
      <c r="L4878">
        <v>63.1</v>
      </c>
      <c r="M4878">
        <v>70.5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8.1</v>
      </c>
      <c r="W4878">
        <v>5.2</v>
      </c>
      <c r="X4878">
        <v>1013.8</v>
      </c>
      <c r="Y4878">
        <v>61.7</v>
      </c>
      <c r="Z4878">
        <v>5.4</v>
      </c>
      <c r="AA4878">
        <v>0</v>
      </c>
      <c r="AB4878">
        <v>0</v>
      </c>
      <c r="AC4878">
        <v>0</v>
      </c>
      <c r="AD4878">
        <v>0</v>
      </c>
      <c r="AE4878" t="s">
        <v>14711</v>
      </c>
      <c r="AF4878" t="s">
        <v>14712</v>
      </c>
      <c r="AG4878">
        <v>0.31</v>
      </c>
      <c r="AH4878" t="s">
        <v>36</v>
      </c>
      <c r="AI4878" t="s">
        <v>37</v>
      </c>
      <c r="AJ4878" t="s">
        <v>38</v>
      </c>
    </row>
    <row r="4879" spans="1:36" x14ac:dyDescent="0.25">
      <c r="A4879" t="s">
        <v>32</v>
      </c>
      <c r="B4879" t="s">
        <v>14713</v>
      </c>
      <c r="C4879">
        <f>YEAR(B4879)</f>
        <v>2013</v>
      </c>
      <c r="D4879">
        <v>84.2</v>
      </c>
      <c r="E4879">
        <v>69.8</v>
      </c>
      <c r="F4879">
        <v>76.400000000000006</v>
      </c>
      <c r="H4879" s="2">
        <f>IF(F4879-64.74&lt;=0,0,IF(F4879-64.74&lt;=1,1,2))</f>
        <v>2</v>
      </c>
      <c r="I4879">
        <v>86.5</v>
      </c>
      <c r="J4879">
        <v>69.8</v>
      </c>
      <c r="K4879">
        <v>77</v>
      </c>
      <c r="L4879">
        <v>60.2</v>
      </c>
      <c r="M4879">
        <v>58.1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10.3</v>
      </c>
      <c r="W4879">
        <v>119</v>
      </c>
      <c r="X4879">
        <v>1012.7</v>
      </c>
      <c r="Y4879">
        <v>2.9</v>
      </c>
      <c r="Z4879">
        <v>5.3</v>
      </c>
      <c r="AA4879">
        <v>0</v>
      </c>
      <c r="AB4879">
        <v>0</v>
      </c>
      <c r="AC4879">
        <v>0</v>
      </c>
      <c r="AD4879">
        <v>0</v>
      </c>
      <c r="AE4879" t="s">
        <v>14714</v>
      </c>
      <c r="AF4879" t="s">
        <v>14715</v>
      </c>
      <c r="AG4879">
        <v>0.34</v>
      </c>
      <c r="AH4879" t="s">
        <v>330</v>
      </c>
      <c r="AI4879" t="s">
        <v>9140</v>
      </c>
      <c r="AJ4879" t="s">
        <v>331</v>
      </c>
    </row>
    <row r="4880" spans="1:36" x14ac:dyDescent="0.25">
      <c r="A4880" t="s">
        <v>32</v>
      </c>
      <c r="B4880" t="s">
        <v>14716</v>
      </c>
      <c r="C4880">
        <f>YEAR(B4880)</f>
        <v>2013</v>
      </c>
      <c r="D4880">
        <v>80.599999999999994</v>
      </c>
      <c r="E4880">
        <v>62.6</v>
      </c>
      <c r="F4880">
        <v>72.3</v>
      </c>
      <c r="H4880" s="2">
        <f>IF(F4880-64.74&lt;=0,0,IF(F4880-64.74&lt;=1,1,2))</f>
        <v>2</v>
      </c>
      <c r="I4880">
        <v>83.3</v>
      </c>
      <c r="J4880">
        <v>62.6</v>
      </c>
      <c r="K4880">
        <v>72.400000000000006</v>
      </c>
      <c r="L4880">
        <v>63</v>
      </c>
      <c r="M4880">
        <v>73.2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8.1</v>
      </c>
      <c r="W4880">
        <v>341.5</v>
      </c>
      <c r="X4880">
        <v>1012.3</v>
      </c>
      <c r="Y4880">
        <v>18.8</v>
      </c>
      <c r="Z4880">
        <v>5.5</v>
      </c>
      <c r="AA4880">
        <v>0</v>
      </c>
      <c r="AB4880">
        <v>0</v>
      </c>
      <c r="AC4880">
        <v>0</v>
      </c>
      <c r="AD4880">
        <v>0</v>
      </c>
      <c r="AE4880" t="s">
        <v>14717</v>
      </c>
      <c r="AF4880" t="s">
        <v>14718</v>
      </c>
      <c r="AG4880">
        <v>0.37</v>
      </c>
      <c r="AH4880" t="s">
        <v>330</v>
      </c>
      <c r="AI4880" t="s">
        <v>9140</v>
      </c>
      <c r="AJ4880" t="s">
        <v>331</v>
      </c>
    </row>
    <row r="4881" spans="1:36" x14ac:dyDescent="0.25">
      <c r="A4881" t="s">
        <v>32</v>
      </c>
      <c r="B4881" t="s">
        <v>14719</v>
      </c>
      <c r="C4881">
        <f>YEAR(B4881)</f>
        <v>2013</v>
      </c>
      <c r="D4881">
        <v>86</v>
      </c>
      <c r="E4881">
        <v>66.2</v>
      </c>
      <c r="F4881">
        <v>74.900000000000006</v>
      </c>
      <c r="H4881" s="2">
        <f>IF(F4881-64.74&lt;=0,0,IF(F4881-64.74&lt;=1,1,2))</f>
        <v>2</v>
      </c>
      <c r="I4881">
        <v>83.3</v>
      </c>
      <c r="J4881">
        <v>66.2</v>
      </c>
      <c r="K4881">
        <v>75</v>
      </c>
      <c r="L4881">
        <v>59.7</v>
      </c>
      <c r="M4881">
        <v>63.2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24.2</v>
      </c>
      <c r="W4881">
        <v>139.6</v>
      </c>
      <c r="X4881">
        <v>1010.3</v>
      </c>
      <c r="Y4881">
        <v>67.599999999999994</v>
      </c>
      <c r="Z4881">
        <v>6.2</v>
      </c>
      <c r="AA4881">
        <v>0</v>
      </c>
      <c r="AB4881">
        <v>0</v>
      </c>
      <c r="AC4881">
        <v>0</v>
      </c>
      <c r="AD4881">
        <v>0</v>
      </c>
      <c r="AE4881" t="s">
        <v>14720</v>
      </c>
      <c r="AF4881" t="s">
        <v>14721</v>
      </c>
      <c r="AG4881">
        <v>0.41</v>
      </c>
      <c r="AH4881" t="s">
        <v>36</v>
      </c>
      <c r="AI4881" t="s">
        <v>37</v>
      </c>
      <c r="AJ4881" t="s">
        <v>38</v>
      </c>
    </row>
    <row r="4882" spans="1:36" x14ac:dyDescent="0.25">
      <c r="A4882" t="s">
        <v>32</v>
      </c>
      <c r="B4882" t="s">
        <v>14722</v>
      </c>
      <c r="C4882">
        <f>YEAR(B4882)</f>
        <v>2013</v>
      </c>
      <c r="D4882">
        <v>86</v>
      </c>
      <c r="E4882">
        <v>69.8</v>
      </c>
      <c r="F4882">
        <v>79</v>
      </c>
      <c r="H4882" s="2">
        <f>IF(F4882-64.74&lt;=0,0,IF(F4882-64.74&lt;=1,1,2))</f>
        <v>2</v>
      </c>
      <c r="I4882">
        <v>83.4</v>
      </c>
      <c r="J4882">
        <v>69.8</v>
      </c>
      <c r="K4882">
        <v>77.7</v>
      </c>
      <c r="L4882">
        <v>51.3</v>
      </c>
      <c r="M4882">
        <v>44.7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46.1</v>
      </c>
      <c r="V4882">
        <v>34.4</v>
      </c>
      <c r="W4882">
        <v>176</v>
      </c>
      <c r="X4882">
        <v>1007.8</v>
      </c>
      <c r="Y4882">
        <v>88.1</v>
      </c>
      <c r="Z4882">
        <v>5.0999999999999996</v>
      </c>
      <c r="AA4882">
        <v>0</v>
      </c>
      <c r="AB4882">
        <v>0</v>
      </c>
      <c r="AC4882">
        <v>0</v>
      </c>
      <c r="AD4882">
        <v>0</v>
      </c>
      <c r="AE4882" t="s">
        <v>14723</v>
      </c>
      <c r="AF4882" t="s">
        <v>14724</v>
      </c>
      <c r="AG4882">
        <v>0.44</v>
      </c>
      <c r="AH4882" t="s">
        <v>36</v>
      </c>
      <c r="AI4882" t="s">
        <v>37</v>
      </c>
      <c r="AJ4882" t="s">
        <v>344</v>
      </c>
    </row>
    <row r="4883" spans="1:36" x14ac:dyDescent="0.25">
      <c r="A4883" t="s">
        <v>32</v>
      </c>
      <c r="B4883" t="s">
        <v>14725</v>
      </c>
      <c r="C4883">
        <f>YEAR(B4883)</f>
        <v>2013</v>
      </c>
      <c r="D4883">
        <v>75.2</v>
      </c>
      <c r="E4883">
        <v>60.8</v>
      </c>
      <c r="F4883">
        <v>69.7</v>
      </c>
      <c r="H4883" s="2">
        <f>IF(F4883-64.74&lt;=0,0,IF(F4883-64.74&lt;=1,1,2))</f>
        <v>2</v>
      </c>
      <c r="I4883">
        <v>75.2</v>
      </c>
      <c r="J4883">
        <v>60.8</v>
      </c>
      <c r="K4883">
        <v>69.7</v>
      </c>
      <c r="L4883">
        <v>58</v>
      </c>
      <c r="M4883">
        <v>67.2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19.600000000000001</v>
      </c>
      <c r="W4883">
        <v>305.5</v>
      </c>
      <c r="X4883">
        <v>1012.6</v>
      </c>
      <c r="Y4883">
        <v>40.4</v>
      </c>
      <c r="Z4883">
        <v>6.1</v>
      </c>
      <c r="AA4883">
        <v>0</v>
      </c>
      <c r="AB4883">
        <v>0</v>
      </c>
      <c r="AC4883">
        <v>0</v>
      </c>
      <c r="AD4883">
        <v>0</v>
      </c>
      <c r="AE4883" t="s">
        <v>14726</v>
      </c>
      <c r="AF4883" t="s">
        <v>14727</v>
      </c>
      <c r="AG4883">
        <v>0.47</v>
      </c>
      <c r="AH4883" t="s">
        <v>36</v>
      </c>
      <c r="AI4883" t="s">
        <v>37</v>
      </c>
      <c r="AJ4883" t="s">
        <v>38</v>
      </c>
    </row>
    <row r="4884" spans="1:36" x14ac:dyDescent="0.25">
      <c r="A4884" t="s">
        <v>32</v>
      </c>
      <c r="B4884" t="s">
        <v>14728</v>
      </c>
      <c r="C4884">
        <f>YEAR(B4884)</f>
        <v>2013</v>
      </c>
      <c r="D4884">
        <v>73.400000000000006</v>
      </c>
      <c r="E4884">
        <v>59</v>
      </c>
      <c r="F4884">
        <v>67.8</v>
      </c>
      <c r="H4884" s="2">
        <f>IF(F4884-64.74&lt;=0,0,IF(F4884-64.74&lt;=1,1,2))</f>
        <v>2</v>
      </c>
      <c r="I4884">
        <v>73.400000000000006</v>
      </c>
      <c r="J4884">
        <v>59</v>
      </c>
      <c r="K4884">
        <v>67.8</v>
      </c>
      <c r="L4884">
        <v>57.6</v>
      </c>
      <c r="M4884">
        <v>70.5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19.600000000000001</v>
      </c>
      <c r="W4884">
        <v>307.8</v>
      </c>
      <c r="X4884">
        <v>1014.3</v>
      </c>
      <c r="Y4884">
        <v>27.3</v>
      </c>
      <c r="Z4884">
        <v>6.2</v>
      </c>
      <c r="AA4884">
        <v>0</v>
      </c>
      <c r="AB4884">
        <v>0</v>
      </c>
      <c r="AC4884">
        <v>0</v>
      </c>
      <c r="AD4884">
        <v>0</v>
      </c>
      <c r="AE4884" t="s">
        <v>14729</v>
      </c>
      <c r="AF4884" t="s">
        <v>14730</v>
      </c>
      <c r="AG4884">
        <v>0.5</v>
      </c>
      <c r="AH4884" t="s">
        <v>36</v>
      </c>
      <c r="AI4884" t="s">
        <v>174</v>
      </c>
      <c r="AJ4884" t="s">
        <v>38</v>
      </c>
    </row>
    <row r="4885" spans="1:36" x14ac:dyDescent="0.25">
      <c r="A4885" t="s">
        <v>32</v>
      </c>
      <c r="B4885" t="s">
        <v>14731</v>
      </c>
      <c r="C4885">
        <f>YEAR(B4885)</f>
        <v>2013</v>
      </c>
      <c r="D4885">
        <v>80.599999999999994</v>
      </c>
      <c r="E4885">
        <v>62.6</v>
      </c>
      <c r="F4885">
        <v>71.099999999999994</v>
      </c>
      <c r="H4885" s="2">
        <f>IF(F4885-64.74&lt;=0,0,IF(F4885-64.74&lt;=1,1,2))</f>
        <v>2</v>
      </c>
      <c r="I4885">
        <v>81.099999999999994</v>
      </c>
      <c r="J4885">
        <v>62.6</v>
      </c>
      <c r="K4885">
        <v>71.099999999999994</v>
      </c>
      <c r="L4885">
        <v>55.6</v>
      </c>
      <c r="M4885">
        <v>59.1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15</v>
      </c>
      <c r="W4885">
        <v>162.4</v>
      </c>
      <c r="X4885">
        <v>1014.8</v>
      </c>
      <c r="Y4885">
        <v>13.3</v>
      </c>
      <c r="Z4885">
        <v>6.2</v>
      </c>
      <c r="AA4885">
        <v>0</v>
      </c>
      <c r="AB4885">
        <v>0</v>
      </c>
      <c r="AC4885">
        <v>0</v>
      </c>
      <c r="AD4885">
        <v>0</v>
      </c>
      <c r="AE4885" t="s">
        <v>14732</v>
      </c>
      <c r="AF4885" t="s">
        <v>14733</v>
      </c>
      <c r="AG4885">
        <v>0.54</v>
      </c>
      <c r="AH4885" t="s">
        <v>330</v>
      </c>
      <c r="AI4885" t="s">
        <v>9140</v>
      </c>
      <c r="AJ4885" t="s">
        <v>331</v>
      </c>
    </row>
    <row r="4886" spans="1:36" x14ac:dyDescent="0.25">
      <c r="A4886" t="s">
        <v>32</v>
      </c>
      <c r="B4886" t="s">
        <v>14734</v>
      </c>
      <c r="C4886">
        <f>YEAR(B4886)</f>
        <v>2013</v>
      </c>
      <c r="D4886">
        <v>78.8</v>
      </c>
      <c r="E4886">
        <v>64.400000000000006</v>
      </c>
      <c r="F4886">
        <v>72.2</v>
      </c>
      <c r="H4886" s="2">
        <f>IF(F4886-64.74&lt;=0,0,IF(F4886-64.74&lt;=1,1,2))</f>
        <v>2</v>
      </c>
      <c r="I4886">
        <v>78.8</v>
      </c>
      <c r="J4886">
        <v>64.400000000000006</v>
      </c>
      <c r="K4886">
        <v>72.2</v>
      </c>
      <c r="L4886">
        <v>56.2</v>
      </c>
      <c r="M4886">
        <v>58.6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11.4</v>
      </c>
      <c r="W4886">
        <v>221.3</v>
      </c>
      <c r="X4886">
        <v>1014.6</v>
      </c>
      <c r="Y4886">
        <v>13.1</v>
      </c>
      <c r="Z4886">
        <v>6.2</v>
      </c>
      <c r="AA4886">
        <v>0</v>
      </c>
      <c r="AB4886">
        <v>0</v>
      </c>
      <c r="AC4886">
        <v>0</v>
      </c>
      <c r="AD4886">
        <v>0</v>
      </c>
      <c r="AE4886" t="s">
        <v>14735</v>
      </c>
      <c r="AF4886" t="s">
        <v>14736</v>
      </c>
      <c r="AG4886">
        <v>0.57999999999999996</v>
      </c>
      <c r="AH4886" t="s">
        <v>330</v>
      </c>
      <c r="AI4886" t="s">
        <v>9140</v>
      </c>
      <c r="AJ4886" t="s">
        <v>331</v>
      </c>
    </row>
    <row r="4887" spans="1:36" x14ac:dyDescent="0.25">
      <c r="A4887" t="s">
        <v>32</v>
      </c>
      <c r="B4887" t="s">
        <v>14737</v>
      </c>
      <c r="C4887">
        <f>YEAR(B4887)</f>
        <v>2013</v>
      </c>
      <c r="D4887">
        <v>80.5</v>
      </c>
      <c r="E4887">
        <v>60.8</v>
      </c>
      <c r="F4887">
        <v>71.2</v>
      </c>
      <c r="H4887" s="2">
        <f>IF(F4887-64.74&lt;=0,0,IF(F4887-64.74&lt;=1,1,2))</f>
        <v>2</v>
      </c>
      <c r="I4887">
        <v>79.8</v>
      </c>
      <c r="J4887">
        <v>60.8</v>
      </c>
      <c r="K4887">
        <v>71.099999999999994</v>
      </c>
      <c r="L4887">
        <v>59.5</v>
      </c>
      <c r="M4887">
        <v>67.3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16.100000000000001</v>
      </c>
      <c r="W4887">
        <v>99.5</v>
      </c>
      <c r="X4887">
        <v>1011.9</v>
      </c>
      <c r="Y4887">
        <v>55.9</v>
      </c>
      <c r="Z4887">
        <v>6.2</v>
      </c>
      <c r="AA4887">
        <v>0</v>
      </c>
      <c r="AB4887">
        <v>0</v>
      </c>
      <c r="AC4887">
        <v>0</v>
      </c>
      <c r="AD4887">
        <v>0</v>
      </c>
      <c r="AE4887" t="s">
        <v>14738</v>
      </c>
      <c r="AF4887" t="s">
        <v>14739</v>
      </c>
      <c r="AG4887">
        <v>0.61</v>
      </c>
      <c r="AH4887" t="s">
        <v>36</v>
      </c>
      <c r="AI4887" t="s">
        <v>37</v>
      </c>
      <c r="AJ4887" t="s">
        <v>38</v>
      </c>
    </row>
    <row r="4888" spans="1:36" x14ac:dyDescent="0.25">
      <c r="A4888" t="s">
        <v>32</v>
      </c>
      <c r="B4888" t="s">
        <v>14740</v>
      </c>
      <c r="C4888">
        <f>YEAR(B4888)</f>
        <v>2013</v>
      </c>
      <c r="D4888">
        <v>87.8</v>
      </c>
      <c r="E4888">
        <v>68</v>
      </c>
      <c r="F4888">
        <v>78.2</v>
      </c>
      <c r="H4888" s="2">
        <f>IF(F4888-64.74&lt;=0,0,IF(F4888-64.74&lt;=1,1,2))</f>
        <v>2</v>
      </c>
      <c r="I4888">
        <v>88.5</v>
      </c>
      <c r="J4888">
        <v>68</v>
      </c>
      <c r="K4888">
        <v>78.099999999999994</v>
      </c>
      <c r="L4888">
        <v>61.4</v>
      </c>
      <c r="M4888">
        <v>59.2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43.6</v>
      </c>
      <c r="V4888">
        <v>32.200000000000003</v>
      </c>
      <c r="W4888">
        <v>181.1</v>
      </c>
      <c r="X4888">
        <v>1004</v>
      </c>
      <c r="Y4888">
        <v>21.7</v>
      </c>
      <c r="Z4888">
        <v>4.4000000000000004</v>
      </c>
      <c r="AA4888">
        <v>0</v>
      </c>
      <c r="AB4888">
        <v>0</v>
      </c>
      <c r="AC4888">
        <v>0</v>
      </c>
      <c r="AD4888">
        <v>0</v>
      </c>
      <c r="AE4888" t="s">
        <v>14741</v>
      </c>
      <c r="AF4888" t="s">
        <v>14742</v>
      </c>
      <c r="AG4888">
        <v>0.64</v>
      </c>
      <c r="AH4888" t="s">
        <v>36</v>
      </c>
      <c r="AI4888" t="s">
        <v>37</v>
      </c>
      <c r="AJ4888" t="s">
        <v>344</v>
      </c>
    </row>
    <row r="4889" spans="1:36" x14ac:dyDescent="0.25">
      <c r="A4889" t="s">
        <v>32</v>
      </c>
      <c r="B4889" t="s">
        <v>14743</v>
      </c>
      <c r="C4889">
        <f>YEAR(B4889)</f>
        <v>2013</v>
      </c>
      <c r="D4889">
        <v>78.900000000000006</v>
      </c>
      <c r="E4889">
        <v>66.2</v>
      </c>
      <c r="F4889">
        <v>72.900000000000006</v>
      </c>
      <c r="H4889" s="2">
        <f>IF(F4889-64.74&lt;=0,0,IF(F4889-64.74&lt;=1,1,2))</f>
        <v>2</v>
      </c>
      <c r="I4889">
        <v>78.900000000000006</v>
      </c>
      <c r="J4889">
        <v>66.2</v>
      </c>
      <c r="K4889">
        <v>72.900000000000006</v>
      </c>
      <c r="L4889">
        <v>60.9</v>
      </c>
      <c r="M4889">
        <v>67.2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13.9</v>
      </c>
      <c r="W4889">
        <v>129.9</v>
      </c>
      <c r="X4889">
        <v>1007.3</v>
      </c>
      <c r="Y4889">
        <v>5.3</v>
      </c>
      <c r="Z4889">
        <v>4</v>
      </c>
      <c r="AA4889">
        <v>0</v>
      </c>
      <c r="AB4889">
        <v>0</v>
      </c>
      <c r="AC4889">
        <v>0</v>
      </c>
      <c r="AD4889">
        <v>0</v>
      </c>
      <c r="AE4889" t="s">
        <v>14744</v>
      </c>
      <c r="AF4889" t="s">
        <v>14745</v>
      </c>
      <c r="AG4889">
        <v>0.68</v>
      </c>
      <c r="AH4889" t="s">
        <v>330</v>
      </c>
      <c r="AI4889" t="s">
        <v>9140</v>
      </c>
      <c r="AJ4889" t="s">
        <v>331</v>
      </c>
    </row>
    <row r="4890" spans="1:36" x14ac:dyDescent="0.25">
      <c r="A4890" t="s">
        <v>32</v>
      </c>
      <c r="B4890" t="s">
        <v>14746</v>
      </c>
      <c r="C4890">
        <f>YEAR(B4890)</f>
        <v>2013</v>
      </c>
      <c r="D4890">
        <v>78.8</v>
      </c>
      <c r="E4890">
        <v>62.6</v>
      </c>
      <c r="F4890">
        <v>71.7</v>
      </c>
      <c r="H4890" s="2">
        <f>IF(F4890-64.74&lt;=0,0,IF(F4890-64.74&lt;=1,1,2))</f>
        <v>2</v>
      </c>
      <c r="I4890">
        <v>78.8</v>
      </c>
      <c r="J4890">
        <v>62.6</v>
      </c>
      <c r="K4890">
        <v>71.7</v>
      </c>
      <c r="L4890">
        <v>56.7</v>
      </c>
      <c r="M4890">
        <v>60.3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19.600000000000001</v>
      </c>
      <c r="W4890">
        <v>300.7</v>
      </c>
      <c r="X4890">
        <v>1007.9</v>
      </c>
      <c r="Y4890">
        <v>2.2999999999999998</v>
      </c>
      <c r="Z4890">
        <v>6.2</v>
      </c>
      <c r="AA4890">
        <v>0</v>
      </c>
      <c r="AB4890">
        <v>0</v>
      </c>
      <c r="AC4890">
        <v>0</v>
      </c>
      <c r="AD4890">
        <v>0</v>
      </c>
      <c r="AE4890" t="s">
        <v>14747</v>
      </c>
      <c r="AF4890" t="s">
        <v>14748</v>
      </c>
      <c r="AG4890">
        <v>0.75</v>
      </c>
      <c r="AH4890" t="s">
        <v>330</v>
      </c>
      <c r="AI4890" t="s">
        <v>9140</v>
      </c>
      <c r="AJ4890" t="s">
        <v>331</v>
      </c>
    </row>
    <row r="4891" spans="1:36" x14ac:dyDescent="0.25">
      <c r="A4891" t="s">
        <v>32</v>
      </c>
      <c r="B4891" t="s">
        <v>14749</v>
      </c>
      <c r="C4891">
        <f>YEAR(B4891)</f>
        <v>2013</v>
      </c>
      <c r="D4891">
        <v>75.2</v>
      </c>
      <c r="E4891">
        <v>64.400000000000006</v>
      </c>
      <c r="F4891">
        <v>70</v>
      </c>
      <c r="G4891" s="2">
        <f>AVERAGE(F4891:F4982)</f>
        <v>77.355434782608668</v>
      </c>
      <c r="H4891" s="2">
        <f>IF(F4891-77.36&lt;=0,0,IF(F4891-77.36&lt;=1,1,2))</f>
        <v>0</v>
      </c>
      <c r="I4891">
        <v>75.2</v>
      </c>
      <c r="J4891">
        <v>64.400000000000006</v>
      </c>
      <c r="K4891">
        <v>70</v>
      </c>
      <c r="L4891">
        <v>56.8</v>
      </c>
      <c r="M4891">
        <v>63.5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13.9</v>
      </c>
      <c r="W4891">
        <v>323.3</v>
      </c>
      <c r="X4891">
        <v>1011</v>
      </c>
      <c r="Y4891">
        <v>40.9</v>
      </c>
      <c r="Z4891">
        <v>6.2</v>
      </c>
      <c r="AA4891">
        <v>0</v>
      </c>
      <c r="AB4891">
        <v>0</v>
      </c>
      <c r="AC4891">
        <v>0</v>
      </c>
      <c r="AD4891">
        <v>0</v>
      </c>
      <c r="AE4891" t="s">
        <v>14750</v>
      </c>
      <c r="AF4891" t="s">
        <v>14751</v>
      </c>
      <c r="AG4891">
        <v>0.75</v>
      </c>
      <c r="AH4891" t="s">
        <v>36</v>
      </c>
      <c r="AI4891" t="s">
        <v>174</v>
      </c>
      <c r="AJ4891" t="s">
        <v>38</v>
      </c>
    </row>
    <row r="4892" spans="1:36" x14ac:dyDescent="0.25">
      <c r="A4892" t="s">
        <v>32</v>
      </c>
      <c r="B4892" t="s">
        <v>14752</v>
      </c>
      <c r="C4892">
        <f>YEAR(B4892)</f>
        <v>2013</v>
      </c>
      <c r="D4892">
        <v>82.4</v>
      </c>
      <c r="E4892">
        <v>69.8</v>
      </c>
      <c r="F4892">
        <v>75.599999999999994</v>
      </c>
      <c r="H4892" s="2">
        <f>IF(F4892-77.36&lt;=0,0,IF(F4892-77.36&lt;=1,1,2))</f>
        <v>0</v>
      </c>
      <c r="I4892">
        <v>85.4</v>
      </c>
      <c r="J4892">
        <v>69.8</v>
      </c>
      <c r="K4892">
        <v>75.7</v>
      </c>
      <c r="L4892">
        <v>57.6</v>
      </c>
      <c r="M4892">
        <v>55.1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27.6</v>
      </c>
      <c r="W4892">
        <v>278.3</v>
      </c>
      <c r="X4892">
        <v>1006.9</v>
      </c>
      <c r="Y4892">
        <v>50.4</v>
      </c>
      <c r="Z4892">
        <v>6.2</v>
      </c>
      <c r="AA4892">
        <v>0</v>
      </c>
      <c r="AB4892">
        <v>0</v>
      </c>
      <c r="AC4892">
        <v>0</v>
      </c>
      <c r="AD4892">
        <v>0</v>
      </c>
      <c r="AE4892" t="s">
        <v>14753</v>
      </c>
      <c r="AF4892" t="s">
        <v>14754</v>
      </c>
      <c r="AG4892">
        <v>0.78</v>
      </c>
      <c r="AH4892" t="s">
        <v>36</v>
      </c>
      <c r="AI4892" t="s">
        <v>37</v>
      </c>
      <c r="AJ4892" t="s">
        <v>38</v>
      </c>
    </row>
    <row r="4893" spans="1:36" x14ac:dyDescent="0.25">
      <c r="A4893" t="s">
        <v>32</v>
      </c>
      <c r="B4893" t="s">
        <v>14755</v>
      </c>
      <c r="C4893">
        <f>YEAR(B4893)</f>
        <v>2013</v>
      </c>
      <c r="D4893">
        <v>73.400000000000006</v>
      </c>
      <c r="E4893">
        <v>62.6</v>
      </c>
      <c r="F4893">
        <v>69.3</v>
      </c>
      <c r="H4893" s="2">
        <f>IF(F4893-77.36&lt;=0,0,IF(F4893-77.36&lt;=1,1,2))</f>
        <v>0</v>
      </c>
      <c r="I4893">
        <v>73.400000000000006</v>
      </c>
      <c r="J4893">
        <v>62.6</v>
      </c>
      <c r="K4893">
        <v>69.3</v>
      </c>
      <c r="L4893">
        <v>58.6</v>
      </c>
      <c r="M4893">
        <v>69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23</v>
      </c>
      <c r="W4893">
        <v>307</v>
      </c>
      <c r="X4893">
        <v>1011.9</v>
      </c>
      <c r="Y4893">
        <v>18.5</v>
      </c>
      <c r="Z4893">
        <v>6.2</v>
      </c>
      <c r="AA4893">
        <v>0</v>
      </c>
      <c r="AB4893">
        <v>0</v>
      </c>
      <c r="AC4893">
        <v>0</v>
      </c>
      <c r="AD4893">
        <v>0</v>
      </c>
      <c r="AE4893" t="s">
        <v>14756</v>
      </c>
      <c r="AF4893" t="s">
        <v>14757</v>
      </c>
      <c r="AG4893">
        <v>0.82</v>
      </c>
      <c r="AH4893" t="s">
        <v>330</v>
      </c>
      <c r="AI4893" t="s">
        <v>9140</v>
      </c>
      <c r="AJ4893" t="s">
        <v>331</v>
      </c>
    </row>
    <row r="4894" spans="1:36" x14ac:dyDescent="0.25">
      <c r="A4894" t="s">
        <v>32</v>
      </c>
      <c r="B4894" t="s">
        <v>14758</v>
      </c>
      <c r="C4894">
        <f>YEAR(B4894)</f>
        <v>2013</v>
      </c>
      <c r="D4894">
        <v>77</v>
      </c>
      <c r="E4894">
        <v>60.8</v>
      </c>
      <c r="F4894">
        <v>68.8</v>
      </c>
      <c r="H4894" s="2">
        <f>IF(F4894-77.36&lt;=0,0,IF(F4894-77.36&lt;=1,1,2))</f>
        <v>0</v>
      </c>
      <c r="I4894">
        <v>77</v>
      </c>
      <c r="J4894">
        <v>60.8</v>
      </c>
      <c r="K4894">
        <v>68.8</v>
      </c>
      <c r="L4894">
        <v>60.1</v>
      </c>
      <c r="M4894">
        <v>74.599999999999994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17.2</v>
      </c>
      <c r="W4894">
        <v>305.3</v>
      </c>
      <c r="X4894">
        <v>1012.3</v>
      </c>
      <c r="Y4894">
        <v>4.9000000000000004</v>
      </c>
      <c r="Z4894">
        <v>6.2</v>
      </c>
      <c r="AA4894">
        <v>0</v>
      </c>
      <c r="AB4894">
        <v>0</v>
      </c>
      <c r="AC4894">
        <v>0</v>
      </c>
      <c r="AD4894">
        <v>0</v>
      </c>
      <c r="AE4894" t="s">
        <v>14759</v>
      </c>
      <c r="AF4894" t="s">
        <v>14760</v>
      </c>
      <c r="AG4894">
        <v>0.85</v>
      </c>
      <c r="AH4894" t="s">
        <v>330</v>
      </c>
      <c r="AI4894" t="s">
        <v>9140</v>
      </c>
      <c r="AJ4894" t="s">
        <v>331</v>
      </c>
    </row>
    <row r="4895" spans="1:36" x14ac:dyDescent="0.25">
      <c r="A4895" t="s">
        <v>32</v>
      </c>
      <c r="B4895" t="s">
        <v>14761</v>
      </c>
      <c r="C4895">
        <f>YEAR(B4895)</f>
        <v>2013</v>
      </c>
      <c r="D4895">
        <v>84.2</v>
      </c>
      <c r="E4895">
        <v>64.3</v>
      </c>
      <c r="F4895">
        <v>76</v>
      </c>
      <c r="H4895" s="2">
        <f>IF(F4895-77.36&lt;=0,0,IF(F4895-77.36&lt;=1,1,2))</f>
        <v>0</v>
      </c>
      <c r="I4895">
        <v>84.5</v>
      </c>
      <c r="J4895">
        <v>64.3</v>
      </c>
      <c r="K4895">
        <v>75.900000000000006</v>
      </c>
      <c r="L4895">
        <v>55.1</v>
      </c>
      <c r="M4895">
        <v>50.1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19.600000000000001</v>
      </c>
      <c r="W4895">
        <v>207.1</v>
      </c>
      <c r="X4895">
        <v>1014.3</v>
      </c>
      <c r="Y4895">
        <v>41.3</v>
      </c>
      <c r="Z4895">
        <v>6.2</v>
      </c>
      <c r="AA4895">
        <v>0</v>
      </c>
      <c r="AB4895">
        <v>0</v>
      </c>
      <c r="AC4895">
        <v>0</v>
      </c>
      <c r="AD4895">
        <v>0</v>
      </c>
      <c r="AE4895" t="s">
        <v>14762</v>
      </c>
      <c r="AF4895" t="s">
        <v>14763</v>
      </c>
      <c r="AG4895">
        <v>0.89</v>
      </c>
      <c r="AH4895" t="s">
        <v>36</v>
      </c>
      <c r="AI4895" t="s">
        <v>37</v>
      </c>
      <c r="AJ4895" t="s">
        <v>38</v>
      </c>
    </row>
    <row r="4896" spans="1:36" x14ac:dyDescent="0.25">
      <c r="A4896" t="s">
        <v>32</v>
      </c>
      <c r="B4896" t="s">
        <v>14764</v>
      </c>
      <c r="C4896">
        <f>YEAR(B4896)</f>
        <v>2013</v>
      </c>
      <c r="D4896">
        <v>78.8</v>
      </c>
      <c r="E4896">
        <v>64.400000000000006</v>
      </c>
      <c r="F4896">
        <v>72.8</v>
      </c>
      <c r="H4896" s="2">
        <f>IF(F4896-77.36&lt;=0,0,IF(F4896-77.36&lt;=1,1,2))</f>
        <v>0</v>
      </c>
      <c r="I4896">
        <v>78.8</v>
      </c>
      <c r="J4896">
        <v>64.400000000000006</v>
      </c>
      <c r="K4896">
        <v>72.8</v>
      </c>
      <c r="L4896">
        <v>60.5</v>
      </c>
      <c r="M4896">
        <v>66.8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19.600000000000001</v>
      </c>
      <c r="W4896">
        <v>305.10000000000002</v>
      </c>
      <c r="X4896">
        <v>1015.3</v>
      </c>
      <c r="Y4896">
        <v>13.3</v>
      </c>
      <c r="Z4896">
        <v>6.2</v>
      </c>
      <c r="AA4896">
        <v>0</v>
      </c>
      <c r="AB4896">
        <v>0</v>
      </c>
      <c r="AC4896">
        <v>0</v>
      </c>
      <c r="AD4896">
        <v>0</v>
      </c>
      <c r="AE4896" t="s">
        <v>14765</v>
      </c>
      <c r="AF4896" t="s">
        <v>14766</v>
      </c>
      <c r="AG4896">
        <v>0.92</v>
      </c>
      <c r="AH4896" t="s">
        <v>330</v>
      </c>
      <c r="AI4896" t="s">
        <v>9140</v>
      </c>
      <c r="AJ4896" t="s">
        <v>331</v>
      </c>
    </row>
    <row r="4897" spans="1:36" x14ac:dyDescent="0.25">
      <c r="A4897" t="s">
        <v>32</v>
      </c>
      <c r="B4897" t="s">
        <v>14767</v>
      </c>
      <c r="C4897">
        <f>YEAR(B4897)</f>
        <v>2013</v>
      </c>
      <c r="D4897">
        <v>91.4</v>
      </c>
      <c r="E4897">
        <v>63.1</v>
      </c>
      <c r="F4897">
        <v>76.7</v>
      </c>
      <c r="H4897" s="2">
        <f>IF(F4897-77.36&lt;=0,0,IF(F4897-77.36&lt;=1,1,2))</f>
        <v>0</v>
      </c>
      <c r="I4897">
        <v>90.1</v>
      </c>
      <c r="J4897">
        <v>63.1</v>
      </c>
      <c r="K4897">
        <v>76.099999999999994</v>
      </c>
      <c r="L4897">
        <v>55</v>
      </c>
      <c r="M4897">
        <v>49.6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20.8</v>
      </c>
      <c r="W4897">
        <v>173.7</v>
      </c>
      <c r="X4897">
        <v>1012.5</v>
      </c>
      <c r="Y4897">
        <v>61.6</v>
      </c>
      <c r="Z4897">
        <v>6.2</v>
      </c>
      <c r="AA4897">
        <v>0</v>
      </c>
      <c r="AB4897">
        <v>0</v>
      </c>
      <c r="AC4897">
        <v>0</v>
      </c>
      <c r="AD4897">
        <v>0</v>
      </c>
      <c r="AE4897" t="s">
        <v>14768</v>
      </c>
      <c r="AF4897" t="s">
        <v>14769</v>
      </c>
      <c r="AG4897">
        <v>0.96</v>
      </c>
      <c r="AH4897" t="s">
        <v>36</v>
      </c>
      <c r="AI4897" t="s">
        <v>37</v>
      </c>
      <c r="AJ4897" t="s">
        <v>38</v>
      </c>
    </row>
    <row r="4898" spans="1:36" x14ac:dyDescent="0.25">
      <c r="A4898" t="s">
        <v>32</v>
      </c>
      <c r="B4898" t="s">
        <v>14770</v>
      </c>
      <c r="C4898">
        <f>YEAR(B4898)</f>
        <v>2013</v>
      </c>
      <c r="D4898">
        <v>77</v>
      </c>
      <c r="E4898">
        <v>69.8</v>
      </c>
      <c r="F4898">
        <v>72.8</v>
      </c>
      <c r="H4898" s="2">
        <f>IF(F4898-77.36&lt;=0,0,IF(F4898-77.36&lt;=1,1,2))</f>
        <v>0</v>
      </c>
      <c r="I4898">
        <v>77</v>
      </c>
      <c r="J4898">
        <v>69.8</v>
      </c>
      <c r="K4898">
        <v>72.8</v>
      </c>
      <c r="L4898">
        <v>63.7</v>
      </c>
      <c r="M4898">
        <v>73.7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13.9</v>
      </c>
      <c r="W4898">
        <v>325.10000000000002</v>
      </c>
      <c r="X4898">
        <v>1008</v>
      </c>
      <c r="Y4898">
        <v>19.3</v>
      </c>
      <c r="Z4898">
        <v>6.2</v>
      </c>
      <c r="AA4898">
        <v>0</v>
      </c>
      <c r="AB4898">
        <v>0</v>
      </c>
      <c r="AC4898">
        <v>0</v>
      </c>
      <c r="AD4898">
        <v>0</v>
      </c>
      <c r="AE4898" t="s">
        <v>14771</v>
      </c>
      <c r="AF4898" t="s">
        <v>14772</v>
      </c>
      <c r="AG4898">
        <v>0</v>
      </c>
      <c r="AH4898" t="s">
        <v>330</v>
      </c>
      <c r="AI4898" t="s">
        <v>9140</v>
      </c>
      <c r="AJ4898" t="s">
        <v>331</v>
      </c>
    </row>
    <row r="4899" spans="1:36" x14ac:dyDescent="0.25">
      <c r="A4899" t="s">
        <v>32</v>
      </c>
      <c r="B4899" t="s">
        <v>14773</v>
      </c>
      <c r="C4899">
        <f>YEAR(B4899)</f>
        <v>2013</v>
      </c>
      <c r="D4899">
        <v>77.099999999999994</v>
      </c>
      <c r="E4899">
        <v>64.400000000000006</v>
      </c>
      <c r="F4899">
        <v>71.400000000000006</v>
      </c>
      <c r="H4899" s="2">
        <f>IF(F4899-77.36&lt;=0,0,IF(F4899-77.36&lt;=1,1,2))</f>
        <v>0</v>
      </c>
      <c r="I4899">
        <v>77.099999999999994</v>
      </c>
      <c r="J4899">
        <v>64.400000000000006</v>
      </c>
      <c r="K4899">
        <v>71.400000000000006</v>
      </c>
      <c r="L4899">
        <v>63.1</v>
      </c>
      <c r="M4899">
        <v>75.5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12.8</v>
      </c>
      <c r="W4899">
        <v>328.3</v>
      </c>
      <c r="X4899">
        <v>1012.1</v>
      </c>
      <c r="Y4899">
        <v>9.5</v>
      </c>
      <c r="Z4899">
        <v>6.2</v>
      </c>
      <c r="AA4899">
        <v>0</v>
      </c>
      <c r="AB4899">
        <v>0</v>
      </c>
      <c r="AC4899">
        <v>0</v>
      </c>
      <c r="AD4899">
        <v>0</v>
      </c>
      <c r="AE4899" t="s">
        <v>14774</v>
      </c>
      <c r="AF4899" t="s">
        <v>14775</v>
      </c>
      <c r="AG4899">
        <v>0.02</v>
      </c>
      <c r="AH4899" t="s">
        <v>330</v>
      </c>
      <c r="AI4899" t="s">
        <v>9140</v>
      </c>
      <c r="AJ4899" t="s">
        <v>331</v>
      </c>
    </row>
    <row r="4900" spans="1:36" x14ac:dyDescent="0.25">
      <c r="A4900" t="s">
        <v>32</v>
      </c>
      <c r="B4900" t="s">
        <v>14776</v>
      </c>
      <c r="C4900">
        <f>YEAR(B4900)</f>
        <v>2013</v>
      </c>
      <c r="D4900">
        <v>84.2</v>
      </c>
      <c r="E4900">
        <v>64.400000000000006</v>
      </c>
      <c r="F4900">
        <v>73.900000000000006</v>
      </c>
      <c r="H4900" s="2">
        <f>IF(F4900-77.36&lt;=0,0,IF(F4900-77.36&lt;=1,1,2))</f>
        <v>0</v>
      </c>
      <c r="I4900">
        <v>85.7</v>
      </c>
      <c r="J4900">
        <v>64.400000000000006</v>
      </c>
      <c r="K4900">
        <v>74.099999999999994</v>
      </c>
      <c r="L4900">
        <v>60</v>
      </c>
      <c r="M4900">
        <v>62.3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8.1</v>
      </c>
      <c r="W4900">
        <v>79.099999999999994</v>
      </c>
      <c r="X4900">
        <v>1012.5</v>
      </c>
      <c r="Y4900">
        <v>1.7</v>
      </c>
      <c r="Z4900">
        <v>0</v>
      </c>
      <c r="AA4900">
        <v>0</v>
      </c>
      <c r="AB4900">
        <v>0</v>
      </c>
      <c r="AC4900">
        <v>0</v>
      </c>
      <c r="AD4900">
        <v>0</v>
      </c>
      <c r="AE4900" t="s">
        <v>14777</v>
      </c>
      <c r="AF4900" t="s">
        <v>14778</v>
      </c>
      <c r="AG4900">
        <v>0.06</v>
      </c>
      <c r="AH4900" t="s">
        <v>330</v>
      </c>
      <c r="AI4900" t="s">
        <v>9140</v>
      </c>
      <c r="AJ4900" t="s">
        <v>331</v>
      </c>
    </row>
    <row r="4901" spans="1:36" x14ac:dyDescent="0.25">
      <c r="A4901" t="s">
        <v>32</v>
      </c>
      <c r="B4901" t="s">
        <v>14779</v>
      </c>
      <c r="C4901">
        <f>YEAR(B4901)</f>
        <v>2013</v>
      </c>
      <c r="D4901">
        <v>93.2</v>
      </c>
      <c r="E4901">
        <v>69.8</v>
      </c>
      <c r="F4901">
        <v>79.599999999999994</v>
      </c>
      <c r="H4901" s="2">
        <f>IF(F4901-77.36&lt;=0,0,IF(F4901-77.36&lt;=1,1,2))</f>
        <v>2</v>
      </c>
      <c r="I4901">
        <v>92.6</v>
      </c>
      <c r="J4901">
        <v>69.8</v>
      </c>
      <c r="K4901">
        <v>79.5</v>
      </c>
      <c r="L4901">
        <v>60</v>
      </c>
      <c r="M4901">
        <v>54.5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36.9</v>
      </c>
      <c r="V4901">
        <v>25.3</v>
      </c>
      <c r="W4901">
        <v>178.2</v>
      </c>
      <c r="X4901">
        <v>1006.2</v>
      </c>
      <c r="Y4901">
        <v>15.9</v>
      </c>
      <c r="Z4901">
        <v>6.2</v>
      </c>
      <c r="AA4901">
        <v>0</v>
      </c>
      <c r="AB4901">
        <v>0</v>
      </c>
      <c r="AC4901">
        <v>0</v>
      </c>
      <c r="AD4901">
        <v>0</v>
      </c>
      <c r="AE4901" t="s">
        <v>14780</v>
      </c>
      <c r="AF4901" t="s">
        <v>14781</v>
      </c>
      <c r="AG4901">
        <v>0.09</v>
      </c>
      <c r="AH4901" t="s">
        <v>330</v>
      </c>
      <c r="AI4901" t="s">
        <v>9140</v>
      </c>
      <c r="AJ4901" t="s">
        <v>331</v>
      </c>
    </row>
    <row r="4902" spans="1:36" x14ac:dyDescent="0.25">
      <c r="A4902" t="s">
        <v>32</v>
      </c>
      <c r="B4902" t="s">
        <v>14782</v>
      </c>
      <c r="C4902">
        <f>YEAR(B4902)</f>
        <v>2013</v>
      </c>
      <c r="D4902">
        <v>77</v>
      </c>
      <c r="E4902">
        <v>68</v>
      </c>
      <c r="F4902">
        <v>72.900000000000006</v>
      </c>
      <c r="H4902" s="2">
        <f>IF(F4902-77.36&lt;=0,0,IF(F4902-77.36&lt;=1,1,2))</f>
        <v>0</v>
      </c>
      <c r="I4902">
        <v>77</v>
      </c>
      <c r="J4902">
        <v>68</v>
      </c>
      <c r="K4902">
        <v>72.900000000000006</v>
      </c>
      <c r="L4902">
        <v>62.7</v>
      </c>
      <c r="M4902">
        <v>70.7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26.4</v>
      </c>
      <c r="W4902">
        <v>304.10000000000002</v>
      </c>
      <c r="X4902">
        <v>1005.8</v>
      </c>
      <c r="Y4902">
        <v>25</v>
      </c>
      <c r="Z4902">
        <v>6.2</v>
      </c>
      <c r="AA4902">
        <v>0</v>
      </c>
      <c r="AB4902">
        <v>0</v>
      </c>
      <c r="AC4902">
        <v>0</v>
      </c>
      <c r="AD4902">
        <v>0</v>
      </c>
      <c r="AE4902" t="s">
        <v>14783</v>
      </c>
      <c r="AF4902" t="s">
        <v>14784</v>
      </c>
      <c r="AG4902">
        <v>0.13</v>
      </c>
      <c r="AH4902" t="s">
        <v>36</v>
      </c>
      <c r="AI4902" t="s">
        <v>37</v>
      </c>
      <c r="AJ4902" t="s">
        <v>38</v>
      </c>
    </row>
    <row r="4903" spans="1:36" x14ac:dyDescent="0.25">
      <c r="A4903" t="s">
        <v>32</v>
      </c>
      <c r="B4903" t="s">
        <v>14785</v>
      </c>
      <c r="C4903">
        <f>YEAR(B4903)</f>
        <v>2013</v>
      </c>
      <c r="D4903">
        <v>75.3</v>
      </c>
      <c r="E4903">
        <v>65.599999999999994</v>
      </c>
      <c r="F4903">
        <v>70.3</v>
      </c>
      <c r="H4903" s="2">
        <f>IF(F4903-77.36&lt;=0,0,IF(F4903-77.36&lt;=1,1,2))</f>
        <v>0</v>
      </c>
      <c r="I4903">
        <v>75.3</v>
      </c>
      <c r="J4903">
        <v>65.599999999999994</v>
      </c>
      <c r="K4903">
        <v>70.3</v>
      </c>
      <c r="L4903">
        <v>62.6</v>
      </c>
      <c r="M4903">
        <v>77</v>
      </c>
      <c r="O4903">
        <v>3.9E-2</v>
      </c>
      <c r="P4903">
        <v>100</v>
      </c>
      <c r="Q4903">
        <v>4.17</v>
      </c>
      <c r="R4903" t="s">
        <v>40</v>
      </c>
      <c r="S4903">
        <v>0</v>
      </c>
      <c r="T4903">
        <v>0</v>
      </c>
      <c r="U4903">
        <v>0</v>
      </c>
      <c r="V4903">
        <v>12.8</v>
      </c>
      <c r="W4903">
        <v>311.8</v>
      </c>
      <c r="X4903">
        <v>1008.3</v>
      </c>
      <c r="Y4903">
        <v>51.1</v>
      </c>
      <c r="Z4903">
        <v>6.2</v>
      </c>
      <c r="AA4903">
        <v>0</v>
      </c>
      <c r="AB4903">
        <v>0</v>
      </c>
      <c r="AC4903">
        <v>0</v>
      </c>
      <c r="AD4903">
        <v>0</v>
      </c>
      <c r="AE4903" t="s">
        <v>14786</v>
      </c>
      <c r="AF4903" t="s">
        <v>14787</v>
      </c>
      <c r="AG4903">
        <v>0.16</v>
      </c>
      <c r="AH4903" t="s">
        <v>56</v>
      </c>
      <c r="AI4903" t="s">
        <v>61</v>
      </c>
      <c r="AJ4903" t="s">
        <v>40</v>
      </c>
    </row>
    <row r="4904" spans="1:36" x14ac:dyDescent="0.25">
      <c r="A4904" t="s">
        <v>32</v>
      </c>
      <c r="B4904" t="s">
        <v>14788</v>
      </c>
      <c r="C4904">
        <f>YEAR(B4904)</f>
        <v>2013</v>
      </c>
      <c r="D4904">
        <v>75.3</v>
      </c>
      <c r="E4904">
        <v>61.8</v>
      </c>
      <c r="F4904">
        <v>69.5</v>
      </c>
      <c r="H4904" s="2">
        <f>IF(F4904-77.36&lt;=0,0,IF(F4904-77.36&lt;=1,1,2))</f>
        <v>0</v>
      </c>
      <c r="I4904">
        <v>75.3</v>
      </c>
      <c r="J4904">
        <v>61.8</v>
      </c>
      <c r="K4904">
        <v>69.5</v>
      </c>
      <c r="L4904">
        <v>61.9</v>
      </c>
      <c r="M4904">
        <v>77.099999999999994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18.3</v>
      </c>
      <c r="W4904">
        <v>305.8</v>
      </c>
      <c r="X4904">
        <v>1010.7</v>
      </c>
      <c r="Y4904">
        <v>40.700000000000003</v>
      </c>
      <c r="Z4904">
        <v>6.2</v>
      </c>
      <c r="AA4904">
        <v>0</v>
      </c>
      <c r="AB4904">
        <v>0</v>
      </c>
      <c r="AC4904">
        <v>0</v>
      </c>
      <c r="AD4904">
        <v>0</v>
      </c>
      <c r="AE4904" t="s">
        <v>14789</v>
      </c>
      <c r="AF4904" t="s">
        <v>14790</v>
      </c>
      <c r="AG4904">
        <v>0.19</v>
      </c>
      <c r="AH4904" t="s">
        <v>36</v>
      </c>
      <c r="AI4904" t="s">
        <v>37</v>
      </c>
      <c r="AJ4904" t="s">
        <v>38</v>
      </c>
    </row>
    <row r="4905" spans="1:36" x14ac:dyDescent="0.25">
      <c r="A4905" t="s">
        <v>32</v>
      </c>
      <c r="B4905" t="s">
        <v>14791</v>
      </c>
      <c r="C4905">
        <f>YEAR(B4905)</f>
        <v>2013</v>
      </c>
      <c r="D4905">
        <v>78.8</v>
      </c>
      <c r="E4905">
        <v>68</v>
      </c>
      <c r="F4905">
        <v>73.599999999999994</v>
      </c>
      <c r="H4905" s="2">
        <f>IF(F4905-77.36&lt;=0,0,IF(F4905-77.36&lt;=1,1,2))</f>
        <v>0</v>
      </c>
      <c r="I4905">
        <v>78.8</v>
      </c>
      <c r="J4905">
        <v>68</v>
      </c>
      <c r="K4905">
        <v>73.599999999999994</v>
      </c>
      <c r="L4905">
        <v>63.7</v>
      </c>
      <c r="M4905">
        <v>71.8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17.2</v>
      </c>
      <c r="W4905">
        <v>305.60000000000002</v>
      </c>
      <c r="X4905">
        <v>1012.5</v>
      </c>
      <c r="Y4905">
        <v>32.1</v>
      </c>
      <c r="Z4905">
        <v>6.2</v>
      </c>
      <c r="AA4905">
        <v>0</v>
      </c>
      <c r="AB4905">
        <v>0</v>
      </c>
      <c r="AC4905">
        <v>0</v>
      </c>
      <c r="AD4905">
        <v>0</v>
      </c>
      <c r="AE4905" t="s">
        <v>14792</v>
      </c>
      <c r="AF4905" t="s">
        <v>14793</v>
      </c>
      <c r="AG4905">
        <v>0.23</v>
      </c>
      <c r="AH4905" t="s">
        <v>36</v>
      </c>
      <c r="AI4905" t="s">
        <v>37</v>
      </c>
      <c r="AJ4905" t="s">
        <v>38</v>
      </c>
    </row>
    <row r="4906" spans="1:36" x14ac:dyDescent="0.25">
      <c r="A4906" t="s">
        <v>32</v>
      </c>
      <c r="B4906" t="s">
        <v>14794</v>
      </c>
      <c r="C4906">
        <f>YEAR(B4906)</f>
        <v>2013</v>
      </c>
      <c r="D4906">
        <v>78.8</v>
      </c>
      <c r="E4906">
        <v>68</v>
      </c>
      <c r="F4906">
        <v>74</v>
      </c>
      <c r="H4906" s="2">
        <f>IF(F4906-77.36&lt;=0,0,IF(F4906-77.36&lt;=1,1,2))</f>
        <v>0</v>
      </c>
      <c r="I4906">
        <v>78.8</v>
      </c>
      <c r="J4906">
        <v>68</v>
      </c>
      <c r="K4906">
        <v>74</v>
      </c>
      <c r="L4906">
        <v>65.5</v>
      </c>
      <c r="M4906">
        <v>75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13.9</v>
      </c>
      <c r="W4906">
        <v>315</v>
      </c>
      <c r="X4906">
        <v>1013.1</v>
      </c>
      <c r="Y4906">
        <v>9.6</v>
      </c>
      <c r="Z4906">
        <v>6.2</v>
      </c>
      <c r="AA4906">
        <v>0</v>
      </c>
      <c r="AB4906">
        <v>0</v>
      </c>
      <c r="AC4906">
        <v>0</v>
      </c>
      <c r="AD4906">
        <v>0</v>
      </c>
      <c r="AE4906" t="s">
        <v>14795</v>
      </c>
      <c r="AF4906" t="s">
        <v>14796</v>
      </c>
      <c r="AG4906">
        <v>0.25</v>
      </c>
      <c r="AH4906" t="s">
        <v>330</v>
      </c>
      <c r="AI4906" t="s">
        <v>9140</v>
      </c>
      <c r="AJ4906" t="s">
        <v>331</v>
      </c>
    </row>
    <row r="4907" spans="1:36" x14ac:dyDescent="0.25">
      <c r="A4907" t="s">
        <v>32</v>
      </c>
      <c r="B4907" t="s">
        <v>14797</v>
      </c>
      <c r="C4907">
        <f>YEAR(B4907)</f>
        <v>2013</v>
      </c>
      <c r="D4907">
        <v>84.3</v>
      </c>
      <c r="E4907">
        <v>69.2</v>
      </c>
      <c r="F4907">
        <v>78</v>
      </c>
      <c r="H4907" s="2">
        <f>IF(F4907-77.36&lt;=0,0,IF(F4907-77.36&lt;=1,1,2))</f>
        <v>1</v>
      </c>
      <c r="I4907">
        <v>89.8</v>
      </c>
      <c r="J4907">
        <v>69.2</v>
      </c>
      <c r="K4907">
        <v>79.900000000000006</v>
      </c>
      <c r="L4907">
        <v>67.3</v>
      </c>
      <c r="M4907">
        <v>69.900000000000006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18.3</v>
      </c>
      <c r="W4907">
        <v>310.7</v>
      </c>
      <c r="X4907">
        <v>1012.8</v>
      </c>
      <c r="Y4907">
        <v>12.9</v>
      </c>
      <c r="Z4907">
        <v>6.2</v>
      </c>
      <c r="AA4907">
        <v>0</v>
      </c>
      <c r="AB4907">
        <v>0</v>
      </c>
      <c r="AC4907">
        <v>0</v>
      </c>
      <c r="AD4907">
        <v>0</v>
      </c>
      <c r="AE4907" t="s">
        <v>14798</v>
      </c>
      <c r="AF4907" t="s">
        <v>14799</v>
      </c>
      <c r="AG4907">
        <v>0.28999999999999998</v>
      </c>
      <c r="AH4907" t="s">
        <v>330</v>
      </c>
      <c r="AI4907" t="s">
        <v>9140</v>
      </c>
      <c r="AJ4907" t="s">
        <v>331</v>
      </c>
    </row>
    <row r="4908" spans="1:36" x14ac:dyDescent="0.25">
      <c r="A4908" t="s">
        <v>32</v>
      </c>
      <c r="B4908" t="s">
        <v>14800</v>
      </c>
      <c r="C4908">
        <f>YEAR(B4908)</f>
        <v>2013</v>
      </c>
      <c r="D4908">
        <v>82.4</v>
      </c>
      <c r="E4908">
        <v>73.400000000000006</v>
      </c>
      <c r="F4908">
        <v>78.599999999999994</v>
      </c>
      <c r="H4908" s="2">
        <f>IF(F4908-77.36&lt;=0,0,IF(F4908-77.36&lt;=1,1,2))</f>
        <v>2</v>
      </c>
      <c r="I4908">
        <v>87.2</v>
      </c>
      <c r="J4908">
        <v>73.400000000000006</v>
      </c>
      <c r="K4908">
        <v>80.2</v>
      </c>
      <c r="L4908">
        <v>68.900000000000006</v>
      </c>
      <c r="M4908">
        <v>72.400000000000006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17.2</v>
      </c>
      <c r="W4908">
        <v>309</v>
      </c>
      <c r="X4908">
        <v>1011.3</v>
      </c>
      <c r="Y4908">
        <v>0.2</v>
      </c>
      <c r="Z4908">
        <v>0</v>
      </c>
      <c r="AA4908">
        <v>0</v>
      </c>
      <c r="AB4908">
        <v>0</v>
      </c>
      <c r="AC4908">
        <v>0</v>
      </c>
      <c r="AD4908">
        <v>0</v>
      </c>
      <c r="AE4908" t="s">
        <v>14801</v>
      </c>
      <c r="AF4908" t="s">
        <v>14802</v>
      </c>
      <c r="AG4908">
        <v>0.33</v>
      </c>
      <c r="AH4908" t="s">
        <v>330</v>
      </c>
      <c r="AI4908" t="s">
        <v>9140</v>
      </c>
      <c r="AJ4908" t="s">
        <v>331</v>
      </c>
    </row>
    <row r="4909" spans="1:36" x14ac:dyDescent="0.25">
      <c r="A4909" t="s">
        <v>32</v>
      </c>
      <c r="B4909" t="s">
        <v>14803</v>
      </c>
      <c r="C4909">
        <f>YEAR(B4909)</f>
        <v>2013</v>
      </c>
      <c r="D4909">
        <v>82.4</v>
      </c>
      <c r="E4909">
        <v>73.400000000000006</v>
      </c>
      <c r="F4909">
        <v>77.8</v>
      </c>
      <c r="H4909" s="2">
        <f>IF(F4909-77.36&lt;=0,0,IF(F4909-77.36&lt;=1,1,2))</f>
        <v>1</v>
      </c>
      <c r="I4909">
        <v>86.2</v>
      </c>
      <c r="J4909">
        <v>73.400000000000006</v>
      </c>
      <c r="K4909">
        <v>79</v>
      </c>
      <c r="L4909">
        <v>68.400000000000006</v>
      </c>
      <c r="M4909">
        <v>72.900000000000006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18.3</v>
      </c>
      <c r="W4909">
        <v>306.39999999999998</v>
      </c>
      <c r="X4909">
        <v>1009.5</v>
      </c>
      <c r="Y4909">
        <v>0.3</v>
      </c>
      <c r="Z4909">
        <v>0</v>
      </c>
      <c r="AA4909">
        <v>0</v>
      </c>
      <c r="AB4909">
        <v>0</v>
      </c>
      <c r="AC4909">
        <v>0</v>
      </c>
      <c r="AD4909">
        <v>0</v>
      </c>
      <c r="AE4909" t="s">
        <v>14804</v>
      </c>
      <c r="AF4909" t="s">
        <v>14805</v>
      </c>
      <c r="AG4909">
        <v>0.36</v>
      </c>
      <c r="AH4909" t="s">
        <v>330</v>
      </c>
      <c r="AI4909" t="s">
        <v>9140</v>
      </c>
      <c r="AJ4909" t="s">
        <v>331</v>
      </c>
    </row>
    <row r="4910" spans="1:36" x14ac:dyDescent="0.25">
      <c r="A4910" t="s">
        <v>32</v>
      </c>
      <c r="B4910" t="s">
        <v>14806</v>
      </c>
      <c r="C4910">
        <f>YEAR(B4910)</f>
        <v>2013</v>
      </c>
      <c r="D4910">
        <v>80.7</v>
      </c>
      <c r="E4910">
        <v>68</v>
      </c>
      <c r="F4910">
        <v>75.7</v>
      </c>
      <c r="H4910" s="2">
        <f>IF(F4910-77.36&lt;=0,0,IF(F4910-77.36&lt;=1,1,2))</f>
        <v>0</v>
      </c>
      <c r="I4910">
        <v>84.7</v>
      </c>
      <c r="J4910">
        <v>68</v>
      </c>
      <c r="K4910">
        <v>76.400000000000006</v>
      </c>
      <c r="L4910">
        <v>67.5</v>
      </c>
      <c r="M4910">
        <v>75.7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19.7</v>
      </c>
      <c r="W4910">
        <v>309.7</v>
      </c>
      <c r="X4910">
        <v>1009.9</v>
      </c>
      <c r="Y4910">
        <v>2.4</v>
      </c>
      <c r="Z4910">
        <v>6.2</v>
      </c>
      <c r="AA4910">
        <v>0</v>
      </c>
      <c r="AB4910">
        <v>0</v>
      </c>
      <c r="AC4910">
        <v>0</v>
      </c>
      <c r="AD4910">
        <v>0</v>
      </c>
      <c r="AE4910" t="s">
        <v>14807</v>
      </c>
      <c r="AF4910" t="s">
        <v>14808</v>
      </c>
      <c r="AG4910">
        <v>0.4</v>
      </c>
      <c r="AH4910" t="s">
        <v>330</v>
      </c>
      <c r="AI4910" t="s">
        <v>9140</v>
      </c>
      <c r="AJ4910" t="s">
        <v>331</v>
      </c>
    </row>
    <row r="4911" spans="1:36" x14ac:dyDescent="0.25">
      <c r="A4911" t="s">
        <v>32</v>
      </c>
      <c r="B4911" t="s">
        <v>14809</v>
      </c>
      <c r="C4911">
        <f>YEAR(B4911)</f>
        <v>2013</v>
      </c>
      <c r="D4911">
        <v>80.7</v>
      </c>
      <c r="E4911">
        <v>73.400000000000006</v>
      </c>
      <c r="F4911">
        <v>77.099999999999994</v>
      </c>
      <c r="H4911" s="2">
        <f>IF(F4911-77.36&lt;=0,0,IF(F4911-77.36&lt;=1,1,2))</f>
        <v>0</v>
      </c>
      <c r="I4911">
        <v>83.4</v>
      </c>
      <c r="J4911">
        <v>73.400000000000006</v>
      </c>
      <c r="K4911">
        <v>77.3</v>
      </c>
      <c r="L4911">
        <v>67.2</v>
      </c>
      <c r="M4911">
        <v>71.7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21.9</v>
      </c>
      <c r="W4911">
        <v>311.8</v>
      </c>
      <c r="X4911">
        <v>1011</v>
      </c>
      <c r="Y4911">
        <v>0.5</v>
      </c>
      <c r="Z4911">
        <v>0</v>
      </c>
      <c r="AA4911">
        <v>0</v>
      </c>
      <c r="AB4911">
        <v>0</v>
      </c>
      <c r="AC4911">
        <v>0</v>
      </c>
      <c r="AD4911">
        <v>0</v>
      </c>
      <c r="AE4911" t="s">
        <v>14810</v>
      </c>
      <c r="AF4911" t="s">
        <v>14811</v>
      </c>
      <c r="AG4911">
        <v>0.43</v>
      </c>
      <c r="AH4911" t="s">
        <v>330</v>
      </c>
      <c r="AI4911" t="s">
        <v>9140</v>
      </c>
      <c r="AJ4911" t="s">
        <v>331</v>
      </c>
    </row>
    <row r="4912" spans="1:36" x14ac:dyDescent="0.25">
      <c r="A4912" t="s">
        <v>32</v>
      </c>
      <c r="B4912" t="s">
        <v>14812</v>
      </c>
      <c r="C4912">
        <f>YEAR(B4912)</f>
        <v>2013</v>
      </c>
      <c r="D4912">
        <v>80.7</v>
      </c>
      <c r="E4912">
        <v>68</v>
      </c>
      <c r="F4912">
        <v>75.7</v>
      </c>
      <c r="H4912" s="2">
        <f>IF(F4912-77.36&lt;=0,0,IF(F4912-77.36&lt;=1,1,2))</f>
        <v>0</v>
      </c>
      <c r="I4912">
        <v>84.7</v>
      </c>
      <c r="J4912">
        <v>68</v>
      </c>
      <c r="K4912">
        <v>76.2</v>
      </c>
      <c r="L4912">
        <v>66.7</v>
      </c>
      <c r="M4912">
        <v>73.900000000000006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16.100000000000001</v>
      </c>
      <c r="W4912">
        <v>315.89999999999998</v>
      </c>
      <c r="X4912">
        <v>1010.5</v>
      </c>
      <c r="Y4912">
        <v>0.3</v>
      </c>
      <c r="Z4912">
        <v>0</v>
      </c>
      <c r="AA4912">
        <v>0</v>
      </c>
      <c r="AB4912">
        <v>0</v>
      </c>
      <c r="AC4912">
        <v>0</v>
      </c>
      <c r="AD4912">
        <v>0</v>
      </c>
      <c r="AE4912" t="s">
        <v>14813</v>
      </c>
      <c r="AF4912" t="s">
        <v>14814</v>
      </c>
      <c r="AG4912">
        <v>0.46</v>
      </c>
      <c r="AH4912" t="s">
        <v>330</v>
      </c>
      <c r="AI4912" t="s">
        <v>9140</v>
      </c>
      <c r="AJ4912" t="s">
        <v>331</v>
      </c>
    </row>
    <row r="4913" spans="1:36" x14ac:dyDescent="0.25">
      <c r="A4913" t="s">
        <v>32</v>
      </c>
      <c r="B4913" t="s">
        <v>14815</v>
      </c>
      <c r="C4913">
        <f>YEAR(B4913)</f>
        <v>2013</v>
      </c>
      <c r="D4913">
        <v>84.3</v>
      </c>
      <c r="E4913">
        <v>66.3</v>
      </c>
      <c r="F4913">
        <v>76</v>
      </c>
      <c r="H4913" s="2">
        <f>IF(F4913-77.36&lt;=0,0,IF(F4913-77.36&lt;=1,1,2))</f>
        <v>0</v>
      </c>
      <c r="I4913">
        <v>87.2</v>
      </c>
      <c r="J4913">
        <v>66.3</v>
      </c>
      <c r="K4913">
        <v>77.2</v>
      </c>
      <c r="L4913">
        <v>65.400000000000006</v>
      </c>
      <c r="M4913">
        <v>70.400000000000006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13.9</v>
      </c>
      <c r="W4913">
        <v>317.60000000000002</v>
      </c>
      <c r="X4913">
        <v>1009.5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 t="s">
        <v>14816</v>
      </c>
      <c r="AF4913" t="s">
        <v>14817</v>
      </c>
      <c r="AG4913">
        <v>0.5</v>
      </c>
      <c r="AH4913" t="s">
        <v>330</v>
      </c>
      <c r="AI4913" t="s">
        <v>9140</v>
      </c>
      <c r="AJ4913" t="s">
        <v>331</v>
      </c>
    </row>
    <row r="4914" spans="1:36" x14ac:dyDescent="0.25">
      <c r="A4914" t="s">
        <v>32</v>
      </c>
      <c r="B4914" t="s">
        <v>14818</v>
      </c>
      <c r="C4914">
        <f>YEAR(B4914)</f>
        <v>2013</v>
      </c>
      <c r="D4914">
        <v>89.6</v>
      </c>
      <c r="E4914">
        <v>68</v>
      </c>
      <c r="F4914">
        <v>79.599999999999994</v>
      </c>
      <c r="H4914" s="2">
        <f>IF(F4914-77.36&lt;=0,0,IF(F4914-77.36&lt;=1,1,2))</f>
        <v>2</v>
      </c>
      <c r="I4914">
        <v>95.2</v>
      </c>
      <c r="J4914">
        <v>68</v>
      </c>
      <c r="K4914">
        <v>81.8</v>
      </c>
      <c r="L4914">
        <v>63.8</v>
      </c>
      <c r="M4914">
        <v>59.2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10.3</v>
      </c>
      <c r="W4914">
        <v>251.4</v>
      </c>
      <c r="X4914">
        <v>1008.3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 t="s">
        <v>14819</v>
      </c>
      <c r="AF4914" t="s">
        <v>14820</v>
      </c>
      <c r="AG4914">
        <v>0.53</v>
      </c>
      <c r="AH4914" t="s">
        <v>330</v>
      </c>
      <c r="AI4914" t="s">
        <v>9140</v>
      </c>
      <c r="AJ4914" t="s">
        <v>331</v>
      </c>
    </row>
    <row r="4915" spans="1:36" x14ac:dyDescent="0.25">
      <c r="A4915" t="s">
        <v>32</v>
      </c>
      <c r="B4915" t="s">
        <v>14821</v>
      </c>
      <c r="C4915">
        <f>YEAR(B4915)</f>
        <v>2013</v>
      </c>
      <c r="D4915">
        <v>82.5</v>
      </c>
      <c r="E4915">
        <v>72.599999999999994</v>
      </c>
      <c r="F4915">
        <v>78.599999999999994</v>
      </c>
      <c r="H4915" s="2">
        <f>IF(F4915-77.36&lt;=0,0,IF(F4915-77.36&lt;=1,1,2))</f>
        <v>2</v>
      </c>
      <c r="I4915">
        <v>87.4</v>
      </c>
      <c r="J4915">
        <v>72.599999999999994</v>
      </c>
      <c r="K4915">
        <v>80</v>
      </c>
      <c r="L4915">
        <v>65.5</v>
      </c>
      <c r="M4915">
        <v>64.5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24.2</v>
      </c>
      <c r="W4915">
        <v>306.3</v>
      </c>
      <c r="X4915">
        <v>1008.4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 t="s">
        <v>14822</v>
      </c>
      <c r="AF4915" t="s">
        <v>14823</v>
      </c>
      <c r="AG4915">
        <v>0.56000000000000005</v>
      </c>
      <c r="AH4915" t="s">
        <v>330</v>
      </c>
      <c r="AI4915" t="s">
        <v>9140</v>
      </c>
      <c r="AJ4915" t="s">
        <v>331</v>
      </c>
    </row>
    <row r="4916" spans="1:36" x14ac:dyDescent="0.25">
      <c r="A4916" t="s">
        <v>32</v>
      </c>
      <c r="B4916" t="s">
        <v>14824</v>
      </c>
      <c r="C4916">
        <f>YEAR(B4916)</f>
        <v>2013</v>
      </c>
      <c r="D4916">
        <v>80.7</v>
      </c>
      <c r="E4916">
        <v>65.7</v>
      </c>
      <c r="F4916">
        <v>75.099999999999994</v>
      </c>
      <c r="H4916" s="2">
        <f>IF(F4916-77.36&lt;=0,0,IF(F4916-77.36&lt;=1,1,2))</f>
        <v>0</v>
      </c>
      <c r="I4916">
        <v>84.7</v>
      </c>
      <c r="J4916">
        <v>65.7</v>
      </c>
      <c r="K4916">
        <v>76.3</v>
      </c>
      <c r="L4916">
        <v>65.599999999999994</v>
      </c>
      <c r="M4916">
        <v>72.5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15</v>
      </c>
      <c r="W4916">
        <v>305.10000000000002</v>
      </c>
      <c r="X4916">
        <v>1009.2</v>
      </c>
      <c r="Y4916">
        <v>0.1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 t="s">
        <v>14825</v>
      </c>
      <c r="AF4916" t="s">
        <v>14826</v>
      </c>
      <c r="AG4916">
        <v>0.6</v>
      </c>
      <c r="AH4916" t="s">
        <v>330</v>
      </c>
      <c r="AI4916" t="s">
        <v>9140</v>
      </c>
      <c r="AJ4916" t="s">
        <v>331</v>
      </c>
    </row>
    <row r="4917" spans="1:36" x14ac:dyDescent="0.25">
      <c r="A4917" t="s">
        <v>32</v>
      </c>
      <c r="B4917" t="s">
        <v>14827</v>
      </c>
      <c r="C4917">
        <f>YEAR(B4917)</f>
        <v>2013</v>
      </c>
      <c r="D4917">
        <v>80.7</v>
      </c>
      <c r="E4917">
        <v>66.2</v>
      </c>
      <c r="F4917">
        <v>74.8</v>
      </c>
      <c r="H4917" s="2">
        <f>IF(F4917-77.36&lt;=0,0,IF(F4917-77.36&lt;=1,1,2))</f>
        <v>0</v>
      </c>
      <c r="I4917">
        <v>85.4</v>
      </c>
      <c r="J4917">
        <v>66.2</v>
      </c>
      <c r="K4917">
        <v>75.900000000000006</v>
      </c>
      <c r="L4917">
        <v>67.599999999999994</v>
      </c>
      <c r="M4917">
        <v>78.7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19.7</v>
      </c>
      <c r="W4917">
        <v>320.60000000000002</v>
      </c>
      <c r="X4917">
        <v>1011</v>
      </c>
      <c r="Y4917">
        <v>2.5</v>
      </c>
      <c r="Z4917">
        <v>6.2</v>
      </c>
      <c r="AA4917">
        <v>0</v>
      </c>
      <c r="AB4917">
        <v>0</v>
      </c>
      <c r="AC4917">
        <v>0</v>
      </c>
      <c r="AD4917">
        <v>0</v>
      </c>
      <c r="AE4917" t="s">
        <v>14828</v>
      </c>
      <c r="AF4917" t="s">
        <v>14829</v>
      </c>
      <c r="AG4917">
        <v>0.63</v>
      </c>
      <c r="AH4917" t="s">
        <v>330</v>
      </c>
      <c r="AI4917" t="s">
        <v>9140</v>
      </c>
      <c r="AJ4917" t="s">
        <v>331</v>
      </c>
    </row>
    <row r="4918" spans="1:36" x14ac:dyDescent="0.25">
      <c r="A4918" t="s">
        <v>32</v>
      </c>
      <c r="B4918" t="s">
        <v>14830</v>
      </c>
      <c r="C4918">
        <f>YEAR(B4918)</f>
        <v>2013</v>
      </c>
      <c r="D4918">
        <v>80.599999999999994</v>
      </c>
      <c r="E4918">
        <v>68</v>
      </c>
      <c r="F4918">
        <v>75.599999999999994</v>
      </c>
      <c r="H4918" s="2">
        <f>IF(F4918-77.36&lt;=0,0,IF(F4918-77.36&lt;=1,1,2))</f>
        <v>0</v>
      </c>
      <c r="I4918">
        <v>85.4</v>
      </c>
      <c r="J4918">
        <v>68</v>
      </c>
      <c r="K4918">
        <v>76.3</v>
      </c>
      <c r="L4918">
        <v>68.5</v>
      </c>
      <c r="M4918">
        <v>79.2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16.100000000000001</v>
      </c>
      <c r="W4918">
        <v>317.8</v>
      </c>
      <c r="X4918">
        <v>1011.3</v>
      </c>
      <c r="Y4918">
        <v>10.5</v>
      </c>
      <c r="Z4918">
        <v>6.2</v>
      </c>
      <c r="AA4918">
        <v>0</v>
      </c>
      <c r="AB4918">
        <v>0</v>
      </c>
      <c r="AC4918">
        <v>0</v>
      </c>
      <c r="AD4918">
        <v>0</v>
      </c>
      <c r="AE4918" t="s">
        <v>14831</v>
      </c>
      <c r="AF4918" t="s">
        <v>14832</v>
      </c>
      <c r="AG4918">
        <v>0.67</v>
      </c>
      <c r="AH4918" t="s">
        <v>330</v>
      </c>
      <c r="AI4918" t="s">
        <v>9140</v>
      </c>
      <c r="AJ4918" t="s">
        <v>331</v>
      </c>
    </row>
    <row r="4919" spans="1:36" x14ac:dyDescent="0.25">
      <c r="A4919" t="s">
        <v>32</v>
      </c>
      <c r="B4919" t="s">
        <v>14833</v>
      </c>
      <c r="C4919">
        <f>YEAR(B4919)</f>
        <v>2013</v>
      </c>
      <c r="D4919">
        <v>80.7</v>
      </c>
      <c r="E4919">
        <v>73.400000000000006</v>
      </c>
      <c r="F4919">
        <v>76.900000000000006</v>
      </c>
      <c r="H4919" s="2">
        <f>IF(F4919-77.36&lt;=0,0,IF(F4919-77.36&lt;=1,1,2))</f>
        <v>0</v>
      </c>
      <c r="I4919">
        <v>84.6</v>
      </c>
      <c r="J4919">
        <v>73.400000000000006</v>
      </c>
      <c r="K4919">
        <v>77.8</v>
      </c>
      <c r="L4919">
        <v>67.8</v>
      </c>
      <c r="M4919">
        <v>73.8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21.9</v>
      </c>
      <c r="W4919">
        <v>313.39999999999998</v>
      </c>
      <c r="X4919">
        <v>1010.4</v>
      </c>
      <c r="Y4919">
        <v>3.5</v>
      </c>
      <c r="Z4919">
        <v>6.2</v>
      </c>
      <c r="AA4919">
        <v>0</v>
      </c>
      <c r="AB4919">
        <v>0</v>
      </c>
      <c r="AC4919">
        <v>0</v>
      </c>
      <c r="AD4919">
        <v>0</v>
      </c>
      <c r="AE4919" t="s">
        <v>14834</v>
      </c>
      <c r="AF4919" t="s">
        <v>14835</v>
      </c>
      <c r="AG4919">
        <v>0.7</v>
      </c>
      <c r="AH4919" t="s">
        <v>330</v>
      </c>
      <c r="AI4919" t="s">
        <v>9140</v>
      </c>
      <c r="AJ4919" t="s">
        <v>331</v>
      </c>
    </row>
    <row r="4920" spans="1:36" x14ac:dyDescent="0.25">
      <c r="A4920" t="s">
        <v>32</v>
      </c>
      <c r="B4920" t="s">
        <v>14836</v>
      </c>
      <c r="C4920">
        <f>YEAR(B4920)</f>
        <v>2013</v>
      </c>
      <c r="D4920">
        <v>78.8</v>
      </c>
      <c r="E4920">
        <v>68</v>
      </c>
      <c r="F4920">
        <v>74.5</v>
      </c>
      <c r="H4920" s="2">
        <f>IF(F4920-77.36&lt;=0,0,IF(F4920-77.36&lt;=1,1,2))</f>
        <v>0</v>
      </c>
      <c r="I4920">
        <v>78.8</v>
      </c>
      <c r="J4920">
        <v>68</v>
      </c>
      <c r="K4920">
        <v>74.5</v>
      </c>
      <c r="L4920">
        <v>60.3</v>
      </c>
      <c r="M4920">
        <v>61.3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30</v>
      </c>
      <c r="W4920">
        <v>302.5</v>
      </c>
      <c r="X4920">
        <v>1009.2</v>
      </c>
      <c r="Y4920">
        <v>18.399999999999999</v>
      </c>
      <c r="Z4920">
        <v>6.2</v>
      </c>
      <c r="AA4920">
        <v>0</v>
      </c>
      <c r="AB4920">
        <v>0</v>
      </c>
      <c r="AC4920">
        <v>0</v>
      </c>
      <c r="AD4920">
        <v>0</v>
      </c>
      <c r="AE4920" t="s">
        <v>14837</v>
      </c>
      <c r="AF4920" t="s">
        <v>14838</v>
      </c>
      <c r="AG4920">
        <v>0.75</v>
      </c>
      <c r="AH4920" t="s">
        <v>330</v>
      </c>
      <c r="AI4920" t="s">
        <v>9140</v>
      </c>
      <c r="AJ4920" t="s">
        <v>331</v>
      </c>
    </row>
    <row r="4921" spans="1:36" x14ac:dyDescent="0.25">
      <c r="A4921" t="s">
        <v>32</v>
      </c>
      <c r="B4921" t="s">
        <v>14839</v>
      </c>
      <c r="C4921">
        <f>YEAR(B4921)</f>
        <v>2013</v>
      </c>
      <c r="D4921">
        <v>78.8</v>
      </c>
      <c r="E4921">
        <v>66.2</v>
      </c>
      <c r="F4921">
        <v>74.3</v>
      </c>
      <c r="H4921" s="2">
        <f>IF(F4921-77.36&lt;=0,0,IF(F4921-77.36&lt;=1,1,2))</f>
        <v>0</v>
      </c>
      <c r="I4921">
        <v>78.8</v>
      </c>
      <c r="J4921">
        <v>66.2</v>
      </c>
      <c r="K4921">
        <v>74.3</v>
      </c>
      <c r="L4921">
        <v>63.5</v>
      </c>
      <c r="M4921">
        <v>69.2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19.600000000000001</v>
      </c>
      <c r="W4921">
        <v>305.7</v>
      </c>
      <c r="X4921">
        <v>1012.8</v>
      </c>
      <c r="Y4921">
        <v>18.8</v>
      </c>
      <c r="Z4921">
        <v>6.2</v>
      </c>
      <c r="AA4921">
        <v>0</v>
      </c>
      <c r="AB4921">
        <v>0</v>
      </c>
      <c r="AC4921">
        <v>0</v>
      </c>
      <c r="AD4921">
        <v>0</v>
      </c>
      <c r="AE4921" t="s">
        <v>14840</v>
      </c>
      <c r="AF4921" t="s">
        <v>14841</v>
      </c>
      <c r="AG4921">
        <v>0.77</v>
      </c>
      <c r="AH4921" t="s">
        <v>330</v>
      </c>
      <c r="AI4921" t="s">
        <v>9140</v>
      </c>
      <c r="AJ4921" t="s">
        <v>331</v>
      </c>
    </row>
    <row r="4922" spans="1:36" x14ac:dyDescent="0.25">
      <c r="A4922" t="s">
        <v>32</v>
      </c>
      <c r="B4922" t="s">
        <v>14842</v>
      </c>
      <c r="C4922">
        <f>YEAR(B4922)</f>
        <v>2013</v>
      </c>
      <c r="D4922">
        <v>80.7</v>
      </c>
      <c r="E4922">
        <v>66.5</v>
      </c>
      <c r="F4922">
        <v>75.2</v>
      </c>
      <c r="H4922" s="2">
        <f>IF(F4922-77.36&lt;=0,0,IF(F4922-77.36&lt;=1,1,2))</f>
        <v>0</v>
      </c>
      <c r="I4922">
        <v>83.9</v>
      </c>
      <c r="J4922">
        <v>66.5</v>
      </c>
      <c r="K4922">
        <v>75.7</v>
      </c>
      <c r="L4922">
        <v>66.3</v>
      </c>
      <c r="M4922">
        <v>74.099999999999994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19.600000000000001</v>
      </c>
      <c r="W4922">
        <v>311.89999999999998</v>
      </c>
      <c r="X4922">
        <v>1014.1</v>
      </c>
      <c r="Y4922">
        <v>16.399999999999999</v>
      </c>
      <c r="Z4922">
        <v>6.2</v>
      </c>
      <c r="AA4922">
        <v>0</v>
      </c>
      <c r="AB4922">
        <v>0</v>
      </c>
      <c r="AC4922">
        <v>0</v>
      </c>
      <c r="AD4922">
        <v>0</v>
      </c>
      <c r="AE4922" t="s">
        <v>14843</v>
      </c>
      <c r="AF4922" t="s">
        <v>14844</v>
      </c>
      <c r="AG4922">
        <v>0.8</v>
      </c>
      <c r="AH4922" t="s">
        <v>330</v>
      </c>
      <c r="AI4922" t="s">
        <v>9140</v>
      </c>
      <c r="AJ4922" t="s">
        <v>331</v>
      </c>
    </row>
    <row r="4923" spans="1:36" x14ac:dyDescent="0.25">
      <c r="A4923" t="s">
        <v>32</v>
      </c>
      <c r="B4923" t="s">
        <v>14845</v>
      </c>
      <c r="C4923">
        <f>YEAR(B4923)</f>
        <v>2013</v>
      </c>
      <c r="D4923">
        <v>82.4</v>
      </c>
      <c r="E4923">
        <v>73.400000000000006</v>
      </c>
      <c r="F4923">
        <v>77.2</v>
      </c>
      <c r="H4923" s="2">
        <f>IF(F4923-77.36&lt;=0,0,IF(F4923-77.36&lt;=1,1,2))</f>
        <v>0</v>
      </c>
      <c r="I4923">
        <v>84</v>
      </c>
      <c r="J4923">
        <v>73.400000000000006</v>
      </c>
      <c r="K4923">
        <v>77.8</v>
      </c>
      <c r="L4923">
        <v>65.5</v>
      </c>
      <c r="M4923">
        <v>67.8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19.600000000000001</v>
      </c>
      <c r="W4923">
        <v>308.10000000000002</v>
      </c>
      <c r="X4923">
        <v>1012.1</v>
      </c>
      <c r="Y4923">
        <v>3.5</v>
      </c>
      <c r="Z4923">
        <v>6.2</v>
      </c>
      <c r="AA4923">
        <v>0</v>
      </c>
      <c r="AB4923">
        <v>0</v>
      </c>
      <c r="AC4923">
        <v>0</v>
      </c>
      <c r="AD4923">
        <v>0</v>
      </c>
      <c r="AE4923" t="s">
        <v>14846</v>
      </c>
      <c r="AF4923" t="s">
        <v>14847</v>
      </c>
      <c r="AG4923">
        <v>0.83</v>
      </c>
      <c r="AH4923" t="s">
        <v>330</v>
      </c>
      <c r="AI4923" t="s">
        <v>9140</v>
      </c>
      <c r="AJ4923" t="s">
        <v>331</v>
      </c>
    </row>
    <row r="4924" spans="1:36" x14ac:dyDescent="0.25">
      <c r="A4924" t="s">
        <v>32</v>
      </c>
      <c r="B4924" t="s">
        <v>14848</v>
      </c>
      <c r="C4924">
        <f>YEAR(B4924)</f>
        <v>2013</v>
      </c>
      <c r="D4924">
        <v>82.4</v>
      </c>
      <c r="E4924">
        <v>73.400000000000006</v>
      </c>
      <c r="F4924">
        <v>78</v>
      </c>
      <c r="H4924" s="2">
        <f>IF(F4924-77.36&lt;=0,0,IF(F4924-77.36&lt;=1,1,2))</f>
        <v>1</v>
      </c>
      <c r="I4924">
        <v>85.4</v>
      </c>
      <c r="J4924">
        <v>73.400000000000006</v>
      </c>
      <c r="K4924">
        <v>78.900000000000006</v>
      </c>
      <c r="L4924">
        <v>65.8</v>
      </c>
      <c r="M4924">
        <v>66.400000000000006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21.9</v>
      </c>
      <c r="W4924">
        <v>304.5</v>
      </c>
      <c r="X4924">
        <v>1011</v>
      </c>
      <c r="Y4924">
        <v>12.9</v>
      </c>
      <c r="Z4924">
        <v>6.2</v>
      </c>
      <c r="AA4924">
        <v>0</v>
      </c>
      <c r="AB4924">
        <v>0</v>
      </c>
      <c r="AC4924">
        <v>0</v>
      </c>
      <c r="AD4924">
        <v>0</v>
      </c>
      <c r="AE4924" t="s">
        <v>14849</v>
      </c>
      <c r="AF4924" t="s">
        <v>14850</v>
      </c>
      <c r="AG4924">
        <v>0.87</v>
      </c>
      <c r="AH4924" t="s">
        <v>330</v>
      </c>
      <c r="AI4924" t="s">
        <v>9140</v>
      </c>
      <c r="AJ4924" t="s">
        <v>331</v>
      </c>
    </row>
    <row r="4925" spans="1:36" x14ac:dyDescent="0.25">
      <c r="A4925" t="s">
        <v>32</v>
      </c>
      <c r="B4925" t="s">
        <v>14851</v>
      </c>
      <c r="C4925">
        <f>YEAR(B4925)</f>
        <v>2013</v>
      </c>
      <c r="D4925">
        <v>82.5</v>
      </c>
      <c r="E4925">
        <v>66.599999999999994</v>
      </c>
      <c r="F4925">
        <v>77.5</v>
      </c>
      <c r="H4925" s="2">
        <f>IF(F4925-77.36&lt;=0,0,IF(F4925-77.36&lt;=1,1,2))</f>
        <v>1</v>
      </c>
      <c r="I4925">
        <v>87.2</v>
      </c>
      <c r="J4925">
        <v>66.599999999999994</v>
      </c>
      <c r="K4925">
        <v>78.900000000000006</v>
      </c>
      <c r="L4925">
        <v>67.2</v>
      </c>
      <c r="M4925">
        <v>71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19.7</v>
      </c>
      <c r="W4925">
        <v>304</v>
      </c>
      <c r="X4925">
        <v>1010.9</v>
      </c>
      <c r="Y4925">
        <v>12.2</v>
      </c>
      <c r="Z4925">
        <v>6.2</v>
      </c>
      <c r="AA4925">
        <v>0</v>
      </c>
      <c r="AB4925">
        <v>0</v>
      </c>
      <c r="AC4925">
        <v>0</v>
      </c>
      <c r="AD4925">
        <v>0</v>
      </c>
      <c r="AE4925" t="s">
        <v>14852</v>
      </c>
      <c r="AF4925" t="s">
        <v>14853</v>
      </c>
      <c r="AG4925">
        <v>0.9</v>
      </c>
      <c r="AH4925" t="s">
        <v>330</v>
      </c>
      <c r="AI4925" t="s">
        <v>9140</v>
      </c>
      <c r="AJ4925" t="s">
        <v>331</v>
      </c>
    </row>
    <row r="4926" spans="1:36" x14ac:dyDescent="0.25">
      <c r="A4926" t="s">
        <v>32</v>
      </c>
      <c r="B4926" t="s">
        <v>14854</v>
      </c>
      <c r="C4926">
        <f>YEAR(B4926)</f>
        <v>2013</v>
      </c>
      <c r="D4926">
        <v>82.5</v>
      </c>
      <c r="E4926">
        <v>75.2</v>
      </c>
      <c r="F4926">
        <v>78.3</v>
      </c>
      <c r="H4926" s="2">
        <f>IF(F4926-77.36&lt;=0,0,IF(F4926-77.36&lt;=1,1,2))</f>
        <v>1</v>
      </c>
      <c r="I4926">
        <v>87.4</v>
      </c>
      <c r="J4926">
        <v>75.2</v>
      </c>
      <c r="K4926">
        <v>79.599999999999994</v>
      </c>
      <c r="L4926">
        <v>69.3</v>
      </c>
      <c r="M4926">
        <v>74.2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23</v>
      </c>
      <c r="W4926">
        <v>307.7</v>
      </c>
      <c r="X4926">
        <v>1010.3</v>
      </c>
      <c r="Y4926">
        <v>28.4</v>
      </c>
      <c r="Z4926">
        <v>6.2</v>
      </c>
      <c r="AA4926">
        <v>0</v>
      </c>
      <c r="AB4926">
        <v>0</v>
      </c>
      <c r="AC4926">
        <v>0</v>
      </c>
      <c r="AD4926">
        <v>0</v>
      </c>
      <c r="AE4926" t="s">
        <v>14855</v>
      </c>
      <c r="AF4926" t="s">
        <v>14856</v>
      </c>
      <c r="AG4926">
        <v>0.93</v>
      </c>
      <c r="AH4926" t="s">
        <v>36</v>
      </c>
      <c r="AI4926" t="s">
        <v>37</v>
      </c>
      <c r="AJ4926" t="s">
        <v>38</v>
      </c>
    </row>
    <row r="4927" spans="1:36" x14ac:dyDescent="0.25">
      <c r="A4927" t="s">
        <v>32</v>
      </c>
      <c r="B4927" t="s">
        <v>14857</v>
      </c>
      <c r="C4927">
        <f>YEAR(B4927)</f>
        <v>2013</v>
      </c>
      <c r="D4927">
        <v>80.7</v>
      </c>
      <c r="E4927">
        <v>75.2</v>
      </c>
      <c r="F4927">
        <v>78.599999999999994</v>
      </c>
      <c r="H4927" s="2">
        <f>IF(F4927-77.36&lt;=0,0,IF(F4927-77.36&lt;=1,1,2))</f>
        <v>2</v>
      </c>
      <c r="I4927">
        <v>85.5</v>
      </c>
      <c r="J4927">
        <v>75.2</v>
      </c>
      <c r="K4927">
        <v>80</v>
      </c>
      <c r="L4927">
        <v>70.2</v>
      </c>
      <c r="M4927">
        <v>75.599999999999994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21.9</v>
      </c>
      <c r="W4927">
        <v>308.3</v>
      </c>
      <c r="X4927">
        <v>1010.4</v>
      </c>
      <c r="Y4927">
        <v>24.6</v>
      </c>
      <c r="Z4927">
        <v>6.2</v>
      </c>
      <c r="AA4927">
        <v>0</v>
      </c>
      <c r="AB4927">
        <v>0</v>
      </c>
      <c r="AC4927">
        <v>0</v>
      </c>
      <c r="AD4927">
        <v>0</v>
      </c>
      <c r="AE4927" t="s">
        <v>14858</v>
      </c>
      <c r="AF4927" t="s">
        <v>14859</v>
      </c>
      <c r="AG4927">
        <v>0.97</v>
      </c>
      <c r="AH4927" t="s">
        <v>36</v>
      </c>
      <c r="AI4927" t="s">
        <v>37</v>
      </c>
      <c r="AJ4927" t="s">
        <v>38</v>
      </c>
    </row>
    <row r="4928" spans="1:36" x14ac:dyDescent="0.25">
      <c r="A4928" t="s">
        <v>32</v>
      </c>
      <c r="B4928" t="s">
        <v>14860</v>
      </c>
      <c r="C4928">
        <f>YEAR(B4928)</f>
        <v>2013</v>
      </c>
      <c r="D4928">
        <v>82.4</v>
      </c>
      <c r="E4928">
        <v>70.099999999999994</v>
      </c>
      <c r="F4928">
        <v>77.2</v>
      </c>
      <c r="H4928" s="2">
        <f>IF(F4928-77.36&lt;=0,0,IF(F4928-77.36&lt;=1,1,2))</f>
        <v>0</v>
      </c>
      <c r="I4928">
        <v>86.2</v>
      </c>
      <c r="J4928">
        <v>70.099999999999994</v>
      </c>
      <c r="K4928">
        <v>78.5</v>
      </c>
      <c r="L4928">
        <v>68.8</v>
      </c>
      <c r="M4928">
        <v>75.5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20.8</v>
      </c>
      <c r="W4928">
        <v>313.39999999999998</v>
      </c>
      <c r="X4928">
        <v>1012.6</v>
      </c>
      <c r="Y4928">
        <v>8.1999999999999993</v>
      </c>
      <c r="Z4928">
        <v>6.2</v>
      </c>
      <c r="AA4928">
        <v>0</v>
      </c>
      <c r="AB4928">
        <v>0</v>
      </c>
      <c r="AC4928">
        <v>0</v>
      </c>
      <c r="AD4928">
        <v>0</v>
      </c>
      <c r="AE4928" t="s">
        <v>14861</v>
      </c>
      <c r="AF4928" t="s">
        <v>14862</v>
      </c>
      <c r="AG4928">
        <v>0</v>
      </c>
      <c r="AH4928" t="s">
        <v>330</v>
      </c>
      <c r="AI4928" t="s">
        <v>9140</v>
      </c>
      <c r="AJ4928" t="s">
        <v>331</v>
      </c>
    </row>
    <row r="4929" spans="1:36" x14ac:dyDescent="0.25">
      <c r="A4929" t="s">
        <v>32</v>
      </c>
      <c r="B4929" t="s">
        <v>14863</v>
      </c>
      <c r="C4929">
        <f>YEAR(B4929)</f>
        <v>2013</v>
      </c>
      <c r="D4929">
        <v>82.4</v>
      </c>
      <c r="E4929">
        <v>71.599999999999994</v>
      </c>
      <c r="F4929">
        <v>78.099999999999994</v>
      </c>
      <c r="H4929" s="2">
        <f>IF(F4929-77.36&lt;=0,0,IF(F4929-77.36&lt;=1,1,2))</f>
        <v>1</v>
      </c>
      <c r="I4929">
        <v>86.2</v>
      </c>
      <c r="J4929">
        <v>71.599999999999994</v>
      </c>
      <c r="K4929">
        <v>79.599999999999994</v>
      </c>
      <c r="L4929">
        <v>66.5</v>
      </c>
      <c r="M4929">
        <v>68.099999999999994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25.3</v>
      </c>
      <c r="W4929">
        <v>311.5</v>
      </c>
      <c r="X4929">
        <v>1011.4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 t="s">
        <v>14864</v>
      </c>
      <c r="AF4929" t="s">
        <v>14865</v>
      </c>
      <c r="AG4929">
        <v>0.04</v>
      </c>
      <c r="AH4929" t="s">
        <v>330</v>
      </c>
      <c r="AI4929" t="s">
        <v>9140</v>
      </c>
      <c r="AJ4929" t="s">
        <v>331</v>
      </c>
    </row>
    <row r="4930" spans="1:36" x14ac:dyDescent="0.25">
      <c r="A4930" t="s">
        <v>32</v>
      </c>
      <c r="B4930" t="s">
        <v>14866</v>
      </c>
      <c r="C4930">
        <f>YEAR(B4930)</f>
        <v>2013</v>
      </c>
      <c r="D4930">
        <v>84.2</v>
      </c>
      <c r="E4930">
        <v>73.400000000000006</v>
      </c>
      <c r="F4930">
        <v>79.599999999999994</v>
      </c>
      <c r="H4930" s="2">
        <f>IF(F4930-77.36&lt;=0,0,IF(F4930-77.36&lt;=1,1,2))</f>
        <v>2</v>
      </c>
      <c r="I4930">
        <v>87.4</v>
      </c>
      <c r="J4930">
        <v>73.400000000000006</v>
      </c>
      <c r="K4930">
        <v>80.8</v>
      </c>
      <c r="L4930">
        <v>66.099999999999994</v>
      </c>
      <c r="M4930">
        <v>64.099999999999994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25.3</v>
      </c>
      <c r="V4930">
        <v>24.2</v>
      </c>
      <c r="W4930">
        <v>304.7</v>
      </c>
      <c r="X4930">
        <v>1008</v>
      </c>
      <c r="Y4930">
        <v>14</v>
      </c>
      <c r="Z4930">
        <v>6.2</v>
      </c>
      <c r="AA4930">
        <v>0</v>
      </c>
      <c r="AB4930">
        <v>0</v>
      </c>
      <c r="AC4930">
        <v>0</v>
      </c>
      <c r="AD4930">
        <v>0</v>
      </c>
      <c r="AE4930" t="s">
        <v>14867</v>
      </c>
      <c r="AF4930" t="s">
        <v>14868</v>
      </c>
      <c r="AG4930">
        <v>7.0000000000000007E-2</v>
      </c>
      <c r="AH4930" t="s">
        <v>330</v>
      </c>
      <c r="AI4930" t="s">
        <v>9140</v>
      </c>
      <c r="AJ4930" t="s">
        <v>331</v>
      </c>
    </row>
    <row r="4931" spans="1:36" x14ac:dyDescent="0.25">
      <c r="A4931" t="s">
        <v>32</v>
      </c>
      <c r="B4931" t="s">
        <v>14869</v>
      </c>
      <c r="C4931">
        <f>YEAR(B4931)</f>
        <v>2013</v>
      </c>
      <c r="D4931">
        <v>86</v>
      </c>
      <c r="E4931">
        <v>73.5</v>
      </c>
      <c r="F4931">
        <v>80.3</v>
      </c>
      <c r="H4931" s="2">
        <f>IF(F4931-77.36&lt;=0,0,IF(F4931-77.36&lt;=1,1,2))</f>
        <v>2</v>
      </c>
      <c r="I4931">
        <v>87.5</v>
      </c>
      <c r="J4931">
        <v>73.5</v>
      </c>
      <c r="K4931">
        <v>81.3</v>
      </c>
      <c r="L4931">
        <v>64.8</v>
      </c>
      <c r="M4931">
        <v>59.9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18.3</v>
      </c>
      <c r="W4931">
        <v>306.5</v>
      </c>
      <c r="X4931">
        <v>1007.7</v>
      </c>
      <c r="Y4931">
        <v>1.3</v>
      </c>
      <c r="Z4931">
        <v>6.2</v>
      </c>
      <c r="AA4931">
        <v>0</v>
      </c>
      <c r="AB4931">
        <v>0</v>
      </c>
      <c r="AC4931">
        <v>0</v>
      </c>
      <c r="AD4931">
        <v>0</v>
      </c>
      <c r="AE4931" t="s">
        <v>14870</v>
      </c>
      <c r="AF4931" t="s">
        <v>14871</v>
      </c>
      <c r="AG4931">
        <v>0.11</v>
      </c>
      <c r="AH4931" t="s">
        <v>330</v>
      </c>
      <c r="AI4931" t="s">
        <v>9140</v>
      </c>
      <c r="AJ4931" t="s">
        <v>331</v>
      </c>
    </row>
    <row r="4932" spans="1:36" x14ac:dyDescent="0.25">
      <c r="A4932" t="s">
        <v>32</v>
      </c>
      <c r="B4932" t="s">
        <v>14872</v>
      </c>
      <c r="C4932">
        <f>YEAR(B4932)</f>
        <v>2013</v>
      </c>
      <c r="D4932">
        <v>84.3</v>
      </c>
      <c r="E4932">
        <v>69.8</v>
      </c>
      <c r="F4932">
        <v>78.3</v>
      </c>
      <c r="H4932" s="2">
        <f>IF(F4932-77.36&lt;=0,0,IF(F4932-77.36&lt;=1,1,2))</f>
        <v>1</v>
      </c>
      <c r="I4932">
        <v>89.6</v>
      </c>
      <c r="J4932">
        <v>69.8</v>
      </c>
      <c r="K4932">
        <v>80</v>
      </c>
      <c r="L4932">
        <v>67</v>
      </c>
      <c r="M4932">
        <v>68.599999999999994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16.100000000000001</v>
      </c>
      <c r="W4932">
        <v>304.10000000000002</v>
      </c>
      <c r="X4932">
        <v>1010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 t="s">
        <v>14873</v>
      </c>
      <c r="AF4932" t="s">
        <v>14874</v>
      </c>
      <c r="AG4932">
        <v>0.14000000000000001</v>
      </c>
      <c r="AH4932" t="s">
        <v>330</v>
      </c>
      <c r="AI4932" t="s">
        <v>9140</v>
      </c>
      <c r="AJ4932" t="s">
        <v>331</v>
      </c>
    </row>
    <row r="4933" spans="1:36" x14ac:dyDescent="0.25">
      <c r="A4933" t="s">
        <v>32</v>
      </c>
      <c r="B4933" t="s">
        <v>14875</v>
      </c>
      <c r="C4933">
        <f>YEAR(B4933)</f>
        <v>2013</v>
      </c>
      <c r="D4933">
        <v>84.3</v>
      </c>
      <c r="E4933">
        <v>71.599999999999994</v>
      </c>
      <c r="F4933">
        <v>79.3</v>
      </c>
      <c r="H4933" s="2">
        <f>IF(F4933-77.36&lt;=0,0,IF(F4933-77.36&lt;=1,1,2))</f>
        <v>2</v>
      </c>
      <c r="I4933">
        <v>88.5</v>
      </c>
      <c r="J4933">
        <v>71.599999999999994</v>
      </c>
      <c r="K4933">
        <v>80.599999999999994</v>
      </c>
      <c r="L4933">
        <v>66.2</v>
      </c>
      <c r="M4933">
        <v>65.099999999999994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18.3</v>
      </c>
      <c r="W4933">
        <v>305</v>
      </c>
      <c r="X4933">
        <v>1011</v>
      </c>
      <c r="Y4933">
        <v>8.3000000000000007</v>
      </c>
      <c r="Z4933">
        <v>6.2</v>
      </c>
      <c r="AA4933">
        <v>0</v>
      </c>
      <c r="AB4933">
        <v>0</v>
      </c>
      <c r="AC4933">
        <v>0</v>
      </c>
      <c r="AD4933">
        <v>0</v>
      </c>
      <c r="AE4933" t="s">
        <v>14876</v>
      </c>
      <c r="AF4933" t="s">
        <v>14877</v>
      </c>
      <c r="AG4933">
        <v>0.18</v>
      </c>
      <c r="AH4933" t="s">
        <v>330</v>
      </c>
      <c r="AI4933" t="s">
        <v>9140</v>
      </c>
      <c r="AJ4933" t="s">
        <v>331</v>
      </c>
    </row>
    <row r="4934" spans="1:36" x14ac:dyDescent="0.25">
      <c r="A4934" t="s">
        <v>32</v>
      </c>
      <c r="B4934" t="s">
        <v>14878</v>
      </c>
      <c r="C4934">
        <f>YEAR(B4934)</f>
        <v>2013</v>
      </c>
      <c r="D4934">
        <v>86.1</v>
      </c>
      <c r="E4934">
        <v>77</v>
      </c>
      <c r="F4934">
        <v>81</v>
      </c>
      <c r="H4934" s="2">
        <f>IF(F4934-77.36&lt;=0,0,IF(F4934-77.36&lt;=1,1,2))</f>
        <v>2</v>
      </c>
      <c r="I4934">
        <v>88.4</v>
      </c>
      <c r="J4934">
        <v>77</v>
      </c>
      <c r="K4934">
        <v>81.900000000000006</v>
      </c>
      <c r="L4934">
        <v>65.3</v>
      </c>
      <c r="M4934">
        <v>59.6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23</v>
      </c>
      <c r="W4934">
        <v>303.2</v>
      </c>
      <c r="X4934">
        <v>1010.6</v>
      </c>
      <c r="Y4934">
        <v>12</v>
      </c>
      <c r="Z4934">
        <v>6.2</v>
      </c>
      <c r="AA4934">
        <v>0</v>
      </c>
      <c r="AB4934">
        <v>0</v>
      </c>
      <c r="AC4934">
        <v>0</v>
      </c>
      <c r="AD4934">
        <v>0</v>
      </c>
      <c r="AE4934" t="s">
        <v>14879</v>
      </c>
      <c r="AF4934" t="s">
        <v>14880</v>
      </c>
      <c r="AG4934">
        <v>0.21</v>
      </c>
      <c r="AH4934" t="s">
        <v>330</v>
      </c>
      <c r="AI4934" t="s">
        <v>9140</v>
      </c>
      <c r="AJ4934" t="s">
        <v>331</v>
      </c>
    </row>
    <row r="4935" spans="1:36" x14ac:dyDescent="0.25">
      <c r="A4935" t="s">
        <v>32</v>
      </c>
      <c r="B4935" t="s">
        <v>14881</v>
      </c>
      <c r="C4935">
        <f>YEAR(B4935)</f>
        <v>2013</v>
      </c>
      <c r="D4935">
        <v>86</v>
      </c>
      <c r="E4935">
        <v>75.2</v>
      </c>
      <c r="F4935">
        <v>80.8</v>
      </c>
      <c r="H4935" s="2">
        <f>IF(F4935-77.36&lt;=0,0,IF(F4935-77.36&lt;=1,1,2))</f>
        <v>2</v>
      </c>
      <c r="I4935">
        <v>88.4</v>
      </c>
      <c r="J4935">
        <v>75.2</v>
      </c>
      <c r="K4935">
        <v>81.8</v>
      </c>
      <c r="L4935">
        <v>64.599999999999994</v>
      </c>
      <c r="M4935">
        <v>58.4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25.3</v>
      </c>
      <c r="W4935">
        <v>305.7</v>
      </c>
      <c r="X4935">
        <v>1010.2</v>
      </c>
      <c r="Y4935">
        <v>12</v>
      </c>
      <c r="Z4935">
        <v>6.2</v>
      </c>
      <c r="AA4935">
        <v>0</v>
      </c>
      <c r="AB4935">
        <v>0</v>
      </c>
      <c r="AC4935">
        <v>0</v>
      </c>
      <c r="AD4935">
        <v>0</v>
      </c>
      <c r="AE4935" t="s">
        <v>14882</v>
      </c>
      <c r="AF4935" t="s">
        <v>14883</v>
      </c>
      <c r="AG4935">
        <v>0.24</v>
      </c>
      <c r="AH4935" t="s">
        <v>330</v>
      </c>
      <c r="AI4935" t="s">
        <v>9140</v>
      </c>
      <c r="AJ4935" t="s">
        <v>331</v>
      </c>
    </row>
    <row r="4936" spans="1:36" x14ac:dyDescent="0.25">
      <c r="A4936" t="s">
        <v>32</v>
      </c>
      <c r="B4936" t="s">
        <v>14884</v>
      </c>
      <c r="C4936">
        <f>YEAR(B4936)</f>
        <v>2013</v>
      </c>
      <c r="D4936">
        <v>84.3</v>
      </c>
      <c r="E4936">
        <v>77</v>
      </c>
      <c r="F4936">
        <v>80.3</v>
      </c>
      <c r="H4936" s="2">
        <f>IF(F4936-77.36&lt;=0,0,IF(F4936-77.36&lt;=1,1,2))</f>
        <v>2</v>
      </c>
      <c r="I4936">
        <v>87.4</v>
      </c>
      <c r="J4936">
        <v>77</v>
      </c>
      <c r="K4936">
        <v>81.3</v>
      </c>
      <c r="L4936">
        <v>64.3</v>
      </c>
      <c r="M4936">
        <v>58.5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23</v>
      </c>
      <c r="W4936">
        <v>308.10000000000002</v>
      </c>
      <c r="X4936">
        <v>1010.7</v>
      </c>
      <c r="Y4936">
        <v>11.9</v>
      </c>
      <c r="Z4936">
        <v>6.2</v>
      </c>
      <c r="AA4936">
        <v>0</v>
      </c>
      <c r="AB4936">
        <v>0</v>
      </c>
      <c r="AC4936">
        <v>0</v>
      </c>
      <c r="AD4936">
        <v>0</v>
      </c>
      <c r="AE4936" t="s">
        <v>14885</v>
      </c>
      <c r="AF4936" t="s">
        <v>14886</v>
      </c>
      <c r="AG4936">
        <v>0.25</v>
      </c>
      <c r="AH4936" t="s">
        <v>330</v>
      </c>
      <c r="AI4936" t="s">
        <v>9140</v>
      </c>
      <c r="AJ4936" t="s">
        <v>331</v>
      </c>
    </row>
    <row r="4937" spans="1:36" x14ac:dyDescent="0.25">
      <c r="A4937" t="s">
        <v>32</v>
      </c>
      <c r="B4937" t="s">
        <v>14887</v>
      </c>
      <c r="C4937">
        <f>YEAR(B4937)</f>
        <v>2013</v>
      </c>
      <c r="D4937">
        <v>82.4</v>
      </c>
      <c r="E4937">
        <v>75.2</v>
      </c>
      <c r="F4937">
        <v>78.099999999999994</v>
      </c>
      <c r="H4937" s="2">
        <f>IF(F4937-77.36&lt;=0,0,IF(F4937-77.36&lt;=1,1,2))</f>
        <v>1</v>
      </c>
      <c r="I4937">
        <v>84.7</v>
      </c>
      <c r="J4937">
        <v>75.2</v>
      </c>
      <c r="K4937">
        <v>78.5</v>
      </c>
      <c r="L4937">
        <v>65.8</v>
      </c>
      <c r="M4937">
        <v>66.3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21.9</v>
      </c>
      <c r="W4937">
        <v>310.3</v>
      </c>
      <c r="X4937">
        <v>1011.5</v>
      </c>
      <c r="Y4937">
        <v>32.4</v>
      </c>
      <c r="Z4937">
        <v>6.2</v>
      </c>
      <c r="AA4937">
        <v>0</v>
      </c>
      <c r="AB4937">
        <v>0</v>
      </c>
      <c r="AC4937">
        <v>0</v>
      </c>
      <c r="AD4937">
        <v>0</v>
      </c>
      <c r="AE4937" t="s">
        <v>14888</v>
      </c>
      <c r="AF4937" t="s">
        <v>14889</v>
      </c>
      <c r="AG4937">
        <v>0.31</v>
      </c>
      <c r="AH4937" t="s">
        <v>36</v>
      </c>
      <c r="AI4937" t="s">
        <v>37</v>
      </c>
      <c r="AJ4937" t="s">
        <v>38</v>
      </c>
    </row>
    <row r="4938" spans="1:36" x14ac:dyDescent="0.25">
      <c r="A4938" t="s">
        <v>32</v>
      </c>
      <c r="B4938" t="s">
        <v>14890</v>
      </c>
      <c r="C4938">
        <f>YEAR(B4938)</f>
        <v>2013</v>
      </c>
      <c r="D4938">
        <v>78.8</v>
      </c>
      <c r="E4938">
        <v>75.2</v>
      </c>
      <c r="F4938">
        <v>77</v>
      </c>
      <c r="H4938" s="2">
        <f>IF(F4938-77.36&lt;=0,0,IF(F4938-77.36&lt;=1,1,2))</f>
        <v>0</v>
      </c>
      <c r="I4938">
        <v>78.8</v>
      </c>
      <c r="J4938">
        <v>75.2</v>
      </c>
      <c r="K4938">
        <v>77</v>
      </c>
      <c r="L4938">
        <v>65.7</v>
      </c>
      <c r="M4938">
        <v>68.2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21.9</v>
      </c>
      <c r="W4938">
        <v>317.10000000000002</v>
      </c>
      <c r="X4938">
        <v>1012.3</v>
      </c>
      <c r="Y4938">
        <v>46.2</v>
      </c>
      <c r="Z4938">
        <v>6.2</v>
      </c>
      <c r="AA4938">
        <v>0</v>
      </c>
      <c r="AB4938">
        <v>0</v>
      </c>
      <c r="AC4938">
        <v>0</v>
      </c>
      <c r="AD4938">
        <v>0</v>
      </c>
      <c r="AE4938" t="s">
        <v>14891</v>
      </c>
      <c r="AF4938" t="s">
        <v>14892</v>
      </c>
      <c r="AG4938">
        <v>0.35</v>
      </c>
      <c r="AH4938" t="s">
        <v>36</v>
      </c>
      <c r="AI4938" t="s">
        <v>37</v>
      </c>
      <c r="AJ4938" t="s">
        <v>38</v>
      </c>
    </row>
    <row r="4939" spans="1:36" x14ac:dyDescent="0.25">
      <c r="A4939" t="s">
        <v>32</v>
      </c>
      <c r="B4939" t="s">
        <v>14893</v>
      </c>
      <c r="C4939">
        <f>YEAR(B4939)</f>
        <v>2013</v>
      </c>
      <c r="D4939">
        <v>80.599999999999994</v>
      </c>
      <c r="E4939">
        <v>75.2</v>
      </c>
      <c r="F4939">
        <v>76.900000000000006</v>
      </c>
      <c r="H4939" s="2">
        <f>IF(F4939-77.36&lt;=0,0,IF(F4939-77.36&lt;=1,1,2))</f>
        <v>0</v>
      </c>
      <c r="I4939">
        <v>83.3</v>
      </c>
      <c r="J4939">
        <v>75.2</v>
      </c>
      <c r="K4939">
        <v>77.099999999999994</v>
      </c>
      <c r="L4939">
        <v>65.2</v>
      </c>
      <c r="M4939">
        <v>67.3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19.600000000000001</v>
      </c>
      <c r="W4939">
        <v>311</v>
      </c>
      <c r="X4939">
        <v>1012.4</v>
      </c>
      <c r="Y4939">
        <v>29.9</v>
      </c>
      <c r="Z4939">
        <v>6.2</v>
      </c>
      <c r="AA4939">
        <v>0</v>
      </c>
      <c r="AB4939">
        <v>0</v>
      </c>
      <c r="AC4939">
        <v>0</v>
      </c>
      <c r="AD4939">
        <v>0</v>
      </c>
      <c r="AE4939" t="s">
        <v>14894</v>
      </c>
      <c r="AF4939" t="s">
        <v>14895</v>
      </c>
      <c r="AG4939">
        <v>0.38</v>
      </c>
      <c r="AH4939" t="s">
        <v>36</v>
      </c>
      <c r="AI4939" t="s">
        <v>37</v>
      </c>
      <c r="AJ4939" t="s">
        <v>38</v>
      </c>
    </row>
    <row r="4940" spans="1:36" x14ac:dyDescent="0.25">
      <c r="A4940" t="s">
        <v>32</v>
      </c>
      <c r="B4940" t="s">
        <v>14896</v>
      </c>
      <c r="C4940">
        <f>YEAR(B4940)</f>
        <v>2013</v>
      </c>
      <c r="D4940">
        <v>82.4</v>
      </c>
      <c r="E4940">
        <v>71.7</v>
      </c>
      <c r="F4940">
        <v>78</v>
      </c>
      <c r="H4940" s="2">
        <f>IF(F4940-77.36&lt;=0,0,IF(F4940-77.36&lt;=1,1,2))</f>
        <v>1</v>
      </c>
      <c r="I4940">
        <v>84.7</v>
      </c>
      <c r="J4940">
        <v>71.7</v>
      </c>
      <c r="K4940">
        <v>78.7</v>
      </c>
      <c r="L4940">
        <v>63.1</v>
      </c>
      <c r="M4940">
        <v>60.4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19.600000000000001</v>
      </c>
      <c r="W4940">
        <v>307.3</v>
      </c>
      <c r="X4940">
        <v>1009.9</v>
      </c>
      <c r="Y4940">
        <v>9.9</v>
      </c>
      <c r="Z4940">
        <v>6.2</v>
      </c>
      <c r="AA4940">
        <v>0</v>
      </c>
      <c r="AB4940">
        <v>0</v>
      </c>
      <c r="AC4940">
        <v>0</v>
      </c>
      <c r="AD4940">
        <v>0</v>
      </c>
      <c r="AE4940" t="s">
        <v>14897</v>
      </c>
      <c r="AF4940" t="s">
        <v>14898</v>
      </c>
      <c r="AG4940">
        <v>0.42</v>
      </c>
      <c r="AH4940" t="s">
        <v>330</v>
      </c>
      <c r="AI4940" t="s">
        <v>9140</v>
      </c>
      <c r="AJ4940" t="s">
        <v>331</v>
      </c>
    </row>
    <row r="4941" spans="1:36" x14ac:dyDescent="0.25">
      <c r="A4941" t="s">
        <v>32</v>
      </c>
      <c r="B4941" t="s">
        <v>14899</v>
      </c>
      <c r="C4941">
        <f>YEAR(B4941)</f>
        <v>2013</v>
      </c>
      <c r="D4941">
        <v>86</v>
      </c>
      <c r="E4941">
        <v>68</v>
      </c>
      <c r="F4941">
        <v>79.900000000000006</v>
      </c>
      <c r="H4941" s="2">
        <f>IF(F4941-77.36&lt;=0,0,IF(F4941-77.36&lt;=1,1,2))</f>
        <v>2</v>
      </c>
      <c r="I4941">
        <v>86.7</v>
      </c>
      <c r="J4941">
        <v>68</v>
      </c>
      <c r="K4941">
        <v>80.599999999999994</v>
      </c>
      <c r="L4941">
        <v>62.2</v>
      </c>
      <c r="M4941">
        <v>55.4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24.2</v>
      </c>
      <c r="W4941">
        <v>305.10000000000002</v>
      </c>
      <c r="X4941">
        <v>1009</v>
      </c>
      <c r="Y4941">
        <v>0.1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 t="s">
        <v>14900</v>
      </c>
      <c r="AF4941" t="s">
        <v>14901</v>
      </c>
      <c r="AG4941">
        <v>0.45</v>
      </c>
      <c r="AH4941" t="s">
        <v>330</v>
      </c>
      <c r="AI4941" t="s">
        <v>9140</v>
      </c>
      <c r="AJ4941" t="s">
        <v>331</v>
      </c>
    </row>
    <row r="4942" spans="1:36" x14ac:dyDescent="0.25">
      <c r="A4942" t="s">
        <v>32</v>
      </c>
      <c r="B4942" t="s">
        <v>14902</v>
      </c>
      <c r="C4942">
        <f>YEAR(B4942)</f>
        <v>2013</v>
      </c>
      <c r="D4942">
        <v>80.599999999999994</v>
      </c>
      <c r="E4942">
        <v>75.2</v>
      </c>
      <c r="F4942">
        <v>78.7</v>
      </c>
      <c r="H4942" s="2">
        <f>IF(F4942-77.36&lt;=0,0,IF(F4942-77.36&lt;=1,1,2))</f>
        <v>2</v>
      </c>
      <c r="I4942">
        <v>83.3</v>
      </c>
      <c r="J4942">
        <v>75.2</v>
      </c>
      <c r="K4942">
        <v>79.099999999999994</v>
      </c>
      <c r="L4942">
        <v>64.8</v>
      </c>
      <c r="M4942">
        <v>62.7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21.9</v>
      </c>
      <c r="W4942">
        <v>310</v>
      </c>
      <c r="X4942">
        <v>1009</v>
      </c>
      <c r="Y4942">
        <v>22.7</v>
      </c>
      <c r="Z4942">
        <v>6.2</v>
      </c>
      <c r="AA4942">
        <v>0</v>
      </c>
      <c r="AB4942">
        <v>0</v>
      </c>
      <c r="AC4942">
        <v>0</v>
      </c>
      <c r="AD4942">
        <v>0</v>
      </c>
      <c r="AE4942" t="s">
        <v>14903</v>
      </c>
      <c r="AF4942" t="s">
        <v>14904</v>
      </c>
      <c r="AG4942">
        <v>0.5</v>
      </c>
      <c r="AH4942" t="s">
        <v>36</v>
      </c>
      <c r="AI4942" t="s">
        <v>37</v>
      </c>
      <c r="AJ4942" t="s">
        <v>38</v>
      </c>
    </row>
    <row r="4943" spans="1:36" x14ac:dyDescent="0.25">
      <c r="A4943" t="s">
        <v>32</v>
      </c>
      <c r="B4943" t="s">
        <v>14905</v>
      </c>
      <c r="C4943">
        <f>YEAR(B4943)</f>
        <v>2013</v>
      </c>
      <c r="D4943">
        <v>82.4</v>
      </c>
      <c r="E4943">
        <v>75.2</v>
      </c>
      <c r="F4943">
        <v>77.7</v>
      </c>
      <c r="H4943" s="2">
        <f>IF(F4943-77.36&lt;=0,0,IF(F4943-77.36&lt;=1,1,2))</f>
        <v>1</v>
      </c>
      <c r="I4943">
        <v>82.8</v>
      </c>
      <c r="J4943">
        <v>75.2</v>
      </c>
      <c r="K4943">
        <v>78</v>
      </c>
      <c r="L4943">
        <v>62.9</v>
      </c>
      <c r="M4943">
        <v>60.9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24.2</v>
      </c>
      <c r="W4943">
        <v>309</v>
      </c>
      <c r="X4943">
        <v>1009.3</v>
      </c>
      <c r="Y4943">
        <v>15.7</v>
      </c>
      <c r="Z4943">
        <v>6.2</v>
      </c>
      <c r="AA4943">
        <v>0</v>
      </c>
      <c r="AB4943">
        <v>0</v>
      </c>
      <c r="AC4943">
        <v>0</v>
      </c>
      <c r="AD4943">
        <v>0</v>
      </c>
      <c r="AE4943" t="s">
        <v>14906</v>
      </c>
      <c r="AF4943" t="s">
        <v>14907</v>
      </c>
      <c r="AG4943">
        <v>0.52</v>
      </c>
      <c r="AH4943" t="s">
        <v>330</v>
      </c>
      <c r="AI4943" t="s">
        <v>9140</v>
      </c>
      <c r="AJ4943" t="s">
        <v>331</v>
      </c>
    </row>
    <row r="4944" spans="1:36" x14ac:dyDescent="0.25">
      <c r="A4944" t="s">
        <v>32</v>
      </c>
      <c r="B4944" t="s">
        <v>14908</v>
      </c>
      <c r="C4944">
        <f>YEAR(B4944)</f>
        <v>2013</v>
      </c>
      <c r="D4944">
        <v>84.2</v>
      </c>
      <c r="E4944">
        <v>66.099999999999994</v>
      </c>
      <c r="F4944">
        <v>78.900000000000006</v>
      </c>
      <c r="H4944" s="2">
        <f>IF(F4944-77.36&lt;=0,0,IF(F4944-77.36&lt;=1,1,2))</f>
        <v>2</v>
      </c>
      <c r="I4944">
        <v>85.7</v>
      </c>
      <c r="J4944">
        <v>66.099999999999994</v>
      </c>
      <c r="K4944">
        <v>79.5</v>
      </c>
      <c r="L4944">
        <v>60.6</v>
      </c>
      <c r="M4944">
        <v>53.7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21.9</v>
      </c>
      <c r="W4944">
        <v>305.89999999999998</v>
      </c>
      <c r="X4944">
        <v>1010.6</v>
      </c>
      <c r="Y4944">
        <v>0.4</v>
      </c>
      <c r="Z4944">
        <v>0</v>
      </c>
      <c r="AA4944">
        <v>0</v>
      </c>
      <c r="AB4944">
        <v>0</v>
      </c>
      <c r="AC4944">
        <v>0</v>
      </c>
      <c r="AD4944">
        <v>0</v>
      </c>
      <c r="AE4944" t="s">
        <v>14909</v>
      </c>
      <c r="AF4944" t="s">
        <v>14910</v>
      </c>
      <c r="AG4944">
        <v>0.55000000000000004</v>
      </c>
      <c r="AH4944" t="s">
        <v>330</v>
      </c>
      <c r="AI4944" t="s">
        <v>9140</v>
      </c>
      <c r="AJ4944" t="s">
        <v>331</v>
      </c>
    </row>
    <row r="4945" spans="1:36" x14ac:dyDescent="0.25">
      <c r="A4945" t="s">
        <v>32</v>
      </c>
      <c r="B4945" t="s">
        <v>14911</v>
      </c>
      <c r="C4945">
        <f>YEAR(B4945)</f>
        <v>2013</v>
      </c>
      <c r="D4945">
        <v>87.8</v>
      </c>
      <c r="E4945">
        <v>71.599999999999994</v>
      </c>
      <c r="F4945">
        <v>81.400000000000006</v>
      </c>
      <c r="H4945" s="2">
        <f>IF(F4945-77.36&lt;=0,0,IF(F4945-77.36&lt;=1,1,2))</f>
        <v>2</v>
      </c>
      <c r="I4945">
        <v>89.4</v>
      </c>
      <c r="J4945">
        <v>71.599999999999994</v>
      </c>
      <c r="K4945">
        <v>81.900000000000006</v>
      </c>
      <c r="L4945">
        <v>62</v>
      </c>
      <c r="M4945">
        <v>52.7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19.600000000000001</v>
      </c>
      <c r="W4945">
        <v>306.8</v>
      </c>
      <c r="X4945">
        <v>1011.2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 t="s">
        <v>14912</v>
      </c>
      <c r="AF4945" t="s">
        <v>14913</v>
      </c>
      <c r="AG4945">
        <v>0.59</v>
      </c>
      <c r="AH4945" t="s">
        <v>330</v>
      </c>
      <c r="AI4945" t="s">
        <v>9140</v>
      </c>
      <c r="AJ4945" t="s">
        <v>331</v>
      </c>
    </row>
    <row r="4946" spans="1:36" x14ac:dyDescent="0.25">
      <c r="A4946" t="s">
        <v>32</v>
      </c>
      <c r="B4946" t="s">
        <v>14914</v>
      </c>
      <c r="C4946">
        <f>YEAR(B4946)</f>
        <v>2013</v>
      </c>
      <c r="D4946">
        <v>86.1</v>
      </c>
      <c r="E4946">
        <v>77</v>
      </c>
      <c r="F4946">
        <v>82.4</v>
      </c>
      <c r="H4946" s="2">
        <f>IF(F4946-77.36&lt;=0,0,IF(F4946-77.36&lt;=1,1,2))</f>
        <v>2</v>
      </c>
      <c r="I4946">
        <v>89.6</v>
      </c>
      <c r="J4946">
        <v>77</v>
      </c>
      <c r="K4946">
        <v>83.6</v>
      </c>
      <c r="L4946">
        <v>63.7</v>
      </c>
      <c r="M4946">
        <v>53.6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19.600000000000001</v>
      </c>
      <c r="W4946">
        <v>305.89999999999998</v>
      </c>
      <c r="X4946">
        <v>1009.2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 t="s">
        <v>14915</v>
      </c>
      <c r="AF4946" t="s">
        <v>14916</v>
      </c>
      <c r="AG4946">
        <v>0.62</v>
      </c>
      <c r="AH4946" t="s">
        <v>330</v>
      </c>
      <c r="AI4946" t="s">
        <v>9140</v>
      </c>
      <c r="AJ4946" t="s">
        <v>331</v>
      </c>
    </row>
    <row r="4947" spans="1:36" x14ac:dyDescent="0.25">
      <c r="A4947" t="s">
        <v>32</v>
      </c>
      <c r="B4947" t="s">
        <v>14917</v>
      </c>
      <c r="C4947">
        <f>YEAR(B4947)</f>
        <v>2013</v>
      </c>
      <c r="D4947">
        <v>86.1</v>
      </c>
      <c r="E4947">
        <v>78.8</v>
      </c>
      <c r="F4947">
        <v>81.900000000000006</v>
      </c>
      <c r="H4947" s="2">
        <f>IF(F4947-77.36&lt;=0,0,IF(F4947-77.36&lt;=1,1,2))</f>
        <v>2</v>
      </c>
      <c r="I4947">
        <v>89.4</v>
      </c>
      <c r="J4947">
        <v>78.8</v>
      </c>
      <c r="K4947">
        <v>83.3</v>
      </c>
      <c r="L4947">
        <v>64.400000000000006</v>
      </c>
      <c r="M4947">
        <v>55.7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19.600000000000001</v>
      </c>
      <c r="W4947">
        <v>312.39999999999998</v>
      </c>
      <c r="X4947">
        <v>1009.2</v>
      </c>
      <c r="Y4947">
        <v>0.3</v>
      </c>
      <c r="Z4947">
        <v>0</v>
      </c>
      <c r="AA4947">
        <v>0</v>
      </c>
      <c r="AB4947">
        <v>0</v>
      </c>
      <c r="AC4947">
        <v>0</v>
      </c>
      <c r="AD4947">
        <v>0</v>
      </c>
      <c r="AE4947" t="s">
        <v>14918</v>
      </c>
      <c r="AF4947" t="s">
        <v>14919</v>
      </c>
      <c r="AG4947">
        <v>0.65</v>
      </c>
      <c r="AH4947" t="s">
        <v>330</v>
      </c>
      <c r="AI4947" t="s">
        <v>9140</v>
      </c>
      <c r="AJ4947" t="s">
        <v>331</v>
      </c>
    </row>
    <row r="4948" spans="1:36" x14ac:dyDescent="0.25">
      <c r="A4948" t="s">
        <v>32</v>
      </c>
      <c r="B4948" t="s">
        <v>14920</v>
      </c>
      <c r="C4948">
        <f>YEAR(B4948)</f>
        <v>2013</v>
      </c>
      <c r="D4948">
        <v>84.2</v>
      </c>
      <c r="E4948">
        <v>77</v>
      </c>
      <c r="F4948">
        <v>80.400000000000006</v>
      </c>
      <c r="H4948" s="2">
        <f>IF(F4948-77.36&lt;=0,0,IF(F4948-77.36&lt;=1,1,2))</f>
        <v>2</v>
      </c>
      <c r="I4948">
        <v>85.7</v>
      </c>
      <c r="J4948">
        <v>77</v>
      </c>
      <c r="K4948">
        <v>81.2</v>
      </c>
      <c r="L4948">
        <v>64.3</v>
      </c>
      <c r="M4948">
        <v>58.5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19.600000000000001</v>
      </c>
      <c r="W4948">
        <v>316.10000000000002</v>
      </c>
      <c r="X4948">
        <v>1012.1</v>
      </c>
      <c r="Y4948">
        <v>0.2</v>
      </c>
      <c r="Z4948">
        <v>0</v>
      </c>
      <c r="AA4948">
        <v>0</v>
      </c>
      <c r="AB4948">
        <v>0</v>
      </c>
      <c r="AC4948">
        <v>0</v>
      </c>
      <c r="AD4948">
        <v>0</v>
      </c>
      <c r="AE4948" t="s">
        <v>14921</v>
      </c>
      <c r="AF4948" t="s">
        <v>14922</v>
      </c>
      <c r="AG4948">
        <v>0.69</v>
      </c>
      <c r="AH4948" t="s">
        <v>330</v>
      </c>
      <c r="AI4948" t="s">
        <v>9140</v>
      </c>
      <c r="AJ4948" t="s">
        <v>331</v>
      </c>
    </row>
    <row r="4949" spans="1:36" x14ac:dyDescent="0.25">
      <c r="A4949" t="s">
        <v>32</v>
      </c>
      <c r="B4949" t="s">
        <v>14923</v>
      </c>
      <c r="C4949">
        <f>YEAR(B4949)</f>
        <v>2013</v>
      </c>
      <c r="D4949">
        <v>82.4</v>
      </c>
      <c r="E4949">
        <v>77</v>
      </c>
      <c r="F4949">
        <v>79.599999999999994</v>
      </c>
      <c r="H4949" s="2">
        <f>IF(F4949-77.36&lt;=0,0,IF(F4949-77.36&lt;=1,1,2))</f>
        <v>2</v>
      </c>
      <c r="I4949">
        <v>85.4</v>
      </c>
      <c r="J4949">
        <v>77</v>
      </c>
      <c r="K4949">
        <v>80.599999999999994</v>
      </c>
      <c r="L4949">
        <v>64.599999999999994</v>
      </c>
      <c r="M4949">
        <v>60.6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20.8</v>
      </c>
      <c r="W4949">
        <v>307</v>
      </c>
      <c r="X4949">
        <v>1012.5</v>
      </c>
      <c r="Y4949">
        <v>0.7</v>
      </c>
      <c r="Z4949">
        <v>0</v>
      </c>
      <c r="AA4949">
        <v>0</v>
      </c>
      <c r="AB4949">
        <v>0</v>
      </c>
      <c r="AC4949">
        <v>0</v>
      </c>
      <c r="AD4949">
        <v>0</v>
      </c>
      <c r="AE4949" t="s">
        <v>14924</v>
      </c>
      <c r="AF4949" t="s">
        <v>14925</v>
      </c>
      <c r="AG4949">
        <v>0.75</v>
      </c>
      <c r="AH4949" t="s">
        <v>330</v>
      </c>
      <c r="AI4949" t="s">
        <v>9140</v>
      </c>
      <c r="AJ4949" t="s">
        <v>331</v>
      </c>
    </row>
    <row r="4950" spans="1:36" x14ac:dyDescent="0.25">
      <c r="A4950" t="s">
        <v>32</v>
      </c>
      <c r="B4950" t="s">
        <v>14926</v>
      </c>
      <c r="C4950">
        <f>YEAR(B4950)</f>
        <v>2013</v>
      </c>
      <c r="D4950">
        <v>86.1</v>
      </c>
      <c r="E4950">
        <v>69.8</v>
      </c>
      <c r="F4950">
        <v>79.400000000000006</v>
      </c>
      <c r="H4950" s="2">
        <f>IF(F4950-77.36&lt;=0,0,IF(F4950-77.36&lt;=1,1,2))</f>
        <v>2</v>
      </c>
      <c r="I4950">
        <v>89.6</v>
      </c>
      <c r="J4950">
        <v>69.8</v>
      </c>
      <c r="K4950">
        <v>81</v>
      </c>
      <c r="L4950">
        <v>63.7</v>
      </c>
      <c r="M4950">
        <v>58.9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19.600000000000001</v>
      </c>
      <c r="W4950">
        <v>302.8</v>
      </c>
      <c r="X4950">
        <v>1009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 t="s">
        <v>14927</v>
      </c>
      <c r="AF4950" t="s">
        <v>14928</v>
      </c>
      <c r="AG4950">
        <v>0.75</v>
      </c>
      <c r="AH4950" t="s">
        <v>330</v>
      </c>
      <c r="AI4950" t="s">
        <v>9140</v>
      </c>
      <c r="AJ4950" t="s">
        <v>331</v>
      </c>
    </row>
    <row r="4951" spans="1:36" x14ac:dyDescent="0.25">
      <c r="A4951" t="s">
        <v>32</v>
      </c>
      <c r="B4951" t="s">
        <v>14929</v>
      </c>
      <c r="C4951">
        <f>YEAR(B4951)</f>
        <v>2013</v>
      </c>
      <c r="D4951">
        <v>86</v>
      </c>
      <c r="E4951">
        <v>73.400000000000006</v>
      </c>
      <c r="F4951">
        <v>80.2</v>
      </c>
      <c r="H4951" s="2">
        <f>IF(F4951-77.36&lt;=0,0,IF(F4951-77.36&lt;=1,1,2))</f>
        <v>2</v>
      </c>
      <c r="I4951">
        <v>90.6</v>
      </c>
      <c r="J4951">
        <v>73.400000000000006</v>
      </c>
      <c r="K4951">
        <v>82.3</v>
      </c>
      <c r="L4951">
        <v>65.8</v>
      </c>
      <c r="M4951">
        <v>62.2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11.4</v>
      </c>
      <c r="W4951">
        <v>301.3</v>
      </c>
      <c r="X4951">
        <v>1005.7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 t="s">
        <v>14930</v>
      </c>
      <c r="AF4951" t="s">
        <v>14931</v>
      </c>
      <c r="AG4951">
        <v>0.78</v>
      </c>
      <c r="AH4951" t="s">
        <v>330</v>
      </c>
      <c r="AI4951" t="s">
        <v>9140</v>
      </c>
      <c r="AJ4951" t="s">
        <v>331</v>
      </c>
    </row>
    <row r="4952" spans="1:36" x14ac:dyDescent="0.25">
      <c r="A4952" t="s">
        <v>32</v>
      </c>
      <c r="B4952" t="s">
        <v>14932</v>
      </c>
      <c r="C4952">
        <f>YEAR(B4952)</f>
        <v>2013</v>
      </c>
      <c r="D4952">
        <v>84.2</v>
      </c>
      <c r="E4952">
        <v>73.400000000000006</v>
      </c>
      <c r="F4952">
        <v>79.3</v>
      </c>
      <c r="H4952" s="2">
        <f>IF(F4952-77.36&lt;=0,0,IF(F4952-77.36&lt;=1,1,2))</f>
        <v>2</v>
      </c>
      <c r="I4952">
        <v>89.6</v>
      </c>
      <c r="J4952">
        <v>73.400000000000006</v>
      </c>
      <c r="K4952">
        <v>81.2</v>
      </c>
      <c r="L4952">
        <v>68.2</v>
      </c>
      <c r="M4952">
        <v>69.099999999999994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19.600000000000001</v>
      </c>
      <c r="W4952">
        <v>312.3</v>
      </c>
      <c r="X4952">
        <v>1008.9</v>
      </c>
      <c r="Y4952">
        <v>4.7</v>
      </c>
      <c r="Z4952">
        <v>6.2</v>
      </c>
      <c r="AA4952">
        <v>0</v>
      </c>
      <c r="AB4952">
        <v>0</v>
      </c>
      <c r="AC4952">
        <v>0</v>
      </c>
      <c r="AD4952">
        <v>0</v>
      </c>
      <c r="AE4952" t="s">
        <v>14933</v>
      </c>
      <c r="AF4952" t="s">
        <v>14934</v>
      </c>
      <c r="AG4952">
        <v>0.82</v>
      </c>
      <c r="AH4952" t="s">
        <v>330</v>
      </c>
      <c r="AI4952" t="s">
        <v>9140</v>
      </c>
      <c r="AJ4952" t="s">
        <v>331</v>
      </c>
    </row>
    <row r="4953" spans="1:36" x14ac:dyDescent="0.25">
      <c r="A4953" t="s">
        <v>32</v>
      </c>
      <c r="B4953" t="s">
        <v>14935</v>
      </c>
      <c r="C4953">
        <f>YEAR(B4953)</f>
        <v>2013</v>
      </c>
      <c r="D4953">
        <v>84.3</v>
      </c>
      <c r="E4953">
        <v>77</v>
      </c>
      <c r="F4953">
        <v>79.8</v>
      </c>
      <c r="H4953" s="2">
        <f>IF(F4953-77.36&lt;=0,0,IF(F4953-77.36&lt;=1,1,2))</f>
        <v>2</v>
      </c>
      <c r="I4953">
        <v>86.5</v>
      </c>
      <c r="J4953">
        <v>77</v>
      </c>
      <c r="K4953">
        <v>80.900000000000006</v>
      </c>
      <c r="L4953">
        <v>66.099999999999994</v>
      </c>
      <c r="M4953">
        <v>63.4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21.9</v>
      </c>
      <c r="W4953">
        <v>308.8</v>
      </c>
      <c r="X4953">
        <v>1011.3</v>
      </c>
      <c r="Y4953">
        <v>19</v>
      </c>
      <c r="Z4953">
        <v>6.2</v>
      </c>
      <c r="AA4953">
        <v>0</v>
      </c>
      <c r="AB4953">
        <v>0</v>
      </c>
      <c r="AC4953">
        <v>0</v>
      </c>
      <c r="AD4953">
        <v>0</v>
      </c>
      <c r="AE4953" t="s">
        <v>14936</v>
      </c>
      <c r="AF4953" t="s">
        <v>14937</v>
      </c>
      <c r="AG4953">
        <v>0.85</v>
      </c>
      <c r="AH4953" t="s">
        <v>330</v>
      </c>
      <c r="AI4953" t="s">
        <v>9140</v>
      </c>
      <c r="AJ4953" t="s">
        <v>331</v>
      </c>
    </row>
    <row r="4954" spans="1:36" x14ac:dyDescent="0.25">
      <c r="A4954" t="s">
        <v>32</v>
      </c>
      <c r="B4954" t="s">
        <v>14938</v>
      </c>
      <c r="C4954">
        <f>YEAR(B4954)</f>
        <v>2013</v>
      </c>
      <c r="D4954">
        <v>84.2</v>
      </c>
      <c r="E4954">
        <v>72.599999999999994</v>
      </c>
      <c r="F4954">
        <v>80.099999999999994</v>
      </c>
      <c r="H4954" s="2">
        <f>IF(F4954-77.36&lt;=0,0,IF(F4954-77.36&lt;=1,1,2))</f>
        <v>2</v>
      </c>
      <c r="I4954">
        <v>87.4</v>
      </c>
      <c r="J4954">
        <v>72.599999999999994</v>
      </c>
      <c r="K4954">
        <v>81.7</v>
      </c>
      <c r="L4954">
        <v>66.5</v>
      </c>
      <c r="M4954">
        <v>63.5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19.600000000000001</v>
      </c>
      <c r="W4954">
        <v>305.7</v>
      </c>
      <c r="X4954">
        <v>1011.2</v>
      </c>
      <c r="Y4954">
        <v>12.4</v>
      </c>
      <c r="Z4954">
        <v>6.2</v>
      </c>
      <c r="AA4954">
        <v>0</v>
      </c>
      <c r="AB4954">
        <v>0</v>
      </c>
      <c r="AC4954">
        <v>0</v>
      </c>
      <c r="AD4954">
        <v>0</v>
      </c>
      <c r="AE4954" t="s">
        <v>14939</v>
      </c>
      <c r="AF4954" t="s">
        <v>14940</v>
      </c>
      <c r="AG4954">
        <v>0.88</v>
      </c>
      <c r="AH4954" t="s">
        <v>330</v>
      </c>
      <c r="AI4954" t="s">
        <v>9140</v>
      </c>
      <c r="AJ4954" t="s">
        <v>331</v>
      </c>
    </row>
    <row r="4955" spans="1:36" x14ac:dyDescent="0.25">
      <c r="A4955" t="s">
        <v>32</v>
      </c>
      <c r="B4955" t="s">
        <v>14941</v>
      </c>
      <c r="C4955">
        <f>YEAR(B4955)</f>
        <v>2013</v>
      </c>
      <c r="D4955">
        <v>86</v>
      </c>
      <c r="E4955">
        <v>77</v>
      </c>
      <c r="F4955">
        <v>80.8</v>
      </c>
      <c r="H4955" s="2">
        <f>IF(F4955-77.36&lt;=0,0,IF(F4955-77.36&lt;=1,1,2))</f>
        <v>2</v>
      </c>
      <c r="I4955">
        <v>89.4</v>
      </c>
      <c r="J4955">
        <v>77</v>
      </c>
      <c r="K4955">
        <v>82.6</v>
      </c>
      <c r="L4955">
        <v>66.099999999999994</v>
      </c>
      <c r="M4955">
        <v>61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19.600000000000001</v>
      </c>
      <c r="W4955">
        <v>308.39999999999998</v>
      </c>
      <c r="X4955">
        <v>1010.8</v>
      </c>
      <c r="Y4955">
        <v>0.1</v>
      </c>
      <c r="Z4955">
        <v>0</v>
      </c>
      <c r="AA4955">
        <v>0</v>
      </c>
      <c r="AB4955">
        <v>0</v>
      </c>
      <c r="AC4955">
        <v>0</v>
      </c>
      <c r="AD4955">
        <v>0</v>
      </c>
      <c r="AE4955" t="s">
        <v>14942</v>
      </c>
      <c r="AF4955" t="s">
        <v>14943</v>
      </c>
      <c r="AG4955">
        <v>0.92</v>
      </c>
      <c r="AH4955" t="s">
        <v>330</v>
      </c>
      <c r="AI4955" t="s">
        <v>9140</v>
      </c>
      <c r="AJ4955" t="s">
        <v>331</v>
      </c>
    </row>
    <row r="4956" spans="1:36" x14ac:dyDescent="0.25">
      <c r="A4956" t="s">
        <v>32</v>
      </c>
      <c r="B4956" t="s">
        <v>14944</v>
      </c>
      <c r="C4956">
        <f>YEAR(B4956)</f>
        <v>2013</v>
      </c>
      <c r="D4956">
        <v>82.5</v>
      </c>
      <c r="E4956">
        <v>71.599999999999994</v>
      </c>
      <c r="F4956">
        <v>77.8</v>
      </c>
      <c r="H4956" s="2">
        <f>IF(F4956-77.36&lt;=0,0,IF(F4956-77.36&lt;=1,1,2))</f>
        <v>1</v>
      </c>
      <c r="I4956">
        <v>84.8</v>
      </c>
      <c r="J4956">
        <v>71.599999999999994</v>
      </c>
      <c r="K4956">
        <v>78.900000000000006</v>
      </c>
      <c r="L4956">
        <v>65.099999999999994</v>
      </c>
      <c r="M4956">
        <v>65.3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23</v>
      </c>
      <c r="W4956">
        <v>307.89999999999998</v>
      </c>
      <c r="X4956">
        <v>1010.7</v>
      </c>
      <c r="Y4956">
        <v>17.600000000000001</v>
      </c>
      <c r="Z4956">
        <v>6.2</v>
      </c>
      <c r="AA4956">
        <v>0</v>
      </c>
      <c r="AB4956">
        <v>0</v>
      </c>
      <c r="AC4956">
        <v>0</v>
      </c>
      <c r="AD4956">
        <v>0</v>
      </c>
      <c r="AE4956" t="s">
        <v>14945</v>
      </c>
      <c r="AF4956" t="s">
        <v>14946</v>
      </c>
      <c r="AG4956">
        <v>0.95</v>
      </c>
      <c r="AH4956" t="s">
        <v>330</v>
      </c>
      <c r="AI4956" t="s">
        <v>9140</v>
      </c>
      <c r="AJ4956" t="s">
        <v>331</v>
      </c>
    </row>
    <row r="4957" spans="1:36" x14ac:dyDescent="0.25">
      <c r="A4957" t="s">
        <v>32</v>
      </c>
      <c r="B4957" t="s">
        <v>14947</v>
      </c>
      <c r="C4957">
        <f>YEAR(B4957)</f>
        <v>2013</v>
      </c>
      <c r="D4957">
        <v>82.4</v>
      </c>
      <c r="E4957">
        <v>71.599999999999994</v>
      </c>
      <c r="F4957">
        <v>77.7</v>
      </c>
      <c r="H4957" s="2">
        <f>IF(F4957-77.36&lt;=0,0,IF(F4957-77.36&lt;=1,1,2))</f>
        <v>1</v>
      </c>
      <c r="I4957">
        <v>84.7</v>
      </c>
      <c r="J4957">
        <v>71.599999999999994</v>
      </c>
      <c r="K4957">
        <v>78.599999999999994</v>
      </c>
      <c r="L4957">
        <v>64.8</v>
      </c>
      <c r="M4957">
        <v>64.7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19.7</v>
      </c>
      <c r="W4957">
        <v>308.60000000000002</v>
      </c>
      <c r="X4957">
        <v>1010.2</v>
      </c>
      <c r="Y4957">
        <v>17.100000000000001</v>
      </c>
      <c r="Z4957">
        <v>6.2</v>
      </c>
      <c r="AA4957">
        <v>0</v>
      </c>
      <c r="AB4957">
        <v>0</v>
      </c>
      <c r="AC4957">
        <v>0</v>
      </c>
      <c r="AD4957">
        <v>0</v>
      </c>
      <c r="AE4957" t="s">
        <v>14948</v>
      </c>
      <c r="AF4957" t="s">
        <v>14949</v>
      </c>
      <c r="AG4957">
        <v>0.98</v>
      </c>
      <c r="AH4957" t="s">
        <v>330</v>
      </c>
      <c r="AI4957" t="s">
        <v>9140</v>
      </c>
      <c r="AJ4957" t="s">
        <v>331</v>
      </c>
    </row>
    <row r="4958" spans="1:36" x14ac:dyDescent="0.25">
      <c r="A4958" t="s">
        <v>32</v>
      </c>
      <c r="B4958" t="s">
        <v>14950</v>
      </c>
      <c r="C4958">
        <f>YEAR(B4958)</f>
        <v>2013</v>
      </c>
      <c r="D4958">
        <v>82.4</v>
      </c>
      <c r="E4958">
        <v>68</v>
      </c>
      <c r="F4958">
        <v>76.8</v>
      </c>
      <c r="H4958" s="2">
        <f>IF(F4958-77.36&lt;=0,0,IF(F4958-77.36&lt;=1,1,2))</f>
        <v>0</v>
      </c>
      <c r="I4958">
        <v>85.4</v>
      </c>
      <c r="J4958">
        <v>68</v>
      </c>
      <c r="K4958">
        <v>77.599999999999994</v>
      </c>
      <c r="L4958">
        <v>64.900000000000006</v>
      </c>
      <c r="M4958">
        <v>67.2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23</v>
      </c>
      <c r="W4958">
        <v>307.89999999999998</v>
      </c>
      <c r="X4958">
        <v>1009.7</v>
      </c>
      <c r="Y4958">
        <v>10.4</v>
      </c>
      <c r="Z4958">
        <v>6.2</v>
      </c>
      <c r="AA4958">
        <v>0</v>
      </c>
      <c r="AB4958">
        <v>0</v>
      </c>
      <c r="AC4958">
        <v>0</v>
      </c>
      <c r="AD4958">
        <v>0</v>
      </c>
      <c r="AE4958" t="s">
        <v>14951</v>
      </c>
      <c r="AF4958" t="s">
        <v>14952</v>
      </c>
      <c r="AG4958">
        <v>0</v>
      </c>
      <c r="AH4958" t="s">
        <v>330</v>
      </c>
      <c r="AI4958" t="s">
        <v>9140</v>
      </c>
      <c r="AJ4958" t="s">
        <v>331</v>
      </c>
    </row>
    <row r="4959" spans="1:36" x14ac:dyDescent="0.25">
      <c r="A4959" t="s">
        <v>32</v>
      </c>
      <c r="B4959" t="s">
        <v>14953</v>
      </c>
      <c r="C4959">
        <f>YEAR(B4959)</f>
        <v>2013</v>
      </c>
      <c r="D4959">
        <v>84.5</v>
      </c>
      <c r="E4959">
        <v>68</v>
      </c>
      <c r="F4959">
        <v>76.599999999999994</v>
      </c>
      <c r="H4959" s="2">
        <f>IF(F4959-77.36&lt;=0,0,IF(F4959-77.36&lt;=1,1,2))</f>
        <v>0</v>
      </c>
      <c r="I4959">
        <v>84.7</v>
      </c>
      <c r="J4959">
        <v>68</v>
      </c>
      <c r="K4959">
        <v>77.400000000000006</v>
      </c>
      <c r="L4959">
        <v>64.400000000000006</v>
      </c>
      <c r="M4959">
        <v>66.5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20.8</v>
      </c>
      <c r="W4959">
        <v>314.3</v>
      </c>
      <c r="X4959">
        <v>1011</v>
      </c>
      <c r="Y4959">
        <v>3.8</v>
      </c>
      <c r="Z4959">
        <v>6.2</v>
      </c>
      <c r="AA4959">
        <v>0</v>
      </c>
      <c r="AB4959">
        <v>0</v>
      </c>
      <c r="AC4959">
        <v>0</v>
      </c>
      <c r="AD4959">
        <v>0</v>
      </c>
      <c r="AE4959" t="s">
        <v>14954</v>
      </c>
      <c r="AF4959" t="s">
        <v>14955</v>
      </c>
      <c r="AG4959">
        <v>0.05</v>
      </c>
      <c r="AH4959" t="s">
        <v>330</v>
      </c>
      <c r="AI4959" t="s">
        <v>9140</v>
      </c>
      <c r="AJ4959" t="s">
        <v>331</v>
      </c>
    </row>
    <row r="4960" spans="1:36" x14ac:dyDescent="0.25">
      <c r="A4960" t="s">
        <v>32</v>
      </c>
      <c r="B4960" t="s">
        <v>14956</v>
      </c>
      <c r="C4960">
        <f>YEAR(B4960)</f>
        <v>2013</v>
      </c>
      <c r="D4960">
        <v>82.5</v>
      </c>
      <c r="E4960">
        <v>71.599999999999994</v>
      </c>
      <c r="F4960">
        <v>78.400000000000006</v>
      </c>
      <c r="H4960" s="2">
        <f>IF(F4960-77.36&lt;=0,0,IF(F4960-77.36&lt;=1,1,2))</f>
        <v>2</v>
      </c>
      <c r="I4960">
        <v>87.4</v>
      </c>
      <c r="J4960">
        <v>71.599999999999994</v>
      </c>
      <c r="K4960">
        <v>80</v>
      </c>
      <c r="L4960">
        <v>66.8</v>
      </c>
      <c r="M4960">
        <v>67.900000000000006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19.600000000000001</v>
      </c>
      <c r="W4960">
        <v>316</v>
      </c>
      <c r="X4960">
        <v>1009.4</v>
      </c>
      <c r="Y4960">
        <v>0.2</v>
      </c>
      <c r="Z4960">
        <v>0</v>
      </c>
      <c r="AA4960">
        <v>0</v>
      </c>
      <c r="AB4960">
        <v>0</v>
      </c>
      <c r="AC4960">
        <v>0</v>
      </c>
      <c r="AD4960">
        <v>0</v>
      </c>
      <c r="AE4960" t="s">
        <v>14957</v>
      </c>
      <c r="AF4960" t="s">
        <v>14958</v>
      </c>
      <c r="AG4960">
        <v>0.09</v>
      </c>
      <c r="AH4960" t="s">
        <v>330</v>
      </c>
      <c r="AI4960" t="s">
        <v>9140</v>
      </c>
      <c r="AJ4960" t="s">
        <v>331</v>
      </c>
    </row>
    <row r="4961" spans="1:36" x14ac:dyDescent="0.25">
      <c r="A4961" t="s">
        <v>32</v>
      </c>
      <c r="B4961" t="s">
        <v>14959</v>
      </c>
      <c r="C4961">
        <f>YEAR(B4961)</f>
        <v>2013</v>
      </c>
      <c r="D4961">
        <v>85.9</v>
      </c>
      <c r="E4961">
        <v>69.8</v>
      </c>
      <c r="F4961">
        <v>77.5</v>
      </c>
      <c r="H4961" s="2">
        <f>IF(F4961-77.36&lt;=0,0,IF(F4961-77.36&lt;=1,1,2))</f>
        <v>1</v>
      </c>
      <c r="I4961">
        <v>87.4</v>
      </c>
      <c r="J4961">
        <v>69.8</v>
      </c>
      <c r="K4961">
        <v>78.5</v>
      </c>
      <c r="L4961">
        <v>65.599999999999994</v>
      </c>
      <c r="M4961">
        <v>67.8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19.600000000000001</v>
      </c>
      <c r="W4961">
        <v>313.60000000000002</v>
      </c>
      <c r="X4961">
        <v>1006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 t="s">
        <v>14960</v>
      </c>
      <c r="AF4961" t="s">
        <v>14961</v>
      </c>
      <c r="AG4961">
        <v>0.12</v>
      </c>
      <c r="AH4961" t="s">
        <v>330</v>
      </c>
      <c r="AI4961" t="s">
        <v>9140</v>
      </c>
      <c r="AJ4961" t="s">
        <v>331</v>
      </c>
    </row>
    <row r="4962" spans="1:36" x14ac:dyDescent="0.25">
      <c r="A4962" t="s">
        <v>32</v>
      </c>
      <c r="B4962" t="s">
        <v>14962</v>
      </c>
      <c r="C4962">
        <f>YEAR(B4962)</f>
        <v>2013</v>
      </c>
      <c r="D4962">
        <v>84.2</v>
      </c>
      <c r="E4962">
        <v>68</v>
      </c>
      <c r="F4962">
        <v>76.599999999999994</v>
      </c>
      <c r="H4962" s="2">
        <f>IF(F4962-77.36&lt;=0,0,IF(F4962-77.36&lt;=1,1,2))</f>
        <v>0</v>
      </c>
      <c r="I4962">
        <v>87.4</v>
      </c>
      <c r="J4962">
        <v>68</v>
      </c>
      <c r="K4962">
        <v>78</v>
      </c>
      <c r="L4962">
        <v>64.099999999999994</v>
      </c>
      <c r="M4962">
        <v>65.599999999999994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21.9</v>
      </c>
      <c r="W4962">
        <v>303.5</v>
      </c>
      <c r="X4962">
        <v>1005.7</v>
      </c>
      <c r="Y4962">
        <v>17.5</v>
      </c>
      <c r="Z4962">
        <v>6.2</v>
      </c>
      <c r="AA4962">
        <v>0</v>
      </c>
      <c r="AB4962">
        <v>0</v>
      </c>
      <c r="AC4962">
        <v>0</v>
      </c>
      <c r="AD4962">
        <v>0</v>
      </c>
      <c r="AE4962" t="s">
        <v>14963</v>
      </c>
      <c r="AF4962" t="s">
        <v>14964</v>
      </c>
      <c r="AG4962">
        <v>0.16</v>
      </c>
      <c r="AH4962" t="s">
        <v>330</v>
      </c>
      <c r="AI4962" t="s">
        <v>9140</v>
      </c>
      <c r="AJ4962" t="s">
        <v>331</v>
      </c>
    </row>
    <row r="4963" spans="1:36" x14ac:dyDescent="0.25">
      <c r="A4963" t="s">
        <v>32</v>
      </c>
      <c r="B4963" t="s">
        <v>14965</v>
      </c>
      <c r="C4963">
        <f>YEAR(B4963)</f>
        <v>2013</v>
      </c>
      <c r="D4963">
        <v>84.2</v>
      </c>
      <c r="E4963">
        <v>75.2</v>
      </c>
      <c r="F4963">
        <v>79.400000000000006</v>
      </c>
      <c r="H4963" s="2">
        <f>IF(F4963-77.36&lt;=0,0,IF(F4963-77.36&lt;=1,1,2))</f>
        <v>2</v>
      </c>
      <c r="I4963">
        <v>86.5</v>
      </c>
      <c r="J4963">
        <v>75.2</v>
      </c>
      <c r="K4963">
        <v>80.599999999999994</v>
      </c>
      <c r="L4963">
        <v>66</v>
      </c>
      <c r="M4963">
        <v>63.8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20.8</v>
      </c>
      <c r="W4963">
        <v>301.7</v>
      </c>
      <c r="X4963">
        <v>1010.1</v>
      </c>
      <c r="Y4963">
        <v>15.7</v>
      </c>
      <c r="Z4963">
        <v>6.2</v>
      </c>
      <c r="AA4963">
        <v>0</v>
      </c>
      <c r="AB4963">
        <v>0</v>
      </c>
      <c r="AC4963">
        <v>0</v>
      </c>
      <c r="AD4963">
        <v>0</v>
      </c>
      <c r="AE4963" t="s">
        <v>14966</v>
      </c>
      <c r="AF4963" t="s">
        <v>14967</v>
      </c>
      <c r="AG4963">
        <v>0.19</v>
      </c>
      <c r="AH4963" t="s">
        <v>330</v>
      </c>
      <c r="AI4963" t="s">
        <v>9140</v>
      </c>
      <c r="AJ4963" t="s">
        <v>331</v>
      </c>
    </row>
    <row r="4964" spans="1:36" x14ac:dyDescent="0.25">
      <c r="A4964" t="s">
        <v>32</v>
      </c>
      <c r="B4964" t="s">
        <v>14968</v>
      </c>
      <c r="C4964">
        <f>YEAR(B4964)</f>
        <v>2013</v>
      </c>
      <c r="D4964">
        <v>84.2</v>
      </c>
      <c r="E4964">
        <v>73.400000000000006</v>
      </c>
      <c r="F4964">
        <v>79.099999999999994</v>
      </c>
      <c r="H4964" s="2">
        <f>IF(F4964-77.36&lt;=0,0,IF(F4964-77.36&lt;=1,1,2))</f>
        <v>2</v>
      </c>
      <c r="I4964">
        <v>88.5</v>
      </c>
      <c r="J4964">
        <v>73.400000000000006</v>
      </c>
      <c r="K4964">
        <v>80.5</v>
      </c>
      <c r="L4964">
        <v>65.3</v>
      </c>
      <c r="M4964">
        <v>62.8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16.100000000000001</v>
      </c>
      <c r="W4964">
        <v>307</v>
      </c>
      <c r="X4964">
        <v>1010</v>
      </c>
      <c r="Y4964">
        <v>0.3</v>
      </c>
      <c r="Z4964">
        <v>0</v>
      </c>
      <c r="AA4964">
        <v>0</v>
      </c>
      <c r="AB4964">
        <v>0</v>
      </c>
      <c r="AC4964">
        <v>0</v>
      </c>
      <c r="AD4964">
        <v>0</v>
      </c>
      <c r="AE4964" t="s">
        <v>14969</v>
      </c>
      <c r="AF4964" t="s">
        <v>14970</v>
      </c>
      <c r="AG4964">
        <v>0.23</v>
      </c>
      <c r="AH4964" t="s">
        <v>330</v>
      </c>
      <c r="AI4964" t="s">
        <v>9140</v>
      </c>
      <c r="AJ4964" t="s">
        <v>331</v>
      </c>
    </row>
    <row r="4965" spans="1:36" x14ac:dyDescent="0.25">
      <c r="A4965" t="s">
        <v>32</v>
      </c>
      <c r="B4965" t="s">
        <v>14971</v>
      </c>
      <c r="C4965">
        <f>YEAR(B4965)</f>
        <v>2013</v>
      </c>
      <c r="D4965">
        <v>84.2</v>
      </c>
      <c r="E4965">
        <v>69.8</v>
      </c>
      <c r="F4965">
        <v>77.8</v>
      </c>
      <c r="H4965" s="2">
        <f>IF(F4965-77.36&lt;=0,0,IF(F4965-77.36&lt;=1,1,2))</f>
        <v>1</v>
      </c>
      <c r="I4965">
        <v>87.2</v>
      </c>
      <c r="J4965">
        <v>69.8</v>
      </c>
      <c r="K4965">
        <v>79.5</v>
      </c>
      <c r="L4965">
        <v>65.099999999999994</v>
      </c>
      <c r="M4965">
        <v>65.599999999999994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17.2</v>
      </c>
      <c r="W4965">
        <v>321.2</v>
      </c>
      <c r="X4965">
        <v>1008.8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 t="s">
        <v>14972</v>
      </c>
      <c r="AF4965" t="s">
        <v>14973</v>
      </c>
      <c r="AG4965">
        <v>0.25</v>
      </c>
      <c r="AH4965" t="s">
        <v>330</v>
      </c>
      <c r="AI4965" t="s">
        <v>9140</v>
      </c>
      <c r="AJ4965" t="s">
        <v>331</v>
      </c>
    </row>
    <row r="4966" spans="1:36" x14ac:dyDescent="0.25">
      <c r="A4966" t="s">
        <v>32</v>
      </c>
      <c r="B4966" t="s">
        <v>14974</v>
      </c>
      <c r="C4966">
        <f>YEAR(B4966)</f>
        <v>2013</v>
      </c>
      <c r="D4966">
        <v>86</v>
      </c>
      <c r="E4966">
        <v>69.8</v>
      </c>
      <c r="F4966">
        <v>78</v>
      </c>
      <c r="H4966" s="2">
        <f>IF(F4966-77.36&lt;=0,0,IF(F4966-77.36&lt;=1,1,2))</f>
        <v>1</v>
      </c>
      <c r="I4966">
        <v>91.1</v>
      </c>
      <c r="J4966">
        <v>69.8</v>
      </c>
      <c r="K4966">
        <v>79.8</v>
      </c>
      <c r="L4966">
        <v>66.400000000000006</v>
      </c>
      <c r="M4966">
        <v>68.099999999999994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18.3</v>
      </c>
      <c r="W4966">
        <v>312.3</v>
      </c>
      <c r="X4966">
        <v>1009.1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 t="s">
        <v>14975</v>
      </c>
      <c r="AF4966" t="s">
        <v>14976</v>
      </c>
      <c r="AG4966">
        <v>0.3</v>
      </c>
      <c r="AH4966" t="s">
        <v>330</v>
      </c>
      <c r="AI4966" t="s">
        <v>9140</v>
      </c>
      <c r="AJ4966" t="s">
        <v>331</v>
      </c>
    </row>
    <row r="4967" spans="1:36" x14ac:dyDescent="0.25">
      <c r="A4967" t="s">
        <v>32</v>
      </c>
      <c r="B4967" t="s">
        <v>14977</v>
      </c>
      <c r="C4967">
        <f>YEAR(B4967)</f>
        <v>2013</v>
      </c>
      <c r="D4967">
        <v>82.4</v>
      </c>
      <c r="E4967">
        <v>69.8</v>
      </c>
      <c r="F4967">
        <v>77.099999999999994</v>
      </c>
      <c r="H4967" s="2">
        <f>IF(F4967-77.36&lt;=0,0,IF(F4967-77.36&lt;=1,1,2))</f>
        <v>0</v>
      </c>
      <c r="I4967">
        <v>87.2</v>
      </c>
      <c r="J4967">
        <v>69.8</v>
      </c>
      <c r="K4967">
        <v>78.900000000000006</v>
      </c>
      <c r="L4967">
        <v>67.8</v>
      </c>
      <c r="M4967">
        <v>73.400000000000006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23</v>
      </c>
      <c r="W4967">
        <v>301.7</v>
      </c>
      <c r="X4967">
        <v>1009.3</v>
      </c>
      <c r="Y4967">
        <v>12.3</v>
      </c>
      <c r="Z4967">
        <v>6.2</v>
      </c>
      <c r="AA4967">
        <v>0</v>
      </c>
      <c r="AB4967">
        <v>0</v>
      </c>
      <c r="AC4967">
        <v>0</v>
      </c>
      <c r="AD4967">
        <v>0</v>
      </c>
      <c r="AE4967" t="s">
        <v>14978</v>
      </c>
      <c r="AF4967" t="s">
        <v>14979</v>
      </c>
      <c r="AG4967">
        <v>0.33</v>
      </c>
      <c r="AH4967" t="s">
        <v>330</v>
      </c>
      <c r="AI4967" t="s">
        <v>9140</v>
      </c>
      <c r="AJ4967" t="s">
        <v>331</v>
      </c>
    </row>
    <row r="4968" spans="1:36" x14ac:dyDescent="0.25">
      <c r="A4968" t="s">
        <v>32</v>
      </c>
      <c r="B4968" t="s">
        <v>14980</v>
      </c>
      <c r="C4968">
        <f>YEAR(B4968)</f>
        <v>2013</v>
      </c>
      <c r="D4968">
        <v>82.5</v>
      </c>
      <c r="E4968">
        <v>73.400000000000006</v>
      </c>
      <c r="F4968">
        <v>78.900000000000006</v>
      </c>
      <c r="H4968" s="2">
        <f>IF(F4968-77.36&lt;=0,0,IF(F4968-77.36&lt;=1,1,2))</f>
        <v>2</v>
      </c>
      <c r="I4968">
        <v>87.4</v>
      </c>
      <c r="J4968">
        <v>73.400000000000006</v>
      </c>
      <c r="K4968">
        <v>80.2</v>
      </c>
      <c r="L4968">
        <v>69.5</v>
      </c>
      <c r="M4968">
        <v>73.099999999999994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26.4</v>
      </c>
      <c r="W4968">
        <v>302.60000000000002</v>
      </c>
      <c r="X4968">
        <v>1009</v>
      </c>
      <c r="Y4968">
        <v>36.6</v>
      </c>
      <c r="Z4968">
        <v>6.2</v>
      </c>
      <c r="AA4968">
        <v>0</v>
      </c>
      <c r="AB4968">
        <v>0</v>
      </c>
      <c r="AC4968">
        <v>0</v>
      </c>
      <c r="AD4968">
        <v>0</v>
      </c>
      <c r="AE4968" t="s">
        <v>14981</v>
      </c>
      <c r="AF4968" t="s">
        <v>14982</v>
      </c>
      <c r="AG4968">
        <v>0.37</v>
      </c>
      <c r="AH4968" t="s">
        <v>36</v>
      </c>
      <c r="AI4968" t="s">
        <v>37</v>
      </c>
      <c r="AJ4968" t="s">
        <v>38</v>
      </c>
    </row>
    <row r="4969" spans="1:36" x14ac:dyDescent="0.25">
      <c r="A4969" t="s">
        <v>32</v>
      </c>
      <c r="B4969" t="s">
        <v>14983</v>
      </c>
      <c r="C4969">
        <f>YEAR(B4969)</f>
        <v>2013</v>
      </c>
      <c r="D4969">
        <v>82.4</v>
      </c>
      <c r="E4969">
        <v>77</v>
      </c>
      <c r="F4969">
        <v>79.599999999999994</v>
      </c>
      <c r="H4969" s="2">
        <f>IF(F4969-77.36&lt;=0,0,IF(F4969-77.36&lt;=1,1,2))</f>
        <v>2</v>
      </c>
      <c r="I4969">
        <v>87.2</v>
      </c>
      <c r="J4969">
        <v>77</v>
      </c>
      <c r="K4969">
        <v>81.099999999999994</v>
      </c>
      <c r="L4969">
        <v>68.5</v>
      </c>
      <c r="M4969">
        <v>69.400000000000006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26.4</v>
      </c>
      <c r="W4969">
        <v>304</v>
      </c>
      <c r="X4969">
        <v>1011</v>
      </c>
      <c r="Y4969">
        <v>19</v>
      </c>
      <c r="Z4969">
        <v>6.2</v>
      </c>
      <c r="AA4969">
        <v>0</v>
      </c>
      <c r="AB4969">
        <v>0</v>
      </c>
      <c r="AC4969">
        <v>0</v>
      </c>
      <c r="AD4969">
        <v>0</v>
      </c>
      <c r="AE4969" t="s">
        <v>14984</v>
      </c>
      <c r="AF4969" t="s">
        <v>14985</v>
      </c>
      <c r="AG4969">
        <v>0.4</v>
      </c>
      <c r="AH4969" t="s">
        <v>330</v>
      </c>
      <c r="AI4969" t="s">
        <v>9140</v>
      </c>
      <c r="AJ4969" t="s">
        <v>331</v>
      </c>
    </row>
    <row r="4970" spans="1:36" x14ac:dyDescent="0.25">
      <c r="A4970" t="s">
        <v>32</v>
      </c>
      <c r="B4970" t="s">
        <v>14986</v>
      </c>
      <c r="C4970">
        <f>YEAR(B4970)</f>
        <v>2013</v>
      </c>
      <c r="D4970">
        <v>82.4</v>
      </c>
      <c r="E4970">
        <v>77</v>
      </c>
      <c r="F4970">
        <v>79.900000000000006</v>
      </c>
      <c r="H4970" s="2">
        <f>IF(F4970-77.36&lt;=0,0,IF(F4970-77.36&lt;=1,1,2))</f>
        <v>2</v>
      </c>
      <c r="I4970">
        <v>86.2</v>
      </c>
      <c r="J4970">
        <v>77</v>
      </c>
      <c r="K4970">
        <v>81.400000000000006</v>
      </c>
      <c r="L4970">
        <v>66.099999999999994</v>
      </c>
      <c r="M4970">
        <v>63.1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20.8</v>
      </c>
      <c r="W4970">
        <v>305.89999999999998</v>
      </c>
      <c r="X4970">
        <v>1010.8</v>
      </c>
      <c r="Y4970">
        <v>16.5</v>
      </c>
      <c r="Z4970">
        <v>6.2</v>
      </c>
      <c r="AA4970">
        <v>0</v>
      </c>
      <c r="AB4970">
        <v>0</v>
      </c>
      <c r="AC4970">
        <v>0</v>
      </c>
      <c r="AD4970">
        <v>0</v>
      </c>
      <c r="AE4970" t="s">
        <v>14987</v>
      </c>
      <c r="AF4970" t="s">
        <v>14988</v>
      </c>
      <c r="AG4970">
        <v>0.44</v>
      </c>
      <c r="AH4970" t="s">
        <v>330</v>
      </c>
      <c r="AI4970" t="s">
        <v>9140</v>
      </c>
      <c r="AJ4970" t="s">
        <v>331</v>
      </c>
    </row>
    <row r="4971" spans="1:36" x14ac:dyDescent="0.25">
      <c r="A4971" t="s">
        <v>32</v>
      </c>
      <c r="B4971" t="s">
        <v>14989</v>
      </c>
      <c r="C4971">
        <f>YEAR(B4971)</f>
        <v>2013</v>
      </c>
      <c r="D4971">
        <v>84.2</v>
      </c>
      <c r="E4971">
        <v>71.599999999999994</v>
      </c>
      <c r="F4971">
        <v>78.2</v>
      </c>
      <c r="H4971" s="2">
        <f>IF(F4971-77.36&lt;=0,0,IF(F4971-77.36&lt;=1,1,2))</f>
        <v>1</v>
      </c>
      <c r="I4971">
        <v>89.6</v>
      </c>
      <c r="J4971">
        <v>71.599999999999994</v>
      </c>
      <c r="K4971">
        <v>79.8</v>
      </c>
      <c r="L4971">
        <v>67.400000000000006</v>
      </c>
      <c r="M4971">
        <v>69.900000000000006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17.2</v>
      </c>
      <c r="W4971">
        <v>318.89999999999998</v>
      </c>
      <c r="X4971">
        <v>1010</v>
      </c>
      <c r="Y4971">
        <v>0.1</v>
      </c>
      <c r="Z4971">
        <v>0</v>
      </c>
      <c r="AA4971">
        <v>0</v>
      </c>
      <c r="AB4971">
        <v>0</v>
      </c>
      <c r="AC4971">
        <v>0</v>
      </c>
      <c r="AD4971">
        <v>0</v>
      </c>
      <c r="AE4971" t="s">
        <v>14990</v>
      </c>
      <c r="AF4971" t="s">
        <v>14991</v>
      </c>
      <c r="AG4971">
        <v>0.48</v>
      </c>
      <c r="AH4971" t="s">
        <v>330</v>
      </c>
      <c r="AI4971" t="s">
        <v>9140</v>
      </c>
      <c r="AJ4971" t="s">
        <v>331</v>
      </c>
    </row>
    <row r="4972" spans="1:36" x14ac:dyDescent="0.25">
      <c r="A4972" t="s">
        <v>32</v>
      </c>
      <c r="B4972" t="s">
        <v>14992</v>
      </c>
      <c r="C4972">
        <f>YEAR(B4972)</f>
        <v>2013</v>
      </c>
      <c r="D4972">
        <v>82.4</v>
      </c>
      <c r="E4972">
        <v>69.8</v>
      </c>
      <c r="F4972">
        <v>77.2</v>
      </c>
      <c r="H4972" s="2">
        <f>IF(F4972-77.36&lt;=0,0,IF(F4972-77.36&lt;=1,1,2))</f>
        <v>0</v>
      </c>
      <c r="I4972">
        <v>87.2</v>
      </c>
      <c r="J4972">
        <v>69.8</v>
      </c>
      <c r="K4972">
        <v>78.900000000000006</v>
      </c>
      <c r="L4972">
        <v>67.3</v>
      </c>
      <c r="M4972">
        <v>71.900000000000006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16.100000000000001</v>
      </c>
      <c r="W4972">
        <v>312.39999999999998</v>
      </c>
      <c r="X4972">
        <v>1009.6</v>
      </c>
      <c r="Y4972">
        <v>12.3</v>
      </c>
      <c r="Z4972">
        <v>6.2</v>
      </c>
      <c r="AA4972">
        <v>0</v>
      </c>
      <c r="AB4972">
        <v>0</v>
      </c>
      <c r="AC4972">
        <v>0</v>
      </c>
      <c r="AD4972">
        <v>0</v>
      </c>
      <c r="AE4972" t="s">
        <v>14993</v>
      </c>
      <c r="AF4972" t="s">
        <v>14994</v>
      </c>
      <c r="AG4972">
        <v>0.5</v>
      </c>
      <c r="AH4972" t="s">
        <v>330</v>
      </c>
      <c r="AI4972" t="s">
        <v>9140</v>
      </c>
      <c r="AJ4972" t="s">
        <v>331</v>
      </c>
    </row>
    <row r="4973" spans="1:36" x14ac:dyDescent="0.25">
      <c r="A4973" t="s">
        <v>32</v>
      </c>
      <c r="B4973" t="s">
        <v>14995</v>
      </c>
      <c r="C4973">
        <f>YEAR(B4973)</f>
        <v>2013</v>
      </c>
      <c r="D4973">
        <v>80.599999999999994</v>
      </c>
      <c r="E4973">
        <v>69.8</v>
      </c>
      <c r="F4973">
        <v>76.5</v>
      </c>
      <c r="H4973" s="2">
        <f>IF(F4973-77.36&lt;=0,0,IF(F4973-77.36&lt;=1,1,2))</f>
        <v>0</v>
      </c>
      <c r="I4973">
        <v>84.6</v>
      </c>
      <c r="J4973">
        <v>69.8</v>
      </c>
      <c r="K4973">
        <v>77.599999999999994</v>
      </c>
      <c r="L4973">
        <v>66.8</v>
      </c>
      <c r="M4973">
        <v>72.400000000000006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23</v>
      </c>
      <c r="W4973">
        <v>316.8</v>
      </c>
      <c r="X4973">
        <v>1009.4</v>
      </c>
      <c r="Y4973">
        <v>17.100000000000001</v>
      </c>
      <c r="Z4973">
        <v>6.2</v>
      </c>
      <c r="AA4973">
        <v>0</v>
      </c>
      <c r="AB4973">
        <v>0</v>
      </c>
      <c r="AC4973">
        <v>0</v>
      </c>
      <c r="AD4973">
        <v>0</v>
      </c>
      <c r="AE4973" t="s">
        <v>14996</v>
      </c>
      <c r="AF4973" t="s">
        <v>14997</v>
      </c>
      <c r="AG4973">
        <v>0.54</v>
      </c>
      <c r="AH4973" t="s">
        <v>330</v>
      </c>
      <c r="AI4973" t="s">
        <v>9140</v>
      </c>
      <c r="AJ4973" t="s">
        <v>331</v>
      </c>
    </row>
    <row r="4974" spans="1:36" x14ac:dyDescent="0.25">
      <c r="A4974" t="s">
        <v>32</v>
      </c>
      <c r="B4974" t="s">
        <v>14998</v>
      </c>
      <c r="C4974">
        <f>YEAR(B4974)</f>
        <v>2013</v>
      </c>
      <c r="D4974">
        <v>82.4</v>
      </c>
      <c r="E4974">
        <v>69.8</v>
      </c>
      <c r="F4974">
        <v>76.900000000000006</v>
      </c>
      <c r="H4974" s="2">
        <f>IF(F4974-77.36&lt;=0,0,IF(F4974-77.36&lt;=1,1,2))</f>
        <v>0</v>
      </c>
      <c r="I4974">
        <v>86.2</v>
      </c>
      <c r="J4974">
        <v>69.8</v>
      </c>
      <c r="K4974">
        <v>78.3</v>
      </c>
      <c r="L4974">
        <v>66.599999999999994</v>
      </c>
      <c r="M4974">
        <v>70.900000000000006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23</v>
      </c>
      <c r="W4974">
        <v>314.7</v>
      </c>
      <c r="X4974">
        <v>1010.9</v>
      </c>
      <c r="Y4974">
        <v>27.3</v>
      </c>
      <c r="Z4974">
        <v>6.2</v>
      </c>
      <c r="AA4974">
        <v>0</v>
      </c>
      <c r="AB4974">
        <v>0</v>
      </c>
      <c r="AC4974">
        <v>0</v>
      </c>
      <c r="AD4974">
        <v>0</v>
      </c>
      <c r="AE4974" t="s">
        <v>14999</v>
      </c>
      <c r="AF4974" t="s">
        <v>15000</v>
      </c>
      <c r="AG4974">
        <v>0.56999999999999995</v>
      </c>
      <c r="AH4974" t="s">
        <v>36</v>
      </c>
      <c r="AI4974" t="s">
        <v>37</v>
      </c>
      <c r="AJ4974" t="s">
        <v>38</v>
      </c>
    </row>
    <row r="4975" spans="1:36" x14ac:dyDescent="0.25">
      <c r="A4975" t="s">
        <v>32</v>
      </c>
      <c r="B4975" t="s">
        <v>15001</v>
      </c>
      <c r="C4975">
        <f>YEAR(B4975)</f>
        <v>2013</v>
      </c>
      <c r="D4975">
        <v>82.5</v>
      </c>
      <c r="E4975">
        <v>71.599999999999994</v>
      </c>
      <c r="F4975">
        <v>78.2</v>
      </c>
      <c r="H4975" s="2">
        <f>IF(F4975-77.36&lt;=0,0,IF(F4975-77.36&lt;=1,1,2))</f>
        <v>1</v>
      </c>
      <c r="I4975">
        <v>85.5</v>
      </c>
      <c r="J4975">
        <v>71.599999999999994</v>
      </c>
      <c r="K4975">
        <v>79.2</v>
      </c>
      <c r="L4975">
        <v>64.3</v>
      </c>
      <c r="M4975">
        <v>62.8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17.2</v>
      </c>
      <c r="W4975">
        <v>310.89999999999998</v>
      </c>
      <c r="X4975">
        <v>1012.1</v>
      </c>
      <c r="Y4975">
        <v>6</v>
      </c>
      <c r="Z4975">
        <v>6.2</v>
      </c>
      <c r="AA4975">
        <v>0</v>
      </c>
      <c r="AB4975">
        <v>0</v>
      </c>
      <c r="AC4975">
        <v>0</v>
      </c>
      <c r="AD4975">
        <v>0</v>
      </c>
      <c r="AE4975" t="s">
        <v>15002</v>
      </c>
      <c r="AF4975" t="s">
        <v>15003</v>
      </c>
      <c r="AG4975">
        <v>0.61</v>
      </c>
      <c r="AH4975" t="s">
        <v>330</v>
      </c>
      <c r="AI4975" t="s">
        <v>9140</v>
      </c>
      <c r="AJ4975" t="s">
        <v>331</v>
      </c>
    </row>
    <row r="4976" spans="1:36" x14ac:dyDescent="0.25">
      <c r="A4976" t="s">
        <v>32</v>
      </c>
      <c r="B4976" t="s">
        <v>15004</v>
      </c>
      <c r="C4976">
        <f>YEAR(B4976)</f>
        <v>2013</v>
      </c>
      <c r="D4976">
        <v>84.2</v>
      </c>
      <c r="E4976">
        <v>68</v>
      </c>
      <c r="F4976">
        <v>76.900000000000006</v>
      </c>
      <c r="H4976" s="2">
        <f>IF(F4976-77.36&lt;=0,0,IF(F4976-77.36&lt;=1,1,2))</f>
        <v>0</v>
      </c>
      <c r="I4976">
        <v>91</v>
      </c>
      <c r="J4976">
        <v>68</v>
      </c>
      <c r="K4976">
        <v>78.7</v>
      </c>
      <c r="L4976">
        <v>63.1</v>
      </c>
      <c r="M4976">
        <v>63.1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17.2</v>
      </c>
      <c r="W4976">
        <v>316.3</v>
      </c>
      <c r="X4976">
        <v>1010.6</v>
      </c>
      <c r="Y4976">
        <v>7.1</v>
      </c>
      <c r="Z4976">
        <v>6.2</v>
      </c>
      <c r="AA4976">
        <v>0</v>
      </c>
      <c r="AB4976">
        <v>0</v>
      </c>
      <c r="AC4976">
        <v>0</v>
      </c>
      <c r="AD4976">
        <v>0</v>
      </c>
      <c r="AE4976" t="s">
        <v>15005</v>
      </c>
      <c r="AF4976" t="s">
        <v>15006</v>
      </c>
      <c r="AG4976">
        <v>0.64</v>
      </c>
      <c r="AH4976" t="s">
        <v>330</v>
      </c>
      <c r="AI4976" t="s">
        <v>9140</v>
      </c>
      <c r="AJ4976" t="s">
        <v>331</v>
      </c>
    </row>
    <row r="4977" spans="1:36" x14ac:dyDescent="0.25">
      <c r="A4977" t="s">
        <v>32</v>
      </c>
      <c r="B4977" t="s">
        <v>15007</v>
      </c>
      <c r="C4977">
        <f>YEAR(B4977)</f>
        <v>2013</v>
      </c>
      <c r="D4977">
        <v>84.3</v>
      </c>
      <c r="E4977">
        <v>69.8</v>
      </c>
      <c r="F4977">
        <v>77.7</v>
      </c>
      <c r="H4977" s="2">
        <f>IF(F4977-77.36&lt;=0,0,IF(F4977-77.36&lt;=1,1,2))</f>
        <v>1</v>
      </c>
      <c r="I4977">
        <v>92.7</v>
      </c>
      <c r="J4977">
        <v>69.8</v>
      </c>
      <c r="K4977">
        <v>80</v>
      </c>
      <c r="L4977">
        <v>69.5</v>
      </c>
      <c r="M4977">
        <v>76.400000000000006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12.8</v>
      </c>
      <c r="W4977">
        <v>316.5</v>
      </c>
      <c r="X4977">
        <v>1010.8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 t="s">
        <v>15008</v>
      </c>
      <c r="AF4977" t="s">
        <v>15009</v>
      </c>
      <c r="AG4977">
        <v>0.67</v>
      </c>
      <c r="AH4977" t="s">
        <v>330</v>
      </c>
      <c r="AI4977" t="s">
        <v>9140</v>
      </c>
      <c r="AJ4977" t="s">
        <v>331</v>
      </c>
    </row>
    <row r="4978" spans="1:36" x14ac:dyDescent="0.25">
      <c r="A4978" t="s">
        <v>32</v>
      </c>
      <c r="B4978" t="s">
        <v>15010</v>
      </c>
      <c r="C4978">
        <f>YEAR(B4978)</f>
        <v>2013</v>
      </c>
      <c r="D4978">
        <v>86</v>
      </c>
      <c r="E4978">
        <v>69.8</v>
      </c>
      <c r="F4978">
        <v>78.2</v>
      </c>
      <c r="H4978" s="2">
        <f>IF(F4978-77.36&lt;=0,0,IF(F4978-77.36&lt;=1,1,2))</f>
        <v>1</v>
      </c>
      <c r="I4978">
        <v>93.5</v>
      </c>
      <c r="J4978">
        <v>69.8</v>
      </c>
      <c r="K4978">
        <v>80.8</v>
      </c>
      <c r="L4978">
        <v>66.599999999999994</v>
      </c>
      <c r="M4978">
        <v>68.2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10.3</v>
      </c>
      <c r="W4978">
        <v>249.4</v>
      </c>
      <c r="X4978">
        <v>1010.8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 t="s">
        <v>15011</v>
      </c>
      <c r="AF4978" t="s">
        <v>15012</v>
      </c>
      <c r="AG4978">
        <v>0.7</v>
      </c>
      <c r="AH4978" t="s">
        <v>330</v>
      </c>
      <c r="AI4978" t="s">
        <v>9140</v>
      </c>
      <c r="AJ4978" t="s">
        <v>331</v>
      </c>
    </row>
    <row r="4979" spans="1:36" x14ac:dyDescent="0.25">
      <c r="A4979" t="s">
        <v>32</v>
      </c>
      <c r="B4979" t="s">
        <v>15013</v>
      </c>
      <c r="C4979">
        <f>YEAR(B4979)</f>
        <v>2013</v>
      </c>
      <c r="D4979">
        <v>86.1</v>
      </c>
      <c r="E4979">
        <v>71.599999999999994</v>
      </c>
      <c r="F4979">
        <v>80.2</v>
      </c>
      <c r="H4979" s="2">
        <f>IF(F4979-77.36&lt;=0,0,IF(F4979-77.36&lt;=1,1,2))</f>
        <v>2</v>
      </c>
      <c r="I4979">
        <v>95.2</v>
      </c>
      <c r="J4979">
        <v>71.599999999999994</v>
      </c>
      <c r="K4979">
        <v>82.7</v>
      </c>
      <c r="L4979">
        <v>63.7</v>
      </c>
      <c r="M4979">
        <v>57.7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17.2</v>
      </c>
      <c r="W4979">
        <v>305.39999999999998</v>
      </c>
      <c r="X4979">
        <v>1010.3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 t="s">
        <v>15014</v>
      </c>
      <c r="AF4979" t="s">
        <v>15015</v>
      </c>
      <c r="AG4979">
        <v>0.75</v>
      </c>
      <c r="AH4979" t="s">
        <v>330</v>
      </c>
      <c r="AI4979" t="s">
        <v>9140</v>
      </c>
      <c r="AJ4979" t="s">
        <v>331</v>
      </c>
    </row>
    <row r="4980" spans="1:36" x14ac:dyDescent="0.25">
      <c r="A4980" t="s">
        <v>32</v>
      </c>
      <c r="B4980" t="s">
        <v>15016</v>
      </c>
      <c r="C4980">
        <f>YEAR(B4980)</f>
        <v>2013</v>
      </c>
      <c r="D4980">
        <v>86.1</v>
      </c>
      <c r="E4980">
        <v>77</v>
      </c>
      <c r="F4980">
        <v>81.5</v>
      </c>
      <c r="H4980" s="2">
        <f>IF(F4980-77.36&lt;=0,0,IF(F4980-77.36&lt;=1,1,2))</f>
        <v>2</v>
      </c>
      <c r="I4980">
        <v>93.5</v>
      </c>
      <c r="J4980">
        <v>77</v>
      </c>
      <c r="K4980">
        <v>84.3</v>
      </c>
      <c r="L4980">
        <v>65.7</v>
      </c>
      <c r="M4980">
        <v>60.2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18.3</v>
      </c>
      <c r="W4980">
        <v>317.60000000000002</v>
      </c>
      <c r="X4980">
        <v>1010.8</v>
      </c>
      <c r="Y4980">
        <v>2.4</v>
      </c>
      <c r="Z4980">
        <v>6.2</v>
      </c>
      <c r="AA4980">
        <v>0</v>
      </c>
      <c r="AB4980">
        <v>0</v>
      </c>
      <c r="AC4980">
        <v>0</v>
      </c>
      <c r="AD4980">
        <v>0</v>
      </c>
      <c r="AE4980" t="s">
        <v>15017</v>
      </c>
      <c r="AF4980" t="s">
        <v>15018</v>
      </c>
      <c r="AG4980">
        <v>0.77</v>
      </c>
      <c r="AH4980" t="s">
        <v>330</v>
      </c>
      <c r="AI4980" t="s">
        <v>9140</v>
      </c>
      <c r="AJ4980" t="s">
        <v>331</v>
      </c>
    </row>
    <row r="4981" spans="1:36" x14ac:dyDescent="0.25">
      <c r="A4981" t="s">
        <v>32</v>
      </c>
      <c r="B4981" t="s">
        <v>15019</v>
      </c>
      <c r="C4981">
        <f>YEAR(B4981)</f>
        <v>2013</v>
      </c>
      <c r="D4981">
        <v>86</v>
      </c>
      <c r="E4981">
        <v>71.599999999999994</v>
      </c>
      <c r="F4981">
        <v>79.2</v>
      </c>
      <c r="H4981" s="2">
        <f>IF(F4981-77.36&lt;=0,0,IF(F4981-77.36&lt;=1,1,2))</f>
        <v>2</v>
      </c>
      <c r="I4981">
        <v>94.2</v>
      </c>
      <c r="J4981">
        <v>71.599999999999994</v>
      </c>
      <c r="K4981">
        <v>82.1</v>
      </c>
      <c r="L4981">
        <v>68.8</v>
      </c>
      <c r="M4981">
        <v>71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17.2</v>
      </c>
      <c r="W4981">
        <v>300.8</v>
      </c>
      <c r="X4981">
        <v>1010.4</v>
      </c>
      <c r="Y4981">
        <v>14.3</v>
      </c>
      <c r="Z4981">
        <v>6.2</v>
      </c>
      <c r="AA4981">
        <v>0</v>
      </c>
      <c r="AB4981">
        <v>0</v>
      </c>
      <c r="AC4981">
        <v>0</v>
      </c>
      <c r="AD4981">
        <v>0</v>
      </c>
      <c r="AE4981" t="s">
        <v>15020</v>
      </c>
      <c r="AF4981" t="s">
        <v>15021</v>
      </c>
      <c r="AG4981">
        <v>0.8</v>
      </c>
      <c r="AH4981" t="s">
        <v>330</v>
      </c>
      <c r="AI4981" t="s">
        <v>9140</v>
      </c>
      <c r="AJ4981" t="s">
        <v>331</v>
      </c>
    </row>
    <row r="4982" spans="1:36" x14ac:dyDescent="0.25">
      <c r="A4982" t="s">
        <v>32</v>
      </c>
      <c r="B4982" t="s">
        <v>15022</v>
      </c>
      <c r="C4982">
        <f>YEAR(B4982)</f>
        <v>2013</v>
      </c>
      <c r="D4982">
        <v>84.2</v>
      </c>
      <c r="E4982">
        <v>71.3</v>
      </c>
      <c r="F4982">
        <v>79.099999999999994</v>
      </c>
      <c r="H4982" s="2">
        <f>IF(F4982-77.36&lt;=0,0,IF(F4982-77.36&lt;=1,1,2))</f>
        <v>2</v>
      </c>
      <c r="I4982">
        <v>87.4</v>
      </c>
      <c r="J4982">
        <v>71.3</v>
      </c>
      <c r="K4982">
        <v>80.5</v>
      </c>
      <c r="L4982">
        <v>69</v>
      </c>
      <c r="M4982">
        <v>71.8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19.600000000000001</v>
      </c>
      <c r="W4982">
        <v>312.39999999999998</v>
      </c>
      <c r="X4982">
        <v>1011.7</v>
      </c>
      <c r="Y4982">
        <v>11.6</v>
      </c>
      <c r="Z4982">
        <v>6.2</v>
      </c>
      <c r="AA4982">
        <v>0</v>
      </c>
      <c r="AB4982">
        <v>0</v>
      </c>
      <c r="AC4982">
        <v>0</v>
      </c>
      <c r="AD4982">
        <v>0</v>
      </c>
      <c r="AE4982" t="s">
        <v>15023</v>
      </c>
      <c r="AF4982" t="s">
        <v>15024</v>
      </c>
      <c r="AG4982">
        <v>0.83</v>
      </c>
      <c r="AH4982" t="s">
        <v>330</v>
      </c>
      <c r="AI4982" t="s">
        <v>9140</v>
      </c>
      <c r="AJ4982" t="s">
        <v>331</v>
      </c>
    </row>
    <row r="4983" spans="1:36" x14ac:dyDescent="0.25">
      <c r="A4983" t="s">
        <v>32</v>
      </c>
      <c r="B4983" t="s">
        <v>15025</v>
      </c>
      <c r="C4983">
        <f>YEAR(B4983)</f>
        <v>2013</v>
      </c>
      <c r="D4983">
        <v>82.4</v>
      </c>
      <c r="E4983">
        <v>75.2</v>
      </c>
      <c r="F4983">
        <v>78.5</v>
      </c>
      <c r="G4983" s="2">
        <f>AVERAGE(F4983:F5073)</f>
        <v>69.364835164835142</v>
      </c>
      <c r="H4983" s="2">
        <f>IF(F4983-69.36&lt;=0,0,IF(F4983-69.36&lt;=1,1,2))</f>
        <v>2</v>
      </c>
      <c r="I4983">
        <v>83.4</v>
      </c>
      <c r="J4983">
        <v>75.2</v>
      </c>
      <c r="K4983">
        <v>78.900000000000006</v>
      </c>
      <c r="L4983">
        <v>63.2</v>
      </c>
      <c r="M4983">
        <v>59.9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20.8</v>
      </c>
      <c r="W4983">
        <v>317.60000000000002</v>
      </c>
      <c r="X4983">
        <v>1014.2</v>
      </c>
      <c r="Y4983">
        <v>16.600000000000001</v>
      </c>
      <c r="Z4983">
        <v>6.2</v>
      </c>
      <c r="AA4983">
        <v>0</v>
      </c>
      <c r="AB4983">
        <v>0</v>
      </c>
      <c r="AC4983">
        <v>0</v>
      </c>
      <c r="AD4983">
        <v>0</v>
      </c>
      <c r="AE4983" t="s">
        <v>15026</v>
      </c>
      <c r="AF4983" t="s">
        <v>15027</v>
      </c>
      <c r="AG4983">
        <v>0.87</v>
      </c>
      <c r="AH4983" t="s">
        <v>330</v>
      </c>
      <c r="AI4983" t="s">
        <v>9140</v>
      </c>
      <c r="AJ4983" t="s">
        <v>331</v>
      </c>
    </row>
    <row r="4984" spans="1:36" x14ac:dyDescent="0.25">
      <c r="A4984" t="s">
        <v>32</v>
      </c>
      <c r="B4984" t="s">
        <v>15028</v>
      </c>
      <c r="C4984">
        <f>YEAR(B4984)</f>
        <v>2013</v>
      </c>
      <c r="D4984">
        <v>82.4</v>
      </c>
      <c r="E4984">
        <v>75.2</v>
      </c>
      <c r="F4984">
        <v>78.7</v>
      </c>
      <c r="H4984" s="2">
        <f>IF(F4984-69.36&lt;=0,0,IF(F4984-69.36&lt;=1,1,2))</f>
        <v>2</v>
      </c>
      <c r="I4984">
        <v>84</v>
      </c>
      <c r="J4984">
        <v>75.2</v>
      </c>
      <c r="K4984">
        <v>79.2</v>
      </c>
      <c r="L4984">
        <v>62.5</v>
      </c>
      <c r="M4984">
        <v>58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20.8</v>
      </c>
      <c r="W4984">
        <v>314.89999999999998</v>
      </c>
      <c r="X4984">
        <v>1015.8</v>
      </c>
      <c r="Y4984">
        <v>6.8</v>
      </c>
      <c r="Z4984">
        <v>6.2</v>
      </c>
      <c r="AA4984">
        <v>0</v>
      </c>
      <c r="AB4984">
        <v>0</v>
      </c>
      <c r="AC4984">
        <v>0</v>
      </c>
      <c r="AD4984">
        <v>0</v>
      </c>
      <c r="AE4984" t="s">
        <v>15029</v>
      </c>
      <c r="AF4984" t="s">
        <v>15030</v>
      </c>
      <c r="AG4984">
        <v>0.9</v>
      </c>
      <c r="AH4984" t="s">
        <v>330</v>
      </c>
      <c r="AI4984" t="s">
        <v>9140</v>
      </c>
      <c r="AJ4984" t="s">
        <v>331</v>
      </c>
    </row>
    <row r="4985" spans="1:36" x14ac:dyDescent="0.25">
      <c r="A4985" t="s">
        <v>32</v>
      </c>
      <c r="B4985" t="s">
        <v>15031</v>
      </c>
      <c r="C4985">
        <f>YEAR(B4985)</f>
        <v>2013</v>
      </c>
      <c r="D4985">
        <v>82.4</v>
      </c>
      <c r="E4985">
        <v>69.8</v>
      </c>
      <c r="F4985">
        <v>77.3</v>
      </c>
      <c r="H4985" s="2">
        <f>IF(F4985-69.36&lt;=0,0,IF(F4985-69.36&lt;=1,1,2))</f>
        <v>2</v>
      </c>
      <c r="I4985">
        <v>85.4</v>
      </c>
      <c r="J4985">
        <v>69.8</v>
      </c>
      <c r="K4985">
        <v>78.3</v>
      </c>
      <c r="L4985">
        <v>64.3</v>
      </c>
      <c r="M4985">
        <v>64.5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16.100000000000001</v>
      </c>
      <c r="W4985">
        <v>321.2</v>
      </c>
      <c r="X4985">
        <v>1016.3</v>
      </c>
      <c r="Y4985">
        <v>4.5999999999999996</v>
      </c>
      <c r="Z4985">
        <v>6.2</v>
      </c>
      <c r="AA4985">
        <v>0</v>
      </c>
      <c r="AB4985">
        <v>0</v>
      </c>
      <c r="AC4985">
        <v>0</v>
      </c>
      <c r="AD4985">
        <v>0</v>
      </c>
      <c r="AE4985" t="s">
        <v>15032</v>
      </c>
      <c r="AF4985" t="s">
        <v>15033</v>
      </c>
      <c r="AG4985">
        <v>0.93</v>
      </c>
      <c r="AH4985" t="s">
        <v>330</v>
      </c>
      <c r="AI4985" t="s">
        <v>9140</v>
      </c>
      <c r="AJ4985" t="s">
        <v>331</v>
      </c>
    </row>
    <row r="4986" spans="1:36" x14ac:dyDescent="0.25">
      <c r="A4986" t="s">
        <v>32</v>
      </c>
      <c r="B4986" t="s">
        <v>15034</v>
      </c>
      <c r="C4986">
        <f>YEAR(B4986)</f>
        <v>2013</v>
      </c>
      <c r="D4986">
        <v>82.8</v>
      </c>
      <c r="E4986">
        <v>68</v>
      </c>
      <c r="F4986">
        <v>76.2</v>
      </c>
      <c r="H4986" s="2">
        <f>IF(F4986-69.36&lt;=0,0,IF(F4986-69.36&lt;=1,1,2))</f>
        <v>2</v>
      </c>
      <c r="I4986">
        <v>85.4</v>
      </c>
      <c r="J4986">
        <v>68</v>
      </c>
      <c r="K4986">
        <v>77.2</v>
      </c>
      <c r="L4986">
        <v>63.6</v>
      </c>
      <c r="M4986">
        <v>65.8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21.9</v>
      </c>
      <c r="W4986">
        <v>327.60000000000002</v>
      </c>
      <c r="X4986">
        <v>1015.8</v>
      </c>
      <c r="Y4986">
        <v>20.7</v>
      </c>
      <c r="Z4986">
        <v>6.2</v>
      </c>
      <c r="AA4986">
        <v>0</v>
      </c>
      <c r="AB4986">
        <v>0</v>
      </c>
      <c r="AC4986">
        <v>0</v>
      </c>
      <c r="AD4986">
        <v>0</v>
      </c>
      <c r="AE4986" t="s">
        <v>15035</v>
      </c>
      <c r="AF4986" t="s">
        <v>15036</v>
      </c>
      <c r="AG4986">
        <v>0.96</v>
      </c>
      <c r="AH4986" t="s">
        <v>36</v>
      </c>
      <c r="AI4986" t="s">
        <v>37</v>
      </c>
      <c r="AJ4986" t="s">
        <v>38</v>
      </c>
    </row>
    <row r="4987" spans="1:36" x14ac:dyDescent="0.25">
      <c r="A4987" t="s">
        <v>32</v>
      </c>
      <c r="B4987" t="s">
        <v>15037</v>
      </c>
      <c r="C4987">
        <f>YEAR(B4987)</f>
        <v>2013</v>
      </c>
      <c r="D4987">
        <v>80.599999999999994</v>
      </c>
      <c r="E4987">
        <v>73.400000000000006</v>
      </c>
      <c r="F4987">
        <v>76.7</v>
      </c>
      <c r="H4987" s="2">
        <f>IF(F4987-69.36&lt;=0,0,IF(F4987-69.36&lt;=1,1,2))</f>
        <v>2</v>
      </c>
      <c r="I4987">
        <v>81.099999999999994</v>
      </c>
      <c r="J4987">
        <v>73.400000000000006</v>
      </c>
      <c r="K4987">
        <v>76.7</v>
      </c>
      <c r="L4987">
        <v>58.1</v>
      </c>
      <c r="M4987">
        <v>52.9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20.8</v>
      </c>
      <c r="W4987">
        <v>332.5</v>
      </c>
      <c r="X4987">
        <v>1016.2</v>
      </c>
      <c r="Y4987">
        <v>9.6999999999999993</v>
      </c>
      <c r="Z4987">
        <v>6.2</v>
      </c>
      <c r="AA4987">
        <v>0</v>
      </c>
      <c r="AB4987">
        <v>0</v>
      </c>
      <c r="AC4987">
        <v>0</v>
      </c>
      <c r="AD4987">
        <v>0</v>
      </c>
      <c r="AE4987" t="s">
        <v>15038</v>
      </c>
      <c r="AF4987" t="s">
        <v>15039</v>
      </c>
      <c r="AG4987">
        <v>0</v>
      </c>
      <c r="AH4987" t="s">
        <v>330</v>
      </c>
      <c r="AI4987" t="s">
        <v>9140</v>
      </c>
      <c r="AJ4987" t="s">
        <v>331</v>
      </c>
    </row>
    <row r="4988" spans="1:36" x14ac:dyDescent="0.25">
      <c r="A4988" t="s">
        <v>32</v>
      </c>
      <c r="B4988" t="s">
        <v>15040</v>
      </c>
      <c r="C4988">
        <f>YEAR(B4988)</f>
        <v>2013</v>
      </c>
      <c r="D4988">
        <v>82.4</v>
      </c>
      <c r="E4988">
        <v>64.400000000000006</v>
      </c>
      <c r="F4988">
        <v>73.900000000000006</v>
      </c>
      <c r="H4988" s="2">
        <f>IF(F4988-69.36&lt;=0,0,IF(F4988-69.36&lt;=1,1,2))</f>
        <v>2</v>
      </c>
      <c r="I4988">
        <v>84.7</v>
      </c>
      <c r="J4988">
        <v>64.400000000000006</v>
      </c>
      <c r="K4988">
        <v>74.3</v>
      </c>
      <c r="L4988">
        <v>58.5</v>
      </c>
      <c r="M4988">
        <v>58.9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8.1</v>
      </c>
      <c r="W4988">
        <v>151.30000000000001</v>
      </c>
      <c r="X4988">
        <v>1012.9</v>
      </c>
      <c r="Y4988">
        <v>0.8</v>
      </c>
      <c r="Z4988">
        <v>0</v>
      </c>
      <c r="AA4988">
        <v>0</v>
      </c>
      <c r="AB4988">
        <v>0</v>
      </c>
      <c r="AC4988">
        <v>0</v>
      </c>
      <c r="AD4988">
        <v>0</v>
      </c>
      <c r="AE4988" t="s">
        <v>15041</v>
      </c>
      <c r="AF4988" t="s">
        <v>15042</v>
      </c>
      <c r="AG4988">
        <v>0.03</v>
      </c>
      <c r="AH4988" t="s">
        <v>330</v>
      </c>
      <c r="AI4988" t="s">
        <v>9140</v>
      </c>
      <c r="AJ4988" t="s">
        <v>331</v>
      </c>
    </row>
    <row r="4989" spans="1:36" x14ac:dyDescent="0.25">
      <c r="A4989" t="s">
        <v>32</v>
      </c>
      <c r="B4989" t="s">
        <v>15043</v>
      </c>
      <c r="C4989">
        <f>YEAR(B4989)</f>
        <v>2013</v>
      </c>
      <c r="D4989">
        <v>80.599999999999994</v>
      </c>
      <c r="E4989">
        <v>68</v>
      </c>
      <c r="F4989">
        <v>74.3</v>
      </c>
      <c r="H4989" s="2">
        <f>IF(F4989-69.36&lt;=0,0,IF(F4989-69.36&lt;=1,1,2))</f>
        <v>2</v>
      </c>
      <c r="I4989">
        <v>83.9</v>
      </c>
      <c r="J4989">
        <v>68</v>
      </c>
      <c r="K4989">
        <v>74.400000000000006</v>
      </c>
      <c r="L4989">
        <v>63.7</v>
      </c>
      <c r="M4989">
        <v>69.7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9.1999999999999993</v>
      </c>
      <c r="W4989">
        <v>323.3</v>
      </c>
      <c r="X4989">
        <v>1013.8</v>
      </c>
      <c r="Y4989">
        <v>40.1</v>
      </c>
      <c r="Z4989">
        <v>6.2</v>
      </c>
      <c r="AA4989">
        <v>0</v>
      </c>
      <c r="AB4989">
        <v>0</v>
      </c>
      <c r="AC4989">
        <v>0</v>
      </c>
      <c r="AD4989">
        <v>0</v>
      </c>
      <c r="AE4989" t="s">
        <v>15044</v>
      </c>
      <c r="AF4989" t="s">
        <v>15045</v>
      </c>
      <c r="AG4989">
        <v>7.0000000000000007E-2</v>
      </c>
      <c r="AH4989" t="s">
        <v>36</v>
      </c>
      <c r="AI4989" t="s">
        <v>37</v>
      </c>
      <c r="AJ4989" t="s">
        <v>38</v>
      </c>
    </row>
    <row r="4990" spans="1:36" x14ac:dyDescent="0.25">
      <c r="A4990" t="s">
        <v>32</v>
      </c>
      <c r="B4990" t="s">
        <v>15046</v>
      </c>
      <c r="C4990">
        <f>YEAR(B4990)</f>
        <v>2013</v>
      </c>
      <c r="D4990">
        <v>82.4</v>
      </c>
      <c r="E4990">
        <v>68</v>
      </c>
      <c r="F4990">
        <v>75.099999999999994</v>
      </c>
      <c r="H4990" s="2">
        <f>IF(F4990-69.36&lt;=0,0,IF(F4990-69.36&lt;=1,1,2))</f>
        <v>2</v>
      </c>
      <c r="I4990">
        <v>84</v>
      </c>
      <c r="J4990">
        <v>68</v>
      </c>
      <c r="K4990">
        <v>75.8</v>
      </c>
      <c r="L4990">
        <v>63.8</v>
      </c>
      <c r="M4990">
        <v>69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19.600000000000001</v>
      </c>
      <c r="W4990">
        <v>320.89999999999998</v>
      </c>
      <c r="X4990">
        <v>1015.7</v>
      </c>
      <c r="Y4990">
        <v>17.399999999999999</v>
      </c>
      <c r="Z4990">
        <v>6.2</v>
      </c>
      <c r="AA4990">
        <v>0</v>
      </c>
      <c r="AB4990">
        <v>0</v>
      </c>
      <c r="AC4990">
        <v>0</v>
      </c>
      <c r="AD4990">
        <v>0</v>
      </c>
      <c r="AE4990" t="s">
        <v>15047</v>
      </c>
      <c r="AF4990" t="s">
        <v>15048</v>
      </c>
      <c r="AG4990">
        <v>0.1</v>
      </c>
      <c r="AH4990" t="s">
        <v>330</v>
      </c>
      <c r="AI4990" t="s">
        <v>9140</v>
      </c>
      <c r="AJ4990" t="s">
        <v>331</v>
      </c>
    </row>
    <row r="4991" spans="1:36" x14ac:dyDescent="0.25">
      <c r="A4991" t="s">
        <v>32</v>
      </c>
      <c r="B4991" t="s">
        <v>15049</v>
      </c>
      <c r="C4991">
        <f>YEAR(B4991)</f>
        <v>2013</v>
      </c>
      <c r="D4991">
        <v>80.599999999999994</v>
      </c>
      <c r="E4991">
        <v>75.2</v>
      </c>
      <c r="F4991">
        <v>76.900000000000006</v>
      </c>
      <c r="H4991" s="2">
        <f>IF(F4991-69.36&lt;=0,0,IF(F4991-69.36&lt;=1,1,2))</f>
        <v>2</v>
      </c>
      <c r="I4991">
        <v>81.900000000000006</v>
      </c>
      <c r="J4991">
        <v>75.2</v>
      </c>
      <c r="K4991">
        <v>76.900000000000006</v>
      </c>
      <c r="L4991">
        <v>61.8</v>
      </c>
      <c r="M4991">
        <v>59.9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26.4</v>
      </c>
      <c r="W4991">
        <v>330.7</v>
      </c>
      <c r="X4991">
        <v>1016.7</v>
      </c>
      <c r="Y4991">
        <v>23.1</v>
      </c>
      <c r="Z4991">
        <v>6.2</v>
      </c>
      <c r="AA4991">
        <v>0</v>
      </c>
      <c r="AB4991">
        <v>0</v>
      </c>
      <c r="AC4991">
        <v>0</v>
      </c>
      <c r="AD4991">
        <v>0</v>
      </c>
      <c r="AE4991" t="s">
        <v>15050</v>
      </c>
      <c r="AF4991" t="s">
        <v>15051</v>
      </c>
      <c r="AG4991">
        <v>0.14000000000000001</v>
      </c>
      <c r="AH4991" t="s">
        <v>36</v>
      </c>
      <c r="AI4991" t="s">
        <v>37</v>
      </c>
      <c r="AJ4991" t="s">
        <v>38</v>
      </c>
    </row>
    <row r="4992" spans="1:36" x14ac:dyDescent="0.25">
      <c r="A4992" t="s">
        <v>32</v>
      </c>
      <c r="B4992" t="s">
        <v>15052</v>
      </c>
      <c r="C4992">
        <f>YEAR(B4992)</f>
        <v>2013</v>
      </c>
      <c r="D4992">
        <v>82.4</v>
      </c>
      <c r="E4992">
        <v>69.8</v>
      </c>
      <c r="F4992">
        <v>75.400000000000006</v>
      </c>
      <c r="H4992" s="2">
        <f>IF(F4992-69.36&lt;=0,0,IF(F4992-69.36&lt;=1,1,2))</f>
        <v>2</v>
      </c>
      <c r="I4992">
        <v>84.7</v>
      </c>
      <c r="J4992">
        <v>69.8</v>
      </c>
      <c r="K4992">
        <v>75.8</v>
      </c>
      <c r="L4992">
        <v>62.9</v>
      </c>
      <c r="M4992">
        <v>65.7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11.4</v>
      </c>
      <c r="W4992">
        <v>325.2</v>
      </c>
      <c r="X4992">
        <v>1017.1</v>
      </c>
      <c r="Y4992">
        <v>7</v>
      </c>
      <c r="Z4992">
        <v>6.2</v>
      </c>
      <c r="AA4992">
        <v>0</v>
      </c>
      <c r="AB4992">
        <v>0</v>
      </c>
      <c r="AC4992">
        <v>0</v>
      </c>
      <c r="AD4992">
        <v>0</v>
      </c>
      <c r="AE4992" t="s">
        <v>15053</v>
      </c>
      <c r="AF4992" t="s">
        <v>15054</v>
      </c>
      <c r="AG4992">
        <v>0.17</v>
      </c>
      <c r="AH4992" t="s">
        <v>330</v>
      </c>
      <c r="AI4992" t="s">
        <v>9140</v>
      </c>
      <c r="AJ4992" t="s">
        <v>331</v>
      </c>
    </row>
    <row r="4993" spans="1:36" x14ac:dyDescent="0.25">
      <c r="A4993" t="s">
        <v>32</v>
      </c>
      <c r="B4993" t="s">
        <v>15055</v>
      </c>
      <c r="C4993">
        <f>YEAR(B4993)</f>
        <v>2013</v>
      </c>
      <c r="D4993">
        <v>84.2</v>
      </c>
      <c r="E4993">
        <v>68</v>
      </c>
      <c r="F4993">
        <v>76.5</v>
      </c>
      <c r="H4993" s="2">
        <f>IF(F4993-69.36&lt;=0,0,IF(F4993-69.36&lt;=1,1,2))</f>
        <v>2</v>
      </c>
      <c r="I4993">
        <v>88.5</v>
      </c>
      <c r="J4993">
        <v>68</v>
      </c>
      <c r="K4993">
        <v>77.400000000000006</v>
      </c>
      <c r="L4993">
        <v>59.4</v>
      </c>
      <c r="M4993">
        <v>57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9.1999999999999993</v>
      </c>
      <c r="W4993">
        <v>201.8</v>
      </c>
      <c r="X4993">
        <v>1015.2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 t="s">
        <v>15056</v>
      </c>
      <c r="AF4993" t="s">
        <v>15057</v>
      </c>
      <c r="AG4993">
        <v>0.21</v>
      </c>
      <c r="AH4993" t="s">
        <v>330</v>
      </c>
      <c r="AI4993" t="s">
        <v>9140</v>
      </c>
      <c r="AJ4993" t="s">
        <v>331</v>
      </c>
    </row>
    <row r="4994" spans="1:36" x14ac:dyDescent="0.25">
      <c r="A4994" t="s">
        <v>32</v>
      </c>
      <c r="B4994" t="s">
        <v>15058</v>
      </c>
      <c r="C4994">
        <f>YEAR(B4994)</f>
        <v>2013</v>
      </c>
      <c r="D4994">
        <v>87.8</v>
      </c>
      <c r="E4994">
        <v>73.400000000000006</v>
      </c>
      <c r="F4994">
        <v>80.400000000000006</v>
      </c>
      <c r="H4994" s="2">
        <f>IF(F4994-69.36&lt;=0,0,IF(F4994-69.36&lt;=1,1,2))</f>
        <v>2</v>
      </c>
      <c r="I4994">
        <v>95.9</v>
      </c>
      <c r="J4994">
        <v>73.400000000000006</v>
      </c>
      <c r="K4994">
        <v>83.2</v>
      </c>
      <c r="L4994">
        <v>64.3</v>
      </c>
      <c r="M4994">
        <v>59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11.4</v>
      </c>
      <c r="W4994">
        <v>196.2</v>
      </c>
      <c r="X4994">
        <v>1013.7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 t="s">
        <v>15059</v>
      </c>
      <c r="AF4994" t="s">
        <v>15060</v>
      </c>
      <c r="AG4994">
        <v>0.25</v>
      </c>
      <c r="AH4994" t="s">
        <v>330</v>
      </c>
      <c r="AI4994" t="s">
        <v>9140</v>
      </c>
      <c r="AJ4994" t="s">
        <v>331</v>
      </c>
    </row>
    <row r="4995" spans="1:36" x14ac:dyDescent="0.25">
      <c r="A4995" t="s">
        <v>32</v>
      </c>
      <c r="B4995" t="s">
        <v>15061</v>
      </c>
      <c r="C4995">
        <f>YEAR(B4995)</f>
        <v>2013</v>
      </c>
      <c r="D4995">
        <v>86</v>
      </c>
      <c r="E4995">
        <v>73.400000000000006</v>
      </c>
      <c r="F4995">
        <v>79.8</v>
      </c>
      <c r="H4995" s="2">
        <f>IF(F4995-69.36&lt;=0,0,IF(F4995-69.36&lt;=1,1,2))</f>
        <v>2</v>
      </c>
      <c r="I4995">
        <v>93.5</v>
      </c>
      <c r="J4995">
        <v>73.400000000000006</v>
      </c>
      <c r="K4995">
        <v>82.2</v>
      </c>
      <c r="L4995">
        <v>63.5</v>
      </c>
      <c r="M4995">
        <v>58.4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16.100000000000001</v>
      </c>
      <c r="W4995">
        <v>260.60000000000002</v>
      </c>
      <c r="X4995">
        <v>1014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 t="s">
        <v>15062</v>
      </c>
      <c r="AF4995" t="s">
        <v>15063</v>
      </c>
      <c r="AG4995">
        <v>0.28000000000000003</v>
      </c>
      <c r="AH4995" t="s">
        <v>330</v>
      </c>
      <c r="AI4995" t="s">
        <v>9140</v>
      </c>
      <c r="AJ4995" t="s">
        <v>331</v>
      </c>
    </row>
    <row r="4996" spans="1:36" x14ac:dyDescent="0.25">
      <c r="A4996" t="s">
        <v>32</v>
      </c>
      <c r="B4996" t="s">
        <v>15064</v>
      </c>
      <c r="C4996">
        <f>YEAR(B4996)</f>
        <v>2013</v>
      </c>
      <c r="D4996">
        <v>82.4</v>
      </c>
      <c r="E4996">
        <v>69.8</v>
      </c>
      <c r="F4996">
        <v>77.400000000000006</v>
      </c>
      <c r="H4996" s="2">
        <f>IF(F4996-69.36&lt;=0,0,IF(F4996-69.36&lt;=1,1,2))</f>
        <v>2</v>
      </c>
      <c r="I4996">
        <v>86.2</v>
      </c>
      <c r="J4996">
        <v>69.8</v>
      </c>
      <c r="K4996">
        <v>78.5</v>
      </c>
      <c r="L4996">
        <v>65</v>
      </c>
      <c r="M4996">
        <v>66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17.2</v>
      </c>
      <c r="W4996">
        <v>326.2</v>
      </c>
      <c r="X4996">
        <v>1014.9</v>
      </c>
      <c r="Y4996">
        <v>26.2</v>
      </c>
      <c r="Z4996">
        <v>6.2</v>
      </c>
      <c r="AA4996">
        <v>0</v>
      </c>
      <c r="AB4996">
        <v>0</v>
      </c>
      <c r="AC4996">
        <v>0</v>
      </c>
      <c r="AD4996">
        <v>0</v>
      </c>
      <c r="AE4996" t="s">
        <v>15065</v>
      </c>
      <c r="AF4996" t="s">
        <v>15066</v>
      </c>
      <c r="AG4996">
        <v>0.32</v>
      </c>
      <c r="AH4996" t="s">
        <v>36</v>
      </c>
      <c r="AI4996" t="s">
        <v>37</v>
      </c>
      <c r="AJ4996" t="s">
        <v>38</v>
      </c>
    </row>
    <row r="4997" spans="1:36" x14ac:dyDescent="0.25">
      <c r="A4997" t="s">
        <v>32</v>
      </c>
      <c r="B4997" t="s">
        <v>15067</v>
      </c>
      <c r="C4997">
        <f>YEAR(B4997)</f>
        <v>2013</v>
      </c>
      <c r="D4997">
        <v>80.599999999999994</v>
      </c>
      <c r="E4997">
        <v>66.2</v>
      </c>
      <c r="F4997">
        <v>73.7</v>
      </c>
      <c r="H4997" s="2">
        <f>IF(F4997-69.36&lt;=0,0,IF(F4997-69.36&lt;=1,1,2))</f>
        <v>2</v>
      </c>
      <c r="I4997">
        <v>83.9</v>
      </c>
      <c r="J4997">
        <v>66.2</v>
      </c>
      <c r="K4997">
        <v>74.099999999999994</v>
      </c>
      <c r="L4997">
        <v>63.7</v>
      </c>
      <c r="M4997">
        <v>71.7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10.3</v>
      </c>
      <c r="W4997">
        <v>338.8</v>
      </c>
      <c r="X4997">
        <v>1013.8</v>
      </c>
      <c r="Y4997">
        <v>24.9</v>
      </c>
      <c r="Z4997">
        <v>6.2</v>
      </c>
      <c r="AA4997">
        <v>0</v>
      </c>
      <c r="AB4997">
        <v>0</v>
      </c>
      <c r="AC4997">
        <v>0</v>
      </c>
      <c r="AD4997">
        <v>0</v>
      </c>
      <c r="AE4997" t="s">
        <v>15068</v>
      </c>
      <c r="AF4997" t="s">
        <v>15069</v>
      </c>
      <c r="AG4997">
        <v>0.35</v>
      </c>
      <c r="AH4997" t="s">
        <v>36</v>
      </c>
      <c r="AI4997" t="s">
        <v>37</v>
      </c>
      <c r="AJ4997" t="s">
        <v>38</v>
      </c>
    </row>
    <row r="4998" spans="1:36" x14ac:dyDescent="0.25">
      <c r="A4998" t="s">
        <v>32</v>
      </c>
      <c r="B4998" t="s">
        <v>15070</v>
      </c>
      <c r="C4998">
        <f>YEAR(B4998)</f>
        <v>2013</v>
      </c>
      <c r="D4998">
        <v>87.8</v>
      </c>
      <c r="E4998">
        <v>64.400000000000006</v>
      </c>
      <c r="F4998">
        <v>75.7</v>
      </c>
      <c r="H4998" s="2">
        <f>IF(F4998-69.36&lt;=0,0,IF(F4998-69.36&lt;=1,1,2))</f>
        <v>2</v>
      </c>
      <c r="I4998">
        <v>89.4</v>
      </c>
      <c r="J4998">
        <v>64.400000000000006</v>
      </c>
      <c r="K4998">
        <v>76.900000000000006</v>
      </c>
      <c r="L4998">
        <v>62.5</v>
      </c>
      <c r="M4998">
        <v>64.5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19.600000000000001</v>
      </c>
      <c r="W4998">
        <v>278.5</v>
      </c>
      <c r="X4998">
        <v>1010</v>
      </c>
      <c r="Y4998">
        <v>24.8</v>
      </c>
      <c r="Z4998">
        <v>6.2</v>
      </c>
      <c r="AA4998">
        <v>0</v>
      </c>
      <c r="AB4998">
        <v>0</v>
      </c>
      <c r="AC4998">
        <v>0</v>
      </c>
      <c r="AD4998">
        <v>0</v>
      </c>
      <c r="AE4998" t="s">
        <v>15071</v>
      </c>
      <c r="AF4998" t="s">
        <v>15072</v>
      </c>
      <c r="AG4998">
        <v>0.39</v>
      </c>
      <c r="AH4998" t="s">
        <v>36</v>
      </c>
      <c r="AI4998" t="s">
        <v>37</v>
      </c>
      <c r="AJ4998" t="s">
        <v>38</v>
      </c>
    </row>
    <row r="4999" spans="1:36" x14ac:dyDescent="0.25">
      <c r="A4999" t="s">
        <v>32</v>
      </c>
      <c r="B4999" t="s">
        <v>15073</v>
      </c>
      <c r="C4999">
        <f>YEAR(B4999)</f>
        <v>2013</v>
      </c>
      <c r="D4999">
        <v>82.4</v>
      </c>
      <c r="E4999">
        <v>69.8</v>
      </c>
      <c r="F4999">
        <v>76.3</v>
      </c>
      <c r="H4999" s="2">
        <f>IF(F4999-69.36&lt;=0,0,IF(F4999-69.36&lt;=1,1,2))</f>
        <v>2</v>
      </c>
      <c r="I4999">
        <v>87.2</v>
      </c>
      <c r="J4999">
        <v>69.8</v>
      </c>
      <c r="K4999">
        <v>77.2</v>
      </c>
      <c r="L4999">
        <v>65.099999999999994</v>
      </c>
      <c r="M4999">
        <v>68.599999999999994</v>
      </c>
      <c r="O4999">
        <v>0.02</v>
      </c>
      <c r="P4999">
        <v>100</v>
      </c>
      <c r="Q4999">
        <v>4.17</v>
      </c>
      <c r="R4999" t="s">
        <v>40</v>
      </c>
      <c r="S4999">
        <v>0</v>
      </c>
      <c r="T4999">
        <v>0</v>
      </c>
      <c r="U4999">
        <v>0</v>
      </c>
      <c r="V4999">
        <v>18.3</v>
      </c>
      <c r="W4999">
        <v>303.7</v>
      </c>
      <c r="X4999">
        <v>1006.4</v>
      </c>
      <c r="Y4999">
        <v>35.299999999999997</v>
      </c>
      <c r="Z4999">
        <v>6.2</v>
      </c>
      <c r="AA4999">
        <v>0</v>
      </c>
      <c r="AB4999">
        <v>0</v>
      </c>
      <c r="AC4999">
        <v>0</v>
      </c>
      <c r="AD4999">
        <v>0</v>
      </c>
      <c r="AE4999" t="s">
        <v>15074</v>
      </c>
      <c r="AF4999" t="s">
        <v>15075</v>
      </c>
      <c r="AG4999">
        <v>0.43</v>
      </c>
      <c r="AH4999" t="s">
        <v>56</v>
      </c>
      <c r="AI4999" t="s">
        <v>137</v>
      </c>
      <c r="AJ4999" t="s">
        <v>40</v>
      </c>
    </row>
    <row r="5000" spans="1:36" x14ac:dyDescent="0.25">
      <c r="A5000" t="s">
        <v>32</v>
      </c>
      <c r="B5000" t="s">
        <v>15076</v>
      </c>
      <c r="C5000">
        <f>YEAR(B5000)</f>
        <v>2013</v>
      </c>
      <c r="D5000">
        <v>84.2</v>
      </c>
      <c r="E5000">
        <v>69.8</v>
      </c>
      <c r="F5000">
        <v>76.599999999999994</v>
      </c>
      <c r="H5000" s="2">
        <f>IF(F5000-69.36&lt;=0,0,IF(F5000-69.36&lt;=1,1,2))</f>
        <v>2</v>
      </c>
      <c r="I5000">
        <v>87.4</v>
      </c>
      <c r="J5000">
        <v>69.8</v>
      </c>
      <c r="K5000">
        <v>77.5</v>
      </c>
      <c r="L5000">
        <v>65.099999999999994</v>
      </c>
      <c r="M5000">
        <v>68.400000000000006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19.600000000000001</v>
      </c>
      <c r="W5000">
        <v>295.7</v>
      </c>
      <c r="X5000">
        <v>1005.9</v>
      </c>
      <c r="Y5000">
        <v>48.9</v>
      </c>
      <c r="Z5000">
        <v>6.2</v>
      </c>
      <c r="AA5000">
        <v>0</v>
      </c>
      <c r="AB5000">
        <v>0</v>
      </c>
      <c r="AC5000">
        <v>0</v>
      </c>
      <c r="AD5000">
        <v>0</v>
      </c>
      <c r="AE5000" t="s">
        <v>15077</v>
      </c>
      <c r="AF5000" t="s">
        <v>15078</v>
      </c>
      <c r="AG5000">
        <v>0.46</v>
      </c>
      <c r="AH5000" t="s">
        <v>36</v>
      </c>
      <c r="AI5000" t="s">
        <v>37</v>
      </c>
      <c r="AJ5000" t="s">
        <v>38</v>
      </c>
    </row>
    <row r="5001" spans="1:36" x14ac:dyDescent="0.25">
      <c r="A5001" t="s">
        <v>32</v>
      </c>
      <c r="B5001" t="s">
        <v>15079</v>
      </c>
      <c r="C5001">
        <f>YEAR(B5001)</f>
        <v>2013</v>
      </c>
      <c r="D5001">
        <v>80.599999999999994</v>
      </c>
      <c r="E5001">
        <v>68.8</v>
      </c>
      <c r="F5001">
        <v>75.2</v>
      </c>
      <c r="H5001" s="2">
        <f>IF(F5001-69.36&lt;=0,0,IF(F5001-69.36&lt;=1,1,2))</f>
        <v>2</v>
      </c>
      <c r="I5001">
        <v>83.3</v>
      </c>
      <c r="J5001">
        <v>68.8</v>
      </c>
      <c r="K5001">
        <v>75.599999999999994</v>
      </c>
      <c r="L5001">
        <v>64.5</v>
      </c>
      <c r="M5001">
        <v>70.2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20.8</v>
      </c>
      <c r="W5001">
        <v>304.10000000000002</v>
      </c>
      <c r="X5001">
        <v>1006.5</v>
      </c>
      <c r="Y5001">
        <v>45.2</v>
      </c>
      <c r="Z5001">
        <v>6.2</v>
      </c>
      <c r="AA5001">
        <v>0</v>
      </c>
      <c r="AB5001">
        <v>0</v>
      </c>
      <c r="AC5001">
        <v>0</v>
      </c>
      <c r="AD5001">
        <v>0</v>
      </c>
      <c r="AE5001" t="s">
        <v>15080</v>
      </c>
      <c r="AF5001" t="s">
        <v>15081</v>
      </c>
      <c r="AG5001">
        <v>0.5</v>
      </c>
      <c r="AH5001" t="s">
        <v>36</v>
      </c>
      <c r="AI5001" t="s">
        <v>37</v>
      </c>
      <c r="AJ5001" t="s">
        <v>38</v>
      </c>
    </row>
    <row r="5002" spans="1:36" x14ac:dyDescent="0.25">
      <c r="A5002" t="s">
        <v>32</v>
      </c>
      <c r="B5002" t="s">
        <v>15082</v>
      </c>
      <c r="C5002">
        <f>YEAR(B5002)</f>
        <v>2013</v>
      </c>
      <c r="D5002">
        <v>82.4</v>
      </c>
      <c r="E5002">
        <v>69.8</v>
      </c>
      <c r="F5002">
        <v>76.3</v>
      </c>
      <c r="H5002" s="2">
        <f>IF(F5002-69.36&lt;=0,0,IF(F5002-69.36&lt;=1,1,2))</f>
        <v>2</v>
      </c>
      <c r="I5002">
        <v>84.7</v>
      </c>
      <c r="J5002">
        <v>69.8</v>
      </c>
      <c r="K5002">
        <v>76.900000000000006</v>
      </c>
      <c r="L5002">
        <v>64.099999999999994</v>
      </c>
      <c r="M5002">
        <v>66.3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20.8</v>
      </c>
      <c r="W5002">
        <v>303.60000000000002</v>
      </c>
      <c r="X5002">
        <v>1010.6</v>
      </c>
      <c r="Y5002">
        <v>30.2</v>
      </c>
      <c r="Z5002">
        <v>6.2</v>
      </c>
      <c r="AA5002">
        <v>0</v>
      </c>
      <c r="AB5002">
        <v>0</v>
      </c>
      <c r="AC5002">
        <v>0</v>
      </c>
      <c r="AD5002">
        <v>0</v>
      </c>
      <c r="AE5002" t="s">
        <v>15083</v>
      </c>
      <c r="AF5002" t="s">
        <v>15084</v>
      </c>
      <c r="AG5002">
        <v>0.53</v>
      </c>
      <c r="AH5002" t="s">
        <v>36</v>
      </c>
      <c r="AI5002" t="s">
        <v>37</v>
      </c>
      <c r="AJ5002" t="s">
        <v>38</v>
      </c>
    </row>
    <row r="5003" spans="1:36" x14ac:dyDescent="0.25">
      <c r="A5003" t="s">
        <v>32</v>
      </c>
      <c r="B5003" t="s">
        <v>15085</v>
      </c>
      <c r="C5003">
        <f>YEAR(B5003)</f>
        <v>2013</v>
      </c>
      <c r="D5003">
        <v>80.599999999999994</v>
      </c>
      <c r="E5003">
        <v>68</v>
      </c>
      <c r="F5003">
        <v>74.599999999999994</v>
      </c>
      <c r="H5003" s="2">
        <f>IF(F5003-69.36&lt;=0,0,IF(F5003-69.36&lt;=1,1,2))</f>
        <v>2</v>
      </c>
      <c r="I5003">
        <v>83.9</v>
      </c>
      <c r="J5003">
        <v>68</v>
      </c>
      <c r="K5003">
        <v>74.8</v>
      </c>
      <c r="L5003">
        <v>65.400000000000006</v>
      </c>
      <c r="M5003">
        <v>73.3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8.1</v>
      </c>
      <c r="W5003">
        <v>47.4</v>
      </c>
      <c r="X5003">
        <v>1014.4</v>
      </c>
      <c r="Y5003">
        <v>42.2</v>
      </c>
      <c r="Z5003">
        <v>6.2</v>
      </c>
      <c r="AA5003">
        <v>0</v>
      </c>
      <c r="AB5003">
        <v>0</v>
      </c>
      <c r="AC5003">
        <v>0</v>
      </c>
      <c r="AD5003">
        <v>0</v>
      </c>
      <c r="AE5003" t="s">
        <v>15086</v>
      </c>
      <c r="AF5003" t="s">
        <v>15087</v>
      </c>
      <c r="AG5003">
        <v>0.56000000000000005</v>
      </c>
      <c r="AH5003" t="s">
        <v>36</v>
      </c>
      <c r="AI5003" t="s">
        <v>37</v>
      </c>
      <c r="AJ5003" t="s">
        <v>38</v>
      </c>
    </row>
    <row r="5004" spans="1:36" x14ac:dyDescent="0.25">
      <c r="A5004" t="s">
        <v>32</v>
      </c>
      <c r="B5004" t="s">
        <v>15088</v>
      </c>
      <c r="C5004">
        <f>YEAR(B5004)</f>
        <v>2013</v>
      </c>
      <c r="D5004">
        <v>77</v>
      </c>
      <c r="E5004">
        <v>68</v>
      </c>
      <c r="F5004">
        <v>73.400000000000006</v>
      </c>
      <c r="H5004" s="2">
        <f>IF(F5004-69.36&lt;=0,0,IF(F5004-69.36&lt;=1,1,2))</f>
        <v>2</v>
      </c>
      <c r="I5004">
        <v>77</v>
      </c>
      <c r="J5004">
        <v>68</v>
      </c>
      <c r="K5004">
        <v>73.400000000000006</v>
      </c>
      <c r="L5004">
        <v>58.8</v>
      </c>
      <c r="M5004">
        <v>61.1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17.2</v>
      </c>
      <c r="W5004">
        <v>340.5</v>
      </c>
      <c r="X5004">
        <v>1015</v>
      </c>
      <c r="Y5004">
        <v>33.4</v>
      </c>
      <c r="Z5004">
        <v>6.2</v>
      </c>
      <c r="AA5004">
        <v>0</v>
      </c>
      <c r="AB5004">
        <v>0</v>
      </c>
      <c r="AC5004">
        <v>0</v>
      </c>
      <c r="AD5004">
        <v>0</v>
      </c>
      <c r="AE5004" t="s">
        <v>15089</v>
      </c>
      <c r="AF5004" t="s">
        <v>15090</v>
      </c>
      <c r="AG5004">
        <v>0.59</v>
      </c>
      <c r="AH5004" t="s">
        <v>36</v>
      </c>
      <c r="AI5004" t="s">
        <v>37</v>
      </c>
      <c r="AJ5004" t="s">
        <v>38</v>
      </c>
    </row>
    <row r="5005" spans="1:36" x14ac:dyDescent="0.25">
      <c r="A5005" t="s">
        <v>32</v>
      </c>
      <c r="B5005" t="s">
        <v>15091</v>
      </c>
      <c r="C5005">
        <f>YEAR(B5005)</f>
        <v>2013</v>
      </c>
      <c r="D5005">
        <v>75.2</v>
      </c>
      <c r="E5005">
        <v>66.8</v>
      </c>
      <c r="F5005">
        <v>72.5</v>
      </c>
      <c r="H5005" s="2">
        <f>IF(F5005-69.36&lt;=0,0,IF(F5005-69.36&lt;=1,1,2))</f>
        <v>2</v>
      </c>
      <c r="I5005">
        <v>75.2</v>
      </c>
      <c r="J5005">
        <v>66.8</v>
      </c>
      <c r="K5005">
        <v>72.5</v>
      </c>
      <c r="L5005">
        <v>55.7</v>
      </c>
      <c r="M5005">
        <v>55.6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19.600000000000001</v>
      </c>
      <c r="W5005">
        <v>327.8</v>
      </c>
      <c r="X5005">
        <v>1013.7</v>
      </c>
      <c r="Y5005">
        <v>42.9</v>
      </c>
      <c r="Z5005">
        <v>6.2</v>
      </c>
      <c r="AA5005">
        <v>0</v>
      </c>
      <c r="AB5005">
        <v>0</v>
      </c>
      <c r="AC5005">
        <v>0</v>
      </c>
      <c r="AD5005">
        <v>0</v>
      </c>
      <c r="AE5005" t="s">
        <v>15092</v>
      </c>
      <c r="AF5005" t="s">
        <v>15093</v>
      </c>
      <c r="AG5005">
        <v>0.63</v>
      </c>
      <c r="AH5005" t="s">
        <v>36</v>
      </c>
      <c r="AI5005" t="s">
        <v>37</v>
      </c>
      <c r="AJ5005" t="s">
        <v>38</v>
      </c>
    </row>
    <row r="5006" spans="1:36" x14ac:dyDescent="0.25">
      <c r="A5006" t="s">
        <v>32</v>
      </c>
      <c r="B5006" t="s">
        <v>15094</v>
      </c>
      <c r="C5006">
        <f>YEAR(B5006)</f>
        <v>2013</v>
      </c>
      <c r="D5006">
        <v>78.8</v>
      </c>
      <c r="E5006">
        <v>66.2</v>
      </c>
      <c r="F5006">
        <v>72.099999999999994</v>
      </c>
      <c r="H5006" s="2">
        <f>IF(F5006-69.36&lt;=0,0,IF(F5006-69.36&lt;=1,1,2))</f>
        <v>2</v>
      </c>
      <c r="I5006">
        <v>78.8</v>
      </c>
      <c r="J5006">
        <v>66.2</v>
      </c>
      <c r="K5006">
        <v>72.099999999999994</v>
      </c>
      <c r="L5006">
        <v>58.1</v>
      </c>
      <c r="M5006">
        <v>61.7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16.100000000000001</v>
      </c>
      <c r="W5006">
        <v>318.39999999999998</v>
      </c>
      <c r="X5006">
        <v>1013.3</v>
      </c>
      <c r="Y5006">
        <v>30.6</v>
      </c>
      <c r="Z5006">
        <v>6.2</v>
      </c>
      <c r="AA5006">
        <v>0</v>
      </c>
      <c r="AB5006">
        <v>0</v>
      </c>
      <c r="AC5006">
        <v>0</v>
      </c>
      <c r="AD5006">
        <v>0</v>
      </c>
      <c r="AE5006" t="s">
        <v>15095</v>
      </c>
      <c r="AF5006" t="s">
        <v>15096</v>
      </c>
      <c r="AG5006">
        <v>0.66</v>
      </c>
      <c r="AH5006" t="s">
        <v>36</v>
      </c>
      <c r="AI5006" t="s">
        <v>37</v>
      </c>
      <c r="AJ5006" t="s">
        <v>38</v>
      </c>
    </row>
    <row r="5007" spans="1:36" x14ac:dyDescent="0.25">
      <c r="A5007" t="s">
        <v>32</v>
      </c>
      <c r="B5007" t="s">
        <v>15097</v>
      </c>
      <c r="C5007">
        <f>YEAR(B5007)</f>
        <v>2013</v>
      </c>
      <c r="D5007">
        <v>78.8</v>
      </c>
      <c r="E5007">
        <v>64.400000000000006</v>
      </c>
      <c r="F5007">
        <v>71.599999999999994</v>
      </c>
      <c r="H5007" s="2">
        <f>IF(F5007-69.36&lt;=0,0,IF(F5007-69.36&lt;=1,1,2))</f>
        <v>2</v>
      </c>
      <c r="I5007">
        <v>78.8</v>
      </c>
      <c r="J5007">
        <v>64.400000000000006</v>
      </c>
      <c r="K5007">
        <v>71.599999999999994</v>
      </c>
      <c r="L5007">
        <v>61.3</v>
      </c>
      <c r="M5007">
        <v>70.599999999999994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16.100000000000001</v>
      </c>
      <c r="W5007">
        <v>328.9</v>
      </c>
      <c r="X5007">
        <v>1015.6</v>
      </c>
      <c r="Y5007">
        <v>20.9</v>
      </c>
      <c r="Z5007">
        <v>6.2</v>
      </c>
      <c r="AA5007">
        <v>0</v>
      </c>
      <c r="AB5007">
        <v>0</v>
      </c>
      <c r="AC5007">
        <v>0</v>
      </c>
      <c r="AD5007">
        <v>0</v>
      </c>
      <c r="AE5007" t="s">
        <v>15098</v>
      </c>
      <c r="AF5007" t="s">
        <v>15099</v>
      </c>
      <c r="AG5007">
        <v>0.69</v>
      </c>
      <c r="AH5007" t="s">
        <v>36</v>
      </c>
      <c r="AI5007" t="s">
        <v>37</v>
      </c>
      <c r="AJ5007" t="s">
        <v>38</v>
      </c>
    </row>
    <row r="5008" spans="1:36" x14ac:dyDescent="0.25">
      <c r="A5008" t="s">
        <v>32</v>
      </c>
      <c r="B5008" t="s">
        <v>15100</v>
      </c>
      <c r="C5008">
        <f>YEAR(B5008)</f>
        <v>2013</v>
      </c>
      <c r="D5008">
        <v>80.599999999999994</v>
      </c>
      <c r="E5008">
        <v>66.2</v>
      </c>
      <c r="F5008">
        <v>72.5</v>
      </c>
      <c r="H5008" s="2">
        <f>IF(F5008-69.36&lt;=0,0,IF(F5008-69.36&lt;=1,1,2))</f>
        <v>2</v>
      </c>
      <c r="I5008">
        <v>82.3</v>
      </c>
      <c r="J5008">
        <v>66.2</v>
      </c>
      <c r="K5008">
        <v>72.599999999999994</v>
      </c>
      <c r="L5008">
        <v>63.4</v>
      </c>
      <c r="M5008">
        <v>73.8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10.3</v>
      </c>
      <c r="W5008">
        <v>57.6</v>
      </c>
      <c r="X5008">
        <v>1015.9</v>
      </c>
      <c r="Y5008">
        <v>33.4</v>
      </c>
      <c r="Z5008">
        <v>6.2</v>
      </c>
      <c r="AA5008">
        <v>0</v>
      </c>
      <c r="AB5008">
        <v>0</v>
      </c>
      <c r="AC5008">
        <v>0</v>
      </c>
      <c r="AD5008">
        <v>0</v>
      </c>
      <c r="AE5008" t="s">
        <v>15101</v>
      </c>
      <c r="AF5008" t="s">
        <v>15102</v>
      </c>
      <c r="AG5008">
        <v>0.72</v>
      </c>
      <c r="AH5008" t="s">
        <v>36</v>
      </c>
      <c r="AI5008" t="s">
        <v>37</v>
      </c>
      <c r="AJ5008" t="s">
        <v>38</v>
      </c>
    </row>
    <row r="5009" spans="1:36" x14ac:dyDescent="0.25">
      <c r="A5009" t="s">
        <v>32</v>
      </c>
      <c r="B5009" t="s">
        <v>15103</v>
      </c>
      <c r="C5009">
        <f>YEAR(B5009)</f>
        <v>2013</v>
      </c>
      <c r="D5009">
        <v>80.599999999999994</v>
      </c>
      <c r="E5009">
        <v>64.099999999999994</v>
      </c>
      <c r="F5009">
        <v>73.5</v>
      </c>
      <c r="H5009" s="2">
        <f>IF(F5009-69.36&lt;=0,0,IF(F5009-69.36&lt;=1,1,2))</f>
        <v>2</v>
      </c>
      <c r="I5009">
        <v>82.8</v>
      </c>
      <c r="J5009">
        <v>64.099999999999994</v>
      </c>
      <c r="K5009">
        <v>73.599999999999994</v>
      </c>
      <c r="L5009">
        <v>64</v>
      </c>
      <c r="M5009">
        <v>73.099999999999994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23</v>
      </c>
      <c r="W5009">
        <v>313</v>
      </c>
      <c r="X5009">
        <v>1012.4</v>
      </c>
      <c r="Y5009">
        <v>31.1</v>
      </c>
      <c r="Z5009">
        <v>6.2</v>
      </c>
      <c r="AA5009">
        <v>0</v>
      </c>
      <c r="AB5009">
        <v>0</v>
      </c>
      <c r="AC5009">
        <v>0</v>
      </c>
      <c r="AD5009">
        <v>0</v>
      </c>
      <c r="AE5009" t="s">
        <v>15104</v>
      </c>
      <c r="AF5009" t="s">
        <v>15105</v>
      </c>
      <c r="AG5009">
        <v>0.75</v>
      </c>
      <c r="AH5009" t="s">
        <v>36</v>
      </c>
      <c r="AI5009" t="s">
        <v>37</v>
      </c>
      <c r="AJ5009" t="s">
        <v>38</v>
      </c>
    </row>
    <row r="5010" spans="1:36" x14ac:dyDescent="0.25">
      <c r="A5010" t="s">
        <v>32</v>
      </c>
      <c r="B5010" t="s">
        <v>15106</v>
      </c>
      <c r="C5010">
        <f>YEAR(B5010)</f>
        <v>2013</v>
      </c>
      <c r="D5010">
        <v>78.8</v>
      </c>
      <c r="E5010">
        <v>66.2</v>
      </c>
      <c r="F5010">
        <v>73.7</v>
      </c>
      <c r="H5010" s="2">
        <f>IF(F5010-69.36&lt;=0,0,IF(F5010-69.36&lt;=1,1,2))</f>
        <v>2</v>
      </c>
      <c r="I5010">
        <v>78.8</v>
      </c>
      <c r="J5010">
        <v>66.2</v>
      </c>
      <c r="K5010">
        <v>73.7</v>
      </c>
      <c r="L5010">
        <v>65.8</v>
      </c>
      <c r="M5010">
        <v>76.5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15</v>
      </c>
      <c r="W5010">
        <v>332.4</v>
      </c>
      <c r="X5010">
        <v>1012.8</v>
      </c>
      <c r="Y5010">
        <v>27.8</v>
      </c>
      <c r="Z5010">
        <v>6.2</v>
      </c>
      <c r="AA5010">
        <v>0</v>
      </c>
      <c r="AB5010">
        <v>0</v>
      </c>
      <c r="AC5010">
        <v>0</v>
      </c>
      <c r="AD5010">
        <v>0</v>
      </c>
      <c r="AE5010" t="s">
        <v>15107</v>
      </c>
      <c r="AF5010" t="s">
        <v>15108</v>
      </c>
      <c r="AG5010">
        <v>0.79</v>
      </c>
      <c r="AH5010" t="s">
        <v>36</v>
      </c>
      <c r="AI5010" t="s">
        <v>37</v>
      </c>
      <c r="AJ5010" t="s">
        <v>38</v>
      </c>
    </row>
    <row r="5011" spans="1:36" x14ac:dyDescent="0.25">
      <c r="A5011" t="s">
        <v>32</v>
      </c>
      <c r="B5011" t="s">
        <v>15109</v>
      </c>
      <c r="C5011">
        <f>YEAR(B5011)</f>
        <v>2013</v>
      </c>
      <c r="D5011">
        <v>78.8</v>
      </c>
      <c r="E5011">
        <v>66.2</v>
      </c>
      <c r="F5011">
        <v>72.8</v>
      </c>
      <c r="H5011" s="2">
        <f>IF(F5011-69.36&lt;=0,0,IF(F5011-69.36&lt;=1,1,2))</f>
        <v>2</v>
      </c>
      <c r="I5011">
        <v>78.8</v>
      </c>
      <c r="J5011">
        <v>66.2</v>
      </c>
      <c r="K5011">
        <v>72.8</v>
      </c>
      <c r="L5011">
        <v>65.8</v>
      </c>
      <c r="M5011">
        <v>79.5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9.1999999999999993</v>
      </c>
      <c r="W5011">
        <v>11.9</v>
      </c>
      <c r="X5011">
        <v>1012.9</v>
      </c>
      <c r="Y5011">
        <v>18.8</v>
      </c>
      <c r="Z5011">
        <v>6.2</v>
      </c>
      <c r="AA5011">
        <v>0</v>
      </c>
      <c r="AB5011">
        <v>0</v>
      </c>
      <c r="AC5011">
        <v>0</v>
      </c>
      <c r="AD5011">
        <v>0</v>
      </c>
      <c r="AE5011" t="s">
        <v>15110</v>
      </c>
      <c r="AF5011" t="s">
        <v>15111</v>
      </c>
      <c r="AG5011">
        <v>0.82</v>
      </c>
      <c r="AH5011" t="s">
        <v>330</v>
      </c>
      <c r="AI5011" t="s">
        <v>9140</v>
      </c>
      <c r="AJ5011" t="s">
        <v>331</v>
      </c>
    </row>
    <row r="5012" spans="1:36" x14ac:dyDescent="0.25">
      <c r="A5012" t="s">
        <v>32</v>
      </c>
      <c r="B5012" t="s">
        <v>15112</v>
      </c>
      <c r="C5012">
        <f>YEAR(B5012)</f>
        <v>2013</v>
      </c>
      <c r="D5012">
        <v>80.599999999999994</v>
      </c>
      <c r="E5012">
        <v>62.6</v>
      </c>
      <c r="F5012">
        <v>73.900000000000006</v>
      </c>
      <c r="H5012" s="2">
        <f>IF(F5012-69.36&lt;=0,0,IF(F5012-69.36&lt;=1,1,2))</f>
        <v>2</v>
      </c>
      <c r="I5012">
        <v>83.9</v>
      </c>
      <c r="J5012">
        <v>62.6</v>
      </c>
      <c r="K5012">
        <v>74.8</v>
      </c>
      <c r="L5012">
        <v>61.3</v>
      </c>
      <c r="M5012">
        <v>65.400000000000006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18.3</v>
      </c>
      <c r="W5012">
        <v>129</v>
      </c>
      <c r="X5012">
        <v>1010.1</v>
      </c>
      <c r="Y5012">
        <v>5.0999999999999996</v>
      </c>
      <c r="Z5012">
        <v>6.2</v>
      </c>
      <c r="AA5012">
        <v>0</v>
      </c>
      <c r="AB5012">
        <v>0</v>
      </c>
      <c r="AC5012">
        <v>0</v>
      </c>
      <c r="AD5012">
        <v>0</v>
      </c>
      <c r="AE5012" t="s">
        <v>15113</v>
      </c>
      <c r="AF5012" t="s">
        <v>15114</v>
      </c>
      <c r="AG5012">
        <v>0.85</v>
      </c>
      <c r="AH5012" t="s">
        <v>330</v>
      </c>
      <c r="AI5012" t="s">
        <v>9140</v>
      </c>
      <c r="AJ5012" t="s">
        <v>331</v>
      </c>
    </row>
    <row r="5013" spans="1:36" x14ac:dyDescent="0.25">
      <c r="A5013" t="s">
        <v>32</v>
      </c>
      <c r="B5013" t="s">
        <v>15115</v>
      </c>
      <c r="C5013">
        <f>YEAR(B5013)</f>
        <v>2013</v>
      </c>
      <c r="D5013">
        <v>82.4</v>
      </c>
      <c r="E5013">
        <v>71.599999999999994</v>
      </c>
      <c r="F5013">
        <v>77.3</v>
      </c>
      <c r="H5013" s="2">
        <f>IF(F5013-69.36&lt;=0,0,IF(F5013-69.36&lt;=1,1,2))</f>
        <v>2</v>
      </c>
      <c r="I5013">
        <v>84.7</v>
      </c>
      <c r="J5013">
        <v>71.599999999999994</v>
      </c>
      <c r="K5013">
        <v>77.599999999999994</v>
      </c>
      <c r="L5013">
        <v>60.8</v>
      </c>
      <c r="M5013">
        <v>58.7</v>
      </c>
      <c r="O5013">
        <v>7.9000000000000001E-2</v>
      </c>
      <c r="P5013">
        <v>100</v>
      </c>
      <c r="Q5013">
        <v>4.17</v>
      </c>
      <c r="R5013" t="s">
        <v>40</v>
      </c>
      <c r="S5013">
        <v>0</v>
      </c>
      <c r="T5013">
        <v>0</v>
      </c>
      <c r="U5013">
        <v>40.299999999999997</v>
      </c>
      <c r="V5013">
        <v>28.9</v>
      </c>
      <c r="W5013">
        <v>194.4</v>
      </c>
      <c r="X5013">
        <v>1003.6</v>
      </c>
      <c r="Y5013">
        <v>66.900000000000006</v>
      </c>
      <c r="Z5013">
        <v>6.2</v>
      </c>
      <c r="AA5013">
        <v>0</v>
      </c>
      <c r="AB5013">
        <v>0</v>
      </c>
      <c r="AC5013">
        <v>0</v>
      </c>
      <c r="AD5013">
        <v>0</v>
      </c>
      <c r="AE5013" t="s">
        <v>15116</v>
      </c>
      <c r="AF5013" t="s">
        <v>15117</v>
      </c>
      <c r="AG5013">
        <v>0.88</v>
      </c>
      <c r="AH5013" t="s">
        <v>56</v>
      </c>
      <c r="AI5013" t="s">
        <v>61</v>
      </c>
      <c r="AJ5013" t="s">
        <v>40</v>
      </c>
    </row>
    <row r="5014" spans="1:36" x14ac:dyDescent="0.25">
      <c r="A5014" t="s">
        <v>32</v>
      </c>
      <c r="B5014" t="s">
        <v>15118</v>
      </c>
      <c r="C5014">
        <f>YEAR(B5014)</f>
        <v>2013</v>
      </c>
      <c r="D5014">
        <v>78.8</v>
      </c>
      <c r="E5014">
        <v>67.7</v>
      </c>
      <c r="F5014">
        <v>74.2</v>
      </c>
      <c r="H5014" s="2">
        <f>IF(F5014-69.36&lt;=0,0,IF(F5014-69.36&lt;=1,1,2))</f>
        <v>2</v>
      </c>
      <c r="I5014">
        <v>78.8</v>
      </c>
      <c r="J5014">
        <v>67.7</v>
      </c>
      <c r="K5014">
        <v>74.2</v>
      </c>
      <c r="L5014">
        <v>63.1</v>
      </c>
      <c r="M5014">
        <v>68.7</v>
      </c>
      <c r="O5014">
        <v>0.23599999999999999</v>
      </c>
      <c r="P5014">
        <v>100</v>
      </c>
      <c r="Q5014">
        <v>4.17</v>
      </c>
      <c r="R5014" t="s">
        <v>40</v>
      </c>
      <c r="S5014">
        <v>0</v>
      </c>
      <c r="T5014">
        <v>0</v>
      </c>
      <c r="U5014">
        <v>0</v>
      </c>
      <c r="V5014">
        <v>19.600000000000001</v>
      </c>
      <c r="W5014">
        <v>317.8</v>
      </c>
      <c r="X5014">
        <v>1006.8</v>
      </c>
      <c r="Y5014">
        <v>43.2</v>
      </c>
      <c r="Z5014">
        <v>6.2</v>
      </c>
      <c r="AA5014">
        <v>0</v>
      </c>
      <c r="AB5014">
        <v>0</v>
      </c>
      <c r="AC5014">
        <v>0</v>
      </c>
      <c r="AD5014">
        <v>0</v>
      </c>
      <c r="AE5014" t="s">
        <v>15119</v>
      </c>
      <c r="AF5014" t="s">
        <v>15120</v>
      </c>
      <c r="AG5014">
        <v>0.91</v>
      </c>
      <c r="AH5014" t="s">
        <v>56</v>
      </c>
      <c r="AI5014" t="s">
        <v>65</v>
      </c>
      <c r="AJ5014" t="s">
        <v>40</v>
      </c>
    </row>
    <row r="5015" spans="1:36" x14ac:dyDescent="0.25">
      <c r="A5015" t="s">
        <v>32</v>
      </c>
      <c r="B5015" t="s">
        <v>15121</v>
      </c>
      <c r="C5015">
        <f>YEAR(B5015)</f>
        <v>2013</v>
      </c>
      <c r="D5015">
        <v>71.599999999999994</v>
      </c>
      <c r="E5015">
        <v>66.2</v>
      </c>
      <c r="F5015">
        <v>69.3</v>
      </c>
      <c r="H5015" s="2">
        <f>IF(F5015-69.36&lt;=0,0,IF(F5015-69.36&lt;=1,1,2))</f>
        <v>0</v>
      </c>
      <c r="I5015">
        <v>71.599999999999994</v>
      </c>
      <c r="J5015">
        <v>66.2</v>
      </c>
      <c r="K5015">
        <v>69.3</v>
      </c>
      <c r="L5015">
        <v>57.6</v>
      </c>
      <c r="M5015">
        <v>66.5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16.100000000000001</v>
      </c>
      <c r="W5015">
        <v>20.2</v>
      </c>
      <c r="X5015">
        <v>1015.8</v>
      </c>
      <c r="Y5015">
        <v>67</v>
      </c>
      <c r="Z5015">
        <v>6.2</v>
      </c>
      <c r="AA5015">
        <v>0</v>
      </c>
      <c r="AB5015">
        <v>0</v>
      </c>
      <c r="AC5015">
        <v>0</v>
      </c>
      <c r="AD5015">
        <v>0</v>
      </c>
      <c r="AE5015" t="s">
        <v>15122</v>
      </c>
      <c r="AF5015" t="s">
        <v>15123</v>
      </c>
      <c r="AG5015">
        <v>0.95</v>
      </c>
      <c r="AH5015" t="s">
        <v>36</v>
      </c>
      <c r="AI5015" t="s">
        <v>37</v>
      </c>
      <c r="AJ5015" t="s">
        <v>38</v>
      </c>
    </row>
    <row r="5016" spans="1:36" x14ac:dyDescent="0.25">
      <c r="A5016" t="s">
        <v>32</v>
      </c>
      <c r="B5016" t="s">
        <v>15124</v>
      </c>
      <c r="C5016">
        <f>YEAR(B5016)</f>
        <v>2013</v>
      </c>
      <c r="D5016">
        <v>68</v>
      </c>
      <c r="E5016">
        <v>61.6</v>
      </c>
      <c r="F5016">
        <v>64.400000000000006</v>
      </c>
      <c r="H5016" s="2">
        <f>IF(F5016-69.36&lt;=0,0,IF(F5016-69.36&lt;=1,1,2))</f>
        <v>0</v>
      </c>
      <c r="I5016">
        <v>68</v>
      </c>
      <c r="J5016">
        <v>61.6</v>
      </c>
      <c r="K5016">
        <v>64.400000000000006</v>
      </c>
      <c r="L5016">
        <v>49.1</v>
      </c>
      <c r="M5016">
        <v>57.6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18.3</v>
      </c>
      <c r="W5016">
        <v>23.2</v>
      </c>
      <c r="X5016">
        <v>1022.9</v>
      </c>
      <c r="Y5016">
        <v>69.599999999999994</v>
      </c>
      <c r="Z5016">
        <v>6.2</v>
      </c>
      <c r="AA5016">
        <v>0</v>
      </c>
      <c r="AB5016">
        <v>0</v>
      </c>
      <c r="AC5016">
        <v>0</v>
      </c>
      <c r="AD5016">
        <v>0</v>
      </c>
      <c r="AE5016" t="s">
        <v>15125</v>
      </c>
      <c r="AF5016" t="s">
        <v>15126</v>
      </c>
      <c r="AG5016">
        <v>0.98</v>
      </c>
      <c r="AH5016" t="s">
        <v>36</v>
      </c>
      <c r="AI5016" t="s">
        <v>37</v>
      </c>
      <c r="AJ5016" t="s">
        <v>38</v>
      </c>
    </row>
    <row r="5017" spans="1:36" x14ac:dyDescent="0.25">
      <c r="A5017" t="s">
        <v>32</v>
      </c>
      <c r="B5017" t="s">
        <v>15127</v>
      </c>
      <c r="C5017">
        <f>YEAR(B5017)</f>
        <v>2013</v>
      </c>
      <c r="D5017">
        <v>64.400000000000006</v>
      </c>
      <c r="E5017">
        <v>60.8</v>
      </c>
      <c r="F5017">
        <v>61.9</v>
      </c>
      <c r="H5017" s="2">
        <f>IF(F5017-69.36&lt;=0,0,IF(F5017-69.36&lt;=1,1,2))</f>
        <v>0</v>
      </c>
      <c r="I5017">
        <v>64.400000000000006</v>
      </c>
      <c r="J5017">
        <v>60.8</v>
      </c>
      <c r="K5017">
        <v>61.9</v>
      </c>
      <c r="L5017">
        <v>46.3</v>
      </c>
      <c r="M5017">
        <v>56.7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21.9</v>
      </c>
      <c r="W5017">
        <v>3.4</v>
      </c>
      <c r="X5017">
        <v>1023.5</v>
      </c>
      <c r="Y5017">
        <v>84.2</v>
      </c>
      <c r="Z5017">
        <v>6.2</v>
      </c>
      <c r="AA5017">
        <v>0</v>
      </c>
      <c r="AB5017">
        <v>0</v>
      </c>
      <c r="AC5017">
        <v>0</v>
      </c>
      <c r="AD5017">
        <v>0</v>
      </c>
      <c r="AE5017" t="s">
        <v>15128</v>
      </c>
      <c r="AF5017" t="s">
        <v>15129</v>
      </c>
      <c r="AG5017">
        <v>0</v>
      </c>
      <c r="AH5017" t="s">
        <v>36</v>
      </c>
      <c r="AI5017" t="s">
        <v>37</v>
      </c>
      <c r="AJ5017" t="s">
        <v>38</v>
      </c>
    </row>
    <row r="5018" spans="1:36" x14ac:dyDescent="0.25">
      <c r="A5018" t="s">
        <v>32</v>
      </c>
      <c r="B5018" t="s">
        <v>15130</v>
      </c>
      <c r="C5018">
        <f>YEAR(B5018)</f>
        <v>2013</v>
      </c>
      <c r="D5018">
        <v>68.099999999999994</v>
      </c>
      <c r="E5018">
        <v>59</v>
      </c>
      <c r="F5018">
        <v>64</v>
      </c>
      <c r="H5018" s="2">
        <f>IF(F5018-69.36&lt;=0,0,IF(F5018-69.36&lt;=1,1,2))</f>
        <v>0</v>
      </c>
      <c r="I5018">
        <v>68.099999999999994</v>
      </c>
      <c r="J5018">
        <v>59</v>
      </c>
      <c r="K5018">
        <v>64</v>
      </c>
      <c r="L5018">
        <v>47.5</v>
      </c>
      <c r="M5018">
        <v>55.4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13.9</v>
      </c>
      <c r="W5018">
        <v>346</v>
      </c>
      <c r="X5018">
        <v>1022.9</v>
      </c>
      <c r="Y5018">
        <v>31.5</v>
      </c>
      <c r="Z5018">
        <v>6.2</v>
      </c>
      <c r="AA5018">
        <v>0</v>
      </c>
      <c r="AB5018">
        <v>0</v>
      </c>
      <c r="AC5018">
        <v>0</v>
      </c>
      <c r="AD5018">
        <v>0</v>
      </c>
      <c r="AE5018" t="s">
        <v>15131</v>
      </c>
      <c r="AF5018" t="s">
        <v>15132</v>
      </c>
      <c r="AG5018">
        <v>0.05</v>
      </c>
      <c r="AH5018" t="s">
        <v>36</v>
      </c>
      <c r="AI5018" t="s">
        <v>37</v>
      </c>
      <c r="AJ5018" t="s">
        <v>38</v>
      </c>
    </row>
    <row r="5019" spans="1:36" x14ac:dyDescent="0.25">
      <c r="A5019" t="s">
        <v>32</v>
      </c>
      <c r="B5019" t="s">
        <v>15133</v>
      </c>
      <c r="C5019">
        <f>YEAR(B5019)</f>
        <v>2013</v>
      </c>
      <c r="D5019">
        <v>69.8</v>
      </c>
      <c r="E5019">
        <v>59</v>
      </c>
      <c r="F5019">
        <v>64.900000000000006</v>
      </c>
      <c r="H5019" s="2">
        <f>IF(F5019-69.36&lt;=0,0,IF(F5019-69.36&lt;=1,1,2))</f>
        <v>0</v>
      </c>
      <c r="I5019">
        <v>69.8</v>
      </c>
      <c r="J5019">
        <v>59</v>
      </c>
      <c r="K5019">
        <v>64.900000000000006</v>
      </c>
      <c r="L5019">
        <v>51.4</v>
      </c>
      <c r="M5019">
        <v>62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11.4</v>
      </c>
      <c r="W5019">
        <v>339.8</v>
      </c>
      <c r="X5019">
        <v>1024.3</v>
      </c>
      <c r="Y5019">
        <v>30.6</v>
      </c>
      <c r="Z5019">
        <v>6.2</v>
      </c>
      <c r="AA5019">
        <v>0</v>
      </c>
      <c r="AB5019">
        <v>0</v>
      </c>
      <c r="AC5019">
        <v>0</v>
      </c>
      <c r="AD5019">
        <v>0</v>
      </c>
      <c r="AE5019" t="s">
        <v>15134</v>
      </c>
      <c r="AF5019" t="s">
        <v>15135</v>
      </c>
      <c r="AG5019">
        <v>0.08</v>
      </c>
      <c r="AH5019" t="s">
        <v>36</v>
      </c>
      <c r="AI5019" t="s">
        <v>37</v>
      </c>
      <c r="AJ5019" t="s">
        <v>38</v>
      </c>
    </row>
    <row r="5020" spans="1:36" x14ac:dyDescent="0.25">
      <c r="A5020" t="s">
        <v>32</v>
      </c>
      <c r="B5020" t="s">
        <v>15136</v>
      </c>
      <c r="C5020">
        <f>YEAR(B5020)</f>
        <v>2013</v>
      </c>
      <c r="D5020">
        <v>71.599999999999994</v>
      </c>
      <c r="E5020">
        <v>57.2</v>
      </c>
      <c r="F5020">
        <v>64.599999999999994</v>
      </c>
      <c r="H5020" s="2">
        <f>IF(F5020-69.36&lt;=0,0,IF(F5020-69.36&lt;=1,1,2))</f>
        <v>0</v>
      </c>
      <c r="I5020">
        <v>71.599999999999994</v>
      </c>
      <c r="J5020">
        <v>57.2</v>
      </c>
      <c r="K5020">
        <v>64.599999999999994</v>
      </c>
      <c r="L5020">
        <v>54.7</v>
      </c>
      <c r="M5020">
        <v>71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6.9</v>
      </c>
      <c r="W5020">
        <v>74.5</v>
      </c>
      <c r="X5020">
        <v>1024</v>
      </c>
      <c r="Y5020">
        <v>29.6</v>
      </c>
      <c r="Z5020">
        <v>6.2</v>
      </c>
      <c r="AA5020">
        <v>0</v>
      </c>
      <c r="AB5020">
        <v>0</v>
      </c>
      <c r="AC5020">
        <v>0</v>
      </c>
      <c r="AD5020">
        <v>0</v>
      </c>
      <c r="AE5020" t="s">
        <v>15137</v>
      </c>
      <c r="AF5020" t="s">
        <v>15138</v>
      </c>
      <c r="AG5020">
        <v>0.12</v>
      </c>
      <c r="AH5020" t="s">
        <v>36</v>
      </c>
      <c r="AI5020" t="s">
        <v>37</v>
      </c>
      <c r="AJ5020" t="s">
        <v>38</v>
      </c>
    </row>
    <row r="5021" spans="1:36" x14ac:dyDescent="0.25">
      <c r="A5021" t="s">
        <v>32</v>
      </c>
      <c r="B5021" t="s">
        <v>15139</v>
      </c>
      <c r="C5021">
        <f>YEAR(B5021)</f>
        <v>2013</v>
      </c>
      <c r="D5021">
        <v>71.599999999999994</v>
      </c>
      <c r="E5021">
        <v>57.2</v>
      </c>
      <c r="F5021">
        <v>64.8</v>
      </c>
      <c r="H5021" s="2">
        <f>IF(F5021-69.36&lt;=0,0,IF(F5021-69.36&lt;=1,1,2))</f>
        <v>0</v>
      </c>
      <c r="I5021">
        <v>71.599999999999994</v>
      </c>
      <c r="J5021">
        <v>57.2</v>
      </c>
      <c r="K5021">
        <v>64.8</v>
      </c>
      <c r="L5021">
        <v>55.4</v>
      </c>
      <c r="M5021">
        <v>72.400000000000006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8.1</v>
      </c>
      <c r="W5021">
        <v>289.2</v>
      </c>
      <c r="X5021">
        <v>1022.2</v>
      </c>
      <c r="Y5021">
        <v>21.6</v>
      </c>
      <c r="Z5021">
        <v>6.2</v>
      </c>
      <c r="AA5021">
        <v>0</v>
      </c>
      <c r="AB5021">
        <v>0</v>
      </c>
      <c r="AC5021">
        <v>0</v>
      </c>
      <c r="AD5021">
        <v>0</v>
      </c>
      <c r="AE5021" t="s">
        <v>15140</v>
      </c>
      <c r="AF5021" t="s">
        <v>15141</v>
      </c>
      <c r="AG5021">
        <v>0.16</v>
      </c>
      <c r="AH5021" t="s">
        <v>36</v>
      </c>
      <c r="AI5021" t="s">
        <v>37</v>
      </c>
      <c r="AJ5021" t="s">
        <v>38</v>
      </c>
    </row>
    <row r="5022" spans="1:36" x14ac:dyDescent="0.25">
      <c r="A5022" t="s">
        <v>32</v>
      </c>
      <c r="B5022" t="s">
        <v>15142</v>
      </c>
      <c r="C5022">
        <f>YEAR(B5022)</f>
        <v>2013</v>
      </c>
      <c r="D5022">
        <v>77</v>
      </c>
      <c r="E5022">
        <v>59</v>
      </c>
      <c r="F5022">
        <v>68.2</v>
      </c>
      <c r="H5022" s="2">
        <f>IF(F5022-69.36&lt;=0,0,IF(F5022-69.36&lt;=1,1,2))</f>
        <v>0</v>
      </c>
      <c r="I5022">
        <v>77</v>
      </c>
      <c r="J5022">
        <v>59</v>
      </c>
      <c r="K5022">
        <v>68.2</v>
      </c>
      <c r="L5022">
        <v>52.5</v>
      </c>
      <c r="M5022">
        <v>57.9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10.3</v>
      </c>
      <c r="W5022">
        <v>164.4</v>
      </c>
      <c r="X5022">
        <v>1020</v>
      </c>
      <c r="Y5022">
        <v>12.5</v>
      </c>
      <c r="Z5022">
        <v>6.2</v>
      </c>
      <c r="AA5022">
        <v>0</v>
      </c>
      <c r="AB5022">
        <v>0</v>
      </c>
      <c r="AC5022">
        <v>0</v>
      </c>
      <c r="AD5022">
        <v>0</v>
      </c>
      <c r="AE5022" t="s">
        <v>15143</v>
      </c>
      <c r="AF5022" t="s">
        <v>15144</v>
      </c>
      <c r="AG5022">
        <v>0.19</v>
      </c>
      <c r="AH5022" t="s">
        <v>330</v>
      </c>
      <c r="AI5022" t="s">
        <v>9140</v>
      </c>
      <c r="AJ5022" t="s">
        <v>331</v>
      </c>
    </row>
    <row r="5023" spans="1:36" x14ac:dyDescent="0.25">
      <c r="A5023" t="s">
        <v>32</v>
      </c>
      <c r="B5023" t="s">
        <v>15145</v>
      </c>
      <c r="C5023">
        <f>YEAR(B5023)</f>
        <v>2013</v>
      </c>
      <c r="D5023">
        <v>80.599999999999994</v>
      </c>
      <c r="E5023">
        <v>65.599999999999994</v>
      </c>
      <c r="F5023">
        <v>72.599999999999994</v>
      </c>
      <c r="H5023" s="2">
        <f>IF(F5023-69.36&lt;=0,0,IF(F5023-69.36&lt;=1,1,2))</f>
        <v>2</v>
      </c>
      <c r="I5023">
        <v>82.8</v>
      </c>
      <c r="J5023">
        <v>65.599999999999994</v>
      </c>
      <c r="K5023">
        <v>72.599999999999994</v>
      </c>
      <c r="L5023">
        <v>60.4</v>
      </c>
      <c r="M5023">
        <v>66.3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11.4</v>
      </c>
      <c r="W5023">
        <v>158.69999999999999</v>
      </c>
      <c r="X5023">
        <v>1020.5</v>
      </c>
      <c r="Y5023">
        <v>13.7</v>
      </c>
      <c r="Z5023">
        <v>6.2</v>
      </c>
      <c r="AA5023">
        <v>0</v>
      </c>
      <c r="AB5023">
        <v>0</v>
      </c>
      <c r="AC5023">
        <v>0</v>
      </c>
      <c r="AD5023">
        <v>0</v>
      </c>
      <c r="AE5023" t="s">
        <v>15146</v>
      </c>
      <c r="AF5023" t="s">
        <v>15147</v>
      </c>
      <c r="AG5023">
        <v>0.23</v>
      </c>
      <c r="AH5023" t="s">
        <v>330</v>
      </c>
      <c r="AI5023" t="s">
        <v>9140</v>
      </c>
      <c r="AJ5023" t="s">
        <v>331</v>
      </c>
    </row>
    <row r="5024" spans="1:36" x14ac:dyDescent="0.25">
      <c r="A5024" t="s">
        <v>32</v>
      </c>
      <c r="B5024" t="s">
        <v>15148</v>
      </c>
      <c r="C5024">
        <f>YEAR(B5024)</f>
        <v>2013</v>
      </c>
      <c r="D5024">
        <v>82.4</v>
      </c>
      <c r="E5024">
        <v>66.3</v>
      </c>
      <c r="F5024">
        <v>75.400000000000006</v>
      </c>
      <c r="H5024" s="2">
        <f>IF(F5024-69.36&lt;=0,0,IF(F5024-69.36&lt;=1,1,2))</f>
        <v>2</v>
      </c>
      <c r="I5024">
        <v>83.9</v>
      </c>
      <c r="J5024">
        <v>66.3</v>
      </c>
      <c r="K5024">
        <v>75.7</v>
      </c>
      <c r="L5024">
        <v>59.1</v>
      </c>
      <c r="M5024">
        <v>57.4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18.3</v>
      </c>
      <c r="W5024">
        <v>281.39999999999998</v>
      </c>
      <c r="X5024">
        <v>1021.1</v>
      </c>
      <c r="Y5024">
        <v>9.6999999999999993</v>
      </c>
      <c r="Z5024">
        <v>6.2</v>
      </c>
      <c r="AA5024">
        <v>0</v>
      </c>
      <c r="AB5024">
        <v>0</v>
      </c>
      <c r="AC5024">
        <v>0</v>
      </c>
      <c r="AD5024">
        <v>0</v>
      </c>
      <c r="AE5024" t="s">
        <v>15149</v>
      </c>
      <c r="AF5024" t="s">
        <v>15150</v>
      </c>
      <c r="AG5024">
        <v>0.25</v>
      </c>
      <c r="AH5024" t="s">
        <v>330</v>
      </c>
      <c r="AI5024" t="s">
        <v>9140</v>
      </c>
      <c r="AJ5024" t="s">
        <v>331</v>
      </c>
    </row>
    <row r="5025" spans="1:36" x14ac:dyDescent="0.25">
      <c r="A5025" t="s">
        <v>32</v>
      </c>
      <c r="B5025" t="s">
        <v>15151</v>
      </c>
      <c r="C5025">
        <f>YEAR(B5025)</f>
        <v>2013</v>
      </c>
      <c r="D5025">
        <v>77</v>
      </c>
      <c r="E5025">
        <v>69</v>
      </c>
      <c r="F5025">
        <v>74.099999999999994</v>
      </c>
      <c r="H5025" s="2">
        <f>IF(F5025-69.36&lt;=0,0,IF(F5025-69.36&lt;=1,1,2))</f>
        <v>2</v>
      </c>
      <c r="I5025">
        <v>77</v>
      </c>
      <c r="J5025">
        <v>69</v>
      </c>
      <c r="K5025">
        <v>74.099999999999994</v>
      </c>
      <c r="L5025">
        <v>65</v>
      </c>
      <c r="M5025">
        <v>73.7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20.8</v>
      </c>
      <c r="W5025">
        <v>316.10000000000002</v>
      </c>
      <c r="X5025">
        <v>1018.8</v>
      </c>
      <c r="Y5025">
        <v>24.3</v>
      </c>
      <c r="Z5025">
        <v>6.2</v>
      </c>
      <c r="AA5025">
        <v>0</v>
      </c>
      <c r="AB5025">
        <v>0</v>
      </c>
      <c r="AC5025">
        <v>0</v>
      </c>
      <c r="AD5025">
        <v>0</v>
      </c>
      <c r="AE5025" t="s">
        <v>15152</v>
      </c>
      <c r="AF5025" t="s">
        <v>15153</v>
      </c>
      <c r="AG5025">
        <v>0.3</v>
      </c>
      <c r="AH5025" t="s">
        <v>36</v>
      </c>
      <c r="AI5025" t="s">
        <v>37</v>
      </c>
      <c r="AJ5025" t="s">
        <v>38</v>
      </c>
    </row>
    <row r="5026" spans="1:36" x14ac:dyDescent="0.25">
      <c r="A5026" t="s">
        <v>32</v>
      </c>
      <c r="B5026" t="s">
        <v>15154</v>
      </c>
      <c r="C5026">
        <f>YEAR(B5026)</f>
        <v>2013</v>
      </c>
      <c r="D5026">
        <v>77</v>
      </c>
      <c r="E5026">
        <v>66.599999999999994</v>
      </c>
      <c r="F5026">
        <v>73.599999999999994</v>
      </c>
      <c r="H5026" s="2">
        <f>IF(F5026-69.36&lt;=0,0,IF(F5026-69.36&lt;=1,1,2))</f>
        <v>2</v>
      </c>
      <c r="I5026">
        <v>77</v>
      </c>
      <c r="J5026">
        <v>66.599999999999994</v>
      </c>
      <c r="K5026">
        <v>73.599999999999994</v>
      </c>
      <c r="L5026">
        <v>60.7</v>
      </c>
      <c r="M5026">
        <v>64.3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20.8</v>
      </c>
      <c r="W5026">
        <v>320.3</v>
      </c>
      <c r="X5026">
        <v>1018.1</v>
      </c>
      <c r="Y5026">
        <v>12.3</v>
      </c>
      <c r="Z5026">
        <v>6.2</v>
      </c>
      <c r="AA5026">
        <v>0</v>
      </c>
      <c r="AB5026">
        <v>0</v>
      </c>
      <c r="AC5026">
        <v>0</v>
      </c>
      <c r="AD5026">
        <v>0</v>
      </c>
      <c r="AE5026" t="s">
        <v>15155</v>
      </c>
      <c r="AF5026" t="s">
        <v>15156</v>
      </c>
      <c r="AG5026">
        <v>0.33</v>
      </c>
      <c r="AH5026" t="s">
        <v>330</v>
      </c>
      <c r="AI5026" t="s">
        <v>9140</v>
      </c>
      <c r="AJ5026" t="s">
        <v>331</v>
      </c>
    </row>
    <row r="5027" spans="1:36" x14ac:dyDescent="0.25">
      <c r="A5027" t="s">
        <v>32</v>
      </c>
      <c r="B5027" t="s">
        <v>15157</v>
      </c>
      <c r="C5027">
        <f>YEAR(B5027)</f>
        <v>2013</v>
      </c>
      <c r="D5027">
        <v>78.8</v>
      </c>
      <c r="E5027">
        <v>62.6</v>
      </c>
      <c r="F5027">
        <v>70.900000000000006</v>
      </c>
      <c r="H5027" s="2">
        <f>IF(F5027-69.36&lt;=0,0,IF(F5027-69.36&lt;=1,1,2))</f>
        <v>2</v>
      </c>
      <c r="I5027">
        <v>78.8</v>
      </c>
      <c r="J5027">
        <v>62.6</v>
      </c>
      <c r="K5027">
        <v>70.900000000000006</v>
      </c>
      <c r="L5027">
        <v>58.6</v>
      </c>
      <c r="M5027">
        <v>65.900000000000006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13.4</v>
      </c>
      <c r="W5027">
        <v>226.4</v>
      </c>
      <c r="X5027">
        <v>1017.9</v>
      </c>
      <c r="Y5027">
        <v>5.8</v>
      </c>
      <c r="Z5027">
        <v>6.2</v>
      </c>
      <c r="AA5027">
        <v>0</v>
      </c>
      <c r="AB5027">
        <v>0</v>
      </c>
      <c r="AC5027">
        <v>0</v>
      </c>
      <c r="AD5027">
        <v>0</v>
      </c>
      <c r="AE5027" t="s">
        <v>15158</v>
      </c>
      <c r="AF5027" t="s">
        <v>15159</v>
      </c>
      <c r="AG5027">
        <v>0.37</v>
      </c>
      <c r="AH5027" t="s">
        <v>330</v>
      </c>
      <c r="AI5027" t="s">
        <v>9140</v>
      </c>
      <c r="AJ5027" t="s">
        <v>331</v>
      </c>
    </row>
    <row r="5028" spans="1:36" x14ac:dyDescent="0.25">
      <c r="A5028" t="s">
        <v>32</v>
      </c>
      <c r="B5028" t="s">
        <v>15160</v>
      </c>
      <c r="C5028">
        <f>YEAR(B5028)</f>
        <v>2013</v>
      </c>
      <c r="D5028">
        <v>84.2</v>
      </c>
      <c r="E5028">
        <v>64.400000000000006</v>
      </c>
      <c r="F5028">
        <v>73.400000000000006</v>
      </c>
      <c r="H5028" s="2">
        <f>IF(F5028-69.36&lt;=0,0,IF(F5028-69.36&lt;=1,1,2))</f>
        <v>2</v>
      </c>
      <c r="I5028">
        <v>83.5</v>
      </c>
      <c r="J5028">
        <v>64.400000000000006</v>
      </c>
      <c r="K5028">
        <v>73.3</v>
      </c>
      <c r="L5028">
        <v>60.2</v>
      </c>
      <c r="M5028">
        <v>65.599999999999994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19.600000000000001</v>
      </c>
      <c r="W5028">
        <v>180.9</v>
      </c>
      <c r="X5028">
        <v>1011.8</v>
      </c>
      <c r="Y5028">
        <v>52.4</v>
      </c>
      <c r="Z5028">
        <v>6.2</v>
      </c>
      <c r="AA5028">
        <v>0</v>
      </c>
      <c r="AB5028">
        <v>0</v>
      </c>
      <c r="AC5028">
        <v>0</v>
      </c>
      <c r="AD5028">
        <v>0</v>
      </c>
      <c r="AE5028" t="s">
        <v>15161</v>
      </c>
      <c r="AF5028" t="s">
        <v>15162</v>
      </c>
      <c r="AG5028">
        <v>0.41</v>
      </c>
      <c r="AH5028" t="s">
        <v>36</v>
      </c>
      <c r="AI5028" t="s">
        <v>37</v>
      </c>
      <c r="AJ5028" t="s">
        <v>38</v>
      </c>
    </row>
    <row r="5029" spans="1:36" x14ac:dyDescent="0.25">
      <c r="A5029" t="s">
        <v>32</v>
      </c>
      <c r="B5029" t="s">
        <v>15163</v>
      </c>
      <c r="C5029">
        <f>YEAR(B5029)</f>
        <v>2013</v>
      </c>
      <c r="D5029">
        <v>80.599999999999994</v>
      </c>
      <c r="E5029">
        <v>64.400000000000006</v>
      </c>
      <c r="F5029">
        <v>72.7</v>
      </c>
      <c r="H5029" s="2">
        <f>IF(F5029-69.36&lt;=0,0,IF(F5029-69.36&lt;=1,1,2))</f>
        <v>2</v>
      </c>
      <c r="I5029">
        <v>79.7</v>
      </c>
      <c r="J5029">
        <v>64.400000000000006</v>
      </c>
      <c r="K5029">
        <v>72.599999999999994</v>
      </c>
      <c r="L5029">
        <v>57.9</v>
      </c>
      <c r="M5029">
        <v>61.9</v>
      </c>
      <c r="O5029">
        <v>4.8000000000000001E-2</v>
      </c>
      <c r="P5029">
        <v>100</v>
      </c>
      <c r="Q5029">
        <v>8.33</v>
      </c>
      <c r="R5029" t="s">
        <v>40</v>
      </c>
      <c r="S5029">
        <v>0</v>
      </c>
      <c r="T5029">
        <v>0</v>
      </c>
      <c r="U5029">
        <v>43.6</v>
      </c>
      <c r="V5029">
        <v>32.200000000000003</v>
      </c>
      <c r="W5029">
        <v>282.5</v>
      </c>
      <c r="X5029">
        <v>1003.2</v>
      </c>
      <c r="Y5029">
        <v>58.1</v>
      </c>
      <c r="Z5029">
        <v>6.2</v>
      </c>
      <c r="AA5029">
        <v>0</v>
      </c>
      <c r="AB5029">
        <v>0</v>
      </c>
      <c r="AC5029">
        <v>0</v>
      </c>
      <c r="AD5029">
        <v>0</v>
      </c>
      <c r="AE5029" t="s">
        <v>15164</v>
      </c>
      <c r="AF5029" t="s">
        <v>15165</v>
      </c>
      <c r="AG5029">
        <v>0.44</v>
      </c>
      <c r="AH5029" t="s">
        <v>56</v>
      </c>
      <c r="AI5029" t="s">
        <v>101</v>
      </c>
      <c r="AJ5029" t="s">
        <v>40</v>
      </c>
    </row>
    <row r="5030" spans="1:36" x14ac:dyDescent="0.25">
      <c r="A5030" t="s">
        <v>32</v>
      </c>
      <c r="B5030" t="s">
        <v>15166</v>
      </c>
      <c r="C5030">
        <f>YEAR(B5030)</f>
        <v>2013</v>
      </c>
      <c r="D5030">
        <v>73.400000000000006</v>
      </c>
      <c r="E5030">
        <v>60.8</v>
      </c>
      <c r="F5030">
        <v>67.599999999999994</v>
      </c>
      <c r="H5030" s="2">
        <f>IF(F5030-69.36&lt;=0,0,IF(F5030-69.36&lt;=1,1,2))</f>
        <v>0</v>
      </c>
      <c r="I5030">
        <v>73.400000000000006</v>
      </c>
      <c r="J5030">
        <v>60.8</v>
      </c>
      <c r="K5030">
        <v>67.599999999999994</v>
      </c>
      <c r="L5030">
        <v>54.8</v>
      </c>
      <c r="M5030">
        <v>64.400000000000006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18.3</v>
      </c>
      <c r="W5030">
        <v>319.2</v>
      </c>
      <c r="X5030">
        <v>1011</v>
      </c>
      <c r="Y5030">
        <v>54.2</v>
      </c>
      <c r="Z5030">
        <v>6.2</v>
      </c>
      <c r="AA5030">
        <v>0</v>
      </c>
      <c r="AB5030">
        <v>0</v>
      </c>
      <c r="AC5030">
        <v>0</v>
      </c>
      <c r="AD5030">
        <v>0</v>
      </c>
      <c r="AE5030" t="s">
        <v>15167</v>
      </c>
      <c r="AF5030" t="s">
        <v>15168</v>
      </c>
      <c r="AG5030">
        <v>0.48</v>
      </c>
      <c r="AH5030" t="s">
        <v>36</v>
      </c>
      <c r="AI5030" t="s">
        <v>37</v>
      </c>
      <c r="AJ5030" t="s">
        <v>38</v>
      </c>
    </row>
    <row r="5031" spans="1:36" x14ac:dyDescent="0.25">
      <c r="A5031" t="s">
        <v>32</v>
      </c>
      <c r="B5031" t="s">
        <v>15169</v>
      </c>
      <c r="C5031">
        <f>YEAR(B5031)</f>
        <v>2013</v>
      </c>
      <c r="D5031">
        <v>75.2</v>
      </c>
      <c r="E5031">
        <v>59</v>
      </c>
      <c r="F5031">
        <v>66.7</v>
      </c>
      <c r="H5031" s="2">
        <f>IF(F5031-69.36&lt;=0,0,IF(F5031-69.36&lt;=1,1,2))</f>
        <v>0</v>
      </c>
      <c r="I5031">
        <v>75.2</v>
      </c>
      <c r="J5031">
        <v>59</v>
      </c>
      <c r="K5031">
        <v>66.7</v>
      </c>
      <c r="L5031">
        <v>55</v>
      </c>
      <c r="M5031">
        <v>66.5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11.4</v>
      </c>
      <c r="W5031">
        <v>113.7</v>
      </c>
      <c r="X5031">
        <v>1020.5</v>
      </c>
      <c r="Y5031">
        <v>42.9</v>
      </c>
      <c r="Z5031">
        <v>6.2</v>
      </c>
      <c r="AA5031">
        <v>0</v>
      </c>
      <c r="AB5031">
        <v>0</v>
      </c>
      <c r="AC5031">
        <v>0</v>
      </c>
      <c r="AD5031">
        <v>0</v>
      </c>
      <c r="AE5031" t="s">
        <v>15170</v>
      </c>
      <c r="AF5031" t="s">
        <v>15171</v>
      </c>
      <c r="AG5031">
        <v>0.5</v>
      </c>
      <c r="AH5031" t="s">
        <v>36</v>
      </c>
      <c r="AI5031" t="s">
        <v>37</v>
      </c>
      <c r="AJ5031" t="s">
        <v>38</v>
      </c>
    </row>
    <row r="5032" spans="1:36" x14ac:dyDescent="0.25">
      <c r="A5032" t="s">
        <v>32</v>
      </c>
      <c r="B5032" t="s">
        <v>15172</v>
      </c>
      <c r="C5032">
        <f>YEAR(B5032)</f>
        <v>2013</v>
      </c>
      <c r="D5032">
        <v>71.599999999999994</v>
      </c>
      <c r="E5032">
        <v>60</v>
      </c>
      <c r="F5032">
        <v>67</v>
      </c>
      <c r="H5032" s="2">
        <f>IF(F5032-69.36&lt;=0,0,IF(F5032-69.36&lt;=1,1,2))</f>
        <v>0</v>
      </c>
      <c r="I5032">
        <v>71.599999999999994</v>
      </c>
      <c r="J5032">
        <v>60</v>
      </c>
      <c r="K5032">
        <v>67</v>
      </c>
      <c r="L5032">
        <v>52.4</v>
      </c>
      <c r="M5032">
        <v>60.3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12.8</v>
      </c>
      <c r="W5032">
        <v>1.7</v>
      </c>
      <c r="X5032">
        <v>1025.8</v>
      </c>
      <c r="Y5032">
        <v>36.799999999999997</v>
      </c>
      <c r="Z5032">
        <v>6.2</v>
      </c>
      <c r="AA5032">
        <v>0</v>
      </c>
      <c r="AB5032">
        <v>0</v>
      </c>
      <c r="AC5032">
        <v>0</v>
      </c>
      <c r="AD5032">
        <v>0</v>
      </c>
      <c r="AE5032" t="s">
        <v>15173</v>
      </c>
      <c r="AF5032" t="s">
        <v>15174</v>
      </c>
      <c r="AG5032">
        <v>0.54</v>
      </c>
      <c r="AH5032" t="s">
        <v>36</v>
      </c>
      <c r="AI5032" t="s">
        <v>37</v>
      </c>
      <c r="AJ5032" t="s">
        <v>38</v>
      </c>
    </row>
    <row r="5033" spans="1:36" x14ac:dyDescent="0.25">
      <c r="A5033" t="s">
        <v>32</v>
      </c>
      <c r="B5033" t="s">
        <v>15175</v>
      </c>
      <c r="C5033">
        <f>YEAR(B5033)</f>
        <v>2013</v>
      </c>
      <c r="D5033">
        <v>71.599999999999994</v>
      </c>
      <c r="E5033">
        <v>55.4</v>
      </c>
      <c r="F5033">
        <v>63</v>
      </c>
      <c r="H5033" s="2">
        <f>IF(F5033-69.36&lt;=0,0,IF(F5033-69.36&lt;=1,1,2))</f>
        <v>0</v>
      </c>
      <c r="I5033">
        <v>71.599999999999994</v>
      </c>
      <c r="J5033">
        <v>55.4</v>
      </c>
      <c r="K5033">
        <v>63</v>
      </c>
      <c r="L5033">
        <v>52.1</v>
      </c>
      <c r="M5033">
        <v>68.3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8.1</v>
      </c>
      <c r="W5033">
        <v>345</v>
      </c>
      <c r="X5033">
        <v>1023.3</v>
      </c>
      <c r="Y5033">
        <v>34.1</v>
      </c>
      <c r="Z5033">
        <v>6.2</v>
      </c>
      <c r="AA5033">
        <v>0</v>
      </c>
      <c r="AB5033">
        <v>0</v>
      </c>
      <c r="AC5033">
        <v>0</v>
      </c>
      <c r="AD5033">
        <v>0</v>
      </c>
      <c r="AE5033" t="s">
        <v>15176</v>
      </c>
      <c r="AF5033" t="s">
        <v>15177</v>
      </c>
      <c r="AG5033">
        <v>0.57999999999999996</v>
      </c>
      <c r="AH5033" t="s">
        <v>36</v>
      </c>
      <c r="AI5033" t="s">
        <v>37</v>
      </c>
      <c r="AJ5033" t="s">
        <v>38</v>
      </c>
    </row>
    <row r="5034" spans="1:36" x14ac:dyDescent="0.25">
      <c r="A5034" t="s">
        <v>32</v>
      </c>
      <c r="B5034" t="s">
        <v>15178</v>
      </c>
      <c r="C5034">
        <f>YEAR(B5034)</f>
        <v>2013</v>
      </c>
      <c r="D5034">
        <v>71.599999999999994</v>
      </c>
      <c r="E5034">
        <v>55.4</v>
      </c>
      <c r="F5034">
        <v>63.5</v>
      </c>
      <c r="H5034" s="2">
        <f>IF(F5034-69.36&lt;=0,0,IF(F5034-69.36&lt;=1,1,2))</f>
        <v>0</v>
      </c>
      <c r="I5034">
        <v>71.599999999999994</v>
      </c>
      <c r="J5034">
        <v>55.4</v>
      </c>
      <c r="K5034">
        <v>63.5</v>
      </c>
      <c r="L5034">
        <v>54.7</v>
      </c>
      <c r="M5034">
        <v>73.7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8.1</v>
      </c>
      <c r="W5034">
        <v>320.3</v>
      </c>
      <c r="X5034">
        <v>1020.3</v>
      </c>
      <c r="Y5034">
        <v>32.4</v>
      </c>
      <c r="Z5034">
        <v>6.2</v>
      </c>
      <c r="AA5034">
        <v>0</v>
      </c>
      <c r="AB5034">
        <v>0</v>
      </c>
      <c r="AC5034">
        <v>0</v>
      </c>
      <c r="AD5034">
        <v>0</v>
      </c>
      <c r="AE5034" t="s">
        <v>15179</v>
      </c>
      <c r="AF5034" t="s">
        <v>15180</v>
      </c>
      <c r="AG5034">
        <v>0.61</v>
      </c>
      <c r="AH5034" t="s">
        <v>36</v>
      </c>
      <c r="AI5034" t="s">
        <v>37</v>
      </c>
      <c r="AJ5034" t="s">
        <v>38</v>
      </c>
    </row>
    <row r="5035" spans="1:36" x14ac:dyDescent="0.25">
      <c r="A5035" t="s">
        <v>32</v>
      </c>
      <c r="B5035" t="s">
        <v>15181</v>
      </c>
      <c r="C5035">
        <f>YEAR(B5035)</f>
        <v>2013</v>
      </c>
      <c r="D5035">
        <v>73.400000000000006</v>
      </c>
      <c r="E5035">
        <v>57.2</v>
      </c>
      <c r="F5035">
        <v>65.7</v>
      </c>
      <c r="H5035" s="2">
        <f>IF(F5035-69.36&lt;=0,0,IF(F5035-69.36&lt;=1,1,2))</f>
        <v>0</v>
      </c>
      <c r="I5035">
        <v>73.400000000000006</v>
      </c>
      <c r="J5035">
        <v>57.2</v>
      </c>
      <c r="K5035">
        <v>65.7</v>
      </c>
      <c r="L5035">
        <v>57.3</v>
      </c>
      <c r="M5035">
        <v>75.5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15</v>
      </c>
      <c r="W5035">
        <v>303.5</v>
      </c>
      <c r="X5035">
        <v>1019.6</v>
      </c>
      <c r="Y5035">
        <v>27.6</v>
      </c>
      <c r="Z5035">
        <v>6.2</v>
      </c>
      <c r="AA5035">
        <v>0</v>
      </c>
      <c r="AB5035">
        <v>0</v>
      </c>
      <c r="AC5035">
        <v>0</v>
      </c>
      <c r="AD5035">
        <v>0</v>
      </c>
      <c r="AE5035" t="s">
        <v>15182</v>
      </c>
      <c r="AF5035" t="s">
        <v>15183</v>
      </c>
      <c r="AG5035">
        <v>0.64</v>
      </c>
      <c r="AH5035" t="s">
        <v>36</v>
      </c>
      <c r="AI5035" t="s">
        <v>37</v>
      </c>
      <c r="AJ5035" t="s">
        <v>38</v>
      </c>
    </row>
    <row r="5036" spans="1:36" x14ac:dyDescent="0.25">
      <c r="A5036" t="s">
        <v>32</v>
      </c>
      <c r="B5036" t="s">
        <v>15184</v>
      </c>
      <c r="C5036">
        <f>YEAR(B5036)</f>
        <v>2013</v>
      </c>
      <c r="D5036">
        <v>73.400000000000006</v>
      </c>
      <c r="E5036">
        <v>68</v>
      </c>
      <c r="F5036">
        <v>69.8</v>
      </c>
      <c r="H5036" s="2">
        <f>IF(F5036-69.36&lt;=0,0,IF(F5036-69.36&lt;=1,1,2))</f>
        <v>1</v>
      </c>
      <c r="I5036">
        <v>73.400000000000006</v>
      </c>
      <c r="J5036">
        <v>68</v>
      </c>
      <c r="K5036">
        <v>69.8</v>
      </c>
      <c r="L5036">
        <v>60.3</v>
      </c>
      <c r="M5036">
        <v>72.099999999999994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16.100000000000001</v>
      </c>
      <c r="W5036">
        <v>318.60000000000002</v>
      </c>
      <c r="X5036">
        <v>1019.9</v>
      </c>
      <c r="Y5036">
        <v>41.5</v>
      </c>
      <c r="Z5036">
        <v>6.2</v>
      </c>
      <c r="AA5036">
        <v>0</v>
      </c>
      <c r="AB5036">
        <v>0</v>
      </c>
      <c r="AC5036">
        <v>0</v>
      </c>
      <c r="AD5036">
        <v>0</v>
      </c>
      <c r="AE5036" t="s">
        <v>15185</v>
      </c>
      <c r="AF5036" t="s">
        <v>15186</v>
      </c>
      <c r="AG5036">
        <v>0.67</v>
      </c>
      <c r="AH5036" t="s">
        <v>36</v>
      </c>
      <c r="AI5036" t="s">
        <v>37</v>
      </c>
      <c r="AJ5036" t="s">
        <v>38</v>
      </c>
    </row>
    <row r="5037" spans="1:36" x14ac:dyDescent="0.25">
      <c r="A5037" t="s">
        <v>32</v>
      </c>
      <c r="B5037" t="s">
        <v>15187</v>
      </c>
      <c r="C5037">
        <f>YEAR(B5037)</f>
        <v>2013</v>
      </c>
      <c r="D5037">
        <v>71.599999999999994</v>
      </c>
      <c r="E5037">
        <v>62</v>
      </c>
      <c r="F5037">
        <v>67.7</v>
      </c>
      <c r="H5037" s="2">
        <f>IF(F5037-69.36&lt;=0,0,IF(F5037-69.36&lt;=1,1,2))</f>
        <v>0</v>
      </c>
      <c r="I5037">
        <v>71.599999999999994</v>
      </c>
      <c r="J5037">
        <v>62</v>
      </c>
      <c r="K5037">
        <v>67.7</v>
      </c>
      <c r="L5037">
        <v>57.5</v>
      </c>
      <c r="M5037">
        <v>70.099999999999994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11.4</v>
      </c>
      <c r="W5037">
        <v>335.1</v>
      </c>
      <c r="X5037">
        <v>1019.4</v>
      </c>
      <c r="Y5037">
        <v>51.6</v>
      </c>
      <c r="Z5037">
        <v>6.2</v>
      </c>
      <c r="AA5037">
        <v>0</v>
      </c>
      <c r="AB5037">
        <v>0</v>
      </c>
      <c r="AC5037">
        <v>0</v>
      </c>
      <c r="AD5037">
        <v>0</v>
      </c>
      <c r="AE5037" t="s">
        <v>15188</v>
      </c>
      <c r="AF5037" t="s">
        <v>15189</v>
      </c>
      <c r="AG5037">
        <v>0.71</v>
      </c>
      <c r="AH5037" t="s">
        <v>36</v>
      </c>
      <c r="AI5037" t="s">
        <v>37</v>
      </c>
      <c r="AJ5037" t="s">
        <v>38</v>
      </c>
    </row>
    <row r="5038" spans="1:36" x14ac:dyDescent="0.25">
      <c r="A5038" t="s">
        <v>32</v>
      </c>
      <c r="B5038" t="s">
        <v>15190</v>
      </c>
      <c r="C5038">
        <f>YEAR(B5038)</f>
        <v>2013</v>
      </c>
      <c r="D5038">
        <v>69.8</v>
      </c>
      <c r="E5038">
        <v>60.8</v>
      </c>
      <c r="F5038">
        <v>66.099999999999994</v>
      </c>
      <c r="H5038" s="2">
        <f>IF(F5038-69.36&lt;=0,0,IF(F5038-69.36&lt;=1,1,2))</f>
        <v>0</v>
      </c>
      <c r="I5038">
        <v>69.8</v>
      </c>
      <c r="J5038">
        <v>60.8</v>
      </c>
      <c r="K5038">
        <v>66.099999999999994</v>
      </c>
      <c r="L5038">
        <v>55.2</v>
      </c>
      <c r="M5038">
        <v>68.3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12.8</v>
      </c>
      <c r="W5038">
        <v>341.5</v>
      </c>
      <c r="X5038">
        <v>1019.7</v>
      </c>
      <c r="Y5038">
        <v>52.3</v>
      </c>
      <c r="Z5038">
        <v>6.2</v>
      </c>
      <c r="AA5038">
        <v>0</v>
      </c>
      <c r="AB5038">
        <v>0</v>
      </c>
      <c r="AC5038">
        <v>0</v>
      </c>
      <c r="AD5038">
        <v>0</v>
      </c>
      <c r="AE5038" t="s">
        <v>15191</v>
      </c>
      <c r="AF5038" t="s">
        <v>15192</v>
      </c>
      <c r="AG5038">
        <v>0.74</v>
      </c>
      <c r="AH5038" t="s">
        <v>36</v>
      </c>
      <c r="AI5038" t="s">
        <v>37</v>
      </c>
      <c r="AJ5038" t="s">
        <v>38</v>
      </c>
    </row>
    <row r="5039" spans="1:36" x14ac:dyDescent="0.25">
      <c r="A5039" t="s">
        <v>32</v>
      </c>
      <c r="B5039" t="s">
        <v>15193</v>
      </c>
      <c r="C5039">
        <f>YEAR(B5039)</f>
        <v>2013</v>
      </c>
      <c r="D5039">
        <v>71.599999999999994</v>
      </c>
      <c r="E5039">
        <v>62.6</v>
      </c>
      <c r="F5039">
        <v>67.2</v>
      </c>
      <c r="H5039" s="2">
        <f>IF(F5039-69.36&lt;=0,0,IF(F5039-69.36&lt;=1,1,2))</f>
        <v>0</v>
      </c>
      <c r="I5039">
        <v>71.599999999999994</v>
      </c>
      <c r="J5039">
        <v>62.6</v>
      </c>
      <c r="K5039">
        <v>67.2</v>
      </c>
      <c r="L5039">
        <v>55.2</v>
      </c>
      <c r="M5039">
        <v>65.7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16.100000000000001</v>
      </c>
      <c r="W5039">
        <v>317.89999999999998</v>
      </c>
      <c r="X5039">
        <v>1019.1</v>
      </c>
      <c r="Y5039">
        <v>40.200000000000003</v>
      </c>
      <c r="Z5039">
        <v>6.2</v>
      </c>
      <c r="AA5039">
        <v>0</v>
      </c>
      <c r="AB5039">
        <v>0</v>
      </c>
      <c r="AC5039">
        <v>0</v>
      </c>
      <c r="AD5039">
        <v>0</v>
      </c>
      <c r="AE5039" t="s">
        <v>15194</v>
      </c>
      <c r="AF5039" t="s">
        <v>15195</v>
      </c>
      <c r="AG5039">
        <v>0.75</v>
      </c>
      <c r="AH5039" t="s">
        <v>36</v>
      </c>
      <c r="AI5039" t="s">
        <v>37</v>
      </c>
      <c r="AJ5039" t="s">
        <v>38</v>
      </c>
    </row>
    <row r="5040" spans="1:36" x14ac:dyDescent="0.25">
      <c r="A5040" t="s">
        <v>32</v>
      </c>
      <c r="B5040" t="s">
        <v>15196</v>
      </c>
      <c r="C5040">
        <f>YEAR(B5040)</f>
        <v>2013</v>
      </c>
      <c r="D5040">
        <v>71.599999999999994</v>
      </c>
      <c r="E5040">
        <v>53.3</v>
      </c>
      <c r="F5040">
        <v>64</v>
      </c>
      <c r="H5040" s="2">
        <f>IF(F5040-69.36&lt;=0,0,IF(F5040-69.36&lt;=1,1,2))</f>
        <v>0</v>
      </c>
      <c r="I5040">
        <v>71.599999999999994</v>
      </c>
      <c r="J5040">
        <v>53.3</v>
      </c>
      <c r="K5040">
        <v>64</v>
      </c>
      <c r="L5040">
        <v>56.4</v>
      </c>
      <c r="M5040">
        <v>77.2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6.9</v>
      </c>
      <c r="W5040">
        <v>245</v>
      </c>
      <c r="X5040">
        <v>1018.1</v>
      </c>
      <c r="Y5040">
        <v>34.5</v>
      </c>
      <c r="Z5040">
        <v>6.2</v>
      </c>
      <c r="AA5040">
        <v>0</v>
      </c>
      <c r="AB5040">
        <v>0</v>
      </c>
      <c r="AC5040">
        <v>0</v>
      </c>
      <c r="AD5040">
        <v>0</v>
      </c>
      <c r="AE5040" t="s">
        <v>15197</v>
      </c>
      <c r="AF5040" t="s">
        <v>15198</v>
      </c>
      <c r="AG5040">
        <v>0.8</v>
      </c>
      <c r="AH5040" t="s">
        <v>36</v>
      </c>
      <c r="AI5040" t="s">
        <v>37</v>
      </c>
      <c r="AJ5040" t="s">
        <v>38</v>
      </c>
    </row>
    <row r="5041" spans="1:36" x14ac:dyDescent="0.25">
      <c r="A5041" t="s">
        <v>32</v>
      </c>
      <c r="B5041" t="s">
        <v>15199</v>
      </c>
      <c r="C5041">
        <f>YEAR(B5041)</f>
        <v>2013</v>
      </c>
      <c r="D5041">
        <v>71.599999999999994</v>
      </c>
      <c r="E5041">
        <v>54.6</v>
      </c>
      <c r="F5041">
        <v>63.5</v>
      </c>
      <c r="H5041" s="2">
        <f>IF(F5041-69.36&lt;=0,0,IF(F5041-69.36&lt;=1,1,2))</f>
        <v>0</v>
      </c>
      <c r="I5041">
        <v>71.599999999999994</v>
      </c>
      <c r="J5041">
        <v>54.6</v>
      </c>
      <c r="K5041">
        <v>63.5</v>
      </c>
      <c r="L5041">
        <v>57.3</v>
      </c>
      <c r="M5041">
        <v>80.900000000000006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8.1</v>
      </c>
      <c r="W5041">
        <v>191.2</v>
      </c>
      <c r="X5041">
        <v>1016.5</v>
      </c>
      <c r="Y5041">
        <v>60.3</v>
      </c>
      <c r="Z5041">
        <v>6.2</v>
      </c>
      <c r="AA5041">
        <v>0</v>
      </c>
      <c r="AB5041">
        <v>0</v>
      </c>
      <c r="AC5041">
        <v>0</v>
      </c>
      <c r="AD5041">
        <v>0</v>
      </c>
      <c r="AE5041" t="s">
        <v>15200</v>
      </c>
      <c r="AF5041" t="s">
        <v>15201</v>
      </c>
      <c r="AG5041">
        <v>0.84</v>
      </c>
      <c r="AH5041" t="s">
        <v>36</v>
      </c>
      <c r="AI5041" t="s">
        <v>37</v>
      </c>
      <c r="AJ5041" t="s">
        <v>38</v>
      </c>
    </row>
    <row r="5042" spans="1:36" x14ac:dyDescent="0.25">
      <c r="A5042" t="s">
        <v>32</v>
      </c>
      <c r="B5042" t="s">
        <v>15202</v>
      </c>
      <c r="C5042">
        <f>YEAR(B5042)</f>
        <v>2013</v>
      </c>
      <c r="D5042">
        <v>71.599999999999994</v>
      </c>
      <c r="E5042">
        <v>55.4</v>
      </c>
      <c r="F5042">
        <v>63.2</v>
      </c>
      <c r="H5042" s="2">
        <f>IF(F5042-69.36&lt;=0,0,IF(F5042-69.36&lt;=1,1,2))</f>
        <v>0</v>
      </c>
      <c r="I5042">
        <v>71.599999999999994</v>
      </c>
      <c r="J5042">
        <v>55.4</v>
      </c>
      <c r="K5042">
        <v>63.2</v>
      </c>
      <c r="L5042">
        <v>57.2</v>
      </c>
      <c r="M5042">
        <v>81.5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10.3</v>
      </c>
      <c r="W5042">
        <v>191.3</v>
      </c>
      <c r="X5042">
        <v>1016.1</v>
      </c>
      <c r="Y5042">
        <v>27.8</v>
      </c>
      <c r="Z5042">
        <v>6.2</v>
      </c>
      <c r="AA5042">
        <v>0</v>
      </c>
      <c r="AB5042">
        <v>0</v>
      </c>
      <c r="AC5042">
        <v>0</v>
      </c>
      <c r="AD5042">
        <v>0</v>
      </c>
      <c r="AE5042" t="s">
        <v>15203</v>
      </c>
      <c r="AF5042" t="s">
        <v>15204</v>
      </c>
      <c r="AG5042">
        <v>0.87</v>
      </c>
      <c r="AH5042" t="s">
        <v>36</v>
      </c>
      <c r="AI5042" t="s">
        <v>37</v>
      </c>
      <c r="AJ5042" t="s">
        <v>38</v>
      </c>
    </row>
    <row r="5043" spans="1:36" x14ac:dyDescent="0.25">
      <c r="A5043" t="s">
        <v>32</v>
      </c>
      <c r="B5043" t="s">
        <v>15205</v>
      </c>
      <c r="C5043">
        <f>YEAR(B5043)</f>
        <v>2013</v>
      </c>
      <c r="D5043">
        <v>71.599999999999994</v>
      </c>
      <c r="E5043">
        <v>57.2</v>
      </c>
      <c r="F5043">
        <v>64.3</v>
      </c>
      <c r="H5043" s="2">
        <f>IF(F5043-69.36&lt;=0,0,IF(F5043-69.36&lt;=1,1,2))</f>
        <v>0</v>
      </c>
      <c r="I5043">
        <v>71.599999999999994</v>
      </c>
      <c r="J5043">
        <v>57.2</v>
      </c>
      <c r="K5043">
        <v>64.3</v>
      </c>
      <c r="L5043">
        <v>58.3</v>
      </c>
      <c r="M5043">
        <v>81.5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8.1</v>
      </c>
      <c r="W5043">
        <v>262.7</v>
      </c>
      <c r="X5043">
        <v>1017.7</v>
      </c>
      <c r="Y5043">
        <v>35.200000000000003</v>
      </c>
      <c r="Z5043">
        <v>6</v>
      </c>
      <c r="AA5043">
        <v>0</v>
      </c>
      <c r="AB5043">
        <v>0</v>
      </c>
      <c r="AC5043">
        <v>0</v>
      </c>
      <c r="AD5043">
        <v>0</v>
      </c>
      <c r="AE5043" t="s">
        <v>15206</v>
      </c>
      <c r="AF5043" t="s">
        <v>15207</v>
      </c>
      <c r="AG5043">
        <v>0.9</v>
      </c>
      <c r="AH5043" t="s">
        <v>36</v>
      </c>
      <c r="AI5043" t="s">
        <v>37</v>
      </c>
      <c r="AJ5043" t="s">
        <v>38</v>
      </c>
    </row>
    <row r="5044" spans="1:36" x14ac:dyDescent="0.25">
      <c r="A5044" t="s">
        <v>32</v>
      </c>
      <c r="B5044" t="s">
        <v>15208</v>
      </c>
      <c r="C5044">
        <f>YEAR(B5044)</f>
        <v>2013</v>
      </c>
      <c r="D5044">
        <v>71.599999999999994</v>
      </c>
      <c r="E5044">
        <v>60.8</v>
      </c>
      <c r="F5044">
        <v>65.7</v>
      </c>
      <c r="H5044" s="2">
        <f>IF(F5044-69.36&lt;=0,0,IF(F5044-69.36&lt;=1,1,2))</f>
        <v>0</v>
      </c>
      <c r="I5044">
        <v>71.599999999999994</v>
      </c>
      <c r="J5044">
        <v>60.8</v>
      </c>
      <c r="K5044">
        <v>65.7</v>
      </c>
      <c r="L5044">
        <v>58.1</v>
      </c>
      <c r="M5044">
        <v>77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11.4</v>
      </c>
      <c r="W5044">
        <v>336.2</v>
      </c>
      <c r="X5044">
        <v>1019.5</v>
      </c>
      <c r="Y5044">
        <v>66.8</v>
      </c>
      <c r="Z5044">
        <v>6.1</v>
      </c>
      <c r="AA5044">
        <v>0</v>
      </c>
      <c r="AB5044">
        <v>0</v>
      </c>
      <c r="AC5044">
        <v>0</v>
      </c>
      <c r="AD5044">
        <v>0</v>
      </c>
      <c r="AE5044" t="s">
        <v>15209</v>
      </c>
      <c r="AF5044" t="s">
        <v>15210</v>
      </c>
      <c r="AG5044">
        <v>0.93</v>
      </c>
      <c r="AH5044" t="s">
        <v>36</v>
      </c>
      <c r="AI5044" t="s">
        <v>37</v>
      </c>
      <c r="AJ5044" t="s">
        <v>38</v>
      </c>
    </row>
    <row r="5045" spans="1:36" x14ac:dyDescent="0.25">
      <c r="A5045" t="s">
        <v>32</v>
      </c>
      <c r="B5045" t="s">
        <v>15211</v>
      </c>
      <c r="C5045">
        <f>YEAR(B5045)</f>
        <v>2013</v>
      </c>
      <c r="D5045">
        <v>71.599999999999994</v>
      </c>
      <c r="E5045">
        <v>59</v>
      </c>
      <c r="F5045">
        <v>65.900000000000006</v>
      </c>
      <c r="H5045" s="2">
        <f>IF(F5045-69.36&lt;=0,0,IF(F5045-69.36&lt;=1,1,2))</f>
        <v>0</v>
      </c>
      <c r="I5045">
        <v>71.599999999999994</v>
      </c>
      <c r="J5045">
        <v>59</v>
      </c>
      <c r="K5045">
        <v>65.900000000000006</v>
      </c>
      <c r="L5045">
        <v>56.2</v>
      </c>
      <c r="M5045">
        <v>71.400000000000006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11.4</v>
      </c>
      <c r="W5045">
        <v>328.7</v>
      </c>
      <c r="X5045">
        <v>1019.6</v>
      </c>
      <c r="Y5045">
        <v>71</v>
      </c>
      <c r="Z5045">
        <v>6.2</v>
      </c>
      <c r="AA5045">
        <v>0</v>
      </c>
      <c r="AB5045">
        <v>0</v>
      </c>
      <c r="AC5045">
        <v>0</v>
      </c>
      <c r="AD5045">
        <v>0</v>
      </c>
      <c r="AE5045" t="s">
        <v>15212</v>
      </c>
      <c r="AF5045" t="s">
        <v>15213</v>
      </c>
      <c r="AG5045">
        <v>0.96</v>
      </c>
      <c r="AH5045" t="s">
        <v>36</v>
      </c>
      <c r="AI5045" t="s">
        <v>37</v>
      </c>
      <c r="AJ5045" t="s">
        <v>38</v>
      </c>
    </row>
    <row r="5046" spans="1:36" x14ac:dyDescent="0.25">
      <c r="A5046" t="s">
        <v>32</v>
      </c>
      <c r="B5046" t="s">
        <v>15214</v>
      </c>
      <c r="C5046">
        <f>YEAR(B5046)</f>
        <v>2013</v>
      </c>
      <c r="D5046">
        <v>71.599999999999994</v>
      </c>
      <c r="E5046">
        <v>57.2</v>
      </c>
      <c r="F5046">
        <v>63.7</v>
      </c>
      <c r="H5046" s="2">
        <f>IF(F5046-69.36&lt;=0,0,IF(F5046-69.36&lt;=1,1,2))</f>
        <v>0</v>
      </c>
      <c r="I5046">
        <v>71.599999999999994</v>
      </c>
      <c r="J5046">
        <v>57.2</v>
      </c>
      <c r="K5046">
        <v>63.7</v>
      </c>
      <c r="L5046">
        <v>55.8</v>
      </c>
      <c r="M5046">
        <v>75.8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9.1999999999999993</v>
      </c>
      <c r="W5046">
        <v>166.8</v>
      </c>
      <c r="X5046">
        <v>1018.6</v>
      </c>
      <c r="Y5046">
        <v>36</v>
      </c>
      <c r="Z5046">
        <v>6.2</v>
      </c>
      <c r="AA5046">
        <v>0</v>
      </c>
      <c r="AB5046">
        <v>0</v>
      </c>
      <c r="AC5046">
        <v>0</v>
      </c>
      <c r="AD5046">
        <v>0</v>
      </c>
      <c r="AE5046" t="s">
        <v>15215</v>
      </c>
      <c r="AF5046" t="s">
        <v>15216</v>
      </c>
      <c r="AG5046">
        <v>0</v>
      </c>
      <c r="AH5046" t="s">
        <v>36</v>
      </c>
      <c r="AI5046" t="s">
        <v>37</v>
      </c>
      <c r="AJ5046" t="s">
        <v>38</v>
      </c>
    </row>
    <row r="5047" spans="1:36" x14ac:dyDescent="0.25">
      <c r="A5047" t="s">
        <v>32</v>
      </c>
      <c r="B5047" t="s">
        <v>15217</v>
      </c>
      <c r="C5047">
        <f>YEAR(B5047)</f>
        <v>2013</v>
      </c>
      <c r="D5047">
        <v>75.2</v>
      </c>
      <c r="E5047">
        <v>60.8</v>
      </c>
      <c r="F5047">
        <v>66.099999999999994</v>
      </c>
      <c r="H5047" s="2">
        <f>IF(F5047-69.36&lt;=0,0,IF(F5047-69.36&lt;=1,1,2))</f>
        <v>0</v>
      </c>
      <c r="I5047">
        <v>75.2</v>
      </c>
      <c r="J5047">
        <v>60.8</v>
      </c>
      <c r="K5047">
        <v>66.099999999999994</v>
      </c>
      <c r="L5047">
        <v>55.7</v>
      </c>
      <c r="M5047">
        <v>70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13.9</v>
      </c>
      <c r="W5047">
        <v>161.1</v>
      </c>
      <c r="X5047">
        <v>1017</v>
      </c>
      <c r="Y5047">
        <v>44.5</v>
      </c>
      <c r="Z5047">
        <v>6.2</v>
      </c>
      <c r="AA5047">
        <v>0</v>
      </c>
      <c r="AB5047">
        <v>0</v>
      </c>
      <c r="AC5047">
        <v>0</v>
      </c>
      <c r="AD5047">
        <v>0</v>
      </c>
      <c r="AE5047" t="s">
        <v>15218</v>
      </c>
      <c r="AF5047" t="s">
        <v>15219</v>
      </c>
      <c r="AG5047">
        <v>0.03</v>
      </c>
      <c r="AH5047" t="s">
        <v>36</v>
      </c>
      <c r="AI5047" t="s">
        <v>37</v>
      </c>
      <c r="AJ5047" t="s">
        <v>38</v>
      </c>
    </row>
    <row r="5048" spans="1:36" x14ac:dyDescent="0.25">
      <c r="A5048" t="s">
        <v>32</v>
      </c>
      <c r="B5048" t="s">
        <v>15220</v>
      </c>
      <c r="C5048">
        <f>YEAR(B5048)</f>
        <v>2013</v>
      </c>
      <c r="D5048">
        <v>75.2</v>
      </c>
      <c r="E5048">
        <v>60.8</v>
      </c>
      <c r="F5048">
        <v>68.8</v>
      </c>
      <c r="H5048" s="2">
        <f>IF(F5048-69.36&lt;=0,0,IF(F5048-69.36&lt;=1,1,2))</f>
        <v>0</v>
      </c>
      <c r="I5048">
        <v>75.2</v>
      </c>
      <c r="J5048">
        <v>60.8</v>
      </c>
      <c r="K5048">
        <v>68.8</v>
      </c>
      <c r="L5048">
        <v>55.5</v>
      </c>
      <c r="M5048">
        <v>63.5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19.600000000000001</v>
      </c>
      <c r="W5048">
        <v>178.7</v>
      </c>
      <c r="X5048">
        <v>1013.1</v>
      </c>
      <c r="Y5048">
        <v>33.4</v>
      </c>
      <c r="Z5048">
        <v>6.2</v>
      </c>
      <c r="AA5048">
        <v>0</v>
      </c>
      <c r="AB5048">
        <v>0</v>
      </c>
      <c r="AC5048">
        <v>0</v>
      </c>
      <c r="AD5048">
        <v>0</v>
      </c>
      <c r="AE5048" t="s">
        <v>15221</v>
      </c>
      <c r="AF5048" t="s">
        <v>15222</v>
      </c>
      <c r="AG5048">
        <v>7.0000000000000007E-2</v>
      </c>
      <c r="AH5048" t="s">
        <v>36</v>
      </c>
      <c r="AI5048" t="s">
        <v>37</v>
      </c>
      <c r="AJ5048" t="s">
        <v>38</v>
      </c>
    </row>
    <row r="5049" spans="1:36" x14ac:dyDescent="0.25">
      <c r="A5049" t="s">
        <v>32</v>
      </c>
      <c r="B5049" t="s">
        <v>15223</v>
      </c>
      <c r="C5049">
        <f>YEAR(B5049)</f>
        <v>2013</v>
      </c>
      <c r="D5049">
        <v>78.8</v>
      </c>
      <c r="E5049">
        <v>64.400000000000006</v>
      </c>
      <c r="F5049">
        <v>70.099999999999994</v>
      </c>
      <c r="H5049" s="2">
        <f>IF(F5049-69.36&lt;=0,0,IF(F5049-69.36&lt;=1,1,2))</f>
        <v>1</v>
      </c>
      <c r="I5049">
        <v>78.8</v>
      </c>
      <c r="J5049">
        <v>64.400000000000006</v>
      </c>
      <c r="K5049">
        <v>70.099999999999994</v>
      </c>
      <c r="L5049">
        <v>58.3</v>
      </c>
      <c r="M5049">
        <v>67</v>
      </c>
      <c r="O5049">
        <v>0.221</v>
      </c>
      <c r="P5049">
        <v>100</v>
      </c>
      <c r="Q5049">
        <v>8.33</v>
      </c>
      <c r="R5049" t="s">
        <v>40</v>
      </c>
      <c r="S5049">
        <v>0</v>
      </c>
      <c r="T5049">
        <v>0</v>
      </c>
      <c r="U5049">
        <v>38</v>
      </c>
      <c r="V5049">
        <v>26.4</v>
      </c>
      <c r="W5049">
        <v>178.2</v>
      </c>
      <c r="X5049">
        <v>1004.3</v>
      </c>
      <c r="Y5049">
        <v>71.7</v>
      </c>
      <c r="Z5049">
        <v>6</v>
      </c>
      <c r="AA5049">
        <v>0</v>
      </c>
      <c r="AB5049">
        <v>0</v>
      </c>
      <c r="AC5049">
        <v>0</v>
      </c>
      <c r="AD5049">
        <v>0</v>
      </c>
      <c r="AE5049" t="s">
        <v>15224</v>
      </c>
      <c r="AF5049" t="s">
        <v>15225</v>
      </c>
      <c r="AG5049">
        <v>0.1</v>
      </c>
      <c r="AH5049" t="s">
        <v>56</v>
      </c>
      <c r="AI5049" t="s">
        <v>57</v>
      </c>
      <c r="AJ5049" t="s">
        <v>40</v>
      </c>
    </row>
    <row r="5050" spans="1:36" x14ac:dyDescent="0.25">
      <c r="A5050" t="s">
        <v>32</v>
      </c>
      <c r="B5050" t="s">
        <v>15226</v>
      </c>
      <c r="C5050">
        <f>YEAR(B5050)</f>
        <v>2013</v>
      </c>
      <c r="D5050">
        <v>71.599999999999994</v>
      </c>
      <c r="E5050">
        <v>62.6</v>
      </c>
      <c r="F5050">
        <v>65.900000000000006</v>
      </c>
      <c r="H5050" s="2">
        <f>IF(F5050-69.36&lt;=0,0,IF(F5050-69.36&lt;=1,1,2))</f>
        <v>0</v>
      </c>
      <c r="I5050">
        <v>71.599999999999994</v>
      </c>
      <c r="J5050">
        <v>62.6</v>
      </c>
      <c r="K5050">
        <v>65.900000000000006</v>
      </c>
      <c r="L5050">
        <v>60.2</v>
      </c>
      <c r="M5050">
        <v>82</v>
      </c>
      <c r="O5050">
        <v>0.47299999999999998</v>
      </c>
      <c r="P5050">
        <v>100</v>
      </c>
      <c r="Q5050">
        <v>12.5</v>
      </c>
      <c r="R5050" t="s">
        <v>40</v>
      </c>
      <c r="S5050">
        <v>0</v>
      </c>
      <c r="T5050">
        <v>0</v>
      </c>
      <c r="U5050">
        <v>0</v>
      </c>
      <c r="V5050">
        <v>26.4</v>
      </c>
      <c r="W5050">
        <v>27.3</v>
      </c>
      <c r="X5050">
        <v>1008.1</v>
      </c>
      <c r="Y5050">
        <v>67.900000000000006</v>
      </c>
      <c r="Z5050">
        <v>6</v>
      </c>
      <c r="AA5050">
        <v>0</v>
      </c>
      <c r="AB5050">
        <v>0</v>
      </c>
      <c r="AC5050">
        <v>0</v>
      </c>
      <c r="AD5050">
        <v>0</v>
      </c>
      <c r="AE5050" t="s">
        <v>15227</v>
      </c>
      <c r="AF5050" t="s">
        <v>15228</v>
      </c>
      <c r="AG5050">
        <v>0.14000000000000001</v>
      </c>
      <c r="AH5050" t="s">
        <v>56</v>
      </c>
      <c r="AI5050" t="s">
        <v>101</v>
      </c>
      <c r="AJ5050" t="s">
        <v>40</v>
      </c>
    </row>
    <row r="5051" spans="1:36" x14ac:dyDescent="0.25">
      <c r="A5051" t="s">
        <v>32</v>
      </c>
      <c r="B5051" t="s">
        <v>15229</v>
      </c>
      <c r="C5051">
        <f>YEAR(B5051)</f>
        <v>2013</v>
      </c>
      <c r="D5051">
        <v>69.8</v>
      </c>
      <c r="E5051">
        <v>61.2</v>
      </c>
      <c r="F5051">
        <v>67.3</v>
      </c>
      <c r="H5051" s="2">
        <f>IF(F5051-69.36&lt;=0,0,IF(F5051-69.36&lt;=1,1,2))</f>
        <v>0</v>
      </c>
      <c r="I5051">
        <v>69.8</v>
      </c>
      <c r="J5051">
        <v>61.2</v>
      </c>
      <c r="K5051">
        <v>67.3</v>
      </c>
      <c r="L5051">
        <v>55.6</v>
      </c>
      <c r="M5051">
        <v>66.599999999999994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18.3</v>
      </c>
      <c r="W5051">
        <v>334.9</v>
      </c>
      <c r="X5051">
        <v>1017.5</v>
      </c>
      <c r="Y5051">
        <v>36.9</v>
      </c>
      <c r="Z5051">
        <v>6.2</v>
      </c>
      <c r="AA5051">
        <v>0</v>
      </c>
      <c r="AB5051">
        <v>0</v>
      </c>
      <c r="AC5051">
        <v>0</v>
      </c>
      <c r="AD5051">
        <v>0</v>
      </c>
      <c r="AE5051" t="s">
        <v>15230</v>
      </c>
      <c r="AF5051" t="s">
        <v>15231</v>
      </c>
      <c r="AG5051">
        <v>0.17</v>
      </c>
      <c r="AH5051" t="s">
        <v>36</v>
      </c>
      <c r="AI5051" t="s">
        <v>37</v>
      </c>
      <c r="AJ5051" t="s">
        <v>38</v>
      </c>
    </row>
    <row r="5052" spans="1:36" x14ac:dyDescent="0.25">
      <c r="A5052" t="s">
        <v>32</v>
      </c>
      <c r="B5052" t="s">
        <v>15232</v>
      </c>
      <c r="C5052">
        <f>YEAR(B5052)</f>
        <v>2013</v>
      </c>
      <c r="D5052">
        <v>71.599999999999994</v>
      </c>
      <c r="E5052">
        <v>59</v>
      </c>
      <c r="F5052">
        <v>66.900000000000006</v>
      </c>
      <c r="H5052" s="2">
        <f>IF(F5052-69.36&lt;=0,0,IF(F5052-69.36&lt;=1,1,2))</f>
        <v>0</v>
      </c>
      <c r="I5052">
        <v>71.599999999999994</v>
      </c>
      <c r="J5052">
        <v>59</v>
      </c>
      <c r="K5052">
        <v>66.900000000000006</v>
      </c>
      <c r="L5052">
        <v>57.5</v>
      </c>
      <c r="M5052">
        <v>72.400000000000006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17.2</v>
      </c>
      <c r="W5052">
        <v>319.60000000000002</v>
      </c>
      <c r="X5052">
        <v>1017.5</v>
      </c>
      <c r="Y5052">
        <v>31.5</v>
      </c>
      <c r="Z5052">
        <v>6.2</v>
      </c>
      <c r="AA5052">
        <v>0</v>
      </c>
      <c r="AB5052">
        <v>0</v>
      </c>
      <c r="AC5052">
        <v>0</v>
      </c>
      <c r="AD5052">
        <v>0</v>
      </c>
      <c r="AE5052" t="s">
        <v>15233</v>
      </c>
      <c r="AF5052" t="s">
        <v>15234</v>
      </c>
      <c r="AG5052">
        <v>0.21</v>
      </c>
      <c r="AH5052" t="s">
        <v>36</v>
      </c>
      <c r="AI5052" t="s">
        <v>37</v>
      </c>
      <c r="AJ5052" t="s">
        <v>38</v>
      </c>
    </row>
    <row r="5053" spans="1:36" x14ac:dyDescent="0.25">
      <c r="A5053" t="s">
        <v>32</v>
      </c>
      <c r="B5053" t="s">
        <v>15235</v>
      </c>
      <c r="C5053">
        <f>YEAR(B5053)</f>
        <v>2013</v>
      </c>
      <c r="D5053">
        <v>71.599999999999994</v>
      </c>
      <c r="E5053">
        <v>53.9</v>
      </c>
      <c r="F5053">
        <v>63.5</v>
      </c>
      <c r="H5053" s="2">
        <f>IF(F5053-69.36&lt;=0,0,IF(F5053-69.36&lt;=1,1,2))</f>
        <v>0</v>
      </c>
      <c r="I5053">
        <v>71.599999999999994</v>
      </c>
      <c r="J5053">
        <v>53.9</v>
      </c>
      <c r="K5053">
        <v>63.5</v>
      </c>
      <c r="L5053">
        <v>58</v>
      </c>
      <c r="M5053">
        <v>82.8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9.1999999999999993</v>
      </c>
      <c r="W5053">
        <v>161.80000000000001</v>
      </c>
      <c r="X5053">
        <v>1015.1</v>
      </c>
      <c r="Y5053">
        <v>27.3</v>
      </c>
      <c r="Z5053">
        <v>6.2</v>
      </c>
      <c r="AA5053">
        <v>0</v>
      </c>
      <c r="AB5053">
        <v>0</v>
      </c>
      <c r="AC5053">
        <v>0</v>
      </c>
      <c r="AD5053">
        <v>0</v>
      </c>
      <c r="AE5053" t="s">
        <v>15236</v>
      </c>
      <c r="AF5053" t="s">
        <v>15237</v>
      </c>
      <c r="AG5053">
        <v>0.25</v>
      </c>
      <c r="AH5053" t="s">
        <v>36</v>
      </c>
      <c r="AI5053" t="s">
        <v>37</v>
      </c>
      <c r="AJ5053" t="s">
        <v>38</v>
      </c>
    </row>
    <row r="5054" spans="1:36" x14ac:dyDescent="0.25">
      <c r="A5054" t="s">
        <v>32</v>
      </c>
      <c r="B5054" t="s">
        <v>15238</v>
      </c>
      <c r="C5054">
        <f>YEAR(B5054)</f>
        <v>2013</v>
      </c>
      <c r="D5054">
        <v>77</v>
      </c>
      <c r="E5054">
        <v>59</v>
      </c>
      <c r="F5054">
        <v>67.599999999999994</v>
      </c>
      <c r="H5054" s="2">
        <f>IF(F5054-69.36&lt;=0,0,IF(F5054-69.36&lt;=1,1,2))</f>
        <v>0</v>
      </c>
      <c r="I5054">
        <v>77</v>
      </c>
      <c r="J5054">
        <v>59</v>
      </c>
      <c r="K5054">
        <v>67.599999999999994</v>
      </c>
      <c r="L5054">
        <v>57.3</v>
      </c>
      <c r="M5054">
        <v>70.900000000000006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20.8</v>
      </c>
      <c r="W5054">
        <v>172.7</v>
      </c>
      <c r="X5054">
        <v>1013.1</v>
      </c>
      <c r="Y5054">
        <v>59.1</v>
      </c>
      <c r="Z5054">
        <v>6.2</v>
      </c>
      <c r="AA5054">
        <v>0</v>
      </c>
      <c r="AB5054">
        <v>0</v>
      </c>
      <c r="AC5054">
        <v>0</v>
      </c>
      <c r="AD5054">
        <v>0</v>
      </c>
      <c r="AE5054" t="s">
        <v>15239</v>
      </c>
      <c r="AF5054" t="s">
        <v>15240</v>
      </c>
      <c r="AG5054">
        <v>0.28000000000000003</v>
      </c>
      <c r="AH5054" t="s">
        <v>36</v>
      </c>
      <c r="AI5054" t="s">
        <v>37</v>
      </c>
      <c r="AJ5054" t="s">
        <v>38</v>
      </c>
    </row>
    <row r="5055" spans="1:36" x14ac:dyDescent="0.25">
      <c r="A5055" t="s">
        <v>32</v>
      </c>
      <c r="B5055" t="s">
        <v>15241</v>
      </c>
      <c r="C5055">
        <f>YEAR(B5055)</f>
        <v>2013</v>
      </c>
      <c r="D5055">
        <v>77</v>
      </c>
      <c r="E5055">
        <v>64.400000000000006</v>
      </c>
      <c r="F5055">
        <v>69.900000000000006</v>
      </c>
      <c r="H5055" s="2">
        <f>IF(F5055-69.36&lt;=0,0,IF(F5055-69.36&lt;=1,1,2))</f>
        <v>1</v>
      </c>
      <c r="I5055">
        <v>77</v>
      </c>
      <c r="J5055">
        <v>64.400000000000006</v>
      </c>
      <c r="K5055">
        <v>69.900000000000006</v>
      </c>
      <c r="L5055">
        <v>58.6</v>
      </c>
      <c r="M5055">
        <v>68.5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18.3</v>
      </c>
      <c r="W5055">
        <v>173.9</v>
      </c>
      <c r="X5055">
        <v>1015.6</v>
      </c>
      <c r="Y5055">
        <v>37.1</v>
      </c>
      <c r="Z5055">
        <v>6.2</v>
      </c>
      <c r="AA5055">
        <v>0</v>
      </c>
      <c r="AB5055">
        <v>0</v>
      </c>
      <c r="AC5055">
        <v>0</v>
      </c>
      <c r="AD5055">
        <v>0</v>
      </c>
      <c r="AE5055" t="s">
        <v>15242</v>
      </c>
      <c r="AF5055" t="s">
        <v>15243</v>
      </c>
      <c r="AG5055">
        <v>0.31</v>
      </c>
      <c r="AH5055" t="s">
        <v>36</v>
      </c>
      <c r="AI5055" t="s">
        <v>37</v>
      </c>
      <c r="AJ5055" t="s">
        <v>38</v>
      </c>
    </row>
    <row r="5056" spans="1:36" x14ac:dyDescent="0.25">
      <c r="A5056" t="s">
        <v>32</v>
      </c>
      <c r="B5056" t="s">
        <v>15244</v>
      </c>
      <c r="C5056">
        <f>YEAR(B5056)</f>
        <v>2013</v>
      </c>
      <c r="D5056">
        <v>77</v>
      </c>
      <c r="E5056">
        <v>57.8</v>
      </c>
      <c r="F5056">
        <v>68</v>
      </c>
      <c r="H5056" s="2">
        <f>IF(F5056-69.36&lt;=0,0,IF(F5056-69.36&lt;=1,1,2))</f>
        <v>0</v>
      </c>
      <c r="I5056">
        <v>77</v>
      </c>
      <c r="J5056">
        <v>57.8</v>
      </c>
      <c r="K5056">
        <v>68</v>
      </c>
      <c r="L5056">
        <v>57.6</v>
      </c>
      <c r="M5056">
        <v>71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18.3</v>
      </c>
      <c r="W5056">
        <v>169.1</v>
      </c>
      <c r="X5056">
        <v>1015</v>
      </c>
      <c r="Y5056">
        <v>35.700000000000003</v>
      </c>
      <c r="Z5056">
        <v>6.2</v>
      </c>
      <c r="AA5056">
        <v>0</v>
      </c>
      <c r="AB5056">
        <v>0</v>
      </c>
      <c r="AC5056">
        <v>0</v>
      </c>
      <c r="AD5056">
        <v>0</v>
      </c>
      <c r="AE5056" t="s">
        <v>15245</v>
      </c>
      <c r="AF5056" t="s">
        <v>15246</v>
      </c>
      <c r="AG5056">
        <v>0.35</v>
      </c>
      <c r="AH5056" t="s">
        <v>36</v>
      </c>
      <c r="AI5056" t="s">
        <v>702</v>
      </c>
      <c r="AJ5056" t="s">
        <v>38</v>
      </c>
    </row>
    <row r="5057" spans="1:36" x14ac:dyDescent="0.25">
      <c r="A5057" t="s">
        <v>32</v>
      </c>
      <c r="B5057" t="s">
        <v>15247</v>
      </c>
      <c r="C5057">
        <f>YEAR(B5057)</f>
        <v>2013</v>
      </c>
      <c r="D5057">
        <v>71.599999999999994</v>
      </c>
      <c r="E5057">
        <v>62.6</v>
      </c>
      <c r="F5057">
        <v>66.599999999999994</v>
      </c>
      <c r="H5057" s="2">
        <f>IF(F5057-69.36&lt;=0,0,IF(F5057-69.36&lt;=1,1,2))</f>
        <v>0</v>
      </c>
      <c r="I5057">
        <v>71.599999999999994</v>
      </c>
      <c r="J5057">
        <v>62.6</v>
      </c>
      <c r="K5057">
        <v>66.599999999999994</v>
      </c>
      <c r="L5057">
        <v>58.6</v>
      </c>
      <c r="M5057">
        <v>75.7</v>
      </c>
      <c r="O5057">
        <v>0.66900000000000004</v>
      </c>
      <c r="P5057">
        <v>100</v>
      </c>
      <c r="Q5057">
        <v>4.17</v>
      </c>
      <c r="R5057" t="s">
        <v>40</v>
      </c>
      <c r="S5057">
        <v>0</v>
      </c>
      <c r="T5057">
        <v>0</v>
      </c>
      <c r="U5057">
        <v>0</v>
      </c>
      <c r="V5057">
        <v>21.9</v>
      </c>
      <c r="W5057">
        <v>203</v>
      </c>
      <c r="X5057">
        <v>1010.4</v>
      </c>
      <c r="Y5057">
        <v>76.099999999999994</v>
      </c>
      <c r="Z5057">
        <v>6.2</v>
      </c>
      <c r="AA5057">
        <v>0</v>
      </c>
      <c r="AB5057">
        <v>0</v>
      </c>
      <c r="AC5057">
        <v>0</v>
      </c>
      <c r="AD5057">
        <v>0</v>
      </c>
      <c r="AE5057" t="s">
        <v>15248</v>
      </c>
      <c r="AF5057" t="s">
        <v>15249</v>
      </c>
      <c r="AG5057">
        <v>0.39</v>
      </c>
      <c r="AH5057" t="s">
        <v>56</v>
      </c>
      <c r="AI5057" t="s">
        <v>61</v>
      </c>
      <c r="AJ5057" t="s">
        <v>40</v>
      </c>
    </row>
    <row r="5058" spans="1:36" x14ac:dyDescent="0.25">
      <c r="A5058" t="s">
        <v>32</v>
      </c>
      <c r="B5058" t="s">
        <v>15250</v>
      </c>
      <c r="C5058">
        <f>YEAR(B5058)</f>
        <v>2013</v>
      </c>
      <c r="D5058">
        <v>68</v>
      </c>
      <c r="E5058">
        <v>59</v>
      </c>
      <c r="F5058">
        <v>63.4</v>
      </c>
      <c r="H5058" s="2">
        <f>IF(F5058-69.36&lt;=0,0,IF(F5058-69.36&lt;=1,1,2))</f>
        <v>0</v>
      </c>
      <c r="I5058">
        <v>68</v>
      </c>
      <c r="J5058">
        <v>59</v>
      </c>
      <c r="K5058">
        <v>63.4</v>
      </c>
      <c r="L5058">
        <v>57</v>
      </c>
      <c r="M5058">
        <v>79.8</v>
      </c>
      <c r="O5058">
        <v>1.6E-2</v>
      </c>
      <c r="P5058">
        <v>100</v>
      </c>
      <c r="Q5058">
        <v>8.33</v>
      </c>
      <c r="R5058" t="s">
        <v>40</v>
      </c>
      <c r="S5058">
        <v>0</v>
      </c>
      <c r="T5058">
        <v>0</v>
      </c>
      <c r="U5058">
        <v>0</v>
      </c>
      <c r="V5058">
        <v>12.8</v>
      </c>
      <c r="W5058">
        <v>303.89999999999998</v>
      </c>
      <c r="X5058">
        <v>1013.1</v>
      </c>
      <c r="Y5058">
        <v>82.6</v>
      </c>
      <c r="Z5058">
        <v>6.2</v>
      </c>
      <c r="AA5058">
        <v>0</v>
      </c>
      <c r="AB5058">
        <v>0</v>
      </c>
      <c r="AC5058">
        <v>0</v>
      </c>
      <c r="AD5058">
        <v>0</v>
      </c>
      <c r="AE5058" t="s">
        <v>15251</v>
      </c>
      <c r="AF5058" t="s">
        <v>15252</v>
      </c>
      <c r="AG5058">
        <v>0.42</v>
      </c>
      <c r="AH5058" t="s">
        <v>56</v>
      </c>
      <c r="AI5058" t="s">
        <v>57</v>
      </c>
      <c r="AJ5058" t="s">
        <v>40</v>
      </c>
    </row>
    <row r="5059" spans="1:36" x14ac:dyDescent="0.25">
      <c r="A5059" t="s">
        <v>32</v>
      </c>
      <c r="B5059" t="s">
        <v>15253</v>
      </c>
      <c r="C5059">
        <f>YEAR(B5059)</f>
        <v>2013</v>
      </c>
      <c r="D5059">
        <v>68</v>
      </c>
      <c r="E5059">
        <v>62.6</v>
      </c>
      <c r="F5059">
        <v>64.900000000000006</v>
      </c>
      <c r="H5059" s="2">
        <f>IF(F5059-69.36&lt;=0,0,IF(F5059-69.36&lt;=1,1,2))</f>
        <v>0</v>
      </c>
      <c r="I5059">
        <v>68</v>
      </c>
      <c r="J5059">
        <v>62.6</v>
      </c>
      <c r="K5059">
        <v>64.900000000000006</v>
      </c>
      <c r="L5059">
        <v>56.6</v>
      </c>
      <c r="M5059">
        <v>74.8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12.8</v>
      </c>
      <c r="W5059">
        <v>2.8</v>
      </c>
      <c r="X5059">
        <v>1017.8</v>
      </c>
      <c r="Y5059">
        <v>69.599999999999994</v>
      </c>
      <c r="Z5059">
        <v>6.1</v>
      </c>
      <c r="AA5059">
        <v>0</v>
      </c>
      <c r="AB5059">
        <v>0</v>
      </c>
      <c r="AC5059">
        <v>0</v>
      </c>
      <c r="AD5059">
        <v>0</v>
      </c>
      <c r="AE5059" t="s">
        <v>15254</v>
      </c>
      <c r="AF5059" t="s">
        <v>15255</v>
      </c>
      <c r="AG5059">
        <v>0.46</v>
      </c>
      <c r="AH5059" t="s">
        <v>36</v>
      </c>
      <c r="AI5059" t="s">
        <v>37</v>
      </c>
      <c r="AJ5059" t="s">
        <v>38</v>
      </c>
    </row>
    <row r="5060" spans="1:36" x14ac:dyDescent="0.25">
      <c r="A5060" t="s">
        <v>32</v>
      </c>
      <c r="B5060" t="s">
        <v>15256</v>
      </c>
      <c r="C5060">
        <f>YEAR(B5060)</f>
        <v>2013</v>
      </c>
      <c r="D5060">
        <v>62.6</v>
      </c>
      <c r="E5060">
        <v>55.5</v>
      </c>
      <c r="F5060">
        <v>62.1</v>
      </c>
      <c r="H5060" s="2">
        <f>IF(F5060-69.36&lt;=0,0,IF(F5060-69.36&lt;=1,1,2))</f>
        <v>0</v>
      </c>
      <c r="I5060">
        <v>62.6</v>
      </c>
      <c r="J5060">
        <v>55.5</v>
      </c>
      <c r="K5060">
        <v>62.1</v>
      </c>
      <c r="L5060">
        <v>52.5</v>
      </c>
      <c r="M5060">
        <v>71</v>
      </c>
      <c r="O5060">
        <v>1.6E-2</v>
      </c>
      <c r="P5060">
        <v>100</v>
      </c>
      <c r="Q5060">
        <v>4.17</v>
      </c>
      <c r="R5060" t="s">
        <v>40</v>
      </c>
      <c r="S5060">
        <v>0</v>
      </c>
      <c r="T5060">
        <v>0</v>
      </c>
      <c r="U5060">
        <v>0</v>
      </c>
      <c r="V5060">
        <v>20.8</v>
      </c>
      <c r="W5060">
        <v>347.2</v>
      </c>
      <c r="X5060">
        <v>1018.1</v>
      </c>
      <c r="Y5060">
        <v>88.8</v>
      </c>
      <c r="Z5060">
        <v>6.2</v>
      </c>
      <c r="AA5060">
        <v>0</v>
      </c>
      <c r="AB5060">
        <v>0</v>
      </c>
      <c r="AC5060">
        <v>0</v>
      </c>
      <c r="AD5060">
        <v>0</v>
      </c>
      <c r="AE5060" t="s">
        <v>15257</v>
      </c>
      <c r="AF5060" t="s">
        <v>15258</v>
      </c>
      <c r="AG5060">
        <v>0.5</v>
      </c>
      <c r="AH5060" t="s">
        <v>56</v>
      </c>
      <c r="AI5060" t="s">
        <v>78</v>
      </c>
      <c r="AJ5060" t="s">
        <v>40</v>
      </c>
    </row>
    <row r="5061" spans="1:36" x14ac:dyDescent="0.25">
      <c r="A5061" t="s">
        <v>32</v>
      </c>
      <c r="B5061" t="s">
        <v>15259</v>
      </c>
      <c r="C5061">
        <f>YEAR(B5061)</f>
        <v>2013</v>
      </c>
      <c r="D5061">
        <v>64.400000000000006</v>
      </c>
      <c r="E5061">
        <v>55.4</v>
      </c>
      <c r="F5061">
        <v>61.9</v>
      </c>
      <c r="H5061" s="2">
        <f>IF(F5061-69.36&lt;=0,0,IF(F5061-69.36&lt;=1,1,2))</f>
        <v>0</v>
      </c>
      <c r="I5061">
        <v>64.400000000000006</v>
      </c>
      <c r="J5061">
        <v>55.4</v>
      </c>
      <c r="K5061">
        <v>61.9</v>
      </c>
      <c r="L5061">
        <v>51.3</v>
      </c>
      <c r="M5061">
        <v>68.3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17.2</v>
      </c>
      <c r="W5061">
        <v>339.5</v>
      </c>
      <c r="X5061">
        <v>1018.4</v>
      </c>
      <c r="Y5061">
        <v>72.8</v>
      </c>
      <c r="Z5061">
        <v>6.2</v>
      </c>
      <c r="AA5061">
        <v>0</v>
      </c>
      <c r="AB5061">
        <v>0</v>
      </c>
      <c r="AC5061">
        <v>0</v>
      </c>
      <c r="AD5061">
        <v>0</v>
      </c>
      <c r="AE5061" t="s">
        <v>15260</v>
      </c>
      <c r="AF5061" t="s">
        <v>15261</v>
      </c>
      <c r="AG5061">
        <v>0.53</v>
      </c>
      <c r="AH5061" t="s">
        <v>36</v>
      </c>
      <c r="AI5061" t="s">
        <v>37</v>
      </c>
      <c r="AJ5061" t="s">
        <v>38</v>
      </c>
    </row>
    <row r="5062" spans="1:36" x14ac:dyDescent="0.25">
      <c r="A5062" t="s">
        <v>32</v>
      </c>
      <c r="B5062" t="s">
        <v>15262</v>
      </c>
      <c r="C5062">
        <f>YEAR(B5062)</f>
        <v>2013</v>
      </c>
      <c r="D5062">
        <v>68</v>
      </c>
      <c r="E5062">
        <v>53.6</v>
      </c>
      <c r="F5062">
        <v>60.5</v>
      </c>
      <c r="H5062" s="2">
        <f>IF(F5062-69.36&lt;=0,0,IF(F5062-69.36&lt;=1,1,2))</f>
        <v>0</v>
      </c>
      <c r="I5062">
        <v>68</v>
      </c>
      <c r="J5062">
        <v>53.6</v>
      </c>
      <c r="K5062">
        <v>60.5</v>
      </c>
      <c r="L5062">
        <v>54.9</v>
      </c>
      <c r="M5062">
        <v>82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9.1999999999999993</v>
      </c>
      <c r="W5062">
        <v>151.80000000000001</v>
      </c>
      <c r="X5062">
        <v>1018</v>
      </c>
      <c r="Y5062">
        <v>44.7</v>
      </c>
      <c r="Z5062">
        <v>6.2</v>
      </c>
      <c r="AA5062">
        <v>0</v>
      </c>
      <c r="AB5062">
        <v>0</v>
      </c>
      <c r="AC5062">
        <v>0</v>
      </c>
      <c r="AD5062">
        <v>0</v>
      </c>
      <c r="AE5062" t="s">
        <v>15263</v>
      </c>
      <c r="AF5062" t="s">
        <v>15264</v>
      </c>
      <c r="AG5062">
        <v>0.56000000000000005</v>
      </c>
      <c r="AH5062" t="s">
        <v>36</v>
      </c>
      <c r="AI5062" t="s">
        <v>702</v>
      </c>
      <c r="AJ5062" t="s">
        <v>38</v>
      </c>
    </row>
    <row r="5063" spans="1:36" x14ac:dyDescent="0.25">
      <c r="A5063" t="s">
        <v>32</v>
      </c>
      <c r="B5063" t="s">
        <v>15265</v>
      </c>
      <c r="C5063">
        <f>YEAR(B5063)</f>
        <v>2013</v>
      </c>
      <c r="D5063">
        <v>73.400000000000006</v>
      </c>
      <c r="E5063">
        <v>62.6</v>
      </c>
      <c r="F5063">
        <v>68.2</v>
      </c>
      <c r="H5063" s="2">
        <f>IF(F5063-69.36&lt;=0,0,IF(F5063-69.36&lt;=1,1,2))</f>
        <v>0</v>
      </c>
      <c r="I5063">
        <v>73.400000000000006</v>
      </c>
      <c r="J5063">
        <v>62.6</v>
      </c>
      <c r="K5063">
        <v>68.2</v>
      </c>
      <c r="L5063">
        <v>58.3</v>
      </c>
      <c r="M5063">
        <v>71.099999999999994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33.299999999999997</v>
      </c>
      <c r="V5063">
        <v>23</v>
      </c>
      <c r="W5063">
        <v>177.3</v>
      </c>
      <c r="X5063">
        <v>1014.8</v>
      </c>
      <c r="Y5063">
        <v>55.6</v>
      </c>
      <c r="Z5063">
        <v>6.2</v>
      </c>
      <c r="AA5063">
        <v>0</v>
      </c>
      <c r="AB5063">
        <v>0</v>
      </c>
      <c r="AC5063">
        <v>0</v>
      </c>
      <c r="AD5063">
        <v>0</v>
      </c>
      <c r="AE5063" t="s">
        <v>15266</v>
      </c>
      <c r="AF5063" t="s">
        <v>15267</v>
      </c>
      <c r="AG5063">
        <v>0.59</v>
      </c>
      <c r="AH5063" t="s">
        <v>36</v>
      </c>
      <c r="AI5063" t="s">
        <v>37</v>
      </c>
      <c r="AJ5063" t="s">
        <v>38</v>
      </c>
    </row>
    <row r="5064" spans="1:36" x14ac:dyDescent="0.25">
      <c r="A5064" t="s">
        <v>32</v>
      </c>
      <c r="B5064" t="s">
        <v>15268</v>
      </c>
      <c r="C5064">
        <f>YEAR(B5064)</f>
        <v>2013</v>
      </c>
      <c r="D5064">
        <v>75.2</v>
      </c>
      <c r="E5064">
        <v>62.6</v>
      </c>
      <c r="F5064">
        <v>66.7</v>
      </c>
      <c r="H5064" s="2">
        <f>IF(F5064-69.36&lt;=0,0,IF(F5064-69.36&lt;=1,1,2))</f>
        <v>0</v>
      </c>
      <c r="I5064">
        <v>75.2</v>
      </c>
      <c r="J5064">
        <v>62.6</v>
      </c>
      <c r="K5064">
        <v>66.7</v>
      </c>
      <c r="L5064">
        <v>58</v>
      </c>
      <c r="M5064">
        <v>74.8</v>
      </c>
      <c r="O5064">
        <v>0.11799999999999999</v>
      </c>
      <c r="P5064">
        <v>100</v>
      </c>
      <c r="Q5064">
        <v>4.17</v>
      </c>
      <c r="R5064" t="s">
        <v>40</v>
      </c>
      <c r="S5064">
        <v>0</v>
      </c>
      <c r="T5064">
        <v>0</v>
      </c>
      <c r="U5064">
        <v>0</v>
      </c>
      <c r="V5064">
        <v>15</v>
      </c>
      <c r="W5064">
        <v>183.2</v>
      </c>
      <c r="X5064">
        <v>1012.4</v>
      </c>
      <c r="Y5064">
        <v>66.599999999999994</v>
      </c>
      <c r="Z5064">
        <v>6.1</v>
      </c>
      <c r="AA5064">
        <v>0</v>
      </c>
      <c r="AB5064">
        <v>0</v>
      </c>
      <c r="AC5064">
        <v>0</v>
      </c>
      <c r="AD5064">
        <v>0</v>
      </c>
      <c r="AE5064" t="s">
        <v>15269</v>
      </c>
      <c r="AF5064" t="s">
        <v>15270</v>
      </c>
      <c r="AG5064">
        <v>0.62</v>
      </c>
      <c r="AH5064" t="s">
        <v>56</v>
      </c>
      <c r="AI5064" t="s">
        <v>65</v>
      </c>
      <c r="AJ5064" t="s">
        <v>40</v>
      </c>
    </row>
    <row r="5065" spans="1:36" x14ac:dyDescent="0.25">
      <c r="A5065" t="s">
        <v>32</v>
      </c>
      <c r="B5065" t="s">
        <v>15271</v>
      </c>
      <c r="C5065">
        <f>YEAR(B5065)</f>
        <v>2013</v>
      </c>
      <c r="D5065">
        <v>68</v>
      </c>
      <c r="E5065">
        <v>60.8</v>
      </c>
      <c r="F5065">
        <v>65.8</v>
      </c>
      <c r="H5065" s="2">
        <f>IF(F5065-69.36&lt;=0,0,IF(F5065-69.36&lt;=1,1,2))</f>
        <v>0</v>
      </c>
      <c r="I5065">
        <v>68</v>
      </c>
      <c r="J5065">
        <v>60.8</v>
      </c>
      <c r="K5065">
        <v>65.8</v>
      </c>
      <c r="L5065">
        <v>58.2</v>
      </c>
      <c r="M5065">
        <v>76.599999999999994</v>
      </c>
      <c r="O5065">
        <v>7.9000000000000001E-2</v>
      </c>
      <c r="P5065">
        <v>100</v>
      </c>
      <c r="Q5065">
        <v>4.17</v>
      </c>
      <c r="R5065" t="s">
        <v>40</v>
      </c>
      <c r="S5065">
        <v>0</v>
      </c>
      <c r="T5065">
        <v>0</v>
      </c>
      <c r="U5065">
        <v>0</v>
      </c>
      <c r="V5065">
        <v>17.2</v>
      </c>
      <c r="W5065">
        <v>291.8</v>
      </c>
      <c r="X5065">
        <v>1007.5</v>
      </c>
      <c r="Y5065">
        <v>59.8</v>
      </c>
      <c r="Z5065">
        <v>6.2</v>
      </c>
      <c r="AA5065">
        <v>0</v>
      </c>
      <c r="AB5065">
        <v>0</v>
      </c>
      <c r="AC5065">
        <v>0</v>
      </c>
      <c r="AD5065">
        <v>0</v>
      </c>
      <c r="AE5065" t="s">
        <v>15272</v>
      </c>
      <c r="AF5065" t="s">
        <v>15273</v>
      </c>
      <c r="AG5065">
        <v>0.66</v>
      </c>
      <c r="AH5065" t="s">
        <v>56</v>
      </c>
      <c r="AI5065" t="s">
        <v>78</v>
      </c>
      <c r="AJ5065" t="s">
        <v>40</v>
      </c>
    </row>
    <row r="5066" spans="1:36" x14ac:dyDescent="0.25">
      <c r="A5066" t="s">
        <v>32</v>
      </c>
      <c r="B5066" t="s">
        <v>15274</v>
      </c>
      <c r="C5066">
        <f>YEAR(B5066)</f>
        <v>2013</v>
      </c>
      <c r="D5066">
        <v>73.400000000000006</v>
      </c>
      <c r="E5066">
        <v>55.4</v>
      </c>
      <c r="F5066">
        <v>63.7</v>
      </c>
      <c r="H5066" s="2">
        <f>IF(F5066-69.36&lt;=0,0,IF(F5066-69.36&lt;=1,1,2))</f>
        <v>0</v>
      </c>
      <c r="I5066">
        <v>73.400000000000006</v>
      </c>
      <c r="J5066">
        <v>55.4</v>
      </c>
      <c r="K5066">
        <v>63.7</v>
      </c>
      <c r="L5066">
        <v>53.4</v>
      </c>
      <c r="M5066">
        <v>70.2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16.100000000000001</v>
      </c>
      <c r="W5066">
        <v>187.8</v>
      </c>
      <c r="X5066">
        <v>1010.4</v>
      </c>
      <c r="Y5066">
        <v>52.6</v>
      </c>
      <c r="Z5066">
        <v>6.2</v>
      </c>
      <c r="AA5066">
        <v>0</v>
      </c>
      <c r="AB5066">
        <v>0</v>
      </c>
      <c r="AC5066">
        <v>0</v>
      </c>
      <c r="AD5066">
        <v>0</v>
      </c>
      <c r="AE5066" t="s">
        <v>15275</v>
      </c>
      <c r="AF5066" t="s">
        <v>15276</v>
      </c>
      <c r="AG5066">
        <v>0.69</v>
      </c>
      <c r="AH5066" t="s">
        <v>36</v>
      </c>
      <c r="AI5066" t="s">
        <v>37</v>
      </c>
      <c r="AJ5066" t="s">
        <v>38</v>
      </c>
    </row>
    <row r="5067" spans="1:36" x14ac:dyDescent="0.25">
      <c r="A5067" t="s">
        <v>32</v>
      </c>
      <c r="B5067" t="s">
        <v>15277</v>
      </c>
      <c r="C5067">
        <f>YEAR(B5067)</f>
        <v>2013</v>
      </c>
      <c r="D5067">
        <v>71.599999999999994</v>
      </c>
      <c r="E5067">
        <v>62.6</v>
      </c>
      <c r="F5067">
        <v>67.2</v>
      </c>
      <c r="H5067" s="2">
        <f>IF(F5067-69.36&lt;=0,0,IF(F5067-69.36&lt;=1,1,2))</f>
        <v>0</v>
      </c>
      <c r="I5067">
        <v>71.599999999999994</v>
      </c>
      <c r="J5067">
        <v>62.6</v>
      </c>
      <c r="K5067">
        <v>67.2</v>
      </c>
      <c r="L5067">
        <v>53.4</v>
      </c>
      <c r="M5067">
        <v>62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21.9</v>
      </c>
      <c r="V5067">
        <v>31.1</v>
      </c>
      <c r="W5067">
        <v>179.6</v>
      </c>
      <c r="X5067">
        <v>1009.4</v>
      </c>
      <c r="Y5067">
        <v>85.8</v>
      </c>
      <c r="Z5067">
        <v>6.2</v>
      </c>
      <c r="AA5067">
        <v>0</v>
      </c>
      <c r="AB5067">
        <v>0</v>
      </c>
      <c r="AC5067">
        <v>0</v>
      </c>
      <c r="AD5067">
        <v>0</v>
      </c>
      <c r="AE5067" t="s">
        <v>15278</v>
      </c>
      <c r="AF5067" t="s">
        <v>15279</v>
      </c>
      <c r="AG5067">
        <v>0.72</v>
      </c>
      <c r="AH5067" t="s">
        <v>36</v>
      </c>
      <c r="AI5067" t="s">
        <v>37</v>
      </c>
      <c r="AJ5067" t="s">
        <v>344</v>
      </c>
    </row>
    <row r="5068" spans="1:36" x14ac:dyDescent="0.25">
      <c r="A5068" t="s">
        <v>32</v>
      </c>
      <c r="B5068" t="s">
        <v>15280</v>
      </c>
      <c r="C5068">
        <f>YEAR(B5068)</f>
        <v>2013</v>
      </c>
      <c r="D5068">
        <v>69.8</v>
      </c>
      <c r="E5068">
        <v>64.400000000000006</v>
      </c>
      <c r="F5068">
        <v>67.900000000000006</v>
      </c>
      <c r="H5068" s="2">
        <f>IF(F5068-69.36&lt;=0,0,IF(F5068-69.36&lt;=1,1,2))</f>
        <v>0</v>
      </c>
      <c r="I5068">
        <v>69.8</v>
      </c>
      <c r="J5068">
        <v>64.400000000000006</v>
      </c>
      <c r="K5068">
        <v>67.900000000000006</v>
      </c>
      <c r="L5068">
        <v>59.1</v>
      </c>
      <c r="M5068">
        <v>73.7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17.2</v>
      </c>
      <c r="W5068">
        <v>178.9</v>
      </c>
      <c r="X5068">
        <v>1007.7</v>
      </c>
      <c r="Y5068">
        <v>79.3</v>
      </c>
      <c r="Z5068">
        <v>6.2</v>
      </c>
      <c r="AA5068">
        <v>0</v>
      </c>
      <c r="AB5068">
        <v>0</v>
      </c>
      <c r="AC5068">
        <v>0</v>
      </c>
      <c r="AD5068">
        <v>0</v>
      </c>
      <c r="AE5068" t="s">
        <v>15281</v>
      </c>
      <c r="AF5068" t="s">
        <v>15282</v>
      </c>
      <c r="AG5068">
        <v>0.75</v>
      </c>
      <c r="AH5068" t="s">
        <v>36</v>
      </c>
      <c r="AI5068" t="s">
        <v>37</v>
      </c>
      <c r="AJ5068" t="s">
        <v>38</v>
      </c>
    </row>
    <row r="5069" spans="1:36" x14ac:dyDescent="0.25">
      <c r="A5069" t="s">
        <v>32</v>
      </c>
      <c r="B5069" t="s">
        <v>15283</v>
      </c>
      <c r="C5069">
        <f>YEAR(B5069)</f>
        <v>2013</v>
      </c>
      <c r="D5069">
        <v>68</v>
      </c>
      <c r="E5069">
        <v>57.2</v>
      </c>
      <c r="F5069">
        <v>63</v>
      </c>
      <c r="H5069" s="2">
        <f>IF(F5069-69.36&lt;=0,0,IF(F5069-69.36&lt;=1,1,2))</f>
        <v>0</v>
      </c>
      <c r="I5069">
        <v>68</v>
      </c>
      <c r="J5069">
        <v>57.2</v>
      </c>
      <c r="K5069">
        <v>63</v>
      </c>
      <c r="L5069">
        <v>55.6</v>
      </c>
      <c r="M5069">
        <v>77.099999999999994</v>
      </c>
      <c r="O5069">
        <v>0.158</v>
      </c>
      <c r="P5069">
        <v>100</v>
      </c>
      <c r="Q5069">
        <v>8.33</v>
      </c>
      <c r="R5069" t="s">
        <v>40</v>
      </c>
      <c r="S5069">
        <v>0</v>
      </c>
      <c r="T5069">
        <v>0</v>
      </c>
      <c r="U5069">
        <v>0</v>
      </c>
      <c r="V5069">
        <v>10.3</v>
      </c>
      <c r="W5069">
        <v>167.1</v>
      </c>
      <c r="X5069">
        <v>1008.2</v>
      </c>
      <c r="Y5069">
        <v>57.3</v>
      </c>
      <c r="Z5069">
        <v>6.2</v>
      </c>
      <c r="AA5069">
        <v>0</v>
      </c>
      <c r="AB5069">
        <v>0</v>
      </c>
      <c r="AC5069">
        <v>0</v>
      </c>
      <c r="AD5069">
        <v>0</v>
      </c>
      <c r="AE5069" t="s">
        <v>15284</v>
      </c>
      <c r="AF5069" t="s">
        <v>15285</v>
      </c>
      <c r="AG5069">
        <v>0.79</v>
      </c>
      <c r="AH5069" t="s">
        <v>56</v>
      </c>
      <c r="AI5069" t="s">
        <v>101</v>
      </c>
      <c r="AJ5069" t="s">
        <v>40</v>
      </c>
    </row>
    <row r="5070" spans="1:36" x14ac:dyDescent="0.25">
      <c r="A5070" t="s">
        <v>32</v>
      </c>
      <c r="B5070" t="s">
        <v>15286</v>
      </c>
      <c r="C5070">
        <f>YEAR(B5070)</f>
        <v>2013</v>
      </c>
      <c r="D5070">
        <v>68</v>
      </c>
      <c r="E5070">
        <v>57.2</v>
      </c>
      <c r="F5070">
        <v>61.1</v>
      </c>
      <c r="H5070" s="2">
        <f>IF(F5070-69.36&lt;=0,0,IF(F5070-69.36&lt;=1,1,2))</f>
        <v>0</v>
      </c>
      <c r="I5070">
        <v>68</v>
      </c>
      <c r="J5070">
        <v>57.2</v>
      </c>
      <c r="K5070">
        <v>61.1</v>
      </c>
      <c r="L5070">
        <v>50.9</v>
      </c>
      <c r="M5070">
        <v>69.400000000000006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20.8</v>
      </c>
      <c r="W5070">
        <v>258.8</v>
      </c>
      <c r="X5070">
        <v>1015.3</v>
      </c>
      <c r="Y5070">
        <v>38.9</v>
      </c>
      <c r="Z5070">
        <v>6.2</v>
      </c>
      <c r="AA5070">
        <v>0</v>
      </c>
      <c r="AB5070">
        <v>0</v>
      </c>
      <c r="AC5070">
        <v>0</v>
      </c>
      <c r="AD5070">
        <v>0</v>
      </c>
      <c r="AE5070" t="s">
        <v>15287</v>
      </c>
      <c r="AF5070" t="s">
        <v>15288</v>
      </c>
      <c r="AG5070">
        <v>0.82</v>
      </c>
      <c r="AH5070" t="s">
        <v>36</v>
      </c>
      <c r="AI5070" t="s">
        <v>37</v>
      </c>
      <c r="AJ5070" t="s">
        <v>38</v>
      </c>
    </row>
    <row r="5071" spans="1:36" x14ac:dyDescent="0.25">
      <c r="A5071" t="s">
        <v>32</v>
      </c>
      <c r="B5071" t="s">
        <v>15289</v>
      </c>
      <c r="C5071">
        <f>YEAR(B5071)</f>
        <v>2013</v>
      </c>
      <c r="D5071">
        <v>60.8</v>
      </c>
      <c r="E5071">
        <v>55.4</v>
      </c>
      <c r="F5071">
        <v>57.9</v>
      </c>
      <c r="H5071" s="2">
        <f>IF(F5071-69.36&lt;=0,0,IF(F5071-69.36&lt;=1,1,2))</f>
        <v>0</v>
      </c>
      <c r="I5071">
        <v>60.8</v>
      </c>
      <c r="J5071">
        <v>55.4</v>
      </c>
      <c r="K5071">
        <v>57.9</v>
      </c>
      <c r="L5071">
        <v>47</v>
      </c>
      <c r="M5071">
        <v>67.2</v>
      </c>
      <c r="O5071">
        <v>0.02</v>
      </c>
      <c r="P5071">
        <v>100</v>
      </c>
      <c r="Q5071">
        <v>4.17</v>
      </c>
      <c r="R5071" t="s">
        <v>40</v>
      </c>
      <c r="S5071">
        <v>0</v>
      </c>
      <c r="T5071">
        <v>0</v>
      </c>
      <c r="U5071">
        <v>0</v>
      </c>
      <c r="V5071">
        <v>16.100000000000001</v>
      </c>
      <c r="W5071">
        <v>323.2</v>
      </c>
      <c r="X5071">
        <v>1022.8</v>
      </c>
      <c r="Y5071">
        <v>56.6</v>
      </c>
      <c r="Z5071">
        <v>6.2</v>
      </c>
      <c r="AA5071">
        <v>0</v>
      </c>
      <c r="AB5071">
        <v>0</v>
      </c>
      <c r="AC5071">
        <v>0</v>
      </c>
      <c r="AD5071">
        <v>0</v>
      </c>
      <c r="AE5071" t="s">
        <v>15290</v>
      </c>
      <c r="AF5071" t="s">
        <v>15291</v>
      </c>
      <c r="AG5071">
        <v>0.85</v>
      </c>
      <c r="AH5071" t="s">
        <v>56</v>
      </c>
      <c r="AI5071" t="s">
        <v>61</v>
      </c>
      <c r="AJ5071" t="s">
        <v>40</v>
      </c>
    </row>
    <row r="5072" spans="1:36" x14ac:dyDescent="0.25">
      <c r="A5072" t="s">
        <v>32</v>
      </c>
      <c r="B5072" t="s">
        <v>15292</v>
      </c>
      <c r="C5072">
        <f>YEAR(B5072)</f>
        <v>2013</v>
      </c>
      <c r="D5072">
        <v>62.6</v>
      </c>
      <c r="E5072">
        <v>51.8</v>
      </c>
      <c r="F5072">
        <v>57.3</v>
      </c>
      <c r="H5072" s="2">
        <f>IF(F5072-69.36&lt;=0,0,IF(F5072-69.36&lt;=1,1,2))</f>
        <v>0</v>
      </c>
      <c r="I5072">
        <v>62.6</v>
      </c>
      <c r="J5072">
        <v>51.8</v>
      </c>
      <c r="K5072">
        <v>57.3</v>
      </c>
      <c r="L5072">
        <v>45.7</v>
      </c>
      <c r="M5072">
        <v>65.8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12.8</v>
      </c>
      <c r="W5072">
        <v>24.7</v>
      </c>
      <c r="X5072">
        <v>1021.2</v>
      </c>
      <c r="Y5072">
        <v>45.2</v>
      </c>
      <c r="Z5072">
        <v>6.2</v>
      </c>
      <c r="AA5072">
        <v>0</v>
      </c>
      <c r="AB5072">
        <v>0</v>
      </c>
      <c r="AC5072">
        <v>0</v>
      </c>
      <c r="AD5072">
        <v>0</v>
      </c>
      <c r="AE5072" t="s">
        <v>15293</v>
      </c>
      <c r="AF5072" t="s">
        <v>15294</v>
      </c>
      <c r="AG5072">
        <v>0.88</v>
      </c>
      <c r="AH5072" t="s">
        <v>36</v>
      </c>
      <c r="AI5072" t="s">
        <v>37</v>
      </c>
      <c r="AJ5072" t="s">
        <v>38</v>
      </c>
    </row>
    <row r="5073" spans="1:36" x14ac:dyDescent="0.25">
      <c r="A5073" t="s">
        <v>32</v>
      </c>
      <c r="B5073" t="s">
        <v>15295</v>
      </c>
      <c r="C5073">
        <f>YEAR(B5073)</f>
        <v>2013</v>
      </c>
      <c r="D5073">
        <v>64.400000000000006</v>
      </c>
      <c r="E5073">
        <v>51.8</v>
      </c>
      <c r="F5073">
        <v>57.5</v>
      </c>
      <c r="H5073" s="2">
        <f>IF(F5073-69.36&lt;=0,0,IF(F5073-69.36&lt;=1,1,2))</f>
        <v>0</v>
      </c>
      <c r="I5073">
        <v>64.400000000000006</v>
      </c>
      <c r="J5073">
        <v>51.8</v>
      </c>
      <c r="K5073">
        <v>57.5</v>
      </c>
      <c r="L5073">
        <v>46.2</v>
      </c>
      <c r="M5073">
        <v>66.8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15</v>
      </c>
      <c r="W5073">
        <v>172.4</v>
      </c>
      <c r="X5073">
        <v>1018</v>
      </c>
      <c r="Y5073">
        <v>75.099999999999994</v>
      </c>
      <c r="Z5073">
        <v>6.2</v>
      </c>
      <c r="AA5073">
        <v>0</v>
      </c>
      <c r="AB5073">
        <v>0</v>
      </c>
      <c r="AC5073">
        <v>0</v>
      </c>
      <c r="AD5073">
        <v>0</v>
      </c>
      <c r="AE5073" t="s">
        <v>15296</v>
      </c>
      <c r="AF5073" t="s">
        <v>15297</v>
      </c>
      <c r="AG5073">
        <v>0.92</v>
      </c>
      <c r="AH5073" t="s">
        <v>36</v>
      </c>
      <c r="AI5073" t="s">
        <v>37</v>
      </c>
      <c r="AJ5073" t="s">
        <v>38</v>
      </c>
    </row>
    <row r="5074" spans="1:36" x14ac:dyDescent="0.25">
      <c r="A5074" t="s">
        <v>32</v>
      </c>
      <c r="B5074" t="s">
        <v>15298</v>
      </c>
      <c r="C5074">
        <f>YEAR(B5074)</f>
        <v>2013</v>
      </c>
      <c r="D5074">
        <v>75.2</v>
      </c>
      <c r="E5074">
        <v>59</v>
      </c>
      <c r="F5074">
        <v>66.8</v>
      </c>
      <c r="G5074" s="2">
        <f>AVERAGE(F5074:F5163)</f>
        <v>56.395555555555561</v>
      </c>
      <c r="H5074" s="2">
        <f>IF(F5074-56.4&lt;=0,0,IF(F5074-56.4&lt;=1,1,2))</f>
        <v>2</v>
      </c>
      <c r="I5074">
        <v>75.2</v>
      </c>
      <c r="J5074">
        <v>59</v>
      </c>
      <c r="K5074">
        <v>66.8</v>
      </c>
      <c r="L5074">
        <v>52.2</v>
      </c>
      <c r="M5074">
        <v>60.3</v>
      </c>
      <c r="O5074">
        <v>4.0000000000000001E-3</v>
      </c>
      <c r="P5074">
        <v>100</v>
      </c>
      <c r="Q5074">
        <v>4.17</v>
      </c>
      <c r="R5074" t="s">
        <v>40</v>
      </c>
      <c r="S5074">
        <v>0</v>
      </c>
      <c r="T5074">
        <v>0</v>
      </c>
      <c r="U5074">
        <v>0</v>
      </c>
      <c r="V5074">
        <v>19.600000000000001</v>
      </c>
      <c r="W5074">
        <v>170</v>
      </c>
      <c r="X5074">
        <v>1014.2</v>
      </c>
      <c r="Y5074">
        <v>88.5</v>
      </c>
      <c r="Z5074">
        <v>6.2</v>
      </c>
      <c r="AA5074">
        <v>0</v>
      </c>
      <c r="AB5074">
        <v>0</v>
      </c>
      <c r="AC5074">
        <v>0</v>
      </c>
      <c r="AD5074">
        <v>0</v>
      </c>
      <c r="AE5074" t="s">
        <v>15299</v>
      </c>
      <c r="AF5074" t="s">
        <v>15300</v>
      </c>
      <c r="AG5074">
        <v>0.95</v>
      </c>
      <c r="AH5074" t="s">
        <v>56</v>
      </c>
      <c r="AI5074" t="s">
        <v>65</v>
      </c>
      <c r="AJ5074" t="s">
        <v>40</v>
      </c>
    </row>
    <row r="5075" spans="1:36" x14ac:dyDescent="0.25">
      <c r="A5075" t="s">
        <v>32</v>
      </c>
      <c r="B5075" t="s">
        <v>15301</v>
      </c>
      <c r="C5075">
        <f>YEAR(B5075)</f>
        <v>2013</v>
      </c>
      <c r="D5075">
        <v>71.599999999999994</v>
      </c>
      <c r="E5075">
        <v>62.6</v>
      </c>
      <c r="F5075">
        <v>67.599999999999994</v>
      </c>
      <c r="H5075" s="2">
        <f>IF(F5075-56.4&lt;=0,0,IF(F5075-56.4&lt;=1,1,2))</f>
        <v>2</v>
      </c>
      <c r="I5075">
        <v>71.599999999999994</v>
      </c>
      <c r="J5075">
        <v>62.6</v>
      </c>
      <c r="K5075">
        <v>67.599999999999994</v>
      </c>
      <c r="L5075">
        <v>59.8</v>
      </c>
      <c r="M5075">
        <v>76.599999999999994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31.1</v>
      </c>
      <c r="V5075">
        <v>16.100000000000001</v>
      </c>
      <c r="W5075">
        <v>213</v>
      </c>
      <c r="X5075">
        <v>1013.9</v>
      </c>
      <c r="Y5075">
        <v>38.9</v>
      </c>
      <c r="Z5075">
        <v>6.2</v>
      </c>
      <c r="AA5075">
        <v>0</v>
      </c>
      <c r="AB5075">
        <v>0</v>
      </c>
      <c r="AC5075">
        <v>0</v>
      </c>
      <c r="AD5075">
        <v>0</v>
      </c>
      <c r="AE5075" t="s">
        <v>15302</v>
      </c>
      <c r="AF5075" t="s">
        <v>15303</v>
      </c>
      <c r="AG5075">
        <v>0.98</v>
      </c>
      <c r="AH5075" t="s">
        <v>36</v>
      </c>
      <c r="AI5075" t="s">
        <v>37</v>
      </c>
      <c r="AJ5075" t="s">
        <v>38</v>
      </c>
    </row>
    <row r="5076" spans="1:36" x14ac:dyDescent="0.25">
      <c r="A5076" t="s">
        <v>32</v>
      </c>
      <c r="B5076" t="s">
        <v>15304</v>
      </c>
      <c r="C5076">
        <f>YEAR(B5076)</f>
        <v>2013</v>
      </c>
      <c r="D5076">
        <v>64.5</v>
      </c>
      <c r="E5076">
        <v>55.3</v>
      </c>
      <c r="F5076">
        <v>60.7</v>
      </c>
      <c r="H5076" s="2">
        <f>IF(F5076-56.4&lt;=0,0,IF(F5076-56.4&lt;=1,1,2))</f>
        <v>2</v>
      </c>
      <c r="I5076">
        <v>64.5</v>
      </c>
      <c r="J5076">
        <v>55.3</v>
      </c>
      <c r="K5076">
        <v>60.7</v>
      </c>
      <c r="L5076">
        <v>56.5</v>
      </c>
      <c r="M5076">
        <v>86.2</v>
      </c>
      <c r="O5076">
        <v>1.024</v>
      </c>
      <c r="P5076">
        <v>100</v>
      </c>
      <c r="Q5076">
        <v>8.33</v>
      </c>
      <c r="R5076" t="s">
        <v>40</v>
      </c>
      <c r="S5076">
        <v>0</v>
      </c>
      <c r="T5076">
        <v>0</v>
      </c>
      <c r="U5076">
        <v>43.6</v>
      </c>
      <c r="V5076">
        <v>32.200000000000003</v>
      </c>
      <c r="W5076">
        <v>352.5</v>
      </c>
      <c r="X5076">
        <v>1014.4</v>
      </c>
      <c r="Y5076">
        <v>88.2</v>
      </c>
      <c r="Z5076">
        <v>5.4</v>
      </c>
      <c r="AA5076">
        <v>0</v>
      </c>
      <c r="AB5076">
        <v>0</v>
      </c>
      <c r="AC5076">
        <v>0</v>
      </c>
      <c r="AD5076">
        <v>0</v>
      </c>
      <c r="AE5076" t="s">
        <v>15305</v>
      </c>
      <c r="AF5076" t="s">
        <v>15306</v>
      </c>
      <c r="AG5076">
        <v>0</v>
      </c>
      <c r="AH5076" t="s">
        <v>56</v>
      </c>
      <c r="AI5076" t="s">
        <v>101</v>
      </c>
      <c r="AJ5076" t="s">
        <v>40</v>
      </c>
    </row>
    <row r="5077" spans="1:36" x14ac:dyDescent="0.25">
      <c r="A5077" t="s">
        <v>32</v>
      </c>
      <c r="B5077" t="s">
        <v>15307</v>
      </c>
      <c r="C5077">
        <f>YEAR(B5077)</f>
        <v>2013</v>
      </c>
      <c r="D5077">
        <v>57.2</v>
      </c>
      <c r="E5077">
        <v>51.8</v>
      </c>
      <c r="F5077">
        <v>54.3</v>
      </c>
      <c r="H5077" s="2">
        <f>IF(F5077-56.4&lt;=0,0,IF(F5077-56.4&lt;=1,1,2))</f>
        <v>0</v>
      </c>
      <c r="I5077">
        <v>57.2</v>
      </c>
      <c r="J5077">
        <v>51.8</v>
      </c>
      <c r="K5077">
        <v>54.3</v>
      </c>
      <c r="L5077">
        <v>47.1</v>
      </c>
      <c r="M5077">
        <v>76.7</v>
      </c>
      <c r="O5077">
        <v>0.47199999999999998</v>
      </c>
      <c r="P5077">
        <v>100</v>
      </c>
      <c r="Q5077">
        <v>12.5</v>
      </c>
      <c r="R5077" t="s">
        <v>40</v>
      </c>
      <c r="S5077">
        <v>0</v>
      </c>
      <c r="T5077">
        <v>0</v>
      </c>
      <c r="U5077">
        <v>0</v>
      </c>
      <c r="V5077">
        <v>28.9</v>
      </c>
      <c r="W5077">
        <v>320.39999999999998</v>
      </c>
      <c r="X5077">
        <v>1015.7</v>
      </c>
      <c r="Y5077">
        <v>96.5</v>
      </c>
      <c r="Z5077">
        <v>5.3</v>
      </c>
      <c r="AA5077">
        <v>0</v>
      </c>
      <c r="AB5077">
        <v>0</v>
      </c>
      <c r="AC5077">
        <v>0</v>
      </c>
      <c r="AD5077">
        <v>0</v>
      </c>
      <c r="AE5077" t="s">
        <v>15308</v>
      </c>
      <c r="AF5077" t="s">
        <v>15309</v>
      </c>
      <c r="AG5077">
        <v>0.05</v>
      </c>
      <c r="AH5077" t="s">
        <v>43</v>
      </c>
      <c r="AI5077" t="s">
        <v>1063</v>
      </c>
      <c r="AJ5077" t="s">
        <v>40</v>
      </c>
    </row>
    <row r="5078" spans="1:36" x14ac:dyDescent="0.25">
      <c r="A5078" t="s">
        <v>32</v>
      </c>
      <c r="B5078" t="s">
        <v>15310</v>
      </c>
      <c r="C5078">
        <f>YEAR(B5078)</f>
        <v>2013</v>
      </c>
      <c r="D5078">
        <v>57.2</v>
      </c>
      <c r="E5078">
        <v>53.6</v>
      </c>
      <c r="F5078">
        <v>55.9</v>
      </c>
      <c r="H5078" s="2">
        <f>IF(F5078-56.4&lt;=0,0,IF(F5078-56.4&lt;=1,1,2))</f>
        <v>0</v>
      </c>
      <c r="I5078">
        <v>57.2</v>
      </c>
      <c r="J5078">
        <v>53.6</v>
      </c>
      <c r="K5078">
        <v>55.9</v>
      </c>
      <c r="L5078">
        <v>46.6</v>
      </c>
      <c r="M5078">
        <v>71.400000000000006</v>
      </c>
      <c r="O5078">
        <v>7.9000000000000001E-2</v>
      </c>
      <c r="P5078">
        <v>100</v>
      </c>
      <c r="Q5078">
        <v>4.17</v>
      </c>
      <c r="R5078" t="s">
        <v>40</v>
      </c>
      <c r="S5078">
        <v>0</v>
      </c>
      <c r="T5078">
        <v>0</v>
      </c>
      <c r="U5078">
        <v>0</v>
      </c>
      <c r="V5078">
        <v>25.3</v>
      </c>
      <c r="W5078">
        <v>333.5</v>
      </c>
      <c r="X5078">
        <v>1016.2</v>
      </c>
      <c r="Y5078">
        <v>79.099999999999994</v>
      </c>
      <c r="Z5078">
        <v>5.7</v>
      </c>
      <c r="AA5078">
        <v>0</v>
      </c>
      <c r="AB5078">
        <v>0</v>
      </c>
      <c r="AC5078">
        <v>0</v>
      </c>
      <c r="AD5078">
        <v>0</v>
      </c>
      <c r="AE5078" t="s">
        <v>15311</v>
      </c>
      <c r="AF5078" t="s">
        <v>15312</v>
      </c>
      <c r="AG5078">
        <v>0.08</v>
      </c>
      <c r="AH5078" t="s">
        <v>56</v>
      </c>
      <c r="AI5078" t="s">
        <v>137</v>
      </c>
      <c r="AJ5078" t="s">
        <v>40</v>
      </c>
    </row>
    <row r="5079" spans="1:36" x14ac:dyDescent="0.25">
      <c r="A5079" t="s">
        <v>32</v>
      </c>
      <c r="B5079" t="s">
        <v>15313</v>
      </c>
      <c r="C5079">
        <f>YEAR(B5079)</f>
        <v>2013</v>
      </c>
      <c r="D5079">
        <v>62.6</v>
      </c>
      <c r="E5079">
        <v>51.8</v>
      </c>
      <c r="F5079">
        <v>56.3</v>
      </c>
      <c r="H5079" s="2">
        <f>IF(F5079-56.4&lt;=0,0,IF(F5079-56.4&lt;=1,1,2))</f>
        <v>0</v>
      </c>
      <c r="I5079">
        <v>62.6</v>
      </c>
      <c r="J5079">
        <v>51.8</v>
      </c>
      <c r="K5079">
        <v>56.3</v>
      </c>
      <c r="L5079">
        <v>46.3</v>
      </c>
      <c r="M5079">
        <v>69.400000000000006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11.4</v>
      </c>
      <c r="W5079">
        <v>199</v>
      </c>
      <c r="X5079">
        <v>1016</v>
      </c>
      <c r="Y5079">
        <v>38.9</v>
      </c>
      <c r="Z5079">
        <v>6.2</v>
      </c>
      <c r="AA5079">
        <v>0</v>
      </c>
      <c r="AB5079">
        <v>0</v>
      </c>
      <c r="AC5079">
        <v>0</v>
      </c>
      <c r="AD5079">
        <v>0</v>
      </c>
      <c r="AE5079" t="s">
        <v>15314</v>
      </c>
      <c r="AF5079" t="s">
        <v>15315</v>
      </c>
      <c r="AG5079">
        <v>0.12</v>
      </c>
      <c r="AH5079" t="s">
        <v>36</v>
      </c>
      <c r="AI5079" t="s">
        <v>37</v>
      </c>
      <c r="AJ5079" t="s">
        <v>38</v>
      </c>
    </row>
    <row r="5080" spans="1:36" x14ac:dyDescent="0.25">
      <c r="A5080" t="s">
        <v>32</v>
      </c>
      <c r="B5080" t="s">
        <v>15316</v>
      </c>
      <c r="C5080">
        <f>YEAR(B5080)</f>
        <v>2013</v>
      </c>
      <c r="D5080">
        <v>66.2</v>
      </c>
      <c r="E5080">
        <v>51.8</v>
      </c>
      <c r="F5080">
        <v>59.1</v>
      </c>
      <c r="H5080" s="2">
        <f>IF(F5080-56.4&lt;=0,0,IF(F5080-56.4&lt;=1,1,2))</f>
        <v>2</v>
      </c>
      <c r="I5080">
        <v>66.2</v>
      </c>
      <c r="J5080">
        <v>51.8</v>
      </c>
      <c r="K5080">
        <v>59.1</v>
      </c>
      <c r="L5080">
        <v>48.8</v>
      </c>
      <c r="M5080">
        <v>69.5</v>
      </c>
      <c r="O5080">
        <v>0.02</v>
      </c>
      <c r="P5080">
        <v>100</v>
      </c>
      <c r="Q5080">
        <v>4.17</v>
      </c>
      <c r="R5080" t="s">
        <v>40</v>
      </c>
      <c r="S5080">
        <v>0</v>
      </c>
      <c r="T5080">
        <v>0</v>
      </c>
      <c r="U5080">
        <v>0</v>
      </c>
      <c r="V5080">
        <v>23</v>
      </c>
      <c r="W5080">
        <v>307.60000000000002</v>
      </c>
      <c r="X5080">
        <v>1015.2</v>
      </c>
      <c r="Y5080">
        <v>62.7</v>
      </c>
      <c r="Z5080">
        <v>6.2</v>
      </c>
      <c r="AA5080">
        <v>0</v>
      </c>
      <c r="AB5080">
        <v>0</v>
      </c>
      <c r="AC5080">
        <v>0</v>
      </c>
      <c r="AD5080">
        <v>0</v>
      </c>
      <c r="AE5080" t="s">
        <v>15317</v>
      </c>
      <c r="AF5080" t="s">
        <v>15318</v>
      </c>
      <c r="AG5080">
        <v>0.15</v>
      </c>
      <c r="AH5080" t="s">
        <v>56</v>
      </c>
      <c r="AI5080" t="s">
        <v>65</v>
      </c>
      <c r="AJ5080" t="s">
        <v>40</v>
      </c>
    </row>
    <row r="5081" spans="1:36" x14ac:dyDescent="0.25">
      <c r="A5081" t="s">
        <v>32</v>
      </c>
      <c r="B5081" t="s">
        <v>15319</v>
      </c>
      <c r="C5081">
        <f>YEAR(B5081)</f>
        <v>2013</v>
      </c>
      <c r="D5081">
        <v>57.2</v>
      </c>
      <c r="E5081">
        <v>51.8</v>
      </c>
      <c r="F5081">
        <v>54.1</v>
      </c>
      <c r="H5081" s="2">
        <f>IF(F5081-56.4&lt;=0,0,IF(F5081-56.4&lt;=1,1,2))</f>
        <v>0</v>
      </c>
      <c r="I5081">
        <v>57.2</v>
      </c>
      <c r="J5081">
        <v>51.8</v>
      </c>
      <c r="K5081">
        <v>54.1</v>
      </c>
      <c r="L5081">
        <v>42.9</v>
      </c>
      <c r="M5081">
        <v>66</v>
      </c>
      <c r="O5081">
        <v>3.5000000000000003E-2</v>
      </c>
      <c r="P5081">
        <v>100</v>
      </c>
      <c r="Q5081">
        <v>4.17</v>
      </c>
      <c r="R5081" t="s">
        <v>40</v>
      </c>
      <c r="S5081">
        <v>0</v>
      </c>
      <c r="T5081">
        <v>0</v>
      </c>
      <c r="U5081">
        <v>0</v>
      </c>
      <c r="V5081">
        <v>21.9</v>
      </c>
      <c r="W5081">
        <v>3.9</v>
      </c>
      <c r="X5081">
        <v>1025.3</v>
      </c>
      <c r="Y5081">
        <v>71.2</v>
      </c>
      <c r="Z5081">
        <v>6.1</v>
      </c>
      <c r="AA5081">
        <v>0</v>
      </c>
      <c r="AB5081">
        <v>0</v>
      </c>
      <c r="AC5081">
        <v>0</v>
      </c>
      <c r="AD5081">
        <v>0</v>
      </c>
      <c r="AE5081" t="s">
        <v>15320</v>
      </c>
      <c r="AF5081" t="s">
        <v>15321</v>
      </c>
      <c r="AG5081">
        <v>0.19</v>
      </c>
      <c r="AH5081" t="s">
        <v>56</v>
      </c>
      <c r="AI5081" t="s">
        <v>137</v>
      </c>
      <c r="AJ5081" t="s">
        <v>40</v>
      </c>
    </row>
    <row r="5082" spans="1:36" x14ac:dyDescent="0.25">
      <c r="A5082" t="s">
        <v>32</v>
      </c>
      <c r="B5082" t="s">
        <v>15322</v>
      </c>
      <c r="C5082">
        <f>YEAR(B5082)</f>
        <v>2013</v>
      </c>
      <c r="D5082">
        <v>59</v>
      </c>
      <c r="E5082">
        <v>46.4</v>
      </c>
      <c r="F5082">
        <v>53.8</v>
      </c>
      <c r="H5082" s="2">
        <f>IF(F5082-56.4&lt;=0,0,IF(F5082-56.4&lt;=1,1,2))</f>
        <v>0</v>
      </c>
      <c r="I5082">
        <v>59</v>
      </c>
      <c r="J5082">
        <v>41.9</v>
      </c>
      <c r="K5082">
        <v>53.6</v>
      </c>
      <c r="L5082">
        <v>40.6</v>
      </c>
      <c r="M5082">
        <v>61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11.4</v>
      </c>
      <c r="W5082">
        <v>315.89999999999998</v>
      </c>
      <c r="X5082">
        <v>1028</v>
      </c>
      <c r="Y5082">
        <v>35.200000000000003</v>
      </c>
      <c r="Z5082">
        <v>6.2</v>
      </c>
      <c r="AA5082">
        <v>0</v>
      </c>
      <c r="AB5082">
        <v>0</v>
      </c>
      <c r="AC5082">
        <v>0</v>
      </c>
      <c r="AD5082">
        <v>0</v>
      </c>
      <c r="AE5082" t="s">
        <v>15323</v>
      </c>
      <c r="AF5082" t="s">
        <v>15324</v>
      </c>
      <c r="AG5082">
        <v>0.25</v>
      </c>
      <c r="AH5082" t="s">
        <v>36</v>
      </c>
      <c r="AI5082" t="s">
        <v>37</v>
      </c>
      <c r="AJ5082" t="s">
        <v>38</v>
      </c>
    </row>
    <row r="5083" spans="1:36" x14ac:dyDescent="0.25">
      <c r="A5083" t="s">
        <v>32</v>
      </c>
      <c r="B5083" t="s">
        <v>15325</v>
      </c>
      <c r="C5083">
        <f>YEAR(B5083)</f>
        <v>2013</v>
      </c>
      <c r="D5083">
        <v>64.400000000000006</v>
      </c>
      <c r="E5083">
        <v>48.2</v>
      </c>
      <c r="F5083">
        <v>57.4</v>
      </c>
      <c r="H5083" s="2">
        <f>IF(F5083-56.4&lt;=0,0,IF(F5083-56.4&lt;=1,1,2))</f>
        <v>1</v>
      </c>
      <c r="I5083">
        <v>64.400000000000006</v>
      </c>
      <c r="J5083">
        <v>44.1</v>
      </c>
      <c r="K5083">
        <v>57</v>
      </c>
      <c r="L5083">
        <v>44.8</v>
      </c>
      <c r="M5083">
        <v>63.7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46.1</v>
      </c>
      <c r="V5083">
        <v>33.299999999999997</v>
      </c>
      <c r="W5083">
        <v>329.7</v>
      </c>
      <c r="X5083">
        <v>1020.5</v>
      </c>
      <c r="Y5083">
        <v>51.9</v>
      </c>
      <c r="Z5083">
        <v>6.1</v>
      </c>
      <c r="AA5083">
        <v>0</v>
      </c>
      <c r="AB5083">
        <v>0</v>
      </c>
      <c r="AC5083">
        <v>0</v>
      </c>
      <c r="AD5083">
        <v>0</v>
      </c>
      <c r="AE5083" t="s">
        <v>15326</v>
      </c>
      <c r="AF5083" t="s">
        <v>15327</v>
      </c>
      <c r="AG5083">
        <v>0.26</v>
      </c>
      <c r="AH5083" t="s">
        <v>36</v>
      </c>
      <c r="AI5083" t="s">
        <v>174</v>
      </c>
      <c r="AJ5083" t="s">
        <v>344</v>
      </c>
    </row>
    <row r="5084" spans="1:36" x14ac:dyDescent="0.25">
      <c r="A5084" t="s">
        <v>32</v>
      </c>
      <c r="B5084" t="s">
        <v>15328</v>
      </c>
      <c r="C5084">
        <f>YEAR(B5084)</f>
        <v>2013</v>
      </c>
      <c r="D5084">
        <v>53.6</v>
      </c>
      <c r="E5084">
        <v>44.6</v>
      </c>
      <c r="F5084">
        <v>47.9</v>
      </c>
      <c r="H5084" s="2">
        <f>IF(F5084-56.4&lt;=0,0,IF(F5084-56.4&lt;=1,1,2))</f>
        <v>0</v>
      </c>
      <c r="I5084">
        <v>53.6</v>
      </c>
      <c r="J5084">
        <v>34.1</v>
      </c>
      <c r="K5084">
        <v>40.5</v>
      </c>
      <c r="L5084">
        <v>34.1</v>
      </c>
      <c r="M5084">
        <v>59</v>
      </c>
      <c r="O5084">
        <v>0.17299999999999999</v>
      </c>
      <c r="P5084">
        <v>100</v>
      </c>
      <c r="Q5084">
        <v>8.33</v>
      </c>
      <c r="R5084" t="s">
        <v>40</v>
      </c>
      <c r="S5084">
        <v>0</v>
      </c>
      <c r="T5084">
        <v>0</v>
      </c>
      <c r="U5084">
        <v>50.6</v>
      </c>
      <c r="V5084">
        <v>36.9</v>
      </c>
      <c r="W5084">
        <v>358.4</v>
      </c>
      <c r="X5084">
        <v>1026</v>
      </c>
      <c r="Y5084">
        <v>89.1</v>
      </c>
      <c r="Z5084">
        <v>6.1</v>
      </c>
      <c r="AA5084">
        <v>0</v>
      </c>
      <c r="AB5084">
        <v>0</v>
      </c>
      <c r="AC5084">
        <v>0</v>
      </c>
      <c r="AD5084">
        <v>0</v>
      </c>
      <c r="AE5084" t="s">
        <v>15329</v>
      </c>
      <c r="AF5084" t="s">
        <v>15330</v>
      </c>
      <c r="AG5084">
        <v>0.28999999999999998</v>
      </c>
      <c r="AH5084" t="s">
        <v>56</v>
      </c>
      <c r="AI5084" t="s">
        <v>101</v>
      </c>
      <c r="AJ5084" t="s">
        <v>40</v>
      </c>
    </row>
    <row r="5085" spans="1:36" x14ac:dyDescent="0.25">
      <c r="A5085" t="s">
        <v>32</v>
      </c>
      <c r="B5085" t="s">
        <v>15331</v>
      </c>
      <c r="C5085">
        <f>YEAR(B5085)</f>
        <v>2013</v>
      </c>
      <c r="D5085">
        <v>50</v>
      </c>
      <c r="E5085">
        <v>44.3</v>
      </c>
      <c r="F5085">
        <v>48.3</v>
      </c>
      <c r="H5085" s="2">
        <f>IF(F5085-56.4&lt;=0,0,IF(F5085-56.4&lt;=1,1,2))</f>
        <v>0</v>
      </c>
      <c r="I5085">
        <v>50</v>
      </c>
      <c r="J5085">
        <v>37.1</v>
      </c>
      <c r="K5085">
        <v>43.6</v>
      </c>
      <c r="L5085">
        <v>35.299999999999997</v>
      </c>
      <c r="M5085">
        <v>61.2</v>
      </c>
      <c r="O5085">
        <v>3.9E-2</v>
      </c>
      <c r="P5085">
        <v>100</v>
      </c>
      <c r="Q5085">
        <v>4.17</v>
      </c>
      <c r="R5085" t="s">
        <v>40</v>
      </c>
      <c r="S5085">
        <v>0</v>
      </c>
      <c r="T5085">
        <v>0</v>
      </c>
      <c r="U5085">
        <v>34.4</v>
      </c>
      <c r="V5085">
        <v>32.200000000000003</v>
      </c>
      <c r="W5085">
        <v>351.5</v>
      </c>
      <c r="X5085">
        <v>1024</v>
      </c>
      <c r="Y5085">
        <v>89</v>
      </c>
      <c r="Z5085">
        <v>5.9</v>
      </c>
      <c r="AA5085">
        <v>0</v>
      </c>
      <c r="AB5085">
        <v>0</v>
      </c>
      <c r="AC5085">
        <v>0</v>
      </c>
      <c r="AD5085">
        <v>0</v>
      </c>
      <c r="AE5085" t="s">
        <v>15332</v>
      </c>
      <c r="AF5085" t="s">
        <v>15333</v>
      </c>
      <c r="AG5085">
        <v>0.33</v>
      </c>
      <c r="AH5085" t="s">
        <v>56</v>
      </c>
      <c r="AI5085" t="s">
        <v>65</v>
      </c>
      <c r="AJ5085" t="s">
        <v>40</v>
      </c>
    </row>
    <row r="5086" spans="1:36" x14ac:dyDescent="0.25">
      <c r="A5086" t="s">
        <v>32</v>
      </c>
      <c r="B5086" t="s">
        <v>15334</v>
      </c>
      <c r="C5086">
        <f>YEAR(B5086)</f>
        <v>2013</v>
      </c>
      <c r="D5086">
        <v>53.6</v>
      </c>
      <c r="E5086">
        <v>46.4</v>
      </c>
      <c r="F5086">
        <v>50.2</v>
      </c>
      <c r="H5086" s="2">
        <f>IF(F5086-56.4&lt;=0,0,IF(F5086-56.4&lt;=1,1,2))</f>
        <v>0</v>
      </c>
      <c r="I5086">
        <v>53.6</v>
      </c>
      <c r="J5086">
        <v>38.299999999999997</v>
      </c>
      <c r="K5086">
        <v>47.9</v>
      </c>
      <c r="L5086">
        <v>39.299999999999997</v>
      </c>
      <c r="M5086">
        <v>66.3</v>
      </c>
      <c r="O5086">
        <v>0.02</v>
      </c>
      <c r="P5086">
        <v>100</v>
      </c>
      <c r="Q5086">
        <v>4.17</v>
      </c>
      <c r="R5086" t="s">
        <v>40</v>
      </c>
      <c r="S5086">
        <v>0</v>
      </c>
      <c r="T5086">
        <v>0</v>
      </c>
      <c r="U5086">
        <v>38</v>
      </c>
      <c r="V5086">
        <v>26.4</v>
      </c>
      <c r="W5086">
        <v>356.1</v>
      </c>
      <c r="X5086">
        <v>1020.5</v>
      </c>
      <c r="Y5086">
        <v>85.8</v>
      </c>
      <c r="Z5086">
        <v>6</v>
      </c>
      <c r="AA5086">
        <v>0</v>
      </c>
      <c r="AB5086">
        <v>0</v>
      </c>
      <c r="AC5086">
        <v>0</v>
      </c>
      <c r="AD5086">
        <v>0</v>
      </c>
      <c r="AE5086" t="s">
        <v>15335</v>
      </c>
      <c r="AF5086" t="s">
        <v>15336</v>
      </c>
      <c r="AG5086">
        <v>0.36</v>
      </c>
      <c r="AH5086" t="s">
        <v>56</v>
      </c>
      <c r="AI5086" t="s">
        <v>137</v>
      </c>
      <c r="AJ5086" t="s">
        <v>40</v>
      </c>
    </row>
    <row r="5087" spans="1:36" x14ac:dyDescent="0.25">
      <c r="A5087" t="s">
        <v>32</v>
      </c>
      <c r="B5087" t="s">
        <v>15337</v>
      </c>
      <c r="C5087">
        <f>YEAR(B5087)</f>
        <v>2013</v>
      </c>
      <c r="D5087">
        <v>57.2</v>
      </c>
      <c r="E5087">
        <v>48.2</v>
      </c>
      <c r="F5087">
        <v>54.5</v>
      </c>
      <c r="H5087" s="2">
        <f>IF(F5087-56.4&lt;=0,0,IF(F5087-56.4&lt;=1,1,2))</f>
        <v>0</v>
      </c>
      <c r="I5087">
        <v>57.2</v>
      </c>
      <c r="J5087">
        <v>45.1</v>
      </c>
      <c r="K5087">
        <v>54.4</v>
      </c>
      <c r="L5087">
        <v>45.9</v>
      </c>
      <c r="M5087">
        <v>72.8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15</v>
      </c>
      <c r="W5087">
        <v>1.2</v>
      </c>
      <c r="X5087">
        <v>1025.0999999999999</v>
      </c>
      <c r="Y5087">
        <v>75.8</v>
      </c>
      <c r="Z5087">
        <v>6.2</v>
      </c>
      <c r="AA5087">
        <v>0</v>
      </c>
      <c r="AB5087">
        <v>0</v>
      </c>
      <c r="AC5087">
        <v>0</v>
      </c>
      <c r="AD5087">
        <v>0</v>
      </c>
      <c r="AE5087" t="s">
        <v>15338</v>
      </c>
      <c r="AF5087" t="s">
        <v>15339</v>
      </c>
      <c r="AG5087">
        <v>0.4</v>
      </c>
      <c r="AH5087" t="s">
        <v>36</v>
      </c>
      <c r="AI5087" t="s">
        <v>37</v>
      </c>
      <c r="AJ5087" t="s">
        <v>38</v>
      </c>
    </row>
    <row r="5088" spans="1:36" x14ac:dyDescent="0.25">
      <c r="A5088" t="s">
        <v>32</v>
      </c>
      <c r="B5088" t="s">
        <v>15340</v>
      </c>
      <c r="C5088">
        <f>YEAR(B5088)</f>
        <v>2013</v>
      </c>
      <c r="D5088">
        <v>59</v>
      </c>
      <c r="E5088">
        <v>43.6</v>
      </c>
      <c r="F5088">
        <v>53</v>
      </c>
      <c r="H5088" s="2">
        <f>IF(F5088-56.4&lt;=0,0,IF(F5088-56.4&lt;=1,1,2))</f>
        <v>0</v>
      </c>
      <c r="I5088">
        <v>59</v>
      </c>
      <c r="J5088">
        <v>41.9</v>
      </c>
      <c r="K5088">
        <v>51.8</v>
      </c>
      <c r="L5088">
        <v>45.9</v>
      </c>
      <c r="M5088">
        <v>77.3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10.3</v>
      </c>
      <c r="W5088">
        <v>157.4</v>
      </c>
      <c r="X5088">
        <v>1028.2</v>
      </c>
      <c r="Y5088">
        <v>63.1</v>
      </c>
      <c r="Z5088">
        <v>6.2</v>
      </c>
      <c r="AA5088">
        <v>0</v>
      </c>
      <c r="AB5088">
        <v>0</v>
      </c>
      <c r="AC5088">
        <v>0</v>
      </c>
      <c r="AD5088">
        <v>0</v>
      </c>
      <c r="AE5088" t="s">
        <v>15341</v>
      </c>
      <c r="AF5088" t="s">
        <v>15342</v>
      </c>
      <c r="AG5088">
        <v>0.43</v>
      </c>
      <c r="AH5088" t="s">
        <v>36</v>
      </c>
      <c r="AI5088" t="s">
        <v>37</v>
      </c>
      <c r="AJ5088" t="s">
        <v>38</v>
      </c>
    </row>
    <row r="5089" spans="1:36" x14ac:dyDescent="0.25">
      <c r="A5089" t="s">
        <v>32</v>
      </c>
      <c r="B5089" t="s">
        <v>15343</v>
      </c>
      <c r="C5089">
        <f>YEAR(B5089)</f>
        <v>2013</v>
      </c>
      <c r="D5089">
        <v>62.6</v>
      </c>
      <c r="E5089">
        <v>50</v>
      </c>
      <c r="F5089">
        <v>56.5</v>
      </c>
      <c r="H5089" s="2">
        <f>IF(F5089-56.4&lt;=0,0,IF(F5089-56.4&lt;=1,1,2))</f>
        <v>1</v>
      </c>
      <c r="I5089">
        <v>62.6</v>
      </c>
      <c r="J5089">
        <v>50</v>
      </c>
      <c r="K5089">
        <v>56.5</v>
      </c>
      <c r="L5089">
        <v>49.5</v>
      </c>
      <c r="M5089">
        <v>77.900000000000006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19.600000000000001</v>
      </c>
      <c r="W5089">
        <v>87.8</v>
      </c>
      <c r="X5089">
        <v>1024.9000000000001</v>
      </c>
      <c r="Y5089">
        <v>74.400000000000006</v>
      </c>
      <c r="Z5089">
        <v>6.2</v>
      </c>
      <c r="AA5089">
        <v>0</v>
      </c>
      <c r="AB5089">
        <v>0</v>
      </c>
      <c r="AC5089">
        <v>0</v>
      </c>
      <c r="AD5089">
        <v>0</v>
      </c>
      <c r="AE5089" t="s">
        <v>15344</v>
      </c>
      <c r="AF5089" t="s">
        <v>15345</v>
      </c>
      <c r="AG5089">
        <v>0.47</v>
      </c>
      <c r="AH5089" t="s">
        <v>36</v>
      </c>
      <c r="AI5089" t="s">
        <v>37</v>
      </c>
      <c r="AJ5089" t="s">
        <v>38</v>
      </c>
    </row>
    <row r="5090" spans="1:36" x14ac:dyDescent="0.25">
      <c r="A5090" t="s">
        <v>32</v>
      </c>
      <c r="B5090" t="s">
        <v>15346</v>
      </c>
      <c r="C5090">
        <f>YEAR(B5090)</f>
        <v>2013</v>
      </c>
      <c r="D5090">
        <v>55.4</v>
      </c>
      <c r="E5090">
        <v>55.4</v>
      </c>
      <c r="F5090">
        <v>55.4</v>
      </c>
      <c r="H5090" s="2">
        <f>IF(F5090-56.4&lt;=0,0,IF(F5090-56.4&lt;=1,1,2))</f>
        <v>0</v>
      </c>
      <c r="I5090">
        <v>55.4</v>
      </c>
      <c r="J5090">
        <v>55.4</v>
      </c>
      <c r="K5090">
        <v>55.4</v>
      </c>
      <c r="L5090">
        <v>46</v>
      </c>
      <c r="M5090">
        <v>70.7</v>
      </c>
      <c r="O5090">
        <v>8.3000000000000004E-2</v>
      </c>
      <c r="P5090">
        <v>100</v>
      </c>
      <c r="Q5090">
        <v>8.33</v>
      </c>
      <c r="R5090" t="s">
        <v>40</v>
      </c>
      <c r="S5090">
        <v>0</v>
      </c>
      <c r="T5090">
        <v>0</v>
      </c>
      <c r="U5090">
        <v>0</v>
      </c>
      <c r="V5090">
        <v>19.600000000000001</v>
      </c>
      <c r="W5090">
        <v>8</v>
      </c>
      <c r="X5090">
        <v>1024.8</v>
      </c>
      <c r="Y5090">
        <v>89.1</v>
      </c>
      <c r="Z5090">
        <v>6.2</v>
      </c>
      <c r="AA5090">
        <v>0</v>
      </c>
      <c r="AB5090">
        <v>0</v>
      </c>
      <c r="AC5090">
        <v>0</v>
      </c>
      <c r="AD5090">
        <v>0</v>
      </c>
      <c r="AE5090" t="s">
        <v>15347</v>
      </c>
      <c r="AF5090" t="s">
        <v>15348</v>
      </c>
      <c r="AG5090">
        <v>0.5</v>
      </c>
      <c r="AH5090" t="s">
        <v>56</v>
      </c>
      <c r="AI5090" t="s">
        <v>101</v>
      </c>
      <c r="AJ5090" t="s">
        <v>40</v>
      </c>
    </row>
    <row r="5091" spans="1:36" x14ac:dyDescent="0.25">
      <c r="A5091" t="s">
        <v>32</v>
      </c>
      <c r="B5091" t="s">
        <v>15349</v>
      </c>
      <c r="C5091">
        <f>YEAR(B5091)</f>
        <v>2013</v>
      </c>
      <c r="D5091">
        <v>55.4</v>
      </c>
      <c r="E5091">
        <v>50</v>
      </c>
      <c r="F5091">
        <v>53.4</v>
      </c>
      <c r="H5091" s="2">
        <f>IF(F5091-56.4&lt;=0,0,IF(F5091-56.4&lt;=1,1,2))</f>
        <v>0</v>
      </c>
      <c r="I5091">
        <v>55.4</v>
      </c>
      <c r="J5091">
        <v>50</v>
      </c>
      <c r="K5091">
        <v>53.4</v>
      </c>
      <c r="L5091">
        <v>45.7</v>
      </c>
      <c r="M5091">
        <v>75.5</v>
      </c>
      <c r="O5091">
        <v>5.0999999999999997E-2</v>
      </c>
      <c r="P5091">
        <v>100</v>
      </c>
      <c r="Q5091">
        <v>8.33</v>
      </c>
      <c r="R5091" t="s">
        <v>40</v>
      </c>
      <c r="S5091">
        <v>0</v>
      </c>
      <c r="T5091">
        <v>0</v>
      </c>
      <c r="U5091">
        <v>0</v>
      </c>
      <c r="V5091">
        <v>19.600000000000001</v>
      </c>
      <c r="W5091">
        <v>323</v>
      </c>
      <c r="X5091">
        <v>1022.3</v>
      </c>
      <c r="Y5091">
        <v>82.6</v>
      </c>
      <c r="Z5091">
        <v>6.2</v>
      </c>
      <c r="AA5091">
        <v>0</v>
      </c>
      <c r="AB5091">
        <v>0</v>
      </c>
      <c r="AC5091">
        <v>0</v>
      </c>
      <c r="AD5091">
        <v>0</v>
      </c>
      <c r="AE5091" t="s">
        <v>15350</v>
      </c>
      <c r="AF5091" t="s">
        <v>15351</v>
      </c>
      <c r="AG5091">
        <v>0.53</v>
      </c>
      <c r="AH5091" t="s">
        <v>56</v>
      </c>
      <c r="AI5091" t="s">
        <v>57</v>
      </c>
      <c r="AJ5091" t="s">
        <v>40</v>
      </c>
    </row>
    <row r="5092" spans="1:36" x14ac:dyDescent="0.25">
      <c r="A5092" t="s">
        <v>32</v>
      </c>
      <c r="B5092" t="s">
        <v>15352</v>
      </c>
      <c r="C5092">
        <f>YEAR(B5092)</f>
        <v>2013</v>
      </c>
      <c r="D5092">
        <v>51.8</v>
      </c>
      <c r="E5092">
        <v>44</v>
      </c>
      <c r="F5092">
        <v>50.4</v>
      </c>
      <c r="H5092" s="2">
        <f>IF(F5092-56.4&lt;=0,0,IF(F5092-56.4&lt;=1,1,2))</f>
        <v>0</v>
      </c>
      <c r="I5092">
        <v>51.8</v>
      </c>
      <c r="J5092">
        <v>42.5</v>
      </c>
      <c r="K5092">
        <v>50.3</v>
      </c>
      <c r="L5092">
        <v>46.6</v>
      </c>
      <c r="M5092">
        <v>86.7</v>
      </c>
      <c r="O5092">
        <v>0.68500000000000005</v>
      </c>
      <c r="P5092">
        <v>100</v>
      </c>
      <c r="Q5092">
        <v>12.5</v>
      </c>
      <c r="R5092" t="s">
        <v>40</v>
      </c>
      <c r="S5092">
        <v>0</v>
      </c>
      <c r="T5092">
        <v>0</v>
      </c>
      <c r="U5092">
        <v>0</v>
      </c>
      <c r="V5092">
        <v>11.4</v>
      </c>
      <c r="W5092">
        <v>243.3</v>
      </c>
      <c r="X5092">
        <v>1022.8</v>
      </c>
      <c r="Y5092">
        <v>85.6</v>
      </c>
      <c r="Z5092">
        <v>6</v>
      </c>
      <c r="AA5092">
        <v>0</v>
      </c>
      <c r="AB5092">
        <v>0</v>
      </c>
      <c r="AC5092">
        <v>0</v>
      </c>
      <c r="AD5092">
        <v>0</v>
      </c>
      <c r="AE5092" t="s">
        <v>15353</v>
      </c>
      <c r="AF5092" t="s">
        <v>15354</v>
      </c>
      <c r="AG5092">
        <v>0.56999999999999995</v>
      </c>
      <c r="AH5092" t="s">
        <v>56</v>
      </c>
      <c r="AI5092" t="s">
        <v>101</v>
      </c>
      <c r="AJ5092" t="s">
        <v>40</v>
      </c>
    </row>
    <row r="5093" spans="1:36" x14ac:dyDescent="0.25">
      <c r="A5093" t="s">
        <v>32</v>
      </c>
      <c r="B5093" t="s">
        <v>15355</v>
      </c>
      <c r="C5093">
        <f>YEAR(B5093)</f>
        <v>2013</v>
      </c>
      <c r="D5093">
        <v>59</v>
      </c>
      <c r="E5093">
        <v>44.6</v>
      </c>
      <c r="F5093">
        <v>51.3</v>
      </c>
      <c r="H5093" s="2">
        <f>IF(F5093-56.4&lt;=0,0,IF(F5093-56.4&lt;=1,1,2))</f>
        <v>0</v>
      </c>
      <c r="I5093">
        <v>59</v>
      </c>
      <c r="J5093">
        <v>40.700000000000003</v>
      </c>
      <c r="K5093">
        <v>50.1</v>
      </c>
      <c r="L5093">
        <v>47.2</v>
      </c>
      <c r="M5093">
        <v>86.2</v>
      </c>
      <c r="O5093">
        <v>0.39400000000000002</v>
      </c>
      <c r="P5093">
        <v>100</v>
      </c>
      <c r="Q5093">
        <v>4.17</v>
      </c>
      <c r="R5093" t="s">
        <v>40</v>
      </c>
      <c r="S5093">
        <v>0</v>
      </c>
      <c r="T5093">
        <v>0</v>
      </c>
      <c r="U5093">
        <v>0</v>
      </c>
      <c r="V5093">
        <v>9.1999999999999993</v>
      </c>
      <c r="W5093">
        <v>163.1</v>
      </c>
      <c r="X5093">
        <v>1027.0999999999999</v>
      </c>
      <c r="Y5093">
        <v>67.900000000000006</v>
      </c>
      <c r="Z5093">
        <v>6.1</v>
      </c>
      <c r="AA5093">
        <v>0</v>
      </c>
      <c r="AB5093">
        <v>0</v>
      </c>
      <c r="AC5093">
        <v>0</v>
      </c>
      <c r="AD5093">
        <v>0</v>
      </c>
      <c r="AE5093" t="s">
        <v>15356</v>
      </c>
      <c r="AF5093" t="s">
        <v>15357</v>
      </c>
      <c r="AG5093">
        <v>0.6</v>
      </c>
      <c r="AH5093" t="s">
        <v>56</v>
      </c>
      <c r="AI5093" t="s">
        <v>137</v>
      </c>
      <c r="AJ5093" t="s">
        <v>40</v>
      </c>
    </row>
    <row r="5094" spans="1:36" x14ac:dyDescent="0.25">
      <c r="A5094" t="s">
        <v>32</v>
      </c>
      <c r="B5094" t="s">
        <v>15358</v>
      </c>
      <c r="C5094">
        <f>YEAR(B5094)</f>
        <v>2013</v>
      </c>
      <c r="D5094">
        <v>60.8</v>
      </c>
      <c r="E5094">
        <v>47</v>
      </c>
      <c r="F5094">
        <v>54.9</v>
      </c>
      <c r="H5094" s="2">
        <f>IF(F5094-56.4&lt;=0,0,IF(F5094-56.4&lt;=1,1,2))</f>
        <v>0</v>
      </c>
      <c r="I5094">
        <v>60.8</v>
      </c>
      <c r="J5094">
        <v>47</v>
      </c>
      <c r="K5094">
        <v>54.9</v>
      </c>
      <c r="L5094">
        <v>50.7</v>
      </c>
      <c r="M5094">
        <v>85.9</v>
      </c>
      <c r="O5094">
        <v>3.9E-2</v>
      </c>
      <c r="P5094">
        <v>100</v>
      </c>
      <c r="Q5094">
        <v>4.17</v>
      </c>
      <c r="R5094" t="s">
        <v>40</v>
      </c>
      <c r="S5094">
        <v>0</v>
      </c>
      <c r="T5094">
        <v>0</v>
      </c>
      <c r="U5094">
        <v>0</v>
      </c>
      <c r="V5094">
        <v>5.8</v>
      </c>
      <c r="W5094">
        <v>288.5</v>
      </c>
      <c r="X5094">
        <v>1031.3</v>
      </c>
      <c r="Y5094">
        <v>50.7</v>
      </c>
      <c r="Z5094">
        <v>6.2</v>
      </c>
      <c r="AA5094">
        <v>0</v>
      </c>
      <c r="AB5094">
        <v>0</v>
      </c>
      <c r="AC5094">
        <v>0</v>
      </c>
      <c r="AD5094">
        <v>0</v>
      </c>
      <c r="AE5094" t="s">
        <v>15359</v>
      </c>
      <c r="AF5094" t="s">
        <v>15360</v>
      </c>
      <c r="AG5094">
        <v>0.63</v>
      </c>
      <c r="AH5094" t="s">
        <v>56</v>
      </c>
      <c r="AI5094" t="s">
        <v>137</v>
      </c>
      <c r="AJ5094" t="s">
        <v>40</v>
      </c>
    </row>
    <row r="5095" spans="1:36" x14ac:dyDescent="0.25">
      <c r="A5095" t="s">
        <v>32</v>
      </c>
      <c r="B5095" t="s">
        <v>15361</v>
      </c>
      <c r="C5095">
        <f>YEAR(B5095)</f>
        <v>2013</v>
      </c>
      <c r="D5095">
        <v>60.8</v>
      </c>
      <c r="E5095">
        <v>50</v>
      </c>
      <c r="F5095">
        <v>55.7</v>
      </c>
      <c r="H5095" s="2">
        <f>IF(F5095-56.4&lt;=0,0,IF(F5095-56.4&lt;=1,1,2))</f>
        <v>0</v>
      </c>
      <c r="I5095">
        <v>60.8</v>
      </c>
      <c r="J5095">
        <v>50</v>
      </c>
      <c r="K5095">
        <v>55.7</v>
      </c>
      <c r="L5095">
        <v>48.4</v>
      </c>
      <c r="M5095">
        <v>76.8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11.4</v>
      </c>
      <c r="W5095">
        <v>340.8</v>
      </c>
      <c r="X5095">
        <v>1030.2</v>
      </c>
      <c r="Y5095">
        <v>61.4</v>
      </c>
      <c r="Z5095">
        <v>6.2</v>
      </c>
      <c r="AA5095">
        <v>0</v>
      </c>
      <c r="AB5095">
        <v>0</v>
      </c>
      <c r="AC5095">
        <v>0</v>
      </c>
      <c r="AD5095">
        <v>0</v>
      </c>
      <c r="AE5095" t="s">
        <v>15362</v>
      </c>
      <c r="AF5095" t="s">
        <v>15363</v>
      </c>
      <c r="AG5095">
        <v>0.67</v>
      </c>
      <c r="AH5095" t="s">
        <v>36</v>
      </c>
      <c r="AI5095" t="s">
        <v>37</v>
      </c>
      <c r="AJ5095" t="s">
        <v>38</v>
      </c>
    </row>
    <row r="5096" spans="1:36" x14ac:dyDescent="0.25">
      <c r="A5096" t="s">
        <v>32</v>
      </c>
      <c r="B5096" t="s">
        <v>15364</v>
      </c>
      <c r="C5096">
        <f>YEAR(B5096)</f>
        <v>2013</v>
      </c>
      <c r="D5096">
        <v>60.8</v>
      </c>
      <c r="E5096">
        <v>46.1</v>
      </c>
      <c r="F5096">
        <v>53.6</v>
      </c>
      <c r="H5096" s="2">
        <f>IF(F5096-56.4&lt;=0,0,IF(F5096-56.4&lt;=1,1,2))</f>
        <v>0</v>
      </c>
      <c r="I5096">
        <v>60.8</v>
      </c>
      <c r="J5096">
        <v>44.6</v>
      </c>
      <c r="K5096">
        <v>53.2</v>
      </c>
      <c r="L5096">
        <v>47</v>
      </c>
      <c r="M5096">
        <v>78.8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10.3</v>
      </c>
      <c r="W5096">
        <v>182.4</v>
      </c>
      <c r="X5096">
        <v>1026.3</v>
      </c>
      <c r="Y5096">
        <v>57</v>
      </c>
      <c r="Z5096">
        <v>6.2</v>
      </c>
      <c r="AA5096">
        <v>0</v>
      </c>
      <c r="AB5096">
        <v>0</v>
      </c>
      <c r="AC5096">
        <v>0</v>
      </c>
      <c r="AD5096">
        <v>0</v>
      </c>
      <c r="AE5096" t="s">
        <v>15365</v>
      </c>
      <c r="AF5096" t="s">
        <v>15366</v>
      </c>
      <c r="AG5096">
        <v>0.7</v>
      </c>
      <c r="AH5096" t="s">
        <v>36</v>
      </c>
      <c r="AI5096" t="s">
        <v>37</v>
      </c>
      <c r="AJ5096" t="s">
        <v>38</v>
      </c>
    </row>
    <row r="5097" spans="1:36" x14ac:dyDescent="0.25">
      <c r="A5097" t="s">
        <v>32</v>
      </c>
      <c r="B5097" t="s">
        <v>15367</v>
      </c>
      <c r="C5097">
        <f>YEAR(B5097)</f>
        <v>2013</v>
      </c>
      <c r="D5097">
        <v>59</v>
      </c>
      <c r="E5097">
        <v>50</v>
      </c>
      <c r="F5097">
        <v>54.4</v>
      </c>
      <c r="H5097" s="2">
        <f>IF(F5097-56.4&lt;=0,0,IF(F5097-56.4&lt;=1,1,2))</f>
        <v>0</v>
      </c>
      <c r="I5097">
        <v>59</v>
      </c>
      <c r="J5097">
        <v>50</v>
      </c>
      <c r="K5097">
        <v>54.4</v>
      </c>
      <c r="L5097">
        <v>48</v>
      </c>
      <c r="M5097">
        <v>78.900000000000006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9.1999999999999993</v>
      </c>
      <c r="W5097">
        <v>163.6</v>
      </c>
      <c r="X5097">
        <v>1022.8</v>
      </c>
      <c r="Y5097">
        <v>80.7</v>
      </c>
      <c r="Z5097">
        <v>6.2</v>
      </c>
      <c r="AA5097">
        <v>0</v>
      </c>
      <c r="AB5097">
        <v>0</v>
      </c>
      <c r="AC5097">
        <v>0</v>
      </c>
      <c r="AD5097">
        <v>0</v>
      </c>
      <c r="AE5097" t="s">
        <v>15368</v>
      </c>
      <c r="AF5097" t="s">
        <v>15369</v>
      </c>
      <c r="AG5097">
        <v>0.73</v>
      </c>
      <c r="AH5097" t="s">
        <v>36</v>
      </c>
      <c r="AI5097" t="s">
        <v>37</v>
      </c>
      <c r="AJ5097" t="s">
        <v>38</v>
      </c>
    </row>
    <row r="5098" spans="1:36" x14ac:dyDescent="0.25">
      <c r="A5098" t="s">
        <v>32</v>
      </c>
      <c r="B5098" t="s">
        <v>15370</v>
      </c>
      <c r="C5098">
        <f>YEAR(B5098)</f>
        <v>2013</v>
      </c>
      <c r="D5098">
        <v>64.400000000000006</v>
      </c>
      <c r="E5098">
        <v>50</v>
      </c>
      <c r="F5098">
        <v>55.6</v>
      </c>
      <c r="H5098" s="2">
        <f>IF(F5098-56.4&lt;=0,0,IF(F5098-56.4&lt;=1,1,2))</f>
        <v>0</v>
      </c>
      <c r="I5098">
        <v>64.400000000000006</v>
      </c>
      <c r="J5098">
        <v>50</v>
      </c>
      <c r="K5098">
        <v>55.6</v>
      </c>
      <c r="L5098">
        <v>49.5</v>
      </c>
      <c r="M5098">
        <v>80.2</v>
      </c>
      <c r="O5098">
        <v>3.5000000000000003E-2</v>
      </c>
      <c r="P5098">
        <v>100</v>
      </c>
      <c r="Q5098">
        <v>4.17</v>
      </c>
      <c r="R5098" t="s">
        <v>40</v>
      </c>
      <c r="S5098">
        <v>0</v>
      </c>
      <c r="T5098">
        <v>0</v>
      </c>
      <c r="U5098">
        <v>0</v>
      </c>
      <c r="V5098">
        <v>9.1999999999999993</v>
      </c>
      <c r="W5098">
        <v>191.7</v>
      </c>
      <c r="X5098">
        <v>1017</v>
      </c>
      <c r="Y5098">
        <v>44.4</v>
      </c>
      <c r="Z5098">
        <v>6.1</v>
      </c>
      <c r="AA5098">
        <v>0</v>
      </c>
      <c r="AB5098">
        <v>0</v>
      </c>
      <c r="AC5098">
        <v>0</v>
      </c>
      <c r="AD5098">
        <v>0</v>
      </c>
      <c r="AE5098" t="s">
        <v>15371</v>
      </c>
      <c r="AF5098" t="s">
        <v>15372</v>
      </c>
      <c r="AG5098">
        <v>0.75</v>
      </c>
      <c r="AH5098" t="s">
        <v>56</v>
      </c>
      <c r="AI5098" t="s">
        <v>65</v>
      </c>
      <c r="AJ5098" t="s">
        <v>40</v>
      </c>
    </row>
    <row r="5099" spans="1:36" x14ac:dyDescent="0.25">
      <c r="A5099" t="s">
        <v>32</v>
      </c>
      <c r="B5099" t="s">
        <v>15373</v>
      </c>
      <c r="C5099">
        <f>YEAR(B5099)</f>
        <v>2013</v>
      </c>
      <c r="D5099">
        <v>64.400000000000006</v>
      </c>
      <c r="E5099">
        <v>46.7</v>
      </c>
      <c r="F5099">
        <v>56.4</v>
      </c>
      <c r="H5099" s="2">
        <f>IF(F5099-56.4&lt;=0,0,IF(F5099-56.4&lt;=1,1,2))</f>
        <v>0</v>
      </c>
      <c r="I5099">
        <v>64.400000000000006</v>
      </c>
      <c r="J5099">
        <v>46.7</v>
      </c>
      <c r="K5099">
        <v>56.4</v>
      </c>
      <c r="L5099">
        <v>49.3</v>
      </c>
      <c r="M5099">
        <v>77.400000000000006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12.8</v>
      </c>
      <c r="W5099">
        <v>167.7</v>
      </c>
      <c r="X5099">
        <v>1015.4</v>
      </c>
      <c r="Y5099">
        <v>43.9</v>
      </c>
      <c r="Z5099">
        <v>6.2</v>
      </c>
      <c r="AA5099">
        <v>0</v>
      </c>
      <c r="AB5099">
        <v>0</v>
      </c>
      <c r="AC5099">
        <v>0</v>
      </c>
      <c r="AD5099">
        <v>0</v>
      </c>
      <c r="AE5099" t="s">
        <v>15374</v>
      </c>
      <c r="AF5099" t="s">
        <v>15375</v>
      </c>
      <c r="AG5099">
        <v>0.8</v>
      </c>
      <c r="AH5099" t="s">
        <v>36</v>
      </c>
      <c r="AI5099" t="s">
        <v>37</v>
      </c>
      <c r="AJ5099" t="s">
        <v>38</v>
      </c>
    </row>
    <row r="5100" spans="1:36" x14ac:dyDescent="0.25">
      <c r="A5100" t="s">
        <v>32</v>
      </c>
      <c r="B5100" t="s">
        <v>15376</v>
      </c>
      <c r="C5100">
        <f>YEAR(B5100)</f>
        <v>2013</v>
      </c>
      <c r="D5100">
        <v>64.400000000000006</v>
      </c>
      <c r="E5100">
        <v>53.6</v>
      </c>
      <c r="F5100">
        <v>60.6</v>
      </c>
      <c r="H5100" s="2">
        <f>IF(F5100-56.4&lt;=0,0,IF(F5100-56.4&lt;=1,1,2))</f>
        <v>2</v>
      </c>
      <c r="I5100">
        <v>64.400000000000006</v>
      </c>
      <c r="J5100">
        <v>53.6</v>
      </c>
      <c r="K5100">
        <v>60.6</v>
      </c>
      <c r="L5100">
        <v>51.9</v>
      </c>
      <c r="M5100">
        <v>73.3</v>
      </c>
      <c r="O5100">
        <v>7.9000000000000001E-2</v>
      </c>
      <c r="P5100">
        <v>100</v>
      </c>
      <c r="Q5100">
        <v>4.17</v>
      </c>
      <c r="R5100" t="s">
        <v>40</v>
      </c>
      <c r="S5100">
        <v>0</v>
      </c>
      <c r="T5100">
        <v>0</v>
      </c>
      <c r="U5100">
        <v>23</v>
      </c>
      <c r="V5100">
        <v>17.2</v>
      </c>
      <c r="W5100">
        <v>172.7</v>
      </c>
      <c r="X5100">
        <v>1011.5</v>
      </c>
      <c r="Y5100">
        <v>85.8</v>
      </c>
      <c r="Z5100">
        <v>6</v>
      </c>
      <c r="AA5100">
        <v>0</v>
      </c>
      <c r="AB5100">
        <v>0</v>
      </c>
      <c r="AC5100">
        <v>0</v>
      </c>
      <c r="AD5100">
        <v>0</v>
      </c>
      <c r="AE5100" t="s">
        <v>15377</v>
      </c>
      <c r="AF5100" t="s">
        <v>15378</v>
      </c>
      <c r="AG5100">
        <v>0.83</v>
      </c>
      <c r="AH5100" t="s">
        <v>56</v>
      </c>
      <c r="AI5100" t="s">
        <v>61</v>
      </c>
      <c r="AJ5100" t="s">
        <v>40</v>
      </c>
    </row>
    <row r="5101" spans="1:36" x14ac:dyDescent="0.25">
      <c r="A5101" t="s">
        <v>32</v>
      </c>
      <c r="B5101" t="s">
        <v>15379</v>
      </c>
      <c r="C5101">
        <f>YEAR(B5101)</f>
        <v>2013</v>
      </c>
      <c r="D5101">
        <v>59</v>
      </c>
      <c r="E5101">
        <v>50</v>
      </c>
      <c r="F5101">
        <v>53.6</v>
      </c>
      <c r="H5101" s="2">
        <f>IF(F5101-56.4&lt;=0,0,IF(F5101-56.4&lt;=1,1,2))</f>
        <v>0</v>
      </c>
      <c r="I5101">
        <v>59</v>
      </c>
      <c r="J5101">
        <v>50</v>
      </c>
      <c r="K5101">
        <v>53.6</v>
      </c>
      <c r="L5101">
        <v>49.1</v>
      </c>
      <c r="M5101">
        <v>85.1</v>
      </c>
      <c r="O5101">
        <v>0.98399999999999999</v>
      </c>
      <c r="P5101">
        <v>100</v>
      </c>
      <c r="Q5101">
        <v>8.33</v>
      </c>
      <c r="R5101" t="s">
        <v>40</v>
      </c>
      <c r="S5101">
        <v>0</v>
      </c>
      <c r="T5101">
        <v>0</v>
      </c>
      <c r="U5101">
        <v>0</v>
      </c>
      <c r="V5101">
        <v>9.1999999999999993</v>
      </c>
      <c r="W5101">
        <v>185.8</v>
      </c>
      <c r="X5101">
        <v>1008.8</v>
      </c>
      <c r="Y5101">
        <v>89.5</v>
      </c>
      <c r="Z5101">
        <v>6</v>
      </c>
      <c r="AA5101">
        <v>0</v>
      </c>
      <c r="AB5101">
        <v>0</v>
      </c>
      <c r="AC5101">
        <v>0</v>
      </c>
      <c r="AD5101">
        <v>0</v>
      </c>
      <c r="AE5101" t="s">
        <v>15380</v>
      </c>
      <c r="AF5101" t="s">
        <v>15381</v>
      </c>
      <c r="AG5101">
        <v>0.87</v>
      </c>
      <c r="AH5101" t="s">
        <v>56</v>
      </c>
      <c r="AI5101" t="s">
        <v>101</v>
      </c>
      <c r="AJ5101" t="s">
        <v>40</v>
      </c>
    </row>
    <row r="5102" spans="1:36" x14ac:dyDescent="0.25">
      <c r="A5102" t="s">
        <v>32</v>
      </c>
      <c r="B5102" t="s">
        <v>15382</v>
      </c>
      <c r="C5102">
        <f>YEAR(B5102)</f>
        <v>2013</v>
      </c>
      <c r="D5102">
        <v>59</v>
      </c>
      <c r="E5102">
        <v>51.3</v>
      </c>
      <c r="F5102">
        <v>56.5</v>
      </c>
      <c r="H5102" s="2">
        <f>IF(F5102-56.4&lt;=0,0,IF(F5102-56.4&lt;=1,1,2))</f>
        <v>1</v>
      </c>
      <c r="I5102">
        <v>59</v>
      </c>
      <c r="J5102">
        <v>51.3</v>
      </c>
      <c r="K5102">
        <v>56.5</v>
      </c>
      <c r="L5102">
        <v>50.4</v>
      </c>
      <c r="M5102">
        <v>80.400000000000006</v>
      </c>
      <c r="O5102">
        <v>1.22</v>
      </c>
      <c r="P5102">
        <v>100</v>
      </c>
      <c r="Q5102">
        <v>12.5</v>
      </c>
      <c r="R5102" t="s">
        <v>40</v>
      </c>
      <c r="S5102">
        <v>0</v>
      </c>
      <c r="T5102">
        <v>0</v>
      </c>
      <c r="U5102">
        <v>0</v>
      </c>
      <c r="V5102">
        <v>19.600000000000001</v>
      </c>
      <c r="W5102">
        <v>341.8</v>
      </c>
      <c r="X5102">
        <v>1013.8</v>
      </c>
      <c r="Y5102">
        <v>89.9</v>
      </c>
      <c r="Z5102">
        <v>6.1</v>
      </c>
      <c r="AA5102">
        <v>0</v>
      </c>
      <c r="AB5102">
        <v>0</v>
      </c>
      <c r="AC5102">
        <v>0</v>
      </c>
      <c r="AD5102">
        <v>0</v>
      </c>
      <c r="AE5102" t="s">
        <v>15383</v>
      </c>
      <c r="AF5102" t="s">
        <v>15384</v>
      </c>
      <c r="AG5102">
        <v>0.9</v>
      </c>
      <c r="AH5102" t="s">
        <v>56</v>
      </c>
      <c r="AI5102" t="s">
        <v>101</v>
      </c>
      <c r="AJ5102" t="s">
        <v>40</v>
      </c>
    </row>
    <row r="5103" spans="1:36" x14ac:dyDescent="0.25">
      <c r="A5103" t="s">
        <v>32</v>
      </c>
      <c r="B5103" t="s">
        <v>15385</v>
      </c>
      <c r="C5103">
        <f>YEAR(B5103)</f>
        <v>2013</v>
      </c>
      <c r="D5103">
        <v>60.8</v>
      </c>
      <c r="E5103">
        <v>53.6</v>
      </c>
      <c r="F5103">
        <v>57.6</v>
      </c>
      <c r="H5103" s="2">
        <f>IF(F5103-56.4&lt;=0,0,IF(F5103-56.4&lt;=1,1,2))</f>
        <v>2</v>
      </c>
      <c r="I5103">
        <v>60.8</v>
      </c>
      <c r="J5103">
        <v>53.6</v>
      </c>
      <c r="K5103">
        <v>57.6</v>
      </c>
      <c r="L5103">
        <v>50.3</v>
      </c>
      <c r="M5103">
        <v>76.7</v>
      </c>
      <c r="O5103">
        <v>0.02</v>
      </c>
      <c r="P5103">
        <v>100</v>
      </c>
      <c r="Q5103">
        <v>4.17</v>
      </c>
      <c r="R5103" t="s">
        <v>40</v>
      </c>
      <c r="S5103">
        <v>0</v>
      </c>
      <c r="T5103">
        <v>0</v>
      </c>
      <c r="U5103">
        <v>0</v>
      </c>
      <c r="V5103">
        <v>17.2</v>
      </c>
      <c r="W5103">
        <v>326.89999999999998</v>
      </c>
      <c r="X5103">
        <v>1017.9</v>
      </c>
      <c r="Y5103">
        <v>72.8</v>
      </c>
      <c r="Z5103">
        <v>6.2</v>
      </c>
      <c r="AA5103">
        <v>0</v>
      </c>
      <c r="AB5103">
        <v>0</v>
      </c>
      <c r="AC5103">
        <v>0</v>
      </c>
      <c r="AD5103">
        <v>0</v>
      </c>
      <c r="AE5103" t="s">
        <v>15386</v>
      </c>
      <c r="AF5103" t="s">
        <v>15387</v>
      </c>
      <c r="AG5103">
        <v>0.93</v>
      </c>
      <c r="AH5103" t="s">
        <v>56</v>
      </c>
      <c r="AI5103" t="s">
        <v>137</v>
      </c>
      <c r="AJ5103" t="s">
        <v>40</v>
      </c>
    </row>
    <row r="5104" spans="1:36" x14ac:dyDescent="0.25">
      <c r="A5104" t="s">
        <v>32</v>
      </c>
      <c r="B5104" t="s">
        <v>15388</v>
      </c>
      <c r="C5104">
        <f>YEAR(B5104)</f>
        <v>2013</v>
      </c>
      <c r="D5104">
        <v>59</v>
      </c>
      <c r="E5104">
        <v>51.8</v>
      </c>
      <c r="F5104">
        <v>57.1</v>
      </c>
      <c r="H5104" s="2">
        <f>IF(F5104-56.4&lt;=0,0,IF(F5104-56.4&lt;=1,1,2))</f>
        <v>1</v>
      </c>
      <c r="I5104">
        <v>59</v>
      </c>
      <c r="J5104">
        <v>51.8</v>
      </c>
      <c r="K5104">
        <v>57.1</v>
      </c>
      <c r="L5104">
        <v>48.7</v>
      </c>
      <c r="M5104">
        <v>73.5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16.100000000000001</v>
      </c>
      <c r="W5104">
        <v>326.5</v>
      </c>
      <c r="X5104">
        <v>1018.9</v>
      </c>
      <c r="Y5104">
        <v>81</v>
      </c>
      <c r="Z5104">
        <v>6.2</v>
      </c>
      <c r="AA5104">
        <v>0</v>
      </c>
      <c r="AB5104">
        <v>0</v>
      </c>
      <c r="AC5104">
        <v>0</v>
      </c>
      <c r="AD5104">
        <v>0</v>
      </c>
      <c r="AE5104" t="s">
        <v>15389</v>
      </c>
      <c r="AF5104" t="s">
        <v>15390</v>
      </c>
      <c r="AG5104">
        <v>0.97</v>
      </c>
      <c r="AH5104" t="s">
        <v>36</v>
      </c>
      <c r="AI5104" t="s">
        <v>37</v>
      </c>
      <c r="AJ5104" t="s">
        <v>38</v>
      </c>
    </row>
    <row r="5105" spans="1:36" x14ac:dyDescent="0.25">
      <c r="A5105" t="s">
        <v>32</v>
      </c>
      <c r="B5105" t="s">
        <v>15391</v>
      </c>
      <c r="C5105">
        <f>YEAR(B5105)</f>
        <v>2014</v>
      </c>
      <c r="D5105">
        <v>60.8</v>
      </c>
      <c r="E5105">
        <v>51.6</v>
      </c>
      <c r="F5105">
        <v>55.8</v>
      </c>
      <c r="H5105" s="2">
        <f>IF(F5105-56.4&lt;=0,0,IF(F5105-56.4&lt;=1,1,2))</f>
        <v>0</v>
      </c>
      <c r="I5105">
        <v>60.8</v>
      </c>
      <c r="J5105">
        <v>51.6</v>
      </c>
      <c r="K5105">
        <v>55.8</v>
      </c>
      <c r="L5105">
        <v>49.3</v>
      </c>
      <c r="M5105">
        <v>79.099999999999994</v>
      </c>
      <c r="N5105">
        <f>AVERAGE(M5105:M5469)</f>
        <v>70.533972602739723</v>
      </c>
      <c r="O5105">
        <v>1.575</v>
      </c>
      <c r="P5105">
        <v>100</v>
      </c>
      <c r="Q5105">
        <v>4.17</v>
      </c>
      <c r="R5105" t="s">
        <v>40</v>
      </c>
      <c r="S5105">
        <v>0</v>
      </c>
      <c r="T5105">
        <v>0</v>
      </c>
      <c r="U5105">
        <v>15.4</v>
      </c>
      <c r="V5105">
        <v>19.600000000000001</v>
      </c>
      <c r="W5105">
        <v>172.2</v>
      </c>
      <c r="X5105">
        <v>1018.1</v>
      </c>
      <c r="Y5105">
        <v>64.7</v>
      </c>
      <c r="Z5105">
        <v>6.3</v>
      </c>
      <c r="AA5105">
        <v>74.400000000000006</v>
      </c>
      <c r="AB5105">
        <v>6.3</v>
      </c>
      <c r="AC5105">
        <v>3</v>
      </c>
      <c r="AD5105">
        <v>0</v>
      </c>
      <c r="AE5105" t="s">
        <v>15392</v>
      </c>
      <c r="AF5105" t="s">
        <v>15393</v>
      </c>
      <c r="AG5105">
        <v>0</v>
      </c>
      <c r="AH5105" t="s">
        <v>56</v>
      </c>
      <c r="AI5105" t="s">
        <v>61</v>
      </c>
      <c r="AJ5105" t="s">
        <v>40</v>
      </c>
    </row>
    <row r="5106" spans="1:36" x14ac:dyDescent="0.25">
      <c r="A5106" t="s">
        <v>32</v>
      </c>
      <c r="B5106" t="s">
        <v>15394</v>
      </c>
      <c r="C5106">
        <f>YEAR(B5106)</f>
        <v>2014</v>
      </c>
      <c r="D5106">
        <v>60.8</v>
      </c>
      <c r="E5106">
        <v>51.8</v>
      </c>
      <c r="F5106">
        <v>56.3</v>
      </c>
      <c r="H5106" s="2">
        <f>IF(F5106-56.4&lt;=0,0,IF(F5106-56.4&lt;=1,1,2))</f>
        <v>0</v>
      </c>
      <c r="I5106">
        <v>60.8</v>
      </c>
      <c r="J5106">
        <v>51.8</v>
      </c>
      <c r="K5106">
        <v>56.3</v>
      </c>
      <c r="L5106">
        <v>51</v>
      </c>
      <c r="M5106">
        <v>82.6</v>
      </c>
      <c r="O5106">
        <v>0.14899999999999999</v>
      </c>
      <c r="P5106">
        <v>100</v>
      </c>
      <c r="Q5106">
        <v>12.5</v>
      </c>
      <c r="R5106" t="s">
        <v>40</v>
      </c>
      <c r="S5106">
        <v>0</v>
      </c>
      <c r="T5106">
        <v>0</v>
      </c>
      <c r="U5106">
        <v>16.600000000000001</v>
      </c>
      <c r="V5106">
        <v>19.600000000000001</v>
      </c>
      <c r="W5106">
        <v>224.2</v>
      </c>
      <c r="X5106">
        <v>1017.3</v>
      </c>
      <c r="Y5106">
        <v>78.099999999999994</v>
      </c>
      <c r="Z5106">
        <v>6.1</v>
      </c>
      <c r="AA5106">
        <v>90.1</v>
      </c>
      <c r="AB5106">
        <v>7.7</v>
      </c>
      <c r="AC5106">
        <v>4</v>
      </c>
      <c r="AD5106">
        <v>0</v>
      </c>
      <c r="AE5106" t="s">
        <v>15395</v>
      </c>
      <c r="AF5106" t="s">
        <v>15396</v>
      </c>
      <c r="AG5106">
        <v>0.03</v>
      </c>
      <c r="AH5106" t="s">
        <v>56</v>
      </c>
      <c r="AI5106" t="s">
        <v>101</v>
      </c>
      <c r="AJ5106" t="s">
        <v>40</v>
      </c>
    </row>
    <row r="5107" spans="1:36" x14ac:dyDescent="0.25">
      <c r="A5107" t="s">
        <v>32</v>
      </c>
      <c r="B5107" t="s">
        <v>15397</v>
      </c>
      <c r="C5107">
        <f>YEAR(B5107)</f>
        <v>2014</v>
      </c>
      <c r="D5107">
        <v>60.8</v>
      </c>
      <c r="E5107">
        <v>51.8</v>
      </c>
      <c r="F5107">
        <v>55.9</v>
      </c>
      <c r="H5107" s="2">
        <f>IF(F5107-56.4&lt;=0,0,IF(F5107-56.4&lt;=1,1,2))</f>
        <v>0</v>
      </c>
      <c r="I5107">
        <v>60.8</v>
      </c>
      <c r="J5107">
        <v>51.8</v>
      </c>
      <c r="K5107">
        <v>55.9</v>
      </c>
      <c r="L5107">
        <v>51.3</v>
      </c>
      <c r="M5107">
        <v>84.8</v>
      </c>
      <c r="O5107">
        <v>0.11799999999999999</v>
      </c>
      <c r="P5107">
        <v>100</v>
      </c>
      <c r="Q5107">
        <v>4.17</v>
      </c>
      <c r="R5107" t="s">
        <v>40</v>
      </c>
      <c r="S5107">
        <v>0</v>
      </c>
      <c r="T5107">
        <v>0</v>
      </c>
      <c r="U5107">
        <v>14.8</v>
      </c>
      <c r="V5107">
        <v>8.1</v>
      </c>
      <c r="W5107">
        <v>20.100000000000001</v>
      </c>
      <c r="X5107">
        <v>1020.7</v>
      </c>
      <c r="Y5107">
        <v>72.8</v>
      </c>
      <c r="Z5107">
        <v>6.1</v>
      </c>
      <c r="AA5107">
        <v>103.2</v>
      </c>
      <c r="AB5107">
        <v>8.9</v>
      </c>
      <c r="AC5107">
        <v>4</v>
      </c>
      <c r="AD5107">
        <v>0</v>
      </c>
      <c r="AE5107" t="s">
        <v>15398</v>
      </c>
      <c r="AF5107" t="s">
        <v>15399</v>
      </c>
      <c r="AG5107">
        <v>7.0000000000000007E-2</v>
      </c>
      <c r="AH5107" t="s">
        <v>56</v>
      </c>
      <c r="AI5107" t="s">
        <v>137</v>
      </c>
      <c r="AJ5107" t="s">
        <v>40</v>
      </c>
    </row>
    <row r="5108" spans="1:36" x14ac:dyDescent="0.25">
      <c r="A5108" t="s">
        <v>32</v>
      </c>
      <c r="B5108" t="s">
        <v>15400</v>
      </c>
      <c r="C5108">
        <f>YEAR(B5108)</f>
        <v>2014</v>
      </c>
      <c r="D5108">
        <v>59</v>
      </c>
      <c r="E5108">
        <v>53.6</v>
      </c>
      <c r="F5108">
        <v>56.8</v>
      </c>
      <c r="H5108" s="2">
        <f>IF(F5108-56.4&lt;=0,0,IF(F5108-56.4&lt;=1,1,2))</f>
        <v>1</v>
      </c>
      <c r="I5108">
        <v>59</v>
      </c>
      <c r="J5108">
        <v>53.6</v>
      </c>
      <c r="K5108">
        <v>56.8</v>
      </c>
      <c r="L5108">
        <v>47.8</v>
      </c>
      <c r="M5108">
        <v>72.2</v>
      </c>
      <c r="O5108">
        <v>4.0000000000000001E-3</v>
      </c>
      <c r="P5108">
        <v>100</v>
      </c>
      <c r="Q5108">
        <v>4.17</v>
      </c>
      <c r="R5108" t="s">
        <v>40</v>
      </c>
      <c r="S5108">
        <v>0</v>
      </c>
      <c r="T5108">
        <v>0</v>
      </c>
      <c r="U5108">
        <v>24.6</v>
      </c>
      <c r="V5108">
        <v>16.100000000000001</v>
      </c>
      <c r="W5108">
        <v>333</v>
      </c>
      <c r="X5108">
        <v>1022</v>
      </c>
      <c r="Y5108">
        <v>69.5</v>
      </c>
      <c r="Z5108">
        <v>6.2</v>
      </c>
      <c r="AA5108">
        <v>90.7</v>
      </c>
      <c r="AB5108">
        <v>7.7</v>
      </c>
      <c r="AC5108">
        <v>4</v>
      </c>
      <c r="AD5108">
        <v>0</v>
      </c>
      <c r="AE5108" t="s">
        <v>15401</v>
      </c>
      <c r="AF5108" t="s">
        <v>15402</v>
      </c>
      <c r="AG5108">
        <v>0.1</v>
      </c>
      <c r="AH5108" t="s">
        <v>56</v>
      </c>
      <c r="AI5108" t="s">
        <v>61</v>
      </c>
      <c r="AJ5108" t="s">
        <v>40</v>
      </c>
    </row>
    <row r="5109" spans="1:36" x14ac:dyDescent="0.25">
      <c r="A5109" t="s">
        <v>32</v>
      </c>
      <c r="B5109" t="s">
        <v>15403</v>
      </c>
      <c r="C5109">
        <f>YEAR(B5109)</f>
        <v>2014</v>
      </c>
      <c r="D5109">
        <v>60.8</v>
      </c>
      <c r="E5109">
        <v>48.2</v>
      </c>
      <c r="F5109">
        <v>55.6</v>
      </c>
      <c r="H5109" s="2">
        <f>IF(F5109-56.4&lt;=0,0,IF(F5109-56.4&lt;=1,1,2))</f>
        <v>0</v>
      </c>
      <c r="I5109">
        <v>60.8</v>
      </c>
      <c r="J5109">
        <v>45.6</v>
      </c>
      <c r="K5109">
        <v>55.4</v>
      </c>
      <c r="L5109">
        <v>48.5</v>
      </c>
      <c r="M5109">
        <v>77.5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10.3</v>
      </c>
      <c r="V5109">
        <v>9.1999999999999993</v>
      </c>
      <c r="W5109">
        <v>109.8</v>
      </c>
      <c r="X5109">
        <v>1022.4</v>
      </c>
      <c r="Y5109">
        <v>35.200000000000003</v>
      </c>
      <c r="Z5109">
        <v>6.2</v>
      </c>
      <c r="AA5109">
        <v>131.9</v>
      </c>
      <c r="AB5109">
        <v>11.4</v>
      </c>
      <c r="AC5109">
        <v>5</v>
      </c>
      <c r="AD5109">
        <v>0</v>
      </c>
      <c r="AE5109" t="s">
        <v>15404</v>
      </c>
      <c r="AF5109" t="s">
        <v>15405</v>
      </c>
      <c r="AG5109">
        <v>0.13</v>
      </c>
      <c r="AH5109" t="s">
        <v>36</v>
      </c>
      <c r="AI5109" t="s">
        <v>37</v>
      </c>
      <c r="AJ5109" t="s">
        <v>38</v>
      </c>
    </row>
    <row r="5110" spans="1:36" x14ac:dyDescent="0.25">
      <c r="A5110" t="s">
        <v>32</v>
      </c>
      <c r="B5110" t="s">
        <v>15406</v>
      </c>
      <c r="C5110">
        <f>YEAR(B5110)</f>
        <v>2014</v>
      </c>
      <c r="D5110">
        <v>64.400000000000006</v>
      </c>
      <c r="E5110">
        <v>53.6</v>
      </c>
      <c r="F5110">
        <v>58</v>
      </c>
      <c r="H5110" s="2">
        <f>IF(F5110-56.4&lt;=0,0,IF(F5110-56.4&lt;=1,1,2))</f>
        <v>2</v>
      </c>
      <c r="I5110">
        <v>64.400000000000006</v>
      </c>
      <c r="J5110">
        <v>53.6</v>
      </c>
      <c r="K5110">
        <v>58</v>
      </c>
      <c r="L5110">
        <v>47.4</v>
      </c>
      <c r="M5110">
        <v>68.400000000000006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23.7</v>
      </c>
      <c r="V5110">
        <v>16.100000000000001</v>
      </c>
      <c r="W5110">
        <v>173.8</v>
      </c>
      <c r="X5110">
        <v>1019.2</v>
      </c>
      <c r="Y5110">
        <v>69.599999999999994</v>
      </c>
      <c r="Z5110">
        <v>6.2</v>
      </c>
      <c r="AA5110">
        <v>87.5</v>
      </c>
      <c r="AB5110">
        <v>7.5</v>
      </c>
      <c r="AC5110">
        <v>4</v>
      </c>
      <c r="AD5110">
        <v>0</v>
      </c>
      <c r="AE5110" t="s">
        <v>15407</v>
      </c>
      <c r="AF5110" t="s">
        <v>15408</v>
      </c>
      <c r="AG5110">
        <v>0.17</v>
      </c>
      <c r="AH5110" t="s">
        <v>36</v>
      </c>
      <c r="AI5110" t="s">
        <v>37</v>
      </c>
      <c r="AJ5110" t="s">
        <v>38</v>
      </c>
    </row>
    <row r="5111" spans="1:36" x14ac:dyDescent="0.25">
      <c r="A5111" t="s">
        <v>32</v>
      </c>
      <c r="B5111" t="s">
        <v>15409</v>
      </c>
      <c r="C5111">
        <f>YEAR(B5111)</f>
        <v>2014</v>
      </c>
      <c r="D5111">
        <v>60.8</v>
      </c>
      <c r="E5111">
        <v>53.6</v>
      </c>
      <c r="F5111">
        <v>55.6</v>
      </c>
      <c r="H5111" s="2">
        <f>IF(F5111-56.4&lt;=0,0,IF(F5111-56.4&lt;=1,1,2))</f>
        <v>0</v>
      </c>
      <c r="I5111">
        <v>60.8</v>
      </c>
      <c r="J5111">
        <v>53.6</v>
      </c>
      <c r="K5111">
        <v>55.6</v>
      </c>
      <c r="L5111">
        <v>49.9</v>
      </c>
      <c r="M5111">
        <v>81.599999999999994</v>
      </c>
      <c r="O5111">
        <v>4.0000000000000001E-3</v>
      </c>
      <c r="P5111">
        <v>100</v>
      </c>
      <c r="Q5111">
        <v>4.17</v>
      </c>
      <c r="R5111" t="s">
        <v>40</v>
      </c>
      <c r="S5111">
        <v>0</v>
      </c>
      <c r="T5111">
        <v>0</v>
      </c>
      <c r="U5111">
        <v>15.7</v>
      </c>
      <c r="V5111">
        <v>10.3</v>
      </c>
      <c r="W5111">
        <v>164.1</v>
      </c>
      <c r="X5111">
        <v>1019</v>
      </c>
      <c r="Y5111">
        <v>89.1</v>
      </c>
      <c r="Z5111">
        <v>6.2</v>
      </c>
      <c r="AA5111">
        <v>80.7</v>
      </c>
      <c r="AB5111">
        <v>7</v>
      </c>
      <c r="AC5111">
        <v>4</v>
      </c>
      <c r="AD5111">
        <v>0</v>
      </c>
      <c r="AE5111" t="s">
        <v>15410</v>
      </c>
      <c r="AF5111" t="s">
        <v>15411</v>
      </c>
      <c r="AG5111">
        <v>0.2</v>
      </c>
      <c r="AH5111" t="s">
        <v>56</v>
      </c>
      <c r="AI5111" t="s">
        <v>61</v>
      </c>
      <c r="AJ5111" t="s">
        <v>40</v>
      </c>
    </row>
    <row r="5112" spans="1:36" x14ac:dyDescent="0.25">
      <c r="A5112" t="s">
        <v>32</v>
      </c>
      <c r="B5112" t="s">
        <v>15412</v>
      </c>
      <c r="C5112">
        <f>YEAR(B5112)</f>
        <v>2014</v>
      </c>
      <c r="D5112">
        <v>59</v>
      </c>
      <c r="E5112">
        <v>55.4</v>
      </c>
      <c r="F5112">
        <v>57.5</v>
      </c>
      <c r="H5112" s="2">
        <f>IF(F5112-56.4&lt;=0,0,IF(F5112-56.4&lt;=1,1,2))</f>
        <v>2</v>
      </c>
      <c r="I5112">
        <v>59</v>
      </c>
      <c r="J5112">
        <v>55.4</v>
      </c>
      <c r="K5112">
        <v>57.5</v>
      </c>
      <c r="L5112">
        <v>49</v>
      </c>
      <c r="M5112">
        <v>73.7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24.4</v>
      </c>
      <c r="V5112">
        <v>17.2</v>
      </c>
      <c r="W5112">
        <v>341.4</v>
      </c>
      <c r="X5112">
        <v>1019.3</v>
      </c>
      <c r="Y5112">
        <v>89.1</v>
      </c>
      <c r="Z5112">
        <v>6.2</v>
      </c>
      <c r="AA5112">
        <v>77.2</v>
      </c>
      <c r="AB5112">
        <v>6.7</v>
      </c>
      <c r="AC5112">
        <v>4</v>
      </c>
      <c r="AD5112">
        <v>0</v>
      </c>
      <c r="AE5112" t="s">
        <v>15413</v>
      </c>
      <c r="AF5112" t="s">
        <v>15414</v>
      </c>
      <c r="AG5112">
        <v>0.25</v>
      </c>
      <c r="AH5112" t="s">
        <v>36</v>
      </c>
      <c r="AI5112" t="s">
        <v>37</v>
      </c>
      <c r="AJ5112" t="s">
        <v>38</v>
      </c>
    </row>
    <row r="5113" spans="1:36" x14ac:dyDescent="0.25">
      <c r="A5113" t="s">
        <v>32</v>
      </c>
      <c r="B5113" t="s">
        <v>15415</v>
      </c>
      <c r="C5113">
        <f>YEAR(B5113)</f>
        <v>2014</v>
      </c>
      <c r="D5113">
        <v>60.8</v>
      </c>
      <c r="E5113">
        <v>53.6</v>
      </c>
      <c r="F5113">
        <v>57.1</v>
      </c>
      <c r="H5113" s="2">
        <f>IF(F5113-56.4&lt;=0,0,IF(F5113-56.4&lt;=1,1,2))</f>
        <v>1</v>
      </c>
      <c r="I5113">
        <v>60.8</v>
      </c>
      <c r="J5113">
        <v>53.6</v>
      </c>
      <c r="K5113">
        <v>57.1</v>
      </c>
      <c r="L5113">
        <v>47.4</v>
      </c>
      <c r="M5113">
        <v>70.400000000000006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15.7</v>
      </c>
      <c r="V5113">
        <v>13.9</v>
      </c>
      <c r="W5113">
        <v>340.3</v>
      </c>
      <c r="X5113">
        <v>1019.6</v>
      </c>
      <c r="Y5113">
        <v>64.599999999999994</v>
      </c>
      <c r="Z5113">
        <v>6.2</v>
      </c>
      <c r="AA5113">
        <v>128</v>
      </c>
      <c r="AB5113">
        <v>11.1</v>
      </c>
      <c r="AC5113">
        <v>5</v>
      </c>
      <c r="AD5113">
        <v>0</v>
      </c>
      <c r="AE5113" t="s">
        <v>15416</v>
      </c>
      <c r="AF5113" t="s">
        <v>15417</v>
      </c>
      <c r="AG5113">
        <v>0.27</v>
      </c>
      <c r="AH5113" t="s">
        <v>36</v>
      </c>
      <c r="AI5113" t="s">
        <v>37</v>
      </c>
      <c r="AJ5113" t="s">
        <v>38</v>
      </c>
    </row>
    <row r="5114" spans="1:36" x14ac:dyDescent="0.25">
      <c r="A5114" t="s">
        <v>32</v>
      </c>
      <c r="B5114" t="s">
        <v>15418</v>
      </c>
      <c r="C5114">
        <f>YEAR(B5114)</f>
        <v>2014</v>
      </c>
      <c r="D5114">
        <v>64.400000000000006</v>
      </c>
      <c r="E5114">
        <v>48.6</v>
      </c>
      <c r="F5114">
        <v>55.9</v>
      </c>
      <c r="H5114" s="2">
        <f>IF(F5114-56.4&lt;=0,0,IF(F5114-56.4&lt;=1,1,2))</f>
        <v>0</v>
      </c>
      <c r="I5114">
        <v>64.400000000000006</v>
      </c>
      <c r="J5114">
        <v>48</v>
      </c>
      <c r="K5114">
        <v>55.9</v>
      </c>
      <c r="L5114">
        <v>48.2</v>
      </c>
      <c r="M5114">
        <v>76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11.6</v>
      </c>
      <c r="V5114">
        <v>10.3</v>
      </c>
      <c r="W5114">
        <v>205.2</v>
      </c>
      <c r="X5114">
        <v>1020.7</v>
      </c>
      <c r="Y5114">
        <v>32.1</v>
      </c>
      <c r="Z5114">
        <v>6.2</v>
      </c>
      <c r="AA5114">
        <v>132.5</v>
      </c>
      <c r="AB5114">
        <v>11.3</v>
      </c>
      <c r="AC5114">
        <v>5</v>
      </c>
      <c r="AD5114">
        <v>0</v>
      </c>
      <c r="AE5114" t="s">
        <v>15419</v>
      </c>
      <c r="AF5114" t="s">
        <v>15420</v>
      </c>
      <c r="AG5114">
        <v>0.3</v>
      </c>
      <c r="AH5114" t="s">
        <v>36</v>
      </c>
      <c r="AI5114" t="s">
        <v>37</v>
      </c>
      <c r="AJ5114" t="s">
        <v>38</v>
      </c>
    </row>
    <row r="5115" spans="1:36" x14ac:dyDescent="0.25">
      <c r="A5115" t="s">
        <v>32</v>
      </c>
      <c r="B5115" t="s">
        <v>15421</v>
      </c>
      <c r="C5115">
        <f>YEAR(B5115)</f>
        <v>2014</v>
      </c>
      <c r="D5115">
        <v>64.400000000000006</v>
      </c>
      <c r="E5115">
        <v>50</v>
      </c>
      <c r="F5115">
        <v>57.4</v>
      </c>
      <c r="H5115" s="2">
        <f>IF(F5115-56.4&lt;=0,0,IF(F5115-56.4&lt;=1,1,2))</f>
        <v>1</v>
      </c>
      <c r="I5115">
        <v>64.400000000000006</v>
      </c>
      <c r="J5115">
        <v>50</v>
      </c>
      <c r="K5115">
        <v>57.4</v>
      </c>
      <c r="L5115">
        <v>50.8</v>
      </c>
      <c r="M5115">
        <v>79.400000000000006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15.9</v>
      </c>
      <c r="V5115">
        <v>17.2</v>
      </c>
      <c r="W5115">
        <v>236.7</v>
      </c>
      <c r="X5115">
        <v>1021.8</v>
      </c>
      <c r="Y5115">
        <v>67.8</v>
      </c>
      <c r="Z5115">
        <v>6.2</v>
      </c>
      <c r="AA5115">
        <v>115.1</v>
      </c>
      <c r="AB5115">
        <v>9.9</v>
      </c>
      <c r="AC5115">
        <v>4</v>
      </c>
      <c r="AD5115">
        <v>0</v>
      </c>
      <c r="AE5115" t="s">
        <v>15422</v>
      </c>
      <c r="AF5115" t="s">
        <v>15423</v>
      </c>
      <c r="AG5115">
        <v>0.34</v>
      </c>
      <c r="AH5115" t="s">
        <v>36</v>
      </c>
      <c r="AI5115" t="s">
        <v>37</v>
      </c>
      <c r="AJ5115" t="s">
        <v>38</v>
      </c>
    </row>
    <row r="5116" spans="1:36" x14ac:dyDescent="0.25">
      <c r="A5116" t="s">
        <v>32</v>
      </c>
      <c r="B5116" t="s">
        <v>15424</v>
      </c>
      <c r="C5116">
        <f>YEAR(B5116)</f>
        <v>2014</v>
      </c>
      <c r="D5116">
        <v>64.400000000000006</v>
      </c>
      <c r="E5116">
        <v>51.8</v>
      </c>
      <c r="F5116">
        <v>58.2</v>
      </c>
      <c r="H5116" s="2">
        <f>IF(F5116-56.4&lt;=0,0,IF(F5116-56.4&lt;=1,1,2))</f>
        <v>2</v>
      </c>
      <c r="I5116">
        <v>64.400000000000006</v>
      </c>
      <c r="J5116">
        <v>51.8</v>
      </c>
      <c r="K5116">
        <v>58.2</v>
      </c>
      <c r="L5116">
        <v>50.6</v>
      </c>
      <c r="M5116">
        <v>76.3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14.1</v>
      </c>
      <c r="V5116">
        <v>13.9</v>
      </c>
      <c r="W5116">
        <v>239.2</v>
      </c>
      <c r="X5116">
        <v>1021.8</v>
      </c>
      <c r="Y5116">
        <v>43.3</v>
      </c>
      <c r="Z5116">
        <v>6.2</v>
      </c>
      <c r="AA5116">
        <v>109.5</v>
      </c>
      <c r="AB5116">
        <v>9.4</v>
      </c>
      <c r="AC5116">
        <v>5</v>
      </c>
      <c r="AD5116">
        <v>0</v>
      </c>
      <c r="AE5116" t="s">
        <v>15425</v>
      </c>
      <c r="AF5116" t="s">
        <v>15426</v>
      </c>
      <c r="AG5116">
        <v>0.37</v>
      </c>
      <c r="AH5116" t="s">
        <v>36</v>
      </c>
      <c r="AI5116" t="s">
        <v>37</v>
      </c>
      <c r="AJ5116" t="s">
        <v>38</v>
      </c>
    </row>
    <row r="5117" spans="1:36" x14ac:dyDescent="0.25">
      <c r="A5117" t="s">
        <v>32</v>
      </c>
      <c r="B5117" t="s">
        <v>15427</v>
      </c>
      <c r="C5117">
        <f>YEAR(B5117)</f>
        <v>2014</v>
      </c>
      <c r="D5117">
        <v>62.6</v>
      </c>
      <c r="E5117">
        <v>51.8</v>
      </c>
      <c r="F5117">
        <v>57.5</v>
      </c>
      <c r="H5117" s="2">
        <f>IF(F5117-56.4&lt;=0,0,IF(F5117-56.4&lt;=1,1,2))</f>
        <v>2</v>
      </c>
      <c r="I5117">
        <v>62.6</v>
      </c>
      <c r="J5117">
        <v>51.8</v>
      </c>
      <c r="K5117">
        <v>57.5</v>
      </c>
      <c r="L5117">
        <v>50.1</v>
      </c>
      <c r="M5117">
        <v>76.7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12.8</v>
      </c>
      <c r="V5117">
        <v>12.8</v>
      </c>
      <c r="W5117">
        <v>164.6</v>
      </c>
      <c r="X5117">
        <v>1018.8</v>
      </c>
      <c r="Y5117">
        <v>72.8</v>
      </c>
      <c r="Z5117">
        <v>6.2</v>
      </c>
      <c r="AA5117">
        <v>89</v>
      </c>
      <c r="AB5117">
        <v>7.7</v>
      </c>
      <c r="AC5117">
        <v>5</v>
      </c>
      <c r="AD5117">
        <v>0</v>
      </c>
      <c r="AE5117" t="s">
        <v>15428</v>
      </c>
      <c r="AF5117" t="s">
        <v>15429</v>
      </c>
      <c r="AG5117">
        <v>0.41</v>
      </c>
      <c r="AH5117" t="s">
        <v>36</v>
      </c>
      <c r="AI5117" t="s">
        <v>37</v>
      </c>
      <c r="AJ5117" t="s">
        <v>38</v>
      </c>
    </row>
    <row r="5118" spans="1:36" x14ac:dyDescent="0.25">
      <c r="A5118" t="s">
        <v>32</v>
      </c>
      <c r="B5118" t="s">
        <v>15430</v>
      </c>
      <c r="C5118">
        <f>YEAR(B5118)</f>
        <v>2014</v>
      </c>
      <c r="D5118">
        <v>64.400000000000006</v>
      </c>
      <c r="E5118">
        <v>51.7</v>
      </c>
      <c r="F5118">
        <v>56.8</v>
      </c>
      <c r="H5118" s="2">
        <f>IF(F5118-56.4&lt;=0,0,IF(F5118-56.4&lt;=1,1,2))</f>
        <v>1</v>
      </c>
      <c r="I5118">
        <v>64.400000000000006</v>
      </c>
      <c r="J5118">
        <v>51.7</v>
      </c>
      <c r="K5118">
        <v>56.8</v>
      </c>
      <c r="L5118">
        <v>50.4</v>
      </c>
      <c r="M5118">
        <v>79.8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11.9</v>
      </c>
      <c r="V5118">
        <v>11.4</v>
      </c>
      <c r="W5118">
        <v>169.9</v>
      </c>
      <c r="X5118">
        <v>1016.4</v>
      </c>
      <c r="Y5118">
        <v>62.6</v>
      </c>
      <c r="Z5118">
        <v>6.2</v>
      </c>
      <c r="AA5118">
        <v>105.7</v>
      </c>
      <c r="AB5118">
        <v>9.1999999999999993</v>
      </c>
      <c r="AC5118">
        <v>4</v>
      </c>
      <c r="AD5118">
        <v>0</v>
      </c>
      <c r="AE5118" t="s">
        <v>15431</v>
      </c>
      <c r="AF5118" t="s">
        <v>15432</v>
      </c>
      <c r="AG5118">
        <v>0.44</v>
      </c>
      <c r="AH5118" t="s">
        <v>36</v>
      </c>
      <c r="AI5118" t="s">
        <v>37</v>
      </c>
      <c r="AJ5118" t="s">
        <v>38</v>
      </c>
    </row>
    <row r="5119" spans="1:36" x14ac:dyDescent="0.25">
      <c r="A5119" t="s">
        <v>32</v>
      </c>
      <c r="B5119" t="s">
        <v>15433</v>
      </c>
      <c r="C5119">
        <f>YEAR(B5119)</f>
        <v>2014</v>
      </c>
      <c r="D5119">
        <v>64.400000000000006</v>
      </c>
      <c r="E5119">
        <v>49.9</v>
      </c>
      <c r="F5119">
        <v>58.1</v>
      </c>
      <c r="H5119" s="2">
        <f>IF(F5119-56.4&lt;=0,0,IF(F5119-56.4&lt;=1,1,2))</f>
        <v>2</v>
      </c>
      <c r="I5119">
        <v>64.400000000000006</v>
      </c>
      <c r="J5119">
        <v>48.7</v>
      </c>
      <c r="K5119">
        <v>58</v>
      </c>
      <c r="L5119">
        <v>49.9</v>
      </c>
      <c r="M5119">
        <v>74.7</v>
      </c>
      <c r="O5119">
        <v>8.0000000000000002E-3</v>
      </c>
      <c r="P5119">
        <v>100</v>
      </c>
      <c r="Q5119">
        <v>4.17</v>
      </c>
      <c r="R5119" t="s">
        <v>40</v>
      </c>
      <c r="S5119">
        <v>0</v>
      </c>
      <c r="T5119">
        <v>0</v>
      </c>
      <c r="U5119">
        <v>25.1</v>
      </c>
      <c r="V5119">
        <v>17.2</v>
      </c>
      <c r="W5119">
        <v>170.1</v>
      </c>
      <c r="X5119">
        <v>1017.1</v>
      </c>
      <c r="Y5119">
        <v>71</v>
      </c>
      <c r="Z5119">
        <v>6.2</v>
      </c>
      <c r="AA5119">
        <v>83.2</v>
      </c>
      <c r="AB5119">
        <v>7.1</v>
      </c>
      <c r="AC5119">
        <v>3</v>
      </c>
      <c r="AD5119">
        <v>0</v>
      </c>
      <c r="AE5119" t="s">
        <v>15434</v>
      </c>
      <c r="AF5119" t="s">
        <v>15435</v>
      </c>
      <c r="AG5119">
        <v>0.47</v>
      </c>
      <c r="AH5119" t="s">
        <v>56</v>
      </c>
      <c r="AI5119" t="s">
        <v>61</v>
      </c>
      <c r="AJ5119" t="s">
        <v>40</v>
      </c>
    </row>
    <row r="5120" spans="1:36" x14ac:dyDescent="0.25">
      <c r="A5120" t="s">
        <v>32</v>
      </c>
      <c r="B5120" t="s">
        <v>15436</v>
      </c>
      <c r="C5120">
        <f>YEAR(B5120)</f>
        <v>2014</v>
      </c>
      <c r="D5120">
        <v>62.6</v>
      </c>
      <c r="E5120">
        <v>51.8</v>
      </c>
      <c r="F5120">
        <v>58.5</v>
      </c>
      <c r="H5120" s="2">
        <f>IF(F5120-56.4&lt;=0,0,IF(F5120-56.4&lt;=1,1,2))</f>
        <v>2</v>
      </c>
      <c r="I5120">
        <v>62.6</v>
      </c>
      <c r="J5120">
        <v>51.8</v>
      </c>
      <c r="K5120">
        <v>58.5</v>
      </c>
      <c r="L5120">
        <v>51.5</v>
      </c>
      <c r="M5120">
        <v>77.900000000000006</v>
      </c>
      <c r="O5120">
        <v>8.0000000000000002E-3</v>
      </c>
      <c r="P5120">
        <v>100</v>
      </c>
      <c r="Q5120">
        <v>4.17</v>
      </c>
      <c r="R5120" t="s">
        <v>40</v>
      </c>
      <c r="S5120">
        <v>0</v>
      </c>
      <c r="T5120">
        <v>0</v>
      </c>
      <c r="U5120">
        <v>19.7</v>
      </c>
      <c r="V5120">
        <v>15</v>
      </c>
      <c r="W5120">
        <v>188.3</v>
      </c>
      <c r="X5120">
        <v>1016.1</v>
      </c>
      <c r="Y5120">
        <v>85.8</v>
      </c>
      <c r="Z5120">
        <v>6.2</v>
      </c>
      <c r="AA5120">
        <v>92.9</v>
      </c>
      <c r="AB5120">
        <v>8</v>
      </c>
      <c r="AC5120">
        <v>4</v>
      </c>
      <c r="AD5120">
        <v>0</v>
      </c>
      <c r="AE5120" t="s">
        <v>15437</v>
      </c>
      <c r="AF5120" t="s">
        <v>15438</v>
      </c>
      <c r="AG5120">
        <v>0.5</v>
      </c>
      <c r="AH5120" t="s">
        <v>56</v>
      </c>
      <c r="AI5120" t="s">
        <v>61</v>
      </c>
      <c r="AJ5120" t="s">
        <v>40</v>
      </c>
    </row>
    <row r="5121" spans="1:36" x14ac:dyDescent="0.25">
      <c r="A5121" t="s">
        <v>32</v>
      </c>
      <c r="B5121" t="s">
        <v>15439</v>
      </c>
      <c r="C5121">
        <f>YEAR(B5121)</f>
        <v>2014</v>
      </c>
      <c r="D5121">
        <v>64.400000000000006</v>
      </c>
      <c r="E5121">
        <v>50</v>
      </c>
      <c r="F5121">
        <v>56</v>
      </c>
      <c r="H5121" s="2">
        <f>IF(F5121-56.4&lt;=0,0,IF(F5121-56.4&lt;=1,1,2))</f>
        <v>0</v>
      </c>
      <c r="I5121">
        <v>64.400000000000006</v>
      </c>
      <c r="J5121">
        <v>50</v>
      </c>
      <c r="K5121">
        <v>56</v>
      </c>
      <c r="L5121">
        <v>50</v>
      </c>
      <c r="M5121">
        <v>80.8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11</v>
      </c>
      <c r="V5121">
        <v>10.3</v>
      </c>
      <c r="W5121">
        <v>183.2</v>
      </c>
      <c r="X5121">
        <v>1020.8</v>
      </c>
      <c r="Y5121">
        <v>30.6</v>
      </c>
      <c r="Z5121">
        <v>6.2</v>
      </c>
      <c r="AA5121">
        <v>134.19999999999999</v>
      </c>
      <c r="AB5121">
        <v>11.6</v>
      </c>
      <c r="AC5121">
        <v>6</v>
      </c>
      <c r="AD5121">
        <v>0</v>
      </c>
      <c r="AE5121" t="s">
        <v>15440</v>
      </c>
      <c r="AF5121" t="s">
        <v>15441</v>
      </c>
      <c r="AG5121">
        <v>0.54</v>
      </c>
      <c r="AH5121" t="s">
        <v>36</v>
      </c>
      <c r="AI5121" t="s">
        <v>37</v>
      </c>
      <c r="AJ5121" t="s">
        <v>38</v>
      </c>
    </row>
    <row r="5122" spans="1:36" x14ac:dyDescent="0.25">
      <c r="A5122" t="s">
        <v>32</v>
      </c>
      <c r="B5122" t="s">
        <v>15442</v>
      </c>
      <c r="C5122">
        <f>YEAR(B5122)</f>
        <v>2014</v>
      </c>
      <c r="D5122">
        <v>66.2</v>
      </c>
      <c r="E5122">
        <v>53.6</v>
      </c>
      <c r="F5122">
        <v>58.6</v>
      </c>
      <c r="H5122" s="2">
        <f>IF(F5122-56.4&lt;=0,0,IF(F5122-56.4&lt;=1,1,2))</f>
        <v>2</v>
      </c>
      <c r="I5122">
        <v>66.2</v>
      </c>
      <c r="J5122">
        <v>53.6</v>
      </c>
      <c r="K5122">
        <v>58.6</v>
      </c>
      <c r="L5122">
        <v>51.7</v>
      </c>
      <c r="M5122">
        <v>78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15.4</v>
      </c>
      <c r="V5122">
        <v>12.8</v>
      </c>
      <c r="W5122">
        <v>189.1</v>
      </c>
      <c r="X5122">
        <v>1022.3</v>
      </c>
      <c r="Y5122">
        <v>51.7</v>
      </c>
      <c r="Z5122">
        <v>6.2</v>
      </c>
      <c r="AA5122">
        <v>118.7</v>
      </c>
      <c r="AB5122">
        <v>10.1</v>
      </c>
      <c r="AC5122">
        <v>5</v>
      </c>
      <c r="AD5122">
        <v>0</v>
      </c>
      <c r="AE5122" t="s">
        <v>15443</v>
      </c>
      <c r="AF5122" t="s">
        <v>15444</v>
      </c>
      <c r="AG5122">
        <v>0.57999999999999996</v>
      </c>
      <c r="AH5122" t="s">
        <v>36</v>
      </c>
      <c r="AI5122" t="s">
        <v>174</v>
      </c>
      <c r="AJ5122" t="s">
        <v>38</v>
      </c>
    </row>
    <row r="5123" spans="1:36" x14ac:dyDescent="0.25">
      <c r="A5123" t="s">
        <v>32</v>
      </c>
      <c r="B5123" t="s">
        <v>15445</v>
      </c>
      <c r="C5123">
        <f>YEAR(B5123)</f>
        <v>2014</v>
      </c>
      <c r="D5123">
        <v>66.2</v>
      </c>
      <c r="E5123">
        <v>57.2</v>
      </c>
      <c r="F5123">
        <v>60.4</v>
      </c>
      <c r="H5123" s="2">
        <f>IF(F5123-56.4&lt;=0,0,IF(F5123-56.4&lt;=1,1,2))</f>
        <v>2</v>
      </c>
      <c r="I5123">
        <v>66.2</v>
      </c>
      <c r="J5123">
        <v>57.2</v>
      </c>
      <c r="K5123">
        <v>60.4</v>
      </c>
      <c r="L5123">
        <v>51.1</v>
      </c>
      <c r="M5123">
        <v>71.7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21.5</v>
      </c>
      <c r="V5123">
        <v>19.600000000000001</v>
      </c>
      <c r="W5123">
        <v>174.8</v>
      </c>
      <c r="X5123">
        <v>1020.3</v>
      </c>
      <c r="Y5123">
        <v>69.099999999999994</v>
      </c>
      <c r="Z5123">
        <v>6.2</v>
      </c>
      <c r="AA5123">
        <v>103.3</v>
      </c>
      <c r="AB5123">
        <v>8.8000000000000007</v>
      </c>
      <c r="AC5123">
        <v>4</v>
      </c>
      <c r="AD5123">
        <v>0</v>
      </c>
      <c r="AE5123" t="s">
        <v>15446</v>
      </c>
      <c r="AF5123" t="s">
        <v>15447</v>
      </c>
      <c r="AG5123">
        <v>0.61</v>
      </c>
      <c r="AH5123" t="s">
        <v>36</v>
      </c>
      <c r="AI5123" t="s">
        <v>37</v>
      </c>
      <c r="AJ5123" t="s">
        <v>38</v>
      </c>
    </row>
    <row r="5124" spans="1:36" x14ac:dyDescent="0.25">
      <c r="A5124" t="s">
        <v>32</v>
      </c>
      <c r="B5124" t="s">
        <v>15448</v>
      </c>
      <c r="C5124">
        <f>YEAR(B5124)</f>
        <v>2014</v>
      </c>
      <c r="D5124">
        <v>69.8</v>
      </c>
      <c r="E5124">
        <v>53.5</v>
      </c>
      <c r="F5124">
        <v>62.6</v>
      </c>
      <c r="H5124" s="2">
        <f>IF(F5124-56.4&lt;=0,0,IF(F5124-56.4&lt;=1,1,2))</f>
        <v>2</v>
      </c>
      <c r="I5124">
        <v>69.8</v>
      </c>
      <c r="J5124">
        <v>53.5</v>
      </c>
      <c r="K5124">
        <v>62.6</v>
      </c>
      <c r="L5124">
        <v>51</v>
      </c>
      <c r="M5124">
        <v>66.599999999999994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36.9</v>
      </c>
      <c r="V5124">
        <v>28.9</v>
      </c>
      <c r="W5124">
        <v>179.3</v>
      </c>
      <c r="X5124">
        <v>1015.7</v>
      </c>
      <c r="Y5124">
        <v>26.9</v>
      </c>
      <c r="Z5124">
        <v>6.2</v>
      </c>
      <c r="AA5124">
        <v>144.80000000000001</v>
      </c>
      <c r="AB5124">
        <v>12.3</v>
      </c>
      <c r="AC5124">
        <v>6</v>
      </c>
      <c r="AD5124">
        <v>0</v>
      </c>
      <c r="AE5124" t="s">
        <v>15449</v>
      </c>
      <c r="AF5124" t="s">
        <v>15450</v>
      </c>
      <c r="AG5124">
        <v>0.64</v>
      </c>
      <c r="AH5124" t="s">
        <v>36</v>
      </c>
      <c r="AI5124" t="s">
        <v>37</v>
      </c>
      <c r="AJ5124" t="s">
        <v>38</v>
      </c>
    </row>
    <row r="5125" spans="1:36" x14ac:dyDescent="0.25">
      <c r="A5125" t="s">
        <v>32</v>
      </c>
      <c r="B5125" t="s">
        <v>15451</v>
      </c>
      <c r="C5125">
        <f>YEAR(B5125)</f>
        <v>2014</v>
      </c>
      <c r="D5125">
        <v>69.8</v>
      </c>
      <c r="E5125">
        <v>55.1</v>
      </c>
      <c r="F5125">
        <v>62.4</v>
      </c>
      <c r="H5125" s="2">
        <f>IF(F5125-56.4&lt;=0,0,IF(F5125-56.4&lt;=1,1,2))</f>
        <v>2</v>
      </c>
      <c r="I5125">
        <v>69.8</v>
      </c>
      <c r="J5125">
        <v>55.1</v>
      </c>
      <c r="K5125">
        <v>62.4</v>
      </c>
      <c r="L5125">
        <v>50.1</v>
      </c>
      <c r="M5125">
        <v>64.7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17.899999999999999</v>
      </c>
      <c r="V5125">
        <v>23</v>
      </c>
      <c r="W5125">
        <v>166.8</v>
      </c>
      <c r="X5125">
        <v>1014.4</v>
      </c>
      <c r="Y5125">
        <v>35.700000000000003</v>
      </c>
      <c r="Z5125">
        <v>6.2</v>
      </c>
      <c r="AA5125">
        <v>147.69999999999999</v>
      </c>
      <c r="AB5125">
        <v>12.6</v>
      </c>
      <c r="AC5125">
        <v>6</v>
      </c>
      <c r="AD5125">
        <v>0</v>
      </c>
      <c r="AE5125" t="s">
        <v>15452</v>
      </c>
      <c r="AF5125" t="s">
        <v>15453</v>
      </c>
      <c r="AG5125">
        <v>0.68</v>
      </c>
      <c r="AH5125" t="s">
        <v>36</v>
      </c>
      <c r="AI5125" t="s">
        <v>702</v>
      </c>
      <c r="AJ5125" t="s">
        <v>38</v>
      </c>
    </row>
    <row r="5126" spans="1:36" x14ac:dyDescent="0.25">
      <c r="A5126" t="s">
        <v>32</v>
      </c>
      <c r="B5126" t="s">
        <v>15454</v>
      </c>
      <c r="C5126">
        <f>YEAR(B5126)</f>
        <v>2014</v>
      </c>
      <c r="D5126">
        <v>64.400000000000006</v>
      </c>
      <c r="E5126">
        <v>53.6</v>
      </c>
      <c r="F5126">
        <v>57.8</v>
      </c>
      <c r="H5126" s="2">
        <f>IF(F5126-56.4&lt;=0,0,IF(F5126-56.4&lt;=1,1,2))</f>
        <v>2</v>
      </c>
      <c r="I5126">
        <v>64.400000000000006</v>
      </c>
      <c r="J5126">
        <v>53.6</v>
      </c>
      <c r="K5126">
        <v>57.8</v>
      </c>
      <c r="L5126">
        <v>47.2</v>
      </c>
      <c r="M5126">
        <v>68.400000000000006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20.100000000000001</v>
      </c>
      <c r="V5126">
        <v>17.2</v>
      </c>
      <c r="W5126">
        <v>267.89999999999998</v>
      </c>
      <c r="X5126">
        <v>1015.9</v>
      </c>
      <c r="Y5126">
        <v>47.8</v>
      </c>
      <c r="Z5126">
        <v>6.2</v>
      </c>
      <c r="AA5126">
        <v>119.4</v>
      </c>
      <c r="AB5126">
        <v>10.4</v>
      </c>
      <c r="AC5126">
        <v>5</v>
      </c>
      <c r="AD5126">
        <v>0</v>
      </c>
      <c r="AE5126" t="s">
        <v>15455</v>
      </c>
      <c r="AF5126" t="s">
        <v>15456</v>
      </c>
      <c r="AG5126">
        <v>0.71</v>
      </c>
      <c r="AH5126" t="s">
        <v>36</v>
      </c>
      <c r="AI5126" t="s">
        <v>174</v>
      </c>
      <c r="AJ5126" t="s">
        <v>38</v>
      </c>
    </row>
    <row r="5127" spans="1:36" x14ac:dyDescent="0.25">
      <c r="A5127" t="s">
        <v>32</v>
      </c>
      <c r="B5127" t="s">
        <v>15457</v>
      </c>
      <c r="C5127">
        <f>YEAR(B5127)</f>
        <v>2014</v>
      </c>
      <c r="D5127">
        <v>62.6</v>
      </c>
      <c r="E5127">
        <v>48.2</v>
      </c>
      <c r="F5127">
        <v>55.9</v>
      </c>
      <c r="H5127" s="2">
        <f>IF(F5127-56.4&lt;=0,0,IF(F5127-56.4&lt;=1,1,2))</f>
        <v>0</v>
      </c>
      <c r="I5127">
        <v>62.6</v>
      </c>
      <c r="J5127">
        <v>44.1</v>
      </c>
      <c r="K5127">
        <v>55.5</v>
      </c>
      <c r="L5127">
        <v>45.2</v>
      </c>
      <c r="M5127">
        <v>68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18.600000000000001</v>
      </c>
      <c r="V5127">
        <v>16.100000000000001</v>
      </c>
      <c r="W5127">
        <v>240.7</v>
      </c>
      <c r="X5127">
        <v>1019.1</v>
      </c>
      <c r="Y5127">
        <v>29.7</v>
      </c>
      <c r="Z5127">
        <v>6.2</v>
      </c>
      <c r="AA5127">
        <v>118.8</v>
      </c>
      <c r="AB5127">
        <v>10.3</v>
      </c>
      <c r="AC5127">
        <v>5</v>
      </c>
      <c r="AD5127">
        <v>0</v>
      </c>
      <c r="AE5127" t="s">
        <v>15458</v>
      </c>
      <c r="AF5127" t="s">
        <v>15459</v>
      </c>
      <c r="AG5127">
        <v>0.75</v>
      </c>
      <c r="AH5127" t="s">
        <v>36</v>
      </c>
      <c r="AI5127" t="s">
        <v>37</v>
      </c>
      <c r="AJ5127" t="s">
        <v>38</v>
      </c>
    </row>
    <row r="5128" spans="1:36" x14ac:dyDescent="0.25">
      <c r="A5128" t="s">
        <v>32</v>
      </c>
      <c r="B5128" t="s">
        <v>15460</v>
      </c>
      <c r="C5128">
        <f>YEAR(B5128)</f>
        <v>2014</v>
      </c>
      <c r="D5128">
        <v>62.6</v>
      </c>
      <c r="E5128">
        <v>48.2</v>
      </c>
      <c r="F5128">
        <v>56.3</v>
      </c>
      <c r="H5128" s="2">
        <f>IF(F5128-56.4&lt;=0,0,IF(F5128-56.4&lt;=1,1,2))</f>
        <v>0</v>
      </c>
      <c r="I5128">
        <v>62.6</v>
      </c>
      <c r="J5128">
        <v>43</v>
      </c>
      <c r="K5128">
        <v>56.1</v>
      </c>
      <c r="L5128">
        <v>47.2</v>
      </c>
      <c r="M5128">
        <v>72.400000000000006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28.2</v>
      </c>
      <c r="V5128">
        <v>34.4</v>
      </c>
      <c r="W5128">
        <v>176.4</v>
      </c>
      <c r="X5128">
        <v>1014.9</v>
      </c>
      <c r="Y5128">
        <v>66.3</v>
      </c>
      <c r="Z5128">
        <v>6.2</v>
      </c>
      <c r="AA5128">
        <v>103.7</v>
      </c>
      <c r="AB5128">
        <v>8.8000000000000007</v>
      </c>
      <c r="AC5128">
        <v>5</v>
      </c>
      <c r="AD5128">
        <v>0</v>
      </c>
      <c r="AE5128" t="s">
        <v>15461</v>
      </c>
      <c r="AF5128" t="s">
        <v>15462</v>
      </c>
      <c r="AG5128">
        <v>0.75</v>
      </c>
      <c r="AH5128" t="s">
        <v>36</v>
      </c>
      <c r="AI5128" t="s">
        <v>37</v>
      </c>
      <c r="AJ5128" t="s">
        <v>344</v>
      </c>
    </row>
    <row r="5129" spans="1:36" x14ac:dyDescent="0.25">
      <c r="A5129" t="s">
        <v>32</v>
      </c>
      <c r="B5129" t="s">
        <v>15463</v>
      </c>
      <c r="C5129">
        <f>YEAR(B5129)</f>
        <v>2014</v>
      </c>
      <c r="D5129">
        <v>69.8</v>
      </c>
      <c r="E5129">
        <v>55.4</v>
      </c>
      <c r="F5129">
        <v>62.4</v>
      </c>
      <c r="H5129" s="2">
        <f>IF(F5129-56.4&lt;=0,0,IF(F5129-56.4&lt;=1,1,2))</f>
        <v>2</v>
      </c>
      <c r="I5129">
        <v>69.8</v>
      </c>
      <c r="J5129">
        <v>55.4</v>
      </c>
      <c r="K5129">
        <v>62.4</v>
      </c>
      <c r="L5129">
        <v>47.3</v>
      </c>
      <c r="M5129">
        <v>59.2</v>
      </c>
      <c r="O5129">
        <v>0.02</v>
      </c>
      <c r="P5129">
        <v>100</v>
      </c>
      <c r="Q5129">
        <v>4.17</v>
      </c>
      <c r="R5129" t="s">
        <v>40</v>
      </c>
      <c r="S5129">
        <v>0</v>
      </c>
      <c r="T5129">
        <v>0</v>
      </c>
      <c r="U5129">
        <v>26.2</v>
      </c>
      <c r="V5129">
        <v>33.299999999999997</v>
      </c>
      <c r="W5129">
        <v>192.3</v>
      </c>
      <c r="X5129">
        <v>1005.3</v>
      </c>
      <c r="Y5129">
        <v>51</v>
      </c>
      <c r="Z5129">
        <v>6.2</v>
      </c>
      <c r="AA5129">
        <v>139.9</v>
      </c>
      <c r="AB5129">
        <v>12.3</v>
      </c>
      <c r="AC5129">
        <v>5</v>
      </c>
      <c r="AD5129">
        <v>0</v>
      </c>
      <c r="AE5129" t="s">
        <v>15464</v>
      </c>
      <c r="AF5129" t="s">
        <v>15465</v>
      </c>
      <c r="AG5129">
        <v>0.81</v>
      </c>
      <c r="AH5129" t="s">
        <v>56</v>
      </c>
      <c r="AI5129" t="s">
        <v>78</v>
      </c>
      <c r="AJ5129" t="s">
        <v>40</v>
      </c>
    </row>
    <row r="5130" spans="1:36" x14ac:dyDescent="0.25">
      <c r="A5130" t="s">
        <v>32</v>
      </c>
      <c r="B5130" t="s">
        <v>15466</v>
      </c>
      <c r="C5130">
        <f>YEAR(B5130)</f>
        <v>2014</v>
      </c>
      <c r="D5130">
        <v>60.8</v>
      </c>
      <c r="E5130">
        <v>49.7</v>
      </c>
      <c r="F5130">
        <v>53.8</v>
      </c>
      <c r="H5130" s="2">
        <f>IF(F5130-56.4&lt;=0,0,IF(F5130-56.4&lt;=1,1,2))</f>
        <v>0</v>
      </c>
      <c r="I5130">
        <v>60.8</v>
      </c>
      <c r="J5130">
        <v>46.3</v>
      </c>
      <c r="K5130">
        <v>53.7</v>
      </c>
      <c r="L5130">
        <v>45.6</v>
      </c>
      <c r="M5130">
        <v>74.2</v>
      </c>
      <c r="O5130">
        <v>0.23599999999999999</v>
      </c>
      <c r="P5130">
        <v>100</v>
      </c>
      <c r="Q5130">
        <v>8.33</v>
      </c>
      <c r="R5130" t="s">
        <v>40</v>
      </c>
      <c r="S5130">
        <v>0</v>
      </c>
      <c r="T5130">
        <v>0</v>
      </c>
      <c r="U5130">
        <v>38.299999999999997</v>
      </c>
      <c r="V5130">
        <v>20.8</v>
      </c>
      <c r="W5130">
        <v>213</v>
      </c>
      <c r="X5130">
        <v>997.3</v>
      </c>
      <c r="Y5130">
        <v>80.2</v>
      </c>
      <c r="Z5130">
        <v>6.1</v>
      </c>
      <c r="AA5130">
        <v>100</v>
      </c>
      <c r="AB5130">
        <v>8.5</v>
      </c>
      <c r="AC5130">
        <v>3</v>
      </c>
      <c r="AD5130">
        <v>0</v>
      </c>
      <c r="AE5130" t="s">
        <v>15467</v>
      </c>
      <c r="AF5130" t="s">
        <v>15468</v>
      </c>
      <c r="AG5130">
        <v>0.85</v>
      </c>
      <c r="AH5130" t="s">
        <v>56</v>
      </c>
      <c r="AI5130" t="s">
        <v>101</v>
      </c>
      <c r="AJ5130" t="s">
        <v>40</v>
      </c>
    </row>
    <row r="5131" spans="1:36" x14ac:dyDescent="0.25">
      <c r="A5131" t="s">
        <v>32</v>
      </c>
      <c r="B5131" t="s">
        <v>15469</v>
      </c>
      <c r="C5131">
        <f>YEAR(B5131)</f>
        <v>2014</v>
      </c>
      <c r="D5131">
        <v>57.2</v>
      </c>
      <c r="E5131">
        <v>46.4</v>
      </c>
      <c r="F5131">
        <v>51</v>
      </c>
      <c r="H5131" s="2">
        <f>IF(F5131-56.4&lt;=0,0,IF(F5131-56.4&lt;=1,1,2))</f>
        <v>0</v>
      </c>
      <c r="I5131">
        <v>57.2</v>
      </c>
      <c r="J5131">
        <v>41.9</v>
      </c>
      <c r="K5131">
        <v>50</v>
      </c>
      <c r="L5131">
        <v>43.8</v>
      </c>
      <c r="M5131">
        <v>76.7</v>
      </c>
      <c r="O5131">
        <v>4.0000000000000001E-3</v>
      </c>
      <c r="P5131">
        <v>100</v>
      </c>
      <c r="Q5131">
        <v>4.17</v>
      </c>
      <c r="R5131" t="s">
        <v>40</v>
      </c>
      <c r="S5131">
        <v>0</v>
      </c>
      <c r="T5131">
        <v>0</v>
      </c>
      <c r="U5131">
        <v>17.7</v>
      </c>
      <c r="V5131">
        <v>16.100000000000001</v>
      </c>
      <c r="W5131">
        <v>242.9</v>
      </c>
      <c r="X5131">
        <v>999.7</v>
      </c>
      <c r="Y5131">
        <v>74.400000000000006</v>
      </c>
      <c r="Z5131">
        <v>6.2</v>
      </c>
      <c r="AA5131">
        <v>82</v>
      </c>
      <c r="AB5131">
        <v>7.1</v>
      </c>
      <c r="AC5131">
        <v>4</v>
      </c>
      <c r="AD5131">
        <v>0</v>
      </c>
      <c r="AE5131" t="s">
        <v>15470</v>
      </c>
      <c r="AF5131" t="s">
        <v>15471</v>
      </c>
      <c r="AG5131">
        <v>0.88</v>
      </c>
      <c r="AH5131" t="s">
        <v>56</v>
      </c>
      <c r="AI5131" t="s">
        <v>61</v>
      </c>
      <c r="AJ5131" t="s">
        <v>40</v>
      </c>
    </row>
    <row r="5132" spans="1:36" x14ac:dyDescent="0.25">
      <c r="A5132" t="s">
        <v>32</v>
      </c>
      <c r="B5132" t="s">
        <v>15472</v>
      </c>
      <c r="C5132">
        <f>YEAR(B5132)</f>
        <v>2014</v>
      </c>
      <c r="D5132">
        <v>62.6</v>
      </c>
      <c r="E5132">
        <v>46.4</v>
      </c>
      <c r="F5132">
        <v>56.1</v>
      </c>
      <c r="H5132" s="2">
        <f>IF(F5132-56.4&lt;=0,0,IF(F5132-56.4&lt;=1,1,2))</f>
        <v>0</v>
      </c>
      <c r="I5132">
        <v>62.6</v>
      </c>
      <c r="J5132">
        <v>40.700000000000003</v>
      </c>
      <c r="K5132">
        <v>55.2</v>
      </c>
      <c r="L5132">
        <v>45.9</v>
      </c>
      <c r="M5132">
        <v>69.400000000000006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42.5</v>
      </c>
      <c r="V5132">
        <v>30</v>
      </c>
      <c r="W5132">
        <v>188.7</v>
      </c>
      <c r="X5132">
        <v>1002.2</v>
      </c>
      <c r="Y5132">
        <v>61.2</v>
      </c>
      <c r="Z5132">
        <v>6.1</v>
      </c>
      <c r="AA5132">
        <v>111.4</v>
      </c>
      <c r="AB5132">
        <v>9.6</v>
      </c>
      <c r="AC5132">
        <v>4</v>
      </c>
      <c r="AD5132">
        <v>0</v>
      </c>
      <c r="AE5132" t="s">
        <v>15473</v>
      </c>
      <c r="AF5132" t="s">
        <v>15474</v>
      </c>
      <c r="AG5132">
        <v>0.92</v>
      </c>
      <c r="AH5132" t="s">
        <v>36</v>
      </c>
      <c r="AI5132" t="s">
        <v>37</v>
      </c>
      <c r="AJ5132" t="s">
        <v>38</v>
      </c>
    </row>
    <row r="5133" spans="1:36" x14ac:dyDescent="0.25">
      <c r="A5133" t="s">
        <v>32</v>
      </c>
      <c r="B5133" t="s">
        <v>15475</v>
      </c>
      <c r="C5133">
        <f>YEAR(B5133)</f>
        <v>2014</v>
      </c>
      <c r="D5133">
        <v>64.400000000000006</v>
      </c>
      <c r="E5133">
        <v>47</v>
      </c>
      <c r="F5133">
        <v>56.7</v>
      </c>
      <c r="H5133" s="2">
        <f>IF(F5133-56.4&lt;=0,0,IF(F5133-56.4&lt;=1,1,2))</f>
        <v>1</v>
      </c>
      <c r="I5133">
        <v>64.400000000000006</v>
      </c>
      <c r="J5133">
        <v>46.2</v>
      </c>
      <c r="K5133">
        <v>56.7</v>
      </c>
      <c r="L5133">
        <v>46.3</v>
      </c>
      <c r="M5133">
        <v>68.8</v>
      </c>
      <c r="O5133">
        <v>0.11799999999999999</v>
      </c>
      <c r="P5133">
        <v>100</v>
      </c>
      <c r="Q5133">
        <v>4.17</v>
      </c>
      <c r="R5133" t="s">
        <v>40</v>
      </c>
      <c r="S5133">
        <v>0</v>
      </c>
      <c r="T5133">
        <v>0</v>
      </c>
      <c r="U5133">
        <v>40.299999999999997</v>
      </c>
      <c r="V5133">
        <v>23</v>
      </c>
      <c r="W5133">
        <v>242.5</v>
      </c>
      <c r="X5133">
        <v>1009</v>
      </c>
      <c r="Y5133">
        <v>50.7</v>
      </c>
      <c r="Z5133">
        <v>6.2</v>
      </c>
      <c r="AA5133">
        <v>128.69999999999999</v>
      </c>
      <c r="AB5133">
        <v>11.3</v>
      </c>
      <c r="AC5133">
        <v>5</v>
      </c>
      <c r="AD5133">
        <v>0</v>
      </c>
      <c r="AE5133" t="s">
        <v>15476</v>
      </c>
      <c r="AF5133" t="s">
        <v>15477</v>
      </c>
      <c r="AG5133">
        <v>0.95</v>
      </c>
      <c r="AH5133" t="s">
        <v>56</v>
      </c>
      <c r="AI5133" t="s">
        <v>137</v>
      </c>
      <c r="AJ5133" t="s">
        <v>40</v>
      </c>
    </row>
    <row r="5134" spans="1:36" x14ac:dyDescent="0.25">
      <c r="A5134" t="s">
        <v>32</v>
      </c>
      <c r="B5134" t="s">
        <v>15478</v>
      </c>
      <c r="C5134">
        <f>YEAR(B5134)</f>
        <v>2014</v>
      </c>
      <c r="D5134">
        <v>60.8</v>
      </c>
      <c r="E5134">
        <v>48.2</v>
      </c>
      <c r="F5134">
        <v>54.7</v>
      </c>
      <c r="H5134" s="2">
        <f>IF(F5134-56.4&lt;=0,0,IF(F5134-56.4&lt;=1,1,2))</f>
        <v>0</v>
      </c>
      <c r="I5134">
        <v>60.8</v>
      </c>
      <c r="J5134">
        <v>43.7</v>
      </c>
      <c r="K5134">
        <v>54</v>
      </c>
      <c r="L5134">
        <v>46.3</v>
      </c>
      <c r="M5134">
        <v>73.7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13.2</v>
      </c>
      <c r="V5134">
        <v>11.4</v>
      </c>
      <c r="W5134">
        <v>149.5</v>
      </c>
      <c r="X5134">
        <v>1020.6</v>
      </c>
      <c r="Y5134">
        <v>61.6</v>
      </c>
      <c r="Z5134">
        <v>6.2</v>
      </c>
      <c r="AA5134">
        <v>124</v>
      </c>
      <c r="AB5134">
        <v>10.7</v>
      </c>
      <c r="AC5134">
        <v>5</v>
      </c>
      <c r="AD5134">
        <v>0</v>
      </c>
      <c r="AE5134" t="s">
        <v>15479</v>
      </c>
      <c r="AF5134" t="s">
        <v>15480</v>
      </c>
      <c r="AG5134">
        <v>0</v>
      </c>
      <c r="AH5134" t="s">
        <v>36</v>
      </c>
      <c r="AI5134" t="s">
        <v>37</v>
      </c>
      <c r="AJ5134" t="s">
        <v>38</v>
      </c>
    </row>
    <row r="5135" spans="1:36" x14ac:dyDescent="0.25">
      <c r="A5135" t="s">
        <v>32</v>
      </c>
      <c r="B5135" t="s">
        <v>15481</v>
      </c>
      <c r="C5135">
        <f>YEAR(B5135)</f>
        <v>2014</v>
      </c>
      <c r="D5135">
        <v>60.8</v>
      </c>
      <c r="E5135">
        <v>51</v>
      </c>
      <c r="F5135">
        <v>55.2</v>
      </c>
      <c r="H5135" s="2">
        <f>IF(F5135-56.4&lt;=0,0,IF(F5135-56.4&lt;=1,1,2))</f>
        <v>0</v>
      </c>
      <c r="I5135">
        <v>60.8</v>
      </c>
      <c r="J5135">
        <v>51</v>
      </c>
      <c r="K5135">
        <v>55.2</v>
      </c>
      <c r="L5135">
        <v>48.3</v>
      </c>
      <c r="M5135">
        <v>77.8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14.8</v>
      </c>
      <c r="V5135">
        <v>6.9</v>
      </c>
      <c r="W5135">
        <v>158.4</v>
      </c>
      <c r="X5135">
        <v>1022</v>
      </c>
      <c r="Y5135">
        <v>88.4</v>
      </c>
      <c r="Z5135">
        <v>6.2</v>
      </c>
      <c r="AA5135">
        <v>56.9</v>
      </c>
      <c r="AB5135">
        <v>5</v>
      </c>
      <c r="AC5135">
        <v>2</v>
      </c>
      <c r="AD5135">
        <v>0</v>
      </c>
      <c r="AE5135" t="s">
        <v>15482</v>
      </c>
      <c r="AF5135" t="s">
        <v>15483</v>
      </c>
      <c r="AG5135">
        <v>0.02</v>
      </c>
      <c r="AH5135" t="s">
        <v>36</v>
      </c>
      <c r="AI5135" t="s">
        <v>37</v>
      </c>
      <c r="AJ5135" t="s">
        <v>38</v>
      </c>
    </row>
    <row r="5136" spans="1:36" x14ac:dyDescent="0.25">
      <c r="A5136" t="s">
        <v>32</v>
      </c>
      <c r="B5136" t="s">
        <v>15484</v>
      </c>
      <c r="C5136">
        <f>YEAR(B5136)</f>
        <v>2014</v>
      </c>
      <c r="D5136">
        <v>59</v>
      </c>
      <c r="E5136">
        <v>51.8</v>
      </c>
      <c r="F5136">
        <v>55.5</v>
      </c>
      <c r="H5136" s="2">
        <f>IF(F5136-56.4&lt;=0,0,IF(F5136-56.4&lt;=1,1,2))</f>
        <v>0</v>
      </c>
      <c r="I5136">
        <v>59</v>
      </c>
      <c r="J5136">
        <v>51.8</v>
      </c>
      <c r="K5136">
        <v>55.5</v>
      </c>
      <c r="L5136">
        <v>49.6</v>
      </c>
      <c r="M5136">
        <v>80.900000000000006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12.8</v>
      </c>
      <c r="V5136">
        <v>17.2</v>
      </c>
      <c r="W5136">
        <v>32.5</v>
      </c>
      <c r="X5136">
        <v>1020.5</v>
      </c>
      <c r="Y5136">
        <v>88.5</v>
      </c>
      <c r="Z5136">
        <v>6.2</v>
      </c>
      <c r="AA5136">
        <v>63.1</v>
      </c>
      <c r="AB5136">
        <v>5.5</v>
      </c>
      <c r="AC5136">
        <v>3</v>
      </c>
      <c r="AD5136">
        <v>0</v>
      </c>
      <c r="AE5136" t="s">
        <v>15485</v>
      </c>
      <c r="AF5136" t="s">
        <v>15486</v>
      </c>
      <c r="AG5136">
        <v>0.05</v>
      </c>
      <c r="AH5136" t="s">
        <v>36</v>
      </c>
      <c r="AI5136" t="s">
        <v>37</v>
      </c>
      <c r="AJ5136" t="s">
        <v>38</v>
      </c>
    </row>
    <row r="5137" spans="1:36" x14ac:dyDescent="0.25">
      <c r="A5137" t="s">
        <v>32</v>
      </c>
      <c r="B5137" t="s">
        <v>15487</v>
      </c>
      <c r="C5137">
        <f>YEAR(B5137)</f>
        <v>2014</v>
      </c>
      <c r="D5137">
        <v>55.4</v>
      </c>
      <c r="E5137">
        <v>51.8</v>
      </c>
      <c r="F5137">
        <v>54.5</v>
      </c>
      <c r="H5137" s="2">
        <f>IF(F5137-56.4&lt;=0,0,IF(F5137-56.4&lt;=1,1,2))</f>
        <v>0</v>
      </c>
      <c r="I5137">
        <v>55.4</v>
      </c>
      <c r="J5137">
        <v>51.8</v>
      </c>
      <c r="K5137">
        <v>54.5</v>
      </c>
      <c r="L5137">
        <v>50.2</v>
      </c>
      <c r="M5137">
        <v>85.6</v>
      </c>
      <c r="O5137">
        <v>0.19600000000000001</v>
      </c>
      <c r="P5137">
        <v>100</v>
      </c>
      <c r="Q5137">
        <v>8.33</v>
      </c>
      <c r="R5137" t="s">
        <v>40</v>
      </c>
      <c r="S5137">
        <v>0</v>
      </c>
      <c r="T5137">
        <v>0</v>
      </c>
      <c r="U5137">
        <v>18.3</v>
      </c>
      <c r="V5137">
        <v>9.1999999999999993</v>
      </c>
      <c r="W5137">
        <v>91.9</v>
      </c>
      <c r="X5137">
        <v>1011.9</v>
      </c>
      <c r="Y5137">
        <v>93.6</v>
      </c>
      <c r="Z5137">
        <v>5.9</v>
      </c>
      <c r="AA5137">
        <v>24</v>
      </c>
      <c r="AB5137">
        <v>2</v>
      </c>
      <c r="AC5137">
        <v>1</v>
      </c>
      <c r="AD5137">
        <v>0</v>
      </c>
      <c r="AE5137" t="s">
        <v>15488</v>
      </c>
      <c r="AF5137" t="s">
        <v>15489</v>
      </c>
      <c r="AG5137">
        <v>0.08</v>
      </c>
      <c r="AH5137" t="s">
        <v>43</v>
      </c>
      <c r="AI5137" t="s">
        <v>1063</v>
      </c>
      <c r="AJ5137" t="s">
        <v>40</v>
      </c>
    </row>
    <row r="5138" spans="1:36" x14ac:dyDescent="0.25">
      <c r="A5138" t="s">
        <v>32</v>
      </c>
      <c r="B5138" t="s">
        <v>15490</v>
      </c>
      <c r="C5138">
        <f>YEAR(B5138)</f>
        <v>2014</v>
      </c>
      <c r="D5138">
        <v>57.2</v>
      </c>
      <c r="E5138">
        <v>50</v>
      </c>
      <c r="F5138">
        <v>54.4</v>
      </c>
      <c r="H5138" s="2">
        <f>IF(F5138-56.4&lt;=0,0,IF(F5138-56.4&lt;=1,1,2))</f>
        <v>0</v>
      </c>
      <c r="I5138">
        <v>57.2</v>
      </c>
      <c r="J5138">
        <v>50</v>
      </c>
      <c r="K5138">
        <v>54.4</v>
      </c>
      <c r="L5138">
        <v>51</v>
      </c>
      <c r="M5138">
        <v>88.4</v>
      </c>
      <c r="O5138">
        <v>4.3999999999999997E-2</v>
      </c>
      <c r="P5138">
        <v>100</v>
      </c>
      <c r="Q5138">
        <v>8.33</v>
      </c>
      <c r="R5138" t="s">
        <v>40</v>
      </c>
      <c r="S5138">
        <v>0</v>
      </c>
      <c r="T5138">
        <v>0</v>
      </c>
      <c r="U5138">
        <v>15</v>
      </c>
      <c r="V5138">
        <v>8.1</v>
      </c>
      <c r="W5138">
        <v>156</v>
      </c>
      <c r="X5138">
        <v>1011.8</v>
      </c>
      <c r="Y5138">
        <v>89.1</v>
      </c>
      <c r="Z5138">
        <v>6.1</v>
      </c>
      <c r="AA5138">
        <v>86.3</v>
      </c>
      <c r="AB5138">
        <v>7.4</v>
      </c>
      <c r="AC5138">
        <v>4</v>
      </c>
      <c r="AD5138">
        <v>0</v>
      </c>
      <c r="AE5138" t="s">
        <v>15491</v>
      </c>
      <c r="AF5138" t="s">
        <v>15492</v>
      </c>
      <c r="AG5138">
        <v>0.12</v>
      </c>
      <c r="AH5138" t="s">
        <v>56</v>
      </c>
      <c r="AI5138" t="s">
        <v>57</v>
      </c>
      <c r="AJ5138" t="s">
        <v>40</v>
      </c>
    </row>
    <row r="5139" spans="1:36" x14ac:dyDescent="0.25">
      <c r="A5139" t="s">
        <v>32</v>
      </c>
      <c r="B5139" t="s">
        <v>15493</v>
      </c>
      <c r="C5139">
        <f>YEAR(B5139)</f>
        <v>2014</v>
      </c>
      <c r="D5139">
        <v>57.2</v>
      </c>
      <c r="E5139">
        <v>53.6</v>
      </c>
      <c r="F5139">
        <v>54.5</v>
      </c>
      <c r="H5139" s="2">
        <f>IF(F5139-56.4&lt;=0,0,IF(F5139-56.4&lt;=1,1,2))</f>
        <v>0</v>
      </c>
      <c r="I5139">
        <v>57.2</v>
      </c>
      <c r="J5139">
        <v>53.6</v>
      </c>
      <c r="K5139">
        <v>54.5</v>
      </c>
      <c r="L5139">
        <v>51.9</v>
      </c>
      <c r="M5139">
        <v>90.9</v>
      </c>
      <c r="O5139">
        <v>0.39400000000000002</v>
      </c>
      <c r="P5139">
        <v>100</v>
      </c>
      <c r="Q5139">
        <v>8.33</v>
      </c>
      <c r="R5139" t="s">
        <v>40</v>
      </c>
      <c r="S5139">
        <v>0</v>
      </c>
      <c r="T5139">
        <v>0</v>
      </c>
      <c r="U5139">
        <v>17.899999999999999</v>
      </c>
      <c r="V5139">
        <v>19.600000000000001</v>
      </c>
      <c r="W5139">
        <v>353.2</v>
      </c>
      <c r="X5139">
        <v>1017.8</v>
      </c>
      <c r="Y5139">
        <v>89.6</v>
      </c>
      <c r="Z5139">
        <v>5.3</v>
      </c>
      <c r="AA5139">
        <v>92.5</v>
      </c>
      <c r="AB5139">
        <v>7.9</v>
      </c>
      <c r="AC5139">
        <v>4</v>
      </c>
      <c r="AD5139">
        <v>0</v>
      </c>
      <c r="AE5139" t="s">
        <v>15494</v>
      </c>
      <c r="AF5139" t="s">
        <v>15495</v>
      </c>
      <c r="AG5139">
        <v>0.15</v>
      </c>
      <c r="AH5139" t="s">
        <v>56</v>
      </c>
      <c r="AI5139" t="s">
        <v>101</v>
      </c>
      <c r="AJ5139" t="s">
        <v>40</v>
      </c>
    </row>
    <row r="5140" spans="1:36" x14ac:dyDescent="0.25">
      <c r="A5140" t="s">
        <v>32</v>
      </c>
      <c r="B5140" t="s">
        <v>15496</v>
      </c>
      <c r="C5140">
        <f>YEAR(B5140)</f>
        <v>2014</v>
      </c>
      <c r="D5140">
        <v>57.2</v>
      </c>
      <c r="E5140">
        <v>50</v>
      </c>
      <c r="F5140">
        <v>53.8</v>
      </c>
      <c r="H5140" s="2">
        <f>IF(F5140-56.4&lt;=0,0,IF(F5140-56.4&lt;=1,1,2))</f>
        <v>0</v>
      </c>
      <c r="I5140">
        <v>57.2</v>
      </c>
      <c r="J5140">
        <v>50</v>
      </c>
      <c r="K5140">
        <v>53.8</v>
      </c>
      <c r="L5140">
        <v>49.2</v>
      </c>
      <c r="M5140">
        <v>84.8</v>
      </c>
      <c r="O5140">
        <v>0.28399999999999997</v>
      </c>
      <c r="P5140">
        <v>100</v>
      </c>
      <c r="Q5140">
        <v>12.5</v>
      </c>
      <c r="R5140" t="s">
        <v>40</v>
      </c>
      <c r="S5140">
        <v>0</v>
      </c>
      <c r="T5140">
        <v>0</v>
      </c>
      <c r="U5140">
        <v>12.8</v>
      </c>
      <c r="V5140">
        <v>11.4</v>
      </c>
      <c r="W5140">
        <v>63.6</v>
      </c>
      <c r="X5140">
        <v>1019.9</v>
      </c>
      <c r="Y5140">
        <v>89.1</v>
      </c>
      <c r="Z5140">
        <v>5.9</v>
      </c>
      <c r="AA5140">
        <v>51.8</v>
      </c>
      <c r="AB5140">
        <v>4.4000000000000004</v>
      </c>
      <c r="AC5140">
        <v>3</v>
      </c>
      <c r="AD5140">
        <v>0</v>
      </c>
      <c r="AE5140" t="s">
        <v>15497</v>
      </c>
      <c r="AF5140" t="s">
        <v>15498</v>
      </c>
      <c r="AG5140">
        <v>0.18</v>
      </c>
      <c r="AH5140" t="s">
        <v>56</v>
      </c>
      <c r="AI5140" t="s">
        <v>101</v>
      </c>
      <c r="AJ5140" t="s">
        <v>40</v>
      </c>
    </row>
    <row r="5141" spans="1:36" x14ac:dyDescent="0.25">
      <c r="A5141" t="s">
        <v>32</v>
      </c>
      <c r="B5141" t="s">
        <v>15499</v>
      </c>
      <c r="C5141">
        <f>YEAR(B5141)</f>
        <v>2014</v>
      </c>
      <c r="D5141">
        <v>59</v>
      </c>
      <c r="E5141">
        <v>51.8</v>
      </c>
      <c r="F5141">
        <v>54.8</v>
      </c>
      <c r="H5141" s="2">
        <f>IF(F5141-56.4&lt;=0,0,IF(F5141-56.4&lt;=1,1,2))</f>
        <v>0</v>
      </c>
      <c r="I5141">
        <v>59</v>
      </c>
      <c r="J5141">
        <v>51.8</v>
      </c>
      <c r="K5141">
        <v>54.8</v>
      </c>
      <c r="L5141">
        <v>48.8</v>
      </c>
      <c r="M5141">
        <v>80.599999999999994</v>
      </c>
      <c r="O5141">
        <v>0.157</v>
      </c>
      <c r="P5141">
        <v>100</v>
      </c>
      <c r="Q5141">
        <v>4.17</v>
      </c>
      <c r="R5141" t="s">
        <v>40</v>
      </c>
      <c r="S5141">
        <v>0</v>
      </c>
      <c r="T5141">
        <v>0</v>
      </c>
      <c r="U5141">
        <v>13</v>
      </c>
      <c r="V5141">
        <v>13.9</v>
      </c>
      <c r="W5141">
        <v>105.1</v>
      </c>
      <c r="X5141">
        <v>1017.5</v>
      </c>
      <c r="Y5141">
        <v>72.8</v>
      </c>
      <c r="Z5141">
        <v>5.7</v>
      </c>
      <c r="AA5141">
        <v>146.4</v>
      </c>
      <c r="AB5141">
        <v>12.5</v>
      </c>
      <c r="AC5141">
        <v>6</v>
      </c>
      <c r="AD5141">
        <v>0</v>
      </c>
      <c r="AE5141" t="s">
        <v>15500</v>
      </c>
      <c r="AF5141" t="s">
        <v>15501</v>
      </c>
      <c r="AG5141">
        <v>0.25</v>
      </c>
      <c r="AH5141" t="s">
        <v>56</v>
      </c>
      <c r="AI5141" t="s">
        <v>137</v>
      </c>
      <c r="AJ5141" t="s">
        <v>40</v>
      </c>
    </row>
    <row r="5142" spans="1:36" x14ac:dyDescent="0.25">
      <c r="A5142" t="s">
        <v>32</v>
      </c>
      <c r="B5142" t="s">
        <v>15502</v>
      </c>
      <c r="C5142">
        <f>YEAR(B5142)</f>
        <v>2014</v>
      </c>
      <c r="D5142">
        <v>60.8</v>
      </c>
      <c r="E5142">
        <v>50</v>
      </c>
      <c r="F5142">
        <v>55</v>
      </c>
      <c r="H5142" s="2">
        <f>IF(F5142-56.4&lt;=0,0,IF(F5142-56.4&lt;=1,1,2))</f>
        <v>0</v>
      </c>
      <c r="I5142">
        <v>60.8</v>
      </c>
      <c r="J5142">
        <v>50</v>
      </c>
      <c r="K5142">
        <v>55</v>
      </c>
      <c r="L5142">
        <v>49.5</v>
      </c>
      <c r="M5142">
        <v>81.900000000000006</v>
      </c>
      <c r="O5142">
        <v>4.0000000000000001E-3</v>
      </c>
      <c r="P5142">
        <v>100</v>
      </c>
      <c r="Q5142">
        <v>4.17</v>
      </c>
      <c r="R5142" t="s">
        <v>40</v>
      </c>
      <c r="S5142">
        <v>0</v>
      </c>
      <c r="T5142">
        <v>0</v>
      </c>
      <c r="U5142">
        <v>19.7</v>
      </c>
      <c r="V5142">
        <v>12.8</v>
      </c>
      <c r="W5142">
        <v>207.8</v>
      </c>
      <c r="X5142">
        <v>1016.7</v>
      </c>
      <c r="Y5142">
        <v>61.9</v>
      </c>
      <c r="Z5142">
        <v>6.1</v>
      </c>
      <c r="AA5142">
        <v>131.5</v>
      </c>
      <c r="AB5142">
        <v>11.3</v>
      </c>
      <c r="AC5142">
        <v>5</v>
      </c>
      <c r="AD5142">
        <v>0</v>
      </c>
      <c r="AE5142" t="s">
        <v>15503</v>
      </c>
      <c r="AF5142" t="s">
        <v>15504</v>
      </c>
      <c r="AG5142">
        <v>0.25</v>
      </c>
      <c r="AH5142" t="s">
        <v>56</v>
      </c>
      <c r="AI5142" t="s">
        <v>137</v>
      </c>
      <c r="AJ5142" t="s">
        <v>40</v>
      </c>
    </row>
    <row r="5143" spans="1:36" x14ac:dyDescent="0.25">
      <c r="A5143" t="s">
        <v>32</v>
      </c>
      <c r="B5143" t="s">
        <v>15505</v>
      </c>
      <c r="C5143">
        <f>YEAR(B5143)</f>
        <v>2014</v>
      </c>
      <c r="D5143">
        <v>66.2</v>
      </c>
      <c r="E5143">
        <v>48.2</v>
      </c>
      <c r="F5143">
        <v>56.5</v>
      </c>
      <c r="H5143" s="2">
        <f>IF(F5143-56.4&lt;=0,0,IF(F5143-56.4&lt;=1,1,2))</f>
        <v>1</v>
      </c>
      <c r="I5143">
        <v>66.2</v>
      </c>
      <c r="J5143">
        <v>43.7</v>
      </c>
      <c r="K5143">
        <v>55.7</v>
      </c>
      <c r="L5143">
        <v>48.4</v>
      </c>
      <c r="M5143">
        <v>75.900000000000006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20.6</v>
      </c>
      <c r="V5143">
        <v>19.600000000000001</v>
      </c>
      <c r="W5143">
        <v>173.5</v>
      </c>
      <c r="X5143">
        <v>1019.6</v>
      </c>
      <c r="Y5143">
        <v>38.9</v>
      </c>
      <c r="Z5143">
        <v>6.2</v>
      </c>
      <c r="AA5143">
        <v>126.7</v>
      </c>
      <c r="AB5143">
        <v>10.9</v>
      </c>
      <c r="AC5143">
        <v>4</v>
      </c>
      <c r="AD5143">
        <v>0</v>
      </c>
      <c r="AE5143" t="s">
        <v>15506</v>
      </c>
      <c r="AF5143" t="s">
        <v>15507</v>
      </c>
      <c r="AG5143">
        <v>0.28000000000000003</v>
      </c>
      <c r="AH5143" t="s">
        <v>36</v>
      </c>
      <c r="AI5143" t="s">
        <v>37</v>
      </c>
      <c r="AJ5143" t="s">
        <v>38</v>
      </c>
    </row>
    <row r="5144" spans="1:36" x14ac:dyDescent="0.25">
      <c r="A5144" t="s">
        <v>32</v>
      </c>
      <c r="B5144" t="s">
        <v>15508</v>
      </c>
      <c r="C5144">
        <f>YEAR(B5144)</f>
        <v>2014</v>
      </c>
      <c r="D5144">
        <v>68</v>
      </c>
      <c r="E5144">
        <v>55.4</v>
      </c>
      <c r="F5144">
        <v>60.1</v>
      </c>
      <c r="H5144" s="2">
        <f>IF(F5144-56.4&lt;=0,0,IF(F5144-56.4&lt;=1,1,2))</f>
        <v>2</v>
      </c>
      <c r="I5144">
        <v>68</v>
      </c>
      <c r="J5144">
        <v>55.4</v>
      </c>
      <c r="K5144">
        <v>60.1</v>
      </c>
      <c r="L5144">
        <v>49</v>
      </c>
      <c r="M5144">
        <v>67.400000000000006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28.4</v>
      </c>
      <c r="V5144">
        <v>25.3</v>
      </c>
      <c r="W5144">
        <v>178.3</v>
      </c>
      <c r="X5144">
        <v>1017.2</v>
      </c>
      <c r="Y5144">
        <v>36.1</v>
      </c>
      <c r="Z5144">
        <v>6.2</v>
      </c>
      <c r="AA5144">
        <v>164.3</v>
      </c>
      <c r="AB5144">
        <v>14.2</v>
      </c>
      <c r="AC5144">
        <v>6</v>
      </c>
      <c r="AD5144">
        <v>0</v>
      </c>
      <c r="AE5144" t="s">
        <v>15509</v>
      </c>
      <c r="AF5144" t="s">
        <v>15510</v>
      </c>
      <c r="AG5144">
        <v>0.32</v>
      </c>
      <c r="AH5144" t="s">
        <v>36</v>
      </c>
      <c r="AI5144" t="s">
        <v>37</v>
      </c>
      <c r="AJ5144" t="s">
        <v>38</v>
      </c>
    </row>
    <row r="5145" spans="1:36" x14ac:dyDescent="0.25">
      <c r="A5145" t="s">
        <v>32</v>
      </c>
      <c r="B5145" t="s">
        <v>15511</v>
      </c>
      <c r="C5145">
        <f>YEAR(B5145)</f>
        <v>2014</v>
      </c>
      <c r="D5145">
        <v>66.2</v>
      </c>
      <c r="E5145">
        <v>51.8</v>
      </c>
      <c r="F5145">
        <v>58.3</v>
      </c>
      <c r="H5145" s="2">
        <f>IF(F5145-56.4&lt;=0,0,IF(F5145-56.4&lt;=1,1,2))</f>
        <v>2</v>
      </c>
      <c r="I5145">
        <v>66.2</v>
      </c>
      <c r="J5145">
        <v>51.8</v>
      </c>
      <c r="K5145">
        <v>58.3</v>
      </c>
      <c r="L5145">
        <v>50.7</v>
      </c>
      <c r="M5145">
        <v>76.2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15.2</v>
      </c>
      <c r="V5145">
        <v>13.9</v>
      </c>
      <c r="W5145">
        <v>163.80000000000001</v>
      </c>
      <c r="X5145">
        <v>1017.3</v>
      </c>
      <c r="Y5145">
        <v>33.299999999999997</v>
      </c>
      <c r="Z5145">
        <v>6.2</v>
      </c>
      <c r="AA5145">
        <v>175.8</v>
      </c>
      <c r="AB5145">
        <v>15.2</v>
      </c>
      <c r="AC5145">
        <v>7</v>
      </c>
      <c r="AD5145">
        <v>0</v>
      </c>
      <c r="AE5145" t="s">
        <v>15512</v>
      </c>
      <c r="AF5145" t="s">
        <v>15513</v>
      </c>
      <c r="AG5145">
        <v>0.35</v>
      </c>
      <c r="AH5145" t="s">
        <v>36</v>
      </c>
      <c r="AI5145" t="s">
        <v>37</v>
      </c>
      <c r="AJ5145" t="s">
        <v>38</v>
      </c>
    </row>
    <row r="5146" spans="1:36" x14ac:dyDescent="0.25">
      <c r="A5146" t="s">
        <v>32</v>
      </c>
      <c r="B5146" t="s">
        <v>15514</v>
      </c>
      <c r="C5146">
        <f>YEAR(B5146)</f>
        <v>2014</v>
      </c>
      <c r="D5146">
        <v>64.400000000000006</v>
      </c>
      <c r="E5146">
        <v>50.4</v>
      </c>
      <c r="F5146">
        <v>58.7</v>
      </c>
      <c r="H5146" s="2">
        <f>IF(F5146-56.4&lt;=0,0,IF(F5146-56.4&lt;=1,1,2))</f>
        <v>2</v>
      </c>
      <c r="I5146">
        <v>64.400000000000006</v>
      </c>
      <c r="J5146">
        <v>50.4</v>
      </c>
      <c r="K5146">
        <v>58.7</v>
      </c>
      <c r="L5146">
        <v>51.1</v>
      </c>
      <c r="M5146">
        <v>76.5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13.9</v>
      </c>
      <c r="V5146">
        <v>13.9</v>
      </c>
      <c r="W5146">
        <v>147</v>
      </c>
      <c r="X5146">
        <v>1017.5</v>
      </c>
      <c r="Y5146">
        <v>23.7</v>
      </c>
      <c r="Z5146">
        <v>6.2</v>
      </c>
      <c r="AA5146">
        <v>177.4</v>
      </c>
      <c r="AB5146">
        <v>15.4</v>
      </c>
      <c r="AC5146">
        <v>7</v>
      </c>
      <c r="AD5146">
        <v>0</v>
      </c>
      <c r="AE5146" t="s">
        <v>15515</v>
      </c>
      <c r="AF5146" t="s">
        <v>15516</v>
      </c>
      <c r="AG5146">
        <v>0.38</v>
      </c>
      <c r="AH5146" t="s">
        <v>36</v>
      </c>
      <c r="AI5146" t="s">
        <v>702</v>
      </c>
      <c r="AJ5146" t="s">
        <v>38</v>
      </c>
    </row>
    <row r="5147" spans="1:36" x14ac:dyDescent="0.25">
      <c r="A5147" t="s">
        <v>32</v>
      </c>
      <c r="B5147" t="s">
        <v>15517</v>
      </c>
      <c r="C5147">
        <f>YEAR(B5147)</f>
        <v>2014</v>
      </c>
      <c r="D5147">
        <v>71.599999999999994</v>
      </c>
      <c r="E5147">
        <v>57.2</v>
      </c>
      <c r="F5147">
        <v>62.8</v>
      </c>
      <c r="H5147" s="2">
        <f>IF(F5147-56.4&lt;=0,0,IF(F5147-56.4&lt;=1,1,2))</f>
        <v>2</v>
      </c>
      <c r="I5147">
        <v>71.599999999999994</v>
      </c>
      <c r="J5147">
        <v>57.2</v>
      </c>
      <c r="K5147">
        <v>62.8</v>
      </c>
      <c r="L5147">
        <v>48.4</v>
      </c>
      <c r="M5147">
        <v>60.4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26.4</v>
      </c>
      <c r="V5147">
        <v>20.8</v>
      </c>
      <c r="W5147">
        <v>171.1</v>
      </c>
      <c r="X5147">
        <v>1014.3</v>
      </c>
      <c r="Y5147">
        <v>26.9</v>
      </c>
      <c r="Z5147">
        <v>6.2</v>
      </c>
      <c r="AA5147">
        <v>177.1</v>
      </c>
      <c r="AB5147">
        <v>15.3</v>
      </c>
      <c r="AC5147">
        <v>7</v>
      </c>
      <c r="AD5147">
        <v>0</v>
      </c>
      <c r="AE5147" t="s">
        <v>15518</v>
      </c>
      <c r="AF5147" t="s">
        <v>15519</v>
      </c>
      <c r="AG5147">
        <v>0.41</v>
      </c>
      <c r="AH5147" t="s">
        <v>36</v>
      </c>
      <c r="AI5147" t="s">
        <v>37</v>
      </c>
      <c r="AJ5147" t="s">
        <v>38</v>
      </c>
    </row>
    <row r="5148" spans="1:36" x14ac:dyDescent="0.25">
      <c r="A5148" t="s">
        <v>32</v>
      </c>
      <c r="B5148" t="s">
        <v>15520</v>
      </c>
      <c r="C5148">
        <f>YEAR(B5148)</f>
        <v>2014</v>
      </c>
      <c r="D5148">
        <v>62.6</v>
      </c>
      <c r="E5148">
        <v>51.8</v>
      </c>
      <c r="F5148">
        <v>56.9</v>
      </c>
      <c r="H5148" s="2">
        <f>IF(F5148-56.4&lt;=0,0,IF(F5148-56.4&lt;=1,1,2))</f>
        <v>1</v>
      </c>
      <c r="I5148">
        <v>62.6</v>
      </c>
      <c r="J5148">
        <v>51.8</v>
      </c>
      <c r="K5148">
        <v>56.9</v>
      </c>
      <c r="L5148">
        <v>51</v>
      </c>
      <c r="M5148">
        <v>80.900000000000006</v>
      </c>
      <c r="O5148">
        <v>0.433</v>
      </c>
      <c r="P5148">
        <v>100</v>
      </c>
      <c r="Q5148">
        <v>4.17</v>
      </c>
      <c r="R5148" t="s">
        <v>40</v>
      </c>
      <c r="S5148">
        <v>0</v>
      </c>
      <c r="T5148">
        <v>0</v>
      </c>
      <c r="U5148">
        <v>16.3</v>
      </c>
      <c r="V5148">
        <v>15</v>
      </c>
      <c r="W5148">
        <v>288.8</v>
      </c>
      <c r="X5148">
        <v>1013.2</v>
      </c>
      <c r="Y5148">
        <v>74</v>
      </c>
      <c r="Z5148">
        <v>6.1</v>
      </c>
      <c r="AA5148">
        <v>126.6</v>
      </c>
      <c r="AB5148">
        <v>10.9</v>
      </c>
      <c r="AC5148">
        <v>6</v>
      </c>
      <c r="AD5148">
        <v>0</v>
      </c>
      <c r="AE5148" t="s">
        <v>15521</v>
      </c>
      <c r="AF5148" t="s">
        <v>15522</v>
      </c>
      <c r="AG5148">
        <v>0.45</v>
      </c>
      <c r="AH5148" t="s">
        <v>56</v>
      </c>
      <c r="AI5148" t="s">
        <v>65</v>
      </c>
      <c r="AJ5148" t="s">
        <v>40</v>
      </c>
    </row>
    <row r="5149" spans="1:36" x14ac:dyDescent="0.25">
      <c r="A5149" t="s">
        <v>32</v>
      </c>
      <c r="B5149" t="s">
        <v>15523</v>
      </c>
      <c r="C5149">
        <f>YEAR(B5149)</f>
        <v>2014</v>
      </c>
      <c r="D5149">
        <v>62.6</v>
      </c>
      <c r="E5149">
        <v>46.4</v>
      </c>
      <c r="F5149">
        <v>54.7</v>
      </c>
      <c r="H5149" s="2">
        <f>IF(F5149-56.4&lt;=0,0,IF(F5149-56.4&lt;=1,1,2))</f>
        <v>0</v>
      </c>
      <c r="I5149">
        <v>62.6</v>
      </c>
      <c r="J5149">
        <v>42.4</v>
      </c>
      <c r="K5149">
        <v>54.2</v>
      </c>
      <c r="L5149">
        <v>46.9</v>
      </c>
      <c r="M5149">
        <v>75.900000000000006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26.6</v>
      </c>
      <c r="V5149">
        <v>19.600000000000001</v>
      </c>
      <c r="W5149">
        <v>257.60000000000002</v>
      </c>
      <c r="X5149">
        <v>1010.3</v>
      </c>
      <c r="Y5149">
        <v>54.9</v>
      </c>
      <c r="Z5149">
        <v>6.2</v>
      </c>
      <c r="AA5149">
        <v>154.6</v>
      </c>
      <c r="AB5149">
        <v>13.3</v>
      </c>
      <c r="AC5149">
        <v>6</v>
      </c>
      <c r="AD5149">
        <v>0</v>
      </c>
      <c r="AE5149" t="s">
        <v>15524</v>
      </c>
      <c r="AF5149" t="s">
        <v>15525</v>
      </c>
      <c r="AG5149">
        <v>0.48</v>
      </c>
      <c r="AH5149" t="s">
        <v>36</v>
      </c>
      <c r="AI5149" t="s">
        <v>37</v>
      </c>
      <c r="AJ5149" t="s">
        <v>38</v>
      </c>
    </row>
    <row r="5150" spans="1:36" x14ac:dyDescent="0.25">
      <c r="A5150" t="s">
        <v>32</v>
      </c>
      <c r="B5150" t="s">
        <v>15526</v>
      </c>
      <c r="C5150">
        <f>YEAR(B5150)</f>
        <v>2014</v>
      </c>
      <c r="D5150">
        <v>60.8</v>
      </c>
      <c r="E5150">
        <v>53.6</v>
      </c>
      <c r="F5150">
        <v>58</v>
      </c>
      <c r="H5150" s="2">
        <f>IF(F5150-56.4&lt;=0,0,IF(F5150-56.4&lt;=1,1,2))</f>
        <v>2</v>
      </c>
      <c r="I5150">
        <v>60.8</v>
      </c>
      <c r="J5150">
        <v>53.6</v>
      </c>
      <c r="K5150">
        <v>58</v>
      </c>
      <c r="L5150">
        <v>48.7</v>
      </c>
      <c r="M5150">
        <v>71.400000000000006</v>
      </c>
      <c r="O5150">
        <v>2.8000000000000001E-2</v>
      </c>
      <c r="P5150">
        <v>100</v>
      </c>
      <c r="Q5150">
        <v>4.17</v>
      </c>
      <c r="R5150" t="s">
        <v>40</v>
      </c>
      <c r="S5150">
        <v>0</v>
      </c>
      <c r="T5150">
        <v>0</v>
      </c>
      <c r="U5150">
        <v>32.700000000000003</v>
      </c>
      <c r="V5150">
        <v>19.600000000000001</v>
      </c>
      <c r="W5150">
        <v>337.3</v>
      </c>
      <c r="X5150">
        <v>1012.5</v>
      </c>
      <c r="Y5150">
        <v>67.900000000000006</v>
      </c>
      <c r="Z5150">
        <v>6</v>
      </c>
      <c r="AA5150">
        <v>157.80000000000001</v>
      </c>
      <c r="AB5150">
        <v>13.6</v>
      </c>
      <c r="AC5150">
        <v>5</v>
      </c>
      <c r="AD5150">
        <v>0</v>
      </c>
      <c r="AE5150" t="s">
        <v>15527</v>
      </c>
      <c r="AF5150" t="s">
        <v>15528</v>
      </c>
      <c r="AG5150">
        <v>0.5</v>
      </c>
      <c r="AH5150" t="s">
        <v>56</v>
      </c>
      <c r="AI5150" t="s">
        <v>137</v>
      </c>
      <c r="AJ5150" t="s">
        <v>40</v>
      </c>
    </row>
    <row r="5151" spans="1:36" x14ac:dyDescent="0.25">
      <c r="A5151" t="s">
        <v>32</v>
      </c>
      <c r="B5151" t="s">
        <v>15529</v>
      </c>
      <c r="C5151">
        <f>YEAR(B5151)</f>
        <v>2014</v>
      </c>
      <c r="D5151">
        <v>60.8</v>
      </c>
      <c r="E5151">
        <v>50</v>
      </c>
      <c r="F5151">
        <v>57.7</v>
      </c>
      <c r="H5151" s="2">
        <f>IF(F5151-56.4&lt;=0,0,IF(F5151-56.4&lt;=1,1,2))</f>
        <v>2</v>
      </c>
      <c r="I5151">
        <v>60.8</v>
      </c>
      <c r="J5151">
        <v>50</v>
      </c>
      <c r="K5151">
        <v>57.7</v>
      </c>
      <c r="L5151">
        <v>48.7</v>
      </c>
      <c r="M5151">
        <v>72.7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24.8</v>
      </c>
      <c r="V5151">
        <v>16.100000000000001</v>
      </c>
      <c r="W5151">
        <v>317.5</v>
      </c>
      <c r="X5151">
        <v>1020.6</v>
      </c>
      <c r="Y5151">
        <v>51.2</v>
      </c>
      <c r="Z5151">
        <v>6.2</v>
      </c>
      <c r="AA5151">
        <v>174.1</v>
      </c>
      <c r="AB5151">
        <v>15</v>
      </c>
      <c r="AC5151">
        <v>6</v>
      </c>
      <c r="AD5151">
        <v>0</v>
      </c>
      <c r="AE5151" t="s">
        <v>15530</v>
      </c>
      <c r="AF5151" t="s">
        <v>15531</v>
      </c>
      <c r="AG5151">
        <v>0.55000000000000004</v>
      </c>
      <c r="AH5151" t="s">
        <v>36</v>
      </c>
      <c r="AI5151" t="s">
        <v>37</v>
      </c>
      <c r="AJ5151" t="s">
        <v>38</v>
      </c>
    </row>
    <row r="5152" spans="1:36" x14ac:dyDescent="0.25">
      <c r="A5152" t="s">
        <v>32</v>
      </c>
      <c r="B5152" t="s">
        <v>15532</v>
      </c>
      <c r="C5152">
        <f>YEAR(B5152)</f>
        <v>2014</v>
      </c>
      <c r="D5152">
        <v>62.6</v>
      </c>
      <c r="E5152">
        <v>46.4</v>
      </c>
      <c r="F5152">
        <v>54.4</v>
      </c>
      <c r="H5152" s="2">
        <f>IF(F5152-56.4&lt;=0,0,IF(F5152-56.4&lt;=1,1,2))</f>
        <v>0</v>
      </c>
      <c r="I5152">
        <v>62.6</v>
      </c>
      <c r="J5152">
        <v>42.4</v>
      </c>
      <c r="K5152">
        <v>53.4</v>
      </c>
      <c r="L5152">
        <v>46.3</v>
      </c>
      <c r="M5152">
        <v>74.7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9.6</v>
      </c>
      <c r="V5152">
        <v>9.1999999999999993</v>
      </c>
      <c r="W5152">
        <v>160.80000000000001</v>
      </c>
      <c r="X5152">
        <v>1022.5</v>
      </c>
      <c r="Y5152">
        <v>9.3000000000000007</v>
      </c>
      <c r="Z5152">
        <v>6.2</v>
      </c>
      <c r="AA5152">
        <v>195.9</v>
      </c>
      <c r="AB5152">
        <v>16.899999999999999</v>
      </c>
      <c r="AC5152">
        <v>7</v>
      </c>
      <c r="AD5152">
        <v>0</v>
      </c>
      <c r="AE5152" t="s">
        <v>15533</v>
      </c>
      <c r="AF5152" t="s">
        <v>15534</v>
      </c>
      <c r="AG5152">
        <v>0.57999999999999996</v>
      </c>
      <c r="AH5152" t="s">
        <v>330</v>
      </c>
      <c r="AI5152" t="s">
        <v>9140</v>
      </c>
      <c r="AJ5152" t="s">
        <v>331</v>
      </c>
    </row>
    <row r="5153" spans="1:36" x14ac:dyDescent="0.25">
      <c r="A5153" t="s">
        <v>32</v>
      </c>
      <c r="B5153" t="s">
        <v>15535</v>
      </c>
      <c r="C5153">
        <f>YEAR(B5153)</f>
        <v>2014</v>
      </c>
      <c r="D5153">
        <v>66.2</v>
      </c>
      <c r="E5153">
        <v>45.4</v>
      </c>
      <c r="F5153">
        <v>57.3</v>
      </c>
      <c r="H5153" s="2">
        <f>IF(F5153-56.4&lt;=0,0,IF(F5153-56.4&lt;=1,1,2))</f>
        <v>1</v>
      </c>
      <c r="I5153">
        <v>66.2</v>
      </c>
      <c r="J5153">
        <v>45.4</v>
      </c>
      <c r="K5153">
        <v>57.3</v>
      </c>
      <c r="L5153">
        <v>50.8</v>
      </c>
      <c r="M5153">
        <v>79.7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10.3</v>
      </c>
      <c r="V5153">
        <v>16.100000000000001</v>
      </c>
      <c r="W5153">
        <v>154.1</v>
      </c>
      <c r="X5153">
        <v>1024.3</v>
      </c>
      <c r="Y5153">
        <v>23.4</v>
      </c>
      <c r="Z5153">
        <v>0</v>
      </c>
      <c r="AA5153">
        <v>194.6</v>
      </c>
      <c r="AB5153">
        <v>16.899999999999999</v>
      </c>
      <c r="AC5153">
        <v>7</v>
      </c>
      <c r="AD5153">
        <v>0</v>
      </c>
      <c r="AE5153" t="s">
        <v>15536</v>
      </c>
      <c r="AF5153" t="s">
        <v>15537</v>
      </c>
      <c r="AG5153">
        <v>0.62</v>
      </c>
      <c r="AH5153" t="s">
        <v>36</v>
      </c>
      <c r="AI5153" t="s">
        <v>37</v>
      </c>
      <c r="AJ5153" t="s">
        <v>38</v>
      </c>
    </row>
    <row r="5154" spans="1:36" x14ac:dyDescent="0.25">
      <c r="A5154" t="s">
        <v>32</v>
      </c>
      <c r="B5154" t="s">
        <v>15538</v>
      </c>
      <c r="C5154">
        <f>YEAR(B5154)</f>
        <v>2014</v>
      </c>
      <c r="D5154">
        <v>64.400000000000006</v>
      </c>
      <c r="E5154">
        <v>51.8</v>
      </c>
      <c r="F5154">
        <v>57.8</v>
      </c>
      <c r="H5154" s="2">
        <f>IF(F5154-56.4&lt;=0,0,IF(F5154-56.4&lt;=1,1,2))</f>
        <v>2</v>
      </c>
      <c r="I5154">
        <v>64.400000000000006</v>
      </c>
      <c r="J5154">
        <v>51.8</v>
      </c>
      <c r="K5154">
        <v>57.8</v>
      </c>
      <c r="L5154">
        <v>52</v>
      </c>
      <c r="M5154">
        <v>81.3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11.9</v>
      </c>
      <c r="V5154">
        <v>12.8</v>
      </c>
      <c r="W5154">
        <v>164.8</v>
      </c>
      <c r="X5154">
        <v>1023.8</v>
      </c>
      <c r="Y5154">
        <v>35.9</v>
      </c>
      <c r="Z5154">
        <v>0</v>
      </c>
      <c r="AA5154">
        <v>192.4</v>
      </c>
      <c r="AB5154">
        <v>16.7</v>
      </c>
      <c r="AC5154">
        <v>7</v>
      </c>
      <c r="AD5154">
        <v>0</v>
      </c>
      <c r="AE5154" t="s">
        <v>15539</v>
      </c>
      <c r="AF5154" t="s">
        <v>15540</v>
      </c>
      <c r="AG5154">
        <v>0.65</v>
      </c>
      <c r="AH5154" t="s">
        <v>36</v>
      </c>
      <c r="AI5154" t="s">
        <v>702</v>
      </c>
      <c r="AJ5154" t="s">
        <v>38</v>
      </c>
    </row>
    <row r="5155" spans="1:36" x14ac:dyDescent="0.25">
      <c r="A5155" t="s">
        <v>32</v>
      </c>
      <c r="B5155" t="s">
        <v>15541</v>
      </c>
      <c r="C5155">
        <f>YEAR(B5155)</f>
        <v>2014</v>
      </c>
      <c r="D5155">
        <v>69.8</v>
      </c>
      <c r="E5155">
        <v>51.8</v>
      </c>
      <c r="F5155">
        <v>59.6</v>
      </c>
      <c r="H5155" s="2">
        <f>IF(F5155-56.4&lt;=0,0,IF(F5155-56.4&lt;=1,1,2))</f>
        <v>2</v>
      </c>
      <c r="I5155">
        <v>69.8</v>
      </c>
      <c r="J5155">
        <v>51.8</v>
      </c>
      <c r="K5155">
        <v>59.6</v>
      </c>
      <c r="L5155">
        <v>49.4</v>
      </c>
      <c r="M5155">
        <v>70.3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17.899999999999999</v>
      </c>
      <c r="V5155">
        <v>18.3</v>
      </c>
      <c r="W5155">
        <v>172.9</v>
      </c>
      <c r="X5155">
        <v>1018.8</v>
      </c>
      <c r="Y5155">
        <v>53.1</v>
      </c>
      <c r="Z5155">
        <v>6.2</v>
      </c>
      <c r="AA5155">
        <v>181.7</v>
      </c>
      <c r="AB5155">
        <v>15.7</v>
      </c>
      <c r="AC5155">
        <v>7</v>
      </c>
      <c r="AD5155">
        <v>0</v>
      </c>
      <c r="AE5155" t="s">
        <v>15542</v>
      </c>
      <c r="AF5155" t="s">
        <v>15543</v>
      </c>
      <c r="AG5155">
        <v>0.69</v>
      </c>
      <c r="AH5155" t="s">
        <v>36</v>
      </c>
      <c r="AI5155" t="s">
        <v>37</v>
      </c>
      <c r="AJ5155" t="s">
        <v>38</v>
      </c>
    </row>
    <row r="5156" spans="1:36" x14ac:dyDescent="0.25">
      <c r="A5156" t="s">
        <v>32</v>
      </c>
      <c r="B5156" t="s">
        <v>15544</v>
      </c>
      <c r="C5156">
        <f>YEAR(B5156)</f>
        <v>2014</v>
      </c>
      <c r="D5156">
        <v>69.8</v>
      </c>
      <c r="E5156">
        <v>57.2</v>
      </c>
      <c r="F5156">
        <v>61.6</v>
      </c>
      <c r="H5156" s="2">
        <f>IF(F5156-56.4&lt;=0,0,IF(F5156-56.4&lt;=1,1,2))</f>
        <v>2</v>
      </c>
      <c r="I5156">
        <v>69.8</v>
      </c>
      <c r="J5156">
        <v>57.2</v>
      </c>
      <c r="K5156">
        <v>61.6</v>
      </c>
      <c r="L5156">
        <v>50.6</v>
      </c>
      <c r="M5156">
        <v>68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26.8</v>
      </c>
      <c r="V5156">
        <v>26.4</v>
      </c>
      <c r="W5156">
        <v>174.5</v>
      </c>
      <c r="X5156">
        <v>1011.3</v>
      </c>
      <c r="Y5156">
        <v>89.1</v>
      </c>
      <c r="Z5156">
        <v>6.2</v>
      </c>
      <c r="AA5156">
        <v>153.69999999999999</v>
      </c>
      <c r="AB5156">
        <v>13</v>
      </c>
      <c r="AC5156">
        <v>6</v>
      </c>
      <c r="AD5156">
        <v>0</v>
      </c>
      <c r="AE5156" t="s">
        <v>15545</v>
      </c>
      <c r="AF5156" t="s">
        <v>15546</v>
      </c>
      <c r="AG5156">
        <v>0.72</v>
      </c>
      <c r="AH5156" t="s">
        <v>36</v>
      </c>
      <c r="AI5156" t="s">
        <v>37</v>
      </c>
      <c r="AJ5156" t="s">
        <v>38</v>
      </c>
    </row>
    <row r="5157" spans="1:36" x14ac:dyDescent="0.25">
      <c r="A5157" t="s">
        <v>32</v>
      </c>
      <c r="B5157" t="s">
        <v>15547</v>
      </c>
      <c r="C5157">
        <f>YEAR(B5157)</f>
        <v>2014</v>
      </c>
      <c r="D5157">
        <v>64.400000000000006</v>
      </c>
      <c r="E5157">
        <v>53.6</v>
      </c>
      <c r="F5157">
        <v>59</v>
      </c>
      <c r="H5157" s="2">
        <f>IF(F5157-56.4&lt;=0,0,IF(F5157-56.4&lt;=1,1,2))</f>
        <v>2</v>
      </c>
      <c r="I5157">
        <v>64.400000000000006</v>
      </c>
      <c r="J5157">
        <v>53.6</v>
      </c>
      <c r="K5157">
        <v>59</v>
      </c>
      <c r="L5157">
        <v>54.5</v>
      </c>
      <c r="M5157">
        <v>85.2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24.8</v>
      </c>
      <c r="V5157">
        <v>16.100000000000001</v>
      </c>
      <c r="W5157">
        <v>298.3</v>
      </c>
      <c r="X5157">
        <v>1011.6</v>
      </c>
      <c r="Y5157">
        <v>56.6</v>
      </c>
      <c r="Z5157">
        <v>6.1</v>
      </c>
      <c r="AA5157">
        <v>183.4</v>
      </c>
      <c r="AB5157">
        <v>15.8</v>
      </c>
      <c r="AC5157">
        <v>7</v>
      </c>
      <c r="AD5157">
        <v>0</v>
      </c>
      <c r="AE5157" t="s">
        <v>15548</v>
      </c>
      <c r="AF5157" t="s">
        <v>15549</v>
      </c>
      <c r="AG5157">
        <v>0.75</v>
      </c>
      <c r="AH5157" t="s">
        <v>36</v>
      </c>
      <c r="AI5157" t="s">
        <v>37</v>
      </c>
      <c r="AJ5157" t="s">
        <v>38</v>
      </c>
    </row>
    <row r="5158" spans="1:36" x14ac:dyDescent="0.25">
      <c r="A5158" t="s">
        <v>32</v>
      </c>
      <c r="B5158" t="s">
        <v>15550</v>
      </c>
      <c r="C5158">
        <f>YEAR(B5158)</f>
        <v>2014</v>
      </c>
      <c r="D5158">
        <v>64.400000000000006</v>
      </c>
      <c r="E5158">
        <v>50</v>
      </c>
      <c r="F5158">
        <v>56.8</v>
      </c>
      <c r="H5158" s="2">
        <f>IF(F5158-56.4&lt;=0,0,IF(F5158-56.4&lt;=1,1,2))</f>
        <v>1</v>
      </c>
      <c r="I5158">
        <v>64.400000000000006</v>
      </c>
      <c r="J5158">
        <v>50</v>
      </c>
      <c r="K5158">
        <v>56.8</v>
      </c>
      <c r="L5158">
        <v>49.9</v>
      </c>
      <c r="M5158">
        <v>78.7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17</v>
      </c>
      <c r="V5158">
        <v>19.600000000000001</v>
      </c>
      <c r="W5158">
        <v>274.5</v>
      </c>
      <c r="X5158">
        <v>1015</v>
      </c>
      <c r="Y5158">
        <v>37</v>
      </c>
      <c r="Z5158">
        <v>6.2</v>
      </c>
      <c r="AA5158">
        <v>197.9</v>
      </c>
      <c r="AB5158">
        <v>17.2</v>
      </c>
      <c r="AC5158">
        <v>7</v>
      </c>
      <c r="AD5158">
        <v>0</v>
      </c>
      <c r="AE5158" t="s">
        <v>15551</v>
      </c>
      <c r="AF5158" t="s">
        <v>15552</v>
      </c>
      <c r="AG5158">
        <v>0.79</v>
      </c>
      <c r="AH5158" t="s">
        <v>36</v>
      </c>
      <c r="AI5158" t="s">
        <v>174</v>
      </c>
      <c r="AJ5158" t="s">
        <v>38</v>
      </c>
    </row>
    <row r="5159" spans="1:36" x14ac:dyDescent="0.25">
      <c r="A5159" t="s">
        <v>32</v>
      </c>
      <c r="B5159" t="s">
        <v>15553</v>
      </c>
      <c r="C5159">
        <f>YEAR(B5159)</f>
        <v>2014</v>
      </c>
      <c r="D5159">
        <v>62.6</v>
      </c>
      <c r="E5159">
        <v>51.8</v>
      </c>
      <c r="F5159">
        <v>55</v>
      </c>
      <c r="H5159" s="2">
        <f>IF(F5159-56.4&lt;=0,0,IF(F5159-56.4&lt;=1,1,2))</f>
        <v>0</v>
      </c>
      <c r="I5159">
        <v>62.6</v>
      </c>
      <c r="J5159">
        <v>51.8</v>
      </c>
      <c r="K5159">
        <v>55</v>
      </c>
      <c r="L5159">
        <v>48.4</v>
      </c>
      <c r="M5159">
        <v>79.099999999999994</v>
      </c>
      <c r="O5159">
        <v>0.51200000000000001</v>
      </c>
      <c r="P5159">
        <v>100</v>
      </c>
      <c r="Q5159">
        <v>8.33</v>
      </c>
      <c r="R5159" t="s">
        <v>40</v>
      </c>
      <c r="S5159">
        <v>0</v>
      </c>
      <c r="T5159">
        <v>0</v>
      </c>
      <c r="U5159">
        <v>24.6</v>
      </c>
      <c r="V5159">
        <v>30</v>
      </c>
      <c r="W5159">
        <v>260.10000000000002</v>
      </c>
      <c r="X5159">
        <v>1013.3</v>
      </c>
      <c r="Y5159">
        <v>76.099999999999994</v>
      </c>
      <c r="Z5159">
        <v>6</v>
      </c>
      <c r="AA5159">
        <v>143.4</v>
      </c>
      <c r="AB5159">
        <v>12.4</v>
      </c>
      <c r="AC5159">
        <v>6</v>
      </c>
      <c r="AD5159">
        <v>0</v>
      </c>
      <c r="AE5159" t="s">
        <v>15554</v>
      </c>
      <c r="AF5159" t="s">
        <v>15555</v>
      </c>
      <c r="AG5159">
        <v>0.83</v>
      </c>
      <c r="AH5159" t="s">
        <v>56</v>
      </c>
      <c r="AI5159" t="s">
        <v>101</v>
      </c>
      <c r="AJ5159" t="s">
        <v>40</v>
      </c>
    </row>
    <row r="5160" spans="1:36" x14ac:dyDescent="0.25">
      <c r="A5160" t="s">
        <v>32</v>
      </c>
      <c r="B5160" t="s">
        <v>15556</v>
      </c>
      <c r="C5160">
        <f>YEAR(B5160)</f>
        <v>2014</v>
      </c>
      <c r="D5160">
        <v>57.2</v>
      </c>
      <c r="E5160">
        <v>50</v>
      </c>
      <c r="F5160">
        <v>54.6</v>
      </c>
      <c r="H5160" s="2">
        <f>IF(F5160-56.4&lt;=0,0,IF(F5160-56.4&lt;=1,1,2))</f>
        <v>0</v>
      </c>
      <c r="I5160">
        <v>57.2</v>
      </c>
      <c r="J5160">
        <v>50</v>
      </c>
      <c r="K5160">
        <v>54.6</v>
      </c>
      <c r="L5160">
        <v>45.4</v>
      </c>
      <c r="M5160">
        <v>71.7</v>
      </c>
      <c r="O5160">
        <v>0.161</v>
      </c>
      <c r="P5160">
        <v>100</v>
      </c>
      <c r="Q5160">
        <v>8.33</v>
      </c>
      <c r="R5160" t="s">
        <v>40</v>
      </c>
      <c r="S5160">
        <v>0</v>
      </c>
      <c r="T5160">
        <v>0</v>
      </c>
      <c r="U5160">
        <v>33.1</v>
      </c>
      <c r="V5160">
        <v>21.9</v>
      </c>
      <c r="W5160">
        <v>313.5</v>
      </c>
      <c r="X5160">
        <v>1017.4</v>
      </c>
      <c r="Y5160">
        <v>85.9</v>
      </c>
      <c r="Z5160">
        <v>6.1</v>
      </c>
      <c r="AA5160">
        <v>174.3</v>
      </c>
      <c r="AB5160">
        <v>15.1</v>
      </c>
      <c r="AC5160">
        <v>6</v>
      </c>
      <c r="AD5160">
        <v>0</v>
      </c>
      <c r="AE5160" t="s">
        <v>15557</v>
      </c>
      <c r="AF5160" t="s">
        <v>15558</v>
      </c>
      <c r="AG5160">
        <v>0.86</v>
      </c>
      <c r="AH5160" t="s">
        <v>56</v>
      </c>
      <c r="AI5160" t="s">
        <v>101</v>
      </c>
      <c r="AJ5160" t="s">
        <v>40</v>
      </c>
    </row>
    <row r="5161" spans="1:36" x14ac:dyDescent="0.25">
      <c r="A5161" t="s">
        <v>32</v>
      </c>
      <c r="B5161" t="s">
        <v>15559</v>
      </c>
      <c r="C5161">
        <f>YEAR(B5161)</f>
        <v>2014</v>
      </c>
      <c r="D5161">
        <v>59</v>
      </c>
      <c r="E5161">
        <v>46.4</v>
      </c>
      <c r="F5161">
        <v>53.2</v>
      </c>
      <c r="H5161" s="2">
        <f>IF(F5161-56.4&lt;=0,0,IF(F5161-56.4&lt;=1,1,2))</f>
        <v>0</v>
      </c>
      <c r="I5161">
        <v>59</v>
      </c>
      <c r="J5161">
        <v>44.2</v>
      </c>
      <c r="K5161">
        <v>53.1</v>
      </c>
      <c r="L5161">
        <v>45.6</v>
      </c>
      <c r="M5161">
        <v>75.8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19.899999999999999</v>
      </c>
      <c r="V5161">
        <v>9.1999999999999993</v>
      </c>
      <c r="W5161">
        <v>327.7</v>
      </c>
      <c r="X5161">
        <v>1021.8</v>
      </c>
      <c r="Y5161">
        <v>75.3</v>
      </c>
      <c r="Z5161">
        <v>6.2</v>
      </c>
      <c r="AA5161">
        <v>148.1</v>
      </c>
      <c r="AB5161">
        <v>12.7</v>
      </c>
      <c r="AC5161">
        <v>5</v>
      </c>
      <c r="AD5161">
        <v>0</v>
      </c>
      <c r="AE5161" t="s">
        <v>15560</v>
      </c>
      <c r="AF5161" t="s">
        <v>15561</v>
      </c>
      <c r="AG5161">
        <v>0.9</v>
      </c>
      <c r="AH5161" t="s">
        <v>36</v>
      </c>
      <c r="AI5161" t="s">
        <v>37</v>
      </c>
      <c r="AJ5161" t="s">
        <v>38</v>
      </c>
    </row>
    <row r="5162" spans="1:36" x14ac:dyDescent="0.25">
      <c r="A5162" t="s">
        <v>32</v>
      </c>
      <c r="B5162" t="s">
        <v>15562</v>
      </c>
      <c r="C5162">
        <f>YEAR(B5162)</f>
        <v>2014</v>
      </c>
      <c r="D5162">
        <v>60.8</v>
      </c>
      <c r="E5162">
        <v>43.8</v>
      </c>
      <c r="F5162">
        <v>52.1</v>
      </c>
      <c r="H5162" s="2">
        <f>IF(F5162-56.4&lt;=0,0,IF(F5162-56.4&lt;=1,1,2))</f>
        <v>0</v>
      </c>
      <c r="I5162">
        <v>60.8</v>
      </c>
      <c r="J5162">
        <v>40.200000000000003</v>
      </c>
      <c r="K5162">
        <v>50.7</v>
      </c>
      <c r="L5162">
        <v>47</v>
      </c>
      <c r="M5162">
        <v>83.1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17</v>
      </c>
      <c r="V5162">
        <v>8.1</v>
      </c>
      <c r="W5162">
        <v>200.5</v>
      </c>
      <c r="X5162">
        <v>1022.5</v>
      </c>
      <c r="Y5162">
        <v>32.1</v>
      </c>
      <c r="Z5162">
        <v>6.2</v>
      </c>
      <c r="AA5162">
        <v>198.4</v>
      </c>
      <c r="AB5162">
        <v>17</v>
      </c>
      <c r="AC5162">
        <v>7</v>
      </c>
      <c r="AD5162">
        <v>0</v>
      </c>
      <c r="AE5162" t="s">
        <v>15563</v>
      </c>
      <c r="AF5162" t="s">
        <v>15564</v>
      </c>
      <c r="AG5162">
        <v>0.93</v>
      </c>
      <c r="AH5162" t="s">
        <v>36</v>
      </c>
      <c r="AI5162" t="s">
        <v>37</v>
      </c>
      <c r="AJ5162" t="s">
        <v>38</v>
      </c>
    </row>
    <row r="5163" spans="1:36" x14ac:dyDescent="0.25">
      <c r="A5163" t="s">
        <v>32</v>
      </c>
      <c r="B5163" t="s">
        <v>15565</v>
      </c>
      <c r="C5163">
        <f>YEAR(B5163)</f>
        <v>2014</v>
      </c>
      <c r="D5163">
        <v>64.400000000000006</v>
      </c>
      <c r="E5163">
        <v>46.4</v>
      </c>
      <c r="F5163">
        <v>54.2</v>
      </c>
      <c r="H5163" s="2">
        <f>IF(F5163-56.4&lt;=0,0,IF(F5163-56.4&lt;=1,1,2))</f>
        <v>0</v>
      </c>
      <c r="I5163">
        <v>64.400000000000006</v>
      </c>
      <c r="J5163">
        <v>41.9</v>
      </c>
      <c r="K5163">
        <v>53</v>
      </c>
      <c r="L5163">
        <v>46.2</v>
      </c>
      <c r="M5163">
        <v>74.8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13.4</v>
      </c>
      <c r="V5163">
        <v>17.2</v>
      </c>
      <c r="W5163">
        <v>169.8</v>
      </c>
      <c r="X5163">
        <v>1018.7</v>
      </c>
      <c r="Y5163">
        <v>73</v>
      </c>
      <c r="Z5163">
        <v>6.2</v>
      </c>
      <c r="AA5163">
        <v>162.1</v>
      </c>
      <c r="AB5163">
        <v>13.8</v>
      </c>
      <c r="AC5163">
        <v>6</v>
      </c>
      <c r="AD5163">
        <v>0</v>
      </c>
      <c r="AE5163" t="s">
        <v>15566</v>
      </c>
      <c r="AF5163" t="s">
        <v>15567</v>
      </c>
      <c r="AG5163">
        <v>0.97</v>
      </c>
      <c r="AH5163" t="s">
        <v>36</v>
      </c>
      <c r="AI5163" t="s">
        <v>37</v>
      </c>
      <c r="AJ5163" t="s">
        <v>38</v>
      </c>
    </row>
    <row r="5164" spans="1:36" x14ac:dyDescent="0.25">
      <c r="A5164" t="s">
        <v>32</v>
      </c>
      <c r="B5164" t="s">
        <v>15568</v>
      </c>
      <c r="C5164">
        <f>YEAR(B5164)</f>
        <v>2014</v>
      </c>
      <c r="D5164">
        <v>60.8</v>
      </c>
      <c r="E5164">
        <v>53.3</v>
      </c>
      <c r="F5164">
        <v>57.7</v>
      </c>
      <c r="G5164" s="2">
        <f>AVERAGE(F5164:F5255)</f>
        <v>62.703260869565199</v>
      </c>
      <c r="H5164" s="2">
        <f>IF(F5164-62.7&lt;=0,0,IF(F5164-62.7&lt;=1,1,2))</f>
        <v>0</v>
      </c>
      <c r="I5164">
        <v>60.8</v>
      </c>
      <c r="J5164">
        <v>53.3</v>
      </c>
      <c r="K5164">
        <v>57.7</v>
      </c>
      <c r="L5164">
        <v>49.9</v>
      </c>
      <c r="M5164">
        <v>75.5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36.200000000000003</v>
      </c>
      <c r="V5164">
        <v>16.100000000000001</v>
      </c>
      <c r="W5164">
        <v>155.9</v>
      </c>
      <c r="X5164">
        <v>1010.1</v>
      </c>
      <c r="Y5164">
        <v>94.2</v>
      </c>
      <c r="Z5164">
        <v>6.1</v>
      </c>
      <c r="AA5164">
        <v>119.4</v>
      </c>
      <c r="AB5164">
        <v>10.3</v>
      </c>
      <c r="AC5164">
        <v>5</v>
      </c>
      <c r="AD5164">
        <v>0</v>
      </c>
      <c r="AE5164" t="s">
        <v>15569</v>
      </c>
      <c r="AF5164" t="s">
        <v>15570</v>
      </c>
      <c r="AG5164">
        <v>0</v>
      </c>
      <c r="AH5164" t="s">
        <v>88</v>
      </c>
      <c r="AI5164" t="s">
        <v>89</v>
      </c>
      <c r="AJ5164" t="s">
        <v>90</v>
      </c>
    </row>
    <row r="5165" spans="1:36" x14ac:dyDescent="0.25">
      <c r="A5165" t="s">
        <v>32</v>
      </c>
      <c r="B5165" t="s">
        <v>15571</v>
      </c>
      <c r="C5165">
        <f>YEAR(B5165)</f>
        <v>2014</v>
      </c>
      <c r="D5165">
        <v>62.6</v>
      </c>
      <c r="E5165">
        <v>51.8</v>
      </c>
      <c r="F5165">
        <v>57.8</v>
      </c>
      <c r="H5165" s="2">
        <f>IF(F5165-62.7&lt;=0,0,IF(F5165-62.7&lt;=1,1,2))</f>
        <v>0</v>
      </c>
      <c r="I5165">
        <v>62.6</v>
      </c>
      <c r="J5165">
        <v>51.8</v>
      </c>
      <c r="K5165">
        <v>57.8</v>
      </c>
      <c r="L5165">
        <v>49.7</v>
      </c>
      <c r="M5165">
        <v>75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21.5</v>
      </c>
      <c r="V5165">
        <v>21.9</v>
      </c>
      <c r="W5165">
        <v>261.2</v>
      </c>
      <c r="X5165">
        <v>1003</v>
      </c>
      <c r="Y5165">
        <v>76</v>
      </c>
      <c r="Z5165">
        <v>6.2</v>
      </c>
      <c r="AA5165">
        <v>190.8</v>
      </c>
      <c r="AB5165">
        <v>16.5</v>
      </c>
      <c r="AC5165">
        <v>7</v>
      </c>
      <c r="AD5165">
        <v>0</v>
      </c>
      <c r="AE5165" t="s">
        <v>15572</v>
      </c>
      <c r="AF5165" t="s">
        <v>15573</v>
      </c>
      <c r="AG5165">
        <v>0.04</v>
      </c>
      <c r="AH5165" t="s">
        <v>36</v>
      </c>
      <c r="AI5165" t="s">
        <v>37</v>
      </c>
      <c r="AJ5165" t="s">
        <v>38</v>
      </c>
    </row>
    <row r="5166" spans="1:36" x14ac:dyDescent="0.25">
      <c r="A5166" t="s">
        <v>32</v>
      </c>
      <c r="B5166" t="s">
        <v>15574</v>
      </c>
      <c r="C5166">
        <f>YEAR(B5166)</f>
        <v>2014</v>
      </c>
      <c r="D5166">
        <v>62.6</v>
      </c>
      <c r="E5166">
        <v>51.8</v>
      </c>
      <c r="F5166">
        <v>57.4</v>
      </c>
      <c r="H5166" s="2">
        <f>IF(F5166-62.7&lt;=0,0,IF(F5166-62.7&lt;=1,1,2))</f>
        <v>0</v>
      </c>
      <c r="I5166">
        <v>62.6</v>
      </c>
      <c r="J5166">
        <v>51.8</v>
      </c>
      <c r="K5166">
        <v>57.4</v>
      </c>
      <c r="L5166">
        <v>48.7</v>
      </c>
      <c r="M5166">
        <v>73.099999999999994</v>
      </c>
      <c r="O5166">
        <v>0.13400000000000001</v>
      </c>
      <c r="P5166">
        <v>100</v>
      </c>
      <c r="Q5166">
        <v>8.33</v>
      </c>
      <c r="R5166" t="s">
        <v>40</v>
      </c>
      <c r="S5166">
        <v>0</v>
      </c>
      <c r="T5166">
        <v>0</v>
      </c>
      <c r="U5166">
        <v>43.4</v>
      </c>
      <c r="V5166">
        <v>23</v>
      </c>
      <c r="W5166">
        <v>184.4</v>
      </c>
      <c r="X5166">
        <v>999.7</v>
      </c>
      <c r="Y5166">
        <v>78.599999999999994</v>
      </c>
      <c r="Z5166">
        <v>5.8</v>
      </c>
      <c r="AA5166">
        <v>86.6</v>
      </c>
      <c r="AB5166">
        <v>7.4</v>
      </c>
      <c r="AC5166">
        <v>3</v>
      </c>
      <c r="AD5166">
        <v>0</v>
      </c>
      <c r="AE5166" t="s">
        <v>15575</v>
      </c>
      <c r="AF5166" t="s">
        <v>15576</v>
      </c>
      <c r="AG5166">
        <v>7.0000000000000007E-2</v>
      </c>
      <c r="AH5166" t="s">
        <v>56</v>
      </c>
      <c r="AI5166" t="s">
        <v>57</v>
      </c>
      <c r="AJ5166" t="s">
        <v>40</v>
      </c>
    </row>
    <row r="5167" spans="1:36" x14ac:dyDescent="0.25">
      <c r="A5167" t="s">
        <v>32</v>
      </c>
      <c r="B5167" t="s">
        <v>15577</v>
      </c>
      <c r="C5167">
        <f>YEAR(B5167)</f>
        <v>2014</v>
      </c>
      <c r="D5167">
        <v>66.2</v>
      </c>
      <c r="E5167">
        <v>50</v>
      </c>
      <c r="F5167">
        <v>58.6</v>
      </c>
      <c r="H5167" s="2">
        <f>IF(F5167-62.7&lt;=0,0,IF(F5167-62.7&lt;=1,1,2))</f>
        <v>0</v>
      </c>
      <c r="I5167">
        <v>66.2</v>
      </c>
      <c r="J5167">
        <v>50</v>
      </c>
      <c r="K5167">
        <v>58.6</v>
      </c>
      <c r="L5167">
        <v>47.6</v>
      </c>
      <c r="M5167">
        <v>67.5</v>
      </c>
      <c r="O5167">
        <v>3.9E-2</v>
      </c>
      <c r="P5167">
        <v>100</v>
      </c>
      <c r="Q5167">
        <v>4.17</v>
      </c>
      <c r="R5167" t="s">
        <v>40</v>
      </c>
      <c r="S5167">
        <v>0</v>
      </c>
      <c r="T5167">
        <v>0</v>
      </c>
      <c r="U5167">
        <v>34.4</v>
      </c>
      <c r="V5167">
        <v>21.9</v>
      </c>
      <c r="W5167">
        <v>199.4</v>
      </c>
      <c r="X5167">
        <v>1004.2</v>
      </c>
      <c r="Y5167">
        <v>60.5</v>
      </c>
      <c r="Z5167">
        <v>6.2</v>
      </c>
      <c r="AA5167">
        <v>195.1</v>
      </c>
      <c r="AB5167">
        <v>17</v>
      </c>
      <c r="AC5167">
        <v>7</v>
      </c>
      <c r="AD5167">
        <v>0</v>
      </c>
      <c r="AE5167" t="s">
        <v>15578</v>
      </c>
      <c r="AF5167" t="s">
        <v>15579</v>
      </c>
      <c r="AG5167">
        <v>0.1</v>
      </c>
      <c r="AH5167" t="s">
        <v>56</v>
      </c>
      <c r="AI5167" t="s">
        <v>137</v>
      </c>
      <c r="AJ5167" t="s">
        <v>40</v>
      </c>
    </row>
    <row r="5168" spans="1:36" x14ac:dyDescent="0.25">
      <c r="A5168" t="s">
        <v>32</v>
      </c>
      <c r="B5168" t="s">
        <v>15580</v>
      </c>
      <c r="C5168">
        <f>YEAR(B5168)</f>
        <v>2014</v>
      </c>
      <c r="D5168">
        <v>60.8</v>
      </c>
      <c r="E5168">
        <v>48.2</v>
      </c>
      <c r="F5168">
        <v>54.9</v>
      </c>
      <c r="H5168" s="2">
        <f>IF(F5168-62.7&lt;=0,0,IF(F5168-62.7&lt;=1,1,2))</f>
        <v>0</v>
      </c>
      <c r="I5168">
        <v>60.8</v>
      </c>
      <c r="J5168">
        <v>44.6</v>
      </c>
      <c r="K5168">
        <v>54.7</v>
      </c>
      <c r="L5168">
        <v>50.1</v>
      </c>
      <c r="M5168">
        <v>84.3</v>
      </c>
      <c r="O5168">
        <v>7.8E-2</v>
      </c>
      <c r="P5168">
        <v>100</v>
      </c>
      <c r="Q5168">
        <v>8.33</v>
      </c>
      <c r="R5168" t="s">
        <v>40</v>
      </c>
      <c r="S5168">
        <v>0</v>
      </c>
      <c r="T5168">
        <v>0</v>
      </c>
      <c r="U5168">
        <v>29.1</v>
      </c>
      <c r="V5168">
        <v>16.100000000000001</v>
      </c>
      <c r="W5168">
        <v>213.5</v>
      </c>
      <c r="X5168">
        <v>1007.1</v>
      </c>
      <c r="Y5168">
        <v>72.099999999999994</v>
      </c>
      <c r="Z5168">
        <v>5.9</v>
      </c>
      <c r="AA5168">
        <v>147.69999999999999</v>
      </c>
      <c r="AB5168">
        <v>12.8</v>
      </c>
      <c r="AC5168">
        <v>6</v>
      </c>
      <c r="AD5168">
        <v>0</v>
      </c>
      <c r="AE5168" t="s">
        <v>15581</v>
      </c>
      <c r="AF5168" t="s">
        <v>15582</v>
      </c>
      <c r="AG5168">
        <v>0.13</v>
      </c>
      <c r="AH5168" t="s">
        <v>56</v>
      </c>
      <c r="AI5168" t="s">
        <v>101</v>
      </c>
      <c r="AJ5168" t="s">
        <v>40</v>
      </c>
    </row>
    <row r="5169" spans="1:36" x14ac:dyDescent="0.25">
      <c r="A5169" t="s">
        <v>32</v>
      </c>
      <c r="B5169" t="s">
        <v>15583</v>
      </c>
      <c r="C5169">
        <f>YEAR(B5169)</f>
        <v>2014</v>
      </c>
      <c r="D5169">
        <v>66.2</v>
      </c>
      <c r="E5169">
        <v>48.2</v>
      </c>
      <c r="F5169">
        <v>56.8</v>
      </c>
      <c r="H5169" s="2">
        <f>IF(F5169-62.7&lt;=0,0,IF(F5169-62.7&lt;=1,1,2))</f>
        <v>0</v>
      </c>
      <c r="I5169">
        <v>66.2</v>
      </c>
      <c r="J5169">
        <v>45.1</v>
      </c>
      <c r="K5169">
        <v>56.6</v>
      </c>
      <c r="L5169">
        <v>45.8</v>
      </c>
      <c r="M5169">
        <v>67.599999999999994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27.1</v>
      </c>
      <c r="V5169">
        <v>16.100000000000001</v>
      </c>
      <c r="W5169">
        <v>191.4</v>
      </c>
      <c r="X5169">
        <v>1012.2</v>
      </c>
      <c r="Y5169">
        <v>47.3</v>
      </c>
      <c r="Z5169">
        <v>6.2</v>
      </c>
      <c r="AA5169">
        <v>187.4</v>
      </c>
      <c r="AB5169">
        <v>16.2</v>
      </c>
      <c r="AC5169">
        <v>7</v>
      </c>
      <c r="AD5169">
        <v>0</v>
      </c>
      <c r="AE5169" t="s">
        <v>15584</v>
      </c>
      <c r="AF5169" t="s">
        <v>15585</v>
      </c>
      <c r="AG5169">
        <v>0.17</v>
      </c>
      <c r="AH5169" t="s">
        <v>36</v>
      </c>
      <c r="AI5169" t="s">
        <v>37</v>
      </c>
      <c r="AJ5169" t="s">
        <v>38</v>
      </c>
    </row>
    <row r="5170" spans="1:36" x14ac:dyDescent="0.25">
      <c r="A5170" t="s">
        <v>32</v>
      </c>
      <c r="B5170" t="s">
        <v>15586</v>
      </c>
      <c r="C5170">
        <f>YEAR(B5170)</f>
        <v>2014</v>
      </c>
      <c r="D5170">
        <v>59</v>
      </c>
      <c r="E5170">
        <v>51.8</v>
      </c>
      <c r="F5170">
        <v>54.3</v>
      </c>
      <c r="H5170" s="2">
        <f>IF(F5170-62.7&lt;=0,0,IF(F5170-62.7&lt;=1,1,2))</f>
        <v>0</v>
      </c>
      <c r="I5170">
        <v>59</v>
      </c>
      <c r="J5170">
        <v>51.8</v>
      </c>
      <c r="K5170">
        <v>54.3</v>
      </c>
      <c r="L5170">
        <v>48.4</v>
      </c>
      <c r="M5170">
        <v>80.599999999999994</v>
      </c>
      <c r="O5170">
        <v>4.0000000000000001E-3</v>
      </c>
      <c r="P5170">
        <v>100</v>
      </c>
      <c r="Q5170">
        <v>4.17</v>
      </c>
      <c r="R5170" t="s">
        <v>40</v>
      </c>
      <c r="S5170">
        <v>0</v>
      </c>
      <c r="T5170">
        <v>0</v>
      </c>
      <c r="U5170">
        <v>14.8</v>
      </c>
      <c r="V5170">
        <v>17.2</v>
      </c>
      <c r="W5170">
        <v>174.7</v>
      </c>
      <c r="X5170">
        <v>1014.3</v>
      </c>
      <c r="Y5170">
        <v>71.400000000000006</v>
      </c>
      <c r="Z5170">
        <v>6.2</v>
      </c>
      <c r="AA5170">
        <v>72.599999999999994</v>
      </c>
      <c r="AB5170">
        <v>6.1</v>
      </c>
      <c r="AC5170">
        <v>2</v>
      </c>
      <c r="AD5170">
        <v>0</v>
      </c>
      <c r="AE5170" t="s">
        <v>15587</v>
      </c>
      <c r="AF5170" t="s">
        <v>15588</v>
      </c>
      <c r="AG5170">
        <v>0.2</v>
      </c>
      <c r="AH5170" t="s">
        <v>56</v>
      </c>
      <c r="AI5170" t="s">
        <v>61</v>
      </c>
      <c r="AJ5170" t="s">
        <v>40</v>
      </c>
    </row>
    <row r="5171" spans="1:36" x14ac:dyDescent="0.25">
      <c r="A5171" t="s">
        <v>32</v>
      </c>
      <c r="B5171" t="s">
        <v>15589</v>
      </c>
      <c r="C5171">
        <f>YEAR(B5171)</f>
        <v>2014</v>
      </c>
      <c r="D5171">
        <v>60.8</v>
      </c>
      <c r="E5171">
        <v>50</v>
      </c>
      <c r="F5171">
        <v>54.5</v>
      </c>
      <c r="H5171" s="2">
        <f>IF(F5171-62.7&lt;=0,0,IF(F5171-62.7&lt;=1,1,2))</f>
        <v>0</v>
      </c>
      <c r="I5171">
        <v>60.8</v>
      </c>
      <c r="J5171">
        <v>50</v>
      </c>
      <c r="K5171">
        <v>54.5</v>
      </c>
      <c r="L5171">
        <v>49.6</v>
      </c>
      <c r="M5171">
        <v>83.8</v>
      </c>
      <c r="O5171">
        <v>0.10299999999999999</v>
      </c>
      <c r="P5171">
        <v>100</v>
      </c>
      <c r="Q5171">
        <v>8.33</v>
      </c>
      <c r="R5171" t="s">
        <v>40</v>
      </c>
      <c r="S5171">
        <v>0</v>
      </c>
      <c r="T5171">
        <v>0</v>
      </c>
      <c r="U5171">
        <v>17.899999999999999</v>
      </c>
      <c r="V5171">
        <v>19.600000000000001</v>
      </c>
      <c r="W5171">
        <v>286.3</v>
      </c>
      <c r="X5171">
        <v>1013.5</v>
      </c>
      <c r="Y5171">
        <v>81</v>
      </c>
      <c r="Z5171">
        <v>6</v>
      </c>
      <c r="AA5171">
        <v>182.5</v>
      </c>
      <c r="AB5171">
        <v>15.7</v>
      </c>
      <c r="AC5171">
        <v>7</v>
      </c>
      <c r="AD5171">
        <v>0</v>
      </c>
      <c r="AE5171" t="s">
        <v>15590</v>
      </c>
      <c r="AF5171" t="s">
        <v>15591</v>
      </c>
      <c r="AG5171">
        <v>0.25</v>
      </c>
      <c r="AH5171" t="s">
        <v>56</v>
      </c>
      <c r="AI5171" t="s">
        <v>101</v>
      </c>
      <c r="AJ5171" t="s">
        <v>40</v>
      </c>
    </row>
    <row r="5172" spans="1:36" x14ac:dyDescent="0.25">
      <c r="A5172" t="s">
        <v>32</v>
      </c>
      <c r="B5172" t="s">
        <v>15592</v>
      </c>
      <c r="C5172">
        <f>YEAR(B5172)</f>
        <v>2014</v>
      </c>
      <c r="D5172">
        <v>55.4</v>
      </c>
      <c r="E5172">
        <v>48.5</v>
      </c>
      <c r="F5172">
        <v>53.2</v>
      </c>
      <c r="H5172" s="2">
        <f>IF(F5172-62.7&lt;=0,0,IF(F5172-62.7&lt;=1,1,2))</f>
        <v>0</v>
      </c>
      <c r="I5172">
        <v>55.4</v>
      </c>
      <c r="J5172">
        <v>45.1</v>
      </c>
      <c r="K5172">
        <v>53</v>
      </c>
      <c r="L5172">
        <v>48.6</v>
      </c>
      <c r="M5172">
        <v>85</v>
      </c>
      <c r="O5172">
        <v>0.82699999999999996</v>
      </c>
      <c r="P5172">
        <v>100</v>
      </c>
      <c r="Q5172">
        <v>8.33</v>
      </c>
      <c r="R5172" t="s">
        <v>40</v>
      </c>
      <c r="S5172">
        <v>0</v>
      </c>
      <c r="T5172">
        <v>0</v>
      </c>
      <c r="U5172">
        <v>20.8</v>
      </c>
      <c r="V5172">
        <v>21.9</v>
      </c>
      <c r="W5172">
        <v>342.1</v>
      </c>
      <c r="X5172">
        <v>1013.5</v>
      </c>
      <c r="Y5172">
        <v>89.4</v>
      </c>
      <c r="Z5172">
        <v>5.9</v>
      </c>
      <c r="AA5172">
        <v>156.5</v>
      </c>
      <c r="AB5172">
        <v>13.7</v>
      </c>
      <c r="AC5172">
        <v>6</v>
      </c>
      <c r="AD5172">
        <v>0</v>
      </c>
      <c r="AE5172" t="s">
        <v>15593</v>
      </c>
      <c r="AF5172" t="s">
        <v>15594</v>
      </c>
      <c r="AG5172">
        <v>0.26</v>
      </c>
      <c r="AH5172" t="s">
        <v>56</v>
      </c>
      <c r="AI5172" t="s">
        <v>101</v>
      </c>
      <c r="AJ5172" t="s">
        <v>40</v>
      </c>
    </row>
    <row r="5173" spans="1:36" x14ac:dyDescent="0.25">
      <c r="A5173" t="s">
        <v>32</v>
      </c>
      <c r="B5173" t="s">
        <v>15595</v>
      </c>
      <c r="C5173">
        <f>YEAR(B5173)</f>
        <v>2014</v>
      </c>
      <c r="D5173">
        <v>55.4</v>
      </c>
      <c r="E5173">
        <v>51.8</v>
      </c>
      <c r="F5173">
        <v>53.5</v>
      </c>
      <c r="H5173" s="2">
        <f>IF(F5173-62.7&lt;=0,0,IF(F5173-62.7&lt;=1,1,2))</f>
        <v>0</v>
      </c>
      <c r="I5173">
        <v>55.4</v>
      </c>
      <c r="J5173">
        <v>51.8</v>
      </c>
      <c r="K5173">
        <v>53.5</v>
      </c>
      <c r="L5173">
        <v>46.6</v>
      </c>
      <c r="M5173">
        <v>77.599999999999994</v>
      </c>
      <c r="O5173">
        <v>0.02</v>
      </c>
      <c r="P5173">
        <v>100</v>
      </c>
      <c r="Q5173">
        <v>4.17</v>
      </c>
      <c r="R5173" t="s">
        <v>40</v>
      </c>
      <c r="S5173">
        <v>0</v>
      </c>
      <c r="T5173">
        <v>0</v>
      </c>
      <c r="U5173">
        <v>27.1</v>
      </c>
      <c r="V5173">
        <v>25.3</v>
      </c>
      <c r="W5173">
        <v>326.2</v>
      </c>
      <c r="X5173">
        <v>1013.4</v>
      </c>
      <c r="Y5173">
        <v>89.1</v>
      </c>
      <c r="Z5173">
        <v>6.1</v>
      </c>
      <c r="AA5173">
        <v>176.8</v>
      </c>
      <c r="AB5173">
        <v>15.1</v>
      </c>
      <c r="AC5173">
        <v>6</v>
      </c>
      <c r="AD5173">
        <v>0</v>
      </c>
      <c r="AE5173" t="s">
        <v>15596</v>
      </c>
      <c r="AF5173" t="s">
        <v>15597</v>
      </c>
      <c r="AG5173">
        <v>0.3</v>
      </c>
      <c r="AH5173" t="s">
        <v>56</v>
      </c>
      <c r="AI5173" t="s">
        <v>61</v>
      </c>
      <c r="AJ5173" t="s">
        <v>40</v>
      </c>
    </row>
    <row r="5174" spans="1:36" x14ac:dyDescent="0.25">
      <c r="A5174" t="s">
        <v>32</v>
      </c>
      <c r="B5174" t="s">
        <v>15598</v>
      </c>
      <c r="C5174">
        <f>YEAR(B5174)</f>
        <v>2014</v>
      </c>
      <c r="D5174">
        <v>55.4</v>
      </c>
      <c r="E5174">
        <v>47.7</v>
      </c>
      <c r="F5174">
        <v>53.2</v>
      </c>
      <c r="H5174" s="2">
        <f>IF(F5174-62.7&lt;=0,0,IF(F5174-62.7&lt;=1,1,2))</f>
        <v>0</v>
      </c>
      <c r="I5174">
        <v>55.4</v>
      </c>
      <c r="J5174">
        <v>45.9</v>
      </c>
      <c r="K5174">
        <v>53.1</v>
      </c>
      <c r="L5174">
        <v>45.4</v>
      </c>
      <c r="M5174">
        <v>75.2</v>
      </c>
      <c r="O5174">
        <v>0.11799999999999999</v>
      </c>
      <c r="P5174">
        <v>100</v>
      </c>
      <c r="Q5174">
        <v>4.17</v>
      </c>
      <c r="R5174" t="s">
        <v>40</v>
      </c>
      <c r="S5174">
        <v>0</v>
      </c>
      <c r="T5174">
        <v>0</v>
      </c>
      <c r="U5174">
        <v>27.1</v>
      </c>
      <c r="V5174">
        <v>19.600000000000001</v>
      </c>
      <c r="W5174">
        <v>341.3</v>
      </c>
      <c r="X5174">
        <v>1015.6</v>
      </c>
      <c r="Y5174">
        <v>89.1</v>
      </c>
      <c r="Z5174">
        <v>6.2</v>
      </c>
      <c r="AA5174">
        <v>181.5</v>
      </c>
      <c r="AB5174">
        <v>15.5</v>
      </c>
      <c r="AC5174">
        <v>7</v>
      </c>
      <c r="AD5174">
        <v>0</v>
      </c>
      <c r="AE5174" t="s">
        <v>15599</v>
      </c>
      <c r="AF5174" t="s">
        <v>15600</v>
      </c>
      <c r="AG5174">
        <v>0.33</v>
      </c>
      <c r="AH5174" t="s">
        <v>56</v>
      </c>
      <c r="AI5174" t="s">
        <v>137</v>
      </c>
      <c r="AJ5174" t="s">
        <v>40</v>
      </c>
    </row>
    <row r="5175" spans="1:36" x14ac:dyDescent="0.25">
      <c r="A5175" t="s">
        <v>32</v>
      </c>
      <c r="B5175" t="s">
        <v>15601</v>
      </c>
      <c r="C5175">
        <f>YEAR(B5175)</f>
        <v>2014</v>
      </c>
      <c r="D5175">
        <v>57.2</v>
      </c>
      <c r="E5175">
        <v>50</v>
      </c>
      <c r="F5175">
        <v>53.5</v>
      </c>
      <c r="H5175" s="2">
        <f>IF(F5175-62.7&lt;=0,0,IF(F5175-62.7&lt;=1,1,2))</f>
        <v>0</v>
      </c>
      <c r="I5175">
        <v>57.2</v>
      </c>
      <c r="J5175">
        <v>50</v>
      </c>
      <c r="K5175">
        <v>53.5</v>
      </c>
      <c r="L5175">
        <v>43.3</v>
      </c>
      <c r="M5175">
        <v>68.5</v>
      </c>
      <c r="O5175">
        <v>3.9E-2</v>
      </c>
      <c r="P5175">
        <v>100</v>
      </c>
      <c r="Q5175">
        <v>4.17</v>
      </c>
      <c r="R5175" t="s">
        <v>40</v>
      </c>
      <c r="S5175">
        <v>0</v>
      </c>
      <c r="T5175">
        <v>0</v>
      </c>
      <c r="U5175">
        <v>41.2</v>
      </c>
      <c r="V5175">
        <v>31.1</v>
      </c>
      <c r="W5175">
        <v>329.9</v>
      </c>
      <c r="X5175">
        <v>1019.5</v>
      </c>
      <c r="Y5175">
        <v>89.1</v>
      </c>
      <c r="Z5175">
        <v>6.1</v>
      </c>
      <c r="AA5175">
        <v>157.4</v>
      </c>
      <c r="AB5175">
        <v>13.5</v>
      </c>
      <c r="AC5175">
        <v>6</v>
      </c>
      <c r="AD5175">
        <v>0</v>
      </c>
      <c r="AE5175" t="s">
        <v>15602</v>
      </c>
      <c r="AF5175" t="s">
        <v>15603</v>
      </c>
      <c r="AG5175">
        <v>0.36</v>
      </c>
      <c r="AH5175" t="s">
        <v>56</v>
      </c>
      <c r="AI5175" t="s">
        <v>61</v>
      </c>
      <c r="AJ5175" t="s">
        <v>40</v>
      </c>
    </row>
    <row r="5176" spans="1:36" x14ac:dyDescent="0.25">
      <c r="A5176" t="s">
        <v>32</v>
      </c>
      <c r="B5176" t="s">
        <v>15604</v>
      </c>
      <c r="C5176">
        <f>YEAR(B5176)</f>
        <v>2014</v>
      </c>
      <c r="D5176">
        <v>59</v>
      </c>
      <c r="E5176">
        <v>55.4</v>
      </c>
      <c r="F5176">
        <v>56.5</v>
      </c>
      <c r="H5176" s="2">
        <f>IF(F5176-62.7&lt;=0,0,IF(F5176-62.7&lt;=1,1,2))</f>
        <v>0</v>
      </c>
      <c r="I5176">
        <v>59</v>
      </c>
      <c r="J5176">
        <v>55.4</v>
      </c>
      <c r="K5176">
        <v>56.5</v>
      </c>
      <c r="L5176">
        <v>40.299999999999997</v>
      </c>
      <c r="M5176">
        <v>54.8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51.2</v>
      </c>
      <c r="V5176">
        <v>27.6</v>
      </c>
      <c r="W5176">
        <v>342.4</v>
      </c>
      <c r="X5176">
        <v>1022.3</v>
      </c>
      <c r="Y5176">
        <v>52.3</v>
      </c>
      <c r="Z5176">
        <v>6.2</v>
      </c>
      <c r="AA5176">
        <v>221.7</v>
      </c>
      <c r="AB5176">
        <v>19.2</v>
      </c>
      <c r="AC5176">
        <v>8</v>
      </c>
      <c r="AD5176">
        <v>0</v>
      </c>
      <c r="AE5176" t="s">
        <v>15605</v>
      </c>
      <c r="AF5176" t="s">
        <v>15606</v>
      </c>
      <c r="AG5176">
        <v>0.39</v>
      </c>
      <c r="AH5176" t="s">
        <v>36</v>
      </c>
      <c r="AI5176" t="s">
        <v>37</v>
      </c>
      <c r="AJ5176" t="s">
        <v>38</v>
      </c>
    </row>
    <row r="5177" spans="1:36" x14ac:dyDescent="0.25">
      <c r="A5177" t="s">
        <v>32</v>
      </c>
      <c r="B5177" t="s">
        <v>15607</v>
      </c>
      <c r="C5177">
        <f>YEAR(B5177)</f>
        <v>2014</v>
      </c>
      <c r="D5177">
        <v>59</v>
      </c>
      <c r="E5177">
        <v>48.2</v>
      </c>
      <c r="F5177">
        <v>55.9</v>
      </c>
      <c r="H5177" s="2">
        <f>IF(F5177-62.7&lt;=0,0,IF(F5177-62.7&lt;=1,1,2))</f>
        <v>0</v>
      </c>
      <c r="I5177">
        <v>59</v>
      </c>
      <c r="J5177">
        <v>45.1</v>
      </c>
      <c r="K5177">
        <v>55.7</v>
      </c>
      <c r="L5177">
        <v>43.4</v>
      </c>
      <c r="M5177">
        <v>63.2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32.200000000000003</v>
      </c>
      <c r="V5177">
        <v>20.8</v>
      </c>
      <c r="W5177">
        <v>336.5</v>
      </c>
      <c r="X5177">
        <v>1023.2</v>
      </c>
      <c r="Y5177">
        <v>40.799999999999997</v>
      </c>
      <c r="Z5177">
        <v>6.2</v>
      </c>
      <c r="AA5177">
        <v>242</v>
      </c>
      <c r="AB5177">
        <v>20.9</v>
      </c>
      <c r="AC5177">
        <v>8</v>
      </c>
      <c r="AD5177">
        <v>0</v>
      </c>
      <c r="AE5177" t="s">
        <v>15608</v>
      </c>
      <c r="AF5177" t="s">
        <v>15609</v>
      </c>
      <c r="AG5177">
        <v>0.43</v>
      </c>
      <c r="AH5177" t="s">
        <v>36</v>
      </c>
      <c r="AI5177" t="s">
        <v>37</v>
      </c>
      <c r="AJ5177" t="s">
        <v>38</v>
      </c>
    </row>
    <row r="5178" spans="1:36" x14ac:dyDescent="0.25">
      <c r="A5178" t="s">
        <v>32</v>
      </c>
      <c r="B5178" t="s">
        <v>15610</v>
      </c>
      <c r="C5178">
        <f>YEAR(B5178)</f>
        <v>2014</v>
      </c>
      <c r="D5178">
        <v>60.8</v>
      </c>
      <c r="E5178">
        <v>44.6</v>
      </c>
      <c r="F5178">
        <v>54</v>
      </c>
      <c r="H5178" s="2">
        <f>IF(F5178-62.7&lt;=0,0,IF(F5178-62.7&lt;=1,1,2))</f>
        <v>0</v>
      </c>
      <c r="I5178">
        <v>60.8</v>
      </c>
      <c r="J5178">
        <v>39.700000000000003</v>
      </c>
      <c r="K5178">
        <v>52.7</v>
      </c>
      <c r="L5178">
        <v>45.6</v>
      </c>
      <c r="M5178">
        <v>73.8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14.8</v>
      </c>
      <c r="V5178">
        <v>16.100000000000001</v>
      </c>
      <c r="W5178">
        <v>159.6</v>
      </c>
      <c r="X5178">
        <v>1018.6</v>
      </c>
      <c r="Y5178">
        <v>34.799999999999997</v>
      </c>
      <c r="Z5178">
        <v>6.2</v>
      </c>
      <c r="AA5178">
        <v>230.3</v>
      </c>
      <c r="AB5178">
        <v>19.8</v>
      </c>
      <c r="AC5178">
        <v>8</v>
      </c>
      <c r="AD5178">
        <v>0</v>
      </c>
      <c r="AE5178" t="s">
        <v>15611</v>
      </c>
      <c r="AF5178" t="s">
        <v>15612</v>
      </c>
      <c r="AG5178">
        <v>0.46</v>
      </c>
      <c r="AH5178" t="s">
        <v>36</v>
      </c>
      <c r="AI5178" t="s">
        <v>37</v>
      </c>
      <c r="AJ5178" t="s">
        <v>38</v>
      </c>
    </row>
    <row r="5179" spans="1:36" x14ac:dyDescent="0.25">
      <c r="A5179" t="s">
        <v>32</v>
      </c>
      <c r="B5179" t="s">
        <v>15613</v>
      </c>
      <c r="C5179">
        <f>YEAR(B5179)</f>
        <v>2014</v>
      </c>
      <c r="D5179">
        <v>66.2</v>
      </c>
      <c r="E5179">
        <v>55.4</v>
      </c>
      <c r="F5179">
        <v>60.3</v>
      </c>
      <c r="H5179" s="2">
        <f>IF(F5179-62.7&lt;=0,0,IF(F5179-62.7&lt;=1,1,2))</f>
        <v>0</v>
      </c>
      <c r="I5179">
        <v>66.2</v>
      </c>
      <c r="J5179">
        <v>55.4</v>
      </c>
      <c r="K5179">
        <v>60.3</v>
      </c>
      <c r="L5179">
        <v>50.1</v>
      </c>
      <c r="M5179">
        <v>69.3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23.9</v>
      </c>
      <c r="V5179">
        <v>19.600000000000001</v>
      </c>
      <c r="W5179">
        <v>176.6</v>
      </c>
      <c r="X5179">
        <v>1008.4</v>
      </c>
      <c r="Y5179">
        <v>79.3</v>
      </c>
      <c r="Z5179">
        <v>6.2</v>
      </c>
      <c r="AA5179">
        <v>198.6</v>
      </c>
      <c r="AB5179">
        <v>17.100000000000001</v>
      </c>
      <c r="AC5179">
        <v>7</v>
      </c>
      <c r="AD5179">
        <v>0</v>
      </c>
      <c r="AE5179" t="s">
        <v>15614</v>
      </c>
      <c r="AF5179" t="s">
        <v>15615</v>
      </c>
      <c r="AG5179">
        <v>0.5</v>
      </c>
      <c r="AH5179" t="s">
        <v>36</v>
      </c>
      <c r="AI5179" t="s">
        <v>37</v>
      </c>
      <c r="AJ5179" t="s">
        <v>38</v>
      </c>
    </row>
    <row r="5180" spans="1:36" x14ac:dyDescent="0.25">
      <c r="A5180" t="s">
        <v>32</v>
      </c>
      <c r="B5180" t="s">
        <v>15616</v>
      </c>
      <c r="C5180">
        <f>YEAR(B5180)</f>
        <v>2014</v>
      </c>
      <c r="D5180">
        <v>62.6</v>
      </c>
      <c r="E5180">
        <v>51.8</v>
      </c>
      <c r="F5180">
        <v>57.8</v>
      </c>
      <c r="H5180" s="2">
        <f>IF(F5180-62.7&lt;=0,0,IF(F5180-62.7&lt;=1,1,2))</f>
        <v>0</v>
      </c>
      <c r="I5180">
        <v>62.6</v>
      </c>
      <c r="J5180">
        <v>51.8</v>
      </c>
      <c r="K5180">
        <v>57.8</v>
      </c>
      <c r="L5180">
        <v>52.9</v>
      </c>
      <c r="M5180">
        <v>83.7</v>
      </c>
      <c r="O5180">
        <v>0.13400000000000001</v>
      </c>
      <c r="P5180">
        <v>100</v>
      </c>
      <c r="Q5180">
        <v>8.33</v>
      </c>
      <c r="R5180" t="s">
        <v>40</v>
      </c>
      <c r="S5180">
        <v>0</v>
      </c>
      <c r="T5180">
        <v>0</v>
      </c>
      <c r="U5180">
        <v>30.2</v>
      </c>
      <c r="V5180">
        <v>17.2</v>
      </c>
      <c r="W5180">
        <v>312.8</v>
      </c>
      <c r="X5180">
        <v>1012.3</v>
      </c>
      <c r="Y5180">
        <v>58.5</v>
      </c>
      <c r="Z5180">
        <v>6</v>
      </c>
      <c r="AA5180">
        <v>169.2</v>
      </c>
      <c r="AB5180">
        <v>14.5</v>
      </c>
      <c r="AC5180">
        <v>6</v>
      </c>
      <c r="AD5180">
        <v>0</v>
      </c>
      <c r="AE5180" t="s">
        <v>15617</v>
      </c>
      <c r="AF5180" t="s">
        <v>15618</v>
      </c>
      <c r="AG5180">
        <v>0.52</v>
      </c>
      <c r="AH5180" t="s">
        <v>56</v>
      </c>
      <c r="AI5180" t="s">
        <v>57</v>
      </c>
      <c r="AJ5180" t="s">
        <v>40</v>
      </c>
    </row>
    <row r="5181" spans="1:36" x14ac:dyDescent="0.25">
      <c r="A5181" t="s">
        <v>32</v>
      </c>
      <c r="B5181" t="s">
        <v>15619</v>
      </c>
      <c r="C5181">
        <f>YEAR(B5181)</f>
        <v>2014</v>
      </c>
      <c r="D5181">
        <v>66.2</v>
      </c>
      <c r="E5181">
        <v>50</v>
      </c>
      <c r="F5181">
        <v>57.4</v>
      </c>
      <c r="H5181" s="2">
        <f>IF(F5181-62.7&lt;=0,0,IF(F5181-62.7&lt;=1,1,2))</f>
        <v>0</v>
      </c>
      <c r="I5181">
        <v>66.2</v>
      </c>
      <c r="J5181">
        <v>50</v>
      </c>
      <c r="K5181">
        <v>57.4</v>
      </c>
      <c r="L5181">
        <v>47.2</v>
      </c>
      <c r="M5181">
        <v>69.400000000000006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23.7</v>
      </c>
      <c r="V5181">
        <v>17.2</v>
      </c>
      <c r="W5181">
        <v>238.3</v>
      </c>
      <c r="X5181">
        <v>1018</v>
      </c>
      <c r="Y5181">
        <v>8.1999999999999993</v>
      </c>
      <c r="Z5181">
        <v>6.2</v>
      </c>
      <c r="AA5181">
        <v>249.2</v>
      </c>
      <c r="AB5181">
        <v>21.5</v>
      </c>
      <c r="AC5181">
        <v>8</v>
      </c>
      <c r="AD5181">
        <v>0</v>
      </c>
      <c r="AE5181" t="s">
        <v>15620</v>
      </c>
      <c r="AF5181" t="s">
        <v>15621</v>
      </c>
      <c r="AG5181">
        <v>0.56000000000000005</v>
      </c>
      <c r="AH5181" t="s">
        <v>330</v>
      </c>
      <c r="AI5181" t="s">
        <v>9140</v>
      </c>
      <c r="AJ5181" t="s">
        <v>331</v>
      </c>
    </row>
    <row r="5182" spans="1:36" x14ac:dyDescent="0.25">
      <c r="A5182" t="s">
        <v>32</v>
      </c>
      <c r="B5182" t="s">
        <v>15622</v>
      </c>
      <c r="C5182">
        <f>YEAR(B5182)</f>
        <v>2014</v>
      </c>
      <c r="D5182">
        <v>73.400000000000006</v>
      </c>
      <c r="E5182">
        <v>48.1</v>
      </c>
      <c r="F5182">
        <v>61</v>
      </c>
      <c r="H5182" s="2">
        <f>IF(F5182-62.7&lt;=0,0,IF(F5182-62.7&lt;=1,1,2))</f>
        <v>0</v>
      </c>
      <c r="I5182">
        <v>73.400000000000006</v>
      </c>
      <c r="J5182">
        <v>46.5</v>
      </c>
      <c r="K5182">
        <v>60.8</v>
      </c>
      <c r="L5182">
        <v>45.9</v>
      </c>
      <c r="M5182">
        <v>58.8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12.5</v>
      </c>
      <c r="V5182">
        <v>12.8</v>
      </c>
      <c r="W5182">
        <v>196.4</v>
      </c>
      <c r="X5182">
        <v>1019.3</v>
      </c>
      <c r="Y5182">
        <v>1.7</v>
      </c>
      <c r="Z5182">
        <v>0</v>
      </c>
      <c r="AA5182">
        <v>258</v>
      </c>
      <c r="AB5182">
        <v>22.3</v>
      </c>
      <c r="AC5182">
        <v>9</v>
      </c>
      <c r="AD5182">
        <v>0</v>
      </c>
      <c r="AE5182" t="s">
        <v>15623</v>
      </c>
      <c r="AF5182" t="s">
        <v>15624</v>
      </c>
      <c r="AG5182">
        <v>0.6</v>
      </c>
      <c r="AH5182" t="s">
        <v>330</v>
      </c>
      <c r="AI5182" t="s">
        <v>9140</v>
      </c>
      <c r="AJ5182" t="s">
        <v>331</v>
      </c>
    </row>
    <row r="5183" spans="1:36" x14ac:dyDescent="0.25">
      <c r="A5183" t="s">
        <v>32</v>
      </c>
      <c r="B5183" t="s">
        <v>15625</v>
      </c>
      <c r="C5183">
        <f>YEAR(B5183)</f>
        <v>2014</v>
      </c>
      <c r="D5183">
        <v>66.2</v>
      </c>
      <c r="E5183">
        <v>53.6</v>
      </c>
      <c r="F5183">
        <v>60.5</v>
      </c>
      <c r="H5183" s="2">
        <f>IF(F5183-62.7&lt;=0,0,IF(F5183-62.7&lt;=1,1,2))</f>
        <v>0</v>
      </c>
      <c r="I5183">
        <v>66.2</v>
      </c>
      <c r="J5183">
        <v>53.6</v>
      </c>
      <c r="K5183">
        <v>60.5</v>
      </c>
      <c r="L5183">
        <v>52.4</v>
      </c>
      <c r="M5183">
        <v>74.8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22.6</v>
      </c>
      <c r="V5183">
        <v>20.8</v>
      </c>
      <c r="W5183">
        <v>291.10000000000002</v>
      </c>
      <c r="X5183">
        <v>1019.7</v>
      </c>
      <c r="Y5183">
        <v>42.2</v>
      </c>
      <c r="Z5183">
        <v>6.2</v>
      </c>
      <c r="AA5183">
        <v>250.8</v>
      </c>
      <c r="AB5183">
        <v>21.7</v>
      </c>
      <c r="AC5183">
        <v>8</v>
      </c>
      <c r="AD5183">
        <v>0</v>
      </c>
      <c r="AE5183" t="s">
        <v>15626</v>
      </c>
      <c r="AF5183" t="s">
        <v>15627</v>
      </c>
      <c r="AG5183">
        <v>0.63</v>
      </c>
      <c r="AH5183" t="s">
        <v>36</v>
      </c>
      <c r="AI5183" t="s">
        <v>37</v>
      </c>
      <c r="AJ5183" t="s">
        <v>38</v>
      </c>
    </row>
    <row r="5184" spans="1:36" x14ac:dyDescent="0.25">
      <c r="A5184" t="s">
        <v>32</v>
      </c>
      <c r="B5184" t="s">
        <v>15628</v>
      </c>
      <c r="C5184">
        <f>YEAR(B5184)</f>
        <v>2014</v>
      </c>
      <c r="D5184">
        <v>64.400000000000006</v>
      </c>
      <c r="E5184">
        <v>55.4</v>
      </c>
      <c r="F5184">
        <v>59.9</v>
      </c>
      <c r="H5184" s="2">
        <f>IF(F5184-62.7&lt;=0,0,IF(F5184-62.7&lt;=1,1,2))</f>
        <v>0</v>
      </c>
      <c r="I5184">
        <v>64.400000000000006</v>
      </c>
      <c r="J5184">
        <v>55.4</v>
      </c>
      <c r="K5184">
        <v>59.9</v>
      </c>
      <c r="L5184">
        <v>51</v>
      </c>
      <c r="M5184">
        <v>72.7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24.6</v>
      </c>
      <c r="V5184">
        <v>15</v>
      </c>
      <c r="W5184">
        <v>314.5</v>
      </c>
      <c r="X5184">
        <v>1021.3</v>
      </c>
      <c r="Y5184">
        <v>39.799999999999997</v>
      </c>
      <c r="Z5184">
        <v>6.2</v>
      </c>
      <c r="AA5184">
        <v>253.9</v>
      </c>
      <c r="AB5184">
        <v>22</v>
      </c>
      <c r="AC5184">
        <v>8</v>
      </c>
      <c r="AD5184">
        <v>0</v>
      </c>
      <c r="AE5184" t="s">
        <v>15629</v>
      </c>
      <c r="AF5184" t="s">
        <v>15630</v>
      </c>
      <c r="AG5184">
        <v>0.67</v>
      </c>
      <c r="AH5184" t="s">
        <v>36</v>
      </c>
      <c r="AI5184" t="s">
        <v>37</v>
      </c>
      <c r="AJ5184" t="s">
        <v>38</v>
      </c>
    </row>
    <row r="5185" spans="1:36" x14ac:dyDescent="0.25">
      <c r="A5185" t="s">
        <v>32</v>
      </c>
      <c r="B5185" t="s">
        <v>15631</v>
      </c>
      <c r="C5185">
        <f>YEAR(B5185)</f>
        <v>2014</v>
      </c>
      <c r="D5185">
        <v>64.400000000000006</v>
      </c>
      <c r="E5185">
        <v>48.2</v>
      </c>
      <c r="F5185">
        <v>56.2</v>
      </c>
      <c r="H5185" s="2">
        <f>IF(F5185-62.7&lt;=0,0,IF(F5185-62.7&lt;=1,1,2))</f>
        <v>0</v>
      </c>
      <c r="I5185">
        <v>64.400000000000006</v>
      </c>
      <c r="J5185">
        <v>44.6</v>
      </c>
      <c r="K5185">
        <v>56.1</v>
      </c>
      <c r="L5185">
        <v>49.7</v>
      </c>
      <c r="M5185">
        <v>79.3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13.2</v>
      </c>
      <c r="V5185">
        <v>9.1999999999999993</v>
      </c>
      <c r="W5185">
        <v>166.6</v>
      </c>
      <c r="X5185">
        <v>1018.4</v>
      </c>
      <c r="Y5185">
        <v>33.4</v>
      </c>
      <c r="Z5185">
        <v>6.2</v>
      </c>
      <c r="AA5185">
        <v>255.1</v>
      </c>
      <c r="AB5185">
        <v>22.2</v>
      </c>
      <c r="AC5185">
        <v>9</v>
      </c>
      <c r="AD5185">
        <v>0</v>
      </c>
      <c r="AE5185" t="s">
        <v>15632</v>
      </c>
      <c r="AF5185" t="s">
        <v>15633</v>
      </c>
      <c r="AG5185">
        <v>0.7</v>
      </c>
      <c r="AH5185" t="s">
        <v>36</v>
      </c>
      <c r="AI5185" t="s">
        <v>37</v>
      </c>
      <c r="AJ5185" t="s">
        <v>38</v>
      </c>
    </row>
    <row r="5186" spans="1:36" x14ac:dyDescent="0.25">
      <c r="A5186" t="s">
        <v>32</v>
      </c>
      <c r="B5186" t="s">
        <v>15634</v>
      </c>
      <c r="C5186">
        <f>YEAR(B5186)</f>
        <v>2014</v>
      </c>
      <c r="D5186">
        <v>64.400000000000006</v>
      </c>
      <c r="E5186">
        <v>48.5</v>
      </c>
      <c r="F5186">
        <v>56.9</v>
      </c>
      <c r="H5186" s="2">
        <f>IF(F5186-62.7&lt;=0,0,IF(F5186-62.7&lt;=1,1,2))</f>
        <v>0</v>
      </c>
      <c r="I5186">
        <v>64.400000000000006</v>
      </c>
      <c r="J5186">
        <v>48.5</v>
      </c>
      <c r="K5186">
        <v>56.9</v>
      </c>
      <c r="L5186">
        <v>50.2</v>
      </c>
      <c r="M5186">
        <v>79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13.2</v>
      </c>
      <c r="V5186">
        <v>9.1999999999999993</v>
      </c>
      <c r="W5186">
        <v>146.6</v>
      </c>
      <c r="X5186">
        <v>1015.2</v>
      </c>
      <c r="Y5186">
        <v>53.8</v>
      </c>
      <c r="Z5186">
        <v>6.2</v>
      </c>
      <c r="AA5186">
        <v>246.2</v>
      </c>
      <c r="AB5186">
        <v>21.4</v>
      </c>
      <c r="AC5186">
        <v>9</v>
      </c>
      <c r="AD5186">
        <v>0</v>
      </c>
      <c r="AE5186" t="s">
        <v>15635</v>
      </c>
      <c r="AF5186" t="s">
        <v>15636</v>
      </c>
      <c r="AG5186">
        <v>0.74</v>
      </c>
      <c r="AH5186" t="s">
        <v>36</v>
      </c>
      <c r="AI5186" t="s">
        <v>37</v>
      </c>
      <c r="AJ5186" t="s">
        <v>38</v>
      </c>
    </row>
    <row r="5187" spans="1:36" x14ac:dyDescent="0.25">
      <c r="A5187" t="s">
        <v>32</v>
      </c>
      <c r="B5187" t="s">
        <v>15637</v>
      </c>
      <c r="C5187">
        <f>YEAR(B5187)</f>
        <v>2014</v>
      </c>
      <c r="D5187">
        <v>64.400000000000006</v>
      </c>
      <c r="E5187">
        <v>48.3</v>
      </c>
      <c r="F5187">
        <v>57.1</v>
      </c>
      <c r="H5187" s="2">
        <f>IF(F5187-62.7&lt;=0,0,IF(F5187-62.7&lt;=1,1,2))</f>
        <v>0</v>
      </c>
      <c r="I5187">
        <v>64.400000000000006</v>
      </c>
      <c r="J5187">
        <v>47.6</v>
      </c>
      <c r="K5187">
        <v>57.1</v>
      </c>
      <c r="L5187">
        <v>50.8</v>
      </c>
      <c r="M5187">
        <v>79.7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15</v>
      </c>
      <c r="V5187">
        <v>11.4</v>
      </c>
      <c r="W5187">
        <v>147.30000000000001</v>
      </c>
      <c r="X5187">
        <v>1013.4</v>
      </c>
      <c r="Y5187">
        <v>69.099999999999994</v>
      </c>
      <c r="Z5187">
        <v>6.2</v>
      </c>
      <c r="AA5187">
        <v>229.9</v>
      </c>
      <c r="AB5187">
        <v>19.899999999999999</v>
      </c>
      <c r="AC5187">
        <v>8</v>
      </c>
      <c r="AD5187">
        <v>0</v>
      </c>
      <c r="AE5187" t="s">
        <v>15638</v>
      </c>
      <c r="AF5187" t="s">
        <v>15639</v>
      </c>
      <c r="AG5187">
        <v>0.75</v>
      </c>
      <c r="AH5187" t="s">
        <v>36</v>
      </c>
      <c r="AI5187" t="s">
        <v>37</v>
      </c>
      <c r="AJ5187" t="s">
        <v>38</v>
      </c>
    </row>
    <row r="5188" spans="1:36" x14ac:dyDescent="0.25">
      <c r="A5188" t="s">
        <v>32</v>
      </c>
      <c r="B5188" t="s">
        <v>15640</v>
      </c>
      <c r="C5188">
        <f>YEAR(B5188)</f>
        <v>2014</v>
      </c>
      <c r="D5188">
        <v>64.400000000000006</v>
      </c>
      <c r="E5188">
        <v>51.5</v>
      </c>
      <c r="F5188">
        <v>58.4</v>
      </c>
      <c r="H5188" s="2">
        <f>IF(F5188-62.7&lt;=0,0,IF(F5188-62.7&lt;=1,1,2))</f>
        <v>0</v>
      </c>
      <c r="I5188">
        <v>64.400000000000006</v>
      </c>
      <c r="J5188">
        <v>51.5</v>
      </c>
      <c r="K5188">
        <v>58.4</v>
      </c>
      <c r="L5188">
        <v>48.2</v>
      </c>
      <c r="M5188">
        <v>70.099999999999994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27.5</v>
      </c>
      <c r="V5188">
        <v>23</v>
      </c>
      <c r="W5188">
        <v>283.89999999999998</v>
      </c>
      <c r="X5188">
        <v>1011.2</v>
      </c>
      <c r="Y5188">
        <v>41.5</v>
      </c>
      <c r="Z5188">
        <v>6.2</v>
      </c>
      <c r="AA5188">
        <v>230.3</v>
      </c>
      <c r="AB5188">
        <v>19.899999999999999</v>
      </c>
      <c r="AC5188">
        <v>8</v>
      </c>
      <c r="AD5188">
        <v>0</v>
      </c>
      <c r="AE5188" t="s">
        <v>15641</v>
      </c>
      <c r="AF5188" t="s">
        <v>15642</v>
      </c>
      <c r="AG5188">
        <v>0.81</v>
      </c>
      <c r="AH5188" t="s">
        <v>36</v>
      </c>
      <c r="AI5188" t="s">
        <v>37</v>
      </c>
      <c r="AJ5188" t="s">
        <v>38</v>
      </c>
    </row>
    <row r="5189" spans="1:36" x14ac:dyDescent="0.25">
      <c r="A5189" t="s">
        <v>32</v>
      </c>
      <c r="B5189" t="s">
        <v>15643</v>
      </c>
      <c r="C5189">
        <f>YEAR(B5189)</f>
        <v>2014</v>
      </c>
      <c r="D5189">
        <v>64.400000000000006</v>
      </c>
      <c r="E5189">
        <v>50</v>
      </c>
      <c r="F5189">
        <v>58.6</v>
      </c>
      <c r="H5189" s="2">
        <f>IF(F5189-62.7&lt;=0,0,IF(F5189-62.7&lt;=1,1,2))</f>
        <v>0</v>
      </c>
      <c r="I5189">
        <v>64.400000000000006</v>
      </c>
      <c r="J5189">
        <v>50</v>
      </c>
      <c r="K5189">
        <v>58.6</v>
      </c>
      <c r="L5189">
        <v>47.7</v>
      </c>
      <c r="M5189">
        <v>67.400000000000006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14.3</v>
      </c>
      <c r="V5189">
        <v>17.2</v>
      </c>
      <c r="W5189">
        <v>145.4</v>
      </c>
      <c r="X5189">
        <v>1014.6</v>
      </c>
      <c r="Y5189">
        <v>30.6</v>
      </c>
      <c r="Z5189">
        <v>6.2</v>
      </c>
      <c r="AA5189">
        <v>261.3</v>
      </c>
      <c r="AB5189">
        <v>22.6</v>
      </c>
      <c r="AC5189">
        <v>9</v>
      </c>
      <c r="AD5189">
        <v>0</v>
      </c>
      <c r="AE5189" t="s">
        <v>15644</v>
      </c>
      <c r="AF5189" t="s">
        <v>15645</v>
      </c>
      <c r="AG5189">
        <v>0.84</v>
      </c>
      <c r="AH5189" t="s">
        <v>36</v>
      </c>
      <c r="AI5189" t="s">
        <v>37</v>
      </c>
      <c r="AJ5189" t="s">
        <v>38</v>
      </c>
    </row>
    <row r="5190" spans="1:36" x14ac:dyDescent="0.25">
      <c r="A5190" t="s">
        <v>32</v>
      </c>
      <c r="B5190" t="s">
        <v>15646</v>
      </c>
      <c r="C5190">
        <f>YEAR(B5190)</f>
        <v>2014</v>
      </c>
      <c r="D5190">
        <v>77</v>
      </c>
      <c r="E5190">
        <v>59</v>
      </c>
      <c r="F5190">
        <v>66.8</v>
      </c>
      <c r="H5190" s="2">
        <f>IF(F5190-62.7&lt;=0,0,IF(F5190-62.7&lt;=1,1,2))</f>
        <v>2</v>
      </c>
      <c r="I5190">
        <v>77</v>
      </c>
      <c r="J5190">
        <v>59</v>
      </c>
      <c r="K5190">
        <v>66.8</v>
      </c>
      <c r="L5190">
        <v>45.4</v>
      </c>
      <c r="M5190">
        <v>46.8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40.299999999999997</v>
      </c>
      <c r="V5190">
        <v>28.9</v>
      </c>
      <c r="W5190">
        <v>179.6</v>
      </c>
      <c r="X5190">
        <v>1012.8</v>
      </c>
      <c r="Y5190">
        <v>39.200000000000003</v>
      </c>
      <c r="Z5190">
        <v>6.2</v>
      </c>
      <c r="AA5190">
        <v>259.5</v>
      </c>
      <c r="AB5190">
        <v>22.5</v>
      </c>
      <c r="AC5190">
        <v>9</v>
      </c>
      <c r="AD5190">
        <v>0</v>
      </c>
      <c r="AE5190" t="s">
        <v>15647</v>
      </c>
      <c r="AF5190" t="s">
        <v>15648</v>
      </c>
      <c r="AG5190">
        <v>0.88</v>
      </c>
      <c r="AH5190" t="s">
        <v>36</v>
      </c>
      <c r="AI5190" t="s">
        <v>174</v>
      </c>
      <c r="AJ5190" t="s">
        <v>38</v>
      </c>
    </row>
    <row r="5191" spans="1:36" x14ac:dyDescent="0.25">
      <c r="A5191" t="s">
        <v>32</v>
      </c>
      <c r="B5191" t="s">
        <v>15649</v>
      </c>
      <c r="C5191">
        <f>YEAR(B5191)</f>
        <v>2014</v>
      </c>
      <c r="D5191">
        <v>68</v>
      </c>
      <c r="E5191">
        <v>55.4</v>
      </c>
      <c r="F5191">
        <v>62.4</v>
      </c>
      <c r="H5191" s="2">
        <f>IF(F5191-62.7&lt;=0,0,IF(F5191-62.7&lt;=1,1,2))</f>
        <v>0</v>
      </c>
      <c r="I5191">
        <v>68</v>
      </c>
      <c r="J5191">
        <v>55.4</v>
      </c>
      <c r="K5191">
        <v>62.4</v>
      </c>
      <c r="L5191">
        <v>52.4</v>
      </c>
      <c r="M5191">
        <v>70.400000000000006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18.600000000000001</v>
      </c>
      <c r="V5191">
        <v>21.9</v>
      </c>
      <c r="W5191">
        <v>301</v>
      </c>
      <c r="X5191">
        <v>1011.9</v>
      </c>
      <c r="Y5191">
        <v>38.200000000000003</v>
      </c>
      <c r="Z5191">
        <v>6.1</v>
      </c>
      <c r="AA5191">
        <v>256.89999999999998</v>
      </c>
      <c r="AB5191">
        <v>22.3</v>
      </c>
      <c r="AC5191">
        <v>9</v>
      </c>
      <c r="AD5191">
        <v>0</v>
      </c>
      <c r="AE5191" t="s">
        <v>15650</v>
      </c>
      <c r="AF5191" t="s">
        <v>15651</v>
      </c>
      <c r="AG5191">
        <v>0.92</v>
      </c>
      <c r="AH5191" t="s">
        <v>36</v>
      </c>
      <c r="AI5191" t="s">
        <v>37</v>
      </c>
      <c r="AJ5191" t="s">
        <v>38</v>
      </c>
    </row>
    <row r="5192" spans="1:36" x14ac:dyDescent="0.25">
      <c r="A5192" t="s">
        <v>32</v>
      </c>
      <c r="B5192" t="s">
        <v>15652</v>
      </c>
      <c r="C5192">
        <f>YEAR(B5192)</f>
        <v>2014</v>
      </c>
      <c r="D5192">
        <v>64.400000000000006</v>
      </c>
      <c r="E5192">
        <v>49.5</v>
      </c>
      <c r="F5192">
        <v>59.4</v>
      </c>
      <c r="H5192" s="2">
        <f>IF(F5192-62.7&lt;=0,0,IF(F5192-62.7&lt;=1,1,2))</f>
        <v>0</v>
      </c>
      <c r="I5192">
        <v>64.400000000000006</v>
      </c>
      <c r="J5192">
        <v>47.9</v>
      </c>
      <c r="K5192">
        <v>59.3</v>
      </c>
      <c r="L5192">
        <v>49.9</v>
      </c>
      <c r="M5192">
        <v>71.2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29.5</v>
      </c>
      <c r="V5192">
        <v>20.8</v>
      </c>
      <c r="W5192">
        <v>318</v>
      </c>
      <c r="X5192">
        <v>1012.8</v>
      </c>
      <c r="Y5192">
        <v>41.8</v>
      </c>
      <c r="Z5192">
        <v>6.2</v>
      </c>
      <c r="AA5192">
        <v>229.6</v>
      </c>
      <c r="AB5192">
        <v>19.7</v>
      </c>
      <c r="AC5192">
        <v>8</v>
      </c>
      <c r="AD5192">
        <v>0</v>
      </c>
      <c r="AE5192" t="s">
        <v>15653</v>
      </c>
      <c r="AF5192" t="s">
        <v>15654</v>
      </c>
      <c r="AG5192">
        <v>0.95</v>
      </c>
      <c r="AH5192" t="s">
        <v>36</v>
      </c>
      <c r="AI5192" t="s">
        <v>37</v>
      </c>
      <c r="AJ5192" t="s">
        <v>38</v>
      </c>
    </row>
    <row r="5193" spans="1:36" x14ac:dyDescent="0.25">
      <c r="A5193" t="s">
        <v>32</v>
      </c>
      <c r="B5193" t="s">
        <v>15655</v>
      </c>
      <c r="C5193">
        <f>YEAR(B5193)</f>
        <v>2014</v>
      </c>
      <c r="D5193">
        <v>60.8</v>
      </c>
      <c r="E5193">
        <v>55.4</v>
      </c>
      <c r="F5193">
        <v>58.1</v>
      </c>
      <c r="H5193" s="2">
        <f>IF(F5193-62.7&lt;=0,0,IF(F5193-62.7&lt;=1,1,2))</f>
        <v>0</v>
      </c>
      <c r="I5193">
        <v>60.8</v>
      </c>
      <c r="J5193">
        <v>55.4</v>
      </c>
      <c r="K5193">
        <v>58.1</v>
      </c>
      <c r="L5193">
        <v>42.5</v>
      </c>
      <c r="M5193">
        <v>56.2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39.6</v>
      </c>
      <c r="V5193">
        <v>23</v>
      </c>
      <c r="W5193">
        <v>341.2</v>
      </c>
      <c r="X5193">
        <v>1015.8</v>
      </c>
      <c r="Y5193">
        <v>53.2</v>
      </c>
      <c r="Z5193">
        <v>6.2</v>
      </c>
      <c r="AA5193">
        <v>264.8</v>
      </c>
      <c r="AB5193">
        <v>21.9</v>
      </c>
      <c r="AC5193">
        <v>9</v>
      </c>
      <c r="AD5193">
        <v>0</v>
      </c>
      <c r="AE5193" t="s">
        <v>15656</v>
      </c>
      <c r="AF5193" t="s">
        <v>15657</v>
      </c>
      <c r="AG5193">
        <v>0</v>
      </c>
      <c r="AH5193" t="s">
        <v>36</v>
      </c>
      <c r="AI5193" t="s">
        <v>37</v>
      </c>
      <c r="AJ5193" t="s">
        <v>38</v>
      </c>
    </row>
    <row r="5194" spans="1:36" x14ac:dyDescent="0.25">
      <c r="A5194" t="s">
        <v>32</v>
      </c>
      <c r="B5194" t="s">
        <v>15658</v>
      </c>
      <c r="C5194">
        <f>YEAR(B5194)</f>
        <v>2014</v>
      </c>
      <c r="D5194">
        <v>62.6</v>
      </c>
      <c r="E5194">
        <v>44.9</v>
      </c>
      <c r="F5194">
        <v>55.4</v>
      </c>
      <c r="H5194" s="2">
        <f>IF(F5194-62.7&lt;=0,0,IF(F5194-62.7&lt;=1,1,2))</f>
        <v>0</v>
      </c>
      <c r="I5194">
        <v>62.6</v>
      </c>
      <c r="J5194">
        <v>44.9</v>
      </c>
      <c r="K5194">
        <v>55.2</v>
      </c>
      <c r="L5194">
        <v>45.1</v>
      </c>
      <c r="M5194">
        <v>68.7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15</v>
      </c>
      <c r="V5194">
        <v>6.9</v>
      </c>
      <c r="W5194">
        <v>48.1</v>
      </c>
      <c r="X5194">
        <v>1013.1</v>
      </c>
      <c r="Y5194">
        <v>49.4</v>
      </c>
      <c r="Z5194">
        <v>6.2</v>
      </c>
      <c r="AA5194">
        <v>244.6</v>
      </c>
      <c r="AB5194">
        <v>21.1</v>
      </c>
      <c r="AC5194">
        <v>8</v>
      </c>
      <c r="AD5194">
        <v>0</v>
      </c>
      <c r="AE5194" t="s">
        <v>15659</v>
      </c>
      <c r="AF5194" t="s">
        <v>15660</v>
      </c>
      <c r="AG5194">
        <v>0.02</v>
      </c>
      <c r="AH5194" t="s">
        <v>36</v>
      </c>
      <c r="AI5194" t="s">
        <v>37</v>
      </c>
      <c r="AJ5194" t="s">
        <v>38</v>
      </c>
    </row>
    <row r="5195" spans="1:36" x14ac:dyDescent="0.25">
      <c r="A5195" t="s">
        <v>32</v>
      </c>
      <c r="B5195" t="s">
        <v>15661</v>
      </c>
      <c r="C5195">
        <f>YEAR(B5195)</f>
        <v>2014</v>
      </c>
      <c r="D5195">
        <v>64.400000000000006</v>
      </c>
      <c r="E5195">
        <v>48.2</v>
      </c>
      <c r="F5195">
        <v>56</v>
      </c>
      <c r="H5195" s="2">
        <f>IF(F5195-62.7&lt;=0,0,IF(F5195-62.7&lt;=1,1,2))</f>
        <v>0</v>
      </c>
      <c r="I5195">
        <v>64.400000000000006</v>
      </c>
      <c r="J5195">
        <v>45.6</v>
      </c>
      <c r="K5195">
        <v>55.8</v>
      </c>
      <c r="L5195">
        <v>47.8</v>
      </c>
      <c r="M5195">
        <v>74.5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19.7</v>
      </c>
      <c r="V5195">
        <v>9.1999999999999993</v>
      </c>
      <c r="W5195">
        <v>239.1</v>
      </c>
      <c r="X5195">
        <v>1011.7</v>
      </c>
      <c r="Y5195">
        <v>48.5</v>
      </c>
      <c r="Z5195">
        <v>6.2</v>
      </c>
      <c r="AA5195">
        <v>264.8</v>
      </c>
      <c r="AB5195">
        <v>22.9</v>
      </c>
      <c r="AC5195">
        <v>9</v>
      </c>
      <c r="AD5195">
        <v>0</v>
      </c>
      <c r="AE5195" t="s">
        <v>15662</v>
      </c>
      <c r="AF5195" t="s">
        <v>15663</v>
      </c>
      <c r="AG5195">
        <v>0.05</v>
      </c>
      <c r="AH5195" t="s">
        <v>36</v>
      </c>
      <c r="AI5195" t="s">
        <v>702</v>
      </c>
      <c r="AJ5195" t="s">
        <v>38</v>
      </c>
    </row>
    <row r="5196" spans="1:36" x14ac:dyDescent="0.25">
      <c r="A5196" t="s">
        <v>32</v>
      </c>
      <c r="B5196" t="s">
        <v>15664</v>
      </c>
      <c r="C5196">
        <f>YEAR(B5196)</f>
        <v>2014</v>
      </c>
      <c r="D5196">
        <v>68</v>
      </c>
      <c r="E5196">
        <v>47.2</v>
      </c>
      <c r="F5196">
        <v>58.4</v>
      </c>
      <c r="H5196" s="2">
        <f>IF(F5196-62.7&lt;=0,0,IF(F5196-62.7&lt;=1,1,2))</f>
        <v>0</v>
      </c>
      <c r="I5196">
        <v>68</v>
      </c>
      <c r="J5196">
        <v>45.1</v>
      </c>
      <c r="K5196">
        <v>58.2</v>
      </c>
      <c r="L5196">
        <v>49.4</v>
      </c>
      <c r="M5196">
        <v>72.8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15.4</v>
      </c>
      <c r="V5196">
        <v>9.1999999999999993</v>
      </c>
      <c r="W5196">
        <v>211.6</v>
      </c>
      <c r="X5196">
        <v>1012.8</v>
      </c>
      <c r="Y5196">
        <v>20.8</v>
      </c>
      <c r="Z5196">
        <v>6.2</v>
      </c>
      <c r="AA5196">
        <v>276.10000000000002</v>
      </c>
      <c r="AB5196">
        <v>23.9</v>
      </c>
      <c r="AC5196">
        <v>9</v>
      </c>
      <c r="AD5196">
        <v>0</v>
      </c>
      <c r="AE5196" t="s">
        <v>15665</v>
      </c>
      <c r="AF5196" t="s">
        <v>15666</v>
      </c>
      <c r="AG5196">
        <v>0.08</v>
      </c>
      <c r="AH5196" t="s">
        <v>36</v>
      </c>
      <c r="AI5196" t="s">
        <v>37</v>
      </c>
      <c r="AJ5196" t="s">
        <v>38</v>
      </c>
    </row>
    <row r="5197" spans="1:36" x14ac:dyDescent="0.25">
      <c r="A5197" t="s">
        <v>32</v>
      </c>
      <c r="B5197" t="s">
        <v>15667</v>
      </c>
      <c r="C5197">
        <f>YEAR(B5197)</f>
        <v>2014</v>
      </c>
      <c r="D5197">
        <v>68</v>
      </c>
      <c r="E5197">
        <v>51.8</v>
      </c>
      <c r="F5197">
        <v>60.1</v>
      </c>
      <c r="H5197" s="2">
        <f>IF(F5197-62.7&lt;=0,0,IF(F5197-62.7&lt;=1,1,2))</f>
        <v>0</v>
      </c>
      <c r="I5197">
        <v>68</v>
      </c>
      <c r="J5197">
        <v>51.8</v>
      </c>
      <c r="K5197">
        <v>60.1</v>
      </c>
      <c r="L5197">
        <v>52.4</v>
      </c>
      <c r="M5197">
        <v>76.900000000000006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16.100000000000001</v>
      </c>
      <c r="V5197">
        <v>8.1</v>
      </c>
      <c r="W5197">
        <v>173.3</v>
      </c>
      <c r="X5197">
        <v>1014.7</v>
      </c>
      <c r="Y5197">
        <v>32</v>
      </c>
      <c r="Z5197">
        <v>6.2</v>
      </c>
      <c r="AA5197">
        <v>281.7</v>
      </c>
      <c r="AB5197">
        <v>24.3</v>
      </c>
      <c r="AC5197">
        <v>9</v>
      </c>
      <c r="AD5197">
        <v>0</v>
      </c>
      <c r="AE5197" t="s">
        <v>15668</v>
      </c>
      <c r="AF5197" t="s">
        <v>15669</v>
      </c>
      <c r="AG5197">
        <v>0.12</v>
      </c>
      <c r="AH5197" t="s">
        <v>36</v>
      </c>
      <c r="AI5197" t="s">
        <v>37</v>
      </c>
      <c r="AJ5197" t="s">
        <v>38</v>
      </c>
    </row>
    <row r="5198" spans="1:36" x14ac:dyDescent="0.25">
      <c r="A5198" t="s">
        <v>32</v>
      </c>
      <c r="B5198" t="s">
        <v>15670</v>
      </c>
      <c r="C5198">
        <f>YEAR(B5198)</f>
        <v>2014</v>
      </c>
      <c r="D5198">
        <v>72.900000000000006</v>
      </c>
      <c r="E5198">
        <v>48.2</v>
      </c>
      <c r="F5198">
        <v>60.7</v>
      </c>
      <c r="H5198" s="2">
        <f>IF(F5198-62.7&lt;=0,0,IF(F5198-62.7&lt;=1,1,2))</f>
        <v>0</v>
      </c>
      <c r="I5198">
        <v>72.900000000000006</v>
      </c>
      <c r="J5198">
        <v>45.6</v>
      </c>
      <c r="K5198">
        <v>60.6</v>
      </c>
      <c r="L5198">
        <v>49.4</v>
      </c>
      <c r="M5198">
        <v>69.5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19.7</v>
      </c>
      <c r="V5198">
        <v>17.2</v>
      </c>
      <c r="W5198">
        <v>160</v>
      </c>
      <c r="X5198">
        <v>1015.3</v>
      </c>
      <c r="Y5198">
        <v>67.900000000000006</v>
      </c>
      <c r="Z5198">
        <v>6.2</v>
      </c>
      <c r="AA5198">
        <v>274</v>
      </c>
      <c r="AB5198">
        <v>23.8</v>
      </c>
      <c r="AC5198">
        <v>9</v>
      </c>
      <c r="AD5198">
        <v>0</v>
      </c>
      <c r="AE5198" t="s">
        <v>15671</v>
      </c>
      <c r="AF5198" t="s">
        <v>15672</v>
      </c>
      <c r="AG5198">
        <v>0.15</v>
      </c>
      <c r="AH5198" t="s">
        <v>36</v>
      </c>
      <c r="AI5198" t="s">
        <v>37</v>
      </c>
      <c r="AJ5198" t="s">
        <v>38</v>
      </c>
    </row>
    <row r="5199" spans="1:36" x14ac:dyDescent="0.25">
      <c r="A5199" t="s">
        <v>32</v>
      </c>
      <c r="B5199" t="s">
        <v>15673</v>
      </c>
      <c r="C5199">
        <f>YEAR(B5199)</f>
        <v>2014</v>
      </c>
      <c r="D5199">
        <v>75.2</v>
      </c>
      <c r="E5199">
        <v>66.2</v>
      </c>
      <c r="F5199">
        <v>68.5</v>
      </c>
      <c r="H5199" s="2">
        <f>IF(F5199-62.7&lt;=0,0,IF(F5199-62.7&lt;=1,1,2))</f>
        <v>2</v>
      </c>
      <c r="I5199">
        <v>75.2</v>
      </c>
      <c r="J5199">
        <v>66.2</v>
      </c>
      <c r="K5199">
        <v>68.5</v>
      </c>
      <c r="L5199">
        <v>44.9</v>
      </c>
      <c r="M5199">
        <v>43.4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30</v>
      </c>
      <c r="V5199">
        <v>30</v>
      </c>
      <c r="W5199">
        <v>182.3</v>
      </c>
      <c r="X5199">
        <v>1011.5</v>
      </c>
      <c r="Y5199">
        <v>90.9</v>
      </c>
      <c r="Z5199">
        <v>6.2</v>
      </c>
      <c r="AA5199">
        <v>148.1</v>
      </c>
      <c r="AB5199">
        <v>12.7</v>
      </c>
      <c r="AC5199">
        <v>6</v>
      </c>
      <c r="AD5199">
        <v>0</v>
      </c>
      <c r="AE5199" t="s">
        <v>15674</v>
      </c>
      <c r="AF5199" t="s">
        <v>15675</v>
      </c>
      <c r="AG5199">
        <v>0.18</v>
      </c>
      <c r="AH5199" t="s">
        <v>88</v>
      </c>
      <c r="AI5199" t="s">
        <v>89</v>
      </c>
      <c r="AJ5199" t="s">
        <v>90</v>
      </c>
    </row>
    <row r="5200" spans="1:36" x14ac:dyDescent="0.25">
      <c r="A5200" t="s">
        <v>32</v>
      </c>
      <c r="B5200" t="s">
        <v>15676</v>
      </c>
      <c r="C5200">
        <f>YEAR(B5200)</f>
        <v>2014</v>
      </c>
      <c r="D5200">
        <v>68</v>
      </c>
      <c r="E5200">
        <v>57.2</v>
      </c>
      <c r="F5200">
        <v>63.7</v>
      </c>
      <c r="H5200" s="2">
        <f>IF(F5200-62.7&lt;=0,0,IF(F5200-62.7&lt;=1,1,2))</f>
        <v>1</v>
      </c>
      <c r="I5200">
        <v>68</v>
      </c>
      <c r="J5200">
        <v>57.2</v>
      </c>
      <c r="K5200">
        <v>63.7</v>
      </c>
      <c r="L5200">
        <v>51</v>
      </c>
      <c r="M5200">
        <v>66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18.3</v>
      </c>
      <c r="V5200">
        <v>15</v>
      </c>
      <c r="W5200">
        <v>274.3</v>
      </c>
      <c r="X5200">
        <v>1009.8</v>
      </c>
      <c r="Y5200">
        <v>61.2</v>
      </c>
      <c r="Z5200">
        <v>6.2</v>
      </c>
      <c r="AA5200">
        <v>195.8</v>
      </c>
      <c r="AB5200">
        <v>16.899999999999999</v>
      </c>
      <c r="AC5200">
        <v>7</v>
      </c>
      <c r="AD5200">
        <v>0</v>
      </c>
      <c r="AE5200" t="s">
        <v>15677</v>
      </c>
      <c r="AF5200" t="s">
        <v>15678</v>
      </c>
      <c r="AG5200">
        <v>0.21</v>
      </c>
      <c r="AH5200" t="s">
        <v>36</v>
      </c>
      <c r="AI5200" t="s">
        <v>37</v>
      </c>
      <c r="AJ5200" t="s">
        <v>38</v>
      </c>
    </row>
    <row r="5201" spans="1:36" x14ac:dyDescent="0.25">
      <c r="A5201" t="s">
        <v>32</v>
      </c>
      <c r="B5201" t="s">
        <v>15679</v>
      </c>
      <c r="C5201">
        <f>YEAR(B5201)</f>
        <v>2014</v>
      </c>
      <c r="D5201">
        <v>66.2</v>
      </c>
      <c r="E5201">
        <v>55.4</v>
      </c>
      <c r="F5201">
        <v>59.2</v>
      </c>
      <c r="H5201" s="2">
        <f>IF(F5201-62.7&lt;=0,0,IF(F5201-62.7&lt;=1,1,2))</f>
        <v>0</v>
      </c>
      <c r="I5201">
        <v>66.2</v>
      </c>
      <c r="J5201">
        <v>55.4</v>
      </c>
      <c r="K5201">
        <v>59.2</v>
      </c>
      <c r="L5201">
        <v>53.1</v>
      </c>
      <c r="M5201">
        <v>80.5</v>
      </c>
      <c r="O5201">
        <v>8.3000000000000004E-2</v>
      </c>
      <c r="P5201">
        <v>100</v>
      </c>
      <c r="Q5201">
        <v>8.33</v>
      </c>
      <c r="R5201" t="s">
        <v>40</v>
      </c>
      <c r="S5201">
        <v>0</v>
      </c>
      <c r="T5201">
        <v>0</v>
      </c>
      <c r="U5201">
        <v>22.6</v>
      </c>
      <c r="V5201">
        <v>15</v>
      </c>
      <c r="W5201">
        <v>203.5</v>
      </c>
      <c r="X5201">
        <v>1011.5</v>
      </c>
      <c r="Y5201">
        <v>72.8</v>
      </c>
      <c r="Z5201">
        <v>6.2</v>
      </c>
      <c r="AA5201">
        <v>191.4</v>
      </c>
      <c r="AB5201">
        <v>16.7</v>
      </c>
      <c r="AC5201">
        <v>7</v>
      </c>
      <c r="AD5201">
        <v>0</v>
      </c>
      <c r="AE5201" t="s">
        <v>15680</v>
      </c>
      <c r="AF5201" t="s">
        <v>15681</v>
      </c>
      <c r="AG5201">
        <v>0.25</v>
      </c>
      <c r="AH5201" t="s">
        <v>56</v>
      </c>
      <c r="AI5201" t="s">
        <v>101</v>
      </c>
      <c r="AJ5201" t="s">
        <v>40</v>
      </c>
    </row>
    <row r="5202" spans="1:36" x14ac:dyDescent="0.25">
      <c r="A5202" t="s">
        <v>32</v>
      </c>
      <c r="B5202" t="s">
        <v>15682</v>
      </c>
      <c r="C5202">
        <f>YEAR(B5202)</f>
        <v>2014</v>
      </c>
      <c r="D5202">
        <v>64.400000000000006</v>
      </c>
      <c r="E5202">
        <v>51.8</v>
      </c>
      <c r="F5202">
        <v>58.7</v>
      </c>
      <c r="H5202" s="2">
        <f>IF(F5202-62.7&lt;=0,0,IF(F5202-62.7&lt;=1,1,2))</f>
        <v>0</v>
      </c>
      <c r="I5202">
        <v>64.400000000000006</v>
      </c>
      <c r="J5202">
        <v>51.8</v>
      </c>
      <c r="K5202">
        <v>58.7</v>
      </c>
      <c r="L5202">
        <v>52.5</v>
      </c>
      <c r="M5202">
        <v>80.7</v>
      </c>
      <c r="O5202">
        <v>4.0000000000000001E-3</v>
      </c>
      <c r="P5202">
        <v>100</v>
      </c>
      <c r="Q5202">
        <v>4.17</v>
      </c>
      <c r="R5202" t="s">
        <v>40</v>
      </c>
      <c r="S5202">
        <v>0</v>
      </c>
      <c r="T5202">
        <v>0</v>
      </c>
      <c r="U5202">
        <v>27.1</v>
      </c>
      <c r="V5202">
        <v>17.2</v>
      </c>
      <c r="W5202">
        <v>304.5</v>
      </c>
      <c r="X5202">
        <v>1016</v>
      </c>
      <c r="Y5202">
        <v>44.2</v>
      </c>
      <c r="Z5202">
        <v>6.2</v>
      </c>
      <c r="AA5202">
        <v>249.9</v>
      </c>
      <c r="AB5202">
        <v>21.6</v>
      </c>
      <c r="AC5202">
        <v>8</v>
      </c>
      <c r="AD5202">
        <v>0</v>
      </c>
      <c r="AE5202" t="s">
        <v>15683</v>
      </c>
      <c r="AF5202" t="s">
        <v>15684</v>
      </c>
      <c r="AG5202">
        <v>0.28000000000000003</v>
      </c>
      <c r="AH5202" t="s">
        <v>56</v>
      </c>
      <c r="AI5202" t="s">
        <v>78</v>
      </c>
      <c r="AJ5202" t="s">
        <v>40</v>
      </c>
    </row>
    <row r="5203" spans="1:36" x14ac:dyDescent="0.25">
      <c r="A5203" t="s">
        <v>32</v>
      </c>
      <c r="B5203" t="s">
        <v>15685</v>
      </c>
      <c r="C5203">
        <f>YEAR(B5203)</f>
        <v>2014</v>
      </c>
      <c r="D5203">
        <v>68</v>
      </c>
      <c r="E5203">
        <v>51.8</v>
      </c>
      <c r="F5203">
        <v>60.6</v>
      </c>
      <c r="H5203" s="2">
        <f>IF(F5203-62.7&lt;=0,0,IF(F5203-62.7&lt;=1,1,2))</f>
        <v>0</v>
      </c>
      <c r="I5203">
        <v>68</v>
      </c>
      <c r="J5203">
        <v>51.8</v>
      </c>
      <c r="K5203">
        <v>60.6</v>
      </c>
      <c r="L5203">
        <v>53.2</v>
      </c>
      <c r="M5203">
        <v>77.400000000000006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23</v>
      </c>
      <c r="V5203">
        <v>16.100000000000001</v>
      </c>
      <c r="W5203">
        <v>312.10000000000002</v>
      </c>
      <c r="X5203">
        <v>1015.4</v>
      </c>
      <c r="Y5203">
        <v>29.2</v>
      </c>
      <c r="Z5203">
        <v>6.2</v>
      </c>
      <c r="AA5203">
        <v>270</v>
      </c>
      <c r="AB5203">
        <v>23.3</v>
      </c>
      <c r="AC5203">
        <v>9</v>
      </c>
      <c r="AD5203">
        <v>0</v>
      </c>
      <c r="AE5203" t="s">
        <v>15686</v>
      </c>
      <c r="AF5203" t="s">
        <v>15687</v>
      </c>
      <c r="AG5203">
        <v>0.31</v>
      </c>
      <c r="AH5203" t="s">
        <v>36</v>
      </c>
      <c r="AI5203" t="s">
        <v>37</v>
      </c>
      <c r="AJ5203" t="s">
        <v>38</v>
      </c>
    </row>
    <row r="5204" spans="1:36" x14ac:dyDescent="0.25">
      <c r="A5204" t="s">
        <v>32</v>
      </c>
      <c r="B5204" t="s">
        <v>15688</v>
      </c>
      <c r="C5204">
        <f>YEAR(B5204)</f>
        <v>2014</v>
      </c>
      <c r="D5204">
        <v>71.599999999999994</v>
      </c>
      <c r="E5204">
        <v>57.2</v>
      </c>
      <c r="F5204">
        <v>62.7</v>
      </c>
      <c r="H5204" s="2">
        <f>IF(F5204-62.7&lt;=0,0,IF(F5204-62.7&lt;=1,1,2))</f>
        <v>0</v>
      </c>
      <c r="I5204">
        <v>71.599999999999994</v>
      </c>
      <c r="J5204">
        <v>57.2</v>
      </c>
      <c r="K5204">
        <v>62.7</v>
      </c>
      <c r="L5204">
        <v>54</v>
      </c>
      <c r="M5204">
        <v>74.099999999999994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24.4</v>
      </c>
      <c r="V5204">
        <v>15</v>
      </c>
      <c r="W5204">
        <v>151.4</v>
      </c>
      <c r="X5204">
        <v>1012.1</v>
      </c>
      <c r="Y5204">
        <v>28.7</v>
      </c>
      <c r="Z5204">
        <v>6.2</v>
      </c>
      <c r="AA5204">
        <v>261</v>
      </c>
      <c r="AB5204">
        <v>22.4</v>
      </c>
      <c r="AC5204">
        <v>9</v>
      </c>
      <c r="AD5204">
        <v>0</v>
      </c>
      <c r="AE5204" t="s">
        <v>15689</v>
      </c>
      <c r="AF5204" t="s">
        <v>15690</v>
      </c>
      <c r="AG5204">
        <v>0.34</v>
      </c>
      <c r="AH5204" t="s">
        <v>36</v>
      </c>
      <c r="AI5204" t="s">
        <v>37</v>
      </c>
      <c r="AJ5204" t="s">
        <v>38</v>
      </c>
    </row>
    <row r="5205" spans="1:36" x14ac:dyDescent="0.25">
      <c r="A5205" t="s">
        <v>32</v>
      </c>
      <c r="B5205" t="s">
        <v>15691</v>
      </c>
      <c r="C5205">
        <f>YEAR(B5205)</f>
        <v>2014</v>
      </c>
      <c r="D5205">
        <v>64.400000000000006</v>
      </c>
      <c r="E5205">
        <v>51.8</v>
      </c>
      <c r="F5205">
        <v>59.5</v>
      </c>
      <c r="H5205" s="2">
        <f>IF(F5205-62.7&lt;=0,0,IF(F5205-62.7&lt;=1,1,2))</f>
        <v>0</v>
      </c>
      <c r="I5205">
        <v>64.400000000000006</v>
      </c>
      <c r="J5205">
        <v>51.8</v>
      </c>
      <c r="K5205">
        <v>59.5</v>
      </c>
      <c r="L5205">
        <v>50.2</v>
      </c>
      <c r="M5205">
        <v>72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20.100000000000001</v>
      </c>
      <c r="V5205">
        <v>19.600000000000001</v>
      </c>
      <c r="W5205">
        <v>296.2</v>
      </c>
      <c r="X5205">
        <v>1015</v>
      </c>
      <c r="Y5205">
        <v>35.200000000000003</v>
      </c>
      <c r="Z5205">
        <v>6.2</v>
      </c>
      <c r="AA5205">
        <v>268.89999999999998</v>
      </c>
      <c r="AB5205">
        <v>23.3</v>
      </c>
      <c r="AC5205">
        <v>9</v>
      </c>
      <c r="AD5205">
        <v>0</v>
      </c>
      <c r="AE5205" t="s">
        <v>15692</v>
      </c>
      <c r="AF5205" t="s">
        <v>15693</v>
      </c>
      <c r="AG5205">
        <v>0.37</v>
      </c>
      <c r="AH5205" t="s">
        <v>36</v>
      </c>
      <c r="AI5205" t="s">
        <v>37</v>
      </c>
      <c r="AJ5205" t="s">
        <v>38</v>
      </c>
    </row>
    <row r="5206" spans="1:36" x14ac:dyDescent="0.25">
      <c r="A5206" t="s">
        <v>32</v>
      </c>
      <c r="B5206" t="s">
        <v>15694</v>
      </c>
      <c r="C5206">
        <f>YEAR(B5206)</f>
        <v>2014</v>
      </c>
      <c r="D5206">
        <v>64.400000000000006</v>
      </c>
      <c r="E5206">
        <v>48.1</v>
      </c>
      <c r="F5206">
        <v>58</v>
      </c>
      <c r="H5206" s="2">
        <f>IF(F5206-62.7&lt;=0,0,IF(F5206-62.7&lt;=1,1,2))</f>
        <v>0</v>
      </c>
      <c r="I5206">
        <v>64.400000000000006</v>
      </c>
      <c r="J5206">
        <v>46</v>
      </c>
      <c r="K5206">
        <v>57.9</v>
      </c>
      <c r="L5206">
        <v>49.5</v>
      </c>
      <c r="M5206">
        <v>74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20.6</v>
      </c>
      <c r="V5206">
        <v>9.1999999999999993</v>
      </c>
      <c r="W5206">
        <v>96.6</v>
      </c>
      <c r="X5206">
        <v>1017.5</v>
      </c>
      <c r="Y5206">
        <v>33</v>
      </c>
      <c r="Z5206">
        <v>6.2</v>
      </c>
      <c r="AA5206">
        <v>253.4</v>
      </c>
      <c r="AB5206">
        <v>21.8</v>
      </c>
      <c r="AC5206">
        <v>8</v>
      </c>
      <c r="AD5206">
        <v>0</v>
      </c>
      <c r="AE5206" t="s">
        <v>15695</v>
      </c>
      <c r="AF5206" t="s">
        <v>15696</v>
      </c>
      <c r="AG5206">
        <v>0.41</v>
      </c>
      <c r="AH5206" t="s">
        <v>36</v>
      </c>
      <c r="AI5206" t="s">
        <v>37</v>
      </c>
      <c r="AJ5206" t="s">
        <v>38</v>
      </c>
    </row>
    <row r="5207" spans="1:36" x14ac:dyDescent="0.25">
      <c r="A5207" t="s">
        <v>32</v>
      </c>
      <c r="B5207" t="s">
        <v>15697</v>
      </c>
      <c r="C5207">
        <f>YEAR(B5207)</f>
        <v>2014</v>
      </c>
      <c r="D5207">
        <v>68</v>
      </c>
      <c r="E5207">
        <v>51.8</v>
      </c>
      <c r="F5207">
        <v>59.6</v>
      </c>
      <c r="H5207" s="2">
        <f>IF(F5207-62.7&lt;=0,0,IF(F5207-62.7&lt;=1,1,2))</f>
        <v>0</v>
      </c>
      <c r="I5207">
        <v>68</v>
      </c>
      <c r="J5207">
        <v>51.8</v>
      </c>
      <c r="K5207">
        <v>59.6</v>
      </c>
      <c r="L5207">
        <v>51.9</v>
      </c>
      <c r="M5207">
        <v>76.7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13.4</v>
      </c>
      <c r="V5207">
        <v>11.4</v>
      </c>
      <c r="W5207">
        <v>112.1</v>
      </c>
      <c r="X5207">
        <v>1015.5</v>
      </c>
      <c r="Y5207">
        <v>54.7</v>
      </c>
      <c r="Z5207">
        <v>6.2</v>
      </c>
      <c r="AA5207">
        <v>267.3</v>
      </c>
      <c r="AB5207">
        <v>23.1</v>
      </c>
      <c r="AC5207">
        <v>9</v>
      </c>
      <c r="AD5207">
        <v>0</v>
      </c>
      <c r="AE5207" t="s">
        <v>15698</v>
      </c>
      <c r="AF5207" t="s">
        <v>15699</v>
      </c>
      <c r="AG5207">
        <v>0.44</v>
      </c>
      <c r="AH5207" t="s">
        <v>36</v>
      </c>
      <c r="AI5207" t="s">
        <v>37</v>
      </c>
      <c r="AJ5207" t="s">
        <v>38</v>
      </c>
    </row>
    <row r="5208" spans="1:36" x14ac:dyDescent="0.25">
      <c r="A5208" t="s">
        <v>32</v>
      </c>
      <c r="B5208" t="s">
        <v>15700</v>
      </c>
      <c r="C5208">
        <f>YEAR(B5208)</f>
        <v>2014</v>
      </c>
      <c r="D5208">
        <v>62.6</v>
      </c>
      <c r="E5208">
        <v>54.2</v>
      </c>
      <c r="F5208">
        <v>60</v>
      </c>
      <c r="H5208" s="2">
        <f>IF(F5208-62.7&lt;=0,0,IF(F5208-62.7&lt;=1,1,2))</f>
        <v>0</v>
      </c>
      <c r="I5208">
        <v>62.6</v>
      </c>
      <c r="J5208">
        <v>54.2</v>
      </c>
      <c r="K5208">
        <v>60</v>
      </c>
      <c r="L5208">
        <v>51.6</v>
      </c>
      <c r="M5208">
        <v>73.900000000000006</v>
      </c>
      <c r="O5208">
        <v>1.2E-2</v>
      </c>
      <c r="P5208">
        <v>100</v>
      </c>
      <c r="Q5208">
        <v>4.17</v>
      </c>
      <c r="R5208" t="s">
        <v>40</v>
      </c>
      <c r="S5208">
        <v>0</v>
      </c>
      <c r="T5208">
        <v>0</v>
      </c>
      <c r="U5208">
        <v>18.600000000000001</v>
      </c>
      <c r="V5208">
        <v>16.100000000000001</v>
      </c>
      <c r="W5208">
        <v>91.6</v>
      </c>
      <c r="X5208">
        <v>1012.8</v>
      </c>
      <c r="Y5208">
        <v>92.2</v>
      </c>
      <c r="Z5208">
        <v>6.2</v>
      </c>
      <c r="AA5208">
        <v>83</v>
      </c>
      <c r="AB5208">
        <v>7.3</v>
      </c>
      <c r="AC5208">
        <v>3</v>
      </c>
      <c r="AD5208">
        <v>0</v>
      </c>
      <c r="AE5208" t="s">
        <v>15701</v>
      </c>
      <c r="AF5208" t="s">
        <v>15702</v>
      </c>
      <c r="AG5208">
        <v>0.47</v>
      </c>
      <c r="AH5208" t="s">
        <v>43</v>
      </c>
      <c r="AI5208" t="s">
        <v>44</v>
      </c>
      <c r="AJ5208" t="s">
        <v>40</v>
      </c>
    </row>
    <row r="5209" spans="1:36" x14ac:dyDescent="0.25">
      <c r="A5209" t="s">
        <v>32</v>
      </c>
      <c r="B5209" t="s">
        <v>15703</v>
      </c>
      <c r="C5209">
        <f>YEAR(B5209)</f>
        <v>2014</v>
      </c>
      <c r="D5209">
        <v>68</v>
      </c>
      <c r="E5209">
        <v>57.2</v>
      </c>
      <c r="F5209">
        <v>61.9</v>
      </c>
      <c r="H5209" s="2">
        <f>IF(F5209-62.7&lt;=0,0,IF(F5209-62.7&lt;=1,1,2))</f>
        <v>0</v>
      </c>
      <c r="I5209">
        <v>68</v>
      </c>
      <c r="J5209">
        <v>57.2</v>
      </c>
      <c r="K5209">
        <v>61.9</v>
      </c>
      <c r="L5209">
        <v>54.5</v>
      </c>
      <c r="M5209">
        <v>77.2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12.5</v>
      </c>
      <c r="V5209">
        <v>10.3</v>
      </c>
      <c r="W5209">
        <v>335.6</v>
      </c>
      <c r="X5209">
        <v>1012.8</v>
      </c>
      <c r="Y5209">
        <v>45.6</v>
      </c>
      <c r="Z5209">
        <v>6.2</v>
      </c>
      <c r="AA5209">
        <v>245.4</v>
      </c>
      <c r="AB5209">
        <v>21.2</v>
      </c>
      <c r="AC5209">
        <v>8</v>
      </c>
      <c r="AD5209">
        <v>0</v>
      </c>
      <c r="AE5209" t="s">
        <v>15704</v>
      </c>
      <c r="AF5209" t="s">
        <v>15705</v>
      </c>
      <c r="AG5209">
        <v>0.5</v>
      </c>
      <c r="AH5209" t="s">
        <v>36</v>
      </c>
      <c r="AI5209" t="s">
        <v>37</v>
      </c>
      <c r="AJ5209" t="s">
        <v>38</v>
      </c>
    </row>
    <row r="5210" spans="1:36" x14ac:dyDescent="0.25">
      <c r="A5210" t="s">
        <v>32</v>
      </c>
      <c r="B5210" t="s">
        <v>15706</v>
      </c>
      <c r="C5210">
        <f>YEAR(B5210)</f>
        <v>2014</v>
      </c>
      <c r="D5210">
        <v>73.400000000000006</v>
      </c>
      <c r="E5210">
        <v>53.6</v>
      </c>
      <c r="F5210">
        <v>62.1</v>
      </c>
      <c r="H5210" s="2">
        <f>IF(F5210-62.7&lt;=0,0,IF(F5210-62.7&lt;=1,1,2))</f>
        <v>0</v>
      </c>
      <c r="I5210">
        <v>73.400000000000006</v>
      </c>
      <c r="J5210">
        <v>53.6</v>
      </c>
      <c r="K5210">
        <v>62.1</v>
      </c>
      <c r="L5210">
        <v>51.1</v>
      </c>
      <c r="M5210">
        <v>68.7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21.7</v>
      </c>
      <c r="V5210">
        <v>15</v>
      </c>
      <c r="W5210">
        <v>172.8</v>
      </c>
      <c r="X5210">
        <v>1011.9</v>
      </c>
      <c r="Y5210">
        <v>60.3</v>
      </c>
      <c r="Z5210">
        <v>6.2</v>
      </c>
      <c r="AA5210">
        <v>256.39999999999998</v>
      </c>
      <c r="AB5210">
        <v>22.1</v>
      </c>
      <c r="AC5210">
        <v>8</v>
      </c>
      <c r="AD5210">
        <v>0</v>
      </c>
      <c r="AE5210" t="s">
        <v>15707</v>
      </c>
      <c r="AF5210" t="s">
        <v>15708</v>
      </c>
      <c r="AG5210">
        <v>0.54</v>
      </c>
      <c r="AH5210" t="s">
        <v>36</v>
      </c>
      <c r="AI5210" t="s">
        <v>37</v>
      </c>
      <c r="AJ5210" t="s">
        <v>38</v>
      </c>
    </row>
    <row r="5211" spans="1:36" x14ac:dyDescent="0.25">
      <c r="A5211" t="s">
        <v>32</v>
      </c>
      <c r="B5211" t="s">
        <v>15709</v>
      </c>
      <c r="C5211">
        <f>YEAR(B5211)</f>
        <v>2014</v>
      </c>
      <c r="D5211">
        <v>71.599999999999994</v>
      </c>
      <c r="E5211">
        <v>57.2</v>
      </c>
      <c r="F5211">
        <v>61.6</v>
      </c>
      <c r="H5211" s="2">
        <f>IF(F5211-62.7&lt;=0,0,IF(F5211-62.7&lt;=1,1,2))</f>
        <v>0</v>
      </c>
      <c r="I5211">
        <v>71.599999999999994</v>
      </c>
      <c r="J5211">
        <v>57.2</v>
      </c>
      <c r="K5211">
        <v>61.6</v>
      </c>
      <c r="L5211">
        <v>52</v>
      </c>
      <c r="M5211">
        <v>71.599999999999994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33.6</v>
      </c>
      <c r="V5211">
        <v>25.3</v>
      </c>
      <c r="W5211">
        <v>193</v>
      </c>
      <c r="X5211">
        <v>1007.6</v>
      </c>
      <c r="Y5211">
        <v>66.400000000000006</v>
      </c>
      <c r="Z5211">
        <v>6.2</v>
      </c>
      <c r="AA5211">
        <v>195</v>
      </c>
      <c r="AB5211">
        <v>16.899999999999999</v>
      </c>
      <c r="AC5211">
        <v>7</v>
      </c>
      <c r="AD5211">
        <v>0</v>
      </c>
      <c r="AE5211" t="s">
        <v>15710</v>
      </c>
      <c r="AF5211" t="s">
        <v>15711</v>
      </c>
      <c r="AG5211">
        <v>0.56999999999999995</v>
      </c>
      <c r="AH5211" t="s">
        <v>36</v>
      </c>
      <c r="AI5211" t="s">
        <v>37</v>
      </c>
      <c r="AJ5211" t="s">
        <v>38</v>
      </c>
    </row>
    <row r="5212" spans="1:36" x14ac:dyDescent="0.25">
      <c r="A5212" t="s">
        <v>32</v>
      </c>
      <c r="B5212" t="s">
        <v>15712</v>
      </c>
      <c r="C5212">
        <f>YEAR(B5212)</f>
        <v>2014</v>
      </c>
      <c r="D5212">
        <v>64.400000000000006</v>
      </c>
      <c r="E5212">
        <v>50</v>
      </c>
      <c r="F5212">
        <v>57.8</v>
      </c>
      <c r="H5212" s="2">
        <f>IF(F5212-62.7&lt;=0,0,IF(F5212-62.7&lt;=1,1,2))</f>
        <v>0</v>
      </c>
      <c r="I5212">
        <v>64.400000000000006</v>
      </c>
      <c r="J5212">
        <v>50</v>
      </c>
      <c r="K5212">
        <v>57.8</v>
      </c>
      <c r="L5212">
        <v>45.1</v>
      </c>
      <c r="M5212">
        <v>63.1</v>
      </c>
      <c r="O5212">
        <v>4.0000000000000001E-3</v>
      </c>
      <c r="P5212">
        <v>100</v>
      </c>
      <c r="Q5212">
        <v>4.17</v>
      </c>
      <c r="R5212" t="s">
        <v>40</v>
      </c>
      <c r="S5212">
        <v>0</v>
      </c>
      <c r="T5212">
        <v>0</v>
      </c>
      <c r="U5212">
        <v>24.4</v>
      </c>
      <c r="V5212">
        <v>18.3</v>
      </c>
      <c r="W5212">
        <v>247.8</v>
      </c>
      <c r="X5212">
        <v>1008.4</v>
      </c>
      <c r="Y5212">
        <v>52.5</v>
      </c>
      <c r="Z5212">
        <v>6.2</v>
      </c>
      <c r="AA5212">
        <v>241.4</v>
      </c>
      <c r="AB5212">
        <v>20.7</v>
      </c>
      <c r="AC5212">
        <v>8</v>
      </c>
      <c r="AD5212">
        <v>0</v>
      </c>
      <c r="AE5212" t="s">
        <v>15713</v>
      </c>
      <c r="AF5212" t="s">
        <v>15714</v>
      </c>
      <c r="AG5212">
        <v>0.61</v>
      </c>
      <c r="AH5212" t="s">
        <v>56</v>
      </c>
      <c r="AI5212" t="s">
        <v>137</v>
      </c>
      <c r="AJ5212" t="s">
        <v>40</v>
      </c>
    </row>
    <row r="5213" spans="1:36" x14ac:dyDescent="0.25">
      <c r="A5213" t="s">
        <v>32</v>
      </c>
      <c r="B5213" t="s">
        <v>15715</v>
      </c>
      <c r="C5213">
        <f>YEAR(B5213)</f>
        <v>2014</v>
      </c>
      <c r="D5213">
        <v>68</v>
      </c>
      <c r="E5213">
        <v>50.6</v>
      </c>
      <c r="F5213">
        <v>60.5</v>
      </c>
      <c r="H5213" s="2">
        <f>IF(F5213-62.7&lt;=0,0,IF(F5213-62.7&lt;=1,1,2))</f>
        <v>0</v>
      </c>
      <c r="I5213">
        <v>68</v>
      </c>
      <c r="J5213">
        <v>50.6</v>
      </c>
      <c r="K5213">
        <v>60.5</v>
      </c>
      <c r="L5213">
        <v>48.2</v>
      </c>
      <c r="M5213">
        <v>64.8</v>
      </c>
      <c r="O5213">
        <v>1.2E-2</v>
      </c>
      <c r="P5213">
        <v>100</v>
      </c>
      <c r="Q5213">
        <v>4.17</v>
      </c>
      <c r="R5213" t="s">
        <v>40</v>
      </c>
      <c r="S5213">
        <v>0</v>
      </c>
      <c r="T5213">
        <v>0</v>
      </c>
      <c r="U5213">
        <v>23.7</v>
      </c>
      <c r="V5213">
        <v>15</v>
      </c>
      <c r="W5213">
        <v>81.8</v>
      </c>
      <c r="X5213">
        <v>1012.8</v>
      </c>
      <c r="Y5213">
        <v>50.9</v>
      </c>
      <c r="Z5213">
        <v>6.2</v>
      </c>
      <c r="AA5213">
        <v>286.10000000000002</v>
      </c>
      <c r="AB5213">
        <v>24.6</v>
      </c>
      <c r="AC5213">
        <v>9</v>
      </c>
      <c r="AD5213">
        <v>0</v>
      </c>
      <c r="AE5213" t="s">
        <v>15716</v>
      </c>
      <c r="AF5213" t="s">
        <v>15717</v>
      </c>
      <c r="AG5213">
        <v>0.65</v>
      </c>
      <c r="AH5213" t="s">
        <v>56</v>
      </c>
      <c r="AI5213" t="s">
        <v>137</v>
      </c>
      <c r="AJ5213" t="s">
        <v>40</v>
      </c>
    </row>
    <row r="5214" spans="1:36" x14ac:dyDescent="0.25">
      <c r="A5214" t="s">
        <v>32</v>
      </c>
      <c r="B5214" t="s">
        <v>15718</v>
      </c>
      <c r="C5214">
        <f>YEAR(B5214)</f>
        <v>2014</v>
      </c>
      <c r="D5214">
        <v>69.8</v>
      </c>
      <c r="E5214">
        <v>51.8</v>
      </c>
      <c r="F5214">
        <v>60.4</v>
      </c>
      <c r="H5214" s="2">
        <f>IF(F5214-62.7&lt;=0,0,IF(F5214-62.7&lt;=1,1,2))</f>
        <v>0</v>
      </c>
      <c r="I5214">
        <v>69.8</v>
      </c>
      <c r="J5214">
        <v>51.8</v>
      </c>
      <c r="K5214">
        <v>60.4</v>
      </c>
      <c r="L5214">
        <v>49.6</v>
      </c>
      <c r="M5214">
        <v>68.400000000000006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15</v>
      </c>
      <c r="V5214">
        <v>12.8</v>
      </c>
      <c r="W5214">
        <v>130.1</v>
      </c>
      <c r="X5214">
        <v>1015.5</v>
      </c>
      <c r="Y5214">
        <v>35.4</v>
      </c>
      <c r="Z5214">
        <v>6.2</v>
      </c>
      <c r="AA5214">
        <v>291.10000000000002</v>
      </c>
      <c r="AB5214">
        <v>24.9</v>
      </c>
      <c r="AC5214">
        <v>9</v>
      </c>
      <c r="AD5214">
        <v>0</v>
      </c>
      <c r="AE5214" t="s">
        <v>15719</v>
      </c>
      <c r="AF5214" t="s">
        <v>15720</v>
      </c>
      <c r="AG5214">
        <v>0.68</v>
      </c>
      <c r="AH5214" t="s">
        <v>36</v>
      </c>
      <c r="AI5214" t="s">
        <v>37</v>
      </c>
      <c r="AJ5214" t="s">
        <v>38</v>
      </c>
    </row>
    <row r="5215" spans="1:36" x14ac:dyDescent="0.25">
      <c r="A5215" t="s">
        <v>32</v>
      </c>
      <c r="B5215" t="s">
        <v>15721</v>
      </c>
      <c r="C5215">
        <f>YEAR(B5215)</f>
        <v>2014</v>
      </c>
      <c r="D5215">
        <v>80.599999999999994</v>
      </c>
      <c r="E5215">
        <v>57.2</v>
      </c>
      <c r="F5215">
        <v>69.099999999999994</v>
      </c>
      <c r="H5215" s="2">
        <f>IF(F5215-62.7&lt;=0,0,IF(F5215-62.7&lt;=1,1,2))</f>
        <v>2</v>
      </c>
      <c r="I5215">
        <v>79.3</v>
      </c>
      <c r="J5215">
        <v>57.2</v>
      </c>
      <c r="K5215">
        <v>69.099999999999994</v>
      </c>
      <c r="L5215">
        <v>47</v>
      </c>
      <c r="M5215">
        <v>48.9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18.600000000000001</v>
      </c>
      <c r="V5215">
        <v>24.2</v>
      </c>
      <c r="W5215">
        <v>164.5</v>
      </c>
      <c r="X5215">
        <v>1013.9</v>
      </c>
      <c r="Y5215">
        <v>58.2</v>
      </c>
      <c r="Z5215">
        <v>6.2</v>
      </c>
      <c r="AA5215">
        <v>251.8</v>
      </c>
      <c r="AB5215">
        <v>21.7</v>
      </c>
      <c r="AC5215">
        <v>9</v>
      </c>
      <c r="AD5215">
        <v>0</v>
      </c>
      <c r="AE5215" t="s">
        <v>15722</v>
      </c>
      <c r="AF5215" t="s">
        <v>15723</v>
      </c>
      <c r="AG5215">
        <v>0.72</v>
      </c>
      <c r="AH5215" t="s">
        <v>36</v>
      </c>
      <c r="AI5215" t="s">
        <v>37</v>
      </c>
      <c r="AJ5215" t="s">
        <v>38</v>
      </c>
    </row>
    <row r="5216" spans="1:36" x14ac:dyDescent="0.25">
      <c r="A5216" t="s">
        <v>32</v>
      </c>
      <c r="B5216" t="s">
        <v>15724</v>
      </c>
      <c r="C5216">
        <f>YEAR(B5216)</f>
        <v>2014</v>
      </c>
      <c r="D5216">
        <v>93.2</v>
      </c>
      <c r="E5216">
        <v>68</v>
      </c>
      <c r="F5216">
        <v>76.900000000000006</v>
      </c>
      <c r="H5216" s="2">
        <f>IF(F5216-62.7&lt;=0,0,IF(F5216-62.7&lt;=1,1,2))</f>
        <v>2</v>
      </c>
      <c r="I5216">
        <v>90.1</v>
      </c>
      <c r="J5216">
        <v>68</v>
      </c>
      <c r="K5216">
        <v>76.3</v>
      </c>
      <c r="L5216">
        <v>47.2</v>
      </c>
      <c r="M5216">
        <v>37.5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18.600000000000001</v>
      </c>
      <c r="V5216">
        <v>25.3</v>
      </c>
      <c r="W5216">
        <v>172.6</v>
      </c>
      <c r="X5216">
        <v>1013.3</v>
      </c>
      <c r="Y5216">
        <v>94.1</v>
      </c>
      <c r="Z5216">
        <v>6.2</v>
      </c>
      <c r="AA5216">
        <v>245</v>
      </c>
      <c r="AB5216">
        <v>21.1</v>
      </c>
      <c r="AC5216">
        <v>8</v>
      </c>
      <c r="AD5216">
        <v>0</v>
      </c>
      <c r="AE5216" t="s">
        <v>15725</v>
      </c>
      <c r="AF5216" t="s">
        <v>15726</v>
      </c>
      <c r="AG5216">
        <v>0.75</v>
      </c>
      <c r="AH5216" t="s">
        <v>88</v>
      </c>
      <c r="AI5216" t="s">
        <v>89</v>
      </c>
      <c r="AJ5216" t="s">
        <v>90</v>
      </c>
    </row>
    <row r="5217" spans="1:36" x14ac:dyDescent="0.25">
      <c r="A5217" t="s">
        <v>32</v>
      </c>
      <c r="B5217" t="s">
        <v>15727</v>
      </c>
      <c r="C5217">
        <f>YEAR(B5217)</f>
        <v>2014</v>
      </c>
      <c r="D5217">
        <v>87.8</v>
      </c>
      <c r="E5217">
        <v>63.9</v>
      </c>
      <c r="F5217">
        <v>76.8</v>
      </c>
      <c r="H5217" s="2">
        <f>IF(F5217-62.7&lt;=0,0,IF(F5217-62.7&lt;=1,1,2))</f>
        <v>2</v>
      </c>
      <c r="I5217">
        <v>84.2</v>
      </c>
      <c r="J5217">
        <v>63.9</v>
      </c>
      <c r="K5217">
        <v>75.7</v>
      </c>
      <c r="L5217">
        <v>43.6</v>
      </c>
      <c r="M5217">
        <v>34.200000000000003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26.6</v>
      </c>
      <c r="V5217">
        <v>26.4</v>
      </c>
      <c r="W5217">
        <v>169.5</v>
      </c>
      <c r="X5217">
        <v>1012.8</v>
      </c>
      <c r="Y5217">
        <v>68.099999999999994</v>
      </c>
      <c r="Z5217">
        <v>6.2</v>
      </c>
      <c r="AA5217">
        <v>267.5</v>
      </c>
      <c r="AB5217">
        <v>23.2</v>
      </c>
      <c r="AC5217">
        <v>8</v>
      </c>
      <c r="AD5217">
        <v>0</v>
      </c>
      <c r="AE5217" t="s">
        <v>15728</v>
      </c>
      <c r="AF5217" t="s">
        <v>15729</v>
      </c>
      <c r="AG5217">
        <v>0.79</v>
      </c>
      <c r="AH5217" t="s">
        <v>36</v>
      </c>
      <c r="AI5217" t="s">
        <v>37</v>
      </c>
      <c r="AJ5217" t="s">
        <v>38</v>
      </c>
    </row>
    <row r="5218" spans="1:36" x14ac:dyDescent="0.25">
      <c r="A5218" t="s">
        <v>32</v>
      </c>
      <c r="B5218" t="s">
        <v>15730</v>
      </c>
      <c r="C5218">
        <f>YEAR(B5218)</f>
        <v>2014</v>
      </c>
      <c r="D5218">
        <v>77</v>
      </c>
      <c r="E5218">
        <v>62.6</v>
      </c>
      <c r="F5218">
        <v>69</v>
      </c>
      <c r="H5218" s="2">
        <f>IF(F5218-62.7&lt;=0,0,IF(F5218-62.7&lt;=1,1,2))</f>
        <v>2</v>
      </c>
      <c r="I5218">
        <v>77</v>
      </c>
      <c r="J5218">
        <v>62.6</v>
      </c>
      <c r="K5218">
        <v>69</v>
      </c>
      <c r="L5218">
        <v>55.5</v>
      </c>
      <c r="M5218">
        <v>65.5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21.7</v>
      </c>
      <c r="V5218">
        <v>25.3</v>
      </c>
      <c r="W5218">
        <v>225.5</v>
      </c>
      <c r="X5218">
        <v>1009.8</v>
      </c>
      <c r="Y5218">
        <v>69.400000000000006</v>
      </c>
      <c r="Z5218">
        <v>5.9</v>
      </c>
      <c r="AA5218">
        <v>262.7</v>
      </c>
      <c r="AB5218">
        <v>22.7</v>
      </c>
      <c r="AC5218">
        <v>9</v>
      </c>
      <c r="AD5218">
        <v>0</v>
      </c>
      <c r="AE5218" t="s">
        <v>15731</v>
      </c>
      <c r="AF5218" t="s">
        <v>15732</v>
      </c>
      <c r="AG5218">
        <v>0.82</v>
      </c>
      <c r="AH5218" t="s">
        <v>36</v>
      </c>
      <c r="AI5218" t="s">
        <v>37</v>
      </c>
      <c r="AJ5218" t="s">
        <v>38</v>
      </c>
    </row>
    <row r="5219" spans="1:36" x14ac:dyDescent="0.25">
      <c r="A5219" t="s">
        <v>32</v>
      </c>
      <c r="B5219" t="s">
        <v>15733</v>
      </c>
      <c r="C5219">
        <f>YEAR(B5219)</f>
        <v>2014</v>
      </c>
      <c r="D5219">
        <v>71.599999999999994</v>
      </c>
      <c r="E5219">
        <v>55.4</v>
      </c>
      <c r="F5219">
        <v>63.7</v>
      </c>
      <c r="H5219" s="2">
        <f>IF(F5219-62.7&lt;=0,0,IF(F5219-62.7&lt;=1,1,2))</f>
        <v>1</v>
      </c>
      <c r="I5219">
        <v>71.599999999999994</v>
      </c>
      <c r="J5219">
        <v>55.4</v>
      </c>
      <c r="K5219">
        <v>63.7</v>
      </c>
      <c r="L5219">
        <v>55.3</v>
      </c>
      <c r="M5219">
        <v>74.7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24.8</v>
      </c>
      <c r="V5219">
        <v>21.9</v>
      </c>
      <c r="W5219">
        <v>299.89999999999998</v>
      </c>
      <c r="X5219">
        <v>1009.3</v>
      </c>
      <c r="Y5219">
        <v>27.8</v>
      </c>
      <c r="Z5219">
        <v>6.2</v>
      </c>
      <c r="AA5219">
        <v>300.5</v>
      </c>
      <c r="AB5219">
        <v>26</v>
      </c>
      <c r="AC5219">
        <v>9</v>
      </c>
      <c r="AD5219">
        <v>0</v>
      </c>
      <c r="AE5219" t="s">
        <v>15734</v>
      </c>
      <c r="AF5219" t="s">
        <v>15735</v>
      </c>
      <c r="AG5219">
        <v>0.86</v>
      </c>
      <c r="AH5219" t="s">
        <v>36</v>
      </c>
      <c r="AI5219" t="s">
        <v>37</v>
      </c>
      <c r="AJ5219" t="s">
        <v>38</v>
      </c>
    </row>
    <row r="5220" spans="1:36" x14ac:dyDescent="0.25">
      <c r="A5220" t="s">
        <v>32</v>
      </c>
      <c r="B5220" t="s">
        <v>15736</v>
      </c>
      <c r="C5220">
        <f>YEAR(B5220)</f>
        <v>2014</v>
      </c>
      <c r="D5220">
        <v>69.8</v>
      </c>
      <c r="E5220">
        <v>57.2</v>
      </c>
      <c r="F5220">
        <v>63.8</v>
      </c>
      <c r="H5220" s="2">
        <f>IF(F5220-62.7&lt;=0,0,IF(F5220-62.7&lt;=1,1,2))</f>
        <v>2</v>
      </c>
      <c r="I5220">
        <v>69.8</v>
      </c>
      <c r="J5220">
        <v>57.2</v>
      </c>
      <c r="K5220">
        <v>63.8</v>
      </c>
      <c r="L5220">
        <v>56.3</v>
      </c>
      <c r="M5220">
        <v>77.099999999999994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17.399999999999999</v>
      </c>
      <c r="V5220">
        <v>12.8</v>
      </c>
      <c r="W5220">
        <v>161.80000000000001</v>
      </c>
      <c r="X5220">
        <v>1010.5</v>
      </c>
      <c r="Y5220">
        <v>27.2</v>
      </c>
      <c r="Z5220">
        <v>6.2</v>
      </c>
      <c r="AA5220">
        <v>302.10000000000002</v>
      </c>
      <c r="AB5220">
        <v>26.1</v>
      </c>
      <c r="AC5220">
        <v>9</v>
      </c>
      <c r="AD5220">
        <v>0</v>
      </c>
      <c r="AE5220" t="s">
        <v>15737</v>
      </c>
      <c r="AF5220" t="s">
        <v>15738</v>
      </c>
      <c r="AG5220">
        <v>0.9</v>
      </c>
      <c r="AH5220" t="s">
        <v>36</v>
      </c>
      <c r="AI5220" t="s">
        <v>37</v>
      </c>
      <c r="AJ5220" t="s">
        <v>38</v>
      </c>
    </row>
    <row r="5221" spans="1:36" x14ac:dyDescent="0.25">
      <c r="A5221" t="s">
        <v>32</v>
      </c>
      <c r="B5221" t="s">
        <v>15739</v>
      </c>
      <c r="C5221">
        <f>YEAR(B5221)</f>
        <v>2014</v>
      </c>
      <c r="D5221">
        <v>75.2</v>
      </c>
      <c r="E5221">
        <v>55.4</v>
      </c>
      <c r="F5221">
        <v>63.2</v>
      </c>
      <c r="H5221" s="2">
        <f>IF(F5221-62.7&lt;=0,0,IF(F5221-62.7&lt;=1,1,2))</f>
        <v>1</v>
      </c>
      <c r="I5221">
        <v>75.2</v>
      </c>
      <c r="J5221">
        <v>55.4</v>
      </c>
      <c r="K5221">
        <v>63.2</v>
      </c>
      <c r="L5221">
        <v>54.1</v>
      </c>
      <c r="M5221">
        <v>73.900000000000006</v>
      </c>
      <c r="O5221">
        <v>0.19700000000000001</v>
      </c>
      <c r="P5221">
        <v>100</v>
      </c>
      <c r="Q5221">
        <v>4.17</v>
      </c>
      <c r="R5221" t="s">
        <v>40</v>
      </c>
      <c r="S5221">
        <v>0</v>
      </c>
      <c r="T5221">
        <v>0</v>
      </c>
      <c r="U5221">
        <v>26.2</v>
      </c>
      <c r="V5221">
        <v>20.8</v>
      </c>
      <c r="W5221">
        <v>219.1</v>
      </c>
      <c r="X5221">
        <v>1007.7</v>
      </c>
      <c r="Y5221">
        <v>46.8</v>
      </c>
      <c r="Z5221">
        <v>6.2</v>
      </c>
      <c r="AA5221">
        <v>233.3</v>
      </c>
      <c r="AB5221">
        <v>20</v>
      </c>
      <c r="AC5221">
        <v>7</v>
      </c>
      <c r="AD5221">
        <v>0</v>
      </c>
      <c r="AE5221" t="s">
        <v>15740</v>
      </c>
      <c r="AF5221" t="s">
        <v>15741</v>
      </c>
      <c r="AG5221">
        <v>0.93</v>
      </c>
      <c r="AH5221" t="s">
        <v>56</v>
      </c>
      <c r="AI5221" t="s">
        <v>61</v>
      </c>
      <c r="AJ5221" t="s">
        <v>40</v>
      </c>
    </row>
    <row r="5222" spans="1:36" x14ac:dyDescent="0.25">
      <c r="A5222" t="s">
        <v>32</v>
      </c>
      <c r="B5222" t="s">
        <v>15742</v>
      </c>
      <c r="C5222">
        <f>YEAR(B5222)</f>
        <v>2014</v>
      </c>
      <c r="D5222">
        <v>71.599999999999994</v>
      </c>
      <c r="E5222">
        <v>55.4</v>
      </c>
      <c r="F5222">
        <v>64.400000000000006</v>
      </c>
      <c r="H5222" s="2">
        <f>IF(F5222-62.7&lt;=0,0,IF(F5222-62.7&lt;=1,1,2))</f>
        <v>2</v>
      </c>
      <c r="I5222">
        <v>71.599999999999994</v>
      </c>
      <c r="J5222">
        <v>55.4</v>
      </c>
      <c r="K5222">
        <v>64.400000000000006</v>
      </c>
      <c r="L5222">
        <v>54.1</v>
      </c>
      <c r="M5222">
        <v>70.599999999999994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27.5</v>
      </c>
      <c r="V5222">
        <v>15</v>
      </c>
      <c r="W5222">
        <v>161</v>
      </c>
      <c r="X5222">
        <v>1009.5</v>
      </c>
      <c r="Y5222">
        <v>36.799999999999997</v>
      </c>
      <c r="Z5222">
        <v>6.2</v>
      </c>
      <c r="AA5222">
        <v>277.8</v>
      </c>
      <c r="AB5222">
        <v>24</v>
      </c>
      <c r="AC5222">
        <v>8</v>
      </c>
      <c r="AD5222">
        <v>0</v>
      </c>
      <c r="AE5222" t="s">
        <v>15743</v>
      </c>
      <c r="AF5222" t="s">
        <v>15744</v>
      </c>
      <c r="AG5222">
        <v>0.97</v>
      </c>
      <c r="AH5222" t="s">
        <v>36</v>
      </c>
      <c r="AI5222" t="s">
        <v>37</v>
      </c>
      <c r="AJ5222" t="s">
        <v>38</v>
      </c>
    </row>
    <row r="5223" spans="1:36" x14ac:dyDescent="0.25">
      <c r="A5223" t="s">
        <v>32</v>
      </c>
      <c r="B5223" t="s">
        <v>15745</v>
      </c>
      <c r="C5223">
        <f>YEAR(B5223)</f>
        <v>2014</v>
      </c>
      <c r="D5223">
        <v>69.8</v>
      </c>
      <c r="E5223">
        <v>55.4</v>
      </c>
      <c r="F5223">
        <v>63.4</v>
      </c>
      <c r="H5223" s="2">
        <f>IF(F5223-62.7&lt;=0,0,IF(F5223-62.7&lt;=1,1,2))</f>
        <v>1</v>
      </c>
      <c r="I5223">
        <v>69.8</v>
      </c>
      <c r="J5223">
        <v>55.4</v>
      </c>
      <c r="K5223">
        <v>63.4</v>
      </c>
      <c r="L5223">
        <v>51.8</v>
      </c>
      <c r="M5223">
        <v>66.7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19.5</v>
      </c>
      <c r="V5223">
        <v>15</v>
      </c>
      <c r="W5223">
        <v>317</v>
      </c>
      <c r="X5223">
        <v>1011.3</v>
      </c>
      <c r="Y5223">
        <v>36.299999999999997</v>
      </c>
      <c r="Z5223">
        <v>6.2</v>
      </c>
      <c r="AA5223">
        <v>299.10000000000002</v>
      </c>
      <c r="AB5223">
        <v>25.8</v>
      </c>
      <c r="AC5223">
        <v>9</v>
      </c>
      <c r="AD5223">
        <v>0</v>
      </c>
      <c r="AE5223" t="s">
        <v>15746</v>
      </c>
      <c r="AF5223" t="s">
        <v>15747</v>
      </c>
      <c r="AG5223">
        <v>0</v>
      </c>
      <c r="AH5223" t="s">
        <v>36</v>
      </c>
      <c r="AI5223" t="s">
        <v>37</v>
      </c>
      <c r="AJ5223" t="s">
        <v>38</v>
      </c>
    </row>
    <row r="5224" spans="1:36" x14ac:dyDescent="0.25">
      <c r="A5224" t="s">
        <v>32</v>
      </c>
      <c r="B5224" t="s">
        <v>15748</v>
      </c>
      <c r="C5224">
        <f>YEAR(B5224)</f>
        <v>2014</v>
      </c>
      <c r="D5224">
        <v>71.599999999999994</v>
      </c>
      <c r="E5224">
        <v>55.4</v>
      </c>
      <c r="F5224">
        <v>62.9</v>
      </c>
      <c r="H5224" s="2">
        <f>IF(F5224-62.7&lt;=0,0,IF(F5224-62.7&lt;=1,1,2))</f>
        <v>1</v>
      </c>
      <c r="I5224">
        <v>71.599999999999994</v>
      </c>
      <c r="J5224">
        <v>55.4</v>
      </c>
      <c r="K5224">
        <v>62.9</v>
      </c>
      <c r="L5224">
        <v>52.2</v>
      </c>
      <c r="M5224">
        <v>68.8</v>
      </c>
      <c r="O5224">
        <v>4.0000000000000001E-3</v>
      </c>
      <c r="P5224">
        <v>100</v>
      </c>
      <c r="Q5224">
        <v>4.17</v>
      </c>
      <c r="R5224" t="s">
        <v>40</v>
      </c>
      <c r="S5224">
        <v>0</v>
      </c>
      <c r="T5224">
        <v>0</v>
      </c>
      <c r="U5224">
        <v>25.7</v>
      </c>
      <c r="V5224">
        <v>19.600000000000001</v>
      </c>
      <c r="W5224">
        <v>275.10000000000002</v>
      </c>
      <c r="X5224">
        <v>1010.4</v>
      </c>
      <c r="Y5224">
        <v>37.9</v>
      </c>
      <c r="Z5224">
        <v>6.2</v>
      </c>
      <c r="AA5224">
        <v>233.1</v>
      </c>
      <c r="AB5224">
        <v>20.100000000000001</v>
      </c>
      <c r="AC5224">
        <v>7</v>
      </c>
      <c r="AD5224">
        <v>0</v>
      </c>
      <c r="AE5224" t="s">
        <v>15749</v>
      </c>
      <c r="AF5224" t="s">
        <v>15750</v>
      </c>
      <c r="AG5224">
        <v>0.04</v>
      </c>
      <c r="AH5224" t="s">
        <v>56</v>
      </c>
      <c r="AI5224" t="s">
        <v>61</v>
      </c>
      <c r="AJ5224" t="s">
        <v>40</v>
      </c>
    </row>
    <row r="5225" spans="1:36" x14ac:dyDescent="0.25">
      <c r="A5225" t="s">
        <v>32</v>
      </c>
      <c r="B5225" t="s">
        <v>15751</v>
      </c>
      <c r="C5225">
        <f>YEAR(B5225)</f>
        <v>2014</v>
      </c>
      <c r="D5225">
        <v>69.8</v>
      </c>
      <c r="E5225">
        <v>53.6</v>
      </c>
      <c r="F5225">
        <v>62.2</v>
      </c>
      <c r="H5225" s="2">
        <f>IF(F5225-62.7&lt;=0,0,IF(F5225-62.7&lt;=1,1,2))</f>
        <v>0</v>
      </c>
      <c r="I5225">
        <v>69.8</v>
      </c>
      <c r="J5225">
        <v>53.6</v>
      </c>
      <c r="K5225">
        <v>62.2</v>
      </c>
      <c r="L5225">
        <v>53.1</v>
      </c>
      <c r="M5225">
        <v>72.900000000000006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18.600000000000001</v>
      </c>
      <c r="V5225">
        <v>12.8</v>
      </c>
      <c r="W5225">
        <v>159.5</v>
      </c>
      <c r="X5225">
        <v>1010.8</v>
      </c>
      <c r="Y5225">
        <v>29.7</v>
      </c>
      <c r="Z5225">
        <v>6.2</v>
      </c>
      <c r="AA5225">
        <v>298.39999999999998</v>
      </c>
      <c r="AB5225">
        <v>25.8</v>
      </c>
      <c r="AC5225">
        <v>9</v>
      </c>
      <c r="AD5225">
        <v>0</v>
      </c>
      <c r="AE5225" t="s">
        <v>15752</v>
      </c>
      <c r="AF5225" t="s">
        <v>15753</v>
      </c>
      <c r="AG5225">
        <v>7.0000000000000007E-2</v>
      </c>
      <c r="AH5225" t="s">
        <v>36</v>
      </c>
      <c r="AI5225" t="s">
        <v>37</v>
      </c>
      <c r="AJ5225" t="s">
        <v>38</v>
      </c>
    </row>
    <row r="5226" spans="1:36" x14ac:dyDescent="0.25">
      <c r="A5226" t="s">
        <v>32</v>
      </c>
      <c r="B5226" t="s">
        <v>15754</v>
      </c>
      <c r="C5226">
        <f>YEAR(B5226)</f>
        <v>2014</v>
      </c>
      <c r="D5226">
        <v>80.599999999999994</v>
      </c>
      <c r="E5226">
        <v>57.1</v>
      </c>
      <c r="F5226">
        <v>66.3</v>
      </c>
      <c r="H5226" s="2">
        <f>IF(F5226-62.7&lt;=0,0,IF(F5226-62.7&lt;=1,1,2))</f>
        <v>2</v>
      </c>
      <c r="I5226">
        <v>79.7</v>
      </c>
      <c r="J5226">
        <v>57.1</v>
      </c>
      <c r="K5226">
        <v>66.3</v>
      </c>
      <c r="L5226">
        <v>54.9</v>
      </c>
      <c r="M5226">
        <v>70.2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24.6</v>
      </c>
      <c r="V5226">
        <v>23</v>
      </c>
      <c r="W5226">
        <v>193.2</v>
      </c>
      <c r="X5226">
        <v>1009.5</v>
      </c>
      <c r="Y5226">
        <v>28.5</v>
      </c>
      <c r="Z5226">
        <v>6.2</v>
      </c>
      <c r="AA5226">
        <v>296.10000000000002</v>
      </c>
      <c r="AB5226">
        <v>25.6</v>
      </c>
      <c r="AC5226">
        <v>9</v>
      </c>
      <c r="AD5226">
        <v>0</v>
      </c>
      <c r="AE5226" t="s">
        <v>15755</v>
      </c>
      <c r="AF5226" t="s">
        <v>15756</v>
      </c>
      <c r="AG5226">
        <v>0.1</v>
      </c>
      <c r="AH5226" t="s">
        <v>36</v>
      </c>
      <c r="AI5226" t="s">
        <v>37</v>
      </c>
      <c r="AJ5226" t="s">
        <v>38</v>
      </c>
    </row>
    <row r="5227" spans="1:36" x14ac:dyDescent="0.25">
      <c r="A5227" t="s">
        <v>32</v>
      </c>
      <c r="B5227" t="s">
        <v>15757</v>
      </c>
      <c r="C5227">
        <f>YEAR(B5227)</f>
        <v>2014</v>
      </c>
      <c r="D5227">
        <v>75.2</v>
      </c>
      <c r="E5227">
        <v>55.4</v>
      </c>
      <c r="F5227">
        <v>65.5</v>
      </c>
      <c r="H5227" s="2">
        <f>IF(F5227-62.7&lt;=0,0,IF(F5227-62.7&lt;=1,1,2))</f>
        <v>2</v>
      </c>
      <c r="I5227">
        <v>75.2</v>
      </c>
      <c r="J5227">
        <v>55.4</v>
      </c>
      <c r="K5227">
        <v>65.5</v>
      </c>
      <c r="L5227">
        <v>56.8</v>
      </c>
      <c r="M5227">
        <v>73.900000000000006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19</v>
      </c>
      <c r="V5227">
        <v>15</v>
      </c>
      <c r="W5227">
        <v>108</v>
      </c>
      <c r="X5227">
        <v>1008.2</v>
      </c>
      <c r="Y5227">
        <v>44.4</v>
      </c>
      <c r="Z5227">
        <v>6.2</v>
      </c>
      <c r="AA5227">
        <v>237.1</v>
      </c>
      <c r="AB5227">
        <v>20.5</v>
      </c>
      <c r="AC5227">
        <v>9</v>
      </c>
      <c r="AD5227">
        <v>0</v>
      </c>
      <c r="AE5227" t="s">
        <v>15758</v>
      </c>
      <c r="AF5227" t="s">
        <v>15759</v>
      </c>
      <c r="AG5227">
        <v>0.13</v>
      </c>
      <c r="AH5227" t="s">
        <v>36</v>
      </c>
      <c r="AI5227" t="s">
        <v>37</v>
      </c>
      <c r="AJ5227" t="s">
        <v>38</v>
      </c>
    </row>
    <row r="5228" spans="1:36" x14ac:dyDescent="0.25">
      <c r="A5228" t="s">
        <v>32</v>
      </c>
      <c r="B5228" t="s">
        <v>15760</v>
      </c>
      <c r="C5228">
        <f>YEAR(B5228)</f>
        <v>2014</v>
      </c>
      <c r="D5228">
        <v>75.2</v>
      </c>
      <c r="E5228">
        <v>62.6</v>
      </c>
      <c r="F5228">
        <v>67.099999999999994</v>
      </c>
      <c r="H5228" s="2">
        <f>IF(F5228-62.7&lt;=0,0,IF(F5228-62.7&lt;=1,1,2))</f>
        <v>2</v>
      </c>
      <c r="I5228">
        <v>75.2</v>
      </c>
      <c r="J5228">
        <v>62.6</v>
      </c>
      <c r="K5228">
        <v>67.099999999999994</v>
      </c>
      <c r="L5228">
        <v>57.6</v>
      </c>
      <c r="M5228">
        <v>72.8</v>
      </c>
      <c r="O5228">
        <v>1.6E-2</v>
      </c>
      <c r="P5228">
        <v>100</v>
      </c>
      <c r="Q5228">
        <v>8.33</v>
      </c>
      <c r="R5228" t="s">
        <v>40</v>
      </c>
      <c r="S5228">
        <v>0</v>
      </c>
      <c r="T5228">
        <v>0</v>
      </c>
      <c r="U5228">
        <v>31.8</v>
      </c>
      <c r="V5228">
        <v>19.600000000000001</v>
      </c>
      <c r="W5228">
        <v>303.7</v>
      </c>
      <c r="X5228">
        <v>1005.4</v>
      </c>
      <c r="Y5228">
        <v>66.599999999999994</v>
      </c>
      <c r="Z5228">
        <v>6.2</v>
      </c>
      <c r="AA5228">
        <v>251.3</v>
      </c>
      <c r="AB5228">
        <v>21.7</v>
      </c>
      <c r="AC5228">
        <v>9</v>
      </c>
      <c r="AD5228">
        <v>0</v>
      </c>
      <c r="AE5228" t="s">
        <v>15761</v>
      </c>
      <c r="AF5228" t="s">
        <v>15762</v>
      </c>
      <c r="AG5228">
        <v>0.16</v>
      </c>
      <c r="AH5228" t="s">
        <v>56</v>
      </c>
      <c r="AI5228" t="s">
        <v>101</v>
      </c>
      <c r="AJ5228" t="s">
        <v>40</v>
      </c>
    </row>
    <row r="5229" spans="1:36" x14ac:dyDescent="0.25">
      <c r="A5229" t="s">
        <v>32</v>
      </c>
      <c r="B5229" t="s">
        <v>15763</v>
      </c>
      <c r="C5229">
        <f>YEAR(B5229)</f>
        <v>2014</v>
      </c>
      <c r="D5229">
        <v>71.599999999999994</v>
      </c>
      <c r="E5229">
        <v>60.8</v>
      </c>
      <c r="F5229">
        <v>64.7</v>
      </c>
      <c r="H5229" s="2">
        <f>IF(F5229-62.7&lt;=0,0,IF(F5229-62.7&lt;=1,1,2))</f>
        <v>2</v>
      </c>
      <c r="I5229">
        <v>71.599999999999994</v>
      </c>
      <c r="J5229">
        <v>60.8</v>
      </c>
      <c r="K5229">
        <v>64.7</v>
      </c>
      <c r="L5229">
        <v>56.2</v>
      </c>
      <c r="M5229">
        <v>74.7</v>
      </c>
      <c r="O5229">
        <v>6.3E-2</v>
      </c>
      <c r="P5229">
        <v>100</v>
      </c>
      <c r="Q5229">
        <v>8.33</v>
      </c>
      <c r="R5229" t="s">
        <v>40</v>
      </c>
      <c r="S5229">
        <v>0</v>
      </c>
      <c r="T5229">
        <v>0</v>
      </c>
      <c r="U5229">
        <v>28.6</v>
      </c>
      <c r="V5229">
        <v>9.1999999999999993</v>
      </c>
      <c r="W5229">
        <v>350.8</v>
      </c>
      <c r="X5229">
        <v>1009.6</v>
      </c>
      <c r="Y5229">
        <v>61.7</v>
      </c>
      <c r="Z5229">
        <v>6.2</v>
      </c>
      <c r="AA5229">
        <v>225.5</v>
      </c>
      <c r="AB5229">
        <v>19.600000000000001</v>
      </c>
      <c r="AC5229">
        <v>8</v>
      </c>
      <c r="AD5229">
        <v>0</v>
      </c>
      <c r="AE5229" t="s">
        <v>15764</v>
      </c>
      <c r="AF5229" t="s">
        <v>15765</v>
      </c>
      <c r="AG5229">
        <v>0.2</v>
      </c>
      <c r="AH5229" t="s">
        <v>56</v>
      </c>
      <c r="AI5229" t="s">
        <v>101</v>
      </c>
      <c r="AJ5229" t="s">
        <v>40</v>
      </c>
    </row>
    <row r="5230" spans="1:36" x14ac:dyDescent="0.25">
      <c r="A5230" t="s">
        <v>32</v>
      </c>
      <c r="B5230" t="s">
        <v>15766</v>
      </c>
      <c r="C5230">
        <f>YEAR(B5230)</f>
        <v>2014</v>
      </c>
      <c r="D5230">
        <v>69.8</v>
      </c>
      <c r="E5230">
        <v>55.4</v>
      </c>
      <c r="F5230">
        <v>63.3</v>
      </c>
      <c r="H5230" s="2">
        <f>IF(F5230-62.7&lt;=0,0,IF(F5230-62.7&lt;=1,1,2))</f>
        <v>1</v>
      </c>
      <c r="I5230">
        <v>69.8</v>
      </c>
      <c r="J5230">
        <v>55.4</v>
      </c>
      <c r="K5230">
        <v>63.3</v>
      </c>
      <c r="L5230">
        <v>56.5</v>
      </c>
      <c r="M5230">
        <v>79.099999999999994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23.5</v>
      </c>
      <c r="V5230">
        <v>13.9</v>
      </c>
      <c r="W5230">
        <v>310.8</v>
      </c>
      <c r="X5230">
        <v>1015.3</v>
      </c>
      <c r="Y5230">
        <v>42.6</v>
      </c>
      <c r="Z5230">
        <v>6.2</v>
      </c>
      <c r="AA5230">
        <v>281.7</v>
      </c>
      <c r="AB5230">
        <v>24.3</v>
      </c>
      <c r="AC5230">
        <v>8</v>
      </c>
      <c r="AD5230">
        <v>0</v>
      </c>
      <c r="AE5230" t="s">
        <v>15767</v>
      </c>
      <c r="AF5230" t="s">
        <v>15768</v>
      </c>
      <c r="AG5230">
        <v>0.23</v>
      </c>
      <c r="AH5230" t="s">
        <v>36</v>
      </c>
      <c r="AI5230" t="s">
        <v>37</v>
      </c>
      <c r="AJ5230" t="s">
        <v>38</v>
      </c>
    </row>
    <row r="5231" spans="1:36" x14ac:dyDescent="0.25">
      <c r="A5231" t="s">
        <v>32</v>
      </c>
      <c r="B5231" t="s">
        <v>15769</v>
      </c>
      <c r="C5231">
        <f>YEAR(B5231)</f>
        <v>2014</v>
      </c>
      <c r="D5231">
        <v>66.2</v>
      </c>
      <c r="E5231">
        <v>57.8</v>
      </c>
      <c r="F5231">
        <v>63.1</v>
      </c>
      <c r="H5231" s="2">
        <f>IF(F5231-62.7&lt;=0,0,IF(F5231-62.7&lt;=1,1,2))</f>
        <v>1</v>
      </c>
      <c r="I5231">
        <v>66.2</v>
      </c>
      <c r="J5231">
        <v>57.8</v>
      </c>
      <c r="K5231">
        <v>63.1</v>
      </c>
      <c r="L5231">
        <v>53.8</v>
      </c>
      <c r="M5231">
        <v>72.099999999999994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31.8</v>
      </c>
      <c r="V5231">
        <v>19.600000000000001</v>
      </c>
      <c r="W5231">
        <v>320.7</v>
      </c>
      <c r="X5231">
        <v>1016.6</v>
      </c>
      <c r="Y5231">
        <v>73.900000000000006</v>
      </c>
      <c r="Z5231">
        <v>6.2</v>
      </c>
      <c r="AA5231">
        <v>248.2</v>
      </c>
      <c r="AB5231">
        <v>21.3</v>
      </c>
      <c r="AC5231">
        <v>8</v>
      </c>
      <c r="AD5231">
        <v>0</v>
      </c>
      <c r="AE5231" t="s">
        <v>15770</v>
      </c>
      <c r="AF5231" t="s">
        <v>15771</v>
      </c>
      <c r="AG5231">
        <v>0.25</v>
      </c>
      <c r="AH5231" t="s">
        <v>36</v>
      </c>
      <c r="AI5231" t="s">
        <v>37</v>
      </c>
      <c r="AJ5231" t="s">
        <v>38</v>
      </c>
    </row>
    <row r="5232" spans="1:36" x14ac:dyDescent="0.25">
      <c r="A5232" t="s">
        <v>32</v>
      </c>
      <c r="B5232" t="s">
        <v>15772</v>
      </c>
      <c r="C5232">
        <f>YEAR(B5232)</f>
        <v>2014</v>
      </c>
      <c r="D5232">
        <v>68</v>
      </c>
      <c r="E5232">
        <v>60.8</v>
      </c>
      <c r="F5232">
        <v>63.7</v>
      </c>
      <c r="H5232" s="2">
        <f>IF(F5232-62.7&lt;=0,0,IF(F5232-62.7&lt;=1,1,2))</f>
        <v>1</v>
      </c>
      <c r="I5232">
        <v>68</v>
      </c>
      <c r="J5232">
        <v>60.8</v>
      </c>
      <c r="K5232">
        <v>63.7</v>
      </c>
      <c r="L5232">
        <v>52.1</v>
      </c>
      <c r="M5232">
        <v>66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31.3</v>
      </c>
      <c r="V5232">
        <v>24.2</v>
      </c>
      <c r="W5232">
        <v>309.5</v>
      </c>
      <c r="X5232">
        <v>1012.6</v>
      </c>
      <c r="Y5232">
        <v>29.7</v>
      </c>
      <c r="Z5232">
        <v>6.2</v>
      </c>
      <c r="AA5232">
        <v>283.2</v>
      </c>
      <c r="AB5232">
        <v>24.2</v>
      </c>
      <c r="AC5232">
        <v>9</v>
      </c>
      <c r="AD5232">
        <v>0</v>
      </c>
      <c r="AE5232" t="s">
        <v>15773</v>
      </c>
      <c r="AF5232" t="s">
        <v>15774</v>
      </c>
      <c r="AG5232">
        <v>0.28999999999999998</v>
      </c>
      <c r="AH5232" t="s">
        <v>36</v>
      </c>
      <c r="AI5232" t="s">
        <v>37</v>
      </c>
      <c r="AJ5232" t="s">
        <v>38</v>
      </c>
    </row>
    <row r="5233" spans="1:36" x14ac:dyDescent="0.25">
      <c r="A5233" t="s">
        <v>32</v>
      </c>
      <c r="B5233" t="s">
        <v>15775</v>
      </c>
      <c r="C5233">
        <f>YEAR(B5233)</f>
        <v>2014</v>
      </c>
      <c r="D5233">
        <v>69.8</v>
      </c>
      <c r="E5233">
        <v>59</v>
      </c>
      <c r="F5233">
        <v>64.400000000000006</v>
      </c>
      <c r="H5233" s="2">
        <f>IF(F5233-62.7&lt;=0,0,IF(F5233-62.7&lt;=1,1,2))</f>
        <v>2</v>
      </c>
      <c r="I5233">
        <v>69.8</v>
      </c>
      <c r="J5233">
        <v>59</v>
      </c>
      <c r="K5233">
        <v>64.400000000000006</v>
      </c>
      <c r="L5233">
        <v>51</v>
      </c>
      <c r="M5233">
        <v>62.2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32</v>
      </c>
      <c r="V5233">
        <v>23</v>
      </c>
      <c r="W5233">
        <v>299.60000000000002</v>
      </c>
      <c r="X5233">
        <v>1009.7</v>
      </c>
      <c r="Y5233">
        <v>41</v>
      </c>
      <c r="Z5233">
        <v>6.2</v>
      </c>
      <c r="AA5233">
        <v>295.60000000000002</v>
      </c>
      <c r="AB5233">
        <v>25.5</v>
      </c>
      <c r="AC5233">
        <v>9</v>
      </c>
      <c r="AD5233">
        <v>0</v>
      </c>
      <c r="AE5233" t="s">
        <v>15776</v>
      </c>
      <c r="AF5233" t="s">
        <v>15777</v>
      </c>
      <c r="AG5233">
        <v>0.33</v>
      </c>
      <c r="AH5233" t="s">
        <v>36</v>
      </c>
      <c r="AI5233" t="s">
        <v>37</v>
      </c>
      <c r="AJ5233" t="s">
        <v>38</v>
      </c>
    </row>
    <row r="5234" spans="1:36" x14ac:dyDescent="0.25">
      <c r="A5234" t="s">
        <v>32</v>
      </c>
      <c r="B5234" t="s">
        <v>15778</v>
      </c>
      <c r="C5234">
        <f>YEAR(B5234)</f>
        <v>2014</v>
      </c>
      <c r="D5234">
        <v>71.599999999999994</v>
      </c>
      <c r="E5234">
        <v>55.4</v>
      </c>
      <c r="F5234">
        <v>64.5</v>
      </c>
      <c r="H5234" s="2">
        <f>IF(F5234-62.7&lt;=0,0,IF(F5234-62.7&lt;=1,1,2))</f>
        <v>2</v>
      </c>
      <c r="I5234">
        <v>71.599999999999994</v>
      </c>
      <c r="J5234">
        <v>55.4</v>
      </c>
      <c r="K5234">
        <v>64.5</v>
      </c>
      <c r="L5234">
        <v>53</v>
      </c>
      <c r="M5234">
        <v>66.7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20.8</v>
      </c>
      <c r="V5234">
        <v>10.3</v>
      </c>
      <c r="W5234">
        <v>346.3</v>
      </c>
      <c r="X5234">
        <v>1012.9</v>
      </c>
      <c r="Y5234">
        <v>38.9</v>
      </c>
      <c r="Z5234">
        <v>6.2</v>
      </c>
      <c r="AA5234">
        <v>302.7</v>
      </c>
      <c r="AB5234">
        <v>26.2</v>
      </c>
      <c r="AC5234">
        <v>9</v>
      </c>
      <c r="AD5234">
        <v>0</v>
      </c>
      <c r="AE5234" t="s">
        <v>15779</v>
      </c>
      <c r="AF5234" t="s">
        <v>15780</v>
      </c>
      <c r="AG5234">
        <v>0.36</v>
      </c>
      <c r="AH5234" t="s">
        <v>36</v>
      </c>
      <c r="AI5234" t="s">
        <v>37</v>
      </c>
      <c r="AJ5234" t="s">
        <v>38</v>
      </c>
    </row>
    <row r="5235" spans="1:36" x14ac:dyDescent="0.25">
      <c r="A5235" t="s">
        <v>32</v>
      </c>
      <c r="B5235" t="s">
        <v>15781</v>
      </c>
      <c r="C5235">
        <f>YEAR(B5235)</f>
        <v>2014</v>
      </c>
      <c r="D5235">
        <v>71.599999999999994</v>
      </c>
      <c r="E5235">
        <v>57.2</v>
      </c>
      <c r="F5235">
        <v>64.900000000000006</v>
      </c>
      <c r="H5235" s="2">
        <f>IF(F5235-62.7&lt;=0,0,IF(F5235-62.7&lt;=1,1,2))</f>
        <v>2</v>
      </c>
      <c r="I5235">
        <v>71.599999999999994</v>
      </c>
      <c r="J5235">
        <v>57.2</v>
      </c>
      <c r="K5235">
        <v>64.900000000000006</v>
      </c>
      <c r="L5235">
        <v>58.3</v>
      </c>
      <c r="M5235">
        <v>79.900000000000006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22.6</v>
      </c>
      <c r="V5235">
        <v>8.1</v>
      </c>
      <c r="W5235">
        <v>331.9</v>
      </c>
      <c r="X5235">
        <v>1014.5</v>
      </c>
      <c r="Y5235">
        <v>25.4</v>
      </c>
      <c r="Z5235">
        <v>6.2</v>
      </c>
      <c r="AA5235">
        <v>307.60000000000002</v>
      </c>
      <c r="AB5235">
        <v>26.6</v>
      </c>
      <c r="AC5235">
        <v>9</v>
      </c>
      <c r="AD5235">
        <v>0</v>
      </c>
      <c r="AE5235" t="s">
        <v>15782</v>
      </c>
      <c r="AF5235" t="s">
        <v>15783</v>
      </c>
      <c r="AG5235">
        <v>0.39</v>
      </c>
      <c r="AH5235" t="s">
        <v>36</v>
      </c>
      <c r="AI5235" t="s">
        <v>37</v>
      </c>
      <c r="AJ5235" t="s">
        <v>38</v>
      </c>
    </row>
    <row r="5236" spans="1:36" x14ac:dyDescent="0.25">
      <c r="A5236" t="s">
        <v>32</v>
      </c>
      <c r="B5236" t="s">
        <v>15784</v>
      </c>
      <c r="C5236">
        <f>YEAR(B5236)</f>
        <v>2014</v>
      </c>
      <c r="D5236">
        <v>75.2</v>
      </c>
      <c r="E5236">
        <v>54.6</v>
      </c>
      <c r="F5236">
        <v>66.8</v>
      </c>
      <c r="H5236" s="2">
        <f>IF(F5236-62.7&lt;=0,0,IF(F5236-62.7&lt;=1,1,2))</f>
        <v>2</v>
      </c>
      <c r="I5236">
        <v>75.2</v>
      </c>
      <c r="J5236">
        <v>54.6</v>
      </c>
      <c r="K5236">
        <v>66.8</v>
      </c>
      <c r="L5236">
        <v>55.2</v>
      </c>
      <c r="M5236">
        <v>67.099999999999994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15.9</v>
      </c>
      <c r="V5236">
        <v>10.3</v>
      </c>
      <c r="W5236">
        <v>152.19999999999999</v>
      </c>
      <c r="X5236">
        <v>1015</v>
      </c>
      <c r="Y5236">
        <v>31.1</v>
      </c>
      <c r="Z5236">
        <v>6.2</v>
      </c>
      <c r="AA5236">
        <v>319.8</v>
      </c>
      <c r="AB5236">
        <v>27.6</v>
      </c>
      <c r="AC5236">
        <v>10</v>
      </c>
      <c r="AD5236">
        <v>0</v>
      </c>
      <c r="AE5236" t="s">
        <v>15785</v>
      </c>
      <c r="AF5236" t="s">
        <v>15786</v>
      </c>
      <c r="AG5236">
        <v>0.42</v>
      </c>
      <c r="AH5236" t="s">
        <v>36</v>
      </c>
      <c r="AI5236" t="s">
        <v>174</v>
      </c>
      <c r="AJ5236" t="s">
        <v>38</v>
      </c>
    </row>
    <row r="5237" spans="1:36" x14ac:dyDescent="0.25">
      <c r="A5237" t="s">
        <v>32</v>
      </c>
      <c r="B5237" t="s">
        <v>15787</v>
      </c>
      <c r="C5237">
        <f>YEAR(B5237)</f>
        <v>2014</v>
      </c>
      <c r="D5237">
        <v>73.400000000000006</v>
      </c>
      <c r="E5237">
        <v>62.6</v>
      </c>
      <c r="F5237">
        <v>68</v>
      </c>
      <c r="H5237" s="2">
        <f>IF(F5237-62.7&lt;=0,0,IF(F5237-62.7&lt;=1,1,2))</f>
        <v>2</v>
      </c>
      <c r="I5237">
        <v>73.400000000000006</v>
      </c>
      <c r="J5237">
        <v>62.6</v>
      </c>
      <c r="K5237">
        <v>68</v>
      </c>
      <c r="L5237">
        <v>58.7</v>
      </c>
      <c r="M5237">
        <v>72.7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18.600000000000001</v>
      </c>
      <c r="V5237">
        <v>15</v>
      </c>
      <c r="W5237">
        <v>140.5</v>
      </c>
      <c r="X5237">
        <v>1015.7</v>
      </c>
      <c r="Y5237">
        <v>63.7</v>
      </c>
      <c r="Z5237">
        <v>6.2</v>
      </c>
      <c r="AA5237">
        <v>315.10000000000002</v>
      </c>
      <c r="AB5237">
        <v>27.3</v>
      </c>
      <c r="AC5237">
        <v>9</v>
      </c>
      <c r="AD5237">
        <v>0</v>
      </c>
      <c r="AE5237" t="s">
        <v>15788</v>
      </c>
      <c r="AF5237" t="s">
        <v>15789</v>
      </c>
      <c r="AG5237">
        <v>0.45</v>
      </c>
      <c r="AH5237" t="s">
        <v>36</v>
      </c>
      <c r="AI5237" t="s">
        <v>37</v>
      </c>
      <c r="AJ5237" t="s">
        <v>38</v>
      </c>
    </row>
    <row r="5238" spans="1:36" x14ac:dyDescent="0.25">
      <c r="A5238" t="s">
        <v>32</v>
      </c>
      <c r="B5238" t="s">
        <v>15790</v>
      </c>
      <c r="C5238">
        <f>YEAR(B5238)</f>
        <v>2014</v>
      </c>
      <c r="D5238">
        <v>89.6</v>
      </c>
      <c r="E5238">
        <v>62.1</v>
      </c>
      <c r="F5238">
        <v>78.400000000000006</v>
      </c>
      <c r="H5238" s="2">
        <f>IF(F5238-62.7&lt;=0,0,IF(F5238-62.7&lt;=1,1,2))</f>
        <v>2</v>
      </c>
      <c r="I5238">
        <v>87.4</v>
      </c>
      <c r="J5238">
        <v>62.1</v>
      </c>
      <c r="K5238">
        <v>77.2</v>
      </c>
      <c r="L5238">
        <v>52.4</v>
      </c>
      <c r="M5238">
        <v>44.8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29.3</v>
      </c>
      <c r="V5238">
        <v>25.3</v>
      </c>
      <c r="W5238">
        <v>173.4</v>
      </c>
      <c r="X5238">
        <v>1010.8</v>
      </c>
      <c r="Y5238">
        <v>36.4</v>
      </c>
      <c r="Z5238">
        <v>6.2</v>
      </c>
      <c r="AA5238">
        <v>320.60000000000002</v>
      </c>
      <c r="AB5238">
        <v>27.8</v>
      </c>
      <c r="AC5238">
        <v>9</v>
      </c>
      <c r="AD5238">
        <v>0</v>
      </c>
      <c r="AE5238" t="s">
        <v>15791</v>
      </c>
      <c r="AF5238" t="s">
        <v>15792</v>
      </c>
      <c r="AG5238">
        <v>0.5</v>
      </c>
      <c r="AH5238" t="s">
        <v>36</v>
      </c>
      <c r="AI5238" t="s">
        <v>37</v>
      </c>
      <c r="AJ5238" t="s">
        <v>38</v>
      </c>
    </row>
    <row r="5239" spans="1:36" x14ac:dyDescent="0.25">
      <c r="A5239" t="s">
        <v>32</v>
      </c>
      <c r="B5239" t="s">
        <v>15793</v>
      </c>
      <c r="C5239">
        <f>YEAR(B5239)</f>
        <v>2014</v>
      </c>
      <c r="D5239">
        <v>71.599999999999994</v>
      </c>
      <c r="E5239">
        <v>62.6</v>
      </c>
      <c r="F5239">
        <v>67.7</v>
      </c>
      <c r="H5239" s="2">
        <f>IF(F5239-62.7&lt;=0,0,IF(F5239-62.7&lt;=1,1,2))</f>
        <v>2</v>
      </c>
      <c r="I5239">
        <v>71.599999999999994</v>
      </c>
      <c r="J5239">
        <v>62.6</v>
      </c>
      <c r="K5239">
        <v>67.7</v>
      </c>
      <c r="L5239">
        <v>53.8</v>
      </c>
      <c r="M5239">
        <v>61.5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28</v>
      </c>
      <c r="V5239">
        <v>27.6</v>
      </c>
      <c r="W5239">
        <v>298.39999999999998</v>
      </c>
      <c r="X5239">
        <v>1010.3</v>
      </c>
      <c r="Y5239">
        <v>27.8</v>
      </c>
      <c r="Z5239">
        <v>6.2</v>
      </c>
      <c r="AA5239">
        <v>331.6</v>
      </c>
      <c r="AB5239">
        <v>28.8</v>
      </c>
      <c r="AC5239">
        <v>10</v>
      </c>
      <c r="AD5239">
        <v>0</v>
      </c>
      <c r="AE5239" t="s">
        <v>15794</v>
      </c>
      <c r="AF5239" t="s">
        <v>15795</v>
      </c>
      <c r="AG5239">
        <v>0.52</v>
      </c>
      <c r="AH5239" t="s">
        <v>36</v>
      </c>
      <c r="AI5239" t="s">
        <v>37</v>
      </c>
      <c r="AJ5239" t="s">
        <v>38</v>
      </c>
    </row>
    <row r="5240" spans="1:36" x14ac:dyDescent="0.25">
      <c r="A5240" t="s">
        <v>32</v>
      </c>
      <c r="B5240" t="s">
        <v>15796</v>
      </c>
      <c r="C5240">
        <f>YEAR(B5240)</f>
        <v>2014</v>
      </c>
      <c r="D5240">
        <v>71.599999999999994</v>
      </c>
      <c r="E5240">
        <v>56.6</v>
      </c>
      <c r="F5240">
        <v>64.5</v>
      </c>
      <c r="H5240" s="2">
        <f>IF(F5240-62.7&lt;=0,0,IF(F5240-62.7&lt;=1,1,2))</f>
        <v>2</v>
      </c>
      <c r="I5240">
        <v>71.599999999999994</v>
      </c>
      <c r="J5240">
        <v>56.6</v>
      </c>
      <c r="K5240">
        <v>64.5</v>
      </c>
      <c r="L5240">
        <v>52.2</v>
      </c>
      <c r="M5240">
        <v>65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20.100000000000001</v>
      </c>
      <c r="V5240">
        <v>17.2</v>
      </c>
      <c r="W5240">
        <v>312.2</v>
      </c>
      <c r="X5240">
        <v>1013</v>
      </c>
      <c r="Y5240">
        <v>29.6</v>
      </c>
      <c r="Z5240">
        <v>6.2</v>
      </c>
      <c r="AA5240">
        <v>320</v>
      </c>
      <c r="AB5240">
        <v>27.7</v>
      </c>
      <c r="AC5240">
        <v>10</v>
      </c>
      <c r="AD5240">
        <v>0</v>
      </c>
      <c r="AE5240" t="s">
        <v>15797</v>
      </c>
      <c r="AF5240" t="s">
        <v>15798</v>
      </c>
      <c r="AG5240">
        <v>0.56000000000000005</v>
      </c>
      <c r="AH5240" t="s">
        <v>36</v>
      </c>
      <c r="AI5240" t="s">
        <v>37</v>
      </c>
      <c r="AJ5240" t="s">
        <v>38</v>
      </c>
    </row>
    <row r="5241" spans="1:36" x14ac:dyDescent="0.25">
      <c r="A5241" t="s">
        <v>32</v>
      </c>
      <c r="B5241" t="s">
        <v>15799</v>
      </c>
      <c r="C5241">
        <f>YEAR(B5241)</f>
        <v>2014</v>
      </c>
      <c r="D5241">
        <v>69.8</v>
      </c>
      <c r="E5241">
        <v>55.4</v>
      </c>
      <c r="F5241">
        <v>63.5</v>
      </c>
      <c r="H5241" s="2">
        <f>IF(F5241-62.7&lt;=0,0,IF(F5241-62.7&lt;=1,1,2))</f>
        <v>1</v>
      </c>
      <c r="I5241">
        <v>69.8</v>
      </c>
      <c r="J5241">
        <v>55.4</v>
      </c>
      <c r="K5241">
        <v>63.5</v>
      </c>
      <c r="L5241">
        <v>52.5</v>
      </c>
      <c r="M5241">
        <v>67.7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19</v>
      </c>
      <c r="V5241">
        <v>13.9</v>
      </c>
      <c r="W5241">
        <v>325.60000000000002</v>
      </c>
      <c r="X5241">
        <v>1016.5</v>
      </c>
      <c r="Y5241">
        <v>34.299999999999997</v>
      </c>
      <c r="Z5241">
        <v>6.2</v>
      </c>
      <c r="AA5241">
        <v>278.2</v>
      </c>
      <c r="AB5241">
        <v>24</v>
      </c>
      <c r="AC5241">
        <v>8</v>
      </c>
      <c r="AD5241">
        <v>0</v>
      </c>
      <c r="AE5241" t="s">
        <v>15800</v>
      </c>
      <c r="AF5241" t="s">
        <v>15801</v>
      </c>
      <c r="AG5241">
        <v>0.59</v>
      </c>
      <c r="AH5241" t="s">
        <v>36</v>
      </c>
      <c r="AI5241" t="s">
        <v>37</v>
      </c>
      <c r="AJ5241" t="s">
        <v>38</v>
      </c>
    </row>
    <row r="5242" spans="1:36" x14ac:dyDescent="0.25">
      <c r="A5242" t="s">
        <v>32</v>
      </c>
      <c r="B5242" t="s">
        <v>15802</v>
      </c>
      <c r="C5242">
        <f>YEAR(B5242)</f>
        <v>2014</v>
      </c>
      <c r="D5242">
        <v>71.599999999999994</v>
      </c>
      <c r="E5242">
        <v>55.4</v>
      </c>
      <c r="F5242">
        <v>63.5</v>
      </c>
      <c r="H5242" s="2">
        <f>IF(F5242-62.7&lt;=0,0,IF(F5242-62.7&lt;=1,1,2))</f>
        <v>1</v>
      </c>
      <c r="I5242">
        <v>71.599999999999994</v>
      </c>
      <c r="J5242">
        <v>55.4</v>
      </c>
      <c r="K5242">
        <v>63.5</v>
      </c>
      <c r="L5242">
        <v>55.2</v>
      </c>
      <c r="M5242">
        <v>74.900000000000006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21.5</v>
      </c>
      <c r="V5242">
        <v>11.4</v>
      </c>
      <c r="W5242">
        <v>293.10000000000002</v>
      </c>
      <c r="X5242">
        <v>1018.9</v>
      </c>
      <c r="Y5242">
        <v>67.5</v>
      </c>
      <c r="Z5242">
        <v>6.2</v>
      </c>
      <c r="AA5242">
        <v>232.2</v>
      </c>
      <c r="AB5242">
        <v>20.2</v>
      </c>
      <c r="AC5242">
        <v>7</v>
      </c>
      <c r="AD5242">
        <v>0</v>
      </c>
      <c r="AE5242" t="s">
        <v>15803</v>
      </c>
      <c r="AF5242" t="s">
        <v>15804</v>
      </c>
      <c r="AG5242">
        <v>0.63</v>
      </c>
      <c r="AH5242" t="s">
        <v>36</v>
      </c>
      <c r="AI5242" t="s">
        <v>37</v>
      </c>
      <c r="AJ5242" t="s">
        <v>38</v>
      </c>
    </row>
    <row r="5243" spans="1:36" x14ac:dyDescent="0.25">
      <c r="A5243" t="s">
        <v>32</v>
      </c>
      <c r="B5243" t="s">
        <v>15805</v>
      </c>
      <c r="C5243">
        <f>YEAR(B5243)</f>
        <v>2014</v>
      </c>
      <c r="D5243">
        <v>69.8</v>
      </c>
      <c r="E5243">
        <v>60.8</v>
      </c>
      <c r="F5243">
        <v>64.900000000000006</v>
      </c>
      <c r="H5243" s="2">
        <f>IF(F5243-62.7&lt;=0,0,IF(F5243-62.7&lt;=1,1,2))</f>
        <v>2</v>
      </c>
      <c r="I5243">
        <v>69.8</v>
      </c>
      <c r="J5243">
        <v>60.8</v>
      </c>
      <c r="K5243">
        <v>64.900000000000006</v>
      </c>
      <c r="L5243">
        <v>58.9</v>
      </c>
      <c r="M5243">
        <v>81.400000000000006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14.1</v>
      </c>
      <c r="V5243">
        <v>11.4</v>
      </c>
      <c r="W5243">
        <v>58.7</v>
      </c>
      <c r="X5243">
        <v>1017.5</v>
      </c>
      <c r="Y5243">
        <v>95.9</v>
      </c>
      <c r="Z5243">
        <v>6.2</v>
      </c>
      <c r="AA5243">
        <v>224.8</v>
      </c>
      <c r="AB5243">
        <v>19.5</v>
      </c>
      <c r="AC5243">
        <v>8</v>
      </c>
      <c r="AD5243">
        <v>0</v>
      </c>
      <c r="AE5243" t="s">
        <v>15806</v>
      </c>
      <c r="AF5243" t="s">
        <v>15807</v>
      </c>
      <c r="AG5243">
        <v>0.66</v>
      </c>
      <c r="AH5243" t="s">
        <v>88</v>
      </c>
      <c r="AI5243" t="s">
        <v>89</v>
      </c>
      <c r="AJ5243" t="s">
        <v>90</v>
      </c>
    </row>
    <row r="5244" spans="1:36" x14ac:dyDescent="0.25">
      <c r="A5244" t="s">
        <v>32</v>
      </c>
      <c r="B5244" t="s">
        <v>15808</v>
      </c>
      <c r="C5244">
        <f>YEAR(B5244)</f>
        <v>2014</v>
      </c>
      <c r="D5244">
        <v>73.400000000000006</v>
      </c>
      <c r="E5244">
        <v>60.8</v>
      </c>
      <c r="F5244">
        <v>67.099999999999994</v>
      </c>
      <c r="H5244" s="2">
        <f>IF(F5244-62.7&lt;=0,0,IF(F5244-62.7&lt;=1,1,2))</f>
        <v>2</v>
      </c>
      <c r="I5244">
        <v>73.400000000000006</v>
      </c>
      <c r="J5244">
        <v>60.8</v>
      </c>
      <c r="K5244">
        <v>67.099999999999994</v>
      </c>
      <c r="L5244">
        <v>60.5</v>
      </c>
      <c r="M5244">
        <v>79.8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21.7</v>
      </c>
      <c r="V5244">
        <v>8.1</v>
      </c>
      <c r="W5244">
        <v>9.1999999999999993</v>
      </c>
      <c r="X5244">
        <v>1014.9</v>
      </c>
      <c r="Y5244">
        <v>47.6</v>
      </c>
      <c r="Z5244">
        <v>6.2</v>
      </c>
      <c r="AA5244">
        <v>291.39999999999998</v>
      </c>
      <c r="AB5244">
        <v>25.1</v>
      </c>
      <c r="AC5244">
        <v>9</v>
      </c>
      <c r="AD5244">
        <v>0</v>
      </c>
      <c r="AE5244" t="s">
        <v>15809</v>
      </c>
      <c r="AF5244" t="s">
        <v>15810</v>
      </c>
      <c r="AG5244">
        <v>0.7</v>
      </c>
      <c r="AH5244" t="s">
        <v>36</v>
      </c>
      <c r="AI5244" t="s">
        <v>702</v>
      </c>
      <c r="AJ5244" t="s">
        <v>38</v>
      </c>
    </row>
    <row r="5245" spans="1:36" x14ac:dyDescent="0.25">
      <c r="A5245" t="s">
        <v>32</v>
      </c>
      <c r="B5245" t="s">
        <v>15811</v>
      </c>
      <c r="C5245">
        <f>YEAR(B5245)</f>
        <v>2014</v>
      </c>
      <c r="D5245">
        <v>75.2</v>
      </c>
      <c r="E5245">
        <v>57.2</v>
      </c>
      <c r="F5245">
        <v>68.099999999999994</v>
      </c>
      <c r="H5245" s="2">
        <f>IF(F5245-62.7&lt;=0,0,IF(F5245-62.7&lt;=1,1,2))</f>
        <v>2</v>
      </c>
      <c r="I5245">
        <v>75.2</v>
      </c>
      <c r="J5245">
        <v>57.2</v>
      </c>
      <c r="K5245">
        <v>68.099999999999994</v>
      </c>
      <c r="L5245">
        <v>55.6</v>
      </c>
      <c r="M5245">
        <v>65.599999999999994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32.700000000000003</v>
      </c>
      <c r="V5245">
        <v>24.2</v>
      </c>
      <c r="W5245">
        <v>302</v>
      </c>
      <c r="X5245">
        <v>1014.5</v>
      </c>
      <c r="Y5245">
        <v>2.7</v>
      </c>
      <c r="Z5245">
        <v>6.2</v>
      </c>
      <c r="AA5245">
        <v>330.2</v>
      </c>
      <c r="AB5245">
        <v>28.4</v>
      </c>
      <c r="AC5245">
        <v>10</v>
      </c>
      <c r="AD5245">
        <v>0</v>
      </c>
      <c r="AE5245" t="s">
        <v>15812</v>
      </c>
      <c r="AF5245" t="s">
        <v>15813</v>
      </c>
      <c r="AG5245">
        <v>0.75</v>
      </c>
      <c r="AH5245" t="s">
        <v>330</v>
      </c>
      <c r="AI5245" t="s">
        <v>9140</v>
      </c>
      <c r="AJ5245" t="s">
        <v>331</v>
      </c>
    </row>
    <row r="5246" spans="1:36" x14ac:dyDescent="0.25">
      <c r="A5246" t="s">
        <v>32</v>
      </c>
      <c r="B5246" t="s">
        <v>15814</v>
      </c>
      <c r="C5246">
        <f>YEAR(B5246)</f>
        <v>2014</v>
      </c>
      <c r="D5246">
        <v>75.2</v>
      </c>
      <c r="E5246">
        <v>60.3</v>
      </c>
      <c r="F5246">
        <v>69.5</v>
      </c>
      <c r="H5246" s="2">
        <f>IF(F5246-62.7&lt;=0,0,IF(F5246-62.7&lt;=1,1,2))</f>
        <v>2</v>
      </c>
      <c r="I5246">
        <v>75.2</v>
      </c>
      <c r="J5246">
        <v>60.3</v>
      </c>
      <c r="K5246">
        <v>69.5</v>
      </c>
      <c r="L5246">
        <v>57.7</v>
      </c>
      <c r="M5246">
        <v>66.7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28.9</v>
      </c>
      <c r="V5246">
        <v>19.600000000000001</v>
      </c>
      <c r="W5246">
        <v>304.7</v>
      </c>
      <c r="X5246">
        <v>1013.3</v>
      </c>
      <c r="Y5246">
        <v>7.2</v>
      </c>
      <c r="Z5246">
        <v>6.2</v>
      </c>
      <c r="AA5246">
        <v>329.3</v>
      </c>
      <c r="AB5246">
        <v>28.4</v>
      </c>
      <c r="AC5246">
        <v>10</v>
      </c>
      <c r="AD5246">
        <v>0</v>
      </c>
      <c r="AE5246" t="s">
        <v>15815</v>
      </c>
      <c r="AF5246" t="s">
        <v>15816</v>
      </c>
      <c r="AG5246">
        <v>0.77</v>
      </c>
      <c r="AH5246" t="s">
        <v>330</v>
      </c>
      <c r="AI5246" t="s">
        <v>9140</v>
      </c>
      <c r="AJ5246" t="s">
        <v>331</v>
      </c>
    </row>
    <row r="5247" spans="1:36" x14ac:dyDescent="0.25">
      <c r="A5247" t="s">
        <v>32</v>
      </c>
      <c r="B5247" t="s">
        <v>15817</v>
      </c>
      <c r="C5247">
        <f>YEAR(B5247)</f>
        <v>2014</v>
      </c>
      <c r="D5247">
        <v>77</v>
      </c>
      <c r="E5247">
        <v>66.2</v>
      </c>
      <c r="F5247">
        <v>71.5</v>
      </c>
      <c r="H5247" s="2">
        <f>IF(F5247-62.7&lt;=0,0,IF(F5247-62.7&lt;=1,1,2))</f>
        <v>2</v>
      </c>
      <c r="I5247">
        <v>77</v>
      </c>
      <c r="J5247">
        <v>66.2</v>
      </c>
      <c r="K5247">
        <v>71.5</v>
      </c>
      <c r="L5247">
        <v>59.5</v>
      </c>
      <c r="M5247">
        <v>66.8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30.9</v>
      </c>
      <c r="V5247">
        <v>18.3</v>
      </c>
      <c r="W5247">
        <v>305.10000000000002</v>
      </c>
      <c r="X5247">
        <v>1011.9</v>
      </c>
      <c r="Y5247">
        <v>11.1</v>
      </c>
      <c r="Z5247">
        <v>6.2</v>
      </c>
      <c r="AA5247">
        <v>329.8</v>
      </c>
      <c r="AB5247">
        <v>28.4</v>
      </c>
      <c r="AC5247">
        <v>10</v>
      </c>
      <c r="AD5247">
        <v>0</v>
      </c>
      <c r="AE5247" t="s">
        <v>15818</v>
      </c>
      <c r="AF5247" t="s">
        <v>15819</v>
      </c>
      <c r="AG5247">
        <v>0.81</v>
      </c>
      <c r="AH5247" t="s">
        <v>330</v>
      </c>
      <c r="AI5247" t="s">
        <v>9140</v>
      </c>
      <c r="AJ5247" t="s">
        <v>331</v>
      </c>
    </row>
    <row r="5248" spans="1:36" x14ac:dyDescent="0.25">
      <c r="A5248" t="s">
        <v>32</v>
      </c>
      <c r="B5248" t="s">
        <v>15820</v>
      </c>
      <c r="C5248">
        <f>YEAR(B5248)</f>
        <v>2014</v>
      </c>
      <c r="D5248">
        <v>78.8</v>
      </c>
      <c r="E5248">
        <v>60.8</v>
      </c>
      <c r="F5248">
        <v>71.900000000000006</v>
      </c>
      <c r="H5248" s="2">
        <f>IF(F5248-62.7&lt;=0,0,IF(F5248-62.7&lt;=1,1,2))</f>
        <v>2</v>
      </c>
      <c r="I5248">
        <v>78.8</v>
      </c>
      <c r="J5248">
        <v>60.8</v>
      </c>
      <c r="K5248">
        <v>71.900000000000006</v>
      </c>
      <c r="L5248">
        <v>57.7</v>
      </c>
      <c r="M5248">
        <v>61.3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18.8</v>
      </c>
      <c r="V5248">
        <v>8.1</v>
      </c>
      <c r="W5248">
        <v>301.60000000000002</v>
      </c>
      <c r="X5248">
        <v>1014</v>
      </c>
      <c r="Y5248">
        <v>34.4</v>
      </c>
      <c r="Z5248">
        <v>0</v>
      </c>
      <c r="AA5248">
        <v>330</v>
      </c>
      <c r="AB5248">
        <v>28.4</v>
      </c>
      <c r="AC5248">
        <v>10</v>
      </c>
      <c r="AD5248">
        <v>0</v>
      </c>
      <c r="AE5248" t="s">
        <v>15821</v>
      </c>
      <c r="AF5248" t="s">
        <v>15822</v>
      </c>
      <c r="AG5248">
        <v>0.84</v>
      </c>
      <c r="AH5248" t="s">
        <v>36</v>
      </c>
      <c r="AI5248" t="s">
        <v>174</v>
      </c>
      <c r="AJ5248" t="s">
        <v>38</v>
      </c>
    </row>
    <row r="5249" spans="1:36" x14ac:dyDescent="0.25">
      <c r="A5249" t="s">
        <v>32</v>
      </c>
      <c r="B5249" t="s">
        <v>15823</v>
      </c>
      <c r="C5249">
        <f>YEAR(B5249)</f>
        <v>2014</v>
      </c>
      <c r="D5249">
        <v>82.4</v>
      </c>
      <c r="E5249">
        <v>66.2</v>
      </c>
      <c r="F5249">
        <v>73.099999999999994</v>
      </c>
      <c r="H5249" s="2">
        <f>IF(F5249-62.7&lt;=0,0,IF(F5249-62.7&lt;=1,1,2))</f>
        <v>2</v>
      </c>
      <c r="I5249">
        <v>82.5</v>
      </c>
      <c r="J5249">
        <v>66.2</v>
      </c>
      <c r="K5249">
        <v>73.3</v>
      </c>
      <c r="L5249">
        <v>59.8</v>
      </c>
      <c r="M5249">
        <v>64.099999999999994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18.8</v>
      </c>
      <c r="V5249">
        <v>11.4</v>
      </c>
      <c r="W5249">
        <v>128.80000000000001</v>
      </c>
      <c r="X5249">
        <v>1014.5</v>
      </c>
      <c r="Y5249">
        <v>10.6</v>
      </c>
      <c r="Z5249">
        <v>6.2</v>
      </c>
      <c r="AA5249">
        <v>328.2</v>
      </c>
      <c r="AB5249">
        <v>28.4</v>
      </c>
      <c r="AC5249">
        <v>10</v>
      </c>
      <c r="AD5249">
        <v>0</v>
      </c>
      <c r="AE5249" t="s">
        <v>15824</v>
      </c>
      <c r="AF5249" t="s">
        <v>15825</v>
      </c>
      <c r="AG5249">
        <v>0.88</v>
      </c>
      <c r="AH5249" t="s">
        <v>330</v>
      </c>
      <c r="AI5249" t="s">
        <v>9140</v>
      </c>
      <c r="AJ5249" t="s">
        <v>331</v>
      </c>
    </row>
    <row r="5250" spans="1:36" x14ac:dyDescent="0.25">
      <c r="A5250" t="s">
        <v>32</v>
      </c>
      <c r="B5250" t="s">
        <v>15826</v>
      </c>
      <c r="C5250">
        <f>YEAR(B5250)</f>
        <v>2014</v>
      </c>
      <c r="D5250">
        <v>93.2</v>
      </c>
      <c r="E5250">
        <v>66.2</v>
      </c>
      <c r="F5250">
        <v>78.5</v>
      </c>
      <c r="H5250" s="2">
        <f>IF(F5250-62.7&lt;=0,0,IF(F5250-62.7&lt;=1,1,2))</f>
        <v>2</v>
      </c>
      <c r="I5250">
        <v>91.9</v>
      </c>
      <c r="J5250">
        <v>66.2</v>
      </c>
      <c r="K5250">
        <v>77.8</v>
      </c>
      <c r="L5250">
        <v>55.9</v>
      </c>
      <c r="M5250">
        <v>49.7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25.7</v>
      </c>
      <c r="V5250">
        <v>21.9</v>
      </c>
      <c r="W5250">
        <v>156.9</v>
      </c>
      <c r="X5250">
        <v>1011.2</v>
      </c>
      <c r="Y5250">
        <v>23.7</v>
      </c>
      <c r="Z5250">
        <v>6.2</v>
      </c>
      <c r="AA5250">
        <v>330</v>
      </c>
      <c r="AB5250">
        <v>28.4</v>
      </c>
      <c r="AC5250">
        <v>10</v>
      </c>
      <c r="AD5250">
        <v>0</v>
      </c>
      <c r="AE5250" t="s">
        <v>15827</v>
      </c>
      <c r="AF5250" t="s">
        <v>15828</v>
      </c>
      <c r="AG5250">
        <v>0.91</v>
      </c>
      <c r="AH5250" t="s">
        <v>36</v>
      </c>
      <c r="AI5250" t="s">
        <v>702</v>
      </c>
      <c r="AJ5250" t="s">
        <v>38</v>
      </c>
    </row>
    <row r="5251" spans="1:36" x14ac:dyDescent="0.25">
      <c r="A5251" t="s">
        <v>32</v>
      </c>
      <c r="B5251" t="s">
        <v>15829</v>
      </c>
      <c r="C5251">
        <f>YEAR(B5251)</f>
        <v>2014</v>
      </c>
      <c r="D5251">
        <v>77</v>
      </c>
      <c r="E5251">
        <v>62.6</v>
      </c>
      <c r="F5251">
        <v>71.7</v>
      </c>
      <c r="H5251" s="2">
        <f>IF(F5251-62.7&lt;=0,0,IF(F5251-62.7&lt;=1,1,2))</f>
        <v>2</v>
      </c>
      <c r="I5251">
        <v>77</v>
      </c>
      <c r="J5251">
        <v>62.6</v>
      </c>
      <c r="K5251">
        <v>71.7</v>
      </c>
      <c r="L5251">
        <v>62.1</v>
      </c>
      <c r="M5251">
        <v>72.099999999999994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21</v>
      </c>
      <c r="V5251">
        <v>16.100000000000001</v>
      </c>
      <c r="W5251">
        <v>314.3</v>
      </c>
      <c r="X5251">
        <v>1010.6</v>
      </c>
      <c r="Y5251">
        <v>11.5</v>
      </c>
      <c r="Z5251">
        <v>6.2</v>
      </c>
      <c r="AA5251">
        <v>332.6</v>
      </c>
      <c r="AB5251">
        <v>28.7</v>
      </c>
      <c r="AC5251">
        <v>10</v>
      </c>
      <c r="AD5251">
        <v>0</v>
      </c>
      <c r="AE5251" t="s">
        <v>15830</v>
      </c>
      <c r="AF5251" t="s">
        <v>15831</v>
      </c>
      <c r="AG5251">
        <v>0.95</v>
      </c>
      <c r="AH5251" t="s">
        <v>330</v>
      </c>
      <c r="AI5251" t="s">
        <v>9140</v>
      </c>
      <c r="AJ5251" t="s">
        <v>331</v>
      </c>
    </row>
    <row r="5252" spans="1:36" x14ac:dyDescent="0.25">
      <c r="A5252" t="s">
        <v>32</v>
      </c>
      <c r="B5252" t="s">
        <v>15832</v>
      </c>
      <c r="C5252">
        <f>YEAR(B5252)</f>
        <v>2014</v>
      </c>
      <c r="D5252">
        <v>80.599999999999994</v>
      </c>
      <c r="E5252">
        <v>62.3</v>
      </c>
      <c r="F5252">
        <v>72.7</v>
      </c>
      <c r="H5252" s="2">
        <f>IF(F5252-62.7&lt;=0,0,IF(F5252-62.7&lt;=1,1,2))</f>
        <v>2</v>
      </c>
      <c r="I5252">
        <v>81.900000000000006</v>
      </c>
      <c r="J5252">
        <v>62.3</v>
      </c>
      <c r="K5252">
        <v>72.8</v>
      </c>
      <c r="L5252">
        <v>58.6</v>
      </c>
      <c r="M5252">
        <v>62.8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25.5</v>
      </c>
      <c r="V5252">
        <v>16.100000000000001</v>
      </c>
      <c r="W5252">
        <v>268.3</v>
      </c>
      <c r="X5252">
        <v>1010.7</v>
      </c>
      <c r="Y5252">
        <v>91.8</v>
      </c>
      <c r="Z5252">
        <v>6.2</v>
      </c>
      <c r="AA5252">
        <v>284.3</v>
      </c>
      <c r="AB5252">
        <v>24.6</v>
      </c>
      <c r="AC5252">
        <v>10</v>
      </c>
      <c r="AD5252">
        <v>0</v>
      </c>
      <c r="AE5252" t="s">
        <v>15833</v>
      </c>
      <c r="AF5252" t="s">
        <v>15834</v>
      </c>
      <c r="AG5252">
        <v>0</v>
      </c>
      <c r="AH5252" t="s">
        <v>88</v>
      </c>
      <c r="AI5252" t="s">
        <v>89</v>
      </c>
      <c r="AJ5252" t="s">
        <v>90</v>
      </c>
    </row>
    <row r="5253" spans="1:36" x14ac:dyDescent="0.25">
      <c r="A5253" t="s">
        <v>32</v>
      </c>
      <c r="B5253" t="s">
        <v>15835</v>
      </c>
      <c r="C5253">
        <f>YEAR(B5253)</f>
        <v>2014</v>
      </c>
      <c r="D5253">
        <v>93.2</v>
      </c>
      <c r="E5253">
        <v>66.2</v>
      </c>
      <c r="F5253">
        <v>75.7</v>
      </c>
      <c r="H5253" s="2">
        <f>IF(F5253-62.7&lt;=0,0,IF(F5253-62.7&lt;=1,1,2))</f>
        <v>2</v>
      </c>
      <c r="I5253">
        <v>94.2</v>
      </c>
      <c r="J5253">
        <v>66.2</v>
      </c>
      <c r="K5253">
        <v>75.900000000000006</v>
      </c>
      <c r="L5253">
        <v>60</v>
      </c>
      <c r="M5253">
        <v>61.2</v>
      </c>
      <c r="O5253">
        <v>3.1E-2</v>
      </c>
      <c r="P5253">
        <v>100</v>
      </c>
      <c r="Q5253">
        <v>4.17</v>
      </c>
      <c r="R5253" t="s">
        <v>40</v>
      </c>
      <c r="S5253">
        <v>0</v>
      </c>
      <c r="T5253">
        <v>0</v>
      </c>
      <c r="U5253">
        <v>29.8</v>
      </c>
      <c r="V5253">
        <v>31.1</v>
      </c>
      <c r="W5253">
        <v>249.1</v>
      </c>
      <c r="X5253">
        <v>1010.3</v>
      </c>
      <c r="Y5253">
        <v>67.5</v>
      </c>
      <c r="Z5253">
        <v>6.2</v>
      </c>
      <c r="AA5253">
        <v>271.5</v>
      </c>
      <c r="AB5253">
        <v>23.4</v>
      </c>
      <c r="AC5253">
        <v>9</v>
      </c>
      <c r="AD5253">
        <v>0</v>
      </c>
      <c r="AE5253" t="s">
        <v>15836</v>
      </c>
      <c r="AF5253" t="s">
        <v>15837</v>
      </c>
      <c r="AG5253">
        <v>0.02</v>
      </c>
      <c r="AH5253" t="s">
        <v>56</v>
      </c>
      <c r="AI5253" t="s">
        <v>65</v>
      </c>
      <c r="AJ5253" t="s">
        <v>40</v>
      </c>
    </row>
    <row r="5254" spans="1:36" x14ac:dyDescent="0.25">
      <c r="A5254" t="s">
        <v>32</v>
      </c>
      <c r="B5254" t="s">
        <v>15838</v>
      </c>
      <c r="C5254">
        <f>YEAR(B5254)</f>
        <v>2014</v>
      </c>
      <c r="D5254">
        <v>75.2</v>
      </c>
      <c r="E5254">
        <v>64.400000000000006</v>
      </c>
      <c r="F5254">
        <v>70.5</v>
      </c>
      <c r="H5254" s="2">
        <f>IF(F5254-62.7&lt;=0,0,IF(F5254-62.7&lt;=1,1,2))</f>
        <v>2</v>
      </c>
      <c r="I5254">
        <v>75.2</v>
      </c>
      <c r="J5254">
        <v>64.400000000000006</v>
      </c>
      <c r="K5254">
        <v>70.5</v>
      </c>
      <c r="L5254">
        <v>60.3</v>
      </c>
      <c r="M5254">
        <v>70.900000000000006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26.6</v>
      </c>
      <c r="V5254">
        <v>26.4</v>
      </c>
      <c r="W5254">
        <v>307.89999999999998</v>
      </c>
      <c r="X5254">
        <v>1009.1</v>
      </c>
      <c r="Y5254">
        <v>43.5</v>
      </c>
      <c r="Z5254">
        <v>6.2</v>
      </c>
      <c r="AA5254">
        <v>304.3</v>
      </c>
      <c r="AB5254">
        <v>26.3</v>
      </c>
      <c r="AC5254">
        <v>9</v>
      </c>
      <c r="AD5254">
        <v>0</v>
      </c>
      <c r="AE5254" t="s">
        <v>15839</v>
      </c>
      <c r="AF5254" t="s">
        <v>15840</v>
      </c>
      <c r="AG5254">
        <v>0.05</v>
      </c>
      <c r="AH5254" t="s">
        <v>36</v>
      </c>
      <c r="AI5254" t="s">
        <v>37</v>
      </c>
      <c r="AJ5254" t="s">
        <v>38</v>
      </c>
    </row>
    <row r="5255" spans="1:36" x14ac:dyDescent="0.25">
      <c r="A5255" t="s">
        <v>32</v>
      </c>
      <c r="B5255" t="s">
        <v>15841</v>
      </c>
      <c r="C5255">
        <f>YEAR(B5255)</f>
        <v>2014</v>
      </c>
      <c r="D5255">
        <v>75.2</v>
      </c>
      <c r="E5255">
        <v>63.9</v>
      </c>
      <c r="F5255">
        <v>70.2</v>
      </c>
      <c r="H5255" s="2">
        <f>IF(F5255-62.7&lt;=0,0,IF(F5255-62.7&lt;=1,1,2))</f>
        <v>2</v>
      </c>
      <c r="I5255">
        <v>75.2</v>
      </c>
      <c r="J5255">
        <v>63.9</v>
      </c>
      <c r="K5255">
        <v>70.2</v>
      </c>
      <c r="L5255">
        <v>58.6</v>
      </c>
      <c r="M5255">
        <v>67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30.6</v>
      </c>
      <c r="V5255">
        <v>27.6</v>
      </c>
      <c r="W5255">
        <v>301.60000000000002</v>
      </c>
      <c r="X5255">
        <v>1009.8</v>
      </c>
      <c r="Y5255">
        <v>27.1</v>
      </c>
      <c r="Z5255">
        <v>6.2</v>
      </c>
      <c r="AA5255">
        <v>329.3</v>
      </c>
      <c r="AB5255">
        <v>28.5</v>
      </c>
      <c r="AC5255">
        <v>10</v>
      </c>
      <c r="AD5255">
        <v>0</v>
      </c>
      <c r="AE5255" t="s">
        <v>15842</v>
      </c>
      <c r="AF5255" t="s">
        <v>15843</v>
      </c>
      <c r="AG5255">
        <v>0.08</v>
      </c>
      <c r="AH5255" t="s">
        <v>36</v>
      </c>
      <c r="AI5255" t="s">
        <v>37</v>
      </c>
      <c r="AJ5255" t="s">
        <v>38</v>
      </c>
    </row>
    <row r="5256" spans="1:36" x14ac:dyDescent="0.25">
      <c r="A5256" t="s">
        <v>32</v>
      </c>
      <c r="B5256" t="s">
        <v>15844</v>
      </c>
      <c r="C5256">
        <f>YEAR(B5256)</f>
        <v>2014</v>
      </c>
      <c r="D5256">
        <v>77</v>
      </c>
      <c r="E5256">
        <v>61.8</v>
      </c>
      <c r="F5256">
        <v>70.099999999999994</v>
      </c>
      <c r="G5256" s="2">
        <f>AVERAGE(F5256:F5347)</f>
        <v>78.069565217391315</v>
      </c>
      <c r="H5256" s="2">
        <f>IF(F5256-78.07&lt;=0,0,IF(F5256-78.07&lt;=1,1,2))</f>
        <v>0</v>
      </c>
      <c r="I5256">
        <v>77</v>
      </c>
      <c r="J5256">
        <v>61.8</v>
      </c>
      <c r="K5256">
        <v>70.099999999999994</v>
      </c>
      <c r="L5256">
        <v>58</v>
      </c>
      <c r="M5256">
        <v>65.7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33.1</v>
      </c>
      <c r="V5256">
        <v>27.6</v>
      </c>
      <c r="W5256">
        <v>304</v>
      </c>
      <c r="X5256">
        <v>1011.2</v>
      </c>
      <c r="Y5256">
        <v>29.4</v>
      </c>
      <c r="Z5256">
        <v>6.2</v>
      </c>
      <c r="AA5256">
        <v>328.4</v>
      </c>
      <c r="AB5256">
        <v>28.4</v>
      </c>
      <c r="AC5256">
        <v>9</v>
      </c>
      <c r="AD5256">
        <v>0</v>
      </c>
      <c r="AE5256" t="s">
        <v>15845</v>
      </c>
      <c r="AF5256" t="s">
        <v>15846</v>
      </c>
      <c r="AG5256">
        <v>0.12</v>
      </c>
      <c r="AH5256" t="s">
        <v>36</v>
      </c>
      <c r="AI5256" t="s">
        <v>37</v>
      </c>
      <c r="AJ5256" t="s">
        <v>38</v>
      </c>
    </row>
    <row r="5257" spans="1:36" x14ac:dyDescent="0.25">
      <c r="A5257" t="s">
        <v>32</v>
      </c>
      <c r="B5257" t="s">
        <v>15847</v>
      </c>
      <c r="C5257">
        <f>YEAR(B5257)</f>
        <v>2014</v>
      </c>
      <c r="D5257">
        <v>75.2</v>
      </c>
      <c r="E5257">
        <v>60.8</v>
      </c>
      <c r="F5257">
        <v>68.5</v>
      </c>
      <c r="H5257" s="2">
        <f>IF(F5257-78.07&lt;=0,0,IF(F5257-78.07&lt;=1,1,2))</f>
        <v>0</v>
      </c>
      <c r="I5257">
        <v>75.2</v>
      </c>
      <c r="J5257">
        <v>60.8</v>
      </c>
      <c r="K5257">
        <v>68.5</v>
      </c>
      <c r="L5257">
        <v>56.6</v>
      </c>
      <c r="M5257">
        <v>66.3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36</v>
      </c>
      <c r="V5257">
        <v>13.9</v>
      </c>
      <c r="W5257">
        <v>33.200000000000003</v>
      </c>
      <c r="X5257">
        <v>1012.2</v>
      </c>
      <c r="Y5257">
        <v>75.8</v>
      </c>
      <c r="Z5257">
        <v>6.2</v>
      </c>
      <c r="AA5257">
        <v>229.7</v>
      </c>
      <c r="AB5257">
        <v>19.8</v>
      </c>
      <c r="AC5257">
        <v>7</v>
      </c>
      <c r="AD5257">
        <v>0</v>
      </c>
      <c r="AE5257" t="s">
        <v>15848</v>
      </c>
      <c r="AF5257" t="s">
        <v>15849</v>
      </c>
      <c r="AG5257">
        <v>0.15</v>
      </c>
      <c r="AH5257" t="s">
        <v>36</v>
      </c>
      <c r="AI5257" t="s">
        <v>37</v>
      </c>
      <c r="AJ5257" t="s">
        <v>38</v>
      </c>
    </row>
    <row r="5258" spans="1:36" x14ac:dyDescent="0.25">
      <c r="A5258" t="s">
        <v>32</v>
      </c>
      <c r="B5258" t="s">
        <v>15850</v>
      </c>
      <c r="C5258">
        <f>YEAR(B5258)</f>
        <v>2014</v>
      </c>
      <c r="D5258">
        <v>82.4</v>
      </c>
      <c r="E5258">
        <v>66.2</v>
      </c>
      <c r="F5258">
        <v>73.8</v>
      </c>
      <c r="H5258" s="2">
        <f>IF(F5258-78.07&lt;=0,0,IF(F5258-78.07&lt;=1,1,2))</f>
        <v>0</v>
      </c>
      <c r="I5258">
        <v>81.8</v>
      </c>
      <c r="J5258">
        <v>66.2</v>
      </c>
      <c r="K5258">
        <v>73.599999999999994</v>
      </c>
      <c r="L5258">
        <v>58.3</v>
      </c>
      <c r="M5258">
        <v>61.9</v>
      </c>
      <c r="O5258">
        <v>8.0000000000000002E-3</v>
      </c>
      <c r="P5258">
        <v>100</v>
      </c>
      <c r="Q5258">
        <v>4.17</v>
      </c>
      <c r="R5258" t="s">
        <v>40</v>
      </c>
      <c r="S5258">
        <v>0</v>
      </c>
      <c r="T5258">
        <v>0</v>
      </c>
      <c r="U5258">
        <v>36.200000000000003</v>
      </c>
      <c r="V5258">
        <v>27.6</v>
      </c>
      <c r="W5258">
        <v>152.19999999999999</v>
      </c>
      <c r="X5258">
        <v>1007.8</v>
      </c>
      <c r="Y5258">
        <v>87.5</v>
      </c>
      <c r="Z5258">
        <v>6.1</v>
      </c>
      <c r="AA5258">
        <v>153.6</v>
      </c>
      <c r="AB5258">
        <v>13.2</v>
      </c>
      <c r="AC5258">
        <v>5</v>
      </c>
      <c r="AD5258">
        <v>0</v>
      </c>
      <c r="AE5258" t="s">
        <v>15851</v>
      </c>
      <c r="AF5258" t="s">
        <v>15852</v>
      </c>
      <c r="AG5258">
        <v>0.18</v>
      </c>
      <c r="AH5258" t="s">
        <v>56</v>
      </c>
      <c r="AI5258" t="s">
        <v>137</v>
      </c>
      <c r="AJ5258" t="s">
        <v>40</v>
      </c>
    </row>
    <row r="5259" spans="1:36" x14ac:dyDescent="0.25">
      <c r="A5259" t="s">
        <v>32</v>
      </c>
      <c r="B5259" t="s">
        <v>15853</v>
      </c>
      <c r="C5259">
        <f>YEAR(B5259)</f>
        <v>2014</v>
      </c>
      <c r="D5259">
        <v>82.4</v>
      </c>
      <c r="E5259">
        <v>68</v>
      </c>
      <c r="F5259">
        <v>72.099999999999994</v>
      </c>
      <c r="H5259" s="2">
        <f>IF(F5259-78.07&lt;=0,0,IF(F5259-78.07&lt;=1,1,2))</f>
        <v>0</v>
      </c>
      <c r="I5259">
        <v>81.8</v>
      </c>
      <c r="J5259">
        <v>68</v>
      </c>
      <c r="K5259">
        <v>72</v>
      </c>
      <c r="L5259">
        <v>61.1</v>
      </c>
      <c r="M5259">
        <v>69.8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32.4</v>
      </c>
      <c r="V5259">
        <v>24.2</v>
      </c>
      <c r="W5259">
        <v>289.8</v>
      </c>
      <c r="X5259">
        <v>1004</v>
      </c>
      <c r="Y5259">
        <v>59.3</v>
      </c>
      <c r="Z5259">
        <v>5.8</v>
      </c>
      <c r="AA5259">
        <v>280.8</v>
      </c>
      <c r="AB5259">
        <v>24.2</v>
      </c>
      <c r="AC5259">
        <v>9</v>
      </c>
      <c r="AD5259">
        <v>0</v>
      </c>
      <c r="AE5259" t="s">
        <v>15854</v>
      </c>
      <c r="AF5259" t="s">
        <v>15855</v>
      </c>
      <c r="AG5259">
        <v>0.21</v>
      </c>
      <c r="AH5259" t="s">
        <v>36</v>
      </c>
      <c r="AI5259" t="s">
        <v>37</v>
      </c>
      <c r="AJ5259" t="s">
        <v>38</v>
      </c>
    </row>
    <row r="5260" spans="1:36" x14ac:dyDescent="0.25">
      <c r="A5260" t="s">
        <v>32</v>
      </c>
      <c r="B5260" t="s">
        <v>15856</v>
      </c>
      <c r="C5260">
        <f>YEAR(B5260)</f>
        <v>2014</v>
      </c>
      <c r="D5260">
        <v>75.2</v>
      </c>
      <c r="E5260">
        <v>64.400000000000006</v>
      </c>
      <c r="F5260">
        <v>69.2</v>
      </c>
      <c r="H5260" s="2">
        <f>IF(F5260-78.07&lt;=0,0,IF(F5260-78.07&lt;=1,1,2))</f>
        <v>0</v>
      </c>
      <c r="I5260">
        <v>75.2</v>
      </c>
      <c r="J5260">
        <v>64.400000000000006</v>
      </c>
      <c r="K5260">
        <v>69.2</v>
      </c>
      <c r="L5260">
        <v>62.4</v>
      </c>
      <c r="M5260">
        <v>79.3</v>
      </c>
      <c r="O5260">
        <v>0.19700000000000001</v>
      </c>
      <c r="P5260">
        <v>100</v>
      </c>
      <c r="Q5260">
        <v>4.17</v>
      </c>
      <c r="R5260" t="s">
        <v>40</v>
      </c>
      <c r="S5260">
        <v>0</v>
      </c>
      <c r="T5260">
        <v>0</v>
      </c>
      <c r="U5260">
        <v>29.3</v>
      </c>
      <c r="V5260">
        <v>18.3</v>
      </c>
      <c r="W5260">
        <v>310.10000000000002</v>
      </c>
      <c r="X5260">
        <v>1010.3</v>
      </c>
      <c r="Y5260">
        <v>50.1</v>
      </c>
      <c r="Z5260">
        <v>6.1</v>
      </c>
      <c r="AA5260">
        <v>322.7</v>
      </c>
      <c r="AB5260">
        <v>28</v>
      </c>
      <c r="AC5260">
        <v>9</v>
      </c>
      <c r="AD5260">
        <v>0</v>
      </c>
      <c r="AE5260" t="s">
        <v>15857</v>
      </c>
      <c r="AF5260" t="s">
        <v>15858</v>
      </c>
      <c r="AG5260">
        <v>0.25</v>
      </c>
      <c r="AH5260" t="s">
        <v>56</v>
      </c>
      <c r="AI5260" t="s">
        <v>248</v>
      </c>
      <c r="AJ5260" t="s">
        <v>40</v>
      </c>
    </row>
    <row r="5261" spans="1:36" x14ac:dyDescent="0.25">
      <c r="A5261" t="s">
        <v>32</v>
      </c>
      <c r="B5261" t="s">
        <v>15859</v>
      </c>
      <c r="C5261">
        <f>YEAR(B5261)</f>
        <v>2014</v>
      </c>
      <c r="D5261">
        <v>75.2</v>
      </c>
      <c r="E5261">
        <v>60.8</v>
      </c>
      <c r="F5261">
        <v>69</v>
      </c>
      <c r="H5261" s="2">
        <f>IF(F5261-78.07&lt;=0,0,IF(F5261-78.07&lt;=1,1,2))</f>
        <v>0</v>
      </c>
      <c r="I5261">
        <v>75.2</v>
      </c>
      <c r="J5261">
        <v>60.8</v>
      </c>
      <c r="K5261">
        <v>69</v>
      </c>
      <c r="L5261">
        <v>59.5</v>
      </c>
      <c r="M5261">
        <v>72.3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33.1</v>
      </c>
      <c r="V5261">
        <v>18.3</v>
      </c>
      <c r="W5261">
        <v>293.2</v>
      </c>
      <c r="X5261">
        <v>1011.9</v>
      </c>
      <c r="Y5261">
        <v>20.9</v>
      </c>
      <c r="Z5261">
        <v>6.2</v>
      </c>
      <c r="AA5261">
        <v>329.3</v>
      </c>
      <c r="AB5261">
        <v>28.5</v>
      </c>
      <c r="AC5261">
        <v>9</v>
      </c>
      <c r="AD5261">
        <v>0</v>
      </c>
      <c r="AE5261" t="s">
        <v>15860</v>
      </c>
      <c r="AF5261" t="s">
        <v>15861</v>
      </c>
      <c r="AG5261">
        <v>0.28000000000000003</v>
      </c>
      <c r="AH5261" t="s">
        <v>36</v>
      </c>
      <c r="AI5261" t="s">
        <v>37</v>
      </c>
      <c r="AJ5261" t="s">
        <v>38</v>
      </c>
    </row>
    <row r="5262" spans="1:36" x14ac:dyDescent="0.25">
      <c r="A5262" t="s">
        <v>32</v>
      </c>
      <c r="B5262" t="s">
        <v>15862</v>
      </c>
      <c r="C5262">
        <f>YEAR(B5262)</f>
        <v>2014</v>
      </c>
      <c r="D5262">
        <v>78.8</v>
      </c>
      <c r="E5262">
        <v>65.2</v>
      </c>
      <c r="F5262">
        <v>72.7</v>
      </c>
      <c r="H5262" s="2">
        <f>IF(F5262-78.07&lt;=0,0,IF(F5262-78.07&lt;=1,1,2))</f>
        <v>0</v>
      </c>
      <c r="I5262">
        <v>78.8</v>
      </c>
      <c r="J5262">
        <v>65.2</v>
      </c>
      <c r="K5262">
        <v>72.7</v>
      </c>
      <c r="L5262">
        <v>61.3</v>
      </c>
      <c r="M5262">
        <v>68.2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30</v>
      </c>
      <c r="V5262">
        <v>16.100000000000001</v>
      </c>
      <c r="W5262">
        <v>308.2</v>
      </c>
      <c r="X5262">
        <v>1011.5</v>
      </c>
      <c r="Y5262">
        <v>26.7</v>
      </c>
      <c r="Z5262">
        <v>6.2</v>
      </c>
      <c r="AA5262">
        <v>326</v>
      </c>
      <c r="AB5262">
        <v>28</v>
      </c>
      <c r="AC5262">
        <v>9</v>
      </c>
      <c r="AD5262">
        <v>0</v>
      </c>
      <c r="AE5262" t="s">
        <v>15863</v>
      </c>
      <c r="AF5262" t="s">
        <v>15864</v>
      </c>
      <c r="AG5262">
        <v>0.31</v>
      </c>
      <c r="AH5262" t="s">
        <v>36</v>
      </c>
      <c r="AI5262" t="s">
        <v>37</v>
      </c>
      <c r="AJ5262" t="s">
        <v>38</v>
      </c>
    </row>
    <row r="5263" spans="1:36" x14ac:dyDescent="0.25">
      <c r="A5263" t="s">
        <v>32</v>
      </c>
      <c r="B5263" t="s">
        <v>15865</v>
      </c>
      <c r="C5263">
        <f>YEAR(B5263)</f>
        <v>2014</v>
      </c>
      <c r="D5263">
        <v>78.8</v>
      </c>
      <c r="E5263">
        <v>63.9</v>
      </c>
      <c r="F5263">
        <v>73.2</v>
      </c>
      <c r="H5263" s="2">
        <f>IF(F5263-78.07&lt;=0,0,IF(F5263-78.07&lt;=1,1,2))</f>
        <v>0</v>
      </c>
      <c r="I5263">
        <v>78.8</v>
      </c>
      <c r="J5263">
        <v>63.9</v>
      </c>
      <c r="K5263">
        <v>73.2</v>
      </c>
      <c r="L5263">
        <v>61.3</v>
      </c>
      <c r="M5263">
        <v>66.900000000000006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31.3</v>
      </c>
      <c r="V5263">
        <v>16.100000000000001</v>
      </c>
      <c r="W5263">
        <v>304.10000000000002</v>
      </c>
      <c r="X5263">
        <v>1011</v>
      </c>
      <c r="Y5263">
        <v>28.5</v>
      </c>
      <c r="Z5263">
        <v>6.2</v>
      </c>
      <c r="AA5263">
        <v>315.5</v>
      </c>
      <c r="AB5263">
        <v>27.4</v>
      </c>
      <c r="AC5263">
        <v>9</v>
      </c>
      <c r="AD5263">
        <v>0</v>
      </c>
      <c r="AE5263" t="s">
        <v>15866</v>
      </c>
      <c r="AF5263" t="s">
        <v>15867</v>
      </c>
      <c r="AG5263">
        <v>0.34</v>
      </c>
      <c r="AH5263" t="s">
        <v>36</v>
      </c>
      <c r="AI5263" t="s">
        <v>37</v>
      </c>
      <c r="AJ5263" t="s">
        <v>38</v>
      </c>
    </row>
    <row r="5264" spans="1:36" x14ac:dyDescent="0.25">
      <c r="A5264" t="s">
        <v>32</v>
      </c>
      <c r="B5264" t="s">
        <v>15868</v>
      </c>
      <c r="C5264">
        <f>YEAR(B5264)</f>
        <v>2014</v>
      </c>
      <c r="D5264">
        <v>75.2</v>
      </c>
      <c r="E5264">
        <v>66.2</v>
      </c>
      <c r="F5264">
        <v>71.3</v>
      </c>
      <c r="H5264" s="2">
        <f>IF(F5264-78.07&lt;=0,0,IF(F5264-78.07&lt;=1,1,2))</f>
        <v>0</v>
      </c>
      <c r="I5264">
        <v>75.2</v>
      </c>
      <c r="J5264">
        <v>66.2</v>
      </c>
      <c r="K5264">
        <v>71.3</v>
      </c>
      <c r="L5264">
        <v>64.5</v>
      </c>
      <c r="M5264">
        <v>79.2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20.100000000000001</v>
      </c>
      <c r="V5264">
        <v>17.2</v>
      </c>
      <c r="W5264">
        <v>313.39999999999998</v>
      </c>
      <c r="X5264">
        <v>1010.5</v>
      </c>
      <c r="Y5264">
        <v>35.200000000000003</v>
      </c>
      <c r="Z5264">
        <v>6.2</v>
      </c>
      <c r="AA5264">
        <v>279.10000000000002</v>
      </c>
      <c r="AB5264">
        <v>23.9</v>
      </c>
      <c r="AC5264">
        <v>9</v>
      </c>
      <c r="AD5264">
        <v>0</v>
      </c>
      <c r="AE5264" t="s">
        <v>15869</v>
      </c>
      <c r="AF5264" t="s">
        <v>15870</v>
      </c>
      <c r="AG5264">
        <v>0.38</v>
      </c>
      <c r="AH5264" t="s">
        <v>36</v>
      </c>
      <c r="AI5264" t="s">
        <v>37</v>
      </c>
      <c r="AJ5264" t="s">
        <v>38</v>
      </c>
    </row>
    <row r="5265" spans="1:36" x14ac:dyDescent="0.25">
      <c r="A5265" t="s">
        <v>32</v>
      </c>
      <c r="B5265" t="s">
        <v>15871</v>
      </c>
      <c r="C5265">
        <f>YEAR(B5265)</f>
        <v>2014</v>
      </c>
      <c r="D5265">
        <v>77</v>
      </c>
      <c r="E5265">
        <v>64.400000000000006</v>
      </c>
      <c r="F5265">
        <v>70.900000000000006</v>
      </c>
      <c r="H5265" s="2">
        <f>IF(F5265-78.07&lt;=0,0,IF(F5265-78.07&lt;=1,1,2))</f>
        <v>0</v>
      </c>
      <c r="I5265">
        <v>77</v>
      </c>
      <c r="J5265">
        <v>64.400000000000006</v>
      </c>
      <c r="K5265">
        <v>70.900000000000006</v>
      </c>
      <c r="L5265">
        <v>63.9</v>
      </c>
      <c r="M5265">
        <v>78.8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15.7</v>
      </c>
      <c r="V5265">
        <v>10.3</v>
      </c>
      <c r="W5265">
        <v>323.8</v>
      </c>
      <c r="X5265">
        <v>1011.7</v>
      </c>
      <c r="Y5265">
        <v>27.7</v>
      </c>
      <c r="Z5265">
        <v>6.2</v>
      </c>
      <c r="AA5265">
        <v>312</v>
      </c>
      <c r="AB5265">
        <v>26.9</v>
      </c>
      <c r="AC5265">
        <v>9</v>
      </c>
      <c r="AD5265">
        <v>0</v>
      </c>
      <c r="AE5265" t="s">
        <v>15872</v>
      </c>
      <c r="AF5265" t="s">
        <v>15873</v>
      </c>
      <c r="AG5265">
        <v>0.41</v>
      </c>
      <c r="AH5265" t="s">
        <v>36</v>
      </c>
      <c r="AI5265" t="s">
        <v>37</v>
      </c>
      <c r="AJ5265" t="s">
        <v>38</v>
      </c>
    </row>
    <row r="5266" spans="1:36" x14ac:dyDescent="0.25">
      <c r="A5266" t="s">
        <v>32</v>
      </c>
      <c r="B5266" t="s">
        <v>15874</v>
      </c>
      <c r="C5266">
        <f>YEAR(B5266)</f>
        <v>2014</v>
      </c>
      <c r="D5266">
        <v>77</v>
      </c>
      <c r="E5266">
        <v>64.400000000000006</v>
      </c>
      <c r="F5266">
        <v>72.2</v>
      </c>
      <c r="H5266" s="2">
        <f>IF(F5266-78.07&lt;=0,0,IF(F5266-78.07&lt;=1,1,2))</f>
        <v>0</v>
      </c>
      <c r="I5266">
        <v>77</v>
      </c>
      <c r="J5266">
        <v>64.400000000000006</v>
      </c>
      <c r="K5266">
        <v>72.2</v>
      </c>
      <c r="L5266">
        <v>63.7</v>
      </c>
      <c r="M5266">
        <v>75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21.9</v>
      </c>
      <c r="V5266">
        <v>18.3</v>
      </c>
      <c r="W5266">
        <v>303</v>
      </c>
      <c r="X5266">
        <v>1012.5</v>
      </c>
      <c r="Y5266">
        <v>30</v>
      </c>
      <c r="Z5266">
        <v>6.2</v>
      </c>
      <c r="AA5266">
        <v>301.60000000000002</v>
      </c>
      <c r="AB5266">
        <v>25.8</v>
      </c>
      <c r="AC5266">
        <v>9</v>
      </c>
      <c r="AD5266">
        <v>0</v>
      </c>
      <c r="AE5266" t="s">
        <v>15875</v>
      </c>
      <c r="AF5266" t="s">
        <v>15876</v>
      </c>
      <c r="AG5266">
        <v>0.44</v>
      </c>
      <c r="AH5266" t="s">
        <v>36</v>
      </c>
      <c r="AI5266" t="s">
        <v>37</v>
      </c>
      <c r="AJ5266" t="s">
        <v>38</v>
      </c>
    </row>
    <row r="5267" spans="1:36" x14ac:dyDescent="0.25">
      <c r="A5267" t="s">
        <v>32</v>
      </c>
      <c r="B5267" t="s">
        <v>15877</v>
      </c>
      <c r="C5267">
        <f>YEAR(B5267)</f>
        <v>2014</v>
      </c>
      <c r="D5267">
        <v>80.599999999999994</v>
      </c>
      <c r="E5267">
        <v>68</v>
      </c>
      <c r="F5267">
        <v>75.599999999999994</v>
      </c>
      <c r="H5267" s="2">
        <f>IF(F5267-78.07&lt;=0,0,IF(F5267-78.07&lt;=1,1,2))</f>
        <v>0</v>
      </c>
      <c r="I5267">
        <v>82.8</v>
      </c>
      <c r="J5267">
        <v>68</v>
      </c>
      <c r="K5267">
        <v>75.900000000000006</v>
      </c>
      <c r="L5267">
        <v>62.5</v>
      </c>
      <c r="M5267">
        <v>64.3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33.6</v>
      </c>
      <c r="V5267">
        <v>18.3</v>
      </c>
      <c r="W5267">
        <v>302.10000000000002</v>
      </c>
      <c r="X5267">
        <v>1012.5</v>
      </c>
      <c r="Y5267">
        <v>27.5</v>
      </c>
      <c r="Z5267">
        <v>6.2</v>
      </c>
      <c r="AA5267">
        <v>333.3</v>
      </c>
      <c r="AB5267">
        <v>28.7</v>
      </c>
      <c r="AC5267">
        <v>10</v>
      </c>
      <c r="AD5267">
        <v>0</v>
      </c>
      <c r="AE5267" t="s">
        <v>15878</v>
      </c>
      <c r="AF5267" t="s">
        <v>15879</v>
      </c>
      <c r="AG5267">
        <v>0.47</v>
      </c>
      <c r="AH5267" t="s">
        <v>36</v>
      </c>
      <c r="AI5267" t="s">
        <v>37</v>
      </c>
      <c r="AJ5267" t="s">
        <v>38</v>
      </c>
    </row>
    <row r="5268" spans="1:36" x14ac:dyDescent="0.25">
      <c r="A5268" t="s">
        <v>32</v>
      </c>
      <c r="B5268" t="s">
        <v>15880</v>
      </c>
      <c r="C5268">
        <f>YEAR(B5268)</f>
        <v>2014</v>
      </c>
      <c r="D5268">
        <v>78.8</v>
      </c>
      <c r="E5268">
        <v>66.2</v>
      </c>
      <c r="F5268">
        <v>74.8</v>
      </c>
      <c r="H5268" s="2">
        <f>IF(F5268-78.07&lt;=0,0,IF(F5268-78.07&lt;=1,1,2))</f>
        <v>0</v>
      </c>
      <c r="I5268">
        <v>78.8</v>
      </c>
      <c r="J5268">
        <v>66.2</v>
      </c>
      <c r="K5268">
        <v>74.8</v>
      </c>
      <c r="L5268">
        <v>62.1</v>
      </c>
      <c r="M5268">
        <v>64.900000000000006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25.9</v>
      </c>
      <c r="V5268">
        <v>17.2</v>
      </c>
      <c r="W5268">
        <v>312.8</v>
      </c>
      <c r="X5268">
        <v>1011.2</v>
      </c>
      <c r="Y5268">
        <v>11.8</v>
      </c>
      <c r="Z5268">
        <v>6.2</v>
      </c>
      <c r="AA5268">
        <v>340.8</v>
      </c>
      <c r="AB5268">
        <v>29.6</v>
      </c>
      <c r="AC5268">
        <v>10</v>
      </c>
      <c r="AD5268">
        <v>0</v>
      </c>
      <c r="AE5268" t="s">
        <v>15881</v>
      </c>
      <c r="AF5268" t="s">
        <v>15882</v>
      </c>
      <c r="AG5268">
        <v>0.5</v>
      </c>
      <c r="AH5268" t="s">
        <v>330</v>
      </c>
      <c r="AI5268" t="s">
        <v>9140</v>
      </c>
      <c r="AJ5268" t="s">
        <v>331</v>
      </c>
    </row>
    <row r="5269" spans="1:36" x14ac:dyDescent="0.25">
      <c r="A5269" t="s">
        <v>32</v>
      </c>
      <c r="B5269" t="s">
        <v>15883</v>
      </c>
      <c r="C5269">
        <f>YEAR(B5269)</f>
        <v>2014</v>
      </c>
      <c r="D5269">
        <v>84.2</v>
      </c>
      <c r="E5269">
        <v>62.6</v>
      </c>
      <c r="F5269">
        <v>74.8</v>
      </c>
      <c r="H5269" s="2">
        <f>IF(F5269-78.07&lt;=0,0,IF(F5269-78.07&lt;=1,1,2))</f>
        <v>0</v>
      </c>
      <c r="I5269">
        <v>85</v>
      </c>
      <c r="J5269">
        <v>62.6</v>
      </c>
      <c r="K5269">
        <v>75</v>
      </c>
      <c r="L5269">
        <v>58</v>
      </c>
      <c r="M5269">
        <v>56.8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14.8</v>
      </c>
      <c r="V5269">
        <v>9.1999999999999993</v>
      </c>
      <c r="W5269">
        <v>132.4</v>
      </c>
      <c r="X5269">
        <v>1008.8</v>
      </c>
      <c r="Y5269">
        <v>10.4</v>
      </c>
      <c r="Z5269">
        <v>6.2</v>
      </c>
      <c r="AA5269">
        <v>347.4</v>
      </c>
      <c r="AB5269">
        <v>29.9</v>
      </c>
      <c r="AC5269">
        <v>10</v>
      </c>
      <c r="AD5269">
        <v>0</v>
      </c>
      <c r="AE5269" t="s">
        <v>15884</v>
      </c>
      <c r="AF5269" t="s">
        <v>15885</v>
      </c>
      <c r="AG5269">
        <v>0.54</v>
      </c>
      <c r="AH5269" t="s">
        <v>330</v>
      </c>
      <c r="AI5269" t="s">
        <v>9140</v>
      </c>
      <c r="AJ5269" t="s">
        <v>331</v>
      </c>
    </row>
    <row r="5270" spans="1:36" x14ac:dyDescent="0.25">
      <c r="A5270" t="s">
        <v>32</v>
      </c>
      <c r="B5270" t="s">
        <v>15886</v>
      </c>
      <c r="C5270">
        <f>YEAR(B5270)</f>
        <v>2014</v>
      </c>
      <c r="D5270">
        <v>86</v>
      </c>
      <c r="E5270">
        <v>68</v>
      </c>
      <c r="F5270">
        <v>77.599999999999994</v>
      </c>
      <c r="H5270" s="2">
        <f>IF(F5270-78.07&lt;=0,0,IF(F5270-78.07&lt;=1,1,2))</f>
        <v>0</v>
      </c>
      <c r="I5270">
        <v>86.7</v>
      </c>
      <c r="J5270">
        <v>68</v>
      </c>
      <c r="K5270">
        <v>78</v>
      </c>
      <c r="L5270">
        <v>59.2</v>
      </c>
      <c r="M5270">
        <v>54.5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17.7</v>
      </c>
      <c r="V5270">
        <v>11.4</v>
      </c>
      <c r="W5270">
        <v>133.4</v>
      </c>
      <c r="X5270">
        <v>1010.4</v>
      </c>
      <c r="Y5270">
        <v>40.6</v>
      </c>
      <c r="Z5270">
        <v>6.2</v>
      </c>
      <c r="AA5270">
        <v>327.9</v>
      </c>
      <c r="AB5270">
        <v>28.4</v>
      </c>
      <c r="AC5270">
        <v>10</v>
      </c>
      <c r="AD5270">
        <v>0</v>
      </c>
      <c r="AE5270" t="s">
        <v>15887</v>
      </c>
      <c r="AF5270" t="s">
        <v>15888</v>
      </c>
      <c r="AG5270">
        <v>0.57999999999999996</v>
      </c>
      <c r="AH5270" t="s">
        <v>36</v>
      </c>
      <c r="AI5270" t="s">
        <v>174</v>
      </c>
      <c r="AJ5270" t="s">
        <v>38</v>
      </c>
    </row>
    <row r="5271" spans="1:36" x14ac:dyDescent="0.25">
      <c r="A5271" t="s">
        <v>32</v>
      </c>
      <c r="B5271" t="s">
        <v>15889</v>
      </c>
      <c r="C5271">
        <f>YEAR(B5271)</f>
        <v>2014</v>
      </c>
      <c r="D5271">
        <v>80.599999999999994</v>
      </c>
      <c r="E5271">
        <v>66.2</v>
      </c>
      <c r="F5271">
        <v>74.3</v>
      </c>
      <c r="H5271" s="2">
        <f>IF(F5271-78.07&lt;=0,0,IF(F5271-78.07&lt;=1,1,2))</f>
        <v>0</v>
      </c>
      <c r="I5271">
        <v>83.3</v>
      </c>
      <c r="J5271">
        <v>66.2</v>
      </c>
      <c r="K5271">
        <v>74.599999999999994</v>
      </c>
      <c r="L5271">
        <v>63.9</v>
      </c>
      <c r="M5271">
        <v>70.3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17.2</v>
      </c>
      <c r="V5271">
        <v>9.1999999999999993</v>
      </c>
      <c r="W5271">
        <v>338.7</v>
      </c>
      <c r="X5271">
        <v>1013</v>
      </c>
      <c r="Y5271">
        <v>17.399999999999999</v>
      </c>
      <c r="Z5271">
        <v>6.2</v>
      </c>
      <c r="AA5271">
        <v>322.7</v>
      </c>
      <c r="AB5271">
        <v>27.8</v>
      </c>
      <c r="AC5271">
        <v>10</v>
      </c>
      <c r="AD5271">
        <v>0</v>
      </c>
      <c r="AE5271" t="s">
        <v>15890</v>
      </c>
      <c r="AF5271" t="s">
        <v>15891</v>
      </c>
      <c r="AG5271">
        <v>0.61</v>
      </c>
      <c r="AH5271" t="s">
        <v>330</v>
      </c>
      <c r="AI5271" t="s">
        <v>9140</v>
      </c>
      <c r="AJ5271" t="s">
        <v>331</v>
      </c>
    </row>
    <row r="5272" spans="1:36" x14ac:dyDescent="0.25">
      <c r="A5272" t="s">
        <v>32</v>
      </c>
      <c r="B5272" t="s">
        <v>15892</v>
      </c>
      <c r="C5272">
        <f>YEAR(B5272)</f>
        <v>2014</v>
      </c>
      <c r="D5272">
        <v>82.4</v>
      </c>
      <c r="E5272">
        <v>64.400000000000006</v>
      </c>
      <c r="F5272">
        <v>74.7</v>
      </c>
      <c r="H5272" s="2">
        <f>IF(F5272-78.07&lt;=0,0,IF(F5272-78.07&lt;=1,1,2))</f>
        <v>0</v>
      </c>
      <c r="I5272">
        <v>85.4</v>
      </c>
      <c r="J5272">
        <v>64.400000000000006</v>
      </c>
      <c r="K5272">
        <v>75.5</v>
      </c>
      <c r="L5272">
        <v>62.9</v>
      </c>
      <c r="M5272">
        <v>67.400000000000006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19.2</v>
      </c>
      <c r="V5272">
        <v>8.1</v>
      </c>
      <c r="W5272">
        <v>132.6</v>
      </c>
      <c r="X5272">
        <v>1014.5</v>
      </c>
      <c r="Y5272">
        <v>11.7</v>
      </c>
      <c r="Z5272">
        <v>0</v>
      </c>
      <c r="AA5272">
        <v>342.2</v>
      </c>
      <c r="AB5272">
        <v>29.5</v>
      </c>
      <c r="AC5272">
        <v>10</v>
      </c>
      <c r="AD5272">
        <v>0</v>
      </c>
      <c r="AE5272" t="s">
        <v>15893</v>
      </c>
      <c r="AF5272" t="s">
        <v>15894</v>
      </c>
      <c r="AG5272">
        <v>0.65</v>
      </c>
      <c r="AH5272" t="s">
        <v>330</v>
      </c>
      <c r="AI5272" t="s">
        <v>9140</v>
      </c>
      <c r="AJ5272" t="s">
        <v>331</v>
      </c>
    </row>
    <row r="5273" spans="1:36" x14ac:dyDescent="0.25">
      <c r="A5273" t="s">
        <v>32</v>
      </c>
      <c r="B5273" t="s">
        <v>15895</v>
      </c>
      <c r="C5273">
        <f>YEAR(B5273)</f>
        <v>2014</v>
      </c>
      <c r="D5273">
        <v>84.2</v>
      </c>
      <c r="E5273">
        <v>70.599999999999994</v>
      </c>
      <c r="F5273">
        <v>78.400000000000006</v>
      </c>
      <c r="H5273" s="2">
        <f>IF(F5273-78.07&lt;=0,0,IF(F5273-78.07&lt;=1,1,2))</f>
        <v>1</v>
      </c>
      <c r="I5273">
        <v>91</v>
      </c>
      <c r="J5273">
        <v>70.599999999999994</v>
      </c>
      <c r="K5273">
        <v>80.8</v>
      </c>
      <c r="L5273">
        <v>65.099999999999994</v>
      </c>
      <c r="M5273">
        <v>65.400000000000006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19.2</v>
      </c>
      <c r="V5273">
        <v>10.3</v>
      </c>
      <c r="W5273">
        <v>124.8</v>
      </c>
      <c r="X5273">
        <v>1013</v>
      </c>
      <c r="Y5273">
        <v>8.8000000000000007</v>
      </c>
      <c r="Z5273">
        <v>6.2</v>
      </c>
      <c r="AA5273">
        <v>341</v>
      </c>
      <c r="AB5273">
        <v>29.5</v>
      </c>
      <c r="AC5273">
        <v>10</v>
      </c>
      <c r="AD5273">
        <v>0</v>
      </c>
      <c r="AE5273" t="s">
        <v>15896</v>
      </c>
      <c r="AF5273" t="s">
        <v>15897</v>
      </c>
      <c r="AG5273">
        <v>0.68</v>
      </c>
      <c r="AH5273" t="s">
        <v>330</v>
      </c>
      <c r="AI5273" t="s">
        <v>9140</v>
      </c>
      <c r="AJ5273" t="s">
        <v>331</v>
      </c>
    </row>
    <row r="5274" spans="1:36" x14ac:dyDescent="0.25">
      <c r="A5274" t="s">
        <v>32</v>
      </c>
      <c r="B5274" t="s">
        <v>15898</v>
      </c>
      <c r="C5274">
        <f>YEAR(B5274)</f>
        <v>2014</v>
      </c>
      <c r="D5274">
        <v>86</v>
      </c>
      <c r="E5274">
        <v>75.2</v>
      </c>
      <c r="F5274">
        <v>80.8</v>
      </c>
      <c r="H5274" s="2">
        <f>IF(F5274-78.07&lt;=0,0,IF(F5274-78.07&lt;=1,1,2))</f>
        <v>2</v>
      </c>
      <c r="I5274">
        <v>88.5</v>
      </c>
      <c r="J5274">
        <v>75.2</v>
      </c>
      <c r="K5274">
        <v>81.7</v>
      </c>
      <c r="L5274">
        <v>63</v>
      </c>
      <c r="M5274">
        <v>55.6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25.1</v>
      </c>
      <c r="V5274">
        <v>20.8</v>
      </c>
      <c r="W5274">
        <v>304.2</v>
      </c>
      <c r="X5274">
        <v>1009.6</v>
      </c>
      <c r="Y5274">
        <v>14.4</v>
      </c>
      <c r="Z5274">
        <v>6.2</v>
      </c>
      <c r="AA5274">
        <v>334.3</v>
      </c>
      <c r="AB5274">
        <v>28.9</v>
      </c>
      <c r="AC5274">
        <v>10</v>
      </c>
      <c r="AD5274">
        <v>0</v>
      </c>
      <c r="AE5274" t="s">
        <v>15899</v>
      </c>
      <c r="AF5274" t="s">
        <v>15900</v>
      </c>
      <c r="AG5274">
        <v>0.75</v>
      </c>
      <c r="AH5274" t="s">
        <v>330</v>
      </c>
      <c r="AI5274" t="s">
        <v>9140</v>
      </c>
      <c r="AJ5274" t="s">
        <v>331</v>
      </c>
    </row>
    <row r="5275" spans="1:36" x14ac:dyDescent="0.25">
      <c r="A5275" t="s">
        <v>32</v>
      </c>
      <c r="B5275" t="s">
        <v>15901</v>
      </c>
      <c r="C5275">
        <f>YEAR(B5275)</f>
        <v>2014</v>
      </c>
      <c r="D5275">
        <v>82.4</v>
      </c>
      <c r="E5275">
        <v>71.599999999999994</v>
      </c>
      <c r="F5275">
        <v>76.599999999999994</v>
      </c>
      <c r="H5275" s="2">
        <f>IF(F5275-78.07&lt;=0,0,IF(F5275-78.07&lt;=1,1,2))</f>
        <v>0</v>
      </c>
      <c r="I5275">
        <v>82.5</v>
      </c>
      <c r="J5275">
        <v>71.599999999999994</v>
      </c>
      <c r="K5275">
        <v>76.8</v>
      </c>
      <c r="L5275">
        <v>60.4</v>
      </c>
      <c r="M5275">
        <v>57.5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37.799999999999997</v>
      </c>
      <c r="V5275">
        <v>25.3</v>
      </c>
      <c r="W5275">
        <v>300</v>
      </c>
      <c r="X5275">
        <v>1008.5</v>
      </c>
      <c r="Y5275">
        <v>21.1</v>
      </c>
      <c r="Z5275">
        <v>6.2</v>
      </c>
      <c r="AA5275">
        <v>335.3</v>
      </c>
      <c r="AB5275">
        <v>28.9</v>
      </c>
      <c r="AC5275">
        <v>10</v>
      </c>
      <c r="AD5275">
        <v>0</v>
      </c>
      <c r="AE5275" t="s">
        <v>15902</v>
      </c>
      <c r="AF5275" t="s">
        <v>15903</v>
      </c>
      <c r="AG5275">
        <v>0.75</v>
      </c>
      <c r="AH5275" t="s">
        <v>36</v>
      </c>
      <c r="AI5275" t="s">
        <v>37</v>
      </c>
      <c r="AJ5275" t="s">
        <v>38</v>
      </c>
    </row>
    <row r="5276" spans="1:36" x14ac:dyDescent="0.25">
      <c r="A5276" t="s">
        <v>32</v>
      </c>
      <c r="B5276" t="s">
        <v>15904</v>
      </c>
      <c r="C5276">
        <f>YEAR(B5276)</f>
        <v>2014</v>
      </c>
      <c r="D5276">
        <v>78.8</v>
      </c>
      <c r="E5276">
        <v>68</v>
      </c>
      <c r="F5276">
        <v>74.400000000000006</v>
      </c>
      <c r="H5276" s="2">
        <f>IF(F5276-78.07&lt;=0,0,IF(F5276-78.07&lt;=1,1,2))</f>
        <v>0</v>
      </c>
      <c r="I5276">
        <v>78.8</v>
      </c>
      <c r="J5276">
        <v>68</v>
      </c>
      <c r="K5276">
        <v>74.400000000000006</v>
      </c>
      <c r="L5276">
        <v>64.7</v>
      </c>
      <c r="M5276">
        <v>72.2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22.6</v>
      </c>
      <c r="V5276">
        <v>21.9</v>
      </c>
      <c r="W5276">
        <v>311.60000000000002</v>
      </c>
      <c r="X5276">
        <v>1011.9</v>
      </c>
      <c r="Y5276">
        <v>25.5</v>
      </c>
      <c r="Z5276">
        <v>6.2</v>
      </c>
      <c r="AA5276">
        <v>327.9</v>
      </c>
      <c r="AB5276">
        <v>28.2</v>
      </c>
      <c r="AC5276">
        <v>9</v>
      </c>
      <c r="AD5276">
        <v>0</v>
      </c>
      <c r="AE5276" t="s">
        <v>15905</v>
      </c>
      <c r="AF5276" t="s">
        <v>15906</v>
      </c>
      <c r="AG5276">
        <v>0.79</v>
      </c>
      <c r="AH5276" t="s">
        <v>36</v>
      </c>
      <c r="AI5276" t="s">
        <v>37</v>
      </c>
      <c r="AJ5276" t="s">
        <v>38</v>
      </c>
    </row>
    <row r="5277" spans="1:36" x14ac:dyDescent="0.25">
      <c r="A5277" t="s">
        <v>32</v>
      </c>
      <c r="B5277" t="s">
        <v>15907</v>
      </c>
      <c r="C5277">
        <f>YEAR(B5277)</f>
        <v>2014</v>
      </c>
      <c r="D5277">
        <v>78.8</v>
      </c>
      <c r="E5277">
        <v>64.400000000000006</v>
      </c>
      <c r="F5277">
        <v>73.599999999999994</v>
      </c>
      <c r="H5277" s="2">
        <f>IF(F5277-78.07&lt;=0,0,IF(F5277-78.07&lt;=1,1,2))</f>
        <v>0</v>
      </c>
      <c r="I5277">
        <v>78.8</v>
      </c>
      <c r="J5277">
        <v>64.400000000000006</v>
      </c>
      <c r="K5277">
        <v>73.599999999999994</v>
      </c>
      <c r="L5277">
        <v>65</v>
      </c>
      <c r="M5277">
        <v>75.400000000000006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19</v>
      </c>
      <c r="V5277">
        <v>9.1999999999999993</v>
      </c>
      <c r="W5277">
        <v>75.2</v>
      </c>
      <c r="X5277">
        <v>1016.1</v>
      </c>
      <c r="Y5277">
        <v>13.9</v>
      </c>
      <c r="Z5277">
        <v>6.2</v>
      </c>
      <c r="AA5277">
        <v>342.6</v>
      </c>
      <c r="AB5277">
        <v>29.7</v>
      </c>
      <c r="AC5277">
        <v>10</v>
      </c>
      <c r="AD5277">
        <v>0</v>
      </c>
      <c r="AE5277" t="s">
        <v>15908</v>
      </c>
      <c r="AF5277" t="s">
        <v>15909</v>
      </c>
      <c r="AG5277">
        <v>0.82</v>
      </c>
      <c r="AH5277" t="s">
        <v>330</v>
      </c>
      <c r="AI5277" t="s">
        <v>9140</v>
      </c>
      <c r="AJ5277" t="s">
        <v>331</v>
      </c>
    </row>
    <row r="5278" spans="1:36" x14ac:dyDescent="0.25">
      <c r="A5278" t="s">
        <v>32</v>
      </c>
      <c r="B5278" t="s">
        <v>15910</v>
      </c>
      <c r="C5278">
        <f>YEAR(B5278)</f>
        <v>2014</v>
      </c>
      <c r="D5278">
        <v>80.599999999999994</v>
      </c>
      <c r="E5278">
        <v>66.2</v>
      </c>
      <c r="F5278">
        <v>74.5</v>
      </c>
      <c r="H5278" s="2">
        <f>IF(F5278-78.07&lt;=0,0,IF(F5278-78.07&lt;=1,1,2))</f>
        <v>0</v>
      </c>
      <c r="I5278">
        <v>81.900000000000006</v>
      </c>
      <c r="J5278">
        <v>66.2</v>
      </c>
      <c r="K5278">
        <v>74.8</v>
      </c>
      <c r="L5278">
        <v>62.2</v>
      </c>
      <c r="M5278">
        <v>67.3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34</v>
      </c>
      <c r="V5278">
        <v>18.3</v>
      </c>
      <c r="W5278">
        <v>307.3</v>
      </c>
      <c r="X5278">
        <v>1018.3</v>
      </c>
      <c r="Y5278">
        <v>20.9</v>
      </c>
      <c r="Z5278">
        <v>6.2</v>
      </c>
      <c r="AA5278">
        <v>346</v>
      </c>
      <c r="AB5278">
        <v>30</v>
      </c>
      <c r="AC5278">
        <v>10</v>
      </c>
      <c r="AD5278">
        <v>0</v>
      </c>
      <c r="AE5278" t="s">
        <v>15911</v>
      </c>
      <c r="AF5278" t="s">
        <v>15912</v>
      </c>
      <c r="AG5278">
        <v>0.86</v>
      </c>
      <c r="AH5278" t="s">
        <v>36</v>
      </c>
      <c r="AI5278" t="s">
        <v>37</v>
      </c>
      <c r="AJ5278" t="s">
        <v>38</v>
      </c>
    </row>
    <row r="5279" spans="1:36" x14ac:dyDescent="0.25">
      <c r="A5279" t="s">
        <v>32</v>
      </c>
      <c r="B5279" t="s">
        <v>15913</v>
      </c>
      <c r="C5279">
        <f>YEAR(B5279)</f>
        <v>2014</v>
      </c>
      <c r="D5279">
        <v>82.4</v>
      </c>
      <c r="E5279">
        <v>69.8</v>
      </c>
      <c r="F5279">
        <v>77</v>
      </c>
      <c r="H5279" s="2">
        <f>IF(F5279-78.07&lt;=0,0,IF(F5279-78.07&lt;=1,1,2))</f>
        <v>0</v>
      </c>
      <c r="I5279">
        <v>84</v>
      </c>
      <c r="J5279">
        <v>69.8</v>
      </c>
      <c r="K5279">
        <v>77.599999999999994</v>
      </c>
      <c r="L5279">
        <v>61</v>
      </c>
      <c r="M5279">
        <v>58.1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31.8</v>
      </c>
      <c r="V5279">
        <v>19.600000000000001</v>
      </c>
      <c r="W5279">
        <v>309</v>
      </c>
      <c r="X5279">
        <v>1015.5</v>
      </c>
      <c r="Y5279">
        <v>3.6</v>
      </c>
      <c r="Z5279">
        <v>6.2</v>
      </c>
      <c r="AA5279">
        <v>347.2</v>
      </c>
      <c r="AB5279">
        <v>30</v>
      </c>
      <c r="AC5279">
        <v>10</v>
      </c>
      <c r="AD5279">
        <v>0</v>
      </c>
      <c r="AE5279" t="s">
        <v>15914</v>
      </c>
      <c r="AF5279" t="s">
        <v>15915</v>
      </c>
      <c r="AG5279">
        <v>0.9</v>
      </c>
      <c r="AH5279" t="s">
        <v>330</v>
      </c>
      <c r="AI5279" t="s">
        <v>9140</v>
      </c>
      <c r="AJ5279" t="s">
        <v>331</v>
      </c>
    </row>
    <row r="5280" spans="1:36" x14ac:dyDescent="0.25">
      <c r="A5280" t="s">
        <v>32</v>
      </c>
      <c r="B5280" t="s">
        <v>15916</v>
      </c>
      <c r="C5280">
        <f>YEAR(B5280)</f>
        <v>2014</v>
      </c>
      <c r="D5280">
        <v>89.6</v>
      </c>
      <c r="E5280">
        <v>70.2</v>
      </c>
      <c r="F5280">
        <v>79.5</v>
      </c>
      <c r="H5280" s="2">
        <f>IF(F5280-78.07&lt;=0,0,IF(F5280-78.07&lt;=1,1,2))</f>
        <v>2</v>
      </c>
      <c r="I5280">
        <v>93.5</v>
      </c>
      <c r="J5280">
        <v>70.2</v>
      </c>
      <c r="K5280">
        <v>80.900000000000006</v>
      </c>
      <c r="L5280">
        <v>60.6</v>
      </c>
      <c r="M5280">
        <v>53.1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25.5</v>
      </c>
      <c r="V5280">
        <v>8.1</v>
      </c>
      <c r="W5280">
        <v>296.3</v>
      </c>
      <c r="X5280">
        <v>1012.8</v>
      </c>
      <c r="Y5280">
        <v>0</v>
      </c>
      <c r="Z5280">
        <v>0</v>
      </c>
      <c r="AA5280">
        <v>343.5</v>
      </c>
      <c r="AB5280">
        <v>29.8</v>
      </c>
      <c r="AC5280">
        <v>10</v>
      </c>
      <c r="AD5280">
        <v>0</v>
      </c>
      <c r="AE5280" t="s">
        <v>15917</v>
      </c>
      <c r="AF5280" t="s">
        <v>15918</v>
      </c>
      <c r="AG5280">
        <v>0.93</v>
      </c>
      <c r="AH5280" t="s">
        <v>330</v>
      </c>
      <c r="AI5280" t="s">
        <v>9140</v>
      </c>
      <c r="AJ5280" t="s">
        <v>331</v>
      </c>
    </row>
    <row r="5281" spans="1:36" x14ac:dyDescent="0.25">
      <c r="A5281" t="s">
        <v>32</v>
      </c>
      <c r="B5281" t="s">
        <v>15919</v>
      </c>
      <c r="C5281">
        <f>YEAR(B5281)</f>
        <v>2014</v>
      </c>
      <c r="D5281">
        <v>98.6</v>
      </c>
      <c r="E5281">
        <v>73.400000000000006</v>
      </c>
      <c r="F5281">
        <v>84.5</v>
      </c>
      <c r="H5281" s="2">
        <f>IF(F5281-78.07&lt;=0,0,IF(F5281-78.07&lt;=1,1,2))</f>
        <v>2</v>
      </c>
      <c r="I5281">
        <v>99.4</v>
      </c>
      <c r="J5281">
        <v>73.400000000000006</v>
      </c>
      <c r="K5281">
        <v>85.7</v>
      </c>
      <c r="L5281">
        <v>60.2</v>
      </c>
      <c r="M5281">
        <v>45.6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19.2</v>
      </c>
      <c r="V5281">
        <v>10.3</v>
      </c>
      <c r="W5281">
        <v>184.4</v>
      </c>
      <c r="X5281">
        <v>1012.6</v>
      </c>
      <c r="Y5281">
        <v>0</v>
      </c>
      <c r="Z5281">
        <v>0</v>
      </c>
      <c r="AA5281">
        <v>343.1</v>
      </c>
      <c r="AB5281">
        <v>29.8</v>
      </c>
      <c r="AC5281">
        <v>10</v>
      </c>
      <c r="AD5281">
        <v>0</v>
      </c>
      <c r="AE5281" t="s">
        <v>15920</v>
      </c>
      <c r="AF5281" t="s">
        <v>15921</v>
      </c>
      <c r="AG5281">
        <v>0.97</v>
      </c>
      <c r="AH5281" t="s">
        <v>330</v>
      </c>
      <c r="AI5281" t="s">
        <v>9140</v>
      </c>
      <c r="AJ5281" t="s">
        <v>331</v>
      </c>
    </row>
    <row r="5282" spans="1:36" x14ac:dyDescent="0.25">
      <c r="A5282" t="s">
        <v>32</v>
      </c>
      <c r="B5282" t="s">
        <v>15922</v>
      </c>
      <c r="C5282">
        <f>YEAR(B5282)</f>
        <v>2014</v>
      </c>
      <c r="D5282">
        <v>96.8</v>
      </c>
      <c r="E5282">
        <v>80.599999999999994</v>
      </c>
      <c r="F5282">
        <v>87.8</v>
      </c>
      <c r="H5282" s="2">
        <f>IF(F5282-78.07&lt;=0,0,IF(F5282-78.07&lt;=1,1,2))</f>
        <v>2</v>
      </c>
      <c r="I5282">
        <v>98.3</v>
      </c>
      <c r="J5282">
        <v>79.400000000000006</v>
      </c>
      <c r="K5282">
        <v>88.6</v>
      </c>
      <c r="L5282">
        <v>58.3</v>
      </c>
      <c r="M5282">
        <v>38.6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21.5</v>
      </c>
      <c r="V5282">
        <v>13.9</v>
      </c>
      <c r="W5282">
        <v>137.30000000000001</v>
      </c>
      <c r="X5282">
        <v>1012.6</v>
      </c>
      <c r="Y5282">
        <v>0</v>
      </c>
      <c r="Z5282">
        <v>0</v>
      </c>
      <c r="AA5282">
        <v>342.2</v>
      </c>
      <c r="AB5282">
        <v>29.7</v>
      </c>
      <c r="AC5282">
        <v>10</v>
      </c>
      <c r="AD5282">
        <v>0</v>
      </c>
      <c r="AE5282" t="s">
        <v>15923</v>
      </c>
      <c r="AF5282" t="s">
        <v>15924</v>
      </c>
      <c r="AG5282">
        <v>0</v>
      </c>
      <c r="AH5282" t="s">
        <v>330</v>
      </c>
      <c r="AI5282" t="s">
        <v>9140</v>
      </c>
      <c r="AJ5282" t="s">
        <v>331</v>
      </c>
    </row>
    <row r="5283" spans="1:36" x14ac:dyDescent="0.25">
      <c r="A5283" t="s">
        <v>32</v>
      </c>
      <c r="B5283" t="s">
        <v>15925</v>
      </c>
      <c r="C5283">
        <f>YEAR(B5283)</f>
        <v>2014</v>
      </c>
      <c r="D5283">
        <v>86</v>
      </c>
      <c r="E5283">
        <v>75.2</v>
      </c>
      <c r="F5283">
        <v>79.900000000000006</v>
      </c>
      <c r="H5283" s="2">
        <f>IF(F5283-78.07&lt;=0,0,IF(F5283-78.07&lt;=1,1,2))</f>
        <v>2</v>
      </c>
      <c r="I5283">
        <v>87.2</v>
      </c>
      <c r="J5283">
        <v>75.2</v>
      </c>
      <c r="K5283">
        <v>81.099999999999994</v>
      </c>
      <c r="L5283">
        <v>64.3</v>
      </c>
      <c r="M5283">
        <v>60.8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31.1</v>
      </c>
      <c r="V5283">
        <v>25.3</v>
      </c>
      <c r="W5283">
        <v>306.8</v>
      </c>
      <c r="X5283">
        <v>1012.7</v>
      </c>
      <c r="Y5283">
        <v>8.3000000000000007</v>
      </c>
      <c r="Z5283">
        <v>6.2</v>
      </c>
      <c r="AA5283">
        <v>332.8</v>
      </c>
      <c r="AB5283">
        <v>28.6</v>
      </c>
      <c r="AC5283">
        <v>9</v>
      </c>
      <c r="AD5283">
        <v>0</v>
      </c>
      <c r="AE5283" t="s">
        <v>15926</v>
      </c>
      <c r="AF5283" t="s">
        <v>15927</v>
      </c>
      <c r="AG5283">
        <v>0.03</v>
      </c>
      <c r="AH5283" t="s">
        <v>330</v>
      </c>
      <c r="AI5283" t="s">
        <v>9140</v>
      </c>
      <c r="AJ5283" t="s">
        <v>331</v>
      </c>
    </row>
    <row r="5284" spans="1:36" x14ac:dyDescent="0.25">
      <c r="A5284" t="s">
        <v>32</v>
      </c>
      <c r="B5284" t="s">
        <v>15928</v>
      </c>
      <c r="C5284">
        <f>YEAR(B5284)</f>
        <v>2014</v>
      </c>
      <c r="D5284">
        <v>80.599999999999994</v>
      </c>
      <c r="E5284">
        <v>73.400000000000006</v>
      </c>
      <c r="F5284">
        <v>77.099999999999994</v>
      </c>
      <c r="H5284" s="2">
        <f>IF(F5284-78.07&lt;=0,0,IF(F5284-78.07&lt;=1,1,2))</f>
        <v>0</v>
      </c>
      <c r="I5284">
        <v>82.3</v>
      </c>
      <c r="J5284">
        <v>73.400000000000006</v>
      </c>
      <c r="K5284">
        <v>77.3</v>
      </c>
      <c r="L5284">
        <v>63.4</v>
      </c>
      <c r="M5284">
        <v>63.2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34</v>
      </c>
      <c r="V5284">
        <v>21.9</v>
      </c>
      <c r="W5284">
        <v>309.60000000000002</v>
      </c>
      <c r="X5284">
        <v>1013.3</v>
      </c>
      <c r="Y5284">
        <v>16</v>
      </c>
      <c r="Z5284">
        <v>6.2</v>
      </c>
      <c r="AA5284">
        <v>317.39999999999998</v>
      </c>
      <c r="AB5284">
        <v>27.5</v>
      </c>
      <c r="AC5284">
        <v>9</v>
      </c>
      <c r="AD5284">
        <v>0</v>
      </c>
      <c r="AE5284" t="s">
        <v>15929</v>
      </c>
      <c r="AF5284" t="s">
        <v>15930</v>
      </c>
      <c r="AG5284">
        <v>7.0000000000000007E-2</v>
      </c>
      <c r="AH5284" t="s">
        <v>330</v>
      </c>
      <c r="AI5284" t="s">
        <v>9140</v>
      </c>
      <c r="AJ5284" t="s">
        <v>331</v>
      </c>
    </row>
    <row r="5285" spans="1:36" x14ac:dyDescent="0.25">
      <c r="A5285" t="s">
        <v>32</v>
      </c>
      <c r="B5285" t="s">
        <v>15931</v>
      </c>
      <c r="C5285">
        <f>YEAR(B5285)</f>
        <v>2014</v>
      </c>
      <c r="D5285">
        <v>80.599999999999994</v>
      </c>
      <c r="E5285">
        <v>73.400000000000006</v>
      </c>
      <c r="F5285">
        <v>76.3</v>
      </c>
      <c r="H5285" s="2">
        <f>IF(F5285-78.07&lt;=0,0,IF(F5285-78.07&lt;=1,1,2))</f>
        <v>0</v>
      </c>
      <c r="I5285">
        <v>82.3</v>
      </c>
      <c r="J5285">
        <v>73.400000000000006</v>
      </c>
      <c r="K5285">
        <v>76.400000000000006</v>
      </c>
      <c r="L5285">
        <v>63.7</v>
      </c>
      <c r="M5285">
        <v>65.3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26.8</v>
      </c>
      <c r="V5285">
        <v>23</v>
      </c>
      <c r="W5285">
        <v>317.60000000000002</v>
      </c>
      <c r="X5285">
        <v>1011.3</v>
      </c>
      <c r="Y5285">
        <v>8.8000000000000007</v>
      </c>
      <c r="Z5285">
        <v>6.2</v>
      </c>
      <c r="AA5285">
        <v>344.5</v>
      </c>
      <c r="AB5285">
        <v>29.8</v>
      </c>
      <c r="AC5285">
        <v>10</v>
      </c>
      <c r="AD5285">
        <v>0</v>
      </c>
      <c r="AE5285" t="s">
        <v>15932</v>
      </c>
      <c r="AF5285" t="s">
        <v>15933</v>
      </c>
      <c r="AG5285">
        <v>0.1</v>
      </c>
      <c r="AH5285" t="s">
        <v>330</v>
      </c>
      <c r="AI5285" t="s">
        <v>9140</v>
      </c>
      <c r="AJ5285" t="s">
        <v>331</v>
      </c>
    </row>
    <row r="5286" spans="1:36" x14ac:dyDescent="0.25">
      <c r="A5286" t="s">
        <v>32</v>
      </c>
      <c r="B5286" t="s">
        <v>15934</v>
      </c>
      <c r="C5286">
        <f>YEAR(B5286)</f>
        <v>2014</v>
      </c>
      <c r="D5286">
        <v>86</v>
      </c>
      <c r="E5286">
        <v>64.8</v>
      </c>
      <c r="F5286">
        <v>77.099999999999994</v>
      </c>
      <c r="H5286" s="2">
        <f>IF(F5286-78.07&lt;=0,0,IF(F5286-78.07&lt;=1,1,2))</f>
        <v>0</v>
      </c>
      <c r="I5286">
        <v>89.6</v>
      </c>
      <c r="J5286">
        <v>64.8</v>
      </c>
      <c r="K5286">
        <v>78.599999999999994</v>
      </c>
      <c r="L5286">
        <v>64.8</v>
      </c>
      <c r="M5286">
        <v>67.599999999999994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19.7</v>
      </c>
      <c r="V5286">
        <v>10.3</v>
      </c>
      <c r="W5286">
        <v>184.5</v>
      </c>
      <c r="X5286">
        <v>1013</v>
      </c>
      <c r="Y5286">
        <v>0</v>
      </c>
      <c r="Z5286">
        <v>6.6</v>
      </c>
      <c r="AA5286">
        <v>339.4</v>
      </c>
      <c r="AB5286">
        <v>29.2</v>
      </c>
      <c r="AC5286">
        <v>10</v>
      </c>
      <c r="AD5286">
        <v>0</v>
      </c>
      <c r="AE5286" t="s">
        <v>15935</v>
      </c>
      <c r="AF5286" t="s">
        <v>15936</v>
      </c>
      <c r="AG5286">
        <v>0.13</v>
      </c>
      <c r="AH5286" t="s">
        <v>330</v>
      </c>
      <c r="AI5286" t="s">
        <v>9140</v>
      </c>
      <c r="AJ5286" t="s">
        <v>331</v>
      </c>
    </row>
    <row r="5287" spans="1:36" x14ac:dyDescent="0.25">
      <c r="A5287" t="s">
        <v>32</v>
      </c>
      <c r="B5287" t="s">
        <v>15937</v>
      </c>
      <c r="C5287">
        <f>YEAR(B5287)</f>
        <v>2014</v>
      </c>
      <c r="D5287">
        <v>84.2</v>
      </c>
      <c r="E5287">
        <v>68</v>
      </c>
      <c r="F5287">
        <v>78.099999999999994</v>
      </c>
      <c r="H5287" s="2">
        <f>IF(F5287-78.07&lt;=0,0,IF(F5287-78.07&lt;=1,1,2))</f>
        <v>1</v>
      </c>
      <c r="I5287">
        <v>87.4</v>
      </c>
      <c r="J5287">
        <v>68</v>
      </c>
      <c r="K5287">
        <v>79.900000000000006</v>
      </c>
      <c r="L5287">
        <v>66</v>
      </c>
      <c r="M5287">
        <v>67.099999999999994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27.7</v>
      </c>
      <c r="V5287">
        <v>16.100000000000001</v>
      </c>
      <c r="W5287">
        <v>303.39999999999998</v>
      </c>
      <c r="X5287">
        <v>1016.3</v>
      </c>
      <c r="Y5287">
        <v>1.2</v>
      </c>
      <c r="Z5287">
        <v>6.5</v>
      </c>
      <c r="AA5287">
        <v>342.2</v>
      </c>
      <c r="AB5287">
        <v>29.6</v>
      </c>
      <c r="AC5287">
        <v>10</v>
      </c>
      <c r="AD5287">
        <v>0</v>
      </c>
      <c r="AE5287" t="s">
        <v>15938</v>
      </c>
      <c r="AF5287" t="s">
        <v>15939</v>
      </c>
      <c r="AG5287">
        <v>0.17</v>
      </c>
      <c r="AH5287" t="s">
        <v>330</v>
      </c>
      <c r="AI5287" t="s">
        <v>9140</v>
      </c>
      <c r="AJ5287" t="s">
        <v>331</v>
      </c>
    </row>
    <row r="5288" spans="1:36" x14ac:dyDescent="0.25">
      <c r="A5288" t="s">
        <v>32</v>
      </c>
      <c r="B5288" t="s">
        <v>15940</v>
      </c>
      <c r="C5288">
        <f>YEAR(B5288)</f>
        <v>2014</v>
      </c>
      <c r="D5288">
        <v>86</v>
      </c>
      <c r="E5288">
        <v>75.2</v>
      </c>
      <c r="F5288">
        <v>79.900000000000006</v>
      </c>
      <c r="H5288" s="2">
        <f>IF(F5288-78.07&lt;=0,0,IF(F5288-78.07&lt;=1,1,2))</f>
        <v>2</v>
      </c>
      <c r="I5288">
        <v>86.1</v>
      </c>
      <c r="J5288">
        <v>75.2</v>
      </c>
      <c r="K5288">
        <v>80.400000000000006</v>
      </c>
      <c r="L5288">
        <v>64.2</v>
      </c>
      <c r="M5288">
        <v>59.8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33.6</v>
      </c>
      <c r="V5288">
        <v>24.1</v>
      </c>
      <c r="W5288">
        <v>307.10000000000002</v>
      </c>
      <c r="X5288">
        <v>1014.7</v>
      </c>
      <c r="Y5288">
        <v>3.5</v>
      </c>
      <c r="Z5288">
        <v>6.4</v>
      </c>
      <c r="AA5288">
        <v>344.9</v>
      </c>
      <c r="AB5288">
        <v>29.7</v>
      </c>
      <c r="AC5288">
        <v>10</v>
      </c>
      <c r="AD5288">
        <v>0</v>
      </c>
      <c r="AE5288" t="s">
        <v>15941</v>
      </c>
      <c r="AF5288" t="s">
        <v>15942</v>
      </c>
      <c r="AG5288">
        <v>0.2</v>
      </c>
      <c r="AH5288" t="s">
        <v>330</v>
      </c>
      <c r="AI5288" t="s">
        <v>9140</v>
      </c>
      <c r="AJ5288" t="s">
        <v>331</v>
      </c>
    </row>
    <row r="5289" spans="1:36" x14ac:dyDescent="0.25">
      <c r="A5289" t="s">
        <v>32</v>
      </c>
      <c r="B5289" t="s">
        <v>15943</v>
      </c>
      <c r="C5289">
        <f>YEAR(B5289)</f>
        <v>2014</v>
      </c>
      <c r="D5289">
        <v>80.599999999999994</v>
      </c>
      <c r="E5289">
        <v>75.2</v>
      </c>
      <c r="F5289">
        <v>78.099999999999994</v>
      </c>
      <c r="H5289" s="2">
        <f>IF(F5289-78.07&lt;=0,0,IF(F5289-78.07&lt;=1,1,2))</f>
        <v>1</v>
      </c>
      <c r="I5289">
        <v>82.8</v>
      </c>
      <c r="J5289">
        <v>75.2</v>
      </c>
      <c r="K5289">
        <v>78.3</v>
      </c>
      <c r="L5289">
        <v>62.8</v>
      </c>
      <c r="M5289">
        <v>60.5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50.8</v>
      </c>
      <c r="V5289">
        <v>24.2</v>
      </c>
      <c r="W5289">
        <v>322.7</v>
      </c>
      <c r="X5289">
        <v>1011.5</v>
      </c>
      <c r="Y5289">
        <v>19.8</v>
      </c>
      <c r="Z5289">
        <v>6.2</v>
      </c>
      <c r="AA5289">
        <v>339.5</v>
      </c>
      <c r="AB5289">
        <v>29.3</v>
      </c>
      <c r="AC5289">
        <v>10</v>
      </c>
      <c r="AD5289">
        <v>0</v>
      </c>
      <c r="AE5289" t="s">
        <v>15944</v>
      </c>
      <c r="AF5289" t="s">
        <v>15945</v>
      </c>
      <c r="AG5289">
        <v>0.23</v>
      </c>
      <c r="AH5289" t="s">
        <v>330</v>
      </c>
      <c r="AI5289" t="s">
        <v>9140</v>
      </c>
      <c r="AJ5289" t="s">
        <v>331</v>
      </c>
    </row>
    <row r="5290" spans="1:36" x14ac:dyDescent="0.25">
      <c r="A5290" t="s">
        <v>32</v>
      </c>
      <c r="B5290" t="s">
        <v>15946</v>
      </c>
      <c r="C5290">
        <f>YEAR(B5290)</f>
        <v>2014</v>
      </c>
      <c r="D5290">
        <v>78.8</v>
      </c>
      <c r="E5290">
        <v>73.400000000000006</v>
      </c>
      <c r="F5290">
        <v>75.400000000000006</v>
      </c>
      <c r="H5290" s="2">
        <f>IF(F5290-78.07&lt;=0,0,IF(F5290-78.07&lt;=1,1,2))</f>
        <v>0</v>
      </c>
      <c r="I5290">
        <v>78.8</v>
      </c>
      <c r="J5290">
        <v>73.400000000000006</v>
      </c>
      <c r="K5290">
        <v>75.400000000000006</v>
      </c>
      <c r="L5290">
        <v>65.8</v>
      </c>
      <c r="M5290">
        <v>73.900000000000006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46.1</v>
      </c>
      <c r="V5290">
        <v>28.9</v>
      </c>
      <c r="W5290">
        <v>325.3</v>
      </c>
      <c r="X5290">
        <v>1010.3</v>
      </c>
      <c r="Y5290">
        <v>48</v>
      </c>
      <c r="Z5290">
        <v>6.2</v>
      </c>
      <c r="AA5290">
        <v>313.3</v>
      </c>
      <c r="AB5290">
        <v>27</v>
      </c>
      <c r="AC5290">
        <v>9</v>
      </c>
      <c r="AD5290">
        <v>0</v>
      </c>
      <c r="AE5290" t="s">
        <v>15947</v>
      </c>
      <c r="AF5290" t="s">
        <v>15948</v>
      </c>
      <c r="AG5290">
        <v>0.25</v>
      </c>
      <c r="AH5290" t="s">
        <v>36</v>
      </c>
      <c r="AI5290" t="s">
        <v>37</v>
      </c>
      <c r="AJ5290" t="s">
        <v>38</v>
      </c>
    </row>
    <row r="5291" spans="1:36" x14ac:dyDescent="0.25">
      <c r="A5291" t="s">
        <v>32</v>
      </c>
      <c r="B5291" t="s">
        <v>15949</v>
      </c>
      <c r="C5291">
        <f>YEAR(B5291)</f>
        <v>2014</v>
      </c>
      <c r="D5291">
        <v>80.599999999999994</v>
      </c>
      <c r="E5291">
        <v>73.400000000000006</v>
      </c>
      <c r="F5291">
        <v>77.599999999999994</v>
      </c>
      <c r="H5291" s="2">
        <f>IF(F5291-78.07&lt;=0,0,IF(F5291-78.07&lt;=1,1,2))</f>
        <v>0</v>
      </c>
      <c r="I5291">
        <v>83.3</v>
      </c>
      <c r="J5291">
        <v>73.400000000000006</v>
      </c>
      <c r="K5291">
        <v>78.2</v>
      </c>
      <c r="L5291">
        <v>63.6</v>
      </c>
      <c r="M5291">
        <v>62.3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34.4</v>
      </c>
      <c r="V5291">
        <v>18.3</v>
      </c>
      <c r="W5291">
        <v>323.5</v>
      </c>
      <c r="X5291">
        <v>1011.4</v>
      </c>
      <c r="Y5291">
        <v>8.1</v>
      </c>
      <c r="Z5291">
        <v>6.2</v>
      </c>
      <c r="AA5291">
        <v>341.9</v>
      </c>
      <c r="AB5291">
        <v>29.4</v>
      </c>
      <c r="AC5291">
        <v>10</v>
      </c>
      <c r="AD5291">
        <v>0</v>
      </c>
      <c r="AE5291" t="s">
        <v>15950</v>
      </c>
      <c r="AF5291" t="s">
        <v>15951</v>
      </c>
      <c r="AG5291">
        <v>0.3</v>
      </c>
      <c r="AH5291" t="s">
        <v>330</v>
      </c>
      <c r="AI5291" t="s">
        <v>9140</v>
      </c>
      <c r="AJ5291" t="s">
        <v>331</v>
      </c>
    </row>
    <row r="5292" spans="1:36" x14ac:dyDescent="0.25">
      <c r="A5292" t="s">
        <v>32</v>
      </c>
      <c r="B5292" t="s">
        <v>15952</v>
      </c>
      <c r="C5292">
        <f>YEAR(B5292)</f>
        <v>2014</v>
      </c>
      <c r="D5292">
        <v>84.2</v>
      </c>
      <c r="E5292">
        <v>66.2</v>
      </c>
      <c r="F5292">
        <v>76.2</v>
      </c>
      <c r="H5292" s="2">
        <f>IF(F5292-78.07&lt;=0,0,IF(F5292-78.07&lt;=1,1,2))</f>
        <v>0</v>
      </c>
      <c r="I5292">
        <v>87.3</v>
      </c>
      <c r="J5292">
        <v>66.2</v>
      </c>
      <c r="K5292">
        <v>77</v>
      </c>
      <c r="L5292">
        <v>62.9</v>
      </c>
      <c r="M5292">
        <v>64.599999999999994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28.4</v>
      </c>
      <c r="V5292">
        <v>13.9</v>
      </c>
      <c r="W5292">
        <v>296.10000000000002</v>
      </c>
      <c r="X5292">
        <v>1012.5</v>
      </c>
      <c r="Y5292">
        <v>0</v>
      </c>
      <c r="Z5292">
        <v>6.5</v>
      </c>
      <c r="AA5292">
        <v>340</v>
      </c>
      <c r="AB5292">
        <v>29.2</v>
      </c>
      <c r="AC5292">
        <v>10</v>
      </c>
      <c r="AD5292">
        <v>0</v>
      </c>
      <c r="AE5292" t="s">
        <v>15953</v>
      </c>
      <c r="AF5292" t="s">
        <v>15954</v>
      </c>
      <c r="AG5292">
        <v>0.33</v>
      </c>
      <c r="AH5292" t="s">
        <v>330</v>
      </c>
      <c r="AI5292" t="s">
        <v>9140</v>
      </c>
      <c r="AJ5292" t="s">
        <v>331</v>
      </c>
    </row>
    <row r="5293" spans="1:36" x14ac:dyDescent="0.25">
      <c r="A5293" t="s">
        <v>32</v>
      </c>
      <c r="B5293" t="s">
        <v>15955</v>
      </c>
      <c r="C5293">
        <f>YEAR(B5293)</f>
        <v>2014</v>
      </c>
      <c r="D5293">
        <v>86</v>
      </c>
      <c r="E5293">
        <v>75.2</v>
      </c>
      <c r="F5293">
        <v>80.5</v>
      </c>
      <c r="H5293" s="2">
        <f>IF(F5293-78.07&lt;=0,0,IF(F5293-78.07&lt;=1,1,2))</f>
        <v>2</v>
      </c>
      <c r="I5293">
        <v>88.3</v>
      </c>
      <c r="J5293">
        <v>75.2</v>
      </c>
      <c r="K5293">
        <v>81.3</v>
      </c>
      <c r="L5293">
        <v>65.5</v>
      </c>
      <c r="M5293">
        <v>61.8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31.5</v>
      </c>
      <c r="V5293">
        <v>16.100000000000001</v>
      </c>
      <c r="W5293">
        <v>309.2</v>
      </c>
      <c r="X5293">
        <v>1012</v>
      </c>
      <c r="Y5293">
        <v>0</v>
      </c>
      <c r="Z5293">
        <v>6.5</v>
      </c>
      <c r="AA5293">
        <v>339</v>
      </c>
      <c r="AB5293">
        <v>29.2</v>
      </c>
      <c r="AC5293">
        <v>10</v>
      </c>
      <c r="AD5293">
        <v>0</v>
      </c>
      <c r="AE5293" t="s">
        <v>15956</v>
      </c>
      <c r="AF5293" t="s">
        <v>15957</v>
      </c>
      <c r="AG5293">
        <v>0.36</v>
      </c>
      <c r="AH5293" t="s">
        <v>330</v>
      </c>
      <c r="AI5293" t="s">
        <v>9140</v>
      </c>
      <c r="AJ5293" t="s">
        <v>331</v>
      </c>
    </row>
    <row r="5294" spans="1:36" x14ac:dyDescent="0.25">
      <c r="A5294" t="s">
        <v>32</v>
      </c>
      <c r="B5294" t="s">
        <v>15958</v>
      </c>
      <c r="C5294">
        <f>YEAR(B5294)</f>
        <v>2014</v>
      </c>
      <c r="D5294">
        <v>91.4</v>
      </c>
      <c r="E5294">
        <v>69.8</v>
      </c>
      <c r="F5294">
        <v>81.099999999999994</v>
      </c>
      <c r="H5294" s="2">
        <f>IF(F5294-78.07&lt;=0,0,IF(F5294-78.07&lt;=1,1,2))</f>
        <v>2</v>
      </c>
      <c r="I5294">
        <v>93.1</v>
      </c>
      <c r="J5294">
        <v>69.8</v>
      </c>
      <c r="K5294">
        <v>83.1</v>
      </c>
      <c r="L5294">
        <v>65.400000000000006</v>
      </c>
      <c r="M5294">
        <v>60.4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31.1</v>
      </c>
      <c r="V5294">
        <v>25.2</v>
      </c>
      <c r="W5294">
        <v>292.7</v>
      </c>
      <c r="X5294">
        <v>1007.8</v>
      </c>
      <c r="Y5294">
        <v>0</v>
      </c>
      <c r="Z5294">
        <v>6.5</v>
      </c>
      <c r="AA5294">
        <v>341.4</v>
      </c>
      <c r="AB5294">
        <v>29.5</v>
      </c>
      <c r="AC5294">
        <v>10</v>
      </c>
      <c r="AD5294">
        <v>0</v>
      </c>
      <c r="AE5294" t="s">
        <v>15959</v>
      </c>
      <c r="AF5294" t="s">
        <v>15960</v>
      </c>
      <c r="AG5294">
        <v>0.4</v>
      </c>
      <c r="AH5294" t="s">
        <v>330</v>
      </c>
      <c r="AI5294" t="s">
        <v>9140</v>
      </c>
      <c r="AJ5294" t="s">
        <v>331</v>
      </c>
    </row>
    <row r="5295" spans="1:36" x14ac:dyDescent="0.25">
      <c r="A5295" t="s">
        <v>32</v>
      </c>
      <c r="B5295" t="s">
        <v>15961</v>
      </c>
      <c r="C5295">
        <f>YEAR(B5295)</f>
        <v>2014</v>
      </c>
      <c r="D5295">
        <v>86</v>
      </c>
      <c r="E5295">
        <v>77</v>
      </c>
      <c r="F5295">
        <v>81.8</v>
      </c>
      <c r="H5295" s="2">
        <f>IF(F5295-78.07&lt;=0,0,IF(F5295-78.07&lt;=1,1,2))</f>
        <v>2</v>
      </c>
      <c r="I5295">
        <v>87.5</v>
      </c>
      <c r="J5295">
        <v>77</v>
      </c>
      <c r="K5295">
        <v>84.2</v>
      </c>
      <c r="L5295">
        <v>68</v>
      </c>
      <c r="M5295">
        <v>64.2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22.1</v>
      </c>
      <c r="V5295">
        <v>9.1999999999999993</v>
      </c>
      <c r="W5295">
        <v>338.6</v>
      </c>
      <c r="X5295">
        <v>1007</v>
      </c>
      <c r="Y5295">
        <v>5.6</v>
      </c>
      <c r="Z5295">
        <v>6.5</v>
      </c>
      <c r="AA5295">
        <v>338.2</v>
      </c>
      <c r="AB5295">
        <v>29.1</v>
      </c>
      <c r="AC5295">
        <v>10</v>
      </c>
      <c r="AD5295">
        <v>0</v>
      </c>
      <c r="AE5295" t="s">
        <v>15962</v>
      </c>
      <c r="AF5295" t="s">
        <v>15963</v>
      </c>
      <c r="AG5295">
        <v>0.43</v>
      </c>
      <c r="AH5295" t="s">
        <v>330</v>
      </c>
      <c r="AI5295" t="s">
        <v>9140</v>
      </c>
      <c r="AJ5295" t="s">
        <v>331</v>
      </c>
    </row>
    <row r="5296" spans="1:36" x14ac:dyDescent="0.25">
      <c r="A5296" t="s">
        <v>32</v>
      </c>
      <c r="B5296" t="s">
        <v>15964</v>
      </c>
      <c r="C5296">
        <f>YEAR(B5296)</f>
        <v>2014</v>
      </c>
      <c r="D5296">
        <v>87.8</v>
      </c>
      <c r="E5296">
        <v>73.400000000000006</v>
      </c>
      <c r="F5296">
        <v>78.7</v>
      </c>
      <c r="H5296" s="2">
        <f>IF(F5296-78.07&lt;=0,0,IF(F5296-78.07&lt;=1,1,2))</f>
        <v>1</v>
      </c>
      <c r="I5296">
        <v>89.6</v>
      </c>
      <c r="J5296">
        <v>73.400000000000006</v>
      </c>
      <c r="K5296">
        <v>80.400000000000006</v>
      </c>
      <c r="L5296">
        <v>69.5</v>
      </c>
      <c r="M5296">
        <v>74.3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33.299999999999997</v>
      </c>
      <c r="V5296">
        <v>9.1999999999999993</v>
      </c>
      <c r="W5296">
        <v>42.8</v>
      </c>
      <c r="X5296">
        <v>1006.1</v>
      </c>
      <c r="Y5296">
        <v>18</v>
      </c>
      <c r="Z5296">
        <v>6.2</v>
      </c>
      <c r="AA5296">
        <v>301.5</v>
      </c>
      <c r="AB5296">
        <v>26.1</v>
      </c>
      <c r="AC5296">
        <v>9</v>
      </c>
      <c r="AD5296">
        <v>0</v>
      </c>
      <c r="AE5296" t="s">
        <v>15965</v>
      </c>
      <c r="AF5296" t="s">
        <v>15966</v>
      </c>
      <c r="AG5296">
        <v>0.46</v>
      </c>
      <c r="AH5296" t="s">
        <v>330</v>
      </c>
      <c r="AI5296" t="s">
        <v>9140</v>
      </c>
      <c r="AJ5296" t="s">
        <v>331</v>
      </c>
    </row>
    <row r="5297" spans="1:36" x14ac:dyDescent="0.25">
      <c r="A5297" t="s">
        <v>32</v>
      </c>
      <c r="B5297" t="s">
        <v>15967</v>
      </c>
      <c r="C5297">
        <f>YEAR(B5297)</f>
        <v>2014</v>
      </c>
      <c r="D5297">
        <v>82.4</v>
      </c>
      <c r="E5297">
        <v>69.8</v>
      </c>
      <c r="F5297">
        <v>77.3</v>
      </c>
      <c r="H5297" s="2">
        <f>IF(F5297-78.07&lt;=0,0,IF(F5297-78.07&lt;=1,1,2))</f>
        <v>0</v>
      </c>
      <c r="I5297">
        <v>85.4</v>
      </c>
      <c r="J5297">
        <v>69.8</v>
      </c>
      <c r="K5297">
        <v>78</v>
      </c>
      <c r="L5297">
        <v>65.8</v>
      </c>
      <c r="M5297">
        <v>68.3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42.5</v>
      </c>
      <c r="V5297">
        <v>25.2</v>
      </c>
      <c r="W5297">
        <v>308.60000000000002</v>
      </c>
      <c r="X5297">
        <v>1010.4</v>
      </c>
      <c r="Y5297">
        <v>18.600000000000001</v>
      </c>
      <c r="Z5297">
        <v>6.2</v>
      </c>
      <c r="AA5297">
        <v>335</v>
      </c>
      <c r="AB5297">
        <v>29</v>
      </c>
      <c r="AC5297">
        <v>10</v>
      </c>
      <c r="AD5297">
        <v>0</v>
      </c>
      <c r="AE5297" t="s">
        <v>15968</v>
      </c>
      <c r="AF5297" t="s">
        <v>15969</v>
      </c>
      <c r="AG5297">
        <v>0.5</v>
      </c>
      <c r="AH5297" t="s">
        <v>330</v>
      </c>
      <c r="AI5297" t="s">
        <v>9140</v>
      </c>
      <c r="AJ5297" t="s">
        <v>331</v>
      </c>
    </row>
    <row r="5298" spans="1:36" x14ac:dyDescent="0.25">
      <c r="A5298" t="s">
        <v>32</v>
      </c>
      <c r="B5298" t="s">
        <v>15970</v>
      </c>
      <c r="C5298">
        <f>YEAR(B5298)</f>
        <v>2014</v>
      </c>
      <c r="D5298">
        <v>82.4</v>
      </c>
      <c r="E5298">
        <v>68</v>
      </c>
      <c r="F5298">
        <v>76.5</v>
      </c>
      <c r="H5298" s="2">
        <f>IF(F5298-78.07&lt;=0,0,IF(F5298-78.07&lt;=1,1,2))</f>
        <v>0</v>
      </c>
      <c r="I5298">
        <v>84.7</v>
      </c>
      <c r="J5298">
        <v>68</v>
      </c>
      <c r="K5298">
        <v>77.400000000000006</v>
      </c>
      <c r="L5298">
        <v>64.599999999999994</v>
      </c>
      <c r="M5298">
        <v>67.3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25.9</v>
      </c>
      <c r="V5298">
        <v>20.8</v>
      </c>
      <c r="W5298">
        <v>304.2</v>
      </c>
      <c r="X5298">
        <v>1012.7</v>
      </c>
      <c r="Y5298">
        <v>5.7</v>
      </c>
      <c r="Z5298">
        <v>6.2</v>
      </c>
      <c r="AA5298">
        <v>337.2</v>
      </c>
      <c r="AB5298">
        <v>29.2</v>
      </c>
      <c r="AC5298">
        <v>10</v>
      </c>
      <c r="AD5298">
        <v>0</v>
      </c>
      <c r="AE5298" t="s">
        <v>15971</v>
      </c>
      <c r="AF5298" t="s">
        <v>15972</v>
      </c>
      <c r="AG5298">
        <v>0.53</v>
      </c>
      <c r="AH5298" t="s">
        <v>330</v>
      </c>
      <c r="AI5298" t="s">
        <v>9140</v>
      </c>
      <c r="AJ5298" t="s">
        <v>331</v>
      </c>
    </row>
    <row r="5299" spans="1:36" x14ac:dyDescent="0.25">
      <c r="A5299" t="s">
        <v>32</v>
      </c>
      <c r="B5299" t="s">
        <v>15973</v>
      </c>
      <c r="C5299">
        <f>YEAR(B5299)</f>
        <v>2014</v>
      </c>
      <c r="D5299">
        <v>82.4</v>
      </c>
      <c r="E5299">
        <v>68</v>
      </c>
      <c r="F5299">
        <v>76.400000000000006</v>
      </c>
      <c r="H5299" s="2">
        <f>IF(F5299-78.07&lt;=0,0,IF(F5299-78.07&lt;=1,1,2))</f>
        <v>0</v>
      </c>
      <c r="I5299">
        <v>86.2</v>
      </c>
      <c r="J5299">
        <v>68</v>
      </c>
      <c r="K5299">
        <v>77.7</v>
      </c>
      <c r="L5299">
        <v>64.8</v>
      </c>
      <c r="M5299">
        <v>67.8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32.200000000000003</v>
      </c>
      <c r="V5299">
        <v>23</v>
      </c>
      <c r="W5299">
        <v>305.3</v>
      </c>
      <c r="X5299">
        <v>1010.4</v>
      </c>
      <c r="Y5299">
        <v>0.4</v>
      </c>
      <c r="Z5299">
        <v>6.5</v>
      </c>
      <c r="AA5299">
        <v>338.5</v>
      </c>
      <c r="AB5299">
        <v>29.3</v>
      </c>
      <c r="AC5299">
        <v>10</v>
      </c>
      <c r="AD5299">
        <v>0</v>
      </c>
      <c r="AE5299" t="s">
        <v>15974</v>
      </c>
      <c r="AF5299" t="s">
        <v>15975</v>
      </c>
      <c r="AG5299">
        <v>0.56999999999999995</v>
      </c>
      <c r="AH5299" t="s">
        <v>330</v>
      </c>
      <c r="AI5299" t="s">
        <v>9140</v>
      </c>
      <c r="AJ5299" t="s">
        <v>331</v>
      </c>
    </row>
    <row r="5300" spans="1:36" x14ac:dyDescent="0.25">
      <c r="A5300" t="s">
        <v>32</v>
      </c>
      <c r="B5300" t="s">
        <v>15976</v>
      </c>
      <c r="C5300">
        <f>YEAR(B5300)</f>
        <v>2014</v>
      </c>
      <c r="D5300">
        <v>82.4</v>
      </c>
      <c r="E5300">
        <v>71.599999999999994</v>
      </c>
      <c r="F5300">
        <v>78.3</v>
      </c>
      <c r="H5300" s="2">
        <f>IF(F5300-78.07&lt;=0,0,IF(F5300-78.07&lt;=1,1,2))</f>
        <v>1</v>
      </c>
      <c r="I5300">
        <v>86.2</v>
      </c>
      <c r="J5300">
        <v>71.599999999999994</v>
      </c>
      <c r="K5300">
        <v>79.5</v>
      </c>
      <c r="L5300">
        <v>65.7</v>
      </c>
      <c r="M5300">
        <v>65.400000000000006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32.700000000000003</v>
      </c>
      <c r="V5300">
        <v>25.3</v>
      </c>
      <c r="W5300">
        <v>306.89999999999998</v>
      </c>
      <c r="X5300">
        <v>1008.5</v>
      </c>
      <c r="Y5300">
        <v>13</v>
      </c>
      <c r="Z5300">
        <v>6.3</v>
      </c>
      <c r="AA5300">
        <v>331.9</v>
      </c>
      <c r="AB5300">
        <v>28.9</v>
      </c>
      <c r="AC5300">
        <v>10</v>
      </c>
      <c r="AD5300">
        <v>0</v>
      </c>
      <c r="AE5300" t="s">
        <v>15977</v>
      </c>
      <c r="AF5300" t="s">
        <v>15978</v>
      </c>
      <c r="AG5300">
        <v>0.6</v>
      </c>
      <c r="AH5300" t="s">
        <v>330</v>
      </c>
      <c r="AI5300" t="s">
        <v>9140</v>
      </c>
      <c r="AJ5300" t="s">
        <v>331</v>
      </c>
    </row>
    <row r="5301" spans="1:36" x14ac:dyDescent="0.25">
      <c r="A5301" t="s">
        <v>32</v>
      </c>
      <c r="B5301" t="s">
        <v>15979</v>
      </c>
      <c r="C5301">
        <f>YEAR(B5301)</f>
        <v>2014</v>
      </c>
      <c r="D5301">
        <v>81.599999999999994</v>
      </c>
      <c r="E5301">
        <v>67.900000000000006</v>
      </c>
      <c r="F5301">
        <v>76.5</v>
      </c>
      <c r="H5301" s="2">
        <f>IF(F5301-78.07&lt;=0,0,IF(F5301-78.07&lt;=1,1,2))</f>
        <v>0</v>
      </c>
      <c r="I5301">
        <v>83.9</v>
      </c>
      <c r="J5301">
        <v>67.900000000000006</v>
      </c>
      <c r="K5301">
        <v>76.8</v>
      </c>
      <c r="L5301">
        <v>65.8</v>
      </c>
      <c r="M5301">
        <v>70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22.1</v>
      </c>
      <c r="V5301">
        <v>16.100000000000001</v>
      </c>
      <c r="W5301">
        <v>313.7</v>
      </c>
      <c r="X5301">
        <v>1009.4</v>
      </c>
      <c r="Y5301">
        <v>35.200000000000003</v>
      </c>
      <c r="Z5301">
        <v>6.2</v>
      </c>
      <c r="AA5301">
        <v>278.39999999999998</v>
      </c>
      <c r="AB5301">
        <v>24.1</v>
      </c>
      <c r="AC5301">
        <v>8</v>
      </c>
      <c r="AD5301">
        <v>0</v>
      </c>
      <c r="AE5301" t="s">
        <v>15980</v>
      </c>
      <c r="AF5301" t="s">
        <v>15981</v>
      </c>
      <c r="AG5301">
        <v>0.63</v>
      </c>
      <c r="AH5301" t="s">
        <v>36</v>
      </c>
      <c r="AI5301" t="s">
        <v>37</v>
      </c>
      <c r="AJ5301" t="s">
        <v>38</v>
      </c>
    </row>
    <row r="5302" spans="1:36" x14ac:dyDescent="0.25">
      <c r="A5302" t="s">
        <v>32</v>
      </c>
      <c r="B5302" t="s">
        <v>15982</v>
      </c>
      <c r="C5302">
        <f>YEAR(B5302)</f>
        <v>2014</v>
      </c>
      <c r="D5302">
        <v>80.599999999999994</v>
      </c>
      <c r="E5302">
        <v>69.8</v>
      </c>
      <c r="F5302">
        <v>76.400000000000006</v>
      </c>
      <c r="H5302" s="2">
        <f>IF(F5302-78.07&lt;=0,0,IF(F5302-78.07&lt;=1,1,2))</f>
        <v>0</v>
      </c>
      <c r="I5302">
        <v>83.9</v>
      </c>
      <c r="J5302">
        <v>69.8</v>
      </c>
      <c r="K5302">
        <v>77.099999999999994</v>
      </c>
      <c r="L5302">
        <v>68.900000000000006</v>
      </c>
      <c r="M5302">
        <v>77.900000000000006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25.7</v>
      </c>
      <c r="V5302">
        <v>12.8</v>
      </c>
      <c r="W5302">
        <v>326.10000000000002</v>
      </c>
      <c r="X5302">
        <v>1011.6</v>
      </c>
      <c r="Y5302">
        <v>27.8</v>
      </c>
      <c r="Z5302">
        <v>6.2</v>
      </c>
      <c r="AA5302">
        <v>316.2</v>
      </c>
      <c r="AB5302">
        <v>27.3</v>
      </c>
      <c r="AC5302">
        <v>9</v>
      </c>
      <c r="AD5302">
        <v>0</v>
      </c>
      <c r="AE5302" t="s">
        <v>15983</v>
      </c>
      <c r="AF5302" t="s">
        <v>15984</v>
      </c>
      <c r="AG5302">
        <v>0.67</v>
      </c>
      <c r="AH5302" t="s">
        <v>36</v>
      </c>
      <c r="AI5302" t="s">
        <v>37</v>
      </c>
      <c r="AJ5302" t="s">
        <v>38</v>
      </c>
    </row>
    <row r="5303" spans="1:36" x14ac:dyDescent="0.25">
      <c r="A5303" t="s">
        <v>32</v>
      </c>
      <c r="B5303" t="s">
        <v>15985</v>
      </c>
      <c r="C5303">
        <f>YEAR(B5303)</f>
        <v>2014</v>
      </c>
      <c r="D5303">
        <v>80.599999999999994</v>
      </c>
      <c r="E5303">
        <v>68</v>
      </c>
      <c r="F5303">
        <v>76</v>
      </c>
      <c r="H5303" s="2">
        <f>IF(F5303-78.07&lt;=0,0,IF(F5303-78.07&lt;=1,1,2))</f>
        <v>0</v>
      </c>
      <c r="I5303">
        <v>85.4</v>
      </c>
      <c r="J5303">
        <v>68</v>
      </c>
      <c r="K5303">
        <v>77.5</v>
      </c>
      <c r="L5303">
        <v>68.3</v>
      </c>
      <c r="M5303">
        <v>77.400000000000006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24.4</v>
      </c>
      <c r="V5303">
        <v>15</v>
      </c>
      <c r="W5303">
        <v>316.10000000000002</v>
      </c>
      <c r="X5303">
        <v>1010.3</v>
      </c>
      <c r="Y5303">
        <v>11.9</v>
      </c>
      <c r="Z5303">
        <v>6.2</v>
      </c>
      <c r="AA5303">
        <v>324.60000000000002</v>
      </c>
      <c r="AB5303">
        <v>28</v>
      </c>
      <c r="AC5303">
        <v>10</v>
      </c>
      <c r="AD5303">
        <v>0</v>
      </c>
      <c r="AE5303" t="s">
        <v>15986</v>
      </c>
      <c r="AF5303" t="s">
        <v>15987</v>
      </c>
      <c r="AG5303">
        <v>0.7</v>
      </c>
      <c r="AH5303" t="s">
        <v>330</v>
      </c>
      <c r="AI5303" t="s">
        <v>9140</v>
      </c>
      <c r="AJ5303" t="s">
        <v>331</v>
      </c>
    </row>
    <row r="5304" spans="1:36" x14ac:dyDescent="0.25">
      <c r="A5304" t="s">
        <v>32</v>
      </c>
      <c r="B5304" t="s">
        <v>15988</v>
      </c>
      <c r="C5304">
        <f>YEAR(B5304)</f>
        <v>2014</v>
      </c>
      <c r="D5304">
        <v>82.4</v>
      </c>
      <c r="E5304">
        <v>69.8</v>
      </c>
      <c r="F5304">
        <v>77.5</v>
      </c>
      <c r="H5304" s="2">
        <f>IF(F5304-78.07&lt;=0,0,IF(F5304-78.07&lt;=1,1,2))</f>
        <v>0</v>
      </c>
      <c r="I5304">
        <v>89.5</v>
      </c>
      <c r="J5304">
        <v>69.8</v>
      </c>
      <c r="K5304">
        <v>79.400000000000006</v>
      </c>
      <c r="L5304">
        <v>68.099999999999994</v>
      </c>
      <c r="M5304">
        <v>73.400000000000006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26.4</v>
      </c>
      <c r="V5304">
        <v>11.4</v>
      </c>
      <c r="W5304">
        <v>318.3</v>
      </c>
      <c r="X5304">
        <v>1010</v>
      </c>
      <c r="Y5304">
        <v>8.8000000000000007</v>
      </c>
      <c r="Z5304">
        <v>6.3</v>
      </c>
      <c r="AA5304">
        <v>318.7</v>
      </c>
      <c r="AB5304">
        <v>27.5</v>
      </c>
      <c r="AC5304">
        <v>9</v>
      </c>
      <c r="AD5304">
        <v>0</v>
      </c>
      <c r="AE5304" t="s">
        <v>15989</v>
      </c>
      <c r="AF5304" t="s">
        <v>15990</v>
      </c>
      <c r="AG5304">
        <v>0.75</v>
      </c>
      <c r="AH5304" t="s">
        <v>330</v>
      </c>
      <c r="AI5304" t="s">
        <v>9140</v>
      </c>
      <c r="AJ5304" t="s">
        <v>331</v>
      </c>
    </row>
    <row r="5305" spans="1:36" x14ac:dyDescent="0.25">
      <c r="A5305" t="s">
        <v>32</v>
      </c>
      <c r="B5305" t="s">
        <v>15991</v>
      </c>
      <c r="C5305">
        <f>YEAR(B5305)</f>
        <v>2014</v>
      </c>
      <c r="D5305">
        <v>82.4</v>
      </c>
      <c r="E5305">
        <v>71.3</v>
      </c>
      <c r="F5305">
        <v>78.900000000000006</v>
      </c>
      <c r="H5305" s="2">
        <f>IF(F5305-78.07&lt;=0,0,IF(F5305-78.07&lt;=1,1,2))</f>
        <v>1</v>
      </c>
      <c r="I5305">
        <v>87.2</v>
      </c>
      <c r="J5305">
        <v>71.3</v>
      </c>
      <c r="K5305">
        <v>80.400000000000006</v>
      </c>
      <c r="L5305">
        <v>69.7</v>
      </c>
      <c r="M5305">
        <v>73.7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37.1</v>
      </c>
      <c r="V5305">
        <v>23</v>
      </c>
      <c r="W5305">
        <v>308</v>
      </c>
      <c r="X5305">
        <v>1010</v>
      </c>
      <c r="Y5305">
        <v>31.6</v>
      </c>
      <c r="Z5305">
        <v>6.2</v>
      </c>
      <c r="AA5305">
        <v>291.89999999999998</v>
      </c>
      <c r="AB5305">
        <v>25.2</v>
      </c>
      <c r="AC5305">
        <v>8</v>
      </c>
      <c r="AD5305">
        <v>0</v>
      </c>
      <c r="AE5305" t="s">
        <v>15992</v>
      </c>
      <c r="AF5305" t="s">
        <v>15993</v>
      </c>
      <c r="AG5305">
        <v>0.77</v>
      </c>
      <c r="AH5305" t="s">
        <v>36</v>
      </c>
      <c r="AI5305" t="s">
        <v>37</v>
      </c>
      <c r="AJ5305" t="s">
        <v>38</v>
      </c>
    </row>
    <row r="5306" spans="1:36" x14ac:dyDescent="0.25">
      <c r="A5306" t="s">
        <v>32</v>
      </c>
      <c r="B5306" t="s">
        <v>15994</v>
      </c>
      <c r="C5306">
        <f>YEAR(B5306)</f>
        <v>2014</v>
      </c>
      <c r="D5306">
        <v>84.2</v>
      </c>
      <c r="E5306">
        <v>77</v>
      </c>
      <c r="F5306">
        <v>80.7</v>
      </c>
      <c r="H5306" s="2">
        <f>IF(F5306-78.07&lt;=0,0,IF(F5306-78.07&lt;=1,1,2))</f>
        <v>2</v>
      </c>
      <c r="I5306">
        <v>88.5</v>
      </c>
      <c r="J5306">
        <v>77</v>
      </c>
      <c r="K5306">
        <v>82.7</v>
      </c>
      <c r="L5306">
        <v>68.2</v>
      </c>
      <c r="M5306">
        <v>66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35.6</v>
      </c>
      <c r="V5306">
        <v>25.3</v>
      </c>
      <c r="W5306">
        <v>307.3</v>
      </c>
      <c r="X5306">
        <v>1009.6</v>
      </c>
      <c r="Y5306">
        <v>25.1</v>
      </c>
      <c r="Z5306">
        <v>6.3</v>
      </c>
      <c r="AA5306">
        <v>324.3</v>
      </c>
      <c r="AB5306">
        <v>28</v>
      </c>
      <c r="AC5306">
        <v>10</v>
      </c>
      <c r="AD5306">
        <v>0</v>
      </c>
      <c r="AE5306" t="s">
        <v>15995</v>
      </c>
      <c r="AF5306" t="s">
        <v>15996</v>
      </c>
      <c r="AG5306">
        <v>0.81</v>
      </c>
      <c r="AH5306" t="s">
        <v>36</v>
      </c>
      <c r="AI5306" t="s">
        <v>37</v>
      </c>
      <c r="AJ5306" t="s">
        <v>38</v>
      </c>
    </row>
    <row r="5307" spans="1:36" x14ac:dyDescent="0.25">
      <c r="A5307" t="s">
        <v>32</v>
      </c>
      <c r="B5307" t="s">
        <v>15997</v>
      </c>
      <c r="C5307">
        <f>YEAR(B5307)</f>
        <v>2014</v>
      </c>
      <c r="D5307">
        <v>89.6</v>
      </c>
      <c r="E5307">
        <v>69.8</v>
      </c>
      <c r="F5307">
        <v>79.900000000000006</v>
      </c>
      <c r="H5307" s="2">
        <f>IF(F5307-78.07&lt;=0,0,IF(F5307-78.07&lt;=1,1,2))</f>
        <v>2</v>
      </c>
      <c r="I5307">
        <v>96.5</v>
      </c>
      <c r="J5307">
        <v>69.8</v>
      </c>
      <c r="K5307">
        <v>83.5</v>
      </c>
      <c r="L5307">
        <v>68.900000000000006</v>
      </c>
      <c r="M5307">
        <v>69.400000000000006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19.7</v>
      </c>
      <c r="V5307">
        <v>12.7</v>
      </c>
      <c r="W5307">
        <v>107.5</v>
      </c>
      <c r="X5307">
        <v>1008.4</v>
      </c>
      <c r="Y5307">
        <v>9.3000000000000007</v>
      </c>
      <c r="Z5307">
        <v>6.2</v>
      </c>
      <c r="AA5307">
        <v>331.7</v>
      </c>
      <c r="AB5307">
        <v>28.6</v>
      </c>
      <c r="AC5307">
        <v>10</v>
      </c>
      <c r="AD5307">
        <v>0</v>
      </c>
      <c r="AE5307" t="s">
        <v>15998</v>
      </c>
      <c r="AF5307" t="s">
        <v>15999</v>
      </c>
      <c r="AG5307">
        <v>0.84</v>
      </c>
      <c r="AH5307" t="s">
        <v>330</v>
      </c>
      <c r="AI5307" t="s">
        <v>9140</v>
      </c>
      <c r="AJ5307" t="s">
        <v>331</v>
      </c>
    </row>
    <row r="5308" spans="1:36" x14ac:dyDescent="0.25">
      <c r="A5308" t="s">
        <v>32</v>
      </c>
      <c r="B5308" t="s">
        <v>16000</v>
      </c>
      <c r="C5308">
        <f>YEAR(B5308)</f>
        <v>2014</v>
      </c>
      <c r="D5308">
        <v>84.2</v>
      </c>
      <c r="E5308">
        <v>71.599999999999994</v>
      </c>
      <c r="F5308">
        <v>78.900000000000006</v>
      </c>
      <c r="H5308" s="2">
        <f>IF(F5308-78.07&lt;=0,0,IF(F5308-78.07&lt;=1,1,2))</f>
        <v>1</v>
      </c>
      <c r="I5308">
        <v>91</v>
      </c>
      <c r="J5308">
        <v>71.599999999999994</v>
      </c>
      <c r="K5308">
        <v>81.099999999999994</v>
      </c>
      <c r="L5308">
        <v>69</v>
      </c>
      <c r="M5308">
        <v>72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21.9</v>
      </c>
      <c r="V5308">
        <v>12.8</v>
      </c>
      <c r="W5308">
        <v>349.4</v>
      </c>
      <c r="X5308">
        <v>1007.6</v>
      </c>
      <c r="Y5308">
        <v>13.9</v>
      </c>
      <c r="Z5308">
        <v>6.2</v>
      </c>
      <c r="AA5308">
        <v>315.3</v>
      </c>
      <c r="AB5308">
        <v>27.4</v>
      </c>
      <c r="AC5308">
        <v>9</v>
      </c>
      <c r="AD5308">
        <v>0</v>
      </c>
      <c r="AE5308" t="s">
        <v>16001</v>
      </c>
      <c r="AF5308" t="s">
        <v>16002</v>
      </c>
      <c r="AG5308">
        <v>0.88</v>
      </c>
      <c r="AH5308" t="s">
        <v>330</v>
      </c>
      <c r="AI5308" t="s">
        <v>9140</v>
      </c>
      <c r="AJ5308" t="s">
        <v>331</v>
      </c>
    </row>
    <row r="5309" spans="1:36" x14ac:dyDescent="0.25">
      <c r="A5309" t="s">
        <v>32</v>
      </c>
      <c r="B5309" t="s">
        <v>16003</v>
      </c>
      <c r="C5309">
        <f>YEAR(B5309)</f>
        <v>2014</v>
      </c>
      <c r="D5309">
        <v>84.2</v>
      </c>
      <c r="E5309">
        <v>70.400000000000006</v>
      </c>
      <c r="F5309">
        <v>77.8</v>
      </c>
      <c r="H5309" s="2">
        <f>IF(F5309-78.07&lt;=0,0,IF(F5309-78.07&lt;=1,1,2))</f>
        <v>0</v>
      </c>
      <c r="I5309">
        <v>87.2</v>
      </c>
      <c r="J5309">
        <v>70.400000000000006</v>
      </c>
      <c r="K5309">
        <v>79.2</v>
      </c>
      <c r="L5309">
        <v>68.599999999999994</v>
      </c>
      <c r="M5309">
        <v>73.900000000000006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25.3</v>
      </c>
      <c r="V5309">
        <v>21.9</v>
      </c>
      <c r="W5309">
        <v>303.8</v>
      </c>
      <c r="X5309">
        <v>1007.8</v>
      </c>
      <c r="Y5309">
        <v>26.7</v>
      </c>
      <c r="Z5309">
        <v>6.2</v>
      </c>
      <c r="AA5309">
        <v>314.2</v>
      </c>
      <c r="AB5309">
        <v>27</v>
      </c>
      <c r="AC5309">
        <v>9</v>
      </c>
      <c r="AD5309">
        <v>0</v>
      </c>
      <c r="AE5309" t="s">
        <v>16004</v>
      </c>
      <c r="AF5309" t="s">
        <v>16005</v>
      </c>
      <c r="AG5309">
        <v>0.91</v>
      </c>
      <c r="AH5309" t="s">
        <v>36</v>
      </c>
      <c r="AI5309" t="s">
        <v>37</v>
      </c>
      <c r="AJ5309" t="s">
        <v>38</v>
      </c>
    </row>
    <row r="5310" spans="1:36" x14ac:dyDescent="0.25">
      <c r="A5310" t="s">
        <v>32</v>
      </c>
      <c r="B5310" t="s">
        <v>16006</v>
      </c>
      <c r="C5310">
        <f>YEAR(B5310)</f>
        <v>2014</v>
      </c>
      <c r="D5310">
        <v>84.2</v>
      </c>
      <c r="E5310">
        <v>69.8</v>
      </c>
      <c r="F5310">
        <v>78.099999999999994</v>
      </c>
      <c r="H5310" s="2">
        <f>IF(F5310-78.07&lt;=0,0,IF(F5310-78.07&lt;=1,1,2))</f>
        <v>1</v>
      </c>
      <c r="I5310">
        <v>89.5</v>
      </c>
      <c r="J5310">
        <v>69.8</v>
      </c>
      <c r="K5310">
        <v>80.099999999999994</v>
      </c>
      <c r="L5310">
        <v>70.2</v>
      </c>
      <c r="M5310">
        <v>77.3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29.1</v>
      </c>
      <c r="V5310">
        <v>21.9</v>
      </c>
      <c r="W5310">
        <v>310</v>
      </c>
      <c r="X5310">
        <v>1007.8</v>
      </c>
      <c r="Y5310">
        <v>20.9</v>
      </c>
      <c r="Z5310">
        <v>6.2</v>
      </c>
      <c r="AA5310">
        <v>310.60000000000002</v>
      </c>
      <c r="AB5310">
        <v>26.8</v>
      </c>
      <c r="AC5310">
        <v>9</v>
      </c>
      <c r="AD5310">
        <v>0</v>
      </c>
      <c r="AE5310" t="s">
        <v>16007</v>
      </c>
      <c r="AF5310" t="s">
        <v>16008</v>
      </c>
      <c r="AG5310">
        <v>0.95</v>
      </c>
      <c r="AH5310" t="s">
        <v>36</v>
      </c>
      <c r="AI5310" t="s">
        <v>37</v>
      </c>
      <c r="AJ5310" t="s">
        <v>38</v>
      </c>
    </row>
    <row r="5311" spans="1:36" x14ac:dyDescent="0.25">
      <c r="A5311" t="s">
        <v>32</v>
      </c>
      <c r="B5311" t="s">
        <v>16009</v>
      </c>
      <c r="C5311">
        <f>YEAR(B5311)</f>
        <v>2014</v>
      </c>
      <c r="D5311">
        <v>86</v>
      </c>
      <c r="E5311">
        <v>77</v>
      </c>
      <c r="F5311">
        <v>81</v>
      </c>
      <c r="H5311" s="2">
        <f>IF(F5311-78.07&lt;=0,0,IF(F5311-78.07&lt;=1,1,2))</f>
        <v>2</v>
      </c>
      <c r="I5311">
        <v>92</v>
      </c>
      <c r="J5311">
        <v>77</v>
      </c>
      <c r="K5311">
        <v>83.5</v>
      </c>
      <c r="L5311">
        <v>69.900000000000006</v>
      </c>
      <c r="M5311">
        <v>69.400000000000006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34.4</v>
      </c>
      <c r="V5311">
        <v>21.9</v>
      </c>
      <c r="W5311">
        <v>304.5</v>
      </c>
      <c r="X5311">
        <v>1009</v>
      </c>
      <c r="Y5311">
        <v>15.5</v>
      </c>
      <c r="Z5311">
        <v>6.2</v>
      </c>
      <c r="AA5311">
        <v>314.10000000000002</v>
      </c>
      <c r="AB5311">
        <v>27.2</v>
      </c>
      <c r="AC5311">
        <v>9</v>
      </c>
      <c r="AD5311">
        <v>0</v>
      </c>
      <c r="AE5311" t="s">
        <v>16010</v>
      </c>
      <c r="AF5311" t="s">
        <v>16011</v>
      </c>
      <c r="AG5311">
        <v>0.98</v>
      </c>
      <c r="AH5311" t="s">
        <v>330</v>
      </c>
      <c r="AI5311" t="s">
        <v>9140</v>
      </c>
      <c r="AJ5311" t="s">
        <v>331</v>
      </c>
    </row>
    <row r="5312" spans="1:36" x14ac:dyDescent="0.25">
      <c r="A5312" t="s">
        <v>32</v>
      </c>
      <c r="B5312" t="s">
        <v>16012</v>
      </c>
      <c r="C5312">
        <f>YEAR(B5312)</f>
        <v>2014</v>
      </c>
      <c r="D5312">
        <v>87.8</v>
      </c>
      <c r="E5312">
        <v>75.2</v>
      </c>
      <c r="F5312">
        <v>81.7</v>
      </c>
      <c r="H5312" s="2">
        <f>IF(F5312-78.07&lt;=0,0,IF(F5312-78.07&lt;=1,1,2))</f>
        <v>2</v>
      </c>
      <c r="I5312">
        <v>94.2</v>
      </c>
      <c r="J5312">
        <v>75.2</v>
      </c>
      <c r="K5312">
        <v>84.5</v>
      </c>
      <c r="L5312">
        <v>69.7</v>
      </c>
      <c r="M5312">
        <v>67.5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25.3</v>
      </c>
      <c r="V5312">
        <v>16.100000000000001</v>
      </c>
      <c r="W5312">
        <v>322</v>
      </c>
      <c r="X5312">
        <v>1011.5</v>
      </c>
      <c r="Y5312">
        <v>0</v>
      </c>
      <c r="Z5312">
        <v>6.2</v>
      </c>
      <c r="AA5312">
        <v>323.2</v>
      </c>
      <c r="AB5312">
        <v>27.9</v>
      </c>
      <c r="AC5312">
        <v>10</v>
      </c>
      <c r="AD5312">
        <v>0</v>
      </c>
      <c r="AE5312" t="s">
        <v>16013</v>
      </c>
      <c r="AF5312" t="s">
        <v>16014</v>
      </c>
      <c r="AG5312">
        <v>0</v>
      </c>
      <c r="AH5312" t="s">
        <v>330</v>
      </c>
      <c r="AI5312" t="s">
        <v>9140</v>
      </c>
      <c r="AJ5312" t="s">
        <v>331</v>
      </c>
    </row>
    <row r="5313" spans="1:36" x14ac:dyDescent="0.25">
      <c r="A5313" t="s">
        <v>32</v>
      </c>
      <c r="B5313" t="s">
        <v>16015</v>
      </c>
      <c r="C5313">
        <f>YEAR(B5313)</f>
        <v>2014</v>
      </c>
      <c r="D5313">
        <v>87.9</v>
      </c>
      <c r="E5313">
        <v>71.599999999999994</v>
      </c>
      <c r="F5313">
        <v>81.099999999999994</v>
      </c>
      <c r="H5313" s="2">
        <f>IF(F5313-78.07&lt;=0,0,IF(F5313-78.07&lt;=1,1,2))</f>
        <v>2</v>
      </c>
      <c r="I5313">
        <v>95.9</v>
      </c>
      <c r="J5313">
        <v>71.599999999999994</v>
      </c>
      <c r="K5313">
        <v>84.2</v>
      </c>
      <c r="L5313">
        <v>67.599999999999994</v>
      </c>
      <c r="M5313">
        <v>64.099999999999994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23</v>
      </c>
      <c r="V5313">
        <v>10.3</v>
      </c>
      <c r="W5313">
        <v>117.1</v>
      </c>
      <c r="X5313">
        <v>1011.2</v>
      </c>
      <c r="Y5313">
        <v>0.3</v>
      </c>
      <c r="Z5313">
        <v>6.5</v>
      </c>
      <c r="AA5313">
        <v>321.7</v>
      </c>
      <c r="AB5313">
        <v>27.8</v>
      </c>
      <c r="AC5313">
        <v>10</v>
      </c>
      <c r="AD5313">
        <v>0</v>
      </c>
      <c r="AE5313" t="s">
        <v>16016</v>
      </c>
      <c r="AF5313" t="s">
        <v>16017</v>
      </c>
      <c r="AG5313">
        <v>0.05</v>
      </c>
      <c r="AH5313" t="s">
        <v>330</v>
      </c>
      <c r="AI5313" t="s">
        <v>9140</v>
      </c>
      <c r="AJ5313" t="s">
        <v>331</v>
      </c>
    </row>
    <row r="5314" spans="1:36" x14ac:dyDescent="0.25">
      <c r="A5314" t="s">
        <v>32</v>
      </c>
      <c r="B5314" t="s">
        <v>16018</v>
      </c>
      <c r="C5314">
        <f>YEAR(B5314)</f>
        <v>2014</v>
      </c>
      <c r="D5314">
        <v>84.2</v>
      </c>
      <c r="E5314">
        <v>68</v>
      </c>
      <c r="F5314">
        <v>77.8</v>
      </c>
      <c r="H5314" s="2">
        <f>IF(F5314-78.07&lt;=0,0,IF(F5314-78.07&lt;=1,1,2))</f>
        <v>0</v>
      </c>
      <c r="I5314">
        <v>91</v>
      </c>
      <c r="J5314">
        <v>68</v>
      </c>
      <c r="K5314">
        <v>80.2</v>
      </c>
      <c r="L5314">
        <v>68.5</v>
      </c>
      <c r="M5314">
        <v>73.5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24.2</v>
      </c>
      <c r="V5314">
        <v>19.600000000000001</v>
      </c>
      <c r="W5314">
        <v>312</v>
      </c>
      <c r="X5314">
        <v>1008.3</v>
      </c>
      <c r="Y5314">
        <v>5</v>
      </c>
      <c r="Z5314">
        <v>6.4</v>
      </c>
      <c r="AA5314">
        <v>328.1</v>
      </c>
      <c r="AB5314">
        <v>28.4</v>
      </c>
      <c r="AC5314">
        <v>10</v>
      </c>
      <c r="AD5314">
        <v>0</v>
      </c>
      <c r="AE5314" t="s">
        <v>16019</v>
      </c>
      <c r="AF5314" t="s">
        <v>16020</v>
      </c>
      <c r="AG5314">
        <v>0.08</v>
      </c>
      <c r="AH5314" t="s">
        <v>330</v>
      </c>
      <c r="AI5314" t="s">
        <v>9140</v>
      </c>
      <c r="AJ5314" t="s">
        <v>331</v>
      </c>
    </row>
    <row r="5315" spans="1:36" x14ac:dyDescent="0.25">
      <c r="A5315" t="s">
        <v>32</v>
      </c>
      <c r="B5315" t="s">
        <v>16021</v>
      </c>
      <c r="C5315">
        <f>YEAR(B5315)</f>
        <v>2014</v>
      </c>
      <c r="D5315">
        <v>87.8</v>
      </c>
      <c r="E5315">
        <v>69.8</v>
      </c>
      <c r="F5315">
        <v>79.400000000000006</v>
      </c>
      <c r="H5315" s="2">
        <f>IF(F5315-78.07&lt;=0,0,IF(F5315-78.07&lt;=1,1,2))</f>
        <v>2</v>
      </c>
      <c r="I5315">
        <v>95.9</v>
      </c>
      <c r="J5315">
        <v>69.8</v>
      </c>
      <c r="K5315">
        <v>82.4</v>
      </c>
      <c r="L5315">
        <v>70.900000000000006</v>
      </c>
      <c r="M5315">
        <v>76.400000000000006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26.4</v>
      </c>
      <c r="V5315">
        <v>11.4</v>
      </c>
      <c r="W5315">
        <v>303.60000000000002</v>
      </c>
      <c r="X5315">
        <v>1008.8</v>
      </c>
      <c r="Y5315">
        <v>8.1999999999999993</v>
      </c>
      <c r="Z5315">
        <v>6.3</v>
      </c>
      <c r="AA5315">
        <v>323.7</v>
      </c>
      <c r="AB5315">
        <v>28</v>
      </c>
      <c r="AC5315">
        <v>10</v>
      </c>
      <c r="AD5315">
        <v>0</v>
      </c>
      <c r="AE5315" t="s">
        <v>16022</v>
      </c>
      <c r="AF5315" t="s">
        <v>16023</v>
      </c>
      <c r="AG5315">
        <v>0.12</v>
      </c>
      <c r="AH5315" t="s">
        <v>330</v>
      </c>
      <c r="AI5315" t="s">
        <v>9140</v>
      </c>
      <c r="AJ5315" t="s">
        <v>331</v>
      </c>
    </row>
    <row r="5316" spans="1:36" x14ac:dyDescent="0.25">
      <c r="A5316" t="s">
        <v>32</v>
      </c>
      <c r="B5316" t="s">
        <v>16024</v>
      </c>
      <c r="C5316">
        <f>YEAR(B5316)</f>
        <v>2014</v>
      </c>
      <c r="D5316">
        <v>87.9</v>
      </c>
      <c r="E5316">
        <v>73.400000000000006</v>
      </c>
      <c r="F5316">
        <v>81.900000000000006</v>
      </c>
      <c r="H5316" s="2">
        <f>IF(F5316-78.07&lt;=0,0,IF(F5316-78.07&lt;=1,1,2))</f>
        <v>2</v>
      </c>
      <c r="I5316">
        <v>100</v>
      </c>
      <c r="J5316">
        <v>73.400000000000006</v>
      </c>
      <c r="K5316">
        <v>85.6</v>
      </c>
      <c r="L5316">
        <v>67.599999999999994</v>
      </c>
      <c r="M5316">
        <v>62.7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24.2</v>
      </c>
      <c r="V5316">
        <v>9.1999999999999993</v>
      </c>
      <c r="W5316">
        <v>117.6</v>
      </c>
      <c r="X5316">
        <v>1006.6</v>
      </c>
      <c r="Y5316">
        <v>0</v>
      </c>
      <c r="Z5316">
        <v>6.5</v>
      </c>
      <c r="AA5316">
        <v>320.8</v>
      </c>
      <c r="AB5316">
        <v>27.7</v>
      </c>
      <c r="AC5316">
        <v>10</v>
      </c>
      <c r="AD5316">
        <v>0</v>
      </c>
      <c r="AE5316" t="s">
        <v>16025</v>
      </c>
      <c r="AF5316" t="s">
        <v>16026</v>
      </c>
      <c r="AG5316">
        <v>0.15</v>
      </c>
      <c r="AH5316" t="s">
        <v>330</v>
      </c>
      <c r="AI5316" t="s">
        <v>9140</v>
      </c>
      <c r="AJ5316" t="s">
        <v>331</v>
      </c>
    </row>
    <row r="5317" spans="1:36" x14ac:dyDescent="0.25">
      <c r="A5317" t="s">
        <v>32</v>
      </c>
      <c r="B5317" t="s">
        <v>16027</v>
      </c>
      <c r="C5317">
        <f>YEAR(B5317)</f>
        <v>2014</v>
      </c>
      <c r="D5317">
        <v>86</v>
      </c>
      <c r="E5317">
        <v>73.400000000000006</v>
      </c>
      <c r="F5317">
        <v>79.8</v>
      </c>
      <c r="H5317" s="2">
        <f>IF(F5317-78.07&lt;=0,0,IF(F5317-78.07&lt;=1,1,2))</f>
        <v>2</v>
      </c>
      <c r="I5317">
        <v>90.6</v>
      </c>
      <c r="J5317">
        <v>73.400000000000006</v>
      </c>
      <c r="K5317">
        <v>81.900000000000006</v>
      </c>
      <c r="L5317">
        <v>68</v>
      </c>
      <c r="M5317">
        <v>68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28.2</v>
      </c>
      <c r="V5317">
        <v>26.4</v>
      </c>
      <c r="W5317">
        <v>301</v>
      </c>
      <c r="X5317">
        <v>1004.9</v>
      </c>
      <c r="Y5317">
        <v>17.5</v>
      </c>
      <c r="Z5317">
        <v>6.3</v>
      </c>
      <c r="AA5317">
        <v>320.10000000000002</v>
      </c>
      <c r="AB5317">
        <v>27.6</v>
      </c>
      <c r="AC5317">
        <v>10</v>
      </c>
      <c r="AD5317">
        <v>0</v>
      </c>
      <c r="AE5317" t="s">
        <v>16028</v>
      </c>
      <c r="AF5317" t="s">
        <v>16029</v>
      </c>
      <c r="AG5317">
        <v>0.18</v>
      </c>
      <c r="AH5317" t="s">
        <v>330</v>
      </c>
      <c r="AI5317" t="s">
        <v>9140</v>
      </c>
      <c r="AJ5317" t="s">
        <v>331</v>
      </c>
    </row>
    <row r="5318" spans="1:36" x14ac:dyDescent="0.25">
      <c r="A5318" t="s">
        <v>32</v>
      </c>
      <c r="B5318" t="s">
        <v>16030</v>
      </c>
      <c r="C5318">
        <f>YEAR(B5318)</f>
        <v>2014</v>
      </c>
      <c r="D5318">
        <v>84.2</v>
      </c>
      <c r="E5318">
        <v>75.2</v>
      </c>
      <c r="F5318">
        <v>79.8</v>
      </c>
      <c r="H5318" s="2">
        <f>IF(F5318-78.07&lt;=0,0,IF(F5318-78.07&lt;=1,1,2))</f>
        <v>2</v>
      </c>
      <c r="I5318">
        <v>89.6</v>
      </c>
      <c r="J5318">
        <v>75.2</v>
      </c>
      <c r="K5318">
        <v>81.7</v>
      </c>
      <c r="L5318">
        <v>67.7</v>
      </c>
      <c r="M5318">
        <v>67.099999999999994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29.3</v>
      </c>
      <c r="V5318">
        <v>23</v>
      </c>
      <c r="W5318">
        <v>302.5</v>
      </c>
      <c r="X5318">
        <v>1006.5</v>
      </c>
      <c r="Y5318">
        <v>28.7</v>
      </c>
      <c r="Z5318">
        <v>6.2</v>
      </c>
      <c r="AA5318">
        <v>312.60000000000002</v>
      </c>
      <c r="AB5318">
        <v>27</v>
      </c>
      <c r="AC5318">
        <v>9</v>
      </c>
      <c r="AD5318">
        <v>0</v>
      </c>
      <c r="AE5318" t="s">
        <v>16031</v>
      </c>
      <c r="AF5318" t="s">
        <v>16032</v>
      </c>
      <c r="AG5318">
        <v>0.22</v>
      </c>
      <c r="AH5318" t="s">
        <v>36</v>
      </c>
      <c r="AI5318" t="s">
        <v>37</v>
      </c>
      <c r="AJ5318" t="s">
        <v>38</v>
      </c>
    </row>
    <row r="5319" spans="1:36" x14ac:dyDescent="0.25">
      <c r="A5319" t="s">
        <v>32</v>
      </c>
      <c r="B5319" t="s">
        <v>16033</v>
      </c>
      <c r="C5319">
        <f>YEAR(B5319)</f>
        <v>2014</v>
      </c>
      <c r="D5319">
        <v>84.2</v>
      </c>
      <c r="E5319">
        <v>69.8</v>
      </c>
      <c r="F5319">
        <v>79.599999999999994</v>
      </c>
      <c r="H5319" s="2">
        <f>IF(F5319-78.07&lt;=0,0,IF(F5319-78.07&lt;=1,1,2))</f>
        <v>2</v>
      </c>
      <c r="I5319">
        <v>89.6</v>
      </c>
      <c r="J5319">
        <v>69.8</v>
      </c>
      <c r="K5319">
        <v>81.900000000000006</v>
      </c>
      <c r="L5319">
        <v>68.099999999999994</v>
      </c>
      <c r="M5319">
        <v>68.599999999999994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32</v>
      </c>
      <c r="V5319">
        <v>20.8</v>
      </c>
      <c r="W5319">
        <v>304.3</v>
      </c>
      <c r="X5319">
        <v>1008.9</v>
      </c>
      <c r="Y5319">
        <v>27.8</v>
      </c>
      <c r="Z5319">
        <v>6.2</v>
      </c>
      <c r="AA5319">
        <v>305.2</v>
      </c>
      <c r="AB5319">
        <v>26.3</v>
      </c>
      <c r="AC5319">
        <v>9</v>
      </c>
      <c r="AD5319">
        <v>0</v>
      </c>
      <c r="AE5319" t="s">
        <v>16034</v>
      </c>
      <c r="AF5319" t="s">
        <v>16035</v>
      </c>
      <c r="AG5319">
        <v>0.25</v>
      </c>
      <c r="AH5319" t="s">
        <v>36</v>
      </c>
      <c r="AI5319" t="s">
        <v>37</v>
      </c>
      <c r="AJ5319" t="s">
        <v>38</v>
      </c>
    </row>
    <row r="5320" spans="1:36" x14ac:dyDescent="0.25">
      <c r="A5320" t="s">
        <v>32</v>
      </c>
      <c r="B5320" t="s">
        <v>16036</v>
      </c>
      <c r="C5320">
        <f>YEAR(B5320)</f>
        <v>2014</v>
      </c>
      <c r="D5320">
        <v>86</v>
      </c>
      <c r="E5320">
        <v>71.599999999999994</v>
      </c>
      <c r="F5320">
        <v>80.400000000000006</v>
      </c>
      <c r="H5320" s="2">
        <f>IF(F5320-78.07&lt;=0,0,IF(F5320-78.07&lt;=1,1,2))</f>
        <v>2</v>
      </c>
      <c r="I5320">
        <v>95.2</v>
      </c>
      <c r="J5320">
        <v>71.599999999999994</v>
      </c>
      <c r="K5320">
        <v>84</v>
      </c>
      <c r="L5320">
        <v>70</v>
      </c>
      <c r="M5320">
        <v>71.099999999999994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27.5</v>
      </c>
      <c r="V5320">
        <v>12.8</v>
      </c>
      <c r="W5320">
        <v>325.10000000000002</v>
      </c>
      <c r="X5320">
        <v>1007.9</v>
      </c>
      <c r="Y5320">
        <v>0.1</v>
      </c>
      <c r="Z5320">
        <v>6.5</v>
      </c>
      <c r="AA5320">
        <v>314.3</v>
      </c>
      <c r="AB5320">
        <v>27</v>
      </c>
      <c r="AC5320">
        <v>9</v>
      </c>
      <c r="AD5320">
        <v>0</v>
      </c>
      <c r="AE5320" t="s">
        <v>16037</v>
      </c>
      <c r="AF5320" t="s">
        <v>16038</v>
      </c>
      <c r="AG5320">
        <v>0.25</v>
      </c>
      <c r="AH5320" t="s">
        <v>330</v>
      </c>
      <c r="AI5320" t="s">
        <v>9140</v>
      </c>
      <c r="AJ5320" t="s">
        <v>331</v>
      </c>
    </row>
    <row r="5321" spans="1:36" x14ac:dyDescent="0.25">
      <c r="A5321" t="s">
        <v>32</v>
      </c>
      <c r="B5321" t="s">
        <v>16039</v>
      </c>
      <c r="C5321">
        <f>YEAR(B5321)</f>
        <v>2014</v>
      </c>
      <c r="D5321">
        <v>87.8</v>
      </c>
      <c r="E5321">
        <v>73.400000000000006</v>
      </c>
      <c r="F5321">
        <v>81</v>
      </c>
      <c r="H5321" s="2">
        <f>IF(F5321-78.07&lt;=0,0,IF(F5321-78.07&lt;=1,1,2))</f>
        <v>2</v>
      </c>
      <c r="I5321">
        <v>95.1</v>
      </c>
      <c r="J5321">
        <v>73.400000000000006</v>
      </c>
      <c r="K5321">
        <v>84</v>
      </c>
      <c r="L5321">
        <v>70</v>
      </c>
      <c r="M5321">
        <v>70.2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30.6</v>
      </c>
      <c r="V5321">
        <v>19.600000000000001</v>
      </c>
      <c r="W5321">
        <v>304</v>
      </c>
      <c r="X5321">
        <v>1005.9</v>
      </c>
      <c r="Y5321">
        <v>7.4</v>
      </c>
      <c r="Z5321">
        <v>6.3</v>
      </c>
      <c r="AA5321">
        <v>313.5</v>
      </c>
      <c r="AB5321">
        <v>27</v>
      </c>
      <c r="AC5321">
        <v>9</v>
      </c>
      <c r="AD5321">
        <v>0</v>
      </c>
      <c r="AE5321" t="s">
        <v>16040</v>
      </c>
      <c r="AF5321" t="s">
        <v>16041</v>
      </c>
      <c r="AG5321">
        <v>0.32</v>
      </c>
      <c r="AH5321" t="s">
        <v>330</v>
      </c>
      <c r="AI5321" t="s">
        <v>9140</v>
      </c>
      <c r="AJ5321" t="s">
        <v>331</v>
      </c>
    </row>
    <row r="5322" spans="1:36" x14ac:dyDescent="0.25">
      <c r="A5322" t="s">
        <v>32</v>
      </c>
      <c r="B5322" t="s">
        <v>16042</v>
      </c>
      <c r="C5322">
        <f>YEAR(B5322)</f>
        <v>2014</v>
      </c>
      <c r="D5322">
        <v>89.6</v>
      </c>
      <c r="E5322">
        <v>71.599999999999994</v>
      </c>
      <c r="F5322">
        <v>81.2</v>
      </c>
      <c r="H5322" s="2">
        <f>IF(F5322-78.07&lt;=0,0,IF(F5322-78.07&lt;=1,1,2))</f>
        <v>2</v>
      </c>
      <c r="I5322">
        <v>100.3</v>
      </c>
      <c r="J5322">
        <v>71.599999999999994</v>
      </c>
      <c r="K5322">
        <v>85.4</v>
      </c>
      <c r="L5322">
        <v>70.599999999999994</v>
      </c>
      <c r="M5322">
        <v>71.3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19.7</v>
      </c>
      <c r="V5322">
        <v>16.100000000000001</v>
      </c>
      <c r="W5322">
        <v>328.1</v>
      </c>
      <c r="X5322">
        <v>1004.8</v>
      </c>
      <c r="Y5322">
        <v>12.8</v>
      </c>
      <c r="Z5322">
        <v>6.3</v>
      </c>
      <c r="AA5322">
        <v>290.60000000000002</v>
      </c>
      <c r="AB5322">
        <v>25.2</v>
      </c>
      <c r="AC5322">
        <v>9</v>
      </c>
      <c r="AD5322">
        <v>0</v>
      </c>
      <c r="AE5322" t="s">
        <v>16043</v>
      </c>
      <c r="AF5322" t="s">
        <v>16044</v>
      </c>
      <c r="AG5322">
        <v>0.35</v>
      </c>
      <c r="AH5322" t="s">
        <v>330</v>
      </c>
      <c r="AI5322" t="s">
        <v>9140</v>
      </c>
      <c r="AJ5322" t="s">
        <v>331</v>
      </c>
    </row>
    <row r="5323" spans="1:36" x14ac:dyDescent="0.25">
      <c r="A5323" t="s">
        <v>32</v>
      </c>
      <c r="B5323" t="s">
        <v>16045</v>
      </c>
      <c r="C5323">
        <f>YEAR(B5323)</f>
        <v>2014</v>
      </c>
      <c r="D5323">
        <v>84.2</v>
      </c>
      <c r="E5323">
        <v>70.099999999999994</v>
      </c>
      <c r="F5323">
        <v>78.900000000000006</v>
      </c>
      <c r="H5323" s="2">
        <f>IF(F5323-78.07&lt;=0,0,IF(F5323-78.07&lt;=1,1,2))</f>
        <v>1</v>
      </c>
      <c r="I5323">
        <v>90.9</v>
      </c>
      <c r="J5323">
        <v>70.099999999999994</v>
      </c>
      <c r="K5323">
        <v>81.7</v>
      </c>
      <c r="L5323">
        <v>72.099999999999994</v>
      </c>
      <c r="M5323">
        <v>80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24.2</v>
      </c>
      <c r="V5323">
        <v>17.2</v>
      </c>
      <c r="W5323">
        <v>321.39999999999998</v>
      </c>
      <c r="X5323">
        <v>1006</v>
      </c>
      <c r="Y5323">
        <v>36.1</v>
      </c>
      <c r="Z5323">
        <v>6.2</v>
      </c>
      <c r="AA5323">
        <v>284.60000000000002</v>
      </c>
      <c r="AB5323">
        <v>24.7</v>
      </c>
      <c r="AC5323">
        <v>9</v>
      </c>
      <c r="AD5323">
        <v>0</v>
      </c>
      <c r="AE5323" t="s">
        <v>16046</v>
      </c>
      <c r="AF5323" t="s">
        <v>16047</v>
      </c>
      <c r="AG5323">
        <v>0.39</v>
      </c>
      <c r="AH5323" t="s">
        <v>36</v>
      </c>
      <c r="AI5323" t="s">
        <v>37</v>
      </c>
      <c r="AJ5323" t="s">
        <v>38</v>
      </c>
    </row>
    <row r="5324" spans="1:36" x14ac:dyDescent="0.25">
      <c r="A5324" t="s">
        <v>32</v>
      </c>
      <c r="B5324" t="s">
        <v>16048</v>
      </c>
      <c r="C5324">
        <f>YEAR(B5324)</f>
        <v>2014</v>
      </c>
      <c r="D5324">
        <v>84.2</v>
      </c>
      <c r="E5324">
        <v>69.8</v>
      </c>
      <c r="F5324">
        <v>78.400000000000006</v>
      </c>
      <c r="H5324" s="2">
        <f>IF(F5324-78.07&lt;=0,0,IF(F5324-78.07&lt;=1,1,2))</f>
        <v>1</v>
      </c>
      <c r="I5324">
        <v>91</v>
      </c>
      <c r="J5324">
        <v>69.8</v>
      </c>
      <c r="K5324">
        <v>80.7</v>
      </c>
      <c r="L5324">
        <v>69.599999999999994</v>
      </c>
      <c r="M5324">
        <v>74.900000000000006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23.5</v>
      </c>
      <c r="V5324">
        <v>15</v>
      </c>
      <c r="W5324">
        <v>323.39999999999998</v>
      </c>
      <c r="X5324">
        <v>1010.3</v>
      </c>
      <c r="Y5324">
        <v>26.5</v>
      </c>
      <c r="Z5324">
        <v>6.2</v>
      </c>
      <c r="AA5324">
        <v>277.89999999999998</v>
      </c>
      <c r="AB5324">
        <v>24</v>
      </c>
      <c r="AC5324">
        <v>8</v>
      </c>
      <c r="AD5324">
        <v>0</v>
      </c>
      <c r="AE5324" t="s">
        <v>16049</v>
      </c>
      <c r="AF5324" t="s">
        <v>16050</v>
      </c>
      <c r="AG5324">
        <v>0.42</v>
      </c>
      <c r="AH5324" t="s">
        <v>36</v>
      </c>
      <c r="AI5324" t="s">
        <v>37</v>
      </c>
      <c r="AJ5324" t="s">
        <v>38</v>
      </c>
    </row>
    <row r="5325" spans="1:36" x14ac:dyDescent="0.25">
      <c r="A5325" t="s">
        <v>32</v>
      </c>
      <c r="B5325" t="s">
        <v>16051</v>
      </c>
      <c r="C5325">
        <f>YEAR(B5325)</f>
        <v>2014</v>
      </c>
      <c r="D5325">
        <v>86</v>
      </c>
      <c r="E5325">
        <v>75.2</v>
      </c>
      <c r="F5325">
        <v>80.8</v>
      </c>
      <c r="H5325" s="2">
        <f>IF(F5325-78.07&lt;=0,0,IF(F5325-78.07&lt;=1,1,2))</f>
        <v>2</v>
      </c>
      <c r="I5325">
        <v>90.5</v>
      </c>
      <c r="J5325">
        <v>75.2</v>
      </c>
      <c r="K5325">
        <v>83.3</v>
      </c>
      <c r="L5325">
        <v>70.2</v>
      </c>
      <c r="M5325">
        <v>70.900000000000006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30</v>
      </c>
      <c r="V5325">
        <v>18.3</v>
      </c>
      <c r="W5325">
        <v>307.2</v>
      </c>
      <c r="X5325">
        <v>1012.2</v>
      </c>
      <c r="Y5325">
        <v>27.6</v>
      </c>
      <c r="Z5325">
        <v>6.2</v>
      </c>
      <c r="AA5325">
        <v>301.10000000000002</v>
      </c>
      <c r="AB5325">
        <v>25.9</v>
      </c>
      <c r="AC5325">
        <v>9</v>
      </c>
      <c r="AD5325">
        <v>0</v>
      </c>
      <c r="AE5325" t="s">
        <v>16052</v>
      </c>
      <c r="AF5325" t="s">
        <v>16053</v>
      </c>
      <c r="AG5325">
        <v>0.45</v>
      </c>
      <c r="AH5325" t="s">
        <v>36</v>
      </c>
      <c r="AI5325" t="s">
        <v>37</v>
      </c>
      <c r="AJ5325" t="s">
        <v>38</v>
      </c>
    </row>
    <row r="5326" spans="1:36" x14ac:dyDescent="0.25">
      <c r="A5326" t="s">
        <v>32</v>
      </c>
      <c r="B5326" t="s">
        <v>16054</v>
      </c>
      <c r="C5326">
        <f>YEAR(B5326)</f>
        <v>2014</v>
      </c>
      <c r="D5326">
        <v>87.8</v>
      </c>
      <c r="E5326">
        <v>78.8</v>
      </c>
      <c r="F5326">
        <v>82.6</v>
      </c>
      <c r="H5326" s="2">
        <f>IF(F5326-78.07&lt;=0,0,IF(F5326-78.07&lt;=1,1,2))</f>
        <v>2</v>
      </c>
      <c r="I5326">
        <v>94.2</v>
      </c>
      <c r="J5326">
        <v>78.8</v>
      </c>
      <c r="K5326">
        <v>86.2</v>
      </c>
      <c r="L5326">
        <v>69.400000000000006</v>
      </c>
      <c r="M5326">
        <v>64.599999999999994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36.200000000000003</v>
      </c>
      <c r="V5326">
        <v>19.600000000000001</v>
      </c>
      <c r="W5326">
        <v>303</v>
      </c>
      <c r="X5326">
        <v>1011.3</v>
      </c>
      <c r="Y5326">
        <v>15.9</v>
      </c>
      <c r="Z5326">
        <v>6.2</v>
      </c>
      <c r="AA5326">
        <v>308.39999999999998</v>
      </c>
      <c r="AB5326">
        <v>26.8</v>
      </c>
      <c r="AC5326">
        <v>9</v>
      </c>
      <c r="AD5326">
        <v>0</v>
      </c>
      <c r="AE5326" t="s">
        <v>16055</v>
      </c>
      <c r="AF5326" t="s">
        <v>16056</v>
      </c>
      <c r="AG5326">
        <v>0.5</v>
      </c>
      <c r="AH5326" t="s">
        <v>330</v>
      </c>
      <c r="AI5326" t="s">
        <v>9140</v>
      </c>
      <c r="AJ5326" t="s">
        <v>331</v>
      </c>
    </row>
    <row r="5327" spans="1:36" x14ac:dyDescent="0.25">
      <c r="A5327" t="s">
        <v>32</v>
      </c>
      <c r="B5327" t="s">
        <v>16057</v>
      </c>
      <c r="C5327">
        <f>YEAR(B5327)</f>
        <v>2014</v>
      </c>
      <c r="D5327">
        <v>86</v>
      </c>
      <c r="E5327">
        <v>73.099999999999994</v>
      </c>
      <c r="F5327">
        <v>82.4</v>
      </c>
      <c r="H5327" s="2">
        <f>IF(F5327-78.07&lt;=0,0,IF(F5327-78.07&lt;=1,1,2))</f>
        <v>2</v>
      </c>
      <c r="I5327">
        <v>93.5</v>
      </c>
      <c r="J5327">
        <v>73.099999999999994</v>
      </c>
      <c r="K5327">
        <v>86.4</v>
      </c>
      <c r="L5327">
        <v>70.099999999999994</v>
      </c>
      <c r="M5327">
        <v>66.900000000000006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30</v>
      </c>
      <c r="V5327">
        <v>17.2</v>
      </c>
      <c r="W5327">
        <v>311.39999999999998</v>
      </c>
      <c r="X5327">
        <v>1010.8</v>
      </c>
      <c r="Y5327">
        <v>2.1</v>
      </c>
      <c r="Z5327">
        <v>6.5</v>
      </c>
      <c r="AA5327">
        <v>307.2</v>
      </c>
      <c r="AB5327">
        <v>26.6</v>
      </c>
      <c r="AC5327">
        <v>9</v>
      </c>
      <c r="AD5327">
        <v>0</v>
      </c>
      <c r="AE5327" t="s">
        <v>16058</v>
      </c>
      <c r="AF5327" t="s">
        <v>16059</v>
      </c>
      <c r="AG5327">
        <v>0.52</v>
      </c>
      <c r="AH5327" t="s">
        <v>330</v>
      </c>
      <c r="AI5327" t="s">
        <v>9140</v>
      </c>
      <c r="AJ5327" t="s">
        <v>331</v>
      </c>
    </row>
    <row r="5328" spans="1:36" x14ac:dyDescent="0.25">
      <c r="A5328" t="s">
        <v>32</v>
      </c>
      <c r="B5328" t="s">
        <v>16060</v>
      </c>
      <c r="C5328">
        <f>YEAR(B5328)</f>
        <v>2014</v>
      </c>
      <c r="D5328">
        <v>87.8</v>
      </c>
      <c r="E5328">
        <v>71.599999999999994</v>
      </c>
      <c r="F5328">
        <v>81.3</v>
      </c>
      <c r="H5328" s="2">
        <f>IF(F5328-78.07&lt;=0,0,IF(F5328-78.07&lt;=1,1,2))</f>
        <v>2</v>
      </c>
      <c r="I5328">
        <v>95.9</v>
      </c>
      <c r="J5328">
        <v>71.599999999999994</v>
      </c>
      <c r="K5328">
        <v>84.2</v>
      </c>
      <c r="L5328">
        <v>68.400000000000006</v>
      </c>
      <c r="M5328">
        <v>65.7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27.3</v>
      </c>
      <c r="V5328">
        <v>17.2</v>
      </c>
      <c r="W5328">
        <v>299.5</v>
      </c>
      <c r="X5328">
        <v>1010.3</v>
      </c>
      <c r="Y5328">
        <v>0</v>
      </c>
      <c r="Z5328">
        <v>6.5</v>
      </c>
      <c r="AA5328">
        <v>308.60000000000002</v>
      </c>
      <c r="AB5328">
        <v>26.8</v>
      </c>
      <c r="AC5328">
        <v>9</v>
      </c>
      <c r="AD5328">
        <v>0</v>
      </c>
      <c r="AE5328" t="s">
        <v>16061</v>
      </c>
      <c r="AF5328" t="s">
        <v>16062</v>
      </c>
      <c r="AG5328">
        <v>0.55000000000000004</v>
      </c>
      <c r="AH5328" t="s">
        <v>330</v>
      </c>
      <c r="AI5328" t="s">
        <v>9140</v>
      </c>
      <c r="AJ5328" t="s">
        <v>331</v>
      </c>
    </row>
    <row r="5329" spans="1:36" x14ac:dyDescent="0.25">
      <c r="A5329" t="s">
        <v>32</v>
      </c>
      <c r="B5329" t="s">
        <v>16063</v>
      </c>
      <c r="C5329">
        <f>YEAR(B5329)</f>
        <v>2014</v>
      </c>
      <c r="D5329">
        <v>86</v>
      </c>
      <c r="E5329">
        <v>77</v>
      </c>
      <c r="F5329">
        <v>82.4</v>
      </c>
      <c r="H5329" s="2">
        <f>IF(F5329-78.07&lt;=0,0,IF(F5329-78.07&lt;=1,1,2))</f>
        <v>2</v>
      </c>
      <c r="I5329">
        <v>95.2</v>
      </c>
      <c r="J5329">
        <v>77</v>
      </c>
      <c r="K5329">
        <v>86.1</v>
      </c>
      <c r="L5329">
        <v>70.3</v>
      </c>
      <c r="M5329">
        <v>67.3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23.7</v>
      </c>
      <c r="V5329">
        <v>16.100000000000001</v>
      </c>
      <c r="W5329">
        <v>324.39999999999998</v>
      </c>
      <c r="X5329">
        <v>1009.4</v>
      </c>
      <c r="Y5329">
        <v>0</v>
      </c>
      <c r="Z5329">
        <v>6.5</v>
      </c>
      <c r="AA5329">
        <v>307.8</v>
      </c>
      <c r="AB5329">
        <v>26.8</v>
      </c>
      <c r="AC5329">
        <v>9</v>
      </c>
      <c r="AD5329">
        <v>0</v>
      </c>
      <c r="AE5329" t="s">
        <v>16064</v>
      </c>
      <c r="AF5329" t="s">
        <v>16065</v>
      </c>
      <c r="AG5329">
        <v>0.59</v>
      </c>
      <c r="AH5329" t="s">
        <v>330</v>
      </c>
      <c r="AI5329" t="s">
        <v>9140</v>
      </c>
      <c r="AJ5329" t="s">
        <v>331</v>
      </c>
    </row>
    <row r="5330" spans="1:36" x14ac:dyDescent="0.25">
      <c r="A5330" t="s">
        <v>32</v>
      </c>
      <c r="B5330" t="s">
        <v>16066</v>
      </c>
      <c r="C5330">
        <f>YEAR(B5330)</f>
        <v>2014</v>
      </c>
      <c r="D5330">
        <v>86</v>
      </c>
      <c r="E5330">
        <v>71.599999999999994</v>
      </c>
      <c r="F5330">
        <v>80.099999999999994</v>
      </c>
      <c r="H5330" s="2">
        <f>IF(F5330-78.07&lt;=0,0,IF(F5330-78.07&lt;=1,1,2))</f>
        <v>2</v>
      </c>
      <c r="I5330">
        <v>93.5</v>
      </c>
      <c r="J5330">
        <v>71.599999999999994</v>
      </c>
      <c r="K5330">
        <v>83.1</v>
      </c>
      <c r="L5330">
        <v>68.5</v>
      </c>
      <c r="M5330">
        <v>68.2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34.4</v>
      </c>
      <c r="V5330">
        <v>16.100000000000001</v>
      </c>
      <c r="W5330">
        <v>306.2</v>
      </c>
      <c r="X5330">
        <v>1009.5</v>
      </c>
      <c r="Y5330">
        <v>0</v>
      </c>
      <c r="Z5330">
        <v>6.5</v>
      </c>
      <c r="AA5330">
        <v>308.7</v>
      </c>
      <c r="AB5330">
        <v>26.9</v>
      </c>
      <c r="AC5330">
        <v>9</v>
      </c>
      <c r="AD5330">
        <v>0</v>
      </c>
      <c r="AE5330" t="s">
        <v>16067</v>
      </c>
      <c r="AF5330" t="s">
        <v>16068</v>
      </c>
      <c r="AG5330">
        <v>0.62</v>
      </c>
      <c r="AH5330" t="s">
        <v>330</v>
      </c>
      <c r="AI5330" t="s">
        <v>9140</v>
      </c>
      <c r="AJ5330" t="s">
        <v>331</v>
      </c>
    </row>
    <row r="5331" spans="1:36" x14ac:dyDescent="0.25">
      <c r="A5331" t="s">
        <v>32</v>
      </c>
      <c r="B5331" t="s">
        <v>16069</v>
      </c>
      <c r="C5331">
        <f>YEAR(B5331)</f>
        <v>2014</v>
      </c>
      <c r="D5331">
        <v>89.6</v>
      </c>
      <c r="E5331">
        <v>73.400000000000006</v>
      </c>
      <c r="F5331">
        <v>81.099999999999994</v>
      </c>
      <c r="H5331" s="2">
        <f>IF(F5331-78.07&lt;=0,0,IF(F5331-78.07&lt;=1,1,2))</f>
        <v>2</v>
      </c>
      <c r="I5331">
        <v>111.5</v>
      </c>
      <c r="J5331">
        <v>73.400000000000006</v>
      </c>
      <c r="K5331">
        <v>86.8</v>
      </c>
      <c r="L5331">
        <v>69.2</v>
      </c>
      <c r="M5331">
        <v>68.099999999999994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30</v>
      </c>
      <c r="V5331">
        <v>12.8</v>
      </c>
      <c r="W5331">
        <v>162.19999999999999</v>
      </c>
      <c r="X5331">
        <v>1009.5</v>
      </c>
      <c r="Y5331">
        <v>0</v>
      </c>
      <c r="Z5331">
        <v>6.2</v>
      </c>
      <c r="AA5331">
        <v>307</v>
      </c>
      <c r="AB5331">
        <v>26.6</v>
      </c>
      <c r="AC5331">
        <v>9</v>
      </c>
      <c r="AD5331">
        <v>0</v>
      </c>
      <c r="AE5331" t="s">
        <v>16070</v>
      </c>
      <c r="AF5331" t="s">
        <v>16071</v>
      </c>
      <c r="AG5331">
        <v>0.66</v>
      </c>
      <c r="AH5331" t="s">
        <v>330</v>
      </c>
      <c r="AI5331" t="s">
        <v>9140</v>
      </c>
      <c r="AJ5331" t="s">
        <v>331</v>
      </c>
    </row>
    <row r="5332" spans="1:36" x14ac:dyDescent="0.25">
      <c r="A5332" t="s">
        <v>32</v>
      </c>
      <c r="B5332" t="s">
        <v>16072</v>
      </c>
      <c r="C5332">
        <f>YEAR(B5332)</f>
        <v>2014</v>
      </c>
      <c r="D5332">
        <v>89.6</v>
      </c>
      <c r="E5332">
        <v>75.2</v>
      </c>
      <c r="F5332">
        <v>82.2</v>
      </c>
      <c r="H5332" s="2">
        <f>IF(F5332-78.07&lt;=0,0,IF(F5332-78.07&lt;=1,1,2))</f>
        <v>2</v>
      </c>
      <c r="I5332">
        <v>93.5</v>
      </c>
      <c r="J5332">
        <v>75.2</v>
      </c>
      <c r="K5332">
        <v>85</v>
      </c>
      <c r="L5332">
        <v>66.3</v>
      </c>
      <c r="M5332">
        <v>59.2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26.2</v>
      </c>
      <c r="V5332">
        <v>24.1</v>
      </c>
      <c r="W5332">
        <v>305.2</v>
      </c>
      <c r="X5332">
        <v>1007.9</v>
      </c>
      <c r="Y5332">
        <v>0</v>
      </c>
      <c r="Z5332">
        <v>6.5</v>
      </c>
      <c r="AA5332">
        <v>307.7</v>
      </c>
      <c r="AB5332">
        <v>26.5</v>
      </c>
      <c r="AC5332">
        <v>9</v>
      </c>
      <c r="AD5332">
        <v>0</v>
      </c>
      <c r="AE5332" t="s">
        <v>16073</v>
      </c>
      <c r="AF5332" t="s">
        <v>16074</v>
      </c>
      <c r="AG5332">
        <v>0.69</v>
      </c>
      <c r="AH5332" t="s">
        <v>330</v>
      </c>
      <c r="AI5332" t="s">
        <v>9140</v>
      </c>
      <c r="AJ5332" t="s">
        <v>331</v>
      </c>
    </row>
    <row r="5333" spans="1:36" x14ac:dyDescent="0.25">
      <c r="A5333" t="s">
        <v>32</v>
      </c>
      <c r="B5333" t="s">
        <v>16075</v>
      </c>
      <c r="C5333">
        <f>YEAR(B5333)</f>
        <v>2014</v>
      </c>
      <c r="D5333">
        <v>86</v>
      </c>
      <c r="E5333">
        <v>71.599999999999994</v>
      </c>
      <c r="F5333">
        <v>80.8</v>
      </c>
      <c r="H5333" s="2">
        <f>IF(F5333-78.07&lt;=0,0,IF(F5333-78.07&lt;=1,1,2))</f>
        <v>2</v>
      </c>
      <c r="I5333">
        <v>93.5</v>
      </c>
      <c r="J5333">
        <v>71.599999999999994</v>
      </c>
      <c r="K5333">
        <v>83.5</v>
      </c>
      <c r="L5333">
        <v>66.8</v>
      </c>
      <c r="M5333">
        <v>62.7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34.4</v>
      </c>
      <c r="V5333">
        <v>25.3</v>
      </c>
      <c r="W5333">
        <v>298.60000000000002</v>
      </c>
      <c r="X5333">
        <v>1006.3</v>
      </c>
      <c r="Y5333">
        <v>0.1</v>
      </c>
      <c r="Z5333">
        <v>6.2</v>
      </c>
      <c r="AA5333">
        <v>305.2</v>
      </c>
      <c r="AB5333">
        <v>26.5</v>
      </c>
      <c r="AC5333">
        <v>9</v>
      </c>
      <c r="AD5333">
        <v>0</v>
      </c>
      <c r="AE5333" t="s">
        <v>16076</v>
      </c>
      <c r="AF5333" t="s">
        <v>16077</v>
      </c>
      <c r="AG5333">
        <v>0.75</v>
      </c>
      <c r="AH5333" t="s">
        <v>330</v>
      </c>
      <c r="AI5333" t="s">
        <v>9140</v>
      </c>
      <c r="AJ5333" t="s">
        <v>331</v>
      </c>
    </row>
    <row r="5334" spans="1:36" x14ac:dyDescent="0.25">
      <c r="A5334" t="s">
        <v>32</v>
      </c>
      <c r="B5334" t="s">
        <v>16078</v>
      </c>
      <c r="C5334">
        <f>YEAR(B5334)</f>
        <v>2014</v>
      </c>
      <c r="D5334">
        <v>82.4</v>
      </c>
      <c r="E5334">
        <v>73.099999999999994</v>
      </c>
      <c r="F5334">
        <v>80.099999999999994</v>
      </c>
      <c r="H5334" s="2">
        <f>IF(F5334-78.07&lt;=0,0,IF(F5334-78.07&lt;=1,1,2))</f>
        <v>2</v>
      </c>
      <c r="I5334">
        <v>85.4</v>
      </c>
      <c r="J5334">
        <v>73.099999999999994</v>
      </c>
      <c r="K5334">
        <v>81.900000000000006</v>
      </c>
      <c r="L5334">
        <v>67</v>
      </c>
      <c r="M5334">
        <v>64.599999999999994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35.799999999999997</v>
      </c>
      <c r="V5334">
        <v>20.8</v>
      </c>
      <c r="W5334">
        <v>319.89999999999998</v>
      </c>
      <c r="X5334">
        <v>1009</v>
      </c>
      <c r="Y5334">
        <v>26.2</v>
      </c>
      <c r="Z5334">
        <v>6.2</v>
      </c>
      <c r="AA5334">
        <v>274.2</v>
      </c>
      <c r="AB5334">
        <v>23.7</v>
      </c>
      <c r="AC5334">
        <v>8</v>
      </c>
      <c r="AD5334">
        <v>0</v>
      </c>
      <c r="AE5334" t="s">
        <v>16079</v>
      </c>
      <c r="AF5334" t="s">
        <v>16080</v>
      </c>
      <c r="AG5334">
        <v>0.76</v>
      </c>
      <c r="AH5334" t="s">
        <v>36</v>
      </c>
      <c r="AI5334" t="s">
        <v>37</v>
      </c>
      <c r="AJ5334" t="s">
        <v>38</v>
      </c>
    </row>
    <row r="5335" spans="1:36" x14ac:dyDescent="0.25">
      <c r="A5335" t="s">
        <v>32</v>
      </c>
      <c r="B5335" t="s">
        <v>16081</v>
      </c>
      <c r="C5335">
        <f>YEAR(B5335)</f>
        <v>2014</v>
      </c>
      <c r="D5335">
        <v>82.4</v>
      </c>
      <c r="E5335">
        <v>77</v>
      </c>
      <c r="F5335">
        <v>79.3</v>
      </c>
      <c r="H5335" s="2">
        <f>IF(F5335-78.07&lt;=0,0,IF(F5335-78.07&lt;=1,1,2))</f>
        <v>2</v>
      </c>
      <c r="I5335">
        <v>84.7</v>
      </c>
      <c r="J5335">
        <v>77</v>
      </c>
      <c r="K5335">
        <v>80.099999999999994</v>
      </c>
      <c r="L5335">
        <v>64.7</v>
      </c>
      <c r="M5335">
        <v>61.1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38</v>
      </c>
      <c r="V5335">
        <v>23</v>
      </c>
      <c r="W5335">
        <v>324.39999999999998</v>
      </c>
      <c r="X5335">
        <v>1012.2</v>
      </c>
      <c r="Y5335">
        <v>35.9</v>
      </c>
      <c r="Z5335">
        <v>6.2</v>
      </c>
      <c r="AA5335">
        <v>273.89999999999998</v>
      </c>
      <c r="AB5335">
        <v>23.7</v>
      </c>
      <c r="AC5335">
        <v>8</v>
      </c>
      <c r="AD5335">
        <v>0</v>
      </c>
      <c r="AE5335" t="s">
        <v>16082</v>
      </c>
      <c r="AF5335" t="s">
        <v>16083</v>
      </c>
      <c r="AG5335">
        <v>0.79</v>
      </c>
      <c r="AH5335" t="s">
        <v>36</v>
      </c>
      <c r="AI5335" t="s">
        <v>37</v>
      </c>
      <c r="AJ5335" t="s">
        <v>38</v>
      </c>
    </row>
    <row r="5336" spans="1:36" x14ac:dyDescent="0.25">
      <c r="A5336" t="s">
        <v>32</v>
      </c>
      <c r="B5336" t="s">
        <v>16084</v>
      </c>
      <c r="C5336">
        <f>YEAR(B5336)</f>
        <v>2014</v>
      </c>
      <c r="D5336">
        <v>83</v>
      </c>
      <c r="E5336">
        <v>73.400000000000006</v>
      </c>
      <c r="F5336">
        <v>78.8</v>
      </c>
      <c r="H5336" s="2">
        <f>IF(F5336-78.07&lt;=0,0,IF(F5336-78.07&lt;=1,1,2))</f>
        <v>1</v>
      </c>
      <c r="I5336">
        <v>85.4</v>
      </c>
      <c r="J5336">
        <v>73.400000000000006</v>
      </c>
      <c r="K5336">
        <v>79.7</v>
      </c>
      <c r="L5336">
        <v>66.400000000000006</v>
      </c>
      <c r="M5336">
        <v>66.400000000000006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25.5</v>
      </c>
      <c r="V5336">
        <v>15</v>
      </c>
      <c r="W5336">
        <v>319.39999999999998</v>
      </c>
      <c r="X5336">
        <v>1014.4</v>
      </c>
      <c r="Y5336">
        <v>18.5</v>
      </c>
      <c r="Z5336">
        <v>6.2</v>
      </c>
      <c r="AA5336">
        <v>297.7</v>
      </c>
      <c r="AB5336">
        <v>25.7</v>
      </c>
      <c r="AC5336">
        <v>9</v>
      </c>
      <c r="AD5336">
        <v>0</v>
      </c>
      <c r="AE5336" t="s">
        <v>16085</v>
      </c>
      <c r="AF5336" t="s">
        <v>16086</v>
      </c>
      <c r="AG5336">
        <v>0.82</v>
      </c>
      <c r="AH5336" t="s">
        <v>330</v>
      </c>
      <c r="AI5336" t="s">
        <v>9140</v>
      </c>
      <c r="AJ5336" t="s">
        <v>331</v>
      </c>
    </row>
    <row r="5337" spans="1:36" x14ac:dyDescent="0.25">
      <c r="A5337" t="s">
        <v>32</v>
      </c>
      <c r="B5337" t="s">
        <v>16087</v>
      </c>
      <c r="C5337">
        <f>YEAR(B5337)</f>
        <v>2014</v>
      </c>
      <c r="D5337">
        <v>89.6</v>
      </c>
      <c r="E5337">
        <v>69.8</v>
      </c>
      <c r="F5337">
        <v>78.400000000000006</v>
      </c>
      <c r="H5337" s="2">
        <f>IF(F5337-78.07&lt;=0,0,IF(F5337-78.07&lt;=1,1,2))</f>
        <v>1</v>
      </c>
      <c r="I5337">
        <v>91.5</v>
      </c>
      <c r="J5337">
        <v>69.8</v>
      </c>
      <c r="K5337">
        <v>79.8</v>
      </c>
      <c r="L5337">
        <v>65.900000000000006</v>
      </c>
      <c r="M5337">
        <v>68.099999999999994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19.5</v>
      </c>
      <c r="V5337">
        <v>8.1</v>
      </c>
      <c r="W5337">
        <v>165.7</v>
      </c>
      <c r="X5337">
        <v>1014.3</v>
      </c>
      <c r="Y5337">
        <v>0</v>
      </c>
      <c r="Z5337">
        <v>6.5</v>
      </c>
      <c r="AA5337">
        <v>298.89999999999998</v>
      </c>
      <c r="AB5337">
        <v>25.8</v>
      </c>
      <c r="AC5337">
        <v>9</v>
      </c>
      <c r="AD5337">
        <v>0</v>
      </c>
      <c r="AE5337" t="s">
        <v>16088</v>
      </c>
      <c r="AF5337" t="s">
        <v>16089</v>
      </c>
      <c r="AG5337">
        <v>0.86</v>
      </c>
      <c r="AH5337" t="s">
        <v>330</v>
      </c>
      <c r="AI5337" t="s">
        <v>9140</v>
      </c>
      <c r="AJ5337" t="s">
        <v>331</v>
      </c>
    </row>
    <row r="5338" spans="1:36" x14ac:dyDescent="0.25">
      <c r="A5338" t="s">
        <v>32</v>
      </c>
      <c r="B5338" t="s">
        <v>16090</v>
      </c>
      <c r="C5338">
        <f>YEAR(B5338)</f>
        <v>2014</v>
      </c>
      <c r="D5338">
        <v>89.6</v>
      </c>
      <c r="E5338">
        <v>73.400000000000006</v>
      </c>
      <c r="F5338">
        <v>81.5</v>
      </c>
      <c r="H5338" s="2">
        <f>IF(F5338-78.07&lt;=0,0,IF(F5338-78.07&lt;=1,1,2))</f>
        <v>2</v>
      </c>
      <c r="I5338">
        <v>98.2</v>
      </c>
      <c r="J5338">
        <v>73.400000000000006</v>
      </c>
      <c r="K5338">
        <v>84.2</v>
      </c>
      <c r="L5338">
        <v>64.099999999999994</v>
      </c>
      <c r="M5338">
        <v>56.1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22.8</v>
      </c>
      <c r="V5338">
        <v>6.9</v>
      </c>
      <c r="W5338">
        <v>280.89999999999998</v>
      </c>
      <c r="X5338">
        <v>1013</v>
      </c>
      <c r="Y5338">
        <v>2.1</v>
      </c>
      <c r="Z5338">
        <v>6.2</v>
      </c>
      <c r="AA5338">
        <v>293</v>
      </c>
      <c r="AB5338">
        <v>25.4</v>
      </c>
      <c r="AC5338">
        <v>9</v>
      </c>
      <c r="AD5338">
        <v>0</v>
      </c>
      <c r="AE5338" t="s">
        <v>16091</v>
      </c>
      <c r="AF5338" t="s">
        <v>16092</v>
      </c>
      <c r="AG5338">
        <v>0.89</v>
      </c>
      <c r="AH5338" t="s">
        <v>330</v>
      </c>
      <c r="AI5338" t="s">
        <v>9140</v>
      </c>
      <c r="AJ5338" t="s">
        <v>331</v>
      </c>
    </row>
    <row r="5339" spans="1:36" x14ac:dyDescent="0.25">
      <c r="A5339" t="s">
        <v>32</v>
      </c>
      <c r="B5339" t="s">
        <v>16093</v>
      </c>
      <c r="C5339">
        <f>YEAR(B5339)</f>
        <v>2014</v>
      </c>
      <c r="D5339">
        <v>87.9</v>
      </c>
      <c r="E5339">
        <v>75.2</v>
      </c>
      <c r="F5339">
        <v>81.400000000000006</v>
      </c>
      <c r="H5339" s="2">
        <f>IF(F5339-78.07&lt;=0,0,IF(F5339-78.07&lt;=1,1,2))</f>
        <v>2</v>
      </c>
      <c r="I5339">
        <v>97.2</v>
      </c>
      <c r="J5339">
        <v>75.2</v>
      </c>
      <c r="K5339">
        <v>84.9</v>
      </c>
      <c r="L5339">
        <v>67.099999999999994</v>
      </c>
      <c r="M5339">
        <v>63.2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24.2</v>
      </c>
      <c r="V5339">
        <v>9.1999999999999993</v>
      </c>
      <c r="W5339">
        <v>154</v>
      </c>
      <c r="X5339">
        <v>1011.7</v>
      </c>
      <c r="Y5339">
        <v>1.2</v>
      </c>
      <c r="Z5339">
        <v>6.4</v>
      </c>
      <c r="AA5339">
        <v>294.60000000000002</v>
      </c>
      <c r="AB5339">
        <v>25.4</v>
      </c>
      <c r="AC5339">
        <v>9</v>
      </c>
      <c r="AD5339">
        <v>0</v>
      </c>
      <c r="AE5339" t="s">
        <v>16094</v>
      </c>
      <c r="AF5339" t="s">
        <v>16095</v>
      </c>
      <c r="AG5339">
        <v>0.93</v>
      </c>
      <c r="AH5339" t="s">
        <v>330</v>
      </c>
      <c r="AI5339" t="s">
        <v>9140</v>
      </c>
      <c r="AJ5339" t="s">
        <v>331</v>
      </c>
    </row>
    <row r="5340" spans="1:36" x14ac:dyDescent="0.25">
      <c r="A5340" t="s">
        <v>32</v>
      </c>
      <c r="B5340" t="s">
        <v>16096</v>
      </c>
      <c r="C5340">
        <f>YEAR(B5340)</f>
        <v>2014</v>
      </c>
      <c r="D5340">
        <v>86.1</v>
      </c>
      <c r="E5340">
        <v>73.400000000000006</v>
      </c>
      <c r="F5340">
        <v>80.2</v>
      </c>
      <c r="H5340" s="2">
        <f>IF(F5340-78.07&lt;=0,0,IF(F5340-78.07&lt;=1,1,2))</f>
        <v>2</v>
      </c>
      <c r="I5340">
        <v>95.2</v>
      </c>
      <c r="J5340">
        <v>73.400000000000006</v>
      </c>
      <c r="K5340">
        <v>83.5</v>
      </c>
      <c r="L5340">
        <v>67.599999999999994</v>
      </c>
      <c r="M5340">
        <v>65.900000000000006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26.2</v>
      </c>
      <c r="V5340">
        <v>11.4</v>
      </c>
      <c r="W5340">
        <v>257.89999999999998</v>
      </c>
      <c r="X5340">
        <v>1010.3</v>
      </c>
      <c r="Y5340">
        <v>0</v>
      </c>
      <c r="Z5340">
        <v>6.2</v>
      </c>
      <c r="AA5340">
        <v>294</v>
      </c>
      <c r="AB5340">
        <v>25.4</v>
      </c>
      <c r="AC5340">
        <v>9</v>
      </c>
      <c r="AD5340">
        <v>0</v>
      </c>
      <c r="AE5340" t="s">
        <v>16097</v>
      </c>
      <c r="AF5340" t="s">
        <v>16098</v>
      </c>
      <c r="AG5340">
        <v>0.96</v>
      </c>
      <c r="AH5340" t="s">
        <v>330</v>
      </c>
      <c r="AI5340" t="s">
        <v>9140</v>
      </c>
      <c r="AJ5340" t="s">
        <v>331</v>
      </c>
    </row>
    <row r="5341" spans="1:36" x14ac:dyDescent="0.25">
      <c r="A5341" t="s">
        <v>32</v>
      </c>
      <c r="B5341" t="s">
        <v>16099</v>
      </c>
      <c r="C5341">
        <f>YEAR(B5341)</f>
        <v>2014</v>
      </c>
      <c r="D5341">
        <v>87.8</v>
      </c>
      <c r="E5341">
        <v>75.2</v>
      </c>
      <c r="F5341">
        <v>81.7</v>
      </c>
      <c r="H5341" s="2">
        <f>IF(F5341-78.07&lt;=0,0,IF(F5341-78.07&lt;=1,1,2))</f>
        <v>2</v>
      </c>
      <c r="I5341">
        <v>93.5</v>
      </c>
      <c r="J5341">
        <v>75.2</v>
      </c>
      <c r="K5341">
        <v>84.6</v>
      </c>
      <c r="L5341">
        <v>65.400000000000006</v>
      </c>
      <c r="M5341">
        <v>59.1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26.6</v>
      </c>
      <c r="V5341">
        <v>16.100000000000001</v>
      </c>
      <c r="W5341">
        <v>308</v>
      </c>
      <c r="X5341">
        <v>1010.1</v>
      </c>
      <c r="Y5341">
        <v>1.2</v>
      </c>
      <c r="Z5341">
        <v>6.4</v>
      </c>
      <c r="AA5341">
        <v>294</v>
      </c>
      <c r="AB5341">
        <v>25.4</v>
      </c>
      <c r="AC5341">
        <v>9</v>
      </c>
      <c r="AD5341">
        <v>0</v>
      </c>
      <c r="AE5341" t="s">
        <v>16100</v>
      </c>
      <c r="AF5341" t="s">
        <v>16101</v>
      </c>
      <c r="AG5341">
        <v>0</v>
      </c>
      <c r="AH5341" t="s">
        <v>330</v>
      </c>
      <c r="AI5341" t="s">
        <v>9140</v>
      </c>
      <c r="AJ5341" t="s">
        <v>331</v>
      </c>
    </row>
    <row r="5342" spans="1:36" x14ac:dyDescent="0.25">
      <c r="A5342" t="s">
        <v>32</v>
      </c>
      <c r="B5342" t="s">
        <v>16102</v>
      </c>
      <c r="C5342">
        <f>YEAR(B5342)</f>
        <v>2014</v>
      </c>
      <c r="D5342">
        <v>84.2</v>
      </c>
      <c r="E5342">
        <v>70.8</v>
      </c>
      <c r="F5342">
        <v>79.3</v>
      </c>
      <c r="H5342" s="2">
        <f>IF(F5342-78.07&lt;=0,0,IF(F5342-78.07&lt;=1,1,2))</f>
        <v>2</v>
      </c>
      <c r="I5342">
        <v>91</v>
      </c>
      <c r="J5342">
        <v>70.8</v>
      </c>
      <c r="K5342">
        <v>81.7</v>
      </c>
      <c r="L5342">
        <v>70.099999999999994</v>
      </c>
      <c r="M5342">
        <v>74.2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29.5</v>
      </c>
      <c r="V5342">
        <v>17.2</v>
      </c>
      <c r="W5342">
        <v>312.8</v>
      </c>
      <c r="X5342">
        <v>1011.2</v>
      </c>
      <c r="Y5342">
        <v>13.9</v>
      </c>
      <c r="Z5342">
        <v>6.2</v>
      </c>
      <c r="AA5342">
        <v>286.2</v>
      </c>
      <c r="AB5342">
        <v>24.8</v>
      </c>
      <c r="AC5342">
        <v>9</v>
      </c>
      <c r="AD5342">
        <v>0</v>
      </c>
      <c r="AE5342" t="s">
        <v>16103</v>
      </c>
      <c r="AF5342" t="s">
        <v>16104</v>
      </c>
      <c r="AG5342">
        <v>0.03</v>
      </c>
      <c r="AH5342" t="s">
        <v>330</v>
      </c>
      <c r="AI5342" t="s">
        <v>9140</v>
      </c>
      <c r="AJ5342" t="s">
        <v>331</v>
      </c>
    </row>
    <row r="5343" spans="1:36" x14ac:dyDescent="0.25">
      <c r="A5343" t="s">
        <v>32</v>
      </c>
      <c r="B5343" t="s">
        <v>16105</v>
      </c>
      <c r="C5343">
        <f>YEAR(B5343)</f>
        <v>2014</v>
      </c>
      <c r="D5343">
        <v>86.6</v>
      </c>
      <c r="E5343">
        <v>70.400000000000006</v>
      </c>
      <c r="F5343">
        <v>80.099999999999994</v>
      </c>
      <c r="H5343" s="2">
        <f>IF(F5343-78.07&lt;=0,0,IF(F5343-78.07&lt;=1,1,2))</f>
        <v>2</v>
      </c>
      <c r="I5343">
        <v>87.5</v>
      </c>
      <c r="J5343">
        <v>70.400000000000006</v>
      </c>
      <c r="K5343">
        <v>80.900000000000006</v>
      </c>
      <c r="L5343">
        <v>64</v>
      </c>
      <c r="M5343">
        <v>61.2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23.9</v>
      </c>
      <c r="V5343">
        <v>11.4</v>
      </c>
      <c r="W5343">
        <v>319.10000000000002</v>
      </c>
      <c r="X5343">
        <v>1009.5</v>
      </c>
      <c r="Y5343">
        <v>6.9</v>
      </c>
      <c r="Z5343">
        <v>6.4</v>
      </c>
      <c r="AA5343">
        <v>290.7</v>
      </c>
      <c r="AB5343">
        <v>25.1</v>
      </c>
      <c r="AC5343">
        <v>9</v>
      </c>
      <c r="AD5343">
        <v>0</v>
      </c>
      <c r="AE5343" t="s">
        <v>16106</v>
      </c>
      <c r="AF5343" t="s">
        <v>16107</v>
      </c>
      <c r="AG5343">
        <v>0.06</v>
      </c>
      <c r="AH5343" t="s">
        <v>330</v>
      </c>
      <c r="AI5343" t="s">
        <v>9140</v>
      </c>
      <c r="AJ5343" t="s">
        <v>331</v>
      </c>
    </row>
    <row r="5344" spans="1:36" x14ac:dyDescent="0.25">
      <c r="A5344" t="s">
        <v>32</v>
      </c>
      <c r="B5344" t="s">
        <v>16108</v>
      </c>
      <c r="C5344">
        <f>YEAR(B5344)</f>
        <v>2014</v>
      </c>
      <c r="D5344">
        <v>87.8</v>
      </c>
      <c r="E5344">
        <v>69.8</v>
      </c>
      <c r="F5344">
        <v>79.5</v>
      </c>
      <c r="H5344" s="2">
        <f>IF(F5344-78.07&lt;=0,0,IF(F5344-78.07&lt;=1,1,2))</f>
        <v>2</v>
      </c>
      <c r="I5344">
        <v>92.5</v>
      </c>
      <c r="J5344">
        <v>69.8</v>
      </c>
      <c r="K5344">
        <v>81.5</v>
      </c>
      <c r="L5344">
        <v>64.2</v>
      </c>
      <c r="M5344">
        <v>61.2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23.3</v>
      </c>
      <c r="V5344">
        <v>11.4</v>
      </c>
      <c r="W5344">
        <v>286.89999999999998</v>
      </c>
      <c r="X5344">
        <v>1007.7</v>
      </c>
      <c r="Y5344">
        <v>2.2999999999999998</v>
      </c>
      <c r="Z5344">
        <v>6.4</v>
      </c>
      <c r="AA5344">
        <v>286.60000000000002</v>
      </c>
      <c r="AB5344">
        <v>24.8</v>
      </c>
      <c r="AC5344">
        <v>9</v>
      </c>
      <c r="AD5344">
        <v>0</v>
      </c>
      <c r="AE5344" t="s">
        <v>16109</v>
      </c>
      <c r="AF5344" t="s">
        <v>16110</v>
      </c>
      <c r="AG5344">
        <v>0.1</v>
      </c>
      <c r="AH5344" t="s">
        <v>330</v>
      </c>
      <c r="AI5344" t="s">
        <v>9140</v>
      </c>
      <c r="AJ5344" t="s">
        <v>331</v>
      </c>
    </row>
    <row r="5345" spans="1:36" x14ac:dyDescent="0.25">
      <c r="A5345" t="s">
        <v>32</v>
      </c>
      <c r="B5345" t="s">
        <v>16111</v>
      </c>
      <c r="C5345">
        <f>YEAR(B5345)</f>
        <v>2014</v>
      </c>
      <c r="D5345">
        <v>84.2</v>
      </c>
      <c r="E5345">
        <v>75.2</v>
      </c>
      <c r="F5345">
        <v>80.5</v>
      </c>
      <c r="H5345" s="2">
        <f>IF(F5345-78.07&lt;=0,0,IF(F5345-78.07&lt;=1,1,2))</f>
        <v>2</v>
      </c>
      <c r="I5345">
        <v>91</v>
      </c>
      <c r="J5345">
        <v>75.2</v>
      </c>
      <c r="K5345">
        <v>83.4</v>
      </c>
      <c r="L5345">
        <v>69.5</v>
      </c>
      <c r="M5345">
        <v>69.3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32.200000000000003</v>
      </c>
      <c r="V5345">
        <v>21.9</v>
      </c>
      <c r="W5345">
        <v>313.5</v>
      </c>
      <c r="X5345">
        <v>1010</v>
      </c>
      <c r="Y5345">
        <v>33.6</v>
      </c>
      <c r="Z5345">
        <v>6.2</v>
      </c>
      <c r="AA5345">
        <v>254.4</v>
      </c>
      <c r="AB5345">
        <v>21.9</v>
      </c>
      <c r="AC5345">
        <v>8</v>
      </c>
      <c r="AD5345">
        <v>0</v>
      </c>
      <c r="AE5345" t="s">
        <v>16112</v>
      </c>
      <c r="AF5345" t="s">
        <v>16113</v>
      </c>
      <c r="AG5345">
        <v>0.13</v>
      </c>
      <c r="AH5345" t="s">
        <v>36</v>
      </c>
      <c r="AI5345" t="s">
        <v>37</v>
      </c>
      <c r="AJ5345" t="s">
        <v>38</v>
      </c>
    </row>
    <row r="5346" spans="1:36" x14ac:dyDescent="0.25">
      <c r="A5346" t="s">
        <v>32</v>
      </c>
      <c r="B5346" t="s">
        <v>16114</v>
      </c>
      <c r="C5346">
        <f>YEAR(B5346)</f>
        <v>2014</v>
      </c>
      <c r="D5346">
        <v>82.4</v>
      </c>
      <c r="E5346">
        <v>75.2</v>
      </c>
      <c r="F5346">
        <v>79.2</v>
      </c>
      <c r="H5346" s="2">
        <f>IF(F5346-78.07&lt;=0,0,IF(F5346-78.07&lt;=1,1,2))</f>
        <v>2</v>
      </c>
      <c r="I5346">
        <v>84.7</v>
      </c>
      <c r="J5346">
        <v>75.2</v>
      </c>
      <c r="K5346">
        <v>79.8</v>
      </c>
      <c r="L5346">
        <v>65.2</v>
      </c>
      <c r="M5346">
        <v>62.5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32.200000000000003</v>
      </c>
      <c r="V5346">
        <v>19.600000000000001</v>
      </c>
      <c r="W5346">
        <v>316.5</v>
      </c>
      <c r="X5346">
        <v>1012.4</v>
      </c>
      <c r="Y5346">
        <v>28.3</v>
      </c>
      <c r="Z5346">
        <v>6.2</v>
      </c>
      <c r="AA5346">
        <v>256.89999999999998</v>
      </c>
      <c r="AB5346">
        <v>22.3</v>
      </c>
      <c r="AC5346">
        <v>8</v>
      </c>
      <c r="AD5346">
        <v>0</v>
      </c>
      <c r="AE5346" t="s">
        <v>16115</v>
      </c>
      <c r="AF5346" t="s">
        <v>16116</v>
      </c>
      <c r="AG5346">
        <v>0.17</v>
      </c>
      <c r="AH5346" t="s">
        <v>36</v>
      </c>
      <c r="AI5346" t="s">
        <v>37</v>
      </c>
      <c r="AJ5346" t="s">
        <v>38</v>
      </c>
    </row>
    <row r="5347" spans="1:36" x14ac:dyDescent="0.25">
      <c r="A5347" t="s">
        <v>32</v>
      </c>
      <c r="B5347" t="s">
        <v>16117</v>
      </c>
      <c r="C5347">
        <f>YEAR(B5347)</f>
        <v>2014</v>
      </c>
      <c r="D5347">
        <v>82.4</v>
      </c>
      <c r="E5347">
        <v>74.7</v>
      </c>
      <c r="F5347">
        <v>77.8</v>
      </c>
      <c r="H5347" s="2">
        <f>IF(F5347-78.07&lt;=0,0,IF(F5347-78.07&lt;=1,1,2))</f>
        <v>0</v>
      </c>
      <c r="I5347">
        <v>84.7</v>
      </c>
      <c r="J5347">
        <v>74.7</v>
      </c>
      <c r="K5347">
        <v>78.5</v>
      </c>
      <c r="L5347">
        <v>64</v>
      </c>
      <c r="M5347">
        <v>62.6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30</v>
      </c>
      <c r="V5347">
        <v>18.3</v>
      </c>
      <c r="W5347">
        <v>313.3</v>
      </c>
      <c r="X5347">
        <v>1011.5</v>
      </c>
      <c r="Y5347">
        <v>47</v>
      </c>
      <c r="Z5347">
        <v>6.2</v>
      </c>
      <c r="AA5347">
        <v>250.1</v>
      </c>
      <c r="AB5347">
        <v>21.6</v>
      </c>
      <c r="AC5347">
        <v>8</v>
      </c>
      <c r="AD5347">
        <v>0</v>
      </c>
      <c r="AE5347" t="s">
        <v>16118</v>
      </c>
      <c r="AF5347" t="s">
        <v>16119</v>
      </c>
      <c r="AG5347">
        <v>0.2</v>
      </c>
      <c r="AH5347" t="s">
        <v>36</v>
      </c>
      <c r="AI5347" t="s">
        <v>37</v>
      </c>
      <c r="AJ5347" t="s">
        <v>38</v>
      </c>
    </row>
    <row r="5348" spans="1:36" x14ac:dyDescent="0.25">
      <c r="A5348" t="s">
        <v>32</v>
      </c>
      <c r="B5348" t="s">
        <v>16120</v>
      </c>
      <c r="C5348">
        <f>YEAR(B5348)</f>
        <v>2014</v>
      </c>
      <c r="D5348">
        <v>84.2</v>
      </c>
      <c r="E5348">
        <v>75.2</v>
      </c>
      <c r="F5348">
        <v>79.599999999999994</v>
      </c>
      <c r="G5348" s="2">
        <f>AVERAGE(F5348:F5438)</f>
        <v>69.183516483516485</v>
      </c>
      <c r="H5348" s="2">
        <f>IF(F5348-69.18&lt;=0,0,IF(F5348-69.18&lt;=1,1,2))</f>
        <v>2</v>
      </c>
      <c r="I5348">
        <v>90.9</v>
      </c>
      <c r="J5348">
        <v>75.2</v>
      </c>
      <c r="K5348">
        <v>81.599999999999994</v>
      </c>
      <c r="L5348">
        <v>69.8</v>
      </c>
      <c r="M5348">
        <v>72.2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23.9</v>
      </c>
      <c r="V5348">
        <v>13.9</v>
      </c>
      <c r="W5348">
        <v>318.3</v>
      </c>
      <c r="X5348">
        <v>1008.8</v>
      </c>
      <c r="Y5348">
        <v>27.8</v>
      </c>
      <c r="Z5348">
        <v>6.2</v>
      </c>
      <c r="AA5348">
        <v>265.2</v>
      </c>
      <c r="AB5348">
        <v>22.8</v>
      </c>
      <c r="AC5348">
        <v>9</v>
      </c>
      <c r="AD5348">
        <v>0</v>
      </c>
      <c r="AE5348" t="s">
        <v>16121</v>
      </c>
      <c r="AF5348" t="s">
        <v>16122</v>
      </c>
      <c r="AG5348">
        <v>0.23</v>
      </c>
      <c r="AH5348" t="s">
        <v>36</v>
      </c>
      <c r="AI5348" t="s">
        <v>37</v>
      </c>
      <c r="AJ5348" t="s">
        <v>38</v>
      </c>
    </row>
    <row r="5349" spans="1:36" x14ac:dyDescent="0.25">
      <c r="A5349" t="s">
        <v>32</v>
      </c>
      <c r="B5349" t="s">
        <v>16123</v>
      </c>
      <c r="C5349">
        <f>YEAR(B5349)</f>
        <v>2014</v>
      </c>
      <c r="D5349">
        <v>86</v>
      </c>
      <c r="E5349">
        <v>66.5</v>
      </c>
      <c r="F5349">
        <v>77.7</v>
      </c>
      <c r="H5349" s="2">
        <f>IF(F5349-69.18&lt;=0,0,IF(F5349-69.18&lt;=1,1,2))</f>
        <v>2</v>
      </c>
      <c r="I5349">
        <v>92</v>
      </c>
      <c r="J5349">
        <v>66.5</v>
      </c>
      <c r="K5349">
        <v>79.7</v>
      </c>
      <c r="L5349">
        <v>67.3</v>
      </c>
      <c r="M5349">
        <v>71.099999999999994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30</v>
      </c>
      <c r="V5349">
        <v>11.4</v>
      </c>
      <c r="W5349">
        <v>111.7</v>
      </c>
      <c r="X5349">
        <v>1007.1</v>
      </c>
      <c r="Y5349">
        <v>33.799999999999997</v>
      </c>
      <c r="Z5349">
        <v>6.3</v>
      </c>
      <c r="AA5349">
        <v>258.3</v>
      </c>
      <c r="AB5349">
        <v>22.4</v>
      </c>
      <c r="AC5349">
        <v>8</v>
      </c>
      <c r="AD5349">
        <v>0</v>
      </c>
      <c r="AE5349" t="s">
        <v>16124</v>
      </c>
      <c r="AF5349" t="s">
        <v>16125</v>
      </c>
      <c r="AG5349">
        <v>0.25</v>
      </c>
      <c r="AH5349" t="s">
        <v>36</v>
      </c>
      <c r="AI5349" t="s">
        <v>702</v>
      </c>
      <c r="AJ5349" t="s">
        <v>38</v>
      </c>
    </row>
    <row r="5350" spans="1:36" x14ac:dyDescent="0.25">
      <c r="A5350" t="s">
        <v>32</v>
      </c>
      <c r="B5350" t="s">
        <v>16126</v>
      </c>
      <c r="C5350">
        <f>YEAR(B5350)</f>
        <v>2014</v>
      </c>
      <c r="D5350">
        <v>84.2</v>
      </c>
      <c r="E5350">
        <v>75.2</v>
      </c>
      <c r="F5350">
        <v>79.2</v>
      </c>
      <c r="H5350" s="2">
        <f>IF(F5350-69.18&lt;=0,0,IF(F5350-69.18&lt;=1,1,2))</f>
        <v>2</v>
      </c>
      <c r="I5350">
        <v>92.4</v>
      </c>
      <c r="J5350">
        <v>75.2</v>
      </c>
      <c r="K5350">
        <v>81.400000000000006</v>
      </c>
      <c r="L5350">
        <v>69.3</v>
      </c>
      <c r="M5350">
        <v>72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29.6</v>
      </c>
      <c r="V5350">
        <v>11.4</v>
      </c>
      <c r="W5350">
        <v>348.2</v>
      </c>
      <c r="X5350">
        <v>1006.5</v>
      </c>
      <c r="Y5350">
        <v>50.8</v>
      </c>
      <c r="Z5350">
        <v>6.2</v>
      </c>
      <c r="AA5350">
        <v>0</v>
      </c>
      <c r="AB5350">
        <v>0</v>
      </c>
      <c r="AC5350">
        <v>0</v>
      </c>
      <c r="AD5350">
        <v>0</v>
      </c>
      <c r="AE5350" t="s">
        <v>16127</v>
      </c>
      <c r="AF5350" t="s">
        <v>16128</v>
      </c>
      <c r="AG5350">
        <v>0.3</v>
      </c>
      <c r="AH5350" t="s">
        <v>36</v>
      </c>
      <c r="AI5350" t="s">
        <v>37</v>
      </c>
      <c r="AJ5350" t="s">
        <v>38</v>
      </c>
    </row>
    <row r="5351" spans="1:36" x14ac:dyDescent="0.25">
      <c r="A5351" t="s">
        <v>32</v>
      </c>
      <c r="B5351" t="s">
        <v>16129</v>
      </c>
      <c r="C5351">
        <f>YEAR(B5351)</f>
        <v>2014</v>
      </c>
      <c r="D5351">
        <v>82.4</v>
      </c>
      <c r="E5351">
        <v>71.599999999999994</v>
      </c>
      <c r="F5351">
        <v>77.599999999999994</v>
      </c>
      <c r="H5351" s="2">
        <f>IF(F5351-69.18&lt;=0,0,IF(F5351-69.18&lt;=1,1,2))</f>
        <v>2</v>
      </c>
      <c r="I5351">
        <v>86.2</v>
      </c>
      <c r="J5351">
        <v>71.599999999999994</v>
      </c>
      <c r="K5351">
        <v>78.900000000000006</v>
      </c>
      <c r="L5351">
        <v>68.099999999999994</v>
      </c>
      <c r="M5351">
        <v>73.3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23.3</v>
      </c>
      <c r="V5351">
        <v>19.600000000000001</v>
      </c>
      <c r="W5351">
        <v>305.7</v>
      </c>
      <c r="X5351">
        <v>1008.9</v>
      </c>
      <c r="Y5351">
        <v>26.7</v>
      </c>
      <c r="Z5351">
        <v>6.2</v>
      </c>
      <c r="AA5351">
        <v>249.5</v>
      </c>
      <c r="AB5351">
        <v>21.7</v>
      </c>
      <c r="AC5351">
        <v>8</v>
      </c>
      <c r="AD5351">
        <v>0</v>
      </c>
      <c r="AE5351" t="s">
        <v>16130</v>
      </c>
      <c r="AF5351" t="s">
        <v>16131</v>
      </c>
      <c r="AG5351">
        <v>0.34</v>
      </c>
      <c r="AH5351" t="s">
        <v>36</v>
      </c>
      <c r="AI5351" t="s">
        <v>37</v>
      </c>
      <c r="AJ5351" t="s">
        <v>38</v>
      </c>
    </row>
    <row r="5352" spans="1:36" x14ac:dyDescent="0.25">
      <c r="A5352" t="s">
        <v>32</v>
      </c>
      <c r="B5352" t="s">
        <v>16132</v>
      </c>
      <c r="C5352">
        <f>YEAR(B5352)</f>
        <v>2014</v>
      </c>
      <c r="D5352">
        <v>85.4</v>
      </c>
      <c r="E5352">
        <v>68</v>
      </c>
      <c r="F5352">
        <v>76.8</v>
      </c>
      <c r="H5352" s="2">
        <f>IF(F5352-69.18&lt;=0,0,IF(F5352-69.18&lt;=1,1,2))</f>
        <v>2</v>
      </c>
      <c r="I5352">
        <v>87.2</v>
      </c>
      <c r="J5352">
        <v>68</v>
      </c>
      <c r="K5352">
        <v>78.099999999999994</v>
      </c>
      <c r="L5352">
        <v>67.099999999999994</v>
      </c>
      <c r="M5352">
        <v>72.7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24.8</v>
      </c>
      <c r="V5352">
        <v>20.8</v>
      </c>
      <c r="W5352">
        <v>303.7</v>
      </c>
      <c r="X5352">
        <v>1007.8</v>
      </c>
      <c r="Y5352">
        <v>28.1</v>
      </c>
      <c r="Z5352">
        <v>6.2</v>
      </c>
      <c r="AA5352">
        <v>254.5</v>
      </c>
      <c r="AB5352">
        <v>22</v>
      </c>
      <c r="AC5352">
        <v>9</v>
      </c>
      <c r="AD5352">
        <v>0</v>
      </c>
      <c r="AE5352" t="s">
        <v>16133</v>
      </c>
      <c r="AF5352" t="s">
        <v>16134</v>
      </c>
      <c r="AG5352">
        <v>0.37</v>
      </c>
      <c r="AH5352" t="s">
        <v>36</v>
      </c>
      <c r="AI5352" t="s">
        <v>37</v>
      </c>
      <c r="AJ5352" t="s">
        <v>38</v>
      </c>
    </row>
    <row r="5353" spans="1:36" x14ac:dyDescent="0.25">
      <c r="A5353" t="s">
        <v>32</v>
      </c>
      <c r="B5353" t="s">
        <v>16135</v>
      </c>
      <c r="C5353">
        <f>YEAR(B5353)</f>
        <v>2014</v>
      </c>
      <c r="D5353">
        <v>82.4</v>
      </c>
      <c r="E5353">
        <v>68</v>
      </c>
      <c r="F5353">
        <v>76.599999999999994</v>
      </c>
      <c r="H5353" s="2">
        <f>IF(F5353-69.18&lt;=0,0,IF(F5353-69.18&lt;=1,1,2))</f>
        <v>2</v>
      </c>
      <c r="I5353">
        <v>87.2</v>
      </c>
      <c r="J5353">
        <v>68</v>
      </c>
      <c r="K5353">
        <v>78</v>
      </c>
      <c r="L5353">
        <v>67.400000000000006</v>
      </c>
      <c r="M5353">
        <v>73.7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21.9</v>
      </c>
      <c r="V5353">
        <v>16.100000000000001</v>
      </c>
      <c r="W5353">
        <v>310.10000000000002</v>
      </c>
      <c r="X5353">
        <v>1007</v>
      </c>
      <c r="Y5353">
        <v>29.6</v>
      </c>
      <c r="Z5353">
        <v>6.2</v>
      </c>
      <c r="AA5353">
        <v>255.9</v>
      </c>
      <c r="AB5353">
        <v>22</v>
      </c>
      <c r="AC5353">
        <v>8</v>
      </c>
      <c r="AD5353">
        <v>0</v>
      </c>
      <c r="AE5353" t="s">
        <v>16136</v>
      </c>
      <c r="AF5353" t="s">
        <v>16137</v>
      </c>
      <c r="AG5353">
        <v>0.41</v>
      </c>
      <c r="AH5353" t="s">
        <v>36</v>
      </c>
      <c r="AI5353" t="s">
        <v>37</v>
      </c>
      <c r="AJ5353" t="s">
        <v>38</v>
      </c>
    </row>
    <row r="5354" spans="1:36" x14ac:dyDescent="0.25">
      <c r="A5354" t="s">
        <v>32</v>
      </c>
      <c r="B5354" t="s">
        <v>16138</v>
      </c>
      <c r="C5354">
        <f>YEAR(B5354)</f>
        <v>2014</v>
      </c>
      <c r="D5354">
        <v>82.4</v>
      </c>
      <c r="E5354">
        <v>68</v>
      </c>
      <c r="F5354">
        <v>75.7</v>
      </c>
      <c r="H5354" s="2">
        <f>IF(F5354-69.18&lt;=0,0,IF(F5354-69.18&lt;=1,1,2))</f>
        <v>2</v>
      </c>
      <c r="I5354">
        <v>86.2</v>
      </c>
      <c r="J5354">
        <v>68</v>
      </c>
      <c r="K5354">
        <v>76.400000000000006</v>
      </c>
      <c r="L5354">
        <v>66.599999999999994</v>
      </c>
      <c r="M5354">
        <v>74.3</v>
      </c>
      <c r="O5354">
        <v>1.2E-2</v>
      </c>
      <c r="P5354">
        <v>100</v>
      </c>
      <c r="Q5354">
        <v>8.33</v>
      </c>
      <c r="R5354" t="s">
        <v>40</v>
      </c>
      <c r="S5354">
        <v>0</v>
      </c>
      <c r="T5354">
        <v>0</v>
      </c>
      <c r="U5354">
        <v>21.9</v>
      </c>
      <c r="V5354">
        <v>19.600000000000001</v>
      </c>
      <c r="W5354">
        <v>224.1</v>
      </c>
      <c r="X5354">
        <v>1009.2</v>
      </c>
      <c r="Y5354">
        <v>40.299999999999997</v>
      </c>
      <c r="Z5354">
        <v>6.1</v>
      </c>
      <c r="AA5354">
        <v>232.6</v>
      </c>
      <c r="AB5354">
        <v>20.100000000000001</v>
      </c>
      <c r="AC5354">
        <v>8</v>
      </c>
      <c r="AD5354">
        <v>0</v>
      </c>
      <c r="AE5354" t="s">
        <v>16139</v>
      </c>
      <c r="AF5354" t="s">
        <v>16140</v>
      </c>
      <c r="AG5354">
        <v>0.44</v>
      </c>
      <c r="AH5354" t="s">
        <v>56</v>
      </c>
      <c r="AI5354" t="s">
        <v>121</v>
      </c>
      <c r="AJ5354" t="s">
        <v>40</v>
      </c>
    </row>
    <row r="5355" spans="1:36" x14ac:dyDescent="0.25">
      <c r="A5355" t="s">
        <v>32</v>
      </c>
      <c r="B5355" t="s">
        <v>16141</v>
      </c>
      <c r="C5355">
        <f>YEAR(B5355)</f>
        <v>2014</v>
      </c>
      <c r="D5355">
        <v>82.4</v>
      </c>
      <c r="E5355">
        <v>69.8</v>
      </c>
      <c r="F5355">
        <v>76.5</v>
      </c>
      <c r="H5355" s="2">
        <f>IF(F5355-69.18&lt;=0,0,IF(F5355-69.18&lt;=1,1,2))</f>
        <v>2</v>
      </c>
      <c r="I5355">
        <v>87.2</v>
      </c>
      <c r="J5355">
        <v>69.8</v>
      </c>
      <c r="K5355">
        <v>77.7</v>
      </c>
      <c r="L5355">
        <v>67.7</v>
      </c>
      <c r="M5355">
        <v>74.599999999999994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20.8</v>
      </c>
      <c r="V5355">
        <v>11.4</v>
      </c>
      <c r="W5355">
        <v>309.3</v>
      </c>
      <c r="X5355">
        <v>1012.3</v>
      </c>
      <c r="Y5355">
        <v>33.4</v>
      </c>
      <c r="Z5355">
        <v>6.2</v>
      </c>
      <c r="AA5355">
        <v>229.1</v>
      </c>
      <c r="AB5355">
        <v>19.899999999999999</v>
      </c>
      <c r="AC5355">
        <v>8</v>
      </c>
      <c r="AD5355">
        <v>0</v>
      </c>
      <c r="AE5355" t="s">
        <v>16142</v>
      </c>
      <c r="AF5355" t="s">
        <v>16143</v>
      </c>
      <c r="AG5355">
        <v>0.48</v>
      </c>
      <c r="AH5355" t="s">
        <v>36</v>
      </c>
      <c r="AI5355" t="s">
        <v>37</v>
      </c>
      <c r="AJ5355" t="s">
        <v>38</v>
      </c>
    </row>
    <row r="5356" spans="1:36" x14ac:dyDescent="0.25">
      <c r="A5356" t="s">
        <v>32</v>
      </c>
      <c r="B5356" t="s">
        <v>16144</v>
      </c>
      <c r="C5356">
        <f>YEAR(B5356)</f>
        <v>2014</v>
      </c>
      <c r="D5356">
        <v>82.4</v>
      </c>
      <c r="E5356">
        <v>69.8</v>
      </c>
      <c r="F5356">
        <v>76</v>
      </c>
      <c r="H5356" s="2">
        <f>IF(F5356-69.18&lt;=0,0,IF(F5356-69.18&lt;=1,1,2))</f>
        <v>2</v>
      </c>
      <c r="I5356">
        <v>86.2</v>
      </c>
      <c r="J5356">
        <v>69.8</v>
      </c>
      <c r="K5356">
        <v>77</v>
      </c>
      <c r="L5356">
        <v>68.099999999999994</v>
      </c>
      <c r="M5356">
        <v>76.900000000000006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19.7</v>
      </c>
      <c r="V5356">
        <v>12.8</v>
      </c>
      <c r="W5356">
        <v>312.10000000000002</v>
      </c>
      <c r="X5356">
        <v>1012.7</v>
      </c>
      <c r="Y5356">
        <v>36.799999999999997</v>
      </c>
      <c r="Z5356">
        <v>6.2</v>
      </c>
      <c r="AA5356">
        <v>235.1</v>
      </c>
      <c r="AB5356">
        <v>20.399999999999999</v>
      </c>
      <c r="AC5356">
        <v>7</v>
      </c>
      <c r="AD5356">
        <v>0</v>
      </c>
      <c r="AE5356" t="s">
        <v>16145</v>
      </c>
      <c r="AF5356" t="s">
        <v>16146</v>
      </c>
      <c r="AG5356">
        <v>0.5</v>
      </c>
      <c r="AH5356" t="s">
        <v>36</v>
      </c>
      <c r="AI5356" t="s">
        <v>37</v>
      </c>
      <c r="AJ5356" t="s">
        <v>38</v>
      </c>
    </row>
    <row r="5357" spans="1:36" x14ac:dyDescent="0.25">
      <c r="A5357" t="s">
        <v>32</v>
      </c>
      <c r="B5357" t="s">
        <v>16147</v>
      </c>
      <c r="C5357">
        <f>YEAR(B5357)</f>
        <v>2014</v>
      </c>
      <c r="D5357">
        <v>82.4</v>
      </c>
      <c r="E5357">
        <v>71.599999999999994</v>
      </c>
      <c r="F5357">
        <v>76.900000000000006</v>
      </c>
      <c r="H5357" s="2">
        <f>IF(F5357-69.18&lt;=0,0,IF(F5357-69.18&lt;=1,1,2))</f>
        <v>2</v>
      </c>
      <c r="I5357">
        <v>85.4</v>
      </c>
      <c r="J5357">
        <v>71.599999999999994</v>
      </c>
      <c r="K5357">
        <v>77.5</v>
      </c>
      <c r="L5357">
        <v>67.7</v>
      </c>
      <c r="M5357">
        <v>74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27.7</v>
      </c>
      <c r="V5357">
        <v>15</v>
      </c>
      <c r="W5357">
        <v>316.10000000000002</v>
      </c>
      <c r="X5357">
        <v>1012.1</v>
      </c>
      <c r="Y5357">
        <v>32.4</v>
      </c>
      <c r="Z5357">
        <v>6.2</v>
      </c>
      <c r="AA5357">
        <v>239.6</v>
      </c>
      <c r="AB5357">
        <v>20.7</v>
      </c>
      <c r="AC5357">
        <v>8</v>
      </c>
      <c r="AD5357">
        <v>0</v>
      </c>
      <c r="AE5357" t="s">
        <v>16148</v>
      </c>
      <c r="AF5357" t="s">
        <v>16149</v>
      </c>
      <c r="AG5357">
        <v>0.54</v>
      </c>
      <c r="AH5357" t="s">
        <v>36</v>
      </c>
      <c r="AI5357" t="s">
        <v>37</v>
      </c>
      <c r="AJ5357" t="s">
        <v>38</v>
      </c>
    </row>
    <row r="5358" spans="1:36" x14ac:dyDescent="0.25">
      <c r="A5358" t="s">
        <v>32</v>
      </c>
      <c r="B5358" t="s">
        <v>16150</v>
      </c>
      <c r="C5358">
        <f>YEAR(B5358)</f>
        <v>2014</v>
      </c>
      <c r="D5358">
        <v>82.4</v>
      </c>
      <c r="E5358">
        <v>68</v>
      </c>
      <c r="F5358">
        <v>74.900000000000006</v>
      </c>
      <c r="H5358" s="2">
        <f>IF(F5358-69.18&lt;=0,0,IF(F5358-69.18&lt;=1,1,2))</f>
        <v>2</v>
      </c>
      <c r="I5358">
        <v>87.2</v>
      </c>
      <c r="J5358">
        <v>68</v>
      </c>
      <c r="K5358">
        <v>76.2</v>
      </c>
      <c r="L5358">
        <v>66.3</v>
      </c>
      <c r="M5358">
        <v>74.8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31.1</v>
      </c>
      <c r="V5358">
        <v>11.4</v>
      </c>
      <c r="W5358">
        <v>277.2</v>
      </c>
      <c r="X5358">
        <v>1012.7</v>
      </c>
      <c r="Y5358">
        <v>29.6</v>
      </c>
      <c r="Z5358">
        <v>6.2</v>
      </c>
      <c r="AA5358">
        <v>254.2</v>
      </c>
      <c r="AB5358">
        <v>22</v>
      </c>
      <c r="AC5358">
        <v>8</v>
      </c>
      <c r="AD5358">
        <v>0</v>
      </c>
      <c r="AE5358" t="s">
        <v>16151</v>
      </c>
      <c r="AF5358" t="s">
        <v>16152</v>
      </c>
      <c r="AG5358">
        <v>0.57999999999999996</v>
      </c>
      <c r="AH5358" t="s">
        <v>36</v>
      </c>
      <c r="AI5358" t="s">
        <v>37</v>
      </c>
      <c r="AJ5358" t="s">
        <v>38</v>
      </c>
    </row>
    <row r="5359" spans="1:36" x14ac:dyDescent="0.25">
      <c r="A5359" t="s">
        <v>32</v>
      </c>
      <c r="B5359" t="s">
        <v>16153</v>
      </c>
      <c r="C5359">
        <f>YEAR(B5359)</f>
        <v>2014</v>
      </c>
      <c r="D5359">
        <v>82.4</v>
      </c>
      <c r="E5359">
        <v>67.599999999999994</v>
      </c>
      <c r="F5359">
        <v>76</v>
      </c>
      <c r="H5359" s="2">
        <f>IF(F5359-69.18&lt;=0,0,IF(F5359-69.18&lt;=1,1,2))</f>
        <v>2</v>
      </c>
      <c r="I5359">
        <v>88.3</v>
      </c>
      <c r="J5359">
        <v>67.599999999999994</v>
      </c>
      <c r="K5359">
        <v>77.7</v>
      </c>
      <c r="L5359">
        <v>67.5</v>
      </c>
      <c r="M5359">
        <v>75.3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28.9</v>
      </c>
      <c r="V5359">
        <v>9.1999999999999993</v>
      </c>
      <c r="W5359">
        <v>309.10000000000002</v>
      </c>
      <c r="X5359">
        <v>1013.8</v>
      </c>
      <c r="Y5359">
        <v>26.4</v>
      </c>
      <c r="Z5359">
        <v>6.2</v>
      </c>
      <c r="AA5359">
        <v>239.7</v>
      </c>
      <c r="AB5359">
        <v>20.6</v>
      </c>
      <c r="AC5359">
        <v>8</v>
      </c>
      <c r="AD5359">
        <v>0</v>
      </c>
      <c r="AE5359" t="s">
        <v>16154</v>
      </c>
      <c r="AF5359" t="s">
        <v>16155</v>
      </c>
      <c r="AG5359">
        <v>0.61</v>
      </c>
      <c r="AH5359" t="s">
        <v>36</v>
      </c>
      <c r="AI5359" t="s">
        <v>37</v>
      </c>
      <c r="AJ5359" t="s">
        <v>38</v>
      </c>
    </row>
    <row r="5360" spans="1:36" x14ac:dyDescent="0.25">
      <c r="A5360" t="s">
        <v>32</v>
      </c>
      <c r="B5360" t="s">
        <v>16156</v>
      </c>
      <c r="C5360">
        <f>YEAR(B5360)</f>
        <v>2014</v>
      </c>
      <c r="D5360">
        <v>82.4</v>
      </c>
      <c r="E5360">
        <v>69.8</v>
      </c>
      <c r="F5360">
        <v>76.599999999999994</v>
      </c>
      <c r="H5360" s="2">
        <f>IF(F5360-69.18&lt;=0,0,IF(F5360-69.18&lt;=1,1,2))</f>
        <v>2</v>
      </c>
      <c r="I5360">
        <v>88.3</v>
      </c>
      <c r="J5360">
        <v>69.8</v>
      </c>
      <c r="K5360">
        <v>78.3</v>
      </c>
      <c r="L5360">
        <v>69.7</v>
      </c>
      <c r="M5360">
        <v>79.900000000000006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22.1</v>
      </c>
      <c r="V5360">
        <v>11.4</v>
      </c>
      <c r="W5360">
        <v>316.3</v>
      </c>
      <c r="X5360">
        <v>1014</v>
      </c>
      <c r="Y5360">
        <v>25.7</v>
      </c>
      <c r="Z5360">
        <v>6.2</v>
      </c>
      <c r="AA5360">
        <v>251.1</v>
      </c>
      <c r="AB5360">
        <v>21.6</v>
      </c>
      <c r="AC5360">
        <v>8</v>
      </c>
      <c r="AD5360">
        <v>0</v>
      </c>
      <c r="AE5360" t="s">
        <v>16157</v>
      </c>
      <c r="AF5360" t="s">
        <v>16158</v>
      </c>
      <c r="AG5360">
        <v>0.64</v>
      </c>
      <c r="AH5360" t="s">
        <v>36</v>
      </c>
      <c r="AI5360" t="s">
        <v>37</v>
      </c>
      <c r="AJ5360" t="s">
        <v>38</v>
      </c>
    </row>
    <row r="5361" spans="1:36" x14ac:dyDescent="0.25">
      <c r="A5361" t="s">
        <v>32</v>
      </c>
      <c r="B5361" t="s">
        <v>16159</v>
      </c>
      <c r="C5361">
        <f>YEAR(B5361)</f>
        <v>2014</v>
      </c>
      <c r="D5361">
        <v>84.2</v>
      </c>
      <c r="E5361">
        <v>69.8</v>
      </c>
      <c r="F5361">
        <v>76.599999999999994</v>
      </c>
      <c r="H5361" s="2">
        <f>IF(F5361-69.18&lt;=0,0,IF(F5361-69.18&lt;=1,1,2))</f>
        <v>2</v>
      </c>
      <c r="I5361">
        <v>91</v>
      </c>
      <c r="J5361">
        <v>69.8</v>
      </c>
      <c r="K5361">
        <v>78.7</v>
      </c>
      <c r="L5361">
        <v>68.2</v>
      </c>
      <c r="M5361">
        <v>75.8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18.600000000000001</v>
      </c>
      <c r="V5361">
        <v>9.1999999999999993</v>
      </c>
      <c r="W5361">
        <v>278.2</v>
      </c>
      <c r="X5361">
        <v>1012.2</v>
      </c>
      <c r="Y5361">
        <v>9.6999999999999993</v>
      </c>
      <c r="Z5361">
        <v>6.2</v>
      </c>
      <c r="AA5361">
        <v>249.4</v>
      </c>
      <c r="AB5361">
        <v>21.7</v>
      </c>
      <c r="AC5361">
        <v>8</v>
      </c>
      <c r="AD5361">
        <v>0</v>
      </c>
      <c r="AE5361" t="s">
        <v>16160</v>
      </c>
      <c r="AF5361" t="s">
        <v>16161</v>
      </c>
      <c r="AG5361">
        <v>0.67</v>
      </c>
      <c r="AH5361" t="s">
        <v>330</v>
      </c>
      <c r="AI5361" t="s">
        <v>9140</v>
      </c>
      <c r="AJ5361" t="s">
        <v>331</v>
      </c>
    </row>
    <row r="5362" spans="1:36" x14ac:dyDescent="0.25">
      <c r="A5362" t="s">
        <v>32</v>
      </c>
      <c r="B5362" t="s">
        <v>16162</v>
      </c>
      <c r="C5362">
        <f>YEAR(B5362)</f>
        <v>2014</v>
      </c>
      <c r="D5362">
        <v>82.4</v>
      </c>
      <c r="E5362">
        <v>69.8</v>
      </c>
      <c r="F5362">
        <v>76.099999999999994</v>
      </c>
      <c r="H5362" s="2">
        <f>IF(F5362-69.18&lt;=0,0,IF(F5362-69.18&lt;=1,1,2))</f>
        <v>2</v>
      </c>
      <c r="I5362">
        <v>87.2</v>
      </c>
      <c r="J5362">
        <v>69.8</v>
      </c>
      <c r="K5362">
        <v>77.7</v>
      </c>
      <c r="L5362">
        <v>68.3</v>
      </c>
      <c r="M5362">
        <v>77.2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17.7</v>
      </c>
      <c r="V5362">
        <v>12.8</v>
      </c>
      <c r="W5362">
        <v>308.5</v>
      </c>
      <c r="X5362">
        <v>1011.4</v>
      </c>
      <c r="Y5362">
        <v>22.6</v>
      </c>
      <c r="Z5362">
        <v>6.2</v>
      </c>
      <c r="AA5362">
        <v>235.7</v>
      </c>
      <c r="AB5362">
        <v>20.399999999999999</v>
      </c>
      <c r="AC5362">
        <v>8</v>
      </c>
      <c r="AD5362">
        <v>0</v>
      </c>
      <c r="AE5362" t="s">
        <v>16163</v>
      </c>
      <c r="AF5362" t="s">
        <v>16164</v>
      </c>
      <c r="AG5362">
        <v>0.71</v>
      </c>
      <c r="AH5362" t="s">
        <v>36</v>
      </c>
      <c r="AI5362" t="s">
        <v>37</v>
      </c>
      <c r="AJ5362" t="s">
        <v>38</v>
      </c>
    </row>
    <row r="5363" spans="1:36" x14ac:dyDescent="0.25">
      <c r="A5363" t="s">
        <v>32</v>
      </c>
      <c r="B5363" t="s">
        <v>16165</v>
      </c>
      <c r="C5363">
        <f>YEAR(B5363)</f>
        <v>2014</v>
      </c>
      <c r="D5363">
        <v>82.4</v>
      </c>
      <c r="E5363">
        <v>69.8</v>
      </c>
      <c r="F5363">
        <v>76</v>
      </c>
      <c r="H5363" s="2">
        <f>IF(F5363-69.18&lt;=0,0,IF(F5363-69.18&lt;=1,1,2))</f>
        <v>2</v>
      </c>
      <c r="I5363">
        <v>86.2</v>
      </c>
      <c r="J5363">
        <v>69.8</v>
      </c>
      <c r="K5363">
        <v>76.900000000000006</v>
      </c>
      <c r="L5363">
        <v>67.7</v>
      </c>
      <c r="M5363">
        <v>76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20.8</v>
      </c>
      <c r="V5363">
        <v>12.7</v>
      </c>
      <c r="W5363">
        <v>315</v>
      </c>
      <c r="X5363">
        <v>1010.3</v>
      </c>
      <c r="Y5363">
        <v>30.6</v>
      </c>
      <c r="Z5363">
        <v>6.2</v>
      </c>
      <c r="AA5363">
        <v>229.5</v>
      </c>
      <c r="AB5363">
        <v>19.899999999999999</v>
      </c>
      <c r="AC5363">
        <v>7</v>
      </c>
      <c r="AD5363">
        <v>0</v>
      </c>
      <c r="AE5363" t="s">
        <v>16166</v>
      </c>
      <c r="AF5363" t="s">
        <v>16167</v>
      </c>
      <c r="AG5363">
        <v>0.75</v>
      </c>
      <c r="AH5363" t="s">
        <v>36</v>
      </c>
      <c r="AI5363" t="s">
        <v>37</v>
      </c>
      <c r="AJ5363" t="s">
        <v>38</v>
      </c>
    </row>
    <row r="5364" spans="1:36" x14ac:dyDescent="0.25">
      <c r="A5364" t="s">
        <v>32</v>
      </c>
      <c r="B5364" t="s">
        <v>16168</v>
      </c>
      <c r="C5364">
        <f>YEAR(B5364)</f>
        <v>2014</v>
      </c>
      <c r="D5364">
        <v>82.4</v>
      </c>
      <c r="E5364">
        <v>69.8</v>
      </c>
      <c r="F5364">
        <v>76.3</v>
      </c>
      <c r="H5364" s="2">
        <f>IF(F5364-69.18&lt;=0,0,IF(F5364-69.18&lt;=1,1,2))</f>
        <v>2</v>
      </c>
      <c r="I5364">
        <v>85.4</v>
      </c>
      <c r="J5364">
        <v>69.8</v>
      </c>
      <c r="K5364">
        <v>77</v>
      </c>
      <c r="L5364">
        <v>66.3</v>
      </c>
      <c r="M5364">
        <v>71.7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23</v>
      </c>
      <c r="V5364">
        <v>11.4</v>
      </c>
      <c r="W5364">
        <v>327.10000000000002</v>
      </c>
      <c r="X5364">
        <v>1011</v>
      </c>
      <c r="Y5364">
        <v>34.299999999999997</v>
      </c>
      <c r="Z5364">
        <v>6.2</v>
      </c>
      <c r="AA5364">
        <v>218.5</v>
      </c>
      <c r="AB5364">
        <v>18.899999999999999</v>
      </c>
      <c r="AC5364">
        <v>7</v>
      </c>
      <c r="AD5364">
        <v>0</v>
      </c>
      <c r="AE5364" t="s">
        <v>16169</v>
      </c>
      <c r="AF5364" t="s">
        <v>16170</v>
      </c>
      <c r="AG5364">
        <v>0.77</v>
      </c>
      <c r="AH5364" t="s">
        <v>36</v>
      </c>
      <c r="AI5364" t="s">
        <v>37</v>
      </c>
      <c r="AJ5364" t="s">
        <v>38</v>
      </c>
    </row>
    <row r="5365" spans="1:36" x14ac:dyDescent="0.25">
      <c r="A5365" t="s">
        <v>32</v>
      </c>
      <c r="B5365" t="s">
        <v>16171</v>
      </c>
      <c r="C5365">
        <f>YEAR(B5365)</f>
        <v>2014</v>
      </c>
      <c r="D5365">
        <v>78.8</v>
      </c>
      <c r="E5365">
        <v>70.099999999999994</v>
      </c>
      <c r="F5365">
        <v>75.599999999999994</v>
      </c>
      <c r="H5365" s="2">
        <f>IF(F5365-69.18&lt;=0,0,IF(F5365-69.18&lt;=1,1,2))</f>
        <v>2</v>
      </c>
      <c r="I5365">
        <v>78.8</v>
      </c>
      <c r="J5365">
        <v>70.099999999999994</v>
      </c>
      <c r="K5365">
        <v>75.599999999999994</v>
      </c>
      <c r="L5365">
        <v>64.5</v>
      </c>
      <c r="M5365">
        <v>68.8</v>
      </c>
      <c r="O5365">
        <v>0.11700000000000001</v>
      </c>
      <c r="P5365">
        <v>100</v>
      </c>
      <c r="Q5365">
        <v>4.17</v>
      </c>
      <c r="R5365" t="s">
        <v>40</v>
      </c>
      <c r="S5365">
        <v>0</v>
      </c>
      <c r="T5365">
        <v>0</v>
      </c>
      <c r="U5365">
        <v>25.9</v>
      </c>
      <c r="V5365">
        <v>15</v>
      </c>
      <c r="W5365">
        <v>334.4</v>
      </c>
      <c r="X5365">
        <v>1014.4</v>
      </c>
      <c r="Y5365">
        <v>40.4</v>
      </c>
      <c r="Z5365">
        <v>6.2</v>
      </c>
      <c r="AA5365">
        <v>210.6</v>
      </c>
      <c r="AB5365">
        <v>18.100000000000001</v>
      </c>
      <c r="AC5365">
        <v>7</v>
      </c>
      <c r="AD5365">
        <v>0</v>
      </c>
      <c r="AE5365" t="s">
        <v>16172</v>
      </c>
      <c r="AF5365" t="s">
        <v>16173</v>
      </c>
      <c r="AG5365">
        <v>0.81</v>
      </c>
      <c r="AH5365" t="s">
        <v>56</v>
      </c>
      <c r="AI5365" t="s">
        <v>137</v>
      </c>
      <c r="AJ5365" t="s">
        <v>40</v>
      </c>
    </row>
    <row r="5366" spans="1:36" x14ac:dyDescent="0.25">
      <c r="A5366" t="s">
        <v>32</v>
      </c>
      <c r="B5366" t="s">
        <v>16174</v>
      </c>
      <c r="C5366">
        <f>YEAR(B5366)</f>
        <v>2014</v>
      </c>
      <c r="D5366">
        <v>78.8</v>
      </c>
      <c r="E5366">
        <v>72.099999999999994</v>
      </c>
      <c r="F5366">
        <v>75.7</v>
      </c>
      <c r="H5366" s="2">
        <f>IF(F5366-69.18&lt;=0,0,IF(F5366-69.18&lt;=1,1,2))</f>
        <v>2</v>
      </c>
      <c r="I5366">
        <v>78.8</v>
      </c>
      <c r="J5366">
        <v>72.099999999999994</v>
      </c>
      <c r="K5366">
        <v>75.7</v>
      </c>
      <c r="L5366">
        <v>61.8</v>
      </c>
      <c r="M5366">
        <v>62.1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33.1</v>
      </c>
      <c r="V5366">
        <v>21.9</v>
      </c>
      <c r="W5366">
        <v>332.2</v>
      </c>
      <c r="X5366">
        <v>1018.5</v>
      </c>
      <c r="Y5366">
        <v>34.1</v>
      </c>
      <c r="Z5366">
        <v>6.2</v>
      </c>
      <c r="AA5366">
        <v>225.5</v>
      </c>
      <c r="AB5366">
        <v>19.600000000000001</v>
      </c>
      <c r="AC5366">
        <v>8</v>
      </c>
      <c r="AD5366">
        <v>0</v>
      </c>
      <c r="AE5366" t="s">
        <v>16175</v>
      </c>
      <c r="AF5366" t="s">
        <v>16176</v>
      </c>
      <c r="AG5366">
        <v>0.84</v>
      </c>
      <c r="AH5366" t="s">
        <v>36</v>
      </c>
      <c r="AI5366" t="s">
        <v>37</v>
      </c>
      <c r="AJ5366" t="s">
        <v>38</v>
      </c>
    </row>
    <row r="5367" spans="1:36" x14ac:dyDescent="0.25">
      <c r="A5367" t="s">
        <v>32</v>
      </c>
      <c r="B5367" t="s">
        <v>16177</v>
      </c>
      <c r="C5367">
        <f>YEAR(B5367)</f>
        <v>2014</v>
      </c>
      <c r="D5367">
        <v>78.8</v>
      </c>
      <c r="E5367">
        <v>72.8</v>
      </c>
      <c r="F5367">
        <v>75.3</v>
      </c>
      <c r="H5367" s="2">
        <f>IF(F5367-69.18&lt;=0,0,IF(F5367-69.18&lt;=1,1,2))</f>
        <v>2</v>
      </c>
      <c r="I5367">
        <v>78.8</v>
      </c>
      <c r="J5367">
        <v>72.8</v>
      </c>
      <c r="K5367">
        <v>75.3</v>
      </c>
      <c r="L5367">
        <v>61</v>
      </c>
      <c r="M5367">
        <v>61.5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34.1</v>
      </c>
      <c r="V5367">
        <v>21.9</v>
      </c>
      <c r="W5367">
        <v>324.10000000000002</v>
      </c>
      <c r="X5367">
        <v>1019</v>
      </c>
      <c r="Y5367">
        <v>18.899999999999999</v>
      </c>
      <c r="Z5367">
        <v>6.2</v>
      </c>
      <c r="AA5367">
        <v>241.8</v>
      </c>
      <c r="AB5367">
        <v>20.7</v>
      </c>
      <c r="AC5367">
        <v>8</v>
      </c>
      <c r="AD5367">
        <v>0</v>
      </c>
      <c r="AE5367" t="s">
        <v>16178</v>
      </c>
      <c r="AF5367" t="s">
        <v>16179</v>
      </c>
      <c r="AG5367">
        <v>0.87</v>
      </c>
      <c r="AH5367" t="s">
        <v>330</v>
      </c>
      <c r="AI5367" t="s">
        <v>9140</v>
      </c>
      <c r="AJ5367" t="s">
        <v>331</v>
      </c>
    </row>
    <row r="5368" spans="1:36" x14ac:dyDescent="0.25">
      <c r="A5368" t="s">
        <v>32</v>
      </c>
      <c r="B5368" t="s">
        <v>16180</v>
      </c>
      <c r="C5368">
        <f>YEAR(B5368)</f>
        <v>2014</v>
      </c>
      <c r="D5368">
        <v>82.4</v>
      </c>
      <c r="E5368">
        <v>64.7</v>
      </c>
      <c r="F5368">
        <v>74.900000000000006</v>
      </c>
      <c r="H5368" s="2">
        <f>IF(F5368-69.18&lt;=0,0,IF(F5368-69.18&lt;=1,1,2))</f>
        <v>2</v>
      </c>
      <c r="I5368">
        <v>87.2</v>
      </c>
      <c r="J5368">
        <v>64.7</v>
      </c>
      <c r="K5368">
        <v>75.599999999999994</v>
      </c>
      <c r="L5368">
        <v>65.400000000000006</v>
      </c>
      <c r="M5368">
        <v>72.900000000000006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21.9</v>
      </c>
      <c r="V5368">
        <v>18.3</v>
      </c>
      <c r="W5368">
        <v>308.2</v>
      </c>
      <c r="X5368">
        <v>1014.4</v>
      </c>
      <c r="Y5368">
        <v>10.4</v>
      </c>
      <c r="Z5368">
        <v>6.2</v>
      </c>
      <c r="AA5368">
        <v>239.4</v>
      </c>
      <c r="AB5368">
        <v>20.6</v>
      </c>
      <c r="AC5368">
        <v>8</v>
      </c>
      <c r="AD5368">
        <v>0</v>
      </c>
      <c r="AE5368" t="s">
        <v>16181</v>
      </c>
      <c r="AF5368" t="s">
        <v>16182</v>
      </c>
      <c r="AG5368">
        <v>0.91</v>
      </c>
      <c r="AH5368" t="s">
        <v>330</v>
      </c>
      <c r="AI5368" t="s">
        <v>9140</v>
      </c>
      <c r="AJ5368" t="s">
        <v>331</v>
      </c>
    </row>
    <row r="5369" spans="1:36" x14ac:dyDescent="0.25">
      <c r="A5369" t="s">
        <v>32</v>
      </c>
      <c r="B5369" t="s">
        <v>16183</v>
      </c>
      <c r="C5369">
        <f>YEAR(B5369)</f>
        <v>2014</v>
      </c>
      <c r="D5369">
        <v>90.1</v>
      </c>
      <c r="E5369">
        <v>68</v>
      </c>
      <c r="F5369">
        <v>78.400000000000006</v>
      </c>
      <c r="H5369" s="2">
        <f>IF(F5369-69.18&lt;=0,0,IF(F5369-69.18&lt;=1,1,2))</f>
        <v>2</v>
      </c>
      <c r="I5369">
        <v>92</v>
      </c>
      <c r="J5369">
        <v>68</v>
      </c>
      <c r="K5369">
        <v>79.8</v>
      </c>
      <c r="L5369">
        <v>66.099999999999994</v>
      </c>
      <c r="M5369">
        <v>68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23.7</v>
      </c>
      <c r="V5369">
        <v>8.5</v>
      </c>
      <c r="W5369">
        <v>186.9</v>
      </c>
      <c r="X5369">
        <v>1011.5</v>
      </c>
      <c r="Y5369">
        <v>8.1999999999999993</v>
      </c>
      <c r="Z5369">
        <v>6.4</v>
      </c>
      <c r="AA5369">
        <v>237.7</v>
      </c>
      <c r="AB5369">
        <v>20.6</v>
      </c>
      <c r="AC5369">
        <v>8</v>
      </c>
      <c r="AD5369">
        <v>0</v>
      </c>
      <c r="AE5369" t="s">
        <v>16184</v>
      </c>
      <c r="AF5369" t="s">
        <v>16185</v>
      </c>
      <c r="AG5369">
        <v>0.94</v>
      </c>
      <c r="AH5369" t="s">
        <v>330</v>
      </c>
      <c r="AI5369" t="s">
        <v>9140</v>
      </c>
      <c r="AJ5369" t="s">
        <v>331</v>
      </c>
    </row>
    <row r="5370" spans="1:36" x14ac:dyDescent="0.25">
      <c r="A5370" t="s">
        <v>32</v>
      </c>
      <c r="B5370" t="s">
        <v>16186</v>
      </c>
      <c r="C5370">
        <f>YEAR(B5370)</f>
        <v>2014</v>
      </c>
      <c r="D5370">
        <v>91.4</v>
      </c>
      <c r="E5370">
        <v>77</v>
      </c>
      <c r="F5370">
        <v>84.1</v>
      </c>
      <c r="H5370" s="2">
        <f>IF(F5370-69.18&lt;=0,0,IF(F5370-69.18&lt;=1,1,2))</f>
        <v>2</v>
      </c>
      <c r="I5370">
        <v>94.2</v>
      </c>
      <c r="J5370">
        <v>77</v>
      </c>
      <c r="K5370">
        <v>84.9</v>
      </c>
      <c r="L5370">
        <v>61.1</v>
      </c>
      <c r="M5370">
        <v>46.9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30</v>
      </c>
      <c r="V5370">
        <v>15</v>
      </c>
      <c r="W5370">
        <v>179.7</v>
      </c>
      <c r="X5370">
        <v>1009.9</v>
      </c>
      <c r="Y5370">
        <v>0.7</v>
      </c>
      <c r="Z5370">
        <v>6.3</v>
      </c>
      <c r="AA5370">
        <v>238.7</v>
      </c>
      <c r="AB5370">
        <v>20.6</v>
      </c>
      <c r="AC5370">
        <v>8</v>
      </c>
      <c r="AD5370">
        <v>0</v>
      </c>
      <c r="AE5370" t="s">
        <v>16187</v>
      </c>
      <c r="AF5370" t="s">
        <v>16188</v>
      </c>
      <c r="AG5370">
        <v>0.97</v>
      </c>
      <c r="AH5370" t="s">
        <v>330</v>
      </c>
      <c r="AI5370" t="s">
        <v>9140</v>
      </c>
      <c r="AJ5370" t="s">
        <v>331</v>
      </c>
    </row>
    <row r="5371" spans="1:36" x14ac:dyDescent="0.25">
      <c r="A5371" t="s">
        <v>32</v>
      </c>
      <c r="B5371" t="s">
        <v>16189</v>
      </c>
      <c r="C5371">
        <f>YEAR(B5371)</f>
        <v>2014</v>
      </c>
      <c r="D5371">
        <v>80.599999999999994</v>
      </c>
      <c r="E5371">
        <v>71.599999999999994</v>
      </c>
      <c r="F5371">
        <v>77.3</v>
      </c>
      <c r="H5371" s="2">
        <f>IF(F5371-69.18&lt;=0,0,IF(F5371-69.18&lt;=1,1,2))</f>
        <v>2</v>
      </c>
      <c r="I5371">
        <v>82.3</v>
      </c>
      <c r="J5371">
        <v>71.599999999999994</v>
      </c>
      <c r="K5371">
        <v>77.400000000000006</v>
      </c>
      <c r="L5371">
        <v>66.8</v>
      </c>
      <c r="M5371">
        <v>70.8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24.2</v>
      </c>
      <c r="V5371">
        <v>12.8</v>
      </c>
      <c r="W5371">
        <v>37.5</v>
      </c>
      <c r="X5371">
        <v>1014.8</v>
      </c>
      <c r="Y5371">
        <v>41.5</v>
      </c>
      <c r="Z5371">
        <v>6</v>
      </c>
      <c r="AA5371">
        <v>229.7</v>
      </c>
      <c r="AB5371">
        <v>19.7</v>
      </c>
      <c r="AC5371">
        <v>8</v>
      </c>
      <c r="AD5371">
        <v>0</v>
      </c>
      <c r="AE5371" t="s">
        <v>16190</v>
      </c>
      <c r="AF5371" t="s">
        <v>16191</v>
      </c>
      <c r="AG5371">
        <v>0</v>
      </c>
      <c r="AH5371" t="s">
        <v>36</v>
      </c>
      <c r="AI5371" t="s">
        <v>37</v>
      </c>
      <c r="AJ5371" t="s">
        <v>38</v>
      </c>
    </row>
    <row r="5372" spans="1:36" x14ac:dyDescent="0.25">
      <c r="A5372" t="s">
        <v>32</v>
      </c>
      <c r="B5372" t="s">
        <v>16192</v>
      </c>
      <c r="C5372">
        <f>YEAR(B5372)</f>
        <v>2014</v>
      </c>
      <c r="D5372">
        <v>80.599999999999994</v>
      </c>
      <c r="E5372">
        <v>62.7</v>
      </c>
      <c r="F5372">
        <v>73.099999999999994</v>
      </c>
      <c r="H5372" s="2">
        <f>IF(F5372-69.18&lt;=0,0,IF(F5372-69.18&lt;=1,1,2))</f>
        <v>2</v>
      </c>
      <c r="I5372">
        <v>83.3</v>
      </c>
      <c r="J5372">
        <v>62.7</v>
      </c>
      <c r="K5372">
        <v>73.400000000000006</v>
      </c>
      <c r="L5372">
        <v>64.099999999999994</v>
      </c>
      <c r="M5372">
        <v>74.400000000000006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22.4</v>
      </c>
      <c r="V5372">
        <v>6.9</v>
      </c>
      <c r="W5372">
        <v>137.69999999999999</v>
      </c>
      <c r="X5372">
        <v>1016.4</v>
      </c>
      <c r="Y5372">
        <v>10.5</v>
      </c>
      <c r="Z5372">
        <v>6.3</v>
      </c>
      <c r="AA5372">
        <v>231.9</v>
      </c>
      <c r="AB5372">
        <v>19.899999999999999</v>
      </c>
      <c r="AC5372">
        <v>8</v>
      </c>
      <c r="AD5372">
        <v>0</v>
      </c>
      <c r="AE5372" t="s">
        <v>16193</v>
      </c>
      <c r="AF5372" t="s">
        <v>16194</v>
      </c>
      <c r="AG5372">
        <v>0.04</v>
      </c>
      <c r="AH5372" t="s">
        <v>330</v>
      </c>
      <c r="AI5372" t="s">
        <v>9140</v>
      </c>
      <c r="AJ5372" t="s">
        <v>331</v>
      </c>
    </row>
    <row r="5373" spans="1:36" x14ac:dyDescent="0.25">
      <c r="A5373" t="s">
        <v>32</v>
      </c>
      <c r="B5373" t="s">
        <v>16195</v>
      </c>
      <c r="C5373">
        <f>YEAR(B5373)</f>
        <v>2014</v>
      </c>
      <c r="D5373">
        <v>87.8</v>
      </c>
      <c r="E5373">
        <v>67.400000000000006</v>
      </c>
      <c r="F5373">
        <v>76.599999999999994</v>
      </c>
      <c r="H5373" s="2">
        <f>IF(F5373-69.18&lt;=0,0,IF(F5373-69.18&lt;=1,1,2))</f>
        <v>2</v>
      </c>
      <c r="I5373">
        <v>88.4</v>
      </c>
      <c r="J5373">
        <v>67.400000000000006</v>
      </c>
      <c r="K5373">
        <v>77.400000000000006</v>
      </c>
      <c r="L5373">
        <v>63.4</v>
      </c>
      <c r="M5373">
        <v>64.900000000000006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24.4</v>
      </c>
      <c r="V5373">
        <v>16.100000000000001</v>
      </c>
      <c r="W5373">
        <v>189.1</v>
      </c>
      <c r="X5373">
        <v>1012.4</v>
      </c>
      <c r="Y5373">
        <v>37.4</v>
      </c>
      <c r="Z5373">
        <v>6.2</v>
      </c>
      <c r="AA5373">
        <v>224.2</v>
      </c>
      <c r="AB5373">
        <v>19.5</v>
      </c>
      <c r="AC5373">
        <v>7</v>
      </c>
      <c r="AD5373">
        <v>0</v>
      </c>
      <c r="AE5373" t="s">
        <v>16196</v>
      </c>
      <c r="AF5373" t="s">
        <v>16197</v>
      </c>
      <c r="AG5373">
        <v>7.0000000000000007E-2</v>
      </c>
      <c r="AH5373" t="s">
        <v>36</v>
      </c>
      <c r="AI5373" t="s">
        <v>37</v>
      </c>
      <c r="AJ5373" t="s">
        <v>38</v>
      </c>
    </row>
    <row r="5374" spans="1:36" x14ac:dyDescent="0.25">
      <c r="A5374" t="s">
        <v>32</v>
      </c>
      <c r="B5374" t="s">
        <v>16198</v>
      </c>
      <c r="C5374">
        <f>YEAR(B5374)</f>
        <v>2014</v>
      </c>
      <c r="D5374">
        <v>77</v>
      </c>
      <c r="E5374">
        <v>62.6</v>
      </c>
      <c r="F5374">
        <v>70.400000000000006</v>
      </c>
      <c r="H5374" s="2">
        <f>IF(F5374-69.18&lt;=0,0,IF(F5374-69.18&lt;=1,1,2))</f>
        <v>2</v>
      </c>
      <c r="I5374">
        <v>77</v>
      </c>
      <c r="J5374">
        <v>62.6</v>
      </c>
      <c r="K5374">
        <v>70.400000000000006</v>
      </c>
      <c r="L5374">
        <v>59.4</v>
      </c>
      <c r="M5374">
        <v>69.400000000000006</v>
      </c>
      <c r="O5374">
        <v>0.59199999999999997</v>
      </c>
      <c r="P5374">
        <v>100</v>
      </c>
      <c r="Q5374">
        <v>12.5</v>
      </c>
      <c r="R5374" t="s">
        <v>40</v>
      </c>
      <c r="S5374">
        <v>0</v>
      </c>
      <c r="T5374">
        <v>0</v>
      </c>
      <c r="U5374">
        <v>39.1</v>
      </c>
      <c r="V5374">
        <v>26.4</v>
      </c>
      <c r="W5374">
        <v>317.5</v>
      </c>
      <c r="X5374">
        <v>1011</v>
      </c>
      <c r="Y5374">
        <v>71.599999999999994</v>
      </c>
      <c r="Z5374">
        <v>5.6</v>
      </c>
      <c r="AA5374">
        <v>174.8</v>
      </c>
      <c r="AB5374">
        <v>15.1</v>
      </c>
      <c r="AC5374">
        <v>6</v>
      </c>
      <c r="AD5374">
        <v>0</v>
      </c>
      <c r="AE5374" t="s">
        <v>16199</v>
      </c>
      <c r="AF5374" t="s">
        <v>16200</v>
      </c>
      <c r="AG5374">
        <v>0.11</v>
      </c>
      <c r="AH5374" t="s">
        <v>56</v>
      </c>
      <c r="AI5374" t="s">
        <v>101</v>
      </c>
      <c r="AJ5374" t="s">
        <v>40</v>
      </c>
    </row>
    <row r="5375" spans="1:36" x14ac:dyDescent="0.25">
      <c r="A5375" t="s">
        <v>32</v>
      </c>
      <c r="B5375" t="s">
        <v>16201</v>
      </c>
      <c r="C5375">
        <f>YEAR(B5375)</f>
        <v>2014</v>
      </c>
      <c r="D5375">
        <v>71.599999999999994</v>
      </c>
      <c r="E5375">
        <v>64.400000000000006</v>
      </c>
      <c r="F5375">
        <v>67.900000000000006</v>
      </c>
      <c r="H5375" s="2">
        <f>IF(F5375-69.18&lt;=0,0,IF(F5375-69.18&lt;=1,1,2))</f>
        <v>0</v>
      </c>
      <c r="I5375">
        <v>71.599999999999994</v>
      </c>
      <c r="J5375">
        <v>64.400000000000006</v>
      </c>
      <c r="K5375">
        <v>67.900000000000006</v>
      </c>
      <c r="L5375">
        <v>55.3</v>
      </c>
      <c r="M5375">
        <v>64.3</v>
      </c>
      <c r="O5375">
        <v>5.5E-2</v>
      </c>
      <c r="P5375">
        <v>100</v>
      </c>
      <c r="Q5375">
        <v>12.5</v>
      </c>
      <c r="R5375" t="s">
        <v>40</v>
      </c>
      <c r="S5375">
        <v>0</v>
      </c>
      <c r="T5375">
        <v>0</v>
      </c>
      <c r="U5375">
        <v>43.2</v>
      </c>
      <c r="V5375">
        <v>31.1</v>
      </c>
      <c r="W5375">
        <v>352.2</v>
      </c>
      <c r="X5375">
        <v>1017.4</v>
      </c>
      <c r="Y5375">
        <v>84.2</v>
      </c>
      <c r="Z5375">
        <v>6</v>
      </c>
      <c r="AA5375">
        <v>172.5</v>
      </c>
      <c r="AB5375">
        <v>15</v>
      </c>
      <c r="AC5375">
        <v>6</v>
      </c>
      <c r="AD5375">
        <v>0</v>
      </c>
      <c r="AE5375" t="s">
        <v>16202</v>
      </c>
      <c r="AF5375" t="s">
        <v>16203</v>
      </c>
      <c r="AG5375">
        <v>0.14000000000000001</v>
      </c>
      <c r="AH5375" t="s">
        <v>56</v>
      </c>
      <c r="AI5375" t="s">
        <v>111</v>
      </c>
      <c r="AJ5375" t="s">
        <v>40</v>
      </c>
    </row>
    <row r="5376" spans="1:36" x14ac:dyDescent="0.25">
      <c r="A5376" t="s">
        <v>32</v>
      </c>
      <c r="B5376" t="s">
        <v>16204</v>
      </c>
      <c r="C5376">
        <f>YEAR(B5376)</f>
        <v>2014</v>
      </c>
      <c r="D5376">
        <v>73.400000000000006</v>
      </c>
      <c r="E5376">
        <v>63.6</v>
      </c>
      <c r="F5376">
        <v>69.8</v>
      </c>
      <c r="H5376" s="2">
        <f>IF(F5376-69.18&lt;=0,0,IF(F5376-69.18&lt;=1,1,2))</f>
        <v>1</v>
      </c>
      <c r="I5376">
        <v>73.400000000000006</v>
      </c>
      <c r="J5376">
        <v>63.6</v>
      </c>
      <c r="K5376">
        <v>69.8</v>
      </c>
      <c r="L5376">
        <v>56.7</v>
      </c>
      <c r="M5376">
        <v>63.4</v>
      </c>
      <c r="O5376">
        <v>6.0000000000000001E-3</v>
      </c>
      <c r="P5376">
        <v>100</v>
      </c>
      <c r="Q5376">
        <v>4.17</v>
      </c>
      <c r="R5376" t="s">
        <v>40</v>
      </c>
      <c r="S5376">
        <v>0</v>
      </c>
      <c r="T5376">
        <v>0</v>
      </c>
      <c r="U5376">
        <v>40.700000000000003</v>
      </c>
      <c r="V5376">
        <v>25.3</v>
      </c>
      <c r="W5376">
        <v>351.7</v>
      </c>
      <c r="X5376">
        <v>1021</v>
      </c>
      <c r="Y5376">
        <v>61.2</v>
      </c>
      <c r="Z5376">
        <v>6.2</v>
      </c>
      <c r="AA5376">
        <v>169.1</v>
      </c>
      <c r="AB5376">
        <v>14.7</v>
      </c>
      <c r="AC5376">
        <v>6</v>
      </c>
      <c r="AD5376">
        <v>0</v>
      </c>
      <c r="AE5376" t="s">
        <v>16205</v>
      </c>
      <c r="AF5376" t="s">
        <v>16206</v>
      </c>
      <c r="AG5376">
        <v>0.18</v>
      </c>
      <c r="AH5376" t="s">
        <v>56</v>
      </c>
      <c r="AI5376" t="s">
        <v>65</v>
      </c>
      <c r="AJ5376" t="s">
        <v>40</v>
      </c>
    </row>
    <row r="5377" spans="1:36" x14ac:dyDescent="0.25">
      <c r="A5377" t="s">
        <v>32</v>
      </c>
      <c r="B5377" t="s">
        <v>16207</v>
      </c>
      <c r="C5377">
        <f>YEAR(B5377)</f>
        <v>2014</v>
      </c>
      <c r="D5377">
        <v>75.2</v>
      </c>
      <c r="E5377">
        <v>69.7</v>
      </c>
      <c r="F5377">
        <v>71.2</v>
      </c>
      <c r="H5377" s="2">
        <f>IF(F5377-69.18&lt;=0,0,IF(F5377-69.18&lt;=1,1,2))</f>
        <v>2</v>
      </c>
      <c r="I5377">
        <v>75.2</v>
      </c>
      <c r="J5377">
        <v>69.7</v>
      </c>
      <c r="K5377">
        <v>71.2</v>
      </c>
      <c r="L5377">
        <v>57.3</v>
      </c>
      <c r="M5377">
        <v>61.8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41.4</v>
      </c>
      <c r="V5377">
        <v>21.9</v>
      </c>
      <c r="W5377">
        <v>346.7</v>
      </c>
      <c r="X5377">
        <v>1020.7</v>
      </c>
      <c r="Y5377">
        <v>62.5</v>
      </c>
      <c r="Z5377">
        <v>6.2</v>
      </c>
      <c r="AA5377">
        <v>200.1</v>
      </c>
      <c r="AB5377">
        <v>17.399999999999999</v>
      </c>
      <c r="AC5377">
        <v>7</v>
      </c>
      <c r="AD5377">
        <v>0</v>
      </c>
      <c r="AE5377" t="s">
        <v>16208</v>
      </c>
      <c r="AF5377" t="s">
        <v>16209</v>
      </c>
      <c r="AG5377">
        <v>0.22</v>
      </c>
      <c r="AH5377" t="s">
        <v>36</v>
      </c>
      <c r="AI5377" t="s">
        <v>37</v>
      </c>
      <c r="AJ5377" t="s">
        <v>38</v>
      </c>
    </row>
    <row r="5378" spans="1:36" x14ac:dyDescent="0.25">
      <c r="A5378" t="s">
        <v>32</v>
      </c>
      <c r="B5378" t="s">
        <v>16210</v>
      </c>
      <c r="C5378">
        <f>YEAR(B5378)</f>
        <v>2014</v>
      </c>
      <c r="D5378">
        <v>75.2</v>
      </c>
      <c r="E5378">
        <v>61.4</v>
      </c>
      <c r="F5378">
        <v>71.099999999999994</v>
      </c>
      <c r="H5378" s="2">
        <f>IF(F5378-69.18&lt;=0,0,IF(F5378-69.18&lt;=1,1,2))</f>
        <v>2</v>
      </c>
      <c r="I5378">
        <v>75.2</v>
      </c>
      <c r="J5378">
        <v>61.4</v>
      </c>
      <c r="K5378">
        <v>71.099999999999994</v>
      </c>
      <c r="L5378">
        <v>56.3</v>
      </c>
      <c r="M5378">
        <v>59.9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27.3</v>
      </c>
      <c r="V5378">
        <v>15</v>
      </c>
      <c r="W5378">
        <v>319.39999999999998</v>
      </c>
      <c r="X5378">
        <v>1019.4</v>
      </c>
      <c r="Y5378">
        <v>26.9</v>
      </c>
      <c r="Z5378">
        <v>6.2</v>
      </c>
      <c r="AA5378">
        <v>223.3</v>
      </c>
      <c r="AB5378">
        <v>19.399999999999999</v>
      </c>
      <c r="AC5378">
        <v>8</v>
      </c>
      <c r="AD5378">
        <v>0</v>
      </c>
      <c r="AE5378" t="s">
        <v>16211</v>
      </c>
      <c r="AF5378" t="s">
        <v>16212</v>
      </c>
      <c r="AG5378">
        <v>0.25</v>
      </c>
      <c r="AH5378" t="s">
        <v>36</v>
      </c>
      <c r="AI5378" t="s">
        <v>37</v>
      </c>
      <c r="AJ5378" t="s">
        <v>38</v>
      </c>
    </row>
    <row r="5379" spans="1:36" x14ac:dyDescent="0.25">
      <c r="A5379" t="s">
        <v>32</v>
      </c>
      <c r="B5379" t="s">
        <v>16213</v>
      </c>
      <c r="C5379">
        <f>YEAR(B5379)</f>
        <v>2014</v>
      </c>
      <c r="D5379">
        <v>75.2</v>
      </c>
      <c r="E5379">
        <v>66.2</v>
      </c>
      <c r="F5379">
        <v>71</v>
      </c>
      <c r="H5379" s="2">
        <f>IF(F5379-69.18&lt;=0,0,IF(F5379-69.18&lt;=1,1,2))</f>
        <v>2</v>
      </c>
      <c r="I5379">
        <v>75.2</v>
      </c>
      <c r="J5379">
        <v>66.2</v>
      </c>
      <c r="K5379">
        <v>71</v>
      </c>
      <c r="L5379">
        <v>58.7</v>
      </c>
      <c r="M5379">
        <v>65.5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26.4</v>
      </c>
      <c r="V5379">
        <v>15</v>
      </c>
      <c r="W5379">
        <v>321.3</v>
      </c>
      <c r="X5379">
        <v>1018.5</v>
      </c>
      <c r="Y5379">
        <v>28.7</v>
      </c>
      <c r="Z5379">
        <v>6.2</v>
      </c>
      <c r="AA5379">
        <v>220.2</v>
      </c>
      <c r="AB5379">
        <v>18.899999999999999</v>
      </c>
      <c r="AC5379">
        <v>8</v>
      </c>
      <c r="AD5379">
        <v>0</v>
      </c>
      <c r="AE5379" t="s">
        <v>16214</v>
      </c>
      <c r="AF5379" t="s">
        <v>16215</v>
      </c>
      <c r="AG5379">
        <v>0.28999999999999998</v>
      </c>
      <c r="AH5379" t="s">
        <v>36</v>
      </c>
      <c r="AI5379" t="s">
        <v>37</v>
      </c>
      <c r="AJ5379" t="s">
        <v>38</v>
      </c>
    </row>
    <row r="5380" spans="1:36" x14ac:dyDescent="0.25">
      <c r="A5380" t="s">
        <v>32</v>
      </c>
      <c r="B5380" t="s">
        <v>16216</v>
      </c>
      <c r="C5380">
        <f>YEAR(B5380)</f>
        <v>2014</v>
      </c>
      <c r="D5380">
        <v>75.2</v>
      </c>
      <c r="E5380">
        <v>66.2</v>
      </c>
      <c r="F5380">
        <v>70.599999999999994</v>
      </c>
      <c r="H5380" s="2">
        <f>IF(F5380-69.18&lt;=0,0,IF(F5380-69.18&lt;=1,1,2))</f>
        <v>2</v>
      </c>
      <c r="I5380">
        <v>75.2</v>
      </c>
      <c r="J5380">
        <v>66.2</v>
      </c>
      <c r="K5380">
        <v>70.599999999999994</v>
      </c>
      <c r="L5380">
        <v>59</v>
      </c>
      <c r="M5380">
        <v>67.099999999999994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26.6</v>
      </c>
      <c r="V5380">
        <v>16.100000000000001</v>
      </c>
      <c r="W5380">
        <v>317.2</v>
      </c>
      <c r="X5380">
        <v>1017.3</v>
      </c>
      <c r="Y5380">
        <v>42.6</v>
      </c>
      <c r="Z5380">
        <v>6.2</v>
      </c>
      <c r="AA5380">
        <v>198.2</v>
      </c>
      <c r="AB5380">
        <v>17.2</v>
      </c>
      <c r="AC5380">
        <v>7</v>
      </c>
      <c r="AD5380">
        <v>0</v>
      </c>
      <c r="AE5380" t="s">
        <v>16217</v>
      </c>
      <c r="AF5380" t="s">
        <v>16218</v>
      </c>
      <c r="AG5380">
        <v>0.32</v>
      </c>
      <c r="AH5380" t="s">
        <v>36</v>
      </c>
      <c r="AI5380" t="s">
        <v>37</v>
      </c>
      <c r="AJ5380" t="s">
        <v>38</v>
      </c>
    </row>
    <row r="5381" spans="1:36" x14ac:dyDescent="0.25">
      <c r="A5381" t="s">
        <v>32</v>
      </c>
      <c r="B5381" t="s">
        <v>16219</v>
      </c>
      <c r="C5381">
        <f>YEAR(B5381)</f>
        <v>2014</v>
      </c>
      <c r="D5381">
        <v>73.400000000000006</v>
      </c>
      <c r="E5381">
        <v>62.9</v>
      </c>
      <c r="F5381">
        <v>69.599999999999994</v>
      </c>
      <c r="H5381" s="2">
        <f>IF(F5381-69.18&lt;=0,0,IF(F5381-69.18&lt;=1,1,2))</f>
        <v>1</v>
      </c>
      <c r="I5381">
        <v>73.400000000000006</v>
      </c>
      <c r="J5381">
        <v>62.9</v>
      </c>
      <c r="K5381">
        <v>69.599999999999994</v>
      </c>
      <c r="L5381">
        <v>56.4</v>
      </c>
      <c r="M5381">
        <v>63.3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27.5</v>
      </c>
      <c r="V5381">
        <v>18.3</v>
      </c>
      <c r="W5381">
        <v>324.3</v>
      </c>
      <c r="X5381">
        <v>1016.7</v>
      </c>
      <c r="Y5381">
        <v>51.5</v>
      </c>
      <c r="Z5381">
        <v>6.2</v>
      </c>
      <c r="AA5381">
        <v>184.1</v>
      </c>
      <c r="AB5381">
        <v>16</v>
      </c>
      <c r="AC5381">
        <v>6</v>
      </c>
      <c r="AD5381">
        <v>0</v>
      </c>
      <c r="AE5381" t="s">
        <v>16220</v>
      </c>
      <c r="AF5381" t="s">
        <v>16221</v>
      </c>
      <c r="AG5381">
        <v>0.36</v>
      </c>
      <c r="AH5381" t="s">
        <v>36</v>
      </c>
      <c r="AI5381" t="s">
        <v>37</v>
      </c>
      <c r="AJ5381" t="s">
        <v>38</v>
      </c>
    </row>
    <row r="5382" spans="1:36" x14ac:dyDescent="0.25">
      <c r="A5382" t="s">
        <v>32</v>
      </c>
      <c r="B5382" t="s">
        <v>16222</v>
      </c>
      <c r="C5382">
        <f>YEAR(B5382)</f>
        <v>2014</v>
      </c>
      <c r="D5382">
        <v>75.2</v>
      </c>
      <c r="E5382">
        <v>62.6</v>
      </c>
      <c r="F5382">
        <v>68.7</v>
      </c>
      <c r="H5382" s="2">
        <f>IF(F5382-69.18&lt;=0,0,IF(F5382-69.18&lt;=1,1,2))</f>
        <v>0</v>
      </c>
      <c r="I5382">
        <v>75.2</v>
      </c>
      <c r="J5382">
        <v>62.6</v>
      </c>
      <c r="K5382">
        <v>68.7</v>
      </c>
      <c r="L5382">
        <v>56.2</v>
      </c>
      <c r="M5382">
        <v>64.900000000000006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16.100000000000001</v>
      </c>
      <c r="V5382">
        <v>9.1</v>
      </c>
      <c r="W5382">
        <v>143</v>
      </c>
      <c r="X5382">
        <v>1017.8</v>
      </c>
      <c r="Y5382">
        <v>42.4</v>
      </c>
      <c r="Z5382">
        <v>6.2</v>
      </c>
      <c r="AA5382">
        <v>175.3</v>
      </c>
      <c r="AB5382">
        <v>15.2</v>
      </c>
      <c r="AC5382">
        <v>7</v>
      </c>
      <c r="AD5382">
        <v>0</v>
      </c>
      <c r="AE5382" t="s">
        <v>16223</v>
      </c>
      <c r="AF5382" t="s">
        <v>16224</v>
      </c>
      <c r="AG5382">
        <v>0.39</v>
      </c>
      <c r="AH5382" t="s">
        <v>36</v>
      </c>
      <c r="AI5382" t="s">
        <v>37</v>
      </c>
      <c r="AJ5382" t="s">
        <v>38</v>
      </c>
    </row>
    <row r="5383" spans="1:36" x14ac:dyDescent="0.25">
      <c r="A5383" t="s">
        <v>32</v>
      </c>
      <c r="B5383" t="s">
        <v>16225</v>
      </c>
      <c r="C5383">
        <f>YEAR(B5383)</f>
        <v>2014</v>
      </c>
      <c r="D5383">
        <v>77</v>
      </c>
      <c r="E5383">
        <v>62.6</v>
      </c>
      <c r="F5383">
        <v>70.099999999999994</v>
      </c>
      <c r="H5383" s="2">
        <f>IF(F5383-69.18&lt;=0,0,IF(F5383-69.18&lt;=1,1,2))</f>
        <v>1</v>
      </c>
      <c r="I5383">
        <v>77</v>
      </c>
      <c r="J5383">
        <v>62.6</v>
      </c>
      <c r="K5383">
        <v>70.099999999999994</v>
      </c>
      <c r="L5383">
        <v>62.2</v>
      </c>
      <c r="M5383">
        <v>76.599999999999994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21.9</v>
      </c>
      <c r="V5383">
        <v>15</v>
      </c>
      <c r="W5383">
        <v>109.2</v>
      </c>
      <c r="X5383">
        <v>1018.9</v>
      </c>
      <c r="Y5383">
        <v>23.2</v>
      </c>
      <c r="Z5383">
        <v>6.2</v>
      </c>
      <c r="AA5383">
        <v>202.9</v>
      </c>
      <c r="AB5383">
        <v>17.5</v>
      </c>
      <c r="AC5383">
        <v>7</v>
      </c>
      <c r="AD5383">
        <v>0</v>
      </c>
      <c r="AE5383" t="s">
        <v>16226</v>
      </c>
      <c r="AF5383" t="s">
        <v>16227</v>
      </c>
      <c r="AG5383">
        <v>0.43</v>
      </c>
      <c r="AH5383" t="s">
        <v>36</v>
      </c>
      <c r="AI5383" t="s">
        <v>37</v>
      </c>
      <c r="AJ5383" t="s">
        <v>38</v>
      </c>
    </row>
    <row r="5384" spans="1:36" x14ac:dyDescent="0.25">
      <c r="A5384" t="s">
        <v>32</v>
      </c>
      <c r="B5384" t="s">
        <v>16228</v>
      </c>
      <c r="C5384">
        <f>YEAR(B5384)</f>
        <v>2014</v>
      </c>
      <c r="D5384">
        <v>80.599999999999994</v>
      </c>
      <c r="E5384">
        <v>59.6</v>
      </c>
      <c r="F5384">
        <v>72.7</v>
      </c>
      <c r="H5384" s="2">
        <f>IF(F5384-69.18&lt;=0,0,IF(F5384-69.18&lt;=1,1,2))</f>
        <v>2</v>
      </c>
      <c r="I5384">
        <v>84.6</v>
      </c>
      <c r="J5384">
        <v>59.6</v>
      </c>
      <c r="K5384">
        <v>72.900000000000006</v>
      </c>
      <c r="L5384">
        <v>63.9</v>
      </c>
      <c r="M5384">
        <v>74.8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16.100000000000001</v>
      </c>
      <c r="V5384">
        <v>13.9</v>
      </c>
      <c r="W5384">
        <v>65.2</v>
      </c>
      <c r="X5384">
        <v>1019.2</v>
      </c>
      <c r="Y5384">
        <v>36.4</v>
      </c>
      <c r="Z5384">
        <v>6.2</v>
      </c>
      <c r="AA5384">
        <v>193.8</v>
      </c>
      <c r="AB5384">
        <v>16.8</v>
      </c>
      <c r="AC5384">
        <v>7</v>
      </c>
      <c r="AD5384">
        <v>0</v>
      </c>
      <c r="AE5384" t="s">
        <v>16229</v>
      </c>
      <c r="AF5384" t="s">
        <v>16230</v>
      </c>
      <c r="AG5384">
        <v>0.46</v>
      </c>
      <c r="AH5384" t="s">
        <v>36</v>
      </c>
      <c r="AI5384" t="s">
        <v>174</v>
      </c>
      <c r="AJ5384" t="s">
        <v>38</v>
      </c>
    </row>
    <row r="5385" spans="1:36" x14ac:dyDescent="0.25">
      <c r="A5385" t="s">
        <v>32</v>
      </c>
      <c r="B5385" t="s">
        <v>16231</v>
      </c>
      <c r="C5385">
        <f>YEAR(B5385)</f>
        <v>2014</v>
      </c>
      <c r="D5385">
        <v>77.099999999999994</v>
      </c>
      <c r="E5385">
        <v>64.400000000000006</v>
      </c>
      <c r="F5385">
        <v>70.3</v>
      </c>
      <c r="H5385" s="2">
        <f>IF(F5385-69.18&lt;=0,0,IF(F5385-69.18&lt;=1,1,2))</f>
        <v>2</v>
      </c>
      <c r="I5385">
        <v>77.099999999999994</v>
      </c>
      <c r="J5385">
        <v>64.400000000000006</v>
      </c>
      <c r="K5385">
        <v>70.3</v>
      </c>
      <c r="L5385">
        <v>62.4</v>
      </c>
      <c r="M5385">
        <v>76.5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24.2</v>
      </c>
      <c r="V5385">
        <v>15</v>
      </c>
      <c r="W5385">
        <v>342</v>
      </c>
      <c r="X5385">
        <v>1017.4</v>
      </c>
      <c r="Y5385">
        <v>56.2</v>
      </c>
      <c r="Z5385">
        <v>6.2</v>
      </c>
      <c r="AA5385">
        <v>157.80000000000001</v>
      </c>
      <c r="AB5385">
        <v>13.6</v>
      </c>
      <c r="AC5385">
        <v>6</v>
      </c>
      <c r="AD5385">
        <v>0</v>
      </c>
      <c r="AE5385" t="s">
        <v>16232</v>
      </c>
      <c r="AF5385" t="s">
        <v>16233</v>
      </c>
      <c r="AG5385">
        <v>0.5</v>
      </c>
      <c r="AH5385" t="s">
        <v>36</v>
      </c>
      <c r="AI5385" t="s">
        <v>37</v>
      </c>
      <c r="AJ5385" t="s">
        <v>38</v>
      </c>
    </row>
    <row r="5386" spans="1:36" x14ac:dyDescent="0.25">
      <c r="A5386" t="s">
        <v>32</v>
      </c>
      <c r="B5386" t="s">
        <v>16234</v>
      </c>
      <c r="C5386">
        <f>YEAR(B5386)</f>
        <v>2014</v>
      </c>
      <c r="D5386">
        <v>75.2</v>
      </c>
      <c r="E5386">
        <v>63.8</v>
      </c>
      <c r="F5386">
        <v>71.400000000000006</v>
      </c>
      <c r="H5386" s="2">
        <f>IF(F5386-69.18&lt;=0,0,IF(F5386-69.18&lt;=1,1,2))</f>
        <v>2</v>
      </c>
      <c r="I5386">
        <v>75.2</v>
      </c>
      <c r="J5386">
        <v>63.8</v>
      </c>
      <c r="K5386">
        <v>71.400000000000006</v>
      </c>
      <c r="L5386">
        <v>62.7</v>
      </c>
      <c r="M5386">
        <v>74.5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41.4</v>
      </c>
      <c r="V5386">
        <v>15</v>
      </c>
      <c r="W5386">
        <v>327.7</v>
      </c>
      <c r="X5386">
        <v>1016.3</v>
      </c>
      <c r="Y5386">
        <v>62.8</v>
      </c>
      <c r="Z5386">
        <v>6.2</v>
      </c>
      <c r="AA5386">
        <v>174.8</v>
      </c>
      <c r="AB5386">
        <v>15.1</v>
      </c>
      <c r="AC5386">
        <v>6</v>
      </c>
      <c r="AD5386">
        <v>0</v>
      </c>
      <c r="AE5386" t="s">
        <v>16235</v>
      </c>
      <c r="AF5386" t="s">
        <v>16236</v>
      </c>
      <c r="AG5386">
        <v>0.53</v>
      </c>
      <c r="AH5386" t="s">
        <v>36</v>
      </c>
      <c r="AI5386" t="s">
        <v>37</v>
      </c>
      <c r="AJ5386" t="s">
        <v>38</v>
      </c>
    </row>
    <row r="5387" spans="1:36" x14ac:dyDescent="0.25">
      <c r="A5387" t="s">
        <v>32</v>
      </c>
      <c r="B5387" t="s">
        <v>16237</v>
      </c>
      <c r="C5387">
        <f>YEAR(B5387)</f>
        <v>2014</v>
      </c>
      <c r="D5387">
        <v>73.400000000000006</v>
      </c>
      <c r="E5387">
        <v>69.8</v>
      </c>
      <c r="F5387">
        <v>71.3</v>
      </c>
      <c r="H5387" s="2">
        <f>IF(F5387-69.18&lt;=0,0,IF(F5387-69.18&lt;=1,1,2))</f>
        <v>2</v>
      </c>
      <c r="I5387">
        <v>73.400000000000006</v>
      </c>
      <c r="J5387">
        <v>69.8</v>
      </c>
      <c r="K5387">
        <v>71.3</v>
      </c>
      <c r="L5387">
        <v>60.7</v>
      </c>
      <c r="M5387">
        <v>69.2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28</v>
      </c>
      <c r="V5387">
        <v>17.2</v>
      </c>
      <c r="W5387">
        <v>334.8</v>
      </c>
      <c r="X5387">
        <v>1016.5</v>
      </c>
      <c r="Y5387">
        <v>50</v>
      </c>
      <c r="Z5387">
        <v>6.2</v>
      </c>
      <c r="AA5387">
        <v>169.6</v>
      </c>
      <c r="AB5387">
        <v>14.8</v>
      </c>
      <c r="AC5387">
        <v>6</v>
      </c>
      <c r="AD5387">
        <v>0</v>
      </c>
      <c r="AE5387" t="s">
        <v>16238</v>
      </c>
      <c r="AF5387" t="s">
        <v>16239</v>
      </c>
      <c r="AG5387">
        <v>0.56000000000000005</v>
      </c>
      <c r="AH5387" t="s">
        <v>36</v>
      </c>
      <c r="AI5387" t="s">
        <v>37</v>
      </c>
      <c r="AJ5387" t="s">
        <v>38</v>
      </c>
    </row>
    <row r="5388" spans="1:36" x14ac:dyDescent="0.25">
      <c r="A5388" t="s">
        <v>32</v>
      </c>
      <c r="B5388" t="s">
        <v>16240</v>
      </c>
      <c r="C5388">
        <f>YEAR(B5388)</f>
        <v>2014</v>
      </c>
      <c r="D5388">
        <v>73.400000000000006</v>
      </c>
      <c r="E5388">
        <v>68</v>
      </c>
      <c r="F5388">
        <v>70.8</v>
      </c>
      <c r="H5388" s="2">
        <f>IF(F5388-69.18&lt;=0,0,IF(F5388-69.18&lt;=1,1,2))</f>
        <v>2</v>
      </c>
      <c r="I5388">
        <v>73.400000000000006</v>
      </c>
      <c r="J5388">
        <v>68</v>
      </c>
      <c r="K5388">
        <v>70.8</v>
      </c>
      <c r="L5388">
        <v>58.9</v>
      </c>
      <c r="M5388">
        <v>66.099999999999994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24.2</v>
      </c>
      <c r="V5388">
        <v>17.2</v>
      </c>
      <c r="W5388">
        <v>315.39999999999998</v>
      </c>
      <c r="X5388">
        <v>1015.6</v>
      </c>
      <c r="Y5388">
        <v>58.2</v>
      </c>
      <c r="Z5388">
        <v>6.2</v>
      </c>
      <c r="AA5388">
        <v>178.8</v>
      </c>
      <c r="AB5388">
        <v>15.3</v>
      </c>
      <c r="AC5388">
        <v>6</v>
      </c>
      <c r="AD5388">
        <v>0</v>
      </c>
      <c r="AE5388" t="s">
        <v>16241</v>
      </c>
      <c r="AF5388" t="s">
        <v>16242</v>
      </c>
      <c r="AG5388">
        <v>0.59</v>
      </c>
      <c r="AH5388" t="s">
        <v>36</v>
      </c>
      <c r="AI5388" t="s">
        <v>37</v>
      </c>
      <c r="AJ5388" t="s">
        <v>38</v>
      </c>
    </row>
    <row r="5389" spans="1:36" x14ac:dyDescent="0.25">
      <c r="A5389" t="s">
        <v>32</v>
      </c>
      <c r="B5389" t="s">
        <v>16243</v>
      </c>
      <c r="C5389">
        <f>YEAR(B5389)</f>
        <v>2014</v>
      </c>
      <c r="D5389">
        <v>73.400000000000006</v>
      </c>
      <c r="E5389">
        <v>64.400000000000006</v>
      </c>
      <c r="F5389">
        <v>69.099999999999994</v>
      </c>
      <c r="H5389" s="2">
        <f>IF(F5389-69.18&lt;=0,0,IF(F5389-69.18&lt;=1,1,2))</f>
        <v>0</v>
      </c>
      <c r="I5389">
        <v>73.400000000000006</v>
      </c>
      <c r="J5389">
        <v>64.400000000000006</v>
      </c>
      <c r="K5389">
        <v>69.099999999999994</v>
      </c>
      <c r="L5389">
        <v>57.5</v>
      </c>
      <c r="M5389">
        <v>67.2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22.4</v>
      </c>
      <c r="V5389">
        <v>15</v>
      </c>
      <c r="W5389">
        <v>302</v>
      </c>
      <c r="X5389">
        <v>1015.8</v>
      </c>
      <c r="Y5389">
        <v>40.700000000000003</v>
      </c>
      <c r="Z5389">
        <v>6.2</v>
      </c>
      <c r="AA5389">
        <v>170.7</v>
      </c>
      <c r="AB5389">
        <v>14.7</v>
      </c>
      <c r="AC5389">
        <v>6</v>
      </c>
      <c r="AD5389">
        <v>0</v>
      </c>
      <c r="AE5389" t="s">
        <v>16244</v>
      </c>
      <c r="AF5389" t="s">
        <v>16245</v>
      </c>
      <c r="AG5389">
        <v>0.63</v>
      </c>
      <c r="AH5389" t="s">
        <v>36</v>
      </c>
      <c r="AI5389" t="s">
        <v>37</v>
      </c>
      <c r="AJ5389" t="s">
        <v>38</v>
      </c>
    </row>
    <row r="5390" spans="1:36" x14ac:dyDescent="0.25">
      <c r="A5390" t="s">
        <v>32</v>
      </c>
      <c r="B5390" t="s">
        <v>16246</v>
      </c>
      <c r="C5390">
        <f>YEAR(B5390)</f>
        <v>2014</v>
      </c>
      <c r="D5390">
        <v>75.2</v>
      </c>
      <c r="E5390">
        <v>59</v>
      </c>
      <c r="F5390">
        <v>67.400000000000006</v>
      </c>
      <c r="H5390" s="2">
        <f>IF(F5390-69.18&lt;=0,0,IF(F5390-69.18&lt;=1,1,2))</f>
        <v>0</v>
      </c>
      <c r="I5390">
        <v>75.2</v>
      </c>
      <c r="J5390">
        <v>59</v>
      </c>
      <c r="K5390">
        <v>67.400000000000006</v>
      </c>
      <c r="L5390">
        <v>58</v>
      </c>
      <c r="M5390">
        <v>72.5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18.3</v>
      </c>
      <c r="V5390">
        <v>8.1</v>
      </c>
      <c r="W5390">
        <v>271</v>
      </c>
      <c r="X5390">
        <v>1015.8</v>
      </c>
      <c r="Y5390">
        <v>29.6</v>
      </c>
      <c r="Z5390">
        <v>6.2</v>
      </c>
      <c r="AA5390">
        <v>194.1</v>
      </c>
      <c r="AB5390">
        <v>16.7</v>
      </c>
      <c r="AC5390">
        <v>7</v>
      </c>
      <c r="AD5390">
        <v>0</v>
      </c>
      <c r="AE5390" t="s">
        <v>16247</v>
      </c>
      <c r="AF5390" t="s">
        <v>16248</v>
      </c>
      <c r="AG5390">
        <v>0.66</v>
      </c>
      <c r="AH5390" t="s">
        <v>36</v>
      </c>
      <c r="AI5390" t="s">
        <v>37</v>
      </c>
      <c r="AJ5390" t="s">
        <v>38</v>
      </c>
    </row>
    <row r="5391" spans="1:36" x14ac:dyDescent="0.25">
      <c r="A5391" t="s">
        <v>32</v>
      </c>
      <c r="B5391" t="s">
        <v>16249</v>
      </c>
      <c r="C5391">
        <f>YEAR(B5391)</f>
        <v>2014</v>
      </c>
      <c r="D5391">
        <v>75.2</v>
      </c>
      <c r="E5391">
        <v>60.8</v>
      </c>
      <c r="F5391">
        <v>68.3</v>
      </c>
      <c r="H5391" s="2">
        <f>IF(F5391-69.18&lt;=0,0,IF(F5391-69.18&lt;=1,1,2))</f>
        <v>0</v>
      </c>
      <c r="I5391">
        <v>75.2</v>
      </c>
      <c r="J5391">
        <v>60.8</v>
      </c>
      <c r="K5391">
        <v>68.3</v>
      </c>
      <c r="L5391">
        <v>59.8</v>
      </c>
      <c r="M5391">
        <v>74.900000000000006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21.3</v>
      </c>
      <c r="V5391">
        <v>9.1999999999999993</v>
      </c>
      <c r="W5391">
        <v>295.60000000000002</v>
      </c>
      <c r="X5391">
        <v>1014.8</v>
      </c>
      <c r="Y5391">
        <v>32.4</v>
      </c>
      <c r="Z5391">
        <v>6.2</v>
      </c>
      <c r="AA5391">
        <v>187.8</v>
      </c>
      <c r="AB5391">
        <v>16.2</v>
      </c>
      <c r="AC5391">
        <v>7</v>
      </c>
      <c r="AD5391">
        <v>0</v>
      </c>
      <c r="AE5391" t="s">
        <v>16250</v>
      </c>
      <c r="AF5391" t="s">
        <v>16251</v>
      </c>
      <c r="AG5391">
        <v>0.69</v>
      </c>
      <c r="AH5391" t="s">
        <v>36</v>
      </c>
      <c r="AI5391" t="s">
        <v>37</v>
      </c>
      <c r="AJ5391" t="s">
        <v>38</v>
      </c>
    </row>
    <row r="5392" spans="1:36" x14ac:dyDescent="0.25">
      <c r="A5392" t="s">
        <v>32</v>
      </c>
      <c r="B5392" t="s">
        <v>16252</v>
      </c>
      <c r="C5392">
        <f>YEAR(B5392)</f>
        <v>2014</v>
      </c>
      <c r="D5392">
        <v>77</v>
      </c>
      <c r="E5392">
        <v>60.8</v>
      </c>
      <c r="F5392">
        <v>68.3</v>
      </c>
      <c r="H5392" s="2">
        <f>IF(F5392-69.18&lt;=0,0,IF(F5392-69.18&lt;=1,1,2))</f>
        <v>0</v>
      </c>
      <c r="I5392">
        <v>77</v>
      </c>
      <c r="J5392">
        <v>60.8</v>
      </c>
      <c r="K5392">
        <v>68.3</v>
      </c>
      <c r="L5392">
        <v>61.8</v>
      </c>
      <c r="M5392">
        <v>80.400000000000006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18.3</v>
      </c>
      <c r="V5392">
        <v>8.1</v>
      </c>
      <c r="W5392">
        <v>165.5</v>
      </c>
      <c r="X5392">
        <v>1015.4</v>
      </c>
      <c r="Y5392">
        <v>15.5</v>
      </c>
      <c r="Z5392">
        <v>6.2</v>
      </c>
      <c r="AA5392">
        <v>196.5</v>
      </c>
      <c r="AB5392">
        <v>16.899999999999999</v>
      </c>
      <c r="AC5392">
        <v>7</v>
      </c>
      <c r="AD5392">
        <v>0</v>
      </c>
      <c r="AE5392" t="s">
        <v>16253</v>
      </c>
      <c r="AF5392" t="s">
        <v>16254</v>
      </c>
      <c r="AG5392">
        <v>0.75</v>
      </c>
      <c r="AH5392" t="s">
        <v>330</v>
      </c>
      <c r="AI5392" t="s">
        <v>9140</v>
      </c>
      <c r="AJ5392" t="s">
        <v>331</v>
      </c>
    </row>
    <row r="5393" spans="1:36" x14ac:dyDescent="0.25">
      <c r="A5393" t="s">
        <v>32</v>
      </c>
      <c r="B5393" t="s">
        <v>16255</v>
      </c>
      <c r="C5393">
        <f>YEAR(B5393)</f>
        <v>2014</v>
      </c>
      <c r="D5393">
        <v>85.6</v>
      </c>
      <c r="E5393">
        <v>60.5</v>
      </c>
      <c r="F5393">
        <v>72.2</v>
      </c>
      <c r="H5393" s="2">
        <f>IF(F5393-69.18&lt;=0,0,IF(F5393-69.18&lt;=1,1,2))</f>
        <v>2</v>
      </c>
      <c r="I5393">
        <v>83.4</v>
      </c>
      <c r="J5393">
        <v>60.5</v>
      </c>
      <c r="K5393">
        <v>71.8</v>
      </c>
      <c r="L5393">
        <v>55.6</v>
      </c>
      <c r="M5393">
        <v>60.7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17.2</v>
      </c>
      <c r="V5393">
        <v>9.1</v>
      </c>
      <c r="W5393">
        <v>211.5</v>
      </c>
      <c r="X5393">
        <v>1017.8</v>
      </c>
      <c r="Y5393">
        <v>12.7</v>
      </c>
      <c r="Z5393">
        <v>6.4</v>
      </c>
      <c r="AA5393">
        <v>191.8</v>
      </c>
      <c r="AB5393">
        <v>16.7</v>
      </c>
      <c r="AC5393">
        <v>7</v>
      </c>
      <c r="AD5393">
        <v>0</v>
      </c>
      <c r="AE5393" t="s">
        <v>16256</v>
      </c>
      <c r="AF5393" t="s">
        <v>16257</v>
      </c>
      <c r="AG5393">
        <v>0.76</v>
      </c>
      <c r="AH5393" t="s">
        <v>330</v>
      </c>
      <c r="AI5393" t="s">
        <v>9140</v>
      </c>
      <c r="AJ5393" t="s">
        <v>331</v>
      </c>
    </row>
    <row r="5394" spans="1:36" x14ac:dyDescent="0.25">
      <c r="A5394" t="s">
        <v>32</v>
      </c>
      <c r="B5394" t="s">
        <v>16258</v>
      </c>
      <c r="C5394">
        <f>YEAR(B5394)</f>
        <v>2014</v>
      </c>
      <c r="D5394">
        <v>87.5</v>
      </c>
      <c r="E5394">
        <v>68.099999999999994</v>
      </c>
      <c r="F5394">
        <v>77.900000000000006</v>
      </c>
      <c r="H5394" s="2">
        <f>IF(F5394-69.18&lt;=0,0,IF(F5394-69.18&lt;=1,1,2))</f>
        <v>2</v>
      </c>
      <c r="I5394">
        <v>84.1</v>
      </c>
      <c r="J5394">
        <v>68.099999999999994</v>
      </c>
      <c r="K5394">
        <v>76.900000000000006</v>
      </c>
      <c r="L5394">
        <v>43.9</v>
      </c>
      <c r="M5394">
        <v>31.9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31.8</v>
      </c>
      <c r="V5394">
        <v>12.3</v>
      </c>
      <c r="W5394">
        <v>293.89999999999998</v>
      </c>
      <c r="X5394">
        <v>1019</v>
      </c>
      <c r="Y5394">
        <v>62.7</v>
      </c>
      <c r="Z5394">
        <v>6.5</v>
      </c>
      <c r="AA5394">
        <v>185</v>
      </c>
      <c r="AB5394">
        <v>15.9</v>
      </c>
      <c r="AC5394">
        <v>7</v>
      </c>
      <c r="AD5394">
        <v>0</v>
      </c>
      <c r="AE5394" t="s">
        <v>16259</v>
      </c>
      <c r="AF5394" t="s">
        <v>16260</v>
      </c>
      <c r="AG5394">
        <v>0.79</v>
      </c>
      <c r="AH5394" t="s">
        <v>36</v>
      </c>
      <c r="AI5394" t="s">
        <v>37</v>
      </c>
      <c r="AJ5394" t="s">
        <v>38</v>
      </c>
    </row>
    <row r="5395" spans="1:36" x14ac:dyDescent="0.25">
      <c r="A5395" t="s">
        <v>32</v>
      </c>
      <c r="B5395" t="s">
        <v>16261</v>
      </c>
      <c r="C5395">
        <f>YEAR(B5395)</f>
        <v>2014</v>
      </c>
      <c r="D5395">
        <v>78.7</v>
      </c>
      <c r="E5395">
        <v>67.7</v>
      </c>
      <c r="F5395">
        <v>73.599999999999994</v>
      </c>
      <c r="H5395" s="2">
        <f>IF(F5395-69.18&lt;=0,0,IF(F5395-69.18&lt;=1,1,2))</f>
        <v>2</v>
      </c>
      <c r="I5395">
        <v>78.7</v>
      </c>
      <c r="J5395">
        <v>67.7</v>
      </c>
      <c r="K5395">
        <v>73.599999999999994</v>
      </c>
      <c r="L5395">
        <v>53.9</v>
      </c>
      <c r="M5395">
        <v>52.1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27.7</v>
      </c>
      <c r="V5395">
        <v>15.2</v>
      </c>
      <c r="W5395">
        <v>332.4</v>
      </c>
      <c r="X5395">
        <v>1016.8</v>
      </c>
      <c r="Y5395">
        <v>34.799999999999997</v>
      </c>
      <c r="Z5395">
        <v>6.5</v>
      </c>
      <c r="AA5395">
        <v>185.1</v>
      </c>
      <c r="AB5395">
        <v>16</v>
      </c>
      <c r="AC5395">
        <v>7</v>
      </c>
      <c r="AD5395">
        <v>0</v>
      </c>
      <c r="AE5395" t="s">
        <v>16262</v>
      </c>
      <c r="AF5395" t="s">
        <v>16263</v>
      </c>
      <c r="AG5395">
        <v>0.82</v>
      </c>
      <c r="AH5395" t="s">
        <v>36</v>
      </c>
      <c r="AI5395" t="s">
        <v>37</v>
      </c>
      <c r="AJ5395" t="s">
        <v>38</v>
      </c>
    </row>
    <row r="5396" spans="1:36" x14ac:dyDescent="0.25">
      <c r="A5396" t="s">
        <v>32</v>
      </c>
      <c r="B5396" t="s">
        <v>16264</v>
      </c>
      <c r="C5396">
        <f>YEAR(B5396)</f>
        <v>2014</v>
      </c>
      <c r="D5396">
        <v>68.599999999999994</v>
      </c>
      <c r="E5396">
        <v>61.1</v>
      </c>
      <c r="F5396">
        <v>65.400000000000006</v>
      </c>
      <c r="H5396" s="2">
        <f>IF(F5396-69.18&lt;=0,0,IF(F5396-69.18&lt;=1,1,2))</f>
        <v>0</v>
      </c>
      <c r="I5396">
        <v>68.599999999999994</v>
      </c>
      <c r="J5396">
        <v>61.1</v>
      </c>
      <c r="K5396">
        <v>65.400000000000006</v>
      </c>
      <c r="L5396">
        <v>53.3</v>
      </c>
      <c r="M5396">
        <v>65.5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50.8</v>
      </c>
      <c r="V5396">
        <v>30</v>
      </c>
      <c r="W5396">
        <v>7.8</v>
      </c>
      <c r="X5396">
        <v>1019.9</v>
      </c>
      <c r="Y5396">
        <v>33.200000000000003</v>
      </c>
      <c r="Z5396">
        <v>6.2</v>
      </c>
      <c r="AA5396">
        <v>180.1</v>
      </c>
      <c r="AB5396">
        <v>15.6</v>
      </c>
      <c r="AC5396">
        <v>7</v>
      </c>
      <c r="AD5396">
        <v>0</v>
      </c>
      <c r="AE5396" t="s">
        <v>16265</v>
      </c>
      <c r="AF5396" t="s">
        <v>16266</v>
      </c>
      <c r="AG5396">
        <v>0.85</v>
      </c>
      <c r="AH5396" t="s">
        <v>36</v>
      </c>
      <c r="AI5396" t="s">
        <v>37</v>
      </c>
      <c r="AJ5396" t="s">
        <v>38</v>
      </c>
    </row>
    <row r="5397" spans="1:36" x14ac:dyDescent="0.25">
      <c r="A5397" t="s">
        <v>32</v>
      </c>
      <c r="B5397" t="s">
        <v>16267</v>
      </c>
      <c r="C5397">
        <f>YEAR(B5397)</f>
        <v>2014</v>
      </c>
      <c r="D5397">
        <v>69.8</v>
      </c>
      <c r="E5397">
        <v>59.6</v>
      </c>
      <c r="F5397">
        <v>65.099999999999994</v>
      </c>
      <c r="H5397" s="2">
        <f>IF(F5397-69.18&lt;=0,0,IF(F5397-69.18&lt;=1,1,2))</f>
        <v>0</v>
      </c>
      <c r="I5397">
        <v>69.8</v>
      </c>
      <c r="J5397">
        <v>59.6</v>
      </c>
      <c r="K5397">
        <v>65.099999999999994</v>
      </c>
      <c r="L5397">
        <v>51.6</v>
      </c>
      <c r="M5397">
        <v>61.9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33.799999999999997</v>
      </c>
      <c r="V5397">
        <v>19.600000000000001</v>
      </c>
      <c r="W5397">
        <v>330.8</v>
      </c>
      <c r="X5397">
        <v>1019.5</v>
      </c>
      <c r="Y5397">
        <v>31.7</v>
      </c>
      <c r="Z5397">
        <v>6.2</v>
      </c>
      <c r="AA5397">
        <v>186.3</v>
      </c>
      <c r="AB5397">
        <v>16.100000000000001</v>
      </c>
      <c r="AC5397">
        <v>7</v>
      </c>
      <c r="AD5397">
        <v>0</v>
      </c>
      <c r="AE5397" t="s">
        <v>16268</v>
      </c>
      <c r="AF5397" t="s">
        <v>16269</v>
      </c>
      <c r="AG5397">
        <v>0.89</v>
      </c>
      <c r="AH5397" t="s">
        <v>36</v>
      </c>
      <c r="AI5397" t="s">
        <v>37</v>
      </c>
      <c r="AJ5397" t="s">
        <v>38</v>
      </c>
    </row>
    <row r="5398" spans="1:36" x14ac:dyDescent="0.25">
      <c r="A5398" t="s">
        <v>32</v>
      </c>
      <c r="B5398" t="s">
        <v>16270</v>
      </c>
      <c r="C5398">
        <f>YEAR(B5398)</f>
        <v>2014</v>
      </c>
      <c r="D5398">
        <v>73.400000000000006</v>
      </c>
      <c r="E5398">
        <v>57.2</v>
      </c>
      <c r="F5398">
        <v>65.5</v>
      </c>
      <c r="H5398" s="2">
        <f>IF(F5398-69.18&lt;=0,0,IF(F5398-69.18&lt;=1,1,2))</f>
        <v>0</v>
      </c>
      <c r="I5398">
        <v>73.400000000000006</v>
      </c>
      <c r="J5398">
        <v>57.2</v>
      </c>
      <c r="K5398">
        <v>65.5</v>
      </c>
      <c r="L5398">
        <v>54.5</v>
      </c>
      <c r="M5398">
        <v>67.900000000000006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16.100000000000001</v>
      </c>
      <c r="V5398">
        <v>12.7</v>
      </c>
      <c r="W5398">
        <v>286.2</v>
      </c>
      <c r="X5398">
        <v>1014.8</v>
      </c>
      <c r="Y5398">
        <v>29.4</v>
      </c>
      <c r="Z5398">
        <v>6.2</v>
      </c>
      <c r="AA5398">
        <v>189.2</v>
      </c>
      <c r="AB5398">
        <v>16.399999999999999</v>
      </c>
      <c r="AC5398">
        <v>7</v>
      </c>
      <c r="AD5398">
        <v>0</v>
      </c>
      <c r="AE5398" t="s">
        <v>16271</v>
      </c>
      <c r="AF5398" t="s">
        <v>16272</v>
      </c>
      <c r="AG5398">
        <v>0.92</v>
      </c>
      <c r="AH5398" t="s">
        <v>36</v>
      </c>
      <c r="AI5398" t="s">
        <v>37</v>
      </c>
      <c r="AJ5398" t="s">
        <v>38</v>
      </c>
    </row>
    <row r="5399" spans="1:36" x14ac:dyDescent="0.25">
      <c r="A5399" t="s">
        <v>32</v>
      </c>
      <c r="B5399" t="s">
        <v>16273</v>
      </c>
      <c r="C5399">
        <f>YEAR(B5399)</f>
        <v>2014</v>
      </c>
      <c r="D5399">
        <v>78.7</v>
      </c>
      <c r="E5399">
        <v>60.8</v>
      </c>
      <c r="F5399">
        <v>69.5</v>
      </c>
      <c r="H5399" s="2">
        <f>IF(F5399-69.18&lt;=0,0,IF(F5399-69.18&lt;=1,1,2))</f>
        <v>1</v>
      </c>
      <c r="I5399">
        <v>78.7</v>
      </c>
      <c r="J5399">
        <v>60.8</v>
      </c>
      <c r="K5399">
        <v>69.5</v>
      </c>
      <c r="L5399">
        <v>57.4</v>
      </c>
      <c r="M5399">
        <v>66.2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31.1</v>
      </c>
      <c r="V5399">
        <v>23</v>
      </c>
      <c r="W5399">
        <v>178.8</v>
      </c>
      <c r="X5399">
        <v>1010.8</v>
      </c>
      <c r="Y5399">
        <v>44.7</v>
      </c>
      <c r="Z5399">
        <v>6.2</v>
      </c>
      <c r="AA5399">
        <v>139.80000000000001</v>
      </c>
      <c r="AB5399">
        <v>12.1</v>
      </c>
      <c r="AC5399">
        <v>6</v>
      </c>
      <c r="AD5399">
        <v>0</v>
      </c>
      <c r="AE5399" t="s">
        <v>16274</v>
      </c>
      <c r="AF5399" t="s">
        <v>16275</v>
      </c>
      <c r="AG5399">
        <v>0.95</v>
      </c>
      <c r="AH5399" t="s">
        <v>36</v>
      </c>
      <c r="AI5399" t="s">
        <v>37</v>
      </c>
      <c r="AJ5399" t="s">
        <v>38</v>
      </c>
    </row>
    <row r="5400" spans="1:36" x14ac:dyDescent="0.25">
      <c r="A5400" t="s">
        <v>32</v>
      </c>
      <c r="B5400" t="s">
        <v>16276</v>
      </c>
      <c r="C5400">
        <f>YEAR(B5400)</f>
        <v>2014</v>
      </c>
      <c r="D5400">
        <v>78.8</v>
      </c>
      <c r="E5400">
        <v>68</v>
      </c>
      <c r="F5400">
        <v>71.8</v>
      </c>
      <c r="H5400" s="2">
        <f>IF(F5400-69.18&lt;=0,0,IF(F5400-69.18&lt;=1,1,2))</f>
        <v>2</v>
      </c>
      <c r="I5400">
        <v>78.8</v>
      </c>
      <c r="J5400">
        <v>68</v>
      </c>
      <c r="K5400">
        <v>71.8</v>
      </c>
      <c r="L5400">
        <v>59.6</v>
      </c>
      <c r="M5400">
        <v>66.099999999999994</v>
      </c>
      <c r="O5400">
        <v>5.0000000000000001E-3</v>
      </c>
      <c r="P5400">
        <v>100</v>
      </c>
      <c r="Q5400">
        <v>8.33</v>
      </c>
      <c r="R5400" t="s">
        <v>40</v>
      </c>
      <c r="S5400">
        <v>0</v>
      </c>
      <c r="T5400">
        <v>0</v>
      </c>
      <c r="U5400">
        <v>39.200000000000003</v>
      </c>
      <c r="V5400">
        <v>26.3</v>
      </c>
      <c r="W5400">
        <v>202.5</v>
      </c>
      <c r="X5400">
        <v>1006.5</v>
      </c>
      <c r="Y5400">
        <v>69.099999999999994</v>
      </c>
      <c r="Z5400">
        <v>6.2</v>
      </c>
      <c r="AA5400">
        <v>147.6</v>
      </c>
      <c r="AB5400">
        <v>12.7</v>
      </c>
      <c r="AC5400">
        <v>6</v>
      </c>
      <c r="AD5400">
        <v>0</v>
      </c>
      <c r="AE5400" t="s">
        <v>16277</v>
      </c>
      <c r="AF5400" t="s">
        <v>16278</v>
      </c>
      <c r="AG5400">
        <v>0.98</v>
      </c>
      <c r="AH5400" t="s">
        <v>56</v>
      </c>
      <c r="AI5400" t="s">
        <v>101</v>
      </c>
      <c r="AJ5400" t="s">
        <v>40</v>
      </c>
    </row>
    <row r="5401" spans="1:36" x14ac:dyDescent="0.25">
      <c r="A5401" t="s">
        <v>32</v>
      </c>
      <c r="B5401" t="s">
        <v>16279</v>
      </c>
      <c r="C5401">
        <f>YEAR(B5401)</f>
        <v>2014</v>
      </c>
      <c r="D5401">
        <v>77</v>
      </c>
      <c r="E5401">
        <v>59.8</v>
      </c>
      <c r="F5401">
        <v>67.2</v>
      </c>
      <c r="H5401" s="2">
        <f>IF(F5401-69.18&lt;=0,0,IF(F5401-69.18&lt;=1,1,2))</f>
        <v>0</v>
      </c>
      <c r="I5401">
        <v>77</v>
      </c>
      <c r="J5401">
        <v>59.8</v>
      </c>
      <c r="K5401">
        <v>67.2</v>
      </c>
      <c r="L5401">
        <v>57</v>
      </c>
      <c r="M5401">
        <v>70.599999999999994</v>
      </c>
      <c r="O5401">
        <v>0.08</v>
      </c>
      <c r="P5401">
        <v>100</v>
      </c>
      <c r="Q5401">
        <v>4.17</v>
      </c>
      <c r="R5401" t="s">
        <v>40</v>
      </c>
      <c r="S5401">
        <v>0</v>
      </c>
      <c r="T5401">
        <v>0</v>
      </c>
      <c r="U5401">
        <v>37.1</v>
      </c>
      <c r="V5401">
        <v>20.8</v>
      </c>
      <c r="W5401">
        <v>185.3</v>
      </c>
      <c r="X5401">
        <v>1008.5</v>
      </c>
      <c r="Y5401">
        <v>51.4</v>
      </c>
      <c r="Z5401">
        <v>6.2</v>
      </c>
      <c r="AA5401">
        <v>131.80000000000001</v>
      </c>
      <c r="AB5401">
        <v>11.6</v>
      </c>
      <c r="AC5401">
        <v>5</v>
      </c>
      <c r="AD5401">
        <v>0</v>
      </c>
      <c r="AE5401" t="s">
        <v>16280</v>
      </c>
      <c r="AF5401" t="s">
        <v>16281</v>
      </c>
      <c r="AG5401">
        <v>0</v>
      </c>
      <c r="AH5401" t="s">
        <v>56</v>
      </c>
      <c r="AI5401" t="s">
        <v>61</v>
      </c>
      <c r="AJ5401" t="s">
        <v>40</v>
      </c>
    </row>
    <row r="5402" spans="1:36" x14ac:dyDescent="0.25">
      <c r="A5402" t="s">
        <v>32</v>
      </c>
      <c r="B5402" t="s">
        <v>16282</v>
      </c>
      <c r="C5402">
        <f>YEAR(B5402)</f>
        <v>2014</v>
      </c>
      <c r="D5402">
        <v>73.400000000000006</v>
      </c>
      <c r="E5402">
        <v>60.9</v>
      </c>
      <c r="F5402">
        <v>68</v>
      </c>
      <c r="H5402" s="2">
        <f>IF(F5402-69.18&lt;=0,0,IF(F5402-69.18&lt;=1,1,2))</f>
        <v>0</v>
      </c>
      <c r="I5402">
        <v>73.400000000000006</v>
      </c>
      <c r="J5402">
        <v>60.9</v>
      </c>
      <c r="K5402">
        <v>68</v>
      </c>
      <c r="L5402">
        <v>54.7</v>
      </c>
      <c r="M5402">
        <v>63.1</v>
      </c>
      <c r="O5402">
        <v>7.8E-2</v>
      </c>
      <c r="P5402">
        <v>100</v>
      </c>
      <c r="Q5402">
        <v>4.17</v>
      </c>
      <c r="R5402" t="s">
        <v>40</v>
      </c>
      <c r="S5402">
        <v>0</v>
      </c>
      <c r="T5402">
        <v>0</v>
      </c>
      <c r="U5402">
        <v>34.4</v>
      </c>
      <c r="V5402">
        <v>13.9</v>
      </c>
      <c r="W5402">
        <v>246.4</v>
      </c>
      <c r="X5402">
        <v>1010.5</v>
      </c>
      <c r="Y5402">
        <v>50.9</v>
      </c>
      <c r="Z5402">
        <v>6.2</v>
      </c>
      <c r="AA5402">
        <v>139.80000000000001</v>
      </c>
      <c r="AB5402">
        <v>12.1</v>
      </c>
      <c r="AC5402">
        <v>5</v>
      </c>
      <c r="AD5402">
        <v>0</v>
      </c>
      <c r="AE5402" t="s">
        <v>16283</v>
      </c>
      <c r="AF5402" t="s">
        <v>16284</v>
      </c>
      <c r="AG5402">
        <v>0.05</v>
      </c>
      <c r="AH5402" t="s">
        <v>56</v>
      </c>
      <c r="AI5402" t="s">
        <v>137</v>
      </c>
      <c r="AJ5402" t="s">
        <v>40</v>
      </c>
    </row>
    <row r="5403" spans="1:36" x14ac:dyDescent="0.25">
      <c r="A5403" t="s">
        <v>32</v>
      </c>
      <c r="B5403" t="s">
        <v>16285</v>
      </c>
      <c r="C5403">
        <f>YEAR(B5403)</f>
        <v>2014</v>
      </c>
      <c r="D5403">
        <v>68</v>
      </c>
      <c r="E5403">
        <v>59</v>
      </c>
      <c r="F5403">
        <v>63.3</v>
      </c>
      <c r="H5403" s="2">
        <f>IF(F5403-69.18&lt;=0,0,IF(F5403-69.18&lt;=1,1,2))</f>
        <v>0</v>
      </c>
      <c r="I5403">
        <v>68</v>
      </c>
      <c r="J5403">
        <v>59</v>
      </c>
      <c r="K5403">
        <v>63.3</v>
      </c>
      <c r="L5403">
        <v>55.4</v>
      </c>
      <c r="M5403">
        <v>75.599999999999994</v>
      </c>
      <c r="O5403">
        <v>0.04</v>
      </c>
      <c r="P5403">
        <v>100</v>
      </c>
      <c r="Q5403">
        <v>4.17</v>
      </c>
      <c r="R5403" t="s">
        <v>40</v>
      </c>
      <c r="S5403">
        <v>0</v>
      </c>
      <c r="T5403">
        <v>0</v>
      </c>
      <c r="U5403">
        <v>16.100000000000001</v>
      </c>
      <c r="V5403">
        <v>11.4</v>
      </c>
      <c r="W5403">
        <v>271.89999999999998</v>
      </c>
      <c r="X5403">
        <v>1014.6</v>
      </c>
      <c r="Y5403">
        <v>52.7</v>
      </c>
      <c r="Z5403">
        <v>6.2</v>
      </c>
      <c r="AA5403">
        <v>119.3</v>
      </c>
      <c r="AB5403">
        <v>10.5</v>
      </c>
      <c r="AC5403">
        <v>5</v>
      </c>
      <c r="AD5403">
        <v>0</v>
      </c>
      <c r="AE5403" t="s">
        <v>16286</v>
      </c>
      <c r="AF5403" t="s">
        <v>16287</v>
      </c>
      <c r="AG5403">
        <v>0.09</v>
      </c>
      <c r="AH5403" t="s">
        <v>56</v>
      </c>
      <c r="AI5403" t="s">
        <v>61</v>
      </c>
      <c r="AJ5403" t="s">
        <v>40</v>
      </c>
    </row>
    <row r="5404" spans="1:36" x14ac:dyDescent="0.25">
      <c r="A5404" t="s">
        <v>32</v>
      </c>
      <c r="B5404" t="s">
        <v>16288</v>
      </c>
      <c r="C5404">
        <f>YEAR(B5404)</f>
        <v>2014</v>
      </c>
      <c r="D5404">
        <v>64.400000000000006</v>
      </c>
      <c r="E5404">
        <v>55.7</v>
      </c>
      <c r="F5404">
        <v>61.2</v>
      </c>
      <c r="H5404" s="2">
        <f>IF(F5404-69.18&lt;=0,0,IF(F5404-69.18&lt;=1,1,2))</f>
        <v>0</v>
      </c>
      <c r="I5404">
        <v>64.400000000000006</v>
      </c>
      <c r="J5404">
        <v>55.7</v>
      </c>
      <c r="K5404">
        <v>61.2</v>
      </c>
      <c r="L5404">
        <v>55.6</v>
      </c>
      <c r="M5404">
        <v>82.1</v>
      </c>
      <c r="O5404">
        <v>2.1000000000000001E-2</v>
      </c>
      <c r="P5404">
        <v>100</v>
      </c>
      <c r="Q5404">
        <v>12.5</v>
      </c>
      <c r="R5404" t="s">
        <v>40</v>
      </c>
      <c r="S5404">
        <v>0</v>
      </c>
      <c r="T5404">
        <v>0</v>
      </c>
      <c r="U5404">
        <v>20.8</v>
      </c>
      <c r="V5404">
        <v>12.7</v>
      </c>
      <c r="W5404">
        <v>348.3</v>
      </c>
      <c r="X5404">
        <v>1019.3</v>
      </c>
      <c r="Y5404">
        <v>82</v>
      </c>
      <c r="Z5404">
        <v>6.2</v>
      </c>
      <c r="AA5404">
        <v>128</v>
      </c>
      <c r="AB5404">
        <v>11.1</v>
      </c>
      <c r="AC5404">
        <v>5</v>
      </c>
      <c r="AD5404">
        <v>0</v>
      </c>
      <c r="AE5404" t="s">
        <v>16289</v>
      </c>
      <c r="AF5404" t="s">
        <v>16290</v>
      </c>
      <c r="AG5404">
        <v>0.12</v>
      </c>
      <c r="AH5404" t="s">
        <v>56</v>
      </c>
      <c r="AI5404" t="s">
        <v>111</v>
      </c>
      <c r="AJ5404" t="s">
        <v>40</v>
      </c>
    </row>
    <row r="5405" spans="1:36" x14ac:dyDescent="0.25">
      <c r="A5405" t="s">
        <v>32</v>
      </c>
      <c r="B5405" t="s">
        <v>16291</v>
      </c>
      <c r="C5405">
        <f>YEAR(B5405)</f>
        <v>2014</v>
      </c>
      <c r="D5405">
        <v>68</v>
      </c>
      <c r="E5405">
        <v>55.4</v>
      </c>
      <c r="F5405">
        <v>61</v>
      </c>
      <c r="H5405" s="2">
        <f>IF(F5405-69.18&lt;=0,0,IF(F5405-69.18&lt;=1,1,2))</f>
        <v>0</v>
      </c>
      <c r="I5405">
        <v>68</v>
      </c>
      <c r="J5405">
        <v>55.4</v>
      </c>
      <c r="K5405">
        <v>61</v>
      </c>
      <c r="L5405">
        <v>55.7</v>
      </c>
      <c r="M5405">
        <v>83.3</v>
      </c>
      <c r="O5405">
        <v>0.54900000000000004</v>
      </c>
      <c r="P5405">
        <v>100</v>
      </c>
      <c r="Q5405">
        <v>8.33</v>
      </c>
      <c r="R5405" t="s">
        <v>40</v>
      </c>
      <c r="S5405">
        <v>0</v>
      </c>
      <c r="T5405">
        <v>0</v>
      </c>
      <c r="U5405">
        <v>16.100000000000001</v>
      </c>
      <c r="V5405">
        <v>9.1999999999999993</v>
      </c>
      <c r="W5405">
        <v>162.80000000000001</v>
      </c>
      <c r="X5405">
        <v>1017.9</v>
      </c>
      <c r="Y5405">
        <v>74.2</v>
      </c>
      <c r="Z5405">
        <v>6</v>
      </c>
      <c r="AA5405">
        <v>89.1</v>
      </c>
      <c r="AB5405">
        <v>7.7</v>
      </c>
      <c r="AC5405">
        <v>4</v>
      </c>
      <c r="AD5405">
        <v>0</v>
      </c>
      <c r="AE5405" t="s">
        <v>16292</v>
      </c>
      <c r="AF5405" t="s">
        <v>16293</v>
      </c>
      <c r="AG5405">
        <v>0.16</v>
      </c>
      <c r="AH5405" t="s">
        <v>56</v>
      </c>
      <c r="AI5405" t="s">
        <v>101</v>
      </c>
      <c r="AJ5405" t="s">
        <v>40</v>
      </c>
    </row>
    <row r="5406" spans="1:36" x14ac:dyDescent="0.25">
      <c r="A5406" t="s">
        <v>32</v>
      </c>
      <c r="B5406" t="s">
        <v>16294</v>
      </c>
      <c r="C5406">
        <f>YEAR(B5406)</f>
        <v>2014</v>
      </c>
      <c r="D5406">
        <v>69.8</v>
      </c>
      <c r="E5406">
        <v>56.4</v>
      </c>
      <c r="F5406">
        <v>62.4</v>
      </c>
      <c r="H5406" s="2">
        <f>IF(F5406-69.18&lt;=0,0,IF(F5406-69.18&lt;=1,1,2))</f>
        <v>0</v>
      </c>
      <c r="I5406">
        <v>69.8</v>
      </c>
      <c r="J5406">
        <v>56.4</v>
      </c>
      <c r="K5406">
        <v>62.4</v>
      </c>
      <c r="L5406">
        <v>56.9</v>
      </c>
      <c r="M5406">
        <v>82.9</v>
      </c>
      <c r="O5406">
        <v>0.51500000000000001</v>
      </c>
      <c r="P5406">
        <v>100</v>
      </c>
      <c r="Q5406">
        <v>8.33</v>
      </c>
      <c r="R5406" t="s">
        <v>40</v>
      </c>
      <c r="S5406">
        <v>0</v>
      </c>
      <c r="T5406">
        <v>0</v>
      </c>
      <c r="U5406">
        <v>16.600000000000001</v>
      </c>
      <c r="V5406">
        <v>9.1999999999999993</v>
      </c>
      <c r="W5406">
        <v>150.30000000000001</v>
      </c>
      <c r="X5406">
        <v>1015.1</v>
      </c>
      <c r="Y5406">
        <v>68.2</v>
      </c>
      <c r="Z5406">
        <v>6.1</v>
      </c>
      <c r="AA5406">
        <v>137.80000000000001</v>
      </c>
      <c r="AB5406">
        <v>11.9</v>
      </c>
      <c r="AC5406">
        <v>6</v>
      </c>
      <c r="AD5406">
        <v>0</v>
      </c>
      <c r="AE5406" t="s">
        <v>16295</v>
      </c>
      <c r="AF5406" t="s">
        <v>16296</v>
      </c>
      <c r="AG5406">
        <v>0.2</v>
      </c>
      <c r="AH5406" t="s">
        <v>56</v>
      </c>
      <c r="AI5406" t="s">
        <v>101</v>
      </c>
      <c r="AJ5406" t="s">
        <v>40</v>
      </c>
    </row>
    <row r="5407" spans="1:36" x14ac:dyDescent="0.25">
      <c r="A5407" t="s">
        <v>32</v>
      </c>
      <c r="B5407" t="s">
        <v>16297</v>
      </c>
      <c r="C5407">
        <f>YEAR(B5407)</f>
        <v>2014</v>
      </c>
      <c r="D5407">
        <v>66.2</v>
      </c>
      <c r="E5407">
        <v>55.3</v>
      </c>
      <c r="F5407">
        <v>61.1</v>
      </c>
      <c r="H5407" s="2">
        <f>IF(F5407-69.18&lt;=0,0,IF(F5407-69.18&lt;=1,1,2))</f>
        <v>0</v>
      </c>
      <c r="I5407">
        <v>66.2</v>
      </c>
      <c r="J5407">
        <v>55.3</v>
      </c>
      <c r="K5407">
        <v>61.1</v>
      </c>
      <c r="L5407">
        <v>56.4</v>
      </c>
      <c r="M5407">
        <v>85</v>
      </c>
      <c r="O5407">
        <v>0.69299999999999995</v>
      </c>
      <c r="P5407">
        <v>100</v>
      </c>
      <c r="Q5407">
        <v>8.33</v>
      </c>
      <c r="R5407" t="s">
        <v>40</v>
      </c>
      <c r="S5407">
        <v>0</v>
      </c>
      <c r="T5407">
        <v>0</v>
      </c>
      <c r="U5407">
        <v>19.899999999999999</v>
      </c>
      <c r="V5407">
        <v>11.4</v>
      </c>
      <c r="W5407">
        <v>287.39999999999998</v>
      </c>
      <c r="X5407">
        <v>1016.5</v>
      </c>
      <c r="Y5407">
        <v>66.400000000000006</v>
      </c>
      <c r="Z5407">
        <v>6.1</v>
      </c>
      <c r="AA5407">
        <v>125.6</v>
      </c>
      <c r="AB5407">
        <v>10.8</v>
      </c>
      <c r="AC5407">
        <v>5</v>
      </c>
      <c r="AD5407">
        <v>0</v>
      </c>
      <c r="AE5407" t="s">
        <v>16298</v>
      </c>
      <c r="AF5407" t="s">
        <v>16299</v>
      </c>
      <c r="AG5407">
        <v>0.23</v>
      </c>
      <c r="AH5407" t="s">
        <v>56</v>
      </c>
      <c r="AI5407" t="s">
        <v>57</v>
      </c>
      <c r="AJ5407" t="s">
        <v>40</v>
      </c>
    </row>
    <row r="5408" spans="1:36" x14ac:dyDescent="0.25">
      <c r="A5408" t="s">
        <v>32</v>
      </c>
      <c r="B5408" t="s">
        <v>16300</v>
      </c>
      <c r="C5408">
        <f>YEAR(B5408)</f>
        <v>2014</v>
      </c>
      <c r="D5408">
        <v>64.400000000000006</v>
      </c>
      <c r="E5408">
        <v>57.2</v>
      </c>
      <c r="F5408">
        <v>60.2</v>
      </c>
      <c r="H5408" s="2">
        <f>IF(F5408-69.18&lt;=0,0,IF(F5408-69.18&lt;=1,1,2))</f>
        <v>0</v>
      </c>
      <c r="I5408">
        <v>64.400000000000006</v>
      </c>
      <c r="J5408">
        <v>57.2</v>
      </c>
      <c r="K5408">
        <v>60.2</v>
      </c>
      <c r="L5408">
        <v>55.9</v>
      </c>
      <c r="M5408">
        <v>86</v>
      </c>
      <c r="O5408">
        <v>1.843</v>
      </c>
      <c r="P5408">
        <v>100</v>
      </c>
      <c r="Q5408">
        <v>16.670000000000002</v>
      </c>
      <c r="R5408" t="s">
        <v>40</v>
      </c>
      <c r="S5408">
        <v>0</v>
      </c>
      <c r="T5408">
        <v>0</v>
      </c>
      <c r="U5408">
        <v>16.8</v>
      </c>
      <c r="V5408">
        <v>12.7</v>
      </c>
      <c r="W5408">
        <v>247.7</v>
      </c>
      <c r="X5408">
        <v>1016.2</v>
      </c>
      <c r="Y5408">
        <v>83.9</v>
      </c>
      <c r="Z5408">
        <v>6</v>
      </c>
      <c r="AA5408">
        <v>130.30000000000001</v>
      </c>
      <c r="AB5408">
        <v>11.3</v>
      </c>
      <c r="AC5408">
        <v>5</v>
      </c>
      <c r="AD5408">
        <v>0</v>
      </c>
      <c r="AE5408" t="s">
        <v>16301</v>
      </c>
      <c r="AF5408" t="s">
        <v>16302</v>
      </c>
      <c r="AG5408">
        <v>0.25</v>
      </c>
      <c r="AH5408" t="s">
        <v>56</v>
      </c>
      <c r="AI5408" t="s">
        <v>111</v>
      </c>
      <c r="AJ5408" t="s">
        <v>40</v>
      </c>
    </row>
    <row r="5409" spans="1:36" x14ac:dyDescent="0.25">
      <c r="A5409" t="s">
        <v>32</v>
      </c>
      <c r="B5409" t="s">
        <v>16303</v>
      </c>
      <c r="C5409">
        <f>YEAR(B5409)</f>
        <v>2014</v>
      </c>
      <c r="D5409">
        <v>64.400000000000006</v>
      </c>
      <c r="E5409">
        <v>60.8</v>
      </c>
      <c r="F5409">
        <v>62</v>
      </c>
      <c r="H5409" s="2">
        <f>IF(F5409-69.18&lt;=0,0,IF(F5409-69.18&lt;=1,1,2))</f>
        <v>0</v>
      </c>
      <c r="I5409">
        <v>64.400000000000006</v>
      </c>
      <c r="J5409">
        <v>60.8</v>
      </c>
      <c r="K5409">
        <v>62</v>
      </c>
      <c r="L5409">
        <v>52.8</v>
      </c>
      <c r="M5409">
        <v>71.900000000000006</v>
      </c>
      <c r="O5409">
        <v>7.9000000000000001E-2</v>
      </c>
      <c r="P5409">
        <v>100</v>
      </c>
      <c r="Q5409">
        <v>8.33</v>
      </c>
      <c r="R5409" t="s">
        <v>40</v>
      </c>
      <c r="S5409">
        <v>0</v>
      </c>
      <c r="T5409">
        <v>0</v>
      </c>
      <c r="U5409">
        <v>26.6</v>
      </c>
      <c r="V5409">
        <v>18.3</v>
      </c>
      <c r="W5409">
        <v>10.8</v>
      </c>
      <c r="X5409">
        <v>1016.4</v>
      </c>
      <c r="Y5409">
        <v>89.1</v>
      </c>
      <c r="Z5409">
        <v>6.2</v>
      </c>
      <c r="AA5409">
        <v>123.5</v>
      </c>
      <c r="AB5409">
        <v>10.6</v>
      </c>
      <c r="AC5409">
        <v>5</v>
      </c>
      <c r="AD5409">
        <v>0</v>
      </c>
      <c r="AE5409" t="s">
        <v>16304</v>
      </c>
      <c r="AF5409" t="s">
        <v>16305</v>
      </c>
      <c r="AG5409">
        <v>0.3</v>
      </c>
      <c r="AH5409" t="s">
        <v>56</v>
      </c>
      <c r="AI5409" t="s">
        <v>1166</v>
      </c>
      <c r="AJ5409" t="s">
        <v>40</v>
      </c>
    </row>
    <row r="5410" spans="1:36" x14ac:dyDescent="0.25">
      <c r="A5410" t="s">
        <v>32</v>
      </c>
      <c r="B5410" t="s">
        <v>16306</v>
      </c>
      <c r="C5410">
        <f>YEAR(B5410)</f>
        <v>2014</v>
      </c>
      <c r="D5410">
        <v>64.400000000000006</v>
      </c>
      <c r="E5410">
        <v>60.8</v>
      </c>
      <c r="F5410">
        <v>61.9</v>
      </c>
      <c r="H5410" s="2">
        <f>IF(F5410-69.18&lt;=0,0,IF(F5410-69.18&lt;=1,1,2))</f>
        <v>0</v>
      </c>
      <c r="I5410">
        <v>64.400000000000006</v>
      </c>
      <c r="J5410">
        <v>60.8</v>
      </c>
      <c r="K5410">
        <v>61.9</v>
      </c>
      <c r="L5410">
        <v>52</v>
      </c>
      <c r="M5410">
        <v>70.2</v>
      </c>
      <c r="O5410">
        <v>4.7E-2</v>
      </c>
      <c r="P5410">
        <v>100</v>
      </c>
      <c r="Q5410">
        <v>4.17</v>
      </c>
      <c r="R5410" t="s">
        <v>40</v>
      </c>
      <c r="S5410">
        <v>0</v>
      </c>
      <c r="T5410">
        <v>0</v>
      </c>
      <c r="U5410">
        <v>25.1</v>
      </c>
      <c r="V5410">
        <v>19.600000000000001</v>
      </c>
      <c r="W5410">
        <v>357.5</v>
      </c>
      <c r="X5410">
        <v>1017</v>
      </c>
      <c r="Y5410">
        <v>81</v>
      </c>
      <c r="Z5410">
        <v>6.2</v>
      </c>
      <c r="AA5410">
        <v>124.8</v>
      </c>
      <c r="AB5410">
        <v>10.8</v>
      </c>
      <c r="AC5410">
        <v>5</v>
      </c>
      <c r="AD5410">
        <v>0</v>
      </c>
      <c r="AE5410" t="s">
        <v>16307</v>
      </c>
      <c r="AF5410" t="s">
        <v>16308</v>
      </c>
      <c r="AG5410">
        <v>0.34</v>
      </c>
      <c r="AH5410" t="s">
        <v>56</v>
      </c>
      <c r="AI5410" t="s">
        <v>78</v>
      </c>
      <c r="AJ5410" t="s">
        <v>40</v>
      </c>
    </row>
    <row r="5411" spans="1:36" x14ac:dyDescent="0.25">
      <c r="A5411" t="s">
        <v>32</v>
      </c>
      <c r="B5411" t="s">
        <v>16309</v>
      </c>
      <c r="C5411">
        <f>YEAR(B5411)</f>
        <v>2014</v>
      </c>
      <c r="D5411">
        <v>64.400000000000006</v>
      </c>
      <c r="E5411">
        <v>55.7</v>
      </c>
      <c r="F5411">
        <v>62.4</v>
      </c>
      <c r="H5411" s="2">
        <f>IF(F5411-69.18&lt;=0,0,IF(F5411-69.18&lt;=1,1,2))</f>
        <v>0</v>
      </c>
      <c r="I5411">
        <v>64.400000000000006</v>
      </c>
      <c r="J5411">
        <v>55.7</v>
      </c>
      <c r="K5411">
        <v>62.4</v>
      </c>
      <c r="L5411">
        <v>49.8</v>
      </c>
      <c r="M5411">
        <v>63.7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29.8</v>
      </c>
      <c r="V5411">
        <v>19.600000000000001</v>
      </c>
      <c r="W5411">
        <v>333.2</v>
      </c>
      <c r="X5411">
        <v>1019.5</v>
      </c>
      <c r="Y5411">
        <v>82.5</v>
      </c>
      <c r="Z5411">
        <v>6.2</v>
      </c>
      <c r="AA5411">
        <v>114.4</v>
      </c>
      <c r="AB5411">
        <v>10</v>
      </c>
      <c r="AC5411">
        <v>4</v>
      </c>
      <c r="AD5411">
        <v>0</v>
      </c>
      <c r="AE5411" t="s">
        <v>16310</v>
      </c>
      <c r="AF5411" t="s">
        <v>16311</v>
      </c>
      <c r="AG5411">
        <v>0.37</v>
      </c>
      <c r="AH5411" t="s">
        <v>36</v>
      </c>
      <c r="AI5411" t="s">
        <v>37</v>
      </c>
      <c r="AJ5411" t="s">
        <v>38</v>
      </c>
    </row>
    <row r="5412" spans="1:36" x14ac:dyDescent="0.25">
      <c r="A5412" t="s">
        <v>32</v>
      </c>
      <c r="B5412" t="s">
        <v>16312</v>
      </c>
      <c r="C5412">
        <f>YEAR(B5412)</f>
        <v>2014</v>
      </c>
      <c r="D5412">
        <v>68</v>
      </c>
      <c r="E5412">
        <v>55.4</v>
      </c>
      <c r="F5412">
        <v>61.6</v>
      </c>
      <c r="H5412" s="2">
        <f>IF(F5412-69.18&lt;=0,0,IF(F5412-69.18&lt;=1,1,2))</f>
        <v>0</v>
      </c>
      <c r="I5412">
        <v>68</v>
      </c>
      <c r="J5412">
        <v>55.4</v>
      </c>
      <c r="K5412">
        <v>61.6</v>
      </c>
      <c r="L5412">
        <v>52.8</v>
      </c>
      <c r="M5412">
        <v>73.099999999999994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23.3</v>
      </c>
      <c r="V5412">
        <v>15</v>
      </c>
      <c r="W5412">
        <v>333.2</v>
      </c>
      <c r="X5412">
        <v>1020.5</v>
      </c>
      <c r="Y5412">
        <v>62.8</v>
      </c>
      <c r="Z5412">
        <v>6.2</v>
      </c>
      <c r="AA5412">
        <v>113.2</v>
      </c>
      <c r="AB5412">
        <v>10</v>
      </c>
      <c r="AC5412">
        <v>4</v>
      </c>
      <c r="AD5412">
        <v>0</v>
      </c>
      <c r="AE5412" t="s">
        <v>16313</v>
      </c>
      <c r="AF5412" t="s">
        <v>16314</v>
      </c>
      <c r="AG5412">
        <v>0.41</v>
      </c>
      <c r="AH5412" t="s">
        <v>36</v>
      </c>
      <c r="AI5412" t="s">
        <v>37</v>
      </c>
      <c r="AJ5412" t="s">
        <v>38</v>
      </c>
    </row>
    <row r="5413" spans="1:36" x14ac:dyDescent="0.25">
      <c r="A5413" t="s">
        <v>32</v>
      </c>
      <c r="B5413" t="s">
        <v>16315</v>
      </c>
      <c r="C5413">
        <f>YEAR(B5413)</f>
        <v>2014</v>
      </c>
      <c r="D5413">
        <v>68</v>
      </c>
      <c r="E5413">
        <v>53.6</v>
      </c>
      <c r="F5413">
        <v>60.5</v>
      </c>
      <c r="H5413" s="2">
        <f>IF(F5413-69.18&lt;=0,0,IF(F5413-69.18&lt;=1,1,2))</f>
        <v>0</v>
      </c>
      <c r="I5413">
        <v>68</v>
      </c>
      <c r="J5413">
        <v>53.6</v>
      </c>
      <c r="K5413">
        <v>60.5</v>
      </c>
      <c r="L5413">
        <v>53.8</v>
      </c>
      <c r="M5413">
        <v>79.099999999999994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13.9</v>
      </c>
      <c r="V5413">
        <v>11.4</v>
      </c>
      <c r="W5413">
        <v>134.4</v>
      </c>
      <c r="X5413">
        <v>1021.4</v>
      </c>
      <c r="Y5413">
        <v>41</v>
      </c>
      <c r="Z5413">
        <v>6.2</v>
      </c>
      <c r="AA5413">
        <v>159.80000000000001</v>
      </c>
      <c r="AB5413">
        <v>13.6</v>
      </c>
      <c r="AC5413">
        <v>6</v>
      </c>
      <c r="AD5413">
        <v>0</v>
      </c>
      <c r="AE5413" t="s">
        <v>16316</v>
      </c>
      <c r="AF5413" t="s">
        <v>16317</v>
      </c>
      <c r="AG5413">
        <v>0.45</v>
      </c>
      <c r="AH5413" t="s">
        <v>36</v>
      </c>
      <c r="AI5413" t="s">
        <v>174</v>
      </c>
      <c r="AJ5413" t="s">
        <v>38</v>
      </c>
    </row>
    <row r="5414" spans="1:36" x14ac:dyDescent="0.25">
      <c r="A5414" t="s">
        <v>32</v>
      </c>
      <c r="B5414" t="s">
        <v>16318</v>
      </c>
      <c r="C5414">
        <f>YEAR(B5414)</f>
        <v>2014</v>
      </c>
      <c r="D5414">
        <v>77</v>
      </c>
      <c r="E5414">
        <v>62.6</v>
      </c>
      <c r="F5414">
        <v>68.099999999999994</v>
      </c>
      <c r="H5414" s="2">
        <f>IF(F5414-69.18&lt;=0,0,IF(F5414-69.18&lt;=1,1,2))</f>
        <v>0</v>
      </c>
      <c r="I5414">
        <v>77</v>
      </c>
      <c r="J5414">
        <v>62.6</v>
      </c>
      <c r="K5414">
        <v>68.099999999999994</v>
      </c>
      <c r="L5414">
        <v>58.3</v>
      </c>
      <c r="M5414">
        <v>71.8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27.7</v>
      </c>
      <c r="V5414">
        <v>17.2</v>
      </c>
      <c r="W5414">
        <v>167.7</v>
      </c>
      <c r="X5414">
        <v>1022.2</v>
      </c>
      <c r="Y5414">
        <v>60.7</v>
      </c>
      <c r="Z5414">
        <v>6.2</v>
      </c>
      <c r="AA5414">
        <v>152.9</v>
      </c>
      <c r="AB5414">
        <v>13.2</v>
      </c>
      <c r="AC5414">
        <v>6</v>
      </c>
      <c r="AD5414">
        <v>0</v>
      </c>
      <c r="AE5414" t="s">
        <v>16319</v>
      </c>
      <c r="AF5414" t="s">
        <v>16320</v>
      </c>
      <c r="AG5414">
        <v>0.48</v>
      </c>
      <c r="AH5414" t="s">
        <v>36</v>
      </c>
      <c r="AI5414" t="s">
        <v>37</v>
      </c>
      <c r="AJ5414" t="s">
        <v>38</v>
      </c>
    </row>
    <row r="5415" spans="1:36" x14ac:dyDescent="0.25">
      <c r="A5415" t="s">
        <v>32</v>
      </c>
      <c r="B5415" t="s">
        <v>16321</v>
      </c>
      <c r="C5415">
        <f>YEAR(B5415)</f>
        <v>2014</v>
      </c>
      <c r="D5415">
        <v>75.2</v>
      </c>
      <c r="E5415">
        <v>62.6</v>
      </c>
      <c r="F5415">
        <v>68.5</v>
      </c>
      <c r="H5415" s="2">
        <f>IF(F5415-69.18&lt;=0,0,IF(F5415-69.18&lt;=1,1,2))</f>
        <v>0</v>
      </c>
      <c r="I5415">
        <v>75.2</v>
      </c>
      <c r="J5415">
        <v>62.6</v>
      </c>
      <c r="K5415">
        <v>68.5</v>
      </c>
      <c r="L5415">
        <v>57.1</v>
      </c>
      <c r="M5415">
        <v>67.599999999999994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30.4</v>
      </c>
      <c r="V5415">
        <v>20.8</v>
      </c>
      <c r="W5415">
        <v>175.9</v>
      </c>
      <c r="X5415">
        <v>1018</v>
      </c>
      <c r="Y5415">
        <v>65.099999999999994</v>
      </c>
      <c r="Z5415">
        <v>6.2</v>
      </c>
      <c r="AA5415">
        <v>123.7</v>
      </c>
      <c r="AB5415">
        <v>10.7</v>
      </c>
      <c r="AC5415">
        <v>5</v>
      </c>
      <c r="AD5415">
        <v>0</v>
      </c>
      <c r="AE5415" t="s">
        <v>16322</v>
      </c>
      <c r="AF5415" t="s">
        <v>16323</v>
      </c>
      <c r="AG5415">
        <v>0.5</v>
      </c>
      <c r="AH5415" t="s">
        <v>36</v>
      </c>
      <c r="AI5415" t="s">
        <v>37</v>
      </c>
      <c r="AJ5415" t="s">
        <v>38</v>
      </c>
    </row>
    <row r="5416" spans="1:36" x14ac:dyDescent="0.25">
      <c r="A5416" t="s">
        <v>32</v>
      </c>
      <c r="B5416" t="s">
        <v>16324</v>
      </c>
      <c r="C5416">
        <f>YEAR(B5416)</f>
        <v>2014</v>
      </c>
      <c r="D5416">
        <v>77</v>
      </c>
      <c r="E5416">
        <v>62.6</v>
      </c>
      <c r="F5416">
        <v>69.7</v>
      </c>
      <c r="H5416" s="2">
        <f>IF(F5416-69.18&lt;=0,0,IF(F5416-69.18&lt;=1,1,2))</f>
        <v>1</v>
      </c>
      <c r="I5416">
        <v>77</v>
      </c>
      <c r="J5416">
        <v>62.6</v>
      </c>
      <c r="K5416">
        <v>69.7</v>
      </c>
      <c r="L5416">
        <v>58.3</v>
      </c>
      <c r="M5416">
        <v>68.3</v>
      </c>
      <c r="O5416">
        <v>3.1E-2</v>
      </c>
      <c r="P5416">
        <v>100</v>
      </c>
      <c r="Q5416">
        <v>4.17</v>
      </c>
      <c r="R5416" t="s">
        <v>40</v>
      </c>
      <c r="S5416">
        <v>0</v>
      </c>
      <c r="T5416">
        <v>0</v>
      </c>
      <c r="U5416">
        <v>34.700000000000003</v>
      </c>
      <c r="V5416">
        <v>20.8</v>
      </c>
      <c r="W5416">
        <v>166.4</v>
      </c>
      <c r="X5416">
        <v>1011.8</v>
      </c>
      <c r="Y5416">
        <v>63</v>
      </c>
      <c r="Z5416">
        <v>6.2</v>
      </c>
      <c r="AA5416">
        <v>114.3</v>
      </c>
      <c r="AB5416">
        <v>10</v>
      </c>
      <c r="AC5416">
        <v>4</v>
      </c>
      <c r="AD5416">
        <v>0</v>
      </c>
      <c r="AE5416" t="s">
        <v>16325</v>
      </c>
      <c r="AF5416" t="s">
        <v>16326</v>
      </c>
      <c r="AG5416">
        <v>0.55000000000000004</v>
      </c>
      <c r="AH5416" t="s">
        <v>56</v>
      </c>
      <c r="AI5416" t="s">
        <v>78</v>
      </c>
      <c r="AJ5416" t="s">
        <v>40</v>
      </c>
    </row>
    <row r="5417" spans="1:36" x14ac:dyDescent="0.25">
      <c r="A5417" t="s">
        <v>32</v>
      </c>
      <c r="B5417" t="s">
        <v>16327</v>
      </c>
      <c r="C5417">
        <f>YEAR(B5417)</f>
        <v>2014</v>
      </c>
      <c r="D5417">
        <v>75.2</v>
      </c>
      <c r="E5417">
        <v>59</v>
      </c>
      <c r="F5417">
        <v>67.099999999999994</v>
      </c>
      <c r="H5417" s="2">
        <f>IF(F5417-69.18&lt;=0,0,IF(F5417-69.18&lt;=1,1,2))</f>
        <v>0</v>
      </c>
      <c r="I5417">
        <v>75.2</v>
      </c>
      <c r="J5417">
        <v>59</v>
      </c>
      <c r="K5417">
        <v>67.099999999999994</v>
      </c>
      <c r="L5417">
        <v>56.8</v>
      </c>
      <c r="M5417">
        <v>70.3</v>
      </c>
      <c r="O5417">
        <v>0.23400000000000001</v>
      </c>
      <c r="P5417">
        <v>100</v>
      </c>
      <c r="Q5417">
        <v>4.17</v>
      </c>
      <c r="R5417" t="s">
        <v>40</v>
      </c>
      <c r="S5417">
        <v>0</v>
      </c>
      <c r="T5417">
        <v>0</v>
      </c>
      <c r="U5417">
        <v>25.3</v>
      </c>
      <c r="V5417">
        <v>23</v>
      </c>
      <c r="W5417">
        <v>178.2</v>
      </c>
      <c r="X5417">
        <v>1013.5</v>
      </c>
      <c r="Y5417">
        <v>59.1</v>
      </c>
      <c r="Z5417">
        <v>6.2</v>
      </c>
      <c r="AA5417">
        <v>114.2</v>
      </c>
      <c r="AB5417">
        <v>9.8000000000000007</v>
      </c>
      <c r="AC5417">
        <v>5</v>
      </c>
      <c r="AD5417">
        <v>0</v>
      </c>
      <c r="AE5417" t="s">
        <v>16328</v>
      </c>
      <c r="AF5417" t="s">
        <v>16329</v>
      </c>
      <c r="AG5417">
        <v>0.57999999999999996</v>
      </c>
      <c r="AH5417" t="s">
        <v>56</v>
      </c>
      <c r="AI5417" t="s">
        <v>137</v>
      </c>
      <c r="AJ5417" t="s">
        <v>40</v>
      </c>
    </row>
    <row r="5418" spans="1:36" x14ac:dyDescent="0.25">
      <c r="A5418" t="s">
        <v>32</v>
      </c>
      <c r="B5418" t="s">
        <v>16330</v>
      </c>
      <c r="C5418">
        <f>YEAR(B5418)</f>
        <v>2014</v>
      </c>
      <c r="D5418">
        <v>71.599999999999994</v>
      </c>
      <c r="E5418">
        <v>62.6</v>
      </c>
      <c r="F5418">
        <v>67.599999999999994</v>
      </c>
      <c r="H5418" s="2">
        <f>IF(F5418-69.18&lt;=0,0,IF(F5418-69.18&lt;=1,1,2))</f>
        <v>0</v>
      </c>
      <c r="I5418">
        <v>71.599999999999994</v>
      </c>
      <c r="J5418">
        <v>62.6</v>
      </c>
      <c r="K5418">
        <v>67.599999999999994</v>
      </c>
      <c r="L5418">
        <v>61.3</v>
      </c>
      <c r="M5418">
        <v>80.599999999999994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16.100000000000001</v>
      </c>
      <c r="V5418">
        <v>13.9</v>
      </c>
      <c r="W5418">
        <v>195.1</v>
      </c>
      <c r="X5418">
        <v>1018.4</v>
      </c>
      <c r="Y5418">
        <v>42.7</v>
      </c>
      <c r="Z5418">
        <v>6.2</v>
      </c>
      <c r="AA5418">
        <v>132.80000000000001</v>
      </c>
      <c r="AB5418">
        <v>11.6</v>
      </c>
      <c r="AC5418">
        <v>5</v>
      </c>
      <c r="AD5418">
        <v>0</v>
      </c>
      <c r="AE5418" t="s">
        <v>16331</v>
      </c>
      <c r="AF5418" t="s">
        <v>16332</v>
      </c>
      <c r="AG5418">
        <v>0.61</v>
      </c>
      <c r="AH5418" t="s">
        <v>36</v>
      </c>
      <c r="AI5418" t="s">
        <v>37</v>
      </c>
      <c r="AJ5418" t="s">
        <v>38</v>
      </c>
    </row>
    <row r="5419" spans="1:36" x14ac:dyDescent="0.25">
      <c r="A5419" t="s">
        <v>32</v>
      </c>
      <c r="B5419" t="s">
        <v>16333</v>
      </c>
      <c r="C5419">
        <f>YEAR(B5419)</f>
        <v>2014</v>
      </c>
      <c r="D5419">
        <v>69.8</v>
      </c>
      <c r="E5419">
        <v>60.8</v>
      </c>
      <c r="F5419">
        <v>65.8</v>
      </c>
      <c r="H5419" s="2">
        <f>IF(F5419-69.18&lt;=0,0,IF(F5419-69.18&lt;=1,1,2))</f>
        <v>0</v>
      </c>
      <c r="I5419">
        <v>69.8</v>
      </c>
      <c r="J5419">
        <v>60.8</v>
      </c>
      <c r="K5419">
        <v>65.8</v>
      </c>
      <c r="L5419">
        <v>61.9</v>
      </c>
      <c r="M5419">
        <v>87.5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15.2</v>
      </c>
      <c r="V5419">
        <v>6.9</v>
      </c>
      <c r="W5419">
        <v>141.30000000000001</v>
      </c>
      <c r="X5419">
        <v>1019.5</v>
      </c>
      <c r="Y5419">
        <v>58.6</v>
      </c>
      <c r="Z5419">
        <v>6.2</v>
      </c>
      <c r="AA5419">
        <v>112.8</v>
      </c>
      <c r="AB5419">
        <v>9.6</v>
      </c>
      <c r="AC5419">
        <v>5</v>
      </c>
      <c r="AD5419">
        <v>0</v>
      </c>
      <c r="AE5419" t="s">
        <v>16334</v>
      </c>
      <c r="AF5419" t="s">
        <v>16335</v>
      </c>
      <c r="AG5419">
        <v>0.64</v>
      </c>
      <c r="AH5419" t="s">
        <v>36</v>
      </c>
      <c r="AI5419" t="s">
        <v>37</v>
      </c>
      <c r="AJ5419" t="s">
        <v>38</v>
      </c>
    </row>
    <row r="5420" spans="1:36" x14ac:dyDescent="0.25">
      <c r="A5420" t="s">
        <v>32</v>
      </c>
      <c r="B5420" t="s">
        <v>16336</v>
      </c>
      <c r="C5420">
        <f>YEAR(B5420)</f>
        <v>2014</v>
      </c>
      <c r="D5420">
        <v>75.2</v>
      </c>
      <c r="E5420">
        <v>59</v>
      </c>
      <c r="F5420">
        <v>66.599999999999994</v>
      </c>
      <c r="H5420" s="2">
        <f>IF(F5420-69.18&lt;=0,0,IF(F5420-69.18&lt;=1,1,2))</f>
        <v>0</v>
      </c>
      <c r="I5420">
        <v>75.2</v>
      </c>
      <c r="J5420">
        <v>59</v>
      </c>
      <c r="K5420">
        <v>66.599999999999994</v>
      </c>
      <c r="L5420">
        <v>57.7</v>
      </c>
      <c r="M5420">
        <v>74.8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26.4</v>
      </c>
      <c r="V5420">
        <v>21.9</v>
      </c>
      <c r="W5420">
        <v>177.4</v>
      </c>
      <c r="X5420">
        <v>1014.8</v>
      </c>
      <c r="Y5420">
        <v>65.599999999999994</v>
      </c>
      <c r="Z5420">
        <v>6.2</v>
      </c>
      <c r="AA5420">
        <v>111.3</v>
      </c>
      <c r="AB5420">
        <v>9.6</v>
      </c>
      <c r="AC5420">
        <v>5</v>
      </c>
      <c r="AD5420">
        <v>0</v>
      </c>
      <c r="AE5420" t="s">
        <v>16337</v>
      </c>
      <c r="AF5420" t="s">
        <v>16338</v>
      </c>
      <c r="AG5420">
        <v>0.68</v>
      </c>
      <c r="AH5420" t="s">
        <v>36</v>
      </c>
      <c r="AI5420" t="s">
        <v>37</v>
      </c>
      <c r="AJ5420" t="s">
        <v>38</v>
      </c>
    </row>
    <row r="5421" spans="1:36" x14ac:dyDescent="0.25">
      <c r="A5421" t="s">
        <v>32</v>
      </c>
      <c r="B5421" t="s">
        <v>16339</v>
      </c>
      <c r="C5421">
        <f>YEAR(B5421)</f>
        <v>2014</v>
      </c>
      <c r="D5421">
        <v>77</v>
      </c>
      <c r="E5421">
        <v>62.6</v>
      </c>
      <c r="F5421">
        <v>68.2</v>
      </c>
      <c r="H5421" s="2">
        <f>IF(F5421-69.18&lt;=0,0,IF(F5421-69.18&lt;=1,1,2))</f>
        <v>0</v>
      </c>
      <c r="I5421">
        <v>77</v>
      </c>
      <c r="J5421">
        <v>62.6</v>
      </c>
      <c r="K5421">
        <v>68.2</v>
      </c>
      <c r="L5421">
        <v>60.5</v>
      </c>
      <c r="M5421">
        <v>76.8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22.4</v>
      </c>
      <c r="V5421">
        <v>19.600000000000001</v>
      </c>
      <c r="W5421">
        <v>195</v>
      </c>
      <c r="X5421">
        <v>1010.3</v>
      </c>
      <c r="Y5421">
        <v>57.5</v>
      </c>
      <c r="Z5421">
        <v>6.2</v>
      </c>
      <c r="AA5421">
        <v>109.9</v>
      </c>
      <c r="AB5421">
        <v>9.5</v>
      </c>
      <c r="AC5421">
        <v>4</v>
      </c>
      <c r="AD5421">
        <v>0</v>
      </c>
      <c r="AE5421" t="s">
        <v>16340</v>
      </c>
      <c r="AF5421" t="s">
        <v>16341</v>
      </c>
      <c r="AG5421">
        <v>0.71</v>
      </c>
      <c r="AH5421" t="s">
        <v>36</v>
      </c>
      <c r="AI5421" t="s">
        <v>37</v>
      </c>
      <c r="AJ5421" t="s">
        <v>38</v>
      </c>
    </row>
    <row r="5422" spans="1:36" x14ac:dyDescent="0.25">
      <c r="A5422" t="s">
        <v>32</v>
      </c>
      <c r="B5422" t="s">
        <v>16342</v>
      </c>
      <c r="C5422">
        <f>YEAR(B5422)</f>
        <v>2014</v>
      </c>
      <c r="D5422">
        <v>69.8</v>
      </c>
      <c r="E5422">
        <v>58.8</v>
      </c>
      <c r="F5422">
        <v>64.2</v>
      </c>
      <c r="H5422" s="2">
        <f>IF(F5422-69.18&lt;=0,0,IF(F5422-69.18&lt;=1,1,2))</f>
        <v>0</v>
      </c>
      <c r="I5422">
        <v>69.8</v>
      </c>
      <c r="J5422">
        <v>58.8</v>
      </c>
      <c r="K5422">
        <v>64.2</v>
      </c>
      <c r="L5422">
        <v>55.8</v>
      </c>
      <c r="M5422">
        <v>74.900000000000006</v>
      </c>
      <c r="O5422">
        <v>3.2000000000000001E-2</v>
      </c>
      <c r="P5422">
        <v>100</v>
      </c>
      <c r="Q5422">
        <v>8.33</v>
      </c>
      <c r="R5422" t="s">
        <v>40</v>
      </c>
      <c r="S5422">
        <v>0</v>
      </c>
      <c r="T5422">
        <v>0</v>
      </c>
      <c r="U5422">
        <v>21.9</v>
      </c>
      <c r="V5422">
        <v>20.8</v>
      </c>
      <c r="W5422">
        <v>264</v>
      </c>
      <c r="X5422">
        <v>1009.5</v>
      </c>
      <c r="Y5422">
        <v>53.5</v>
      </c>
      <c r="Z5422">
        <v>6.2</v>
      </c>
      <c r="AA5422">
        <v>125.3</v>
      </c>
      <c r="AB5422">
        <v>10.7</v>
      </c>
      <c r="AC5422">
        <v>5</v>
      </c>
      <c r="AD5422">
        <v>0</v>
      </c>
      <c r="AE5422" t="s">
        <v>16343</v>
      </c>
      <c r="AF5422" t="s">
        <v>16344</v>
      </c>
      <c r="AG5422">
        <v>0.75</v>
      </c>
      <c r="AH5422" t="s">
        <v>56</v>
      </c>
      <c r="AI5422" t="s">
        <v>101</v>
      </c>
      <c r="AJ5422" t="s">
        <v>40</v>
      </c>
    </row>
    <row r="5423" spans="1:36" x14ac:dyDescent="0.25">
      <c r="A5423" t="s">
        <v>32</v>
      </c>
      <c r="B5423" t="s">
        <v>16345</v>
      </c>
      <c r="C5423">
        <f>YEAR(B5423)</f>
        <v>2014</v>
      </c>
      <c r="D5423">
        <v>66.2</v>
      </c>
      <c r="E5423">
        <v>59</v>
      </c>
      <c r="F5423">
        <v>62.4</v>
      </c>
      <c r="H5423" s="2">
        <f>IF(F5423-69.18&lt;=0,0,IF(F5423-69.18&lt;=1,1,2))</f>
        <v>0</v>
      </c>
      <c r="I5423">
        <v>66.2</v>
      </c>
      <c r="J5423">
        <v>59</v>
      </c>
      <c r="K5423">
        <v>62.4</v>
      </c>
      <c r="L5423">
        <v>57.1</v>
      </c>
      <c r="M5423">
        <v>82.8</v>
      </c>
      <c r="O5423">
        <v>0.61299999999999999</v>
      </c>
      <c r="P5423">
        <v>100</v>
      </c>
      <c r="Q5423">
        <v>16.670000000000002</v>
      </c>
      <c r="R5423" t="s">
        <v>40</v>
      </c>
      <c r="S5423">
        <v>0</v>
      </c>
      <c r="T5423">
        <v>0</v>
      </c>
      <c r="U5423">
        <v>23.7</v>
      </c>
      <c r="V5423">
        <v>16.100000000000001</v>
      </c>
      <c r="W5423">
        <v>307.7</v>
      </c>
      <c r="X5423">
        <v>1012.4</v>
      </c>
      <c r="Y5423">
        <v>81.599999999999994</v>
      </c>
      <c r="Z5423">
        <v>6.2</v>
      </c>
      <c r="AA5423">
        <v>106.7</v>
      </c>
      <c r="AB5423">
        <v>9.1999999999999993</v>
      </c>
      <c r="AC5423">
        <v>4</v>
      </c>
      <c r="AD5423">
        <v>0</v>
      </c>
      <c r="AE5423" t="s">
        <v>16346</v>
      </c>
      <c r="AF5423" t="s">
        <v>16347</v>
      </c>
      <c r="AG5423">
        <v>0.77</v>
      </c>
      <c r="AH5423" t="s">
        <v>56</v>
      </c>
      <c r="AI5423" t="s">
        <v>111</v>
      </c>
      <c r="AJ5423" t="s">
        <v>40</v>
      </c>
    </row>
    <row r="5424" spans="1:36" x14ac:dyDescent="0.25">
      <c r="A5424" t="s">
        <v>32</v>
      </c>
      <c r="B5424" t="s">
        <v>16348</v>
      </c>
      <c r="C5424">
        <f>YEAR(B5424)</f>
        <v>2014</v>
      </c>
      <c r="D5424">
        <v>68</v>
      </c>
      <c r="E5424">
        <v>57.2</v>
      </c>
      <c r="F5424">
        <v>63.3</v>
      </c>
      <c r="H5424" s="2">
        <f>IF(F5424-69.18&lt;=0,0,IF(F5424-69.18&lt;=1,1,2))</f>
        <v>0</v>
      </c>
      <c r="I5424">
        <v>68</v>
      </c>
      <c r="J5424">
        <v>57.2</v>
      </c>
      <c r="K5424">
        <v>63.3</v>
      </c>
      <c r="L5424">
        <v>55.8</v>
      </c>
      <c r="M5424">
        <v>77</v>
      </c>
      <c r="O5424">
        <v>5.0000000000000001E-3</v>
      </c>
      <c r="P5424">
        <v>100</v>
      </c>
      <c r="Q5424">
        <v>4.17</v>
      </c>
      <c r="R5424" t="s">
        <v>40</v>
      </c>
      <c r="S5424">
        <v>0</v>
      </c>
      <c r="T5424">
        <v>0</v>
      </c>
      <c r="U5424">
        <v>20.100000000000001</v>
      </c>
      <c r="V5424">
        <v>16.100000000000001</v>
      </c>
      <c r="W5424">
        <v>304.60000000000002</v>
      </c>
      <c r="X5424">
        <v>1015.1</v>
      </c>
      <c r="Y5424">
        <v>55.9</v>
      </c>
      <c r="Z5424">
        <v>6.2</v>
      </c>
      <c r="AA5424">
        <v>106.4</v>
      </c>
      <c r="AB5424">
        <v>9.1999999999999993</v>
      </c>
      <c r="AC5424">
        <v>4</v>
      </c>
      <c r="AD5424">
        <v>0</v>
      </c>
      <c r="AE5424" t="s">
        <v>16349</v>
      </c>
      <c r="AF5424" t="s">
        <v>16350</v>
      </c>
      <c r="AG5424">
        <v>0.8</v>
      </c>
      <c r="AH5424" t="s">
        <v>56</v>
      </c>
      <c r="AI5424" t="s">
        <v>137</v>
      </c>
      <c r="AJ5424" t="s">
        <v>40</v>
      </c>
    </row>
    <row r="5425" spans="1:36" x14ac:dyDescent="0.25">
      <c r="A5425" t="s">
        <v>32</v>
      </c>
      <c r="B5425" t="s">
        <v>16351</v>
      </c>
      <c r="C5425">
        <f>YEAR(B5425)</f>
        <v>2014</v>
      </c>
      <c r="D5425">
        <v>69.8</v>
      </c>
      <c r="E5425">
        <v>55.4</v>
      </c>
      <c r="F5425">
        <v>62.6</v>
      </c>
      <c r="H5425" s="2">
        <f>IF(F5425-69.18&lt;=0,0,IF(F5425-69.18&lt;=1,1,2))</f>
        <v>0</v>
      </c>
      <c r="I5425">
        <v>69.8</v>
      </c>
      <c r="J5425">
        <v>55.4</v>
      </c>
      <c r="K5425">
        <v>62.6</v>
      </c>
      <c r="L5425">
        <v>56.1</v>
      </c>
      <c r="M5425">
        <v>80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15</v>
      </c>
      <c r="V5425">
        <v>13.8</v>
      </c>
      <c r="W5425">
        <v>161.19999999999999</v>
      </c>
      <c r="X5425">
        <v>1016.6</v>
      </c>
      <c r="Y5425">
        <v>41</v>
      </c>
      <c r="Z5425">
        <v>6.3</v>
      </c>
      <c r="AA5425">
        <v>139.9</v>
      </c>
      <c r="AB5425">
        <v>12</v>
      </c>
      <c r="AC5425">
        <v>6</v>
      </c>
      <c r="AD5425">
        <v>0</v>
      </c>
      <c r="AE5425" t="s">
        <v>16352</v>
      </c>
      <c r="AF5425" t="s">
        <v>16353</v>
      </c>
      <c r="AG5425">
        <v>0.84</v>
      </c>
      <c r="AH5425" t="s">
        <v>36</v>
      </c>
      <c r="AI5425" t="s">
        <v>37</v>
      </c>
      <c r="AJ5425" t="s">
        <v>38</v>
      </c>
    </row>
    <row r="5426" spans="1:36" x14ac:dyDescent="0.25">
      <c r="A5426" t="s">
        <v>32</v>
      </c>
      <c r="B5426" t="s">
        <v>16354</v>
      </c>
      <c r="C5426">
        <f>YEAR(B5426)</f>
        <v>2014</v>
      </c>
      <c r="D5426">
        <v>75.2</v>
      </c>
      <c r="E5426">
        <v>60.8</v>
      </c>
      <c r="F5426">
        <v>66.7</v>
      </c>
      <c r="H5426" s="2">
        <f>IF(F5426-69.18&lt;=0,0,IF(F5426-69.18&lt;=1,1,2))</f>
        <v>0</v>
      </c>
      <c r="I5426">
        <v>75.2</v>
      </c>
      <c r="J5426">
        <v>60.8</v>
      </c>
      <c r="K5426">
        <v>66.7</v>
      </c>
      <c r="L5426">
        <v>58.6</v>
      </c>
      <c r="M5426">
        <v>75.400000000000006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18.3</v>
      </c>
      <c r="V5426">
        <v>18.3</v>
      </c>
      <c r="W5426">
        <v>162.9</v>
      </c>
      <c r="X5426">
        <v>1019.1</v>
      </c>
      <c r="Y5426">
        <v>48.9</v>
      </c>
      <c r="Z5426">
        <v>6.2</v>
      </c>
      <c r="AA5426">
        <v>134.1</v>
      </c>
      <c r="AB5426">
        <v>11.5</v>
      </c>
      <c r="AC5426">
        <v>5</v>
      </c>
      <c r="AD5426">
        <v>0</v>
      </c>
      <c r="AE5426" t="s">
        <v>16355</v>
      </c>
      <c r="AF5426" t="s">
        <v>16356</v>
      </c>
      <c r="AG5426">
        <v>0.87</v>
      </c>
      <c r="AH5426" t="s">
        <v>36</v>
      </c>
      <c r="AI5426" t="s">
        <v>37</v>
      </c>
      <c r="AJ5426" t="s">
        <v>38</v>
      </c>
    </row>
    <row r="5427" spans="1:36" x14ac:dyDescent="0.25">
      <c r="A5427" t="s">
        <v>32</v>
      </c>
      <c r="B5427" t="s">
        <v>16357</v>
      </c>
      <c r="C5427">
        <f>YEAR(B5427)</f>
        <v>2014</v>
      </c>
      <c r="D5427">
        <v>77</v>
      </c>
      <c r="E5427">
        <v>63.9</v>
      </c>
      <c r="F5427">
        <v>68.599999999999994</v>
      </c>
      <c r="H5427" s="2">
        <f>IF(F5427-69.18&lt;=0,0,IF(F5427-69.18&lt;=1,1,2))</f>
        <v>0</v>
      </c>
      <c r="I5427">
        <v>77</v>
      </c>
      <c r="J5427">
        <v>63.9</v>
      </c>
      <c r="K5427">
        <v>68.599999999999994</v>
      </c>
      <c r="L5427">
        <v>57.9</v>
      </c>
      <c r="M5427">
        <v>69.3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23</v>
      </c>
      <c r="V5427">
        <v>20.8</v>
      </c>
      <c r="W5427">
        <v>179.7</v>
      </c>
      <c r="X5427">
        <v>1018.8</v>
      </c>
      <c r="Y5427">
        <v>54.3</v>
      </c>
      <c r="Z5427">
        <v>6.2</v>
      </c>
      <c r="AA5427">
        <v>113.6</v>
      </c>
      <c r="AB5427">
        <v>9.6</v>
      </c>
      <c r="AC5427">
        <v>4</v>
      </c>
      <c r="AD5427">
        <v>0</v>
      </c>
      <c r="AE5427" t="s">
        <v>16358</v>
      </c>
      <c r="AF5427" t="s">
        <v>16359</v>
      </c>
      <c r="AG5427">
        <v>0.9</v>
      </c>
      <c r="AH5427" t="s">
        <v>36</v>
      </c>
      <c r="AI5427" t="s">
        <v>37</v>
      </c>
      <c r="AJ5427" t="s">
        <v>38</v>
      </c>
    </row>
    <row r="5428" spans="1:36" x14ac:dyDescent="0.25">
      <c r="A5428" t="s">
        <v>32</v>
      </c>
      <c r="B5428" t="s">
        <v>16360</v>
      </c>
      <c r="C5428">
        <f>YEAR(B5428)</f>
        <v>2014</v>
      </c>
      <c r="D5428">
        <v>68</v>
      </c>
      <c r="E5428">
        <v>60.8</v>
      </c>
      <c r="F5428">
        <v>66.099999999999994</v>
      </c>
      <c r="H5428" s="2">
        <f>IF(F5428-69.18&lt;=0,0,IF(F5428-69.18&lt;=1,1,2))</f>
        <v>0</v>
      </c>
      <c r="I5428">
        <v>68</v>
      </c>
      <c r="J5428">
        <v>60.8</v>
      </c>
      <c r="K5428">
        <v>66.099999999999994</v>
      </c>
      <c r="L5428">
        <v>56.2</v>
      </c>
      <c r="M5428">
        <v>70.5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24.4</v>
      </c>
      <c r="V5428">
        <v>20.8</v>
      </c>
      <c r="W5428">
        <v>276</v>
      </c>
      <c r="X5428">
        <v>1016</v>
      </c>
      <c r="Y5428">
        <v>47.3</v>
      </c>
      <c r="Z5428">
        <v>6.2</v>
      </c>
      <c r="AA5428">
        <v>127.2</v>
      </c>
      <c r="AB5428">
        <v>11</v>
      </c>
      <c r="AC5428">
        <v>5</v>
      </c>
      <c r="AD5428">
        <v>0</v>
      </c>
      <c r="AE5428" t="s">
        <v>16361</v>
      </c>
      <c r="AF5428" t="s">
        <v>16362</v>
      </c>
      <c r="AG5428">
        <v>0.93</v>
      </c>
      <c r="AH5428" t="s">
        <v>36</v>
      </c>
      <c r="AI5428" t="s">
        <v>37</v>
      </c>
      <c r="AJ5428" t="s">
        <v>38</v>
      </c>
    </row>
    <row r="5429" spans="1:36" x14ac:dyDescent="0.25">
      <c r="A5429" t="s">
        <v>32</v>
      </c>
      <c r="B5429" t="s">
        <v>16363</v>
      </c>
      <c r="C5429">
        <f>YEAR(B5429)</f>
        <v>2014</v>
      </c>
      <c r="D5429">
        <v>64.400000000000006</v>
      </c>
      <c r="E5429">
        <v>53.6</v>
      </c>
      <c r="F5429">
        <v>60.4</v>
      </c>
      <c r="H5429" s="2">
        <f>IF(F5429-69.18&lt;=0,0,IF(F5429-69.18&lt;=1,1,2))</f>
        <v>0</v>
      </c>
      <c r="I5429">
        <v>64.400000000000006</v>
      </c>
      <c r="J5429">
        <v>53.6</v>
      </c>
      <c r="K5429">
        <v>60.4</v>
      </c>
      <c r="L5429">
        <v>50.2</v>
      </c>
      <c r="M5429">
        <v>69.2</v>
      </c>
      <c r="O5429">
        <v>8.0000000000000002E-3</v>
      </c>
      <c r="P5429">
        <v>100</v>
      </c>
      <c r="Q5429">
        <v>4.17</v>
      </c>
      <c r="R5429" t="s">
        <v>40</v>
      </c>
      <c r="S5429">
        <v>0</v>
      </c>
      <c r="T5429">
        <v>0</v>
      </c>
      <c r="U5429">
        <v>22.8</v>
      </c>
      <c r="V5429">
        <v>11.4</v>
      </c>
      <c r="W5429">
        <v>343.6</v>
      </c>
      <c r="X5429">
        <v>1017.3</v>
      </c>
      <c r="Y5429">
        <v>71.2</v>
      </c>
      <c r="Z5429">
        <v>6.2</v>
      </c>
      <c r="AA5429">
        <v>99.2</v>
      </c>
      <c r="AB5429">
        <v>8.4</v>
      </c>
      <c r="AC5429">
        <v>4</v>
      </c>
      <c r="AD5429">
        <v>0</v>
      </c>
      <c r="AE5429" t="s">
        <v>16364</v>
      </c>
      <c r="AF5429" t="s">
        <v>16365</v>
      </c>
      <c r="AG5429">
        <v>0.96</v>
      </c>
      <c r="AH5429" t="s">
        <v>56</v>
      </c>
      <c r="AI5429" t="s">
        <v>137</v>
      </c>
      <c r="AJ5429" t="s">
        <v>40</v>
      </c>
    </row>
    <row r="5430" spans="1:36" x14ac:dyDescent="0.25">
      <c r="A5430" t="s">
        <v>32</v>
      </c>
      <c r="B5430" t="s">
        <v>16366</v>
      </c>
      <c r="C5430">
        <f>YEAR(B5430)</f>
        <v>2014</v>
      </c>
      <c r="D5430">
        <v>64.400000000000006</v>
      </c>
      <c r="E5430">
        <v>57.2</v>
      </c>
      <c r="F5430">
        <v>60.7</v>
      </c>
      <c r="H5430" s="2">
        <f>IF(F5430-69.18&lt;=0,0,IF(F5430-69.18&lt;=1,1,2))</f>
        <v>0</v>
      </c>
      <c r="I5430">
        <v>64.400000000000006</v>
      </c>
      <c r="J5430">
        <v>57.2</v>
      </c>
      <c r="K5430">
        <v>60.7</v>
      </c>
      <c r="L5430">
        <v>47.4</v>
      </c>
      <c r="M5430">
        <v>62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26.2</v>
      </c>
      <c r="V5430">
        <v>16.100000000000001</v>
      </c>
      <c r="W5430">
        <v>356</v>
      </c>
      <c r="X5430">
        <v>1020.3</v>
      </c>
      <c r="Y5430">
        <v>61.7</v>
      </c>
      <c r="Z5430">
        <v>6.2</v>
      </c>
      <c r="AA5430">
        <v>113.4</v>
      </c>
      <c r="AB5430">
        <v>9.8000000000000007</v>
      </c>
      <c r="AC5430">
        <v>5</v>
      </c>
      <c r="AD5430">
        <v>0</v>
      </c>
      <c r="AE5430" t="s">
        <v>16367</v>
      </c>
      <c r="AF5430" t="s">
        <v>16368</v>
      </c>
      <c r="AG5430">
        <v>0</v>
      </c>
      <c r="AH5430" t="s">
        <v>36</v>
      </c>
      <c r="AI5430" t="s">
        <v>37</v>
      </c>
      <c r="AJ5430" t="s">
        <v>38</v>
      </c>
    </row>
    <row r="5431" spans="1:36" x14ac:dyDescent="0.25">
      <c r="A5431" t="s">
        <v>32</v>
      </c>
      <c r="B5431" t="s">
        <v>16369</v>
      </c>
      <c r="C5431">
        <f>YEAR(B5431)</f>
        <v>2014</v>
      </c>
      <c r="D5431">
        <v>62.6</v>
      </c>
      <c r="E5431">
        <v>53.3</v>
      </c>
      <c r="F5431">
        <v>58.9</v>
      </c>
      <c r="H5431" s="2">
        <f>IF(F5431-69.18&lt;=0,0,IF(F5431-69.18&lt;=1,1,2))</f>
        <v>0</v>
      </c>
      <c r="I5431">
        <v>62.6</v>
      </c>
      <c r="J5431">
        <v>53.3</v>
      </c>
      <c r="K5431">
        <v>58.9</v>
      </c>
      <c r="L5431">
        <v>45.8</v>
      </c>
      <c r="M5431">
        <v>62.2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38</v>
      </c>
      <c r="V5431">
        <v>25.3</v>
      </c>
      <c r="W5431">
        <v>355.8</v>
      </c>
      <c r="X5431">
        <v>1020.8</v>
      </c>
      <c r="Y5431">
        <v>71.400000000000006</v>
      </c>
      <c r="Z5431">
        <v>6.2</v>
      </c>
      <c r="AA5431">
        <v>86.2</v>
      </c>
      <c r="AB5431">
        <v>7.4</v>
      </c>
      <c r="AC5431">
        <v>3</v>
      </c>
      <c r="AD5431">
        <v>0</v>
      </c>
      <c r="AE5431" t="s">
        <v>16370</v>
      </c>
      <c r="AF5431" t="s">
        <v>16371</v>
      </c>
      <c r="AG5431">
        <v>0.03</v>
      </c>
      <c r="AH5431" t="s">
        <v>36</v>
      </c>
      <c r="AI5431" t="s">
        <v>37</v>
      </c>
      <c r="AJ5431" t="s">
        <v>38</v>
      </c>
    </row>
    <row r="5432" spans="1:36" x14ac:dyDescent="0.25">
      <c r="A5432" t="s">
        <v>32</v>
      </c>
      <c r="B5432" t="s">
        <v>16372</v>
      </c>
      <c r="C5432">
        <f>YEAR(B5432)</f>
        <v>2014</v>
      </c>
      <c r="D5432">
        <v>60.8</v>
      </c>
      <c r="E5432">
        <v>59</v>
      </c>
      <c r="F5432">
        <v>59.5</v>
      </c>
      <c r="H5432" s="2">
        <f>IF(F5432-69.18&lt;=0,0,IF(F5432-69.18&lt;=1,1,2))</f>
        <v>0</v>
      </c>
      <c r="I5432">
        <v>60.8</v>
      </c>
      <c r="J5432">
        <v>59</v>
      </c>
      <c r="K5432">
        <v>59.5</v>
      </c>
      <c r="L5432">
        <v>46.3</v>
      </c>
      <c r="M5432">
        <v>61.8</v>
      </c>
      <c r="O5432">
        <v>1E-3</v>
      </c>
      <c r="P5432">
        <v>100</v>
      </c>
      <c r="Q5432">
        <v>4.17</v>
      </c>
      <c r="R5432" t="s">
        <v>40</v>
      </c>
      <c r="S5432">
        <v>0</v>
      </c>
      <c r="T5432">
        <v>0</v>
      </c>
      <c r="U5432">
        <v>36.5</v>
      </c>
      <c r="V5432">
        <v>25.2</v>
      </c>
      <c r="W5432">
        <v>343.8</v>
      </c>
      <c r="X5432">
        <v>1019.5</v>
      </c>
      <c r="Y5432">
        <v>89.1</v>
      </c>
      <c r="Z5432">
        <v>6.2</v>
      </c>
      <c r="AA5432">
        <v>99.4</v>
      </c>
      <c r="AB5432">
        <v>8.6</v>
      </c>
      <c r="AC5432">
        <v>4</v>
      </c>
      <c r="AD5432">
        <v>0</v>
      </c>
      <c r="AE5432" t="s">
        <v>16373</v>
      </c>
      <c r="AF5432" t="s">
        <v>16374</v>
      </c>
      <c r="AG5432">
        <v>7.0000000000000007E-2</v>
      </c>
      <c r="AH5432" t="s">
        <v>56</v>
      </c>
      <c r="AI5432" t="s">
        <v>78</v>
      </c>
      <c r="AJ5432" t="s">
        <v>40</v>
      </c>
    </row>
    <row r="5433" spans="1:36" x14ac:dyDescent="0.25">
      <c r="A5433" t="s">
        <v>32</v>
      </c>
      <c r="B5433" t="s">
        <v>16375</v>
      </c>
      <c r="C5433">
        <f>YEAR(B5433)</f>
        <v>2014</v>
      </c>
      <c r="D5433">
        <v>59</v>
      </c>
      <c r="E5433">
        <v>53.6</v>
      </c>
      <c r="F5433">
        <v>57</v>
      </c>
      <c r="H5433" s="2">
        <f>IF(F5433-69.18&lt;=0,0,IF(F5433-69.18&lt;=1,1,2))</f>
        <v>0</v>
      </c>
      <c r="I5433">
        <v>59</v>
      </c>
      <c r="J5433">
        <v>53.6</v>
      </c>
      <c r="K5433">
        <v>57</v>
      </c>
      <c r="L5433">
        <v>43.3</v>
      </c>
      <c r="M5433">
        <v>60.6</v>
      </c>
      <c r="O5433">
        <v>2.4E-2</v>
      </c>
      <c r="P5433">
        <v>100</v>
      </c>
      <c r="Q5433">
        <v>8.33</v>
      </c>
      <c r="R5433" t="s">
        <v>40</v>
      </c>
      <c r="S5433">
        <v>0</v>
      </c>
      <c r="T5433">
        <v>0</v>
      </c>
      <c r="U5433">
        <v>36.9</v>
      </c>
      <c r="V5433">
        <v>24.2</v>
      </c>
      <c r="W5433">
        <v>348.4</v>
      </c>
      <c r="X5433">
        <v>1018.8</v>
      </c>
      <c r="Y5433">
        <v>77.7</v>
      </c>
      <c r="Z5433">
        <v>6.1</v>
      </c>
      <c r="AA5433">
        <v>65.8</v>
      </c>
      <c r="AB5433">
        <v>5.7</v>
      </c>
      <c r="AC5433">
        <v>3</v>
      </c>
      <c r="AD5433">
        <v>0</v>
      </c>
      <c r="AE5433" t="s">
        <v>16376</v>
      </c>
      <c r="AF5433" t="s">
        <v>16377</v>
      </c>
      <c r="AG5433">
        <v>0.1</v>
      </c>
      <c r="AH5433" t="s">
        <v>56</v>
      </c>
      <c r="AI5433" t="s">
        <v>57</v>
      </c>
      <c r="AJ5433" t="s">
        <v>40</v>
      </c>
    </row>
    <row r="5434" spans="1:36" x14ac:dyDescent="0.25">
      <c r="A5434" t="s">
        <v>32</v>
      </c>
      <c r="B5434" t="s">
        <v>16378</v>
      </c>
      <c r="C5434">
        <f>YEAR(B5434)</f>
        <v>2014</v>
      </c>
      <c r="D5434">
        <v>59</v>
      </c>
      <c r="E5434">
        <v>50.4</v>
      </c>
      <c r="F5434">
        <v>56.3</v>
      </c>
      <c r="H5434" s="2">
        <f>IF(F5434-69.18&lt;=0,0,IF(F5434-69.18&lt;=1,1,2))</f>
        <v>0</v>
      </c>
      <c r="I5434">
        <v>59</v>
      </c>
      <c r="J5434">
        <v>50.4</v>
      </c>
      <c r="K5434">
        <v>56.3</v>
      </c>
      <c r="L5434">
        <v>44</v>
      </c>
      <c r="M5434">
        <v>63.4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32.9</v>
      </c>
      <c r="V5434">
        <v>19.600000000000001</v>
      </c>
      <c r="W5434">
        <v>344.1</v>
      </c>
      <c r="X5434">
        <v>1018.3</v>
      </c>
      <c r="Y5434">
        <v>77.2</v>
      </c>
      <c r="Z5434">
        <v>6.2</v>
      </c>
      <c r="AA5434">
        <v>95.6</v>
      </c>
      <c r="AB5434">
        <v>8.1</v>
      </c>
      <c r="AC5434">
        <v>4</v>
      </c>
      <c r="AD5434">
        <v>0</v>
      </c>
      <c r="AE5434" t="s">
        <v>16379</v>
      </c>
      <c r="AF5434" t="s">
        <v>16380</v>
      </c>
      <c r="AG5434">
        <v>0.14000000000000001</v>
      </c>
      <c r="AH5434" t="s">
        <v>36</v>
      </c>
      <c r="AI5434" t="s">
        <v>37</v>
      </c>
      <c r="AJ5434" t="s">
        <v>38</v>
      </c>
    </row>
    <row r="5435" spans="1:36" x14ac:dyDescent="0.25">
      <c r="A5435" t="s">
        <v>32</v>
      </c>
      <c r="B5435" t="s">
        <v>16381</v>
      </c>
      <c r="C5435">
        <f>YEAR(B5435)</f>
        <v>2014</v>
      </c>
      <c r="D5435">
        <v>62.6</v>
      </c>
      <c r="E5435">
        <v>52.2</v>
      </c>
      <c r="F5435">
        <v>58.6</v>
      </c>
      <c r="H5435" s="2">
        <f>IF(F5435-69.18&lt;=0,0,IF(F5435-69.18&lt;=1,1,2))</f>
        <v>0</v>
      </c>
      <c r="I5435">
        <v>62.6</v>
      </c>
      <c r="J5435">
        <v>52.2</v>
      </c>
      <c r="K5435">
        <v>58.6</v>
      </c>
      <c r="L5435">
        <v>48.6</v>
      </c>
      <c r="M5435">
        <v>69.900000000000006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18.3</v>
      </c>
      <c r="V5435">
        <v>13.9</v>
      </c>
      <c r="W5435">
        <v>13.8</v>
      </c>
      <c r="X5435">
        <v>1019.3</v>
      </c>
      <c r="Y5435">
        <v>70.3</v>
      </c>
      <c r="Z5435">
        <v>6.2</v>
      </c>
      <c r="AA5435">
        <v>114.5</v>
      </c>
      <c r="AB5435">
        <v>9.8000000000000007</v>
      </c>
      <c r="AC5435">
        <v>5</v>
      </c>
      <c r="AD5435">
        <v>0</v>
      </c>
      <c r="AE5435" t="s">
        <v>16382</v>
      </c>
      <c r="AF5435" t="s">
        <v>16383</v>
      </c>
      <c r="AG5435">
        <v>0.17</v>
      </c>
      <c r="AH5435" t="s">
        <v>36</v>
      </c>
      <c r="AI5435" t="s">
        <v>37</v>
      </c>
      <c r="AJ5435" t="s">
        <v>38</v>
      </c>
    </row>
    <row r="5436" spans="1:36" x14ac:dyDescent="0.25">
      <c r="A5436" t="s">
        <v>32</v>
      </c>
      <c r="B5436" t="s">
        <v>16384</v>
      </c>
      <c r="C5436">
        <f>YEAR(B5436)</f>
        <v>2014</v>
      </c>
      <c r="D5436">
        <v>68</v>
      </c>
      <c r="E5436">
        <v>57.2</v>
      </c>
      <c r="F5436">
        <v>62.1</v>
      </c>
      <c r="H5436" s="2">
        <f>IF(F5436-69.18&lt;=0,0,IF(F5436-69.18&lt;=1,1,2))</f>
        <v>0</v>
      </c>
      <c r="I5436">
        <v>68</v>
      </c>
      <c r="J5436">
        <v>57.2</v>
      </c>
      <c r="K5436">
        <v>62.1</v>
      </c>
      <c r="L5436">
        <v>55.2</v>
      </c>
      <c r="M5436">
        <v>78.400000000000006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13.9</v>
      </c>
      <c r="V5436">
        <v>10.3</v>
      </c>
      <c r="W5436">
        <v>143.80000000000001</v>
      </c>
      <c r="X5436">
        <v>1021.3</v>
      </c>
      <c r="Y5436">
        <v>67.900000000000006</v>
      </c>
      <c r="Z5436">
        <v>6.2</v>
      </c>
      <c r="AA5436">
        <v>110</v>
      </c>
      <c r="AB5436">
        <v>9.6</v>
      </c>
      <c r="AC5436">
        <v>5</v>
      </c>
      <c r="AD5436">
        <v>0</v>
      </c>
      <c r="AE5436" t="s">
        <v>16385</v>
      </c>
      <c r="AF5436" t="s">
        <v>16386</v>
      </c>
      <c r="AG5436">
        <v>0.21</v>
      </c>
      <c r="AH5436" t="s">
        <v>36</v>
      </c>
      <c r="AI5436" t="s">
        <v>37</v>
      </c>
      <c r="AJ5436" t="s">
        <v>38</v>
      </c>
    </row>
    <row r="5437" spans="1:36" x14ac:dyDescent="0.25">
      <c r="A5437" t="s">
        <v>32</v>
      </c>
      <c r="B5437" t="s">
        <v>16387</v>
      </c>
      <c r="C5437">
        <f>YEAR(B5437)</f>
        <v>2014</v>
      </c>
      <c r="D5437">
        <v>68</v>
      </c>
      <c r="E5437">
        <v>57.2</v>
      </c>
      <c r="F5437">
        <v>61.4</v>
      </c>
      <c r="H5437" s="2">
        <f>IF(F5437-69.18&lt;=0,0,IF(F5437-69.18&lt;=1,1,2))</f>
        <v>0</v>
      </c>
      <c r="I5437">
        <v>68</v>
      </c>
      <c r="J5437">
        <v>57.2</v>
      </c>
      <c r="K5437">
        <v>61.4</v>
      </c>
      <c r="L5437">
        <v>55.6</v>
      </c>
      <c r="M5437">
        <v>81.400000000000006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16.100000000000001</v>
      </c>
      <c r="V5437">
        <v>8.1</v>
      </c>
      <c r="W5437">
        <v>159.69999999999999</v>
      </c>
      <c r="X5437">
        <v>1023</v>
      </c>
      <c r="Y5437">
        <v>45.9</v>
      </c>
      <c r="Z5437">
        <v>6.2</v>
      </c>
      <c r="AA5437">
        <v>125.4</v>
      </c>
      <c r="AB5437">
        <v>10.8</v>
      </c>
      <c r="AC5437">
        <v>5</v>
      </c>
      <c r="AD5437">
        <v>0</v>
      </c>
      <c r="AE5437" t="s">
        <v>16388</v>
      </c>
      <c r="AF5437" t="s">
        <v>16389</v>
      </c>
      <c r="AG5437">
        <v>0.25</v>
      </c>
      <c r="AH5437" t="s">
        <v>36</v>
      </c>
      <c r="AI5437" t="s">
        <v>37</v>
      </c>
      <c r="AJ5437" t="s">
        <v>38</v>
      </c>
    </row>
    <row r="5438" spans="1:36" x14ac:dyDescent="0.25">
      <c r="A5438" t="s">
        <v>32</v>
      </c>
      <c r="B5438" t="s">
        <v>16390</v>
      </c>
      <c r="C5438">
        <f>YEAR(B5438)</f>
        <v>2014</v>
      </c>
      <c r="D5438">
        <v>71.599999999999994</v>
      </c>
      <c r="E5438">
        <v>60.8</v>
      </c>
      <c r="F5438">
        <v>65.400000000000006</v>
      </c>
      <c r="H5438" s="2">
        <f>IF(F5438-69.18&lt;=0,0,IF(F5438-69.18&lt;=1,1,2))</f>
        <v>0</v>
      </c>
      <c r="I5438">
        <v>71.599999999999994</v>
      </c>
      <c r="J5438">
        <v>60.8</v>
      </c>
      <c r="K5438">
        <v>65.400000000000006</v>
      </c>
      <c r="L5438">
        <v>54.1</v>
      </c>
      <c r="M5438">
        <v>67.5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24.2</v>
      </c>
      <c r="V5438">
        <v>17.2</v>
      </c>
      <c r="W5438">
        <v>173.5</v>
      </c>
      <c r="X5438">
        <v>1019.3</v>
      </c>
      <c r="Y5438">
        <v>71.3</v>
      </c>
      <c r="Z5438">
        <v>6.2</v>
      </c>
      <c r="AA5438">
        <v>125.5</v>
      </c>
      <c r="AB5438">
        <v>11</v>
      </c>
      <c r="AC5438">
        <v>5</v>
      </c>
      <c r="AD5438">
        <v>0</v>
      </c>
      <c r="AE5438" t="s">
        <v>16391</v>
      </c>
      <c r="AF5438" t="s">
        <v>16392</v>
      </c>
      <c r="AG5438">
        <v>0.28000000000000003</v>
      </c>
      <c r="AH5438" t="s">
        <v>36</v>
      </c>
      <c r="AI5438" t="s">
        <v>37</v>
      </c>
      <c r="AJ5438" t="s">
        <v>38</v>
      </c>
    </row>
    <row r="5439" spans="1:36" x14ac:dyDescent="0.25">
      <c r="A5439" t="s">
        <v>32</v>
      </c>
      <c r="B5439" t="s">
        <v>16393</v>
      </c>
      <c r="C5439">
        <f>YEAR(B5439)</f>
        <v>2014</v>
      </c>
      <c r="D5439">
        <v>77</v>
      </c>
      <c r="E5439">
        <v>60.8</v>
      </c>
      <c r="F5439">
        <v>66.8</v>
      </c>
      <c r="G5439" s="2">
        <f>AVERAGE(F5439:F5528)</f>
        <v>55.472222222222214</v>
      </c>
      <c r="H5439" s="2">
        <f>IF(F5439-55.47&lt;=0,0,IF(F5439-55.47&lt;=1,1,2))</f>
        <v>2</v>
      </c>
      <c r="I5439">
        <v>77</v>
      </c>
      <c r="J5439">
        <v>60.8</v>
      </c>
      <c r="K5439">
        <v>66.8</v>
      </c>
      <c r="L5439">
        <v>54</v>
      </c>
      <c r="M5439">
        <v>64.8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25.1</v>
      </c>
      <c r="V5439">
        <v>26.3</v>
      </c>
      <c r="W5439">
        <v>168.3</v>
      </c>
      <c r="X5439">
        <v>1016.7</v>
      </c>
      <c r="Y5439">
        <v>21.3</v>
      </c>
      <c r="Z5439">
        <v>6.3</v>
      </c>
      <c r="AA5439">
        <v>131.80000000000001</v>
      </c>
      <c r="AB5439">
        <v>11.3</v>
      </c>
      <c r="AC5439">
        <v>5</v>
      </c>
      <c r="AD5439">
        <v>0</v>
      </c>
      <c r="AE5439" t="s">
        <v>16394</v>
      </c>
      <c r="AF5439" t="s">
        <v>16395</v>
      </c>
      <c r="AG5439">
        <v>0.32</v>
      </c>
      <c r="AH5439" t="s">
        <v>36</v>
      </c>
      <c r="AI5439" t="s">
        <v>37</v>
      </c>
      <c r="AJ5439" t="s">
        <v>38</v>
      </c>
    </row>
    <row r="5440" spans="1:36" x14ac:dyDescent="0.25">
      <c r="A5440" t="s">
        <v>32</v>
      </c>
      <c r="B5440" t="s">
        <v>16396</v>
      </c>
      <c r="C5440">
        <f>YEAR(B5440)</f>
        <v>2014</v>
      </c>
      <c r="D5440">
        <v>71.599999999999994</v>
      </c>
      <c r="E5440">
        <v>66.2</v>
      </c>
      <c r="F5440">
        <v>69</v>
      </c>
      <c r="H5440" s="2">
        <f>IF(F5440-55.47&lt;=0,0,IF(F5440-55.47&lt;=1,1,2))</f>
        <v>2</v>
      </c>
      <c r="I5440">
        <v>71.599999999999994</v>
      </c>
      <c r="J5440">
        <v>66.2</v>
      </c>
      <c r="K5440">
        <v>69</v>
      </c>
      <c r="L5440">
        <v>52.8</v>
      </c>
      <c r="M5440">
        <v>57</v>
      </c>
      <c r="O5440">
        <v>8.0000000000000002E-3</v>
      </c>
      <c r="P5440">
        <v>100</v>
      </c>
      <c r="Q5440">
        <v>4.17</v>
      </c>
      <c r="R5440" t="s">
        <v>40</v>
      </c>
      <c r="S5440">
        <v>0</v>
      </c>
      <c r="T5440">
        <v>0</v>
      </c>
      <c r="U5440">
        <v>40.299999999999997</v>
      </c>
      <c r="V5440">
        <v>25.3</v>
      </c>
      <c r="W5440">
        <v>176.5</v>
      </c>
      <c r="X5440">
        <v>1014.1</v>
      </c>
      <c r="Y5440">
        <v>71.400000000000006</v>
      </c>
      <c r="Z5440">
        <v>6.2</v>
      </c>
      <c r="AA5440">
        <v>64.400000000000006</v>
      </c>
      <c r="AB5440">
        <v>5.5</v>
      </c>
      <c r="AC5440">
        <v>3</v>
      </c>
      <c r="AD5440">
        <v>0</v>
      </c>
      <c r="AE5440" t="s">
        <v>16397</v>
      </c>
      <c r="AF5440" t="s">
        <v>16398</v>
      </c>
      <c r="AG5440">
        <v>0.35</v>
      </c>
      <c r="AH5440" t="s">
        <v>56</v>
      </c>
      <c r="AI5440" t="s">
        <v>65</v>
      </c>
      <c r="AJ5440" t="s">
        <v>40</v>
      </c>
    </row>
    <row r="5441" spans="1:36" x14ac:dyDescent="0.25">
      <c r="A5441" t="s">
        <v>32</v>
      </c>
      <c r="B5441" t="s">
        <v>16399</v>
      </c>
      <c r="C5441">
        <f>YEAR(B5441)</f>
        <v>2014</v>
      </c>
      <c r="D5441">
        <v>71.599999999999994</v>
      </c>
      <c r="E5441">
        <v>66.2</v>
      </c>
      <c r="F5441">
        <v>69.900000000000006</v>
      </c>
      <c r="H5441" s="2">
        <f>IF(F5441-55.47&lt;=0,0,IF(F5441-55.47&lt;=1,1,2))</f>
        <v>2</v>
      </c>
      <c r="I5441">
        <v>71.599999999999994</v>
      </c>
      <c r="J5441">
        <v>66.2</v>
      </c>
      <c r="K5441">
        <v>69.900000000000006</v>
      </c>
      <c r="L5441">
        <v>56.3</v>
      </c>
      <c r="M5441">
        <v>63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40.299999999999997</v>
      </c>
      <c r="V5441">
        <v>19.7</v>
      </c>
      <c r="W5441">
        <v>174</v>
      </c>
      <c r="X5441">
        <v>1013.8</v>
      </c>
      <c r="Y5441">
        <v>83.6</v>
      </c>
      <c r="Z5441">
        <v>6.2</v>
      </c>
      <c r="AA5441">
        <v>91.2</v>
      </c>
      <c r="AB5441">
        <v>7.8</v>
      </c>
      <c r="AC5441">
        <v>4</v>
      </c>
      <c r="AD5441">
        <v>0</v>
      </c>
      <c r="AE5441" t="s">
        <v>16400</v>
      </c>
      <c r="AF5441" t="s">
        <v>16401</v>
      </c>
      <c r="AG5441">
        <v>0.39</v>
      </c>
      <c r="AH5441" t="s">
        <v>36</v>
      </c>
      <c r="AI5441" t="s">
        <v>37</v>
      </c>
      <c r="AJ5441" t="s">
        <v>38</v>
      </c>
    </row>
    <row r="5442" spans="1:36" x14ac:dyDescent="0.25">
      <c r="A5442" t="s">
        <v>32</v>
      </c>
      <c r="B5442" t="s">
        <v>16402</v>
      </c>
      <c r="C5442">
        <f>YEAR(B5442)</f>
        <v>2014</v>
      </c>
      <c r="D5442">
        <v>73.400000000000006</v>
      </c>
      <c r="E5442">
        <v>58.9</v>
      </c>
      <c r="F5442">
        <v>64.900000000000006</v>
      </c>
      <c r="H5442" s="2">
        <f>IF(F5442-55.47&lt;=0,0,IF(F5442-55.47&lt;=1,1,2))</f>
        <v>2</v>
      </c>
      <c r="I5442">
        <v>73.400000000000006</v>
      </c>
      <c r="J5442">
        <v>58.9</v>
      </c>
      <c r="K5442">
        <v>64.900000000000006</v>
      </c>
      <c r="L5442">
        <v>58.6</v>
      </c>
      <c r="M5442">
        <v>81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20.100000000000001</v>
      </c>
      <c r="V5442">
        <v>17.2</v>
      </c>
      <c r="W5442">
        <v>295.39999999999998</v>
      </c>
      <c r="X5442">
        <v>1016.5</v>
      </c>
      <c r="Y5442">
        <v>37.9</v>
      </c>
      <c r="Z5442">
        <v>6.2</v>
      </c>
      <c r="AA5442">
        <v>120.3</v>
      </c>
      <c r="AB5442">
        <v>10.4</v>
      </c>
      <c r="AC5442">
        <v>5</v>
      </c>
      <c r="AD5442">
        <v>0</v>
      </c>
      <c r="AE5442" t="s">
        <v>16403</v>
      </c>
      <c r="AF5442" t="s">
        <v>16404</v>
      </c>
      <c r="AG5442">
        <v>0.42</v>
      </c>
      <c r="AH5442" t="s">
        <v>36</v>
      </c>
      <c r="AI5442" t="s">
        <v>37</v>
      </c>
      <c r="AJ5442" t="s">
        <v>38</v>
      </c>
    </row>
    <row r="5443" spans="1:36" x14ac:dyDescent="0.25">
      <c r="A5443" t="s">
        <v>32</v>
      </c>
      <c r="B5443" t="s">
        <v>16405</v>
      </c>
      <c r="C5443">
        <f>YEAR(B5443)</f>
        <v>2014</v>
      </c>
      <c r="D5443">
        <v>71.599999999999994</v>
      </c>
      <c r="E5443">
        <v>50.1</v>
      </c>
      <c r="F5443">
        <v>61.1</v>
      </c>
      <c r="H5443" s="2">
        <f>IF(F5443-55.47&lt;=0,0,IF(F5443-55.47&lt;=1,1,2))</f>
        <v>2</v>
      </c>
      <c r="I5443">
        <v>71.599999999999994</v>
      </c>
      <c r="J5443">
        <v>50.1</v>
      </c>
      <c r="K5443">
        <v>61.1</v>
      </c>
      <c r="L5443">
        <v>56.4</v>
      </c>
      <c r="M5443">
        <v>84.8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13.9</v>
      </c>
      <c r="V5443">
        <v>24.4</v>
      </c>
      <c r="W5443">
        <v>147.30000000000001</v>
      </c>
      <c r="X5443">
        <v>1018.3</v>
      </c>
      <c r="Y5443">
        <v>56.8</v>
      </c>
      <c r="Z5443">
        <v>6.2</v>
      </c>
      <c r="AA5443">
        <v>114.5</v>
      </c>
      <c r="AB5443">
        <v>9.9</v>
      </c>
      <c r="AC5443">
        <v>5</v>
      </c>
      <c r="AD5443">
        <v>0</v>
      </c>
      <c r="AE5443" t="s">
        <v>16406</v>
      </c>
      <c r="AF5443" t="s">
        <v>16407</v>
      </c>
      <c r="AG5443">
        <v>0.46</v>
      </c>
      <c r="AH5443" t="s">
        <v>36</v>
      </c>
      <c r="AI5443" t="s">
        <v>37</v>
      </c>
      <c r="AJ5443" t="s">
        <v>38</v>
      </c>
    </row>
    <row r="5444" spans="1:36" x14ac:dyDescent="0.25">
      <c r="A5444" t="s">
        <v>32</v>
      </c>
      <c r="B5444" t="s">
        <v>16408</v>
      </c>
      <c r="C5444">
        <f>YEAR(B5444)</f>
        <v>2014</v>
      </c>
      <c r="D5444">
        <v>68</v>
      </c>
      <c r="E5444">
        <v>54.8</v>
      </c>
      <c r="F5444">
        <v>61.3</v>
      </c>
      <c r="H5444" s="2">
        <f>IF(F5444-55.47&lt;=0,0,IF(F5444-55.47&lt;=1,1,2))</f>
        <v>2</v>
      </c>
      <c r="I5444">
        <v>68</v>
      </c>
      <c r="J5444">
        <v>54.8</v>
      </c>
      <c r="K5444">
        <v>61.3</v>
      </c>
      <c r="L5444">
        <v>55.5</v>
      </c>
      <c r="M5444">
        <v>81.7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13</v>
      </c>
      <c r="V5444">
        <v>9.1999999999999993</v>
      </c>
      <c r="W5444">
        <v>184.8</v>
      </c>
      <c r="X5444">
        <v>1016.8</v>
      </c>
      <c r="Y5444">
        <v>53.2</v>
      </c>
      <c r="Z5444">
        <v>6.2</v>
      </c>
      <c r="AA5444">
        <v>113</v>
      </c>
      <c r="AB5444">
        <v>9.8000000000000007</v>
      </c>
      <c r="AC5444">
        <v>5</v>
      </c>
      <c r="AD5444">
        <v>0</v>
      </c>
      <c r="AE5444" t="s">
        <v>16409</v>
      </c>
      <c r="AF5444" t="s">
        <v>16410</v>
      </c>
      <c r="AG5444">
        <v>0.5</v>
      </c>
      <c r="AH5444" t="s">
        <v>36</v>
      </c>
      <c r="AI5444" t="s">
        <v>37</v>
      </c>
      <c r="AJ5444" t="s">
        <v>38</v>
      </c>
    </row>
    <row r="5445" spans="1:36" x14ac:dyDescent="0.25">
      <c r="A5445" t="s">
        <v>32</v>
      </c>
      <c r="B5445" t="s">
        <v>16411</v>
      </c>
      <c r="C5445">
        <f>YEAR(B5445)</f>
        <v>2014</v>
      </c>
      <c r="D5445">
        <v>68</v>
      </c>
      <c r="E5445">
        <v>55.3</v>
      </c>
      <c r="F5445">
        <v>60.6</v>
      </c>
      <c r="H5445" s="2">
        <f>IF(F5445-55.47&lt;=0,0,IF(F5445-55.47&lt;=1,1,2))</f>
        <v>2</v>
      </c>
      <c r="I5445">
        <v>68</v>
      </c>
      <c r="J5445">
        <v>55.3</v>
      </c>
      <c r="K5445">
        <v>60.6</v>
      </c>
      <c r="L5445">
        <v>51.8</v>
      </c>
      <c r="M5445">
        <v>73.400000000000006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17.2</v>
      </c>
      <c r="V5445">
        <v>11.4</v>
      </c>
      <c r="W5445">
        <v>170.6</v>
      </c>
      <c r="X5445">
        <v>1015.5</v>
      </c>
      <c r="Y5445">
        <v>56.8</v>
      </c>
      <c r="Z5445">
        <v>6.2</v>
      </c>
      <c r="AA5445">
        <v>101.9</v>
      </c>
      <c r="AB5445">
        <v>8.9</v>
      </c>
      <c r="AC5445">
        <v>5</v>
      </c>
      <c r="AD5445">
        <v>0</v>
      </c>
      <c r="AE5445" t="s">
        <v>16412</v>
      </c>
      <c r="AF5445" t="s">
        <v>16413</v>
      </c>
      <c r="AG5445">
        <v>0.53</v>
      </c>
      <c r="AH5445" t="s">
        <v>36</v>
      </c>
      <c r="AI5445" t="s">
        <v>37</v>
      </c>
      <c r="AJ5445" t="s">
        <v>38</v>
      </c>
    </row>
    <row r="5446" spans="1:36" x14ac:dyDescent="0.25">
      <c r="A5446" t="s">
        <v>32</v>
      </c>
      <c r="B5446" t="s">
        <v>16414</v>
      </c>
      <c r="C5446">
        <f>YEAR(B5446)</f>
        <v>2014</v>
      </c>
      <c r="D5446">
        <v>66.2</v>
      </c>
      <c r="E5446">
        <v>53.6</v>
      </c>
      <c r="F5446">
        <v>59.5</v>
      </c>
      <c r="H5446" s="2">
        <f>IF(F5446-55.47&lt;=0,0,IF(F5446-55.47&lt;=1,1,2))</f>
        <v>2</v>
      </c>
      <c r="I5446">
        <v>66.2</v>
      </c>
      <c r="J5446">
        <v>53.6</v>
      </c>
      <c r="K5446">
        <v>59.5</v>
      </c>
      <c r="L5446">
        <v>52.8</v>
      </c>
      <c r="M5446">
        <v>78.8</v>
      </c>
      <c r="O5446">
        <v>0.47</v>
      </c>
      <c r="P5446">
        <v>100</v>
      </c>
      <c r="Q5446">
        <v>8.33</v>
      </c>
      <c r="R5446" t="s">
        <v>40</v>
      </c>
      <c r="S5446">
        <v>0</v>
      </c>
      <c r="T5446">
        <v>0</v>
      </c>
      <c r="U5446">
        <v>41.8</v>
      </c>
      <c r="V5446">
        <v>20.8</v>
      </c>
      <c r="W5446">
        <v>185.7</v>
      </c>
      <c r="X5446">
        <v>1006.7</v>
      </c>
      <c r="Y5446">
        <v>87.5</v>
      </c>
      <c r="Z5446">
        <v>6.1</v>
      </c>
      <c r="AA5446">
        <v>75.599999999999994</v>
      </c>
      <c r="AB5446">
        <v>6.6</v>
      </c>
      <c r="AC5446">
        <v>4</v>
      </c>
      <c r="AD5446">
        <v>0</v>
      </c>
      <c r="AE5446" t="s">
        <v>16415</v>
      </c>
      <c r="AF5446" t="s">
        <v>16416</v>
      </c>
      <c r="AG5446">
        <v>0.56000000000000005</v>
      </c>
      <c r="AH5446" t="s">
        <v>56</v>
      </c>
      <c r="AI5446" t="s">
        <v>101</v>
      </c>
      <c r="AJ5446" t="s">
        <v>40</v>
      </c>
    </row>
    <row r="5447" spans="1:36" x14ac:dyDescent="0.25">
      <c r="A5447" t="s">
        <v>32</v>
      </c>
      <c r="B5447" t="s">
        <v>16417</v>
      </c>
      <c r="C5447">
        <f>YEAR(B5447)</f>
        <v>2014</v>
      </c>
      <c r="D5447">
        <v>62.6</v>
      </c>
      <c r="E5447">
        <v>51.8</v>
      </c>
      <c r="F5447">
        <v>55.9</v>
      </c>
      <c r="H5447" s="2">
        <f>IF(F5447-55.47&lt;=0,0,IF(F5447-55.47&lt;=1,1,2))</f>
        <v>1</v>
      </c>
      <c r="I5447">
        <v>62.6</v>
      </c>
      <c r="J5447">
        <v>51.8</v>
      </c>
      <c r="K5447">
        <v>55.9</v>
      </c>
      <c r="L5447">
        <v>50.8</v>
      </c>
      <c r="M5447">
        <v>83.4</v>
      </c>
      <c r="O5447">
        <v>0.64100000000000001</v>
      </c>
      <c r="P5447">
        <v>100</v>
      </c>
      <c r="Q5447">
        <v>12.5</v>
      </c>
      <c r="R5447" t="s">
        <v>40</v>
      </c>
      <c r="S5447">
        <v>0</v>
      </c>
      <c r="T5447">
        <v>0</v>
      </c>
      <c r="U5447">
        <v>25.5</v>
      </c>
      <c r="V5447">
        <v>18.3</v>
      </c>
      <c r="W5447">
        <v>234.3</v>
      </c>
      <c r="X5447">
        <v>1002.8</v>
      </c>
      <c r="Y5447">
        <v>68.2</v>
      </c>
      <c r="Z5447">
        <v>6.1</v>
      </c>
      <c r="AA5447">
        <v>91</v>
      </c>
      <c r="AB5447">
        <v>8</v>
      </c>
      <c r="AC5447">
        <v>4</v>
      </c>
      <c r="AD5447">
        <v>0</v>
      </c>
      <c r="AE5447" t="s">
        <v>16418</v>
      </c>
      <c r="AF5447" t="s">
        <v>16419</v>
      </c>
      <c r="AG5447">
        <v>0.59</v>
      </c>
      <c r="AH5447" t="s">
        <v>56</v>
      </c>
      <c r="AI5447" t="s">
        <v>111</v>
      </c>
      <c r="AJ5447" t="s">
        <v>40</v>
      </c>
    </row>
    <row r="5448" spans="1:36" x14ac:dyDescent="0.25">
      <c r="A5448" t="s">
        <v>32</v>
      </c>
      <c r="B5448" t="s">
        <v>16420</v>
      </c>
      <c r="C5448">
        <f>YEAR(B5448)</f>
        <v>2014</v>
      </c>
      <c r="D5448">
        <v>66.2</v>
      </c>
      <c r="E5448">
        <v>51.8</v>
      </c>
      <c r="F5448">
        <v>58.9</v>
      </c>
      <c r="H5448" s="2">
        <f>IF(F5448-55.47&lt;=0,0,IF(F5448-55.47&lt;=1,1,2))</f>
        <v>2</v>
      </c>
      <c r="I5448">
        <v>66.2</v>
      </c>
      <c r="J5448">
        <v>51.8</v>
      </c>
      <c r="K5448">
        <v>58.9</v>
      </c>
      <c r="L5448">
        <v>50.7</v>
      </c>
      <c r="M5448">
        <v>74.599999999999994</v>
      </c>
      <c r="O5448">
        <v>0.04</v>
      </c>
      <c r="P5448">
        <v>100</v>
      </c>
      <c r="Q5448">
        <v>8.33</v>
      </c>
      <c r="R5448" t="s">
        <v>40</v>
      </c>
      <c r="S5448">
        <v>0</v>
      </c>
      <c r="T5448">
        <v>0</v>
      </c>
      <c r="U5448">
        <v>26.2</v>
      </c>
      <c r="V5448">
        <v>12.7</v>
      </c>
      <c r="W5448">
        <v>171.5</v>
      </c>
      <c r="X5448">
        <v>1012.9</v>
      </c>
      <c r="Y5448">
        <v>61.7</v>
      </c>
      <c r="Z5448">
        <v>6.2</v>
      </c>
      <c r="AA5448">
        <v>88.6</v>
      </c>
      <c r="AB5448">
        <v>7.5</v>
      </c>
      <c r="AC5448">
        <v>4</v>
      </c>
      <c r="AD5448">
        <v>0</v>
      </c>
      <c r="AE5448" t="s">
        <v>16421</v>
      </c>
      <c r="AF5448" t="s">
        <v>16422</v>
      </c>
      <c r="AG5448">
        <v>0.63</v>
      </c>
      <c r="AH5448" t="s">
        <v>56</v>
      </c>
      <c r="AI5448" t="s">
        <v>101</v>
      </c>
      <c r="AJ5448" t="s">
        <v>40</v>
      </c>
    </row>
    <row r="5449" spans="1:36" x14ac:dyDescent="0.25">
      <c r="A5449" t="s">
        <v>32</v>
      </c>
      <c r="B5449" t="s">
        <v>16423</v>
      </c>
      <c r="C5449">
        <f>YEAR(B5449)</f>
        <v>2014</v>
      </c>
      <c r="D5449">
        <v>68</v>
      </c>
      <c r="E5449">
        <v>53.6</v>
      </c>
      <c r="F5449">
        <v>59.9</v>
      </c>
      <c r="H5449" s="2">
        <f>IF(F5449-55.47&lt;=0,0,IF(F5449-55.47&lt;=1,1,2))</f>
        <v>2</v>
      </c>
      <c r="I5449">
        <v>68</v>
      </c>
      <c r="J5449">
        <v>53.6</v>
      </c>
      <c r="K5449">
        <v>59.9</v>
      </c>
      <c r="L5449">
        <v>51.3</v>
      </c>
      <c r="M5449">
        <v>73.400000000000006</v>
      </c>
      <c r="O5449">
        <v>2.4E-2</v>
      </c>
      <c r="P5449">
        <v>100</v>
      </c>
      <c r="Q5449">
        <v>4.17</v>
      </c>
      <c r="R5449" t="s">
        <v>40</v>
      </c>
      <c r="S5449">
        <v>0</v>
      </c>
      <c r="T5449">
        <v>0</v>
      </c>
      <c r="U5449">
        <v>33.299999999999997</v>
      </c>
      <c r="V5449">
        <v>17.2</v>
      </c>
      <c r="W5449">
        <v>165.5</v>
      </c>
      <c r="X5449">
        <v>1013.8</v>
      </c>
      <c r="Y5449">
        <v>71.400000000000006</v>
      </c>
      <c r="Z5449">
        <v>6.1</v>
      </c>
      <c r="AA5449">
        <v>77.599999999999994</v>
      </c>
      <c r="AB5449">
        <v>6.7</v>
      </c>
      <c r="AC5449">
        <v>3</v>
      </c>
      <c r="AD5449">
        <v>0</v>
      </c>
      <c r="AE5449" t="s">
        <v>16424</v>
      </c>
      <c r="AF5449" t="s">
        <v>16425</v>
      </c>
      <c r="AG5449">
        <v>0.66</v>
      </c>
      <c r="AH5449" t="s">
        <v>56</v>
      </c>
      <c r="AI5449" t="s">
        <v>61</v>
      </c>
      <c r="AJ5449" t="s">
        <v>40</v>
      </c>
    </row>
    <row r="5450" spans="1:36" x14ac:dyDescent="0.25">
      <c r="A5450" t="s">
        <v>32</v>
      </c>
      <c r="B5450" t="s">
        <v>16426</v>
      </c>
      <c r="C5450">
        <f>YEAR(B5450)</f>
        <v>2014</v>
      </c>
      <c r="D5450">
        <v>62.6</v>
      </c>
      <c r="E5450">
        <v>53.6</v>
      </c>
      <c r="F5450">
        <v>58</v>
      </c>
      <c r="H5450" s="2">
        <f>IF(F5450-55.47&lt;=0,0,IF(F5450-55.47&lt;=1,1,2))</f>
        <v>2</v>
      </c>
      <c r="I5450">
        <v>62.6</v>
      </c>
      <c r="J5450">
        <v>53.6</v>
      </c>
      <c r="K5450">
        <v>58</v>
      </c>
      <c r="L5450">
        <v>50.4</v>
      </c>
      <c r="M5450">
        <v>76.3</v>
      </c>
      <c r="O5450">
        <v>0.12</v>
      </c>
      <c r="P5450">
        <v>100</v>
      </c>
      <c r="Q5450">
        <v>8.33</v>
      </c>
      <c r="R5450" t="s">
        <v>40</v>
      </c>
      <c r="S5450">
        <v>0</v>
      </c>
      <c r="T5450">
        <v>0</v>
      </c>
      <c r="U5450">
        <v>30.2</v>
      </c>
      <c r="V5450">
        <v>19.7</v>
      </c>
      <c r="W5450">
        <v>259.39999999999998</v>
      </c>
      <c r="X5450">
        <v>1008.2</v>
      </c>
      <c r="Y5450">
        <v>71.2</v>
      </c>
      <c r="Z5450">
        <v>6.2</v>
      </c>
      <c r="AA5450">
        <v>82.1</v>
      </c>
      <c r="AB5450">
        <v>7.2</v>
      </c>
      <c r="AC5450">
        <v>4</v>
      </c>
      <c r="AD5450">
        <v>0</v>
      </c>
      <c r="AE5450" t="s">
        <v>16427</v>
      </c>
      <c r="AF5450" t="s">
        <v>16428</v>
      </c>
      <c r="AG5450">
        <v>0.69</v>
      </c>
      <c r="AH5450" t="s">
        <v>56</v>
      </c>
      <c r="AI5450" t="s">
        <v>101</v>
      </c>
      <c r="AJ5450" t="s">
        <v>40</v>
      </c>
    </row>
    <row r="5451" spans="1:36" x14ac:dyDescent="0.25">
      <c r="A5451" t="s">
        <v>32</v>
      </c>
      <c r="B5451" t="s">
        <v>16429</v>
      </c>
      <c r="C5451">
        <f>YEAR(B5451)</f>
        <v>2014</v>
      </c>
      <c r="D5451">
        <v>60.8</v>
      </c>
      <c r="E5451">
        <v>59</v>
      </c>
      <c r="F5451">
        <v>60.2</v>
      </c>
      <c r="H5451" s="2">
        <f>IF(F5451-55.47&lt;=0,0,IF(F5451-55.47&lt;=1,1,2))</f>
        <v>2</v>
      </c>
      <c r="I5451">
        <v>60.8</v>
      </c>
      <c r="J5451">
        <v>59</v>
      </c>
      <c r="K5451">
        <v>60.2</v>
      </c>
      <c r="L5451">
        <v>51.5</v>
      </c>
      <c r="M5451">
        <v>73.2</v>
      </c>
      <c r="O5451">
        <v>4.2999999999999997E-2</v>
      </c>
      <c r="P5451">
        <v>100</v>
      </c>
      <c r="Q5451">
        <v>8.33</v>
      </c>
      <c r="R5451" t="s">
        <v>40</v>
      </c>
      <c r="S5451">
        <v>0</v>
      </c>
      <c r="T5451">
        <v>0</v>
      </c>
      <c r="U5451">
        <v>39.1</v>
      </c>
      <c r="V5451">
        <v>27.7</v>
      </c>
      <c r="W5451">
        <v>337.1</v>
      </c>
      <c r="X5451">
        <v>1019.5</v>
      </c>
      <c r="Y5451">
        <v>85.8</v>
      </c>
      <c r="Z5451">
        <v>6.2</v>
      </c>
      <c r="AA5451">
        <v>82.4</v>
      </c>
      <c r="AB5451">
        <v>7</v>
      </c>
      <c r="AC5451">
        <v>3</v>
      </c>
      <c r="AD5451">
        <v>0</v>
      </c>
      <c r="AE5451" t="s">
        <v>16430</v>
      </c>
      <c r="AF5451" t="s">
        <v>16431</v>
      </c>
      <c r="AG5451">
        <v>0.72</v>
      </c>
      <c r="AH5451" t="s">
        <v>56</v>
      </c>
      <c r="AI5451" t="s">
        <v>1166</v>
      </c>
      <c r="AJ5451" t="s">
        <v>40</v>
      </c>
    </row>
    <row r="5452" spans="1:36" x14ac:dyDescent="0.25">
      <c r="A5452" t="s">
        <v>32</v>
      </c>
      <c r="B5452" t="s">
        <v>16432</v>
      </c>
      <c r="C5452">
        <f>YEAR(B5452)</f>
        <v>2014</v>
      </c>
      <c r="D5452">
        <v>60.8</v>
      </c>
      <c r="E5452">
        <v>51.8</v>
      </c>
      <c r="F5452">
        <v>57.3</v>
      </c>
      <c r="H5452" s="2">
        <f>IF(F5452-55.47&lt;=0,0,IF(F5452-55.47&lt;=1,1,2))</f>
        <v>2</v>
      </c>
      <c r="I5452">
        <v>60.8</v>
      </c>
      <c r="J5452">
        <v>51.8</v>
      </c>
      <c r="K5452">
        <v>57.3</v>
      </c>
      <c r="L5452">
        <v>49.8</v>
      </c>
      <c r="M5452">
        <v>76.400000000000006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20.100000000000001</v>
      </c>
      <c r="V5452">
        <v>13.9</v>
      </c>
      <c r="W5452">
        <v>315.60000000000002</v>
      </c>
      <c r="X5452">
        <v>1023.3</v>
      </c>
      <c r="Y5452">
        <v>64.599999999999994</v>
      </c>
      <c r="Z5452">
        <v>6.2</v>
      </c>
      <c r="AA5452">
        <v>106.7</v>
      </c>
      <c r="AB5452">
        <v>9.4</v>
      </c>
      <c r="AC5452">
        <v>5</v>
      </c>
      <c r="AD5452">
        <v>0</v>
      </c>
      <c r="AE5452" t="s">
        <v>16433</v>
      </c>
      <c r="AF5452" t="s">
        <v>16434</v>
      </c>
      <c r="AG5452">
        <v>0.75</v>
      </c>
      <c r="AH5452" t="s">
        <v>36</v>
      </c>
      <c r="AI5452" t="s">
        <v>37</v>
      </c>
      <c r="AJ5452" t="s">
        <v>38</v>
      </c>
    </row>
    <row r="5453" spans="1:36" x14ac:dyDescent="0.25">
      <c r="A5453" t="s">
        <v>32</v>
      </c>
      <c r="B5453" t="s">
        <v>16435</v>
      </c>
      <c r="C5453">
        <f>YEAR(B5453)</f>
        <v>2014</v>
      </c>
      <c r="D5453">
        <v>62.6</v>
      </c>
      <c r="E5453">
        <v>51.8</v>
      </c>
      <c r="F5453">
        <v>57.2</v>
      </c>
      <c r="H5453" s="2">
        <f>IF(F5453-55.47&lt;=0,0,IF(F5453-55.47&lt;=1,1,2))</f>
        <v>2</v>
      </c>
      <c r="I5453">
        <v>62.6</v>
      </c>
      <c r="J5453">
        <v>51.8</v>
      </c>
      <c r="K5453">
        <v>57.2</v>
      </c>
      <c r="L5453">
        <v>48.4</v>
      </c>
      <c r="M5453">
        <v>72.7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10.3</v>
      </c>
      <c r="V5453">
        <v>9.1999999999999993</v>
      </c>
      <c r="W5453">
        <v>188.8</v>
      </c>
      <c r="X5453">
        <v>1024.5</v>
      </c>
      <c r="Y5453">
        <v>59.8</v>
      </c>
      <c r="Z5453">
        <v>6.2</v>
      </c>
      <c r="AA5453">
        <v>111.6</v>
      </c>
      <c r="AB5453">
        <v>9.8000000000000007</v>
      </c>
      <c r="AC5453">
        <v>5</v>
      </c>
      <c r="AD5453">
        <v>0</v>
      </c>
      <c r="AE5453" t="s">
        <v>16436</v>
      </c>
      <c r="AF5453" t="s">
        <v>16437</v>
      </c>
      <c r="AG5453">
        <v>0.79</v>
      </c>
      <c r="AH5453" t="s">
        <v>36</v>
      </c>
      <c r="AI5453" t="s">
        <v>37</v>
      </c>
      <c r="AJ5453" t="s">
        <v>38</v>
      </c>
    </row>
    <row r="5454" spans="1:36" x14ac:dyDescent="0.25">
      <c r="A5454" t="s">
        <v>32</v>
      </c>
      <c r="B5454" t="s">
        <v>16438</v>
      </c>
      <c r="C5454">
        <f>YEAR(B5454)</f>
        <v>2014</v>
      </c>
      <c r="D5454">
        <v>64.400000000000006</v>
      </c>
      <c r="E5454">
        <v>47.6</v>
      </c>
      <c r="F5454">
        <v>57.2</v>
      </c>
      <c r="H5454" s="2">
        <f>IF(F5454-55.47&lt;=0,0,IF(F5454-55.47&lt;=1,1,2))</f>
        <v>2</v>
      </c>
      <c r="I5454">
        <v>64.400000000000006</v>
      </c>
      <c r="J5454">
        <v>46.8</v>
      </c>
      <c r="K5454">
        <v>57.1</v>
      </c>
      <c r="L5454">
        <v>49.5</v>
      </c>
      <c r="M5454">
        <v>76.099999999999994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18.3</v>
      </c>
      <c r="V5454">
        <v>16.100000000000001</v>
      </c>
      <c r="W5454">
        <v>165.5</v>
      </c>
      <c r="X5454">
        <v>1022.3</v>
      </c>
      <c r="Y5454">
        <v>73.7</v>
      </c>
      <c r="Z5454">
        <v>6.2</v>
      </c>
      <c r="AA5454">
        <v>83.7</v>
      </c>
      <c r="AB5454">
        <v>7.2</v>
      </c>
      <c r="AC5454">
        <v>4</v>
      </c>
      <c r="AD5454">
        <v>0</v>
      </c>
      <c r="AE5454" t="s">
        <v>16439</v>
      </c>
      <c r="AF5454" t="s">
        <v>16440</v>
      </c>
      <c r="AG5454">
        <v>0.82</v>
      </c>
      <c r="AH5454" t="s">
        <v>36</v>
      </c>
      <c r="AI5454" t="s">
        <v>37</v>
      </c>
      <c r="AJ5454" t="s">
        <v>38</v>
      </c>
    </row>
    <row r="5455" spans="1:36" x14ac:dyDescent="0.25">
      <c r="A5455" t="s">
        <v>32</v>
      </c>
      <c r="B5455" t="s">
        <v>16441</v>
      </c>
      <c r="C5455">
        <f>YEAR(B5455)</f>
        <v>2014</v>
      </c>
      <c r="D5455">
        <v>68</v>
      </c>
      <c r="E5455">
        <v>59</v>
      </c>
      <c r="F5455">
        <v>61.8</v>
      </c>
      <c r="H5455" s="2">
        <f>IF(F5455-55.47&lt;=0,0,IF(F5455-55.47&lt;=1,1,2))</f>
        <v>2</v>
      </c>
      <c r="I5455">
        <v>68</v>
      </c>
      <c r="J5455">
        <v>59</v>
      </c>
      <c r="K5455">
        <v>61.8</v>
      </c>
      <c r="L5455">
        <v>51.1</v>
      </c>
      <c r="M5455">
        <v>68.3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28.2</v>
      </c>
      <c r="V5455">
        <v>17.2</v>
      </c>
      <c r="W5455">
        <v>179</v>
      </c>
      <c r="X5455">
        <v>1018.3</v>
      </c>
      <c r="Y5455">
        <v>72.8</v>
      </c>
      <c r="Z5455">
        <v>6.2</v>
      </c>
      <c r="AA5455">
        <v>58</v>
      </c>
      <c r="AB5455">
        <v>5</v>
      </c>
      <c r="AC5455">
        <v>3</v>
      </c>
      <c r="AD5455">
        <v>0</v>
      </c>
      <c r="AE5455" t="s">
        <v>16442</v>
      </c>
      <c r="AF5455" t="s">
        <v>16443</v>
      </c>
      <c r="AG5455">
        <v>0.85</v>
      </c>
      <c r="AH5455" t="s">
        <v>36</v>
      </c>
      <c r="AI5455" t="s">
        <v>37</v>
      </c>
      <c r="AJ5455" t="s">
        <v>38</v>
      </c>
    </row>
    <row r="5456" spans="1:36" x14ac:dyDescent="0.25">
      <c r="A5456" t="s">
        <v>32</v>
      </c>
      <c r="B5456" t="s">
        <v>16444</v>
      </c>
      <c r="C5456">
        <f>YEAR(B5456)</f>
        <v>2014</v>
      </c>
      <c r="D5456">
        <v>68</v>
      </c>
      <c r="E5456">
        <v>52.1</v>
      </c>
      <c r="F5456">
        <v>59.7</v>
      </c>
      <c r="H5456" s="2">
        <f>IF(F5456-55.47&lt;=0,0,IF(F5456-55.47&lt;=1,1,2))</f>
        <v>2</v>
      </c>
      <c r="I5456">
        <v>68</v>
      </c>
      <c r="J5456">
        <v>52.1</v>
      </c>
      <c r="K5456">
        <v>59.7</v>
      </c>
      <c r="L5456">
        <v>51.1</v>
      </c>
      <c r="M5456">
        <v>74.400000000000006</v>
      </c>
      <c r="O5456">
        <v>3.9E-2</v>
      </c>
      <c r="P5456">
        <v>100</v>
      </c>
      <c r="Q5456">
        <v>4.17</v>
      </c>
      <c r="R5456" t="s">
        <v>40</v>
      </c>
      <c r="S5456">
        <v>0</v>
      </c>
      <c r="T5456">
        <v>0</v>
      </c>
      <c r="U5456">
        <v>12.3</v>
      </c>
      <c r="V5456">
        <v>10.3</v>
      </c>
      <c r="W5456">
        <v>208.5</v>
      </c>
      <c r="X5456">
        <v>1016.8</v>
      </c>
      <c r="Y5456">
        <v>52.4</v>
      </c>
      <c r="Z5456">
        <v>6.2</v>
      </c>
      <c r="AA5456">
        <v>112.2</v>
      </c>
      <c r="AB5456">
        <v>9.6</v>
      </c>
      <c r="AC5456">
        <v>5</v>
      </c>
      <c r="AD5456">
        <v>0</v>
      </c>
      <c r="AE5456" t="s">
        <v>16445</v>
      </c>
      <c r="AF5456" t="s">
        <v>16446</v>
      </c>
      <c r="AG5456">
        <v>0.88</v>
      </c>
      <c r="AH5456" t="s">
        <v>56</v>
      </c>
      <c r="AI5456" t="s">
        <v>137</v>
      </c>
      <c r="AJ5456" t="s">
        <v>40</v>
      </c>
    </row>
    <row r="5457" spans="1:36" x14ac:dyDescent="0.25">
      <c r="A5457" t="s">
        <v>32</v>
      </c>
      <c r="B5457" t="s">
        <v>16447</v>
      </c>
      <c r="C5457">
        <f>YEAR(B5457)</f>
        <v>2014</v>
      </c>
      <c r="D5457">
        <v>62.6</v>
      </c>
      <c r="E5457">
        <v>51.7</v>
      </c>
      <c r="F5457">
        <v>56.2</v>
      </c>
      <c r="H5457" s="2">
        <f>IF(F5457-55.47&lt;=0,0,IF(F5457-55.47&lt;=1,1,2))</f>
        <v>1</v>
      </c>
      <c r="I5457">
        <v>62.6</v>
      </c>
      <c r="J5457">
        <v>51.7</v>
      </c>
      <c r="K5457">
        <v>56.2</v>
      </c>
      <c r="L5457">
        <v>50.3</v>
      </c>
      <c r="M5457">
        <v>80.8</v>
      </c>
      <c r="O5457">
        <v>5.3999999999999999E-2</v>
      </c>
      <c r="P5457">
        <v>100</v>
      </c>
      <c r="Q5457">
        <v>4.17</v>
      </c>
      <c r="R5457" t="s">
        <v>40</v>
      </c>
      <c r="S5457">
        <v>0</v>
      </c>
      <c r="T5457">
        <v>0</v>
      </c>
      <c r="U5457">
        <v>34.4</v>
      </c>
      <c r="V5457">
        <v>8</v>
      </c>
      <c r="W5457">
        <v>209.3</v>
      </c>
      <c r="X5457">
        <v>1019.6</v>
      </c>
      <c r="Y5457">
        <v>48.6</v>
      </c>
      <c r="Z5457">
        <v>6.2</v>
      </c>
      <c r="AA5457">
        <v>103.4</v>
      </c>
      <c r="AB5457">
        <v>8.8000000000000007</v>
      </c>
      <c r="AC5457">
        <v>4</v>
      </c>
      <c r="AD5457">
        <v>0</v>
      </c>
      <c r="AE5457" t="s">
        <v>16448</v>
      </c>
      <c r="AF5457" t="s">
        <v>16449</v>
      </c>
      <c r="AG5457">
        <v>0.91</v>
      </c>
      <c r="AH5457" t="s">
        <v>56</v>
      </c>
      <c r="AI5457" t="s">
        <v>78</v>
      </c>
      <c r="AJ5457" t="s">
        <v>40</v>
      </c>
    </row>
    <row r="5458" spans="1:36" x14ac:dyDescent="0.25">
      <c r="A5458" t="s">
        <v>32</v>
      </c>
      <c r="B5458" t="s">
        <v>16450</v>
      </c>
      <c r="C5458">
        <f>YEAR(B5458)</f>
        <v>2014</v>
      </c>
      <c r="D5458">
        <v>62.6</v>
      </c>
      <c r="E5458">
        <v>43.4</v>
      </c>
      <c r="F5458">
        <v>55.7</v>
      </c>
      <c r="H5458" s="2">
        <f>IF(F5458-55.47&lt;=0,0,IF(F5458-55.47&lt;=1,1,2))</f>
        <v>1</v>
      </c>
      <c r="I5458">
        <v>62.6</v>
      </c>
      <c r="J5458">
        <v>43.4</v>
      </c>
      <c r="K5458">
        <v>55.7</v>
      </c>
      <c r="L5458">
        <v>49.2</v>
      </c>
      <c r="M5458">
        <v>79.3</v>
      </c>
      <c r="O5458">
        <v>3.9E-2</v>
      </c>
      <c r="P5458">
        <v>100</v>
      </c>
      <c r="Q5458">
        <v>4.17</v>
      </c>
      <c r="R5458" t="s">
        <v>40</v>
      </c>
      <c r="S5458">
        <v>0</v>
      </c>
      <c r="T5458">
        <v>0</v>
      </c>
      <c r="U5458">
        <v>13.6</v>
      </c>
      <c r="V5458">
        <v>8.1</v>
      </c>
      <c r="W5458">
        <v>187.8</v>
      </c>
      <c r="X5458">
        <v>1021.2</v>
      </c>
      <c r="Y5458">
        <v>38.1</v>
      </c>
      <c r="Z5458">
        <v>6.2</v>
      </c>
      <c r="AA5458">
        <v>118.2</v>
      </c>
      <c r="AB5458">
        <v>10.199999999999999</v>
      </c>
      <c r="AC5458">
        <v>5</v>
      </c>
      <c r="AD5458">
        <v>0</v>
      </c>
      <c r="AE5458" t="s">
        <v>16451</v>
      </c>
      <c r="AF5458" t="s">
        <v>16452</v>
      </c>
      <c r="AG5458">
        <v>0.95</v>
      </c>
      <c r="AH5458" t="s">
        <v>56</v>
      </c>
      <c r="AI5458" t="s">
        <v>78</v>
      </c>
      <c r="AJ5458" t="s">
        <v>40</v>
      </c>
    </row>
    <row r="5459" spans="1:36" x14ac:dyDescent="0.25">
      <c r="A5459" t="s">
        <v>32</v>
      </c>
      <c r="B5459" t="s">
        <v>16453</v>
      </c>
      <c r="C5459">
        <f>YEAR(B5459)</f>
        <v>2014</v>
      </c>
      <c r="D5459">
        <v>66.2</v>
      </c>
      <c r="E5459">
        <v>51.8</v>
      </c>
      <c r="F5459">
        <v>58.6</v>
      </c>
      <c r="H5459" s="2">
        <f>IF(F5459-55.47&lt;=0,0,IF(F5459-55.47&lt;=1,1,2))</f>
        <v>2</v>
      </c>
      <c r="I5459">
        <v>66.2</v>
      </c>
      <c r="J5459">
        <v>51.8</v>
      </c>
      <c r="K5459">
        <v>58.6</v>
      </c>
      <c r="L5459">
        <v>50</v>
      </c>
      <c r="M5459">
        <v>73.599999999999994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17.399999999999999</v>
      </c>
      <c r="V5459">
        <v>14.9</v>
      </c>
      <c r="W5459">
        <v>233.7</v>
      </c>
      <c r="X5459">
        <v>1019.6</v>
      </c>
      <c r="Y5459">
        <v>49.8</v>
      </c>
      <c r="Z5459">
        <v>6.2</v>
      </c>
      <c r="AA5459">
        <v>86.5</v>
      </c>
      <c r="AB5459">
        <v>7.5</v>
      </c>
      <c r="AC5459">
        <v>4</v>
      </c>
      <c r="AD5459">
        <v>0</v>
      </c>
      <c r="AE5459" t="s">
        <v>16454</v>
      </c>
      <c r="AF5459" t="s">
        <v>16455</v>
      </c>
      <c r="AG5459">
        <v>0.98</v>
      </c>
      <c r="AH5459" t="s">
        <v>36</v>
      </c>
      <c r="AI5459" t="s">
        <v>37</v>
      </c>
      <c r="AJ5459" t="s">
        <v>38</v>
      </c>
    </row>
    <row r="5460" spans="1:36" x14ac:dyDescent="0.25">
      <c r="A5460" t="s">
        <v>32</v>
      </c>
      <c r="B5460" t="s">
        <v>16456</v>
      </c>
      <c r="C5460">
        <f>YEAR(B5460)</f>
        <v>2014</v>
      </c>
      <c r="D5460">
        <v>59</v>
      </c>
      <c r="E5460">
        <v>51.8</v>
      </c>
      <c r="F5460">
        <v>56</v>
      </c>
      <c r="H5460" s="2">
        <f>IF(F5460-55.47&lt;=0,0,IF(F5460-55.47&lt;=1,1,2))</f>
        <v>1</v>
      </c>
      <c r="I5460">
        <v>59</v>
      </c>
      <c r="J5460">
        <v>51.8</v>
      </c>
      <c r="K5460">
        <v>56</v>
      </c>
      <c r="L5460">
        <v>44.8</v>
      </c>
      <c r="M5460">
        <v>66.400000000000006</v>
      </c>
      <c r="O5460">
        <v>2.4E-2</v>
      </c>
      <c r="P5460">
        <v>100</v>
      </c>
      <c r="Q5460">
        <v>4.17</v>
      </c>
      <c r="R5460" t="s">
        <v>40</v>
      </c>
      <c r="S5460">
        <v>0</v>
      </c>
      <c r="T5460">
        <v>0</v>
      </c>
      <c r="U5460">
        <v>35.299999999999997</v>
      </c>
      <c r="V5460">
        <v>26.3</v>
      </c>
      <c r="W5460">
        <v>0.2</v>
      </c>
      <c r="X5460">
        <v>1025.0999999999999</v>
      </c>
      <c r="Y5460">
        <v>64.599999999999994</v>
      </c>
      <c r="Z5460">
        <v>6.2</v>
      </c>
      <c r="AA5460">
        <v>118.9</v>
      </c>
      <c r="AB5460">
        <v>10.3</v>
      </c>
      <c r="AC5460">
        <v>5</v>
      </c>
      <c r="AD5460">
        <v>0</v>
      </c>
      <c r="AE5460" t="s">
        <v>16457</v>
      </c>
      <c r="AF5460" t="s">
        <v>16458</v>
      </c>
      <c r="AG5460">
        <v>0</v>
      </c>
      <c r="AH5460" t="s">
        <v>56</v>
      </c>
      <c r="AI5460" t="s">
        <v>137</v>
      </c>
      <c r="AJ5460" t="s">
        <v>40</v>
      </c>
    </row>
    <row r="5461" spans="1:36" x14ac:dyDescent="0.25">
      <c r="A5461" t="s">
        <v>32</v>
      </c>
      <c r="B5461" t="s">
        <v>16459</v>
      </c>
      <c r="C5461">
        <f>YEAR(B5461)</f>
        <v>2014</v>
      </c>
      <c r="D5461">
        <v>62.6</v>
      </c>
      <c r="E5461">
        <v>48.2</v>
      </c>
      <c r="F5461">
        <v>54.4</v>
      </c>
      <c r="H5461" s="2">
        <f>IF(F5461-55.47&lt;=0,0,IF(F5461-55.47&lt;=1,1,2))</f>
        <v>0</v>
      </c>
      <c r="I5461">
        <v>62.6</v>
      </c>
      <c r="J5461">
        <v>44.6</v>
      </c>
      <c r="K5461">
        <v>53.9</v>
      </c>
      <c r="L5461">
        <v>46.6</v>
      </c>
      <c r="M5461">
        <v>75.5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19.5</v>
      </c>
      <c r="V5461">
        <v>13.9</v>
      </c>
      <c r="W5461">
        <v>303.60000000000002</v>
      </c>
      <c r="X5461">
        <v>1024.5999999999999</v>
      </c>
      <c r="Y5461">
        <v>27</v>
      </c>
      <c r="Z5461">
        <v>6.2</v>
      </c>
      <c r="AA5461">
        <v>123.7</v>
      </c>
      <c r="AB5461">
        <v>10.7</v>
      </c>
      <c r="AC5461">
        <v>5</v>
      </c>
      <c r="AD5461">
        <v>0</v>
      </c>
      <c r="AE5461" t="s">
        <v>16460</v>
      </c>
      <c r="AF5461" t="s">
        <v>16461</v>
      </c>
      <c r="AG5461">
        <v>0.05</v>
      </c>
      <c r="AH5461" t="s">
        <v>36</v>
      </c>
      <c r="AI5461" t="s">
        <v>37</v>
      </c>
      <c r="AJ5461" t="s">
        <v>38</v>
      </c>
    </row>
    <row r="5462" spans="1:36" x14ac:dyDescent="0.25">
      <c r="A5462" t="s">
        <v>32</v>
      </c>
      <c r="B5462" t="s">
        <v>16462</v>
      </c>
      <c r="C5462">
        <f>YEAR(B5462)</f>
        <v>2014</v>
      </c>
      <c r="D5462">
        <v>64.400000000000006</v>
      </c>
      <c r="E5462">
        <v>48.2</v>
      </c>
      <c r="F5462">
        <v>55.5</v>
      </c>
      <c r="H5462" s="2">
        <f>IF(F5462-55.47&lt;=0,0,IF(F5462-55.47&lt;=1,1,2))</f>
        <v>1</v>
      </c>
      <c r="I5462">
        <v>64.400000000000006</v>
      </c>
      <c r="J5462">
        <v>44.6</v>
      </c>
      <c r="K5462">
        <v>54.9</v>
      </c>
      <c r="L5462">
        <v>49.3</v>
      </c>
      <c r="M5462">
        <v>80.2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9.9</v>
      </c>
      <c r="V5462">
        <v>10.199999999999999</v>
      </c>
      <c r="W5462">
        <v>176.2</v>
      </c>
      <c r="X5462">
        <v>1024.8</v>
      </c>
      <c r="Y5462">
        <v>16.399999999999999</v>
      </c>
      <c r="Z5462">
        <v>6.2</v>
      </c>
      <c r="AA5462">
        <v>125.1</v>
      </c>
      <c r="AB5462">
        <v>10.8</v>
      </c>
      <c r="AC5462">
        <v>5</v>
      </c>
      <c r="AD5462">
        <v>0</v>
      </c>
      <c r="AE5462" t="s">
        <v>16463</v>
      </c>
      <c r="AF5462" t="s">
        <v>16464</v>
      </c>
      <c r="AG5462">
        <v>0.08</v>
      </c>
      <c r="AH5462" t="s">
        <v>330</v>
      </c>
      <c r="AI5462" t="s">
        <v>9140</v>
      </c>
      <c r="AJ5462" t="s">
        <v>331</v>
      </c>
    </row>
    <row r="5463" spans="1:36" x14ac:dyDescent="0.25">
      <c r="A5463" t="s">
        <v>32</v>
      </c>
      <c r="B5463" t="s">
        <v>16465</v>
      </c>
      <c r="C5463">
        <f>YEAR(B5463)</f>
        <v>2014</v>
      </c>
      <c r="D5463">
        <v>64.400000000000006</v>
      </c>
      <c r="E5463">
        <v>44.7</v>
      </c>
      <c r="F5463">
        <v>55.3</v>
      </c>
      <c r="H5463" s="2">
        <f>IF(F5463-55.47&lt;=0,0,IF(F5463-55.47&lt;=1,1,2))</f>
        <v>0</v>
      </c>
      <c r="I5463">
        <v>64.400000000000006</v>
      </c>
      <c r="J5463">
        <v>43.3</v>
      </c>
      <c r="K5463">
        <v>54.8</v>
      </c>
      <c r="L5463">
        <v>49.4</v>
      </c>
      <c r="M5463">
        <v>80.8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17.2</v>
      </c>
      <c r="V5463">
        <v>11.3</v>
      </c>
      <c r="W5463">
        <v>182.2</v>
      </c>
      <c r="X5463">
        <v>1023.1</v>
      </c>
      <c r="Y5463">
        <v>61.8</v>
      </c>
      <c r="Z5463">
        <v>6.2</v>
      </c>
      <c r="AA5463">
        <v>122.5</v>
      </c>
      <c r="AB5463">
        <v>10.5</v>
      </c>
      <c r="AC5463">
        <v>5</v>
      </c>
      <c r="AD5463">
        <v>0</v>
      </c>
      <c r="AE5463" t="s">
        <v>16466</v>
      </c>
      <c r="AF5463" t="s">
        <v>16467</v>
      </c>
      <c r="AG5463">
        <v>0.12</v>
      </c>
      <c r="AH5463" t="s">
        <v>36</v>
      </c>
      <c r="AI5463" t="s">
        <v>37</v>
      </c>
      <c r="AJ5463" t="s">
        <v>38</v>
      </c>
    </row>
    <row r="5464" spans="1:36" x14ac:dyDescent="0.25">
      <c r="A5464" t="s">
        <v>32</v>
      </c>
      <c r="B5464" t="s">
        <v>16468</v>
      </c>
      <c r="C5464">
        <f>YEAR(B5464)</f>
        <v>2014</v>
      </c>
      <c r="D5464">
        <v>64.400000000000006</v>
      </c>
      <c r="E5464">
        <v>49.2</v>
      </c>
      <c r="F5464">
        <v>57</v>
      </c>
      <c r="H5464" s="2">
        <f>IF(F5464-55.47&lt;=0,0,IF(F5464-55.47&lt;=1,1,2))</f>
        <v>2</v>
      </c>
      <c r="I5464">
        <v>64.400000000000006</v>
      </c>
      <c r="J5464">
        <v>49.2</v>
      </c>
      <c r="K5464">
        <v>57</v>
      </c>
      <c r="L5464">
        <v>49.5</v>
      </c>
      <c r="M5464">
        <v>76.5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17.2</v>
      </c>
      <c r="V5464">
        <v>10.3</v>
      </c>
      <c r="W5464">
        <v>186.5</v>
      </c>
      <c r="X5464">
        <v>1016.1</v>
      </c>
      <c r="Y5464">
        <v>63.4</v>
      </c>
      <c r="Z5464">
        <v>6.2</v>
      </c>
      <c r="AA5464">
        <v>95.3</v>
      </c>
      <c r="AB5464">
        <v>8.4</v>
      </c>
      <c r="AC5464">
        <v>4</v>
      </c>
      <c r="AD5464">
        <v>0</v>
      </c>
      <c r="AE5464" t="s">
        <v>16469</v>
      </c>
      <c r="AF5464" t="s">
        <v>16470</v>
      </c>
      <c r="AG5464">
        <v>0.15</v>
      </c>
      <c r="AH5464" t="s">
        <v>36</v>
      </c>
      <c r="AI5464" t="s">
        <v>37</v>
      </c>
      <c r="AJ5464" t="s">
        <v>38</v>
      </c>
    </row>
    <row r="5465" spans="1:36" x14ac:dyDescent="0.25">
      <c r="A5465" t="s">
        <v>32</v>
      </c>
      <c r="B5465" t="s">
        <v>16471</v>
      </c>
      <c r="C5465">
        <f>YEAR(B5465)</f>
        <v>2014</v>
      </c>
      <c r="D5465">
        <v>62.6</v>
      </c>
      <c r="E5465">
        <v>51.8</v>
      </c>
      <c r="F5465">
        <v>57.7</v>
      </c>
      <c r="H5465" s="2">
        <f>IF(F5465-55.47&lt;=0,0,IF(F5465-55.47&lt;=1,1,2))</f>
        <v>2</v>
      </c>
      <c r="I5465">
        <v>62.6</v>
      </c>
      <c r="J5465">
        <v>51.8</v>
      </c>
      <c r="K5465">
        <v>57.7</v>
      </c>
      <c r="L5465">
        <v>48.5</v>
      </c>
      <c r="M5465">
        <v>72.099999999999994</v>
      </c>
      <c r="O5465">
        <v>0.11700000000000001</v>
      </c>
      <c r="P5465">
        <v>100</v>
      </c>
      <c r="Q5465">
        <v>4.17</v>
      </c>
      <c r="R5465" t="s">
        <v>40</v>
      </c>
      <c r="S5465">
        <v>0</v>
      </c>
      <c r="T5465">
        <v>0</v>
      </c>
      <c r="U5465">
        <v>23.9</v>
      </c>
      <c r="V5465">
        <v>18.2</v>
      </c>
      <c r="W5465">
        <v>212.3</v>
      </c>
      <c r="X5465">
        <v>1010.6</v>
      </c>
      <c r="Y5465">
        <v>65.400000000000006</v>
      </c>
      <c r="Z5465">
        <v>6.2</v>
      </c>
      <c r="AA5465">
        <v>92.7</v>
      </c>
      <c r="AB5465">
        <v>8</v>
      </c>
      <c r="AC5465">
        <v>4</v>
      </c>
      <c r="AD5465">
        <v>0</v>
      </c>
      <c r="AE5465" t="s">
        <v>16472</v>
      </c>
      <c r="AF5465" t="s">
        <v>16473</v>
      </c>
      <c r="AG5465">
        <v>0.19</v>
      </c>
      <c r="AH5465" t="s">
        <v>56</v>
      </c>
      <c r="AI5465" t="s">
        <v>65</v>
      </c>
      <c r="AJ5465" t="s">
        <v>40</v>
      </c>
    </row>
    <row r="5466" spans="1:36" x14ac:dyDescent="0.25">
      <c r="A5466" t="s">
        <v>32</v>
      </c>
      <c r="B5466" t="s">
        <v>16474</v>
      </c>
      <c r="C5466">
        <f>YEAR(B5466)</f>
        <v>2014</v>
      </c>
      <c r="D5466">
        <v>66.2</v>
      </c>
      <c r="E5466">
        <v>44.6</v>
      </c>
      <c r="F5466">
        <v>55.9</v>
      </c>
      <c r="H5466" s="2">
        <f>IF(F5466-55.47&lt;=0,0,IF(F5466-55.47&lt;=1,1,2))</f>
        <v>1</v>
      </c>
      <c r="I5466">
        <v>66.2</v>
      </c>
      <c r="J5466">
        <v>40.200000000000003</v>
      </c>
      <c r="K5466">
        <v>55.2</v>
      </c>
      <c r="L5466">
        <v>45.9</v>
      </c>
      <c r="M5466">
        <v>70.3</v>
      </c>
      <c r="O5466">
        <v>4.0000000000000001E-3</v>
      </c>
      <c r="P5466">
        <v>100</v>
      </c>
      <c r="Q5466">
        <v>4.17</v>
      </c>
      <c r="R5466" t="s">
        <v>40</v>
      </c>
      <c r="S5466">
        <v>0</v>
      </c>
      <c r="T5466">
        <v>0</v>
      </c>
      <c r="U5466">
        <v>33.299999999999997</v>
      </c>
      <c r="V5466">
        <v>24.1</v>
      </c>
      <c r="W5466">
        <v>185.3</v>
      </c>
      <c r="X5466">
        <v>1013.1</v>
      </c>
      <c r="Y5466">
        <v>42.2</v>
      </c>
      <c r="Z5466">
        <v>6.2</v>
      </c>
      <c r="AA5466">
        <v>127.5</v>
      </c>
      <c r="AB5466">
        <v>10.9</v>
      </c>
      <c r="AC5466">
        <v>5</v>
      </c>
      <c r="AD5466">
        <v>0</v>
      </c>
      <c r="AE5466" t="s">
        <v>16475</v>
      </c>
      <c r="AF5466" t="s">
        <v>16476</v>
      </c>
      <c r="AG5466">
        <v>0.25</v>
      </c>
      <c r="AH5466" t="s">
        <v>56</v>
      </c>
      <c r="AI5466" t="s">
        <v>78</v>
      </c>
      <c r="AJ5466" t="s">
        <v>40</v>
      </c>
    </row>
    <row r="5467" spans="1:36" x14ac:dyDescent="0.25">
      <c r="A5467" t="s">
        <v>32</v>
      </c>
      <c r="B5467" t="s">
        <v>16477</v>
      </c>
      <c r="C5467">
        <f>YEAR(B5467)</f>
        <v>2014</v>
      </c>
      <c r="D5467">
        <v>64.400000000000006</v>
      </c>
      <c r="E5467">
        <v>53.6</v>
      </c>
      <c r="F5467">
        <v>59.9</v>
      </c>
      <c r="H5467" s="2">
        <f>IF(F5467-55.47&lt;=0,0,IF(F5467-55.47&lt;=1,1,2))</f>
        <v>2</v>
      </c>
      <c r="I5467">
        <v>64.400000000000006</v>
      </c>
      <c r="J5467">
        <v>53.6</v>
      </c>
      <c r="K5467">
        <v>59.9</v>
      </c>
      <c r="L5467">
        <v>51.4</v>
      </c>
      <c r="M5467">
        <v>74.2</v>
      </c>
      <c r="O5467">
        <v>0.151</v>
      </c>
      <c r="P5467">
        <v>100</v>
      </c>
      <c r="Q5467">
        <v>8.33</v>
      </c>
      <c r="R5467" t="s">
        <v>40</v>
      </c>
      <c r="S5467">
        <v>0</v>
      </c>
      <c r="T5467">
        <v>0</v>
      </c>
      <c r="U5467">
        <v>38.299999999999997</v>
      </c>
      <c r="V5467">
        <v>23</v>
      </c>
      <c r="W5467">
        <v>203.6</v>
      </c>
      <c r="X5467">
        <v>1010.7</v>
      </c>
      <c r="Y5467">
        <v>76.099999999999994</v>
      </c>
      <c r="Z5467">
        <v>6</v>
      </c>
      <c r="AA5467">
        <v>91</v>
      </c>
      <c r="AB5467">
        <v>7.8</v>
      </c>
      <c r="AC5467">
        <v>4</v>
      </c>
      <c r="AD5467">
        <v>0</v>
      </c>
      <c r="AE5467" t="s">
        <v>16478</v>
      </c>
      <c r="AF5467" t="s">
        <v>16479</v>
      </c>
      <c r="AG5467">
        <v>0.26</v>
      </c>
      <c r="AH5467" t="s">
        <v>56</v>
      </c>
      <c r="AI5467" t="s">
        <v>101</v>
      </c>
      <c r="AJ5467" t="s">
        <v>40</v>
      </c>
    </row>
    <row r="5468" spans="1:36" x14ac:dyDescent="0.25">
      <c r="A5468" t="s">
        <v>32</v>
      </c>
      <c r="B5468" t="s">
        <v>16480</v>
      </c>
      <c r="C5468">
        <f>YEAR(B5468)</f>
        <v>2014</v>
      </c>
      <c r="D5468">
        <v>62.6</v>
      </c>
      <c r="E5468">
        <v>53</v>
      </c>
      <c r="F5468">
        <v>56.4</v>
      </c>
      <c r="H5468" s="2">
        <f>IF(F5468-55.47&lt;=0,0,IF(F5468-55.47&lt;=1,1,2))</f>
        <v>1</v>
      </c>
      <c r="I5468">
        <v>62.6</v>
      </c>
      <c r="J5468">
        <v>53</v>
      </c>
      <c r="K5468">
        <v>56.4</v>
      </c>
      <c r="L5468">
        <v>50.1</v>
      </c>
      <c r="M5468">
        <v>79.8</v>
      </c>
      <c r="O5468">
        <v>5.7000000000000002E-2</v>
      </c>
      <c r="P5468">
        <v>100</v>
      </c>
      <c r="Q5468">
        <v>12.5</v>
      </c>
      <c r="R5468" t="s">
        <v>40</v>
      </c>
      <c r="S5468">
        <v>0</v>
      </c>
      <c r="T5468">
        <v>0</v>
      </c>
      <c r="U5468">
        <v>31.5</v>
      </c>
      <c r="V5468">
        <v>19.7</v>
      </c>
      <c r="W5468">
        <v>210.1</v>
      </c>
      <c r="X5468">
        <v>1008.6</v>
      </c>
      <c r="Y5468">
        <v>69.099999999999994</v>
      </c>
      <c r="Z5468">
        <v>6.2</v>
      </c>
      <c r="AA5468">
        <v>96.9</v>
      </c>
      <c r="AB5468">
        <v>8.3000000000000007</v>
      </c>
      <c r="AC5468">
        <v>4</v>
      </c>
      <c r="AD5468">
        <v>0</v>
      </c>
      <c r="AE5468" t="s">
        <v>16481</v>
      </c>
      <c r="AF5468" t="s">
        <v>16482</v>
      </c>
      <c r="AG5468">
        <v>0.3</v>
      </c>
      <c r="AH5468" t="s">
        <v>56</v>
      </c>
      <c r="AI5468" t="s">
        <v>101</v>
      </c>
      <c r="AJ5468" t="s">
        <v>40</v>
      </c>
    </row>
    <row r="5469" spans="1:36" x14ac:dyDescent="0.25">
      <c r="A5469" t="s">
        <v>32</v>
      </c>
      <c r="B5469" t="s">
        <v>16483</v>
      </c>
      <c r="C5469">
        <f>YEAR(B5469)</f>
        <v>2014</v>
      </c>
      <c r="D5469">
        <v>53.6</v>
      </c>
      <c r="E5469">
        <v>46.4</v>
      </c>
      <c r="F5469">
        <v>50.4</v>
      </c>
      <c r="H5469" s="2">
        <f>IF(F5469-55.47&lt;=0,0,IF(F5469-55.47&lt;=1,1,2))</f>
        <v>0</v>
      </c>
      <c r="I5469">
        <v>53.6</v>
      </c>
      <c r="J5469">
        <v>41.1</v>
      </c>
      <c r="K5469">
        <v>49</v>
      </c>
      <c r="L5469">
        <v>46.3</v>
      </c>
      <c r="M5469">
        <v>86.2</v>
      </c>
      <c r="O5469">
        <v>2.008</v>
      </c>
      <c r="P5469">
        <v>100</v>
      </c>
      <c r="Q5469">
        <v>16.670000000000002</v>
      </c>
      <c r="R5469" t="s">
        <v>40</v>
      </c>
      <c r="S5469">
        <v>0</v>
      </c>
      <c r="T5469">
        <v>0</v>
      </c>
      <c r="U5469">
        <v>33.299999999999997</v>
      </c>
      <c r="V5469">
        <v>17.2</v>
      </c>
      <c r="W5469">
        <v>221.5</v>
      </c>
      <c r="X5469">
        <v>1004.5</v>
      </c>
      <c r="Y5469">
        <v>87.7</v>
      </c>
      <c r="Z5469">
        <v>4.4000000000000004</v>
      </c>
      <c r="AA5469">
        <v>99.2</v>
      </c>
      <c r="AB5469">
        <v>8.5</v>
      </c>
      <c r="AC5469">
        <v>4</v>
      </c>
      <c r="AD5469">
        <v>0</v>
      </c>
      <c r="AE5469" t="s">
        <v>16484</v>
      </c>
      <c r="AF5469" t="s">
        <v>16485</v>
      </c>
      <c r="AG5469">
        <v>0.33</v>
      </c>
      <c r="AH5469" t="s">
        <v>56</v>
      </c>
      <c r="AI5469" t="s">
        <v>111</v>
      </c>
      <c r="AJ5469" t="s">
        <v>40</v>
      </c>
    </row>
    <row r="5470" spans="1:36" x14ac:dyDescent="0.25">
      <c r="A5470" t="s">
        <v>32</v>
      </c>
      <c r="B5470" t="s">
        <v>16486</v>
      </c>
      <c r="C5470">
        <f>YEAR(B5470)</f>
        <v>2015</v>
      </c>
      <c r="D5470">
        <v>51.8</v>
      </c>
      <c r="E5470">
        <v>48.2</v>
      </c>
      <c r="F5470">
        <v>49.3</v>
      </c>
      <c r="H5470" s="2">
        <f>IF(F5470-55.47&lt;=0,0,IF(F5470-55.47&lt;=1,1,2))</f>
        <v>0</v>
      </c>
      <c r="I5470">
        <v>51.8</v>
      </c>
      <c r="J5470">
        <v>40.700000000000003</v>
      </c>
      <c r="K5470">
        <v>45.6</v>
      </c>
      <c r="L5470">
        <v>43.9</v>
      </c>
      <c r="M5470">
        <v>81.7</v>
      </c>
      <c r="N5470">
        <f>AVERAGE(M5470:M5834)</f>
        <v>70.141917808219191</v>
      </c>
      <c r="O5470">
        <v>3.1480000000000001</v>
      </c>
      <c r="P5470">
        <v>100</v>
      </c>
      <c r="Q5470">
        <v>16.670000000000002</v>
      </c>
      <c r="R5470" t="s">
        <v>40</v>
      </c>
      <c r="S5470">
        <v>0</v>
      </c>
      <c r="T5470">
        <v>0</v>
      </c>
      <c r="U5470">
        <v>45</v>
      </c>
      <c r="V5470">
        <v>34.4</v>
      </c>
      <c r="W5470">
        <v>302.39999999999998</v>
      </c>
      <c r="X5470">
        <v>1012.4</v>
      </c>
      <c r="Y5470">
        <v>77.400000000000006</v>
      </c>
      <c r="Z5470">
        <v>6</v>
      </c>
      <c r="AA5470">
        <v>76.900000000000006</v>
      </c>
      <c r="AB5470">
        <v>6.8</v>
      </c>
      <c r="AC5470">
        <v>4</v>
      </c>
      <c r="AD5470">
        <v>0</v>
      </c>
      <c r="AE5470" t="s">
        <v>16487</v>
      </c>
      <c r="AF5470" t="s">
        <v>16488</v>
      </c>
      <c r="AG5470">
        <v>0.37</v>
      </c>
      <c r="AH5470" t="s">
        <v>56</v>
      </c>
      <c r="AI5470" t="s">
        <v>111</v>
      </c>
      <c r="AJ5470" t="s">
        <v>40</v>
      </c>
    </row>
    <row r="5471" spans="1:36" x14ac:dyDescent="0.25">
      <c r="A5471" t="s">
        <v>32</v>
      </c>
      <c r="B5471" t="s">
        <v>16489</v>
      </c>
      <c r="C5471">
        <f>YEAR(B5471)</f>
        <v>2015</v>
      </c>
      <c r="D5471">
        <v>51.8</v>
      </c>
      <c r="E5471">
        <v>46.3</v>
      </c>
      <c r="F5471">
        <v>49.9</v>
      </c>
      <c r="H5471" s="2">
        <f>IF(F5471-55.47&lt;=0,0,IF(F5471-55.47&lt;=1,1,2))</f>
        <v>0</v>
      </c>
      <c r="I5471">
        <v>51.8</v>
      </c>
      <c r="J5471">
        <v>43.4</v>
      </c>
      <c r="K5471">
        <v>48.4</v>
      </c>
      <c r="L5471">
        <v>43.9</v>
      </c>
      <c r="M5471">
        <v>80</v>
      </c>
      <c r="O5471">
        <v>0.19800000000000001</v>
      </c>
      <c r="P5471">
        <v>100</v>
      </c>
      <c r="Q5471">
        <v>12.5</v>
      </c>
      <c r="R5471" t="s">
        <v>40</v>
      </c>
      <c r="S5471">
        <v>0</v>
      </c>
      <c r="T5471">
        <v>0</v>
      </c>
      <c r="U5471">
        <v>17</v>
      </c>
      <c r="V5471">
        <v>19.7</v>
      </c>
      <c r="W5471">
        <v>339</v>
      </c>
      <c r="X5471">
        <v>1023.1</v>
      </c>
      <c r="Y5471">
        <v>89.4</v>
      </c>
      <c r="Z5471">
        <v>6.2</v>
      </c>
      <c r="AA5471">
        <v>78.2</v>
      </c>
      <c r="AB5471">
        <v>6.8</v>
      </c>
      <c r="AC5471">
        <v>4</v>
      </c>
      <c r="AD5471">
        <v>0</v>
      </c>
      <c r="AE5471" t="s">
        <v>16490</v>
      </c>
      <c r="AF5471" t="s">
        <v>16491</v>
      </c>
      <c r="AG5471">
        <v>0.4</v>
      </c>
      <c r="AH5471" t="s">
        <v>56</v>
      </c>
      <c r="AI5471" t="s">
        <v>101</v>
      </c>
      <c r="AJ5471" t="s">
        <v>40</v>
      </c>
    </row>
    <row r="5472" spans="1:36" x14ac:dyDescent="0.25">
      <c r="A5472" t="s">
        <v>32</v>
      </c>
      <c r="B5472" t="s">
        <v>16492</v>
      </c>
      <c r="C5472">
        <f>YEAR(B5472)</f>
        <v>2015</v>
      </c>
      <c r="D5472">
        <v>53.6</v>
      </c>
      <c r="E5472">
        <v>46.4</v>
      </c>
      <c r="F5472">
        <v>50.8</v>
      </c>
      <c r="H5472" s="2">
        <f>IF(F5472-55.47&lt;=0,0,IF(F5472-55.47&lt;=1,1,2))</f>
        <v>0</v>
      </c>
      <c r="I5472">
        <v>53.6</v>
      </c>
      <c r="J5472">
        <v>41.8</v>
      </c>
      <c r="K5472">
        <v>49</v>
      </c>
      <c r="L5472">
        <v>40.9</v>
      </c>
      <c r="M5472">
        <v>69.8</v>
      </c>
      <c r="O5472">
        <v>1E-3</v>
      </c>
      <c r="P5472">
        <v>100</v>
      </c>
      <c r="Q5472">
        <v>4.17</v>
      </c>
      <c r="R5472" t="s">
        <v>40</v>
      </c>
      <c r="S5472">
        <v>0</v>
      </c>
      <c r="T5472">
        <v>0</v>
      </c>
      <c r="U5472">
        <v>26.2</v>
      </c>
      <c r="V5472">
        <v>18.3</v>
      </c>
      <c r="W5472">
        <v>321.8</v>
      </c>
      <c r="X5472">
        <v>1023.8</v>
      </c>
      <c r="Y5472">
        <v>72.8</v>
      </c>
      <c r="Z5472">
        <v>6.2</v>
      </c>
      <c r="AA5472">
        <v>96.8</v>
      </c>
      <c r="AB5472">
        <v>8.4</v>
      </c>
      <c r="AC5472">
        <v>4</v>
      </c>
      <c r="AD5472">
        <v>0</v>
      </c>
      <c r="AE5472" t="s">
        <v>16493</v>
      </c>
      <c r="AF5472" t="s">
        <v>16494</v>
      </c>
      <c r="AG5472">
        <v>0.44</v>
      </c>
      <c r="AH5472" t="s">
        <v>56</v>
      </c>
      <c r="AI5472" t="s">
        <v>78</v>
      </c>
      <c r="AJ5472" t="s">
        <v>40</v>
      </c>
    </row>
    <row r="5473" spans="1:36" x14ac:dyDescent="0.25">
      <c r="A5473" t="s">
        <v>32</v>
      </c>
      <c r="B5473" t="s">
        <v>16495</v>
      </c>
      <c r="C5473">
        <f>YEAR(B5473)</f>
        <v>2015</v>
      </c>
      <c r="D5473">
        <v>66.2</v>
      </c>
      <c r="E5473">
        <v>42.8</v>
      </c>
      <c r="F5473">
        <v>55</v>
      </c>
      <c r="H5473" s="2">
        <f>IF(F5473-55.47&lt;=0,0,IF(F5473-55.47&lt;=1,1,2))</f>
        <v>0</v>
      </c>
      <c r="I5473">
        <v>66.2</v>
      </c>
      <c r="J5473">
        <v>37</v>
      </c>
      <c r="K5473">
        <v>53.6</v>
      </c>
      <c r="L5473">
        <v>45.8</v>
      </c>
      <c r="M5473">
        <v>71.900000000000006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24.2</v>
      </c>
      <c r="V5473">
        <v>10.3</v>
      </c>
      <c r="W5473">
        <v>179.8</v>
      </c>
      <c r="X5473">
        <v>1017</v>
      </c>
      <c r="Y5473">
        <v>57.7</v>
      </c>
      <c r="Z5473">
        <v>6.2</v>
      </c>
      <c r="AA5473">
        <v>94.7</v>
      </c>
      <c r="AB5473">
        <v>8.1</v>
      </c>
      <c r="AC5473">
        <v>4</v>
      </c>
      <c r="AD5473">
        <v>0</v>
      </c>
      <c r="AE5473" t="s">
        <v>16496</v>
      </c>
      <c r="AF5473" t="s">
        <v>16497</v>
      </c>
      <c r="AG5473">
        <v>0.47</v>
      </c>
      <c r="AH5473" t="s">
        <v>36</v>
      </c>
      <c r="AI5473" t="s">
        <v>37</v>
      </c>
      <c r="AJ5473" t="s">
        <v>38</v>
      </c>
    </row>
    <row r="5474" spans="1:36" x14ac:dyDescent="0.25">
      <c r="A5474" t="s">
        <v>32</v>
      </c>
      <c r="B5474" t="s">
        <v>16498</v>
      </c>
      <c r="C5474">
        <f>YEAR(B5474)</f>
        <v>2015</v>
      </c>
      <c r="D5474">
        <v>59</v>
      </c>
      <c r="E5474">
        <v>41.8</v>
      </c>
      <c r="F5474">
        <v>51.4</v>
      </c>
      <c r="H5474" s="2">
        <f>IF(F5474-55.47&lt;=0,0,IF(F5474-55.47&lt;=1,1,2))</f>
        <v>0</v>
      </c>
      <c r="I5474">
        <v>59</v>
      </c>
      <c r="J5474">
        <v>36.5</v>
      </c>
      <c r="K5474">
        <v>48.7</v>
      </c>
      <c r="L5474">
        <v>46.1</v>
      </c>
      <c r="M5474">
        <v>82.3</v>
      </c>
      <c r="O5474">
        <v>1.2210000000000001</v>
      </c>
      <c r="P5474">
        <v>100</v>
      </c>
      <c r="Q5474">
        <v>8.33</v>
      </c>
      <c r="R5474" t="s">
        <v>40</v>
      </c>
      <c r="S5474">
        <v>0</v>
      </c>
      <c r="T5474">
        <v>0</v>
      </c>
      <c r="U5474">
        <v>30.4</v>
      </c>
      <c r="V5474">
        <v>25.3</v>
      </c>
      <c r="W5474">
        <v>349.9</v>
      </c>
      <c r="X5474">
        <v>1007.7</v>
      </c>
      <c r="Y5474">
        <v>96.3</v>
      </c>
      <c r="Z5474">
        <v>5.0999999999999996</v>
      </c>
      <c r="AA5474">
        <v>58.9</v>
      </c>
      <c r="AB5474">
        <v>5</v>
      </c>
      <c r="AC5474">
        <v>3</v>
      </c>
      <c r="AD5474">
        <v>0</v>
      </c>
      <c r="AE5474" t="s">
        <v>16499</v>
      </c>
      <c r="AF5474" t="s">
        <v>16500</v>
      </c>
      <c r="AG5474">
        <v>0.5</v>
      </c>
      <c r="AH5474" t="s">
        <v>43</v>
      </c>
      <c r="AI5474" t="s">
        <v>1063</v>
      </c>
      <c r="AJ5474" t="s">
        <v>40</v>
      </c>
    </row>
    <row r="5475" spans="1:36" x14ac:dyDescent="0.25">
      <c r="A5475" t="s">
        <v>32</v>
      </c>
      <c r="B5475" t="s">
        <v>16501</v>
      </c>
      <c r="C5475">
        <f>YEAR(B5475)</f>
        <v>2015</v>
      </c>
      <c r="D5475">
        <v>46.4</v>
      </c>
      <c r="E5475">
        <v>37.299999999999997</v>
      </c>
      <c r="F5475">
        <v>42.4</v>
      </c>
      <c r="H5475" s="2">
        <f>IF(F5475-55.47&lt;=0,0,IF(F5475-55.47&lt;=1,1,2))</f>
        <v>0</v>
      </c>
      <c r="I5475">
        <v>38.5</v>
      </c>
      <c r="J5475">
        <v>28.3</v>
      </c>
      <c r="K5475">
        <v>33.1</v>
      </c>
      <c r="L5475">
        <v>34.700000000000003</v>
      </c>
      <c r="M5475">
        <v>74.599999999999994</v>
      </c>
      <c r="O5475">
        <v>1.597</v>
      </c>
      <c r="P5475">
        <v>100</v>
      </c>
      <c r="Q5475">
        <v>16.670000000000002</v>
      </c>
      <c r="R5475" t="s">
        <v>40</v>
      </c>
      <c r="S5475">
        <v>0.1</v>
      </c>
      <c r="T5475">
        <v>0.4</v>
      </c>
      <c r="U5475">
        <v>46.1</v>
      </c>
      <c r="V5475">
        <v>38</v>
      </c>
      <c r="W5475">
        <v>335.5</v>
      </c>
      <c r="X5475">
        <v>1010.2</v>
      </c>
      <c r="Y5475">
        <v>93.6</v>
      </c>
      <c r="Z5475">
        <v>5.3</v>
      </c>
      <c r="AA5475">
        <v>95.9</v>
      </c>
      <c r="AB5475">
        <v>8.4</v>
      </c>
      <c r="AC5475">
        <v>4</v>
      </c>
      <c r="AD5475">
        <v>0</v>
      </c>
      <c r="AE5475" t="s">
        <v>16502</v>
      </c>
      <c r="AF5475" t="s">
        <v>16503</v>
      </c>
      <c r="AG5475">
        <v>0.54</v>
      </c>
      <c r="AH5475" t="s">
        <v>43</v>
      </c>
      <c r="AI5475" t="s">
        <v>12040</v>
      </c>
      <c r="AJ5475" t="s">
        <v>14</v>
      </c>
    </row>
    <row r="5476" spans="1:36" x14ac:dyDescent="0.25">
      <c r="A5476" t="s">
        <v>32</v>
      </c>
      <c r="B5476" t="s">
        <v>16504</v>
      </c>
      <c r="C5476">
        <f>YEAR(B5476)</f>
        <v>2015</v>
      </c>
      <c r="D5476">
        <v>46.4</v>
      </c>
      <c r="E5476">
        <v>37.700000000000003</v>
      </c>
      <c r="F5476">
        <v>43.1</v>
      </c>
      <c r="H5476" s="2">
        <f>IF(F5476-55.47&lt;=0,0,IF(F5476-55.47&lt;=1,1,2))</f>
        <v>0</v>
      </c>
      <c r="I5476">
        <v>37.700000000000003</v>
      </c>
      <c r="J5476">
        <v>27.8</v>
      </c>
      <c r="K5476">
        <v>34</v>
      </c>
      <c r="L5476">
        <v>34.700000000000003</v>
      </c>
      <c r="M5476">
        <v>72.3</v>
      </c>
      <c r="O5476">
        <v>0.20200000000000001</v>
      </c>
      <c r="P5476">
        <v>100</v>
      </c>
      <c r="Q5476">
        <v>12.5</v>
      </c>
      <c r="R5476" t="s">
        <v>40</v>
      </c>
      <c r="S5476">
        <v>0.1</v>
      </c>
      <c r="T5476">
        <v>0.5</v>
      </c>
      <c r="U5476">
        <v>43.8</v>
      </c>
      <c r="V5476">
        <v>28.7</v>
      </c>
      <c r="W5476">
        <v>347.1</v>
      </c>
      <c r="X5476">
        <v>1021.4</v>
      </c>
      <c r="Y5476">
        <v>88.8</v>
      </c>
      <c r="Z5476">
        <v>5.8</v>
      </c>
      <c r="AA5476">
        <v>107.2</v>
      </c>
      <c r="AB5476">
        <v>9.1999999999999993</v>
      </c>
      <c r="AC5476">
        <v>5</v>
      </c>
      <c r="AD5476">
        <v>0</v>
      </c>
      <c r="AE5476" t="s">
        <v>16505</v>
      </c>
      <c r="AF5476" t="s">
        <v>16506</v>
      </c>
      <c r="AG5476">
        <v>0.56999999999999995</v>
      </c>
      <c r="AH5476" t="s">
        <v>56</v>
      </c>
      <c r="AI5476" t="s">
        <v>4560</v>
      </c>
      <c r="AJ5476" t="s">
        <v>14</v>
      </c>
    </row>
    <row r="5477" spans="1:36" x14ac:dyDescent="0.25">
      <c r="A5477" t="s">
        <v>32</v>
      </c>
      <c r="B5477" t="s">
        <v>16507</v>
      </c>
      <c r="C5477">
        <f>YEAR(B5477)</f>
        <v>2015</v>
      </c>
      <c r="D5477">
        <v>46.4</v>
      </c>
      <c r="E5477">
        <v>41</v>
      </c>
      <c r="F5477">
        <v>44</v>
      </c>
      <c r="H5477" s="2">
        <f>IF(F5477-55.47&lt;=0,0,IF(F5477-55.47&lt;=1,1,2))</f>
        <v>0</v>
      </c>
      <c r="I5477">
        <v>38.700000000000003</v>
      </c>
      <c r="J5477">
        <v>31.6</v>
      </c>
      <c r="K5477">
        <v>35.1</v>
      </c>
      <c r="L5477">
        <v>31.6</v>
      </c>
      <c r="M5477">
        <v>61.7</v>
      </c>
      <c r="O5477">
        <v>2.7E-2</v>
      </c>
      <c r="P5477">
        <v>100</v>
      </c>
      <c r="Q5477">
        <v>8.33</v>
      </c>
      <c r="R5477" t="s">
        <v>40</v>
      </c>
      <c r="S5477">
        <v>0</v>
      </c>
      <c r="T5477">
        <v>0.4</v>
      </c>
      <c r="U5477">
        <v>36</v>
      </c>
      <c r="V5477">
        <v>30</v>
      </c>
      <c r="W5477">
        <v>352</v>
      </c>
      <c r="X5477">
        <v>1032.7</v>
      </c>
      <c r="Y5477">
        <v>89.1</v>
      </c>
      <c r="Z5477">
        <v>6.2</v>
      </c>
      <c r="AA5477">
        <v>54</v>
      </c>
      <c r="AB5477">
        <v>4.5999999999999996</v>
      </c>
      <c r="AC5477">
        <v>3</v>
      </c>
      <c r="AD5477">
        <v>0</v>
      </c>
      <c r="AE5477" t="s">
        <v>16508</v>
      </c>
      <c r="AF5477" t="s">
        <v>16509</v>
      </c>
      <c r="AG5477">
        <v>0.6</v>
      </c>
      <c r="AH5477" t="s">
        <v>56</v>
      </c>
      <c r="AI5477" t="s">
        <v>101</v>
      </c>
      <c r="AJ5477" t="s">
        <v>40</v>
      </c>
    </row>
    <row r="5478" spans="1:36" x14ac:dyDescent="0.25">
      <c r="A5478" t="s">
        <v>32</v>
      </c>
      <c r="B5478" t="s">
        <v>16510</v>
      </c>
      <c r="C5478">
        <f>YEAR(B5478)</f>
        <v>2015</v>
      </c>
      <c r="D5478">
        <v>50</v>
      </c>
      <c r="E5478">
        <v>41</v>
      </c>
      <c r="F5478">
        <v>46.3</v>
      </c>
      <c r="H5478" s="2">
        <f>IF(F5478-55.47&lt;=0,0,IF(F5478-55.47&lt;=1,1,2))</f>
        <v>0</v>
      </c>
      <c r="I5478">
        <v>50</v>
      </c>
      <c r="J5478">
        <v>35.299999999999997</v>
      </c>
      <c r="K5478">
        <v>40.299999999999997</v>
      </c>
      <c r="L5478">
        <v>34.799999999999997</v>
      </c>
      <c r="M5478">
        <v>64.5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0.4</v>
      </c>
      <c r="U5478">
        <v>38.299999999999997</v>
      </c>
      <c r="V5478">
        <v>26.3</v>
      </c>
      <c r="W5478">
        <v>344.6</v>
      </c>
      <c r="X5478">
        <v>1031.7</v>
      </c>
      <c r="Y5478">
        <v>78.400000000000006</v>
      </c>
      <c r="Z5478">
        <v>6.2</v>
      </c>
      <c r="AA5478">
        <v>99.6</v>
      </c>
      <c r="AB5478">
        <v>8.6</v>
      </c>
      <c r="AC5478">
        <v>4</v>
      </c>
      <c r="AD5478">
        <v>0</v>
      </c>
      <c r="AE5478" t="s">
        <v>16511</v>
      </c>
      <c r="AF5478" t="s">
        <v>16512</v>
      </c>
      <c r="AG5478">
        <v>0.64</v>
      </c>
      <c r="AH5478" t="s">
        <v>36</v>
      </c>
      <c r="AI5478" t="s">
        <v>37</v>
      </c>
      <c r="AJ5478" t="s">
        <v>38</v>
      </c>
    </row>
    <row r="5479" spans="1:36" x14ac:dyDescent="0.25">
      <c r="A5479" t="s">
        <v>32</v>
      </c>
      <c r="B5479" t="s">
        <v>16513</v>
      </c>
      <c r="C5479">
        <f>YEAR(B5479)</f>
        <v>2015</v>
      </c>
      <c r="D5479">
        <v>60.8</v>
      </c>
      <c r="E5479">
        <v>39.200000000000003</v>
      </c>
      <c r="F5479">
        <v>52.8</v>
      </c>
      <c r="H5479" s="2">
        <f>IF(F5479-55.47&lt;=0,0,IF(F5479-55.47&lt;=1,1,2))</f>
        <v>0</v>
      </c>
      <c r="I5479">
        <v>60.8</v>
      </c>
      <c r="J5479">
        <v>32.5</v>
      </c>
      <c r="K5479">
        <v>51.5</v>
      </c>
      <c r="L5479">
        <v>44.2</v>
      </c>
      <c r="M5479">
        <v>73.099999999999994</v>
      </c>
      <c r="O5479">
        <v>4.0000000000000001E-3</v>
      </c>
      <c r="P5479">
        <v>100</v>
      </c>
      <c r="Q5479">
        <v>4.17</v>
      </c>
      <c r="R5479" t="s">
        <v>40</v>
      </c>
      <c r="S5479">
        <v>0</v>
      </c>
      <c r="T5479">
        <v>0.2</v>
      </c>
      <c r="U5479">
        <v>28.6</v>
      </c>
      <c r="V5479">
        <v>21.9</v>
      </c>
      <c r="W5479">
        <v>248</v>
      </c>
      <c r="X5479">
        <v>1019.8</v>
      </c>
      <c r="Y5479">
        <v>64.400000000000006</v>
      </c>
      <c r="Z5479">
        <v>6.2</v>
      </c>
      <c r="AA5479">
        <v>87.8</v>
      </c>
      <c r="AB5479">
        <v>7.6</v>
      </c>
      <c r="AC5479">
        <v>4</v>
      </c>
      <c r="AD5479">
        <v>0</v>
      </c>
      <c r="AE5479" t="s">
        <v>16514</v>
      </c>
      <c r="AF5479" t="s">
        <v>16515</v>
      </c>
      <c r="AG5479">
        <v>0.67</v>
      </c>
      <c r="AH5479" t="s">
        <v>56</v>
      </c>
      <c r="AI5479" t="s">
        <v>78</v>
      </c>
      <c r="AJ5479" t="s">
        <v>40</v>
      </c>
    </row>
    <row r="5480" spans="1:36" x14ac:dyDescent="0.25">
      <c r="A5480" t="s">
        <v>32</v>
      </c>
      <c r="B5480" t="s">
        <v>16516</v>
      </c>
      <c r="C5480">
        <f>YEAR(B5480)</f>
        <v>2015</v>
      </c>
      <c r="D5480">
        <v>69.8</v>
      </c>
      <c r="E5480">
        <v>48.1</v>
      </c>
      <c r="F5480">
        <v>56.9</v>
      </c>
      <c r="H5480" s="2">
        <f>IF(F5480-55.47&lt;=0,0,IF(F5480-55.47&lt;=1,1,2))</f>
        <v>2</v>
      </c>
      <c r="I5480">
        <v>69.8</v>
      </c>
      <c r="J5480">
        <v>43.3</v>
      </c>
      <c r="K5480">
        <v>56</v>
      </c>
      <c r="L5480">
        <v>44.2</v>
      </c>
      <c r="M5480">
        <v>63.8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0.1</v>
      </c>
      <c r="U5480">
        <v>42.3</v>
      </c>
      <c r="V5480">
        <v>31</v>
      </c>
      <c r="W5480">
        <v>180.3</v>
      </c>
      <c r="X5480">
        <v>1019.5</v>
      </c>
      <c r="Y5480">
        <v>18.7</v>
      </c>
      <c r="Z5480">
        <v>6.2</v>
      </c>
      <c r="AA5480">
        <v>137</v>
      </c>
      <c r="AB5480">
        <v>11.9</v>
      </c>
      <c r="AC5480">
        <v>6</v>
      </c>
      <c r="AD5480">
        <v>0</v>
      </c>
      <c r="AE5480" t="s">
        <v>16517</v>
      </c>
      <c r="AF5480" t="s">
        <v>16518</v>
      </c>
      <c r="AG5480">
        <v>0.7</v>
      </c>
      <c r="AH5480" t="s">
        <v>330</v>
      </c>
      <c r="AI5480" t="s">
        <v>9140</v>
      </c>
      <c r="AJ5480" t="s">
        <v>344</v>
      </c>
    </row>
    <row r="5481" spans="1:36" x14ac:dyDescent="0.25">
      <c r="A5481" t="s">
        <v>32</v>
      </c>
      <c r="B5481" t="s">
        <v>16519</v>
      </c>
      <c r="C5481">
        <f>YEAR(B5481)</f>
        <v>2015</v>
      </c>
      <c r="D5481">
        <v>68</v>
      </c>
      <c r="E5481">
        <v>50</v>
      </c>
      <c r="F5481">
        <v>59.7</v>
      </c>
      <c r="H5481" s="2">
        <f>IF(F5481-55.47&lt;=0,0,IF(F5481-55.47&lt;=1,1,2))</f>
        <v>2</v>
      </c>
      <c r="I5481">
        <v>68</v>
      </c>
      <c r="J5481">
        <v>46.3</v>
      </c>
      <c r="K5481">
        <v>59.5</v>
      </c>
      <c r="L5481">
        <v>49.7</v>
      </c>
      <c r="M5481">
        <v>70.099999999999994</v>
      </c>
      <c r="O5481">
        <v>0.04</v>
      </c>
      <c r="P5481">
        <v>100</v>
      </c>
      <c r="Q5481">
        <v>4.17</v>
      </c>
      <c r="R5481" t="s">
        <v>40</v>
      </c>
      <c r="S5481">
        <v>0</v>
      </c>
      <c r="T5481">
        <v>0</v>
      </c>
      <c r="U5481">
        <v>38</v>
      </c>
      <c r="V5481">
        <v>32.1</v>
      </c>
      <c r="W5481">
        <v>205.6</v>
      </c>
      <c r="X5481">
        <v>1016.3</v>
      </c>
      <c r="Y5481">
        <v>65.400000000000006</v>
      </c>
      <c r="Z5481">
        <v>6.1</v>
      </c>
      <c r="AA5481">
        <v>99.6</v>
      </c>
      <c r="AB5481">
        <v>8.4</v>
      </c>
      <c r="AC5481">
        <v>4</v>
      </c>
      <c r="AD5481">
        <v>0</v>
      </c>
      <c r="AE5481" t="s">
        <v>16520</v>
      </c>
      <c r="AF5481" t="s">
        <v>16521</v>
      </c>
      <c r="AG5481">
        <v>0.73</v>
      </c>
      <c r="AH5481" t="s">
        <v>56</v>
      </c>
      <c r="AI5481" t="s">
        <v>65</v>
      </c>
      <c r="AJ5481" t="s">
        <v>40</v>
      </c>
    </row>
    <row r="5482" spans="1:36" x14ac:dyDescent="0.25">
      <c r="A5482" t="s">
        <v>32</v>
      </c>
      <c r="B5482" t="s">
        <v>16522</v>
      </c>
      <c r="C5482">
        <f>YEAR(B5482)</f>
        <v>2015</v>
      </c>
      <c r="D5482">
        <v>51.8</v>
      </c>
      <c r="E5482">
        <v>46.4</v>
      </c>
      <c r="F5482">
        <v>49.8</v>
      </c>
      <c r="H5482" s="2">
        <f>IF(F5482-55.47&lt;=0,0,IF(F5482-55.47&lt;=1,1,2))</f>
        <v>0</v>
      </c>
      <c r="I5482">
        <v>51.8</v>
      </c>
      <c r="J5482">
        <v>36</v>
      </c>
      <c r="K5482">
        <v>46.5</v>
      </c>
      <c r="L5482">
        <v>44.8</v>
      </c>
      <c r="M5482">
        <v>83</v>
      </c>
      <c r="O5482">
        <v>2.2210000000000001</v>
      </c>
      <c r="P5482">
        <v>100</v>
      </c>
      <c r="Q5482">
        <v>16.670000000000002</v>
      </c>
      <c r="R5482" t="s">
        <v>40</v>
      </c>
      <c r="S5482">
        <v>0</v>
      </c>
      <c r="T5482">
        <v>0</v>
      </c>
      <c r="U5482">
        <v>54.1</v>
      </c>
      <c r="V5482">
        <v>39.1</v>
      </c>
      <c r="W5482">
        <v>345.3</v>
      </c>
      <c r="X5482">
        <v>1013.9</v>
      </c>
      <c r="Y5482">
        <v>96.4</v>
      </c>
      <c r="Z5482">
        <v>4.7</v>
      </c>
      <c r="AA5482">
        <v>54.3</v>
      </c>
      <c r="AB5482">
        <v>4.7</v>
      </c>
      <c r="AC5482">
        <v>3</v>
      </c>
      <c r="AD5482">
        <v>0</v>
      </c>
      <c r="AE5482" t="s">
        <v>16523</v>
      </c>
      <c r="AF5482" t="s">
        <v>16524</v>
      </c>
      <c r="AG5482">
        <v>0.75</v>
      </c>
      <c r="AH5482" t="s">
        <v>43</v>
      </c>
      <c r="AI5482" t="s">
        <v>48</v>
      </c>
      <c r="AJ5482" t="s">
        <v>40</v>
      </c>
    </row>
    <row r="5483" spans="1:36" x14ac:dyDescent="0.25">
      <c r="A5483" t="s">
        <v>32</v>
      </c>
      <c r="B5483" t="s">
        <v>16525</v>
      </c>
      <c r="C5483">
        <f>YEAR(B5483)</f>
        <v>2015</v>
      </c>
      <c r="D5483">
        <v>57.2</v>
      </c>
      <c r="E5483">
        <v>50</v>
      </c>
      <c r="F5483">
        <v>53.8</v>
      </c>
      <c r="H5483" s="2">
        <f>IF(F5483-55.47&lt;=0,0,IF(F5483-55.47&lt;=1,1,2))</f>
        <v>0</v>
      </c>
      <c r="I5483">
        <v>57.2</v>
      </c>
      <c r="J5483">
        <v>46.7</v>
      </c>
      <c r="K5483">
        <v>53.7</v>
      </c>
      <c r="L5483">
        <v>48.7</v>
      </c>
      <c r="M5483">
        <v>82.9</v>
      </c>
      <c r="O5483">
        <v>0.82399999999999995</v>
      </c>
      <c r="P5483">
        <v>100</v>
      </c>
      <c r="Q5483">
        <v>16.670000000000002</v>
      </c>
      <c r="R5483" t="s">
        <v>40</v>
      </c>
      <c r="S5483">
        <v>0</v>
      </c>
      <c r="T5483">
        <v>0</v>
      </c>
      <c r="U5483">
        <v>31.1</v>
      </c>
      <c r="V5483">
        <v>20.8</v>
      </c>
      <c r="W5483">
        <v>23.2</v>
      </c>
      <c r="X5483">
        <v>1017.3</v>
      </c>
      <c r="Y5483">
        <v>89.1</v>
      </c>
      <c r="Z5483">
        <v>5.7</v>
      </c>
      <c r="AA5483">
        <v>90.5</v>
      </c>
      <c r="AB5483">
        <v>7.8</v>
      </c>
      <c r="AC5483">
        <v>4</v>
      </c>
      <c r="AD5483">
        <v>0</v>
      </c>
      <c r="AE5483" t="s">
        <v>16526</v>
      </c>
      <c r="AF5483" t="s">
        <v>16527</v>
      </c>
      <c r="AG5483">
        <v>0.8</v>
      </c>
      <c r="AH5483" t="s">
        <v>56</v>
      </c>
      <c r="AI5483" t="s">
        <v>111</v>
      </c>
      <c r="AJ5483" t="s">
        <v>40</v>
      </c>
    </row>
    <row r="5484" spans="1:36" x14ac:dyDescent="0.25">
      <c r="A5484" t="s">
        <v>32</v>
      </c>
      <c r="B5484" t="s">
        <v>16528</v>
      </c>
      <c r="C5484">
        <f>YEAR(B5484)</f>
        <v>2015</v>
      </c>
      <c r="D5484">
        <v>60.8</v>
      </c>
      <c r="E5484">
        <v>46.4</v>
      </c>
      <c r="F5484">
        <v>54</v>
      </c>
      <c r="H5484" s="2">
        <f>IF(F5484-55.47&lt;=0,0,IF(F5484-55.47&lt;=1,1,2))</f>
        <v>0</v>
      </c>
      <c r="I5484">
        <v>60.8</v>
      </c>
      <c r="J5484">
        <v>42.3</v>
      </c>
      <c r="K5484">
        <v>53</v>
      </c>
      <c r="L5484">
        <v>47</v>
      </c>
      <c r="M5484">
        <v>77.7</v>
      </c>
      <c r="O5484">
        <v>3.0000000000000001E-3</v>
      </c>
      <c r="P5484">
        <v>100</v>
      </c>
      <c r="Q5484">
        <v>4.17</v>
      </c>
      <c r="R5484" t="s">
        <v>40</v>
      </c>
      <c r="S5484">
        <v>0</v>
      </c>
      <c r="T5484">
        <v>0</v>
      </c>
      <c r="U5484">
        <v>17</v>
      </c>
      <c r="V5484">
        <v>17.2</v>
      </c>
      <c r="W5484">
        <v>261.39999999999998</v>
      </c>
      <c r="X5484">
        <v>1017.6</v>
      </c>
      <c r="Y5484">
        <v>40.299999999999997</v>
      </c>
      <c r="Z5484">
        <v>6.2</v>
      </c>
      <c r="AA5484">
        <v>128.4</v>
      </c>
      <c r="AB5484">
        <v>11</v>
      </c>
      <c r="AC5484">
        <v>5</v>
      </c>
      <c r="AD5484">
        <v>0</v>
      </c>
      <c r="AE5484" t="s">
        <v>16529</v>
      </c>
      <c r="AF5484" t="s">
        <v>16530</v>
      </c>
      <c r="AG5484">
        <v>0.83</v>
      </c>
      <c r="AH5484" t="s">
        <v>56</v>
      </c>
      <c r="AI5484" t="s">
        <v>12258</v>
      </c>
      <c r="AJ5484" t="s">
        <v>40</v>
      </c>
    </row>
    <row r="5485" spans="1:36" x14ac:dyDescent="0.25">
      <c r="A5485" t="s">
        <v>32</v>
      </c>
      <c r="B5485" t="s">
        <v>16531</v>
      </c>
      <c r="C5485">
        <f>YEAR(B5485)</f>
        <v>2015</v>
      </c>
      <c r="D5485">
        <v>59</v>
      </c>
      <c r="E5485">
        <v>50</v>
      </c>
      <c r="F5485">
        <v>55.1</v>
      </c>
      <c r="H5485" s="2">
        <f>IF(F5485-55.47&lt;=0,0,IF(F5485-55.47&lt;=1,1,2))</f>
        <v>0</v>
      </c>
      <c r="I5485">
        <v>59</v>
      </c>
      <c r="J5485">
        <v>47.2</v>
      </c>
      <c r="K5485">
        <v>55</v>
      </c>
      <c r="L5485">
        <v>44.5</v>
      </c>
      <c r="M5485">
        <v>68</v>
      </c>
      <c r="O5485">
        <v>4.0000000000000001E-3</v>
      </c>
      <c r="P5485">
        <v>100</v>
      </c>
      <c r="Q5485">
        <v>4.17</v>
      </c>
      <c r="R5485" t="s">
        <v>40</v>
      </c>
      <c r="S5485">
        <v>0</v>
      </c>
      <c r="T5485">
        <v>0</v>
      </c>
      <c r="U5485">
        <v>32.200000000000003</v>
      </c>
      <c r="V5485">
        <v>18.3</v>
      </c>
      <c r="W5485">
        <v>326.60000000000002</v>
      </c>
      <c r="X5485">
        <v>1020.9</v>
      </c>
      <c r="Y5485">
        <v>50.4</v>
      </c>
      <c r="Z5485">
        <v>6.2</v>
      </c>
      <c r="AA5485">
        <v>125.2</v>
      </c>
      <c r="AB5485">
        <v>10.7</v>
      </c>
      <c r="AC5485">
        <v>5</v>
      </c>
      <c r="AD5485">
        <v>0</v>
      </c>
      <c r="AE5485" t="s">
        <v>16532</v>
      </c>
      <c r="AF5485" t="s">
        <v>16533</v>
      </c>
      <c r="AG5485">
        <v>0.87</v>
      </c>
      <c r="AH5485" t="s">
        <v>56</v>
      </c>
      <c r="AI5485" t="s">
        <v>137</v>
      </c>
      <c r="AJ5485" t="s">
        <v>40</v>
      </c>
    </row>
    <row r="5486" spans="1:36" x14ac:dyDescent="0.25">
      <c r="A5486" t="s">
        <v>32</v>
      </c>
      <c r="B5486" t="s">
        <v>16534</v>
      </c>
      <c r="C5486">
        <f>YEAR(B5486)</f>
        <v>2015</v>
      </c>
      <c r="D5486">
        <v>59</v>
      </c>
      <c r="E5486">
        <v>45.6</v>
      </c>
      <c r="F5486">
        <v>53.1</v>
      </c>
      <c r="H5486" s="2">
        <f>IF(F5486-55.47&lt;=0,0,IF(F5486-55.47&lt;=1,1,2))</f>
        <v>0</v>
      </c>
      <c r="I5486">
        <v>59</v>
      </c>
      <c r="J5486">
        <v>43.2</v>
      </c>
      <c r="K5486">
        <v>52.3</v>
      </c>
      <c r="L5486">
        <v>45.9</v>
      </c>
      <c r="M5486">
        <v>76.8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13.6</v>
      </c>
      <c r="V5486">
        <v>13.9</v>
      </c>
      <c r="W5486">
        <v>290.3</v>
      </c>
      <c r="X5486">
        <v>1024.9000000000001</v>
      </c>
      <c r="Y5486">
        <v>34.700000000000003</v>
      </c>
      <c r="Z5486">
        <v>6.2</v>
      </c>
      <c r="AA5486">
        <v>144.6</v>
      </c>
      <c r="AB5486">
        <v>12.5</v>
      </c>
      <c r="AC5486">
        <v>6</v>
      </c>
      <c r="AD5486">
        <v>0</v>
      </c>
      <c r="AE5486" t="s">
        <v>16535</v>
      </c>
      <c r="AF5486" t="s">
        <v>16536</v>
      </c>
      <c r="AG5486">
        <v>0.9</v>
      </c>
      <c r="AH5486" t="s">
        <v>36</v>
      </c>
      <c r="AI5486" t="s">
        <v>702</v>
      </c>
      <c r="AJ5486" t="s">
        <v>38</v>
      </c>
    </row>
    <row r="5487" spans="1:36" x14ac:dyDescent="0.25">
      <c r="A5487" t="s">
        <v>32</v>
      </c>
      <c r="B5487" t="s">
        <v>16537</v>
      </c>
      <c r="C5487">
        <f>YEAR(B5487)</f>
        <v>2015</v>
      </c>
      <c r="D5487">
        <v>62.6</v>
      </c>
      <c r="E5487">
        <v>44.6</v>
      </c>
      <c r="F5487">
        <v>52.8</v>
      </c>
      <c r="H5487" s="2">
        <f>IF(F5487-55.47&lt;=0,0,IF(F5487-55.47&lt;=1,1,2))</f>
        <v>0</v>
      </c>
      <c r="I5487">
        <v>62.6</v>
      </c>
      <c r="J5487">
        <v>40.200000000000003</v>
      </c>
      <c r="K5487">
        <v>51.3</v>
      </c>
      <c r="L5487">
        <v>45.7</v>
      </c>
      <c r="M5487">
        <v>77.599999999999994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30</v>
      </c>
      <c r="V5487">
        <v>15</v>
      </c>
      <c r="W5487">
        <v>182.9</v>
      </c>
      <c r="X5487">
        <v>1025.5</v>
      </c>
      <c r="Y5487">
        <v>50.3</v>
      </c>
      <c r="Z5487">
        <v>6.2</v>
      </c>
      <c r="AA5487">
        <v>128.6</v>
      </c>
      <c r="AB5487">
        <v>11</v>
      </c>
      <c r="AC5487">
        <v>5</v>
      </c>
      <c r="AD5487">
        <v>0</v>
      </c>
      <c r="AE5487" t="s">
        <v>16538</v>
      </c>
      <c r="AF5487" t="s">
        <v>16539</v>
      </c>
      <c r="AG5487">
        <v>0.93</v>
      </c>
      <c r="AH5487" t="s">
        <v>36</v>
      </c>
      <c r="AI5487" t="s">
        <v>37</v>
      </c>
      <c r="AJ5487" t="s">
        <v>38</v>
      </c>
    </row>
    <row r="5488" spans="1:36" x14ac:dyDescent="0.25">
      <c r="A5488" t="s">
        <v>32</v>
      </c>
      <c r="B5488" t="s">
        <v>16540</v>
      </c>
      <c r="C5488">
        <f>YEAR(B5488)</f>
        <v>2015</v>
      </c>
      <c r="D5488">
        <v>66.2</v>
      </c>
      <c r="E5488">
        <v>55.4</v>
      </c>
      <c r="F5488">
        <v>60.6</v>
      </c>
      <c r="H5488" s="2">
        <f>IF(F5488-55.47&lt;=0,0,IF(F5488-55.47&lt;=1,1,2))</f>
        <v>2</v>
      </c>
      <c r="I5488">
        <v>66.2</v>
      </c>
      <c r="J5488">
        <v>55.4</v>
      </c>
      <c r="K5488">
        <v>60.6</v>
      </c>
      <c r="L5488">
        <v>49.6</v>
      </c>
      <c r="M5488">
        <v>67.599999999999994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28.9</v>
      </c>
      <c r="V5488">
        <v>20.8</v>
      </c>
      <c r="W5488">
        <v>185.9</v>
      </c>
      <c r="X5488">
        <v>1020</v>
      </c>
      <c r="Y5488">
        <v>56.6</v>
      </c>
      <c r="Z5488">
        <v>6.2</v>
      </c>
      <c r="AA5488">
        <v>122.2</v>
      </c>
      <c r="AB5488">
        <v>10.5</v>
      </c>
      <c r="AC5488">
        <v>5</v>
      </c>
      <c r="AD5488">
        <v>0</v>
      </c>
      <c r="AE5488" t="s">
        <v>16541</v>
      </c>
      <c r="AF5488" t="s">
        <v>16542</v>
      </c>
      <c r="AG5488">
        <v>0.96</v>
      </c>
      <c r="AH5488" t="s">
        <v>36</v>
      </c>
      <c r="AI5488" t="s">
        <v>37</v>
      </c>
      <c r="AJ5488" t="s">
        <v>38</v>
      </c>
    </row>
    <row r="5489" spans="1:36" x14ac:dyDescent="0.25">
      <c r="A5489" t="s">
        <v>32</v>
      </c>
      <c r="B5489" t="s">
        <v>16543</v>
      </c>
      <c r="C5489">
        <f>YEAR(B5489)</f>
        <v>2015</v>
      </c>
      <c r="D5489">
        <v>66.2</v>
      </c>
      <c r="E5489">
        <v>57.1</v>
      </c>
      <c r="F5489">
        <v>60.6</v>
      </c>
      <c r="H5489" s="2">
        <f>IF(F5489-55.47&lt;=0,0,IF(F5489-55.47&lt;=1,1,2))</f>
        <v>2</v>
      </c>
      <c r="I5489">
        <v>66.2</v>
      </c>
      <c r="J5489">
        <v>57.1</v>
      </c>
      <c r="K5489">
        <v>60.6</v>
      </c>
      <c r="L5489">
        <v>49.4</v>
      </c>
      <c r="M5489">
        <v>67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45.8</v>
      </c>
      <c r="V5489">
        <v>34.299999999999997</v>
      </c>
      <c r="W5489">
        <v>173.1</v>
      </c>
      <c r="X5489">
        <v>1016.3</v>
      </c>
      <c r="Y5489">
        <v>55.6</v>
      </c>
      <c r="Z5489">
        <v>6.2</v>
      </c>
      <c r="AA5489">
        <v>135.19999999999999</v>
      </c>
      <c r="AB5489">
        <v>11.7</v>
      </c>
      <c r="AC5489">
        <v>5</v>
      </c>
      <c r="AD5489">
        <v>0</v>
      </c>
      <c r="AE5489" t="s">
        <v>16544</v>
      </c>
      <c r="AF5489" t="s">
        <v>16545</v>
      </c>
      <c r="AG5489">
        <v>0</v>
      </c>
      <c r="AH5489" t="s">
        <v>36</v>
      </c>
      <c r="AI5489" t="s">
        <v>37</v>
      </c>
      <c r="AJ5489" t="s">
        <v>344</v>
      </c>
    </row>
    <row r="5490" spans="1:36" x14ac:dyDescent="0.25">
      <c r="A5490" t="s">
        <v>32</v>
      </c>
      <c r="B5490" t="s">
        <v>16546</v>
      </c>
      <c r="C5490">
        <f>YEAR(B5490)</f>
        <v>2015</v>
      </c>
      <c r="D5490">
        <v>73.400000000000006</v>
      </c>
      <c r="E5490">
        <v>53.6</v>
      </c>
      <c r="F5490">
        <v>62</v>
      </c>
      <c r="H5490" s="2">
        <f>IF(F5490-55.47&lt;=0,0,IF(F5490-55.47&lt;=1,1,2))</f>
        <v>2</v>
      </c>
      <c r="I5490">
        <v>73.400000000000006</v>
      </c>
      <c r="J5490">
        <v>53.6</v>
      </c>
      <c r="K5490">
        <v>62</v>
      </c>
      <c r="L5490">
        <v>50.1</v>
      </c>
      <c r="M5490">
        <v>66.2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48.1</v>
      </c>
      <c r="V5490">
        <v>34.4</v>
      </c>
      <c r="W5490">
        <v>183.3</v>
      </c>
      <c r="X5490">
        <v>1014.5</v>
      </c>
      <c r="Y5490">
        <v>24.8</v>
      </c>
      <c r="Z5490">
        <v>6.2</v>
      </c>
      <c r="AA5490">
        <v>148</v>
      </c>
      <c r="AB5490">
        <v>12.8</v>
      </c>
      <c r="AC5490">
        <v>6</v>
      </c>
      <c r="AD5490">
        <v>0</v>
      </c>
      <c r="AE5490" t="s">
        <v>16547</v>
      </c>
      <c r="AF5490" t="s">
        <v>16548</v>
      </c>
      <c r="AG5490">
        <v>0.03</v>
      </c>
      <c r="AH5490" t="s">
        <v>36</v>
      </c>
      <c r="AI5490" t="s">
        <v>37</v>
      </c>
      <c r="AJ5490" t="s">
        <v>344</v>
      </c>
    </row>
    <row r="5491" spans="1:36" x14ac:dyDescent="0.25">
      <c r="A5491" t="s">
        <v>32</v>
      </c>
      <c r="B5491" t="s">
        <v>16549</v>
      </c>
      <c r="C5491">
        <f>YEAR(B5491)</f>
        <v>2015</v>
      </c>
      <c r="D5491">
        <v>71.599999999999994</v>
      </c>
      <c r="E5491">
        <v>51.8</v>
      </c>
      <c r="F5491">
        <v>61.8</v>
      </c>
      <c r="H5491" s="2">
        <f>IF(F5491-55.47&lt;=0,0,IF(F5491-55.47&lt;=1,1,2))</f>
        <v>2</v>
      </c>
      <c r="I5491">
        <v>71.599999999999994</v>
      </c>
      <c r="J5491">
        <v>51.8</v>
      </c>
      <c r="K5491">
        <v>61.8</v>
      </c>
      <c r="L5491">
        <v>42.3</v>
      </c>
      <c r="M5491">
        <v>51.8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41.4</v>
      </c>
      <c r="V5491">
        <v>27.7</v>
      </c>
      <c r="W5491">
        <v>176.8</v>
      </c>
      <c r="X5491">
        <v>1016.7</v>
      </c>
      <c r="Y5491">
        <v>54.5</v>
      </c>
      <c r="Z5491">
        <v>6.2</v>
      </c>
      <c r="AA5491">
        <v>147.5</v>
      </c>
      <c r="AB5491">
        <v>12.8</v>
      </c>
      <c r="AC5491">
        <v>6</v>
      </c>
      <c r="AD5491">
        <v>0</v>
      </c>
      <c r="AE5491" t="s">
        <v>16550</v>
      </c>
      <c r="AF5491" t="s">
        <v>16551</v>
      </c>
      <c r="AG5491">
        <v>0.06</v>
      </c>
      <c r="AH5491" t="s">
        <v>36</v>
      </c>
      <c r="AI5491" t="s">
        <v>37</v>
      </c>
      <c r="AJ5491" t="s">
        <v>38</v>
      </c>
    </row>
    <row r="5492" spans="1:36" x14ac:dyDescent="0.25">
      <c r="A5492" t="s">
        <v>32</v>
      </c>
      <c r="B5492" t="s">
        <v>16552</v>
      </c>
      <c r="C5492">
        <f>YEAR(B5492)</f>
        <v>2015</v>
      </c>
      <c r="D5492">
        <v>68</v>
      </c>
      <c r="E5492">
        <v>55.4</v>
      </c>
      <c r="F5492">
        <v>63</v>
      </c>
      <c r="H5492" s="2">
        <f>IF(F5492-55.47&lt;=0,0,IF(F5492-55.47&lt;=1,1,2))</f>
        <v>2</v>
      </c>
      <c r="I5492">
        <v>68</v>
      </c>
      <c r="J5492">
        <v>55.4</v>
      </c>
      <c r="K5492">
        <v>63</v>
      </c>
      <c r="L5492">
        <v>48.5</v>
      </c>
      <c r="M5492">
        <v>59.8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51.9</v>
      </c>
      <c r="V5492">
        <v>25.3</v>
      </c>
      <c r="W5492">
        <v>181.2</v>
      </c>
      <c r="X5492">
        <v>1010.3</v>
      </c>
      <c r="Y5492">
        <v>29.7</v>
      </c>
      <c r="Z5492">
        <v>6.2</v>
      </c>
      <c r="AA5492">
        <v>136.6</v>
      </c>
      <c r="AB5492">
        <v>11.7</v>
      </c>
      <c r="AC5492">
        <v>5</v>
      </c>
      <c r="AD5492">
        <v>0</v>
      </c>
      <c r="AE5492" t="s">
        <v>16553</v>
      </c>
      <c r="AF5492" t="s">
        <v>16554</v>
      </c>
      <c r="AG5492">
        <v>0.1</v>
      </c>
      <c r="AH5492" t="s">
        <v>36</v>
      </c>
      <c r="AI5492" t="s">
        <v>37</v>
      </c>
      <c r="AJ5492" t="s">
        <v>38</v>
      </c>
    </row>
    <row r="5493" spans="1:36" x14ac:dyDescent="0.25">
      <c r="A5493" t="s">
        <v>32</v>
      </c>
      <c r="B5493" t="s">
        <v>16555</v>
      </c>
      <c r="C5493">
        <f>YEAR(B5493)</f>
        <v>2015</v>
      </c>
      <c r="D5493">
        <v>64.400000000000006</v>
      </c>
      <c r="E5493">
        <v>53.6</v>
      </c>
      <c r="F5493">
        <v>57.5</v>
      </c>
      <c r="H5493" s="2">
        <f>IF(F5493-55.47&lt;=0,0,IF(F5493-55.47&lt;=1,1,2))</f>
        <v>2</v>
      </c>
      <c r="I5493">
        <v>64.400000000000006</v>
      </c>
      <c r="J5493">
        <v>53.6</v>
      </c>
      <c r="K5493">
        <v>57.5</v>
      </c>
      <c r="L5493">
        <v>44</v>
      </c>
      <c r="M5493">
        <v>61</v>
      </c>
      <c r="O5493">
        <v>1.9E-2</v>
      </c>
      <c r="P5493">
        <v>100</v>
      </c>
      <c r="Q5493">
        <v>4.17</v>
      </c>
      <c r="R5493" t="s">
        <v>40</v>
      </c>
      <c r="S5493">
        <v>0</v>
      </c>
      <c r="T5493">
        <v>0</v>
      </c>
      <c r="U5493">
        <v>33.9</v>
      </c>
      <c r="V5493">
        <v>24.2</v>
      </c>
      <c r="W5493">
        <v>191.9</v>
      </c>
      <c r="X5493">
        <v>1009.4</v>
      </c>
      <c r="Y5493">
        <v>39.799999999999997</v>
      </c>
      <c r="Z5493">
        <v>5.7</v>
      </c>
      <c r="AA5493">
        <v>127.3</v>
      </c>
      <c r="AB5493">
        <v>10.9</v>
      </c>
      <c r="AC5493">
        <v>5</v>
      </c>
      <c r="AD5493">
        <v>0</v>
      </c>
      <c r="AE5493" t="s">
        <v>16556</v>
      </c>
      <c r="AF5493" t="s">
        <v>16557</v>
      </c>
      <c r="AG5493">
        <v>0.13</v>
      </c>
      <c r="AH5493" t="s">
        <v>56</v>
      </c>
      <c r="AI5493" t="s">
        <v>137</v>
      </c>
      <c r="AJ5493" t="s">
        <v>40</v>
      </c>
    </row>
    <row r="5494" spans="1:36" x14ac:dyDescent="0.25">
      <c r="A5494" t="s">
        <v>32</v>
      </c>
      <c r="B5494" t="s">
        <v>16558</v>
      </c>
      <c r="C5494">
        <f>YEAR(B5494)</f>
        <v>2015</v>
      </c>
      <c r="D5494">
        <v>60.8</v>
      </c>
      <c r="E5494">
        <v>51.8</v>
      </c>
      <c r="F5494">
        <v>54.7</v>
      </c>
      <c r="H5494" s="2">
        <f>IF(F5494-55.47&lt;=0,0,IF(F5494-55.47&lt;=1,1,2))</f>
        <v>0</v>
      </c>
      <c r="I5494">
        <v>60.8</v>
      </c>
      <c r="J5494">
        <v>51.8</v>
      </c>
      <c r="K5494">
        <v>54.7</v>
      </c>
      <c r="L5494">
        <v>44.2</v>
      </c>
      <c r="M5494">
        <v>68.099999999999994</v>
      </c>
      <c r="O5494">
        <v>0.123</v>
      </c>
      <c r="P5494">
        <v>100</v>
      </c>
      <c r="Q5494">
        <v>8.33</v>
      </c>
      <c r="R5494" t="s">
        <v>40</v>
      </c>
      <c r="S5494">
        <v>0</v>
      </c>
      <c r="T5494">
        <v>0</v>
      </c>
      <c r="U5494">
        <v>32.200000000000003</v>
      </c>
      <c r="V5494">
        <v>20.8</v>
      </c>
      <c r="W5494">
        <v>189.5</v>
      </c>
      <c r="X5494">
        <v>1010.5</v>
      </c>
      <c r="Y5494">
        <v>59.6</v>
      </c>
      <c r="Z5494">
        <v>6.2</v>
      </c>
      <c r="AA5494">
        <v>122.6</v>
      </c>
      <c r="AB5494">
        <v>10.4</v>
      </c>
      <c r="AC5494">
        <v>5</v>
      </c>
      <c r="AD5494">
        <v>0</v>
      </c>
      <c r="AE5494" t="s">
        <v>16559</v>
      </c>
      <c r="AF5494" t="s">
        <v>16560</v>
      </c>
      <c r="AG5494">
        <v>0.17</v>
      </c>
      <c r="AH5494" t="s">
        <v>56</v>
      </c>
      <c r="AI5494" t="s">
        <v>101</v>
      </c>
      <c r="AJ5494" t="s">
        <v>40</v>
      </c>
    </row>
    <row r="5495" spans="1:36" x14ac:dyDescent="0.25">
      <c r="A5495" t="s">
        <v>32</v>
      </c>
      <c r="B5495" t="s">
        <v>16561</v>
      </c>
      <c r="C5495">
        <f>YEAR(B5495)</f>
        <v>2015</v>
      </c>
      <c r="D5495">
        <v>62.6</v>
      </c>
      <c r="E5495">
        <v>50</v>
      </c>
      <c r="F5495">
        <v>55.9</v>
      </c>
      <c r="H5495" s="2">
        <f>IF(F5495-55.47&lt;=0,0,IF(F5495-55.47&lt;=1,1,2))</f>
        <v>1</v>
      </c>
      <c r="I5495">
        <v>62.6</v>
      </c>
      <c r="J5495">
        <v>47.8</v>
      </c>
      <c r="K5495">
        <v>55.7</v>
      </c>
      <c r="L5495">
        <v>46</v>
      </c>
      <c r="M5495">
        <v>70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25.3</v>
      </c>
      <c r="V5495">
        <v>19.7</v>
      </c>
      <c r="W5495">
        <v>176.2</v>
      </c>
      <c r="X5495">
        <v>1016.1</v>
      </c>
      <c r="Y5495">
        <v>37.1</v>
      </c>
      <c r="Z5495">
        <v>6.2</v>
      </c>
      <c r="AA5495">
        <v>131.69999999999999</v>
      </c>
      <c r="AB5495">
        <v>11.4</v>
      </c>
      <c r="AC5495">
        <v>5</v>
      </c>
      <c r="AD5495">
        <v>0</v>
      </c>
      <c r="AE5495" t="s">
        <v>16562</v>
      </c>
      <c r="AF5495" t="s">
        <v>16563</v>
      </c>
      <c r="AG5495">
        <v>0.2</v>
      </c>
      <c r="AH5495" t="s">
        <v>36</v>
      </c>
      <c r="AI5495" t="s">
        <v>37</v>
      </c>
      <c r="AJ5495" t="s">
        <v>38</v>
      </c>
    </row>
    <row r="5496" spans="1:36" x14ac:dyDescent="0.25">
      <c r="A5496" t="s">
        <v>32</v>
      </c>
      <c r="B5496" t="s">
        <v>16564</v>
      </c>
      <c r="C5496">
        <f>YEAR(B5496)</f>
        <v>2015</v>
      </c>
      <c r="D5496">
        <v>60.8</v>
      </c>
      <c r="E5496">
        <v>50</v>
      </c>
      <c r="F5496">
        <v>52.5</v>
      </c>
      <c r="H5496" s="2">
        <f>IF(F5496-55.47&lt;=0,0,IF(F5496-55.47&lt;=1,1,2))</f>
        <v>0</v>
      </c>
      <c r="I5496">
        <v>60.8</v>
      </c>
      <c r="J5496">
        <v>45.6</v>
      </c>
      <c r="K5496">
        <v>52.1</v>
      </c>
      <c r="L5496">
        <v>43.6</v>
      </c>
      <c r="M5496">
        <v>72.599999999999994</v>
      </c>
      <c r="O5496">
        <v>0.08</v>
      </c>
      <c r="P5496">
        <v>100</v>
      </c>
      <c r="Q5496">
        <v>8.33</v>
      </c>
      <c r="R5496" t="s">
        <v>40</v>
      </c>
      <c r="S5496">
        <v>0</v>
      </c>
      <c r="T5496">
        <v>0</v>
      </c>
      <c r="U5496">
        <v>35.799999999999997</v>
      </c>
      <c r="V5496">
        <v>19.7</v>
      </c>
      <c r="W5496">
        <v>187.3</v>
      </c>
      <c r="X5496">
        <v>1012.7</v>
      </c>
      <c r="Y5496">
        <v>58.9</v>
      </c>
      <c r="Z5496">
        <v>6.1</v>
      </c>
      <c r="AA5496">
        <v>131.69999999999999</v>
      </c>
      <c r="AB5496">
        <v>11.6</v>
      </c>
      <c r="AC5496">
        <v>5</v>
      </c>
      <c r="AD5496">
        <v>0</v>
      </c>
      <c r="AE5496" t="s">
        <v>16565</v>
      </c>
      <c r="AF5496" t="s">
        <v>16566</v>
      </c>
      <c r="AG5496">
        <v>0.25</v>
      </c>
      <c r="AH5496" t="s">
        <v>56</v>
      </c>
      <c r="AI5496" t="s">
        <v>57</v>
      </c>
      <c r="AJ5496" t="s">
        <v>40</v>
      </c>
    </row>
    <row r="5497" spans="1:36" x14ac:dyDescent="0.25">
      <c r="A5497" t="s">
        <v>32</v>
      </c>
      <c r="B5497" t="s">
        <v>16567</v>
      </c>
      <c r="C5497">
        <f>YEAR(B5497)</f>
        <v>2015</v>
      </c>
      <c r="D5497">
        <v>60.8</v>
      </c>
      <c r="E5497">
        <v>44.3</v>
      </c>
      <c r="F5497">
        <v>53.1</v>
      </c>
      <c r="H5497" s="2">
        <f>IF(F5497-55.47&lt;=0,0,IF(F5497-55.47&lt;=1,1,2))</f>
        <v>0</v>
      </c>
      <c r="I5497">
        <v>60.8</v>
      </c>
      <c r="J5497">
        <v>40.200000000000003</v>
      </c>
      <c r="K5497">
        <v>52.5</v>
      </c>
      <c r="L5497">
        <v>43.7</v>
      </c>
      <c r="M5497">
        <v>70.900000000000006</v>
      </c>
      <c r="O5497">
        <v>1.2E-2</v>
      </c>
      <c r="P5497">
        <v>100</v>
      </c>
      <c r="Q5497">
        <v>4.17</v>
      </c>
      <c r="R5497" t="s">
        <v>40</v>
      </c>
      <c r="S5497">
        <v>0</v>
      </c>
      <c r="T5497">
        <v>0</v>
      </c>
      <c r="U5497">
        <v>21.3</v>
      </c>
      <c r="V5497">
        <v>18.3</v>
      </c>
      <c r="W5497">
        <v>218.4</v>
      </c>
      <c r="X5497">
        <v>1010</v>
      </c>
      <c r="Y5497">
        <v>59.3</v>
      </c>
      <c r="Z5497">
        <v>6.2</v>
      </c>
      <c r="AA5497">
        <v>144.4</v>
      </c>
      <c r="AB5497">
        <v>12.5</v>
      </c>
      <c r="AC5497">
        <v>6</v>
      </c>
      <c r="AD5497">
        <v>0</v>
      </c>
      <c r="AE5497" t="s">
        <v>16568</v>
      </c>
      <c r="AF5497" t="s">
        <v>16569</v>
      </c>
      <c r="AG5497">
        <v>0.27</v>
      </c>
      <c r="AH5497" t="s">
        <v>56</v>
      </c>
      <c r="AI5497" t="s">
        <v>137</v>
      </c>
      <c r="AJ5497" t="s">
        <v>40</v>
      </c>
    </row>
    <row r="5498" spans="1:36" x14ac:dyDescent="0.25">
      <c r="A5498" t="s">
        <v>32</v>
      </c>
      <c r="B5498" t="s">
        <v>16570</v>
      </c>
      <c r="C5498">
        <f>YEAR(B5498)</f>
        <v>2015</v>
      </c>
      <c r="D5498">
        <v>62.6</v>
      </c>
      <c r="E5498">
        <v>48.2</v>
      </c>
      <c r="F5498">
        <v>53.1</v>
      </c>
      <c r="H5498" s="2">
        <f>IF(F5498-55.47&lt;=0,0,IF(F5498-55.47&lt;=1,1,2))</f>
        <v>0</v>
      </c>
      <c r="I5498">
        <v>62.6</v>
      </c>
      <c r="J5498">
        <v>42.1</v>
      </c>
      <c r="K5498">
        <v>52.1</v>
      </c>
      <c r="L5498">
        <v>45</v>
      </c>
      <c r="M5498">
        <v>75.2</v>
      </c>
      <c r="O5498">
        <v>0.28000000000000003</v>
      </c>
      <c r="P5498">
        <v>100</v>
      </c>
      <c r="Q5498">
        <v>12.5</v>
      </c>
      <c r="R5498" t="s">
        <v>40</v>
      </c>
      <c r="S5498">
        <v>0</v>
      </c>
      <c r="T5498">
        <v>0</v>
      </c>
      <c r="U5498">
        <v>40.299999999999997</v>
      </c>
      <c r="V5498">
        <v>19.7</v>
      </c>
      <c r="W5498">
        <v>184.1</v>
      </c>
      <c r="X5498">
        <v>1005.8</v>
      </c>
      <c r="Y5498">
        <v>81.400000000000006</v>
      </c>
      <c r="Z5498">
        <v>6.2</v>
      </c>
      <c r="AA5498">
        <v>102.1</v>
      </c>
      <c r="AB5498">
        <v>8.8000000000000007</v>
      </c>
      <c r="AC5498">
        <v>5</v>
      </c>
      <c r="AD5498">
        <v>0</v>
      </c>
      <c r="AE5498" t="s">
        <v>16571</v>
      </c>
      <c r="AF5498" t="s">
        <v>16572</v>
      </c>
      <c r="AG5498">
        <v>0.31</v>
      </c>
      <c r="AH5498" t="s">
        <v>56</v>
      </c>
      <c r="AI5498" t="s">
        <v>101</v>
      </c>
      <c r="AJ5498" t="s">
        <v>40</v>
      </c>
    </row>
    <row r="5499" spans="1:36" x14ac:dyDescent="0.25">
      <c r="A5499" t="s">
        <v>32</v>
      </c>
      <c r="B5499" t="s">
        <v>16573</v>
      </c>
      <c r="C5499">
        <f>YEAR(B5499)</f>
        <v>2015</v>
      </c>
      <c r="D5499">
        <v>62.6</v>
      </c>
      <c r="E5499">
        <v>42.8</v>
      </c>
      <c r="F5499">
        <v>53.2</v>
      </c>
      <c r="H5499" s="2">
        <f>IF(F5499-55.47&lt;=0,0,IF(F5499-55.47&lt;=1,1,2))</f>
        <v>0</v>
      </c>
      <c r="I5499">
        <v>62.6</v>
      </c>
      <c r="J5499">
        <v>38.4</v>
      </c>
      <c r="K5499">
        <v>51.7</v>
      </c>
      <c r="L5499">
        <v>43.3</v>
      </c>
      <c r="M5499">
        <v>69.900000000000006</v>
      </c>
      <c r="O5499">
        <v>4.0000000000000001E-3</v>
      </c>
      <c r="P5499">
        <v>100</v>
      </c>
      <c r="Q5499">
        <v>4.17</v>
      </c>
      <c r="R5499" t="s">
        <v>40</v>
      </c>
      <c r="S5499">
        <v>0</v>
      </c>
      <c r="T5499">
        <v>0</v>
      </c>
      <c r="U5499">
        <v>32.200000000000003</v>
      </c>
      <c r="V5499">
        <v>24.2</v>
      </c>
      <c r="W5499">
        <v>180.8</v>
      </c>
      <c r="X5499">
        <v>1007.3</v>
      </c>
      <c r="Y5499">
        <v>49.3</v>
      </c>
      <c r="Z5499">
        <v>6.2</v>
      </c>
      <c r="AA5499">
        <v>131.4</v>
      </c>
      <c r="AB5499">
        <v>11.4</v>
      </c>
      <c r="AC5499">
        <v>5</v>
      </c>
      <c r="AD5499">
        <v>0</v>
      </c>
      <c r="AE5499" t="s">
        <v>16574</v>
      </c>
      <c r="AF5499" t="s">
        <v>16575</v>
      </c>
      <c r="AG5499">
        <v>0.34</v>
      </c>
      <c r="AH5499" t="s">
        <v>56</v>
      </c>
      <c r="AI5499" t="s">
        <v>65</v>
      </c>
      <c r="AJ5499" t="s">
        <v>40</v>
      </c>
    </row>
    <row r="5500" spans="1:36" x14ac:dyDescent="0.25">
      <c r="A5500" t="s">
        <v>32</v>
      </c>
      <c r="B5500" t="s">
        <v>16576</v>
      </c>
      <c r="C5500">
        <f>YEAR(B5500)</f>
        <v>2015</v>
      </c>
      <c r="D5500">
        <v>66.2</v>
      </c>
      <c r="E5500">
        <v>55.4</v>
      </c>
      <c r="F5500">
        <v>60.7</v>
      </c>
      <c r="H5500" s="2">
        <f>IF(F5500-55.47&lt;=0,0,IF(F5500-55.47&lt;=1,1,2))</f>
        <v>2</v>
      </c>
      <c r="I5500">
        <v>66.2</v>
      </c>
      <c r="J5500">
        <v>55.4</v>
      </c>
      <c r="K5500">
        <v>60.7</v>
      </c>
      <c r="L5500">
        <v>46.1</v>
      </c>
      <c r="M5500">
        <v>59.2</v>
      </c>
      <c r="O5500">
        <v>2.5999999999999999E-2</v>
      </c>
      <c r="P5500">
        <v>100</v>
      </c>
      <c r="Q5500">
        <v>8.33</v>
      </c>
      <c r="R5500" t="s">
        <v>40</v>
      </c>
      <c r="S5500">
        <v>0</v>
      </c>
      <c r="T5500">
        <v>0</v>
      </c>
      <c r="U5500">
        <v>46.1</v>
      </c>
      <c r="V5500">
        <v>32.200000000000003</v>
      </c>
      <c r="W5500">
        <v>179.8</v>
      </c>
      <c r="X5500">
        <v>1004.6</v>
      </c>
      <c r="Y5500">
        <v>38.4</v>
      </c>
      <c r="Z5500">
        <v>6.2</v>
      </c>
      <c r="AA5500">
        <v>157.1</v>
      </c>
      <c r="AB5500">
        <v>13.7</v>
      </c>
      <c r="AC5500">
        <v>6</v>
      </c>
      <c r="AD5500">
        <v>0</v>
      </c>
      <c r="AE5500" t="s">
        <v>16577</v>
      </c>
      <c r="AF5500" t="s">
        <v>16578</v>
      </c>
      <c r="AG5500">
        <v>0.38</v>
      </c>
      <c r="AH5500" t="s">
        <v>56</v>
      </c>
      <c r="AI5500" t="s">
        <v>1166</v>
      </c>
      <c r="AJ5500" t="s">
        <v>40</v>
      </c>
    </row>
    <row r="5501" spans="1:36" x14ac:dyDescent="0.25">
      <c r="A5501" t="s">
        <v>32</v>
      </c>
      <c r="B5501" t="s">
        <v>16579</v>
      </c>
      <c r="C5501">
        <f>YEAR(B5501)</f>
        <v>2015</v>
      </c>
      <c r="D5501">
        <v>69.8</v>
      </c>
      <c r="E5501">
        <v>58.7</v>
      </c>
      <c r="F5501">
        <v>64.3</v>
      </c>
      <c r="H5501" s="2">
        <f>IF(F5501-55.47&lt;=0,0,IF(F5501-55.47&lt;=1,1,2))</f>
        <v>2</v>
      </c>
      <c r="I5501">
        <v>69.8</v>
      </c>
      <c r="J5501">
        <v>58.7</v>
      </c>
      <c r="K5501">
        <v>64.3</v>
      </c>
      <c r="L5501">
        <v>46.7</v>
      </c>
      <c r="M5501">
        <v>53.6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49.4</v>
      </c>
      <c r="V5501">
        <v>27.7</v>
      </c>
      <c r="W5501">
        <v>182</v>
      </c>
      <c r="X5501">
        <v>1005.4</v>
      </c>
      <c r="Y5501">
        <v>12.5</v>
      </c>
      <c r="Z5501">
        <v>4.2</v>
      </c>
      <c r="AA5501">
        <v>162.30000000000001</v>
      </c>
      <c r="AB5501">
        <v>14</v>
      </c>
      <c r="AC5501">
        <v>6</v>
      </c>
      <c r="AD5501">
        <v>0</v>
      </c>
      <c r="AE5501" t="s">
        <v>16580</v>
      </c>
      <c r="AF5501" t="s">
        <v>16581</v>
      </c>
      <c r="AG5501">
        <v>0.41</v>
      </c>
      <c r="AH5501" t="s">
        <v>330</v>
      </c>
      <c r="AI5501" t="s">
        <v>9140</v>
      </c>
      <c r="AJ5501" t="s">
        <v>331</v>
      </c>
    </row>
    <row r="5502" spans="1:36" x14ac:dyDescent="0.25">
      <c r="A5502" t="s">
        <v>32</v>
      </c>
      <c r="B5502" t="s">
        <v>16582</v>
      </c>
      <c r="C5502">
        <f>YEAR(B5502)</f>
        <v>2015</v>
      </c>
      <c r="D5502">
        <v>68</v>
      </c>
      <c r="E5502">
        <v>51.8</v>
      </c>
      <c r="F5502">
        <v>62.1</v>
      </c>
      <c r="H5502" s="2">
        <f>IF(F5502-55.47&lt;=0,0,IF(F5502-55.47&lt;=1,1,2))</f>
        <v>2</v>
      </c>
      <c r="I5502">
        <v>68</v>
      </c>
      <c r="J5502">
        <v>51.8</v>
      </c>
      <c r="K5502">
        <v>62.1</v>
      </c>
      <c r="L5502">
        <v>48.3</v>
      </c>
      <c r="M5502">
        <v>61.6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36.9</v>
      </c>
      <c r="V5502">
        <v>26.4</v>
      </c>
      <c r="W5502">
        <v>213.6</v>
      </c>
      <c r="X5502">
        <v>1005.4</v>
      </c>
      <c r="Y5502">
        <v>23.7</v>
      </c>
      <c r="Z5502">
        <v>4.5999999999999996</v>
      </c>
      <c r="AA5502">
        <v>140.30000000000001</v>
      </c>
      <c r="AB5502">
        <v>12.2</v>
      </c>
      <c r="AC5502">
        <v>5</v>
      </c>
      <c r="AD5502">
        <v>0</v>
      </c>
      <c r="AE5502" t="s">
        <v>16583</v>
      </c>
      <c r="AF5502" t="s">
        <v>16584</v>
      </c>
      <c r="AG5502">
        <v>0.45</v>
      </c>
      <c r="AH5502" t="s">
        <v>36</v>
      </c>
      <c r="AI5502" t="s">
        <v>174</v>
      </c>
      <c r="AJ5502" t="s">
        <v>38</v>
      </c>
    </row>
    <row r="5503" spans="1:36" x14ac:dyDescent="0.25">
      <c r="A5503" t="s">
        <v>32</v>
      </c>
      <c r="B5503" t="s">
        <v>16585</v>
      </c>
      <c r="C5503">
        <f>YEAR(B5503)</f>
        <v>2015</v>
      </c>
      <c r="D5503">
        <v>59</v>
      </c>
      <c r="E5503">
        <v>48.2</v>
      </c>
      <c r="F5503">
        <v>53.2</v>
      </c>
      <c r="H5503" s="2">
        <f>IF(F5503-55.47&lt;=0,0,IF(F5503-55.47&lt;=1,1,2))</f>
        <v>0</v>
      </c>
      <c r="I5503">
        <v>59</v>
      </c>
      <c r="J5503">
        <v>45.1</v>
      </c>
      <c r="K5503">
        <v>52.7</v>
      </c>
      <c r="L5503">
        <v>42.8</v>
      </c>
      <c r="M5503">
        <v>68.5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24.8</v>
      </c>
      <c r="V5503">
        <v>13.9</v>
      </c>
      <c r="W5503">
        <v>201.9</v>
      </c>
      <c r="X5503">
        <v>1012.3</v>
      </c>
      <c r="Y5503">
        <v>45.4</v>
      </c>
      <c r="Z5503">
        <v>6.2</v>
      </c>
      <c r="AA5503">
        <v>124</v>
      </c>
      <c r="AB5503">
        <v>10.7</v>
      </c>
      <c r="AC5503">
        <v>5</v>
      </c>
      <c r="AD5503">
        <v>0</v>
      </c>
      <c r="AE5503" t="s">
        <v>16586</v>
      </c>
      <c r="AF5503" t="s">
        <v>16587</v>
      </c>
      <c r="AG5503">
        <v>0.48</v>
      </c>
      <c r="AH5503" t="s">
        <v>36</v>
      </c>
      <c r="AI5503" t="s">
        <v>37</v>
      </c>
      <c r="AJ5503" t="s">
        <v>38</v>
      </c>
    </row>
    <row r="5504" spans="1:36" x14ac:dyDescent="0.25">
      <c r="A5504" t="s">
        <v>32</v>
      </c>
      <c r="B5504" t="s">
        <v>16588</v>
      </c>
      <c r="C5504">
        <f>YEAR(B5504)</f>
        <v>2015</v>
      </c>
      <c r="D5504">
        <v>64.400000000000006</v>
      </c>
      <c r="E5504">
        <v>47.2</v>
      </c>
      <c r="F5504">
        <v>56.2</v>
      </c>
      <c r="H5504" s="2">
        <f>IF(F5504-55.47&lt;=0,0,IF(F5504-55.47&lt;=1,1,2))</f>
        <v>1</v>
      </c>
      <c r="I5504">
        <v>64.400000000000006</v>
      </c>
      <c r="J5504">
        <v>45.8</v>
      </c>
      <c r="K5504">
        <v>56.1</v>
      </c>
      <c r="L5504">
        <v>43.5</v>
      </c>
      <c r="M5504">
        <v>63.8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34.4</v>
      </c>
      <c r="V5504">
        <v>26.4</v>
      </c>
      <c r="W5504">
        <v>180.4</v>
      </c>
      <c r="X5504">
        <v>1016.2</v>
      </c>
      <c r="Y5504">
        <v>36.5</v>
      </c>
      <c r="Z5504">
        <v>6.2</v>
      </c>
      <c r="AA5504">
        <v>158.9</v>
      </c>
      <c r="AB5504">
        <v>13.8</v>
      </c>
      <c r="AC5504">
        <v>6</v>
      </c>
      <c r="AD5504">
        <v>0</v>
      </c>
      <c r="AE5504" t="s">
        <v>16589</v>
      </c>
      <c r="AF5504" t="s">
        <v>16590</v>
      </c>
      <c r="AG5504">
        <v>0.5</v>
      </c>
      <c r="AH5504" t="s">
        <v>36</v>
      </c>
      <c r="AI5504" t="s">
        <v>37</v>
      </c>
      <c r="AJ5504" t="s">
        <v>38</v>
      </c>
    </row>
    <row r="5505" spans="1:36" x14ac:dyDescent="0.25">
      <c r="A5505" t="s">
        <v>32</v>
      </c>
      <c r="B5505" t="s">
        <v>16591</v>
      </c>
      <c r="C5505">
        <f>YEAR(B5505)</f>
        <v>2015</v>
      </c>
      <c r="D5505">
        <v>66.2</v>
      </c>
      <c r="E5505">
        <v>57.2</v>
      </c>
      <c r="F5505">
        <v>61.1</v>
      </c>
      <c r="H5505" s="2">
        <f>IF(F5505-55.47&lt;=0,0,IF(F5505-55.47&lt;=1,1,2))</f>
        <v>2</v>
      </c>
      <c r="I5505">
        <v>66.2</v>
      </c>
      <c r="J5505">
        <v>57.2</v>
      </c>
      <c r="K5505">
        <v>61.1</v>
      </c>
      <c r="L5505">
        <v>45</v>
      </c>
      <c r="M5505">
        <v>56.3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43.8</v>
      </c>
      <c r="V5505">
        <v>31.1</v>
      </c>
      <c r="W5505">
        <v>180.2</v>
      </c>
      <c r="X5505">
        <v>1013.3</v>
      </c>
      <c r="Y5505">
        <v>37.9</v>
      </c>
      <c r="Z5505">
        <v>6.2</v>
      </c>
      <c r="AA5505">
        <v>169.8</v>
      </c>
      <c r="AB5505">
        <v>14.6</v>
      </c>
      <c r="AC5505">
        <v>6</v>
      </c>
      <c r="AD5505">
        <v>0</v>
      </c>
      <c r="AE5505" t="s">
        <v>16592</v>
      </c>
      <c r="AF5505" t="s">
        <v>16593</v>
      </c>
      <c r="AG5505">
        <v>0.55000000000000004</v>
      </c>
      <c r="AH5505" t="s">
        <v>36</v>
      </c>
      <c r="AI5505" t="s">
        <v>37</v>
      </c>
      <c r="AJ5505" t="s">
        <v>344</v>
      </c>
    </row>
    <row r="5506" spans="1:36" x14ac:dyDescent="0.25">
      <c r="A5506" t="s">
        <v>32</v>
      </c>
      <c r="B5506" t="s">
        <v>16594</v>
      </c>
      <c r="C5506">
        <f>YEAR(B5506)</f>
        <v>2015</v>
      </c>
      <c r="D5506">
        <v>69.8</v>
      </c>
      <c r="E5506">
        <v>55.4</v>
      </c>
      <c r="F5506">
        <v>62.1</v>
      </c>
      <c r="H5506" s="2">
        <f>IF(F5506-55.47&lt;=0,0,IF(F5506-55.47&lt;=1,1,2))</f>
        <v>2</v>
      </c>
      <c r="I5506">
        <v>69.8</v>
      </c>
      <c r="J5506">
        <v>55.4</v>
      </c>
      <c r="K5506">
        <v>62.1</v>
      </c>
      <c r="L5506">
        <v>47.9</v>
      </c>
      <c r="M5506">
        <v>60.6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48.3</v>
      </c>
      <c r="V5506">
        <v>33.299999999999997</v>
      </c>
      <c r="W5506">
        <v>200.9</v>
      </c>
      <c r="X5506">
        <v>1008.8</v>
      </c>
      <c r="Y5506">
        <v>38.200000000000003</v>
      </c>
      <c r="Z5506">
        <v>6.2</v>
      </c>
      <c r="AA5506">
        <v>163.9</v>
      </c>
      <c r="AB5506">
        <v>14.1</v>
      </c>
      <c r="AC5506">
        <v>6</v>
      </c>
      <c r="AD5506">
        <v>0</v>
      </c>
      <c r="AE5506" t="s">
        <v>16595</v>
      </c>
      <c r="AF5506" t="s">
        <v>16596</v>
      </c>
      <c r="AG5506">
        <v>0.57999999999999996</v>
      </c>
      <c r="AH5506" t="s">
        <v>36</v>
      </c>
      <c r="AI5506" t="s">
        <v>37</v>
      </c>
      <c r="AJ5506" t="s">
        <v>344</v>
      </c>
    </row>
    <row r="5507" spans="1:36" x14ac:dyDescent="0.25">
      <c r="A5507" t="s">
        <v>32</v>
      </c>
      <c r="B5507" t="s">
        <v>16597</v>
      </c>
      <c r="C5507">
        <f>YEAR(B5507)</f>
        <v>2015</v>
      </c>
      <c r="D5507">
        <v>62.6</v>
      </c>
      <c r="E5507">
        <v>46.7</v>
      </c>
      <c r="F5507">
        <v>55.6</v>
      </c>
      <c r="H5507" s="2">
        <f>IF(F5507-55.47&lt;=0,0,IF(F5507-55.47&lt;=1,1,2))</f>
        <v>1</v>
      </c>
      <c r="I5507">
        <v>62.6</v>
      </c>
      <c r="J5507">
        <v>43.9</v>
      </c>
      <c r="K5507">
        <v>55.2</v>
      </c>
      <c r="L5507">
        <v>43.8</v>
      </c>
      <c r="M5507">
        <v>65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23.3</v>
      </c>
      <c r="V5507">
        <v>20.8</v>
      </c>
      <c r="W5507">
        <v>288.10000000000002</v>
      </c>
      <c r="X5507">
        <v>1015</v>
      </c>
      <c r="Y5507">
        <v>35.9</v>
      </c>
      <c r="Z5507">
        <v>6.2</v>
      </c>
      <c r="AA5507">
        <v>168.7</v>
      </c>
      <c r="AB5507">
        <v>14.6</v>
      </c>
      <c r="AC5507">
        <v>6</v>
      </c>
      <c r="AD5507">
        <v>0</v>
      </c>
      <c r="AE5507" t="s">
        <v>16598</v>
      </c>
      <c r="AF5507" t="s">
        <v>16599</v>
      </c>
      <c r="AG5507">
        <v>0.61</v>
      </c>
      <c r="AH5507" t="s">
        <v>36</v>
      </c>
      <c r="AI5507" t="s">
        <v>37</v>
      </c>
      <c r="AJ5507" t="s">
        <v>38</v>
      </c>
    </row>
    <row r="5508" spans="1:36" x14ac:dyDescent="0.25">
      <c r="A5508" t="s">
        <v>32</v>
      </c>
      <c r="B5508" t="s">
        <v>16600</v>
      </c>
      <c r="C5508">
        <f>YEAR(B5508)</f>
        <v>2015</v>
      </c>
      <c r="D5508">
        <v>62.6</v>
      </c>
      <c r="E5508">
        <v>39.799999999999997</v>
      </c>
      <c r="F5508">
        <v>54.5</v>
      </c>
      <c r="H5508" s="2">
        <f>IF(F5508-55.47&lt;=0,0,IF(F5508-55.47&lt;=1,1,2))</f>
        <v>0</v>
      </c>
      <c r="I5508">
        <v>62.6</v>
      </c>
      <c r="J5508">
        <v>39.799999999999997</v>
      </c>
      <c r="K5508">
        <v>54.3</v>
      </c>
      <c r="L5508">
        <v>42.6</v>
      </c>
      <c r="M5508">
        <v>64.8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34.4</v>
      </c>
      <c r="V5508">
        <v>17.2</v>
      </c>
      <c r="W5508">
        <v>257.39999999999998</v>
      </c>
      <c r="X5508">
        <v>1009.6</v>
      </c>
      <c r="Y5508">
        <v>45</v>
      </c>
      <c r="Z5508">
        <v>6.2</v>
      </c>
      <c r="AA5508">
        <v>119.6</v>
      </c>
      <c r="AB5508">
        <v>10.4</v>
      </c>
      <c r="AC5508">
        <v>5</v>
      </c>
      <c r="AD5508">
        <v>0</v>
      </c>
      <c r="AE5508" t="s">
        <v>16601</v>
      </c>
      <c r="AF5508" t="s">
        <v>16602</v>
      </c>
      <c r="AG5508">
        <v>0.65</v>
      </c>
      <c r="AH5508" t="s">
        <v>36</v>
      </c>
      <c r="AI5508" t="s">
        <v>37</v>
      </c>
      <c r="AJ5508" t="s">
        <v>38</v>
      </c>
    </row>
    <row r="5509" spans="1:36" x14ac:dyDescent="0.25">
      <c r="A5509" t="s">
        <v>32</v>
      </c>
      <c r="B5509" t="s">
        <v>16603</v>
      </c>
      <c r="C5509">
        <f>YEAR(B5509)</f>
        <v>2015</v>
      </c>
      <c r="D5509">
        <v>59</v>
      </c>
      <c r="E5509">
        <v>46.4</v>
      </c>
      <c r="F5509">
        <v>52.9</v>
      </c>
      <c r="H5509" s="2">
        <f>IF(F5509-55.47&lt;=0,0,IF(F5509-55.47&lt;=1,1,2))</f>
        <v>0</v>
      </c>
      <c r="I5509">
        <v>59</v>
      </c>
      <c r="J5509">
        <v>40.4</v>
      </c>
      <c r="K5509">
        <v>51.7</v>
      </c>
      <c r="L5509">
        <v>41.5</v>
      </c>
      <c r="M5509">
        <v>66.099999999999994</v>
      </c>
      <c r="O5509">
        <v>5.3999999999999999E-2</v>
      </c>
      <c r="P5509">
        <v>100</v>
      </c>
      <c r="Q5509">
        <v>4.17</v>
      </c>
      <c r="R5509" t="s">
        <v>40</v>
      </c>
      <c r="S5509">
        <v>0</v>
      </c>
      <c r="T5509">
        <v>0</v>
      </c>
      <c r="U5509">
        <v>33.299999999999997</v>
      </c>
      <c r="V5509">
        <v>16.100000000000001</v>
      </c>
      <c r="W5509">
        <v>198</v>
      </c>
      <c r="X5509">
        <v>1001.3</v>
      </c>
      <c r="Y5509">
        <v>77.7</v>
      </c>
      <c r="Z5509">
        <v>6.1</v>
      </c>
      <c r="AA5509">
        <v>149.1</v>
      </c>
      <c r="AB5509">
        <v>13</v>
      </c>
      <c r="AC5509">
        <v>6</v>
      </c>
      <c r="AD5509">
        <v>0</v>
      </c>
      <c r="AE5509" t="s">
        <v>16604</v>
      </c>
      <c r="AF5509" t="s">
        <v>16605</v>
      </c>
      <c r="AG5509">
        <v>0.68</v>
      </c>
      <c r="AH5509" t="s">
        <v>56</v>
      </c>
      <c r="AI5509" t="s">
        <v>78</v>
      </c>
      <c r="AJ5509" t="s">
        <v>40</v>
      </c>
    </row>
    <row r="5510" spans="1:36" x14ac:dyDescent="0.25">
      <c r="A5510" t="s">
        <v>32</v>
      </c>
      <c r="B5510" t="s">
        <v>16606</v>
      </c>
      <c r="C5510">
        <f>YEAR(B5510)</f>
        <v>2015</v>
      </c>
      <c r="D5510">
        <v>50</v>
      </c>
      <c r="E5510">
        <v>43.8</v>
      </c>
      <c r="F5510">
        <v>47.5</v>
      </c>
      <c r="H5510" s="2">
        <f>IF(F5510-55.47&lt;=0,0,IF(F5510-55.47&lt;=1,1,2))</f>
        <v>0</v>
      </c>
      <c r="I5510">
        <v>50</v>
      </c>
      <c r="J5510">
        <v>34.1</v>
      </c>
      <c r="K5510">
        <v>40.799999999999997</v>
      </c>
      <c r="L5510">
        <v>38.9</v>
      </c>
      <c r="M5510">
        <v>72.900000000000006</v>
      </c>
      <c r="O5510">
        <v>0.52800000000000002</v>
      </c>
      <c r="P5510">
        <v>100</v>
      </c>
      <c r="Q5510">
        <v>16.670000000000002</v>
      </c>
      <c r="R5510" t="s">
        <v>40</v>
      </c>
      <c r="S5510">
        <v>0</v>
      </c>
      <c r="T5510">
        <v>0.1</v>
      </c>
      <c r="U5510">
        <v>56.4</v>
      </c>
      <c r="V5510">
        <v>42.5</v>
      </c>
      <c r="W5510">
        <v>336.9</v>
      </c>
      <c r="X5510">
        <v>997.6</v>
      </c>
      <c r="Y5510">
        <v>89.5</v>
      </c>
      <c r="Z5510">
        <v>5.4</v>
      </c>
      <c r="AA5510">
        <v>104.6</v>
      </c>
      <c r="AB5510">
        <v>9.1</v>
      </c>
      <c r="AC5510">
        <v>5</v>
      </c>
      <c r="AD5510">
        <v>0</v>
      </c>
      <c r="AE5510" t="s">
        <v>16607</v>
      </c>
      <c r="AF5510" t="s">
        <v>16608</v>
      </c>
      <c r="AG5510">
        <v>0.71</v>
      </c>
      <c r="AH5510" t="s">
        <v>56</v>
      </c>
      <c r="AI5510" t="s">
        <v>111</v>
      </c>
      <c r="AJ5510" t="s">
        <v>40</v>
      </c>
    </row>
    <row r="5511" spans="1:36" x14ac:dyDescent="0.25">
      <c r="A5511" t="s">
        <v>32</v>
      </c>
      <c r="B5511" t="s">
        <v>16609</v>
      </c>
      <c r="C5511">
        <f>YEAR(B5511)</f>
        <v>2015</v>
      </c>
      <c r="D5511">
        <v>46.4</v>
      </c>
      <c r="E5511">
        <v>41</v>
      </c>
      <c r="F5511">
        <v>43.9</v>
      </c>
      <c r="H5511" s="2">
        <f>IF(F5511-55.47&lt;=0,0,IF(F5511-55.47&lt;=1,1,2))</f>
        <v>0</v>
      </c>
      <c r="I5511">
        <v>37</v>
      </c>
      <c r="J5511">
        <v>28.3</v>
      </c>
      <c r="K5511">
        <v>33.1</v>
      </c>
      <c r="L5511">
        <v>35.4</v>
      </c>
      <c r="M5511">
        <v>72.599999999999994</v>
      </c>
      <c r="O5511">
        <v>0.34499999999999997</v>
      </c>
      <c r="P5511">
        <v>100</v>
      </c>
      <c r="Q5511">
        <v>16.670000000000002</v>
      </c>
      <c r="R5511" t="s">
        <v>40</v>
      </c>
      <c r="S5511">
        <v>0</v>
      </c>
      <c r="T5511">
        <v>0.4</v>
      </c>
      <c r="U5511">
        <v>51.9</v>
      </c>
      <c r="V5511">
        <v>40.299999999999997</v>
      </c>
      <c r="W5511">
        <v>341.8</v>
      </c>
      <c r="X5511">
        <v>1009.6</v>
      </c>
      <c r="Y5511">
        <v>87.5</v>
      </c>
      <c r="Z5511">
        <v>6.1</v>
      </c>
      <c r="AA5511">
        <v>143.19999999999999</v>
      </c>
      <c r="AB5511">
        <v>12.5</v>
      </c>
      <c r="AC5511">
        <v>5</v>
      </c>
      <c r="AD5511">
        <v>0</v>
      </c>
      <c r="AE5511" t="s">
        <v>16610</v>
      </c>
      <c r="AF5511" t="s">
        <v>16611</v>
      </c>
      <c r="AG5511">
        <v>0.75</v>
      </c>
      <c r="AH5511" t="s">
        <v>56</v>
      </c>
      <c r="AI5511" t="s">
        <v>111</v>
      </c>
      <c r="AJ5511" t="s">
        <v>40</v>
      </c>
    </row>
    <row r="5512" spans="1:36" x14ac:dyDescent="0.25">
      <c r="A5512" t="s">
        <v>32</v>
      </c>
      <c r="B5512" t="s">
        <v>16612</v>
      </c>
      <c r="C5512">
        <f>YEAR(B5512)</f>
        <v>2015</v>
      </c>
      <c r="D5512">
        <v>48.2</v>
      </c>
      <c r="E5512">
        <v>39.5</v>
      </c>
      <c r="F5512">
        <v>45</v>
      </c>
      <c r="H5512" s="2">
        <f>IF(F5512-55.47&lt;=0,0,IF(F5512-55.47&lt;=1,1,2))</f>
        <v>0</v>
      </c>
      <c r="I5512">
        <v>40.299999999999997</v>
      </c>
      <c r="J5512">
        <v>31.1</v>
      </c>
      <c r="K5512">
        <v>36.1</v>
      </c>
      <c r="L5512">
        <v>37.799999999999997</v>
      </c>
      <c r="M5512">
        <v>76.099999999999994</v>
      </c>
      <c r="O5512">
        <v>0.27400000000000002</v>
      </c>
      <c r="P5512">
        <v>100</v>
      </c>
      <c r="Q5512">
        <v>12.5</v>
      </c>
      <c r="R5512" t="s">
        <v>40</v>
      </c>
      <c r="S5512">
        <v>0</v>
      </c>
      <c r="T5512">
        <v>0.4</v>
      </c>
      <c r="U5512">
        <v>45</v>
      </c>
      <c r="V5512">
        <v>33.299999999999997</v>
      </c>
      <c r="W5512">
        <v>331.9</v>
      </c>
      <c r="X5512">
        <v>1017.1</v>
      </c>
      <c r="Y5512">
        <v>82.8</v>
      </c>
      <c r="Z5512">
        <v>6.1</v>
      </c>
      <c r="AA5512">
        <v>133.19999999999999</v>
      </c>
      <c r="AB5512">
        <v>11.5</v>
      </c>
      <c r="AC5512">
        <v>5</v>
      </c>
      <c r="AD5512">
        <v>0</v>
      </c>
      <c r="AE5512" t="s">
        <v>16613</v>
      </c>
      <c r="AF5512" t="s">
        <v>16614</v>
      </c>
      <c r="AG5512">
        <v>0.75</v>
      </c>
      <c r="AH5512" t="s">
        <v>56</v>
      </c>
      <c r="AI5512" t="s">
        <v>111</v>
      </c>
      <c r="AJ5512" t="s">
        <v>40</v>
      </c>
    </row>
    <row r="5513" spans="1:36" x14ac:dyDescent="0.25">
      <c r="A5513" t="s">
        <v>32</v>
      </c>
      <c r="B5513" t="s">
        <v>16615</v>
      </c>
      <c r="C5513">
        <f>YEAR(B5513)</f>
        <v>2015</v>
      </c>
      <c r="D5513">
        <v>50</v>
      </c>
      <c r="E5513">
        <v>45.2</v>
      </c>
      <c r="F5513">
        <v>48.8</v>
      </c>
      <c r="H5513" s="2">
        <f>IF(F5513-55.47&lt;=0,0,IF(F5513-55.47&lt;=1,1,2))</f>
        <v>0</v>
      </c>
      <c r="I5513">
        <v>50</v>
      </c>
      <c r="J5513">
        <v>40.299999999999997</v>
      </c>
      <c r="K5513">
        <v>44.1</v>
      </c>
      <c r="L5513">
        <v>41.8</v>
      </c>
      <c r="M5513">
        <v>77.099999999999994</v>
      </c>
      <c r="O5513">
        <v>0.10199999999999999</v>
      </c>
      <c r="P5513">
        <v>100</v>
      </c>
      <c r="Q5513">
        <v>12.5</v>
      </c>
      <c r="R5513" t="s">
        <v>40</v>
      </c>
      <c r="S5513">
        <v>0</v>
      </c>
      <c r="T5513">
        <v>0.2</v>
      </c>
      <c r="U5513">
        <v>32.200000000000003</v>
      </c>
      <c r="V5513">
        <v>25.3</v>
      </c>
      <c r="W5513">
        <v>334</v>
      </c>
      <c r="X5513">
        <v>1018.6</v>
      </c>
      <c r="Y5513">
        <v>89.1</v>
      </c>
      <c r="Z5513">
        <v>5.9</v>
      </c>
      <c r="AA5513">
        <v>125.4</v>
      </c>
      <c r="AB5513">
        <v>10.8</v>
      </c>
      <c r="AC5513">
        <v>5</v>
      </c>
      <c r="AD5513">
        <v>0</v>
      </c>
      <c r="AE5513" t="s">
        <v>16616</v>
      </c>
      <c r="AF5513" t="s">
        <v>16617</v>
      </c>
      <c r="AG5513">
        <v>0.81</v>
      </c>
      <c r="AH5513" t="s">
        <v>56</v>
      </c>
      <c r="AI5513" t="s">
        <v>111</v>
      </c>
      <c r="AJ5513" t="s">
        <v>40</v>
      </c>
    </row>
    <row r="5514" spans="1:36" x14ac:dyDescent="0.25">
      <c r="A5514" t="s">
        <v>32</v>
      </c>
      <c r="B5514" t="s">
        <v>16618</v>
      </c>
      <c r="C5514">
        <f>YEAR(B5514)</f>
        <v>2015</v>
      </c>
      <c r="D5514">
        <v>55.4</v>
      </c>
      <c r="E5514">
        <v>43.8</v>
      </c>
      <c r="F5514">
        <v>50.3</v>
      </c>
      <c r="H5514" s="2">
        <f>IF(F5514-55.47&lt;=0,0,IF(F5514-55.47&lt;=1,1,2))</f>
        <v>0</v>
      </c>
      <c r="I5514">
        <v>55.4</v>
      </c>
      <c r="J5514">
        <v>41.1</v>
      </c>
      <c r="K5514">
        <v>48.4</v>
      </c>
      <c r="L5514">
        <v>43.6</v>
      </c>
      <c r="M5514">
        <v>78.3</v>
      </c>
      <c r="O5514">
        <v>0.433</v>
      </c>
      <c r="P5514">
        <v>100</v>
      </c>
      <c r="Q5514">
        <v>12.5</v>
      </c>
      <c r="R5514" t="s">
        <v>40</v>
      </c>
      <c r="S5514">
        <v>0</v>
      </c>
      <c r="T5514">
        <v>0.1</v>
      </c>
      <c r="U5514">
        <v>21.9</v>
      </c>
      <c r="V5514">
        <v>20.8</v>
      </c>
      <c r="W5514">
        <v>324.60000000000002</v>
      </c>
      <c r="X5514">
        <v>1016.3</v>
      </c>
      <c r="Y5514">
        <v>89.3</v>
      </c>
      <c r="Z5514">
        <v>6.1</v>
      </c>
      <c r="AA5514">
        <v>130.69999999999999</v>
      </c>
      <c r="AB5514">
        <v>11.2</v>
      </c>
      <c r="AC5514">
        <v>5</v>
      </c>
      <c r="AD5514">
        <v>0</v>
      </c>
      <c r="AE5514" t="s">
        <v>16619</v>
      </c>
      <c r="AF5514" t="s">
        <v>16620</v>
      </c>
      <c r="AG5514">
        <v>0.85</v>
      </c>
      <c r="AH5514" t="s">
        <v>56</v>
      </c>
      <c r="AI5514" t="s">
        <v>101</v>
      </c>
      <c r="AJ5514" t="s">
        <v>40</v>
      </c>
    </row>
    <row r="5515" spans="1:36" x14ac:dyDescent="0.25">
      <c r="A5515" t="s">
        <v>32</v>
      </c>
      <c r="B5515" t="s">
        <v>16621</v>
      </c>
      <c r="C5515">
        <f>YEAR(B5515)</f>
        <v>2015</v>
      </c>
      <c r="D5515">
        <v>55.4</v>
      </c>
      <c r="E5515">
        <v>46.4</v>
      </c>
      <c r="F5515">
        <v>50.9</v>
      </c>
      <c r="H5515" s="2">
        <f>IF(F5515-55.47&lt;=0,0,IF(F5515-55.47&lt;=1,1,2))</f>
        <v>0</v>
      </c>
      <c r="I5515">
        <v>55.4</v>
      </c>
      <c r="J5515">
        <v>41.5</v>
      </c>
      <c r="K5515">
        <v>49.5</v>
      </c>
      <c r="L5515">
        <v>42.2</v>
      </c>
      <c r="M5515">
        <v>73</v>
      </c>
      <c r="O5515">
        <v>7.9000000000000001E-2</v>
      </c>
      <c r="P5515">
        <v>100</v>
      </c>
      <c r="Q5515">
        <v>8.33</v>
      </c>
      <c r="R5515" t="s">
        <v>40</v>
      </c>
      <c r="S5515">
        <v>0</v>
      </c>
      <c r="T5515">
        <v>0.1</v>
      </c>
      <c r="U5515">
        <v>20.8</v>
      </c>
      <c r="V5515">
        <v>15</v>
      </c>
      <c r="W5515">
        <v>321.5</v>
      </c>
      <c r="X5515">
        <v>1016.2</v>
      </c>
      <c r="Y5515">
        <v>85.8</v>
      </c>
      <c r="Z5515">
        <v>6.1</v>
      </c>
      <c r="AA5515">
        <v>154.9</v>
      </c>
      <c r="AB5515">
        <v>13.4</v>
      </c>
      <c r="AC5515">
        <v>6</v>
      </c>
      <c r="AD5515">
        <v>0</v>
      </c>
      <c r="AE5515" t="s">
        <v>16622</v>
      </c>
      <c r="AF5515" t="s">
        <v>16623</v>
      </c>
      <c r="AG5515">
        <v>0.88</v>
      </c>
      <c r="AH5515" t="s">
        <v>56</v>
      </c>
      <c r="AI5515" t="s">
        <v>1166</v>
      </c>
      <c r="AJ5515" t="s">
        <v>40</v>
      </c>
    </row>
    <row r="5516" spans="1:36" x14ac:dyDescent="0.25">
      <c r="A5516" t="s">
        <v>32</v>
      </c>
      <c r="B5516" t="s">
        <v>16624</v>
      </c>
      <c r="C5516">
        <f>YEAR(B5516)</f>
        <v>2015</v>
      </c>
      <c r="D5516">
        <v>55.4</v>
      </c>
      <c r="E5516">
        <v>46.4</v>
      </c>
      <c r="F5516">
        <v>49.9</v>
      </c>
      <c r="H5516" s="2">
        <f>IF(F5516-55.47&lt;=0,0,IF(F5516-55.47&lt;=1,1,2))</f>
        <v>0</v>
      </c>
      <c r="I5516">
        <v>55.4</v>
      </c>
      <c r="J5516">
        <v>42.4</v>
      </c>
      <c r="K5516">
        <v>48.4</v>
      </c>
      <c r="L5516">
        <v>42</v>
      </c>
      <c r="M5516">
        <v>74.5</v>
      </c>
      <c r="O5516">
        <v>0.25</v>
      </c>
      <c r="P5516">
        <v>100</v>
      </c>
      <c r="Q5516">
        <v>12.5</v>
      </c>
      <c r="R5516" t="s">
        <v>40</v>
      </c>
      <c r="S5516">
        <v>0</v>
      </c>
      <c r="T5516">
        <v>0</v>
      </c>
      <c r="U5516">
        <v>20.6</v>
      </c>
      <c r="V5516">
        <v>18.3</v>
      </c>
      <c r="W5516">
        <v>278.39999999999998</v>
      </c>
      <c r="X5516">
        <v>1018.3</v>
      </c>
      <c r="Y5516">
        <v>74.7</v>
      </c>
      <c r="Z5516">
        <v>6.2</v>
      </c>
      <c r="AA5516">
        <v>169.3</v>
      </c>
      <c r="AB5516">
        <v>14.5</v>
      </c>
      <c r="AC5516">
        <v>6</v>
      </c>
      <c r="AD5516">
        <v>0</v>
      </c>
      <c r="AE5516" t="s">
        <v>16625</v>
      </c>
      <c r="AF5516" t="s">
        <v>16626</v>
      </c>
      <c r="AG5516">
        <v>0.91</v>
      </c>
      <c r="AH5516" t="s">
        <v>56</v>
      </c>
      <c r="AI5516" t="s">
        <v>101</v>
      </c>
      <c r="AJ5516" t="s">
        <v>40</v>
      </c>
    </row>
    <row r="5517" spans="1:36" x14ac:dyDescent="0.25">
      <c r="A5517" t="s">
        <v>32</v>
      </c>
      <c r="B5517" t="s">
        <v>16627</v>
      </c>
      <c r="C5517">
        <f>YEAR(B5517)</f>
        <v>2015</v>
      </c>
      <c r="D5517">
        <v>51.8</v>
      </c>
      <c r="E5517">
        <v>45.6</v>
      </c>
      <c r="F5517">
        <v>50.3</v>
      </c>
      <c r="H5517" s="2">
        <f>IF(F5517-55.47&lt;=0,0,IF(F5517-55.47&lt;=1,1,2))</f>
        <v>0</v>
      </c>
      <c r="I5517">
        <v>51.8</v>
      </c>
      <c r="J5517">
        <v>43.4</v>
      </c>
      <c r="K5517">
        <v>48.8</v>
      </c>
      <c r="L5517">
        <v>40.4</v>
      </c>
      <c r="M5517">
        <v>69.599999999999994</v>
      </c>
      <c r="O5517">
        <v>0.11799999999999999</v>
      </c>
      <c r="P5517">
        <v>100</v>
      </c>
      <c r="Q5517">
        <v>8.33</v>
      </c>
      <c r="R5517" t="s">
        <v>40</v>
      </c>
      <c r="S5517">
        <v>0</v>
      </c>
      <c r="T5517">
        <v>0</v>
      </c>
      <c r="U5517">
        <v>31.1</v>
      </c>
      <c r="V5517">
        <v>20.8</v>
      </c>
      <c r="W5517">
        <v>352</v>
      </c>
      <c r="X5517">
        <v>1020.7</v>
      </c>
      <c r="Y5517">
        <v>88.6</v>
      </c>
      <c r="Z5517">
        <v>6.2</v>
      </c>
      <c r="AA5517">
        <v>154.5</v>
      </c>
      <c r="AB5517">
        <v>13.3</v>
      </c>
      <c r="AC5517">
        <v>6</v>
      </c>
      <c r="AD5517">
        <v>0</v>
      </c>
      <c r="AE5517" t="s">
        <v>16628</v>
      </c>
      <c r="AF5517" t="s">
        <v>16629</v>
      </c>
      <c r="AG5517">
        <v>0.95</v>
      </c>
      <c r="AH5517" t="s">
        <v>56</v>
      </c>
      <c r="AI5517" t="s">
        <v>101</v>
      </c>
      <c r="AJ5517" t="s">
        <v>40</v>
      </c>
    </row>
    <row r="5518" spans="1:36" x14ac:dyDescent="0.25">
      <c r="A5518" t="s">
        <v>32</v>
      </c>
      <c r="B5518" t="s">
        <v>16630</v>
      </c>
      <c r="C5518">
        <f>YEAR(B5518)</f>
        <v>2015</v>
      </c>
      <c r="D5518">
        <v>48.2</v>
      </c>
      <c r="E5518">
        <v>39.200000000000003</v>
      </c>
      <c r="F5518">
        <v>43.5</v>
      </c>
      <c r="H5518" s="2">
        <f>IF(F5518-55.47&lt;=0,0,IF(F5518-55.47&lt;=1,1,2))</f>
        <v>0</v>
      </c>
      <c r="I5518">
        <v>40.700000000000003</v>
      </c>
      <c r="J5518">
        <v>28.7</v>
      </c>
      <c r="K5518">
        <v>34.1</v>
      </c>
      <c r="L5518">
        <v>30.9</v>
      </c>
      <c r="M5518">
        <v>61.7</v>
      </c>
      <c r="O5518">
        <v>3.9E-2</v>
      </c>
      <c r="P5518">
        <v>100</v>
      </c>
      <c r="Q5518">
        <v>4.17</v>
      </c>
      <c r="R5518" t="s">
        <v>40</v>
      </c>
      <c r="S5518">
        <v>0</v>
      </c>
      <c r="T5518">
        <v>0</v>
      </c>
      <c r="U5518">
        <v>39.1</v>
      </c>
      <c r="V5518">
        <v>27.7</v>
      </c>
      <c r="W5518">
        <v>349.5</v>
      </c>
      <c r="X5518">
        <v>1025.7</v>
      </c>
      <c r="Y5518">
        <v>89.1</v>
      </c>
      <c r="Z5518">
        <v>6.1</v>
      </c>
      <c r="AA5518">
        <v>89.4</v>
      </c>
      <c r="AB5518">
        <v>7.6</v>
      </c>
      <c r="AC5518">
        <v>3</v>
      </c>
      <c r="AD5518">
        <v>0</v>
      </c>
      <c r="AE5518" t="s">
        <v>16631</v>
      </c>
      <c r="AF5518" t="s">
        <v>16632</v>
      </c>
      <c r="AG5518">
        <v>0.98</v>
      </c>
      <c r="AH5518" t="s">
        <v>56</v>
      </c>
      <c r="AI5518" t="s">
        <v>61</v>
      </c>
      <c r="AJ5518" t="s">
        <v>40</v>
      </c>
    </row>
    <row r="5519" spans="1:36" x14ac:dyDescent="0.25">
      <c r="A5519" t="s">
        <v>32</v>
      </c>
      <c r="B5519" t="s">
        <v>16633</v>
      </c>
      <c r="C5519">
        <f>YEAR(B5519)</f>
        <v>2015</v>
      </c>
      <c r="D5519">
        <v>48.2</v>
      </c>
      <c r="E5519">
        <v>39.200000000000003</v>
      </c>
      <c r="F5519">
        <v>43.9</v>
      </c>
      <c r="H5519" s="2">
        <f>IF(F5519-55.47&lt;=0,0,IF(F5519-55.47&lt;=1,1,2))</f>
        <v>0</v>
      </c>
      <c r="I5519">
        <v>39.700000000000003</v>
      </c>
      <c r="J5519">
        <v>26.8</v>
      </c>
      <c r="K5519">
        <v>34</v>
      </c>
      <c r="L5519">
        <v>30.6</v>
      </c>
      <c r="M5519">
        <v>59.5</v>
      </c>
      <c r="O5519">
        <v>5.0999999999999997E-2</v>
      </c>
      <c r="P5519">
        <v>100</v>
      </c>
      <c r="Q5519">
        <v>8.33</v>
      </c>
      <c r="R5519" t="s">
        <v>40</v>
      </c>
      <c r="S5519">
        <v>0</v>
      </c>
      <c r="T5519">
        <v>0.2</v>
      </c>
      <c r="U5519">
        <v>51.4</v>
      </c>
      <c r="V5519">
        <v>34.4</v>
      </c>
      <c r="W5519">
        <v>345.8</v>
      </c>
      <c r="X5519">
        <v>1023.6</v>
      </c>
      <c r="Y5519">
        <v>89.6</v>
      </c>
      <c r="Z5519">
        <v>6.1</v>
      </c>
      <c r="AA5519">
        <v>155.6</v>
      </c>
      <c r="AB5519">
        <v>13.5</v>
      </c>
      <c r="AC5519">
        <v>6</v>
      </c>
      <c r="AD5519">
        <v>0</v>
      </c>
      <c r="AE5519" t="s">
        <v>16634</v>
      </c>
      <c r="AF5519" t="s">
        <v>16635</v>
      </c>
      <c r="AG5519">
        <v>0</v>
      </c>
      <c r="AH5519" t="s">
        <v>56</v>
      </c>
      <c r="AI5519" t="s">
        <v>101</v>
      </c>
      <c r="AJ5519" t="s">
        <v>40</v>
      </c>
    </row>
    <row r="5520" spans="1:36" x14ac:dyDescent="0.25">
      <c r="A5520" t="s">
        <v>32</v>
      </c>
      <c r="B5520" t="s">
        <v>16636</v>
      </c>
      <c r="C5520">
        <f>YEAR(B5520)</f>
        <v>2015</v>
      </c>
      <c r="D5520">
        <v>53.6</v>
      </c>
      <c r="E5520">
        <v>48.2</v>
      </c>
      <c r="F5520">
        <v>51.4</v>
      </c>
      <c r="H5520" s="2">
        <f>IF(F5520-55.47&lt;=0,0,IF(F5520-55.47&lt;=1,1,2))</f>
        <v>0</v>
      </c>
      <c r="I5520">
        <v>53.6</v>
      </c>
      <c r="J5520">
        <v>40.299999999999997</v>
      </c>
      <c r="K5520">
        <v>50.2</v>
      </c>
      <c r="L5520">
        <v>35.799999999999997</v>
      </c>
      <c r="M5520">
        <v>55.1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0.1</v>
      </c>
      <c r="U5520">
        <v>46.3</v>
      </c>
      <c r="V5520">
        <v>30</v>
      </c>
      <c r="W5520">
        <v>336.6</v>
      </c>
      <c r="X5520">
        <v>1020</v>
      </c>
      <c r="Y5520">
        <v>89.1</v>
      </c>
      <c r="Z5520">
        <v>6.2</v>
      </c>
      <c r="AA5520">
        <v>115.8</v>
      </c>
      <c r="AB5520">
        <v>10</v>
      </c>
      <c r="AC5520">
        <v>4</v>
      </c>
      <c r="AD5520">
        <v>0</v>
      </c>
      <c r="AE5520" t="s">
        <v>16637</v>
      </c>
      <c r="AF5520" t="s">
        <v>16638</v>
      </c>
      <c r="AG5520">
        <v>0.05</v>
      </c>
      <c r="AH5520" t="s">
        <v>36</v>
      </c>
      <c r="AI5520" t="s">
        <v>37</v>
      </c>
      <c r="AJ5520" t="s">
        <v>38</v>
      </c>
    </row>
    <row r="5521" spans="1:36" x14ac:dyDescent="0.25">
      <c r="A5521" t="s">
        <v>32</v>
      </c>
      <c r="B5521" t="s">
        <v>16639</v>
      </c>
      <c r="C5521">
        <f>YEAR(B5521)</f>
        <v>2015</v>
      </c>
      <c r="D5521">
        <v>57.2</v>
      </c>
      <c r="E5521">
        <v>48.1</v>
      </c>
      <c r="F5521">
        <v>52.8</v>
      </c>
      <c r="H5521" s="2">
        <f>IF(F5521-55.47&lt;=0,0,IF(F5521-55.47&lt;=1,1,2))</f>
        <v>0</v>
      </c>
      <c r="I5521">
        <v>57.2</v>
      </c>
      <c r="J5521">
        <v>44.3</v>
      </c>
      <c r="K5521">
        <v>52.3</v>
      </c>
      <c r="L5521">
        <v>42.6</v>
      </c>
      <c r="M5521">
        <v>68.400000000000006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29.5</v>
      </c>
      <c r="V5521">
        <v>18.3</v>
      </c>
      <c r="W5521">
        <v>328.6</v>
      </c>
      <c r="X5521">
        <v>1018</v>
      </c>
      <c r="Y5521">
        <v>70</v>
      </c>
      <c r="Z5521">
        <v>6.2</v>
      </c>
      <c r="AA5521">
        <v>159.19999999999999</v>
      </c>
      <c r="AB5521">
        <v>13.9</v>
      </c>
      <c r="AC5521">
        <v>6</v>
      </c>
      <c r="AD5521">
        <v>0</v>
      </c>
      <c r="AE5521" t="s">
        <v>16640</v>
      </c>
      <c r="AF5521" t="s">
        <v>16641</v>
      </c>
      <c r="AG5521">
        <v>0.08</v>
      </c>
      <c r="AH5521" t="s">
        <v>36</v>
      </c>
      <c r="AI5521" t="s">
        <v>37</v>
      </c>
      <c r="AJ5521" t="s">
        <v>38</v>
      </c>
    </row>
    <row r="5522" spans="1:36" x14ac:dyDescent="0.25">
      <c r="A5522" t="s">
        <v>32</v>
      </c>
      <c r="B5522" t="s">
        <v>16642</v>
      </c>
      <c r="C5522">
        <f>YEAR(B5522)</f>
        <v>2015</v>
      </c>
      <c r="D5522">
        <v>60.8</v>
      </c>
      <c r="E5522">
        <v>46.5</v>
      </c>
      <c r="F5522">
        <v>54.3</v>
      </c>
      <c r="H5522" s="2">
        <f>IF(F5522-55.47&lt;=0,0,IF(F5522-55.47&lt;=1,1,2))</f>
        <v>0</v>
      </c>
      <c r="I5522">
        <v>60.8</v>
      </c>
      <c r="J5522">
        <v>43.7</v>
      </c>
      <c r="K5522">
        <v>53.1</v>
      </c>
      <c r="L5522">
        <v>45.8</v>
      </c>
      <c r="M5522">
        <v>73.5</v>
      </c>
      <c r="O5522">
        <v>3.2000000000000001E-2</v>
      </c>
      <c r="P5522">
        <v>100</v>
      </c>
      <c r="Q5522">
        <v>8.33</v>
      </c>
      <c r="R5522" t="s">
        <v>40</v>
      </c>
      <c r="S5522">
        <v>0</v>
      </c>
      <c r="T5522">
        <v>0</v>
      </c>
      <c r="U5522">
        <v>41.4</v>
      </c>
      <c r="V5522">
        <v>27.7</v>
      </c>
      <c r="W5522">
        <v>180.3</v>
      </c>
      <c r="X5522">
        <v>1014.8</v>
      </c>
      <c r="Y5522">
        <v>93.6</v>
      </c>
      <c r="Z5522">
        <v>6.2</v>
      </c>
      <c r="AA5522">
        <v>62</v>
      </c>
      <c r="AB5522">
        <v>5.5</v>
      </c>
      <c r="AC5522">
        <v>3</v>
      </c>
      <c r="AD5522">
        <v>0</v>
      </c>
      <c r="AE5522" t="s">
        <v>16643</v>
      </c>
      <c r="AF5522" t="s">
        <v>16644</v>
      </c>
      <c r="AG5522">
        <v>0.12</v>
      </c>
      <c r="AH5522" t="s">
        <v>43</v>
      </c>
      <c r="AI5522" t="s">
        <v>1063</v>
      </c>
      <c r="AJ5522" t="s">
        <v>40</v>
      </c>
    </row>
    <row r="5523" spans="1:36" x14ac:dyDescent="0.25">
      <c r="A5523" t="s">
        <v>32</v>
      </c>
      <c r="B5523" t="s">
        <v>16645</v>
      </c>
      <c r="C5523">
        <f>YEAR(B5523)</f>
        <v>2015</v>
      </c>
      <c r="D5523">
        <v>62.6</v>
      </c>
      <c r="E5523">
        <v>51.8</v>
      </c>
      <c r="F5523">
        <v>57.7</v>
      </c>
      <c r="H5523" s="2">
        <f>IF(F5523-55.47&lt;=0,0,IF(F5523-55.47&lt;=1,1,2))</f>
        <v>2</v>
      </c>
      <c r="I5523">
        <v>62.6</v>
      </c>
      <c r="J5523">
        <v>51.8</v>
      </c>
      <c r="K5523">
        <v>57.7</v>
      </c>
      <c r="L5523">
        <v>51.4</v>
      </c>
      <c r="M5523">
        <v>79.8</v>
      </c>
      <c r="O5523">
        <v>6.7000000000000004E-2</v>
      </c>
      <c r="P5523">
        <v>100</v>
      </c>
      <c r="Q5523">
        <v>16.670000000000002</v>
      </c>
      <c r="R5523" t="s">
        <v>40</v>
      </c>
      <c r="S5523">
        <v>0</v>
      </c>
      <c r="T5523">
        <v>0</v>
      </c>
      <c r="U5523">
        <v>48.3</v>
      </c>
      <c r="V5523">
        <v>20.8</v>
      </c>
      <c r="W5523">
        <v>174.2</v>
      </c>
      <c r="X5523">
        <v>1009.7</v>
      </c>
      <c r="Y5523">
        <v>91.4</v>
      </c>
      <c r="Z5523">
        <v>6.1</v>
      </c>
      <c r="AA5523">
        <v>74.2</v>
      </c>
      <c r="AB5523">
        <v>6.5</v>
      </c>
      <c r="AC5523">
        <v>3</v>
      </c>
      <c r="AD5523">
        <v>0</v>
      </c>
      <c r="AE5523" t="s">
        <v>16646</v>
      </c>
      <c r="AF5523" t="s">
        <v>16647</v>
      </c>
      <c r="AG5523">
        <v>0.15</v>
      </c>
      <c r="AH5523" t="s">
        <v>43</v>
      </c>
      <c r="AI5523" t="s">
        <v>48</v>
      </c>
      <c r="AJ5523" t="s">
        <v>40</v>
      </c>
    </row>
    <row r="5524" spans="1:36" x14ac:dyDescent="0.25">
      <c r="A5524" t="s">
        <v>32</v>
      </c>
      <c r="B5524" t="s">
        <v>16648</v>
      </c>
      <c r="C5524">
        <f>YEAR(B5524)</f>
        <v>2015</v>
      </c>
      <c r="D5524">
        <v>59</v>
      </c>
      <c r="E5524">
        <v>50</v>
      </c>
      <c r="F5524">
        <v>54</v>
      </c>
      <c r="H5524" s="2">
        <f>IF(F5524-55.47&lt;=0,0,IF(F5524-55.47&lt;=1,1,2))</f>
        <v>0</v>
      </c>
      <c r="I5524">
        <v>59</v>
      </c>
      <c r="J5524">
        <v>50</v>
      </c>
      <c r="K5524">
        <v>54</v>
      </c>
      <c r="L5524">
        <v>47.2</v>
      </c>
      <c r="M5524">
        <v>78.099999999999994</v>
      </c>
      <c r="O5524">
        <v>0.192</v>
      </c>
      <c r="P5524">
        <v>100</v>
      </c>
      <c r="Q5524">
        <v>12.5</v>
      </c>
      <c r="R5524" t="s">
        <v>40</v>
      </c>
      <c r="S5524">
        <v>0</v>
      </c>
      <c r="T5524">
        <v>0</v>
      </c>
      <c r="U5524">
        <v>29.5</v>
      </c>
      <c r="V5524">
        <v>13.9</v>
      </c>
      <c r="W5524">
        <v>179.3</v>
      </c>
      <c r="X5524">
        <v>1005.8</v>
      </c>
      <c r="Y5524">
        <v>74.2</v>
      </c>
      <c r="Z5524">
        <v>6</v>
      </c>
      <c r="AA5524">
        <v>163.5</v>
      </c>
      <c r="AB5524">
        <v>13.9</v>
      </c>
      <c r="AC5524">
        <v>6</v>
      </c>
      <c r="AD5524">
        <v>0</v>
      </c>
      <c r="AE5524" t="s">
        <v>16649</v>
      </c>
      <c r="AF5524" t="s">
        <v>16650</v>
      </c>
      <c r="AG5524">
        <v>0.18</v>
      </c>
      <c r="AH5524" t="s">
        <v>56</v>
      </c>
      <c r="AI5524" t="s">
        <v>111</v>
      </c>
      <c r="AJ5524" t="s">
        <v>40</v>
      </c>
    </row>
    <row r="5525" spans="1:36" x14ac:dyDescent="0.25">
      <c r="A5525" t="s">
        <v>32</v>
      </c>
      <c r="B5525" t="s">
        <v>16651</v>
      </c>
      <c r="C5525">
        <f>YEAR(B5525)</f>
        <v>2015</v>
      </c>
      <c r="D5525">
        <v>64.400000000000006</v>
      </c>
      <c r="E5525">
        <v>46.4</v>
      </c>
      <c r="F5525">
        <v>55.7</v>
      </c>
      <c r="H5525" s="2">
        <f>IF(F5525-55.47&lt;=0,0,IF(F5525-55.47&lt;=1,1,2))</f>
        <v>1</v>
      </c>
      <c r="I5525">
        <v>64.400000000000006</v>
      </c>
      <c r="J5525">
        <v>42.4</v>
      </c>
      <c r="K5525">
        <v>55</v>
      </c>
      <c r="L5525">
        <v>47.2</v>
      </c>
      <c r="M5525">
        <v>73.900000000000006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24.2</v>
      </c>
      <c r="V5525">
        <v>12.7</v>
      </c>
      <c r="W5525">
        <v>165.5</v>
      </c>
      <c r="X5525">
        <v>1010.3</v>
      </c>
      <c r="Y5525">
        <v>46.6</v>
      </c>
      <c r="Z5525">
        <v>6.2</v>
      </c>
      <c r="AA5525">
        <v>167.1</v>
      </c>
      <c r="AB5525">
        <v>14.5</v>
      </c>
      <c r="AC5525">
        <v>6</v>
      </c>
      <c r="AD5525">
        <v>0</v>
      </c>
      <c r="AE5525" t="s">
        <v>16652</v>
      </c>
      <c r="AF5525" t="s">
        <v>16653</v>
      </c>
      <c r="AG5525">
        <v>0.25</v>
      </c>
      <c r="AH5525" t="s">
        <v>36</v>
      </c>
      <c r="AI5525" t="s">
        <v>37</v>
      </c>
      <c r="AJ5525" t="s">
        <v>38</v>
      </c>
    </row>
    <row r="5526" spans="1:36" x14ac:dyDescent="0.25">
      <c r="A5526" t="s">
        <v>32</v>
      </c>
      <c r="B5526" t="s">
        <v>16654</v>
      </c>
      <c r="C5526">
        <f>YEAR(B5526)</f>
        <v>2015</v>
      </c>
      <c r="D5526">
        <v>66.2</v>
      </c>
      <c r="E5526">
        <v>51.8</v>
      </c>
      <c r="F5526">
        <v>59.2</v>
      </c>
      <c r="H5526" s="2">
        <f>IF(F5526-55.47&lt;=0,0,IF(F5526-55.47&lt;=1,1,2))</f>
        <v>2</v>
      </c>
      <c r="I5526">
        <v>66.2</v>
      </c>
      <c r="J5526">
        <v>51.8</v>
      </c>
      <c r="K5526">
        <v>59.2</v>
      </c>
      <c r="L5526">
        <v>47.2</v>
      </c>
      <c r="M5526">
        <v>65.5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29.3</v>
      </c>
      <c r="V5526">
        <v>21.9</v>
      </c>
      <c r="W5526">
        <v>168.3</v>
      </c>
      <c r="X5526">
        <v>1016.3</v>
      </c>
      <c r="Y5526">
        <v>46.8</v>
      </c>
      <c r="Z5526">
        <v>6.2</v>
      </c>
      <c r="AA5526">
        <v>170.6</v>
      </c>
      <c r="AB5526">
        <v>14.8</v>
      </c>
      <c r="AC5526">
        <v>6</v>
      </c>
      <c r="AD5526">
        <v>0</v>
      </c>
      <c r="AE5526" t="s">
        <v>16655</v>
      </c>
      <c r="AF5526" t="s">
        <v>16656</v>
      </c>
      <c r="AG5526">
        <v>0.25</v>
      </c>
      <c r="AH5526" t="s">
        <v>36</v>
      </c>
      <c r="AI5526" t="s">
        <v>37</v>
      </c>
      <c r="AJ5526" t="s">
        <v>38</v>
      </c>
    </row>
    <row r="5527" spans="1:36" x14ac:dyDescent="0.25">
      <c r="A5527" t="s">
        <v>32</v>
      </c>
      <c r="B5527" t="s">
        <v>16657</v>
      </c>
      <c r="C5527">
        <f>YEAR(B5527)</f>
        <v>2015</v>
      </c>
      <c r="D5527">
        <v>64.400000000000006</v>
      </c>
      <c r="E5527">
        <v>45.8</v>
      </c>
      <c r="F5527">
        <v>56.5</v>
      </c>
      <c r="H5527" s="2">
        <f>IF(F5527-55.47&lt;=0,0,IF(F5527-55.47&lt;=1,1,2))</f>
        <v>2</v>
      </c>
      <c r="I5527">
        <v>64.400000000000006</v>
      </c>
      <c r="J5527">
        <v>41.1</v>
      </c>
      <c r="K5527">
        <v>56.2</v>
      </c>
      <c r="L5527">
        <v>45.8</v>
      </c>
      <c r="M5527">
        <v>68.5</v>
      </c>
      <c r="O5527">
        <v>0.39500000000000002</v>
      </c>
      <c r="P5527">
        <v>100</v>
      </c>
      <c r="Q5527">
        <v>4.17</v>
      </c>
      <c r="R5527" t="s">
        <v>40</v>
      </c>
      <c r="S5527">
        <v>0</v>
      </c>
      <c r="T5527">
        <v>0</v>
      </c>
      <c r="U5527">
        <v>40.1</v>
      </c>
      <c r="V5527">
        <v>20.8</v>
      </c>
      <c r="W5527">
        <v>184.5</v>
      </c>
      <c r="X5527">
        <v>1008.8</v>
      </c>
      <c r="Y5527">
        <v>56.1</v>
      </c>
      <c r="Z5527">
        <v>6</v>
      </c>
      <c r="AA5527">
        <v>151.19999999999999</v>
      </c>
      <c r="AB5527">
        <v>13.1</v>
      </c>
      <c r="AC5527">
        <v>6</v>
      </c>
      <c r="AD5527">
        <v>0</v>
      </c>
      <c r="AE5527" t="s">
        <v>16658</v>
      </c>
      <c r="AF5527" t="s">
        <v>16659</v>
      </c>
      <c r="AG5527">
        <v>0.28999999999999998</v>
      </c>
      <c r="AH5527" t="s">
        <v>56</v>
      </c>
      <c r="AI5527" t="s">
        <v>61</v>
      </c>
      <c r="AJ5527" t="s">
        <v>40</v>
      </c>
    </row>
    <row r="5528" spans="1:36" x14ac:dyDescent="0.25">
      <c r="A5528" t="s">
        <v>32</v>
      </c>
      <c r="B5528" t="s">
        <v>16660</v>
      </c>
      <c r="C5528">
        <f>YEAR(B5528)</f>
        <v>2015</v>
      </c>
      <c r="D5528">
        <v>64.400000000000006</v>
      </c>
      <c r="E5528">
        <v>50</v>
      </c>
      <c r="F5528">
        <v>57.8</v>
      </c>
      <c r="H5528" s="2">
        <f>IF(F5528-55.47&lt;=0,0,IF(F5528-55.47&lt;=1,1,2))</f>
        <v>2</v>
      </c>
      <c r="I5528">
        <v>64.400000000000006</v>
      </c>
      <c r="J5528">
        <v>50</v>
      </c>
      <c r="K5528">
        <v>57.8</v>
      </c>
      <c r="L5528">
        <v>47.8</v>
      </c>
      <c r="M5528">
        <v>69.8</v>
      </c>
      <c r="O5528">
        <v>1.948</v>
      </c>
      <c r="P5528">
        <v>100</v>
      </c>
      <c r="Q5528">
        <v>4.17</v>
      </c>
      <c r="R5528" t="s">
        <v>40</v>
      </c>
      <c r="S5528">
        <v>0</v>
      </c>
      <c r="T5528">
        <v>0</v>
      </c>
      <c r="U5528">
        <v>28.6</v>
      </c>
      <c r="V5528">
        <v>20.8</v>
      </c>
      <c r="W5528">
        <v>247.6</v>
      </c>
      <c r="X5528">
        <v>1012.6</v>
      </c>
      <c r="Y5528">
        <v>58.4</v>
      </c>
      <c r="Z5528">
        <v>6.2</v>
      </c>
      <c r="AA5528">
        <v>184</v>
      </c>
      <c r="AB5528">
        <v>15.9</v>
      </c>
      <c r="AC5528">
        <v>7</v>
      </c>
      <c r="AD5528">
        <v>0</v>
      </c>
      <c r="AE5528" t="s">
        <v>16661</v>
      </c>
      <c r="AF5528" t="s">
        <v>16662</v>
      </c>
      <c r="AG5528">
        <v>0.32</v>
      </c>
      <c r="AH5528" t="s">
        <v>56</v>
      </c>
      <c r="AI5528" t="s">
        <v>137</v>
      </c>
      <c r="AJ5528" t="s">
        <v>40</v>
      </c>
    </row>
    <row r="5529" spans="1:36" x14ac:dyDescent="0.25">
      <c r="A5529" t="s">
        <v>32</v>
      </c>
      <c r="B5529" t="s">
        <v>16663</v>
      </c>
      <c r="C5529">
        <f>YEAR(B5529)</f>
        <v>2015</v>
      </c>
      <c r="D5529">
        <v>62.6</v>
      </c>
      <c r="E5529">
        <v>48.2</v>
      </c>
      <c r="F5529">
        <v>54.6</v>
      </c>
      <c r="G5529" s="2">
        <f>AVERAGE(F5529:F5620)</f>
        <v>61.519565217391296</v>
      </c>
      <c r="H5529" s="2">
        <f>IF(F5529-61.52&lt;=0,0,IF(F5529-61.52&lt;=1,1,2))</f>
        <v>0</v>
      </c>
      <c r="I5529">
        <v>62.6</v>
      </c>
      <c r="J5529">
        <v>44.6</v>
      </c>
      <c r="K5529">
        <v>54.3</v>
      </c>
      <c r="L5529">
        <v>46.1</v>
      </c>
      <c r="M5529">
        <v>73.8</v>
      </c>
      <c r="O5529">
        <v>7.8E-2</v>
      </c>
      <c r="P5529">
        <v>100</v>
      </c>
      <c r="Q5529">
        <v>4.17</v>
      </c>
      <c r="R5529" t="s">
        <v>40</v>
      </c>
      <c r="S5529">
        <v>0</v>
      </c>
      <c r="T5529">
        <v>0</v>
      </c>
      <c r="U5529">
        <v>17.399999999999999</v>
      </c>
      <c r="V5529">
        <v>11.4</v>
      </c>
      <c r="W5529">
        <v>199.2</v>
      </c>
      <c r="X5529">
        <v>1017.1</v>
      </c>
      <c r="Y5529">
        <v>46.1</v>
      </c>
      <c r="Z5529">
        <v>6.2</v>
      </c>
      <c r="AA5529">
        <v>159.4</v>
      </c>
      <c r="AB5529">
        <v>13.8</v>
      </c>
      <c r="AC5529">
        <v>6</v>
      </c>
      <c r="AD5529">
        <v>0</v>
      </c>
      <c r="AE5529" t="s">
        <v>16664</v>
      </c>
      <c r="AF5529" t="s">
        <v>16665</v>
      </c>
      <c r="AG5529">
        <v>0.35</v>
      </c>
      <c r="AH5529" t="s">
        <v>56</v>
      </c>
      <c r="AI5529" t="s">
        <v>65</v>
      </c>
      <c r="AJ5529" t="s">
        <v>40</v>
      </c>
    </row>
    <row r="5530" spans="1:36" x14ac:dyDescent="0.25">
      <c r="A5530" t="s">
        <v>32</v>
      </c>
      <c r="B5530" t="s">
        <v>16666</v>
      </c>
      <c r="C5530">
        <f>YEAR(B5530)</f>
        <v>2015</v>
      </c>
      <c r="D5530">
        <v>60.8</v>
      </c>
      <c r="E5530">
        <v>46.4</v>
      </c>
      <c r="F5530">
        <v>54.5</v>
      </c>
      <c r="H5530" s="2">
        <f>IF(F5530-61.52&lt;=0,0,IF(F5530-61.52&lt;=1,1,2))</f>
        <v>0</v>
      </c>
      <c r="I5530">
        <v>60.8</v>
      </c>
      <c r="J5530">
        <v>42.3</v>
      </c>
      <c r="K5530">
        <v>53.2</v>
      </c>
      <c r="L5530">
        <v>45.7</v>
      </c>
      <c r="M5530">
        <v>72.5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19.5</v>
      </c>
      <c r="V5530">
        <v>20.8</v>
      </c>
      <c r="W5530">
        <v>280.5</v>
      </c>
      <c r="X5530">
        <v>1018.5</v>
      </c>
      <c r="Y5530">
        <v>29.6</v>
      </c>
      <c r="Z5530">
        <v>6.2</v>
      </c>
      <c r="AA5530">
        <v>203.1</v>
      </c>
      <c r="AB5530">
        <v>17.5</v>
      </c>
      <c r="AC5530">
        <v>7</v>
      </c>
      <c r="AD5530">
        <v>0</v>
      </c>
      <c r="AE5530" t="s">
        <v>16667</v>
      </c>
      <c r="AF5530" t="s">
        <v>16668</v>
      </c>
      <c r="AG5530">
        <v>0.39</v>
      </c>
      <c r="AH5530" t="s">
        <v>36</v>
      </c>
      <c r="AI5530" t="s">
        <v>37</v>
      </c>
      <c r="AJ5530" t="s">
        <v>38</v>
      </c>
    </row>
    <row r="5531" spans="1:36" x14ac:dyDescent="0.25">
      <c r="A5531" t="s">
        <v>32</v>
      </c>
      <c r="B5531" t="s">
        <v>16669</v>
      </c>
      <c r="C5531">
        <f>YEAR(B5531)</f>
        <v>2015</v>
      </c>
      <c r="D5531">
        <v>66.2</v>
      </c>
      <c r="E5531">
        <v>50</v>
      </c>
      <c r="F5531">
        <v>57.4</v>
      </c>
      <c r="H5531" s="2">
        <f>IF(F5531-61.52&lt;=0,0,IF(F5531-61.52&lt;=1,1,2))</f>
        <v>0</v>
      </c>
      <c r="I5531">
        <v>66.2</v>
      </c>
      <c r="J5531">
        <v>46.7</v>
      </c>
      <c r="K5531">
        <v>57.2</v>
      </c>
      <c r="L5531">
        <v>48.4</v>
      </c>
      <c r="M5531">
        <v>72.400000000000006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32.9</v>
      </c>
      <c r="V5531">
        <v>25.3</v>
      </c>
      <c r="W5531">
        <v>266.2</v>
      </c>
      <c r="X5531">
        <v>1018.3</v>
      </c>
      <c r="Y5531">
        <v>33.4</v>
      </c>
      <c r="Z5531">
        <v>6.2</v>
      </c>
      <c r="AA5531">
        <v>160.6</v>
      </c>
      <c r="AB5531">
        <v>13.8</v>
      </c>
      <c r="AC5531">
        <v>6</v>
      </c>
      <c r="AD5531">
        <v>0</v>
      </c>
      <c r="AE5531" t="s">
        <v>16670</v>
      </c>
      <c r="AF5531" t="s">
        <v>16671</v>
      </c>
      <c r="AG5531">
        <v>0.42</v>
      </c>
      <c r="AH5531" t="s">
        <v>36</v>
      </c>
      <c r="AI5531" t="s">
        <v>37</v>
      </c>
      <c r="AJ5531" t="s">
        <v>38</v>
      </c>
    </row>
    <row r="5532" spans="1:36" x14ac:dyDescent="0.25">
      <c r="A5532" t="s">
        <v>32</v>
      </c>
      <c r="B5532" t="s">
        <v>16672</v>
      </c>
      <c r="C5532">
        <f>YEAR(B5532)</f>
        <v>2015</v>
      </c>
      <c r="D5532">
        <v>64.400000000000006</v>
      </c>
      <c r="E5532">
        <v>48.1</v>
      </c>
      <c r="F5532">
        <v>57.3</v>
      </c>
      <c r="H5532" s="2">
        <f>IF(F5532-61.52&lt;=0,0,IF(F5532-61.52&lt;=1,1,2))</f>
        <v>0</v>
      </c>
      <c r="I5532">
        <v>64.400000000000006</v>
      </c>
      <c r="J5532">
        <v>47.2</v>
      </c>
      <c r="K5532">
        <v>57.3</v>
      </c>
      <c r="L5532">
        <v>51.1</v>
      </c>
      <c r="M5532">
        <v>79.8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34.1</v>
      </c>
      <c r="V5532">
        <v>11.4</v>
      </c>
      <c r="W5532">
        <v>101</v>
      </c>
      <c r="X5532">
        <v>1022.5</v>
      </c>
      <c r="Y5532">
        <v>50.9</v>
      </c>
      <c r="Z5532">
        <v>6.2</v>
      </c>
      <c r="AA5532">
        <v>177.8</v>
      </c>
      <c r="AB5532">
        <v>15.3</v>
      </c>
      <c r="AC5532">
        <v>6</v>
      </c>
      <c r="AD5532">
        <v>0</v>
      </c>
      <c r="AE5532" t="s">
        <v>16673</v>
      </c>
      <c r="AF5532" t="s">
        <v>16674</v>
      </c>
      <c r="AG5532">
        <v>0.45</v>
      </c>
      <c r="AH5532" t="s">
        <v>36</v>
      </c>
      <c r="AI5532" t="s">
        <v>37</v>
      </c>
      <c r="AJ5532" t="s">
        <v>38</v>
      </c>
    </row>
    <row r="5533" spans="1:36" x14ac:dyDescent="0.25">
      <c r="A5533" t="s">
        <v>32</v>
      </c>
      <c r="B5533" t="s">
        <v>16675</v>
      </c>
      <c r="C5533">
        <f>YEAR(B5533)</f>
        <v>2015</v>
      </c>
      <c r="D5533">
        <v>66.2</v>
      </c>
      <c r="E5533">
        <v>48.2</v>
      </c>
      <c r="F5533">
        <v>57.8</v>
      </c>
      <c r="H5533" s="2">
        <f>IF(F5533-61.52&lt;=0,0,IF(F5533-61.52&lt;=1,1,2))</f>
        <v>0</v>
      </c>
      <c r="I5533">
        <v>66.2</v>
      </c>
      <c r="J5533">
        <v>43.4</v>
      </c>
      <c r="K5533">
        <v>57</v>
      </c>
      <c r="L5533">
        <v>47.8</v>
      </c>
      <c r="M5533">
        <v>70.3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31.1</v>
      </c>
      <c r="V5533">
        <v>24.1</v>
      </c>
      <c r="W5533">
        <v>182.8</v>
      </c>
      <c r="X5533">
        <v>1019.1</v>
      </c>
      <c r="Y5533">
        <v>38.799999999999997</v>
      </c>
      <c r="Z5533">
        <v>6.2</v>
      </c>
      <c r="AA5533">
        <v>209.5</v>
      </c>
      <c r="AB5533">
        <v>18.2</v>
      </c>
      <c r="AC5533">
        <v>7</v>
      </c>
      <c r="AD5533">
        <v>0</v>
      </c>
      <c r="AE5533" t="s">
        <v>16676</v>
      </c>
      <c r="AF5533" t="s">
        <v>16677</v>
      </c>
      <c r="AG5533">
        <v>0.5</v>
      </c>
      <c r="AH5533" t="s">
        <v>36</v>
      </c>
      <c r="AI5533" t="s">
        <v>37</v>
      </c>
      <c r="AJ5533" t="s">
        <v>38</v>
      </c>
    </row>
    <row r="5534" spans="1:36" x14ac:dyDescent="0.25">
      <c r="A5534" t="s">
        <v>32</v>
      </c>
      <c r="B5534" t="s">
        <v>16678</v>
      </c>
      <c r="C5534">
        <f>YEAR(B5534)</f>
        <v>2015</v>
      </c>
      <c r="D5534">
        <v>64.400000000000006</v>
      </c>
      <c r="E5534">
        <v>54.9</v>
      </c>
      <c r="F5534">
        <v>60.9</v>
      </c>
      <c r="H5534" s="2">
        <f>IF(F5534-61.52&lt;=0,0,IF(F5534-61.52&lt;=1,1,2))</f>
        <v>0</v>
      </c>
      <c r="I5534">
        <v>64.400000000000006</v>
      </c>
      <c r="J5534">
        <v>54.9</v>
      </c>
      <c r="K5534">
        <v>60.9</v>
      </c>
      <c r="L5534">
        <v>49.4</v>
      </c>
      <c r="M5534">
        <v>66.099999999999994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40.299999999999997</v>
      </c>
      <c r="V5534">
        <v>30</v>
      </c>
      <c r="W5534">
        <v>180.1</v>
      </c>
      <c r="X5534">
        <v>1015.7</v>
      </c>
      <c r="Y5534">
        <v>56.2</v>
      </c>
      <c r="Z5534">
        <v>6.2</v>
      </c>
      <c r="AA5534">
        <v>177.1</v>
      </c>
      <c r="AB5534">
        <v>15.3</v>
      </c>
      <c r="AC5534">
        <v>6</v>
      </c>
      <c r="AD5534">
        <v>0</v>
      </c>
      <c r="AE5534" t="s">
        <v>16679</v>
      </c>
      <c r="AF5534" t="s">
        <v>16680</v>
      </c>
      <c r="AG5534">
        <v>0.52</v>
      </c>
      <c r="AH5534" t="s">
        <v>36</v>
      </c>
      <c r="AI5534" t="s">
        <v>37</v>
      </c>
      <c r="AJ5534" t="s">
        <v>38</v>
      </c>
    </row>
    <row r="5535" spans="1:36" x14ac:dyDescent="0.25">
      <c r="A5535" t="s">
        <v>32</v>
      </c>
      <c r="B5535" t="s">
        <v>16681</v>
      </c>
      <c r="C5535">
        <f>YEAR(B5535)</f>
        <v>2015</v>
      </c>
      <c r="D5535">
        <v>60.8</v>
      </c>
      <c r="E5535">
        <v>51.8</v>
      </c>
      <c r="F5535">
        <v>56.9</v>
      </c>
      <c r="H5535" s="2">
        <f>IF(F5535-61.52&lt;=0,0,IF(F5535-61.52&lt;=1,1,2))</f>
        <v>0</v>
      </c>
      <c r="I5535">
        <v>60.8</v>
      </c>
      <c r="J5535">
        <v>51.8</v>
      </c>
      <c r="K5535">
        <v>56.9</v>
      </c>
      <c r="L5535">
        <v>50.4</v>
      </c>
      <c r="M5535">
        <v>79.900000000000006</v>
      </c>
      <c r="O5535">
        <v>0.11700000000000001</v>
      </c>
      <c r="P5535">
        <v>100</v>
      </c>
      <c r="Q5535">
        <v>4.17</v>
      </c>
      <c r="R5535" t="s">
        <v>40</v>
      </c>
      <c r="S5535">
        <v>0</v>
      </c>
      <c r="T5535">
        <v>0</v>
      </c>
      <c r="U5535">
        <v>26.4</v>
      </c>
      <c r="V5535">
        <v>19.7</v>
      </c>
      <c r="W5535">
        <v>234.8</v>
      </c>
      <c r="X5535">
        <v>1013.5</v>
      </c>
      <c r="Y5535">
        <v>68</v>
      </c>
      <c r="Z5535">
        <v>6</v>
      </c>
      <c r="AA5535">
        <v>131.80000000000001</v>
      </c>
      <c r="AB5535">
        <v>11.2</v>
      </c>
      <c r="AC5535">
        <v>5</v>
      </c>
      <c r="AD5535">
        <v>0</v>
      </c>
      <c r="AE5535" t="s">
        <v>16682</v>
      </c>
      <c r="AF5535" t="s">
        <v>16683</v>
      </c>
      <c r="AG5535">
        <v>0.56000000000000005</v>
      </c>
      <c r="AH5535" t="s">
        <v>56</v>
      </c>
      <c r="AI5535" t="s">
        <v>65</v>
      </c>
      <c r="AJ5535" t="s">
        <v>40</v>
      </c>
    </row>
    <row r="5536" spans="1:36" x14ac:dyDescent="0.25">
      <c r="A5536" t="s">
        <v>32</v>
      </c>
      <c r="B5536" t="s">
        <v>16684</v>
      </c>
      <c r="C5536">
        <f>YEAR(B5536)</f>
        <v>2015</v>
      </c>
      <c r="D5536">
        <v>60.8</v>
      </c>
      <c r="E5536">
        <v>46.4</v>
      </c>
      <c r="F5536">
        <v>54</v>
      </c>
      <c r="H5536" s="2">
        <f>IF(F5536-61.52&lt;=0,0,IF(F5536-61.52&lt;=1,1,2))</f>
        <v>0</v>
      </c>
      <c r="I5536">
        <v>60.8</v>
      </c>
      <c r="J5536">
        <v>43.5</v>
      </c>
      <c r="K5536">
        <v>53.3</v>
      </c>
      <c r="L5536">
        <v>48.7</v>
      </c>
      <c r="M5536">
        <v>83.2</v>
      </c>
      <c r="O5536">
        <v>0.47299999999999998</v>
      </c>
      <c r="P5536">
        <v>100</v>
      </c>
      <c r="Q5536">
        <v>4.17</v>
      </c>
      <c r="R5536" t="s">
        <v>40</v>
      </c>
      <c r="S5536">
        <v>0</v>
      </c>
      <c r="T5536">
        <v>0</v>
      </c>
      <c r="U5536">
        <v>18.3</v>
      </c>
      <c r="V5536">
        <v>8.1</v>
      </c>
      <c r="W5536">
        <v>137.30000000000001</v>
      </c>
      <c r="X5536">
        <v>1015.9</v>
      </c>
      <c r="Y5536">
        <v>43.8</v>
      </c>
      <c r="Z5536">
        <v>6.2</v>
      </c>
      <c r="AA5536">
        <v>184.8</v>
      </c>
      <c r="AB5536">
        <v>15.8</v>
      </c>
      <c r="AC5536">
        <v>7</v>
      </c>
      <c r="AD5536">
        <v>0</v>
      </c>
      <c r="AE5536" t="s">
        <v>16685</v>
      </c>
      <c r="AF5536" t="s">
        <v>16686</v>
      </c>
      <c r="AG5536">
        <v>0.59</v>
      </c>
      <c r="AH5536" t="s">
        <v>56</v>
      </c>
      <c r="AI5536" t="s">
        <v>137</v>
      </c>
      <c r="AJ5536" t="s">
        <v>40</v>
      </c>
    </row>
    <row r="5537" spans="1:36" x14ac:dyDescent="0.25">
      <c r="A5537" t="s">
        <v>32</v>
      </c>
      <c r="B5537" t="s">
        <v>16687</v>
      </c>
      <c r="C5537">
        <f>YEAR(B5537)</f>
        <v>2015</v>
      </c>
      <c r="D5537">
        <v>60.8</v>
      </c>
      <c r="E5537">
        <v>48.2</v>
      </c>
      <c r="F5537">
        <v>54.3</v>
      </c>
      <c r="H5537" s="2">
        <f>IF(F5537-61.52&lt;=0,0,IF(F5537-61.52&lt;=1,1,2))</f>
        <v>0</v>
      </c>
      <c r="I5537">
        <v>60.8</v>
      </c>
      <c r="J5537">
        <v>44.6</v>
      </c>
      <c r="K5537">
        <v>53.4</v>
      </c>
      <c r="L5537">
        <v>48.2</v>
      </c>
      <c r="M5537">
        <v>80.099999999999994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18.8</v>
      </c>
      <c r="V5537">
        <v>9.1999999999999993</v>
      </c>
      <c r="W5537">
        <v>155.6</v>
      </c>
      <c r="X5537">
        <v>1018.3</v>
      </c>
      <c r="Y5537">
        <v>55.2</v>
      </c>
      <c r="Z5537">
        <v>6.2</v>
      </c>
      <c r="AA5537">
        <v>176.2</v>
      </c>
      <c r="AB5537">
        <v>15.2</v>
      </c>
      <c r="AC5537">
        <v>7</v>
      </c>
      <c r="AD5537">
        <v>0</v>
      </c>
      <c r="AE5537" t="s">
        <v>16688</v>
      </c>
      <c r="AF5537" t="s">
        <v>16689</v>
      </c>
      <c r="AG5537">
        <v>0.63</v>
      </c>
      <c r="AH5537" t="s">
        <v>36</v>
      </c>
      <c r="AI5537" t="s">
        <v>37</v>
      </c>
      <c r="AJ5537" t="s">
        <v>38</v>
      </c>
    </row>
    <row r="5538" spans="1:36" x14ac:dyDescent="0.25">
      <c r="A5538" t="s">
        <v>32</v>
      </c>
      <c r="B5538" t="s">
        <v>16690</v>
      </c>
      <c r="C5538">
        <f>YEAR(B5538)</f>
        <v>2015</v>
      </c>
      <c r="D5538">
        <v>59</v>
      </c>
      <c r="E5538">
        <v>48.2</v>
      </c>
      <c r="F5538">
        <v>52.8</v>
      </c>
      <c r="H5538" s="2">
        <f>IF(F5538-61.52&lt;=0,0,IF(F5538-61.52&lt;=1,1,2))</f>
        <v>0</v>
      </c>
      <c r="I5538">
        <v>59</v>
      </c>
      <c r="J5538">
        <v>45.6</v>
      </c>
      <c r="K5538">
        <v>52.2</v>
      </c>
      <c r="L5538">
        <v>46</v>
      </c>
      <c r="M5538">
        <v>78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18.3</v>
      </c>
      <c r="V5538">
        <v>21.9</v>
      </c>
      <c r="W5538">
        <v>261.60000000000002</v>
      </c>
      <c r="X5538">
        <v>1020.3</v>
      </c>
      <c r="Y5538">
        <v>45.4</v>
      </c>
      <c r="Z5538">
        <v>6.2</v>
      </c>
      <c r="AA5538">
        <v>179.1</v>
      </c>
      <c r="AB5538">
        <v>15.5</v>
      </c>
      <c r="AC5538">
        <v>7</v>
      </c>
      <c r="AD5538">
        <v>0</v>
      </c>
      <c r="AE5538" t="s">
        <v>16691</v>
      </c>
      <c r="AF5538" t="s">
        <v>16692</v>
      </c>
      <c r="AG5538">
        <v>0.66</v>
      </c>
      <c r="AH5538" t="s">
        <v>36</v>
      </c>
      <c r="AI5538" t="s">
        <v>37</v>
      </c>
      <c r="AJ5538" t="s">
        <v>38</v>
      </c>
    </row>
    <row r="5539" spans="1:36" x14ac:dyDescent="0.25">
      <c r="A5539" t="s">
        <v>32</v>
      </c>
      <c r="B5539" t="s">
        <v>16693</v>
      </c>
      <c r="C5539">
        <f>YEAR(B5539)</f>
        <v>2015</v>
      </c>
      <c r="D5539">
        <v>60.8</v>
      </c>
      <c r="E5539">
        <v>46.4</v>
      </c>
      <c r="F5539">
        <v>52</v>
      </c>
      <c r="H5539" s="2">
        <f>IF(F5539-61.52&lt;=0,0,IF(F5539-61.52&lt;=1,1,2))</f>
        <v>0</v>
      </c>
      <c r="I5539">
        <v>60.8</v>
      </c>
      <c r="J5539">
        <v>42.3</v>
      </c>
      <c r="K5539">
        <v>50.3</v>
      </c>
      <c r="L5539">
        <v>45.7</v>
      </c>
      <c r="M5539">
        <v>79.8</v>
      </c>
      <c r="O5539">
        <v>0.35299999999999998</v>
      </c>
      <c r="P5539">
        <v>100</v>
      </c>
      <c r="Q5539">
        <v>4.17</v>
      </c>
      <c r="R5539" t="s">
        <v>40</v>
      </c>
      <c r="S5539">
        <v>0</v>
      </c>
      <c r="T5539">
        <v>0</v>
      </c>
      <c r="U5539">
        <v>26.4</v>
      </c>
      <c r="V5539">
        <v>11.4</v>
      </c>
      <c r="W5539">
        <v>151.30000000000001</v>
      </c>
      <c r="X5539">
        <v>1017.2</v>
      </c>
      <c r="Y5539">
        <v>53.6</v>
      </c>
      <c r="Z5539">
        <v>6.2</v>
      </c>
      <c r="AA5539">
        <v>179.4</v>
      </c>
      <c r="AB5539">
        <v>15.5</v>
      </c>
      <c r="AC5539">
        <v>8</v>
      </c>
      <c r="AD5539">
        <v>0</v>
      </c>
      <c r="AE5539" t="s">
        <v>16694</v>
      </c>
      <c r="AF5539" t="s">
        <v>16695</v>
      </c>
      <c r="AG5539">
        <v>0.69</v>
      </c>
      <c r="AH5539" t="s">
        <v>56</v>
      </c>
      <c r="AI5539" t="s">
        <v>65</v>
      </c>
      <c r="AJ5539" t="s">
        <v>40</v>
      </c>
    </row>
    <row r="5540" spans="1:36" x14ac:dyDescent="0.25">
      <c r="A5540" t="s">
        <v>32</v>
      </c>
      <c r="B5540" t="s">
        <v>16696</v>
      </c>
      <c r="C5540">
        <f>YEAR(B5540)</f>
        <v>2015</v>
      </c>
      <c r="D5540">
        <v>60.8</v>
      </c>
      <c r="E5540">
        <v>45</v>
      </c>
      <c r="F5540">
        <v>53.2</v>
      </c>
      <c r="H5540" s="2">
        <f>IF(F5540-61.52&lt;=0,0,IF(F5540-61.52&lt;=1,1,2))</f>
        <v>0</v>
      </c>
      <c r="I5540">
        <v>60.8</v>
      </c>
      <c r="J5540">
        <v>43.5</v>
      </c>
      <c r="K5540">
        <v>52.3</v>
      </c>
      <c r="L5540">
        <v>43.6</v>
      </c>
      <c r="M5540">
        <v>71.099999999999994</v>
      </c>
      <c r="O5540">
        <v>3.9E-2</v>
      </c>
      <c r="P5540">
        <v>100</v>
      </c>
      <c r="Q5540">
        <v>4.17</v>
      </c>
      <c r="R5540" t="s">
        <v>40</v>
      </c>
      <c r="S5540">
        <v>0</v>
      </c>
      <c r="T5540">
        <v>0</v>
      </c>
      <c r="U5540">
        <v>30.6</v>
      </c>
      <c r="V5540">
        <v>21.9</v>
      </c>
      <c r="W5540">
        <v>272.3</v>
      </c>
      <c r="X5540">
        <v>1012.9</v>
      </c>
      <c r="Y5540">
        <v>47.7</v>
      </c>
      <c r="Z5540">
        <v>6.2</v>
      </c>
      <c r="AA5540">
        <v>211.3</v>
      </c>
      <c r="AB5540">
        <v>18.100000000000001</v>
      </c>
      <c r="AC5540">
        <v>8</v>
      </c>
      <c r="AD5540">
        <v>0</v>
      </c>
      <c r="AE5540" t="s">
        <v>16697</v>
      </c>
      <c r="AF5540" t="s">
        <v>16698</v>
      </c>
      <c r="AG5540">
        <v>0.73</v>
      </c>
      <c r="AH5540" t="s">
        <v>56</v>
      </c>
      <c r="AI5540" t="s">
        <v>78</v>
      </c>
      <c r="AJ5540" t="s">
        <v>40</v>
      </c>
    </row>
    <row r="5541" spans="1:36" x14ac:dyDescent="0.25">
      <c r="A5541" t="s">
        <v>32</v>
      </c>
      <c r="B5541" t="s">
        <v>16699</v>
      </c>
      <c r="C5541">
        <f>YEAR(B5541)</f>
        <v>2015</v>
      </c>
      <c r="D5541">
        <v>64.400000000000006</v>
      </c>
      <c r="E5541">
        <v>48.2</v>
      </c>
      <c r="F5541">
        <v>54.3</v>
      </c>
      <c r="H5541" s="2">
        <f>IF(F5541-61.52&lt;=0,0,IF(F5541-61.52&lt;=1,1,2))</f>
        <v>0</v>
      </c>
      <c r="I5541">
        <v>64.400000000000006</v>
      </c>
      <c r="J5541">
        <v>43.7</v>
      </c>
      <c r="K5541">
        <v>54.1</v>
      </c>
      <c r="L5541">
        <v>45.7</v>
      </c>
      <c r="M5541">
        <v>73.400000000000006</v>
      </c>
      <c r="O5541">
        <v>0.16900000000000001</v>
      </c>
      <c r="P5541">
        <v>100</v>
      </c>
      <c r="Q5541">
        <v>12.5</v>
      </c>
      <c r="R5541" t="s">
        <v>40</v>
      </c>
      <c r="S5541">
        <v>0</v>
      </c>
      <c r="T5541">
        <v>0</v>
      </c>
      <c r="U5541">
        <v>43.8</v>
      </c>
      <c r="V5541">
        <v>23</v>
      </c>
      <c r="W5541">
        <v>185.5</v>
      </c>
      <c r="X5541">
        <v>1012</v>
      </c>
      <c r="Y5541">
        <v>67.5</v>
      </c>
      <c r="Z5541">
        <v>6.1</v>
      </c>
      <c r="AA5541">
        <v>164.4</v>
      </c>
      <c r="AB5541">
        <v>14.2</v>
      </c>
      <c r="AC5541">
        <v>6</v>
      </c>
      <c r="AD5541">
        <v>0</v>
      </c>
      <c r="AE5541" t="s">
        <v>16700</v>
      </c>
      <c r="AF5541" t="s">
        <v>16701</v>
      </c>
      <c r="AG5541">
        <v>0.75</v>
      </c>
      <c r="AH5541" t="s">
        <v>56</v>
      </c>
      <c r="AI5541" t="s">
        <v>101</v>
      </c>
      <c r="AJ5541" t="s">
        <v>40</v>
      </c>
    </row>
    <row r="5542" spans="1:36" x14ac:dyDescent="0.25">
      <c r="A5542" t="s">
        <v>32</v>
      </c>
      <c r="B5542" t="s">
        <v>16702</v>
      </c>
      <c r="C5542">
        <f>YEAR(B5542)</f>
        <v>2015</v>
      </c>
      <c r="D5542">
        <v>59</v>
      </c>
      <c r="E5542">
        <v>47.4</v>
      </c>
      <c r="F5542">
        <v>54.1</v>
      </c>
      <c r="H5542" s="2">
        <f>IF(F5542-61.52&lt;=0,0,IF(F5542-61.52&lt;=1,1,2))</f>
        <v>0</v>
      </c>
      <c r="I5542">
        <v>59</v>
      </c>
      <c r="J5542">
        <v>44.9</v>
      </c>
      <c r="K5542">
        <v>53.7</v>
      </c>
      <c r="L5542">
        <v>45.2</v>
      </c>
      <c r="M5542">
        <v>72.599999999999994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26.6</v>
      </c>
      <c r="V5542">
        <v>18.3</v>
      </c>
      <c r="W5542">
        <v>289.5</v>
      </c>
      <c r="X5542">
        <v>1016.8</v>
      </c>
      <c r="Y5542">
        <v>51.1</v>
      </c>
      <c r="Z5542">
        <v>6.2</v>
      </c>
      <c r="AA5542">
        <v>219.3</v>
      </c>
      <c r="AB5542">
        <v>18.899999999999999</v>
      </c>
      <c r="AC5542">
        <v>7</v>
      </c>
      <c r="AD5542">
        <v>0</v>
      </c>
      <c r="AE5542" t="s">
        <v>16703</v>
      </c>
      <c r="AF5542" t="s">
        <v>16704</v>
      </c>
      <c r="AG5542">
        <v>0.8</v>
      </c>
      <c r="AH5542" t="s">
        <v>36</v>
      </c>
      <c r="AI5542" t="s">
        <v>37</v>
      </c>
      <c r="AJ5542" t="s">
        <v>38</v>
      </c>
    </row>
    <row r="5543" spans="1:36" x14ac:dyDescent="0.25">
      <c r="A5543" t="s">
        <v>32</v>
      </c>
      <c r="B5543" t="s">
        <v>16705</v>
      </c>
      <c r="C5543">
        <f>YEAR(B5543)</f>
        <v>2015</v>
      </c>
      <c r="D5543">
        <v>60.8</v>
      </c>
      <c r="E5543">
        <v>46.4</v>
      </c>
      <c r="F5543">
        <v>53.6</v>
      </c>
      <c r="H5543" s="2">
        <f>IF(F5543-61.52&lt;=0,0,IF(F5543-61.52&lt;=1,1,2))</f>
        <v>0</v>
      </c>
      <c r="I5543">
        <v>60.8</v>
      </c>
      <c r="J5543">
        <v>42.4</v>
      </c>
      <c r="K5543">
        <v>52.3</v>
      </c>
      <c r="L5543">
        <v>44.7</v>
      </c>
      <c r="M5543">
        <v>72.400000000000006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23</v>
      </c>
      <c r="V5543">
        <v>15</v>
      </c>
      <c r="W5543">
        <v>352</v>
      </c>
      <c r="X5543">
        <v>1024.5</v>
      </c>
      <c r="Y5543">
        <v>41.9</v>
      </c>
      <c r="Z5543">
        <v>6.2</v>
      </c>
      <c r="AA5543">
        <v>199.8</v>
      </c>
      <c r="AB5543">
        <v>17.2</v>
      </c>
      <c r="AC5543">
        <v>7</v>
      </c>
      <c r="AD5543">
        <v>0</v>
      </c>
      <c r="AE5543" t="s">
        <v>16706</v>
      </c>
      <c r="AF5543" t="s">
        <v>16707</v>
      </c>
      <c r="AG5543">
        <v>0.83</v>
      </c>
      <c r="AH5543" t="s">
        <v>36</v>
      </c>
      <c r="AI5543" t="s">
        <v>37</v>
      </c>
      <c r="AJ5543" t="s">
        <v>38</v>
      </c>
    </row>
    <row r="5544" spans="1:36" x14ac:dyDescent="0.25">
      <c r="A5544" t="s">
        <v>32</v>
      </c>
      <c r="B5544" t="s">
        <v>16708</v>
      </c>
      <c r="C5544">
        <f>YEAR(B5544)</f>
        <v>2015</v>
      </c>
      <c r="D5544">
        <v>59</v>
      </c>
      <c r="E5544">
        <v>51.9</v>
      </c>
      <c r="F5544">
        <v>55.7</v>
      </c>
      <c r="H5544" s="2">
        <f>IF(F5544-61.52&lt;=0,0,IF(F5544-61.52&lt;=1,1,2))</f>
        <v>0</v>
      </c>
      <c r="I5544">
        <v>59</v>
      </c>
      <c r="J5544">
        <v>51.9</v>
      </c>
      <c r="K5544">
        <v>55.7</v>
      </c>
      <c r="L5544">
        <v>46.4</v>
      </c>
      <c r="M5544">
        <v>70.900000000000006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31.5</v>
      </c>
      <c r="V5544">
        <v>19.7</v>
      </c>
      <c r="W5544">
        <v>341.6</v>
      </c>
      <c r="X5544">
        <v>1026</v>
      </c>
      <c r="Y5544">
        <v>78.3</v>
      </c>
      <c r="Z5544">
        <v>6.2</v>
      </c>
      <c r="AA5544">
        <v>186.7</v>
      </c>
      <c r="AB5544">
        <v>16</v>
      </c>
      <c r="AC5544">
        <v>7</v>
      </c>
      <c r="AD5544">
        <v>0</v>
      </c>
      <c r="AE5544" t="s">
        <v>16709</v>
      </c>
      <c r="AF5544" t="s">
        <v>16710</v>
      </c>
      <c r="AG5544">
        <v>0.86</v>
      </c>
      <c r="AH5544" t="s">
        <v>36</v>
      </c>
      <c r="AI5544" t="s">
        <v>37</v>
      </c>
      <c r="AJ5544" t="s">
        <v>38</v>
      </c>
    </row>
    <row r="5545" spans="1:36" x14ac:dyDescent="0.25">
      <c r="A5545" t="s">
        <v>32</v>
      </c>
      <c r="B5545" t="s">
        <v>16711</v>
      </c>
      <c r="C5545">
        <f>YEAR(B5545)</f>
        <v>2015</v>
      </c>
      <c r="D5545">
        <v>57.2</v>
      </c>
      <c r="E5545">
        <v>55.4</v>
      </c>
      <c r="F5545">
        <v>55.9</v>
      </c>
      <c r="H5545" s="2">
        <f>IF(F5545-61.52&lt;=0,0,IF(F5545-61.52&lt;=1,1,2))</f>
        <v>0</v>
      </c>
      <c r="I5545">
        <v>57.2</v>
      </c>
      <c r="J5545">
        <v>55.4</v>
      </c>
      <c r="K5545">
        <v>55.9</v>
      </c>
      <c r="L5545">
        <v>45.2</v>
      </c>
      <c r="M5545">
        <v>67.5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28.4</v>
      </c>
      <c r="V5545">
        <v>19.7</v>
      </c>
      <c r="W5545">
        <v>329.4</v>
      </c>
      <c r="X5545">
        <v>1022.5</v>
      </c>
      <c r="Y5545">
        <v>82.6</v>
      </c>
      <c r="Z5545">
        <v>6.2</v>
      </c>
      <c r="AA5545">
        <v>166.3</v>
      </c>
      <c r="AB5545">
        <v>14.3</v>
      </c>
      <c r="AC5545">
        <v>6</v>
      </c>
      <c r="AD5545">
        <v>0</v>
      </c>
      <c r="AE5545" t="s">
        <v>16712</v>
      </c>
      <c r="AF5545" t="s">
        <v>16713</v>
      </c>
      <c r="AG5545">
        <v>0.9</v>
      </c>
      <c r="AH5545" t="s">
        <v>36</v>
      </c>
      <c r="AI5545" t="s">
        <v>37</v>
      </c>
      <c r="AJ5545" t="s">
        <v>38</v>
      </c>
    </row>
    <row r="5546" spans="1:36" x14ac:dyDescent="0.25">
      <c r="A5546" t="s">
        <v>32</v>
      </c>
      <c r="B5546" t="s">
        <v>16714</v>
      </c>
      <c r="C5546">
        <f>YEAR(B5546)</f>
        <v>2015</v>
      </c>
      <c r="D5546">
        <v>57.2</v>
      </c>
      <c r="E5546">
        <v>51.8</v>
      </c>
      <c r="F5546">
        <v>54.4</v>
      </c>
      <c r="H5546" s="2">
        <f>IF(F5546-61.52&lt;=0,0,IF(F5546-61.52&lt;=1,1,2))</f>
        <v>0</v>
      </c>
      <c r="I5546">
        <v>57.2</v>
      </c>
      <c r="J5546">
        <v>51.8</v>
      </c>
      <c r="K5546">
        <v>54.4</v>
      </c>
      <c r="L5546">
        <v>42.4</v>
      </c>
      <c r="M5546">
        <v>63.9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25.7</v>
      </c>
      <c r="V5546">
        <v>17.2</v>
      </c>
      <c r="W5546">
        <v>336.3</v>
      </c>
      <c r="X5546">
        <v>1020.3</v>
      </c>
      <c r="Y5546">
        <v>52.6</v>
      </c>
      <c r="Z5546">
        <v>6.2</v>
      </c>
      <c r="AA5546">
        <v>191</v>
      </c>
      <c r="AB5546">
        <v>16.399999999999999</v>
      </c>
      <c r="AC5546">
        <v>7</v>
      </c>
      <c r="AD5546">
        <v>0</v>
      </c>
      <c r="AE5546" t="s">
        <v>16715</v>
      </c>
      <c r="AF5546" t="s">
        <v>16716</v>
      </c>
      <c r="AG5546">
        <v>0.93</v>
      </c>
      <c r="AH5546" t="s">
        <v>36</v>
      </c>
      <c r="AI5546" t="s">
        <v>37</v>
      </c>
      <c r="AJ5546" t="s">
        <v>38</v>
      </c>
    </row>
    <row r="5547" spans="1:36" x14ac:dyDescent="0.25">
      <c r="A5547" t="s">
        <v>32</v>
      </c>
      <c r="B5547" t="s">
        <v>16717</v>
      </c>
      <c r="C5547">
        <f>YEAR(B5547)</f>
        <v>2015</v>
      </c>
      <c r="D5547">
        <v>55.4</v>
      </c>
      <c r="E5547">
        <v>44.6</v>
      </c>
      <c r="F5547">
        <v>52.3</v>
      </c>
      <c r="H5547" s="2">
        <f>IF(F5547-61.52&lt;=0,0,IF(F5547-61.52&lt;=1,1,2))</f>
        <v>0</v>
      </c>
      <c r="I5547">
        <v>55.4</v>
      </c>
      <c r="J5547">
        <v>40.200000000000003</v>
      </c>
      <c r="K5547">
        <v>51.6</v>
      </c>
      <c r="L5547">
        <v>39.700000000000003</v>
      </c>
      <c r="M5547">
        <v>62.6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28</v>
      </c>
      <c r="V5547">
        <v>17.2</v>
      </c>
      <c r="W5547">
        <v>343.2</v>
      </c>
      <c r="X5547">
        <v>1019.8</v>
      </c>
      <c r="Y5547">
        <v>50.3</v>
      </c>
      <c r="Z5547">
        <v>6.2</v>
      </c>
      <c r="AA5547">
        <v>225.2</v>
      </c>
      <c r="AB5547">
        <v>19.399999999999999</v>
      </c>
      <c r="AC5547">
        <v>7</v>
      </c>
      <c r="AD5547">
        <v>0</v>
      </c>
      <c r="AE5547" t="s">
        <v>16718</v>
      </c>
      <c r="AF5547" t="s">
        <v>16719</v>
      </c>
      <c r="AG5547">
        <v>0.97</v>
      </c>
      <c r="AH5547" t="s">
        <v>36</v>
      </c>
      <c r="AI5547" t="s">
        <v>37</v>
      </c>
      <c r="AJ5547" t="s">
        <v>38</v>
      </c>
    </row>
    <row r="5548" spans="1:36" x14ac:dyDescent="0.25">
      <c r="A5548" t="s">
        <v>32</v>
      </c>
      <c r="B5548" t="s">
        <v>16720</v>
      </c>
      <c r="C5548">
        <f>YEAR(B5548)</f>
        <v>2015</v>
      </c>
      <c r="D5548">
        <v>60.8</v>
      </c>
      <c r="E5548">
        <v>42.8</v>
      </c>
      <c r="F5548">
        <v>51.7</v>
      </c>
      <c r="H5548" s="2">
        <f>IF(F5548-61.52&lt;=0,0,IF(F5548-61.52&lt;=1,1,2))</f>
        <v>0</v>
      </c>
      <c r="I5548">
        <v>60.8</v>
      </c>
      <c r="J5548">
        <v>38</v>
      </c>
      <c r="K5548">
        <v>50.4</v>
      </c>
      <c r="L5548">
        <v>42.6</v>
      </c>
      <c r="M5548">
        <v>71.2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30.4</v>
      </c>
      <c r="V5548">
        <v>19.7</v>
      </c>
      <c r="W5548">
        <v>318.7</v>
      </c>
      <c r="X5548">
        <v>1016.8</v>
      </c>
      <c r="Y5548">
        <v>60.5</v>
      </c>
      <c r="Z5548">
        <v>6.2</v>
      </c>
      <c r="AA5548">
        <v>203.7</v>
      </c>
      <c r="AB5548">
        <v>17.399999999999999</v>
      </c>
      <c r="AC5548">
        <v>7</v>
      </c>
      <c r="AD5548">
        <v>0</v>
      </c>
      <c r="AE5548" t="s">
        <v>16721</v>
      </c>
      <c r="AF5548" t="s">
        <v>16722</v>
      </c>
      <c r="AG5548">
        <v>0</v>
      </c>
      <c r="AH5548" t="s">
        <v>36</v>
      </c>
      <c r="AI5548" t="s">
        <v>37</v>
      </c>
      <c r="AJ5548" t="s">
        <v>38</v>
      </c>
    </row>
    <row r="5549" spans="1:36" x14ac:dyDescent="0.25">
      <c r="A5549" t="s">
        <v>32</v>
      </c>
      <c r="B5549" t="s">
        <v>16723</v>
      </c>
      <c r="C5549">
        <f>YEAR(B5549)</f>
        <v>2015</v>
      </c>
      <c r="D5549">
        <v>55.4</v>
      </c>
      <c r="E5549">
        <v>44.6</v>
      </c>
      <c r="F5549">
        <v>51.9</v>
      </c>
      <c r="H5549" s="2">
        <f>IF(F5549-61.52&lt;=0,0,IF(F5549-61.52&lt;=1,1,2))</f>
        <v>0</v>
      </c>
      <c r="I5549">
        <v>55.4</v>
      </c>
      <c r="J5549">
        <v>41.3</v>
      </c>
      <c r="K5549">
        <v>51.3</v>
      </c>
      <c r="L5549">
        <v>38.799999999999997</v>
      </c>
      <c r="M5549">
        <v>61.5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26.8</v>
      </c>
      <c r="V5549">
        <v>17.2</v>
      </c>
      <c r="W5549">
        <v>352.3</v>
      </c>
      <c r="X5549">
        <v>1021.1</v>
      </c>
      <c r="Y5549">
        <v>71.5</v>
      </c>
      <c r="Z5549">
        <v>6.2</v>
      </c>
      <c r="AA5549">
        <v>229.9</v>
      </c>
      <c r="AB5549">
        <v>19.7</v>
      </c>
      <c r="AC5549">
        <v>7</v>
      </c>
      <c r="AD5549">
        <v>0</v>
      </c>
      <c r="AE5549" t="s">
        <v>16724</v>
      </c>
      <c r="AF5549" t="s">
        <v>16725</v>
      </c>
      <c r="AG5549">
        <v>0.03</v>
      </c>
      <c r="AH5549" t="s">
        <v>36</v>
      </c>
      <c r="AI5549" t="s">
        <v>37</v>
      </c>
      <c r="AJ5549" t="s">
        <v>38</v>
      </c>
    </row>
    <row r="5550" spans="1:36" x14ac:dyDescent="0.25">
      <c r="A5550" t="s">
        <v>32</v>
      </c>
      <c r="B5550" t="s">
        <v>16726</v>
      </c>
      <c r="C5550">
        <f>YEAR(B5550)</f>
        <v>2015</v>
      </c>
      <c r="D5550">
        <v>59</v>
      </c>
      <c r="E5550">
        <v>42.8</v>
      </c>
      <c r="F5550">
        <v>51.6</v>
      </c>
      <c r="H5550" s="2">
        <f>IF(F5550-61.52&lt;=0,0,IF(F5550-61.52&lt;=1,1,2))</f>
        <v>0</v>
      </c>
      <c r="I5550">
        <v>59</v>
      </c>
      <c r="J5550">
        <v>36.6</v>
      </c>
      <c r="K5550">
        <v>49.8</v>
      </c>
      <c r="L5550">
        <v>40.200000000000003</v>
      </c>
      <c r="M5550">
        <v>65.900000000000006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23</v>
      </c>
      <c r="V5550">
        <v>17.2</v>
      </c>
      <c r="W5550">
        <v>132.4</v>
      </c>
      <c r="X5550">
        <v>1019.5</v>
      </c>
      <c r="Y5550">
        <v>51.4</v>
      </c>
      <c r="Z5550">
        <v>6.2</v>
      </c>
      <c r="AA5550">
        <v>256</v>
      </c>
      <c r="AB5550">
        <v>22.1</v>
      </c>
      <c r="AC5550">
        <v>9</v>
      </c>
      <c r="AD5550">
        <v>0</v>
      </c>
      <c r="AE5550" t="s">
        <v>16727</v>
      </c>
      <c r="AF5550" t="s">
        <v>16728</v>
      </c>
      <c r="AG5550">
        <v>7.0000000000000007E-2</v>
      </c>
      <c r="AH5550" t="s">
        <v>36</v>
      </c>
      <c r="AI5550" t="s">
        <v>37</v>
      </c>
      <c r="AJ5550" t="s">
        <v>38</v>
      </c>
    </row>
    <row r="5551" spans="1:36" x14ac:dyDescent="0.25">
      <c r="A5551" t="s">
        <v>32</v>
      </c>
      <c r="B5551" t="s">
        <v>16729</v>
      </c>
      <c r="C5551">
        <f>YEAR(B5551)</f>
        <v>2015</v>
      </c>
      <c r="D5551">
        <v>68</v>
      </c>
      <c r="E5551">
        <v>55.4</v>
      </c>
      <c r="F5551">
        <v>60.1</v>
      </c>
      <c r="H5551" s="2">
        <f>IF(F5551-61.52&lt;=0,0,IF(F5551-61.52&lt;=1,1,2))</f>
        <v>0</v>
      </c>
      <c r="I5551">
        <v>68</v>
      </c>
      <c r="J5551">
        <v>55.4</v>
      </c>
      <c r="K5551">
        <v>60.1</v>
      </c>
      <c r="L5551">
        <v>49.1</v>
      </c>
      <c r="M5551">
        <v>67.599999999999994</v>
      </c>
      <c r="O5551">
        <v>5.1999999999999998E-2</v>
      </c>
      <c r="P5551">
        <v>100</v>
      </c>
      <c r="Q5551">
        <v>4.17</v>
      </c>
      <c r="R5551" t="s">
        <v>40</v>
      </c>
      <c r="S5551">
        <v>0</v>
      </c>
      <c r="T5551">
        <v>0</v>
      </c>
      <c r="U5551">
        <v>38</v>
      </c>
      <c r="V5551">
        <v>30</v>
      </c>
      <c r="W5551">
        <v>176.6</v>
      </c>
      <c r="X5551">
        <v>1014.9</v>
      </c>
      <c r="Y5551">
        <v>66.099999999999994</v>
      </c>
      <c r="Z5551">
        <v>6.2</v>
      </c>
      <c r="AA5551">
        <v>170.7</v>
      </c>
      <c r="AB5551">
        <v>14.8</v>
      </c>
      <c r="AC5551">
        <v>7</v>
      </c>
      <c r="AD5551">
        <v>0</v>
      </c>
      <c r="AE5551" t="s">
        <v>16730</v>
      </c>
      <c r="AF5551" t="s">
        <v>16731</v>
      </c>
      <c r="AG5551">
        <v>0.1</v>
      </c>
      <c r="AH5551" t="s">
        <v>56</v>
      </c>
      <c r="AI5551" t="s">
        <v>78</v>
      </c>
      <c r="AJ5551" t="s">
        <v>40</v>
      </c>
    </row>
    <row r="5552" spans="1:36" x14ac:dyDescent="0.25">
      <c r="A5552" t="s">
        <v>32</v>
      </c>
      <c r="B5552" t="s">
        <v>16732</v>
      </c>
      <c r="C5552">
        <f>YEAR(B5552)</f>
        <v>2015</v>
      </c>
      <c r="D5552">
        <v>64.400000000000006</v>
      </c>
      <c r="E5552">
        <v>51.7</v>
      </c>
      <c r="F5552">
        <v>59.9</v>
      </c>
      <c r="H5552" s="2">
        <f>IF(F5552-61.52&lt;=0,0,IF(F5552-61.52&lt;=1,1,2))</f>
        <v>0</v>
      </c>
      <c r="I5552">
        <v>64.400000000000006</v>
      </c>
      <c r="J5552">
        <v>51.7</v>
      </c>
      <c r="K5552">
        <v>59.9</v>
      </c>
      <c r="L5552">
        <v>55.2</v>
      </c>
      <c r="M5552">
        <v>84.8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15.7</v>
      </c>
      <c r="V5552">
        <v>12.8</v>
      </c>
      <c r="W5552">
        <v>92.1</v>
      </c>
      <c r="X5552">
        <v>1017.2</v>
      </c>
      <c r="Y5552">
        <v>55.5</v>
      </c>
      <c r="Z5552">
        <v>6.2</v>
      </c>
      <c r="AA5552">
        <v>229.1</v>
      </c>
      <c r="AB5552">
        <v>19.7</v>
      </c>
      <c r="AC5552">
        <v>8</v>
      </c>
      <c r="AD5552">
        <v>0</v>
      </c>
      <c r="AE5552" t="s">
        <v>16733</v>
      </c>
      <c r="AF5552" t="s">
        <v>16734</v>
      </c>
      <c r="AG5552">
        <v>0.13</v>
      </c>
      <c r="AH5552" t="s">
        <v>36</v>
      </c>
      <c r="AI5552" t="s">
        <v>37</v>
      </c>
      <c r="AJ5552" t="s">
        <v>38</v>
      </c>
    </row>
    <row r="5553" spans="1:36" x14ac:dyDescent="0.25">
      <c r="A5553" t="s">
        <v>32</v>
      </c>
      <c r="B5553" t="s">
        <v>16735</v>
      </c>
      <c r="C5553">
        <f>YEAR(B5553)</f>
        <v>2015</v>
      </c>
      <c r="D5553">
        <v>64.400000000000006</v>
      </c>
      <c r="E5553">
        <v>54.4</v>
      </c>
      <c r="F5553">
        <v>60.3</v>
      </c>
      <c r="H5553" s="2">
        <f>IF(F5553-61.52&lt;=0,0,IF(F5553-61.52&lt;=1,1,2))</f>
        <v>0</v>
      </c>
      <c r="I5553">
        <v>64.400000000000006</v>
      </c>
      <c r="J5553">
        <v>54.4</v>
      </c>
      <c r="K5553">
        <v>60.3</v>
      </c>
      <c r="L5553">
        <v>52.6</v>
      </c>
      <c r="M5553">
        <v>76.8</v>
      </c>
      <c r="O5553">
        <v>4.7E-2</v>
      </c>
      <c r="P5553">
        <v>100</v>
      </c>
      <c r="Q5553">
        <v>8.33</v>
      </c>
      <c r="R5553" t="s">
        <v>40</v>
      </c>
      <c r="S5553">
        <v>0</v>
      </c>
      <c r="T5553">
        <v>0</v>
      </c>
      <c r="U5553">
        <v>28.9</v>
      </c>
      <c r="V5553">
        <v>13.9</v>
      </c>
      <c r="W5553">
        <v>130.6</v>
      </c>
      <c r="X5553">
        <v>1015.2</v>
      </c>
      <c r="Y5553">
        <v>86.5</v>
      </c>
      <c r="Z5553">
        <v>6.2</v>
      </c>
      <c r="AA5553">
        <v>112.7</v>
      </c>
      <c r="AB5553">
        <v>9.6</v>
      </c>
      <c r="AC5553">
        <v>5</v>
      </c>
      <c r="AD5553">
        <v>0</v>
      </c>
      <c r="AE5553" t="s">
        <v>16736</v>
      </c>
      <c r="AF5553" t="s">
        <v>16737</v>
      </c>
      <c r="AG5553">
        <v>0.17</v>
      </c>
      <c r="AH5553" t="s">
        <v>56</v>
      </c>
      <c r="AI5553" t="s">
        <v>57</v>
      </c>
      <c r="AJ5553" t="s">
        <v>40</v>
      </c>
    </row>
    <row r="5554" spans="1:36" x14ac:dyDescent="0.25">
      <c r="A5554" t="s">
        <v>32</v>
      </c>
      <c r="B5554" t="s">
        <v>16738</v>
      </c>
      <c r="C5554">
        <f>YEAR(B5554)</f>
        <v>2015</v>
      </c>
      <c r="D5554">
        <v>66.3</v>
      </c>
      <c r="E5554">
        <v>55.4</v>
      </c>
      <c r="F5554">
        <v>59.9</v>
      </c>
      <c r="H5554" s="2">
        <f>IF(F5554-61.52&lt;=0,0,IF(F5554-61.52&lt;=1,1,2))</f>
        <v>0</v>
      </c>
      <c r="I5554">
        <v>66.3</v>
      </c>
      <c r="J5554">
        <v>55.4</v>
      </c>
      <c r="K5554">
        <v>59.9</v>
      </c>
      <c r="L5554">
        <v>50.2</v>
      </c>
      <c r="M5554">
        <v>71.5</v>
      </c>
      <c r="O5554">
        <v>0.35</v>
      </c>
      <c r="P5554">
        <v>100</v>
      </c>
      <c r="Q5554">
        <v>12.5</v>
      </c>
      <c r="R5554" t="s">
        <v>40</v>
      </c>
      <c r="S5554">
        <v>0</v>
      </c>
      <c r="T5554">
        <v>0</v>
      </c>
      <c r="U5554">
        <v>55.1</v>
      </c>
      <c r="V5554">
        <v>40.200000000000003</v>
      </c>
      <c r="W5554">
        <v>182.4</v>
      </c>
      <c r="X5554">
        <v>1010.8</v>
      </c>
      <c r="Y5554">
        <v>90.5</v>
      </c>
      <c r="Z5554">
        <v>6.1</v>
      </c>
      <c r="AA5554">
        <v>132.1</v>
      </c>
      <c r="AB5554">
        <v>11.4</v>
      </c>
      <c r="AC5554">
        <v>5</v>
      </c>
      <c r="AD5554">
        <v>0</v>
      </c>
      <c r="AE5554" t="s">
        <v>16739</v>
      </c>
      <c r="AF5554" t="s">
        <v>16740</v>
      </c>
      <c r="AG5554">
        <v>0.2</v>
      </c>
      <c r="AH5554" t="s">
        <v>43</v>
      </c>
      <c r="AI5554" t="s">
        <v>1063</v>
      </c>
      <c r="AJ5554" t="s">
        <v>40</v>
      </c>
    </row>
    <row r="5555" spans="1:36" x14ac:dyDescent="0.25">
      <c r="A5555" t="s">
        <v>32</v>
      </c>
      <c r="B5555" t="s">
        <v>16741</v>
      </c>
      <c r="C5555">
        <f>YEAR(B5555)</f>
        <v>2015</v>
      </c>
      <c r="D5555">
        <v>73.400000000000006</v>
      </c>
      <c r="E5555">
        <v>57.2</v>
      </c>
      <c r="F5555">
        <v>66.8</v>
      </c>
      <c r="H5555" s="2">
        <f>IF(F5555-61.52&lt;=0,0,IF(F5555-61.52&lt;=1,1,2))</f>
        <v>2</v>
      </c>
      <c r="I5555">
        <v>73.400000000000006</v>
      </c>
      <c r="J5555">
        <v>57.2</v>
      </c>
      <c r="K5555">
        <v>66.8</v>
      </c>
      <c r="L5555">
        <v>54.2</v>
      </c>
      <c r="M5555">
        <v>65</v>
      </c>
      <c r="O5555">
        <v>4.0000000000000001E-3</v>
      </c>
      <c r="P5555">
        <v>100</v>
      </c>
      <c r="Q5555">
        <v>4.17</v>
      </c>
      <c r="R5555" t="s">
        <v>40</v>
      </c>
      <c r="S5555">
        <v>0</v>
      </c>
      <c r="T5555">
        <v>0</v>
      </c>
      <c r="U5555">
        <v>41.4</v>
      </c>
      <c r="V5555">
        <v>26.3</v>
      </c>
      <c r="W5555">
        <v>187.8</v>
      </c>
      <c r="X5555">
        <v>1004.8</v>
      </c>
      <c r="Y5555">
        <v>65.599999999999994</v>
      </c>
      <c r="Z5555">
        <v>5.3</v>
      </c>
      <c r="AA5555">
        <v>216.4</v>
      </c>
      <c r="AB5555">
        <v>18.7</v>
      </c>
      <c r="AC5555">
        <v>7</v>
      </c>
      <c r="AD5555">
        <v>0</v>
      </c>
      <c r="AE5555" t="s">
        <v>16742</v>
      </c>
      <c r="AF5555" t="s">
        <v>16743</v>
      </c>
      <c r="AG5555">
        <v>0.25</v>
      </c>
      <c r="AH5555" t="s">
        <v>56</v>
      </c>
      <c r="AI5555" t="s">
        <v>137</v>
      </c>
      <c r="AJ5555" t="s">
        <v>40</v>
      </c>
    </row>
    <row r="5556" spans="1:36" x14ac:dyDescent="0.25">
      <c r="A5556" t="s">
        <v>32</v>
      </c>
      <c r="B5556" t="s">
        <v>16744</v>
      </c>
      <c r="C5556">
        <f>YEAR(B5556)</f>
        <v>2015</v>
      </c>
      <c r="D5556">
        <v>68</v>
      </c>
      <c r="E5556">
        <v>57.2</v>
      </c>
      <c r="F5556">
        <v>60.6</v>
      </c>
      <c r="H5556" s="2">
        <f>IF(F5556-61.52&lt;=0,0,IF(F5556-61.52&lt;=1,1,2))</f>
        <v>0</v>
      </c>
      <c r="I5556">
        <v>68</v>
      </c>
      <c r="J5556">
        <v>57.2</v>
      </c>
      <c r="K5556">
        <v>60.6</v>
      </c>
      <c r="L5556">
        <v>48.4</v>
      </c>
      <c r="M5556">
        <v>64.7</v>
      </c>
      <c r="O5556">
        <v>2.8000000000000001E-2</v>
      </c>
      <c r="P5556">
        <v>100</v>
      </c>
      <c r="Q5556">
        <v>4.17</v>
      </c>
      <c r="R5556" t="s">
        <v>40</v>
      </c>
      <c r="S5556">
        <v>0</v>
      </c>
      <c r="T5556">
        <v>0</v>
      </c>
      <c r="U5556">
        <v>28.9</v>
      </c>
      <c r="V5556">
        <v>21.9</v>
      </c>
      <c r="W5556">
        <v>194.8</v>
      </c>
      <c r="X5556">
        <v>1004</v>
      </c>
      <c r="Y5556">
        <v>65.099999999999994</v>
      </c>
      <c r="Z5556">
        <v>6.2</v>
      </c>
      <c r="AA5556">
        <v>203.5</v>
      </c>
      <c r="AB5556">
        <v>17.399999999999999</v>
      </c>
      <c r="AC5556">
        <v>7</v>
      </c>
      <c r="AD5556">
        <v>0</v>
      </c>
      <c r="AE5556" t="s">
        <v>16745</v>
      </c>
      <c r="AF5556" t="s">
        <v>16746</v>
      </c>
      <c r="AG5556">
        <v>0.27</v>
      </c>
      <c r="AH5556" t="s">
        <v>56</v>
      </c>
      <c r="AI5556" t="s">
        <v>78</v>
      </c>
      <c r="AJ5556" t="s">
        <v>40</v>
      </c>
    </row>
    <row r="5557" spans="1:36" x14ac:dyDescent="0.25">
      <c r="A5557" t="s">
        <v>32</v>
      </c>
      <c r="B5557" t="s">
        <v>16747</v>
      </c>
      <c r="C5557">
        <f>YEAR(B5557)</f>
        <v>2015</v>
      </c>
      <c r="D5557">
        <v>64.400000000000006</v>
      </c>
      <c r="E5557">
        <v>53.6</v>
      </c>
      <c r="F5557">
        <v>59</v>
      </c>
      <c r="H5557" s="2">
        <f>IF(F5557-61.52&lt;=0,0,IF(F5557-61.52&lt;=1,1,2))</f>
        <v>0</v>
      </c>
      <c r="I5557">
        <v>64.400000000000006</v>
      </c>
      <c r="J5557">
        <v>53.6</v>
      </c>
      <c r="K5557">
        <v>59</v>
      </c>
      <c r="L5557">
        <v>48</v>
      </c>
      <c r="M5557">
        <v>67.599999999999994</v>
      </c>
      <c r="O5557">
        <v>1E-3</v>
      </c>
      <c r="P5557">
        <v>100</v>
      </c>
      <c r="Q5557">
        <v>4.17</v>
      </c>
      <c r="R5557" t="s">
        <v>40</v>
      </c>
      <c r="S5557">
        <v>0</v>
      </c>
      <c r="T5557">
        <v>0</v>
      </c>
      <c r="U5557">
        <v>27.7</v>
      </c>
      <c r="V5557">
        <v>17.2</v>
      </c>
      <c r="W5557">
        <v>210.3</v>
      </c>
      <c r="X5557">
        <v>1007</v>
      </c>
      <c r="Y5557">
        <v>60.2</v>
      </c>
      <c r="Z5557">
        <v>6.2</v>
      </c>
      <c r="AA5557">
        <v>232.8</v>
      </c>
      <c r="AB5557">
        <v>19.3</v>
      </c>
      <c r="AC5557">
        <v>7</v>
      </c>
      <c r="AD5557">
        <v>0</v>
      </c>
      <c r="AE5557" t="s">
        <v>16748</v>
      </c>
      <c r="AF5557" t="s">
        <v>16749</v>
      </c>
      <c r="AG5557">
        <v>0.3</v>
      </c>
      <c r="AH5557" t="s">
        <v>56</v>
      </c>
      <c r="AI5557" t="s">
        <v>61</v>
      </c>
      <c r="AJ5557" t="s">
        <v>40</v>
      </c>
    </row>
    <row r="5558" spans="1:36" x14ac:dyDescent="0.25">
      <c r="A5558" t="s">
        <v>32</v>
      </c>
      <c r="B5558" t="s">
        <v>16750</v>
      </c>
      <c r="C5558">
        <f>YEAR(B5558)</f>
        <v>2015</v>
      </c>
      <c r="D5558">
        <v>64.400000000000006</v>
      </c>
      <c r="E5558">
        <v>50</v>
      </c>
      <c r="F5558">
        <v>57.7</v>
      </c>
      <c r="H5558" s="2">
        <f>IF(F5558-61.52&lt;=0,0,IF(F5558-61.52&lt;=1,1,2))</f>
        <v>0</v>
      </c>
      <c r="I5558">
        <v>64.400000000000006</v>
      </c>
      <c r="J5558">
        <v>50</v>
      </c>
      <c r="K5558">
        <v>57.7</v>
      </c>
      <c r="L5558">
        <v>49.7</v>
      </c>
      <c r="M5558">
        <v>75.7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21.9</v>
      </c>
      <c r="V5558">
        <v>21.9</v>
      </c>
      <c r="W5558">
        <v>268.8</v>
      </c>
      <c r="X5558">
        <v>1011.7</v>
      </c>
      <c r="Y5558">
        <v>44.9</v>
      </c>
      <c r="Z5558">
        <v>6.2</v>
      </c>
      <c r="AA5558">
        <v>214.2</v>
      </c>
      <c r="AB5558">
        <v>18.600000000000001</v>
      </c>
      <c r="AC5558">
        <v>7</v>
      </c>
      <c r="AD5558">
        <v>0</v>
      </c>
      <c r="AE5558" t="s">
        <v>16751</v>
      </c>
      <c r="AF5558" t="s">
        <v>16752</v>
      </c>
      <c r="AG5558">
        <v>0.33</v>
      </c>
      <c r="AH5558" t="s">
        <v>36</v>
      </c>
      <c r="AI5558" t="s">
        <v>37</v>
      </c>
      <c r="AJ5558" t="s">
        <v>38</v>
      </c>
    </row>
    <row r="5559" spans="1:36" x14ac:dyDescent="0.25">
      <c r="A5559" t="s">
        <v>32</v>
      </c>
      <c r="B5559" t="s">
        <v>16753</v>
      </c>
      <c r="C5559">
        <f>YEAR(B5559)</f>
        <v>2015</v>
      </c>
      <c r="D5559">
        <v>60.8</v>
      </c>
      <c r="E5559">
        <v>53.6</v>
      </c>
      <c r="F5559">
        <v>58</v>
      </c>
      <c r="H5559" s="2">
        <f>IF(F5559-61.52&lt;=0,0,IF(F5559-61.52&lt;=1,1,2))</f>
        <v>0</v>
      </c>
      <c r="I5559">
        <v>60.8</v>
      </c>
      <c r="J5559">
        <v>53.6</v>
      </c>
      <c r="K5559">
        <v>58</v>
      </c>
      <c r="L5559">
        <v>50.2</v>
      </c>
      <c r="M5559">
        <v>75.599999999999994</v>
      </c>
      <c r="O5559">
        <v>0.08</v>
      </c>
      <c r="P5559">
        <v>100</v>
      </c>
      <c r="Q5559">
        <v>8.33</v>
      </c>
      <c r="R5559" t="s">
        <v>40</v>
      </c>
      <c r="S5559">
        <v>0</v>
      </c>
      <c r="T5559">
        <v>0</v>
      </c>
      <c r="U5559">
        <v>36</v>
      </c>
      <c r="V5559">
        <v>26.4</v>
      </c>
      <c r="W5559">
        <v>282.89999999999998</v>
      </c>
      <c r="X5559">
        <v>1009.2</v>
      </c>
      <c r="Y5559">
        <v>69.099999999999994</v>
      </c>
      <c r="Z5559">
        <v>6.1</v>
      </c>
      <c r="AA5559">
        <v>147.1</v>
      </c>
      <c r="AB5559">
        <v>12.7</v>
      </c>
      <c r="AC5559">
        <v>6</v>
      </c>
      <c r="AD5559">
        <v>0</v>
      </c>
      <c r="AE5559" t="s">
        <v>16754</v>
      </c>
      <c r="AF5559" t="s">
        <v>16755</v>
      </c>
      <c r="AG5559">
        <v>0.36</v>
      </c>
      <c r="AH5559" t="s">
        <v>56</v>
      </c>
      <c r="AI5559" t="s">
        <v>101</v>
      </c>
      <c r="AJ5559" t="s">
        <v>40</v>
      </c>
    </row>
    <row r="5560" spans="1:36" x14ac:dyDescent="0.25">
      <c r="A5560" t="s">
        <v>32</v>
      </c>
      <c r="B5560" t="s">
        <v>16756</v>
      </c>
      <c r="C5560">
        <f>YEAR(B5560)</f>
        <v>2015</v>
      </c>
      <c r="D5560">
        <v>71.599999999999994</v>
      </c>
      <c r="E5560">
        <v>50</v>
      </c>
      <c r="F5560">
        <v>60</v>
      </c>
      <c r="H5560" s="2">
        <f>IF(F5560-61.52&lt;=0,0,IF(F5560-61.52&lt;=1,1,2))</f>
        <v>0</v>
      </c>
      <c r="I5560">
        <v>71.599999999999994</v>
      </c>
      <c r="J5560">
        <v>45.9</v>
      </c>
      <c r="K5560">
        <v>59.8</v>
      </c>
      <c r="L5560">
        <v>49.9</v>
      </c>
      <c r="M5560">
        <v>70.8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31.1</v>
      </c>
      <c r="V5560">
        <v>20.8</v>
      </c>
      <c r="W5560">
        <v>160.9</v>
      </c>
      <c r="X5560">
        <v>1011.7</v>
      </c>
      <c r="Y5560">
        <v>22.2</v>
      </c>
      <c r="Z5560">
        <v>6.2</v>
      </c>
      <c r="AA5560">
        <v>269</v>
      </c>
      <c r="AB5560">
        <v>23.2</v>
      </c>
      <c r="AC5560">
        <v>9</v>
      </c>
      <c r="AD5560">
        <v>0</v>
      </c>
      <c r="AE5560" t="s">
        <v>16757</v>
      </c>
      <c r="AF5560" t="s">
        <v>16758</v>
      </c>
      <c r="AG5560">
        <v>0.4</v>
      </c>
      <c r="AH5560" t="s">
        <v>36</v>
      </c>
      <c r="AI5560" t="s">
        <v>37</v>
      </c>
      <c r="AJ5560" t="s">
        <v>38</v>
      </c>
    </row>
    <row r="5561" spans="1:36" x14ac:dyDescent="0.25">
      <c r="A5561" t="s">
        <v>32</v>
      </c>
      <c r="B5561" t="s">
        <v>16759</v>
      </c>
      <c r="C5561">
        <f>YEAR(B5561)</f>
        <v>2015</v>
      </c>
      <c r="D5561">
        <v>66.2</v>
      </c>
      <c r="E5561">
        <v>53.6</v>
      </c>
      <c r="F5561">
        <v>59.3</v>
      </c>
      <c r="H5561" s="2">
        <f>IF(F5561-61.52&lt;=0,0,IF(F5561-61.52&lt;=1,1,2))</f>
        <v>0</v>
      </c>
      <c r="I5561">
        <v>66.2</v>
      </c>
      <c r="J5561">
        <v>53.6</v>
      </c>
      <c r="K5561">
        <v>59.3</v>
      </c>
      <c r="L5561">
        <v>51.4</v>
      </c>
      <c r="M5561">
        <v>75.099999999999994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28.9</v>
      </c>
      <c r="V5561">
        <v>15</v>
      </c>
      <c r="W5561">
        <v>78.900000000000006</v>
      </c>
      <c r="X5561">
        <v>1012.8</v>
      </c>
      <c r="Y5561">
        <v>42.2</v>
      </c>
      <c r="Z5561">
        <v>6.2</v>
      </c>
      <c r="AA5561">
        <v>227.5</v>
      </c>
      <c r="AB5561">
        <v>19.7</v>
      </c>
      <c r="AC5561">
        <v>8</v>
      </c>
      <c r="AD5561">
        <v>0</v>
      </c>
      <c r="AE5561" t="s">
        <v>16760</v>
      </c>
      <c r="AF5561" t="s">
        <v>16761</v>
      </c>
      <c r="AG5561">
        <v>0.43</v>
      </c>
      <c r="AH5561" t="s">
        <v>36</v>
      </c>
      <c r="AI5561" t="s">
        <v>174</v>
      </c>
      <c r="AJ5561" t="s">
        <v>38</v>
      </c>
    </row>
    <row r="5562" spans="1:36" x14ac:dyDescent="0.25">
      <c r="A5562" t="s">
        <v>32</v>
      </c>
      <c r="B5562" t="s">
        <v>16762</v>
      </c>
      <c r="C5562">
        <f>YEAR(B5562)</f>
        <v>2015</v>
      </c>
      <c r="D5562">
        <v>64.400000000000006</v>
      </c>
      <c r="E5562">
        <v>49.9</v>
      </c>
      <c r="F5562">
        <v>57.3</v>
      </c>
      <c r="H5562" s="2">
        <f>IF(F5562-61.52&lt;=0,0,IF(F5562-61.52&lt;=1,1,2))</f>
        <v>0</v>
      </c>
      <c r="I5562">
        <v>64.400000000000006</v>
      </c>
      <c r="J5562">
        <v>47.2</v>
      </c>
      <c r="K5562">
        <v>57.1</v>
      </c>
      <c r="L5562">
        <v>50.4</v>
      </c>
      <c r="M5562">
        <v>78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17.899999999999999</v>
      </c>
      <c r="V5562">
        <v>12.8</v>
      </c>
      <c r="W5562">
        <v>294.2</v>
      </c>
      <c r="X5562">
        <v>1011.9</v>
      </c>
      <c r="Y5562">
        <v>34.4</v>
      </c>
      <c r="Z5562">
        <v>6.2</v>
      </c>
      <c r="AA5562">
        <v>209.5</v>
      </c>
      <c r="AB5562">
        <v>18.2</v>
      </c>
      <c r="AC5562">
        <v>7</v>
      </c>
      <c r="AD5562">
        <v>0</v>
      </c>
      <c r="AE5562" t="s">
        <v>16763</v>
      </c>
      <c r="AF5562" t="s">
        <v>16764</v>
      </c>
      <c r="AG5562">
        <v>0.46</v>
      </c>
      <c r="AH5562" t="s">
        <v>36</v>
      </c>
      <c r="AI5562" t="s">
        <v>37</v>
      </c>
      <c r="AJ5562" t="s">
        <v>38</v>
      </c>
    </row>
    <row r="5563" spans="1:36" x14ac:dyDescent="0.25">
      <c r="A5563" t="s">
        <v>32</v>
      </c>
      <c r="B5563" t="s">
        <v>16765</v>
      </c>
      <c r="C5563">
        <f>YEAR(B5563)</f>
        <v>2015</v>
      </c>
      <c r="D5563">
        <v>62.6</v>
      </c>
      <c r="E5563">
        <v>50</v>
      </c>
      <c r="F5563">
        <v>55.4</v>
      </c>
      <c r="H5563" s="2">
        <f>IF(F5563-61.52&lt;=0,0,IF(F5563-61.52&lt;=1,1,2))</f>
        <v>0</v>
      </c>
      <c r="I5563">
        <v>62.6</v>
      </c>
      <c r="J5563">
        <v>50</v>
      </c>
      <c r="K5563">
        <v>55.4</v>
      </c>
      <c r="L5563">
        <v>44.5</v>
      </c>
      <c r="M5563">
        <v>67.5</v>
      </c>
      <c r="O5563">
        <v>4.0000000000000001E-3</v>
      </c>
      <c r="P5563">
        <v>100</v>
      </c>
      <c r="Q5563">
        <v>4.17</v>
      </c>
      <c r="R5563" t="s">
        <v>40</v>
      </c>
      <c r="S5563">
        <v>0</v>
      </c>
      <c r="T5563">
        <v>0</v>
      </c>
      <c r="U5563">
        <v>21.5</v>
      </c>
      <c r="V5563">
        <v>19.600000000000001</v>
      </c>
      <c r="W5563">
        <v>48.7</v>
      </c>
      <c r="X5563">
        <v>1014.6</v>
      </c>
      <c r="Y5563">
        <v>58.8</v>
      </c>
      <c r="Z5563">
        <v>6.2</v>
      </c>
      <c r="AA5563">
        <v>204.9</v>
      </c>
      <c r="AB5563">
        <v>17.600000000000001</v>
      </c>
      <c r="AC5563">
        <v>8</v>
      </c>
      <c r="AD5563">
        <v>0</v>
      </c>
      <c r="AE5563" t="s">
        <v>16766</v>
      </c>
      <c r="AF5563" t="s">
        <v>16767</v>
      </c>
      <c r="AG5563">
        <v>0.5</v>
      </c>
      <c r="AH5563" t="s">
        <v>56</v>
      </c>
      <c r="AI5563" t="s">
        <v>137</v>
      </c>
      <c r="AJ5563" t="s">
        <v>40</v>
      </c>
    </row>
    <row r="5564" spans="1:36" x14ac:dyDescent="0.25">
      <c r="A5564" t="s">
        <v>32</v>
      </c>
      <c r="B5564" t="s">
        <v>16768</v>
      </c>
      <c r="C5564">
        <f>YEAR(B5564)</f>
        <v>2015</v>
      </c>
      <c r="D5564">
        <v>69.8</v>
      </c>
      <c r="E5564">
        <v>48.2</v>
      </c>
      <c r="F5564">
        <v>60.1</v>
      </c>
      <c r="H5564" s="2">
        <f>IF(F5564-61.52&lt;=0,0,IF(F5564-61.52&lt;=1,1,2))</f>
        <v>0</v>
      </c>
      <c r="I5564">
        <v>69.8</v>
      </c>
      <c r="J5564">
        <v>47.2</v>
      </c>
      <c r="K5564">
        <v>59.9</v>
      </c>
      <c r="L5564">
        <v>49.4</v>
      </c>
      <c r="M5564">
        <v>68.8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24.2</v>
      </c>
      <c r="V5564">
        <v>18.3</v>
      </c>
      <c r="W5564">
        <v>176.8</v>
      </c>
      <c r="X5564">
        <v>1013</v>
      </c>
      <c r="Y5564">
        <v>57.8</v>
      </c>
      <c r="Z5564">
        <v>6.2</v>
      </c>
      <c r="AA5564">
        <v>196</v>
      </c>
      <c r="AB5564">
        <v>17.100000000000001</v>
      </c>
      <c r="AC5564">
        <v>6</v>
      </c>
      <c r="AD5564">
        <v>0</v>
      </c>
      <c r="AE5564" t="s">
        <v>16769</v>
      </c>
      <c r="AF5564" t="s">
        <v>16770</v>
      </c>
      <c r="AG5564">
        <v>0.53</v>
      </c>
      <c r="AH5564" t="s">
        <v>36</v>
      </c>
      <c r="AI5564" t="s">
        <v>37</v>
      </c>
      <c r="AJ5564" t="s">
        <v>38</v>
      </c>
    </row>
    <row r="5565" spans="1:36" x14ac:dyDescent="0.25">
      <c r="A5565" t="s">
        <v>32</v>
      </c>
      <c r="B5565" t="s">
        <v>16771</v>
      </c>
      <c r="C5565">
        <f>YEAR(B5565)</f>
        <v>2015</v>
      </c>
      <c r="D5565">
        <v>71.599999999999994</v>
      </c>
      <c r="E5565">
        <v>59</v>
      </c>
      <c r="F5565">
        <v>64.900000000000006</v>
      </c>
      <c r="H5565" s="2">
        <f>IF(F5565-61.52&lt;=0,0,IF(F5565-61.52&lt;=1,1,2))</f>
        <v>2</v>
      </c>
      <c r="I5565">
        <v>71.599999999999994</v>
      </c>
      <c r="J5565">
        <v>59</v>
      </c>
      <c r="K5565">
        <v>64.900000000000006</v>
      </c>
      <c r="L5565">
        <v>52</v>
      </c>
      <c r="M5565">
        <v>64.099999999999994</v>
      </c>
      <c r="O5565">
        <v>8.0000000000000002E-3</v>
      </c>
      <c r="P5565">
        <v>100</v>
      </c>
      <c r="Q5565">
        <v>4.17</v>
      </c>
      <c r="R5565" t="s">
        <v>40</v>
      </c>
      <c r="S5565">
        <v>0</v>
      </c>
      <c r="T5565">
        <v>0</v>
      </c>
      <c r="U5565">
        <v>42.5</v>
      </c>
      <c r="V5565">
        <v>33.299999999999997</v>
      </c>
      <c r="W5565">
        <v>170.4</v>
      </c>
      <c r="X5565">
        <v>1009.3</v>
      </c>
      <c r="Y5565">
        <v>71.599999999999994</v>
      </c>
      <c r="Z5565">
        <v>6.2</v>
      </c>
      <c r="AA5565">
        <v>210.1</v>
      </c>
      <c r="AB5565">
        <v>18.100000000000001</v>
      </c>
      <c r="AC5565">
        <v>8</v>
      </c>
      <c r="AD5565">
        <v>0</v>
      </c>
      <c r="AE5565" t="s">
        <v>16772</v>
      </c>
      <c r="AF5565" t="s">
        <v>16773</v>
      </c>
      <c r="AG5565">
        <v>0.56999999999999995</v>
      </c>
      <c r="AH5565" t="s">
        <v>56</v>
      </c>
      <c r="AI5565" t="s">
        <v>61</v>
      </c>
      <c r="AJ5565" t="s">
        <v>40</v>
      </c>
    </row>
    <row r="5566" spans="1:36" x14ac:dyDescent="0.25">
      <c r="A5566" t="s">
        <v>32</v>
      </c>
      <c r="B5566" t="s">
        <v>16774</v>
      </c>
      <c r="C5566">
        <f>YEAR(B5566)</f>
        <v>2015</v>
      </c>
      <c r="D5566">
        <v>62.6</v>
      </c>
      <c r="E5566">
        <v>53.6</v>
      </c>
      <c r="F5566">
        <v>59.5</v>
      </c>
      <c r="H5566" s="2">
        <f>IF(F5566-61.52&lt;=0,0,IF(F5566-61.52&lt;=1,1,2))</f>
        <v>0</v>
      </c>
      <c r="I5566">
        <v>62.6</v>
      </c>
      <c r="J5566">
        <v>53.6</v>
      </c>
      <c r="K5566">
        <v>59.5</v>
      </c>
      <c r="L5566">
        <v>47.5</v>
      </c>
      <c r="M5566">
        <v>65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23.3</v>
      </c>
      <c r="V5566">
        <v>26.4</v>
      </c>
      <c r="W5566">
        <v>294</v>
      </c>
      <c r="X5566">
        <v>1012</v>
      </c>
      <c r="Y5566">
        <v>37.1</v>
      </c>
      <c r="Z5566">
        <v>6.2</v>
      </c>
      <c r="AA5566">
        <v>252.6</v>
      </c>
      <c r="AB5566">
        <v>21.9</v>
      </c>
      <c r="AC5566">
        <v>9</v>
      </c>
      <c r="AD5566">
        <v>0</v>
      </c>
      <c r="AE5566" t="s">
        <v>16775</v>
      </c>
      <c r="AF5566" t="s">
        <v>16776</v>
      </c>
      <c r="AG5566">
        <v>0.6</v>
      </c>
      <c r="AH5566" t="s">
        <v>36</v>
      </c>
      <c r="AI5566" t="s">
        <v>37</v>
      </c>
      <c r="AJ5566" t="s">
        <v>38</v>
      </c>
    </row>
    <row r="5567" spans="1:36" x14ac:dyDescent="0.25">
      <c r="A5567" t="s">
        <v>32</v>
      </c>
      <c r="B5567" t="s">
        <v>16777</v>
      </c>
      <c r="C5567">
        <f>YEAR(B5567)</f>
        <v>2015</v>
      </c>
      <c r="D5567">
        <v>57.2</v>
      </c>
      <c r="E5567">
        <v>50</v>
      </c>
      <c r="F5567">
        <v>54.4</v>
      </c>
      <c r="H5567" s="2">
        <f>IF(F5567-61.52&lt;=0,0,IF(F5567-61.52&lt;=1,1,2))</f>
        <v>0</v>
      </c>
      <c r="I5567">
        <v>57.2</v>
      </c>
      <c r="J5567">
        <v>43.2</v>
      </c>
      <c r="K5567">
        <v>54.1</v>
      </c>
      <c r="L5567">
        <v>46.5</v>
      </c>
      <c r="M5567">
        <v>75.2</v>
      </c>
      <c r="O5567">
        <v>0.27900000000000003</v>
      </c>
      <c r="P5567">
        <v>100</v>
      </c>
      <c r="Q5567">
        <v>8.33</v>
      </c>
      <c r="R5567" t="s">
        <v>40</v>
      </c>
      <c r="S5567">
        <v>0</v>
      </c>
      <c r="T5567">
        <v>0</v>
      </c>
      <c r="U5567">
        <v>26.4</v>
      </c>
      <c r="V5567">
        <v>21.8</v>
      </c>
      <c r="W5567">
        <v>303.89999999999998</v>
      </c>
      <c r="X5567">
        <v>1010.9</v>
      </c>
      <c r="Y5567">
        <v>80.7</v>
      </c>
      <c r="Z5567">
        <v>6.1</v>
      </c>
      <c r="AA5567">
        <v>165.4</v>
      </c>
      <c r="AB5567">
        <v>14.2</v>
      </c>
      <c r="AC5567">
        <v>6</v>
      </c>
      <c r="AD5567">
        <v>0</v>
      </c>
      <c r="AE5567" t="s">
        <v>16778</v>
      </c>
      <c r="AF5567" t="s">
        <v>16779</v>
      </c>
      <c r="AG5567">
        <v>0.64</v>
      </c>
      <c r="AH5567" t="s">
        <v>56</v>
      </c>
      <c r="AI5567" t="s">
        <v>101</v>
      </c>
      <c r="AJ5567" t="s">
        <v>40</v>
      </c>
    </row>
    <row r="5568" spans="1:36" x14ac:dyDescent="0.25">
      <c r="A5568" t="s">
        <v>32</v>
      </c>
      <c r="B5568" t="s">
        <v>16780</v>
      </c>
      <c r="C5568">
        <f>YEAR(B5568)</f>
        <v>2015</v>
      </c>
      <c r="D5568">
        <v>53.6</v>
      </c>
      <c r="E5568">
        <v>48.2</v>
      </c>
      <c r="F5568">
        <v>51.3</v>
      </c>
      <c r="H5568" s="2">
        <f>IF(F5568-61.52&lt;=0,0,IF(F5568-61.52&lt;=1,1,2))</f>
        <v>0</v>
      </c>
      <c r="I5568">
        <v>53.6</v>
      </c>
      <c r="J5568">
        <v>39.799999999999997</v>
      </c>
      <c r="K5568">
        <v>50.1</v>
      </c>
      <c r="L5568">
        <v>41.5</v>
      </c>
      <c r="M5568">
        <v>69.599999999999994</v>
      </c>
      <c r="O5568">
        <v>0.40300000000000002</v>
      </c>
      <c r="P5568">
        <v>100</v>
      </c>
      <c r="Q5568">
        <v>12.5</v>
      </c>
      <c r="R5568" t="s">
        <v>40</v>
      </c>
      <c r="S5568">
        <v>0</v>
      </c>
      <c r="T5568">
        <v>0</v>
      </c>
      <c r="U5568">
        <v>50.1</v>
      </c>
      <c r="V5568">
        <v>34.4</v>
      </c>
      <c r="W5568">
        <v>325.3</v>
      </c>
      <c r="X5568">
        <v>1012.6</v>
      </c>
      <c r="Y5568">
        <v>87.9</v>
      </c>
      <c r="Z5568">
        <v>6.1</v>
      </c>
      <c r="AA5568">
        <v>210.9</v>
      </c>
      <c r="AB5568">
        <v>18.399999999999999</v>
      </c>
      <c r="AC5568">
        <v>7</v>
      </c>
      <c r="AD5568">
        <v>0</v>
      </c>
      <c r="AE5568" t="s">
        <v>16781</v>
      </c>
      <c r="AF5568" t="s">
        <v>16782</v>
      </c>
      <c r="AG5568">
        <v>0.67</v>
      </c>
      <c r="AH5568" t="s">
        <v>56</v>
      </c>
      <c r="AI5568" t="s">
        <v>101</v>
      </c>
      <c r="AJ5568" t="s">
        <v>40</v>
      </c>
    </row>
    <row r="5569" spans="1:36" x14ac:dyDescent="0.25">
      <c r="A5569" t="s">
        <v>32</v>
      </c>
      <c r="B5569" t="s">
        <v>16783</v>
      </c>
      <c r="C5569">
        <f>YEAR(B5569)</f>
        <v>2015</v>
      </c>
      <c r="D5569">
        <v>55.4</v>
      </c>
      <c r="E5569">
        <v>50</v>
      </c>
      <c r="F5569">
        <v>53.8</v>
      </c>
      <c r="H5569" s="2">
        <f>IF(F5569-61.52&lt;=0,0,IF(F5569-61.52&lt;=1,1,2))</f>
        <v>0</v>
      </c>
      <c r="I5569">
        <v>55.4</v>
      </c>
      <c r="J5569">
        <v>50</v>
      </c>
      <c r="K5569">
        <v>53.8</v>
      </c>
      <c r="L5569">
        <v>36.700000000000003</v>
      </c>
      <c r="M5569">
        <v>53</v>
      </c>
      <c r="O5569">
        <v>0.159</v>
      </c>
      <c r="P5569">
        <v>100</v>
      </c>
      <c r="Q5569">
        <v>4.17</v>
      </c>
      <c r="R5569" t="s">
        <v>40</v>
      </c>
      <c r="S5569">
        <v>0</v>
      </c>
      <c r="T5569">
        <v>0</v>
      </c>
      <c r="U5569">
        <v>61.3</v>
      </c>
      <c r="V5569">
        <v>41.4</v>
      </c>
      <c r="W5569">
        <v>338.1</v>
      </c>
      <c r="X5569">
        <v>1018.7</v>
      </c>
      <c r="Y5569">
        <v>74.400000000000006</v>
      </c>
      <c r="Z5569">
        <v>6.2</v>
      </c>
      <c r="AA5569">
        <v>224.7</v>
      </c>
      <c r="AB5569">
        <v>19.399999999999999</v>
      </c>
      <c r="AC5569">
        <v>7</v>
      </c>
      <c r="AD5569">
        <v>0</v>
      </c>
      <c r="AE5569" t="s">
        <v>16784</v>
      </c>
      <c r="AF5569" t="s">
        <v>16785</v>
      </c>
      <c r="AG5569">
        <v>0.71</v>
      </c>
      <c r="AH5569" t="s">
        <v>56</v>
      </c>
      <c r="AI5569" t="s">
        <v>137</v>
      </c>
      <c r="AJ5569" t="s">
        <v>40</v>
      </c>
    </row>
    <row r="5570" spans="1:36" x14ac:dyDescent="0.25">
      <c r="A5570" t="s">
        <v>32</v>
      </c>
      <c r="B5570" t="s">
        <v>16786</v>
      </c>
      <c r="C5570">
        <f>YEAR(B5570)</f>
        <v>2015</v>
      </c>
      <c r="D5570">
        <v>60.8</v>
      </c>
      <c r="E5570">
        <v>48.5</v>
      </c>
      <c r="F5570">
        <v>57.2</v>
      </c>
      <c r="H5570" s="2">
        <f>IF(F5570-61.52&lt;=0,0,IF(F5570-61.52&lt;=1,1,2))</f>
        <v>0</v>
      </c>
      <c r="I5570">
        <v>60.8</v>
      </c>
      <c r="J5570">
        <v>41.2</v>
      </c>
      <c r="K5570">
        <v>56.9</v>
      </c>
      <c r="L5570">
        <v>37.9</v>
      </c>
      <c r="M5570">
        <v>48.7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55.7</v>
      </c>
      <c r="V5570">
        <v>31.1</v>
      </c>
      <c r="W5570">
        <v>330.1</v>
      </c>
      <c r="X5570">
        <v>1023.2</v>
      </c>
      <c r="Y5570">
        <v>47.9</v>
      </c>
      <c r="Z5570">
        <v>6.2</v>
      </c>
      <c r="AA5570">
        <v>277.10000000000002</v>
      </c>
      <c r="AB5570">
        <v>23.8</v>
      </c>
      <c r="AC5570">
        <v>9</v>
      </c>
      <c r="AD5570">
        <v>0</v>
      </c>
      <c r="AE5570" t="s">
        <v>16787</v>
      </c>
      <c r="AF5570" t="s">
        <v>16788</v>
      </c>
      <c r="AG5570">
        <v>0.74</v>
      </c>
      <c r="AH5570" t="s">
        <v>36</v>
      </c>
      <c r="AI5570" t="s">
        <v>702</v>
      </c>
      <c r="AJ5570" t="s">
        <v>344</v>
      </c>
    </row>
    <row r="5571" spans="1:36" x14ac:dyDescent="0.25">
      <c r="A5571" t="s">
        <v>32</v>
      </c>
      <c r="B5571" t="s">
        <v>16789</v>
      </c>
      <c r="C5571">
        <f>YEAR(B5571)</f>
        <v>2015</v>
      </c>
      <c r="D5571">
        <v>64.400000000000006</v>
      </c>
      <c r="E5571">
        <v>51.8</v>
      </c>
      <c r="F5571">
        <v>58.7</v>
      </c>
      <c r="H5571" s="2">
        <f>IF(F5571-61.52&lt;=0,0,IF(F5571-61.52&lt;=1,1,2))</f>
        <v>0</v>
      </c>
      <c r="I5571">
        <v>64.400000000000006</v>
      </c>
      <c r="J5571">
        <v>51.8</v>
      </c>
      <c r="K5571">
        <v>58.7</v>
      </c>
      <c r="L5571">
        <v>46.4</v>
      </c>
      <c r="M5571">
        <v>63.8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26.2</v>
      </c>
      <c r="V5571">
        <v>21.9</v>
      </c>
      <c r="W5571">
        <v>303.60000000000002</v>
      </c>
      <c r="X5571">
        <v>1023.4</v>
      </c>
      <c r="Y5571">
        <v>19.600000000000001</v>
      </c>
      <c r="Z5571">
        <v>6.2</v>
      </c>
      <c r="AA5571">
        <v>296.5</v>
      </c>
      <c r="AB5571">
        <v>25.6</v>
      </c>
      <c r="AC5571">
        <v>9</v>
      </c>
      <c r="AD5571">
        <v>0</v>
      </c>
      <c r="AE5571" t="s">
        <v>16790</v>
      </c>
      <c r="AF5571" t="s">
        <v>16791</v>
      </c>
      <c r="AG5571">
        <v>0.75</v>
      </c>
      <c r="AH5571" t="s">
        <v>330</v>
      </c>
      <c r="AI5571" t="s">
        <v>9140</v>
      </c>
      <c r="AJ5571" t="s">
        <v>331</v>
      </c>
    </row>
    <row r="5572" spans="1:36" x14ac:dyDescent="0.25">
      <c r="A5572" t="s">
        <v>32</v>
      </c>
      <c r="B5572" t="s">
        <v>16792</v>
      </c>
      <c r="C5572">
        <f>YEAR(B5572)</f>
        <v>2015</v>
      </c>
      <c r="D5572">
        <v>64.400000000000006</v>
      </c>
      <c r="E5572">
        <v>46.8</v>
      </c>
      <c r="F5572">
        <v>57.1</v>
      </c>
      <c r="H5572" s="2">
        <f>IF(F5572-61.52&lt;=0,0,IF(F5572-61.52&lt;=1,1,2))</f>
        <v>0</v>
      </c>
      <c r="I5572">
        <v>64.400000000000006</v>
      </c>
      <c r="J5572">
        <v>44.3</v>
      </c>
      <c r="K5572">
        <v>56.6</v>
      </c>
      <c r="L5572">
        <v>50.7</v>
      </c>
      <c r="M5572">
        <v>79.5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20.8</v>
      </c>
      <c r="V5572">
        <v>11.4</v>
      </c>
      <c r="W5572">
        <v>272.89999999999998</v>
      </c>
      <c r="X5572">
        <v>1023.1</v>
      </c>
      <c r="Y5572">
        <v>72.2</v>
      </c>
      <c r="Z5572">
        <v>6.2</v>
      </c>
      <c r="AA5572">
        <v>291.7</v>
      </c>
      <c r="AB5572">
        <v>25.4</v>
      </c>
      <c r="AC5572">
        <v>9</v>
      </c>
      <c r="AD5572">
        <v>0</v>
      </c>
      <c r="AE5572" t="s">
        <v>16793</v>
      </c>
      <c r="AF5572" t="s">
        <v>16794</v>
      </c>
      <c r="AG5572">
        <v>0.81</v>
      </c>
      <c r="AH5572" t="s">
        <v>36</v>
      </c>
      <c r="AI5572" t="s">
        <v>37</v>
      </c>
      <c r="AJ5572" t="s">
        <v>38</v>
      </c>
    </row>
    <row r="5573" spans="1:36" x14ac:dyDescent="0.25">
      <c r="A5573" t="s">
        <v>32</v>
      </c>
      <c r="B5573" t="s">
        <v>16795</v>
      </c>
      <c r="C5573">
        <f>YEAR(B5573)</f>
        <v>2015</v>
      </c>
      <c r="D5573">
        <v>68</v>
      </c>
      <c r="E5573">
        <v>48.2</v>
      </c>
      <c r="F5573">
        <v>58.9</v>
      </c>
      <c r="H5573" s="2">
        <f>IF(F5573-61.52&lt;=0,0,IF(F5573-61.52&lt;=1,1,2))</f>
        <v>0</v>
      </c>
      <c r="I5573">
        <v>68</v>
      </c>
      <c r="J5573">
        <v>45.1</v>
      </c>
      <c r="K5573">
        <v>58.6</v>
      </c>
      <c r="L5573">
        <v>47</v>
      </c>
      <c r="M5573">
        <v>67.2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22.1</v>
      </c>
      <c r="V5573">
        <v>11.4</v>
      </c>
      <c r="W5573">
        <v>238.9</v>
      </c>
      <c r="X5573">
        <v>1019.9</v>
      </c>
      <c r="Y5573">
        <v>45.5</v>
      </c>
      <c r="Z5573">
        <v>6.2</v>
      </c>
      <c r="AA5573">
        <v>290.10000000000002</v>
      </c>
      <c r="AB5573">
        <v>25</v>
      </c>
      <c r="AC5573">
        <v>9</v>
      </c>
      <c r="AD5573">
        <v>0</v>
      </c>
      <c r="AE5573" t="s">
        <v>16796</v>
      </c>
      <c r="AF5573" t="s">
        <v>16797</v>
      </c>
      <c r="AG5573">
        <v>0.85</v>
      </c>
      <c r="AH5573" t="s">
        <v>36</v>
      </c>
      <c r="AI5573" t="s">
        <v>702</v>
      </c>
      <c r="AJ5573" t="s">
        <v>38</v>
      </c>
    </row>
    <row r="5574" spans="1:36" x14ac:dyDescent="0.25">
      <c r="A5574" t="s">
        <v>32</v>
      </c>
      <c r="B5574" t="s">
        <v>16798</v>
      </c>
      <c r="C5574">
        <f>YEAR(B5574)</f>
        <v>2015</v>
      </c>
      <c r="D5574">
        <v>66.2</v>
      </c>
      <c r="E5574">
        <v>48.2</v>
      </c>
      <c r="F5574">
        <v>59</v>
      </c>
      <c r="H5574" s="2">
        <f>IF(F5574-61.52&lt;=0,0,IF(F5574-61.52&lt;=1,1,2))</f>
        <v>0</v>
      </c>
      <c r="I5574">
        <v>66.2</v>
      </c>
      <c r="J5574">
        <v>44.1</v>
      </c>
      <c r="K5574">
        <v>58.5</v>
      </c>
      <c r="L5574">
        <v>51.1</v>
      </c>
      <c r="M5574">
        <v>76.2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26.4</v>
      </c>
      <c r="V5574">
        <v>11.4</v>
      </c>
      <c r="W5574">
        <v>269.2</v>
      </c>
      <c r="X5574">
        <v>1018.7</v>
      </c>
      <c r="Y5574">
        <v>20.399999999999999</v>
      </c>
      <c r="Z5574">
        <v>6.2</v>
      </c>
      <c r="AA5574">
        <v>289.7</v>
      </c>
      <c r="AB5574">
        <v>25.1</v>
      </c>
      <c r="AC5574">
        <v>9</v>
      </c>
      <c r="AD5574">
        <v>0</v>
      </c>
      <c r="AE5574" t="s">
        <v>16799</v>
      </c>
      <c r="AF5574" t="s">
        <v>16800</v>
      </c>
      <c r="AG5574">
        <v>0.88</v>
      </c>
      <c r="AH5574" t="s">
        <v>36</v>
      </c>
      <c r="AI5574" t="s">
        <v>37</v>
      </c>
      <c r="AJ5574" t="s">
        <v>38</v>
      </c>
    </row>
    <row r="5575" spans="1:36" x14ac:dyDescent="0.25">
      <c r="A5575" t="s">
        <v>32</v>
      </c>
      <c r="B5575" t="s">
        <v>16801</v>
      </c>
      <c r="C5575">
        <f>YEAR(B5575)</f>
        <v>2015</v>
      </c>
      <c r="D5575">
        <v>68</v>
      </c>
      <c r="E5575">
        <v>51.8</v>
      </c>
      <c r="F5575">
        <v>60.1</v>
      </c>
      <c r="H5575" s="2">
        <f>IF(F5575-61.52&lt;=0,0,IF(F5575-61.52&lt;=1,1,2))</f>
        <v>0</v>
      </c>
      <c r="I5575">
        <v>68</v>
      </c>
      <c r="J5575">
        <v>51.8</v>
      </c>
      <c r="K5575">
        <v>60.1</v>
      </c>
      <c r="L5575">
        <v>53.5</v>
      </c>
      <c r="M5575">
        <v>80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15.2</v>
      </c>
      <c r="V5575">
        <v>6.9</v>
      </c>
      <c r="W5575">
        <v>116.2</v>
      </c>
      <c r="X5575">
        <v>1022</v>
      </c>
      <c r="Y5575">
        <v>42.9</v>
      </c>
      <c r="Z5575">
        <v>6.2</v>
      </c>
      <c r="AA5575">
        <v>261.7</v>
      </c>
      <c r="AB5575">
        <v>22.5</v>
      </c>
      <c r="AC5575">
        <v>9</v>
      </c>
      <c r="AD5575">
        <v>0</v>
      </c>
      <c r="AE5575" t="s">
        <v>16802</v>
      </c>
      <c r="AF5575" t="s">
        <v>16803</v>
      </c>
      <c r="AG5575">
        <v>0.92</v>
      </c>
      <c r="AH5575" t="s">
        <v>36</v>
      </c>
      <c r="AI5575" t="s">
        <v>702</v>
      </c>
      <c r="AJ5575" t="s">
        <v>38</v>
      </c>
    </row>
    <row r="5576" spans="1:36" x14ac:dyDescent="0.25">
      <c r="A5576" t="s">
        <v>32</v>
      </c>
      <c r="B5576" t="s">
        <v>16804</v>
      </c>
      <c r="C5576">
        <f>YEAR(B5576)</f>
        <v>2015</v>
      </c>
      <c r="D5576">
        <v>69.8</v>
      </c>
      <c r="E5576">
        <v>53.6</v>
      </c>
      <c r="F5576">
        <v>61.9</v>
      </c>
      <c r="H5576" s="2">
        <f>IF(F5576-61.52&lt;=0,0,IF(F5576-61.52&lt;=1,1,2))</f>
        <v>1</v>
      </c>
      <c r="I5576">
        <v>69.8</v>
      </c>
      <c r="J5576">
        <v>53.6</v>
      </c>
      <c r="K5576">
        <v>61.9</v>
      </c>
      <c r="L5576">
        <v>50.5</v>
      </c>
      <c r="M5576">
        <v>67.5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25.3</v>
      </c>
      <c r="V5576">
        <v>12.8</v>
      </c>
      <c r="W5576">
        <v>142.19999999999999</v>
      </c>
      <c r="X5576">
        <v>1022.5</v>
      </c>
      <c r="Y5576">
        <v>23</v>
      </c>
      <c r="Z5576">
        <v>6.2</v>
      </c>
      <c r="AA5576">
        <v>289.39999999999998</v>
      </c>
      <c r="AB5576">
        <v>24.9</v>
      </c>
      <c r="AC5576">
        <v>9</v>
      </c>
      <c r="AD5576">
        <v>0</v>
      </c>
      <c r="AE5576" t="s">
        <v>16805</v>
      </c>
      <c r="AF5576" t="s">
        <v>16806</v>
      </c>
      <c r="AG5576">
        <v>0.95</v>
      </c>
      <c r="AH5576" t="s">
        <v>36</v>
      </c>
      <c r="AI5576" t="s">
        <v>702</v>
      </c>
      <c r="AJ5576" t="s">
        <v>38</v>
      </c>
    </row>
    <row r="5577" spans="1:36" x14ac:dyDescent="0.25">
      <c r="A5577" t="s">
        <v>32</v>
      </c>
      <c r="B5577" t="s">
        <v>16807</v>
      </c>
      <c r="C5577">
        <f>YEAR(B5577)</f>
        <v>2015</v>
      </c>
      <c r="D5577">
        <v>78.8</v>
      </c>
      <c r="E5577">
        <v>57.2</v>
      </c>
      <c r="F5577">
        <v>67.3</v>
      </c>
      <c r="H5577" s="2">
        <f>IF(F5577-61.52&lt;=0,0,IF(F5577-61.52&lt;=1,1,2))</f>
        <v>2</v>
      </c>
      <c r="I5577">
        <v>78.8</v>
      </c>
      <c r="J5577">
        <v>57.2</v>
      </c>
      <c r="K5577">
        <v>67.3</v>
      </c>
      <c r="L5577">
        <v>46.5</v>
      </c>
      <c r="M5577">
        <v>51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26.4</v>
      </c>
      <c r="V5577">
        <v>19.7</v>
      </c>
      <c r="W5577">
        <v>162.19999999999999</v>
      </c>
      <c r="X5577">
        <v>1018.8</v>
      </c>
      <c r="Y5577">
        <v>20</v>
      </c>
      <c r="Z5577">
        <v>6.2</v>
      </c>
      <c r="AA5577">
        <v>300.89999999999998</v>
      </c>
      <c r="AB5577">
        <v>25.9</v>
      </c>
      <c r="AC5577">
        <v>9</v>
      </c>
      <c r="AD5577">
        <v>0</v>
      </c>
      <c r="AE5577" t="s">
        <v>16808</v>
      </c>
      <c r="AF5577" t="s">
        <v>16809</v>
      </c>
      <c r="AG5577">
        <v>0</v>
      </c>
      <c r="AH5577" t="s">
        <v>330</v>
      </c>
      <c r="AI5577" t="s">
        <v>37</v>
      </c>
      <c r="AJ5577" t="s">
        <v>331</v>
      </c>
    </row>
    <row r="5578" spans="1:36" x14ac:dyDescent="0.25">
      <c r="A5578" t="s">
        <v>32</v>
      </c>
      <c r="B5578" t="s">
        <v>16810</v>
      </c>
      <c r="C5578">
        <f>YEAR(B5578)</f>
        <v>2015</v>
      </c>
      <c r="D5578">
        <v>78.8</v>
      </c>
      <c r="E5578">
        <v>62.6</v>
      </c>
      <c r="F5578">
        <v>68.2</v>
      </c>
      <c r="H5578" s="2">
        <f>IF(F5578-61.52&lt;=0,0,IF(F5578-61.52&lt;=1,1,2))</f>
        <v>2</v>
      </c>
      <c r="I5578">
        <v>78.8</v>
      </c>
      <c r="J5578">
        <v>62.6</v>
      </c>
      <c r="K5578">
        <v>68.2</v>
      </c>
      <c r="L5578">
        <v>50.6</v>
      </c>
      <c r="M5578">
        <v>56.6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28.9</v>
      </c>
      <c r="V5578">
        <v>28.9</v>
      </c>
      <c r="W5578">
        <v>159.80000000000001</v>
      </c>
      <c r="X5578">
        <v>1011.8</v>
      </c>
      <c r="Y5578">
        <v>31.2</v>
      </c>
      <c r="Z5578">
        <v>6.2</v>
      </c>
      <c r="AA5578">
        <v>289.39999999999998</v>
      </c>
      <c r="AB5578">
        <v>24.8</v>
      </c>
      <c r="AC5578">
        <v>9</v>
      </c>
      <c r="AD5578">
        <v>0</v>
      </c>
      <c r="AE5578" t="s">
        <v>16811</v>
      </c>
      <c r="AF5578" t="s">
        <v>16812</v>
      </c>
      <c r="AG5578">
        <v>0.02</v>
      </c>
      <c r="AH5578" t="s">
        <v>36</v>
      </c>
      <c r="AI5578" t="s">
        <v>37</v>
      </c>
      <c r="AJ5578" t="s">
        <v>38</v>
      </c>
    </row>
    <row r="5579" spans="1:36" x14ac:dyDescent="0.25">
      <c r="A5579" t="s">
        <v>32</v>
      </c>
      <c r="B5579" t="s">
        <v>16813</v>
      </c>
      <c r="C5579">
        <f>YEAR(B5579)</f>
        <v>2015</v>
      </c>
      <c r="D5579">
        <v>66.2</v>
      </c>
      <c r="E5579">
        <v>56.9</v>
      </c>
      <c r="F5579">
        <v>63</v>
      </c>
      <c r="H5579" s="2">
        <f>IF(F5579-61.52&lt;=0,0,IF(F5579-61.52&lt;=1,1,2))</f>
        <v>2</v>
      </c>
      <c r="I5579">
        <v>66.2</v>
      </c>
      <c r="J5579">
        <v>56.9</v>
      </c>
      <c r="K5579">
        <v>63</v>
      </c>
      <c r="L5579">
        <v>56.8</v>
      </c>
      <c r="M5579">
        <v>80.7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21.9</v>
      </c>
      <c r="V5579">
        <v>16.100000000000001</v>
      </c>
      <c r="W5579">
        <v>5.0999999999999996</v>
      </c>
      <c r="X5579">
        <v>1012.8</v>
      </c>
      <c r="Y5579">
        <v>55</v>
      </c>
      <c r="Z5579">
        <v>6.1</v>
      </c>
      <c r="AA5579">
        <v>268.7</v>
      </c>
      <c r="AB5579">
        <v>23.3</v>
      </c>
      <c r="AC5579">
        <v>9</v>
      </c>
      <c r="AD5579">
        <v>0</v>
      </c>
      <c r="AE5579" t="s">
        <v>16814</v>
      </c>
      <c r="AF5579" t="s">
        <v>16815</v>
      </c>
      <c r="AG5579">
        <v>0.05</v>
      </c>
      <c r="AH5579" t="s">
        <v>36</v>
      </c>
      <c r="AI5579" t="s">
        <v>37</v>
      </c>
      <c r="AJ5579" t="s">
        <v>38</v>
      </c>
    </row>
    <row r="5580" spans="1:36" x14ac:dyDescent="0.25">
      <c r="A5580" t="s">
        <v>32</v>
      </c>
      <c r="B5580" t="s">
        <v>16816</v>
      </c>
      <c r="C5580">
        <f>YEAR(B5580)</f>
        <v>2015</v>
      </c>
      <c r="D5580">
        <v>66.2</v>
      </c>
      <c r="E5580">
        <v>55.4</v>
      </c>
      <c r="F5580">
        <v>61</v>
      </c>
      <c r="H5580" s="2">
        <f>IF(F5580-61.52&lt;=0,0,IF(F5580-61.52&lt;=1,1,2))</f>
        <v>0</v>
      </c>
      <c r="I5580">
        <v>66.2</v>
      </c>
      <c r="J5580">
        <v>55.4</v>
      </c>
      <c r="K5580">
        <v>61</v>
      </c>
      <c r="L5580">
        <v>51.8</v>
      </c>
      <c r="M5580">
        <v>72.400000000000006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25.3</v>
      </c>
      <c r="V5580">
        <v>19.600000000000001</v>
      </c>
      <c r="W5580">
        <v>317.2</v>
      </c>
      <c r="X5580">
        <v>1013.4</v>
      </c>
      <c r="Y5580">
        <v>35.200000000000003</v>
      </c>
      <c r="Z5580">
        <v>6.2</v>
      </c>
      <c r="AA5580">
        <v>250.4</v>
      </c>
      <c r="AB5580">
        <v>21.6</v>
      </c>
      <c r="AC5580">
        <v>8</v>
      </c>
      <c r="AD5580">
        <v>0</v>
      </c>
      <c r="AE5580" t="s">
        <v>16817</v>
      </c>
      <c r="AF5580" t="s">
        <v>16818</v>
      </c>
      <c r="AG5580">
        <v>0.08</v>
      </c>
      <c r="AH5580" t="s">
        <v>36</v>
      </c>
      <c r="AI5580" t="s">
        <v>37</v>
      </c>
      <c r="AJ5580" t="s">
        <v>38</v>
      </c>
    </row>
    <row r="5581" spans="1:36" x14ac:dyDescent="0.25">
      <c r="A5581" t="s">
        <v>32</v>
      </c>
      <c r="B5581" t="s">
        <v>16819</v>
      </c>
      <c r="C5581">
        <f>YEAR(B5581)</f>
        <v>2015</v>
      </c>
      <c r="D5581">
        <v>64.400000000000006</v>
      </c>
      <c r="E5581">
        <v>55.3</v>
      </c>
      <c r="F5581">
        <v>60.6</v>
      </c>
      <c r="H5581" s="2">
        <f>IF(F5581-61.52&lt;=0,0,IF(F5581-61.52&lt;=1,1,2))</f>
        <v>0</v>
      </c>
      <c r="I5581">
        <v>64.400000000000006</v>
      </c>
      <c r="J5581">
        <v>55.3</v>
      </c>
      <c r="K5581">
        <v>60.6</v>
      </c>
      <c r="L5581">
        <v>44.8</v>
      </c>
      <c r="M5581">
        <v>56.5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30</v>
      </c>
      <c r="V5581">
        <v>18.3</v>
      </c>
      <c r="W5581">
        <v>324.39999999999998</v>
      </c>
      <c r="X5581">
        <v>1017</v>
      </c>
      <c r="Y5581">
        <v>20</v>
      </c>
      <c r="Z5581">
        <v>6.2</v>
      </c>
      <c r="AA5581">
        <v>302.3</v>
      </c>
      <c r="AB5581">
        <v>26.1</v>
      </c>
      <c r="AC5581">
        <v>9</v>
      </c>
      <c r="AD5581">
        <v>0</v>
      </c>
      <c r="AE5581" t="s">
        <v>16820</v>
      </c>
      <c r="AF5581" t="s">
        <v>16821</v>
      </c>
      <c r="AG5581">
        <v>0.12</v>
      </c>
      <c r="AH5581" t="s">
        <v>330</v>
      </c>
      <c r="AI5581" t="s">
        <v>37</v>
      </c>
      <c r="AJ5581" t="s">
        <v>331</v>
      </c>
    </row>
    <row r="5582" spans="1:36" x14ac:dyDescent="0.25">
      <c r="A5582" t="s">
        <v>32</v>
      </c>
      <c r="B5582" t="s">
        <v>16822</v>
      </c>
      <c r="C5582">
        <f>YEAR(B5582)</f>
        <v>2015</v>
      </c>
      <c r="D5582">
        <v>60.8</v>
      </c>
      <c r="E5582">
        <v>51.8</v>
      </c>
      <c r="F5582">
        <v>56.6</v>
      </c>
      <c r="H5582" s="2">
        <f>IF(F5582-61.52&lt;=0,0,IF(F5582-61.52&lt;=1,1,2))</f>
        <v>0</v>
      </c>
      <c r="I5582">
        <v>60.8</v>
      </c>
      <c r="J5582">
        <v>51.8</v>
      </c>
      <c r="K5582">
        <v>56.6</v>
      </c>
      <c r="L5582">
        <v>42.9</v>
      </c>
      <c r="M5582">
        <v>61.9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28.9</v>
      </c>
      <c r="V5582">
        <v>16.100000000000001</v>
      </c>
      <c r="W5582">
        <v>346.8</v>
      </c>
      <c r="X5582">
        <v>1021.6</v>
      </c>
      <c r="Y5582">
        <v>43.2</v>
      </c>
      <c r="Z5582">
        <v>6.2</v>
      </c>
      <c r="AA5582">
        <v>297.10000000000002</v>
      </c>
      <c r="AB5582">
        <v>25.5</v>
      </c>
      <c r="AC5582">
        <v>9</v>
      </c>
      <c r="AD5582">
        <v>0</v>
      </c>
      <c r="AE5582" t="s">
        <v>16823</v>
      </c>
      <c r="AF5582" t="s">
        <v>16824</v>
      </c>
      <c r="AG5582">
        <v>0.15</v>
      </c>
      <c r="AH5582" t="s">
        <v>36</v>
      </c>
      <c r="AI5582" t="s">
        <v>37</v>
      </c>
      <c r="AJ5582" t="s">
        <v>38</v>
      </c>
    </row>
    <row r="5583" spans="1:36" x14ac:dyDescent="0.25">
      <c r="A5583" t="s">
        <v>32</v>
      </c>
      <c r="B5583" t="s">
        <v>16825</v>
      </c>
      <c r="C5583">
        <f>YEAR(B5583)</f>
        <v>2015</v>
      </c>
      <c r="D5583">
        <v>66.2</v>
      </c>
      <c r="E5583">
        <v>44.3</v>
      </c>
      <c r="F5583">
        <v>57.1</v>
      </c>
      <c r="H5583" s="2">
        <f>IF(F5583-61.52&lt;=0,0,IF(F5583-61.52&lt;=1,1,2))</f>
        <v>0</v>
      </c>
      <c r="I5583">
        <v>66.2</v>
      </c>
      <c r="J5583">
        <v>41.9</v>
      </c>
      <c r="K5583">
        <v>56.5</v>
      </c>
      <c r="L5583">
        <v>44.7</v>
      </c>
      <c r="M5583">
        <v>64.099999999999994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19</v>
      </c>
      <c r="V5583">
        <v>11.4</v>
      </c>
      <c r="W5583">
        <v>108</v>
      </c>
      <c r="X5583">
        <v>1022.2</v>
      </c>
      <c r="Y5583">
        <v>27.3</v>
      </c>
      <c r="Z5583">
        <v>6.2</v>
      </c>
      <c r="AA5583">
        <v>306.7</v>
      </c>
      <c r="AB5583">
        <v>26.5</v>
      </c>
      <c r="AC5583">
        <v>9</v>
      </c>
      <c r="AD5583">
        <v>0</v>
      </c>
      <c r="AE5583" t="s">
        <v>16826</v>
      </c>
      <c r="AF5583" t="s">
        <v>16827</v>
      </c>
      <c r="AG5583">
        <v>0.18</v>
      </c>
      <c r="AH5583" t="s">
        <v>36</v>
      </c>
      <c r="AI5583" t="s">
        <v>37</v>
      </c>
      <c r="AJ5583" t="s">
        <v>38</v>
      </c>
    </row>
    <row r="5584" spans="1:36" x14ac:dyDescent="0.25">
      <c r="A5584" t="s">
        <v>32</v>
      </c>
      <c r="B5584" t="s">
        <v>16828</v>
      </c>
      <c r="C5584">
        <f>YEAR(B5584)</f>
        <v>2015</v>
      </c>
      <c r="D5584">
        <v>73.400000000000006</v>
      </c>
      <c r="E5584">
        <v>54.8</v>
      </c>
      <c r="F5584">
        <v>64.900000000000006</v>
      </c>
      <c r="H5584" s="2">
        <f>IF(F5584-61.52&lt;=0,0,IF(F5584-61.52&lt;=1,1,2))</f>
        <v>2</v>
      </c>
      <c r="I5584">
        <v>73.400000000000006</v>
      </c>
      <c r="J5584">
        <v>54.8</v>
      </c>
      <c r="K5584">
        <v>64.900000000000006</v>
      </c>
      <c r="L5584">
        <v>44.4</v>
      </c>
      <c r="M5584">
        <v>48.9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40.299999999999997</v>
      </c>
      <c r="V5584">
        <v>28.9</v>
      </c>
      <c r="W5584">
        <v>169</v>
      </c>
      <c r="X5584">
        <v>1017.2</v>
      </c>
      <c r="Y5584">
        <v>67.900000000000006</v>
      </c>
      <c r="Z5584">
        <v>6.2</v>
      </c>
      <c r="AA5584">
        <v>283.5</v>
      </c>
      <c r="AB5584">
        <v>24.4</v>
      </c>
      <c r="AC5584">
        <v>9</v>
      </c>
      <c r="AD5584">
        <v>0</v>
      </c>
      <c r="AE5584" t="s">
        <v>16829</v>
      </c>
      <c r="AF5584" t="s">
        <v>16830</v>
      </c>
      <c r="AG5584">
        <v>0.21</v>
      </c>
      <c r="AH5584" t="s">
        <v>36</v>
      </c>
      <c r="AI5584" t="s">
        <v>37</v>
      </c>
      <c r="AJ5584" t="s">
        <v>38</v>
      </c>
    </row>
    <row r="5585" spans="1:36" x14ac:dyDescent="0.25">
      <c r="A5585" t="s">
        <v>32</v>
      </c>
      <c r="B5585" t="s">
        <v>16831</v>
      </c>
      <c r="C5585">
        <f>YEAR(B5585)</f>
        <v>2015</v>
      </c>
      <c r="D5585">
        <v>71.599999999999994</v>
      </c>
      <c r="E5585">
        <v>57.2</v>
      </c>
      <c r="F5585">
        <v>64.900000000000006</v>
      </c>
      <c r="H5585" s="2">
        <f>IF(F5585-61.52&lt;=0,0,IF(F5585-61.52&lt;=1,1,2))</f>
        <v>2</v>
      </c>
      <c r="I5585">
        <v>71.599999999999994</v>
      </c>
      <c r="J5585">
        <v>57.2</v>
      </c>
      <c r="K5585">
        <v>64.900000000000006</v>
      </c>
      <c r="L5585">
        <v>52.2</v>
      </c>
      <c r="M5585">
        <v>64.400000000000006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34.4</v>
      </c>
      <c r="V5585">
        <v>18.3</v>
      </c>
      <c r="W5585">
        <v>69</v>
      </c>
      <c r="X5585">
        <v>1012.7</v>
      </c>
      <c r="Y5585">
        <v>28.2</v>
      </c>
      <c r="Z5585">
        <v>6.2</v>
      </c>
      <c r="AA5585">
        <v>295.2</v>
      </c>
      <c r="AB5585">
        <v>25.5</v>
      </c>
      <c r="AC5585">
        <v>9</v>
      </c>
      <c r="AD5585">
        <v>0</v>
      </c>
      <c r="AE5585" t="s">
        <v>16832</v>
      </c>
      <c r="AF5585" t="s">
        <v>16833</v>
      </c>
      <c r="AG5585">
        <v>0.25</v>
      </c>
      <c r="AH5585" t="s">
        <v>36</v>
      </c>
      <c r="AI5585" t="s">
        <v>174</v>
      </c>
      <c r="AJ5585" t="s">
        <v>38</v>
      </c>
    </row>
    <row r="5586" spans="1:36" x14ac:dyDescent="0.25">
      <c r="A5586" t="s">
        <v>32</v>
      </c>
      <c r="B5586" t="s">
        <v>16834</v>
      </c>
      <c r="C5586">
        <f>YEAR(B5586)</f>
        <v>2015</v>
      </c>
      <c r="D5586">
        <v>68.099999999999994</v>
      </c>
      <c r="E5586">
        <v>53</v>
      </c>
      <c r="F5586">
        <v>61.5</v>
      </c>
      <c r="H5586" s="2">
        <f>IF(F5586-61.52&lt;=0,0,IF(F5586-61.52&lt;=1,1,2))</f>
        <v>0</v>
      </c>
      <c r="I5586">
        <v>68.099999999999994</v>
      </c>
      <c r="J5586">
        <v>53</v>
      </c>
      <c r="K5586">
        <v>61.5</v>
      </c>
      <c r="L5586">
        <v>55.4</v>
      </c>
      <c r="M5586">
        <v>80.8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30.9</v>
      </c>
      <c r="V5586">
        <v>8.1</v>
      </c>
      <c r="W5586">
        <v>21.5</v>
      </c>
      <c r="X5586">
        <v>1014.6</v>
      </c>
      <c r="Y5586">
        <v>35.6</v>
      </c>
      <c r="Z5586">
        <v>6.2</v>
      </c>
      <c r="AA5586">
        <v>305.60000000000002</v>
      </c>
      <c r="AB5586">
        <v>26.7</v>
      </c>
      <c r="AC5586">
        <v>10</v>
      </c>
      <c r="AD5586">
        <v>0</v>
      </c>
      <c r="AE5586" t="s">
        <v>16835</v>
      </c>
      <c r="AF5586" t="s">
        <v>16836</v>
      </c>
      <c r="AG5586">
        <v>0.28000000000000003</v>
      </c>
      <c r="AH5586" t="s">
        <v>36</v>
      </c>
      <c r="AI5586" t="s">
        <v>37</v>
      </c>
      <c r="AJ5586" t="s">
        <v>38</v>
      </c>
    </row>
    <row r="5587" spans="1:36" x14ac:dyDescent="0.25">
      <c r="A5587" t="s">
        <v>32</v>
      </c>
      <c r="B5587" t="s">
        <v>16837</v>
      </c>
      <c r="C5587">
        <f>YEAR(B5587)</f>
        <v>2015</v>
      </c>
      <c r="D5587">
        <v>80.599999999999994</v>
      </c>
      <c r="E5587">
        <v>57.2</v>
      </c>
      <c r="F5587">
        <v>70.400000000000006</v>
      </c>
      <c r="H5587" s="2">
        <f>IF(F5587-61.52&lt;=0,0,IF(F5587-61.52&lt;=1,1,2))</f>
        <v>2</v>
      </c>
      <c r="I5587">
        <v>79.3</v>
      </c>
      <c r="J5587">
        <v>57.2</v>
      </c>
      <c r="K5587">
        <v>70.099999999999994</v>
      </c>
      <c r="L5587">
        <v>39.9</v>
      </c>
      <c r="M5587">
        <v>35.9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36.9</v>
      </c>
      <c r="V5587">
        <v>36.9</v>
      </c>
      <c r="W5587">
        <v>164.5</v>
      </c>
      <c r="X5587">
        <v>1010.9</v>
      </c>
      <c r="Y5587">
        <v>42.6</v>
      </c>
      <c r="Z5587">
        <v>6.2</v>
      </c>
      <c r="AA5587">
        <v>310.39999999999998</v>
      </c>
      <c r="AB5587">
        <v>26.9</v>
      </c>
      <c r="AC5587">
        <v>9</v>
      </c>
      <c r="AD5587">
        <v>0</v>
      </c>
      <c r="AE5587" t="s">
        <v>16838</v>
      </c>
      <c r="AF5587" t="s">
        <v>16839</v>
      </c>
      <c r="AG5587">
        <v>0.31</v>
      </c>
      <c r="AH5587" t="s">
        <v>36</v>
      </c>
      <c r="AI5587" t="s">
        <v>37</v>
      </c>
      <c r="AJ5587" t="s">
        <v>344</v>
      </c>
    </row>
    <row r="5588" spans="1:36" x14ac:dyDescent="0.25">
      <c r="A5588" t="s">
        <v>32</v>
      </c>
      <c r="B5588" t="s">
        <v>16840</v>
      </c>
      <c r="C5588">
        <f>YEAR(B5588)</f>
        <v>2015</v>
      </c>
      <c r="D5588">
        <v>69.8</v>
      </c>
      <c r="E5588">
        <v>57.2</v>
      </c>
      <c r="F5588">
        <v>64.599999999999994</v>
      </c>
      <c r="H5588" s="2">
        <f>IF(F5588-61.52&lt;=0,0,IF(F5588-61.52&lt;=1,1,2))</f>
        <v>2</v>
      </c>
      <c r="I5588">
        <v>69.8</v>
      </c>
      <c r="J5588">
        <v>57.2</v>
      </c>
      <c r="K5588">
        <v>64.599999999999994</v>
      </c>
      <c r="L5588">
        <v>52.5</v>
      </c>
      <c r="M5588">
        <v>65.400000000000006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21.9</v>
      </c>
      <c r="V5588">
        <v>21.9</v>
      </c>
      <c r="W5588">
        <v>288</v>
      </c>
      <c r="X5588">
        <v>1013.9</v>
      </c>
      <c r="Y5588">
        <v>20.3</v>
      </c>
      <c r="Z5588">
        <v>6.2</v>
      </c>
      <c r="AA5588">
        <v>313.5</v>
      </c>
      <c r="AB5588">
        <v>27.2</v>
      </c>
      <c r="AC5588">
        <v>10</v>
      </c>
      <c r="AD5588">
        <v>0</v>
      </c>
      <c r="AE5588" t="s">
        <v>16841</v>
      </c>
      <c r="AF5588" t="s">
        <v>16842</v>
      </c>
      <c r="AG5588">
        <v>0.34</v>
      </c>
      <c r="AH5588" t="s">
        <v>36</v>
      </c>
      <c r="AI5588" t="s">
        <v>37</v>
      </c>
      <c r="AJ5588" t="s">
        <v>38</v>
      </c>
    </row>
    <row r="5589" spans="1:36" x14ac:dyDescent="0.25">
      <c r="A5589" t="s">
        <v>32</v>
      </c>
      <c r="B5589" t="s">
        <v>16843</v>
      </c>
      <c r="C5589">
        <f>YEAR(B5589)</f>
        <v>2015</v>
      </c>
      <c r="D5589">
        <v>69.8</v>
      </c>
      <c r="E5589">
        <v>54.6</v>
      </c>
      <c r="F5589">
        <v>64.099999999999994</v>
      </c>
      <c r="H5589" s="2">
        <f>IF(F5589-61.52&lt;=0,0,IF(F5589-61.52&lt;=1,1,2))</f>
        <v>2</v>
      </c>
      <c r="I5589">
        <v>69.8</v>
      </c>
      <c r="J5589">
        <v>54.6</v>
      </c>
      <c r="K5589">
        <v>64.099999999999994</v>
      </c>
      <c r="L5589">
        <v>54.6</v>
      </c>
      <c r="M5589">
        <v>71.900000000000006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19.7</v>
      </c>
      <c r="V5589">
        <v>13.9</v>
      </c>
      <c r="W5589">
        <v>333.2</v>
      </c>
      <c r="X5589">
        <v>1016</v>
      </c>
      <c r="Y5589">
        <v>19.5</v>
      </c>
      <c r="Z5589">
        <v>6.2</v>
      </c>
      <c r="AA5589">
        <v>305.10000000000002</v>
      </c>
      <c r="AB5589">
        <v>26.1</v>
      </c>
      <c r="AC5589">
        <v>9</v>
      </c>
      <c r="AD5589">
        <v>0</v>
      </c>
      <c r="AE5589" t="s">
        <v>16844</v>
      </c>
      <c r="AF5589" t="s">
        <v>16845</v>
      </c>
      <c r="AG5589">
        <v>0.38</v>
      </c>
      <c r="AH5589" t="s">
        <v>330</v>
      </c>
      <c r="AI5589" t="s">
        <v>9140</v>
      </c>
      <c r="AJ5589" t="s">
        <v>331</v>
      </c>
    </row>
    <row r="5590" spans="1:36" x14ac:dyDescent="0.25">
      <c r="A5590" t="s">
        <v>32</v>
      </c>
      <c r="B5590" t="s">
        <v>16846</v>
      </c>
      <c r="C5590">
        <f>YEAR(B5590)</f>
        <v>2015</v>
      </c>
      <c r="D5590">
        <v>68</v>
      </c>
      <c r="E5590">
        <v>57.2</v>
      </c>
      <c r="F5590">
        <v>63.6</v>
      </c>
      <c r="H5590" s="2">
        <f>IF(F5590-61.52&lt;=0,0,IF(F5590-61.52&lt;=1,1,2))</f>
        <v>2</v>
      </c>
      <c r="I5590">
        <v>68</v>
      </c>
      <c r="J5590">
        <v>57.2</v>
      </c>
      <c r="K5590">
        <v>63.6</v>
      </c>
      <c r="L5590">
        <v>56</v>
      </c>
      <c r="M5590">
        <v>76.7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20.8</v>
      </c>
      <c r="V5590">
        <v>18.3</v>
      </c>
      <c r="W5590">
        <v>299.7</v>
      </c>
      <c r="X5590">
        <v>1016</v>
      </c>
      <c r="Y5590">
        <v>20.2</v>
      </c>
      <c r="Z5590">
        <v>6.2</v>
      </c>
      <c r="AA5590">
        <v>310.3</v>
      </c>
      <c r="AB5590">
        <v>26.7</v>
      </c>
      <c r="AC5590">
        <v>9</v>
      </c>
      <c r="AD5590">
        <v>0</v>
      </c>
      <c r="AE5590" t="s">
        <v>16847</v>
      </c>
      <c r="AF5590" t="s">
        <v>16848</v>
      </c>
      <c r="AG5590">
        <v>0.41</v>
      </c>
      <c r="AH5590" t="s">
        <v>36</v>
      </c>
      <c r="AI5590" t="s">
        <v>37</v>
      </c>
      <c r="AJ5590" t="s">
        <v>38</v>
      </c>
    </row>
    <row r="5591" spans="1:36" x14ac:dyDescent="0.25">
      <c r="A5591" t="s">
        <v>32</v>
      </c>
      <c r="B5591" t="s">
        <v>16849</v>
      </c>
      <c r="C5591">
        <f>YEAR(B5591)</f>
        <v>2015</v>
      </c>
      <c r="D5591">
        <v>71.599999999999994</v>
      </c>
      <c r="E5591">
        <v>55.4</v>
      </c>
      <c r="F5591">
        <v>64.099999999999994</v>
      </c>
      <c r="H5591" s="2">
        <f>IF(F5591-61.52&lt;=0,0,IF(F5591-61.52&lt;=1,1,2))</f>
        <v>2</v>
      </c>
      <c r="I5591">
        <v>71.599999999999994</v>
      </c>
      <c r="J5591">
        <v>55.4</v>
      </c>
      <c r="K5591">
        <v>64.099999999999994</v>
      </c>
      <c r="L5591">
        <v>53.2</v>
      </c>
      <c r="M5591">
        <v>68.900000000000006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14.5</v>
      </c>
      <c r="V5591">
        <v>8.1</v>
      </c>
      <c r="W5591">
        <v>120.9</v>
      </c>
      <c r="X5591">
        <v>1015.3</v>
      </c>
      <c r="Y5591">
        <v>38.4</v>
      </c>
      <c r="Z5591">
        <v>6.2</v>
      </c>
      <c r="AA5591">
        <v>311.89999999999998</v>
      </c>
      <c r="AB5591">
        <v>27</v>
      </c>
      <c r="AC5591">
        <v>10</v>
      </c>
      <c r="AD5591">
        <v>0</v>
      </c>
      <c r="AE5591" t="s">
        <v>16850</v>
      </c>
      <c r="AF5591" t="s">
        <v>16851</v>
      </c>
      <c r="AG5591">
        <v>0.44</v>
      </c>
      <c r="AH5591" t="s">
        <v>36</v>
      </c>
      <c r="AI5591" t="s">
        <v>37</v>
      </c>
      <c r="AJ5591" t="s">
        <v>38</v>
      </c>
    </row>
    <row r="5592" spans="1:36" x14ac:dyDescent="0.25">
      <c r="A5592" t="s">
        <v>32</v>
      </c>
      <c r="B5592" t="s">
        <v>16852</v>
      </c>
      <c r="C5592">
        <f>YEAR(B5592)</f>
        <v>2015</v>
      </c>
      <c r="D5592">
        <v>69.8</v>
      </c>
      <c r="E5592">
        <v>57.2</v>
      </c>
      <c r="F5592">
        <v>64.099999999999994</v>
      </c>
      <c r="H5592" s="2">
        <f>IF(F5592-61.52&lt;=0,0,IF(F5592-61.52&lt;=1,1,2))</f>
        <v>2</v>
      </c>
      <c r="I5592">
        <v>69.8</v>
      </c>
      <c r="J5592">
        <v>57.2</v>
      </c>
      <c r="K5592">
        <v>64.099999999999994</v>
      </c>
      <c r="L5592">
        <v>55.1</v>
      </c>
      <c r="M5592">
        <v>73.3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19</v>
      </c>
      <c r="V5592">
        <v>14.9</v>
      </c>
      <c r="W5592">
        <v>312.3</v>
      </c>
      <c r="X5592">
        <v>1013.8</v>
      </c>
      <c r="Y5592">
        <v>63.1</v>
      </c>
      <c r="Z5592">
        <v>6.2</v>
      </c>
      <c r="AA5592">
        <v>307.89999999999998</v>
      </c>
      <c r="AB5592">
        <v>26.6</v>
      </c>
      <c r="AC5592">
        <v>9</v>
      </c>
      <c r="AD5592">
        <v>0</v>
      </c>
      <c r="AE5592" t="s">
        <v>16853</v>
      </c>
      <c r="AF5592" t="s">
        <v>16854</v>
      </c>
      <c r="AG5592">
        <v>0.47</v>
      </c>
      <c r="AH5592" t="s">
        <v>36</v>
      </c>
      <c r="AI5592" t="s">
        <v>37</v>
      </c>
      <c r="AJ5592" t="s">
        <v>38</v>
      </c>
    </row>
    <row r="5593" spans="1:36" x14ac:dyDescent="0.25">
      <c r="A5593" t="s">
        <v>32</v>
      </c>
      <c r="B5593" t="s">
        <v>16855</v>
      </c>
      <c r="C5593">
        <f>YEAR(B5593)</f>
        <v>2015</v>
      </c>
      <c r="D5593">
        <v>73.400000000000006</v>
      </c>
      <c r="E5593">
        <v>55.4</v>
      </c>
      <c r="F5593">
        <v>64.7</v>
      </c>
      <c r="H5593" s="2">
        <f>IF(F5593-61.52&lt;=0,0,IF(F5593-61.52&lt;=1,1,2))</f>
        <v>2</v>
      </c>
      <c r="I5593">
        <v>73.400000000000006</v>
      </c>
      <c r="J5593">
        <v>55.4</v>
      </c>
      <c r="K5593">
        <v>64.7</v>
      </c>
      <c r="L5593">
        <v>53.6</v>
      </c>
      <c r="M5593">
        <v>68.599999999999994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20.6</v>
      </c>
      <c r="V5593">
        <v>8.1</v>
      </c>
      <c r="W5593">
        <v>322.7</v>
      </c>
      <c r="X5593">
        <v>1014.9</v>
      </c>
      <c r="Y5593">
        <v>5</v>
      </c>
      <c r="Z5593">
        <v>6.2</v>
      </c>
      <c r="AA5593">
        <v>312.89999999999998</v>
      </c>
      <c r="AB5593">
        <v>27</v>
      </c>
      <c r="AC5593">
        <v>9</v>
      </c>
      <c r="AD5593">
        <v>0</v>
      </c>
      <c r="AE5593" t="s">
        <v>16856</v>
      </c>
      <c r="AF5593" t="s">
        <v>16857</v>
      </c>
      <c r="AG5593">
        <v>0.5</v>
      </c>
      <c r="AH5593" t="s">
        <v>330</v>
      </c>
      <c r="AI5593" t="s">
        <v>9140</v>
      </c>
      <c r="AJ5593" t="s">
        <v>331</v>
      </c>
    </row>
    <row r="5594" spans="1:36" x14ac:dyDescent="0.25">
      <c r="A5594" t="s">
        <v>32</v>
      </c>
      <c r="B5594" t="s">
        <v>16858</v>
      </c>
      <c r="C5594">
        <f>YEAR(B5594)</f>
        <v>2015</v>
      </c>
      <c r="D5594">
        <v>75.2</v>
      </c>
      <c r="E5594">
        <v>59</v>
      </c>
      <c r="F5594">
        <v>67</v>
      </c>
      <c r="H5594" s="2">
        <f>IF(F5594-61.52&lt;=0,0,IF(F5594-61.52&lt;=1,1,2))</f>
        <v>2</v>
      </c>
      <c r="I5594">
        <v>75.2</v>
      </c>
      <c r="J5594">
        <v>59</v>
      </c>
      <c r="K5594">
        <v>67</v>
      </c>
      <c r="L5594">
        <v>52.6</v>
      </c>
      <c r="M5594">
        <v>61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23.5</v>
      </c>
      <c r="V5594">
        <v>10.3</v>
      </c>
      <c r="W5594">
        <v>245</v>
      </c>
      <c r="X5594">
        <v>1014.5</v>
      </c>
      <c r="Y5594">
        <v>0.4</v>
      </c>
      <c r="Z5594">
        <v>6.2</v>
      </c>
      <c r="AA5594">
        <v>311.8</v>
      </c>
      <c r="AB5594">
        <v>26.8</v>
      </c>
      <c r="AC5594">
        <v>9</v>
      </c>
      <c r="AD5594">
        <v>0</v>
      </c>
      <c r="AE5594" t="s">
        <v>16859</v>
      </c>
      <c r="AF5594" t="s">
        <v>16860</v>
      </c>
      <c r="AG5594">
        <v>0.54</v>
      </c>
      <c r="AH5594" t="s">
        <v>330</v>
      </c>
      <c r="AI5594" t="s">
        <v>9140</v>
      </c>
      <c r="AJ5594" t="s">
        <v>331</v>
      </c>
    </row>
    <row r="5595" spans="1:36" x14ac:dyDescent="0.25">
      <c r="A5595" t="s">
        <v>32</v>
      </c>
      <c r="B5595" t="s">
        <v>16861</v>
      </c>
      <c r="C5595">
        <f>YEAR(B5595)</f>
        <v>2015</v>
      </c>
      <c r="D5595">
        <v>77</v>
      </c>
      <c r="E5595">
        <v>59</v>
      </c>
      <c r="F5595">
        <v>69.2</v>
      </c>
      <c r="H5595" s="2">
        <f>IF(F5595-61.52&lt;=0,0,IF(F5595-61.52&lt;=1,1,2))</f>
        <v>2</v>
      </c>
      <c r="I5595">
        <v>77</v>
      </c>
      <c r="J5595">
        <v>59</v>
      </c>
      <c r="K5595">
        <v>69.2</v>
      </c>
      <c r="L5595">
        <v>52.8</v>
      </c>
      <c r="M5595">
        <v>57.2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24.8</v>
      </c>
      <c r="V5595">
        <v>10.3</v>
      </c>
      <c r="W5595">
        <v>243</v>
      </c>
      <c r="X5595">
        <v>1012.8</v>
      </c>
      <c r="Y5595">
        <v>6.7</v>
      </c>
      <c r="Z5595">
        <v>6.2</v>
      </c>
      <c r="AA5595">
        <v>313.7</v>
      </c>
      <c r="AB5595">
        <v>26.9</v>
      </c>
      <c r="AC5595">
        <v>9</v>
      </c>
      <c r="AD5595">
        <v>0</v>
      </c>
      <c r="AE5595" t="s">
        <v>16862</v>
      </c>
      <c r="AF5595" t="s">
        <v>16863</v>
      </c>
      <c r="AG5595">
        <v>0.57999999999999996</v>
      </c>
      <c r="AH5595" t="s">
        <v>330</v>
      </c>
      <c r="AI5595" t="s">
        <v>9140</v>
      </c>
      <c r="AJ5595" t="s">
        <v>331</v>
      </c>
    </row>
    <row r="5596" spans="1:36" x14ac:dyDescent="0.25">
      <c r="A5596" t="s">
        <v>32</v>
      </c>
      <c r="B5596" t="s">
        <v>16864</v>
      </c>
      <c r="C5596">
        <f>YEAR(B5596)</f>
        <v>2015</v>
      </c>
      <c r="D5596">
        <v>86</v>
      </c>
      <c r="E5596">
        <v>64.400000000000006</v>
      </c>
      <c r="F5596">
        <v>74.5</v>
      </c>
      <c r="H5596" s="2">
        <f>IF(F5596-61.52&lt;=0,0,IF(F5596-61.52&lt;=1,1,2))</f>
        <v>2</v>
      </c>
      <c r="I5596">
        <v>85.5</v>
      </c>
      <c r="J5596">
        <v>64.400000000000006</v>
      </c>
      <c r="K5596">
        <v>74.400000000000006</v>
      </c>
      <c r="L5596">
        <v>56.6</v>
      </c>
      <c r="M5596">
        <v>55.3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15</v>
      </c>
      <c r="V5596">
        <v>9.1999999999999993</v>
      </c>
      <c r="W5596">
        <v>181</v>
      </c>
      <c r="X5596">
        <v>1011.4</v>
      </c>
      <c r="Y5596">
        <v>15.1</v>
      </c>
      <c r="Z5596">
        <v>6.2</v>
      </c>
      <c r="AA5596">
        <v>314.60000000000002</v>
      </c>
      <c r="AB5596">
        <v>27.1</v>
      </c>
      <c r="AC5596">
        <v>9</v>
      </c>
      <c r="AD5596">
        <v>0</v>
      </c>
      <c r="AE5596" t="s">
        <v>16865</v>
      </c>
      <c r="AF5596" t="s">
        <v>16866</v>
      </c>
      <c r="AG5596">
        <v>0.61</v>
      </c>
      <c r="AH5596" t="s">
        <v>330</v>
      </c>
      <c r="AI5596" t="s">
        <v>9140</v>
      </c>
      <c r="AJ5596" t="s">
        <v>331</v>
      </c>
    </row>
    <row r="5597" spans="1:36" x14ac:dyDescent="0.25">
      <c r="A5597" t="s">
        <v>32</v>
      </c>
      <c r="B5597" t="s">
        <v>16867</v>
      </c>
      <c r="C5597">
        <f>YEAR(B5597)</f>
        <v>2015</v>
      </c>
      <c r="D5597">
        <v>75.2</v>
      </c>
      <c r="E5597">
        <v>64.7</v>
      </c>
      <c r="F5597">
        <v>71.599999999999994</v>
      </c>
      <c r="H5597" s="2">
        <f>IF(F5597-61.52&lt;=0,0,IF(F5597-61.52&lt;=1,1,2))</f>
        <v>2</v>
      </c>
      <c r="I5597">
        <v>75.2</v>
      </c>
      <c r="J5597">
        <v>64.7</v>
      </c>
      <c r="K5597">
        <v>71.599999999999994</v>
      </c>
      <c r="L5597">
        <v>59.9</v>
      </c>
      <c r="M5597">
        <v>67.400000000000006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27.1</v>
      </c>
      <c r="V5597">
        <v>24.1</v>
      </c>
      <c r="W5597">
        <v>292.10000000000002</v>
      </c>
      <c r="X5597">
        <v>1009.8</v>
      </c>
      <c r="Y5597">
        <v>42.7</v>
      </c>
      <c r="Z5597">
        <v>6.2</v>
      </c>
      <c r="AA5597">
        <v>304.89999999999998</v>
      </c>
      <c r="AB5597">
        <v>26.2</v>
      </c>
      <c r="AC5597">
        <v>9</v>
      </c>
      <c r="AD5597">
        <v>0</v>
      </c>
      <c r="AE5597" t="s">
        <v>16868</v>
      </c>
      <c r="AF5597" t="s">
        <v>16869</v>
      </c>
      <c r="AG5597">
        <v>0.65</v>
      </c>
      <c r="AH5597" t="s">
        <v>36</v>
      </c>
      <c r="AI5597" t="s">
        <v>702</v>
      </c>
      <c r="AJ5597" t="s">
        <v>38</v>
      </c>
    </row>
    <row r="5598" spans="1:36" x14ac:dyDescent="0.25">
      <c r="A5598" t="s">
        <v>32</v>
      </c>
      <c r="B5598" t="s">
        <v>16870</v>
      </c>
      <c r="C5598">
        <f>YEAR(B5598)</f>
        <v>2015</v>
      </c>
      <c r="D5598">
        <v>75.2</v>
      </c>
      <c r="E5598">
        <v>66.2</v>
      </c>
      <c r="F5598">
        <v>69.8</v>
      </c>
      <c r="H5598" s="2">
        <f>IF(F5598-61.52&lt;=0,0,IF(F5598-61.52&lt;=1,1,2))</f>
        <v>2</v>
      </c>
      <c r="I5598">
        <v>75.2</v>
      </c>
      <c r="J5598">
        <v>66.2</v>
      </c>
      <c r="K5598">
        <v>69.8</v>
      </c>
      <c r="L5598">
        <v>57.5</v>
      </c>
      <c r="M5598">
        <v>66.3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30</v>
      </c>
      <c r="V5598">
        <v>22.9</v>
      </c>
      <c r="W5598">
        <v>301.39999999999998</v>
      </c>
      <c r="X5598">
        <v>1010.7</v>
      </c>
      <c r="Y5598">
        <v>19</v>
      </c>
      <c r="Z5598">
        <v>6.2</v>
      </c>
      <c r="AA5598">
        <v>299.8</v>
      </c>
      <c r="AB5598">
        <v>26</v>
      </c>
      <c r="AC5598">
        <v>9</v>
      </c>
      <c r="AD5598">
        <v>0</v>
      </c>
      <c r="AE5598" t="s">
        <v>16871</v>
      </c>
      <c r="AF5598" t="s">
        <v>16872</v>
      </c>
      <c r="AG5598">
        <v>0.69</v>
      </c>
      <c r="AH5598" t="s">
        <v>330</v>
      </c>
      <c r="AI5598" t="s">
        <v>9140</v>
      </c>
      <c r="AJ5598" t="s">
        <v>331</v>
      </c>
    </row>
    <row r="5599" spans="1:36" x14ac:dyDescent="0.25">
      <c r="A5599" t="s">
        <v>32</v>
      </c>
      <c r="B5599" t="s">
        <v>16873</v>
      </c>
      <c r="C5599">
        <f>YEAR(B5599)</f>
        <v>2015</v>
      </c>
      <c r="D5599">
        <v>71.599999999999994</v>
      </c>
      <c r="E5599">
        <v>59.6</v>
      </c>
      <c r="F5599">
        <v>67.599999999999994</v>
      </c>
      <c r="H5599" s="2">
        <f>IF(F5599-61.52&lt;=0,0,IF(F5599-61.52&lt;=1,1,2))</f>
        <v>2</v>
      </c>
      <c r="I5599">
        <v>71.599999999999994</v>
      </c>
      <c r="J5599">
        <v>59.6</v>
      </c>
      <c r="K5599">
        <v>67.599999999999994</v>
      </c>
      <c r="L5599">
        <v>54.1</v>
      </c>
      <c r="M5599">
        <v>62.4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31.1</v>
      </c>
      <c r="V5599">
        <v>24.1</v>
      </c>
      <c r="W5599">
        <v>301.2</v>
      </c>
      <c r="X5599">
        <v>1010.5</v>
      </c>
      <c r="Y5599">
        <v>18.5</v>
      </c>
      <c r="Z5599">
        <v>6.2</v>
      </c>
      <c r="AA5599">
        <v>316.10000000000002</v>
      </c>
      <c r="AB5599">
        <v>27.3</v>
      </c>
      <c r="AC5599">
        <v>9</v>
      </c>
      <c r="AD5599">
        <v>0</v>
      </c>
      <c r="AE5599" t="s">
        <v>16874</v>
      </c>
      <c r="AF5599" t="s">
        <v>16875</v>
      </c>
      <c r="AG5599">
        <v>0.72</v>
      </c>
      <c r="AH5599" t="s">
        <v>330</v>
      </c>
      <c r="AI5599" t="s">
        <v>9140</v>
      </c>
      <c r="AJ5599" t="s">
        <v>331</v>
      </c>
    </row>
    <row r="5600" spans="1:36" x14ac:dyDescent="0.25">
      <c r="A5600" t="s">
        <v>32</v>
      </c>
      <c r="B5600" t="s">
        <v>16876</v>
      </c>
      <c r="C5600">
        <f>YEAR(B5600)</f>
        <v>2015</v>
      </c>
      <c r="D5600">
        <v>71.599999999999994</v>
      </c>
      <c r="E5600">
        <v>58.9</v>
      </c>
      <c r="F5600">
        <v>66.3</v>
      </c>
      <c r="H5600" s="2">
        <f>IF(F5600-61.52&lt;=0,0,IF(F5600-61.52&lt;=1,1,2))</f>
        <v>2</v>
      </c>
      <c r="I5600">
        <v>71.599999999999994</v>
      </c>
      <c r="J5600">
        <v>58.9</v>
      </c>
      <c r="K5600">
        <v>66.3</v>
      </c>
      <c r="L5600">
        <v>53</v>
      </c>
      <c r="M5600">
        <v>62.8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28.4</v>
      </c>
      <c r="V5600">
        <v>20.7</v>
      </c>
      <c r="W5600">
        <v>306.2</v>
      </c>
      <c r="X5600">
        <v>1011.6</v>
      </c>
      <c r="Y5600">
        <v>37.5</v>
      </c>
      <c r="Z5600">
        <v>6.2</v>
      </c>
      <c r="AA5600">
        <v>294.2</v>
      </c>
      <c r="AB5600">
        <v>25.4</v>
      </c>
      <c r="AC5600">
        <v>9</v>
      </c>
      <c r="AD5600">
        <v>0</v>
      </c>
      <c r="AE5600" t="s">
        <v>16877</v>
      </c>
      <c r="AF5600" t="s">
        <v>16878</v>
      </c>
      <c r="AG5600">
        <v>0.75</v>
      </c>
      <c r="AH5600" t="s">
        <v>36</v>
      </c>
      <c r="AI5600" t="s">
        <v>37</v>
      </c>
      <c r="AJ5600" t="s">
        <v>38</v>
      </c>
    </row>
    <row r="5601" spans="1:36" x14ac:dyDescent="0.25">
      <c r="A5601" t="s">
        <v>32</v>
      </c>
      <c r="B5601" t="s">
        <v>16879</v>
      </c>
      <c r="C5601">
        <f>YEAR(B5601)</f>
        <v>2015</v>
      </c>
      <c r="D5601">
        <v>69.8</v>
      </c>
      <c r="E5601">
        <v>60.8</v>
      </c>
      <c r="F5601">
        <v>64.900000000000006</v>
      </c>
      <c r="H5601" s="2">
        <f>IF(F5601-61.52&lt;=0,0,IF(F5601-61.52&lt;=1,1,2))</f>
        <v>2</v>
      </c>
      <c r="I5601">
        <v>69.8</v>
      </c>
      <c r="J5601">
        <v>60.8</v>
      </c>
      <c r="K5601">
        <v>64.900000000000006</v>
      </c>
      <c r="L5601">
        <v>55.9</v>
      </c>
      <c r="M5601">
        <v>73</v>
      </c>
      <c r="O5601">
        <v>0.01</v>
      </c>
      <c r="P5601">
        <v>100</v>
      </c>
      <c r="Q5601">
        <v>4.17</v>
      </c>
      <c r="R5601" t="s">
        <v>40</v>
      </c>
      <c r="S5601">
        <v>0</v>
      </c>
      <c r="T5601">
        <v>0</v>
      </c>
      <c r="U5601">
        <v>21.9</v>
      </c>
      <c r="V5601">
        <v>17.2</v>
      </c>
      <c r="W5601">
        <v>316.60000000000002</v>
      </c>
      <c r="X5601">
        <v>1012.9</v>
      </c>
      <c r="Y5601">
        <v>76.099999999999994</v>
      </c>
      <c r="Z5601">
        <v>6.1</v>
      </c>
      <c r="AA5601">
        <v>246.8</v>
      </c>
      <c r="AB5601">
        <v>21.4</v>
      </c>
      <c r="AC5601">
        <v>8</v>
      </c>
      <c r="AD5601">
        <v>0</v>
      </c>
      <c r="AE5601" t="s">
        <v>16880</v>
      </c>
      <c r="AF5601" t="s">
        <v>16881</v>
      </c>
      <c r="AG5601">
        <v>0.79</v>
      </c>
      <c r="AH5601" t="s">
        <v>56</v>
      </c>
      <c r="AI5601" t="s">
        <v>65</v>
      </c>
      <c r="AJ5601" t="s">
        <v>40</v>
      </c>
    </row>
    <row r="5602" spans="1:36" x14ac:dyDescent="0.25">
      <c r="A5602" t="s">
        <v>32</v>
      </c>
      <c r="B5602" t="s">
        <v>16882</v>
      </c>
      <c r="C5602">
        <f>YEAR(B5602)</f>
        <v>2015</v>
      </c>
      <c r="D5602">
        <v>69.8</v>
      </c>
      <c r="E5602">
        <v>57.5</v>
      </c>
      <c r="F5602">
        <v>65.599999999999994</v>
      </c>
      <c r="H5602" s="2">
        <f>IF(F5602-61.52&lt;=0,0,IF(F5602-61.52&lt;=1,1,2))</f>
        <v>2</v>
      </c>
      <c r="I5602">
        <v>69.8</v>
      </c>
      <c r="J5602">
        <v>57.5</v>
      </c>
      <c r="K5602">
        <v>65.599999999999994</v>
      </c>
      <c r="L5602">
        <v>54</v>
      </c>
      <c r="M5602">
        <v>67.599999999999994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31.3</v>
      </c>
      <c r="V5602">
        <v>24.2</v>
      </c>
      <c r="W5602">
        <v>300.60000000000002</v>
      </c>
      <c r="X5602">
        <v>1015.3</v>
      </c>
      <c r="Y5602">
        <v>41.1</v>
      </c>
      <c r="Z5602">
        <v>6.2</v>
      </c>
      <c r="AA5602">
        <v>298.60000000000002</v>
      </c>
      <c r="AB5602">
        <v>25.8</v>
      </c>
      <c r="AC5602">
        <v>9</v>
      </c>
      <c r="AD5602">
        <v>0</v>
      </c>
      <c r="AE5602" t="s">
        <v>16883</v>
      </c>
      <c r="AF5602" t="s">
        <v>16884</v>
      </c>
      <c r="AG5602">
        <v>0.83</v>
      </c>
      <c r="AH5602" t="s">
        <v>36</v>
      </c>
      <c r="AI5602" t="s">
        <v>37</v>
      </c>
      <c r="AJ5602" t="s">
        <v>38</v>
      </c>
    </row>
    <row r="5603" spans="1:36" x14ac:dyDescent="0.25">
      <c r="A5603" t="s">
        <v>32</v>
      </c>
      <c r="B5603" t="s">
        <v>16885</v>
      </c>
      <c r="C5603">
        <f>YEAR(B5603)</f>
        <v>2015</v>
      </c>
      <c r="D5603">
        <v>77</v>
      </c>
      <c r="E5603">
        <v>54.8</v>
      </c>
      <c r="F5603">
        <v>67</v>
      </c>
      <c r="H5603" s="2">
        <f>IF(F5603-61.52&lt;=0,0,IF(F5603-61.52&lt;=1,1,2))</f>
        <v>2</v>
      </c>
      <c r="I5603">
        <v>77</v>
      </c>
      <c r="J5603">
        <v>54.8</v>
      </c>
      <c r="K5603">
        <v>67</v>
      </c>
      <c r="L5603">
        <v>49.2</v>
      </c>
      <c r="M5603">
        <v>54.1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23</v>
      </c>
      <c r="V5603">
        <v>10.3</v>
      </c>
      <c r="W5603">
        <v>259.2</v>
      </c>
      <c r="X5603">
        <v>1015.3</v>
      </c>
      <c r="Y5603">
        <v>5.7</v>
      </c>
      <c r="Z5603">
        <v>6.2</v>
      </c>
      <c r="AA5603">
        <v>329.8</v>
      </c>
      <c r="AB5603">
        <v>28.6</v>
      </c>
      <c r="AC5603">
        <v>10</v>
      </c>
      <c r="AD5603">
        <v>0</v>
      </c>
      <c r="AE5603" t="s">
        <v>16886</v>
      </c>
      <c r="AF5603" t="s">
        <v>16887</v>
      </c>
      <c r="AG5603">
        <v>0.86</v>
      </c>
      <c r="AH5603" t="s">
        <v>330</v>
      </c>
      <c r="AI5603" t="s">
        <v>9140</v>
      </c>
      <c r="AJ5603" t="s">
        <v>331</v>
      </c>
    </row>
    <row r="5604" spans="1:36" x14ac:dyDescent="0.25">
      <c r="A5604" t="s">
        <v>32</v>
      </c>
      <c r="B5604" t="s">
        <v>16888</v>
      </c>
      <c r="C5604">
        <f>YEAR(B5604)</f>
        <v>2015</v>
      </c>
      <c r="D5604">
        <v>75.2</v>
      </c>
      <c r="E5604">
        <v>60.8</v>
      </c>
      <c r="F5604">
        <v>68</v>
      </c>
      <c r="H5604" s="2">
        <f>IF(F5604-61.52&lt;=0,0,IF(F5604-61.52&lt;=1,1,2))</f>
        <v>2</v>
      </c>
      <c r="I5604">
        <v>75.2</v>
      </c>
      <c r="J5604">
        <v>60.8</v>
      </c>
      <c r="K5604">
        <v>68</v>
      </c>
      <c r="L5604">
        <v>58.3</v>
      </c>
      <c r="M5604">
        <v>72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19.7</v>
      </c>
      <c r="V5604">
        <v>16.100000000000001</v>
      </c>
      <c r="W5604">
        <v>133.1</v>
      </c>
      <c r="X5604">
        <v>1016</v>
      </c>
      <c r="Y5604">
        <v>9.1</v>
      </c>
      <c r="Z5604">
        <v>6.2</v>
      </c>
      <c r="AA5604">
        <v>324.10000000000002</v>
      </c>
      <c r="AB5604">
        <v>28.1</v>
      </c>
      <c r="AC5604">
        <v>10</v>
      </c>
      <c r="AD5604">
        <v>0</v>
      </c>
      <c r="AE5604" t="s">
        <v>16889</v>
      </c>
      <c r="AF5604" t="s">
        <v>16890</v>
      </c>
      <c r="AG5604">
        <v>0.9</v>
      </c>
      <c r="AH5604" t="s">
        <v>330</v>
      </c>
      <c r="AI5604" t="s">
        <v>9140</v>
      </c>
      <c r="AJ5604" t="s">
        <v>331</v>
      </c>
    </row>
    <row r="5605" spans="1:36" x14ac:dyDescent="0.25">
      <c r="A5605" t="s">
        <v>32</v>
      </c>
      <c r="B5605" t="s">
        <v>16891</v>
      </c>
      <c r="C5605">
        <f>YEAR(B5605)</f>
        <v>2015</v>
      </c>
      <c r="D5605">
        <v>77</v>
      </c>
      <c r="E5605">
        <v>59.3</v>
      </c>
      <c r="F5605">
        <v>68.7</v>
      </c>
      <c r="H5605" s="2">
        <f>IF(F5605-61.52&lt;=0,0,IF(F5605-61.52&lt;=1,1,2))</f>
        <v>2</v>
      </c>
      <c r="I5605">
        <v>77</v>
      </c>
      <c r="J5605">
        <v>59.3</v>
      </c>
      <c r="K5605">
        <v>68.7</v>
      </c>
      <c r="L5605">
        <v>60.3</v>
      </c>
      <c r="M5605">
        <v>75.7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15.7</v>
      </c>
      <c r="V5605">
        <v>10.3</v>
      </c>
      <c r="W5605">
        <v>111.5</v>
      </c>
      <c r="X5605">
        <v>1019.4</v>
      </c>
      <c r="Y5605">
        <v>46.3</v>
      </c>
      <c r="Z5605">
        <v>6.2</v>
      </c>
      <c r="AA5605">
        <v>320</v>
      </c>
      <c r="AB5605">
        <v>27.8</v>
      </c>
      <c r="AC5605">
        <v>10</v>
      </c>
      <c r="AD5605">
        <v>0</v>
      </c>
      <c r="AE5605" t="s">
        <v>16892</v>
      </c>
      <c r="AF5605" t="s">
        <v>16893</v>
      </c>
      <c r="AG5605">
        <v>0.94</v>
      </c>
      <c r="AH5605" t="s">
        <v>36</v>
      </c>
      <c r="AI5605" t="s">
        <v>37</v>
      </c>
      <c r="AJ5605" t="s">
        <v>38</v>
      </c>
    </row>
    <row r="5606" spans="1:36" x14ac:dyDescent="0.25">
      <c r="A5606" t="s">
        <v>32</v>
      </c>
      <c r="B5606" t="s">
        <v>16894</v>
      </c>
      <c r="C5606">
        <f>YEAR(B5606)</f>
        <v>2015</v>
      </c>
      <c r="D5606">
        <v>73.400000000000006</v>
      </c>
      <c r="E5606">
        <v>60.8</v>
      </c>
      <c r="F5606">
        <v>67.5</v>
      </c>
      <c r="H5606" s="2">
        <f>IF(F5606-61.52&lt;=0,0,IF(F5606-61.52&lt;=1,1,2))</f>
        <v>2</v>
      </c>
      <c r="I5606">
        <v>73.400000000000006</v>
      </c>
      <c r="J5606">
        <v>60.8</v>
      </c>
      <c r="K5606">
        <v>67.5</v>
      </c>
      <c r="L5606">
        <v>59.6</v>
      </c>
      <c r="M5606">
        <v>76.2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19.7</v>
      </c>
      <c r="V5606">
        <v>9.1999999999999993</v>
      </c>
      <c r="W5606">
        <v>112.2</v>
      </c>
      <c r="X5606">
        <v>1016.3</v>
      </c>
      <c r="Y5606">
        <v>51.2</v>
      </c>
      <c r="Z5606">
        <v>6.2</v>
      </c>
      <c r="AA5606">
        <v>312.7</v>
      </c>
      <c r="AB5606">
        <v>27.1</v>
      </c>
      <c r="AC5606">
        <v>9</v>
      </c>
      <c r="AD5606">
        <v>0</v>
      </c>
      <c r="AE5606" t="s">
        <v>16895</v>
      </c>
      <c r="AF5606" t="s">
        <v>16896</v>
      </c>
      <c r="AG5606">
        <v>0.97</v>
      </c>
      <c r="AH5606" t="s">
        <v>36</v>
      </c>
      <c r="AI5606" t="s">
        <v>37</v>
      </c>
      <c r="AJ5606" t="s">
        <v>38</v>
      </c>
    </row>
    <row r="5607" spans="1:36" x14ac:dyDescent="0.25">
      <c r="A5607" t="s">
        <v>32</v>
      </c>
      <c r="B5607" t="s">
        <v>16897</v>
      </c>
      <c r="C5607">
        <f>YEAR(B5607)</f>
        <v>2015</v>
      </c>
      <c r="D5607">
        <v>75.2</v>
      </c>
      <c r="E5607">
        <v>57.2</v>
      </c>
      <c r="F5607">
        <v>67.3</v>
      </c>
      <c r="H5607" s="2">
        <f>IF(F5607-61.52&lt;=0,0,IF(F5607-61.52&lt;=1,1,2))</f>
        <v>2</v>
      </c>
      <c r="I5607">
        <v>75.2</v>
      </c>
      <c r="J5607">
        <v>57.2</v>
      </c>
      <c r="K5607">
        <v>67.3</v>
      </c>
      <c r="L5607">
        <v>56.9</v>
      </c>
      <c r="M5607">
        <v>71.2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22.4</v>
      </c>
      <c r="V5607">
        <v>9.1999999999999993</v>
      </c>
      <c r="W5607">
        <v>177</v>
      </c>
      <c r="X5607">
        <v>1012.6</v>
      </c>
      <c r="Y5607">
        <v>1.2</v>
      </c>
      <c r="Z5607">
        <v>6.2</v>
      </c>
      <c r="AA5607">
        <v>337</v>
      </c>
      <c r="AB5607">
        <v>29</v>
      </c>
      <c r="AC5607">
        <v>10</v>
      </c>
      <c r="AD5607">
        <v>0</v>
      </c>
      <c r="AE5607" t="s">
        <v>16898</v>
      </c>
      <c r="AF5607" t="s">
        <v>16899</v>
      </c>
      <c r="AG5607">
        <v>0</v>
      </c>
      <c r="AH5607" t="s">
        <v>330</v>
      </c>
      <c r="AI5607" t="s">
        <v>9140</v>
      </c>
      <c r="AJ5607" t="s">
        <v>331</v>
      </c>
    </row>
    <row r="5608" spans="1:36" x14ac:dyDescent="0.25">
      <c r="A5608" t="s">
        <v>32</v>
      </c>
      <c r="B5608" t="s">
        <v>16900</v>
      </c>
      <c r="C5608">
        <f>YEAR(B5608)</f>
        <v>2015</v>
      </c>
      <c r="D5608">
        <v>80.599999999999994</v>
      </c>
      <c r="E5608">
        <v>60.8</v>
      </c>
      <c r="F5608">
        <v>68.8</v>
      </c>
      <c r="H5608" s="2">
        <f>IF(F5608-61.52&lt;=0,0,IF(F5608-61.52&lt;=1,1,2))</f>
        <v>2</v>
      </c>
      <c r="I5608">
        <v>79.2</v>
      </c>
      <c r="J5608">
        <v>60.8</v>
      </c>
      <c r="K5608">
        <v>68.8</v>
      </c>
      <c r="L5608">
        <v>53</v>
      </c>
      <c r="M5608">
        <v>59.9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24.2</v>
      </c>
      <c r="V5608">
        <v>15</v>
      </c>
      <c r="W5608">
        <v>309.5</v>
      </c>
      <c r="X5608">
        <v>1009</v>
      </c>
      <c r="Y5608">
        <v>17.100000000000001</v>
      </c>
      <c r="Z5608">
        <v>6.2</v>
      </c>
      <c r="AA5608">
        <v>325.60000000000002</v>
      </c>
      <c r="AB5608">
        <v>28.1</v>
      </c>
      <c r="AC5608">
        <v>10</v>
      </c>
      <c r="AD5608">
        <v>0</v>
      </c>
      <c r="AE5608" t="s">
        <v>16901</v>
      </c>
      <c r="AF5608" t="s">
        <v>16902</v>
      </c>
      <c r="AG5608">
        <v>0.04</v>
      </c>
      <c r="AH5608" t="s">
        <v>330</v>
      </c>
      <c r="AI5608" t="s">
        <v>9140</v>
      </c>
      <c r="AJ5608" t="s">
        <v>331</v>
      </c>
    </row>
    <row r="5609" spans="1:36" x14ac:dyDescent="0.25">
      <c r="A5609" t="s">
        <v>32</v>
      </c>
      <c r="B5609" t="s">
        <v>16903</v>
      </c>
      <c r="C5609">
        <f>YEAR(B5609)</f>
        <v>2015</v>
      </c>
      <c r="D5609">
        <v>73.400000000000006</v>
      </c>
      <c r="E5609">
        <v>60.8</v>
      </c>
      <c r="F5609">
        <v>68.400000000000006</v>
      </c>
      <c r="H5609" s="2">
        <f>IF(F5609-61.52&lt;=0,0,IF(F5609-61.52&lt;=1,1,2))</f>
        <v>2</v>
      </c>
      <c r="I5609">
        <v>73.400000000000006</v>
      </c>
      <c r="J5609">
        <v>60.8</v>
      </c>
      <c r="K5609">
        <v>68.400000000000006</v>
      </c>
      <c r="L5609">
        <v>57.8</v>
      </c>
      <c r="M5609">
        <v>69.8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23.7</v>
      </c>
      <c r="V5609">
        <v>24</v>
      </c>
      <c r="W5609">
        <v>292.7</v>
      </c>
      <c r="X5609">
        <v>1010.7</v>
      </c>
      <c r="Y5609">
        <v>43.1</v>
      </c>
      <c r="Z5609">
        <v>6.2</v>
      </c>
      <c r="AA5609">
        <v>281.2</v>
      </c>
      <c r="AB5609">
        <v>24.3</v>
      </c>
      <c r="AC5609">
        <v>8</v>
      </c>
      <c r="AD5609">
        <v>0</v>
      </c>
      <c r="AE5609" t="s">
        <v>16904</v>
      </c>
      <c r="AF5609" t="s">
        <v>16905</v>
      </c>
      <c r="AG5609">
        <v>7.0000000000000007E-2</v>
      </c>
      <c r="AH5609" t="s">
        <v>36</v>
      </c>
      <c r="AI5609" t="s">
        <v>37</v>
      </c>
      <c r="AJ5609" t="s">
        <v>38</v>
      </c>
    </row>
    <row r="5610" spans="1:36" x14ac:dyDescent="0.25">
      <c r="A5610" t="s">
        <v>32</v>
      </c>
      <c r="B5610" t="s">
        <v>16906</v>
      </c>
      <c r="C5610">
        <f>YEAR(B5610)</f>
        <v>2015</v>
      </c>
      <c r="D5610">
        <v>77</v>
      </c>
      <c r="E5610">
        <v>62.6</v>
      </c>
      <c r="F5610">
        <v>69.3</v>
      </c>
      <c r="H5610" s="2">
        <f>IF(F5610-61.52&lt;=0,0,IF(F5610-61.52&lt;=1,1,2))</f>
        <v>2</v>
      </c>
      <c r="I5610">
        <v>77</v>
      </c>
      <c r="J5610">
        <v>62.6</v>
      </c>
      <c r="K5610">
        <v>69.3</v>
      </c>
      <c r="L5610">
        <v>60.1</v>
      </c>
      <c r="M5610">
        <v>73.3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22.8</v>
      </c>
      <c r="V5610">
        <v>9.1999999999999993</v>
      </c>
      <c r="W5610">
        <v>166.6</v>
      </c>
      <c r="X5610">
        <v>1014.2</v>
      </c>
      <c r="Y5610">
        <v>45</v>
      </c>
      <c r="Z5610">
        <v>6.2</v>
      </c>
      <c r="AA5610">
        <v>323.89999999999998</v>
      </c>
      <c r="AB5610">
        <v>28</v>
      </c>
      <c r="AC5610">
        <v>10</v>
      </c>
      <c r="AD5610">
        <v>0</v>
      </c>
      <c r="AE5610" t="s">
        <v>16907</v>
      </c>
      <c r="AF5610" t="s">
        <v>16908</v>
      </c>
      <c r="AG5610">
        <v>0.1</v>
      </c>
      <c r="AH5610" t="s">
        <v>36</v>
      </c>
      <c r="AI5610" t="s">
        <v>37</v>
      </c>
      <c r="AJ5610" t="s">
        <v>38</v>
      </c>
    </row>
    <row r="5611" spans="1:36" x14ac:dyDescent="0.25">
      <c r="A5611" t="s">
        <v>32</v>
      </c>
      <c r="B5611" t="s">
        <v>16909</v>
      </c>
      <c r="C5611">
        <f>YEAR(B5611)</f>
        <v>2015</v>
      </c>
      <c r="D5611">
        <v>77</v>
      </c>
      <c r="E5611">
        <v>64.400000000000006</v>
      </c>
      <c r="F5611">
        <v>70.3</v>
      </c>
      <c r="H5611" s="2">
        <f>IF(F5611-61.52&lt;=0,0,IF(F5611-61.52&lt;=1,1,2))</f>
        <v>2</v>
      </c>
      <c r="I5611">
        <v>77</v>
      </c>
      <c r="J5611">
        <v>64.400000000000006</v>
      </c>
      <c r="K5611">
        <v>70.3</v>
      </c>
      <c r="L5611">
        <v>58.2</v>
      </c>
      <c r="M5611">
        <v>66.099999999999994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14.8</v>
      </c>
      <c r="V5611">
        <v>10.3</v>
      </c>
      <c r="W5611">
        <v>127.8</v>
      </c>
      <c r="X5611">
        <v>1013.3</v>
      </c>
      <c r="Y5611">
        <v>55.6</v>
      </c>
      <c r="Z5611">
        <v>6.2</v>
      </c>
      <c r="AA5611">
        <v>276.5</v>
      </c>
      <c r="AB5611">
        <v>23.9</v>
      </c>
      <c r="AC5611">
        <v>8</v>
      </c>
      <c r="AD5611">
        <v>0</v>
      </c>
      <c r="AE5611" t="s">
        <v>16910</v>
      </c>
      <c r="AF5611" t="s">
        <v>16911</v>
      </c>
      <c r="AG5611">
        <v>0.14000000000000001</v>
      </c>
      <c r="AH5611" t="s">
        <v>36</v>
      </c>
      <c r="AI5611" t="s">
        <v>37</v>
      </c>
      <c r="AJ5611" t="s">
        <v>38</v>
      </c>
    </row>
    <row r="5612" spans="1:36" x14ac:dyDescent="0.25">
      <c r="A5612" t="s">
        <v>32</v>
      </c>
      <c r="B5612" t="s">
        <v>16912</v>
      </c>
      <c r="C5612">
        <f>YEAR(B5612)</f>
        <v>2015</v>
      </c>
      <c r="D5612">
        <v>82.4</v>
      </c>
      <c r="E5612">
        <v>66.2</v>
      </c>
      <c r="F5612">
        <v>72.099999999999994</v>
      </c>
      <c r="H5612" s="2">
        <f>IF(F5612-61.52&lt;=0,0,IF(F5612-61.52&lt;=1,1,2))</f>
        <v>2</v>
      </c>
      <c r="I5612">
        <v>81</v>
      </c>
      <c r="J5612">
        <v>66.2</v>
      </c>
      <c r="K5612">
        <v>72</v>
      </c>
      <c r="L5612">
        <v>62.7</v>
      </c>
      <c r="M5612">
        <v>73.3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28.9</v>
      </c>
      <c r="V5612">
        <v>10.3</v>
      </c>
      <c r="W5612">
        <v>326</v>
      </c>
      <c r="X5612">
        <v>1010.9</v>
      </c>
      <c r="Y5612">
        <v>31.5</v>
      </c>
      <c r="Z5612">
        <v>6.2</v>
      </c>
      <c r="AA5612">
        <v>323.2</v>
      </c>
      <c r="AB5612">
        <v>28</v>
      </c>
      <c r="AC5612">
        <v>10</v>
      </c>
      <c r="AD5612">
        <v>0</v>
      </c>
      <c r="AE5612" t="s">
        <v>16913</v>
      </c>
      <c r="AF5612" t="s">
        <v>16914</v>
      </c>
      <c r="AG5612">
        <v>0.17</v>
      </c>
      <c r="AH5612" t="s">
        <v>36</v>
      </c>
      <c r="AI5612" t="s">
        <v>174</v>
      </c>
      <c r="AJ5612" t="s">
        <v>38</v>
      </c>
    </row>
    <row r="5613" spans="1:36" x14ac:dyDescent="0.25">
      <c r="A5613" t="s">
        <v>32</v>
      </c>
      <c r="B5613" t="s">
        <v>16915</v>
      </c>
      <c r="C5613">
        <f>YEAR(B5613)</f>
        <v>2015</v>
      </c>
      <c r="D5613">
        <v>71.7</v>
      </c>
      <c r="E5613">
        <v>60.8</v>
      </c>
      <c r="F5613">
        <v>67.3</v>
      </c>
      <c r="H5613" s="2">
        <f>IF(F5613-61.52&lt;=0,0,IF(F5613-61.52&lt;=1,1,2))</f>
        <v>2</v>
      </c>
      <c r="I5613">
        <v>71.7</v>
      </c>
      <c r="J5613">
        <v>60.8</v>
      </c>
      <c r="K5613">
        <v>67.3</v>
      </c>
      <c r="L5613">
        <v>58.9</v>
      </c>
      <c r="M5613">
        <v>75.5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17.2</v>
      </c>
      <c r="V5613">
        <v>18.3</v>
      </c>
      <c r="W5613">
        <v>326.3</v>
      </c>
      <c r="X5613">
        <v>1010.9</v>
      </c>
      <c r="Y5613">
        <v>27.2</v>
      </c>
      <c r="Z5613">
        <v>6.2</v>
      </c>
      <c r="AA5613">
        <v>331.8</v>
      </c>
      <c r="AB5613">
        <v>28.5</v>
      </c>
      <c r="AC5613">
        <v>10</v>
      </c>
      <c r="AD5613">
        <v>0</v>
      </c>
      <c r="AE5613" t="s">
        <v>16916</v>
      </c>
      <c r="AF5613" t="s">
        <v>16917</v>
      </c>
      <c r="AG5613">
        <v>0.2</v>
      </c>
      <c r="AH5613" t="s">
        <v>36</v>
      </c>
      <c r="AI5613" t="s">
        <v>37</v>
      </c>
      <c r="AJ5613" t="s">
        <v>38</v>
      </c>
    </row>
    <row r="5614" spans="1:36" x14ac:dyDescent="0.25">
      <c r="A5614" t="s">
        <v>32</v>
      </c>
      <c r="B5614" t="s">
        <v>16918</v>
      </c>
      <c r="C5614">
        <f>YEAR(B5614)</f>
        <v>2015</v>
      </c>
      <c r="D5614">
        <v>73.400000000000006</v>
      </c>
      <c r="E5614">
        <v>59</v>
      </c>
      <c r="F5614">
        <v>67.2</v>
      </c>
      <c r="H5614" s="2">
        <f>IF(F5614-61.52&lt;=0,0,IF(F5614-61.52&lt;=1,1,2))</f>
        <v>2</v>
      </c>
      <c r="I5614">
        <v>73.400000000000006</v>
      </c>
      <c r="J5614">
        <v>59</v>
      </c>
      <c r="K5614">
        <v>67.2</v>
      </c>
      <c r="L5614">
        <v>56</v>
      </c>
      <c r="M5614">
        <v>68.3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17.2</v>
      </c>
      <c r="V5614">
        <v>13.8</v>
      </c>
      <c r="W5614">
        <v>285.60000000000002</v>
      </c>
      <c r="X5614">
        <v>1011.9</v>
      </c>
      <c r="Y5614">
        <v>30.4</v>
      </c>
      <c r="Z5614">
        <v>6.2</v>
      </c>
      <c r="AA5614">
        <v>335</v>
      </c>
      <c r="AB5614">
        <v>28.8</v>
      </c>
      <c r="AC5614">
        <v>10</v>
      </c>
      <c r="AD5614">
        <v>0</v>
      </c>
      <c r="AE5614" t="s">
        <v>16919</v>
      </c>
      <c r="AF5614" t="s">
        <v>16920</v>
      </c>
      <c r="AG5614">
        <v>0.25</v>
      </c>
      <c r="AH5614" t="s">
        <v>36</v>
      </c>
      <c r="AI5614" t="s">
        <v>37</v>
      </c>
      <c r="AJ5614" t="s">
        <v>38</v>
      </c>
    </row>
    <row r="5615" spans="1:36" x14ac:dyDescent="0.25">
      <c r="A5615" t="s">
        <v>32</v>
      </c>
      <c r="B5615" t="s">
        <v>16921</v>
      </c>
      <c r="C5615">
        <f>YEAR(B5615)</f>
        <v>2015</v>
      </c>
      <c r="D5615">
        <v>84.2</v>
      </c>
      <c r="E5615">
        <v>60.8</v>
      </c>
      <c r="F5615">
        <v>69.599999999999994</v>
      </c>
      <c r="H5615" s="2">
        <f>IF(F5615-61.52&lt;=0,0,IF(F5615-61.52&lt;=1,1,2))</f>
        <v>2</v>
      </c>
      <c r="I5615">
        <v>82.8</v>
      </c>
      <c r="J5615">
        <v>60.8</v>
      </c>
      <c r="K5615">
        <v>69.5</v>
      </c>
      <c r="L5615">
        <v>57.6</v>
      </c>
      <c r="M5615">
        <v>68.2</v>
      </c>
      <c r="O5615">
        <v>8.0000000000000002E-3</v>
      </c>
      <c r="P5615">
        <v>100</v>
      </c>
      <c r="Q5615">
        <v>4.17</v>
      </c>
      <c r="R5615" t="s">
        <v>40</v>
      </c>
      <c r="S5615">
        <v>0</v>
      </c>
      <c r="T5615">
        <v>0</v>
      </c>
      <c r="U5615">
        <v>27.7</v>
      </c>
      <c r="V5615">
        <v>21.9</v>
      </c>
      <c r="W5615">
        <v>149.69999999999999</v>
      </c>
      <c r="X5615">
        <v>1008.8</v>
      </c>
      <c r="Y5615">
        <v>55.1</v>
      </c>
      <c r="Z5615">
        <v>6.2</v>
      </c>
      <c r="AA5615">
        <v>276.7</v>
      </c>
      <c r="AB5615">
        <v>24</v>
      </c>
      <c r="AC5615">
        <v>9</v>
      </c>
      <c r="AD5615">
        <v>0</v>
      </c>
      <c r="AE5615" t="s">
        <v>16922</v>
      </c>
      <c r="AF5615" t="s">
        <v>16923</v>
      </c>
      <c r="AG5615">
        <v>0.26</v>
      </c>
      <c r="AH5615" t="s">
        <v>56</v>
      </c>
      <c r="AI5615" t="s">
        <v>65</v>
      </c>
      <c r="AJ5615" t="s">
        <v>40</v>
      </c>
    </row>
    <row r="5616" spans="1:36" x14ac:dyDescent="0.25">
      <c r="A5616" t="s">
        <v>32</v>
      </c>
      <c r="B5616" t="s">
        <v>16924</v>
      </c>
      <c r="C5616">
        <f>YEAR(B5616)</f>
        <v>2015</v>
      </c>
      <c r="D5616">
        <v>75.2</v>
      </c>
      <c r="E5616">
        <v>68</v>
      </c>
      <c r="F5616">
        <v>70.7</v>
      </c>
      <c r="H5616" s="2">
        <f>IF(F5616-61.52&lt;=0,0,IF(F5616-61.52&lt;=1,1,2))</f>
        <v>2</v>
      </c>
      <c r="I5616">
        <v>75.2</v>
      </c>
      <c r="J5616">
        <v>68</v>
      </c>
      <c r="K5616">
        <v>70.7</v>
      </c>
      <c r="L5616">
        <v>62.4</v>
      </c>
      <c r="M5616">
        <v>75.5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28.9</v>
      </c>
      <c r="V5616">
        <v>20.8</v>
      </c>
      <c r="W5616">
        <v>331.2</v>
      </c>
      <c r="X5616">
        <v>1005.1</v>
      </c>
      <c r="Y5616">
        <v>61.8</v>
      </c>
      <c r="Z5616">
        <v>6.2</v>
      </c>
      <c r="AA5616">
        <v>309.8</v>
      </c>
      <c r="AB5616">
        <v>26.8</v>
      </c>
      <c r="AC5616">
        <v>10</v>
      </c>
      <c r="AD5616">
        <v>0</v>
      </c>
      <c r="AE5616" t="s">
        <v>16925</v>
      </c>
      <c r="AF5616" t="s">
        <v>16926</v>
      </c>
      <c r="AG5616">
        <v>0.3</v>
      </c>
      <c r="AH5616" t="s">
        <v>36</v>
      </c>
      <c r="AI5616" t="s">
        <v>702</v>
      </c>
      <c r="AJ5616" t="s">
        <v>38</v>
      </c>
    </row>
    <row r="5617" spans="1:36" x14ac:dyDescent="0.25">
      <c r="A5617" t="s">
        <v>32</v>
      </c>
      <c r="B5617" t="s">
        <v>16927</v>
      </c>
      <c r="C5617">
        <f>YEAR(B5617)</f>
        <v>2015</v>
      </c>
      <c r="D5617">
        <v>73.400000000000006</v>
      </c>
      <c r="E5617">
        <v>59.3</v>
      </c>
      <c r="F5617">
        <v>68.2</v>
      </c>
      <c r="H5617" s="2">
        <f>IF(F5617-61.52&lt;=0,0,IF(F5617-61.52&lt;=1,1,2))</f>
        <v>2</v>
      </c>
      <c r="I5617">
        <v>73.400000000000006</v>
      </c>
      <c r="J5617">
        <v>59.3</v>
      </c>
      <c r="K5617">
        <v>68.2</v>
      </c>
      <c r="L5617">
        <v>57.8</v>
      </c>
      <c r="M5617">
        <v>69.599999999999994</v>
      </c>
      <c r="O5617">
        <v>2E-3</v>
      </c>
      <c r="P5617">
        <v>100</v>
      </c>
      <c r="Q5617">
        <v>4.17</v>
      </c>
      <c r="R5617" t="s">
        <v>40</v>
      </c>
      <c r="S5617">
        <v>0</v>
      </c>
      <c r="T5617">
        <v>0</v>
      </c>
      <c r="U5617">
        <v>26.6</v>
      </c>
      <c r="V5617">
        <v>26.3</v>
      </c>
      <c r="W5617">
        <v>299.60000000000002</v>
      </c>
      <c r="X5617">
        <v>1008.7</v>
      </c>
      <c r="Y5617">
        <v>53.7</v>
      </c>
      <c r="Z5617">
        <v>6.2</v>
      </c>
      <c r="AA5617">
        <v>299.60000000000002</v>
      </c>
      <c r="AB5617">
        <v>25.8</v>
      </c>
      <c r="AC5617">
        <v>9</v>
      </c>
      <c r="AD5617">
        <v>0</v>
      </c>
      <c r="AE5617" t="s">
        <v>16928</v>
      </c>
      <c r="AF5617" t="s">
        <v>16929</v>
      </c>
      <c r="AG5617">
        <v>0.33</v>
      </c>
      <c r="AH5617" t="s">
        <v>56</v>
      </c>
      <c r="AI5617" t="s">
        <v>2394</v>
      </c>
      <c r="AJ5617" t="s">
        <v>40</v>
      </c>
    </row>
    <row r="5618" spans="1:36" x14ac:dyDescent="0.25">
      <c r="A5618" t="s">
        <v>32</v>
      </c>
      <c r="B5618" t="s">
        <v>16930</v>
      </c>
      <c r="C5618">
        <f>YEAR(B5618)</f>
        <v>2015</v>
      </c>
      <c r="D5618">
        <v>71.599999999999994</v>
      </c>
      <c r="E5618">
        <v>62.6</v>
      </c>
      <c r="F5618">
        <v>66.400000000000006</v>
      </c>
      <c r="H5618" s="2">
        <f>IF(F5618-61.52&lt;=0,0,IF(F5618-61.52&lt;=1,1,2))</f>
        <v>2</v>
      </c>
      <c r="I5618">
        <v>71.599999999999994</v>
      </c>
      <c r="J5618">
        <v>62.6</v>
      </c>
      <c r="K5618">
        <v>66.400000000000006</v>
      </c>
      <c r="L5618">
        <v>58.2</v>
      </c>
      <c r="M5618">
        <v>75.8</v>
      </c>
      <c r="O5618">
        <v>3.9E-2</v>
      </c>
      <c r="P5618">
        <v>100</v>
      </c>
      <c r="Q5618">
        <v>4.17</v>
      </c>
      <c r="R5618" t="s">
        <v>40</v>
      </c>
      <c r="S5618">
        <v>0</v>
      </c>
      <c r="T5618">
        <v>0</v>
      </c>
      <c r="U5618">
        <v>34.200000000000003</v>
      </c>
      <c r="V5618">
        <v>24.2</v>
      </c>
      <c r="W5618">
        <v>298.39999999999998</v>
      </c>
      <c r="X5618">
        <v>1010.1</v>
      </c>
      <c r="Y5618">
        <v>76.099999999999994</v>
      </c>
      <c r="Z5618">
        <v>6.2</v>
      </c>
      <c r="AA5618">
        <v>266.89999999999998</v>
      </c>
      <c r="AB5618">
        <v>23</v>
      </c>
      <c r="AC5618">
        <v>9</v>
      </c>
      <c r="AD5618">
        <v>0</v>
      </c>
      <c r="AE5618" t="s">
        <v>16931</v>
      </c>
      <c r="AF5618" t="s">
        <v>16932</v>
      </c>
      <c r="AG5618">
        <v>0.36</v>
      </c>
      <c r="AH5618" t="s">
        <v>56</v>
      </c>
      <c r="AI5618" t="s">
        <v>78</v>
      </c>
      <c r="AJ5618" t="s">
        <v>40</v>
      </c>
    </row>
    <row r="5619" spans="1:36" x14ac:dyDescent="0.25">
      <c r="A5619" t="s">
        <v>32</v>
      </c>
      <c r="B5619" t="s">
        <v>16933</v>
      </c>
      <c r="C5619">
        <f>YEAR(B5619)</f>
        <v>2015</v>
      </c>
      <c r="D5619">
        <v>71.599999999999994</v>
      </c>
      <c r="E5619">
        <v>60.8</v>
      </c>
      <c r="F5619">
        <v>67.400000000000006</v>
      </c>
      <c r="H5619" s="2">
        <f>IF(F5619-61.52&lt;=0,0,IF(F5619-61.52&lt;=1,1,2))</f>
        <v>2</v>
      </c>
      <c r="I5619">
        <v>71.599999999999994</v>
      </c>
      <c r="J5619">
        <v>60.8</v>
      </c>
      <c r="K5619">
        <v>67.400000000000006</v>
      </c>
      <c r="L5619">
        <v>57.8</v>
      </c>
      <c r="M5619">
        <v>71.599999999999994</v>
      </c>
      <c r="O5619">
        <v>7.8E-2</v>
      </c>
      <c r="P5619">
        <v>100</v>
      </c>
      <c r="Q5619">
        <v>4.17</v>
      </c>
      <c r="R5619" t="s">
        <v>40</v>
      </c>
      <c r="S5619">
        <v>0</v>
      </c>
      <c r="T5619">
        <v>0</v>
      </c>
      <c r="U5619">
        <v>28</v>
      </c>
      <c r="V5619">
        <v>18.3</v>
      </c>
      <c r="W5619">
        <v>312.5</v>
      </c>
      <c r="X5619">
        <v>1014.3</v>
      </c>
      <c r="Y5619">
        <v>42.6</v>
      </c>
      <c r="Z5619">
        <v>6.2</v>
      </c>
      <c r="AA5619">
        <v>299.60000000000002</v>
      </c>
      <c r="AB5619">
        <v>25.8</v>
      </c>
      <c r="AC5619">
        <v>8</v>
      </c>
      <c r="AD5619">
        <v>0</v>
      </c>
      <c r="AE5619" t="s">
        <v>16934</v>
      </c>
      <c r="AF5619" t="s">
        <v>16935</v>
      </c>
      <c r="AG5619">
        <v>0.39</v>
      </c>
      <c r="AH5619" t="s">
        <v>56</v>
      </c>
      <c r="AI5619" t="s">
        <v>78</v>
      </c>
      <c r="AJ5619" t="s">
        <v>40</v>
      </c>
    </row>
    <row r="5620" spans="1:36" x14ac:dyDescent="0.25">
      <c r="A5620" t="s">
        <v>32</v>
      </c>
      <c r="B5620" t="s">
        <v>16936</v>
      </c>
      <c r="C5620">
        <f>YEAR(B5620)</f>
        <v>2015</v>
      </c>
      <c r="D5620">
        <v>73.400000000000006</v>
      </c>
      <c r="E5620">
        <v>55.3</v>
      </c>
      <c r="F5620">
        <v>66</v>
      </c>
      <c r="H5620" s="2">
        <f>IF(F5620-61.52&lt;=0,0,IF(F5620-61.52&lt;=1,1,2))</f>
        <v>2</v>
      </c>
      <c r="I5620">
        <v>73.400000000000006</v>
      </c>
      <c r="J5620">
        <v>55.3</v>
      </c>
      <c r="K5620">
        <v>66</v>
      </c>
      <c r="L5620">
        <v>57.3</v>
      </c>
      <c r="M5620">
        <v>74.099999999999994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19.899999999999999</v>
      </c>
      <c r="V5620">
        <v>10.3</v>
      </c>
      <c r="W5620">
        <v>324.8</v>
      </c>
      <c r="X5620">
        <v>1016</v>
      </c>
      <c r="Y5620">
        <v>25.9</v>
      </c>
      <c r="Z5620">
        <v>6.2</v>
      </c>
      <c r="AA5620">
        <v>329.7</v>
      </c>
      <c r="AB5620">
        <v>28.4</v>
      </c>
      <c r="AC5620">
        <v>10</v>
      </c>
      <c r="AD5620">
        <v>0</v>
      </c>
      <c r="AE5620" t="s">
        <v>16937</v>
      </c>
      <c r="AF5620" t="s">
        <v>16938</v>
      </c>
      <c r="AG5620">
        <v>0.43</v>
      </c>
      <c r="AH5620" t="s">
        <v>36</v>
      </c>
      <c r="AI5620" t="s">
        <v>37</v>
      </c>
      <c r="AJ5620" t="s">
        <v>38</v>
      </c>
    </row>
    <row r="5621" spans="1:36" x14ac:dyDescent="0.25">
      <c r="A5621" t="s">
        <v>32</v>
      </c>
      <c r="B5621" t="s">
        <v>16939</v>
      </c>
      <c r="C5621">
        <f>YEAR(B5621)</f>
        <v>2015</v>
      </c>
      <c r="D5621">
        <v>73.400000000000006</v>
      </c>
      <c r="E5621">
        <v>57.2</v>
      </c>
      <c r="F5621">
        <v>66.7</v>
      </c>
      <c r="G5621" s="2">
        <f>AVERAGE(F5621:F5712)</f>
        <v>76.907608695652158</v>
      </c>
      <c r="H5621" s="2">
        <f>IF(F5621-79.61&lt;=0,0,IF(F5621-76.91&lt;=1,1,2))</f>
        <v>0</v>
      </c>
      <c r="I5621">
        <v>73.400000000000006</v>
      </c>
      <c r="J5621">
        <v>57.2</v>
      </c>
      <c r="K5621">
        <v>66.7</v>
      </c>
      <c r="L5621">
        <v>58.3</v>
      </c>
      <c r="M5621">
        <v>75.2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20.6</v>
      </c>
      <c r="V5621">
        <v>13.9</v>
      </c>
      <c r="W5621">
        <v>306.10000000000002</v>
      </c>
      <c r="X5621">
        <v>1015.3</v>
      </c>
      <c r="Y5621">
        <v>41</v>
      </c>
      <c r="Z5621">
        <v>6.2</v>
      </c>
      <c r="AA5621">
        <v>322.60000000000002</v>
      </c>
      <c r="AB5621">
        <v>27.9</v>
      </c>
      <c r="AC5621">
        <v>10</v>
      </c>
      <c r="AD5621">
        <v>0</v>
      </c>
      <c r="AE5621" t="s">
        <v>16940</v>
      </c>
      <c r="AF5621" t="s">
        <v>16941</v>
      </c>
      <c r="AG5621">
        <v>0.46</v>
      </c>
      <c r="AH5621" t="s">
        <v>36</v>
      </c>
      <c r="AI5621" t="s">
        <v>37</v>
      </c>
      <c r="AJ5621" t="s">
        <v>38</v>
      </c>
    </row>
    <row r="5622" spans="1:36" x14ac:dyDescent="0.25">
      <c r="A5622" t="s">
        <v>32</v>
      </c>
      <c r="B5622" t="s">
        <v>16942</v>
      </c>
      <c r="C5622">
        <f>YEAR(B5622)</f>
        <v>2015</v>
      </c>
      <c r="D5622">
        <v>73.400000000000006</v>
      </c>
      <c r="E5622">
        <v>59</v>
      </c>
      <c r="F5622">
        <v>67.599999999999994</v>
      </c>
      <c r="H5622" s="2">
        <f>IF(F5622-79.61&lt;=0,0,IF(F5622-76.91&lt;=1,1,2))</f>
        <v>0</v>
      </c>
      <c r="I5622">
        <v>73.400000000000006</v>
      </c>
      <c r="J5622">
        <v>59</v>
      </c>
      <c r="K5622">
        <v>67.599999999999994</v>
      </c>
      <c r="L5622">
        <v>59.1</v>
      </c>
      <c r="M5622">
        <v>74.8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17.899999999999999</v>
      </c>
      <c r="V5622">
        <v>19.7</v>
      </c>
      <c r="W5622">
        <v>304.60000000000002</v>
      </c>
      <c r="X5622">
        <v>1013.8</v>
      </c>
      <c r="Y5622">
        <v>41.6</v>
      </c>
      <c r="Z5622">
        <v>6.2</v>
      </c>
      <c r="AA5622">
        <v>278.8</v>
      </c>
      <c r="AB5622">
        <v>23.9</v>
      </c>
      <c r="AC5622">
        <v>9</v>
      </c>
      <c r="AD5622">
        <v>0</v>
      </c>
      <c r="AE5622" t="s">
        <v>16943</v>
      </c>
      <c r="AF5622" t="s">
        <v>16944</v>
      </c>
      <c r="AG5622">
        <v>0.5</v>
      </c>
      <c r="AH5622" t="s">
        <v>36</v>
      </c>
      <c r="AI5622" t="s">
        <v>702</v>
      </c>
      <c r="AJ5622" t="s">
        <v>38</v>
      </c>
    </row>
    <row r="5623" spans="1:36" x14ac:dyDescent="0.25">
      <c r="A5623" t="s">
        <v>32</v>
      </c>
      <c r="B5623" t="s">
        <v>16945</v>
      </c>
      <c r="C5623">
        <f>YEAR(B5623)</f>
        <v>2015</v>
      </c>
      <c r="D5623">
        <v>75.2</v>
      </c>
      <c r="E5623">
        <v>60.8</v>
      </c>
      <c r="F5623">
        <v>69.599999999999994</v>
      </c>
      <c r="H5623" s="2">
        <f>IF(F5623-79.61&lt;=0,0,IF(F5623-76.91&lt;=1,1,2))</f>
        <v>0</v>
      </c>
      <c r="I5623">
        <v>75.2</v>
      </c>
      <c r="J5623">
        <v>60.8</v>
      </c>
      <c r="K5623">
        <v>69.599999999999994</v>
      </c>
      <c r="L5623">
        <v>60.3</v>
      </c>
      <c r="M5623">
        <v>72.900000000000006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27.7</v>
      </c>
      <c r="V5623">
        <v>19.7</v>
      </c>
      <c r="W5623">
        <v>306.10000000000002</v>
      </c>
      <c r="X5623">
        <v>1014.7</v>
      </c>
      <c r="Y5623">
        <v>27.8</v>
      </c>
      <c r="Z5623">
        <v>6.2</v>
      </c>
      <c r="AA5623">
        <v>305</v>
      </c>
      <c r="AB5623">
        <v>26.3</v>
      </c>
      <c r="AC5623">
        <v>9</v>
      </c>
      <c r="AD5623">
        <v>0</v>
      </c>
      <c r="AE5623" t="s">
        <v>16946</v>
      </c>
      <c r="AF5623" t="s">
        <v>16947</v>
      </c>
      <c r="AG5623">
        <v>0.52</v>
      </c>
      <c r="AH5623" t="s">
        <v>36</v>
      </c>
      <c r="AI5623" t="s">
        <v>37</v>
      </c>
      <c r="AJ5623" t="s">
        <v>38</v>
      </c>
    </row>
    <row r="5624" spans="1:36" x14ac:dyDescent="0.25">
      <c r="A5624" t="s">
        <v>32</v>
      </c>
      <c r="B5624" t="s">
        <v>16948</v>
      </c>
      <c r="C5624">
        <f>YEAR(B5624)</f>
        <v>2015</v>
      </c>
      <c r="D5624">
        <v>75.2</v>
      </c>
      <c r="E5624">
        <v>66.2</v>
      </c>
      <c r="F5624">
        <v>71.3</v>
      </c>
      <c r="H5624" s="2">
        <f>IF(F5624-79.61&lt;=0,0,IF(F5624-76.91&lt;=1,1,2))</f>
        <v>0</v>
      </c>
      <c r="I5624">
        <v>75.2</v>
      </c>
      <c r="J5624">
        <v>66.2</v>
      </c>
      <c r="K5624">
        <v>71.3</v>
      </c>
      <c r="L5624">
        <v>60</v>
      </c>
      <c r="M5624">
        <v>68.2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35.799999999999997</v>
      </c>
      <c r="V5624">
        <v>19.7</v>
      </c>
      <c r="W5624">
        <v>301.39999999999998</v>
      </c>
      <c r="X5624">
        <v>1014.7</v>
      </c>
      <c r="Y5624">
        <v>34.799999999999997</v>
      </c>
      <c r="Z5624">
        <v>6.2</v>
      </c>
      <c r="AA5624">
        <v>306</v>
      </c>
      <c r="AB5624">
        <v>26.4</v>
      </c>
      <c r="AC5624">
        <v>9</v>
      </c>
      <c r="AD5624">
        <v>0</v>
      </c>
      <c r="AE5624" t="s">
        <v>16949</v>
      </c>
      <c r="AF5624" t="s">
        <v>16950</v>
      </c>
      <c r="AG5624">
        <v>0.56000000000000005</v>
      </c>
      <c r="AH5624" t="s">
        <v>36</v>
      </c>
      <c r="AI5624" t="s">
        <v>37</v>
      </c>
      <c r="AJ5624" t="s">
        <v>38</v>
      </c>
    </row>
    <row r="5625" spans="1:36" x14ac:dyDescent="0.25">
      <c r="A5625" t="s">
        <v>32</v>
      </c>
      <c r="B5625" t="s">
        <v>16951</v>
      </c>
      <c r="C5625">
        <f>YEAR(B5625)</f>
        <v>2015</v>
      </c>
      <c r="D5625">
        <v>75.2</v>
      </c>
      <c r="E5625">
        <v>68</v>
      </c>
      <c r="F5625">
        <v>72</v>
      </c>
      <c r="H5625" s="2">
        <f>IF(F5625-79.61&lt;=0,0,IF(F5625-76.91&lt;=1,1,2))</f>
        <v>0</v>
      </c>
      <c r="I5625">
        <v>75.2</v>
      </c>
      <c r="J5625">
        <v>68</v>
      </c>
      <c r="K5625">
        <v>72</v>
      </c>
      <c r="L5625">
        <v>61.5</v>
      </c>
      <c r="M5625">
        <v>69.8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30.6</v>
      </c>
      <c r="V5625">
        <v>18.3</v>
      </c>
      <c r="W5625">
        <v>300.89999999999998</v>
      </c>
      <c r="X5625">
        <v>1013.8</v>
      </c>
      <c r="Y5625">
        <v>38.9</v>
      </c>
      <c r="Z5625">
        <v>6.2</v>
      </c>
      <c r="AA5625">
        <v>326.39999999999998</v>
      </c>
      <c r="AB5625">
        <v>28.1</v>
      </c>
      <c r="AC5625">
        <v>9</v>
      </c>
      <c r="AD5625">
        <v>0</v>
      </c>
      <c r="AE5625" t="s">
        <v>16952</v>
      </c>
      <c r="AF5625" t="s">
        <v>16953</v>
      </c>
      <c r="AG5625">
        <v>0.6</v>
      </c>
      <c r="AH5625" t="s">
        <v>36</v>
      </c>
      <c r="AI5625" t="s">
        <v>37</v>
      </c>
      <c r="AJ5625" t="s">
        <v>38</v>
      </c>
    </row>
    <row r="5626" spans="1:36" x14ac:dyDescent="0.25">
      <c r="A5626" t="s">
        <v>32</v>
      </c>
      <c r="B5626" t="s">
        <v>16954</v>
      </c>
      <c r="C5626">
        <f>YEAR(B5626)</f>
        <v>2015</v>
      </c>
      <c r="D5626">
        <v>73.400000000000006</v>
      </c>
      <c r="E5626">
        <v>64.400000000000006</v>
      </c>
      <c r="F5626">
        <v>70.3</v>
      </c>
      <c r="H5626" s="2">
        <f>IF(F5626-79.61&lt;=0,0,IF(F5626-76.91&lt;=1,1,2))</f>
        <v>0</v>
      </c>
      <c r="I5626">
        <v>73.400000000000006</v>
      </c>
      <c r="J5626">
        <v>64.400000000000006</v>
      </c>
      <c r="K5626">
        <v>70.3</v>
      </c>
      <c r="L5626">
        <v>63.4</v>
      </c>
      <c r="M5626">
        <v>78.7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22.8</v>
      </c>
      <c r="V5626">
        <v>18.3</v>
      </c>
      <c r="W5626">
        <v>297</v>
      </c>
      <c r="X5626">
        <v>1014.1</v>
      </c>
      <c r="Y5626">
        <v>50.7</v>
      </c>
      <c r="Z5626">
        <v>6.2</v>
      </c>
      <c r="AA5626">
        <v>281</v>
      </c>
      <c r="AB5626">
        <v>24.2</v>
      </c>
      <c r="AC5626">
        <v>8</v>
      </c>
      <c r="AD5626">
        <v>0</v>
      </c>
      <c r="AE5626" t="s">
        <v>16955</v>
      </c>
      <c r="AF5626" t="s">
        <v>16956</v>
      </c>
      <c r="AG5626">
        <v>0.63</v>
      </c>
      <c r="AH5626" t="s">
        <v>36</v>
      </c>
      <c r="AI5626" t="s">
        <v>37</v>
      </c>
      <c r="AJ5626" t="s">
        <v>38</v>
      </c>
    </row>
    <row r="5627" spans="1:36" x14ac:dyDescent="0.25">
      <c r="A5627" t="s">
        <v>32</v>
      </c>
      <c r="B5627" t="s">
        <v>16957</v>
      </c>
      <c r="C5627">
        <f>YEAR(B5627)</f>
        <v>2015</v>
      </c>
      <c r="D5627">
        <v>75.2</v>
      </c>
      <c r="E5627">
        <v>62.6</v>
      </c>
      <c r="F5627">
        <v>69.599999999999994</v>
      </c>
      <c r="H5627" s="2">
        <f>IF(F5627-79.61&lt;=0,0,IF(F5627-76.91&lt;=1,1,2))</f>
        <v>0</v>
      </c>
      <c r="I5627">
        <v>75.2</v>
      </c>
      <c r="J5627">
        <v>62.6</v>
      </c>
      <c r="K5627">
        <v>69.599999999999994</v>
      </c>
      <c r="L5627">
        <v>63</v>
      </c>
      <c r="M5627">
        <v>79.7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20.8</v>
      </c>
      <c r="V5627">
        <v>11.4</v>
      </c>
      <c r="W5627">
        <v>53.1</v>
      </c>
      <c r="X5627">
        <v>1014.8</v>
      </c>
      <c r="Y5627">
        <v>58.6</v>
      </c>
      <c r="Z5627">
        <v>6.2</v>
      </c>
      <c r="AA5627">
        <v>285.2</v>
      </c>
      <c r="AB5627">
        <v>24.6</v>
      </c>
      <c r="AC5627">
        <v>8</v>
      </c>
      <c r="AD5627">
        <v>0</v>
      </c>
      <c r="AE5627" t="s">
        <v>16958</v>
      </c>
      <c r="AF5627" t="s">
        <v>16959</v>
      </c>
      <c r="AG5627">
        <v>0.67</v>
      </c>
      <c r="AH5627" t="s">
        <v>36</v>
      </c>
      <c r="AI5627" t="s">
        <v>37</v>
      </c>
      <c r="AJ5627" t="s">
        <v>38</v>
      </c>
    </row>
    <row r="5628" spans="1:36" x14ac:dyDescent="0.25">
      <c r="A5628" t="s">
        <v>32</v>
      </c>
      <c r="B5628" t="s">
        <v>16960</v>
      </c>
      <c r="C5628">
        <f>YEAR(B5628)</f>
        <v>2015</v>
      </c>
      <c r="D5628">
        <v>73.400000000000006</v>
      </c>
      <c r="E5628">
        <v>66.2</v>
      </c>
      <c r="F5628">
        <v>70</v>
      </c>
      <c r="H5628" s="2">
        <f>IF(F5628-79.61&lt;=0,0,IF(F5628-76.91&lt;=1,1,2))</f>
        <v>0</v>
      </c>
      <c r="I5628">
        <v>73.400000000000006</v>
      </c>
      <c r="J5628">
        <v>66.2</v>
      </c>
      <c r="K5628">
        <v>70</v>
      </c>
      <c r="L5628">
        <v>64.900000000000006</v>
      </c>
      <c r="M5628">
        <v>84</v>
      </c>
      <c r="O5628">
        <v>1.2E-2</v>
      </c>
      <c r="P5628">
        <v>100</v>
      </c>
      <c r="Q5628">
        <v>8.33</v>
      </c>
      <c r="R5628" t="s">
        <v>40</v>
      </c>
      <c r="S5628">
        <v>0</v>
      </c>
      <c r="T5628">
        <v>0</v>
      </c>
      <c r="U5628">
        <v>14.8</v>
      </c>
      <c r="V5628">
        <v>10.3</v>
      </c>
      <c r="W5628">
        <v>313.10000000000002</v>
      </c>
      <c r="X5628">
        <v>1014.3</v>
      </c>
      <c r="Y5628">
        <v>65.099999999999994</v>
      </c>
      <c r="Z5628">
        <v>6.2</v>
      </c>
      <c r="AA5628">
        <v>262.8</v>
      </c>
      <c r="AB5628">
        <v>22.7</v>
      </c>
      <c r="AC5628">
        <v>8</v>
      </c>
      <c r="AD5628">
        <v>0</v>
      </c>
      <c r="AE5628" t="s">
        <v>16961</v>
      </c>
      <c r="AF5628" t="s">
        <v>16962</v>
      </c>
      <c r="AG5628">
        <v>0.7</v>
      </c>
      <c r="AH5628" t="s">
        <v>56</v>
      </c>
      <c r="AI5628" t="s">
        <v>101</v>
      </c>
      <c r="AJ5628" t="s">
        <v>40</v>
      </c>
    </row>
    <row r="5629" spans="1:36" x14ac:dyDescent="0.25">
      <c r="A5629" t="s">
        <v>32</v>
      </c>
      <c r="B5629" t="s">
        <v>16963</v>
      </c>
      <c r="C5629">
        <f>YEAR(B5629)</f>
        <v>2015</v>
      </c>
      <c r="D5629">
        <v>75.2</v>
      </c>
      <c r="E5629">
        <v>64.400000000000006</v>
      </c>
      <c r="F5629">
        <v>69.900000000000006</v>
      </c>
      <c r="H5629" s="2">
        <f>IF(F5629-79.61&lt;=0,0,IF(F5629-76.91&lt;=1,1,2))</f>
        <v>0</v>
      </c>
      <c r="I5629">
        <v>75.2</v>
      </c>
      <c r="J5629">
        <v>64.400000000000006</v>
      </c>
      <c r="K5629">
        <v>69.900000000000006</v>
      </c>
      <c r="L5629">
        <v>63.7</v>
      </c>
      <c r="M5629">
        <v>81</v>
      </c>
      <c r="O5629">
        <v>2E-3</v>
      </c>
      <c r="P5629">
        <v>100</v>
      </c>
      <c r="Q5629">
        <v>8.33</v>
      </c>
      <c r="R5629" t="s">
        <v>40</v>
      </c>
      <c r="S5629">
        <v>0</v>
      </c>
      <c r="T5629">
        <v>0</v>
      </c>
      <c r="U5629">
        <v>17.899999999999999</v>
      </c>
      <c r="V5629">
        <v>11.4</v>
      </c>
      <c r="W5629">
        <v>312.39999999999998</v>
      </c>
      <c r="X5629">
        <v>1014</v>
      </c>
      <c r="Y5629">
        <v>48.9</v>
      </c>
      <c r="Z5629">
        <v>6.2</v>
      </c>
      <c r="AA5629">
        <v>271.2</v>
      </c>
      <c r="AB5629">
        <v>23.3</v>
      </c>
      <c r="AC5629">
        <v>8</v>
      </c>
      <c r="AD5629">
        <v>0</v>
      </c>
      <c r="AE5629" t="s">
        <v>16964</v>
      </c>
      <c r="AF5629" t="s">
        <v>16965</v>
      </c>
      <c r="AG5629">
        <v>0.75</v>
      </c>
      <c r="AH5629" t="s">
        <v>56</v>
      </c>
      <c r="AI5629" t="s">
        <v>121</v>
      </c>
      <c r="AJ5629" t="s">
        <v>40</v>
      </c>
    </row>
    <row r="5630" spans="1:36" x14ac:dyDescent="0.25">
      <c r="A5630" t="s">
        <v>32</v>
      </c>
      <c r="B5630" t="s">
        <v>16966</v>
      </c>
      <c r="C5630">
        <f>YEAR(B5630)</f>
        <v>2015</v>
      </c>
      <c r="D5630">
        <v>75.2</v>
      </c>
      <c r="E5630">
        <v>62.6</v>
      </c>
      <c r="F5630">
        <v>70.099999999999994</v>
      </c>
      <c r="H5630" s="2">
        <f>IF(F5630-79.61&lt;=0,0,IF(F5630-76.91&lt;=1,1,2))</f>
        <v>0</v>
      </c>
      <c r="I5630">
        <v>75.2</v>
      </c>
      <c r="J5630">
        <v>62.6</v>
      </c>
      <c r="K5630">
        <v>70.099999999999994</v>
      </c>
      <c r="L5630">
        <v>62.7</v>
      </c>
      <c r="M5630">
        <v>77.900000000000006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23.7</v>
      </c>
      <c r="V5630">
        <v>21.9</v>
      </c>
      <c r="W5630">
        <v>299</v>
      </c>
      <c r="X5630">
        <v>1013.6</v>
      </c>
      <c r="Y5630">
        <v>34.700000000000003</v>
      </c>
      <c r="Z5630">
        <v>6.2</v>
      </c>
      <c r="AA5630">
        <v>317.89999999999998</v>
      </c>
      <c r="AB5630">
        <v>27.4</v>
      </c>
      <c r="AC5630">
        <v>9</v>
      </c>
      <c r="AD5630">
        <v>0</v>
      </c>
      <c r="AE5630" t="s">
        <v>16967</v>
      </c>
      <c r="AF5630" t="s">
        <v>16968</v>
      </c>
      <c r="AG5630">
        <v>0.78</v>
      </c>
      <c r="AH5630" t="s">
        <v>36</v>
      </c>
      <c r="AI5630" t="s">
        <v>702</v>
      </c>
      <c r="AJ5630" t="s">
        <v>38</v>
      </c>
    </row>
    <row r="5631" spans="1:36" x14ac:dyDescent="0.25">
      <c r="A5631" t="s">
        <v>32</v>
      </c>
      <c r="B5631" t="s">
        <v>16969</v>
      </c>
      <c r="C5631">
        <f>YEAR(B5631)</f>
        <v>2015</v>
      </c>
      <c r="D5631">
        <v>75.2</v>
      </c>
      <c r="E5631">
        <v>62.6</v>
      </c>
      <c r="F5631">
        <v>70.900000000000006</v>
      </c>
      <c r="H5631" s="2">
        <f>IF(F5631-79.61&lt;=0,0,IF(F5631-76.91&lt;=1,1,2))</f>
        <v>0</v>
      </c>
      <c r="I5631">
        <v>75.2</v>
      </c>
      <c r="J5631">
        <v>62.6</v>
      </c>
      <c r="K5631">
        <v>70.900000000000006</v>
      </c>
      <c r="L5631">
        <v>62.7</v>
      </c>
      <c r="M5631">
        <v>76.099999999999994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24.6</v>
      </c>
      <c r="V5631">
        <v>16.100000000000001</v>
      </c>
      <c r="W5631">
        <v>307.89999999999998</v>
      </c>
      <c r="X5631">
        <v>1013.2</v>
      </c>
      <c r="Y5631">
        <v>23.6</v>
      </c>
      <c r="Z5631">
        <v>6.2</v>
      </c>
      <c r="AA5631">
        <v>298</v>
      </c>
      <c r="AB5631">
        <v>25.5</v>
      </c>
      <c r="AC5631">
        <v>8</v>
      </c>
      <c r="AD5631">
        <v>0</v>
      </c>
      <c r="AE5631" t="s">
        <v>16970</v>
      </c>
      <c r="AF5631" t="s">
        <v>16971</v>
      </c>
      <c r="AG5631">
        <v>0.81</v>
      </c>
      <c r="AH5631" t="s">
        <v>36</v>
      </c>
      <c r="AI5631" t="s">
        <v>37</v>
      </c>
      <c r="AJ5631" t="s">
        <v>38</v>
      </c>
    </row>
    <row r="5632" spans="1:36" x14ac:dyDescent="0.25">
      <c r="A5632" t="s">
        <v>32</v>
      </c>
      <c r="B5632" t="s">
        <v>16972</v>
      </c>
      <c r="C5632">
        <f>YEAR(B5632)</f>
        <v>2015</v>
      </c>
      <c r="D5632">
        <v>77</v>
      </c>
      <c r="E5632">
        <v>69.8</v>
      </c>
      <c r="F5632">
        <v>73.3</v>
      </c>
      <c r="H5632" s="2">
        <f>IF(F5632-79.61&lt;=0,0,IF(F5632-76.91&lt;=1,1,2))</f>
        <v>0</v>
      </c>
      <c r="I5632">
        <v>77</v>
      </c>
      <c r="J5632">
        <v>69.8</v>
      </c>
      <c r="K5632">
        <v>73.3</v>
      </c>
      <c r="L5632">
        <v>63.7</v>
      </c>
      <c r="M5632">
        <v>72.2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27.7</v>
      </c>
      <c r="V5632">
        <v>18.3</v>
      </c>
      <c r="W5632">
        <v>310.39999999999998</v>
      </c>
      <c r="X5632">
        <v>1014.3</v>
      </c>
      <c r="Y5632">
        <v>28.7</v>
      </c>
      <c r="Z5632">
        <v>6.2</v>
      </c>
      <c r="AA5632">
        <v>297.7</v>
      </c>
      <c r="AB5632">
        <v>25.9</v>
      </c>
      <c r="AC5632">
        <v>9</v>
      </c>
      <c r="AD5632">
        <v>0</v>
      </c>
      <c r="AE5632" t="s">
        <v>16973</v>
      </c>
      <c r="AF5632" t="s">
        <v>16974</v>
      </c>
      <c r="AG5632">
        <v>0.85</v>
      </c>
      <c r="AH5632" t="s">
        <v>36</v>
      </c>
      <c r="AI5632" t="s">
        <v>37</v>
      </c>
      <c r="AJ5632" t="s">
        <v>38</v>
      </c>
    </row>
    <row r="5633" spans="1:36" x14ac:dyDescent="0.25">
      <c r="A5633" t="s">
        <v>32</v>
      </c>
      <c r="B5633" t="s">
        <v>16975</v>
      </c>
      <c r="C5633">
        <f>YEAR(B5633)</f>
        <v>2015</v>
      </c>
      <c r="D5633">
        <v>80.599999999999994</v>
      </c>
      <c r="E5633">
        <v>69.8</v>
      </c>
      <c r="F5633">
        <v>75.3</v>
      </c>
      <c r="H5633" s="2">
        <f>IF(F5633-79.61&lt;=0,0,IF(F5633-76.91&lt;=1,1,2))</f>
        <v>0</v>
      </c>
      <c r="I5633">
        <v>81.5</v>
      </c>
      <c r="J5633">
        <v>69.8</v>
      </c>
      <c r="K5633">
        <v>75.400000000000006</v>
      </c>
      <c r="L5633">
        <v>62.3</v>
      </c>
      <c r="M5633">
        <v>64.7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29.3</v>
      </c>
      <c r="V5633">
        <v>17.2</v>
      </c>
      <c r="W5633">
        <v>307</v>
      </c>
      <c r="X5633">
        <v>1014.6</v>
      </c>
      <c r="Y5633">
        <v>19.7</v>
      </c>
      <c r="Z5633">
        <v>6.2</v>
      </c>
      <c r="AA5633">
        <v>337.2</v>
      </c>
      <c r="AB5633">
        <v>29.2</v>
      </c>
      <c r="AC5633">
        <v>10</v>
      </c>
      <c r="AD5633">
        <v>0</v>
      </c>
      <c r="AE5633" t="s">
        <v>16976</v>
      </c>
      <c r="AF5633" t="s">
        <v>16977</v>
      </c>
      <c r="AG5633">
        <v>0.88</v>
      </c>
      <c r="AH5633" t="s">
        <v>330</v>
      </c>
      <c r="AI5633" t="s">
        <v>9140</v>
      </c>
      <c r="AJ5633" t="s">
        <v>331</v>
      </c>
    </row>
    <row r="5634" spans="1:36" x14ac:dyDescent="0.25">
      <c r="A5634" t="s">
        <v>32</v>
      </c>
      <c r="B5634" t="s">
        <v>16978</v>
      </c>
      <c r="C5634">
        <f>YEAR(B5634)</f>
        <v>2015</v>
      </c>
      <c r="D5634">
        <v>82.4</v>
      </c>
      <c r="E5634">
        <v>68</v>
      </c>
      <c r="F5634">
        <v>75.5</v>
      </c>
      <c r="H5634" s="2">
        <f>IF(F5634-79.61&lt;=0,0,IF(F5634-76.91&lt;=1,1,2))</f>
        <v>0</v>
      </c>
      <c r="I5634">
        <v>82.5</v>
      </c>
      <c r="J5634">
        <v>68</v>
      </c>
      <c r="K5634">
        <v>75.7</v>
      </c>
      <c r="L5634">
        <v>59.9</v>
      </c>
      <c r="M5634">
        <v>59.2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25.7</v>
      </c>
      <c r="V5634">
        <v>17.2</v>
      </c>
      <c r="W5634">
        <v>310.8</v>
      </c>
      <c r="X5634">
        <v>1013.8</v>
      </c>
      <c r="Y5634">
        <v>0</v>
      </c>
      <c r="Z5634">
        <v>6.2</v>
      </c>
      <c r="AA5634">
        <v>342</v>
      </c>
      <c r="AB5634">
        <v>29.5</v>
      </c>
      <c r="AC5634">
        <v>10</v>
      </c>
      <c r="AD5634">
        <v>0</v>
      </c>
      <c r="AE5634" t="s">
        <v>16979</v>
      </c>
      <c r="AF5634" t="s">
        <v>16980</v>
      </c>
      <c r="AG5634">
        <v>0.92</v>
      </c>
      <c r="AH5634" t="s">
        <v>330</v>
      </c>
      <c r="AI5634" t="s">
        <v>9140</v>
      </c>
      <c r="AJ5634" t="s">
        <v>331</v>
      </c>
    </row>
    <row r="5635" spans="1:36" x14ac:dyDescent="0.25">
      <c r="A5635" t="s">
        <v>32</v>
      </c>
      <c r="B5635" t="s">
        <v>16981</v>
      </c>
      <c r="C5635">
        <f>YEAR(B5635)</f>
        <v>2015</v>
      </c>
      <c r="D5635">
        <v>87.8</v>
      </c>
      <c r="E5635">
        <v>68</v>
      </c>
      <c r="F5635">
        <v>78</v>
      </c>
      <c r="H5635" s="2">
        <f>IF(F5635-79.61&lt;=0,0,IF(F5635-76.91&lt;=1,1,2))</f>
        <v>0</v>
      </c>
      <c r="I5635">
        <v>88.5</v>
      </c>
      <c r="J5635">
        <v>68</v>
      </c>
      <c r="K5635">
        <v>78</v>
      </c>
      <c r="L5635">
        <v>57.6</v>
      </c>
      <c r="M5635">
        <v>50.3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19.5</v>
      </c>
      <c r="V5635">
        <v>6.9</v>
      </c>
      <c r="W5635">
        <v>136.9</v>
      </c>
      <c r="X5635">
        <v>1012.5</v>
      </c>
      <c r="Y5635">
        <v>3.6</v>
      </c>
      <c r="Z5635">
        <v>6.2</v>
      </c>
      <c r="AA5635">
        <v>342.4</v>
      </c>
      <c r="AB5635">
        <v>29.5</v>
      </c>
      <c r="AC5635">
        <v>10</v>
      </c>
      <c r="AD5635">
        <v>0</v>
      </c>
      <c r="AE5635" t="s">
        <v>16982</v>
      </c>
      <c r="AF5635" t="s">
        <v>16983</v>
      </c>
      <c r="AG5635">
        <v>0.96</v>
      </c>
      <c r="AH5635" t="s">
        <v>330</v>
      </c>
      <c r="AI5635" t="s">
        <v>9140</v>
      </c>
      <c r="AJ5635" t="s">
        <v>331</v>
      </c>
    </row>
    <row r="5636" spans="1:36" x14ac:dyDescent="0.25">
      <c r="A5636" t="s">
        <v>32</v>
      </c>
      <c r="B5636" t="s">
        <v>16984</v>
      </c>
      <c r="C5636">
        <f>YEAR(B5636)</f>
        <v>2015</v>
      </c>
      <c r="D5636">
        <v>84.2</v>
      </c>
      <c r="E5636">
        <v>69.8</v>
      </c>
      <c r="F5636">
        <v>77.5</v>
      </c>
      <c r="H5636" s="2">
        <f>IF(F5636-79.61&lt;=0,0,IF(F5636-76.91&lt;=1,1,2))</f>
        <v>0</v>
      </c>
      <c r="I5636">
        <v>87.2</v>
      </c>
      <c r="J5636">
        <v>69.8</v>
      </c>
      <c r="K5636">
        <v>78.400000000000006</v>
      </c>
      <c r="L5636">
        <v>58.1</v>
      </c>
      <c r="M5636">
        <v>52.7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18.8</v>
      </c>
      <c r="V5636">
        <v>11.4</v>
      </c>
      <c r="W5636">
        <v>349.8</v>
      </c>
      <c r="X5636">
        <v>1010.5</v>
      </c>
      <c r="Y5636">
        <v>0</v>
      </c>
      <c r="Z5636">
        <v>6.2</v>
      </c>
      <c r="AA5636">
        <v>346.8</v>
      </c>
      <c r="AB5636">
        <v>29.9</v>
      </c>
      <c r="AC5636">
        <v>10</v>
      </c>
      <c r="AD5636">
        <v>0</v>
      </c>
      <c r="AE5636" t="s">
        <v>16985</v>
      </c>
      <c r="AF5636" t="s">
        <v>16986</v>
      </c>
      <c r="AG5636">
        <v>0</v>
      </c>
      <c r="AH5636" t="s">
        <v>330</v>
      </c>
      <c r="AI5636" t="s">
        <v>9140</v>
      </c>
      <c r="AJ5636" t="s">
        <v>331</v>
      </c>
    </row>
    <row r="5637" spans="1:36" x14ac:dyDescent="0.25">
      <c r="A5637" t="s">
        <v>32</v>
      </c>
      <c r="B5637" t="s">
        <v>16987</v>
      </c>
      <c r="C5637">
        <f>YEAR(B5637)</f>
        <v>2015</v>
      </c>
      <c r="D5637">
        <v>84.2</v>
      </c>
      <c r="E5637">
        <v>70.599999999999994</v>
      </c>
      <c r="F5637">
        <v>77.3</v>
      </c>
      <c r="H5637" s="2">
        <f>IF(F5637-79.61&lt;=0,0,IF(F5637-76.91&lt;=1,1,2))</f>
        <v>0</v>
      </c>
      <c r="I5637">
        <v>88.5</v>
      </c>
      <c r="J5637">
        <v>70.599999999999994</v>
      </c>
      <c r="K5637">
        <v>78.5</v>
      </c>
      <c r="L5637">
        <v>63.3</v>
      </c>
      <c r="M5637">
        <v>62.6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16.8</v>
      </c>
      <c r="V5637">
        <v>11.4</v>
      </c>
      <c r="W5637">
        <v>4.3</v>
      </c>
      <c r="X5637">
        <v>1008.4</v>
      </c>
      <c r="Y5637">
        <v>0</v>
      </c>
      <c r="Z5637">
        <v>6.2</v>
      </c>
      <c r="AA5637">
        <v>344.1</v>
      </c>
      <c r="AB5637">
        <v>29.8</v>
      </c>
      <c r="AC5637">
        <v>10</v>
      </c>
      <c r="AD5637">
        <v>0</v>
      </c>
      <c r="AE5637" t="s">
        <v>16988</v>
      </c>
      <c r="AF5637" t="s">
        <v>16989</v>
      </c>
      <c r="AG5637">
        <v>0.03</v>
      </c>
      <c r="AH5637" t="s">
        <v>330</v>
      </c>
      <c r="AI5637" t="s">
        <v>9140</v>
      </c>
      <c r="AJ5637" t="s">
        <v>331</v>
      </c>
    </row>
    <row r="5638" spans="1:36" x14ac:dyDescent="0.25">
      <c r="A5638" t="s">
        <v>32</v>
      </c>
      <c r="B5638" t="s">
        <v>16990</v>
      </c>
      <c r="C5638">
        <f>YEAR(B5638)</f>
        <v>2015</v>
      </c>
      <c r="D5638">
        <v>82.4</v>
      </c>
      <c r="E5638">
        <v>69.8</v>
      </c>
      <c r="F5638">
        <v>77.3</v>
      </c>
      <c r="H5638" s="2">
        <f>IF(F5638-79.61&lt;=0,0,IF(F5638-76.91&lt;=1,1,2))</f>
        <v>0</v>
      </c>
      <c r="I5638">
        <v>82.9</v>
      </c>
      <c r="J5638">
        <v>69.8</v>
      </c>
      <c r="K5638">
        <v>77.5</v>
      </c>
      <c r="L5638">
        <v>60.1</v>
      </c>
      <c r="M5638">
        <v>56.4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27.1</v>
      </c>
      <c r="V5638">
        <v>25.3</v>
      </c>
      <c r="W5638">
        <v>304.89999999999998</v>
      </c>
      <c r="X5638">
        <v>1004.6</v>
      </c>
      <c r="Y5638">
        <v>18</v>
      </c>
      <c r="Z5638">
        <v>6.2</v>
      </c>
      <c r="AA5638">
        <v>334.9</v>
      </c>
      <c r="AB5638">
        <v>29</v>
      </c>
      <c r="AC5638">
        <v>10</v>
      </c>
      <c r="AD5638">
        <v>0</v>
      </c>
      <c r="AE5638" t="s">
        <v>16991</v>
      </c>
      <c r="AF5638" t="s">
        <v>16992</v>
      </c>
      <c r="AG5638">
        <v>0.06</v>
      </c>
      <c r="AH5638" t="s">
        <v>330</v>
      </c>
      <c r="AI5638" t="s">
        <v>9140</v>
      </c>
      <c r="AJ5638" t="s">
        <v>331</v>
      </c>
    </row>
    <row r="5639" spans="1:36" x14ac:dyDescent="0.25">
      <c r="A5639" t="s">
        <v>32</v>
      </c>
      <c r="B5639" t="s">
        <v>16993</v>
      </c>
      <c r="C5639">
        <f>YEAR(B5639)</f>
        <v>2015</v>
      </c>
      <c r="D5639">
        <v>77</v>
      </c>
      <c r="E5639">
        <v>71.599999999999994</v>
      </c>
      <c r="F5639">
        <v>73.3</v>
      </c>
      <c r="H5639" s="2">
        <f>IF(F5639-79.61&lt;=0,0,IF(F5639-76.91&lt;=1,1,2))</f>
        <v>0</v>
      </c>
      <c r="I5639">
        <v>77</v>
      </c>
      <c r="J5639">
        <v>71.599999999999994</v>
      </c>
      <c r="K5639">
        <v>73.3</v>
      </c>
      <c r="L5639">
        <v>61.8</v>
      </c>
      <c r="M5639">
        <v>67.400000000000006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30.2</v>
      </c>
      <c r="V5639">
        <v>18.3</v>
      </c>
      <c r="W5639">
        <v>310.2</v>
      </c>
      <c r="X5639">
        <v>1007.1</v>
      </c>
      <c r="Y5639">
        <v>41.7</v>
      </c>
      <c r="Z5639">
        <v>6.2</v>
      </c>
      <c r="AA5639">
        <v>281.3</v>
      </c>
      <c r="AB5639">
        <v>24.3</v>
      </c>
      <c r="AC5639">
        <v>8</v>
      </c>
      <c r="AD5639">
        <v>0</v>
      </c>
      <c r="AE5639" t="s">
        <v>16994</v>
      </c>
      <c r="AF5639" t="s">
        <v>16995</v>
      </c>
      <c r="AG5639">
        <v>0.09</v>
      </c>
      <c r="AH5639" t="s">
        <v>36</v>
      </c>
      <c r="AI5639" t="s">
        <v>37</v>
      </c>
      <c r="AJ5639" t="s">
        <v>38</v>
      </c>
    </row>
    <row r="5640" spans="1:36" x14ac:dyDescent="0.25">
      <c r="A5640" t="s">
        <v>32</v>
      </c>
      <c r="B5640" t="s">
        <v>16996</v>
      </c>
      <c r="C5640">
        <f>YEAR(B5640)</f>
        <v>2015</v>
      </c>
      <c r="D5640">
        <v>78.8</v>
      </c>
      <c r="E5640">
        <v>68</v>
      </c>
      <c r="F5640">
        <v>73.099999999999994</v>
      </c>
      <c r="H5640" s="2">
        <f>IF(F5640-79.61&lt;=0,0,IF(F5640-76.91&lt;=1,1,2))</f>
        <v>0</v>
      </c>
      <c r="I5640">
        <v>78.8</v>
      </c>
      <c r="J5640">
        <v>68</v>
      </c>
      <c r="K5640">
        <v>73.099999999999994</v>
      </c>
      <c r="L5640">
        <v>62.5</v>
      </c>
      <c r="M5640">
        <v>70.400000000000006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21.3</v>
      </c>
      <c r="V5640">
        <v>11.4</v>
      </c>
      <c r="W5640">
        <v>323.7</v>
      </c>
      <c r="X5640">
        <v>1010.4</v>
      </c>
      <c r="Y5640">
        <v>27.8</v>
      </c>
      <c r="Z5640">
        <v>6.2</v>
      </c>
      <c r="AA5640">
        <v>334.9</v>
      </c>
      <c r="AB5640">
        <v>28.7</v>
      </c>
      <c r="AC5640">
        <v>10</v>
      </c>
      <c r="AD5640">
        <v>0</v>
      </c>
      <c r="AE5640" t="s">
        <v>16997</v>
      </c>
      <c r="AF5640" t="s">
        <v>16998</v>
      </c>
      <c r="AG5640">
        <v>0.12</v>
      </c>
      <c r="AH5640" t="s">
        <v>36</v>
      </c>
      <c r="AI5640" t="s">
        <v>37</v>
      </c>
      <c r="AJ5640" t="s">
        <v>38</v>
      </c>
    </row>
    <row r="5641" spans="1:36" x14ac:dyDescent="0.25">
      <c r="A5641" t="s">
        <v>32</v>
      </c>
      <c r="B5641" t="s">
        <v>16999</v>
      </c>
      <c r="C5641">
        <f>YEAR(B5641)</f>
        <v>2015</v>
      </c>
      <c r="D5641">
        <v>78.8</v>
      </c>
      <c r="E5641">
        <v>65.900000000000006</v>
      </c>
      <c r="F5641">
        <v>73.5</v>
      </c>
      <c r="H5641" s="2">
        <f>IF(F5641-79.61&lt;=0,0,IF(F5641-76.91&lt;=1,1,2))</f>
        <v>0</v>
      </c>
      <c r="I5641">
        <v>78.8</v>
      </c>
      <c r="J5641">
        <v>65.900000000000006</v>
      </c>
      <c r="K5641">
        <v>73.5</v>
      </c>
      <c r="L5641">
        <v>64.599999999999994</v>
      </c>
      <c r="M5641">
        <v>74.3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19.5</v>
      </c>
      <c r="V5641">
        <v>11.4</v>
      </c>
      <c r="W5641">
        <v>350</v>
      </c>
      <c r="X5641">
        <v>1010</v>
      </c>
      <c r="Y5641">
        <v>31.9</v>
      </c>
      <c r="Z5641">
        <v>6.2</v>
      </c>
      <c r="AA5641">
        <v>305</v>
      </c>
      <c r="AB5641">
        <v>26.1</v>
      </c>
      <c r="AC5641">
        <v>9</v>
      </c>
      <c r="AD5641">
        <v>0</v>
      </c>
      <c r="AE5641" t="s">
        <v>17000</v>
      </c>
      <c r="AF5641" t="s">
        <v>17001</v>
      </c>
      <c r="AG5641">
        <v>0.15</v>
      </c>
      <c r="AH5641" t="s">
        <v>36</v>
      </c>
      <c r="AI5641" t="s">
        <v>174</v>
      </c>
      <c r="AJ5641" t="s">
        <v>38</v>
      </c>
    </row>
    <row r="5642" spans="1:36" x14ac:dyDescent="0.25">
      <c r="A5642" t="s">
        <v>32</v>
      </c>
      <c r="B5642" t="s">
        <v>17002</v>
      </c>
      <c r="C5642">
        <f>YEAR(B5642)</f>
        <v>2015</v>
      </c>
      <c r="D5642">
        <v>78.8</v>
      </c>
      <c r="E5642">
        <v>59.6</v>
      </c>
      <c r="F5642">
        <v>72.5</v>
      </c>
      <c r="H5642" s="2">
        <f>IF(F5642-79.61&lt;=0,0,IF(F5642-76.91&lt;=1,1,2))</f>
        <v>0</v>
      </c>
      <c r="I5642">
        <v>78.8</v>
      </c>
      <c r="J5642">
        <v>59.6</v>
      </c>
      <c r="K5642">
        <v>72.5</v>
      </c>
      <c r="L5642">
        <v>64.400000000000006</v>
      </c>
      <c r="M5642">
        <v>76.099999999999994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21.7</v>
      </c>
      <c r="V5642">
        <v>13.9</v>
      </c>
      <c r="W5642">
        <v>350.8</v>
      </c>
      <c r="X5642">
        <v>1011.3</v>
      </c>
      <c r="Y5642">
        <v>37.799999999999997</v>
      </c>
      <c r="Z5642">
        <v>6.2</v>
      </c>
      <c r="AA5642">
        <v>302</v>
      </c>
      <c r="AB5642">
        <v>26</v>
      </c>
      <c r="AC5642">
        <v>9</v>
      </c>
      <c r="AD5642">
        <v>0</v>
      </c>
      <c r="AE5642" t="s">
        <v>17003</v>
      </c>
      <c r="AF5642" t="s">
        <v>17004</v>
      </c>
      <c r="AG5642">
        <v>0.19</v>
      </c>
      <c r="AH5642" t="s">
        <v>36</v>
      </c>
      <c r="AI5642" t="s">
        <v>37</v>
      </c>
      <c r="AJ5642" t="s">
        <v>38</v>
      </c>
    </row>
    <row r="5643" spans="1:36" x14ac:dyDescent="0.25">
      <c r="A5643" t="s">
        <v>32</v>
      </c>
      <c r="B5643" t="s">
        <v>17005</v>
      </c>
      <c r="C5643">
        <f>YEAR(B5643)</f>
        <v>2015</v>
      </c>
      <c r="D5643">
        <v>75.2</v>
      </c>
      <c r="E5643">
        <v>69.8</v>
      </c>
      <c r="F5643">
        <v>72.5</v>
      </c>
      <c r="H5643" s="2">
        <f>IF(F5643-79.61&lt;=0,0,IF(F5643-76.91&lt;=1,1,2))</f>
        <v>0</v>
      </c>
      <c r="I5643">
        <v>75.2</v>
      </c>
      <c r="J5643">
        <v>69.8</v>
      </c>
      <c r="K5643">
        <v>72.5</v>
      </c>
      <c r="L5643">
        <v>61.6</v>
      </c>
      <c r="M5643">
        <v>69.099999999999994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29.8</v>
      </c>
      <c r="V5643">
        <v>17.2</v>
      </c>
      <c r="W5643">
        <v>331</v>
      </c>
      <c r="X5643">
        <v>1013.6</v>
      </c>
      <c r="Y5643">
        <v>42.2</v>
      </c>
      <c r="Z5643">
        <v>6.2</v>
      </c>
      <c r="AA5643">
        <v>310.8</v>
      </c>
      <c r="AB5643">
        <v>26.9</v>
      </c>
      <c r="AC5643">
        <v>9</v>
      </c>
      <c r="AD5643">
        <v>0</v>
      </c>
      <c r="AE5643" t="s">
        <v>17006</v>
      </c>
      <c r="AF5643" t="s">
        <v>17007</v>
      </c>
      <c r="AG5643">
        <v>0.22</v>
      </c>
      <c r="AH5643" t="s">
        <v>36</v>
      </c>
      <c r="AI5643" t="s">
        <v>702</v>
      </c>
      <c r="AJ5643" t="s">
        <v>38</v>
      </c>
    </row>
    <row r="5644" spans="1:36" x14ac:dyDescent="0.25">
      <c r="A5644" t="s">
        <v>32</v>
      </c>
      <c r="B5644" t="s">
        <v>17008</v>
      </c>
      <c r="C5644">
        <f>YEAR(B5644)</f>
        <v>2015</v>
      </c>
      <c r="D5644">
        <v>78.8</v>
      </c>
      <c r="E5644">
        <v>68</v>
      </c>
      <c r="F5644">
        <v>73.7</v>
      </c>
      <c r="H5644" s="2">
        <f>IF(F5644-79.61&lt;=0,0,IF(F5644-76.91&lt;=1,1,2))</f>
        <v>0</v>
      </c>
      <c r="I5644">
        <v>78.8</v>
      </c>
      <c r="J5644">
        <v>68</v>
      </c>
      <c r="K5644">
        <v>73.7</v>
      </c>
      <c r="L5644">
        <v>62.4</v>
      </c>
      <c r="M5644">
        <v>68.2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29.1</v>
      </c>
      <c r="V5644">
        <v>16.100000000000001</v>
      </c>
      <c r="W5644">
        <v>315.8</v>
      </c>
      <c r="X5644">
        <v>1013.9</v>
      </c>
      <c r="Y5644">
        <v>22.7</v>
      </c>
      <c r="Z5644">
        <v>6.2</v>
      </c>
      <c r="AA5644">
        <v>340.8</v>
      </c>
      <c r="AB5644">
        <v>29.4</v>
      </c>
      <c r="AC5644">
        <v>10</v>
      </c>
      <c r="AD5644">
        <v>0</v>
      </c>
      <c r="AE5644" t="s">
        <v>17009</v>
      </c>
      <c r="AF5644" t="s">
        <v>17010</v>
      </c>
      <c r="AG5644">
        <v>0.25</v>
      </c>
      <c r="AH5644" t="s">
        <v>36</v>
      </c>
      <c r="AI5644" t="s">
        <v>37</v>
      </c>
      <c r="AJ5644" t="s">
        <v>38</v>
      </c>
    </row>
    <row r="5645" spans="1:36" x14ac:dyDescent="0.25">
      <c r="A5645" t="s">
        <v>32</v>
      </c>
      <c r="B5645" t="s">
        <v>17011</v>
      </c>
      <c r="C5645">
        <f>YEAR(B5645)</f>
        <v>2015</v>
      </c>
      <c r="D5645">
        <v>80.599999999999994</v>
      </c>
      <c r="E5645">
        <v>66.2</v>
      </c>
      <c r="F5645">
        <v>74.099999999999994</v>
      </c>
      <c r="H5645" s="2">
        <f>IF(F5645-79.61&lt;=0,0,IF(F5645-76.91&lt;=1,1,2))</f>
        <v>0</v>
      </c>
      <c r="I5645">
        <v>82.8</v>
      </c>
      <c r="J5645">
        <v>66.2</v>
      </c>
      <c r="K5645">
        <v>74.3</v>
      </c>
      <c r="L5645">
        <v>64.8</v>
      </c>
      <c r="M5645">
        <v>73.400000000000006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25.9</v>
      </c>
      <c r="V5645">
        <v>18.3</v>
      </c>
      <c r="W5645">
        <v>323.60000000000002</v>
      </c>
      <c r="X5645">
        <v>1013.4</v>
      </c>
      <c r="Y5645">
        <v>5.8</v>
      </c>
      <c r="Z5645">
        <v>6.2</v>
      </c>
      <c r="AA5645">
        <v>336.7</v>
      </c>
      <c r="AB5645">
        <v>29.1</v>
      </c>
      <c r="AC5645">
        <v>10</v>
      </c>
      <c r="AD5645">
        <v>0</v>
      </c>
      <c r="AE5645" t="s">
        <v>17012</v>
      </c>
      <c r="AF5645" t="s">
        <v>17013</v>
      </c>
      <c r="AG5645">
        <v>0.28000000000000003</v>
      </c>
      <c r="AH5645" t="s">
        <v>330</v>
      </c>
      <c r="AI5645" t="s">
        <v>9140</v>
      </c>
      <c r="AJ5645" t="s">
        <v>331</v>
      </c>
    </row>
    <row r="5646" spans="1:36" x14ac:dyDescent="0.25">
      <c r="A5646" t="s">
        <v>32</v>
      </c>
      <c r="B5646" t="s">
        <v>17014</v>
      </c>
      <c r="C5646">
        <f>YEAR(B5646)</f>
        <v>2015</v>
      </c>
      <c r="D5646">
        <v>78.8</v>
      </c>
      <c r="E5646">
        <v>64.400000000000006</v>
      </c>
      <c r="F5646">
        <v>73.3</v>
      </c>
      <c r="H5646" s="2">
        <f>IF(F5646-79.61&lt;=0,0,IF(F5646-76.91&lt;=1,1,2))</f>
        <v>0</v>
      </c>
      <c r="I5646">
        <v>78.8</v>
      </c>
      <c r="J5646">
        <v>64.400000000000006</v>
      </c>
      <c r="K5646">
        <v>73.3</v>
      </c>
      <c r="L5646">
        <v>65.3</v>
      </c>
      <c r="M5646">
        <v>76.7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16.600000000000001</v>
      </c>
      <c r="V5646">
        <v>11.3</v>
      </c>
      <c r="W5646">
        <v>56.5</v>
      </c>
      <c r="X5646">
        <v>1010</v>
      </c>
      <c r="Y5646">
        <v>19.7</v>
      </c>
      <c r="Z5646">
        <v>6.2</v>
      </c>
      <c r="AA5646">
        <v>338.2</v>
      </c>
      <c r="AB5646">
        <v>29.1</v>
      </c>
      <c r="AC5646">
        <v>10</v>
      </c>
      <c r="AD5646">
        <v>0</v>
      </c>
      <c r="AE5646" t="s">
        <v>17015</v>
      </c>
      <c r="AF5646" t="s">
        <v>17016</v>
      </c>
      <c r="AG5646">
        <v>0.32</v>
      </c>
      <c r="AH5646" t="s">
        <v>330</v>
      </c>
      <c r="AI5646" t="s">
        <v>9140</v>
      </c>
      <c r="AJ5646" t="s">
        <v>331</v>
      </c>
    </row>
    <row r="5647" spans="1:36" x14ac:dyDescent="0.25">
      <c r="A5647" t="s">
        <v>32</v>
      </c>
      <c r="B5647" t="s">
        <v>17017</v>
      </c>
      <c r="C5647">
        <f>YEAR(B5647)</f>
        <v>2015</v>
      </c>
      <c r="D5647">
        <v>77</v>
      </c>
      <c r="E5647">
        <v>69.8</v>
      </c>
      <c r="F5647">
        <v>73.3</v>
      </c>
      <c r="H5647" s="2">
        <f>IF(F5647-79.61&lt;=0,0,IF(F5647-76.91&lt;=1,1,2))</f>
        <v>0</v>
      </c>
      <c r="I5647">
        <v>77</v>
      </c>
      <c r="J5647">
        <v>69.8</v>
      </c>
      <c r="K5647">
        <v>73.3</v>
      </c>
      <c r="L5647">
        <v>63.8</v>
      </c>
      <c r="M5647">
        <v>73.2</v>
      </c>
      <c r="O5647">
        <v>1E-3</v>
      </c>
      <c r="P5647">
        <v>100</v>
      </c>
      <c r="Q5647">
        <v>4.17</v>
      </c>
      <c r="R5647" t="s">
        <v>40</v>
      </c>
      <c r="S5647">
        <v>0</v>
      </c>
      <c r="T5647">
        <v>0</v>
      </c>
      <c r="U5647">
        <v>23</v>
      </c>
      <c r="V5647">
        <v>16.100000000000001</v>
      </c>
      <c r="W5647">
        <v>337.1</v>
      </c>
      <c r="X5647">
        <v>1007.5</v>
      </c>
      <c r="Y5647">
        <v>38.5</v>
      </c>
      <c r="Z5647">
        <v>6.2</v>
      </c>
      <c r="AA5647">
        <v>289.2</v>
      </c>
      <c r="AB5647">
        <v>25.2</v>
      </c>
      <c r="AC5647">
        <v>9</v>
      </c>
      <c r="AD5647">
        <v>0</v>
      </c>
      <c r="AE5647" t="s">
        <v>17018</v>
      </c>
      <c r="AF5647" t="s">
        <v>17019</v>
      </c>
      <c r="AG5647">
        <v>0.35</v>
      </c>
      <c r="AH5647" t="s">
        <v>56</v>
      </c>
      <c r="AI5647" t="s">
        <v>65</v>
      </c>
      <c r="AJ5647" t="s">
        <v>40</v>
      </c>
    </row>
    <row r="5648" spans="1:36" x14ac:dyDescent="0.25">
      <c r="A5648" t="s">
        <v>32</v>
      </c>
      <c r="B5648" t="s">
        <v>17020</v>
      </c>
      <c r="C5648">
        <f>YEAR(B5648)</f>
        <v>2015</v>
      </c>
      <c r="D5648">
        <v>78.8</v>
      </c>
      <c r="E5648">
        <v>71.599999999999994</v>
      </c>
      <c r="F5648">
        <v>74.400000000000006</v>
      </c>
      <c r="H5648" s="2">
        <f>IF(F5648-79.61&lt;=0,0,IF(F5648-76.91&lt;=1,1,2))</f>
        <v>0</v>
      </c>
      <c r="I5648">
        <v>78.8</v>
      </c>
      <c r="J5648">
        <v>71.599999999999994</v>
      </c>
      <c r="K5648">
        <v>74.400000000000006</v>
      </c>
      <c r="L5648">
        <v>61.4</v>
      </c>
      <c r="M5648">
        <v>64.2</v>
      </c>
      <c r="O5648">
        <v>1E-3</v>
      </c>
      <c r="P5648">
        <v>100</v>
      </c>
      <c r="Q5648">
        <v>4.17</v>
      </c>
      <c r="R5648" t="s">
        <v>40</v>
      </c>
      <c r="S5648">
        <v>0</v>
      </c>
      <c r="T5648">
        <v>0</v>
      </c>
      <c r="U5648">
        <v>31.3</v>
      </c>
      <c r="V5648">
        <v>18.3</v>
      </c>
      <c r="W5648">
        <v>324.39999999999998</v>
      </c>
      <c r="X5648">
        <v>1011.1</v>
      </c>
      <c r="Y5648">
        <v>58.8</v>
      </c>
      <c r="Z5648">
        <v>6.2</v>
      </c>
      <c r="AA5648">
        <v>295.89999999999998</v>
      </c>
      <c r="AB5648">
        <v>25.6</v>
      </c>
      <c r="AC5648">
        <v>8</v>
      </c>
      <c r="AD5648">
        <v>0</v>
      </c>
      <c r="AE5648" t="s">
        <v>17021</v>
      </c>
      <c r="AF5648" t="s">
        <v>17022</v>
      </c>
      <c r="AG5648">
        <v>0.38</v>
      </c>
      <c r="AH5648" t="s">
        <v>56</v>
      </c>
      <c r="AI5648" t="s">
        <v>137</v>
      </c>
      <c r="AJ5648" t="s">
        <v>40</v>
      </c>
    </row>
    <row r="5649" spans="1:36" x14ac:dyDescent="0.25">
      <c r="A5649" t="s">
        <v>32</v>
      </c>
      <c r="B5649" t="s">
        <v>17023</v>
      </c>
      <c r="C5649">
        <f>YEAR(B5649)</f>
        <v>2015</v>
      </c>
      <c r="D5649">
        <v>78.8</v>
      </c>
      <c r="E5649">
        <v>64.400000000000006</v>
      </c>
      <c r="F5649">
        <v>73.2</v>
      </c>
      <c r="H5649" s="2">
        <f>IF(F5649-79.61&lt;=0,0,IF(F5649-76.91&lt;=1,1,2))</f>
        <v>0</v>
      </c>
      <c r="I5649">
        <v>78.8</v>
      </c>
      <c r="J5649">
        <v>64.400000000000006</v>
      </c>
      <c r="K5649">
        <v>73.2</v>
      </c>
      <c r="L5649">
        <v>61.5</v>
      </c>
      <c r="M5649">
        <v>67.099999999999994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26.4</v>
      </c>
      <c r="V5649">
        <v>18.3</v>
      </c>
      <c r="W5649">
        <v>316.5</v>
      </c>
      <c r="X5649">
        <v>1013.4</v>
      </c>
      <c r="Y5649">
        <v>37.700000000000003</v>
      </c>
      <c r="Z5649">
        <v>6.2</v>
      </c>
      <c r="AA5649">
        <v>327</v>
      </c>
      <c r="AB5649">
        <v>28.1</v>
      </c>
      <c r="AC5649">
        <v>9</v>
      </c>
      <c r="AD5649">
        <v>0</v>
      </c>
      <c r="AE5649" t="s">
        <v>17024</v>
      </c>
      <c r="AF5649" t="s">
        <v>17025</v>
      </c>
      <c r="AG5649">
        <v>0.41</v>
      </c>
      <c r="AH5649" t="s">
        <v>36</v>
      </c>
      <c r="AI5649" t="s">
        <v>37</v>
      </c>
      <c r="AJ5649" t="s">
        <v>38</v>
      </c>
    </row>
    <row r="5650" spans="1:36" x14ac:dyDescent="0.25">
      <c r="A5650" t="s">
        <v>32</v>
      </c>
      <c r="B5650" t="s">
        <v>17026</v>
      </c>
      <c r="C5650">
        <f>YEAR(B5650)</f>
        <v>2015</v>
      </c>
      <c r="D5650">
        <v>78.8</v>
      </c>
      <c r="E5650">
        <v>64.400000000000006</v>
      </c>
      <c r="F5650">
        <v>73.900000000000006</v>
      </c>
      <c r="H5650" s="2">
        <f>IF(F5650-79.61&lt;=0,0,IF(F5650-76.91&lt;=1,1,2))</f>
        <v>0</v>
      </c>
      <c r="I5650">
        <v>78.8</v>
      </c>
      <c r="J5650">
        <v>64.400000000000006</v>
      </c>
      <c r="K5650">
        <v>73.900000000000006</v>
      </c>
      <c r="L5650">
        <v>62.8</v>
      </c>
      <c r="M5650">
        <v>68.8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19.2</v>
      </c>
      <c r="V5650">
        <v>15</v>
      </c>
      <c r="W5650">
        <v>329.7</v>
      </c>
      <c r="X5650">
        <v>1015.3</v>
      </c>
      <c r="Y5650">
        <v>16.3</v>
      </c>
      <c r="Z5650">
        <v>6.2</v>
      </c>
      <c r="AA5650">
        <v>325.60000000000002</v>
      </c>
      <c r="AB5650">
        <v>28.1</v>
      </c>
      <c r="AC5650">
        <v>9</v>
      </c>
      <c r="AD5650">
        <v>0</v>
      </c>
      <c r="AE5650" t="s">
        <v>17027</v>
      </c>
      <c r="AF5650" t="s">
        <v>17028</v>
      </c>
      <c r="AG5650">
        <v>0.44</v>
      </c>
      <c r="AH5650" t="s">
        <v>330</v>
      </c>
      <c r="AI5650" t="s">
        <v>9140</v>
      </c>
      <c r="AJ5650" t="s">
        <v>331</v>
      </c>
    </row>
    <row r="5651" spans="1:36" x14ac:dyDescent="0.25">
      <c r="A5651" t="s">
        <v>32</v>
      </c>
      <c r="B5651" t="s">
        <v>17029</v>
      </c>
      <c r="C5651">
        <f>YEAR(B5651)</f>
        <v>2015</v>
      </c>
      <c r="D5651">
        <v>78.8</v>
      </c>
      <c r="E5651">
        <v>65.400000000000006</v>
      </c>
      <c r="F5651">
        <v>73.7</v>
      </c>
      <c r="H5651" s="2">
        <f>IF(F5651-79.61&lt;=0,0,IF(F5651-76.91&lt;=1,1,2))</f>
        <v>0</v>
      </c>
      <c r="I5651">
        <v>78.8</v>
      </c>
      <c r="J5651">
        <v>65.400000000000006</v>
      </c>
      <c r="K5651">
        <v>73.7</v>
      </c>
      <c r="L5651">
        <v>64.599999999999994</v>
      </c>
      <c r="M5651">
        <v>74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19.7</v>
      </c>
      <c r="V5651">
        <v>10.3</v>
      </c>
      <c r="W5651">
        <v>323.60000000000002</v>
      </c>
      <c r="X5651">
        <v>1016.1</v>
      </c>
      <c r="Y5651">
        <v>42.3</v>
      </c>
      <c r="Z5651">
        <v>6.2</v>
      </c>
      <c r="AA5651">
        <v>316.8</v>
      </c>
      <c r="AB5651">
        <v>27.4</v>
      </c>
      <c r="AC5651">
        <v>9</v>
      </c>
      <c r="AD5651">
        <v>0</v>
      </c>
      <c r="AE5651" t="s">
        <v>17030</v>
      </c>
      <c r="AF5651" t="s">
        <v>17031</v>
      </c>
      <c r="AG5651">
        <v>0.48</v>
      </c>
      <c r="AH5651" t="s">
        <v>36</v>
      </c>
      <c r="AI5651" t="s">
        <v>37</v>
      </c>
      <c r="AJ5651" t="s">
        <v>38</v>
      </c>
    </row>
    <row r="5652" spans="1:36" x14ac:dyDescent="0.25">
      <c r="A5652" t="s">
        <v>32</v>
      </c>
      <c r="B5652" t="s">
        <v>17032</v>
      </c>
      <c r="C5652">
        <f>YEAR(B5652)</f>
        <v>2015</v>
      </c>
      <c r="D5652">
        <v>80.599999999999994</v>
      </c>
      <c r="E5652">
        <v>67.2</v>
      </c>
      <c r="F5652">
        <v>75.400000000000006</v>
      </c>
      <c r="H5652" s="2">
        <f>IF(F5652-79.61&lt;=0,0,IF(F5652-76.91&lt;=1,1,2))</f>
        <v>0</v>
      </c>
      <c r="I5652">
        <v>82.8</v>
      </c>
      <c r="J5652">
        <v>67.2</v>
      </c>
      <c r="K5652">
        <v>75.599999999999994</v>
      </c>
      <c r="L5652">
        <v>63.9</v>
      </c>
      <c r="M5652">
        <v>68.099999999999994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31.3</v>
      </c>
      <c r="V5652">
        <v>19.600000000000001</v>
      </c>
      <c r="W5652">
        <v>313.3</v>
      </c>
      <c r="X5652">
        <v>1016.8</v>
      </c>
      <c r="Y5652">
        <v>37.200000000000003</v>
      </c>
      <c r="Z5652">
        <v>6.2</v>
      </c>
      <c r="AA5652">
        <v>304.10000000000002</v>
      </c>
      <c r="AB5652">
        <v>26.3</v>
      </c>
      <c r="AC5652">
        <v>9</v>
      </c>
      <c r="AD5652">
        <v>0</v>
      </c>
      <c r="AE5652" t="s">
        <v>17033</v>
      </c>
      <c r="AF5652" t="s">
        <v>17034</v>
      </c>
      <c r="AG5652">
        <v>0.5</v>
      </c>
      <c r="AH5652" t="s">
        <v>36</v>
      </c>
      <c r="AI5652" t="s">
        <v>37</v>
      </c>
      <c r="AJ5652" t="s">
        <v>38</v>
      </c>
    </row>
    <row r="5653" spans="1:36" x14ac:dyDescent="0.25">
      <c r="A5653" t="s">
        <v>32</v>
      </c>
      <c r="B5653" t="s">
        <v>17035</v>
      </c>
      <c r="C5653">
        <f>YEAR(B5653)</f>
        <v>2015</v>
      </c>
      <c r="D5653">
        <v>82.4</v>
      </c>
      <c r="E5653">
        <v>68</v>
      </c>
      <c r="F5653">
        <v>76.7</v>
      </c>
      <c r="H5653" s="2">
        <f>IF(F5653-79.61&lt;=0,0,IF(F5653-76.91&lt;=1,1,2))</f>
        <v>0</v>
      </c>
      <c r="I5653">
        <v>82.9</v>
      </c>
      <c r="J5653">
        <v>68</v>
      </c>
      <c r="K5653">
        <v>77.2</v>
      </c>
      <c r="L5653">
        <v>63.5</v>
      </c>
      <c r="M5653">
        <v>64.2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33.6</v>
      </c>
      <c r="V5653">
        <v>19.7</v>
      </c>
      <c r="W5653">
        <v>305.60000000000002</v>
      </c>
      <c r="X5653">
        <v>1016.3</v>
      </c>
      <c r="Y5653">
        <v>21.4</v>
      </c>
      <c r="Z5653">
        <v>6.2</v>
      </c>
      <c r="AA5653">
        <v>337.7</v>
      </c>
      <c r="AB5653">
        <v>29</v>
      </c>
      <c r="AC5653">
        <v>10</v>
      </c>
      <c r="AD5653">
        <v>0</v>
      </c>
      <c r="AE5653" t="s">
        <v>17036</v>
      </c>
      <c r="AF5653" t="s">
        <v>17037</v>
      </c>
      <c r="AG5653">
        <v>0.55000000000000004</v>
      </c>
      <c r="AH5653" t="s">
        <v>36</v>
      </c>
      <c r="AI5653" t="s">
        <v>37</v>
      </c>
      <c r="AJ5653" t="s">
        <v>38</v>
      </c>
    </row>
    <row r="5654" spans="1:36" x14ac:dyDescent="0.25">
      <c r="A5654" t="s">
        <v>32</v>
      </c>
      <c r="B5654" t="s">
        <v>17038</v>
      </c>
      <c r="C5654">
        <f>YEAR(B5654)</f>
        <v>2015</v>
      </c>
      <c r="D5654">
        <v>78.8</v>
      </c>
      <c r="E5654">
        <v>73.400000000000006</v>
      </c>
      <c r="F5654">
        <v>75.599999999999994</v>
      </c>
      <c r="H5654" s="2">
        <f>IF(F5654-79.61&lt;=0,0,IF(F5654-76.91&lt;=1,1,2))</f>
        <v>0</v>
      </c>
      <c r="I5654">
        <v>78.8</v>
      </c>
      <c r="J5654">
        <v>73.400000000000006</v>
      </c>
      <c r="K5654">
        <v>75.599999999999994</v>
      </c>
      <c r="L5654">
        <v>62.4</v>
      </c>
      <c r="M5654">
        <v>64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36.9</v>
      </c>
      <c r="V5654">
        <v>20.8</v>
      </c>
      <c r="W5654">
        <v>315.7</v>
      </c>
      <c r="X5654">
        <v>1016.5</v>
      </c>
      <c r="Y5654">
        <v>27.6</v>
      </c>
      <c r="Z5654">
        <v>6.2</v>
      </c>
      <c r="AA5654">
        <v>334.6</v>
      </c>
      <c r="AB5654">
        <v>28.8</v>
      </c>
      <c r="AC5654">
        <v>10</v>
      </c>
      <c r="AD5654">
        <v>0</v>
      </c>
      <c r="AE5654" t="s">
        <v>17039</v>
      </c>
      <c r="AF5654" t="s">
        <v>17040</v>
      </c>
      <c r="AG5654">
        <v>0.57999999999999996</v>
      </c>
      <c r="AH5654" t="s">
        <v>36</v>
      </c>
      <c r="AI5654" t="s">
        <v>37</v>
      </c>
      <c r="AJ5654" t="s">
        <v>38</v>
      </c>
    </row>
    <row r="5655" spans="1:36" x14ac:dyDescent="0.25">
      <c r="A5655" t="s">
        <v>32</v>
      </c>
      <c r="B5655" t="s">
        <v>17041</v>
      </c>
      <c r="C5655">
        <f>YEAR(B5655)</f>
        <v>2015</v>
      </c>
      <c r="D5655">
        <v>78.8</v>
      </c>
      <c r="E5655">
        <v>71.599999999999994</v>
      </c>
      <c r="F5655">
        <v>75.599999999999994</v>
      </c>
      <c r="H5655" s="2">
        <f>IF(F5655-79.61&lt;=0,0,IF(F5655-76.91&lt;=1,1,2))</f>
        <v>0</v>
      </c>
      <c r="I5655">
        <v>78.8</v>
      </c>
      <c r="J5655">
        <v>71.599999999999994</v>
      </c>
      <c r="K5655">
        <v>75.599999999999994</v>
      </c>
      <c r="L5655">
        <v>62.5</v>
      </c>
      <c r="M5655">
        <v>64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33.6</v>
      </c>
      <c r="V5655">
        <v>19.7</v>
      </c>
      <c r="W5655">
        <v>309.39999999999998</v>
      </c>
      <c r="X5655">
        <v>1016.2</v>
      </c>
      <c r="Y5655">
        <v>22.8</v>
      </c>
      <c r="Z5655">
        <v>6.2</v>
      </c>
      <c r="AA5655">
        <v>331.1</v>
      </c>
      <c r="AB5655">
        <v>28.6</v>
      </c>
      <c r="AC5655">
        <v>10</v>
      </c>
      <c r="AD5655">
        <v>0</v>
      </c>
      <c r="AE5655" t="s">
        <v>17042</v>
      </c>
      <c r="AF5655" t="s">
        <v>17043</v>
      </c>
      <c r="AG5655">
        <v>0.62</v>
      </c>
      <c r="AH5655" t="s">
        <v>36</v>
      </c>
      <c r="AI5655" t="s">
        <v>37</v>
      </c>
      <c r="AJ5655" t="s">
        <v>38</v>
      </c>
    </row>
    <row r="5656" spans="1:36" x14ac:dyDescent="0.25">
      <c r="A5656" t="s">
        <v>32</v>
      </c>
      <c r="B5656" t="s">
        <v>17044</v>
      </c>
      <c r="C5656">
        <f>YEAR(B5656)</f>
        <v>2015</v>
      </c>
      <c r="D5656">
        <v>82.3</v>
      </c>
      <c r="E5656">
        <v>71.599999999999994</v>
      </c>
      <c r="F5656">
        <v>77.400000000000006</v>
      </c>
      <c r="H5656" s="2">
        <f>IF(F5656-79.61&lt;=0,0,IF(F5656-76.91&lt;=1,1,2))</f>
        <v>0</v>
      </c>
      <c r="I5656">
        <v>83.3</v>
      </c>
      <c r="J5656">
        <v>71.599999999999994</v>
      </c>
      <c r="K5656">
        <v>77.900000000000006</v>
      </c>
      <c r="L5656">
        <v>61.8</v>
      </c>
      <c r="M5656">
        <v>59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33.799999999999997</v>
      </c>
      <c r="V5656">
        <v>19.7</v>
      </c>
      <c r="W5656">
        <v>311.10000000000002</v>
      </c>
      <c r="X5656">
        <v>1015.2</v>
      </c>
      <c r="Y5656">
        <v>25.4</v>
      </c>
      <c r="Z5656">
        <v>6.2</v>
      </c>
      <c r="AA5656">
        <v>333.7</v>
      </c>
      <c r="AB5656">
        <v>28.7</v>
      </c>
      <c r="AC5656">
        <v>10</v>
      </c>
      <c r="AD5656">
        <v>0</v>
      </c>
      <c r="AE5656" t="s">
        <v>17045</v>
      </c>
      <c r="AF5656" t="s">
        <v>17046</v>
      </c>
      <c r="AG5656">
        <v>0.65</v>
      </c>
      <c r="AH5656" t="s">
        <v>36</v>
      </c>
      <c r="AI5656" t="s">
        <v>37</v>
      </c>
      <c r="AJ5656" t="s">
        <v>38</v>
      </c>
    </row>
    <row r="5657" spans="1:36" x14ac:dyDescent="0.25">
      <c r="A5657" t="s">
        <v>32</v>
      </c>
      <c r="B5657" t="s">
        <v>17047</v>
      </c>
      <c r="C5657">
        <f>YEAR(B5657)</f>
        <v>2015</v>
      </c>
      <c r="D5657">
        <v>82.4</v>
      </c>
      <c r="E5657">
        <v>75.2</v>
      </c>
      <c r="F5657">
        <v>79</v>
      </c>
      <c r="H5657" s="2">
        <f>IF(F5657-79.61&lt;=0,0,IF(F5657-76.91&lt;=1,1,2))</f>
        <v>0</v>
      </c>
      <c r="I5657">
        <v>84</v>
      </c>
      <c r="J5657">
        <v>75.2</v>
      </c>
      <c r="K5657">
        <v>79.599999999999994</v>
      </c>
      <c r="L5657">
        <v>62.3</v>
      </c>
      <c r="M5657">
        <v>56.8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32.4</v>
      </c>
      <c r="V5657">
        <v>18.3</v>
      </c>
      <c r="W5657">
        <v>305.39999999999998</v>
      </c>
      <c r="X5657">
        <v>1012</v>
      </c>
      <c r="Y5657">
        <v>9.3000000000000007</v>
      </c>
      <c r="Z5657">
        <v>6.2</v>
      </c>
      <c r="AA5657">
        <v>336.5</v>
      </c>
      <c r="AB5657">
        <v>29</v>
      </c>
      <c r="AC5657">
        <v>10</v>
      </c>
      <c r="AD5657">
        <v>0</v>
      </c>
      <c r="AE5657" t="s">
        <v>17048</v>
      </c>
      <c r="AF5657" t="s">
        <v>17049</v>
      </c>
      <c r="AG5657">
        <v>0.69</v>
      </c>
      <c r="AH5657" t="s">
        <v>330</v>
      </c>
      <c r="AI5657" t="s">
        <v>9140</v>
      </c>
      <c r="AJ5657" t="s">
        <v>331</v>
      </c>
    </row>
    <row r="5658" spans="1:36" x14ac:dyDescent="0.25">
      <c r="A5658" t="s">
        <v>32</v>
      </c>
      <c r="B5658" t="s">
        <v>17050</v>
      </c>
      <c r="C5658">
        <f>YEAR(B5658)</f>
        <v>2015</v>
      </c>
      <c r="D5658">
        <v>80.599999999999994</v>
      </c>
      <c r="E5658">
        <v>69.8</v>
      </c>
      <c r="F5658">
        <v>76.3</v>
      </c>
      <c r="H5658" s="2">
        <f>IF(F5658-79.61&lt;=0,0,IF(F5658-76.91&lt;=1,1,2))</f>
        <v>0</v>
      </c>
      <c r="I5658">
        <v>84.6</v>
      </c>
      <c r="J5658">
        <v>69.8</v>
      </c>
      <c r="K5658">
        <v>77.099999999999994</v>
      </c>
      <c r="L5658">
        <v>65.2</v>
      </c>
      <c r="M5658">
        <v>69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19.899999999999999</v>
      </c>
      <c r="V5658">
        <v>17.2</v>
      </c>
      <c r="W5658">
        <v>334.2</v>
      </c>
      <c r="X5658">
        <v>1009</v>
      </c>
      <c r="Y5658">
        <v>12.8</v>
      </c>
      <c r="Z5658">
        <v>6.2</v>
      </c>
      <c r="AA5658">
        <v>339.6</v>
      </c>
      <c r="AB5658">
        <v>29.3</v>
      </c>
      <c r="AC5658">
        <v>10</v>
      </c>
      <c r="AD5658">
        <v>0</v>
      </c>
      <c r="AE5658" t="s">
        <v>17051</v>
      </c>
      <c r="AF5658" t="s">
        <v>17052</v>
      </c>
      <c r="AG5658">
        <v>0.75</v>
      </c>
      <c r="AH5658" t="s">
        <v>330</v>
      </c>
      <c r="AI5658" t="s">
        <v>9140</v>
      </c>
      <c r="AJ5658" t="s">
        <v>331</v>
      </c>
    </row>
    <row r="5659" spans="1:36" x14ac:dyDescent="0.25">
      <c r="A5659" t="s">
        <v>32</v>
      </c>
      <c r="B5659" t="s">
        <v>17053</v>
      </c>
      <c r="C5659">
        <f>YEAR(B5659)</f>
        <v>2015</v>
      </c>
      <c r="D5659">
        <v>84.2</v>
      </c>
      <c r="E5659">
        <v>66.2</v>
      </c>
      <c r="F5659">
        <v>76</v>
      </c>
      <c r="H5659" s="2">
        <f>IF(F5659-79.61&lt;=0,0,IF(F5659-76.91&lt;=1,1,2))</f>
        <v>0</v>
      </c>
      <c r="I5659">
        <v>85.4</v>
      </c>
      <c r="J5659">
        <v>66.2</v>
      </c>
      <c r="K5659">
        <v>77.099999999999994</v>
      </c>
      <c r="L5659">
        <v>65.400000000000006</v>
      </c>
      <c r="M5659">
        <v>71.2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16.399999999999999</v>
      </c>
      <c r="V5659">
        <v>10.3</v>
      </c>
      <c r="W5659">
        <v>340.5</v>
      </c>
      <c r="X5659">
        <v>1008.7</v>
      </c>
      <c r="Y5659">
        <v>13.3</v>
      </c>
      <c r="Z5659">
        <v>6.2</v>
      </c>
      <c r="AA5659">
        <v>334.5</v>
      </c>
      <c r="AB5659">
        <v>28.9</v>
      </c>
      <c r="AC5659">
        <v>10</v>
      </c>
      <c r="AD5659">
        <v>0</v>
      </c>
      <c r="AE5659" t="s">
        <v>17054</v>
      </c>
      <c r="AF5659" t="s">
        <v>17055</v>
      </c>
      <c r="AG5659">
        <v>0.76</v>
      </c>
      <c r="AH5659" t="s">
        <v>330</v>
      </c>
      <c r="AI5659" t="s">
        <v>9140</v>
      </c>
      <c r="AJ5659" t="s">
        <v>331</v>
      </c>
    </row>
    <row r="5660" spans="1:36" x14ac:dyDescent="0.25">
      <c r="A5660" t="s">
        <v>32</v>
      </c>
      <c r="B5660" t="s">
        <v>17056</v>
      </c>
      <c r="C5660">
        <f>YEAR(B5660)</f>
        <v>2015</v>
      </c>
      <c r="D5660">
        <v>82.4</v>
      </c>
      <c r="E5660">
        <v>68</v>
      </c>
      <c r="F5660">
        <v>77</v>
      </c>
      <c r="H5660" s="2">
        <f>IF(F5660-79.61&lt;=0,0,IF(F5660-76.91&lt;=1,1,2))</f>
        <v>0</v>
      </c>
      <c r="I5660">
        <v>89.5</v>
      </c>
      <c r="J5660">
        <v>68</v>
      </c>
      <c r="K5660">
        <v>79</v>
      </c>
      <c r="L5660">
        <v>70.099999999999994</v>
      </c>
      <c r="M5660">
        <v>80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21.5</v>
      </c>
      <c r="V5660">
        <v>8.1</v>
      </c>
      <c r="W5660">
        <v>349.8</v>
      </c>
      <c r="X5660">
        <v>1011</v>
      </c>
      <c r="Y5660">
        <v>29.1</v>
      </c>
      <c r="Z5660">
        <v>5.8</v>
      </c>
      <c r="AA5660">
        <v>333.4</v>
      </c>
      <c r="AB5660">
        <v>28.7</v>
      </c>
      <c r="AC5660">
        <v>10</v>
      </c>
      <c r="AD5660">
        <v>0</v>
      </c>
      <c r="AE5660" t="s">
        <v>17057</v>
      </c>
      <c r="AF5660" t="s">
        <v>17058</v>
      </c>
      <c r="AG5660">
        <v>0.8</v>
      </c>
      <c r="AH5660" t="s">
        <v>36</v>
      </c>
      <c r="AI5660" t="s">
        <v>37</v>
      </c>
      <c r="AJ5660" t="s">
        <v>38</v>
      </c>
    </row>
    <row r="5661" spans="1:36" x14ac:dyDescent="0.25">
      <c r="A5661" t="s">
        <v>32</v>
      </c>
      <c r="B5661" t="s">
        <v>17059</v>
      </c>
      <c r="C5661">
        <f>YEAR(B5661)</f>
        <v>2015</v>
      </c>
      <c r="D5661">
        <v>82.4</v>
      </c>
      <c r="E5661">
        <v>71.5</v>
      </c>
      <c r="F5661">
        <v>78.8</v>
      </c>
      <c r="H5661" s="2">
        <f>IF(F5661-79.61&lt;=0,0,IF(F5661-76.91&lt;=1,1,2))</f>
        <v>0</v>
      </c>
      <c r="I5661">
        <v>86.2</v>
      </c>
      <c r="J5661">
        <v>71.5</v>
      </c>
      <c r="K5661">
        <v>80.3</v>
      </c>
      <c r="L5661">
        <v>68.3</v>
      </c>
      <c r="M5661">
        <v>70.8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33.1</v>
      </c>
      <c r="V5661">
        <v>19.7</v>
      </c>
      <c r="W5661">
        <v>310.3</v>
      </c>
      <c r="X5661">
        <v>1011.8</v>
      </c>
      <c r="Y5661">
        <v>30.5</v>
      </c>
      <c r="Z5661">
        <v>6</v>
      </c>
      <c r="AA5661">
        <v>320.3</v>
      </c>
      <c r="AB5661">
        <v>27.8</v>
      </c>
      <c r="AC5661">
        <v>9</v>
      </c>
      <c r="AD5661">
        <v>0</v>
      </c>
      <c r="AE5661" t="s">
        <v>17060</v>
      </c>
      <c r="AF5661" t="s">
        <v>17061</v>
      </c>
      <c r="AG5661">
        <v>0.83</v>
      </c>
      <c r="AH5661" t="s">
        <v>36</v>
      </c>
      <c r="AI5661" t="s">
        <v>37</v>
      </c>
      <c r="AJ5661" t="s">
        <v>38</v>
      </c>
    </row>
    <row r="5662" spans="1:36" x14ac:dyDescent="0.25">
      <c r="A5662" t="s">
        <v>32</v>
      </c>
      <c r="B5662" t="s">
        <v>17062</v>
      </c>
      <c r="C5662">
        <f>YEAR(B5662)</f>
        <v>2015</v>
      </c>
      <c r="D5662">
        <v>82.4</v>
      </c>
      <c r="E5662">
        <v>75.2</v>
      </c>
      <c r="F5662">
        <v>78.599999999999994</v>
      </c>
      <c r="H5662" s="2">
        <f>IF(F5662-79.61&lt;=0,0,IF(F5662-76.91&lt;=1,1,2))</f>
        <v>0</v>
      </c>
      <c r="I5662">
        <v>84</v>
      </c>
      <c r="J5662">
        <v>75.2</v>
      </c>
      <c r="K5662">
        <v>79.2</v>
      </c>
      <c r="L5662">
        <v>64.400000000000006</v>
      </c>
      <c r="M5662">
        <v>62.2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38.9</v>
      </c>
      <c r="V5662">
        <v>19.7</v>
      </c>
      <c r="W5662">
        <v>309.7</v>
      </c>
      <c r="X5662">
        <v>1011.5</v>
      </c>
      <c r="Y5662">
        <v>21.1</v>
      </c>
      <c r="Z5662">
        <v>6.2</v>
      </c>
      <c r="AA5662">
        <v>338.9</v>
      </c>
      <c r="AB5662">
        <v>29.3</v>
      </c>
      <c r="AC5662">
        <v>10</v>
      </c>
      <c r="AD5662">
        <v>0</v>
      </c>
      <c r="AE5662" t="s">
        <v>17063</v>
      </c>
      <c r="AF5662" t="s">
        <v>17064</v>
      </c>
      <c r="AG5662">
        <v>0.87</v>
      </c>
      <c r="AH5662" t="s">
        <v>36</v>
      </c>
      <c r="AI5662" t="s">
        <v>37</v>
      </c>
      <c r="AJ5662" t="s">
        <v>38</v>
      </c>
    </row>
    <row r="5663" spans="1:36" x14ac:dyDescent="0.25">
      <c r="A5663" t="s">
        <v>32</v>
      </c>
      <c r="B5663" t="s">
        <v>17065</v>
      </c>
      <c r="C5663">
        <f>YEAR(B5663)</f>
        <v>2015</v>
      </c>
      <c r="D5663">
        <v>82.4</v>
      </c>
      <c r="E5663">
        <v>70.400000000000006</v>
      </c>
      <c r="F5663">
        <v>78.2</v>
      </c>
      <c r="H5663" s="2">
        <f>IF(F5663-79.61&lt;=0,0,IF(F5663-76.91&lt;=1,1,2))</f>
        <v>0</v>
      </c>
      <c r="I5663">
        <v>84</v>
      </c>
      <c r="J5663">
        <v>70.400000000000006</v>
      </c>
      <c r="K5663">
        <v>78.7</v>
      </c>
      <c r="L5663">
        <v>62</v>
      </c>
      <c r="M5663">
        <v>57.8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36.700000000000003</v>
      </c>
      <c r="V5663">
        <v>19.7</v>
      </c>
      <c r="W5663">
        <v>310.5</v>
      </c>
      <c r="X5663">
        <v>1011.5</v>
      </c>
      <c r="Y5663">
        <v>16.7</v>
      </c>
      <c r="Z5663">
        <v>6.2</v>
      </c>
      <c r="AA5663">
        <v>337.3</v>
      </c>
      <c r="AB5663">
        <v>29.2</v>
      </c>
      <c r="AC5663">
        <v>10</v>
      </c>
      <c r="AD5663">
        <v>0</v>
      </c>
      <c r="AE5663" t="s">
        <v>17066</v>
      </c>
      <c r="AF5663" t="s">
        <v>17067</v>
      </c>
      <c r="AG5663">
        <v>0.9</v>
      </c>
      <c r="AH5663" t="s">
        <v>330</v>
      </c>
      <c r="AI5663" t="s">
        <v>9140</v>
      </c>
      <c r="AJ5663" t="s">
        <v>331</v>
      </c>
    </row>
    <row r="5664" spans="1:36" x14ac:dyDescent="0.25">
      <c r="A5664" t="s">
        <v>32</v>
      </c>
      <c r="B5664" t="s">
        <v>17068</v>
      </c>
      <c r="C5664">
        <f>YEAR(B5664)</f>
        <v>2015</v>
      </c>
      <c r="D5664">
        <v>84.2</v>
      </c>
      <c r="E5664">
        <v>73.400000000000006</v>
      </c>
      <c r="F5664">
        <v>79.099999999999994</v>
      </c>
      <c r="H5664" s="2">
        <f>IF(F5664-79.61&lt;=0,0,IF(F5664-76.91&lt;=1,1,2))</f>
        <v>0</v>
      </c>
      <c r="I5664">
        <v>85</v>
      </c>
      <c r="J5664">
        <v>73.400000000000006</v>
      </c>
      <c r="K5664">
        <v>79.400000000000006</v>
      </c>
      <c r="L5664">
        <v>60.5</v>
      </c>
      <c r="M5664">
        <v>53.6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29.5</v>
      </c>
      <c r="V5664">
        <v>17.2</v>
      </c>
      <c r="W5664">
        <v>312.7</v>
      </c>
      <c r="X5664">
        <v>1010.5</v>
      </c>
      <c r="Y5664">
        <v>0</v>
      </c>
      <c r="Z5664">
        <v>6.2</v>
      </c>
      <c r="AA5664">
        <v>339</v>
      </c>
      <c r="AB5664">
        <v>29.4</v>
      </c>
      <c r="AC5664">
        <v>10</v>
      </c>
      <c r="AD5664">
        <v>0</v>
      </c>
      <c r="AE5664" t="s">
        <v>17069</v>
      </c>
      <c r="AF5664" t="s">
        <v>17070</v>
      </c>
      <c r="AG5664">
        <v>0.94</v>
      </c>
      <c r="AH5664" t="s">
        <v>330</v>
      </c>
      <c r="AI5664" t="s">
        <v>9140</v>
      </c>
      <c r="AJ5664" t="s">
        <v>331</v>
      </c>
    </row>
    <row r="5665" spans="1:36" x14ac:dyDescent="0.25">
      <c r="A5665" t="s">
        <v>32</v>
      </c>
      <c r="B5665" t="s">
        <v>17071</v>
      </c>
      <c r="C5665">
        <f>YEAR(B5665)</f>
        <v>2015</v>
      </c>
      <c r="D5665">
        <v>84.2</v>
      </c>
      <c r="E5665">
        <v>75.2</v>
      </c>
      <c r="F5665">
        <v>79.3</v>
      </c>
      <c r="H5665" s="2">
        <f>IF(F5665-79.61&lt;=0,0,IF(F5665-76.91&lt;=1,1,2))</f>
        <v>0</v>
      </c>
      <c r="I5665">
        <v>85.7</v>
      </c>
      <c r="J5665">
        <v>75.2</v>
      </c>
      <c r="K5665">
        <v>80.2</v>
      </c>
      <c r="L5665">
        <v>64.099999999999994</v>
      </c>
      <c r="M5665">
        <v>59.8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31.1</v>
      </c>
      <c r="V5665">
        <v>18.3</v>
      </c>
      <c r="W5665">
        <v>315</v>
      </c>
      <c r="X5665">
        <v>1012.2</v>
      </c>
      <c r="Y5665">
        <v>6.1</v>
      </c>
      <c r="Z5665">
        <v>6.2</v>
      </c>
      <c r="AA5665">
        <v>329.6</v>
      </c>
      <c r="AB5665">
        <v>28.4</v>
      </c>
      <c r="AC5665">
        <v>10</v>
      </c>
      <c r="AD5665">
        <v>0</v>
      </c>
      <c r="AE5665" t="s">
        <v>17072</v>
      </c>
      <c r="AF5665" t="s">
        <v>17073</v>
      </c>
      <c r="AG5665">
        <v>0.98</v>
      </c>
      <c r="AH5665" t="s">
        <v>330</v>
      </c>
      <c r="AI5665" t="s">
        <v>9140</v>
      </c>
      <c r="AJ5665" t="s">
        <v>331</v>
      </c>
    </row>
    <row r="5666" spans="1:36" x14ac:dyDescent="0.25">
      <c r="A5666" t="s">
        <v>32</v>
      </c>
      <c r="B5666" t="s">
        <v>17074</v>
      </c>
      <c r="C5666">
        <f>YEAR(B5666)</f>
        <v>2015</v>
      </c>
      <c r="D5666">
        <v>84.2</v>
      </c>
      <c r="E5666">
        <v>74.599999999999994</v>
      </c>
      <c r="F5666">
        <v>79.099999999999994</v>
      </c>
      <c r="H5666" s="2">
        <f>IF(F5666-79.61&lt;=0,0,IF(F5666-76.91&lt;=1,1,2))</f>
        <v>0</v>
      </c>
      <c r="I5666">
        <v>86.5</v>
      </c>
      <c r="J5666">
        <v>74.599999999999994</v>
      </c>
      <c r="K5666">
        <v>80</v>
      </c>
      <c r="L5666">
        <v>65.099999999999994</v>
      </c>
      <c r="M5666">
        <v>62.6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33.1</v>
      </c>
      <c r="V5666">
        <v>17.2</v>
      </c>
      <c r="W5666">
        <v>310.3</v>
      </c>
      <c r="X5666">
        <v>1012.8</v>
      </c>
      <c r="Y5666">
        <v>14.7</v>
      </c>
      <c r="Z5666">
        <v>6.2</v>
      </c>
      <c r="AA5666">
        <v>334.2</v>
      </c>
      <c r="AB5666">
        <v>28.9</v>
      </c>
      <c r="AC5666">
        <v>10</v>
      </c>
      <c r="AD5666">
        <v>0</v>
      </c>
      <c r="AE5666" t="s">
        <v>17075</v>
      </c>
      <c r="AF5666" t="s">
        <v>17076</v>
      </c>
      <c r="AG5666">
        <v>0</v>
      </c>
      <c r="AH5666" t="s">
        <v>330</v>
      </c>
      <c r="AI5666" t="s">
        <v>9140</v>
      </c>
      <c r="AJ5666" t="s">
        <v>331</v>
      </c>
    </row>
    <row r="5667" spans="1:36" x14ac:dyDescent="0.25">
      <c r="A5667" t="s">
        <v>32</v>
      </c>
      <c r="B5667" t="s">
        <v>17077</v>
      </c>
      <c r="C5667">
        <f>YEAR(B5667)</f>
        <v>2015</v>
      </c>
      <c r="D5667">
        <v>82.4</v>
      </c>
      <c r="E5667">
        <v>72.400000000000006</v>
      </c>
      <c r="F5667">
        <v>78.599999999999994</v>
      </c>
      <c r="H5667" s="2">
        <f>IF(F5667-79.61&lt;=0,0,IF(F5667-76.91&lt;=1,1,2))</f>
        <v>0</v>
      </c>
      <c r="I5667">
        <v>86.2</v>
      </c>
      <c r="J5667">
        <v>72.400000000000006</v>
      </c>
      <c r="K5667">
        <v>79.900000000000006</v>
      </c>
      <c r="L5667">
        <v>67</v>
      </c>
      <c r="M5667">
        <v>68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24.4</v>
      </c>
      <c r="V5667">
        <v>20.8</v>
      </c>
      <c r="W5667">
        <v>311.3</v>
      </c>
      <c r="X5667">
        <v>1012.2</v>
      </c>
      <c r="Y5667">
        <v>0.7</v>
      </c>
      <c r="Z5667">
        <v>6.2</v>
      </c>
      <c r="AA5667">
        <v>331.7</v>
      </c>
      <c r="AB5667">
        <v>28.8</v>
      </c>
      <c r="AC5667">
        <v>10</v>
      </c>
      <c r="AD5667">
        <v>0</v>
      </c>
      <c r="AE5667" t="s">
        <v>17078</v>
      </c>
      <c r="AF5667" t="s">
        <v>17079</v>
      </c>
      <c r="AG5667">
        <v>0.04</v>
      </c>
      <c r="AH5667" t="s">
        <v>330</v>
      </c>
      <c r="AI5667" t="s">
        <v>9140</v>
      </c>
      <c r="AJ5667" t="s">
        <v>331</v>
      </c>
    </row>
    <row r="5668" spans="1:36" x14ac:dyDescent="0.25">
      <c r="A5668" t="s">
        <v>32</v>
      </c>
      <c r="B5668" t="s">
        <v>17080</v>
      </c>
      <c r="C5668">
        <f>YEAR(B5668)</f>
        <v>2015</v>
      </c>
      <c r="D5668">
        <v>80.599999999999994</v>
      </c>
      <c r="E5668">
        <v>75.2</v>
      </c>
      <c r="F5668">
        <v>77</v>
      </c>
      <c r="H5668" s="2">
        <f>IF(F5668-79.61&lt;=0,0,IF(F5668-76.91&lt;=1,1,2))</f>
        <v>0</v>
      </c>
      <c r="I5668">
        <v>82.3</v>
      </c>
      <c r="J5668">
        <v>75.2</v>
      </c>
      <c r="K5668">
        <v>77.099999999999994</v>
      </c>
      <c r="L5668">
        <v>65</v>
      </c>
      <c r="M5668">
        <v>66.7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24.4</v>
      </c>
      <c r="V5668">
        <v>20.7</v>
      </c>
      <c r="W5668">
        <v>317.8</v>
      </c>
      <c r="X5668">
        <v>1011.4</v>
      </c>
      <c r="Y5668">
        <v>7.7</v>
      </c>
      <c r="Z5668">
        <v>6.2</v>
      </c>
      <c r="AA5668">
        <v>329.7</v>
      </c>
      <c r="AB5668">
        <v>28.5</v>
      </c>
      <c r="AC5668">
        <v>9</v>
      </c>
      <c r="AD5668">
        <v>0</v>
      </c>
      <c r="AE5668" t="s">
        <v>17081</v>
      </c>
      <c r="AF5668" t="s">
        <v>17082</v>
      </c>
      <c r="AG5668">
        <v>0.08</v>
      </c>
      <c r="AH5668" t="s">
        <v>330</v>
      </c>
      <c r="AI5668" t="s">
        <v>9140</v>
      </c>
      <c r="AJ5668" t="s">
        <v>331</v>
      </c>
    </row>
    <row r="5669" spans="1:36" x14ac:dyDescent="0.25">
      <c r="A5669" t="s">
        <v>32</v>
      </c>
      <c r="B5669" t="s">
        <v>17083</v>
      </c>
      <c r="C5669">
        <f>YEAR(B5669)</f>
        <v>2015</v>
      </c>
      <c r="D5669">
        <v>82.4</v>
      </c>
      <c r="E5669">
        <v>73.400000000000006</v>
      </c>
      <c r="F5669">
        <v>78.400000000000006</v>
      </c>
      <c r="H5669" s="2">
        <f>IF(F5669-79.61&lt;=0,0,IF(F5669-76.91&lt;=1,1,2))</f>
        <v>0</v>
      </c>
      <c r="I5669">
        <v>84.7</v>
      </c>
      <c r="J5669">
        <v>73.400000000000006</v>
      </c>
      <c r="K5669">
        <v>79.3</v>
      </c>
      <c r="L5669">
        <v>64.400000000000006</v>
      </c>
      <c r="M5669">
        <v>62.2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21.5</v>
      </c>
      <c r="V5669">
        <v>20.8</v>
      </c>
      <c r="W5669">
        <v>313.39999999999998</v>
      </c>
      <c r="X5669">
        <v>1009.4</v>
      </c>
      <c r="Y5669">
        <v>4.7</v>
      </c>
      <c r="Z5669">
        <v>6.2</v>
      </c>
      <c r="AA5669">
        <v>334.3</v>
      </c>
      <c r="AB5669">
        <v>28.8</v>
      </c>
      <c r="AC5669">
        <v>10</v>
      </c>
      <c r="AD5669">
        <v>0</v>
      </c>
      <c r="AE5669" t="s">
        <v>17084</v>
      </c>
      <c r="AF5669" t="s">
        <v>17085</v>
      </c>
      <c r="AG5669">
        <v>0.11</v>
      </c>
      <c r="AH5669" t="s">
        <v>330</v>
      </c>
      <c r="AI5669" t="s">
        <v>9140</v>
      </c>
      <c r="AJ5669" t="s">
        <v>331</v>
      </c>
    </row>
    <row r="5670" spans="1:36" x14ac:dyDescent="0.25">
      <c r="A5670" t="s">
        <v>32</v>
      </c>
      <c r="B5670" t="s">
        <v>17086</v>
      </c>
      <c r="C5670">
        <f>YEAR(B5670)</f>
        <v>2015</v>
      </c>
      <c r="D5670">
        <v>82.4</v>
      </c>
      <c r="E5670">
        <v>69.8</v>
      </c>
      <c r="F5670">
        <v>77.2</v>
      </c>
      <c r="H5670" s="2">
        <f>IF(F5670-79.61&lt;=0,0,IF(F5670-76.91&lt;=1,1,2))</f>
        <v>0</v>
      </c>
      <c r="I5670">
        <v>87.2</v>
      </c>
      <c r="J5670">
        <v>69.8</v>
      </c>
      <c r="K5670">
        <v>78.400000000000006</v>
      </c>
      <c r="L5670">
        <v>65.099999999999994</v>
      </c>
      <c r="M5670">
        <v>66.400000000000006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21.5</v>
      </c>
      <c r="V5670">
        <v>19.7</v>
      </c>
      <c r="W5670">
        <v>327.10000000000002</v>
      </c>
      <c r="X5670">
        <v>1007.4</v>
      </c>
      <c r="Y5670">
        <v>3.7</v>
      </c>
      <c r="Z5670">
        <v>6.2</v>
      </c>
      <c r="AA5670">
        <v>334.9</v>
      </c>
      <c r="AB5670">
        <v>28.8</v>
      </c>
      <c r="AC5670">
        <v>10</v>
      </c>
      <c r="AD5670">
        <v>0</v>
      </c>
      <c r="AE5670" t="s">
        <v>17087</v>
      </c>
      <c r="AF5670" t="s">
        <v>17088</v>
      </c>
      <c r="AG5670">
        <v>0.14000000000000001</v>
      </c>
      <c r="AH5670" t="s">
        <v>330</v>
      </c>
      <c r="AI5670" t="s">
        <v>9140</v>
      </c>
      <c r="AJ5670" t="s">
        <v>331</v>
      </c>
    </row>
    <row r="5671" spans="1:36" x14ac:dyDescent="0.25">
      <c r="A5671" t="s">
        <v>32</v>
      </c>
      <c r="B5671" t="s">
        <v>17089</v>
      </c>
      <c r="C5671">
        <f>YEAR(B5671)</f>
        <v>2015</v>
      </c>
      <c r="D5671">
        <v>84.2</v>
      </c>
      <c r="E5671">
        <v>68</v>
      </c>
      <c r="F5671">
        <v>77.3</v>
      </c>
      <c r="H5671" s="2">
        <f>IF(F5671-79.61&lt;=0,0,IF(F5671-76.91&lt;=1,1,2))</f>
        <v>0</v>
      </c>
      <c r="I5671">
        <v>87.4</v>
      </c>
      <c r="J5671">
        <v>68</v>
      </c>
      <c r="K5671">
        <v>78.2</v>
      </c>
      <c r="L5671">
        <v>64.7</v>
      </c>
      <c r="M5671">
        <v>65.900000000000006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22.1</v>
      </c>
      <c r="V5671">
        <v>17.2</v>
      </c>
      <c r="W5671">
        <v>313.39999999999998</v>
      </c>
      <c r="X5671">
        <v>1007.1</v>
      </c>
      <c r="Y5671">
        <v>0.1</v>
      </c>
      <c r="Z5671">
        <v>6.2</v>
      </c>
      <c r="AA5671">
        <v>336.5</v>
      </c>
      <c r="AB5671">
        <v>28.9</v>
      </c>
      <c r="AC5671">
        <v>10</v>
      </c>
      <c r="AD5671">
        <v>0</v>
      </c>
      <c r="AE5671" t="s">
        <v>17090</v>
      </c>
      <c r="AF5671" t="s">
        <v>17091</v>
      </c>
      <c r="AG5671">
        <v>0.17</v>
      </c>
      <c r="AH5671" t="s">
        <v>330</v>
      </c>
      <c r="AI5671" t="s">
        <v>9140</v>
      </c>
      <c r="AJ5671" t="s">
        <v>331</v>
      </c>
    </row>
    <row r="5672" spans="1:36" x14ac:dyDescent="0.25">
      <c r="A5672" t="s">
        <v>32</v>
      </c>
      <c r="B5672" t="s">
        <v>17092</v>
      </c>
      <c r="C5672">
        <f>YEAR(B5672)</f>
        <v>2015</v>
      </c>
      <c r="D5672">
        <v>82.4</v>
      </c>
      <c r="E5672">
        <v>69.8</v>
      </c>
      <c r="F5672">
        <v>77.7</v>
      </c>
      <c r="H5672" s="2">
        <f>IF(F5672-79.61&lt;=0,0,IF(F5672-76.91&lt;=1,1,2))</f>
        <v>0</v>
      </c>
      <c r="I5672">
        <v>86.2</v>
      </c>
      <c r="J5672">
        <v>69.8</v>
      </c>
      <c r="K5672">
        <v>79</v>
      </c>
      <c r="L5672">
        <v>65</v>
      </c>
      <c r="M5672">
        <v>65.2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22.2</v>
      </c>
      <c r="V5672">
        <v>13.9</v>
      </c>
      <c r="W5672">
        <v>325.2</v>
      </c>
      <c r="X5672">
        <v>1007.9</v>
      </c>
      <c r="Y5672">
        <v>0</v>
      </c>
      <c r="Z5672">
        <v>6.2</v>
      </c>
      <c r="AA5672">
        <v>330.2</v>
      </c>
      <c r="AB5672">
        <v>28.5</v>
      </c>
      <c r="AC5672">
        <v>10</v>
      </c>
      <c r="AD5672">
        <v>0</v>
      </c>
      <c r="AE5672" t="s">
        <v>17093</v>
      </c>
      <c r="AF5672" t="s">
        <v>17094</v>
      </c>
      <c r="AG5672">
        <v>0.21</v>
      </c>
      <c r="AH5672" t="s">
        <v>330</v>
      </c>
      <c r="AI5672" t="s">
        <v>9140</v>
      </c>
      <c r="AJ5672" t="s">
        <v>331</v>
      </c>
    </row>
    <row r="5673" spans="1:36" x14ac:dyDescent="0.25">
      <c r="A5673" t="s">
        <v>32</v>
      </c>
      <c r="B5673" t="s">
        <v>17095</v>
      </c>
      <c r="C5673">
        <f>YEAR(B5673)</f>
        <v>2015</v>
      </c>
      <c r="D5673">
        <v>82.4</v>
      </c>
      <c r="E5673">
        <v>71.599999999999994</v>
      </c>
      <c r="F5673">
        <v>78</v>
      </c>
      <c r="H5673" s="2">
        <f>IF(F5673-79.61&lt;=0,0,IF(F5673-76.91&lt;=1,1,2))</f>
        <v>0</v>
      </c>
      <c r="I5673">
        <v>86.2</v>
      </c>
      <c r="J5673">
        <v>71.599999999999994</v>
      </c>
      <c r="K5673">
        <v>79.3</v>
      </c>
      <c r="L5673">
        <v>67.7</v>
      </c>
      <c r="M5673">
        <v>70.900000000000006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21.7</v>
      </c>
      <c r="V5673">
        <v>12.7</v>
      </c>
      <c r="W5673">
        <v>327.7</v>
      </c>
      <c r="X5673">
        <v>1008</v>
      </c>
      <c r="Y5673">
        <v>8.4</v>
      </c>
      <c r="Z5673">
        <v>6.2</v>
      </c>
      <c r="AA5673">
        <v>312.3</v>
      </c>
      <c r="AB5673">
        <v>27.1</v>
      </c>
      <c r="AC5673">
        <v>9</v>
      </c>
      <c r="AD5673">
        <v>0</v>
      </c>
      <c r="AE5673" t="s">
        <v>17096</v>
      </c>
      <c r="AF5673" t="s">
        <v>17097</v>
      </c>
      <c r="AG5673">
        <v>0.24</v>
      </c>
      <c r="AH5673" t="s">
        <v>330</v>
      </c>
      <c r="AI5673" t="s">
        <v>9140</v>
      </c>
      <c r="AJ5673" t="s">
        <v>331</v>
      </c>
    </row>
    <row r="5674" spans="1:36" x14ac:dyDescent="0.25">
      <c r="A5674" t="s">
        <v>32</v>
      </c>
      <c r="B5674" t="s">
        <v>17098</v>
      </c>
      <c r="C5674">
        <f>YEAR(B5674)</f>
        <v>2015</v>
      </c>
      <c r="D5674">
        <v>84.2</v>
      </c>
      <c r="E5674">
        <v>68</v>
      </c>
      <c r="F5674">
        <v>76.900000000000006</v>
      </c>
      <c r="H5674" s="2">
        <f>IF(F5674-79.61&lt;=0,0,IF(F5674-76.91&lt;=1,1,2))</f>
        <v>0</v>
      </c>
      <c r="I5674">
        <v>89.6</v>
      </c>
      <c r="J5674">
        <v>68</v>
      </c>
      <c r="K5674">
        <v>78.400000000000006</v>
      </c>
      <c r="L5674">
        <v>67.900000000000006</v>
      </c>
      <c r="M5674">
        <v>74.3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17.2</v>
      </c>
      <c r="V5674">
        <v>6.9</v>
      </c>
      <c r="W5674">
        <v>350.1</v>
      </c>
      <c r="X5674">
        <v>1008.7</v>
      </c>
      <c r="Y5674">
        <v>6.2</v>
      </c>
      <c r="Z5674">
        <v>6.2</v>
      </c>
      <c r="AA5674">
        <v>325.3</v>
      </c>
      <c r="AB5674">
        <v>28.1</v>
      </c>
      <c r="AC5674">
        <v>10</v>
      </c>
      <c r="AD5674">
        <v>0</v>
      </c>
      <c r="AE5674" t="s">
        <v>17099</v>
      </c>
      <c r="AF5674" t="s">
        <v>17100</v>
      </c>
      <c r="AG5674">
        <v>0.25</v>
      </c>
      <c r="AH5674" t="s">
        <v>330</v>
      </c>
      <c r="AI5674" t="s">
        <v>9140</v>
      </c>
      <c r="AJ5674" t="s">
        <v>331</v>
      </c>
    </row>
    <row r="5675" spans="1:36" x14ac:dyDescent="0.25">
      <c r="A5675" t="s">
        <v>32</v>
      </c>
      <c r="B5675" t="s">
        <v>17101</v>
      </c>
      <c r="C5675">
        <f>YEAR(B5675)</f>
        <v>2015</v>
      </c>
      <c r="D5675">
        <v>84.2</v>
      </c>
      <c r="E5675">
        <v>68</v>
      </c>
      <c r="F5675">
        <v>77.8</v>
      </c>
      <c r="H5675" s="2">
        <f>IF(F5675-79.61&lt;=0,0,IF(F5675-76.91&lt;=1,1,2))</f>
        <v>0</v>
      </c>
      <c r="I5675">
        <v>91</v>
      </c>
      <c r="J5675">
        <v>68</v>
      </c>
      <c r="K5675">
        <v>79.5</v>
      </c>
      <c r="L5675">
        <v>67.2</v>
      </c>
      <c r="M5675">
        <v>71.099999999999994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18.600000000000001</v>
      </c>
      <c r="V5675">
        <v>6.9</v>
      </c>
      <c r="W5675">
        <v>3.3</v>
      </c>
      <c r="X5675">
        <v>1009.4</v>
      </c>
      <c r="Y5675">
        <v>7.9</v>
      </c>
      <c r="Z5675">
        <v>6.2</v>
      </c>
      <c r="AA5675">
        <v>320.7</v>
      </c>
      <c r="AB5675">
        <v>27.7</v>
      </c>
      <c r="AC5675">
        <v>10</v>
      </c>
      <c r="AD5675">
        <v>0</v>
      </c>
      <c r="AE5675" t="s">
        <v>17102</v>
      </c>
      <c r="AF5675" t="s">
        <v>17103</v>
      </c>
      <c r="AG5675">
        <v>0.3</v>
      </c>
      <c r="AH5675" t="s">
        <v>330</v>
      </c>
      <c r="AI5675" t="s">
        <v>9140</v>
      </c>
      <c r="AJ5675" t="s">
        <v>331</v>
      </c>
    </row>
    <row r="5676" spans="1:36" x14ac:dyDescent="0.25">
      <c r="A5676" t="s">
        <v>32</v>
      </c>
      <c r="B5676" t="s">
        <v>17104</v>
      </c>
      <c r="C5676">
        <f>YEAR(B5676)</f>
        <v>2015</v>
      </c>
      <c r="D5676">
        <v>86</v>
      </c>
      <c r="E5676">
        <v>71.599999999999994</v>
      </c>
      <c r="F5676">
        <v>79.400000000000006</v>
      </c>
      <c r="H5676" s="2">
        <f>IF(F5676-79.61&lt;=0,0,IF(F5676-76.91&lt;=1,1,2))</f>
        <v>0</v>
      </c>
      <c r="I5676">
        <v>95.1</v>
      </c>
      <c r="J5676">
        <v>71.599999999999994</v>
      </c>
      <c r="K5676">
        <v>82.3</v>
      </c>
      <c r="L5676">
        <v>70.8</v>
      </c>
      <c r="M5676">
        <v>75.900000000000006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18.600000000000001</v>
      </c>
      <c r="V5676">
        <v>11.4</v>
      </c>
      <c r="W5676">
        <v>335.9</v>
      </c>
      <c r="X5676">
        <v>1008.5</v>
      </c>
      <c r="Y5676">
        <v>11.7</v>
      </c>
      <c r="Z5676">
        <v>6.2</v>
      </c>
      <c r="AA5676">
        <v>311</v>
      </c>
      <c r="AB5676">
        <v>26.7</v>
      </c>
      <c r="AC5676">
        <v>9</v>
      </c>
      <c r="AD5676">
        <v>0</v>
      </c>
      <c r="AE5676" t="s">
        <v>17105</v>
      </c>
      <c r="AF5676" t="s">
        <v>17106</v>
      </c>
      <c r="AG5676">
        <v>0.34</v>
      </c>
      <c r="AH5676" t="s">
        <v>330</v>
      </c>
      <c r="AI5676" t="s">
        <v>9140</v>
      </c>
      <c r="AJ5676" t="s">
        <v>331</v>
      </c>
    </row>
    <row r="5677" spans="1:36" x14ac:dyDescent="0.25">
      <c r="A5677" t="s">
        <v>32</v>
      </c>
      <c r="B5677" t="s">
        <v>17107</v>
      </c>
      <c r="C5677">
        <f>YEAR(B5677)</f>
        <v>2015</v>
      </c>
      <c r="D5677">
        <v>87.3</v>
      </c>
      <c r="E5677">
        <v>70.099999999999994</v>
      </c>
      <c r="F5677">
        <v>79.5</v>
      </c>
      <c r="H5677" s="2">
        <f>IF(F5677-79.61&lt;=0,0,IF(F5677-76.91&lt;=1,1,2))</f>
        <v>0</v>
      </c>
      <c r="I5677">
        <v>93.5</v>
      </c>
      <c r="J5677">
        <v>70.099999999999994</v>
      </c>
      <c r="K5677">
        <v>81.8</v>
      </c>
      <c r="L5677">
        <v>69.5</v>
      </c>
      <c r="M5677">
        <v>73.099999999999994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21.9</v>
      </c>
      <c r="V5677">
        <v>8.1</v>
      </c>
      <c r="W5677">
        <v>338.3</v>
      </c>
      <c r="X5677">
        <v>1006.8</v>
      </c>
      <c r="Y5677">
        <v>8.1</v>
      </c>
      <c r="Z5677">
        <v>6.2</v>
      </c>
      <c r="AA5677">
        <v>325.8</v>
      </c>
      <c r="AB5677">
        <v>28.1</v>
      </c>
      <c r="AC5677">
        <v>10</v>
      </c>
      <c r="AD5677">
        <v>0</v>
      </c>
      <c r="AE5677" t="s">
        <v>17108</v>
      </c>
      <c r="AF5677" t="s">
        <v>17109</v>
      </c>
      <c r="AG5677">
        <v>0.37</v>
      </c>
      <c r="AH5677" t="s">
        <v>330</v>
      </c>
      <c r="AI5677" t="s">
        <v>9140</v>
      </c>
      <c r="AJ5677" t="s">
        <v>331</v>
      </c>
    </row>
    <row r="5678" spans="1:36" x14ac:dyDescent="0.25">
      <c r="A5678" t="s">
        <v>32</v>
      </c>
      <c r="B5678" t="s">
        <v>17110</v>
      </c>
      <c r="C5678">
        <f>YEAR(B5678)</f>
        <v>2015</v>
      </c>
      <c r="D5678">
        <v>87.8</v>
      </c>
      <c r="E5678">
        <v>73.400000000000006</v>
      </c>
      <c r="F5678">
        <v>80.8</v>
      </c>
      <c r="H5678" s="2">
        <f>IF(F5678-79.61&lt;=0,0,IF(F5678-76.91&lt;=1,1,2))</f>
        <v>2</v>
      </c>
      <c r="I5678">
        <v>97.2</v>
      </c>
      <c r="J5678">
        <v>73.400000000000006</v>
      </c>
      <c r="K5678">
        <v>84.9</v>
      </c>
      <c r="L5678">
        <v>69.599999999999994</v>
      </c>
      <c r="M5678">
        <v>69.7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18.3</v>
      </c>
      <c r="V5678">
        <v>7</v>
      </c>
      <c r="W5678">
        <v>15</v>
      </c>
      <c r="X5678">
        <v>1006</v>
      </c>
      <c r="Y5678">
        <v>3.5</v>
      </c>
      <c r="Z5678">
        <v>6.2</v>
      </c>
      <c r="AA5678">
        <v>322.39999999999998</v>
      </c>
      <c r="AB5678">
        <v>27.8</v>
      </c>
      <c r="AC5678">
        <v>10</v>
      </c>
      <c r="AD5678">
        <v>0</v>
      </c>
      <c r="AE5678" t="s">
        <v>17111</v>
      </c>
      <c r="AF5678" t="s">
        <v>17112</v>
      </c>
      <c r="AG5678">
        <v>0.4</v>
      </c>
      <c r="AH5678" t="s">
        <v>330</v>
      </c>
      <c r="AI5678" t="s">
        <v>9140</v>
      </c>
      <c r="AJ5678" t="s">
        <v>331</v>
      </c>
    </row>
    <row r="5679" spans="1:36" x14ac:dyDescent="0.25">
      <c r="A5679" t="s">
        <v>32</v>
      </c>
      <c r="B5679" t="s">
        <v>17113</v>
      </c>
      <c r="C5679">
        <f>YEAR(B5679)</f>
        <v>2015</v>
      </c>
      <c r="D5679">
        <v>87.8</v>
      </c>
      <c r="E5679">
        <v>70.400000000000006</v>
      </c>
      <c r="F5679">
        <v>81.099999999999994</v>
      </c>
      <c r="H5679" s="2">
        <f>IF(F5679-79.61&lt;=0,0,IF(F5679-76.91&lt;=1,1,2))</f>
        <v>2</v>
      </c>
      <c r="I5679">
        <v>100</v>
      </c>
      <c r="J5679">
        <v>70.400000000000006</v>
      </c>
      <c r="K5679">
        <v>84.7</v>
      </c>
      <c r="L5679">
        <v>70</v>
      </c>
      <c r="M5679">
        <v>70.599999999999994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17.399999999999999</v>
      </c>
      <c r="V5679">
        <v>5.8</v>
      </c>
      <c r="W5679">
        <v>343.3</v>
      </c>
      <c r="X5679">
        <v>1006.8</v>
      </c>
      <c r="Y5679">
        <v>0.3</v>
      </c>
      <c r="Z5679">
        <v>6.2</v>
      </c>
      <c r="AA5679">
        <v>323.7</v>
      </c>
      <c r="AB5679">
        <v>28.1</v>
      </c>
      <c r="AC5679">
        <v>10</v>
      </c>
      <c r="AD5679">
        <v>0</v>
      </c>
      <c r="AE5679" t="s">
        <v>17114</v>
      </c>
      <c r="AF5679" t="s">
        <v>17115</v>
      </c>
      <c r="AG5679">
        <v>0.43</v>
      </c>
      <c r="AH5679" t="s">
        <v>330</v>
      </c>
      <c r="AI5679" t="s">
        <v>9140</v>
      </c>
      <c r="AJ5679" t="s">
        <v>331</v>
      </c>
    </row>
    <row r="5680" spans="1:36" x14ac:dyDescent="0.25">
      <c r="A5680" t="s">
        <v>32</v>
      </c>
      <c r="B5680" t="s">
        <v>17116</v>
      </c>
      <c r="C5680">
        <f>YEAR(B5680)</f>
        <v>2015</v>
      </c>
      <c r="D5680">
        <v>91.4</v>
      </c>
      <c r="E5680">
        <v>71.599999999999994</v>
      </c>
      <c r="F5680">
        <v>82.4</v>
      </c>
      <c r="H5680" s="2">
        <f>IF(F5680-79.61&lt;=0,0,IF(F5680-76.91&lt;=1,1,2))</f>
        <v>2</v>
      </c>
      <c r="I5680">
        <v>97</v>
      </c>
      <c r="J5680">
        <v>71.599999999999994</v>
      </c>
      <c r="K5680">
        <v>84.8</v>
      </c>
      <c r="L5680">
        <v>65.7</v>
      </c>
      <c r="M5680">
        <v>58.4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16.100000000000001</v>
      </c>
      <c r="V5680">
        <v>5.8</v>
      </c>
      <c r="W5680">
        <v>324.60000000000002</v>
      </c>
      <c r="X5680">
        <v>1006.5</v>
      </c>
      <c r="Y5680">
        <v>0</v>
      </c>
      <c r="Z5680">
        <v>6.2</v>
      </c>
      <c r="AA5680">
        <v>324.89999999999998</v>
      </c>
      <c r="AB5680">
        <v>28.2</v>
      </c>
      <c r="AC5680">
        <v>10</v>
      </c>
      <c r="AD5680">
        <v>0</v>
      </c>
      <c r="AE5680" t="s">
        <v>17117</v>
      </c>
      <c r="AF5680" t="s">
        <v>17118</v>
      </c>
      <c r="AG5680">
        <v>0.47</v>
      </c>
      <c r="AH5680" t="s">
        <v>330</v>
      </c>
      <c r="AI5680" t="s">
        <v>9140</v>
      </c>
      <c r="AJ5680" t="s">
        <v>331</v>
      </c>
    </row>
    <row r="5681" spans="1:36" x14ac:dyDescent="0.25">
      <c r="A5681" t="s">
        <v>32</v>
      </c>
      <c r="B5681" t="s">
        <v>17119</v>
      </c>
      <c r="C5681">
        <f>YEAR(B5681)</f>
        <v>2015</v>
      </c>
      <c r="D5681">
        <v>91.4</v>
      </c>
      <c r="E5681">
        <v>73.3</v>
      </c>
      <c r="F5681">
        <v>83.4</v>
      </c>
      <c r="H5681" s="2">
        <f>IF(F5681-79.61&lt;=0,0,IF(F5681-76.91&lt;=1,1,2))</f>
        <v>2</v>
      </c>
      <c r="I5681">
        <v>105.2</v>
      </c>
      <c r="J5681">
        <v>73.3</v>
      </c>
      <c r="K5681">
        <v>87.9</v>
      </c>
      <c r="L5681">
        <v>68.400000000000006</v>
      </c>
      <c r="M5681">
        <v>62.4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19</v>
      </c>
      <c r="V5681">
        <v>9.1999999999999993</v>
      </c>
      <c r="W5681">
        <v>323.7</v>
      </c>
      <c r="X5681">
        <v>1006</v>
      </c>
      <c r="Y5681">
        <v>0.2</v>
      </c>
      <c r="Z5681">
        <v>6.2</v>
      </c>
      <c r="AA5681">
        <v>323.39999999999998</v>
      </c>
      <c r="AB5681">
        <v>28</v>
      </c>
      <c r="AC5681">
        <v>10</v>
      </c>
      <c r="AD5681">
        <v>0</v>
      </c>
      <c r="AE5681" t="s">
        <v>17120</v>
      </c>
      <c r="AF5681" t="s">
        <v>17121</v>
      </c>
      <c r="AG5681">
        <v>0.5</v>
      </c>
      <c r="AH5681" t="s">
        <v>330</v>
      </c>
      <c r="AI5681" t="s">
        <v>9140</v>
      </c>
      <c r="AJ5681" t="s">
        <v>331</v>
      </c>
    </row>
    <row r="5682" spans="1:36" x14ac:dyDescent="0.25">
      <c r="A5682" t="s">
        <v>32</v>
      </c>
      <c r="B5682" t="s">
        <v>17122</v>
      </c>
      <c r="C5682">
        <f>YEAR(B5682)</f>
        <v>2015</v>
      </c>
      <c r="D5682">
        <v>87.8</v>
      </c>
      <c r="E5682">
        <v>75.2</v>
      </c>
      <c r="F5682">
        <v>82.5</v>
      </c>
      <c r="H5682" s="2">
        <f>IF(F5682-79.61&lt;=0,0,IF(F5682-76.91&lt;=1,1,2))</f>
        <v>2</v>
      </c>
      <c r="I5682">
        <v>94.2</v>
      </c>
      <c r="J5682">
        <v>75.2</v>
      </c>
      <c r="K5682">
        <v>86</v>
      </c>
      <c r="L5682">
        <v>71.2</v>
      </c>
      <c r="M5682">
        <v>69.7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25.1</v>
      </c>
      <c r="V5682">
        <v>13.8</v>
      </c>
      <c r="W5682">
        <v>323.10000000000002</v>
      </c>
      <c r="X5682">
        <v>1009.2</v>
      </c>
      <c r="Y5682">
        <v>3.1</v>
      </c>
      <c r="Z5682">
        <v>6.2</v>
      </c>
      <c r="AA5682">
        <v>314.7</v>
      </c>
      <c r="AB5682">
        <v>27.2</v>
      </c>
      <c r="AC5682">
        <v>9</v>
      </c>
      <c r="AD5682">
        <v>0</v>
      </c>
      <c r="AE5682" t="s">
        <v>17123</v>
      </c>
      <c r="AF5682" t="s">
        <v>17124</v>
      </c>
      <c r="AG5682">
        <v>0.53</v>
      </c>
      <c r="AH5682" t="s">
        <v>330</v>
      </c>
      <c r="AI5682" t="s">
        <v>9140</v>
      </c>
      <c r="AJ5682" t="s">
        <v>331</v>
      </c>
    </row>
    <row r="5683" spans="1:36" x14ac:dyDescent="0.25">
      <c r="A5683" t="s">
        <v>32</v>
      </c>
      <c r="B5683" t="s">
        <v>17125</v>
      </c>
      <c r="C5683">
        <f>YEAR(B5683)</f>
        <v>2015</v>
      </c>
      <c r="D5683">
        <v>84.2</v>
      </c>
      <c r="E5683">
        <v>77</v>
      </c>
      <c r="F5683">
        <v>81.8</v>
      </c>
      <c r="H5683" s="2">
        <f>IF(F5683-79.61&lt;=0,0,IF(F5683-76.91&lt;=1,1,2))</f>
        <v>2</v>
      </c>
      <c r="I5683">
        <v>90.9</v>
      </c>
      <c r="J5683">
        <v>77</v>
      </c>
      <c r="K5683">
        <v>85.6</v>
      </c>
      <c r="L5683">
        <v>70.599999999999994</v>
      </c>
      <c r="M5683">
        <v>69.099999999999994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28.6</v>
      </c>
      <c r="V5683">
        <v>13.9</v>
      </c>
      <c r="W5683">
        <v>316.3</v>
      </c>
      <c r="X5683">
        <v>1012.1</v>
      </c>
      <c r="Y5683">
        <v>18.7</v>
      </c>
      <c r="Z5683">
        <v>6.2</v>
      </c>
      <c r="AA5683">
        <v>289.10000000000002</v>
      </c>
      <c r="AB5683">
        <v>24.9</v>
      </c>
      <c r="AC5683">
        <v>9</v>
      </c>
      <c r="AD5683">
        <v>0</v>
      </c>
      <c r="AE5683" t="s">
        <v>17126</v>
      </c>
      <c r="AF5683" t="s">
        <v>17127</v>
      </c>
      <c r="AG5683">
        <v>0.56999999999999995</v>
      </c>
      <c r="AH5683" t="s">
        <v>330</v>
      </c>
      <c r="AI5683" t="s">
        <v>9140</v>
      </c>
      <c r="AJ5683" t="s">
        <v>331</v>
      </c>
    </row>
    <row r="5684" spans="1:36" x14ac:dyDescent="0.25">
      <c r="A5684" t="s">
        <v>32</v>
      </c>
      <c r="B5684" t="s">
        <v>17128</v>
      </c>
      <c r="C5684">
        <f>YEAR(B5684)</f>
        <v>2015</v>
      </c>
      <c r="D5684">
        <v>84.2</v>
      </c>
      <c r="E5684">
        <v>78.8</v>
      </c>
      <c r="F5684">
        <v>80.8</v>
      </c>
      <c r="H5684" s="2">
        <f>IF(F5684-79.61&lt;=0,0,IF(F5684-76.91&lt;=1,1,2))</f>
        <v>2</v>
      </c>
      <c r="I5684">
        <v>89.6</v>
      </c>
      <c r="J5684">
        <v>78.8</v>
      </c>
      <c r="K5684">
        <v>83.4</v>
      </c>
      <c r="L5684">
        <v>71.099999999999994</v>
      </c>
      <c r="M5684">
        <v>72.5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26.4</v>
      </c>
      <c r="V5684">
        <v>13.9</v>
      </c>
      <c r="W5684">
        <v>319.60000000000002</v>
      </c>
      <c r="X5684">
        <v>1011.8</v>
      </c>
      <c r="Y5684">
        <v>21.6</v>
      </c>
      <c r="Z5684">
        <v>6.2</v>
      </c>
      <c r="AA5684">
        <v>285.3</v>
      </c>
      <c r="AB5684">
        <v>24.7</v>
      </c>
      <c r="AC5684">
        <v>9</v>
      </c>
      <c r="AD5684">
        <v>0</v>
      </c>
      <c r="AE5684" t="s">
        <v>17129</v>
      </c>
      <c r="AF5684" t="s">
        <v>17130</v>
      </c>
      <c r="AG5684">
        <v>0.6</v>
      </c>
      <c r="AH5684" t="s">
        <v>36</v>
      </c>
      <c r="AI5684" t="s">
        <v>37</v>
      </c>
      <c r="AJ5684" t="s">
        <v>38</v>
      </c>
    </row>
    <row r="5685" spans="1:36" x14ac:dyDescent="0.25">
      <c r="A5685" t="s">
        <v>32</v>
      </c>
      <c r="B5685" t="s">
        <v>17131</v>
      </c>
      <c r="C5685">
        <f>YEAR(B5685)</f>
        <v>2015</v>
      </c>
      <c r="D5685">
        <v>84.2</v>
      </c>
      <c r="E5685">
        <v>74.900000000000006</v>
      </c>
      <c r="F5685">
        <v>80.599999999999994</v>
      </c>
      <c r="H5685" s="2">
        <f>IF(F5685-79.61&lt;=0,0,IF(F5685-76.91&lt;=1,1,2))</f>
        <v>2</v>
      </c>
      <c r="I5685">
        <v>91</v>
      </c>
      <c r="J5685">
        <v>74.900000000000006</v>
      </c>
      <c r="K5685">
        <v>83.7</v>
      </c>
      <c r="L5685">
        <v>72.3</v>
      </c>
      <c r="M5685">
        <v>76.2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23.3</v>
      </c>
      <c r="V5685">
        <v>15</v>
      </c>
      <c r="W5685">
        <v>328.2</v>
      </c>
      <c r="X5685">
        <v>1010.2</v>
      </c>
      <c r="Y5685">
        <v>22.4</v>
      </c>
      <c r="Z5685">
        <v>6.2</v>
      </c>
      <c r="AA5685">
        <v>309.10000000000002</v>
      </c>
      <c r="AB5685">
        <v>26.6</v>
      </c>
      <c r="AC5685">
        <v>9</v>
      </c>
      <c r="AD5685">
        <v>0</v>
      </c>
      <c r="AE5685" t="s">
        <v>17132</v>
      </c>
      <c r="AF5685" t="s">
        <v>17133</v>
      </c>
      <c r="AG5685">
        <v>0.64</v>
      </c>
      <c r="AH5685" t="s">
        <v>36</v>
      </c>
      <c r="AI5685" t="s">
        <v>37</v>
      </c>
      <c r="AJ5685" t="s">
        <v>38</v>
      </c>
    </row>
    <row r="5686" spans="1:36" x14ac:dyDescent="0.25">
      <c r="A5686" t="s">
        <v>32</v>
      </c>
      <c r="B5686" t="s">
        <v>17134</v>
      </c>
      <c r="C5686">
        <f>YEAR(B5686)</f>
        <v>2015</v>
      </c>
      <c r="D5686">
        <v>86</v>
      </c>
      <c r="E5686">
        <v>71.599999999999994</v>
      </c>
      <c r="F5686">
        <v>79.8</v>
      </c>
      <c r="H5686" s="2">
        <f>IF(F5686-79.61&lt;=0,0,IF(F5686-76.91&lt;=1,1,2))</f>
        <v>2</v>
      </c>
      <c r="I5686">
        <v>97.2</v>
      </c>
      <c r="J5686">
        <v>71.599999999999994</v>
      </c>
      <c r="K5686">
        <v>83.1</v>
      </c>
      <c r="L5686">
        <v>70.900000000000006</v>
      </c>
      <c r="M5686">
        <v>74.8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17.7</v>
      </c>
      <c r="V5686">
        <v>10.3</v>
      </c>
      <c r="W5686">
        <v>339.7</v>
      </c>
      <c r="X5686">
        <v>1008.5</v>
      </c>
      <c r="Y5686">
        <v>23.7</v>
      </c>
      <c r="Z5686">
        <v>6.2</v>
      </c>
      <c r="AA5686">
        <v>306</v>
      </c>
      <c r="AB5686">
        <v>26.4</v>
      </c>
      <c r="AC5686">
        <v>9</v>
      </c>
      <c r="AD5686">
        <v>0</v>
      </c>
      <c r="AE5686" t="s">
        <v>17135</v>
      </c>
      <c r="AF5686" t="s">
        <v>17136</v>
      </c>
      <c r="AG5686">
        <v>0.67</v>
      </c>
      <c r="AH5686" t="s">
        <v>36</v>
      </c>
      <c r="AI5686" t="s">
        <v>37</v>
      </c>
      <c r="AJ5686" t="s">
        <v>38</v>
      </c>
    </row>
    <row r="5687" spans="1:36" x14ac:dyDescent="0.25">
      <c r="A5687" t="s">
        <v>32</v>
      </c>
      <c r="B5687" t="s">
        <v>17137</v>
      </c>
      <c r="C5687">
        <f>YEAR(B5687)</f>
        <v>2015</v>
      </c>
      <c r="D5687">
        <v>84.2</v>
      </c>
      <c r="E5687">
        <v>75.2</v>
      </c>
      <c r="F5687">
        <v>80.900000000000006</v>
      </c>
      <c r="H5687" s="2">
        <f>IF(F5687-79.61&lt;=0,0,IF(F5687-76.91&lt;=1,1,2))</f>
        <v>2</v>
      </c>
      <c r="I5687">
        <v>91</v>
      </c>
      <c r="J5687">
        <v>75.2</v>
      </c>
      <c r="K5687">
        <v>84.6</v>
      </c>
      <c r="L5687">
        <v>72.599999999999994</v>
      </c>
      <c r="M5687">
        <v>76.2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20.8</v>
      </c>
      <c r="V5687">
        <v>11.4</v>
      </c>
      <c r="W5687">
        <v>330.9</v>
      </c>
      <c r="X5687">
        <v>1007.5</v>
      </c>
      <c r="Y5687">
        <v>18.5</v>
      </c>
      <c r="Z5687">
        <v>6.2</v>
      </c>
      <c r="AA5687">
        <v>285.8</v>
      </c>
      <c r="AB5687">
        <v>24.5</v>
      </c>
      <c r="AC5687">
        <v>8</v>
      </c>
      <c r="AD5687">
        <v>0</v>
      </c>
      <c r="AE5687" t="s">
        <v>17138</v>
      </c>
      <c r="AF5687" t="s">
        <v>17139</v>
      </c>
      <c r="AG5687">
        <v>0.71</v>
      </c>
      <c r="AH5687" t="s">
        <v>330</v>
      </c>
      <c r="AI5687" t="s">
        <v>9140</v>
      </c>
      <c r="AJ5687" t="s">
        <v>331</v>
      </c>
    </row>
    <row r="5688" spans="1:36" x14ac:dyDescent="0.25">
      <c r="A5688" t="s">
        <v>32</v>
      </c>
      <c r="B5688" t="s">
        <v>17140</v>
      </c>
      <c r="C5688">
        <f>YEAR(B5688)</f>
        <v>2015</v>
      </c>
      <c r="D5688">
        <v>84.2</v>
      </c>
      <c r="E5688">
        <v>73.400000000000006</v>
      </c>
      <c r="F5688">
        <v>80.2</v>
      </c>
      <c r="H5688" s="2">
        <f>IF(F5688-79.61&lt;=0,0,IF(F5688-76.91&lt;=1,1,2))</f>
        <v>2</v>
      </c>
      <c r="I5688">
        <v>94.2</v>
      </c>
      <c r="J5688">
        <v>73.400000000000006</v>
      </c>
      <c r="K5688">
        <v>83.9</v>
      </c>
      <c r="L5688">
        <v>71.7</v>
      </c>
      <c r="M5688">
        <v>75.599999999999994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17.2</v>
      </c>
      <c r="V5688">
        <v>12.8</v>
      </c>
      <c r="W5688">
        <v>325</v>
      </c>
      <c r="X5688">
        <v>1008.2</v>
      </c>
      <c r="Y5688">
        <v>27.3</v>
      </c>
      <c r="Z5688">
        <v>6.2</v>
      </c>
      <c r="AA5688">
        <v>268.3</v>
      </c>
      <c r="AB5688">
        <v>23.1</v>
      </c>
      <c r="AC5688">
        <v>8</v>
      </c>
      <c r="AD5688">
        <v>0</v>
      </c>
      <c r="AE5688" t="s">
        <v>17141</v>
      </c>
      <c r="AF5688" t="s">
        <v>17142</v>
      </c>
      <c r="AG5688">
        <v>0.75</v>
      </c>
      <c r="AH5688" t="s">
        <v>36</v>
      </c>
      <c r="AI5688" t="s">
        <v>37</v>
      </c>
      <c r="AJ5688" t="s">
        <v>38</v>
      </c>
    </row>
    <row r="5689" spans="1:36" x14ac:dyDescent="0.25">
      <c r="A5689" t="s">
        <v>32</v>
      </c>
      <c r="B5689" t="s">
        <v>17143</v>
      </c>
      <c r="C5689">
        <f>YEAR(B5689)</f>
        <v>2015</v>
      </c>
      <c r="D5689">
        <v>84.2</v>
      </c>
      <c r="E5689">
        <v>73.400000000000006</v>
      </c>
      <c r="F5689">
        <v>79</v>
      </c>
      <c r="H5689" s="2">
        <f>IF(F5689-79.61&lt;=0,0,IF(F5689-76.91&lt;=1,1,2))</f>
        <v>0</v>
      </c>
      <c r="I5689">
        <v>91</v>
      </c>
      <c r="J5689">
        <v>73.400000000000006</v>
      </c>
      <c r="K5689">
        <v>81.400000000000006</v>
      </c>
      <c r="L5689">
        <v>71.5</v>
      </c>
      <c r="M5689">
        <v>78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17</v>
      </c>
      <c r="V5689">
        <v>11.4</v>
      </c>
      <c r="W5689">
        <v>328.7</v>
      </c>
      <c r="X5689">
        <v>1011.3</v>
      </c>
      <c r="Y5689">
        <v>34.4</v>
      </c>
      <c r="Z5689">
        <v>6.2</v>
      </c>
      <c r="AA5689">
        <v>254</v>
      </c>
      <c r="AB5689">
        <v>22</v>
      </c>
      <c r="AC5689">
        <v>8</v>
      </c>
      <c r="AD5689">
        <v>0</v>
      </c>
      <c r="AE5689" t="s">
        <v>17144</v>
      </c>
      <c r="AF5689" t="s">
        <v>17145</v>
      </c>
      <c r="AG5689">
        <v>0.78</v>
      </c>
      <c r="AH5689" t="s">
        <v>36</v>
      </c>
      <c r="AI5689" t="s">
        <v>37</v>
      </c>
      <c r="AJ5689" t="s">
        <v>38</v>
      </c>
    </row>
    <row r="5690" spans="1:36" x14ac:dyDescent="0.25">
      <c r="A5690" t="s">
        <v>32</v>
      </c>
      <c r="B5690" t="s">
        <v>17146</v>
      </c>
      <c r="C5690">
        <f>YEAR(B5690)</f>
        <v>2015</v>
      </c>
      <c r="D5690">
        <v>84.2</v>
      </c>
      <c r="E5690">
        <v>71.599999999999994</v>
      </c>
      <c r="F5690">
        <v>79.099999999999994</v>
      </c>
      <c r="H5690" s="2">
        <f>IF(F5690-79.61&lt;=0,0,IF(F5690-76.91&lt;=1,1,2))</f>
        <v>0</v>
      </c>
      <c r="I5690">
        <v>89.6</v>
      </c>
      <c r="J5690">
        <v>71.599999999999994</v>
      </c>
      <c r="K5690">
        <v>81.5</v>
      </c>
      <c r="L5690">
        <v>70.599999999999994</v>
      </c>
      <c r="M5690">
        <v>75.599999999999994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20.100000000000001</v>
      </c>
      <c r="V5690">
        <v>15</v>
      </c>
      <c r="W5690">
        <v>324.8</v>
      </c>
      <c r="X5690">
        <v>1012.3</v>
      </c>
      <c r="Y5690">
        <v>32.299999999999997</v>
      </c>
      <c r="Z5690">
        <v>6.2</v>
      </c>
      <c r="AA5690">
        <v>263.3</v>
      </c>
      <c r="AB5690">
        <v>22.7</v>
      </c>
      <c r="AC5690">
        <v>8</v>
      </c>
      <c r="AD5690">
        <v>0</v>
      </c>
      <c r="AE5690" t="s">
        <v>17147</v>
      </c>
      <c r="AF5690" t="s">
        <v>17148</v>
      </c>
      <c r="AG5690">
        <v>0.81</v>
      </c>
      <c r="AH5690" t="s">
        <v>36</v>
      </c>
      <c r="AI5690" t="s">
        <v>37</v>
      </c>
      <c r="AJ5690" t="s">
        <v>38</v>
      </c>
    </row>
    <row r="5691" spans="1:36" x14ac:dyDescent="0.25">
      <c r="A5691" t="s">
        <v>32</v>
      </c>
      <c r="B5691" t="s">
        <v>17149</v>
      </c>
      <c r="C5691">
        <f>YEAR(B5691)</f>
        <v>2015</v>
      </c>
      <c r="D5691">
        <v>86</v>
      </c>
      <c r="E5691">
        <v>73.400000000000006</v>
      </c>
      <c r="F5691">
        <v>80.2</v>
      </c>
      <c r="H5691" s="2">
        <f>IF(F5691-79.61&lt;=0,0,IF(F5691-76.91&lt;=1,1,2))</f>
        <v>2</v>
      </c>
      <c r="I5691">
        <v>90.6</v>
      </c>
      <c r="J5691">
        <v>73.400000000000006</v>
      </c>
      <c r="K5691">
        <v>82.2</v>
      </c>
      <c r="L5691">
        <v>68.599999999999994</v>
      </c>
      <c r="M5691">
        <v>68.2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19</v>
      </c>
      <c r="V5691">
        <v>11.4</v>
      </c>
      <c r="W5691">
        <v>320.89999999999998</v>
      </c>
      <c r="X5691">
        <v>1011.6</v>
      </c>
      <c r="Y5691">
        <v>27.6</v>
      </c>
      <c r="Z5691">
        <v>6.2</v>
      </c>
      <c r="AA5691">
        <v>284.39999999999998</v>
      </c>
      <c r="AB5691">
        <v>24.7</v>
      </c>
      <c r="AC5691">
        <v>9</v>
      </c>
      <c r="AD5691">
        <v>0</v>
      </c>
      <c r="AE5691" t="s">
        <v>17150</v>
      </c>
      <c r="AF5691" t="s">
        <v>17151</v>
      </c>
      <c r="AG5691">
        <v>0.85</v>
      </c>
      <c r="AH5691" t="s">
        <v>36</v>
      </c>
      <c r="AI5691" t="s">
        <v>37</v>
      </c>
      <c r="AJ5691" t="s">
        <v>38</v>
      </c>
    </row>
    <row r="5692" spans="1:36" x14ac:dyDescent="0.25">
      <c r="A5692" t="s">
        <v>32</v>
      </c>
      <c r="B5692" t="s">
        <v>17152</v>
      </c>
      <c r="C5692">
        <f>YEAR(B5692)</f>
        <v>2015</v>
      </c>
      <c r="D5692">
        <v>86</v>
      </c>
      <c r="E5692">
        <v>69.900000000000006</v>
      </c>
      <c r="F5692">
        <v>79.599999999999994</v>
      </c>
      <c r="H5692" s="2">
        <f>IF(F5692-79.61&lt;=0,0,IF(F5692-76.91&lt;=1,1,2))</f>
        <v>0</v>
      </c>
      <c r="I5692">
        <v>93.4</v>
      </c>
      <c r="J5692">
        <v>69.900000000000006</v>
      </c>
      <c r="K5692">
        <v>82.7</v>
      </c>
      <c r="L5692">
        <v>68.099999999999994</v>
      </c>
      <c r="M5692">
        <v>68.400000000000006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19.7</v>
      </c>
      <c r="V5692">
        <v>9.1999999999999993</v>
      </c>
      <c r="W5692">
        <v>326.39999999999998</v>
      </c>
      <c r="X5692">
        <v>1011.7</v>
      </c>
      <c r="Y5692">
        <v>19.899999999999999</v>
      </c>
      <c r="Z5692">
        <v>6.2</v>
      </c>
      <c r="AA5692">
        <v>293.7</v>
      </c>
      <c r="AB5692">
        <v>25.5</v>
      </c>
      <c r="AC5692">
        <v>9</v>
      </c>
      <c r="AD5692">
        <v>0</v>
      </c>
      <c r="AE5692" t="s">
        <v>17153</v>
      </c>
      <c r="AF5692" t="s">
        <v>17154</v>
      </c>
      <c r="AG5692">
        <v>0.89</v>
      </c>
      <c r="AH5692" t="s">
        <v>330</v>
      </c>
      <c r="AI5692" t="s">
        <v>9140</v>
      </c>
      <c r="AJ5692" t="s">
        <v>331</v>
      </c>
    </row>
    <row r="5693" spans="1:36" x14ac:dyDescent="0.25">
      <c r="A5693" t="s">
        <v>32</v>
      </c>
      <c r="B5693" t="s">
        <v>17155</v>
      </c>
      <c r="C5693">
        <f>YEAR(B5693)</f>
        <v>2015</v>
      </c>
      <c r="D5693">
        <v>84.2</v>
      </c>
      <c r="E5693">
        <v>71.599999999999994</v>
      </c>
      <c r="F5693">
        <v>79.3</v>
      </c>
      <c r="H5693" s="2">
        <f>IF(F5693-79.61&lt;=0,0,IF(F5693-76.91&lt;=1,1,2))</f>
        <v>0</v>
      </c>
      <c r="I5693">
        <v>92.5</v>
      </c>
      <c r="J5693">
        <v>71.599999999999994</v>
      </c>
      <c r="K5693">
        <v>82.3</v>
      </c>
      <c r="L5693">
        <v>70.8</v>
      </c>
      <c r="M5693">
        <v>75.900000000000006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20.8</v>
      </c>
      <c r="V5693">
        <v>10.3</v>
      </c>
      <c r="W5693">
        <v>323.60000000000002</v>
      </c>
      <c r="X5693">
        <v>1012.7</v>
      </c>
      <c r="Y5693">
        <v>22.2</v>
      </c>
      <c r="Z5693">
        <v>6.2</v>
      </c>
      <c r="AA5693">
        <v>302.3</v>
      </c>
      <c r="AB5693">
        <v>26</v>
      </c>
      <c r="AC5693">
        <v>9</v>
      </c>
      <c r="AD5693">
        <v>0</v>
      </c>
      <c r="AE5693" t="s">
        <v>17156</v>
      </c>
      <c r="AF5693" t="s">
        <v>17157</v>
      </c>
      <c r="AG5693">
        <v>0.92</v>
      </c>
      <c r="AH5693" t="s">
        <v>36</v>
      </c>
      <c r="AI5693" t="s">
        <v>37</v>
      </c>
      <c r="AJ5693" t="s">
        <v>38</v>
      </c>
    </row>
    <row r="5694" spans="1:36" x14ac:dyDescent="0.25">
      <c r="A5694" t="s">
        <v>32</v>
      </c>
      <c r="B5694" t="s">
        <v>17158</v>
      </c>
      <c r="C5694">
        <f>YEAR(B5694)</f>
        <v>2015</v>
      </c>
      <c r="D5694">
        <v>87.8</v>
      </c>
      <c r="E5694">
        <v>71.599999999999994</v>
      </c>
      <c r="F5694">
        <v>80.3</v>
      </c>
      <c r="H5694" s="2">
        <f>IF(F5694-79.61&lt;=0,0,IF(F5694-76.91&lt;=1,1,2))</f>
        <v>2</v>
      </c>
      <c r="I5694">
        <v>101.9</v>
      </c>
      <c r="J5694">
        <v>71.599999999999994</v>
      </c>
      <c r="K5694">
        <v>83.8</v>
      </c>
      <c r="L5694">
        <v>69.2</v>
      </c>
      <c r="M5694">
        <v>69.7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23</v>
      </c>
      <c r="V5694">
        <v>10.3</v>
      </c>
      <c r="W5694">
        <v>56.8</v>
      </c>
      <c r="X5694">
        <v>1009.9</v>
      </c>
      <c r="Y5694">
        <v>22.2</v>
      </c>
      <c r="Z5694">
        <v>6.2</v>
      </c>
      <c r="AA5694">
        <v>281.8</v>
      </c>
      <c r="AB5694">
        <v>24.2</v>
      </c>
      <c r="AC5694">
        <v>9</v>
      </c>
      <c r="AD5694">
        <v>0</v>
      </c>
      <c r="AE5694" t="s">
        <v>17159</v>
      </c>
      <c r="AF5694" t="s">
        <v>17160</v>
      </c>
      <c r="AG5694">
        <v>0.96</v>
      </c>
      <c r="AH5694" t="s">
        <v>36</v>
      </c>
      <c r="AI5694" t="s">
        <v>37</v>
      </c>
      <c r="AJ5694" t="s">
        <v>38</v>
      </c>
    </row>
    <row r="5695" spans="1:36" x14ac:dyDescent="0.25">
      <c r="A5695" t="s">
        <v>32</v>
      </c>
      <c r="B5695" t="s">
        <v>17161</v>
      </c>
      <c r="C5695">
        <f>YEAR(B5695)</f>
        <v>2015</v>
      </c>
      <c r="D5695">
        <v>95</v>
      </c>
      <c r="E5695">
        <v>74.599999999999994</v>
      </c>
      <c r="F5695">
        <v>82</v>
      </c>
      <c r="H5695" s="2">
        <f>IF(F5695-79.61&lt;=0,0,IF(F5695-76.91&lt;=1,1,2))</f>
        <v>2</v>
      </c>
      <c r="I5695">
        <v>100.4</v>
      </c>
      <c r="J5695">
        <v>74.599999999999994</v>
      </c>
      <c r="K5695">
        <v>83.8</v>
      </c>
      <c r="L5695">
        <v>67.8</v>
      </c>
      <c r="M5695">
        <v>63.9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27.7</v>
      </c>
      <c r="V5695">
        <v>13.8</v>
      </c>
      <c r="W5695">
        <v>214.9</v>
      </c>
      <c r="X5695">
        <v>1008.4</v>
      </c>
      <c r="Y5695">
        <v>40.5</v>
      </c>
      <c r="Z5695">
        <v>6.2</v>
      </c>
      <c r="AA5695">
        <v>258.2</v>
      </c>
      <c r="AB5695">
        <v>22.1</v>
      </c>
      <c r="AC5695">
        <v>8</v>
      </c>
      <c r="AD5695">
        <v>0</v>
      </c>
      <c r="AE5695" t="s">
        <v>17162</v>
      </c>
      <c r="AF5695" t="s">
        <v>17163</v>
      </c>
      <c r="AG5695">
        <v>0</v>
      </c>
      <c r="AH5695" t="s">
        <v>36</v>
      </c>
      <c r="AI5695" t="s">
        <v>37</v>
      </c>
      <c r="AJ5695" t="s">
        <v>38</v>
      </c>
    </row>
    <row r="5696" spans="1:36" x14ac:dyDescent="0.25">
      <c r="A5696" t="s">
        <v>32</v>
      </c>
      <c r="B5696" t="s">
        <v>17164</v>
      </c>
      <c r="C5696">
        <f>YEAR(B5696)</f>
        <v>2015</v>
      </c>
      <c r="D5696">
        <v>84.2</v>
      </c>
      <c r="E5696">
        <v>75.2</v>
      </c>
      <c r="F5696">
        <v>78.3</v>
      </c>
      <c r="H5696" s="2">
        <f>IF(F5696-79.61&lt;=0,0,IF(F5696-76.91&lt;=1,1,2))</f>
        <v>0</v>
      </c>
      <c r="I5696">
        <v>91</v>
      </c>
      <c r="J5696">
        <v>75.2</v>
      </c>
      <c r="K5696">
        <v>79.7</v>
      </c>
      <c r="L5696">
        <v>73.5</v>
      </c>
      <c r="M5696">
        <v>85.5</v>
      </c>
      <c r="O5696">
        <v>0.74</v>
      </c>
      <c r="P5696">
        <v>100</v>
      </c>
      <c r="Q5696">
        <v>4.17</v>
      </c>
      <c r="R5696" t="s">
        <v>40</v>
      </c>
      <c r="S5696">
        <v>0</v>
      </c>
      <c r="T5696">
        <v>0</v>
      </c>
      <c r="U5696">
        <v>16.8</v>
      </c>
      <c r="V5696">
        <v>6.9</v>
      </c>
      <c r="W5696">
        <v>308.5</v>
      </c>
      <c r="X5696">
        <v>1008.6</v>
      </c>
      <c r="Y5696">
        <v>56.8</v>
      </c>
      <c r="Z5696">
        <v>6</v>
      </c>
      <c r="AA5696">
        <v>240.7</v>
      </c>
      <c r="AB5696">
        <v>20.8</v>
      </c>
      <c r="AC5696">
        <v>8</v>
      </c>
      <c r="AD5696">
        <v>0</v>
      </c>
      <c r="AE5696" t="s">
        <v>17165</v>
      </c>
      <c r="AF5696" t="s">
        <v>17166</v>
      </c>
      <c r="AG5696">
        <v>0.02</v>
      </c>
      <c r="AH5696" t="s">
        <v>56</v>
      </c>
      <c r="AI5696" t="s">
        <v>65</v>
      </c>
      <c r="AJ5696" t="s">
        <v>40</v>
      </c>
    </row>
    <row r="5697" spans="1:36" x14ac:dyDescent="0.25">
      <c r="A5697" t="s">
        <v>32</v>
      </c>
      <c r="B5697" t="s">
        <v>17167</v>
      </c>
      <c r="C5697">
        <f>YEAR(B5697)</f>
        <v>2015</v>
      </c>
      <c r="D5697">
        <v>86.4</v>
      </c>
      <c r="E5697">
        <v>73.400000000000006</v>
      </c>
      <c r="F5697">
        <v>79.599999999999994</v>
      </c>
      <c r="H5697" s="2">
        <f>IF(F5697-79.61&lt;=0,0,IF(F5697-76.91&lt;=1,1,2))</f>
        <v>0</v>
      </c>
      <c r="I5697">
        <v>94.2</v>
      </c>
      <c r="J5697">
        <v>73.400000000000006</v>
      </c>
      <c r="K5697">
        <v>82.7</v>
      </c>
      <c r="L5697">
        <v>72</v>
      </c>
      <c r="M5697">
        <v>78.7</v>
      </c>
      <c r="O5697">
        <v>0.216</v>
      </c>
      <c r="P5697">
        <v>100</v>
      </c>
      <c r="Q5697">
        <v>4.17</v>
      </c>
      <c r="R5697" t="s">
        <v>40</v>
      </c>
      <c r="S5697">
        <v>0</v>
      </c>
      <c r="T5697">
        <v>0</v>
      </c>
      <c r="U5697">
        <v>19.899999999999999</v>
      </c>
      <c r="V5697">
        <v>9.1999999999999993</v>
      </c>
      <c r="W5697">
        <v>338.8</v>
      </c>
      <c r="X5697">
        <v>1009.5</v>
      </c>
      <c r="Y5697">
        <v>13.7</v>
      </c>
      <c r="Z5697">
        <v>6.2</v>
      </c>
      <c r="AA5697">
        <v>295.10000000000002</v>
      </c>
      <c r="AB5697">
        <v>25.5</v>
      </c>
      <c r="AC5697">
        <v>9</v>
      </c>
      <c r="AD5697">
        <v>0</v>
      </c>
      <c r="AE5697" t="s">
        <v>17168</v>
      </c>
      <c r="AF5697" t="s">
        <v>17169</v>
      </c>
      <c r="AG5697">
        <v>0.06</v>
      </c>
      <c r="AH5697" t="s">
        <v>1350</v>
      </c>
      <c r="AI5697" t="s">
        <v>17170</v>
      </c>
      <c r="AJ5697" t="s">
        <v>40</v>
      </c>
    </row>
    <row r="5698" spans="1:36" x14ac:dyDescent="0.25">
      <c r="A5698" t="s">
        <v>32</v>
      </c>
      <c r="B5698" t="s">
        <v>17171</v>
      </c>
      <c r="C5698">
        <f>YEAR(B5698)</f>
        <v>2015</v>
      </c>
      <c r="D5698">
        <v>87.8</v>
      </c>
      <c r="E5698">
        <v>73.400000000000006</v>
      </c>
      <c r="F5698">
        <v>81.400000000000006</v>
      </c>
      <c r="H5698" s="2">
        <f>IF(F5698-79.61&lt;=0,0,IF(F5698-76.91&lt;=1,1,2))</f>
        <v>2</v>
      </c>
      <c r="I5698">
        <v>95.9</v>
      </c>
      <c r="J5698">
        <v>73.400000000000006</v>
      </c>
      <c r="K5698">
        <v>84</v>
      </c>
      <c r="L5698">
        <v>68.400000000000006</v>
      </c>
      <c r="M5698">
        <v>66.3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28.2</v>
      </c>
      <c r="V5698">
        <v>13.8</v>
      </c>
      <c r="W5698">
        <v>302.10000000000002</v>
      </c>
      <c r="X5698">
        <v>1010.4</v>
      </c>
      <c r="Y5698">
        <v>5.0999999999999996</v>
      </c>
      <c r="Z5698">
        <v>6.2</v>
      </c>
      <c r="AA5698">
        <v>299.89999999999998</v>
      </c>
      <c r="AB5698">
        <v>25.9</v>
      </c>
      <c r="AC5698">
        <v>9</v>
      </c>
      <c r="AD5698">
        <v>0</v>
      </c>
      <c r="AE5698" t="s">
        <v>17172</v>
      </c>
      <c r="AF5698" t="s">
        <v>17173</v>
      </c>
      <c r="AG5698">
        <v>0.09</v>
      </c>
      <c r="AH5698" t="s">
        <v>330</v>
      </c>
      <c r="AI5698" t="s">
        <v>9140</v>
      </c>
      <c r="AJ5698" t="s">
        <v>331</v>
      </c>
    </row>
    <row r="5699" spans="1:36" x14ac:dyDescent="0.25">
      <c r="A5699" t="s">
        <v>32</v>
      </c>
      <c r="B5699" t="s">
        <v>17174</v>
      </c>
      <c r="C5699">
        <f>YEAR(B5699)</f>
        <v>2015</v>
      </c>
      <c r="D5699">
        <v>86</v>
      </c>
      <c r="E5699">
        <v>71.3</v>
      </c>
      <c r="F5699">
        <v>80.5</v>
      </c>
      <c r="H5699" s="2">
        <f>IF(F5699-79.61&lt;=0,0,IF(F5699-76.91&lt;=1,1,2))</f>
        <v>2</v>
      </c>
      <c r="I5699">
        <v>90.5</v>
      </c>
      <c r="J5699">
        <v>71.3</v>
      </c>
      <c r="K5699">
        <v>82.2</v>
      </c>
      <c r="L5699">
        <v>65.7</v>
      </c>
      <c r="M5699">
        <v>61.4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19.7</v>
      </c>
      <c r="V5699">
        <v>15</v>
      </c>
      <c r="W5699">
        <v>308.10000000000002</v>
      </c>
      <c r="X5699">
        <v>1009.5</v>
      </c>
      <c r="Y5699">
        <v>0.2</v>
      </c>
      <c r="Z5699">
        <v>6.2</v>
      </c>
      <c r="AA5699">
        <v>303.39999999999998</v>
      </c>
      <c r="AB5699">
        <v>26.2</v>
      </c>
      <c r="AC5699">
        <v>9</v>
      </c>
      <c r="AD5699">
        <v>0</v>
      </c>
      <c r="AE5699" t="s">
        <v>17175</v>
      </c>
      <c r="AF5699" t="s">
        <v>17176</v>
      </c>
      <c r="AG5699">
        <v>0.12</v>
      </c>
      <c r="AH5699" t="s">
        <v>330</v>
      </c>
      <c r="AI5699" t="s">
        <v>9140</v>
      </c>
      <c r="AJ5699" t="s">
        <v>331</v>
      </c>
    </row>
    <row r="5700" spans="1:36" x14ac:dyDescent="0.25">
      <c r="A5700" t="s">
        <v>32</v>
      </c>
      <c r="B5700" t="s">
        <v>17177</v>
      </c>
      <c r="C5700">
        <f>YEAR(B5700)</f>
        <v>2015</v>
      </c>
      <c r="D5700">
        <v>84.2</v>
      </c>
      <c r="E5700">
        <v>71.599999999999994</v>
      </c>
      <c r="F5700">
        <v>79</v>
      </c>
      <c r="H5700" s="2">
        <f>IF(F5700-79.61&lt;=0,0,IF(F5700-76.91&lt;=1,1,2))</f>
        <v>0</v>
      </c>
      <c r="I5700">
        <v>90.9</v>
      </c>
      <c r="J5700">
        <v>71.599999999999994</v>
      </c>
      <c r="K5700">
        <v>81.599999999999994</v>
      </c>
      <c r="L5700">
        <v>70.8</v>
      </c>
      <c r="M5700">
        <v>76.8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20.100000000000001</v>
      </c>
      <c r="V5700">
        <v>11.4</v>
      </c>
      <c r="W5700">
        <v>306.89999999999998</v>
      </c>
      <c r="X5700">
        <v>1010</v>
      </c>
      <c r="Y5700">
        <v>18.899999999999999</v>
      </c>
      <c r="Z5700">
        <v>6.2</v>
      </c>
      <c r="AA5700">
        <v>296.3</v>
      </c>
      <c r="AB5700">
        <v>25.5</v>
      </c>
      <c r="AC5700">
        <v>9</v>
      </c>
      <c r="AD5700">
        <v>0</v>
      </c>
      <c r="AE5700" t="s">
        <v>17178</v>
      </c>
      <c r="AF5700" t="s">
        <v>17179</v>
      </c>
      <c r="AG5700">
        <v>0.16</v>
      </c>
      <c r="AH5700" t="s">
        <v>330</v>
      </c>
      <c r="AI5700" t="s">
        <v>9140</v>
      </c>
      <c r="AJ5700" t="s">
        <v>331</v>
      </c>
    </row>
    <row r="5701" spans="1:36" x14ac:dyDescent="0.25">
      <c r="A5701" t="s">
        <v>32</v>
      </c>
      <c r="B5701" t="s">
        <v>17180</v>
      </c>
      <c r="C5701">
        <f>YEAR(B5701)</f>
        <v>2015</v>
      </c>
      <c r="D5701">
        <v>87.8</v>
      </c>
      <c r="E5701">
        <v>69.8</v>
      </c>
      <c r="F5701">
        <v>79.900000000000006</v>
      </c>
      <c r="H5701" s="2">
        <f>IF(F5701-79.61&lt;=0,0,IF(F5701-76.91&lt;=1,1,2))</f>
        <v>2</v>
      </c>
      <c r="I5701">
        <v>95.8</v>
      </c>
      <c r="J5701">
        <v>69.8</v>
      </c>
      <c r="K5701">
        <v>82.5</v>
      </c>
      <c r="L5701">
        <v>68.099999999999994</v>
      </c>
      <c r="M5701">
        <v>68.400000000000006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18.3</v>
      </c>
      <c r="V5701">
        <v>11.4</v>
      </c>
      <c r="W5701">
        <v>319.5</v>
      </c>
      <c r="X5701">
        <v>1012.2</v>
      </c>
      <c r="Y5701">
        <v>4.5999999999999996</v>
      </c>
      <c r="Z5701">
        <v>6.2</v>
      </c>
      <c r="AA5701">
        <v>298.60000000000002</v>
      </c>
      <c r="AB5701">
        <v>25.7</v>
      </c>
      <c r="AC5701">
        <v>9</v>
      </c>
      <c r="AD5701">
        <v>0</v>
      </c>
      <c r="AE5701" t="s">
        <v>17181</v>
      </c>
      <c r="AF5701" t="s">
        <v>17182</v>
      </c>
      <c r="AG5701">
        <v>0.19</v>
      </c>
      <c r="AH5701" t="s">
        <v>330</v>
      </c>
      <c r="AI5701" t="s">
        <v>9140</v>
      </c>
      <c r="AJ5701" t="s">
        <v>331</v>
      </c>
    </row>
    <row r="5702" spans="1:36" x14ac:dyDescent="0.25">
      <c r="A5702" t="s">
        <v>32</v>
      </c>
      <c r="B5702" t="s">
        <v>17183</v>
      </c>
      <c r="C5702">
        <f>YEAR(B5702)</f>
        <v>2015</v>
      </c>
      <c r="D5702">
        <v>84.2</v>
      </c>
      <c r="E5702">
        <v>73.400000000000006</v>
      </c>
      <c r="F5702">
        <v>79.900000000000006</v>
      </c>
      <c r="H5702" s="2">
        <f>IF(F5702-79.61&lt;=0,0,IF(F5702-76.91&lt;=1,1,2))</f>
        <v>2</v>
      </c>
      <c r="I5702">
        <v>92.5</v>
      </c>
      <c r="J5702">
        <v>73.400000000000006</v>
      </c>
      <c r="K5702">
        <v>83.3</v>
      </c>
      <c r="L5702">
        <v>70.2</v>
      </c>
      <c r="M5702">
        <v>72.599999999999994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21.9</v>
      </c>
      <c r="V5702">
        <v>14.9</v>
      </c>
      <c r="W5702">
        <v>316.89999999999998</v>
      </c>
      <c r="X5702">
        <v>1011.2</v>
      </c>
      <c r="Y5702">
        <v>12.2</v>
      </c>
      <c r="Z5702">
        <v>6.2</v>
      </c>
      <c r="AA5702">
        <v>289.8</v>
      </c>
      <c r="AB5702">
        <v>25.2</v>
      </c>
      <c r="AC5702">
        <v>9</v>
      </c>
      <c r="AD5702">
        <v>0</v>
      </c>
      <c r="AE5702" t="s">
        <v>17184</v>
      </c>
      <c r="AF5702" t="s">
        <v>17185</v>
      </c>
      <c r="AG5702">
        <v>0.22</v>
      </c>
      <c r="AH5702" t="s">
        <v>330</v>
      </c>
      <c r="AI5702" t="s">
        <v>9140</v>
      </c>
      <c r="AJ5702" t="s">
        <v>331</v>
      </c>
    </row>
    <row r="5703" spans="1:36" x14ac:dyDescent="0.25">
      <c r="A5703" t="s">
        <v>32</v>
      </c>
      <c r="B5703" t="s">
        <v>17186</v>
      </c>
      <c r="C5703">
        <f>YEAR(B5703)</f>
        <v>2015</v>
      </c>
      <c r="D5703">
        <v>84.2</v>
      </c>
      <c r="E5703">
        <v>75.2</v>
      </c>
      <c r="F5703">
        <v>80.400000000000006</v>
      </c>
      <c r="H5703" s="2">
        <f>IF(F5703-79.61&lt;=0,0,IF(F5703-76.91&lt;=1,1,2))</f>
        <v>2</v>
      </c>
      <c r="I5703">
        <v>91</v>
      </c>
      <c r="J5703">
        <v>75.2</v>
      </c>
      <c r="K5703">
        <v>83.2</v>
      </c>
      <c r="L5703">
        <v>72.2</v>
      </c>
      <c r="M5703">
        <v>76.5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27.7</v>
      </c>
      <c r="V5703">
        <v>12.8</v>
      </c>
      <c r="W5703">
        <v>312.8</v>
      </c>
      <c r="X5703">
        <v>1010.8</v>
      </c>
      <c r="Y5703">
        <v>31.5</v>
      </c>
      <c r="Z5703">
        <v>6.2</v>
      </c>
      <c r="AA5703">
        <v>265.3</v>
      </c>
      <c r="AB5703">
        <v>22.9</v>
      </c>
      <c r="AC5703">
        <v>8</v>
      </c>
      <c r="AD5703">
        <v>0</v>
      </c>
      <c r="AE5703" t="s">
        <v>17187</v>
      </c>
      <c r="AF5703" t="s">
        <v>17188</v>
      </c>
      <c r="AG5703">
        <v>0.25</v>
      </c>
      <c r="AH5703" t="s">
        <v>36</v>
      </c>
      <c r="AI5703" t="s">
        <v>37</v>
      </c>
      <c r="AJ5703" t="s">
        <v>38</v>
      </c>
    </row>
    <row r="5704" spans="1:36" x14ac:dyDescent="0.25">
      <c r="A5704" t="s">
        <v>32</v>
      </c>
      <c r="B5704" t="s">
        <v>17189</v>
      </c>
      <c r="C5704">
        <f>YEAR(B5704)</f>
        <v>2015</v>
      </c>
      <c r="D5704">
        <v>84.2</v>
      </c>
      <c r="E5704">
        <v>77</v>
      </c>
      <c r="F5704">
        <v>80.099999999999994</v>
      </c>
      <c r="H5704" s="2">
        <f>IF(F5704-79.61&lt;=0,0,IF(F5704-76.91&lt;=1,1,2))</f>
        <v>2</v>
      </c>
      <c r="I5704">
        <v>88.5</v>
      </c>
      <c r="J5704">
        <v>77</v>
      </c>
      <c r="K5704">
        <v>81.8</v>
      </c>
      <c r="L5704">
        <v>69.900000000000006</v>
      </c>
      <c r="M5704">
        <v>71.599999999999994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30.6</v>
      </c>
      <c r="V5704">
        <v>11.4</v>
      </c>
      <c r="W5704">
        <v>313.89999999999998</v>
      </c>
      <c r="X5704">
        <v>1010.7</v>
      </c>
      <c r="Y5704">
        <v>30.6</v>
      </c>
      <c r="Z5704">
        <v>6.2</v>
      </c>
      <c r="AA5704">
        <v>266</v>
      </c>
      <c r="AB5704">
        <v>23</v>
      </c>
      <c r="AC5704">
        <v>9</v>
      </c>
      <c r="AD5704">
        <v>0</v>
      </c>
      <c r="AE5704" t="s">
        <v>17190</v>
      </c>
      <c r="AF5704" t="s">
        <v>17191</v>
      </c>
      <c r="AG5704">
        <v>0.28999999999999998</v>
      </c>
      <c r="AH5704" t="s">
        <v>36</v>
      </c>
      <c r="AI5704" t="s">
        <v>37</v>
      </c>
      <c r="AJ5704" t="s">
        <v>38</v>
      </c>
    </row>
    <row r="5705" spans="1:36" x14ac:dyDescent="0.25">
      <c r="A5705" t="s">
        <v>32</v>
      </c>
      <c r="B5705" t="s">
        <v>17192</v>
      </c>
      <c r="C5705">
        <f>YEAR(B5705)</f>
        <v>2015</v>
      </c>
      <c r="D5705">
        <v>84.2</v>
      </c>
      <c r="E5705">
        <v>77</v>
      </c>
      <c r="F5705">
        <v>79.400000000000006</v>
      </c>
      <c r="H5705" s="2">
        <f>IF(F5705-79.61&lt;=0,0,IF(F5705-76.91&lt;=1,1,2))</f>
        <v>0</v>
      </c>
      <c r="I5705">
        <v>85.7</v>
      </c>
      <c r="J5705">
        <v>77</v>
      </c>
      <c r="K5705">
        <v>80</v>
      </c>
      <c r="L5705">
        <v>65.400000000000006</v>
      </c>
      <c r="M5705">
        <v>62.9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36.9</v>
      </c>
      <c r="V5705">
        <v>19.7</v>
      </c>
      <c r="W5705">
        <v>325.60000000000002</v>
      </c>
      <c r="X5705">
        <v>1012.2</v>
      </c>
      <c r="Y5705">
        <v>38.9</v>
      </c>
      <c r="Z5705">
        <v>6.2</v>
      </c>
      <c r="AA5705">
        <v>283.7</v>
      </c>
      <c r="AB5705">
        <v>24.6</v>
      </c>
      <c r="AC5705">
        <v>9</v>
      </c>
      <c r="AD5705">
        <v>0</v>
      </c>
      <c r="AE5705" t="s">
        <v>17193</v>
      </c>
      <c r="AF5705" t="s">
        <v>17194</v>
      </c>
      <c r="AG5705">
        <v>0.32</v>
      </c>
      <c r="AH5705" t="s">
        <v>36</v>
      </c>
      <c r="AI5705" t="s">
        <v>37</v>
      </c>
      <c r="AJ5705" t="s">
        <v>38</v>
      </c>
    </row>
    <row r="5706" spans="1:36" x14ac:dyDescent="0.25">
      <c r="A5706" t="s">
        <v>32</v>
      </c>
      <c r="B5706" t="s">
        <v>17195</v>
      </c>
      <c r="C5706">
        <f>YEAR(B5706)</f>
        <v>2015</v>
      </c>
      <c r="D5706">
        <v>82.4</v>
      </c>
      <c r="E5706">
        <v>77</v>
      </c>
      <c r="F5706">
        <v>79</v>
      </c>
      <c r="H5706" s="2">
        <f>IF(F5706-79.61&lt;=0,0,IF(F5706-76.91&lt;=1,1,2))</f>
        <v>0</v>
      </c>
      <c r="I5706">
        <v>85.4</v>
      </c>
      <c r="J5706">
        <v>77</v>
      </c>
      <c r="K5706">
        <v>79.7</v>
      </c>
      <c r="L5706">
        <v>65.2</v>
      </c>
      <c r="M5706">
        <v>63.1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38.299999999999997</v>
      </c>
      <c r="V5706">
        <v>23</v>
      </c>
      <c r="W5706">
        <v>319.7</v>
      </c>
      <c r="X5706">
        <v>1012.4</v>
      </c>
      <c r="Y5706">
        <v>33.1</v>
      </c>
      <c r="Z5706">
        <v>6.2</v>
      </c>
      <c r="AA5706">
        <v>285.39999999999998</v>
      </c>
      <c r="AB5706">
        <v>24.9</v>
      </c>
      <c r="AC5706">
        <v>9</v>
      </c>
      <c r="AD5706">
        <v>0</v>
      </c>
      <c r="AE5706" t="s">
        <v>17196</v>
      </c>
      <c r="AF5706" t="s">
        <v>17197</v>
      </c>
      <c r="AG5706">
        <v>0.35</v>
      </c>
      <c r="AH5706" t="s">
        <v>36</v>
      </c>
      <c r="AI5706" t="s">
        <v>37</v>
      </c>
      <c r="AJ5706" t="s">
        <v>38</v>
      </c>
    </row>
    <row r="5707" spans="1:36" x14ac:dyDescent="0.25">
      <c r="A5707" t="s">
        <v>32</v>
      </c>
      <c r="B5707" t="s">
        <v>17198</v>
      </c>
      <c r="C5707">
        <f>YEAR(B5707)</f>
        <v>2015</v>
      </c>
      <c r="D5707">
        <v>82.4</v>
      </c>
      <c r="E5707">
        <v>77</v>
      </c>
      <c r="F5707">
        <v>79.2</v>
      </c>
      <c r="H5707" s="2">
        <f>IF(F5707-79.61&lt;=0,0,IF(F5707-76.91&lt;=1,1,2))</f>
        <v>0</v>
      </c>
      <c r="I5707">
        <v>84.7</v>
      </c>
      <c r="J5707">
        <v>77</v>
      </c>
      <c r="K5707">
        <v>80.099999999999994</v>
      </c>
      <c r="L5707">
        <v>65.3</v>
      </c>
      <c r="M5707">
        <v>62.7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32</v>
      </c>
      <c r="V5707">
        <v>20.8</v>
      </c>
      <c r="W5707">
        <v>310.3</v>
      </c>
      <c r="X5707">
        <v>1012.5</v>
      </c>
      <c r="Y5707">
        <v>23.2</v>
      </c>
      <c r="Z5707">
        <v>6.2</v>
      </c>
      <c r="AA5707">
        <v>281</v>
      </c>
      <c r="AB5707">
        <v>24.2</v>
      </c>
      <c r="AC5707">
        <v>9</v>
      </c>
      <c r="AD5707">
        <v>0</v>
      </c>
      <c r="AE5707" t="s">
        <v>17199</v>
      </c>
      <c r="AF5707" t="s">
        <v>17200</v>
      </c>
      <c r="AG5707">
        <v>0.39</v>
      </c>
      <c r="AH5707" t="s">
        <v>36</v>
      </c>
      <c r="AI5707" t="s">
        <v>37</v>
      </c>
      <c r="AJ5707" t="s">
        <v>38</v>
      </c>
    </row>
    <row r="5708" spans="1:36" x14ac:dyDescent="0.25">
      <c r="A5708" t="s">
        <v>32</v>
      </c>
      <c r="B5708" t="s">
        <v>17201</v>
      </c>
      <c r="C5708">
        <f>YEAR(B5708)</f>
        <v>2015</v>
      </c>
      <c r="D5708">
        <v>82.4</v>
      </c>
      <c r="E5708">
        <v>71.7</v>
      </c>
      <c r="F5708">
        <v>78.2</v>
      </c>
      <c r="H5708" s="2">
        <f>IF(F5708-79.61&lt;=0,0,IF(F5708-76.91&lt;=1,1,2))</f>
        <v>0</v>
      </c>
      <c r="I5708">
        <v>84.7</v>
      </c>
      <c r="J5708">
        <v>71.7</v>
      </c>
      <c r="K5708">
        <v>78.900000000000006</v>
      </c>
      <c r="L5708">
        <v>66</v>
      </c>
      <c r="M5708">
        <v>66.599999999999994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21.9</v>
      </c>
      <c r="V5708">
        <v>18.3</v>
      </c>
      <c r="W5708">
        <v>318.39999999999998</v>
      </c>
      <c r="X5708">
        <v>1013.3</v>
      </c>
      <c r="Y5708">
        <v>22.4</v>
      </c>
      <c r="Z5708">
        <v>6.2</v>
      </c>
      <c r="AA5708">
        <v>280.89999999999998</v>
      </c>
      <c r="AB5708">
        <v>24.4</v>
      </c>
      <c r="AC5708">
        <v>9</v>
      </c>
      <c r="AD5708">
        <v>0</v>
      </c>
      <c r="AE5708" t="s">
        <v>17202</v>
      </c>
      <c r="AF5708" t="s">
        <v>17203</v>
      </c>
      <c r="AG5708">
        <v>0.42</v>
      </c>
      <c r="AH5708" t="s">
        <v>36</v>
      </c>
      <c r="AI5708" t="s">
        <v>37</v>
      </c>
      <c r="AJ5708" t="s">
        <v>38</v>
      </c>
    </row>
    <row r="5709" spans="1:36" x14ac:dyDescent="0.25">
      <c r="A5709" t="s">
        <v>32</v>
      </c>
      <c r="B5709" t="s">
        <v>17204</v>
      </c>
      <c r="C5709">
        <f>YEAR(B5709)</f>
        <v>2015</v>
      </c>
      <c r="D5709">
        <v>82.4</v>
      </c>
      <c r="E5709">
        <v>70.599999999999994</v>
      </c>
      <c r="F5709">
        <v>77.599999999999994</v>
      </c>
      <c r="H5709" s="2">
        <f>IF(F5709-79.61&lt;=0,0,IF(F5709-76.91&lt;=1,1,2))</f>
        <v>0</v>
      </c>
      <c r="I5709">
        <v>86.2</v>
      </c>
      <c r="J5709">
        <v>70.599999999999994</v>
      </c>
      <c r="K5709">
        <v>78.7</v>
      </c>
      <c r="L5709">
        <v>67.3</v>
      </c>
      <c r="M5709">
        <v>71.099999999999994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24.2</v>
      </c>
      <c r="V5709">
        <v>18.3</v>
      </c>
      <c r="W5709">
        <v>310.8</v>
      </c>
      <c r="X5709">
        <v>1014.9</v>
      </c>
      <c r="Y5709">
        <v>24.7</v>
      </c>
      <c r="Z5709">
        <v>6.2</v>
      </c>
      <c r="AA5709">
        <v>282.7</v>
      </c>
      <c r="AB5709">
        <v>24.3</v>
      </c>
      <c r="AC5709">
        <v>9</v>
      </c>
      <c r="AD5709">
        <v>0</v>
      </c>
      <c r="AE5709" t="s">
        <v>17205</v>
      </c>
      <c r="AF5709" t="s">
        <v>17206</v>
      </c>
      <c r="AG5709">
        <v>0.45</v>
      </c>
      <c r="AH5709" t="s">
        <v>36</v>
      </c>
      <c r="AI5709" t="s">
        <v>37</v>
      </c>
      <c r="AJ5709" t="s">
        <v>38</v>
      </c>
    </row>
    <row r="5710" spans="1:36" x14ac:dyDescent="0.25">
      <c r="A5710" t="s">
        <v>32</v>
      </c>
      <c r="B5710" t="s">
        <v>17207</v>
      </c>
      <c r="C5710">
        <f>YEAR(B5710)</f>
        <v>2015</v>
      </c>
      <c r="D5710">
        <v>82.4</v>
      </c>
      <c r="E5710">
        <v>69.8</v>
      </c>
      <c r="F5710">
        <v>77.599999999999994</v>
      </c>
      <c r="H5710" s="2">
        <f>IF(F5710-79.61&lt;=0,0,IF(F5710-76.91&lt;=1,1,2))</f>
        <v>0</v>
      </c>
      <c r="I5710">
        <v>84.7</v>
      </c>
      <c r="J5710">
        <v>69.8</v>
      </c>
      <c r="K5710">
        <v>78.599999999999994</v>
      </c>
      <c r="L5710">
        <v>65.2</v>
      </c>
      <c r="M5710">
        <v>66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26.2</v>
      </c>
      <c r="V5710">
        <v>20.8</v>
      </c>
      <c r="W5710">
        <v>310.2</v>
      </c>
      <c r="X5710">
        <v>1015.6</v>
      </c>
      <c r="Y5710">
        <v>4</v>
      </c>
      <c r="Z5710">
        <v>6.2</v>
      </c>
      <c r="AA5710">
        <v>285.60000000000002</v>
      </c>
      <c r="AB5710">
        <v>24.5</v>
      </c>
      <c r="AC5710">
        <v>9</v>
      </c>
      <c r="AD5710">
        <v>0</v>
      </c>
      <c r="AE5710" t="s">
        <v>17208</v>
      </c>
      <c r="AF5710" t="s">
        <v>17209</v>
      </c>
      <c r="AG5710">
        <v>0.5</v>
      </c>
      <c r="AH5710" t="s">
        <v>330</v>
      </c>
      <c r="AI5710" t="s">
        <v>9140</v>
      </c>
      <c r="AJ5710" t="s">
        <v>331</v>
      </c>
    </row>
    <row r="5711" spans="1:36" x14ac:dyDescent="0.25">
      <c r="A5711" t="s">
        <v>32</v>
      </c>
      <c r="B5711" t="s">
        <v>17210</v>
      </c>
      <c r="C5711">
        <f>YEAR(B5711)</f>
        <v>2015</v>
      </c>
      <c r="D5711">
        <v>82.4</v>
      </c>
      <c r="E5711">
        <v>69.8</v>
      </c>
      <c r="F5711">
        <v>78.3</v>
      </c>
      <c r="H5711" s="2">
        <f>IF(F5711-79.61&lt;=0,0,IF(F5711-76.91&lt;=1,1,2))</f>
        <v>0</v>
      </c>
      <c r="I5711">
        <v>86.2</v>
      </c>
      <c r="J5711">
        <v>69.8</v>
      </c>
      <c r="K5711">
        <v>79.7</v>
      </c>
      <c r="L5711">
        <v>65.2</v>
      </c>
      <c r="M5711">
        <v>64.400000000000006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23</v>
      </c>
      <c r="V5711">
        <v>19.7</v>
      </c>
      <c r="W5711">
        <v>302.3</v>
      </c>
      <c r="X5711">
        <v>1014.7</v>
      </c>
      <c r="Y5711">
        <v>7</v>
      </c>
      <c r="Z5711">
        <v>6.2</v>
      </c>
      <c r="AA5711">
        <v>284.60000000000002</v>
      </c>
      <c r="AB5711">
        <v>24.5</v>
      </c>
      <c r="AC5711">
        <v>9</v>
      </c>
      <c r="AD5711">
        <v>0</v>
      </c>
      <c r="AE5711" t="s">
        <v>17211</v>
      </c>
      <c r="AF5711" t="s">
        <v>17212</v>
      </c>
      <c r="AG5711">
        <v>0.52</v>
      </c>
      <c r="AH5711" t="s">
        <v>330</v>
      </c>
      <c r="AI5711" t="s">
        <v>9140</v>
      </c>
      <c r="AJ5711" t="s">
        <v>331</v>
      </c>
    </row>
    <row r="5712" spans="1:36" x14ac:dyDescent="0.25">
      <c r="A5712" t="s">
        <v>32</v>
      </c>
      <c r="B5712" t="s">
        <v>17213</v>
      </c>
      <c r="C5712">
        <f>YEAR(B5712)</f>
        <v>2015</v>
      </c>
      <c r="D5712">
        <v>82.4</v>
      </c>
      <c r="E5712">
        <v>68</v>
      </c>
      <c r="F5712">
        <v>76.7</v>
      </c>
      <c r="H5712" s="2">
        <f>IF(F5712-79.61&lt;=0,0,IF(F5712-76.91&lt;=1,1,2))</f>
        <v>0</v>
      </c>
      <c r="I5712">
        <v>87.2</v>
      </c>
      <c r="J5712">
        <v>68</v>
      </c>
      <c r="K5712">
        <v>78.3</v>
      </c>
      <c r="L5712">
        <v>65.8</v>
      </c>
      <c r="M5712">
        <v>69.400000000000006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19.3</v>
      </c>
      <c r="V5712">
        <v>18.3</v>
      </c>
      <c r="W5712">
        <v>318.2</v>
      </c>
      <c r="X5712">
        <v>1013.5</v>
      </c>
      <c r="Y5712">
        <v>2</v>
      </c>
      <c r="Z5712">
        <v>6.2</v>
      </c>
      <c r="AA5712">
        <v>281.8</v>
      </c>
      <c r="AB5712">
        <v>24.3</v>
      </c>
      <c r="AC5712">
        <v>9</v>
      </c>
      <c r="AD5712">
        <v>0</v>
      </c>
      <c r="AE5712" t="s">
        <v>17214</v>
      </c>
      <c r="AF5712" t="s">
        <v>17215</v>
      </c>
      <c r="AG5712">
        <v>0.56000000000000005</v>
      </c>
      <c r="AH5712" t="s">
        <v>330</v>
      </c>
      <c r="AI5712" t="s">
        <v>9140</v>
      </c>
      <c r="AJ5712" t="s">
        <v>331</v>
      </c>
    </row>
    <row r="5713" spans="1:36" x14ac:dyDescent="0.25">
      <c r="A5713" t="s">
        <v>32</v>
      </c>
      <c r="B5713" t="s">
        <v>17216</v>
      </c>
      <c r="C5713">
        <f>YEAR(B5713)</f>
        <v>2015</v>
      </c>
      <c r="D5713">
        <v>84.2</v>
      </c>
      <c r="E5713">
        <v>68</v>
      </c>
      <c r="F5713">
        <v>76.8</v>
      </c>
      <c r="G5713" s="2">
        <f>AVERAGE(F5713:F5803)</f>
        <v>70.17252747252742</v>
      </c>
      <c r="H5713" s="2">
        <f>IF(F5713-70.17&lt;=0,0,IF(F5713-70.17&lt;=1,1,2))</f>
        <v>2</v>
      </c>
      <c r="I5713">
        <v>89.6</v>
      </c>
      <c r="J5713">
        <v>68</v>
      </c>
      <c r="K5713">
        <v>78.599999999999994</v>
      </c>
      <c r="L5713">
        <v>67.099999999999994</v>
      </c>
      <c r="M5713">
        <v>72.5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18.3</v>
      </c>
      <c r="V5713">
        <v>9.1999999999999993</v>
      </c>
      <c r="W5713">
        <v>67.900000000000006</v>
      </c>
      <c r="X5713">
        <v>1012.4</v>
      </c>
      <c r="Y5713">
        <v>3.9</v>
      </c>
      <c r="Z5713">
        <v>6.2</v>
      </c>
      <c r="AA5713">
        <v>279.89999999999998</v>
      </c>
      <c r="AB5713">
        <v>24.1</v>
      </c>
      <c r="AC5713">
        <v>9</v>
      </c>
      <c r="AD5713">
        <v>0</v>
      </c>
      <c r="AE5713" t="s">
        <v>17217</v>
      </c>
      <c r="AF5713" t="s">
        <v>17218</v>
      </c>
      <c r="AG5713">
        <v>0.59</v>
      </c>
      <c r="AH5713" t="s">
        <v>330</v>
      </c>
      <c r="AI5713" t="s">
        <v>9140</v>
      </c>
      <c r="AJ5713" t="s">
        <v>331</v>
      </c>
    </row>
    <row r="5714" spans="1:36" x14ac:dyDescent="0.25">
      <c r="A5714" t="s">
        <v>32</v>
      </c>
      <c r="B5714" t="s">
        <v>17219</v>
      </c>
      <c r="C5714">
        <f>YEAR(B5714)</f>
        <v>2015</v>
      </c>
      <c r="D5714">
        <v>86</v>
      </c>
      <c r="E5714">
        <v>69.8</v>
      </c>
      <c r="F5714">
        <v>77.599999999999994</v>
      </c>
      <c r="H5714" s="2">
        <f>IF(F5714-70.17&lt;=0,0,IF(F5714-70.17&lt;=1,1,2))</f>
        <v>2</v>
      </c>
      <c r="I5714">
        <v>94.1</v>
      </c>
      <c r="J5714">
        <v>69.8</v>
      </c>
      <c r="K5714">
        <v>79.400000000000006</v>
      </c>
      <c r="L5714">
        <v>68</v>
      </c>
      <c r="M5714">
        <v>73.400000000000006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28.9</v>
      </c>
      <c r="V5714">
        <v>9.1999999999999993</v>
      </c>
      <c r="W5714">
        <v>131.19999999999999</v>
      </c>
      <c r="X5714">
        <v>1011.6</v>
      </c>
      <c r="Y5714">
        <v>17</v>
      </c>
      <c r="Z5714">
        <v>6.2</v>
      </c>
      <c r="AA5714">
        <v>276.60000000000002</v>
      </c>
      <c r="AB5714">
        <v>23.8</v>
      </c>
      <c r="AC5714">
        <v>9</v>
      </c>
      <c r="AD5714">
        <v>0</v>
      </c>
      <c r="AE5714" t="s">
        <v>17220</v>
      </c>
      <c r="AF5714" t="s">
        <v>17221</v>
      </c>
      <c r="AG5714">
        <v>0.62</v>
      </c>
      <c r="AH5714" t="s">
        <v>330</v>
      </c>
      <c r="AI5714" t="s">
        <v>9140</v>
      </c>
      <c r="AJ5714" t="s">
        <v>331</v>
      </c>
    </row>
    <row r="5715" spans="1:36" x14ac:dyDescent="0.25">
      <c r="A5715" t="s">
        <v>32</v>
      </c>
      <c r="B5715" t="s">
        <v>17222</v>
      </c>
      <c r="C5715">
        <f>YEAR(B5715)</f>
        <v>2015</v>
      </c>
      <c r="D5715">
        <v>84.2</v>
      </c>
      <c r="E5715">
        <v>73.400000000000006</v>
      </c>
      <c r="F5715">
        <v>78.900000000000006</v>
      </c>
      <c r="H5715" s="2">
        <f>IF(F5715-70.17&lt;=0,0,IF(F5715-70.17&lt;=1,1,2))</f>
        <v>2</v>
      </c>
      <c r="I5715">
        <v>92.4</v>
      </c>
      <c r="J5715">
        <v>73.400000000000006</v>
      </c>
      <c r="K5715">
        <v>81.099999999999994</v>
      </c>
      <c r="L5715">
        <v>69.900000000000006</v>
      </c>
      <c r="M5715">
        <v>74.599999999999994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22.8</v>
      </c>
      <c r="V5715">
        <v>20.8</v>
      </c>
      <c r="W5715">
        <v>295.39999999999998</v>
      </c>
      <c r="X5715">
        <v>1011.2</v>
      </c>
      <c r="Y5715">
        <v>20.2</v>
      </c>
      <c r="Z5715">
        <v>6.2</v>
      </c>
      <c r="AA5715">
        <v>261.2</v>
      </c>
      <c r="AB5715">
        <v>22.5</v>
      </c>
      <c r="AC5715">
        <v>8</v>
      </c>
      <c r="AD5715">
        <v>0</v>
      </c>
      <c r="AE5715" t="s">
        <v>17223</v>
      </c>
      <c r="AF5715" t="s">
        <v>17224</v>
      </c>
      <c r="AG5715">
        <v>0.66</v>
      </c>
      <c r="AH5715" t="s">
        <v>36</v>
      </c>
      <c r="AI5715" t="s">
        <v>37</v>
      </c>
      <c r="AJ5715" t="s">
        <v>38</v>
      </c>
    </row>
    <row r="5716" spans="1:36" x14ac:dyDescent="0.25">
      <c r="A5716" t="s">
        <v>32</v>
      </c>
      <c r="B5716" t="s">
        <v>17225</v>
      </c>
      <c r="C5716">
        <f>YEAR(B5716)</f>
        <v>2015</v>
      </c>
      <c r="D5716">
        <v>86</v>
      </c>
      <c r="E5716">
        <v>71.599999999999994</v>
      </c>
      <c r="F5716">
        <v>78.8</v>
      </c>
      <c r="H5716" s="2">
        <f>IF(F5716-70.17&lt;=0,0,IF(F5716-70.17&lt;=1,1,2))</f>
        <v>2</v>
      </c>
      <c r="I5716">
        <v>95.2</v>
      </c>
      <c r="J5716">
        <v>71.599999999999994</v>
      </c>
      <c r="K5716">
        <v>81.5</v>
      </c>
      <c r="L5716">
        <v>68.099999999999994</v>
      </c>
      <c r="M5716">
        <v>70.099999999999994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25.3</v>
      </c>
      <c r="V5716">
        <v>13.8</v>
      </c>
      <c r="W5716">
        <v>298.2</v>
      </c>
      <c r="X5716">
        <v>1011.6</v>
      </c>
      <c r="Y5716">
        <v>11.9</v>
      </c>
      <c r="Z5716">
        <v>6.2</v>
      </c>
      <c r="AA5716">
        <v>274.7</v>
      </c>
      <c r="AB5716">
        <v>23.7</v>
      </c>
      <c r="AC5716">
        <v>9</v>
      </c>
      <c r="AD5716">
        <v>0</v>
      </c>
      <c r="AE5716" t="s">
        <v>17226</v>
      </c>
      <c r="AF5716" t="s">
        <v>17227</v>
      </c>
      <c r="AG5716">
        <v>0.69</v>
      </c>
      <c r="AH5716" t="s">
        <v>330</v>
      </c>
      <c r="AI5716" t="s">
        <v>9140</v>
      </c>
      <c r="AJ5716" t="s">
        <v>331</v>
      </c>
    </row>
    <row r="5717" spans="1:36" x14ac:dyDescent="0.25">
      <c r="A5717" t="s">
        <v>32</v>
      </c>
      <c r="B5717" t="s">
        <v>17228</v>
      </c>
      <c r="C5717">
        <f>YEAR(B5717)</f>
        <v>2015</v>
      </c>
      <c r="D5717">
        <v>89.6</v>
      </c>
      <c r="E5717">
        <v>73.400000000000006</v>
      </c>
      <c r="F5717">
        <v>80.7</v>
      </c>
      <c r="H5717" s="2">
        <f>IF(F5717-70.17&lt;=0,0,IF(F5717-70.17&lt;=1,1,2))</f>
        <v>2</v>
      </c>
      <c r="I5717">
        <v>94.8</v>
      </c>
      <c r="J5717">
        <v>73.400000000000006</v>
      </c>
      <c r="K5717">
        <v>82.1</v>
      </c>
      <c r="L5717">
        <v>63</v>
      </c>
      <c r="M5717">
        <v>55.7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22.4</v>
      </c>
      <c r="V5717">
        <v>8.1</v>
      </c>
      <c r="W5717">
        <v>177.8</v>
      </c>
      <c r="X5717">
        <v>1013</v>
      </c>
      <c r="Y5717">
        <v>0</v>
      </c>
      <c r="Z5717">
        <v>6.2</v>
      </c>
      <c r="AA5717">
        <v>274.89999999999998</v>
      </c>
      <c r="AB5717">
        <v>23.7</v>
      </c>
      <c r="AC5717">
        <v>9</v>
      </c>
      <c r="AD5717">
        <v>0</v>
      </c>
      <c r="AE5717" t="s">
        <v>17229</v>
      </c>
      <c r="AF5717" t="s">
        <v>17230</v>
      </c>
      <c r="AG5717">
        <v>0.75</v>
      </c>
      <c r="AH5717" t="s">
        <v>330</v>
      </c>
      <c r="AI5717" t="s">
        <v>9140</v>
      </c>
      <c r="AJ5717" t="s">
        <v>331</v>
      </c>
    </row>
    <row r="5718" spans="1:36" x14ac:dyDescent="0.25">
      <c r="A5718" t="s">
        <v>32</v>
      </c>
      <c r="B5718" t="s">
        <v>17231</v>
      </c>
      <c r="C5718">
        <f>YEAR(B5718)</f>
        <v>2015</v>
      </c>
      <c r="D5718">
        <v>93.2</v>
      </c>
      <c r="E5718">
        <v>71.599999999999994</v>
      </c>
      <c r="F5718">
        <v>82.1</v>
      </c>
      <c r="H5718" s="2">
        <f>IF(F5718-70.17&lt;=0,0,IF(F5718-70.17&lt;=1,1,2))</f>
        <v>2</v>
      </c>
      <c r="I5718">
        <v>97.8</v>
      </c>
      <c r="J5718">
        <v>71.599999999999994</v>
      </c>
      <c r="K5718">
        <v>84.3</v>
      </c>
      <c r="L5718">
        <v>60.6</v>
      </c>
      <c r="M5718">
        <v>49.6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21.7</v>
      </c>
      <c r="V5718">
        <v>12.8</v>
      </c>
      <c r="W5718">
        <v>173.4</v>
      </c>
      <c r="X5718">
        <v>1012.9</v>
      </c>
      <c r="Y5718">
        <v>0</v>
      </c>
      <c r="Z5718">
        <v>6.2</v>
      </c>
      <c r="AA5718">
        <v>274.2</v>
      </c>
      <c r="AB5718">
        <v>23.7</v>
      </c>
      <c r="AC5718">
        <v>9</v>
      </c>
      <c r="AD5718">
        <v>0</v>
      </c>
      <c r="AE5718" t="s">
        <v>17232</v>
      </c>
      <c r="AF5718" t="s">
        <v>17233</v>
      </c>
      <c r="AG5718">
        <v>0.76</v>
      </c>
      <c r="AH5718" t="s">
        <v>330</v>
      </c>
      <c r="AI5718" t="s">
        <v>9140</v>
      </c>
      <c r="AJ5718" t="s">
        <v>331</v>
      </c>
    </row>
    <row r="5719" spans="1:36" x14ac:dyDescent="0.25">
      <c r="A5719" t="s">
        <v>32</v>
      </c>
      <c r="B5719" t="s">
        <v>17234</v>
      </c>
      <c r="C5719">
        <f>YEAR(B5719)</f>
        <v>2015</v>
      </c>
      <c r="D5719">
        <v>91.4</v>
      </c>
      <c r="E5719">
        <v>75.2</v>
      </c>
      <c r="F5719">
        <v>82.9</v>
      </c>
      <c r="H5719" s="2">
        <f>IF(F5719-70.17&lt;=0,0,IF(F5719-70.17&lt;=1,1,2))</f>
        <v>2</v>
      </c>
      <c r="I5719">
        <v>97.8</v>
      </c>
      <c r="J5719">
        <v>75.2</v>
      </c>
      <c r="K5719">
        <v>86</v>
      </c>
      <c r="L5719">
        <v>66</v>
      </c>
      <c r="M5719">
        <v>57.9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21.5</v>
      </c>
      <c r="V5719">
        <v>15</v>
      </c>
      <c r="W5719">
        <v>254.5</v>
      </c>
      <c r="X5719">
        <v>1011.9</v>
      </c>
      <c r="Y5719">
        <v>4.5</v>
      </c>
      <c r="Z5719">
        <v>6.2</v>
      </c>
      <c r="AA5719">
        <v>266.39999999999998</v>
      </c>
      <c r="AB5719">
        <v>23.1</v>
      </c>
      <c r="AC5719">
        <v>9</v>
      </c>
      <c r="AD5719">
        <v>0</v>
      </c>
      <c r="AE5719" t="s">
        <v>17235</v>
      </c>
      <c r="AF5719" t="s">
        <v>17236</v>
      </c>
      <c r="AG5719">
        <v>0.8</v>
      </c>
      <c r="AH5719" t="s">
        <v>330</v>
      </c>
      <c r="AI5719" t="s">
        <v>9140</v>
      </c>
      <c r="AJ5719" t="s">
        <v>331</v>
      </c>
    </row>
    <row r="5720" spans="1:36" x14ac:dyDescent="0.25">
      <c r="A5720" t="s">
        <v>32</v>
      </c>
      <c r="B5720" t="s">
        <v>17237</v>
      </c>
      <c r="C5720">
        <f>YEAR(B5720)</f>
        <v>2015</v>
      </c>
      <c r="D5720">
        <v>86</v>
      </c>
      <c r="E5720">
        <v>73.400000000000006</v>
      </c>
      <c r="F5720">
        <v>79.900000000000006</v>
      </c>
      <c r="H5720" s="2">
        <f>IF(F5720-70.17&lt;=0,0,IF(F5720-70.17&lt;=1,1,2))</f>
        <v>2</v>
      </c>
      <c r="I5720">
        <v>93.5</v>
      </c>
      <c r="J5720">
        <v>73.400000000000006</v>
      </c>
      <c r="K5720">
        <v>82.6</v>
      </c>
      <c r="L5720">
        <v>69.400000000000006</v>
      </c>
      <c r="M5720">
        <v>70.599999999999994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20.100000000000001</v>
      </c>
      <c r="V5720">
        <v>11.4</v>
      </c>
      <c r="W5720">
        <v>303.60000000000002</v>
      </c>
      <c r="X5720">
        <v>1011.5</v>
      </c>
      <c r="Y5720">
        <v>2.2999999999999998</v>
      </c>
      <c r="Z5720">
        <v>6.2</v>
      </c>
      <c r="AA5720">
        <v>261.2</v>
      </c>
      <c r="AB5720">
        <v>22.5</v>
      </c>
      <c r="AC5720">
        <v>9</v>
      </c>
      <c r="AD5720">
        <v>0</v>
      </c>
      <c r="AE5720" t="s">
        <v>17238</v>
      </c>
      <c r="AF5720" t="s">
        <v>17239</v>
      </c>
      <c r="AG5720">
        <v>0.83</v>
      </c>
      <c r="AH5720" t="s">
        <v>330</v>
      </c>
      <c r="AI5720" t="s">
        <v>9140</v>
      </c>
      <c r="AJ5720" t="s">
        <v>331</v>
      </c>
    </row>
    <row r="5721" spans="1:36" x14ac:dyDescent="0.25">
      <c r="A5721" t="s">
        <v>32</v>
      </c>
      <c r="B5721" t="s">
        <v>17240</v>
      </c>
      <c r="C5721">
        <f>YEAR(B5721)</f>
        <v>2015</v>
      </c>
      <c r="D5721">
        <v>84.2</v>
      </c>
      <c r="E5721">
        <v>73.400000000000006</v>
      </c>
      <c r="F5721">
        <v>79.2</v>
      </c>
      <c r="H5721" s="2">
        <f>IF(F5721-70.17&lt;=0,0,IF(F5721-70.17&lt;=1,1,2))</f>
        <v>2</v>
      </c>
      <c r="I5721">
        <v>89.6</v>
      </c>
      <c r="J5721">
        <v>73.400000000000006</v>
      </c>
      <c r="K5721">
        <v>80.8</v>
      </c>
      <c r="L5721">
        <v>70.400000000000006</v>
      </c>
      <c r="M5721">
        <v>74.900000000000006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20.6</v>
      </c>
      <c r="V5721">
        <v>10.3</v>
      </c>
      <c r="W5721">
        <v>328.9</v>
      </c>
      <c r="X5721">
        <v>1012.9</v>
      </c>
      <c r="Y5721">
        <v>26.8</v>
      </c>
      <c r="Z5721">
        <v>6.2</v>
      </c>
      <c r="AA5721">
        <v>255</v>
      </c>
      <c r="AB5721">
        <v>21.9</v>
      </c>
      <c r="AC5721">
        <v>8</v>
      </c>
      <c r="AD5721">
        <v>0</v>
      </c>
      <c r="AE5721" t="s">
        <v>17241</v>
      </c>
      <c r="AF5721" t="s">
        <v>17242</v>
      </c>
      <c r="AG5721">
        <v>0.87</v>
      </c>
      <c r="AH5721" t="s">
        <v>36</v>
      </c>
      <c r="AI5721" t="s">
        <v>37</v>
      </c>
      <c r="AJ5721" t="s">
        <v>38</v>
      </c>
    </row>
    <row r="5722" spans="1:36" x14ac:dyDescent="0.25">
      <c r="A5722" t="s">
        <v>32</v>
      </c>
      <c r="B5722" t="s">
        <v>17243</v>
      </c>
      <c r="C5722">
        <f>YEAR(B5722)</f>
        <v>2015</v>
      </c>
      <c r="D5722">
        <v>86</v>
      </c>
      <c r="E5722">
        <v>69.8</v>
      </c>
      <c r="F5722">
        <v>78</v>
      </c>
      <c r="H5722" s="2">
        <f>IF(F5722-70.17&lt;=0,0,IF(F5722-70.17&lt;=1,1,2))</f>
        <v>2</v>
      </c>
      <c r="I5722">
        <v>91</v>
      </c>
      <c r="J5722">
        <v>69.8</v>
      </c>
      <c r="K5722">
        <v>80.3</v>
      </c>
      <c r="L5722">
        <v>68.3</v>
      </c>
      <c r="M5722">
        <v>72.599999999999994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19.7</v>
      </c>
      <c r="V5722">
        <v>11.4</v>
      </c>
      <c r="W5722">
        <v>105.6</v>
      </c>
      <c r="X5722">
        <v>1012.8</v>
      </c>
      <c r="Y5722">
        <v>1</v>
      </c>
      <c r="Z5722">
        <v>6.2</v>
      </c>
      <c r="AA5722">
        <v>256</v>
      </c>
      <c r="AB5722">
        <v>22.1</v>
      </c>
      <c r="AC5722">
        <v>8</v>
      </c>
      <c r="AD5722">
        <v>0</v>
      </c>
      <c r="AE5722" t="s">
        <v>17244</v>
      </c>
      <c r="AF5722" t="s">
        <v>17245</v>
      </c>
      <c r="AG5722">
        <v>0.9</v>
      </c>
      <c r="AH5722" t="s">
        <v>330</v>
      </c>
      <c r="AI5722" t="s">
        <v>9140</v>
      </c>
      <c r="AJ5722" t="s">
        <v>331</v>
      </c>
    </row>
    <row r="5723" spans="1:36" x14ac:dyDescent="0.25">
      <c r="A5723" t="s">
        <v>32</v>
      </c>
      <c r="B5723" t="s">
        <v>17246</v>
      </c>
      <c r="C5723">
        <f>YEAR(B5723)</f>
        <v>2015</v>
      </c>
      <c r="D5723">
        <v>84.2</v>
      </c>
      <c r="E5723">
        <v>75.2</v>
      </c>
      <c r="F5723">
        <v>80.400000000000006</v>
      </c>
      <c r="H5723" s="2">
        <f>IF(F5723-70.17&lt;=0,0,IF(F5723-70.17&lt;=1,1,2))</f>
        <v>2</v>
      </c>
      <c r="I5723">
        <v>92.5</v>
      </c>
      <c r="J5723">
        <v>75.2</v>
      </c>
      <c r="K5723">
        <v>83.6</v>
      </c>
      <c r="L5723">
        <v>69.7</v>
      </c>
      <c r="M5723">
        <v>70.2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18.600000000000001</v>
      </c>
      <c r="V5723">
        <v>13.9</v>
      </c>
      <c r="W5723">
        <v>314.5</v>
      </c>
      <c r="X5723">
        <v>1015.1</v>
      </c>
      <c r="Y5723">
        <v>20.3</v>
      </c>
      <c r="Z5723">
        <v>6.2</v>
      </c>
      <c r="AA5723">
        <v>243.1</v>
      </c>
      <c r="AB5723">
        <v>21.1</v>
      </c>
      <c r="AC5723">
        <v>8</v>
      </c>
      <c r="AD5723">
        <v>0</v>
      </c>
      <c r="AE5723" t="s">
        <v>17247</v>
      </c>
      <c r="AF5723" t="s">
        <v>17248</v>
      </c>
      <c r="AG5723">
        <v>0.93</v>
      </c>
      <c r="AH5723" t="s">
        <v>36</v>
      </c>
      <c r="AI5723" t="s">
        <v>37</v>
      </c>
      <c r="AJ5723" t="s">
        <v>38</v>
      </c>
    </row>
    <row r="5724" spans="1:36" x14ac:dyDescent="0.25">
      <c r="A5724" t="s">
        <v>32</v>
      </c>
      <c r="B5724" t="s">
        <v>17249</v>
      </c>
      <c r="C5724">
        <f>YEAR(B5724)</f>
        <v>2015</v>
      </c>
      <c r="D5724">
        <v>82.5</v>
      </c>
      <c r="E5724">
        <v>71.599999999999994</v>
      </c>
      <c r="F5724">
        <v>78</v>
      </c>
      <c r="H5724" s="2">
        <f>IF(F5724-70.17&lt;=0,0,IF(F5724-70.17&lt;=1,1,2))</f>
        <v>2</v>
      </c>
      <c r="I5724">
        <v>85.5</v>
      </c>
      <c r="J5724">
        <v>71.599999999999994</v>
      </c>
      <c r="K5724">
        <v>78.8</v>
      </c>
      <c r="L5724">
        <v>66</v>
      </c>
      <c r="M5724">
        <v>67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25.9</v>
      </c>
      <c r="V5724">
        <v>19.7</v>
      </c>
      <c r="W5724">
        <v>301.39999999999998</v>
      </c>
      <c r="X5724">
        <v>1015</v>
      </c>
      <c r="Y5724">
        <v>16.8</v>
      </c>
      <c r="Z5724">
        <v>6.2</v>
      </c>
      <c r="AA5724">
        <v>259</v>
      </c>
      <c r="AB5724">
        <v>22.4</v>
      </c>
      <c r="AC5724">
        <v>8</v>
      </c>
      <c r="AD5724">
        <v>0</v>
      </c>
      <c r="AE5724" t="s">
        <v>17250</v>
      </c>
      <c r="AF5724" t="s">
        <v>17251</v>
      </c>
      <c r="AG5724">
        <v>0.97</v>
      </c>
      <c r="AH5724" t="s">
        <v>330</v>
      </c>
      <c r="AI5724" t="s">
        <v>9140</v>
      </c>
      <c r="AJ5724" t="s">
        <v>331</v>
      </c>
    </row>
    <row r="5725" spans="1:36" x14ac:dyDescent="0.25">
      <c r="A5725" t="s">
        <v>32</v>
      </c>
      <c r="B5725" t="s">
        <v>17252</v>
      </c>
      <c r="C5725">
        <f>YEAR(B5725)</f>
        <v>2015</v>
      </c>
      <c r="D5725">
        <v>80.599999999999994</v>
      </c>
      <c r="E5725">
        <v>75.2</v>
      </c>
      <c r="F5725">
        <v>77.099999999999994</v>
      </c>
      <c r="H5725" s="2">
        <f>IF(F5725-70.17&lt;=0,0,IF(F5725-70.17&lt;=1,1,2))</f>
        <v>2</v>
      </c>
      <c r="I5725">
        <v>82.8</v>
      </c>
      <c r="J5725">
        <v>75.2</v>
      </c>
      <c r="K5725">
        <v>77.2</v>
      </c>
      <c r="L5725">
        <v>66.7</v>
      </c>
      <c r="M5725">
        <v>70.599999999999994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32.200000000000003</v>
      </c>
      <c r="V5725">
        <v>19.7</v>
      </c>
      <c r="W5725">
        <v>318</v>
      </c>
      <c r="X5725">
        <v>1015.1</v>
      </c>
      <c r="Y5725">
        <v>47</v>
      </c>
      <c r="Z5725">
        <v>6.2</v>
      </c>
      <c r="AA5725">
        <v>213.9</v>
      </c>
      <c r="AB5725">
        <v>18.399999999999999</v>
      </c>
      <c r="AC5725">
        <v>8</v>
      </c>
      <c r="AD5725">
        <v>0</v>
      </c>
      <c r="AE5725" t="s">
        <v>17253</v>
      </c>
      <c r="AF5725" t="s">
        <v>17254</v>
      </c>
      <c r="AG5725">
        <v>0</v>
      </c>
      <c r="AH5725" t="s">
        <v>36</v>
      </c>
      <c r="AI5725" t="s">
        <v>37</v>
      </c>
      <c r="AJ5725" t="s">
        <v>38</v>
      </c>
    </row>
    <row r="5726" spans="1:36" x14ac:dyDescent="0.25">
      <c r="A5726" t="s">
        <v>32</v>
      </c>
      <c r="B5726" t="s">
        <v>17255</v>
      </c>
      <c r="C5726">
        <f>YEAR(B5726)</f>
        <v>2015</v>
      </c>
      <c r="D5726">
        <v>80.599999999999994</v>
      </c>
      <c r="E5726">
        <v>75.2</v>
      </c>
      <c r="F5726">
        <v>76.8</v>
      </c>
      <c r="H5726" s="2">
        <f>IF(F5726-70.17&lt;=0,0,IF(F5726-70.17&lt;=1,1,2))</f>
        <v>2</v>
      </c>
      <c r="I5726">
        <v>83.3</v>
      </c>
      <c r="J5726">
        <v>75.2</v>
      </c>
      <c r="K5726">
        <v>77.099999999999994</v>
      </c>
      <c r="L5726">
        <v>66.2</v>
      </c>
      <c r="M5726">
        <v>70.099999999999994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27.5</v>
      </c>
      <c r="V5726">
        <v>16.100000000000001</v>
      </c>
      <c r="W5726">
        <v>309</v>
      </c>
      <c r="X5726">
        <v>1015.3</v>
      </c>
      <c r="Y5726">
        <v>49.8</v>
      </c>
      <c r="Z5726">
        <v>6.2</v>
      </c>
      <c r="AA5726">
        <v>192.1</v>
      </c>
      <c r="AB5726">
        <v>16.399999999999999</v>
      </c>
      <c r="AC5726">
        <v>6</v>
      </c>
      <c r="AD5726">
        <v>0</v>
      </c>
      <c r="AE5726" t="s">
        <v>17256</v>
      </c>
      <c r="AF5726" t="s">
        <v>17257</v>
      </c>
      <c r="AG5726">
        <v>0.04</v>
      </c>
      <c r="AH5726" t="s">
        <v>36</v>
      </c>
      <c r="AI5726" t="s">
        <v>37</v>
      </c>
      <c r="AJ5726" t="s">
        <v>38</v>
      </c>
    </row>
    <row r="5727" spans="1:36" x14ac:dyDescent="0.25">
      <c r="A5727" t="s">
        <v>32</v>
      </c>
      <c r="B5727" t="s">
        <v>17258</v>
      </c>
      <c r="C5727">
        <f>YEAR(B5727)</f>
        <v>2015</v>
      </c>
      <c r="D5727">
        <v>80.599999999999994</v>
      </c>
      <c r="E5727">
        <v>75.2</v>
      </c>
      <c r="F5727">
        <v>77.099999999999994</v>
      </c>
      <c r="H5727" s="2">
        <f>IF(F5727-70.17&lt;=0,0,IF(F5727-70.17&lt;=1,1,2))</f>
        <v>2</v>
      </c>
      <c r="I5727">
        <v>83.3</v>
      </c>
      <c r="J5727">
        <v>75.2</v>
      </c>
      <c r="K5727">
        <v>77.599999999999994</v>
      </c>
      <c r="L5727">
        <v>66.099999999999994</v>
      </c>
      <c r="M5727">
        <v>69.099999999999994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28.2</v>
      </c>
      <c r="V5727">
        <v>18.3</v>
      </c>
      <c r="W5727">
        <v>307.2</v>
      </c>
      <c r="X5727">
        <v>1014.5</v>
      </c>
      <c r="Y5727">
        <v>38.9</v>
      </c>
      <c r="Z5727">
        <v>6.2</v>
      </c>
      <c r="AA5727">
        <v>208.1</v>
      </c>
      <c r="AB5727">
        <v>17.899999999999999</v>
      </c>
      <c r="AC5727">
        <v>7</v>
      </c>
      <c r="AD5727">
        <v>0</v>
      </c>
      <c r="AE5727" t="s">
        <v>17259</v>
      </c>
      <c r="AF5727" t="s">
        <v>17260</v>
      </c>
      <c r="AG5727">
        <v>7.0000000000000007E-2</v>
      </c>
      <c r="AH5727" t="s">
        <v>36</v>
      </c>
      <c r="AI5727" t="s">
        <v>37</v>
      </c>
      <c r="AJ5727" t="s">
        <v>38</v>
      </c>
    </row>
    <row r="5728" spans="1:36" x14ac:dyDescent="0.25">
      <c r="A5728" t="s">
        <v>32</v>
      </c>
      <c r="B5728" t="s">
        <v>17261</v>
      </c>
      <c r="C5728">
        <f>YEAR(B5728)</f>
        <v>2015</v>
      </c>
      <c r="D5728">
        <v>80.599999999999994</v>
      </c>
      <c r="E5728">
        <v>73.400000000000006</v>
      </c>
      <c r="F5728">
        <v>76.900000000000006</v>
      </c>
      <c r="H5728" s="2">
        <f>IF(F5728-70.17&lt;=0,0,IF(F5728-70.17&lt;=1,1,2))</f>
        <v>2</v>
      </c>
      <c r="I5728">
        <v>83.9</v>
      </c>
      <c r="J5728">
        <v>73.400000000000006</v>
      </c>
      <c r="K5728">
        <v>77.599999999999994</v>
      </c>
      <c r="L5728">
        <v>66</v>
      </c>
      <c r="M5728">
        <v>69.400000000000006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27.5</v>
      </c>
      <c r="V5728">
        <v>18.3</v>
      </c>
      <c r="W5728">
        <v>302.89999999999998</v>
      </c>
      <c r="X5728">
        <v>1013.3</v>
      </c>
      <c r="Y5728">
        <v>29.2</v>
      </c>
      <c r="Z5728">
        <v>6.2</v>
      </c>
      <c r="AA5728">
        <v>210.3</v>
      </c>
      <c r="AB5728">
        <v>17.899999999999999</v>
      </c>
      <c r="AC5728">
        <v>7</v>
      </c>
      <c r="AD5728">
        <v>0</v>
      </c>
      <c r="AE5728" t="s">
        <v>17262</v>
      </c>
      <c r="AF5728" t="s">
        <v>17263</v>
      </c>
      <c r="AG5728">
        <v>0.1</v>
      </c>
      <c r="AH5728" t="s">
        <v>36</v>
      </c>
      <c r="AI5728" t="s">
        <v>37</v>
      </c>
      <c r="AJ5728" t="s">
        <v>38</v>
      </c>
    </row>
    <row r="5729" spans="1:36" x14ac:dyDescent="0.25">
      <c r="A5729" t="s">
        <v>32</v>
      </c>
      <c r="B5729" t="s">
        <v>17264</v>
      </c>
      <c r="C5729">
        <f>YEAR(B5729)</f>
        <v>2015</v>
      </c>
      <c r="D5729">
        <v>82.4</v>
      </c>
      <c r="E5729">
        <v>75.2</v>
      </c>
      <c r="F5729">
        <v>77.5</v>
      </c>
      <c r="H5729" s="2">
        <f>IF(F5729-70.17&lt;=0,0,IF(F5729-70.17&lt;=1,1,2))</f>
        <v>2</v>
      </c>
      <c r="I5729">
        <v>84.7</v>
      </c>
      <c r="J5729">
        <v>75.2</v>
      </c>
      <c r="K5729">
        <v>78.3</v>
      </c>
      <c r="L5729">
        <v>66.900000000000006</v>
      </c>
      <c r="M5729">
        <v>70.099999999999994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23.9</v>
      </c>
      <c r="V5729">
        <v>19.7</v>
      </c>
      <c r="W5729">
        <v>312.10000000000002</v>
      </c>
      <c r="X5729">
        <v>1012.6</v>
      </c>
      <c r="Y5729">
        <v>17.7</v>
      </c>
      <c r="Z5729">
        <v>6.2</v>
      </c>
      <c r="AA5729">
        <v>233.7</v>
      </c>
      <c r="AB5729">
        <v>19.899999999999999</v>
      </c>
      <c r="AC5729">
        <v>8</v>
      </c>
      <c r="AD5729">
        <v>0</v>
      </c>
      <c r="AE5729" t="s">
        <v>17265</v>
      </c>
      <c r="AF5729" t="s">
        <v>17266</v>
      </c>
      <c r="AG5729">
        <v>0.14000000000000001</v>
      </c>
      <c r="AH5729" t="s">
        <v>330</v>
      </c>
      <c r="AI5729" t="s">
        <v>9140</v>
      </c>
      <c r="AJ5729" t="s">
        <v>331</v>
      </c>
    </row>
    <row r="5730" spans="1:36" x14ac:dyDescent="0.25">
      <c r="A5730" t="s">
        <v>32</v>
      </c>
      <c r="B5730" t="s">
        <v>17267</v>
      </c>
      <c r="C5730">
        <f>YEAR(B5730)</f>
        <v>2015</v>
      </c>
      <c r="D5730">
        <v>82.4</v>
      </c>
      <c r="E5730">
        <v>73.400000000000006</v>
      </c>
      <c r="F5730">
        <v>77.2</v>
      </c>
      <c r="H5730" s="2">
        <f>IF(F5730-70.17&lt;=0,0,IF(F5730-70.17&lt;=1,1,2))</f>
        <v>2</v>
      </c>
      <c r="I5730">
        <v>86.2</v>
      </c>
      <c r="J5730">
        <v>73.400000000000006</v>
      </c>
      <c r="K5730">
        <v>77.900000000000006</v>
      </c>
      <c r="L5730">
        <v>67.5</v>
      </c>
      <c r="M5730">
        <v>72.3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22.6</v>
      </c>
      <c r="V5730">
        <v>17.2</v>
      </c>
      <c r="W5730">
        <v>317.2</v>
      </c>
      <c r="X5730">
        <v>1012</v>
      </c>
      <c r="Y5730">
        <v>31.9</v>
      </c>
      <c r="Z5730">
        <v>6.2</v>
      </c>
      <c r="AA5730">
        <v>227.1</v>
      </c>
      <c r="AB5730">
        <v>19.7</v>
      </c>
      <c r="AC5730">
        <v>7</v>
      </c>
      <c r="AD5730">
        <v>0</v>
      </c>
      <c r="AE5730" t="s">
        <v>17268</v>
      </c>
      <c r="AF5730" t="s">
        <v>17269</v>
      </c>
      <c r="AG5730">
        <v>0.17</v>
      </c>
      <c r="AH5730" t="s">
        <v>36</v>
      </c>
      <c r="AI5730" t="s">
        <v>37</v>
      </c>
      <c r="AJ5730" t="s">
        <v>38</v>
      </c>
    </row>
    <row r="5731" spans="1:36" x14ac:dyDescent="0.25">
      <c r="A5731" t="s">
        <v>32</v>
      </c>
      <c r="B5731" t="s">
        <v>17270</v>
      </c>
      <c r="C5731">
        <f>YEAR(B5731)</f>
        <v>2015</v>
      </c>
      <c r="D5731">
        <v>80.599999999999994</v>
      </c>
      <c r="E5731">
        <v>68</v>
      </c>
      <c r="F5731">
        <v>74.5</v>
      </c>
      <c r="H5731" s="2">
        <f>IF(F5731-70.17&lt;=0,0,IF(F5731-70.17&lt;=1,1,2))</f>
        <v>2</v>
      </c>
      <c r="I5731">
        <v>85.3</v>
      </c>
      <c r="J5731">
        <v>68</v>
      </c>
      <c r="K5731">
        <v>75</v>
      </c>
      <c r="L5731">
        <v>68.099999999999994</v>
      </c>
      <c r="M5731">
        <v>80.900000000000006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18.600000000000001</v>
      </c>
      <c r="V5731">
        <v>10.3</v>
      </c>
      <c r="W5731">
        <v>281.3</v>
      </c>
      <c r="X5731">
        <v>1012.5</v>
      </c>
      <c r="Y5731">
        <v>29.9</v>
      </c>
      <c r="Z5731">
        <v>6.2</v>
      </c>
      <c r="AA5731">
        <v>227.5</v>
      </c>
      <c r="AB5731">
        <v>19.600000000000001</v>
      </c>
      <c r="AC5731">
        <v>8</v>
      </c>
      <c r="AD5731">
        <v>0</v>
      </c>
      <c r="AE5731" t="s">
        <v>17271</v>
      </c>
      <c r="AF5731" t="s">
        <v>17272</v>
      </c>
      <c r="AG5731">
        <v>0.21</v>
      </c>
      <c r="AH5731" t="s">
        <v>36</v>
      </c>
      <c r="AI5731" t="s">
        <v>37</v>
      </c>
      <c r="AJ5731" t="s">
        <v>38</v>
      </c>
    </row>
    <row r="5732" spans="1:36" x14ac:dyDescent="0.25">
      <c r="A5732" t="s">
        <v>32</v>
      </c>
      <c r="B5732" t="s">
        <v>17273</v>
      </c>
      <c r="C5732">
        <f>YEAR(B5732)</f>
        <v>2015</v>
      </c>
      <c r="D5732">
        <v>82.4</v>
      </c>
      <c r="E5732">
        <v>69.8</v>
      </c>
      <c r="F5732">
        <v>75.099999999999994</v>
      </c>
      <c r="H5732" s="2">
        <f>IF(F5732-70.17&lt;=0,0,IF(F5732-70.17&lt;=1,1,2))</f>
        <v>2</v>
      </c>
      <c r="I5732">
        <v>87.2</v>
      </c>
      <c r="J5732">
        <v>69.8</v>
      </c>
      <c r="K5732">
        <v>75.900000000000006</v>
      </c>
      <c r="L5732">
        <v>68</v>
      </c>
      <c r="M5732">
        <v>79.3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20.8</v>
      </c>
      <c r="V5732">
        <v>11.4</v>
      </c>
      <c r="W5732">
        <v>216</v>
      </c>
      <c r="X5732">
        <v>1011.1</v>
      </c>
      <c r="Y5732">
        <v>25.5</v>
      </c>
      <c r="Z5732">
        <v>6.2</v>
      </c>
      <c r="AA5732">
        <v>242.4</v>
      </c>
      <c r="AB5732">
        <v>20.8</v>
      </c>
      <c r="AC5732">
        <v>8</v>
      </c>
      <c r="AD5732">
        <v>0</v>
      </c>
      <c r="AE5732" t="s">
        <v>17274</v>
      </c>
      <c r="AF5732" t="s">
        <v>17275</v>
      </c>
      <c r="AG5732">
        <v>0.24</v>
      </c>
      <c r="AH5732" t="s">
        <v>36</v>
      </c>
      <c r="AI5732" t="s">
        <v>37</v>
      </c>
      <c r="AJ5732" t="s">
        <v>38</v>
      </c>
    </row>
    <row r="5733" spans="1:36" x14ac:dyDescent="0.25">
      <c r="A5733" t="s">
        <v>32</v>
      </c>
      <c r="B5733" t="s">
        <v>17276</v>
      </c>
      <c r="C5733">
        <f>YEAR(B5733)</f>
        <v>2015</v>
      </c>
      <c r="D5733">
        <v>86</v>
      </c>
      <c r="E5733">
        <v>69.8</v>
      </c>
      <c r="F5733">
        <v>74.2</v>
      </c>
      <c r="H5733" s="2">
        <f>IF(F5733-70.17&lt;=0,0,IF(F5733-70.17&lt;=1,1,2))</f>
        <v>2</v>
      </c>
      <c r="I5733">
        <v>86.7</v>
      </c>
      <c r="J5733">
        <v>69.8</v>
      </c>
      <c r="K5733">
        <v>74.400000000000006</v>
      </c>
      <c r="L5733">
        <v>63.5</v>
      </c>
      <c r="M5733">
        <v>70.5</v>
      </c>
      <c r="O5733">
        <v>3.3000000000000002E-2</v>
      </c>
      <c r="P5733">
        <v>100</v>
      </c>
      <c r="Q5733">
        <v>4.17</v>
      </c>
      <c r="R5733" t="s">
        <v>40</v>
      </c>
      <c r="S5733">
        <v>0</v>
      </c>
      <c r="T5733">
        <v>0</v>
      </c>
      <c r="U5733">
        <v>34.4</v>
      </c>
      <c r="V5733">
        <v>25.3</v>
      </c>
      <c r="W5733">
        <v>172.5</v>
      </c>
      <c r="X5733">
        <v>1006.7</v>
      </c>
      <c r="Y5733">
        <v>60.5</v>
      </c>
      <c r="Z5733">
        <v>6.2</v>
      </c>
      <c r="AA5733">
        <v>204.5</v>
      </c>
      <c r="AB5733">
        <v>17.7</v>
      </c>
      <c r="AC5733">
        <v>8</v>
      </c>
      <c r="AD5733">
        <v>0</v>
      </c>
      <c r="AE5733" t="s">
        <v>17277</v>
      </c>
      <c r="AF5733" t="s">
        <v>17278</v>
      </c>
      <c r="AG5733">
        <v>0.25</v>
      </c>
      <c r="AH5733" t="s">
        <v>56</v>
      </c>
      <c r="AI5733" t="s">
        <v>61</v>
      </c>
      <c r="AJ5733" t="s">
        <v>40</v>
      </c>
    </row>
    <row r="5734" spans="1:36" x14ac:dyDescent="0.25">
      <c r="A5734" t="s">
        <v>32</v>
      </c>
      <c r="B5734" t="s">
        <v>17279</v>
      </c>
      <c r="C5734">
        <f>YEAR(B5734)</f>
        <v>2015</v>
      </c>
      <c r="D5734">
        <v>77</v>
      </c>
      <c r="E5734">
        <v>67.900000000000006</v>
      </c>
      <c r="F5734">
        <v>71.2</v>
      </c>
      <c r="H5734" s="2">
        <f>IF(F5734-70.17&lt;=0,0,IF(F5734-70.17&lt;=1,1,2))</f>
        <v>2</v>
      </c>
      <c r="I5734">
        <v>77</v>
      </c>
      <c r="J5734">
        <v>67.900000000000006</v>
      </c>
      <c r="K5734">
        <v>71.2</v>
      </c>
      <c r="L5734">
        <v>64.2</v>
      </c>
      <c r="M5734">
        <v>78.900000000000006</v>
      </c>
      <c r="O5734">
        <v>0.42799999999999999</v>
      </c>
      <c r="P5734">
        <v>100</v>
      </c>
      <c r="Q5734">
        <v>12.5</v>
      </c>
      <c r="R5734" t="s">
        <v>40</v>
      </c>
      <c r="S5734">
        <v>0</v>
      </c>
      <c r="T5734">
        <v>0</v>
      </c>
      <c r="U5734">
        <v>17.7</v>
      </c>
      <c r="V5734">
        <v>18.3</v>
      </c>
      <c r="W5734">
        <v>183.5</v>
      </c>
      <c r="X5734">
        <v>1004.1</v>
      </c>
      <c r="Y5734">
        <v>67.099999999999994</v>
      </c>
      <c r="Z5734">
        <v>6.2</v>
      </c>
      <c r="AA5734">
        <v>152.9</v>
      </c>
      <c r="AB5734">
        <v>13.1</v>
      </c>
      <c r="AC5734">
        <v>6</v>
      </c>
      <c r="AD5734">
        <v>0</v>
      </c>
      <c r="AE5734" t="s">
        <v>17280</v>
      </c>
      <c r="AF5734" t="s">
        <v>17281</v>
      </c>
      <c r="AG5734">
        <v>0.31</v>
      </c>
      <c r="AH5734" t="s">
        <v>56</v>
      </c>
      <c r="AI5734" t="s">
        <v>101</v>
      </c>
      <c r="AJ5734" t="s">
        <v>40</v>
      </c>
    </row>
    <row r="5735" spans="1:36" x14ac:dyDescent="0.25">
      <c r="A5735" t="s">
        <v>32</v>
      </c>
      <c r="B5735" t="s">
        <v>17282</v>
      </c>
      <c r="C5735">
        <f>YEAR(B5735)</f>
        <v>2015</v>
      </c>
      <c r="D5735">
        <v>82.4</v>
      </c>
      <c r="E5735">
        <v>68</v>
      </c>
      <c r="F5735">
        <v>73.5</v>
      </c>
      <c r="H5735" s="2">
        <f>IF(F5735-70.17&lt;=0,0,IF(F5735-70.17&lt;=1,1,2))</f>
        <v>2</v>
      </c>
      <c r="I5735">
        <v>85.3</v>
      </c>
      <c r="J5735">
        <v>68</v>
      </c>
      <c r="K5735">
        <v>73.8</v>
      </c>
      <c r="L5735">
        <v>64.2</v>
      </c>
      <c r="M5735">
        <v>73.599999999999994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18.3</v>
      </c>
      <c r="V5735">
        <v>11.4</v>
      </c>
      <c r="W5735">
        <v>268.2</v>
      </c>
      <c r="X5735">
        <v>1008.9</v>
      </c>
      <c r="Y5735">
        <v>36.700000000000003</v>
      </c>
      <c r="Z5735">
        <v>6.2</v>
      </c>
      <c r="AA5735">
        <v>196.5</v>
      </c>
      <c r="AB5735">
        <v>16.899999999999999</v>
      </c>
      <c r="AC5735">
        <v>7</v>
      </c>
      <c r="AD5735">
        <v>0</v>
      </c>
      <c r="AE5735" t="s">
        <v>17283</v>
      </c>
      <c r="AF5735" t="s">
        <v>17284</v>
      </c>
      <c r="AG5735">
        <v>0.34</v>
      </c>
      <c r="AH5735" t="s">
        <v>36</v>
      </c>
      <c r="AI5735" t="s">
        <v>37</v>
      </c>
      <c r="AJ5735" t="s">
        <v>38</v>
      </c>
    </row>
    <row r="5736" spans="1:36" x14ac:dyDescent="0.25">
      <c r="A5736" t="s">
        <v>32</v>
      </c>
      <c r="B5736" t="s">
        <v>17285</v>
      </c>
      <c r="C5736">
        <f>YEAR(B5736)</f>
        <v>2015</v>
      </c>
      <c r="D5736">
        <v>82.4</v>
      </c>
      <c r="E5736">
        <v>68</v>
      </c>
      <c r="F5736">
        <v>75.599999999999994</v>
      </c>
      <c r="H5736" s="2">
        <f>IF(F5736-70.17&lt;=0,0,IF(F5736-70.17&lt;=1,1,2))</f>
        <v>2</v>
      </c>
      <c r="I5736">
        <v>86.2</v>
      </c>
      <c r="J5736">
        <v>68</v>
      </c>
      <c r="K5736">
        <v>76.2</v>
      </c>
      <c r="L5736">
        <v>66</v>
      </c>
      <c r="M5736">
        <v>73.099999999999994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18.3</v>
      </c>
      <c r="V5736">
        <v>11.4</v>
      </c>
      <c r="W5736">
        <v>129.30000000000001</v>
      </c>
      <c r="X5736">
        <v>1013.7</v>
      </c>
      <c r="Y5736">
        <v>34.1</v>
      </c>
      <c r="Z5736">
        <v>6.2</v>
      </c>
      <c r="AA5736">
        <v>206.2</v>
      </c>
      <c r="AB5736">
        <v>17.8</v>
      </c>
      <c r="AC5736">
        <v>8</v>
      </c>
      <c r="AD5736">
        <v>0</v>
      </c>
      <c r="AE5736" t="s">
        <v>17286</v>
      </c>
      <c r="AF5736" t="s">
        <v>17287</v>
      </c>
      <c r="AG5736">
        <v>0.37</v>
      </c>
      <c r="AH5736" t="s">
        <v>36</v>
      </c>
      <c r="AI5736" t="s">
        <v>37</v>
      </c>
      <c r="AJ5736" t="s">
        <v>38</v>
      </c>
    </row>
    <row r="5737" spans="1:36" x14ac:dyDescent="0.25">
      <c r="A5737" t="s">
        <v>32</v>
      </c>
      <c r="B5737" t="s">
        <v>17288</v>
      </c>
      <c r="C5737">
        <f>YEAR(B5737)</f>
        <v>2015</v>
      </c>
      <c r="D5737">
        <v>82.4</v>
      </c>
      <c r="E5737">
        <v>68</v>
      </c>
      <c r="F5737">
        <v>74.900000000000006</v>
      </c>
      <c r="H5737" s="2">
        <f>IF(F5737-70.17&lt;=0,0,IF(F5737-70.17&lt;=1,1,2))</f>
        <v>2</v>
      </c>
      <c r="I5737">
        <v>87.1</v>
      </c>
      <c r="J5737">
        <v>68</v>
      </c>
      <c r="K5737">
        <v>75.8</v>
      </c>
      <c r="L5737">
        <v>67</v>
      </c>
      <c r="M5737">
        <v>77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18.3</v>
      </c>
      <c r="V5737">
        <v>14.9</v>
      </c>
      <c r="W5737">
        <v>100.6</v>
      </c>
      <c r="X5737">
        <v>1013.5</v>
      </c>
      <c r="Y5737">
        <v>25.3</v>
      </c>
      <c r="Z5737">
        <v>6.2</v>
      </c>
      <c r="AA5737">
        <v>218.2</v>
      </c>
      <c r="AB5737">
        <v>18.899999999999999</v>
      </c>
      <c r="AC5737">
        <v>8</v>
      </c>
      <c r="AD5737">
        <v>0</v>
      </c>
      <c r="AE5737" t="s">
        <v>17289</v>
      </c>
      <c r="AF5737" t="s">
        <v>17290</v>
      </c>
      <c r="AG5737">
        <v>0.41</v>
      </c>
      <c r="AH5737" t="s">
        <v>36</v>
      </c>
      <c r="AI5737" t="s">
        <v>37</v>
      </c>
      <c r="AJ5737" t="s">
        <v>38</v>
      </c>
    </row>
    <row r="5738" spans="1:36" x14ac:dyDescent="0.25">
      <c r="A5738" t="s">
        <v>32</v>
      </c>
      <c r="B5738" t="s">
        <v>17291</v>
      </c>
      <c r="C5738">
        <f>YEAR(B5738)</f>
        <v>2015</v>
      </c>
      <c r="D5738">
        <v>84.2</v>
      </c>
      <c r="E5738">
        <v>69.900000000000006</v>
      </c>
      <c r="F5738">
        <v>76.3</v>
      </c>
      <c r="H5738" s="2">
        <f>IF(F5738-70.17&lt;=0,0,IF(F5738-70.17&lt;=1,1,2))</f>
        <v>2</v>
      </c>
      <c r="I5738">
        <v>86.5</v>
      </c>
      <c r="J5738">
        <v>69.900000000000006</v>
      </c>
      <c r="K5738">
        <v>76.7</v>
      </c>
      <c r="L5738">
        <v>66.8</v>
      </c>
      <c r="M5738">
        <v>73.599999999999994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21.9</v>
      </c>
      <c r="V5738">
        <v>16.100000000000001</v>
      </c>
      <c r="W5738">
        <v>199.8</v>
      </c>
      <c r="X5738">
        <v>1011.3</v>
      </c>
      <c r="Y5738">
        <v>53.9</v>
      </c>
      <c r="Z5738">
        <v>6.2</v>
      </c>
      <c r="AA5738">
        <v>141.6</v>
      </c>
      <c r="AB5738">
        <v>12.3</v>
      </c>
      <c r="AC5738">
        <v>4</v>
      </c>
      <c r="AD5738">
        <v>0</v>
      </c>
      <c r="AE5738" t="s">
        <v>17292</v>
      </c>
      <c r="AF5738" t="s">
        <v>17293</v>
      </c>
      <c r="AG5738">
        <v>0.44</v>
      </c>
      <c r="AH5738" t="s">
        <v>36</v>
      </c>
      <c r="AI5738" t="s">
        <v>37</v>
      </c>
      <c r="AJ5738" t="s">
        <v>38</v>
      </c>
    </row>
    <row r="5739" spans="1:36" x14ac:dyDescent="0.25">
      <c r="A5739" t="s">
        <v>32</v>
      </c>
      <c r="B5739" t="s">
        <v>17294</v>
      </c>
      <c r="C5739">
        <f>YEAR(B5739)</f>
        <v>2015</v>
      </c>
      <c r="D5739">
        <v>78.8</v>
      </c>
      <c r="E5739">
        <v>67.599999999999994</v>
      </c>
      <c r="F5739">
        <v>74.599999999999994</v>
      </c>
      <c r="H5739" s="2">
        <f>IF(F5739-70.17&lt;=0,0,IF(F5739-70.17&lt;=1,1,2))</f>
        <v>2</v>
      </c>
      <c r="I5739">
        <v>78.8</v>
      </c>
      <c r="J5739">
        <v>67.599999999999994</v>
      </c>
      <c r="K5739">
        <v>74.599999999999994</v>
      </c>
      <c r="L5739">
        <v>66.099999999999994</v>
      </c>
      <c r="M5739">
        <v>75.7</v>
      </c>
      <c r="O5739">
        <v>8.0000000000000002E-3</v>
      </c>
      <c r="P5739">
        <v>100</v>
      </c>
      <c r="Q5739">
        <v>4.17</v>
      </c>
      <c r="R5739" t="s">
        <v>40</v>
      </c>
      <c r="S5739">
        <v>0</v>
      </c>
      <c r="T5739">
        <v>0</v>
      </c>
      <c r="U5739">
        <v>18.100000000000001</v>
      </c>
      <c r="V5739">
        <v>16.100000000000001</v>
      </c>
      <c r="W5739">
        <v>301.89999999999998</v>
      </c>
      <c r="X5739">
        <v>1013.7</v>
      </c>
      <c r="Y5739">
        <v>60.5</v>
      </c>
      <c r="Z5739">
        <v>6.2</v>
      </c>
      <c r="AA5739">
        <v>188.9</v>
      </c>
      <c r="AB5739">
        <v>16.3</v>
      </c>
      <c r="AC5739">
        <v>7</v>
      </c>
      <c r="AD5739">
        <v>0</v>
      </c>
      <c r="AE5739" t="s">
        <v>17295</v>
      </c>
      <c r="AF5739" t="s">
        <v>17296</v>
      </c>
      <c r="AG5739">
        <v>0.47</v>
      </c>
      <c r="AH5739" t="s">
        <v>56</v>
      </c>
      <c r="AI5739" t="s">
        <v>137</v>
      </c>
      <c r="AJ5739" t="s">
        <v>40</v>
      </c>
    </row>
    <row r="5740" spans="1:36" x14ac:dyDescent="0.25">
      <c r="A5740" t="s">
        <v>32</v>
      </c>
      <c r="B5740" t="s">
        <v>17297</v>
      </c>
      <c r="C5740">
        <f>YEAR(B5740)</f>
        <v>2015</v>
      </c>
      <c r="D5740">
        <v>78.8</v>
      </c>
      <c r="E5740">
        <v>69.8</v>
      </c>
      <c r="F5740">
        <v>74.5</v>
      </c>
      <c r="H5740" s="2">
        <f>IF(F5740-70.17&lt;=0,0,IF(F5740-70.17&lt;=1,1,2))</f>
        <v>2</v>
      </c>
      <c r="I5740">
        <v>78.8</v>
      </c>
      <c r="J5740">
        <v>69.8</v>
      </c>
      <c r="K5740">
        <v>74.5</v>
      </c>
      <c r="L5740">
        <v>66.3</v>
      </c>
      <c r="M5740">
        <v>76.099999999999994</v>
      </c>
      <c r="O5740">
        <v>1.9E-2</v>
      </c>
      <c r="P5740">
        <v>100</v>
      </c>
      <c r="Q5740">
        <v>4.17</v>
      </c>
      <c r="R5740" t="s">
        <v>40</v>
      </c>
      <c r="S5740">
        <v>0</v>
      </c>
      <c r="T5740">
        <v>0</v>
      </c>
      <c r="U5740">
        <v>15.9</v>
      </c>
      <c r="V5740">
        <v>11.4</v>
      </c>
      <c r="W5740">
        <v>294.60000000000002</v>
      </c>
      <c r="X5740">
        <v>1014.4</v>
      </c>
      <c r="Y5740">
        <v>64.2</v>
      </c>
      <c r="Z5740">
        <v>6.2</v>
      </c>
      <c r="AA5740">
        <v>174.6</v>
      </c>
      <c r="AB5740">
        <v>15.1</v>
      </c>
      <c r="AC5740">
        <v>7</v>
      </c>
      <c r="AD5740">
        <v>0</v>
      </c>
      <c r="AE5740" t="s">
        <v>17298</v>
      </c>
      <c r="AF5740" t="s">
        <v>17299</v>
      </c>
      <c r="AG5740">
        <v>0.5</v>
      </c>
      <c r="AH5740" t="s">
        <v>56</v>
      </c>
      <c r="AI5740" t="s">
        <v>78</v>
      </c>
      <c r="AJ5740" t="s">
        <v>40</v>
      </c>
    </row>
    <row r="5741" spans="1:36" x14ac:dyDescent="0.25">
      <c r="A5741" t="s">
        <v>32</v>
      </c>
      <c r="B5741" t="s">
        <v>17300</v>
      </c>
      <c r="C5741">
        <f>YEAR(B5741)</f>
        <v>2015</v>
      </c>
      <c r="D5741">
        <v>80.599999999999994</v>
      </c>
      <c r="E5741">
        <v>66.2</v>
      </c>
      <c r="F5741">
        <v>72.5</v>
      </c>
      <c r="H5741" s="2">
        <f>IF(F5741-70.17&lt;=0,0,IF(F5741-70.17&lt;=1,1,2))</f>
        <v>2</v>
      </c>
      <c r="I5741">
        <v>83.3</v>
      </c>
      <c r="J5741">
        <v>66.2</v>
      </c>
      <c r="K5741">
        <v>72.599999999999994</v>
      </c>
      <c r="L5741">
        <v>64.8</v>
      </c>
      <c r="M5741">
        <v>77.5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18.3</v>
      </c>
      <c r="V5741">
        <v>10.3</v>
      </c>
      <c r="W5741">
        <v>326.10000000000002</v>
      </c>
      <c r="X5741">
        <v>1015</v>
      </c>
      <c r="Y5741">
        <v>40.799999999999997</v>
      </c>
      <c r="Z5741">
        <v>6.2</v>
      </c>
      <c r="AA5741">
        <v>195.4</v>
      </c>
      <c r="AB5741">
        <v>16.899999999999999</v>
      </c>
      <c r="AC5741">
        <v>7</v>
      </c>
      <c r="AD5741">
        <v>0</v>
      </c>
      <c r="AE5741" t="s">
        <v>17301</v>
      </c>
      <c r="AF5741" t="s">
        <v>17302</v>
      </c>
      <c r="AG5741">
        <v>0.54</v>
      </c>
      <c r="AH5741" t="s">
        <v>36</v>
      </c>
      <c r="AI5741" t="s">
        <v>37</v>
      </c>
      <c r="AJ5741" t="s">
        <v>38</v>
      </c>
    </row>
    <row r="5742" spans="1:36" x14ac:dyDescent="0.25">
      <c r="A5742" t="s">
        <v>32</v>
      </c>
      <c r="B5742" t="s">
        <v>17303</v>
      </c>
      <c r="C5742">
        <f>YEAR(B5742)</f>
        <v>2015</v>
      </c>
      <c r="D5742">
        <v>77</v>
      </c>
      <c r="E5742">
        <v>71.599999999999994</v>
      </c>
      <c r="F5742">
        <v>73.3</v>
      </c>
      <c r="H5742" s="2">
        <f>IF(F5742-70.17&lt;=0,0,IF(F5742-70.17&lt;=1,1,2))</f>
        <v>2</v>
      </c>
      <c r="I5742">
        <v>77</v>
      </c>
      <c r="J5742">
        <v>71.599999999999994</v>
      </c>
      <c r="K5742">
        <v>73.3</v>
      </c>
      <c r="L5742">
        <v>63.1</v>
      </c>
      <c r="M5742">
        <v>70.599999999999994</v>
      </c>
      <c r="O5742">
        <v>4.0000000000000001E-3</v>
      </c>
      <c r="P5742">
        <v>100</v>
      </c>
      <c r="Q5742">
        <v>4.17</v>
      </c>
      <c r="R5742" t="s">
        <v>40</v>
      </c>
      <c r="S5742">
        <v>0</v>
      </c>
      <c r="T5742">
        <v>0</v>
      </c>
      <c r="U5742">
        <v>23.3</v>
      </c>
      <c r="V5742">
        <v>19.7</v>
      </c>
      <c r="W5742">
        <v>332</v>
      </c>
      <c r="X5742">
        <v>1015.7</v>
      </c>
      <c r="Y5742">
        <v>54.9</v>
      </c>
      <c r="Z5742">
        <v>6.2</v>
      </c>
      <c r="AA5742">
        <v>163.80000000000001</v>
      </c>
      <c r="AB5742">
        <v>14.3</v>
      </c>
      <c r="AC5742">
        <v>6</v>
      </c>
      <c r="AD5742">
        <v>0</v>
      </c>
      <c r="AE5742" t="s">
        <v>17304</v>
      </c>
      <c r="AF5742" t="s">
        <v>17305</v>
      </c>
      <c r="AG5742">
        <v>0.57999999999999996</v>
      </c>
      <c r="AH5742" t="s">
        <v>56</v>
      </c>
      <c r="AI5742" t="s">
        <v>137</v>
      </c>
      <c r="AJ5742" t="s">
        <v>40</v>
      </c>
    </row>
    <row r="5743" spans="1:36" x14ac:dyDescent="0.25">
      <c r="A5743" t="s">
        <v>32</v>
      </c>
      <c r="B5743" t="s">
        <v>17306</v>
      </c>
      <c r="C5743">
        <f>YEAR(B5743)</f>
        <v>2015</v>
      </c>
      <c r="D5743">
        <v>73.400000000000006</v>
      </c>
      <c r="E5743">
        <v>69.8</v>
      </c>
      <c r="F5743">
        <v>71.5</v>
      </c>
      <c r="H5743" s="2">
        <f>IF(F5743-70.17&lt;=0,0,IF(F5743-70.17&lt;=1,1,2))</f>
        <v>2</v>
      </c>
      <c r="I5743">
        <v>73.400000000000006</v>
      </c>
      <c r="J5743">
        <v>69.8</v>
      </c>
      <c r="K5743">
        <v>71.5</v>
      </c>
      <c r="L5743">
        <v>62.1</v>
      </c>
      <c r="M5743">
        <v>72.400000000000006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30.9</v>
      </c>
      <c r="V5743">
        <v>19.7</v>
      </c>
      <c r="W5743">
        <v>332.5</v>
      </c>
      <c r="X5743">
        <v>1018.9</v>
      </c>
      <c r="Y5743">
        <v>72.8</v>
      </c>
      <c r="Z5743">
        <v>6.2</v>
      </c>
      <c r="AA5743">
        <v>172.7</v>
      </c>
      <c r="AB5743">
        <v>14.9</v>
      </c>
      <c r="AC5743">
        <v>6</v>
      </c>
      <c r="AD5743">
        <v>0</v>
      </c>
      <c r="AE5743" t="s">
        <v>17307</v>
      </c>
      <c r="AF5743" t="s">
        <v>17308</v>
      </c>
      <c r="AG5743">
        <v>0.61</v>
      </c>
      <c r="AH5743" t="s">
        <v>36</v>
      </c>
      <c r="AI5743" t="s">
        <v>37</v>
      </c>
      <c r="AJ5743" t="s">
        <v>38</v>
      </c>
    </row>
    <row r="5744" spans="1:36" x14ac:dyDescent="0.25">
      <c r="A5744" t="s">
        <v>32</v>
      </c>
      <c r="B5744" t="s">
        <v>17309</v>
      </c>
      <c r="C5744">
        <f>YEAR(B5744)</f>
        <v>2015</v>
      </c>
      <c r="D5744">
        <v>75.2</v>
      </c>
      <c r="E5744">
        <v>63.2</v>
      </c>
      <c r="F5744">
        <v>70.900000000000006</v>
      </c>
      <c r="H5744" s="2">
        <f>IF(F5744-70.17&lt;=0,0,IF(F5744-70.17&lt;=1,1,2))</f>
        <v>1</v>
      </c>
      <c r="I5744">
        <v>75.2</v>
      </c>
      <c r="J5744">
        <v>63.2</v>
      </c>
      <c r="K5744">
        <v>70.900000000000006</v>
      </c>
      <c r="L5744">
        <v>60.2</v>
      </c>
      <c r="M5744">
        <v>69</v>
      </c>
      <c r="O5744">
        <v>2.5999999999999999E-2</v>
      </c>
      <c r="P5744">
        <v>100</v>
      </c>
      <c r="Q5744">
        <v>8.33</v>
      </c>
      <c r="R5744" t="s">
        <v>40</v>
      </c>
      <c r="S5744">
        <v>0</v>
      </c>
      <c r="T5744">
        <v>0</v>
      </c>
      <c r="U5744">
        <v>24.2</v>
      </c>
      <c r="V5744">
        <v>12.8</v>
      </c>
      <c r="W5744">
        <v>341.1</v>
      </c>
      <c r="X5744">
        <v>1021.5</v>
      </c>
      <c r="Y5744">
        <v>76.099999999999994</v>
      </c>
      <c r="Z5744">
        <v>6.2</v>
      </c>
      <c r="AA5744">
        <v>185.4</v>
      </c>
      <c r="AB5744">
        <v>16</v>
      </c>
      <c r="AC5744">
        <v>7</v>
      </c>
      <c r="AD5744">
        <v>0</v>
      </c>
      <c r="AE5744" t="s">
        <v>17310</v>
      </c>
      <c r="AF5744" t="s">
        <v>17311</v>
      </c>
      <c r="AG5744">
        <v>0.64</v>
      </c>
      <c r="AH5744" t="s">
        <v>56</v>
      </c>
      <c r="AI5744" t="s">
        <v>1166</v>
      </c>
      <c r="AJ5744" t="s">
        <v>40</v>
      </c>
    </row>
    <row r="5745" spans="1:36" x14ac:dyDescent="0.25">
      <c r="A5745" t="s">
        <v>32</v>
      </c>
      <c r="B5745" t="s">
        <v>17312</v>
      </c>
      <c r="C5745">
        <f>YEAR(B5745)</f>
        <v>2015</v>
      </c>
      <c r="D5745">
        <v>75.2</v>
      </c>
      <c r="E5745">
        <v>68</v>
      </c>
      <c r="F5745">
        <v>71.7</v>
      </c>
      <c r="H5745" s="2">
        <f>IF(F5745-70.17&lt;=0,0,IF(F5745-70.17&lt;=1,1,2))</f>
        <v>2</v>
      </c>
      <c r="I5745">
        <v>75.2</v>
      </c>
      <c r="J5745">
        <v>68</v>
      </c>
      <c r="K5745">
        <v>71.7</v>
      </c>
      <c r="L5745">
        <v>60.5</v>
      </c>
      <c r="M5745">
        <v>68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18.3</v>
      </c>
      <c r="V5745">
        <v>12.7</v>
      </c>
      <c r="W5745">
        <v>324.89999999999998</v>
      </c>
      <c r="X5745">
        <v>1022.6</v>
      </c>
      <c r="Y5745">
        <v>64.599999999999994</v>
      </c>
      <c r="Z5745">
        <v>6.2</v>
      </c>
      <c r="AA5745">
        <v>158.19999999999999</v>
      </c>
      <c r="AB5745">
        <v>13.6</v>
      </c>
      <c r="AC5745">
        <v>6</v>
      </c>
      <c r="AD5745">
        <v>0</v>
      </c>
      <c r="AE5745" t="s">
        <v>17313</v>
      </c>
      <c r="AF5745" t="s">
        <v>17314</v>
      </c>
      <c r="AG5745">
        <v>0.68</v>
      </c>
      <c r="AH5745" t="s">
        <v>36</v>
      </c>
      <c r="AI5745" t="s">
        <v>37</v>
      </c>
      <c r="AJ5745" t="s">
        <v>38</v>
      </c>
    </row>
    <row r="5746" spans="1:36" x14ac:dyDescent="0.25">
      <c r="A5746" t="s">
        <v>32</v>
      </c>
      <c r="B5746" t="s">
        <v>17315</v>
      </c>
      <c r="C5746">
        <f>YEAR(B5746)</f>
        <v>2015</v>
      </c>
      <c r="D5746">
        <v>75.2</v>
      </c>
      <c r="E5746">
        <v>69.8</v>
      </c>
      <c r="F5746">
        <v>72</v>
      </c>
      <c r="H5746" s="2">
        <f>IF(F5746-70.17&lt;=0,0,IF(F5746-70.17&lt;=1,1,2))</f>
        <v>2</v>
      </c>
      <c r="I5746">
        <v>75.2</v>
      </c>
      <c r="J5746">
        <v>69.8</v>
      </c>
      <c r="K5746">
        <v>72</v>
      </c>
      <c r="L5746">
        <v>59.8</v>
      </c>
      <c r="M5746">
        <v>65.900000000000006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24.6</v>
      </c>
      <c r="V5746">
        <v>16.100000000000001</v>
      </c>
      <c r="W5746">
        <v>312.89999999999998</v>
      </c>
      <c r="X5746">
        <v>1021.6</v>
      </c>
      <c r="Y5746">
        <v>50.5</v>
      </c>
      <c r="Z5746">
        <v>6.2</v>
      </c>
      <c r="AA5746">
        <v>197.8</v>
      </c>
      <c r="AB5746">
        <v>17.2</v>
      </c>
      <c r="AC5746">
        <v>7</v>
      </c>
      <c r="AD5746">
        <v>0</v>
      </c>
      <c r="AE5746" t="s">
        <v>17316</v>
      </c>
      <c r="AF5746" t="s">
        <v>17317</v>
      </c>
      <c r="AG5746">
        <v>0.71</v>
      </c>
      <c r="AH5746" t="s">
        <v>36</v>
      </c>
      <c r="AI5746" t="s">
        <v>37</v>
      </c>
      <c r="AJ5746" t="s">
        <v>38</v>
      </c>
    </row>
    <row r="5747" spans="1:36" x14ac:dyDescent="0.25">
      <c r="A5747" t="s">
        <v>32</v>
      </c>
      <c r="B5747" t="s">
        <v>17318</v>
      </c>
      <c r="C5747">
        <f>YEAR(B5747)</f>
        <v>2015</v>
      </c>
      <c r="D5747">
        <v>80.599999999999994</v>
      </c>
      <c r="E5747">
        <v>64.400000000000006</v>
      </c>
      <c r="F5747">
        <v>72.2</v>
      </c>
      <c r="H5747" s="2">
        <f>IF(F5747-70.17&lt;=0,0,IF(F5747-70.17&lt;=1,1,2))</f>
        <v>2</v>
      </c>
      <c r="I5747">
        <v>83.3</v>
      </c>
      <c r="J5747">
        <v>64.400000000000006</v>
      </c>
      <c r="K5747">
        <v>72.3</v>
      </c>
      <c r="L5747">
        <v>64.5</v>
      </c>
      <c r="M5747">
        <v>77.099999999999994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21.3</v>
      </c>
      <c r="V5747">
        <v>11.4</v>
      </c>
      <c r="W5747">
        <v>317.2</v>
      </c>
      <c r="X5747">
        <v>1015.9</v>
      </c>
      <c r="Y5747">
        <v>32.200000000000003</v>
      </c>
      <c r="Z5747">
        <v>6.2</v>
      </c>
      <c r="AA5747">
        <v>190.6</v>
      </c>
      <c r="AB5747">
        <v>16.5</v>
      </c>
      <c r="AC5747">
        <v>7</v>
      </c>
      <c r="AD5747">
        <v>0</v>
      </c>
      <c r="AE5747" t="s">
        <v>17319</v>
      </c>
      <c r="AF5747" t="s">
        <v>17320</v>
      </c>
      <c r="AG5747">
        <v>0.75</v>
      </c>
      <c r="AH5747" t="s">
        <v>36</v>
      </c>
      <c r="AI5747" t="s">
        <v>702</v>
      </c>
      <c r="AJ5747" t="s">
        <v>38</v>
      </c>
    </row>
    <row r="5748" spans="1:36" x14ac:dyDescent="0.25">
      <c r="A5748" t="s">
        <v>32</v>
      </c>
      <c r="B5748" t="s">
        <v>17321</v>
      </c>
      <c r="C5748">
        <f>YEAR(B5748)</f>
        <v>2015</v>
      </c>
      <c r="D5748">
        <v>78.8</v>
      </c>
      <c r="E5748">
        <v>64.400000000000006</v>
      </c>
      <c r="F5748">
        <v>71.8</v>
      </c>
      <c r="H5748" s="2">
        <f>IF(F5748-70.17&lt;=0,0,IF(F5748-70.17&lt;=1,1,2))</f>
        <v>2</v>
      </c>
      <c r="I5748">
        <v>78.8</v>
      </c>
      <c r="J5748">
        <v>64.400000000000006</v>
      </c>
      <c r="K5748">
        <v>71.8</v>
      </c>
      <c r="L5748">
        <v>64.7</v>
      </c>
      <c r="M5748">
        <v>78.7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21.7</v>
      </c>
      <c r="V5748">
        <v>19.7</v>
      </c>
      <c r="W5748">
        <v>296.5</v>
      </c>
      <c r="X5748">
        <v>1010.5</v>
      </c>
      <c r="Y5748">
        <v>34.9</v>
      </c>
      <c r="Z5748">
        <v>6.2</v>
      </c>
      <c r="AA5748">
        <v>196.1</v>
      </c>
      <c r="AB5748">
        <v>17</v>
      </c>
      <c r="AC5748">
        <v>7</v>
      </c>
      <c r="AD5748">
        <v>0</v>
      </c>
      <c r="AE5748" t="s">
        <v>17322</v>
      </c>
      <c r="AF5748" t="s">
        <v>17323</v>
      </c>
      <c r="AG5748">
        <v>0.78</v>
      </c>
      <c r="AH5748" t="s">
        <v>36</v>
      </c>
      <c r="AI5748" t="s">
        <v>37</v>
      </c>
      <c r="AJ5748" t="s">
        <v>38</v>
      </c>
    </row>
    <row r="5749" spans="1:36" x14ac:dyDescent="0.25">
      <c r="A5749" t="s">
        <v>32</v>
      </c>
      <c r="B5749" t="s">
        <v>17324</v>
      </c>
      <c r="C5749">
        <f>YEAR(B5749)</f>
        <v>2015</v>
      </c>
      <c r="D5749">
        <v>78.8</v>
      </c>
      <c r="E5749">
        <v>66.2</v>
      </c>
      <c r="F5749">
        <v>72.7</v>
      </c>
      <c r="H5749" s="2">
        <f>IF(F5749-70.17&lt;=0,0,IF(F5749-70.17&lt;=1,1,2))</f>
        <v>2</v>
      </c>
      <c r="I5749">
        <v>78.8</v>
      </c>
      <c r="J5749">
        <v>66.2</v>
      </c>
      <c r="K5749">
        <v>72.7</v>
      </c>
      <c r="L5749">
        <v>65.2</v>
      </c>
      <c r="M5749">
        <v>77.599999999999994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20.399999999999999</v>
      </c>
      <c r="V5749">
        <v>18.3</v>
      </c>
      <c r="W5749">
        <v>277.5</v>
      </c>
      <c r="X5749">
        <v>1009.2</v>
      </c>
      <c r="Y5749">
        <v>30.6</v>
      </c>
      <c r="Z5749">
        <v>6.2</v>
      </c>
      <c r="AA5749">
        <v>195.4</v>
      </c>
      <c r="AB5749">
        <v>16.7</v>
      </c>
      <c r="AC5749">
        <v>7</v>
      </c>
      <c r="AD5749">
        <v>0</v>
      </c>
      <c r="AE5749" t="s">
        <v>17325</v>
      </c>
      <c r="AF5749" t="s">
        <v>17326</v>
      </c>
      <c r="AG5749">
        <v>0.81</v>
      </c>
      <c r="AH5749" t="s">
        <v>36</v>
      </c>
      <c r="AI5749" t="s">
        <v>37</v>
      </c>
      <c r="AJ5749" t="s">
        <v>38</v>
      </c>
    </row>
    <row r="5750" spans="1:36" x14ac:dyDescent="0.25">
      <c r="A5750" t="s">
        <v>32</v>
      </c>
      <c r="B5750" t="s">
        <v>17327</v>
      </c>
      <c r="C5750">
        <f>YEAR(B5750)</f>
        <v>2015</v>
      </c>
      <c r="D5750">
        <v>80.599999999999994</v>
      </c>
      <c r="E5750">
        <v>68</v>
      </c>
      <c r="F5750">
        <v>74</v>
      </c>
      <c r="H5750" s="2">
        <f>IF(F5750-70.17&lt;=0,0,IF(F5750-70.17&lt;=1,1,2))</f>
        <v>2</v>
      </c>
      <c r="I5750">
        <v>82.8</v>
      </c>
      <c r="J5750">
        <v>68</v>
      </c>
      <c r="K5750">
        <v>74.2</v>
      </c>
      <c r="L5750">
        <v>65.8</v>
      </c>
      <c r="M5750">
        <v>76.3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28.2</v>
      </c>
      <c r="V5750">
        <v>19.7</v>
      </c>
      <c r="W5750">
        <v>286.39999999999998</v>
      </c>
      <c r="X5750">
        <v>1010.9</v>
      </c>
      <c r="Y5750">
        <v>38.4</v>
      </c>
      <c r="Z5750">
        <v>6.2</v>
      </c>
      <c r="AA5750">
        <v>186.1</v>
      </c>
      <c r="AB5750">
        <v>16.2</v>
      </c>
      <c r="AC5750">
        <v>7</v>
      </c>
      <c r="AD5750">
        <v>0</v>
      </c>
      <c r="AE5750" t="s">
        <v>17328</v>
      </c>
      <c r="AF5750" t="s">
        <v>17329</v>
      </c>
      <c r="AG5750">
        <v>0.84</v>
      </c>
      <c r="AH5750" t="s">
        <v>36</v>
      </c>
      <c r="AI5750" t="s">
        <v>37</v>
      </c>
      <c r="AJ5750" t="s">
        <v>38</v>
      </c>
    </row>
    <row r="5751" spans="1:36" x14ac:dyDescent="0.25">
      <c r="A5751" t="s">
        <v>32</v>
      </c>
      <c r="B5751" t="s">
        <v>17330</v>
      </c>
      <c r="C5751">
        <f>YEAR(B5751)</f>
        <v>2015</v>
      </c>
      <c r="D5751">
        <v>78.8</v>
      </c>
      <c r="E5751">
        <v>66.2</v>
      </c>
      <c r="F5751">
        <v>71.7</v>
      </c>
      <c r="H5751" s="2">
        <f>IF(F5751-70.17&lt;=0,0,IF(F5751-70.17&lt;=1,1,2))</f>
        <v>2</v>
      </c>
      <c r="I5751">
        <v>78.8</v>
      </c>
      <c r="J5751">
        <v>66.2</v>
      </c>
      <c r="K5751">
        <v>71.7</v>
      </c>
      <c r="L5751">
        <v>65.3</v>
      </c>
      <c r="M5751">
        <v>80.8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17.899999999999999</v>
      </c>
      <c r="V5751">
        <v>7</v>
      </c>
      <c r="W5751">
        <v>101.2</v>
      </c>
      <c r="X5751">
        <v>1015.6</v>
      </c>
      <c r="Y5751">
        <v>36.1</v>
      </c>
      <c r="Z5751">
        <v>6.2</v>
      </c>
      <c r="AA5751">
        <v>187.4</v>
      </c>
      <c r="AB5751">
        <v>16.2</v>
      </c>
      <c r="AC5751">
        <v>7</v>
      </c>
      <c r="AD5751">
        <v>0</v>
      </c>
      <c r="AE5751" t="s">
        <v>17331</v>
      </c>
      <c r="AF5751" t="s">
        <v>17332</v>
      </c>
      <c r="AG5751">
        <v>0.88</v>
      </c>
      <c r="AH5751" t="s">
        <v>36</v>
      </c>
      <c r="AI5751" t="s">
        <v>37</v>
      </c>
      <c r="AJ5751" t="s">
        <v>38</v>
      </c>
    </row>
    <row r="5752" spans="1:36" x14ac:dyDescent="0.25">
      <c r="A5752" t="s">
        <v>32</v>
      </c>
      <c r="B5752" t="s">
        <v>17333</v>
      </c>
      <c r="C5752">
        <f>YEAR(B5752)</f>
        <v>2015</v>
      </c>
      <c r="D5752">
        <v>77</v>
      </c>
      <c r="E5752">
        <v>64.400000000000006</v>
      </c>
      <c r="F5752">
        <v>70.900000000000006</v>
      </c>
      <c r="H5752" s="2">
        <f>IF(F5752-70.17&lt;=0,0,IF(F5752-70.17&lt;=1,1,2))</f>
        <v>1</v>
      </c>
      <c r="I5752">
        <v>77</v>
      </c>
      <c r="J5752">
        <v>64.400000000000006</v>
      </c>
      <c r="K5752">
        <v>70.900000000000006</v>
      </c>
      <c r="L5752">
        <v>63.6</v>
      </c>
      <c r="M5752">
        <v>78.099999999999994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18.399999999999999</v>
      </c>
      <c r="V5752">
        <v>12.8</v>
      </c>
      <c r="W5752">
        <v>101</v>
      </c>
      <c r="X5752">
        <v>1016</v>
      </c>
      <c r="Y5752">
        <v>38.9</v>
      </c>
      <c r="Z5752">
        <v>6.2</v>
      </c>
      <c r="AA5752">
        <v>194.4</v>
      </c>
      <c r="AB5752">
        <v>16.8</v>
      </c>
      <c r="AC5752">
        <v>7</v>
      </c>
      <c r="AD5752">
        <v>0</v>
      </c>
      <c r="AE5752" t="s">
        <v>17334</v>
      </c>
      <c r="AF5752" t="s">
        <v>17335</v>
      </c>
      <c r="AG5752">
        <v>0.91</v>
      </c>
      <c r="AH5752" t="s">
        <v>36</v>
      </c>
      <c r="AI5752" t="s">
        <v>37</v>
      </c>
      <c r="AJ5752" t="s">
        <v>38</v>
      </c>
    </row>
    <row r="5753" spans="1:36" x14ac:dyDescent="0.25">
      <c r="A5753" t="s">
        <v>32</v>
      </c>
      <c r="B5753" t="s">
        <v>17336</v>
      </c>
      <c r="C5753">
        <f>YEAR(B5753)</f>
        <v>2015</v>
      </c>
      <c r="D5753">
        <v>82.4</v>
      </c>
      <c r="E5753">
        <v>69.8</v>
      </c>
      <c r="F5753">
        <v>77.400000000000006</v>
      </c>
      <c r="H5753" s="2">
        <f>IF(F5753-70.17&lt;=0,0,IF(F5753-70.17&lt;=1,1,2))</f>
        <v>2</v>
      </c>
      <c r="I5753">
        <v>84</v>
      </c>
      <c r="J5753">
        <v>69.8</v>
      </c>
      <c r="K5753">
        <v>77.900000000000006</v>
      </c>
      <c r="L5753">
        <v>60.4</v>
      </c>
      <c r="M5753">
        <v>57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43.8</v>
      </c>
      <c r="V5753">
        <v>31</v>
      </c>
      <c r="W5753">
        <v>180.4</v>
      </c>
      <c r="X5753">
        <v>1010.9</v>
      </c>
      <c r="Y5753">
        <v>74</v>
      </c>
      <c r="Z5753">
        <v>6.2</v>
      </c>
      <c r="AA5753">
        <v>101.1</v>
      </c>
      <c r="AB5753">
        <v>8.8000000000000007</v>
      </c>
      <c r="AC5753">
        <v>4</v>
      </c>
      <c r="AD5753">
        <v>0</v>
      </c>
      <c r="AE5753" t="s">
        <v>17337</v>
      </c>
      <c r="AF5753" t="s">
        <v>17338</v>
      </c>
      <c r="AG5753">
        <v>0.95</v>
      </c>
      <c r="AH5753" t="s">
        <v>36</v>
      </c>
      <c r="AI5753" t="s">
        <v>37</v>
      </c>
      <c r="AJ5753" t="s">
        <v>344</v>
      </c>
    </row>
    <row r="5754" spans="1:36" x14ac:dyDescent="0.25">
      <c r="A5754" t="s">
        <v>32</v>
      </c>
      <c r="B5754" t="s">
        <v>17339</v>
      </c>
      <c r="C5754">
        <f>YEAR(B5754)</f>
        <v>2015</v>
      </c>
      <c r="D5754">
        <v>78.8</v>
      </c>
      <c r="E5754">
        <v>68</v>
      </c>
      <c r="F5754">
        <v>74.8</v>
      </c>
      <c r="H5754" s="2">
        <f>IF(F5754-70.17&lt;=0,0,IF(F5754-70.17&lt;=1,1,2))</f>
        <v>2</v>
      </c>
      <c r="I5754">
        <v>78.8</v>
      </c>
      <c r="J5754">
        <v>68</v>
      </c>
      <c r="K5754">
        <v>74.8</v>
      </c>
      <c r="L5754">
        <v>66</v>
      </c>
      <c r="M5754">
        <v>74.8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25.3</v>
      </c>
      <c r="V5754">
        <v>18.3</v>
      </c>
      <c r="W5754">
        <v>299.8</v>
      </c>
      <c r="X5754">
        <v>1012.6</v>
      </c>
      <c r="Y5754">
        <v>56.9</v>
      </c>
      <c r="Z5754">
        <v>6.2</v>
      </c>
      <c r="AA5754">
        <v>187.8</v>
      </c>
      <c r="AB5754">
        <v>16.3</v>
      </c>
      <c r="AC5754">
        <v>7</v>
      </c>
      <c r="AD5754">
        <v>0</v>
      </c>
      <c r="AE5754" t="s">
        <v>17340</v>
      </c>
      <c r="AF5754" t="s">
        <v>17341</v>
      </c>
      <c r="AG5754">
        <v>0.98</v>
      </c>
      <c r="AH5754" t="s">
        <v>36</v>
      </c>
      <c r="AI5754" t="s">
        <v>37</v>
      </c>
      <c r="AJ5754" t="s">
        <v>38</v>
      </c>
    </row>
    <row r="5755" spans="1:36" x14ac:dyDescent="0.25">
      <c r="A5755" t="s">
        <v>32</v>
      </c>
      <c r="B5755" t="s">
        <v>17342</v>
      </c>
      <c r="C5755">
        <f>YEAR(B5755)</f>
        <v>2015</v>
      </c>
      <c r="D5755">
        <v>77</v>
      </c>
      <c r="E5755">
        <v>63.8</v>
      </c>
      <c r="F5755">
        <v>71.599999999999994</v>
      </c>
      <c r="H5755" s="2">
        <f>IF(F5755-70.17&lt;=0,0,IF(F5755-70.17&lt;=1,1,2))</f>
        <v>2</v>
      </c>
      <c r="I5755">
        <v>77</v>
      </c>
      <c r="J5755">
        <v>63.8</v>
      </c>
      <c r="K5755">
        <v>71.599999999999994</v>
      </c>
      <c r="L5755">
        <v>61.7</v>
      </c>
      <c r="M5755">
        <v>71.599999999999994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19</v>
      </c>
      <c r="V5755">
        <v>18.3</v>
      </c>
      <c r="W5755">
        <v>291.2</v>
      </c>
      <c r="X5755">
        <v>1015.3</v>
      </c>
      <c r="Y5755">
        <v>26.7</v>
      </c>
      <c r="Z5755">
        <v>6.2</v>
      </c>
      <c r="AA5755">
        <v>199.5</v>
      </c>
      <c r="AB5755">
        <v>17.2</v>
      </c>
      <c r="AC5755">
        <v>7</v>
      </c>
      <c r="AD5755">
        <v>0</v>
      </c>
      <c r="AE5755" t="s">
        <v>17343</v>
      </c>
      <c r="AF5755" t="s">
        <v>17344</v>
      </c>
      <c r="AG5755">
        <v>0</v>
      </c>
      <c r="AH5755" t="s">
        <v>36</v>
      </c>
      <c r="AI5755" t="s">
        <v>37</v>
      </c>
      <c r="AJ5755" t="s">
        <v>38</v>
      </c>
    </row>
    <row r="5756" spans="1:36" x14ac:dyDescent="0.25">
      <c r="A5756" t="s">
        <v>32</v>
      </c>
      <c r="B5756" t="s">
        <v>17345</v>
      </c>
      <c r="C5756">
        <f>YEAR(B5756)</f>
        <v>2015</v>
      </c>
      <c r="D5756">
        <v>77</v>
      </c>
      <c r="E5756">
        <v>66.2</v>
      </c>
      <c r="F5756">
        <v>71.099999999999994</v>
      </c>
      <c r="H5756" s="2">
        <f>IF(F5756-70.17&lt;=0,0,IF(F5756-70.17&lt;=1,1,2))</f>
        <v>1</v>
      </c>
      <c r="I5756">
        <v>77</v>
      </c>
      <c r="J5756">
        <v>66.2</v>
      </c>
      <c r="K5756">
        <v>71.099999999999994</v>
      </c>
      <c r="L5756">
        <v>61.5</v>
      </c>
      <c r="M5756">
        <v>72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19</v>
      </c>
      <c r="V5756">
        <v>10.3</v>
      </c>
      <c r="W5756">
        <v>336.2</v>
      </c>
      <c r="X5756">
        <v>1017</v>
      </c>
      <c r="Y5756">
        <v>47.2</v>
      </c>
      <c r="Z5756">
        <v>6.2</v>
      </c>
      <c r="AA5756">
        <v>171.8</v>
      </c>
      <c r="AB5756">
        <v>14.8</v>
      </c>
      <c r="AC5756">
        <v>6</v>
      </c>
      <c r="AD5756">
        <v>0</v>
      </c>
      <c r="AE5756" t="s">
        <v>17346</v>
      </c>
      <c r="AF5756" t="s">
        <v>17347</v>
      </c>
      <c r="AG5756">
        <v>0.05</v>
      </c>
      <c r="AH5756" t="s">
        <v>36</v>
      </c>
      <c r="AI5756" t="s">
        <v>37</v>
      </c>
      <c r="AJ5756" t="s">
        <v>38</v>
      </c>
    </row>
    <row r="5757" spans="1:36" x14ac:dyDescent="0.25">
      <c r="A5757" t="s">
        <v>32</v>
      </c>
      <c r="B5757" t="s">
        <v>17348</v>
      </c>
      <c r="C5757">
        <f>YEAR(B5757)</f>
        <v>2015</v>
      </c>
      <c r="D5757">
        <v>75.2</v>
      </c>
      <c r="E5757">
        <v>62.5</v>
      </c>
      <c r="F5757">
        <v>69.2</v>
      </c>
      <c r="H5757" s="2">
        <f>IF(F5757-70.17&lt;=0,0,IF(F5757-70.17&lt;=1,1,2))</f>
        <v>0</v>
      </c>
      <c r="I5757">
        <v>75.2</v>
      </c>
      <c r="J5757">
        <v>62.5</v>
      </c>
      <c r="K5757">
        <v>69.2</v>
      </c>
      <c r="L5757">
        <v>59.9</v>
      </c>
      <c r="M5757">
        <v>72.7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18.3</v>
      </c>
      <c r="V5757">
        <v>10.3</v>
      </c>
      <c r="W5757">
        <v>324.3</v>
      </c>
      <c r="X5757">
        <v>1017.5</v>
      </c>
      <c r="Y5757">
        <v>50.9</v>
      </c>
      <c r="Z5757">
        <v>6.2</v>
      </c>
      <c r="AA5757">
        <v>196.9</v>
      </c>
      <c r="AB5757">
        <v>16.899999999999999</v>
      </c>
      <c r="AC5757">
        <v>7</v>
      </c>
      <c r="AD5757">
        <v>0</v>
      </c>
      <c r="AE5757" t="s">
        <v>17349</v>
      </c>
      <c r="AF5757" t="s">
        <v>17350</v>
      </c>
      <c r="AG5757">
        <v>0.08</v>
      </c>
      <c r="AH5757" t="s">
        <v>36</v>
      </c>
      <c r="AI5757" t="s">
        <v>37</v>
      </c>
      <c r="AJ5757" t="s">
        <v>38</v>
      </c>
    </row>
    <row r="5758" spans="1:36" x14ac:dyDescent="0.25">
      <c r="A5758" t="s">
        <v>32</v>
      </c>
      <c r="B5758" t="s">
        <v>17351</v>
      </c>
      <c r="C5758">
        <f>YEAR(B5758)</f>
        <v>2015</v>
      </c>
      <c r="D5758">
        <v>75.2</v>
      </c>
      <c r="E5758">
        <v>66.2</v>
      </c>
      <c r="F5758">
        <v>70.099999999999994</v>
      </c>
      <c r="H5758" s="2">
        <f>IF(F5758-70.17&lt;=0,0,IF(F5758-70.17&lt;=1,1,2))</f>
        <v>0</v>
      </c>
      <c r="I5758">
        <v>75.2</v>
      </c>
      <c r="J5758">
        <v>66.2</v>
      </c>
      <c r="K5758">
        <v>70.099999999999994</v>
      </c>
      <c r="L5758">
        <v>62</v>
      </c>
      <c r="M5758">
        <v>75.8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16.100000000000001</v>
      </c>
      <c r="V5758">
        <v>9.1999999999999993</v>
      </c>
      <c r="W5758">
        <v>302.10000000000002</v>
      </c>
      <c r="X5758">
        <v>1017.4</v>
      </c>
      <c r="Y5758">
        <v>46.1</v>
      </c>
      <c r="Z5758">
        <v>6.2</v>
      </c>
      <c r="AA5758">
        <v>185.5</v>
      </c>
      <c r="AB5758">
        <v>16.100000000000001</v>
      </c>
      <c r="AC5758">
        <v>7</v>
      </c>
      <c r="AD5758">
        <v>0</v>
      </c>
      <c r="AE5758" t="s">
        <v>17352</v>
      </c>
      <c r="AF5758" t="s">
        <v>17353</v>
      </c>
      <c r="AG5758">
        <v>0.12</v>
      </c>
      <c r="AH5758" t="s">
        <v>36</v>
      </c>
      <c r="AI5758" t="s">
        <v>37</v>
      </c>
      <c r="AJ5758" t="s">
        <v>38</v>
      </c>
    </row>
    <row r="5759" spans="1:36" x14ac:dyDescent="0.25">
      <c r="A5759" t="s">
        <v>32</v>
      </c>
      <c r="B5759" t="s">
        <v>17354</v>
      </c>
      <c r="C5759">
        <f>YEAR(B5759)</f>
        <v>2015</v>
      </c>
      <c r="D5759">
        <v>75.2</v>
      </c>
      <c r="E5759">
        <v>63.8</v>
      </c>
      <c r="F5759">
        <v>70.099999999999994</v>
      </c>
      <c r="H5759" s="2">
        <f>IF(F5759-70.17&lt;=0,0,IF(F5759-70.17&lt;=1,1,2))</f>
        <v>0</v>
      </c>
      <c r="I5759">
        <v>75.2</v>
      </c>
      <c r="J5759">
        <v>63.8</v>
      </c>
      <c r="K5759">
        <v>70.099999999999994</v>
      </c>
      <c r="L5759">
        <v>62.6</v>
      </c>
      <c r="M5759">
        <v>77.7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18.3</v>
      </c>
      <c r="V5759">
        <v>8.1</v>
      </c>
      <c r="W5759">
        <v>313.8</v>
      </c>
      <c r="X5759">
        <v>1018</v>
      </c>
      <c r="Y5759">
        <v>38</v>
      </c>
      <c r="Z5759">
        <v>6.2</v>
      </c>
      <c r="AA5759">
        <v>156.9</v>
      </c>
      <c r="AB5759">
        <v>13.6</v>
      </c>
      <c r="AC5759">
        <v>6</v>
      </c>
      <c r="AD5759">
        <v>0</v>
      </c>
      <c r="AE5759" t="s">
        <v>17355</v>
      </c>
      <c r="AF5759" t="s">
        <v>17356</v>
      </c>
      <c r="AG5759">
        <v>0.15</v>
      </c>
      <c r="AH5759" t="s">
        <v>36</v>
      </c>
      <c r="AI5759" t="s">
        <v>37</v>
      </c>
      <c r="AJ5759" t="s">
        <v>38</v>
      </c>
    </row>
    <row r="5760" spans="1:36" x14ac:dyDescent="0.25">
      <c r="A5760" t="s">
        <v>32</v>
      </c>
      <c r="B5760" t="s">
        <v>17357</v>
      </c>
      <c r="C5760">
        <f>YEAR(B5760)</f>
        <v>2015</v>
      </c>
      <c r="D5760">
        <v>75.2</v>
      </c>
      <c r="E5760">
        <v>62.6</v>
      </c>
      <c r="F5760">
        <v>68.599999999999994</v>
      </c>
      <c r="H5760" s="2">
        <f>IF(F5760-70.17&lt;=0,0,IF(F5760-70.17&lt;=1,1,2))</f>
        <v>0</v>
      </c>
      <c r="I5760">
        <v>75.2</v>
      </c>
      <c r="J5760">
        <v>62.6</v>
      </c>
      <c r="K5760">
        <v>68.599999999999994</v>
      </c>
      <c r="L5760">
        <v>63.6</v>
      </c>
      <c r="M5760">
        <v>84.5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15</v>
      </c>
      <c r="V5760">
        <v>5.8</v>
      </c>
      <c r="W5760">
        <v>114</v>
      </c>
      <c r="X5760">
        <v>1017.9</v>
      </c>
      <c r="Y5760">
        <v>39.799999999999997</v>
      </c>
      <c r="Z5760">
        <v>6.2</v>
      </c>
      <c r="AA5760">
        <v>184.4</v>
      </c>
      <c r="AB5760">
        <v>15.9</v>
      </c>
      <c r="AC5760">
        <v>7</v>
      </c>
      <c r="AD5760">
        <v>0</v>
      </c>
      <c r="AE5760" t="s">
        <v>17358</v>
      </c>
      <c r="AF5760" t="s">
        <v>17359</v>
      </c>
      <c r="AG5760">
        <v>0.19</v>
      </c>
      <c r="AH5760" t="s">
        <v>36</v>
      </c>
      <c r="AI5760" t="s">
        <v>37</v>
      </c>
      <c r="AJ5760" t="s">
        <v>38</v>
      </c>
    </row>
    <row r="5761" spans="1:36" x14ac:dyDescent="0.25">
      <c r="A5761" t="s">
        <v>32</v>
      </c>
      <c r="B5761" t="s">
        <v>17360</v>
      </c>
      <c r="C5761">
        <f>YEAR(B5761)</f>
        <v>2015</v>
      </c>
      <c r="D5761">
        <v>77.099999999999994</v>
      </c>
      <c r="E5761">
        <v>62.6</v>
      </c>
      <c r="F5761">
        <v>70.599999999999994</v>
      </c>
      <c r="H5761" s="2">
        <f>IF(F5761-70.17&lt;=0,0,IF(F5761-70.17&lt;=1,1,2))</f>
        <v>1</v>
      </c>
      <c r="I5761">
        <v>77.099999999999994</v>
      </c>
      <c r="J5761">
        <v>62.6</v>
      </c>
      <c r="K5761">
        <v>70.599999999999994</v>
      </c>
      <c r="L5761">
        <v>64.400000000000006</v>
      </c>
      <c r="M5761">
        <v>81.2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24.2</v>
      </c>
      <c r="V5761">
        <v>9.1999999999999993</v>
      </c>
      <c r="W5761">
        <v>109.6</v>
      </c>
      <c r="X5761">
        <v>1015.4</v>
      </c>
      <c r="Y5761">
        <v>38.9</v>
      </c>
      <c r="Z5761">
        <v>6.2</v>
      </c>
      <c r="AA5761">
        <v>176.5</v>
      </c>
      <c r="AB5761">
        <v>15.2</v>
      </c>
      <c r="AC5761">
        <v>7</v>
      </c>
      <c r="AD5761">
        <v>0</v>
      </c>
      <c r="AE5761" t="s">
        <v>17361</v>
      </c>
      <c r="AF5761" t="s">
        <v>17362</v>
      </c>
      <c r="AG5761">
        <v>0.22</v>
      </c>
      <c r="AH5761" t="s">
        <v>36</v>
      </c>
      <c r="AI5761" t="s">
        <v>37</v>
      </c>
      <c r="AJ5761" t="s">
        <v>38</v>
      </c>
    </row>
    <row r="5762" spans="1:36" x14ac:dyDescent="0.25">
      <c r="A5762" t="s">
        <v>32</v>
      </c>
      <c r="B5762" t="s">
        <v>17363</v>
      </c>
      <c r="C5762">
        <f>YEAR(B5762)</f>
        <v>2015</v>
      </c>
      <c r="D5762">
        <v>89.6</v>
      </c>
      <c r="E5762">
        <v>66.2</v>
      </c>
      <c r="F5762">
        <v>78.3</v>
      </c>
      <c r="H5762" s="2">
        <f>IF(F5762-70.17&lt;=0,0,IF(F5762-70.17&lt;=1,1,2))</f>
        <v>2</v>
      </c>
      <c r="I5762">
        <v>101.5</v>
      </c>
      <c r="J5762">
        <v>66.2</v>
      </c>
      <c r="K5762">
        <v>79.099999999999994</v>
      </c>
      <c r="L5762">
        <v>61.6</v>
      </c>
      <c r="M5762">
        <v>58.4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32.299999999999997</v>
      </c>
      <c r="V5762">
        <v>21.8</v>
      </c>
      <c r="W5762">
        <v>179.6</v>
      </c>
      <c r="X5762">
        <v>1011.9</v>
      </c>
      <c r="Y5762">
        <v>40.200000000000003</v>
      </c>
      <c r="Z5762">
        <v>6.2</v>
      </c>
      <c r="AA5762">
        <v>163.4</v>
      </c>
      <c r="AB5762">
        <v>14.2</v>
      </c>
      <c r="AC5762">
        <v>6</v>
      </c>
      <c r="AD5762">
        <v>0</v>
      </c>
      <c r="AE5762" t="s">
        <v>17364</v>
      </c>
      <c r="AF5762" t="s">
        <v>17365</v>
      </c>
      <c r="AG5762">
        <v>0.25</v>
      </c>
      <c r="AH5762" t="s">
        <v>36</v>
      </c>
      <c r="AI5762" t="s">
        <v>37</v>
      </c>
      <c r="AJ5762" t="s">
        <v>38</v>
      </c>
    </row>
    <row r="5763" spans="1:36" x14ac:dyDescent="0.25">
      <c r="A5763" t="s">
        <v>32</v>
      </c>
      <c r="B5763" t="s">
        <v>17366</v>
      </c>
      <c r="C5763">
        <f>YEAR(B5763)</f>
        <v>2015</v>
      </c>
      <c r="D5763">
        <v>78.8</v>
      </c>
      <c r="E5763">
        <v>68</v>
      </c>
      <c r="F5763">
        <v>73.099999999999994</v>
      </c>
      <c r="H5763" s="2">
        <f>IF(F5763-70.17&lt;=0,0,IF(F5763-70.17&lt;=1,1,2))</f>
        <v>2</v>
      </c>
      <c r="I5763">
        <v>78.8</v>
      </c>
      <c r="J5763">
        <v>68</v>
      </c>
      <c r="K5763">
        <v>73.099999999999994</v>
      </c>
      <c r="L5763">
        <v>65</v>
      </c>
      <c r="M5763">
        <v>76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20.8</v>
      </c>
      <c r="V5763">
        <v>9.1999999999999993</v>
      </c>
      <c r="W5763">
        <v>123.4</v>
      </c>
      <c r="X5763">
        <v>1012</v>
      </c>
      <c r="Y5763">
        <v>47.1</v>
      </c>
      <c r="Z5763">
        <v>6.2</v>
      </c>
      <c r="AA5763">
        <v>96.8</v>
      </c>
      <c r="AB5763">
        <v>8.3000000000000007</v>
      </c>
      <c r="AC5763">
        <v>4</v>
      </c>
      <c r="AD5763">
        <v>0</v>
      </c>
      <c r="AE5763" t="s">
        <v>17367</v>
      </c>
      <c r="AF5763" t="s">
        <v>17368</v>
      </c>
      <c r="AG5763">
        <v>0.28999999999999998</v>
      </c>
      <c r="AH5763" t="s">
        <v>36</v>
      </c>
      <c r="AI5763" t="s">
        <v>174</v>
      </c>
      <c r="AJ5763" t="s">
        <v>38</v>
      </c>
    </row>
    <row r="5764" spans="1:36" x14ac:dyDescent="0.25">
      <c r="A5764" t="s">
        <v>32</v>
      </c>
      <c r="B5764" t="s">
        <v>17369</v>
      </c>
      <c r="C5764">
        <f>YEAR(B5764)</f>
        <v>2015</v>
      </c>
      <c r="D5764">
        <v>82.4</v>
      </c>
      <c r="E5764">
        <v>68</v>
      </c>
      <c r="F5764">
        <v>75.7</v>
      </c>
      <c r="H5764" s="2">
        <f>IF(F5764-70.17&lt;=0,0,IF(F5764-70.17&lt;=1,1,2))</f>
        <v>2</v>
      </c>
      <c r="I5764">
        <v>83.4</v>
      </c>
      <c r="J5764">
        <v>68</v>
      </c>
      <c r="K5764">
        <v>76.099999999999994</v>
      </c>
      <c r="L5764">
        <v>62.5</v>
      </c>
      <c r="M5764">
        <v>64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31.1</v>
      </c>
      <c r="V5764">
        <v>19.7</v>
      </c>
      <c r="W5764">
        <v>177.6</v>
      </c>
      <c r="X5764">
        <v>1007.3</v>
      </c>
      <c r="Y5764">
        <v>56.6</v>
      </c>
      <c r="Z5764">
        <v>6.2</v>
      </c>
      <c r="AA5764">
        <v>135.30000000000001</v>
      </c>
      <c r="AB5764">
        <v>11.6</v>
      </c>
      <c r="AC5764">
        <v>6</v>
      </c>
      <c r="AD5764">
        <v>0</v>
      </c>
      <c r="AE5764" t="s">
        <v>17370</v>
      </c>
      <c r="AF5764" t="s">
        <v>17371</v>
      </c>
      <c r="AG5764">
        <v>0.32</v>
      </c>
      <c r="AH5764" t="s">
        <v>36</v>
      </c>
      <c r="AI5764" t="s">
        <v>37</v>
      </c>
      <c r="AJ5764" t="s">
        <v>38</v>
      </c>
    </row>
    <row r="5765" spans="1:36" x14ac:dyDescent="0.25">
      <c r="A5765" t="s">
        <v>32</v>
      </c>
      <c r="B5765" t="s">
        <v>17372</v>
      </c>
      <c r="C5765">
        <f>YEAR(B5765)</f>
        <v>2015</v>
      </c>
      <c r="D5765">
        <v>77</v>
      </c>
      <c r="E5765">
        <v>64.400000000000006</v>
      </c>
      <c r="F5765">
        <v>68.7</v>
      </c>
      <c r="H5765" s="2">
        <f>IF(F5765-70.17&lt;=0,0,IF(F5765-70.17&lt;=1,1,2))</f>
        <v>0</v>
      </c>
      <c r="I5765">
        <v>77</v>
      </c>
      <c r="J5765">
        <v>64.400000000000006</v>
      </c>
      <c r="K5765">
        <v>68.7</v>
      </c>
      <c r="L5765">
        <v>61.9</v>
      </c>
      <c r="M5765">
        <v>80</v>
      </c>
      <c r="O5765">
        <v>0.214</v>
      </c>
      <c r="P5765">
        <v>100</v>
      </c>
      <c r="Q5765">
        <v>8.33</v>
      </c>
      <c r="R5765" t="s">
        <v>40</v>
      </c>
      <c r="S5765">
        <v>0</v>
      </c>
      <c r="T5765">
        <v>0</v>
      </c>
      <c r="U5765">
        <v>33.6</v>
      </c>
      <c r="V5765">
        <v>15</v>
      </c>
      <c r="W5765">
        <v>186.8</v>
      </c>
      <c r="X5765">
        <v>1004.2</v>
      </c>
      <c r="Y5765">
        <v>70.5</v>
      </c>
      <c r="Z5765">
        <v>5.6</v>
      </c>
      <c r="AA5765">
        <v>95.2</v>
      </c>
      <c r="AB5765">
        <v>8.3000000000000007</v>
      </c>
      <c r="AC5765">
        <v>4</v>
      </c>
      <c r="AD5765">
        <v>0</v>
      </c>
      <c r="AE5765" t="s">
        <v>17373</v>
      </c>
      <c r="AF5765" t="s">
        <v>17374</v>
      </c>
      <c r="AG5765">
        <v>0.36</v>
      </c>
      <c r="AH5765" t="s">
        <v>56</v>
      </c>
      <c r="AI5765" t="s">
        <v>57</v>
      </c>
      <c r="AJ5765" t="s">
        <v>40</v>
      </c>
    </row>
    <row r="5766" spans="1:36" x14ac:dyDescent="0.25">
      <c r="A5766" t="s">
        <v>32</v>
      </c>
      <c r="B5766" t="s">
        <v>17375</v>
      </c>
      <c r="C5766">
        <f>YEAR(B5766)</f>
        <v>2015</v>
      </c>
      <c r="D5766">
        <v>69.8</v>
      </c>
      <c r="E5766">
        <v>59.4</v>
      </c>
      <c r="F5766">
        <v>65</v>
      </c>
      <c r="H5766" s="2">
        <f>IF(F5766-70.17&lt;=0,0,IF(F5766-70.17&lt;=1,1,2))</f>
        <v>0</v>
      </c>
      <c r="I5766">
        <v>69.8</v>
      </c>
      <c r="J5766">
        <v>59.4</v>
      </c>
      <c r="K5766">
        <v>65</v>
      </c>
      <c r="L5766">
        <v>59.5</v>
      </c>
      <c r="M5766">
        <v>82.6</v>
      </c>
      <c r="O5766">
        <v>0.35899999999999999</v>
      </c>
      <c r="P5766">
        <v>100</v>
      </c>
      <c r="Q5766">
        <v>8.33</v>
      </c>
      <c r="R5766" t="s">
        <v>40</v>
      </c>
      <c r="S5766">
        <v>0</v>
      </c>
      <c r="T5766">
        <v>0</v>
      </c>
      <c r="U5766">
        <v>20.8</v>
      </c>
      <c r="V5766">
        <v>16.100000000000001</v>
      </c>
      <c r="W5766">
        <v>322.89999999999998</v>
      </c>
      <c r="X5766">
        <v>1010.6</v>
      </c>
      <c r="Y5766">
        <v>71.400000000000006</v>
      </c>
      <c r="Z5766">
        <v>5.7</v>
      </c>
      <c r="AA5766">
        <v>136.80000000000001</v>
      </c>
      <c r="AB5766">
        <v>11.7</v>
      </c>
      <c r="AC5766">
        <v>5</v>
      </c>
      <c r="AD5766">
        <v>0</v>
      </c>
      <c r="AE5766" t="s">
        <v>17376</v>
      </c>
      <c r="AF5766" t="s">
        <v>17377</v>
      </c>
      <c r="AG5766">
        <v>0.39</v>
      </c>
      <c r="AH5766" t="s">
        <v>56</v>
      </c>
      <c r="AI5766" t="s">
        <v>101</v>
      </c>
      <c r="AJ5766" t="s">
        <v>40</v>
      </c>
    </row>
    <row r="5767" spans="1:36" x14ac:dyDescent="0.25">
      <c r="A5767" t="s">
        <v>32</v>
      </c>
      <c r="B5767" t="s">
        <v>17378</v>
      </c>
      <c r="C5767">
        <f>YEAR(B5767)</f>
        <v>2015</v>
      </c>
      <c r="D5767">
        <v>66.2</v>
      </c>
      <c r="E5767">
        <v>64.400000000000006</v>
      </c>
      <c r="F5767">
        <v>65.599999999999994</v>
      </c>
      <c r="H5767" s="2">
        <f>IF(F5767-70.17&lt;=0,0,IF(F5767-70.17&lt;=1,1,2))</f>
        <v>0</v>
      </c>
      <c r="I5767">
        <v>66.2</v>
      </c>
      <c r="J5767">
        <v>64.400000000000006</v>
      </c>
      <c r="K5767">
        <v>65.599999999999994</v>
      </c>
      <c r="L5767">
        <v>58.6</v>
      </c>
      <c r="M5767">
        <v>78.099999999999994</v>
      </c>
      <c r="O5767">
        <v>4.4999999999999998E-2</v>
      </c>
      <c r="P5767">
        <v>100</v>
      </c>
      <c r="Q5767">
        <v>12.5</v>
      </c>
      <c r="R5767" t="s">
        <v>40</v>
      </c>
      <c r="S5767">
        <v>0</v>
      </c>
      <c r="T5767">
        <v>0</v>
      </c>
      <c r="U5767">
        <v>29.1</v>
      </c>
      <c r="V5767">
        <v>25.3</v>
      </c>
      <c r="W5767">
        <v>343.9</v>
      </c>
      <c r="X5767">
        <v>1015.4</v>
      </c>
      <c r="Y5767">
        <v>89.1</v>
      </c>
      <c r="Z5767">
        <v>6</v>
      </c>
      <c r="AA5767">
        <v>116.9</v>
      </c>
      <c r="AB5767">
        <v>10.4</v>
      </c>
      <c r="AC5767">
        <v>5</v>
      </c>
      <c r="AD5767">
        <v>0</v>
      </c>
      <c r="AE5767" t="s">
        <v>17379</v>
      </c>
      <c r="AF5767" t="s">
        <v>17380</v>
      </c>
      <c r="AG5767">
        <v>0.43</v>
      </c>
      <c r="AH5767" t="s">
        <v>56</v>
      </c>
      <c r="AI5767" t="s">
        <v>101</v>
      </c>
      <c r="AJ5767" t="s">
        <v>40</v>
      </c>
    </row>
    <row r="5768" spans="1:36" x14ac:dyDescent="0.25">
      <c r="A5768" t="s">
        <v>32</v>
      </c>
      <c r="B5768" t="s">
        <v>17381</v>
      </c>
      <c r="C5768">
        <f>YEAR(B5768)</f>
        <v>2015</v>
      </c>
      <c r="D5768">
        <v>68</v>
      </c>
      <c r="E5768">
        <v>60.5</v>
      </c>
      <c r="F5768">
        <v>65.8</v>
      </c>
      <c r="H5768" s="2">
        <f>IF(F5768-70.17&lt;=0,0,IF(F5768-70.17&lt;=1,1,2))</f>
        <v>0</v>
      </c>
      <c r="I5768">
        <v>68</v>
      </c>
      <c r="J5768">
        <v>60.5</v>
      </c>
      <c r="K5768">
        <v>65.8</v>
      </c>
      <c r="L5768">
        <v>53.7</v>
      </c>
      <c r="M5768">
        <v>65.3</v>
      </c>
      <c r="O5768">
        <v>1E-3</v>
      </c>
      <c r="P5768">
        <v>100</v>
      </c>
      <c r="Q5768">
        <v>4.17</v>
      </c>
      <c r="R5768" t="s">
        <v>40</v>
      </c>
      <c r="S5768">
        <v>0</v>
      </c>
      <c r="T5768">
        <v>0</v>
      </c>
      <c r="U5768">
        <v>30.9</v>
      </c>
      <c r="V5768">
        <v>19.7</v>
      </c>
      <c r="W5768">
        <v>337.6</v>
      </c>
      <c r="X5768">
        <v>1017.2</v>
      </c>
      <c r="Y5768">
        <v>65.7</v>
      </c>
      <c r="Z5768">
        <v>6.2</v>
      </c>
      <c r="AA5768">
        <v>143.6</v>
      </c>
      <c r="AB5768">
        <v>12.2</v>
      </c>
      <c r="AC5768">
        <v>5</v>
      </c>
      <c r="AD5768">
        <v>0</v>
      </c>
      <c r="AE5768" t="s">
        <v>17382</v>
      </c>
      <c r="AF5768" t="s">
        <v>17383</v>
      </c>
      <c r="AG5768">
        <v>0.46</v>
      </c>
      <c r="AH5768" t="s">
        <v>56</v>
      </c>
      <c r="AI5768" t="s">
        <v>137</v>
      </c>
      <c r="AJ5768" t="s">
        <v>40</v>
      </c>
    </row>
    <row r="5769" spans="1:36" x14ac:dyDescent="0.25">
      <c r="A5769" t="s">
        <v>32</v>
      </c>
      <c r="B5769" t="s">
        <v>17384</v>
      </c>
      <c r="C5769">
        <f>YEAR(B5769)</f>
        <v>2015</v>
      </c>
      <c r="D5769">
        <v>69.8</v>
      </c>
      <c r="E5769">
        <v>64.400000000000006</v>
      </c>
      <c r="F5769">
        <v>66.7</v>
      </c>
      <c r="H5769" s="2">
        <f>IF(F5769-70.17&lt;=0,0,IF(F5769-70.17&lt;=1,1,2))</f>
        <v>0</v>
      </c>
      <c r="I5769">
        <v>69.8</v>
      </c>
      <c r="J5769">
        <v>64.400000000000006</v>
      </c>
      <c r="K5769">
        <v>66.7</v>
      </c>
      <c r="L5769">
        <v>54.2</v>
      </c>
      <c r="M5769">
        <v>64.400000000000006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33.1</v>
      </c>
      <c r="V5769">
        <v>20.8</v>
      </c>
      <c r="W5769">
        <v>328.8</v>
      </c>
      <c r="X5769">
        <v>1017</v>
      </c>
      <c r="Y5769">
        <v>60.2</v>
      </c>
      <c r="Z5769">
        <v>6.2</v>
      </c>
      <c r="AA5769">
        <v>141.4</v>
      </c>
      <c r="AB5769">
        <v>12.3</v>
      </c>
      <c r="AC5769">
        <v>5</v>
      </c>
      <c r="AD5769">
        <v>0</v>
      </c>
      <c r="AE5769" t="s">
        <v>17385</v>
      </c>
      <c r="AF5769" t="s">
        <v>17386</v>
      </c>
      <c r="AG5769">
        <v>0.5</v>
      </c>
      <c r="AH5769" t="s">
        <v>36</v>
      </c>
      <c r="AI5769" t="s">
        <v>37</v>
      </c>
      <c r="AJ5769" t="s">
        <v>38</v>
      </c>
    </row>
    <row r="5770" spans="1:36" x14ac:dyDescent="0.25">
      <c r="A5770" t="s">
        <v>32</v>
      </c>
      <c r="B5770" t="s">
        <v>17387</v>
      </c>
      <c r="C5770">
        <f>YEAR(B5770)</f>
        <v>2015</v>
      </c>
      <c r="D5770">
        <v>68</v>
      </c>
      <c r="E5770">
        <v>62.6</v>
      </c>
      <c r="F5770">
        <v>64.7</v>
      </c>
      <c r="H5770" s="2">
        <f>IF(F5770-70.17&lt;=0,0,IF(F5770-70.17&lt;=1,1,2))</f>
        <v>0</v>
      </c>
      <c r="I5770">
        <v>68</v>
      </c>
      <c r="J5770">
        <v>62.6</v>
      </c>
      <c r="K5770">
        <v>64.7</v>
      </c>
      <c r="L5770">
        <v>50.8</v>
      </c>
      <c r="M5770">
        <v>61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37.4</v>
      </c>
      <c r="V5770">
        <v>26.4</v>
      </c>
      <c r="W5770">
        <v>325.89999999999998</v>
      </c>
      <c r="X5770">
        <v>1017</v>
      </c>
      <c r="Y5770">
        <v>71.2</v>
      </c>
      <c r="Z5770">
        <v>6.2</v>
      </c>
      <c r="AA5770">
        <v>140.4</v>
      </c>
      <c r="AB5770">
        <v>12.1</v>
      </c>
      <c r="AC5770">
        <v>5</v>
      </c>
      <c r="AD5770">
        <v>0</v>
      </c>
      <c r="AE5770" t="s">
        <v>17388</v>
      </c>
      <c r="AF5770" t="s">
        <v>17389</v>
      </c>
      <c r="AG5770">
        <v>0.53</v>
      </c>
      <c r="AH5770" t="s">
        <v>36</v>
      </c>
      <c r="AI5770" t="s">
        <v>37</v>
      </c>
      <c r="AJ5770" t="s">
        <v>38</v>
      </c>
    </row>
    <row r="5771" spans="1:36" x14ac:dyDescent="0.25">
      <c r="A5771" t="s">
        <v>32</v>
      </c>
      <c r="B5771" t="s">
        <v>17390</v>
      </c>
      <c r="C5771">
        <f>YEAR(B5771)</f>
        <v>2015</v>
      </c>
      <c r="D5771">
        <v>68</v>
      </c>
      <c r="E5771">
        <v>62.6</v>
      </c>
      <c r="F5771">
        <v>64.900000000000006</v>
      </c>
      <c r="H5771" s="2">
        <f>IF(F5771-70.17&lt;=0,0,IF(F5771-70.17&lt;=1,1,2))</f>
        <v>0</v>
      </c>
      <c r="I5771">
        <v>68</v>
      </c>
      <c r="J5771">
        <v>62.6</v>
      </c>
      <c r="K5771">
        <v>64.900000000000006</v>
      </c>
      <c r="L5771">
        <v>50.8</v>
      </c>
      <c r="M5771">
        <v>60.6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30.6</v>
      </c>
      <c r="V5771">
        <v>24.1</v>
      </c>
      <c r="W5771">
        <v>330.5</v>
      </c>
      <c r="X5771">
        <v>1015.9</v>
      </c>
      <c r="Y5771">
        <v>74.400000000000006</v>
      </c>
      <c r="Z5771">
        <v>6.2</v>
      </c>
      <c r="AA5771">
        <v>136.5</v>
      </c>
      <c r="AB5771">
        <v>11.8</v>
      </c>
      <c r="AC5771">
        <v>5</v>
      </c>
      <c r="AD5771">
        <v>0</v>
      </c>
      <c r="AE5771" t="s">
        <v>17391</v>
      </c>
      <c r="AF5771" t="s">
        <v>17392</v>
      </c>
      <c r="AG5771">
        <v>0.56000000000000005</v>
      </c>
      <c r="AH5771" t="s">
        <v>36</v>
      </c>
      <c r="AI5771" t="s">
        <v>37</v>
      </c>
      <c r="AJ5771" t="s">
        <v>38</v>
      </c>
    </row>
    <row r="5772" spans="1:36" x14ac:dyDescent="0.25">
      <c r="A5772" t="s">
        <v>32</v>
      </c>
      <c r="B5772" t="s">
        <v>17393</v>
      </c>
      <c r="C5772">
        <f>YEAR(B5772)</f>
        <v>2015</v>
      </c>
      <c r="D5772">
        <v>68</v>
      </c>
      <c r="E5772">
        <v>60.8</v>
      </c>
      <c r="F5772">
        <v>64.599999999999994</v>
      </c>
      <c r="H5772" s="2">
        <f>IF(F5772-70.17&lt;=0,0,IF(F5772-70.17&lt;=1,1,2))</f>
        <v>0</v>
      </c>
      <c r="I5772">
        <v>68</v>
      </c>
      <c r="J5772">
        <v>60.8</v>
      </c>
      <c r="K5772">
        <v>64.599999999999994</v>
      </c>
      <c r="L5772">
        <v>52.9</v>
      </c>
      <c r="M5772">
        <v>66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20.7</v>
      </c>
      <c r="V5772">
        <v>12.8</v>
      </c>
      <c r="W5772">
        <v>339.4</v>
      </c>
      <c r="X5772">
        <v>1017.1</v>
      </c>
      <c r="Y5772">
        <v>86.1</v>
      </c>
      <c r="Z5772">
        <v>6.2</v>
      </c>
      <c r="AA5772">
        <v>120.9</v>
      </c>
      <c r="AB5772">
        <v>10.5</v>
      </c>
      <c r="AC5772">
        <v>4</v>
      </c>
      <c r="AD5772">
        <v>0</v>
      </c>
      <c r="AE5772" t="s">
        <v>17394</v>
      </c>
      <c r="AF5772" t="s">
        <v>17395</v>
      </c>
      <c r="AG5772">
        <v>0.6</v>
      </c>
      <c r="AH5772" t="s">
        <v>36</v>
      </c>
      <c r="AI5772" t="s">
        <v>37</v>
      </c>
      <c r="AJ5772" t="s">
        <v>38</v>
      </c>
    </row>
    <row r="5773" spans="1:36" x14ac:dyDescent="0.25">
      <c r="A5773" t="s">
        <v>32</v>
      </c>
      <c r="B5773" t="s">
        <v>17396</v>
      </c>
      <c r="C5773">
        <f>YEAR(B5773)</f>
        <v>2015</v>
      </c>
      <c r="D5773">
        <v>66.2</v>
      </c>
      <c r="E5773">
        <v>57.2</v>
      </c>
      <c r="F5773">
        <v>62.5</v>
      </c>
      <c r="H5773" s="2">
        <f>IF(F5773-70.17&lt;=0,0,IF(F5773-70.17&lt;=1,1,2))</f>
        <v>0</v>
      </c>
      <c r="I5773">
        <v>66.2</v>
      </c>
      <c r="J5773">
        <v>57.2</v>
      </c>
      <c r="K5773">
        <v>62.5</v>
      </c>
      <c r="L5773">
        <v>54.9</v>
      </c>
      <c r="M5773">
        <v>76.2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20.8</v>
      </c>
      <c r="V5773">
        <v>11.4</v>
      </c>
      <c r="W5773">
        <v>350.5</v>
      </c>
      <c r="X5773">
        <v>1020.7</v>
      </c>
      <c r="Y5773">
        <v>76.3</v>
      </c>
      <c r="Z5773">
        <v>6.2</v>
      </c>
      <c r="AA5773">
        <v>101.4</v>
      </c>
      <c r="AB5773">
        <v>8.6</v>
      </c>
      <c r="AC5773">
        <v>4</v>
      </c>
      <c r="AD5773">
        <v>0</v>
      </c>
      <c r="AE5773" t="s">
        <v>17397</v>
      </c>
      <c r="AF5773" t="s">
        <v>17398</v>
      </c>
      <c r="AG5773">
        <v>0.63</v>
      </c>
      <c r="AH5773" t="s">
        <v>36</v>
      </c>
      <c r="AI5773" t="s">
        <v>37</v>
      </c>
      <c r="AJ5773" t="s">
        <v>38</v>
      </c>
    </row>
    <row r="5774" spans="1:36" x14ac:dyDescent="0.25">
      <c r="A5774" t="s">
        <v>32</v>
      </c>
      <c r="B5774" t="s">
        <v>17399</v>
      </c>
      <c r="C5774">
        <f>YEAR(B5774)</f>
        <v>2015</v>
      </c>
      <c r="D5774">
        <v>66.2</v>
      </c>
      <c r="E5774">
        <v>59.6</v>
      </c>
      <c r="F5774">
        <v>64.400000000000006</v>
      </c>
      <c r="H5774" s="2">
        <f>IF(F5774-70.17&lt;=0,0,IF(F5774-70.17&lt;=1,1,2))</f>
        <v>0</v>
      </c>
      <c r="I5774">
        <v>66.2</v>
      </c>
      <c r="J5774">
        <v>59.6</v>
      </c>
      <c r="K5774">
        <v>64.400000000000006</v>
      </c>
      <c r="L5774">
        <v>55.2</v>
      </c>
      <c r="M5774">
        <v>72.400000000000006</v>
      </c>
      <c r="O5774">
        <v>1E-3</v>
      </c>
      <c r="P5774">
        <v>100</v>
      </c>
      <c r="Q5774">
        <v>4.17</v>
      </c>
      <c r="R5774" t="s">
        <v>40</v>
      </c>
      <c r="S5774">
        <v>0</v>
      </c>
      <c r="T5774">
        <v>0</v>
      </c>
      <c r="U5774">
        <v>33.299999999999997</v>
      </c>
      <c r="V5774">
        <v>16.100000000000001</v>
      </c>
      <c r="W5774">
        <v>335.6</v>
      </c>
      <c r="X5774">
        <v>1024.7</v>
      </c>
      <c r="Y5774">
        <v>90.1</v>
      </c>
      <c r="Z5774">
        <v>6.2</v>
      </c>
      <c r="AA5774">
        <v>108.1</v>
      </c>
      <c r="AB5774">
        <v>9.3000000000000007</v>
      </c>
      <c r="AC5774">
        <v>5</v>
      </c>
      <c r="AD5774">
        <v>0</v>
      </c>
      <c r="AE5774" t="s">
        <v>17400</v>
      </c>
      <c r="AF5774" t="s">
        <v>17401</v>
      </c>
      <c r="AG5774">
        <v>0.66</v>
      </c>
      <c r="AH5774" t="s">
        <v>43</v>
      </c>
      <c r="AI5774" t="s">
        <v>44</v>
      </c>
      <c r="AJ5774" t="s">
        <v>40</v>
      </c>
    </row>
    <row r="5775" spans="1:36" x14ac:dyDescent="0.25">
      <c r="A5775" t="s">
        <v>32</v>
      </c>
      <c r="B5775" t="s">
        <v>17402</v>
      </c>
      <c r="C5775">
        <f>YEAR(B5775)</f>
        <v>2015</v>
      </c>
      <c r="D5775">
        <v>66.2</v>
      </c>
      <c r="E5775">
        <v>62.6</v>
      </c>
      <c r="F5775">
        <v>64.400000000000006</v>
      </c>
      <c r="H5775" s="2">
        <f>IF(F5775-70.17&lt;=0,0,IF(F5775-70.17&lt;=1,1,2))</f>
        <v>0</v>
      </c>
      <c r="I5775">
        <v>66.2</v>
      </c>
      <c r="J5775">
        <v>62.6</v>
      </c>
      <c r="K5775">
        <v>64.400000000000006</v>
      </c>
      <c r="L5775">
        <v>53.2</v>
      </c>
      <c r="M5775">
        <v>67.099999999999994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28.2</v>
      </c>
      <c r="V5775">
        <v>17.2</v>
      </c>
      <c r="W5775">
        <v>327</v>
      </c>
      <c r="X5775">
        <v>1024.3</v>
      </c>
      <c r="Y5775">
        <v>93.6</v>
      </c>
      <c r="Z5775">
        <v>6.2</v>
      </c>
      <c r="AA5775">
        <v>141</v>
      </c>
      <c r="AB5775">
        <v>12.2</v>
      </c>
      <c r="AC5775">
        <v>6</v>
      </c>
      <c r="AD5775">
        <v>0</v>
      </c>
      <c r="AE5775" t="s">
        <v>17403</v>
      </c>
      <c r="AF5775" t="s">
        <v>17404</v>
      </c>
      <c r="AG5775">
        <v>0.69</v>
      </c>
      <c r="AH5775" t="s">
        <v>88</v>
      </c>
      <c r="AI5775" t="s">
        <v>89</v>
      </c>
      <c r="AJ5775" t="s">
        <v>90</v>
      </c>
    </row>
    <row r="5776" spans="1:36" x14ac:dyDescent="0.25">
      <c r="A5776" t="s">
        <v>32</v>
      </c>
      <c r="B5776" t="s">
        <v>17405</v>
      </c>
      <c r="C5776">
        <f>YEAR(B5776)</f>
        <v>2015</v>
      </c>
      <c r="D5776">
        <v>68</v>
      </c>
      <c r="E5776">
        <v>62.6</v>
      </c>
      <c r="F5776">
        <v>64</v>
      </c>
      <c r="H5776" s="2">
        <f>IF(F5776-70.17&lt;=0,0,IF(F5776-70.17&lt;=1,1,2))</f>
        <v>0</v>
      </c>
      <c r="I5776">
        <v>68</v>
      </c>
      <c r="J5776">
        <v>62.6</v>
      </c>
      <c r="K5776">
        <v>64</v>
      </c>
      <c r="L5776">
        <v>53</v>
      </c>
      <c r="M5776">
        <v>67.7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23.5</v>
      </c>
      <c r="V5776">
        <v>15</v>
      </c>
      <c r="W5776">
        <v>314.5</v>
      </c>
      <c r="X5776">
        <v>1022.3</v>
      </c>
      <c r="Y5776">
        <v>58.1</v>
      </c>
      <c r="Z5776">
        <v>6.2</v>
      </c>
      <c r="AA5776">
        <v>151.80000000000001</v>
      </c>
      <c r="AB5776">
        <v>13</v>
      </c>
      <c r="AC5776">
        <v>6</v>
      </c>
      <c r="AD5776">
        <v>0</v>
      </c>
      <c r="AE5776" t="s">
        <v>17406</v>
      </c>
      <c r="AF5776" t="s">
        <v>17407</v>
      </c>
      <c r="AG5776">
        <v>0.75</v>
      </c>
      <c r="AH5776" t="s">
        <v>36</v>
      </c>
      <c r="AI5776" t="s">
        <v>37</v>
      </c>
      <c r="AJ5776" t="s">
        <v>38</v>
      </c>
    </row>
    <row r="5777" spans="1:36" x14ac:dyDescent="0.25">
      <c r="A5777" t="s">
        <v>32</v>
      </c>
      <c r="B5777" t="s">
        <v>17408</v>
      </c>
      <c r="C5777">
        <f>YEAR(B5777)</f>
        <v>2015</v>
      </c>
      <c r="D5777">
        <v>68</v>
      </c>
      <c r="E5777">
        <v>57.1</v>
      </c>
      <c r="F5777">
        <v>63.2</v>
      </c>
      <c r="H5777" s="2">
        <f>IF(F5777-70.17&lt;=0,0,IF(F5777-70.17&lt;=1,1,2))</f>
        <v>0</v>
      </c>
      <c r="I5777">
        <v>68</v>
      </c>
      <c r="J5777">
        <v>57.1</v>
      </c>
      <c r="K5777">
        <v>63.2</v>
      </c>
      <c r="L5777">
        <v>52.8</v>
      </c>
      <c r="M5777">
        <v>69.2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19.5</v>
      </c>
      <c r="V5777">
        <v>11.4</v>
      </c>
      <c r="W5777">
        <v>315.2</v>
      </c>
      <c r="X5777">
        <v>1018.7</v>
      </c>
      <c r="Y5777">
        <v>44.5</v>
      </c>
      <c r="Z5777">
        <v>6.2</v>
      </c>
      <c r="AA5777">
        <v>159.9</v>
      </c>
      <c r="AB5777">
        <v>13.8</v>
      </c>
      <c r="AC5777">
        <v>6</v>
      </c>
      <c r="AD5777">
        <v>0</v>
      </c>
      <c r="AE5777" t="s">
        <v>17409</v>
      </c>
      <c r="AF5777" t="s">
        <v>17410</v>
      </c>
      <c r="AG5777">
        <v>0.76</v>
      </c>
      <c r="AH5777" t="s">
        <v>36</v>
      </c>
      <c r="AI5777" t="s">
        <v>37</v>
      </c>
      <c r="AJ5777" t="s">
        <v>38</v>
      </c>
    </row>
    <row r="5778" spans="1:36" x14ac:dyDescent="0.25">
      <c r="A5778" t="s">
        <v>32</v>
      </c>
      <c r="B5778" t="s">
        <v>17411</v>
      </c>
      <c r="C5778">
        <f>YEAR(B5778)</f>
        <v>2015</v>
      </c>
      <c r="D5778">
        <v>68</v>
      </c>
      <c r="E5778">
        <v>55.4</v>
      </c>
      <c r="F5778">
        <v>61.4</v>
      </c>
      <c r="H5778" s="2">
        <f>IF(F5778-70.17&lt;=0,0,IF(F5778-70.17&lt;=1,1,2))</f>
        <v>0</v>
      </c>
      <c r="I5778">
        <v>68</v>
      </c>
      <c r="J5778">
        <v>55.4</v>
      </c>
      <c r="K5778">
        <v>61.4</v>
      </c>
      <c r="L5778">
        <v>52.3</v>
      </c>
      <c r="M5778">
        <v>72.599999999999994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16.8</v>
      </c>
      <c r="V5778">
        <v>12.7</v>
      </c>
      <c r="W5778">
        <v>294.89999999999998</v>
      </c>
      <c r="X5778">
        <v>1017.5</v>
      </c>
      <c r="Y5778">
        <v>32.9</v>
      </c>
      <c r="Z5778">
        <v>6.2</v>
      </c>
      <c r="AA5778">
        <v>157.19999999999999</v>
      </c>
      <c r="AB5778">
        <v>13.6</v>
      </c>
      <c r="AC5778">
        <v>6</v>
      </c>
      <c r="AD5778">
        <v>0</v>
      </c>
      <c r="AE5778" t="s">
        <v>17412</v>
      </c>
      <c r="AF5778" t="s">
        <v>17413</v>
      </c>
      <c r="AG5778">
        <v>0.79</v>
      </c>
      <c r="AH5778" t="s">
        <v>36</v>
      </c>
      <c r="AI5778" t="s">
        <v>37</v>
      </c>
      <c r="AJ5778" t="s">
        <v>38</v>
      </c>
    </row>
    <row r="5779" spans="1:36" x14ac:dyDescent="0.25">
      <c r="A5779" t="s">
        <v>32</v>
      </c>
      <c r="B5779" t="s">
        <v>17414</v>
      </c>
      <c r="C5779">
        <f>YEAR(B5779)</f>
        <v>2015</v>
      </c>
      <c r="D5779">
        <v>68</v>
      </c>
      <c r="E5779">
        <v>52.6</v>
      </c>
      <c r="F5779">
        <v>60.8</v>
      </c>
      <c r="H5779" s="2">
        <f>IF(F5779-70.17&lt;=0,0,IF(F5779-70.17&lt;=1,1,2))</f>
        <v>0</v>
      </c>
      <c r="I5779">
        <v>68</v>
      </c>
      <c r="J5779">
        <v>52.6</v>
      </c>
      <c r="K5779">
        <v>60.8</v>
      </c>
      <c r="L5779">
        <v>52.9</v>
      </c>
      <c r="M5779">
        <v>75.8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21.9</v>
      </c>
      <c r="V5779">
        <v>10.3</v>
      </c>
      <c r="W5779">
        <v>275</v>
      </c>
      <c r="X5779">
        <v>1018.7</v>
      </c>
      <c r="Y5779">
        <v>39.700000000000003</v>
      </c>
      <c r="Z5779">
        <v>6.2</v>
      </c>
      <c r="AA5779">
        <v>160.1</v>
      </c>
      <c r="AB5779">
        <v>13.9</v>
      </c>
      <c r="AC5779">
        <v>6</v>
      </c>
      <c r="AD5779">
        <v>0</v>
      </c>
      <c r="AE5779" t="s">
        <v>17415</v>
      </c>
      <c r="AF5779" t="s">
        <v>17416</v>
      </c>
      <c r="AG5779">
        <v>0.83</v>
      </c>
      <c r="AH5779" t="s">
        <v>36</v>
      </c>
      <c r="AI5779" t="s">
        <v>37</v>
      </c>
      <c r="AJ5779" t="s">
        <v>38</v>
      </c>
    </row>
    <row r="5780" spans="1:36" x14ac:dyDescent="0.25">
      <c r="A5780" t="s">
        <v>32</v>
      </c>
      <c r="B5780" t="s">
        <v>17417</v>
      </c>
      <c r="C5780">
        <f>YEAR(B5780)</f>
        <v>2015</v>
      </c>
      <c r="D5780">
        <v>66.2</v>
      </c>
      <c r="E5780">
        <v>57.2</v>
      </c>
      <c r="F5780">
        <v>62</v>
      </c>
      <c r="H5780" s="2">
        <f>IF(F5780-70.17&lt;=0,0,IF(F5780-70.17&lt;=1,1,2))</f>
        <v>0</v>
      </c>
      <c r="I5780">
        <v>66.2</v>
      </c>
      <c r="J5780">
        <v>57.2</v>
      </c>
      <c r="K5780">
        <v>62</v>
      </c>
      <c r="L5780">
        <v>53.8</v>
      </c>
      <c r="M5780">
        <v>74.900000000000006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20.8</v>
      </c>
      <c r="V5780">
        <v>15</v>
      </c>
      <c r="W5780">
        <v>330</v>
      </c>
      <c r="X5780">
        <v>1020.7</v>
      </c>
      <c r="Y5780">
        <v>63</v>
      </c>
      <c r="Z5780">
        <v>6.2</v>
      </c>
      <c r="AA5780">
        <v>133.1</v>
      </c>
      <c r="AB5780">
        <v>11.6</v>
      </c>
      <c r="AC5780">
        <v>5</v>
      </c>
      <c r="AD5780">
        <v>0</v>
      </c>
      <c r="AE5780" t="s">
        <v>17418</v>
      </c>
      <c r="AF5780" t="s">
        <v>17419</v>
      </c>
      <c r="AG5780">
        <v>0.86</v>
      </c>
      <c r="AH5780" t="s">
        <v>36</v>
      </c>
      <c r="AI5780" t="s">
        <v>37</v>
      </c>
      <c r="AJ5780" t="s">
        <v>38</v>
      </c>
    </row>
    <row r="5781" spans="1:36" x14ac:dyDescent="0.25">
      <c r="A5781" t="s">
        <v>32</v>
      </c>
      <c r="B5781" t="s">
        <v>17420</v>
      </c>
      <c r="C5781">
        <f>YEAR(B5781)</f>
        <v>2015</v>
      </c>
      <c r="D5781">
        <v>66.2</v>
      </c>
      <c r="E5781">
        <v>60.8</v>
      </c>
      <c r="F5781">
        <v>63.4</v>
      </c>
      <c r="H5781" s="2">
        <f>IF(F5781-70.17&lt;=0,0,IF(F5781-70.17&lt;=1,1,2))</f>
        <v>0</v>
      </c>
      <c r="I5781">
        <v>66.2</v>
      </c>
      <c r="J5781">
        <v>60.8</v>
      </c>
      <c r="K5781">
        <v>63.4</v>
      </c>
      <c r="L5781">
        <v>52.6</v>
      </c>
      <c r="M5781">
        <v>67.900000000000006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30.9</v>
      </c>
      <c r="V5781">
        <v>18.3</v>
      </c>
      <c r="W5781">
        <v>321.89999999999998</v>
      </c>
      <c r="X5781">
        <v>1023.1</v>
      </c>
      <c r="Y5781">
        <v>59.8</v>
      </c>
      <c r="Z5781">
        <v>6.2</v>
      </c>
      <c r="AA5781">
        <v>126.3</v>
      </c>
      <c r="AB5781">
        <v>11</v>
      </c>
      <c r="AC5781">
        <v>5</v>
      </c>
      <c r="AD5781">
        <v>0</v>
      </c>
      <c r="AE5781" t="s">
        <v>17421</v>
      </c>
      <c r="AF5781" t="s">
        <v>17422</v>
      </c>
      <c r="AG5781">
        <v>0.89</v>
      </c>
      <c r="AH5781" t="s">
        <v>36</v>
      </c>
      <c r="AI5781" t="s">
        <v>37</v>
      </c>
      <c r="AJ5781" t="s">
        <v>38</v>
      </c>
    </row>
    <row r="5782" spans="1:36" x14ac:dyDescent="0.25">
      <c r="A5782" t="s">
        <v>32</v>
      </c>
      <c r="B5782" t="s">
        <v>17423</v>
      </c>
      <c r="C5782">
        <f>YEAR(B5782)</f>
        <v>2015</v>
      </c>
      <c r="D5782">
        <v>69.8</v>
      </c>
      <c r="E5782">
        <v>57.2</v>
      </c>
      <c r="F5782">
        <v>64.599999999999994</v>
      </c>
      <c r="H5782" s="2">
        <f>IF(F5782-70.17&lt;=0,0,IF(F5782-70.17&lt;=1,1,2))</f>
        <v>0</v>
      </c>
      <c r="I5782">
        <v>69.8</v>
      </c>
      <c r="J5782">
        <v>57.2</v>
      </c>
      <c r="K5782">
        <v>64.599999999999994</v>
      </c>
      <c r="L5782">
        <v>52.4</v>
      </c>
      <c r="M5782">
        <v>64.900000000000006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34.200000000000003</v>
      </c>
      <c r="V5782">
        <v>20.8</v>
      </c>
      <c r="W5782">
        <v>316</v>
      </c>
      <c r="X5782">
        <v>1021.7</v>
      </c>
      <c r="Y5782">
        <v>35.200000000000003</v>
      </c>
      <c r="Z5782">
        <v>6.2</v>
      </c>
      <c r="AA5782">
        <v>154.4</v>
      </c>
      <c r="AB5782">
        <v>13.3</v>
      </c>
      <c r="AC5782">
        <v>6</v>
      </c>
      <c r="AD5782">
        <v>0</v>
      </c>
      <c r="AE5782" t="s">
        <v>17424</v>
      </c>
      <c r="AF5782" t="s">
        <v>17425</v>
      </c>
      <c r="AG5782">
        <v>0.92</v>
      </c>
      <c r="AH5782" t="s">
        <v>36</v>
      </c>
      <c r="AI5782" t="s">
        <v>37</v>
      </c>
      <c r="AJ5782" t="s">
        <v>38</v>
      </c>
    </row>
    <row r="5783" spans="1:36" x14ac:dyDescent="0.25">
      <c r="A5783" t="s">
        <v>32</v>
      </c>
      <c r="B5783" t="s">
        <v>17426</v>
      </c>
      <c r="C5783">
        <f>YEAR(B5783)</f>
        <v>2015</v>
      </c>
      <c r="D5783">
        <v>71.599999999999994</v>
      </c>
      <c r="E5783">
        <v>55.4</v>
      </c>
      <c r="F5783">
        <v>62.7</v>
      </c>
      <c r="H5783" s="2">
        <f>IF(F5783-70.17&lt;=0,0,IF(F5783-70.17&lt;=1,1,2))</f>
        <v>0</v>
      </c>
      <c r="I5783">
        <v>71.599999999999994</v>
      </c>
      <c r="J5783">
        <v>55.4</v>
      </c>
      <c r="K5783">
        <v>62.7</v>
      </c>
      <c r="L5783">
        <v>53.1</v>
      </c>
      <c r="M5783">
        <v>71.2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25.5</v>
      </c>
      <c r="V5783">
        <v>17.2</v>
      </c>
      <c r="W5783">
        <v>257.2</v>
      </c>
      <c r="X5783">
        <v>1018.4</v>
      </c>
      <c r="Y5783">
        <v>23.2</v>
      </c>
      <c r="Z5783">
        <v>6.2</v>
      </c>
      <c r="AA5783">
        <v>156.5</v>
      </c>
      <c r="AB5783">
        <v>13.4</v>
      </c>
      <c r="AC5783">
        <v>6</v>
      </c>
      <c r="AD5783">
        <v>0</v>
      </c>
      <c r="AE5783" t="s">
        <v>17427</v>
      </c>
      <c r="AF5783" t="s">
        <v>17428</v>
      </c>
      <c r="AG5783">
        <v>0.96</v>
      </c>
      <c r="AH5783" t="s">
        <v>36</v>
      </c>
      <c r="AI5783" t="s">
        <v>37</v>
      </c>
      <c r="AJ5783" t="s">
        <v>38</v>
      </c>
    </row>
    <row r="5784" spans="1:36" x14ac:dyDescent="0.25">
      <c r="A5784" t="s">
        <v>32</v>
      </c>
      <c r="B5784" t="s">
        <v>17429</v>
      </c>
      <c r="C5784">
        <f>YEAR(B5784)</f>
        <v>2015</v>
      </c>
      <c r="D5784">
        <v>71.599999999999994</v>
      </c>
      <c r="E5784">
        <v>56.2</v>
      </c>
      <c r="F5784">
        <v>65.5</v>
      </c>
      <c r="H5784" s="2">
        <f>IF(F5784-70.17&lt;=0,0,IF(F5784-70.17&lt;=1,1,2))</f>
        <v>0</v>
      </c>
      <c r="I5784">
        <v>71.599999999999994</v>
      </c>
      <c r="J5784">
        <v>56.2</v>
      </c>
      <c r="K5784">
        <v>65.5</v>
      </c>
      <c r="L5784">
        <v>57.6</v>
      </c>
      <c r="M5784">
        <v>76.5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23</v>
      </c>
      <c r="V5784">
        <v>13.9</v>
      </c>
      <c r="W5784">
        <v>308.10000000000002</v>
      </c>
      <c r="X5784">
        <v>1019.8</v>
      </c>
      <c r="Y5784">
        <v>25.4</v>
      </c>
      <c r="Z5784">
        <v>6.2</v>
      </c>
      <c r="AA5784">
        <v>150.69999999999999</v>
      </c>
      <c r="AB5784">
        <v>13.1</v>
      </c>
      <c r="AC5784">
        <v>6</v>
      </c>
      <c r="AD5784">
        <v>0</v>
      </c>
      <c r="AE5784" t="s">
        <v>17430</v>
      </c>
      <c r="AF5784" t="s">
        <v>17431</v>
      </c>
      <c r="AG5784">
        <v>0</v>
      </c>
      <c r="AH5784" t="s">
        <v>36</v>
      </c>
      <c r="AI5784" t="s">
        <v>37</v>
      </c>
      <c r="AJ5784" t="s">
        <v>38</v>
      </c>
    </row>
    <row r="5785" spans="1:36" x14ac:dyDescent="0.25">
      <c r="A5785" t="s">
        <v>32</v>
      </c>
      <c r="B5785" t="s">
        <v>17432</v>
      </c>
      <c r="C5785">
        <f>YEAR(B5785)</f>
        <v>2015</v>
      </c>
      <c r="D5785">
        <v>69.8</v>
      </c>
      <c r="E5785">
        <v>53.9</v>
      </c>
      <c r="F5785">
        <v>62</v>
      </c>
      <c r="H5785" s="2">
        <f>IF(F5785-70.17&lt;=0,0,IF(F5785-70.17&lt;=1,1,2))</f>
        <v>0</v>
      </c>
      <c r="I5785">
        <v>69.8</v>
      </c>
      <c r="J5785">
        <v>53.9</v>
      </c>
      <c r="K5785">
        <v>62</v>
      </c>
      <c r="L5785">
        <v>56.9</v>
      </c>
      <c r="M5785">
        <v>84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18.3</v>
      </c>
      <c r="V5785">
        <v>8.1</v>
      </c>
      <c r="W5785">
        <v>274.7</v>
      </c>
      <c r="X5785">
        <v>1022.9</v>
      </c>
      <c r="Y5785">
        <v>7.2</v>
      </c>
      <c r="Z5785">
        <v>6.2</v>
      </c>
      <c r="AA5785">
        <v>149.6</v>
      </c>
      <c r="AB5785">
        <v>12.9</v>
      </c>
      <c r="AC5785">
        <v>6</v>
      </c>
      <c r="AD5785">
        <v>0</v>
      </c>
      <c r="AE5785" t="s">
        <v>17433</v>
      </c>
      <c r="AF5785" t="s">
        <v>17434</v>
      </c>
      <c r="AG5785">
        <v>0.02</v>
      </c>
      <c r="AH5785" t="s">
        <v>330</v>
      </c>
      <c r="AI5785" t="s">
        <v>9140</v>
      </c>
      <c r="AJ5785" t="s">
        <v>331</v>
      </c>
    </row>
    <row r="5786" spans="1:36" x14ac:dyDescent="0.25">
      <c r="A5786" t="s">
        <v>32</v>
      </c>
      <c r="B5786" t="s">
        <v>17435</v>
      </c>
      <c r="C5786">
        <f>YEAR(B5786)</f>
        <v>2015</v>
      </c>
      <c r="D5786">
        <v>69.8</v>
      </c>
      <c r="E5786">
        <v>57.2</v>
      </c>
      <c r="F5786">
        <v>63.3</v>
      </c>
      <c r="H5786" s="2">
        <f>IF(F5786-70.17&lt;=0,0,IF(F5786-70.17&lt;=1,1,2))</f>
        <v>0</v>
      </c>
      <c r="I5786">
        <v>69.8</v>
      </c>
      <c r="J5786">
        <v>57.2</v>
      </c>
      <c r="K5786">
        <v>63.3</v>
      </c>
      <c r="L5786">
        <v>59</v>
      </c>
      <c r="M5786">
        <v>86.2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16.100000000000001</v>
      </c>
      <c r="V5786">
        <v>8.1</v>
      </c>
      <c r="W5786">
        <v>252.2</v>
      </c>
      <c r="X5786">
        <v>1024.8</v>
      </c>
      <c r="Y5786">
        <v>43.4</v>
      </c>
      <c r="Z5786">
        <v>6.2</v>
      </c>
      <c r="AA5786">
        <v>149.6</v>
      </c>
      <c r="AB5786">
        <v>12.9</v>
      </c>
      <c r="AC5786">
        <v>6</v>
      </c>
      <c r="AD5786">
        <v>0</v>
      </c>
      <c r="AE5786" t="s">
        <v>17436</v>
      </c>
      <c r="AF5786" t="s">
        <v>17437</v>
      </c>
      <c r="AG5786">
        <v>0.06</v>
      </c>
      <c r="AH5786" t="s">
        <v>36</v>
      </c>
      <c r="AI5786" t="s">
        <v>37</v>
      </c>
      <c r="AJ5786" t="s">
        <v>38</v>
      </c>
    </row>
    <row r="5787" spans="1:36" x14ac:dyDescent="0.25">
      <c r="A5787" t="s">
        <v>32</v>
      </c>
      <c r="B5787" t="s">
        <v>17438</v>
      </c>
      <c r="C5787">
        <f>YEAR(B5787)</f>
        <v>2015</v>
      </c>
      <c r="D5787">
        <v>69.8</v>
      </c>
      <c r="E5787">
        <v>57.2</v>
      </c>
      <c r="F5787">
        <v>62.7</v>
      </c>
      <c r="H5787" s="2">
        <f>IF(F5787-70.17&lt;=0,0,IF(F5787-70.17&lt;=1,1,2))</f>
        <v>0</v>
      </c>
      <c r="I5787">
        <v>69.8</v>
      </c>
      <c r="J5787">
        <v>57.2</v>
      </c>
      <c r="K5787">
        <v>62.7</v>
      </c>
      <c r="L5787">
        <v>59.2</v>
      </c>
      <c r="M5787">
        <v>88.5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13.9</v>
      </c>
      <c r="V5787">
        <v>6.9</v>
      </c>
      <c r="W5787">
        <v>239.7</v>
      </c>
      <c r="X5787">
        <v>1021.9</v>
      </c>
      <c r="Y5787">
        <v>36.799999999999997</v>
      </c>
      <c r="Z5787">
        <v>6.2</v>
      </c>
      <c r="AA5787">
        <v>143.80000000000001</v>
      </c>
      <c r="AB5787">
        <v>12.5</v>
      </c>
      <c r="AC5787">
        <v>6</v>
      </c>
      <c r="AD5787">
        <v>0</v>
      </c>
      <c r="AE5787" t="s">
        <v>17439</v>
      </c>
      <c r="AF5787" t="s">
        <v>17440</v>
      </c>
      <c r="AG5787">
        <v>0.09</v>
      </c>
      <c r="AH5787" t="s">
        <v>36</v>
      </c>
      <c r="AI5787" t="s">
        <v>37</v>
      </c>
      <c r="AJ5787" t="s">
        <v>38</v>
      </c>
    </row>
    <row r="5788" spans="1:36" x14ac:dyDescent="0.25">
      <c r="A5788" t="s">
        <v>32</v>
      </c>
      <c r="B5788" t="s">
        <v>17441</v>
      </c>
      <c r="C5788">
        <f>YEAR(B5788)</f>
        <v>2015</v>
      </c>
      <c r="D5788">
        <v>68</v>
      </c>
      <c r="E5788">
        <v>57.2</v>
      </c>
      <c r="F5788">
        <v>63.4</v>
      </c>
      <c r="H5788" s="2">
        <f>IF(F5788-70.17&lt;=0,0,IF(F5788-70.17&lt;=1,1,2))</f>
        <v>0</v>
      </c>
      <c r="I5788">
        <v>68</v>
      </c>
      <c r="J5788">
        <v>57.2</v>
      </c>
      <c r="K5788">
        <v>63.4</v>
      </c>
      <c r="L5788">
        <v>58.3</v>
      </c>
      <c r="M5788">
        <v>83.6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17.2</v>
      </c>
      <c r="V5788">
        <v>11.4</v>
      </c>
      <c r="W5788">
        <v>308.60000000000002</v>
      </c>
      <c r="X5788">
        <v>1016</v>
      </c>
      <c r="Y5788">
        <v>55</v>
      </c>
      <c r="Z5788">
        <v>6.2</v>
      </c>
      <c r="AA5788">
        <v>125.1</v>
      </c>
      <c r="AB5788">
        <v>10.7</v>
      </c>
      <c r="AC5788">
        <v>5</v>
      </c>
      <c r="AD5788">
        <v>0</v>
      </c>
      <c r="AE5788" t="s">
        <v>17442</v>
      </c>
      <c r="AF5788" t="s">
        <v>17443</v>
      </c>
      <c r="AG5788">
        <v>0.13</v>
      </c>
      <c r="AH5788" t="s">
        <v>36</v>
      </c>
      <c r="AI5788" t="s">
        <v>37</v>
      </c>
      <c r="AJ5788" t="s">
        <v>38</v>
      </c>
    </row>
    <row r="5789" spans="1:36" x14ac:dyDescent="0.25">
      <c r="A5789" t="s">
        <v>32</v>
      </c>
      <c r="B5789" t="s">
        <v>17444</v>
      </c>
      <c r="C5789">
        <f>YEAR(B5789)</f>
        <v>2015</v>
      </c>
      <c r="D5789">
        <v>68</v>
      </c>
      <c r="E5789">
        <v>58.2</v>
      </c>
      <c r="F5789">
        <v>64.599999999999994</v>
      </c>
      <c r="H5789" s="2">
        <f>IF(F5789-70.17&lt;=0,0,IF(F5789-70.17&lt;=1,1,2))</f>
        <v>0</v>
      </c>
      <c r="I5789">
        <v>68</v>
      </c>
      <c r="J5789">
        <v>58.2</v>
      </c>
      <c r="K5789">
        <v>64.599999999999994</v>
      </c>
      <c r="L5789">
        <v>55</v>
      </c>
      <c r="M5789">
        <v>71.400000000000006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25.7</v>
      </c>
      <c r="V5789">
        <v>15</v>
      </c>
      <c r="W5789">
        <v>314.2</v>
      </c>
      <c r="X5789">
        <v>1013.6</v>
      </c>
      <c r="Y5789">
        <v>42.5</v>
      </c>
      <c r="Z5789">
        <v>6.2</v>
      </c>
      <c r="AA5789">
        <v>134.5</v>
      </c>
      <c r="AB5789">
        <v>11.7</v>
      </c>
      <c r="AC5789">
        <v>5</v>
      </c>
      <c r="AD5789">
        <v>0</v>
      </c>
      <c r="AE5789" t="s">
        <v>17445</v>
      </c>
      <c r="AF5789" t="s">
        <v>17446</v>
      </c>
      <c r="AG5789">
        <v>0.16</v>
      </c>
      <c r="AH5789" t="s">
        <v>36</v>
      </c>
      <c r="AI5789" t="s">
        <v>702</v>
      </c>
      <c r="AJ5789" t="s">
        <v>38</v>
      </c>
    </row>
    <row r="5790" spans="1:36" x14ac:dyDescent="0.25">
      <c r="A5790" t="s">
        <v>32</v>
      </c>
      <c r="B5790" t="s">
        <v>17447</v>
      </c>
      <c r="C5790">
        <f>YEAR(B5790)</f>
        <v>2015</v>
      </c>
      <c r="D5790">
        <v>68</v>
      </c>
      <c r="E5790">
        <v>60.8</v>
      </c>
      <c r="F5790">
        <v>64.900000000000006</v>
      </c>
      <c r="H5790" s="2">
        <f>IF(F5790-70.17&lt;=0,0,IF(F5790-70.17&lt;=1,1,2))</f>
        <v>0</v>
      </c>
      <c r="I5790">
        <v>68</v>
      </c>
      <c r="J5790">
        <v>60.8</v>
      </c>
      <c r="K5790">
        <v>64.900000000000006</v>
      </c>
      <c r="L5790">
        <v>56.6</v>
      </c>
      <c r="M5790">
        <v>74.7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32.4</v>
      </c>
      <c r="V5790">
        <v>19.7</v>
      </c>
      <c r="W5790">
        <v>313.2</v>
      </c>
      <c r="X5790">
        <v>1016.5</v>
      </c>
      <c r="Y5790">
        <v>44</v>
      </c>
      <c r="Z5790">
        <v>6.2</v>
      </c>
      <c r="AA5790">
        <v>140.4</v>
      </c>
      <c r="AB5790">
        <v>12.2</v>
      </c>
      <c r="AC5790">
        <v>6</v>
      </c>
      <c r="AD5790">
        <v>0</v>
      </c>
      <c r="AE5790" t="s">
        <v>17448</v>
      </c>
      <c r="AF5790" t="s">
        <v>17449</v>
      </c>
      <c r="AG5790">
        <v>0.2</v>
      </c>
      <c r="AH5790" t="s">
        <v>36</v>
      </c>
      <c r="AI5790" t="s">
        <v>37</v>
      </c>
      <c r="AJ5790" t="s">
        <v>38</v>
      </c>
    </row>
    <row r="5791" spans="1:36" x14ac:dyDescent="0.25">
      <c r="A5791" t="s">
        <v>32</v>
      </c>
      <c r="B5791" t="s">
        <v>17450</v>
      </c>
      <c r="C5791">
        <f>YEAR(B5791)</f>
        <v>2015</v>
      </c>
      <c r="D5791">
        <v>69.8</v>
      </c>
      <c r="E5791">
        <v>56.2</v>
      </c>
      <c r="F5791">
        <v>63.2</v>
      </c>
      <c r="H5791" s="2">
        <f>IF(F5791-70.17&lt;=0,0,IF(F5791-70.17&lt;=1,1,2))</f>
        <v>0</v>
      </c>
      <c r="I5791">
        <v>69.8</v>
      </c>
      <c r="J5791">
        <v>56.2</v>
      </c>
      <c r="K5791">
        <v>63.2</v>
      </c>
      <c r="L5791">
        <v>55.6</v>
      </c>
      <c r="M5791">
        <v>77.099999999999994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19.7</v>
      </c>
      <c r="V5791">
        <v>9.1999999999999993</v>
      </c>
      <c r="W5791">
        <v>304.39999999999998</v>
      </c>
      <c r="X5791">
        <v>1018.8</v>
      </c>
      <c r="Y5791">
        <v>21.7</v>
      </c>
      <c r="Z5791">
        <v>6.2</v>
      </c>
      <c r="AA5791">
        <v>142.69999999999999</v>
      </c>
      <c r="AB5791">
        <v>12.2</v>
      </c>
      <c r="AC5791">
        <v>6</v>
      </c>
      <c r="AD5791">
        <v>0</v>
      </c>
      <c r="AE5791" t="s">
        <v>17451</v>
      </c>
      <c r="AF5791" t="s">
        <v>17452</v>
      </c>
      <c r="AG5791">
        <v>0.23</v>
      </c>
      <c r="AH5791" t="s">
        <v>36</v>
      </c>
      <c r="AI5791" t="s">
        <v>37</v>
      </c>
      <c r="AJ5791" t="s">
        <v>38</v>
      </c>
    </row>
    <row r="5792" spans="1:36" x14ac:dyDescent="0.25">
      <c r="A5792" t="s">
        <v>32</v>
      </c>
      <c r="B5792" t="s">
        <v>17453</v>
      </c>
      <c r="C5792">
        <f>YEAR(B5792)</f>
        <v>2015</v>
      </c>
      <c r="D5792">
        <v>69.8</v>
      </c>
      <c r="E5792">
        <v>57.2</v>
      </c>
      <c r="F5792">
        <v>62</v>
      </c>
      <c r="H5792" s="2">
        <f>IF(F5792-70.17&lt;=0,0,IF(F5792-70.17&lt;=1,1,2))</f>
        <v>0</v>
      </c>
      <c r="I5792">
        <v>69.8</v>
      </c>
      <c r="J5792">
        <v>57.2</v>
      </c>
      <c r="K5792">
        <v>62</v>
      </c>
      <c r="L5792">
        <v>57.7</v>
      </c>
      <c r="M5792">
        <v>86.2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13.9</v>
      </c>
      <c r="V5792">
        <v>8.1</v>
      </c>
      <c r="W5792">
        <v>173.7</v>
      </c>
      <c r="X5792">
        <v>1020.5</v>
      </c>
      <c r="Y5792">
        <v>38.6</v>
      </c>
      <c r="Z5792">
        <v>6.2</v>
      </c>
      <c r="AA5792">
        <v>141.6</v>
      </c>
      <c r="AB5792">
        <v>12.2</v>
      </c>
      <c r="AC5792">
        <v>6</v>
      </c>
      <c r="AD5792">
        <v>0</v>
      </c>
      <c r="AE5792" t="s">
        <v>17454</v>
      </c>
      <c r="AF5792" t="s">
        <v>17455</v>
      </c>
      <c r="AG5792">
        <v>0.25</v>
      </c>
      <c r="AH5792" t="s">
        <v>36</v>
      </c>
      <c r="AI5792" t="s">
        <v>702</v>
      </c>
      <c r="AJ5792" t="s">
        <v>38</v>
      </c>
    </row>
    <row r="5793" spans="1:36" x14ac:dyDescent="0.25">
      <c r="A5793" t="s">
        <v>32</v>
      </c>
      <c r="B5793" t="s">
        <v>17456</v>
      </c>
      <c r="C5793">
        <f>YEAR(B5793)</f>
        <v>2015</v>
      </c>
      <c r="D5793">
        <v>68</v>
      </c>
      <c r="E5793">
        <v>53.6</v>
      </c>
      <c r="F5793">
        <v>59.7</v>
      </c>
      <c r="H5793" s="2">
        <f>IF(F5793-70.17&lt;=0,0,IF(F5793-70.17&lt;=1,1,2))</f>
        <v>0</v>
      </c>
      <c r="I5793">
        <v>68</v>
      </c>
      <c r="J5793">
        <v>53.6</v>
      </c>
      <c r="K5793">
        <v>59.7</v>
      </c>
      <c r="L5793">
        <v>55</v>
      </c>
      <c r="M5793">
        <v>84.9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17.899999999999999</v>
      </c>
      <c r="V5793">
        <v>9.1999999999999993</v>
      </c>
      <c r="W5793">
        <v>164.7</v>
      </c>
      <c r="X5793">
        <v>1019.3</v>
      </c>
      <c r="Y5793">
        <v>29.9</v>
      </c>
      <c r="Z5793">
        <v>6.2</v>
      </c>
      <c r="AA5793">
        <v>129.69999999999999</v>
      </c>
      <c r="AB5793">
        <v>11.2</v>
      </c>
      <c r="AC5793">
        <v>5</v>
      </c>
      <c r="AD5793">
        <v>0</v>
      </c>
      <c r="AE5793" t="s">
        <v>17457</v>
      </c>
      <c r="AF5793" t="s">
        <v>17458</v>
      </c>
      <c r="AG5793">
        <v>0.31</v>
      </c>
      <c r="AH5793" t="s">
        <v>36</v>
      </c>
      <c r="AI5793" t="s">
        <v>37</v>
      </c>
      <c r="AJ5793" t="s">
        <v>38</v>
      </c>
    </row>
    <row r="5794" spans="1:36" x14ac:dyDescent="0.25">
      <c r="A5794" t="s">
        <v>32</v>
      </c>
      <c r="B5794" t="s">
        <v>17459</v>
      </c>
      <c r="C5794">
        <f>YEAR(B5794)</f>
        <v>2015</v>
      </c>
      <c r="D5794">
        <v>75.2</v>
      </c>
      <c r="E5794">
        <v>55.4</v>
      </c>
      <c r="F5794">
        <v>64.2</v>
      </c>
      <c r="H5794" s="2">
        <f>IF(F5794-70.17&lt;=0,0,IF(F5794-70.17&lt;=1,1,2))</f>
        <v>0</v>
      </c>
      <c r="I5794">
        <v>75.2</v>
      </c>
      <c r="J5794">
        <v>55.4</v>
      </c>
      <c r="K5794">
        <v>64.2</v>
      </c>
      <c r="L5794">
        <v>54.1</v>
      </c>
      <c r="M5794">
        <v>71.400000000000006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20.8</v>
      </c>
      <c r="V5794">
        <v>19.7</v>
      </c>
      <c r="W5794">
        <v>180.7</v>
      </c>
      <c r="X5794">
        <v>1013.3</v>
      </c>
      <c r="Y5794">
        <v>27.8</v>
      </c>
      <c r="Z5794">
        <v>6.2</v>
      </c>
      <c r="AA5794">
        <v>134.6</v>
      </c>
      <c r="AB5794">
        <v>11.7</v>
      </c>
      <c r="AC5794">
        <v>5</v>
      </c>
      <c r="AD5794">
        <v>0</v>
      </c>
      <c r="AE5794" t="s">
        <v>17460</v>
      </c>
      <c r="AF5794" t="s">
        <v>17461</v>
      </c>
      <c r="AG5794">
        <v>0.34</v>
      </c>
      <c r="AH5794" t="s">
        <v>36</v>
      </c>
      <c r="AI5794" t="s">
        <v>37</v>
      </c>
      <c r="AJ5794" t="s">
        <v>38</v>
      </c>
    </row>
    <row r="5795" spans="1:36" x14ac:dyDescent="0.25">
      <c r="A5795" t="s">
        <v>32</v>
      </c>
      <c r="B5795" t="s">
        <v>17462</v>
      </c>
      <c r="C5795">
        <f>YEAR(B5795)</f>
        <v>2015</v>
      </c>
      <c r="D5795">
        <v>75.2</v>
      </c>
      <c r="E5795">
        <v>62.6</v>
      </c>
      <c r="F5795">
        <v>67.3</v>
      </c>
      <c r="H5795" s="2">
        <f>IF(F5795-70.17&lt;=0,0,IF(F5795-70.17&lt;=1,1,2))</f>
        <v>0</v>
      </c>
      <c r="I5795">
        <v>75.2</v>
      </c>
      <c r="J5795">
        <v>62.6</v>
      </c>
      <c r="K5795">
        <v>67.3</v>
      </c>
      <c r="L5795">
        <v>57.5</v>
      </c>
      <c r="M5795">
        <v>71.3</v>
      </c>
      <c r="O5795">
        <v>2E-3</v>
      </c>
      <c r="P5795">
        <v>100</v>
      </c>
      <c r="Q5795">
        <v>4.17</v>
      </c>
      <c r="R5795" t="s">
        <v>40</v>
      </c>
      <c r="S5795">
        <v>0</v>
      </c>
      <c r="T5795">
        <v>0</v>
      </c>
      <c r="U5795">
        <v>25.7</v>
      </c>
      <c r="V5795">
        <v>19.7</v>
      </c>
      <c r="W5795">
        <v>172.5</v>
      </c>
      <c r="X5795">
        <v>1012.9</v>
      </c>
      <c r="Y5795">
        <v>37.6</v>
      </c>
      <c r="Z5795">
        <v>6.2</v>
      </c>
      <c r="AA5795">
        <v>119.6</v>
      </c>
      <c r="AB5795">
        <v>10.1</v>
      </c>
      <c r="AC5795">
        <v>5</v>
      </c>
      <c r="AD5795">
        <v>0</v>
      </c>
      <c r="AE5795" t="s">
        <v>17463</v>
      </c>
      <c r="AF5795" t="s">
        <v>17464</v>
      </c>
      <c r="AG5795">
        <v>0.38</v>
      </c>
      <c r="AH5795" t="s">
        <v>56</v>
      </c>
      <c r="AI5795" t="s">
        <v>61</v>
      </c>
      <c r="AJ5795" t="s">
        <v>40</v>
      </c>
    </row>
    <row r="5796" spans="1:36" x14ac:dyDescent="0.25">
      <c r="A5796" t="s">
        <v>32</v>
      </c>
      <c r="B5796" t="s">
        <v>17465</v>
      </c>
      <c r="C5796">
        <f>YEAR(B5796)</f>
        <v>2015</v>
      </c>
      <c r="D5796">
        <v>75.2</v>
      </c>
      <c r="E5796">
        <v>62.5</v>
      </c>
      <c r="F5796">
        <v>66.400000000000006</v>
      </c>
      <c r="H5796" s="2">
        <f>IF(F5796-70.17&lt;=0,0,IF(F5796-70.17&lt;=1,1,2))</f>
        <v>0</v>
      </c>
      <c r="I5796">
        <v>75.2</v>
      </c>
      <c r="J5796">
        <v>62.5</v>
      </c>
      <c r="K5796">
        <v>66.400000000000006</v>
      </c>
      <c r="L5796">
        <v>56.4</v>
      </c>
      <c r="M5796">
        <v>70.8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18.8</v>
      </c>
      <c r="V5796">
        <v>19.7</v>
      </c>
      <c r="W5796">
        <v>177.8</v>
      </c>
      <c r="X5796">
        <v>1019.2</v>
      </c>
      <c r="Y5796">
        <v>42.7</v>
      </c>
      <c r="Z5796">
        <v>6.2</v>
      </c>
      <c r="AA5796">
        <v>121.9</v>
      </c>
      <c r="AB5796">
        <v>10.5</v>
      </c>
      <c r="AC5796">
        <v>5</v>
      </c>
      <c r="AD5796">
        <v>0</v>
      </c>
      <c r="AE5796" t="s">
        <v>17466</v>
      </c>
      <c r="AF5796" t="s">
        <v>17467</v>
      </c>
      <c r="AG5796">
        <v>0.41</v>
      </c>
      <c r="AH5796" t="s">
        <v>36</v>
      </c>
      <c r="AI5796" t="s">
        <v>37</v>
      </c>
      <c r="AJ5796" t="s">
        <v>38</v>
      </c>
    </row>
    <row r="5797" spans="1:36" x14ac:dyDescent="0.25">
      <c r="A5797" t="s">
        <v>32</v>
      </c>
      <c r="B5797" t="s">
        <v>17468</v>
      </c>
      <c r="C5797">
        <f>YEAR(B5797)</f>
        <v>2015</v>
      </c>
      <c r="D5797">
        <v>71.599999999999994</v>
      </c>
      <c r="E5797">
        <v>54.8</v>
      </c>
      <c r="F5797">
        <v>63.2</v>
      </c>
      <c r="H5797" s="2">
        <f>IF(F5797-70.17&lt;=0,0,IF(F5797-70.17&lt;=1,1,2))</f>
        <v>0</v>
      </c>
      <c r="I5797">
        <v>71.599999999999994</v>
      </c>
      <c r="J5797">
        <v>54.8</v>
      </c>
      <c r="K5797">
        <v>63.2</v>
      </c>
      <c r="L5797">
        <v>53.2</v>
      </c>
      <c r="M5797">
        <v>70.7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16.100000000000001</v>
      </c>
      <c r="V5797">
        <v>12.8</v>
      </c>
      <c r="W5797">
        <v>139.5</v>
      </c>
      <c r="X5797">
        <v>1021.8</v>
      </c>
      <c r="Y5797">
        <v>30.3</v>
      </c>
      <c r="Z5797">
        <v>6.2</v>
      </c>
      <c r="AA5797">
        <v>130.19999999999999</v>
      </c>
      <c r="AB5797">
        <v>11.2</v>
      </c>
      <c r="AC5797">
        <v>5</v>
      </c>
      <c r="AD5797">
        <v>0</v>
      </c>
      <c r="AE5797" t="s">
        <v>17469</v>
      </c>
      <c r="AF5797" t="s">
        <v>17470</v>
      </c>
      <c r="AG5797">
        <v>0.45</v>
      </c>
      <c r="AH5797" t="s">
        <v>36</v>
      </c>
      <c r="AI5797" t="s">
        <v>37</v>
      </c>
      <c r="AJ5797" t="s">
        <v>38</v>
      </c>
    </row>
    <row r="5798" spans="1:36" x14ac:dyDescent="0.25">
      <c r="A5798" t="s">
        <v>32</v>
      </c>
      <c r="B5798" t="s">
        <v>17471</v>
      </c>
      <c r="C5798">
        <f>YEAR(B5798)</f>
        <v>2015</v>
      </c>
      <c r="D5798">
        <v>71.599999999999994</v>
      </c>
      <c r="E5798">
        <v>60.8</v>
      </c>
      <c r="F5798">
        <v>66.099999999999994</v>
      </c>
      <c r="H5798" s="2">
        <f>IF(F5798-70.17&lt;=0,0,IF(F5798-70.17&lt;=1,1,2))</f>
        <v>0</v>
      </c>
      <c r="I5798">
        <v>71.599999999999994</v>
      </c>
      <c r="J5798">
        <v>60.8</v>
      </c>
      <c r="K5798">
        <v>66.099999999999994</v>
      </c>
      <c r="L5798">
        <v>55.2</v>
      </c>
      <c r="M5798">
        <v>68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33.299999999999997</v>
      </c>
      <c r="V5798">
        <v>26.4</v>
      </c>
      <c r="W5798">
        <v>167.5</v>
      </c>
      <c r="X5798">
        <v>1013.4</v>
      </c>
      <c r="Y5798">
        <v>57.4</v>
      </c>
      <c r="Z5798">
        <v>6.2</v>
      </c>
      <c r="AA5798">
        <v>97.7</v>
      </c>
      <c r="AB5798">
        <v>8.6</v>
      </c>
      <c r="AC5798">
        <v>5</v>
      </c>
      <c r="AD5798">
        <v>0</v>
      </c>
      <c r="AE5798" t="s">
        <v>17472</v>
      </c>
      <c r="AF5798" t="s">
        <v>17473</v>
      </c>
      <c r="AG5798">
        <v>0.48</v>
      </c>
      <c r="AH5798" t="s">
        <v>36</v>
      </c>
      <c r="AI5798" t="s">
        <v>37</v>
      </c>
      <c r="AJ5798" t="s">
        <v>38</v>
      </c>
    </row>
    <row r="5799" spans="1:36" x14ac:dyDescent="0.25">
      <c r="A5799" t="s">
        <v>32</v>
      </c>
      <c r="B5799" t="s">
        <v>17474</v>
      </c>
      <c r="C5799">
        <f>YEAR(B5799)</f>
        <v>2015</v>
      </c>
      <c r="D5799">
        <v>71.599999999999994</v>
      </c>
      <c r="E5799">
        <v>60.8</v>
      </c>
      <c r="F5799">
        <v>66.400000000000006</v>
      </c>
      <c r="H5799" s="2">
        <f>IF(F5799-70.17&lt;=0,0,IF(F5799-70.17&lt;=1,1,2))</f>
        <v>0</v>
      </c>
      <c r="I5799">
        <v>71.599999999999994</v>
      </c>
      <c r="J5799">
        <v>60.8</v>
      </c>
      <c r="K5799">
        <v>66.400000000000006</v>
      </c>
      <c r="L5799">
        <v>53.3</v>
      </c>
      <c r="M5799">
        <v>64</v>
      </c>
      <c r="O5799">
        <v>1.2E-2</v>
      </c>
      <c r="P5799">
        <v>100</v>
      </c>
      <c r="Q5799">
        <v>4.17</v>
      </c>
      <c r="R5799" t="s">
        <v>40</v>
      </c>
      <c r="S5799">
        <v>0</v>
      </c>
      <c r="T5799">
        <v>0</v>
      </c>
      <c r="U5799">
        <v>34.4</v>
      </c>
      <c r="V5799">
        <v>23</v>
      </c>
      <c r="W5799">
        <v>185.7</v>
      </c>
      <c r="X5799">
        <v>1005.3</v>
      </c>
      <c r="Y5799">
        <v>46.6</v>
      </c>
      <c r="Z5799">
        <v>6.2</v>
      </c>
      <c r="AA5799">
        <v>108.2</v>
      </c>
      <c r="AB5799">
        <v>9.4</v>
      </c>
      <c r="AC5799">
        <v>5</v>
      </c>
      <c r="AD5799">
        <v>0</v>
      </c>
      <c r="AE5799" t="s">
        <v>17475</v>
      </c>
      <c r="AF5799" t="s">
        <v>17476</v>
      </c>
      <c r="AG5799">
        <v>0.5</v>
      </c>
      <c r="AH5799" t="s">
        <v>56</v>
      </c>
      <c r="AI5799" t="s">
        <v>65</v>
      </c>
      <c r="AJ5799" t="s">
        <v>40</v>
      </c>
    </row>
    <row r="5800" spans="1:36" x14ac:dyDescent="0.25">
      <c r="A5800" t="s">
        <v>32</v>
      </c>
      <c r="B5800" t="s">
        <v>17477</v>
      </c>
      <c r="C5800">
        <f>YEAR(B5800)</f>
        <v>2015</v>
      </c>
      <c r="D5800">
        <v>69.8</v>
      </c>
      <c r="E5800">
        <v>57.2</v>
      </c>
      <c r="F5800">
        <v>63.7</v>
      </c>
      <c r="H5800" s="2">
        <f>IF(F5800-70.17&lt;=0,0,IF(F5800-70.17&lt;=1,1,2))</f>
        <v>0</v>
      </c>
      <c r="I5800">
        <v>69.8</v>
      </c>
      <c r="J5800">
        <v>57.2</v>
      </c>
      <c r="K5800">
        <v>63.7</v>
      </c>
      <c r="L5800">
        <v>52.5</v>
      </c>
      <c r="M5800">
        <v>67.8</v>
      </c>
      <c r="O5800">
        <v>2.5000000000000001E-2</v>
      </c>
      <c r="P5800">
        <v>100</v>
      </c>
      <c r="Q5800">
        <v>4.17</v>
      </c>
      <c r="R5800" t="s">
        <v>40</v>
      </c>
      <c r="S5800">
        <v>0</v>
      </c>
      <c r="T5800">
        <v>0</v>
      </c>
      <c r="U5800">
        <v>32.200000000000003</v>
      </c>
      <c r="V5800">
        <v>24.2</v>
      </c>
      <c r="W5800">
        <v>177</v>
      </c>
      <c r="X5800">
        <v>1009.4</v>
      </c>
      <c r="Y5800">
        <v>49.1</v>
      </c>
      <c r="Z5800">
        <v>6.2</v>
      </c>
      <c r="AA5800">
        <v>110.5</v>
      </c>
      <c r="AB5800">
        <v>9.5</v>
      </c>
      <c r="AC5800">
        <v>5</v>
      </c>
      <c r="AD5800">
        <v>0</v>
      </c>
      <c r="AE5800" t="s">
        <v>17478</v>
      </c>
      <c r="AF5800" t="s">
        <v>17479</v>
      </c>
      <c r="AG5800">
        <v>0.55000000000000004</v>
      </c>
      <c r="AH5800" t="s">
        <v>56</v>
      </c>
      <c r="AI5800" t="s">
        <v>137</v>
      </c>
      <c r="AJ5800" t="s">
        <v>40</v>
      </c>
    </row>
    <row r="5801" spans="1:36" x14ac:dyDescent="0.25">
      <c r="A5801" t="s">
        <v>32</v>
      </c>
      <c r="B5801" t="s">
        <v>17480</v>
      </c>
      <c r="C5801">
        <f>YEAR(B5801)</f>
        <v>2015</v>
      </c>
      <c r="D5801">
        <v>69.8</v>
      </c>
      <c r="E5801">
        <v>57.2</v>
      </c>
      <c r="F5801">
        <v>63</v>
      </c>
      <c r="H5801" s="2">
        <f>IF(F5801-70.17&lt;=0,0,IF(F5801-70.17&lt;=1,1,2))</f>
        <v>0</v>
      </c>
      <c r="I5801">
        <v>69.8</v>
      </c>
      <c r="J5801">
        <v>57.2</v>
      </c>
      <c r="K5801">
        <v>63</v>
      </c>
      <c r="L5801">
        <v>54.1</v>
      </c>
      <c r="M5801">
        <v>73.5</v>
      </c>
      <c r="O5801">
        <v>0.44500000000000001</v>
      </c>
      <c r="P5801">
        <v>100</v>
      </c>
      <c r="Q5801">
        <v>12.5</v>
      </c>
      <c r="R5801" t="s">
        <v>40</v>
      </c>
      <c r="S5801">
        <v>0</v>
      </c>
      <c r="T5801">
        <v>0</v>
      </c>
      <c r="U5801">
        <v>30.2</v>
      </c>
      <c r="V5801">
        <v>16.100000000000001</v>
      </c>
      <c r="W5801">
        <v>191.5</v>
      </c>
      <c r="X5801">
        <v>1012.1</v>
      </c>
      <c r="Y5801">
        <v>50.5</v>
      </c>
      <c r="Z5801">
        <v>6.1</v>
      </c>
      <c r="AA5801">
        <v>107.3</v>
      </c>
      <c r="AB5801">
        <v>9.3000000000000007</v>
      </c>
      <c r="AC5801">
        <v>5</v>
      </c>
      <c r="AD5801">
        <v>0</v>
      </c>
      <c r="AE5801" t="s">
        <v>17481</v>
      </c>
      <c r="AF5801" t="s">
        <v>17482</v>
      </c>
      <c r="AG5801">
        <v>0.57999999999999996</v>
      </c>
      <c r="AH5801" t="s">
        <v>56</v>
      </c>
      <c r="AI5801" t="s">
        <v>111</v>
      </c>
      <c r="AJ5801" t="s">
        <v>40</v>
      </c>
    </row>
    <row r="5802" spans="1:36" x14ac:dyDescent="0.25">
      <c r="A5802" t="s">
        <v>32</v>
      </c>
      <c r="B5802" t="s">
        <v>17483</v>
      </c>
      <c r="C5802">
        <f>YEAR(B5802)</f>
        <v>2015</v>
      </c>
      <c r="D5802">
        <v>68</v>
      </c>
      <c r="E5802">
        <v>52.6</v>
      </c>
      <c r="F5802">
        <v>60.4</v>
      </c>
      <c r="H5802" s="2">
        <f>IF(F5802-70.17&lt;=0,0,IF(F5802-70.17&lt;=1,1,2))</f>
        <v>0</v>
      </c>
      <c r="I5802">
        <v>68</v>
      </c>
      <c r="J5802">
        <v>52.6</v>
      </c>
      <c r="K5802">
        <v>60.4</v>
      </c>
      <c r="L5802">
        <v>51.4</v>
      </c>
      <c r="M5802">
        <v>73.099999999999994</v>
      </c>
      <c r="O5802">
        <v>7.9000000000000001E-2</v>
      </c>
      <c r="P5802">
        <v>100</v>
      </c>
      <c r="Q5802">
        <v>4.17</v>
      </c>
      <c r="R5802" t="s">
        <v>40</v>
      </c>
      <c r="S5802">
        <v>0</v>
      </c>
      <c r="T5802">
        <v>0</v>
      </c>
      <c r="U5802">
        <v>20.399999999999999</v>
      </c>
      <c r="V5802">
        <v>16</v>
      </c>
      <c r="W5802">
        <v>244.6</v>
      </c>
      <c r="X5802">
        <v>1017.2</v>
      </c>
      <c r="Y5802">
        <v>45</v>
      </c>
      <c r="Z5802">
        <v>6.1</v>
      </c>
      <c r="AA5802">
        <v>98.3</v>
      </c>
      <c r="AB5802">
        <v>8.4</v>
      </c>
      <c r="AC5802">
        <v>4</v>
      </c>
      <c r="AD5802">
        <v>0</v>
      </c>
      <c r="AE5802" t="s">
        <v>17484</v>
      </c>
      <c r="AF5802" t="s">
        <v>17485</v>
      </c>
      <c r="AG5802">
        <v>0.61</v>
      </c>
      <c r="AH5802" t="s">
        <v>56</v>
      </c>
      <c r="AI5802" t="s">
        <v>65</v>
      </c>
      <c r="AJ5802" t="s">
        <v>40</v>
      </c>
    </row>
    <row r="5803" spans="1:36" x14ac:dyDescent="0.25">
      <c r="A5803" t="s">
        <v>32</v>
      </c>
      <c r="B5803" t="s">
        <v>17486</v>
      </c>
      <c r="C5803">
        <f>YEAR(B5803)</f>
        <v>2015</v>
      </c>
      <c r="D5803">
        <v>60.8</v>
      </c>
      <c r="E5803">
        <v>51</v>
      </c>
      <c r="F5803">
        <v>58.2</v>
      </c>
      <c r="H5803" s="2">
        <f>IF(F5803-70.17&lt;=0,0,IF(F5803-70.17&lt;=1,1,2))</f>
        <v>0</v>
      </c>
      <c r="I5803">
        <v>60.8</v>
      </c>
      <c r="J5803">
        <v>51</v>
      </c>
      <c r="K5803">
        <v>58.2</v>
      </c>
      <c r="L5803">
        <v>48.4</v>
      </c>
      <c r="M5803">
        <v>70.8</v>
      </c>
      <c r="O5803">
        <v>0.42499999999999999</v>
      </c>
      <c r="P5803">
        <v>100</v>
      </c>
      <c r="Q5803">
        <v>8.33</v>
      </c>
      <c r="R5803" t="s">
        <v>40</v>
      </c>
      <c r="S5803">
        <v>0</v>
      </c>
      <c r="T5803">
        <v>0</v>
      </c>
      <c r="U5803">
        <v>28.2</v>
      </c>
      <c r="V5803">
        <v>18.3</v>
      </c>
      <c r="W5803">
        <v>339.6</v>
      </c>
      <c r="X5803">
        <v>1020.9</v>
      </c>
      <c r="Y5803">
        <v>62.6</v>
      </c>
      <c r="Z5803">
        <v>6.2</v>
      </c>
      <c r="AA5803">
        <v>111.5</v>
      </c>
      <c r="AB5803">
        <v>9.5</v>
      </c>
      <c r="AC5803">
        <v>5</v>
      </c>
      <c r="AD5803">
        <v>0</v>
      </c>
      <c r="AE5803" t="s">
        <v>17487</v>
      </c>
      <c r="AF5803" t="s">
        <v>17488</v>
      </c>
      <c r="AG5803">
        <v>0.64</v>
      </c>
      <c r="AH5803" t="s">
        <v>56</v>
      </c>
      <c r="AI5803" t="s">
        <v>1166</v>
      </c>
      <c r="AJ5803" t="s">
        <v>40</v>
      </c>
    </row>
    <row r="5804" spans="1:36" x14ac:dyDescent="0.25">
      <c r="A5804" t="s">
        <v>32</v>
      </c>
      <c r="B5804" t="s">
        <v>17489</v>
      </c>
      <c r="C5804">
        <f>YEAR(B5804)</f>
        <v>2015</v>
      </c>
      <c r="D5804">
        <v>64.400000000000006</v>
      </c>
      <c r="E5804">
        <v>51.8</v>
      </c>
      <c r="F5804">
        <v>59.5</v>
      </c>
      <c r="G5804" s="2">
        <f>AVERAGE(F5804:F5894)</f>
        <v>57.223076923076924</v>
      </c>
      <c r="H5804" s="2">
        <f>IF(F5804-57.22&lt;=0,0,IF(F5804-57.22&lt;=1,1,2))</f>
        <v>2</v>
      </c>
      <c r="I5804">
        <v>64.400000000000006</v>
      </c>
      <c r="J5804">
        <v>51.8</v>
      </c>
      <c r="K5804">
        <v>59.5</v>
      </c>
      <c r="L5804">
        <v>47.1</v>
      </c>
      <c r="M5804">
        <v>63.8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18.3</v>
      </c>
      <c r="V5804">
        <v>15</v>
      </c>
      <c r="W5804">
        <v>296.3</v>
      </c>
      <c r="X5804">
        <v>1023</v>
      </c>
      <c r="Y5804">
        <v>48.1</v>
      </c>
      <c r="Z5804">
        <v>6.2</v>
      </c>
      <c r="AA5804">
        <v>131.19999999999999</v>
      </c>
      <c r="AB5804">
        <v>11.2</v>
      </c>
      <c r="AC5804">
        <v>5</v>
      </c>
      <c r="AD5804">
        <v>0</v>
      </c>
      <c r="AE5804" t="s">
        <v>17490</v>
      </c>
      <c r="AF5804" t="s">
        <v>17491</v>
      </c>
      <c r="AG5804">
        <v>0.68</v>
      </c>
      <c r="AH5804" t="s">
        <v>36</v>
      </c>
      <c r="AI5804" t="s">
        <v>37</v>
      </c>
      <c r="AJ5804" t="s">
        <v>38</v>
      </c>
    </row>
    <row r="5805" spans="1:36" x14ac:dyDescent="0.25">
      <c r="A5805" t="s">
        <v>32</v>
      </c>
      <c r="B5805" t="s">
        <v>17492</v>
      </c>
      <c r="C5805">
        <f>YEAR(B5805)</f>
        <v>2015</v>
      </c>
      <c r="D5805">
        <v>66.2</v>
      </c>
      <c r="E5805">
        <v>53.6</v>
      </c>
      <c r="F5805">
        <v>61</v>
      </c>
      <c r="H5805" s="2">
        <f>IF(F5805-57.22&lt;=0,0,IF(F5805-57.22&lt;=1,1,2))</f>
        <v>2</v>
      </c>
      <c r="I5805">
        <v>66.2</v>
      </c>
      <c r="J5805">
        <v>53.6</v>
      </c>
      <c r="K5805">
        <v>61</v>
      </c>
      <c r="L5805">
        <v>51.7</v>
      </c>
      <c r="M5805">
        <v>72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22.8</v>
      </c>
      <c r="V5805">
        <v>12.8</v>
      </c>
      <c r="W5805">
        <v>291.3</v>
      </c>
      <c r="X5805">
        <v>1023</v>
      </c>
      <c r="Y5805">
        <v>42.5</v>
      </c>
      <c r="Z5805">
        <v>6.2</v>
      </c>
      <c r="AA5805">
        <v>129.19999999999999</v>
      </c>
      <c r="AB5805">
        <v>11.2</v>
      </c>
      <c r="AC5805">
        <v>5</v>
      </c>
      <c r="AD5805">
        <v>0</v>
      </c>
      <c r="AE5805" t="s">
        <v>17493</v>
      </c>
      <c r="AF5805" t="s">
        <v>17494</v>
      </c>
      <c r="AG5805">
        <v>0.71</v>
      </c>
      <c r="AH5805" t="s">
        <v>36</v>
      </c>
      <c r="AI5805" t="s">
        <v>37</v>
      </c>
      <c r="AJ5805" t="s">
        <v>38</v>
      </c>
    </row>
    <row r="5806" spans="1:36" x14ac:dyDescent="0.25">
      <c r="A5806" t="s">
        <v>32</v>
      </c>
      <c r="B5806" t="s">
        <v>17495</v>
      </c>
      <c r="C5806">
        <f>YEAR(B5806)</f>
        <v>2015</v>
      </c>
      <c r="D5806">
        <v>64.400000000000006</v>
      </c>
      <c r="E5806">
        <v>53.6</v>
      </c>
      <c r="F5806">
        <v>59</v>
      </c>
      <c r="H5806" s="2">
        <f>IF(F5806-57.22&lt;=0,0,IF(F5806-57.22&lt;=1,1,2))</f>
        <v>2</v>
      </c>
      <c r="I5806">
        <v>64.400000000000006</v>
      </c>
      <c r="J5806">
        <v>53.6</v>
      </c>
      <c r="K5806">
        <v>59</v>
      </c>
      <c r="L5806">
        <v>49.1</v>
      </c>
      <c r="M5806">
        <v>70.400000000000006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24.4</v>
      </c>
      <c r="V5806">
        <v>16.100000000000001</v>
      </c>
      <c r="W5806">
        <v>0.3</v>
      </c>
      <c r="X5806">
        <v>1027.5</v>
      </c>
      <c r="Y5806">
        <v>44.1</v>
      </c>
      <c r="Z5806">
        <v>6.2</v>
      </c>
      <c r="AA5806">
        <v>114.7</v>
      </c>
      <c r="AB5806">
        <v>10</v>
      </c>
      <c r="AC5806">
        <v>5</v>
      </c>
      <c r="AD5806">
        <v>0</v>
      </c>
      <c r="AE5806" t="s">
        <v>17496</v>
      </c>
      <c r="AF5806" t="s">
        <v>17497</v>
      </c>
      <c r="AG5806">
        <v>0.75</v>
      </c>
      <c r="AH5806" t="s">
        <v>36</v>
      </c>
      <c r="AI5806" t="s">
        <v>37</v>
      </c>
      <c r="AJ5806" t="s">
        <v>38</v>
      </c>
    </row>
    <row r="5807" spans="1:36" x14ac:dyDescent="0.25">
      <c r="A5807" t="s">
        <v>32</v>
      </c>
      <c r="B5807" t="s">
        <v>17498</v>
      </c>
      <c r="C5807">
        <f>YEAR(B5807)</f>
        <v>2015</v>
      </c>
      <c r="D5807">
        <v>62.6</v>
      </c>
      <c r="E5807">
        <v>54.4</v>
      </c>
      <c r="F5807">
        <v>59.3</v>
      </c>
      <c r="H5807" s="2">
        <f>IF(F5807-57.22&lt;=0,0,IF(F5807-57.22&lt;=1,1,2))</f>
        <v>2</v>
      </c>
      <c r="I5807">
        <v>62.6</v>
      </c>
      <c r="J5807">
        <v>54.4</v>
      </c>
      <c r="K5807">
        <v>59.3</v>
      </c>
      <c r="L5807">
        <v>46</v>
      </c>
      <c r="M5807">
        <v>62.2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31.1</v>
      </c>
      <c r="V5807">
        <v>18.3</v>
      </c>
      <c r="W5807">
        <v>333.8</v>
      </c>
      <c r="X5807">
        <v>1030.8</v>
      </c>
      <c r="Y5807">
        <v>49.1</v>
      </c>
      <c r="Z5807">
        <v>6.2</v>
      </c>
      <c r="AA5807">
        <v>112.7</v>
      </c>
      <c r="AB5807">
        <v>9.6999999999999993</v>
      </c>
      <c r="AC5807">
        <v>5</v>
      </c>
      <c r="AD5807">
        <v>0</v>
      </c>
      <c r="AE5807" t="s">
        <v>17499</v>
      </c>
      <c r="AF5807" t="s">
        <v>17500</v>
      </c>
      <c r="AG5807">
        <v>0.77</v>
      </c>
      <c r="AH5807" t="s">
        <v>36</v>
      </c>
      <c r="AI5807" t="s">
        <v>37</v>
      </c>
      <c r="AJ5807" t="s">
        <v>38</v>
      </c>
    </row>
    <row r="5808" spans="1:36" x14ac:dyDescent="0.25">
      <c r="A5808" t="s">
        <v>32</v>
      </c>
      <c r="B5808" t="s">
        <v>17501</v>
      </c>
      <c r="C5808">
        <f>YEAR(B5808)</f>
        <v>2015</v>
      </c>
      <c r="D5808">
        <v>60.8</v>
      </c>
      <c r="E5808">
        <v>55.4</v>
      </c>
      <c r="F5808">
        <v>57.7</v>
      </c>
      <c r="H5808" s="2">
        <f>IF(F5808-57.22&lt;=0,0,IF(F5808-57.22&lt;=1,1,2))</f>
        <v>1</v>
      </c>
      <c r="I5808">
        <v>60.8</v>
      </c>
      <c r="J5808">
        <v>55.4</v>
      </c>
      <c r="K5808">
        <v>57.7</v>
      </c>
      <c r="L5808">
        <v>45.4</v>
      </c>
      <c r="M5808">
        <v>63.8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22.6</v>
      </c>
      <c r="V5808">
        <v>15</v>
      </c>
      <c r="W5808">
        <v>332.7</v>
      </c>
      <c r="X5808">
        <v>1031.3</v>
      </c>
      <c r="Y5808">
        <v>74.400000000000006</v>
      </c>
      <c r="Z5808">
        <v>6.2</v>
      </c>
      <c r="AA5808">
        <v>120.2</v>
      </c>
      <c r="AB5808">
        <v>10.5</v>
      </c>
      <c r="AC5808">
        <v>5</v>
      </c>
      <c r="AD5808">
        <v>0</v>
      </c>
      <c r="AE5808" t="s">
        <v>17502</v>
      </c>
      <c r="AF5808" t="s">
        <v>17503</v>
      </c>
      <c r="AG5808">
        <v>0.81</v>
      </c>
      <c r="AH5808" t="s">
        <v>36</v>
      </c>
      <c r="AI5808" t="s">
        <v>37</v>
      </c>
      <c r="AJ5808" t="s">
        <v>38</v>
      </c>
    </row>
    <row r="5809" spans="1:36" x14ac:dyDescent="0.25">
      <c r="A5809" t="s">
        <v>32</v>
      </c>
      <c r="B5809" t="s">
        <v>17504</v>
      </c>
      <c r="C5809">
        <f>YEAR(B5809)</f>
        <v>2015</v>
      </c>
      <c r="D5809">
        <v>62.6</v>
      </c>
      <c r="E5809">
        <v>51.8</v>
      </c>
      <c r="F5809">
        <v>56.9</v>
      </c>
      <c r="H5809" s="2">
        <f>IF(F5809-57.22&lt;=0,0,IF(F5809-57.22&lt;=1,1,2))</f>
        <v>0</v>
      </c>
      <c r="I5809">
        <v>62.6</v>
      </c>
      <c r="J5809">
        <v>51.8</v>
      </c>
      <c r="K5809">
        <v>56.9</v>
      </c>
      <c r="L5809">
        <v>47.8</v>
      </c>
      <c r="M5809">
        <v>71.900000000000006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19.7</v>
      </c>
      <c r="V5809">
        <v>11.4</v>
      </c>
      <c r="W5809">
        <v>300.3</v>
      </c>
      <c r="X5809">
        <v>1032.5999999999999</v>
      </c>
      <c r="Y5809">
        <v>58.8</v>
      </c>
      <c r="Z5809">
        <v>6.2</v>
      </c>
      <c r="AA5809">
        <v>127.3</v>
      </c>
      <c r="AB5809">
        <v>11</v>
      </c>
      <c r="AC5809">
        <v>5</v>
      </c>
      <c r="AD5809">
        <v>0</v>
      </c>
      <c r="AE5809" t="s">
        <v>17505</v>
      </c>
      <c r="AF5809" t="s">
        <v>17506</v>
      </c>
      <c r="AG5809">
        <v>0.84</v>
      </c>
      <c r="AH5809" t="s">
        <v>36</v>
      </c>
      <c r="AI5809" t="s">
        <v>37</v>
      </c>
      <c r="AJ5809" t="s">
        <v>38</v>
      </c>
    </row>
    <row r="5810" spans="1:36" x14ac:dyDescent="0.25">
      <c r="A5810" t="s">
        <v>32</v>
      </c>
      <c r="B5810" t="s">
        <v>17507</v>
      </c>
      <c r="C5810">
        <f>YEAR(B5810)</f>
        <v>2015</v>
      </c>
      <c r="D5810">
        <v>62.6</v>
      </c>
      <c r="E5810">
        <v>53</v>
      </c>
      <c r="F5810">
        <v>59.4</v>
      </c>
      <c r="H5810" s="2">
        <f>IF(F5810-57.22&lt;=0,0,IF(F5810-57.22&lt;=1,1,2))</f>
        <v>2</v>
      </c>
      <c r="I5810">
        <v>62.6</v>
      </c>
      <c r="J5810">
        <v>53</v>
      </c>
      <c r="K5810">
        <v>59.4</v>
      </c>
      <c r="L5810">
        <v>49.8</v>
      </c>
      <c r="M5810">
        <v>71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16.600000000000001</v>
      </c>
      <c r="V5810">
        <v>12.8</v>
      </c>
      <c r="W5810">
        <v>313.8</v>
      </c>
      <c r="X5810">
        <v>1030.0999999999999</v>
      </c>
      <c r="Y5810">
        <v>72</v>
      </c>
      <c r="Z5810">
        <v>6.2</v>
      </c>
      <c r="AA5810">
        <v>124.5</v>
      </c>
      <c r="AB5810">
        <v>10.7</v>
      </c>
      <c r="AC5810">
        <v>5</v>
      </c>
      <c r="AD5810">
        <v>0</v>
      </c>
      <c r="AE5810" t="s">
        <v>17508</v>
      </c>
      <c r="AF5810" t="s">
        <v>17509</v>
      </c>
      <c r="AG5810">
        <v>0.87</v>
      </c>
      <c r="AH5810" t="s">
        <v>36</v>
      </c>
      <c r="AI5810" t="s">
        <v>37</v>
      </c>
      <c r="AJ5810" t="s">
        <v>38</v>
      </c>
    </row>
    <row r="5811" spans="1:36" x14ac:dyDescent="0.25">
      <c r="A5811" t="s">
        <v>32</v>
      </c>
      <c r="B5811" t="s">
        <v>17510</v>
      </c>
      <c r="C5811">
        <f>YEAR(B5811)</f>
        <v>2015</v>
      </c>
      <c r="D5811">
        <v>62.6</v>
      </c>
      <c r="E5811">
        <v>51.5</v>
      </c>
      <c r="F5811">
        <v>58.9</v>
      </c>
      <c r="H5811" s="2">
        <f>IF(F5811-57.22&lt;=0,0,IF(F5811-57.22&lt;=1,1,2))</f>
        <v>2</v>
      </c>
      <c r="I5811">
        <v>62.6</v>
      </c>
      <c r="J5811">
        <v>51.5</v>
      </c>
      <c r="K5811">
        <v>58.9</v>
      </c>
      <c r="L5811">
        <v>49.8</v>
      </c>
      <c r="M5811">
        <v>72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33</v>
      </c>
      <c r="V5811">
        <v>11.4</v>
      </c>
      <c r="W5811">
        <v>310.2</v>
      </c>
      <c r="X5811">
        <v>1027.5</v>
      </c>
      <c r="Y5811">
        <v>82.3</v>
      </c>
      <c r="Z5811">
        <v>6.2</v>
      </c>
      <c r="AA5811">
        <v>107.1</v>
      </c>
      <c r="AB5811">
        <v>9.1999999999999993</v>
      </c>
      <c r="AC5811">
        <v>5</v>
      </c>
      <c r="AD5811">
        <v>0</v>
      </c>
      <c r="AE5811" t="s">
        <v>17511</v>
      </c>
      <c r="AF5811" t="s">
        <v>17512</v>
      </c>
      <c r="AG5811">
        <v>0.9</v>
      </c>
      <c r="AH5811" t="s">
        <v>36</v>
      </c>
      <c r="AI5811" t="s">
        <v>37</v>
      </c>
      <c r="AJ5811" t="s">
        <v>38</v>
      </c>
    </row>
    <row r="5812" spans="1:36" x14ac:dyDescent="0.25">
      <c r="A5812" t="s">
        <v>32</v>
      </c>
      <c r="B5812" t="s">
        <v>17513</v>
      </c>
      <c r="C5812">
        <f>YEAR(B5812)</f>
        <v>2015</v>
      </c>
      <c r="D5812">
        <v>62.6</v>
      </c>
      <c r="E5812">
        <v>59</v>
      </c>
      <c r="F5812">
        <v>60.6</v>
      </c>
      <c r="H5812" s="2">
        <f>IF(F5812-57.22&lt;=0,0,IF(F5812-57.22&lt;=1,1,2))</f>
        <v>2</v>
      </c>
      <c r="I5812">
        <v>62.6</v>
      </c>
      <c r="J5812">
        <v>59</v>
      </c>
      <c r="K5812">
        <v>60.6</v>
      </c>
      <c r="L5812">
        <v>49.7</v>
      </c>
      <c r="M5812">
        <v>67.5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29.5</v>
      </c>
      <c r="V5812">
        <v>17.2</v>
      </c>
      <c r="W5812">
        <v>319.89999999999998</v>
      </c>
      <c r="X5812">
        <v>1025.8</v>
      </c>
      <c r="Y5812">
        <v>89</v>
      </c>
      <c r="Z5812">
        <v>6.2</v>
      </c>
      <c r="AA5812">
        <v>82.1</v>
      </c>
      <c r="AB5812">
        <v>7</v>
      </c>
      <c r="AC5812">
        <v>4</v>
      </c>
      <c r="AD5812">
        <v>0</v>
      </c>
      <c r="AE5812" t="s">
        <v>17514</v>
      </c>
      <c r="AF5812" t="s">
        <v>17515</v>
      </c>
      <c r="AG5812">
        <v>0.93</v>
      </c>
      <c r="AH5812" t="s">
        <v>36</v>
      </c>
      <c r="AI5812" t="s">
        <v>37</v>
      </c>
      <c r="AJ5812" t="s">
        <v>38</v>
      </c>
    </row>
    <row r="5813" spans="1:36" x14ac:dyDescent="0.25">
      <c r="A5813" t="s">
        <v>32</v>
      </c>
      <c r="B5813" t="s">
        <v>17516</v>
      </c>
      <c r="C5813">
        <f>YEAR(B5813)</f>
        <v>2015</v>
      </c>
      <c r="D5813">
        <v>59</v>
      </c>
      <c r="E5813">
        <v>58.9</v>
      </c>
      <c r="F5813">
        <v>59</v>
      </c>
      <c r="H5813" s="2">
        <f>IF(F5813-57.22&lt;=0,0,IF(F5813-57.22&lt;=1,1,2))</f>
        <v>2</v>
      </c>
      <c r="I5813">
        <v>59</v>
      </c>
      <c r="J5813">
        <v>58.9</v>
      </c>
      <c r="K5813">
        <v>59</v>
      </c>
      <c r="L5813">
        <v>43.4</v>
      </c>
      <c r="M5813">
        <v>63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25.1</v>
      </c>
      <c r="V5813">
        <v>16.100000000000001</v>
      </c>
      <c r="W5813">
        <v>321.39999999999998</v>
      </c>
      <c r="X5813">
        <v>1024.5</v>
      </c>
      <c r="Y5813">
        <v>89.1</v>
      </c>
      <c r="Z5813">
        <v>6.2</v>
      </c>
      <c r="AA5813">
        <v>81.900000000000006</v>
      </c>
      <c r="AB5813">
        <v>6.9</v>
      </c>
      <c r="AC5813">
        <v>3</v>
      </c>
      <c r="AD5813">
        <v>0</v>
      </c>
      <c r="AE5813" t="s">
        <v>17517</v>
      </c>
      <c r="AF5813" t="s">
        <v>17518</v>
      </c>
      <c r="AG5813">
        <v>0.97</v>
      </c>
      <c r="AH5813" t="s">
        <v>36</v>
      </c>
      <c r="AI5813" t="s">
        <v>37</v>
      </c>
      <c r="AJ5813" t="s">
        <v>38</v>
      </c>
    </row>
    <row r="5814" spans="1:36" x14ac:dyDescent="0.25">
      <c r="A5814" t="s">
        <v>32</v>
      </c>
      <c r="B5814" t="s">
        <v>17519</v>
      </c>
      <c r="C5814">
        <f>YEAR(B5814)</f>
        <v>2015</v>
      </c>
      <c r="D5814">
        <v>59</v>
      </c>
      <c r="E5814">
        <v>51.8</v>
      </c>
      <c r="F5814">
        <v>57.5</v>
      </c>
      <c r="H5814" s="2">
        <f>IF(F5814-57.22&lt;=0,0,IF(F5814-57.22&lt;=1,1,2))</f>
        <v>1</v>
      </c>
      <c r="I5814">
        <v>59</v>
      </c>
      <c r="J5814">
        <v>51.8</v>
      </c>
      <c r="K5814">
        <v>57.5</v>
      </c>
      <c r="L5814">
        <v>47.3</v>
      </c>
      <c r="M5814">
        <v>69.5</v>
      </c>
      <c r="O5814">
        <v>7.8E-2</v>
      </c>
      <c r="P5814">
        <v>100</v>
      </c>
      <c r="Q5814">
        <v>4.17</v>
      </c>
      <c r="R5814" t="s">
        <v>40</v>
      </c>
      <c r="S5814">
        <v>0</v>
      </c>
      <c r="T5814">
        <v>0</v>
      </c>
      <c r="U5814">
        <v>19.899999999999999</v>
      </c>
      <c r="V5814">
        <v>15</v>
      </c>
      <c r="W5814">
        <v>332.5</v>
      </c>
      <c r="X5814">
        <v>1020.5</v>
      </c>
      <c r="Y5814">
        <v>85</v>
      </c>
      <c r="Z5814">
        <v>6.2</v>
      </c>
      <c r="AA5814">
        <v>93.4</v>
      </c>
      <c r="AB5814">
        <v>8.1999999999999993</v>
      </c>
      <c r="AC5814">
        <v>4</v>
      </c>
      <c r="AD5814">
        <v>0</v>
      </c>
      <c r="AE5814" t="s">
        <v>17520</v>
      </c>
      <c r="AF5814" t="s">
        <v>17521</v>
      </c>
      <c r="AG5814">
        <v>0</v>
      </c>
      <c r="AH5814" t="s">
        <v>56</v>
      </c>
      <c r="AI5814" t="s">
        <v>65</v>
      </c>
      <c r="AJ5814" t="s">
        <v>40</v>
      </c>
    </row>
    <row r="5815" spans="1:36" x14ac:dyDescent="0.25">
      <c r="A5815" t="s">
        <v>32</v>
      </c>
      <c r="B5815" t="s">
        <v>17522</v>
      </c>
      <c r="C5815">
        <f>YEAR(B5815)</f>
        <v>2015</v>
      </c>
      <c r="D5815">
        <v>57.2</v>
      </c>
      <c r="E5815">
        <v>53.6</v>
      </c>
      <c r="F5815">
        <v>55.8</v>
      </c>
      <c r="H5815" s="2">
        <f>IF(F5815-57.22&lt;=0,0,IF(F5815-57.22&lt;=1,1,2))</f>
        <v>0</v>
      </c>
      <c r="I5815">
        <v>57.2</v>
      </c>
      <c r="J5815">
        <v>53.6</v>
      </c>
      <c r="K5815">
        <v>55.8</v>
      </c>
      <c r="L5815">
        <v>44.9</v>
      </c>
      <c r="M5815">
        <v>67</v>
      </c>
      <c r="O5815">
        <v>0.11799999999999999</v>
      </c>
      <c r="P5815">
        <v>100</v>
      </c>
      <c r="Q5815">
        <v>8.33</v>
      </c>
      <c r="R5815" t="s">
        <v>40</v>
      </c>
      <c r="S5815">
        <v>0</v>
      </c>
      <c r="T5815">
        <v>0</v>
      </c>
      <c r="U5815">
        <v>70.2</v>
      </c>
      <c r="V5815">
        <v>25.3</v>
      </c>
      <c r="W5815">
        <v>342.9</v>
      </c>
      <c r="X5815">
        <v>1018.7</v>
      </c>
      <c r="Y5815">
        <v>89.1</v>
      </c>
      <c r="Z5815">
        <v>6.1</v>
      </c>
      <c r="AA5815">
        <v>75.2</v>
      </c>
      <c r="AB5815">
        <v>6.3</v>
      </c>
      <c r="AC5815">
        <v>3</v>
      </c>
      <c r="AD5815">
        <v>0</v>
      </c>
      <c r="AE5815" t="s">
        <v>17523</v>
      </c>
      <c r="AF5815" t="s">
        <v>17524</v>
      </c>
      <c r="AG5815">
        <v>0.03</v>
      </c>
      <c r="AH5815" t="s">
        <v>56</v>
      </c>
      <c r="AI5815" t="s">
        <v>1166</v>
      </c>
      <c r="AJ5815" t="s">
        <v>40</v>
      </c>
    </row>
    <row r="5816" spans="1:36" x14ac:dyDescent="0.25">
      <c r="A5816" t="s">
        <v>32</v>
      </c>
      <c r="B5816" t="s">
        <v>17525</v>
      </c>
      <c r="C5816">
        <f>YEAR(B5816)</f>
        <v>2015</v>
      </c>
      <c r="D5816">
        <v>60.8</v>
      </c>
      <c r="E5816">
        <v>52.2</v>
      </c>
      <c r="F5816">
        <v>57.7</v>
      </c>
      <c r="H5816" s="2">
        <f>IF(F5816-57.22&lt;=0,0,IF(F5816-57.22&lt;=1,1,2))</f>
        <v>1</v>
      </c>
      <c r="I5816">
        <v>60.8</v>
      </c>
      <c r="J5816">
        <v>52.2</v>
      </c>
      <c r="K5816">
        <v>57.7</v>
      </c>
      <c r="L5816">
        <v>47.9</v>
      </c>
      <c r="M5816">
        <v>70.099999999999994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32.700000000000003</v>
      </c>
      <c r="V5816">
        <v>25.3</v>
      </c>
      <c r="W5816">
        <v>325.7</v>
      </c>
      <c r="X5816">
        <v>1021</v>
      </c>
      <c r="Y5816">
        <v>71.2</v>
      </c>
      <c r="Z5816">
        <v>6.2</v>
      </c>
      <c r="AA5816">
        <v>94.9</v>
      </c>
      <c r="AB5816">
        <v>8.1</v>
      </c>
      <c r="AC5816">
        <v>4</v>
      </c>
      <c r="AD5816">
        <v>0</v>
      </c>
      <c r="AE5816" t="s">
        <v>17526</v>
      </c>
      <c r="AF5816" t="s">
        <v>17527</v>
      </c>
      <c r="AG5816">
        <v>7.0000000000000007E-2</v>
      </c>
      <c r="AH5816" t="s">
        <v>36</v>
      </c>
      <c r="AI5816" t="s">
        <v>37</v>
      </c>
      <c r="AJ5816" t="s">
        <v>38</v>
      </c>
    </row>
    <row r="5817" spans="1:36" x14ac:dyDescent="0.25">
      <c r="A5817" t="s">
        <v>32</v>
      </c>
      <c r="B5817" t="s">
        <v>17528</v>
      </c>
      <c r="C5817">
        <f>YEAR(B5817)</f>
        <v>2015</v>
      </c>
      <c r="D5817">
        <v>64.400000000000006</v>
      </c>
      <c r="E5817">
        <v>48.5</v>
      </c>
      <c r="F5817">
        <v>56.4</v>
      </c>
      <c r="H5817" s="2">
        <f>IF(F5817-57.22&lt;=0,0,IF(F5817-57.22&lt;=1,1,2))</f>
        <v>0</v>
      </c>
      <c r="I5817">
        <v>64.400000000000006</v>
      </c>
      <c r="J5817">
        <v>45.9</v>
      </c>
      <c r="K5817">
        <v>56.3</v>
      </c>
      <c r="L5817">
        <v>48.4</v>
      </c>
      <c r="M5817">
        <v>74.7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21.9</v>
      </c>
      <c r="V5817">
        <v>9.1999999999999993</v>
      </c>
      <c r="W5817">
        <v>241.8</v>
      </c>
      <c r="X5817">
        <v>1020.9</v>
      </c>
      <c r="Y5817">
        <v>39.799999999999997</v>
      </c>
      <c r="Z5817">
        <v>6.2</v>
      </c>
      <c r="AA5817">
        <v>122.4</v>
      </c>
      <c r="AB5817">
        <v>10.6</v>
      </c>
      <c r="AC5817">
        <v>5</v>
      </c>
      <c r="AD5817">
        <v>0</v>
      </c>
      <c r="AE5817" t="s">
        <v>17529</v>
      </c>
      <c r="AF5817" t="s">
        <v>17530</v>
      </c>
      <c r="AG5817">
        <v>0.11</v>
      </c>
      <c r="AH5817" t="s">
        <v>36</v>
      </c>
      <c r="AI5817" t="s">
        <v>37</v>
      </c>
      <c r="AJ5817" t="s">
        <v>38</v>
      </c>
    </row>
    <row r="5818" spans="1:36" x14ac:dyDescent="0.25">
      <c r="A5818" t="s">
        <v>32</v>
      </c>
      <c r="B5818" t="s">
        <v>17531</v>
      </c>
      <c r="C5818">
        <f>YEAR(B5818)</f>
        <v>2015</v>
      </c>
      <c r="D5818">
        <v>62.6</v>
      </c>
      <c r="E5818">
        <v>51.8</v>
      </c>
      <c r="F5818">
        <v>57.1</v>
      </c>
      <c r="H5818" s="2">
        <f>IF(F5818-57.22&lt;=0,0,IF(F5818-57.22&lt;=1,1,2))</f>
        <v>0</v>
      </c>
      <c r="I5818">
        <v>62.6</v>
      </c>
      <c r="J5818">
        <v>51.8</v>
      </c>
      <c r="K5818">
        <v>57.1</v>
      </c>
      <c r="L5818">
        <v>49.6</v>
      </c>
      <c r="M5818">
        <v>76.2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14.3</v>
      </c>
      <c r="V5818">
        <v>9.1999999999999993</v>
      </c>
      <c r="W5818">
        <v>300.89999999999998</v>
      </c>
      <c r="X5818">
        <v>1022.3</v>
      </c>
      <c r="Y5818">
        <v>53.3</v>
      </c>
      <c r="Z5818">
        <v>6.2</v>
      </c>
      <c r="AA5818">
        <v>92.4</v>
      </c>
      <c r="AB5818">
        <v>7.9</v>
      </c>
      <c r="AC5818">
        <v>4</v>
      </c>
      <c r="AD5818">
        <v>0</v>
      </c>
      <c r="AE5818" t="s">
        <v>17532</v>
      </c>
      <c r="AF5818" t="s">
        <v>17533</v>
      </c>
      <c r="AG5818">
        <v>0.14000000000000001</v>
      </c>
      <c r="AH5818" t="s">
        <v>36</v>
      </c>
      <c r="AI5818" t="s">
        <v>37</v>
      </c>
      <c r="AJ5818" t="s">
        <v>38</v>
      </c>
    </row>
    <row r="5819" spans="1:36" x14ac:dyDescent="0.25">
      <c r="A5819" t="s">
        <v>32</v>
      </c>
      <c r="B5819" t="s">
        <v>17534</v>
      </c>
      <c r="C5819">
        <f>YEAR(B5819)</f>
        <v>2015</v>
      </c>
      <c r="D5819">
        <v>60.8</v>
      </c>
      <c r="E5819">
        <v>53.6</v>
      </c>
      <c r="F5819">
        <v>57.7</v>
      </c>
      <c r="H5819" s="2">
        <f>IF(F5819-57.22&lt;=0,0,IF(F5819-57.22&lt;=1,1,2))</f>
        <v>1</v>
      </c>
      <c r="I5819">
        <v>60.8</v>
      </c>
      <c r="J5819">
        <v>53.6</v>
      </c>
      <c r="K5819">
        <v>57.7</v>
      </c>
      <c r="L5819">
        <v>47.5</v>
      </c>
      <c r="M5819">
        <v>69.3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22.1</v>
      </c>
      <c r="V5819">
        <v>18.3</v>
      </c>
      <c r="W5819">
        <v>341.5</v>
      </c>
      <c r="X5819">
        <v>1021.5</v>
      </c>
      <c r="Y5819">
        <v>71.7</v>
      </c>
      <c r="Z5819">
        <v>6.2</v>
      </c>
      <c r="AA5819">
        <v>72.7</v>
      </c>
      <c r="AB5819">
        <v>6.3</v>
      </c>
      <c r="AC5819">
        <v>4</v>
      </c>
      <c r="AD5819">
        <v>0</v>
      </c>
      <c r="AE5819" t="s">
        <v>17535</v>
      </c>
      <c r="AF5819" t="s">
        <v>17536</v>
      </c>
      <c r="AG5819">
        <v>0.18</v>
      </c>
      <c r="AH5819" t="s">
        <v>36</v>
      </c>
      <c r="AI5819" t="s">
        <v>37</v>
      </c>
      <c r="AJ5819" t="s">
        <v>38</v>
      </c>
    </row>
    <row r="5820" spans="1:36" x14ac:dyDescent="0.25">
      <c r="A5820" t="s">
        <v>32</v>
      </c>
      <c r="B5820" t="s">
        <v>17537</v>
      </c>
      <c r="C5820">
        <f>YEAR(B5820)</f>
        <v>2015</v>
      </c>
      <c r="D5820">
        <v>59</v>
      </c>
      <c r="E5820">
        <v>55.4</v>
      </c>
      <c r="F5820">
        <v>57</v>
      </c>
      <c r="H5820" s="2">
        <f>IF(F5820-57.22&lt;=0,0,IF(F5820-57.22&lt;=1,1,2))</f>
        <v>0</v>
      </c>
      <c r="I5820">
        <v>59</v>
      </c>
      <c r="J5820">
        <v>55.4</v>
      </c>
      <c r="K5820">
        <v>57</v>
      </c>
      <c r="L5820">
        <v>46.9</v>
      </c>
      <c r="M5820">
        <v>69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29.1</v>
      </c>
      <c r="V5820">
        <v>21.9</v>
      </c>
      <c r="W5820">
        <v>350</v>
      </c>
      <c r="X5820">
        <v>1019.6</v>
      </c>
      <c r="Y5820">
        <v>89.1</v>
      </c>
      <c r="Z5820">
        <v>6.2</v>
      </c>
      <c r="AA5820">
        <v>89.6</v>
      </c>
      <c r="AB5820">
        <v>7.6</v>
      </c>
      <c r="AC5820">
        <v>4</v>
      </c>
      <c r="AD5820">
        <v>0</v>
      </c>
      <c r="AE5820" t="s">
        <v>17538</v>
      </c>
      <c r="AF5820" t="s">
        <v>17539</v>
      </c>
      <c r="AG5820">
        <v>0.21</v>
      </c>
      <c r="AH5820" t="s">
        <v>36</v>
      </c>
      <c r="AI5820" t="s">
        <v>37</v>
      </c>
      <c r="AJ5820" t="s">
        <v>38</v>
      </c>
    </row>
    <row r="5821" spans="1:36" x14ac:dyDescent="0.25">
      <c r="A5821" t="s">
        <v>32</v>
      </c>
      <c r="B5821" t="s">
        <v>17540</v>
      </c>
      <c r="C5821">
        <f>YEAR(B5821)</f>
        <v>2015</v>
      </c>
      <c r="D5821">
        <v>57.2</v>
      </c>
      <c r="E5821">
        <v>51.2</v>
      </c>
      <c r="F5821">
        <v>56.9</v>
      </c>
      <c r="H5821" s="2">
        <f>IF(F5821-57.22&lt;=0,0,IF(F5821-57.22&lt;=1,1,2))</f>
        <v>0</v>
      </c>
      <c r="I5821">
        <v>57.2</v>
      </c>
      <c r="J5821">
        <v>51.2</v>
      </c>
      <c r="K5821">
        <v>56.9</v>
      </c>
      <c r="L5821">
        <v>45.9</v>
      </c>
      <c r="M5821">
        <v>66.900000000000006</v>
      </c>
      <c r="O5821">
        <v>3.0000000000000001E-3</v>
      </c>
      <c r="P5821">
        <v>100</v>
      </c>
      <c r="Q5821">
        <v>8.33</v>
      </c>
      <c r="R5821" t="s">
        <v>40</v>
      </c>
      <c r="S5821">
        <v>0</v>
      </c>
      <c r="T5821">
        <v>0</v>
      </c>
      <c r="U5821">
        <v>26.2</v>
      </c>
      <c r="V5821">
        <v>18.3</v>
      </c>
      <c r="W5821">
        <v>3.3</v>
      </c>
      <c r="X5821">
        <v>1020.9</v>
      </c>
      <c r="Y5821">
        <v>89.5</v>
      </c>
      <c r="Z5821">
        <v>6.2</v>
      </c>
      <c r="AA5821">
        <v>69.7</v>
      </c>
      <c r="AB5821">
        <v>5.9</v>
      </c>
      <c r="AC5821">
        <v>3</v>
      </c>
      <c r="AD5821">
        <v>0</v>
      </c>
      <c r="AE5821" t="s">
        <v>17541</v>
      </c>
      <c r="AF5821" t="s">
        <v>17542</v>
      </c>
      <c r="AG5821">
        <v>0.25</v>
      </c>
      <c r="AH5821" t="s">
        <v>56</v>
      </c>
      <c r="AI5821" t="s">
        <v>1166</v>
      </c>
      <c r="AJ5821" t="s">
        <v>40</v>
      </c>
    </row>
    <row r="5822" spans="1:36" x14ac:dyDescent="0.25">
      <c r="A5822" t="s">
        <v>32</v>
      </c>
      <c r="B5822" t="s">
        <v>17543</v>
      </c>
      <c r="C5822">
        <f>YEAR(B5822)</f>
        <v>2015</v>
      </c>
      <c r="D5822">
        <v>59</v>
      </c>
      <c r="E5822">
        <v>55.4</v>
      </c>
      <c r="F5822">
        <v>57.4</v>
      </c>
      <c r="H5822" s="2">
        <f>IF(F5822-57.22&lt;=0,0,IF(F5822-57.22&lt;=1,1,2))</f>
        <v>1</v>
      </c>
      <c r="I5822">
        <v>59</v>
      </c>
      <c r="J5822">
        <v>55.4</v>
      </c>
      <c r="K5822">
        <v>57.4</v>
      </c>
      <c r="L5822">
        <v>44.3</v>
      </c>
      <c r="M5822">
        <v>61.6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28.4</v>
      </c>
      <c r="V5822">
        <v>19.7</v>
      </c>
      <c r="W5822">
        <v>326.3</v>
      </c>
      <c r="X5822">
        <v>1022.4</v>
      </c>
      <c r="Y5822">
        <v>89.1</v>
      </c>
      <c r="Z5822">
        <v>6.2</v>
      </c>
      <c r="AA5822">
        <v>88.3</v>
      </c>
      <c r="AB5822">
        <v>7.6</v>
      </c>
      <c r="AC5822">
        <v>4</v>
      </c>
      <c r="AD5822">
        <v>0</v>
      </c>
      <c r="AE5822" t="s">
        <v>17544</v>
      </c>
      <c r="AF5822" t="s">
        <v>17545</v>
      </c>
      <c r="AG5822">
        <v>0.28000000000000003</v>
      </c>
      <c r="AH5822" t="s">
        <v>36</v>
      </c>
      <c r="AI5822" t="s">
        <v>37</v>
      </c>
      <c r="AJ5822" t="s">
        <v>38</v>
      </c>
    </row>
    <row r="5823" spans="1:36" x14ac:dyDescent="0.25">
      <c r="A5823" t="s">
        <v>32</v>
      </c>
      <c r="B5823" t="s">
        <v>17546</v>
      </c>
      <c r="C5823">
        <f>YEAR(B5823)</f>
        <v>2015</v>
      </c>
      <c r="D5823">
        <v>59</v>
      </c>
      <c r="E5823">
        <v>55.4</v>
      </c>
      <c r="F5823">
        <v>57.5</v>
      </c>
      <c r="H5823" s="2">
        <f>IF(F5823-57.22&lt;=0,0,IF(F5823-57.22&lt;=1,1,2))</f>
        <v>1</v>
      </c>
      <c r="I5823">
        <v>59</v>
      </c>
      <c r="J5823">
        <v>55.4</v>
      </c>
      <c r="K5823">
        <v>57.5</v>
      </c>
      <c r="L5823">
        <v>47.3</v>
      </c>
      <c r="M5823">
        <v>68.900000000000006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18.600000000000001</v>
      </c>
      <c r="V5823">
        <v>11.4</v>
      </c>
      <c r="W5823">
        <v>338.6</v>
      </c>
      <c r="X5823">
        <v>1025.8</v>
      </c>
      <c r="Y5823">
        <v>89.1</v>
      </c>
      <c r="Z5823">
        <v>6.2</v>
      </c>
      <c r="AA5823">
        <v>79.900000000000006</v>
      </c>
      <c r="AB5823">
        <v>6.8</v>
      </c>
      <c r="AC5823">
        <v>3</v>
      </c>
      <c r="AD5823">
        <v>0</v>
      </c>
      <c r="AE5823" t="s">
        <v>17547</v>
      </c>
      <c r="AF5823" t="s">
        <v>17548</v>
      </c>
      <c r="AG5823">
        <v>0.32</v>
      </c>
      <c r="AH5823" t="s">
        <v>36</v>
      </c>
      <c r="AI5823" t="s">
        <v>37</v>
      </c>
      <c r="AJ5823" t="s">
        <v>38</v>
      </c>
    </row>
    <row r="5824" spans="1:36" x14ac:dyDescent="0.25">
      <c r="A5824" t="s">
        <v>32</v>
      </c>
      <c r="B5824" t="s">
        <v>17549</v>
      </c>
      <c r="C5824">
        <f>YEAR(B5824)</f>
        <v>2015</v>
      </c>
      <c r="D5824">
        <v>60.8</v>
      </c>
      <c r="E5824">
        <v>55.4</v>
      </c>
      <c r="F5824">
        <v>58.5</v>
      </c>
      <c r="H5824" s="2">
        <f>IF(F5824-57.22&lt;=0,0,IF(F5824-57.22&lt;=1,1,2))</f>
        <v>2</v>
      </c>
      <c r="I5824">
        <v>60.8</v>
      </c>
      <c r="J5824">
        <v>55.4</v>
      </c>
      <c r="K5824">
        <v>58.5</v>
      </c>
      <c r="L5824">
        <v>49.4</v>
      </c>
      <c r="M5824">
        <v>72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19.5</v>
      </c>
      <c r="V5824">
        <v>9.1999999999999993</v>
      </c>
      <c r="W5824">
        <v>359.1</v>
      </c>
      <c r="X5824">
        <v>1030</v>
      </c>
      <c r="Y5824">
        <v>89.1</v>
      </c>
      <c r="Z5824">
        <v>6.2</v>
      </c>
      <c r="AA5824">
        <v>104</v>
      </c>
      <c r="AB5824">
        <v>8.8000000000000007</v>
      </c>
      <c r="AC5824">
        <v>5</v>
      </c>
      <c r="AD5824">
        <v>0</v>
      </c>
      <c r="AE5824" t="s">
        <v>17550</v>
      </c>
      <c r="AF5824" t="s">
        <v>17551</v>
      </c>
      <c r="AG5824">
        <v>0.36</v>
      </c>
      <c r="AH5824" t="s">
        <v>36</v>
      </c>
      <c r="AI5824" t="s">
        <v>37</v>
      </c>
      <c r="AJ5824" t="s">
        <v>38</v>
      </c>
    </row>
    <row r="5825" spans="1:36" x14ac:dyDescent="0.25">
      <c r="A5825" t="s">
        <v>32</v>
      </c>
      <c r="B5825" t="s">
        <v>17552</v>
      </c>
      <c r="C5825">
        <f>YEAR(B5825)</f>
        <v>2015</v>
      </c>
      <c r="D5825">
        <v>60.8</v>
      </c>
      <c r="E5825">
        <v>51.7</v>
      </c>
      <c r="F5825">
        <v>56.2</v>
      </c>
      <c r="H5825" s="2">
        <f>IF(F5825-57.22&lt;=0,0,IF(F5825-57.22&lt;=1,1,2))</f>
        <v>0</v>
      </c>
      <c r="I5825">
        <v>60.8</v>
      </c>
      <c r="J5825">
        <v>51.7</v>
      </c>
      <c r="K5825">
        <v>56.2</v>
      </c>
      <c r="L5825">
        <v>47.7</v>
      </c>
      <c r="M5825">
        <v>73.7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18.3</v>
      </c>
      <c r="V5825">
        <v>9.1999999999999993</v>
      </c>
      <c r="W5825">
        <v>293.60000000000002</v>
      </c>
      <c r="X5825">
        <v>1029.0999999999999</v>
      </c>
      <c r="Y5825">
        <v>76.599999999999994</v>
      </c>
      <c r="Z5825">
        <v>6.2</v>
      </c>
      <c r="AA5825">
        <v>123.9</v>
      </c>
      <c r="AB5825">
        <v>10.7</v>
      </c>
      <c r="AC5825">
        <v>5</v>
      </c>
      <c r="AD5825">
        <v>0</v>
      </c>
      <c r="AE5825" t="s">
        <v>17553</v>
      </c>
      <c r="AF5825" t="s">
        <v>17554</v>
      </c>
      <c r="AG5825">
        <v>0.39</v>
      </c>
      <c r="AH5825" t="s">
        <v>36</v>
      </c>
      <c r="AI5825" t="s">
        <v>37</v>
      </c>
      <c r="AJ5825" t="s">
        <v>38</v>
      </c>
    </row>
    <row r="5826" spans="1:36" x14ac:dyDescent="0.25">
      <c r="A5826" t="s">
        <v>32</v>
      </c>
      <c r="B5826" t="s">
        <v>17555</v>
      </c>
      <c r="C5826">
        <f>YEAR(B5826)</f>
        <v>2015</v>
      </c>
      <c r="D5826">
        <v>62.6</v>
      </c>
      <c r="E5826">
        <v>48.5</v>
      </c>
      <c r="F5826">
        <v>56.5</v>
      </c>
      <c r="H5826" s="2">
        <f>IF(F5826-57.22&lt;=0,0,IF(F5826-57.22&lt;=1,1,2))</f>
        <v>0</v>
      </c>
      <c r="I5826">
        <v>62.6</v>
      </c>
      <c r="J5826">
        <v>46.9</v>
      </c>
      <c r="K5826">
        <v>56.4</v>
      </c>
      <c r="L5826">
        <v>48.9</v>
      </c>
      <c r="M5826">
        <v>76.3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28.4</v>
      </c>
      <c r="V5826">
        <v>17.2</v>
      </c>
      <c r="W5826">
        <v>301.89999999999998</v>
      </c>
      <c r="X5826">
        <v>1028.4000000000001</v>
      </c>
      <c r="Y5826">
        <v>56</v>
      </c>
      <c r="Z5826">
        <v>6.2</v>
      </c>
      <c r="AA5826">
        <v>103</v>
      </c>
      <c r="AB5826">
        <v>8.9</v>
      </c>
      <c r="AC5826">
        <v>5</v>
      </c>
      <c r="AD5826">
        <v>0</v>
      </c>
      <c r="AE5826" t="s">
        <v>17556</v>
      </c>
      <c r="AF5826" t="s">
        <v>17557</v>
      </c>
      <c r="AG5826">
        <v>0.43</v>
      </c>
      <c r="AH5826" t="s">
        <v>36</v>
      </c>
      <c r="AI5826" t="s">
        <v>37</v>
      </c>
      <c r="AJ5826" t="s">
        <v>38</v>
      </c>
    </row>
    <row r="5827" spans="1:36" x14ac:dyDescent="0.25">
      <c r="A5827" t="s">
        <v>32</v>
      </c>
      <c r="B5827" t="s">
        <v>17558</v>
      </c>
      <c r="C5827">
        <f>YEAR(B5827)</f>
        <v>2015</v>
      </c>
      <c r="D5827">
        <v>64.400000000000006</v>
      </c>
      <c r="E5827">
        <v>51.8</v>
      </c>
      <c r="F5827">
        <v>57.3</v>
      </c>
      <c r="H5827" s="2">
        <f>IF(F5827-57.22&lt;=0,0,IF(F5827-57.22&lt;=1,1,2))</f>
        <v>1</v>
      </c>
      <c r="I5827">
        <v>64.400000000000006</v>
      </c>
      <c r="J5827">
        <v>51.8</v>
      </c>
      <c r="K5827">
        <v>57.3</v>
      </c>
      <c r="L5827">
        <v>50.7</v>
      </c>
      <c r="M5827">
        <v>79.2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18.100000000000001</v>
      </c>
      <c r="V5827">
        <v>15</v>
      </c>
      <c r="W5827">
        <v>286.2</v>
      </c>
      <c r="X5827">
        <v>1028.5999999999999</v>
      </c>
      <c r="Y5827">
        <v>31.9</v>
      </c>
      <c r="Z5827">
        <v>6.2</v>
      </c>
      <c r="AA5827">
        <v>122.9</v>
      </c>
      <c r="AB5827">
        <v>10.7</v>
      </c>
      <c r="AC5827">
        <v>5</v>
      </c>
      <c r="AD5827">
        <v>0</v>
      </c>
      <c r="AE5827" t="s">
        <v>17559</v>
      </c>
      <c r="AF5827" t="s">
        <v>17560</v>
      </c>
      <c r="AG5827">
        <v>0.46</v>
      </c>
      <c r="AH5827" t="s">
        <v>36</v>
      </c>
      <c r="AI5827" t="s">
        <v>37</v>
      </c>
      <c r="AJ5827" t="s">
        <v>38</v>
      </c>
    </row>
    <row r="5828" spans="1:36" x14ac:dyDescent="0.25">
      <c r="A5828" t="s">
        <v>32</v>
      </c>
      <c r="B5828" t="s">
        <v>17561</v>
      </c>
      <c r="C5828">
        <f>YEAR(B5828)</f>
        <v>2015</v>
      </c>
      <c r="D5828">
        <v>64.400000000000006</v>
      </c>
      <c r="E5828">
        <v>44.9</v>
      </c>
      <c r="F5828">
        <v>55.9</v>
      </c>
      <c r="H5828" s="2">
        <f>IF(F5828-57.22&lt;=0,0,IF(F5828-57.22&lt;=1,1,2))</f>
        <v>0</v>
      </c>
      <c r="I5828">
        <v>64.400000000000006</v>
      </c>
      <c r="J5828">
        <v>43.7</v>
      </c>
      <c r="K5828">
        <v>55.6</v>
      </c>
      <c r="L5828">
        <v>49.1</v>
      </c>
      <c r="M5828">
        <v>79.099999999999994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11.4</v>
      </c>
      <c r="V5828">
        <v>9.1</v>
      </c>
      <c r="W5828">
        <v>183.7</v>
      </c>
      <c r="X5828">
        <v>1028.2</v>
      </c>
      <c r="Y5828">
        <v>29.6</v>
      </c>
      <c r="Z5828">
        <v>6.2</v>
      </c>
      <c r="AA5828">
        <v>122.3</v>
      </c>
      <c r="AB5828">
        <v>10.5</v>
      </c>
      <c r="AC5828">
        <v>5</v>
      </c>
      <c r="AD5828">
        <v>0</v>
      </c>
      <c r="AE5828" t="s">
        <v>17562</v>
      </c>
      <c r="AF5828" t="s">
        <v>17563</v>
      </c>
      <c r="AG5828">
        <v>0.5</v>
      </c>
      <c r="AH5828" t="s">
        <v>36</v>
      </c>
      <c r="AI5828" t="s">
        <v>37</v>
      </c>
      <c r="AJ5828" t="s">
        <v>38</v>
      </c>
    </row>
    <row r="5829" spans="1:36" x14ac:dyDescent="0.25">
      <c r="A5829" t="s">
        <v>32</v>
      </c>
      <c r="B5829" t="s">
        <v>17564</v>
      </c>
      <c r="C5829">
        <f>YEAR(B5829)</f>
        <v>2015</v>
      </c>
      <c r="D5829">
        <v>62.6</v>
      </c>
      <c r="E5829">
        <v>51.8</v>
      </c>
      <c r="F5829">
        <v>58.3</v>
      </c>
      <c r="H5829" s="2">
        <f>IF(F5829-57.22&lt;=0,0,IF(F5829-57.22&lt;=1,1,2))</f>
        <v>2</v>
      </c>
      <c r="I5829">
        <v>62.6</v>
      </c>
      <c r="J5829">
        <v>51.8</v>
      </c>
      <c r="K5829">
        <v>58.3</v>
      </c>
      <c r="L5829">
        <v>49.6</v>
      </c>
      <c r="M5829">
        <v>73.400000000000006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26.4</v>
      </c>
      <c r="V5829">
        <v>19.600000000000001</v>
      </c>
      <c r="W5829">
        <v>331.1</v>
      </c>
      <c r="X5829">
        <v>1028.4000000000001</v>
      </c>
      <c r="Y5829">
        <v>51</v>
      </c>
      <c r="Z5829">
        <v>6.2</v>
      </c>
      <c r="AA5829">
        <v>111.2</v>
      </c>
      <c r="AB5829">
        <v>9.5</v>
      </c>
      <c r="AC5829">
        <v>5</v>
      </c>
      <c r="AD5829">
        <v>0</v>
      </c>
      <c r="AE5829" t="s">
        <v>17565</v>
      </c>
      <c r="AF5829" t="s">
        <v>17566</v>
      </c>
      <c r="AG5829">
        <v>0.53</v>
      </c>
      <c r="AH5829" t="s">
        <v>36</v>
      </c>
      <c r="AI5829" t="s">
        <v>37</v>
      </c>
      <c r="AJ5829" t="s">
        <v>38</v>
      </c>
    </row>
    <row r="5830" spans="1:36" x14ac:dyDescent="0.25">
      <c r="A5830" t="s">
        <v>32</v>
      </c>
      <c r="B5830" t="s">
        <v>17567</v>
      </c>
      <c r="C5830">
        <f>YEAR(B5830)</f>
        <v>2015</v>
      </c>
      <c r="D5830">
        <v>60.8</v>
      </c>
      <c r="E5830">
        <v>48.2</v>
      </c>
      <c r="F5830">
        <v>56.2</v>
      </c>
      <c r="H5830" s="2">
        <f>IF(F5830-57.22&lt;=0,0,IF(F5830-57.22&lt;=1,1,2))</f>
        <v>0</v>
      </c>
      <c r="I5830">
        <v>60.8</v>
      </c>
      <c r="J5830">
        <v>44.5</v>
      </c>
      <c r="K5830">
        <v>56</v>
      </c>
      <c r="L5830">
        <v>45.7</v>
      </c>
      <c r="M5830">
        <v>68.2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15</v>
      </c>
      <c r="V5830">
        <v>15</v>
      </c>
      <c r="W5830">
        <v>330.4</v>
      </c>
      <c r="X5830">
        <v>1028.7</v>
      </c>
      <c r="Y5830">
        <v>59</v>
      </c>
      <c r="Z5830">
        <v>6.2</v>
      </c>
      <c r="AA5830">
        <v>116.8</v>
      </c>
      <c r="AB5830">
        <v>10.1</v>
      </c>
      <c r="AC5830">
        <v>5</v>
      </c>
      <c r="AD5830">
        <v>0</v>
      </c>
      <c r="AE5830" t="s">
        <v>17568</v>
      </c>
      <c r="AF5830" t="s">
        <v>17569</v>
      </c>
      <c r="AG5830">
        <v>0.56000000000000005</v>
      </c>
      <c r="AH5830" t="s">
        <v>36</v>
      </c>
      <c r="AI5830" t="s">
        <v>37</v>
      </c>
      <c r="AJ5830" t="s">
        <v>38</v>
      </c>
    </row>
    <row r="5831" spans="1:36" x14ac:dyDescent="0.25">
      <c r="A5831" t="s">
        <v>32</v>
      </c>
      <c r="B5831" t="s">
        <v>17570</v>
      </c>
      <c r="C5831">
        <f>YEAR(B5831)</f>
        <v>2015</v>
      </c>
      <c r="D5831">
        <v>60.8</v>
      </c>
      <c r="E5831">
        <v>46.2</v>
      </c>
      <c r="F5831">
        <v>55.1</v>
      </c>
      <c r="H5831" s="2">
        <f>IF(F5831-57.22&lt;=0,0,IF(F5831-57.22&lt;=1,1,2))</f>
        <v>0</v>
      </c>
      <c r="I5831">
        <v>60.8</v>
      </c>
      <c r="J5831">
        <v>41.7</v>
      </c>
      <c r="K5831">
        <v>54.4</v>
      </c>
      <c r="L5831">
        <v>48.7</v>
      </c>
      <c r="M5831">
        <v>79.400000000000006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16.100000000000001</v>
      </c>
      <c r="V5831">
        <v>9.1999999999999993</v>
      </c>
      <c r="W5831">
        <v>210.1</v>
      </c>
      <c r="X5831">
        <v>1027.0999999999999</v>
      </c>
      <c r="Y5831">
        <v>50.4</v>
      </c>
      <c r="Z5831">
        <v>6.2</v>
      </c>
      <c r="AA5831">
        <v>96</v>
      </c>
      <c r="AB5831">
        <v>8.3000000000000007</v>
      </c>
      <c r="AC5831">
        <v>4</v>
      </c>
      <c r="AD5831">
        <v>0</v>
      </c>
      <c r="AE5831" t="s">
        <v>17571</v>
      </c>
      <c r="AF5831" t="s">
        <v>17572</v>
      </c>
      <c r="AG5831">
        <v>0.59</v>
      </c>
      <c r="AH5831" t="s">
        <v>36</v>
      </c>
      <c r="AI5831" t="s">
        <v>174</v>
      </c>
      <c r="AJ5831" t="s">
        <v>38</v>
      </c>
    </row>
    <row r="5832" spans="1:36" x14ac:dyDescent="0.25">
      <c r="A5832" t="s">
        <v>32</v>
      </c>
      <c r="B5832" t="s">
        <v>17573</v>
      </c>
      <c r="C5832">
        <f>YEAR(B5832)</f>
        <v>2015</v>
      </c>
      <c r="D5832">
        <v>64.400000000000006</v>
      </c>
      <c r="E5832">
        <v>50</v>
      </c>
      <c r="F5832">
        <v>56.5</v>
      </c>
      <c r="H5832" s="2">
        <f>IF(F5832-57.22&lt;=0,0,IF(F5832-57.22&lt;=1,1,2))</f>
        <v>0</v>
      </c>
      <c r="I5832">
        <v>64.400000000000006</v>
      </c>
      <c r="J5832">
        <v>50</v>
      </c>
      <c r="K5832">
        <v>56.5</v>
      </c>
      <c r="L5832">
        <v>50.6</v>
      </c>
      <c r="M5832">
        <v>81.5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18.8</v>
      </c>
      <c r="V5832">
        <v>16.100000000000001</v>
      </c>
      <c r="W5832">
        <v>294.3</v>
      </c>
      <c r="X5832">
        <v>1021.6</v>
      </c>
      <c r="Y5832">
        <v>41.7</v>
      </c>
      <c r="Z5832">
        <v>6.2</v>
      </c>
      <c r="AA5832">
        <v>113.8</v>
      </c>
      <c r="AB5832">
        <v>9.8000000000000007</v>
      </c>
      <c r="AC5832">
        <v>5</v>
      </c>
      <c r="AD5832">
        <v>0</v>
      </c>
      <c r="AE5832" t="s">
        <v>17574</v>
      </c>
      <c r="AF5832" t="s">
        <v>17575</v>
      </c>
      <c r="AG5832">
        <v>0.63</v>
      </c>
      <c r="AH5832" t="s">
        <v>36</v>
      </c>
      <c r="AI5832" t="s">
        <v>37</v>
      </c>
      <c r="AJ5832" t="s">
        <v>38</v>
      </c>
    </row>
    <row r="5833" spans="1:36" x14ac:dyDescent="0.25">
      <c r="A5833" t="s">
        <v>32</v>
      </c>
      <c r="B5833" t="s">
        <v>17576</v>
      </c>
      <c r="C5833">
        <f>YEAR(B5833)</f>
        <v>2015</v>
      </c>
      <c r="D5833">
        <v>60.8</v>
      </c>
      <c r="E5833">
        <v>52.2</v>
      </c>
      <c r="F5833">
        <v>57.6</v>
      </c>
      <c r="H5833" s="2">
        <f>IF(F5833-57.22&lt;=0,0,IF(F5833-57.22&lt;=1,1,2))</f>
        <v>1</v>
      </c>
      <c r="I5833">
        <v>60.8</v>
      </c>
      <c r="J5833">
        <v>52.2</v>
      </c>
      <c r="K5833">
        <v>57.6</v>
      </c>
      <c r="L5833">
        <v>46.9</v>
      </c>
      <c r="M5833">
        <v>67.8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28</v>
      </c>
      <c r="V5833">
        <v>20.8</v>
      </c>
      <c r="W5833">
        <v>352</v>
      </c>
      <c r="X5833">
        <v>1020.1</v>
      </c>
      <c r="Y5833">
        <v>56</v>
      </c>
      <c r="Z5833">
        <v>6.2</v>
      </c>
      <c r="AA5833">
        <v>109.6</v>
      </c>
      <c r="AB5833">
        <v>9.5</v>
      </c>
      <c r="AC5833">
        <v>5</v>
      </c>
      <c r="AD5833">
        <v>0</v>
      </c>
      <c r="AE5833" t="s">
        <v>17577</v>
      </c>
      <c r="AF5833" t="s">
        <v>17578</v>
      </c>
      <c r="AG5833">
        <v>0.66</v>
      </c>
      <c r="AH5833" t="s">
        <v>36</v>
      </c>
      <c r="AI5833" t="s">
        <v>37</v>
      </c>
      <c r="AJ5833" t="s">
        <v>38</v>
      </c>
    </row>
    <row r="5834" spans="1:36" x14ac:dyDescent="0.25">
      <c r="A5834" t="s">
        <v>32</v>
      </c>
      <c r="B5834" t="s">
        <v>17579</v>
      </c>
      <c r="C5834">
        <f>YEAR(B5834)</f>
        <v>2015</v>
      </c>
      <c r="D5834">
        <v>51.8</v>
      </c>
      <c r="E5834">
        <v>38.6</v>
      </c>
      <c r="F5834">
        <v>44.9</v>
      </c>
      <c r="H5834" s="2">
        <f>IF(F5834-57.22&lt;=0,0,IF(F5834-57.22&lt;=1,1,2))</f>
        <v>0</v>
      </c>
      <c r="I5834">
        <v>51.8</v>
      </c>
      <c r="J5834">
        <v>30.8</v>
      </c>
      <c r="K5834">
        <v>37.9</v>
      </c>
      <c r="L5834">
        <v>35.9</v>
      </c>
      <c r="M5834">
        <v>71.2</v>
      </c>
      <c r="O5834">
        <v>6.2E-2</v>
      </c>
      <c r="P5834">
        <v>100</v>
      </c>
      <c r="Q5834">
        <v>16.670000000000002</v>
      </c>
      <c r="R5834" t="s">
        <v>40</v>
      </c>
      <c r="S5834">
        <v>0</v>
      </c>
      <c r="T5834">
        <v>0</v>
      </c>
      <c r="U5834">
        <v>34.700000000000003</v>
      </c>
      <c r="V5834">
        <v>28.8</v>
      </c>
      <c r="W5834">
        <v>2</v>
      </c>
      <c r="X5834">
        <v>1022.2</v>
      </c>
      <c r="Y5834">
        <v>96.6</v>
      </c>
      <c r="Z5834">
        <v>6.2</v>
      </c>
      <c r="AA5834">
        <v>69.099999999999994</v>
      </c>
      <c r="AB5834">
        <v>5.9</v>
      </c>
      <c r="AC5834">
        <v>3</v>
      </c>
      <c r="AD5834">
        <v>0</v>
      </c>
      <c r="AE5834" t="s">
        <v>17580</v>
      </c>
      <c r="AF5834" t="s">
        <v>17581</v>
      </c>
      <c r="AG5834">
        <v>0.69</v>
      </c>
      <c r="AH5834" t="s">
        <v>43</v>
      </c>
      <c r="AI5834" t="s">
        <v>48</v>
      </c>
      <c r="AJ5834" t="s">
        <v>40</v>
      </c>
    </row>
    <row r="5835" spans="1:36" x14ac:dyDescent="0.25">
      <c r="A5835" t="s">
        <v>32</v>
      </c>
      <c r="B5835" t="s">
        <v>17582</v>
      </c>
      <c r="C5835">
        <f>YEAR(B5835)</f>
        <v>2016</v>
      </c>
      <c r="D5835">
        <v>48.2</v>
      </c>
      <c r="E5835">
        <v>41</v>
      </c>
      <c r="F5835">
        <v>44.3</v>
      </c>
      <c r="H5835" s="2">
        <f>IF(F5835-57.22&lt;=0,0,IF(F5835-57.22&lt;=1,1,2))</f>
        <v>0</v>
      </c>
      <c r="I5835">
        <v>42.6</v>
      </c>
      <c r="J5835">
        <v>30.7</v>
      </c>
      <c r="K5835">
        <v>37.700000000000003</v>
      </c>
      <c r="L5835">
        <v>32.4</v>
      </c>
      <c r="M5835">
        <v>63.6</v>
      </c>
      <c r="N5835">
        <f>AVERAGE(M5835:M6200)</f>
        <v>69.216666666666725</v>
      </c>
      <c r="O5835">
        <v>1.0999999999999999E-2</v>
      </c>
      <c r="P5835">
        <v>100</v>
      </c>
      <c r="Q5835">
        <v>8.33</v>
      </c>
      <c r="R5835" t="s">
        <v>40</v>
      </c>
      <c r="S5835">
        <v>0</v>
      </c>
      <c r="T5835">
        <v>0.1</v>
      </c>
      <c r="U5835">
        <v>33.200000000000003</v>
      </c>
      <c r="V5835">
        <v>25.3</v>
      </c>
      <c r="W5835">
        <v>352.6</v>
      </c>
      <c r="X5835">
        <v>1025.4000000000001</v>
      </c>
      <c r="Y5835">
        <v>74.2</v>
      </c>
      <c r="Z5835">
        <v>6.2</v>
      </c>
      <c r="AA5835">
        <v>76</v>
      </c>
      <c r="AB5835">
        <v>6.5</v>
      </c>
      <c r="AC5835">
        <v>3</v>
      </c>
      <c r="AD5835">
        <v>0</v>
      </c>
      <c r="AE5835" t="s">
        <v>17583</v>
      </c>
      <c r="AF5835" t="s">
        <v>17584</v>
      </c>
      <c r="AG5835">
        <v>0.72</v>
      </c>
      <c r="AH5835" t="s">
        <v>56</v>
      </c>
      <c r="AI5835" t="s">
        <v>1166</v>
      </c>
      <c r="AJ5835" t="s">
        <v>40</v>
      </c>
    </row>
    <row r="5836" spans="1:36" x14ac:dyDescent="0.25">
      <c r="A5836" t="s">
        <v>32</v>
      </c>
      <c r="B5836" t="s">
        <v>17585</v>
      </c>
      <c r="C5836">
        <f>YEAR(B5836)</f>
        <v>2016</v>
      </c>
      <c r="D5836">
        <v>50</v>
      </c>
      <c r="E5836">
        <v>39.200000000000003</v>
      </c>
      <c r="F5836">
        <v>45.6</v>
      </c>
      <c r="H5836" s="2">
        <f>IF(F5836-57.22&lt;=0,0,IF(F5836-57.22&lt;=1,1,2))</f>
        <v>0</v>
      </c>
      <c r="I5836">
        <v>50</v>
      </c>
      <c r="J5836">
        <v>33</v>
      </c>
      <c r="K5836">
        <v>41.2</v>
      </c>
      <c r="L5836">
        <v>39.9</v>
      </c>
      <c r="M5836">
        <v>80.7</v>
      </c>
      <c r="O5836">
        <v>1.2E-2</v>
      </c>
      <c r="P5836">
        <v>100</v>
      </c>
      <c r="Q5836">
        <v>4.17</v>
      </c>
      <c r="R5836" t="s">
        <v>40</v>
      </c>
      <c r="S5836">
        <v>0</v>
      </c>
      <c r="T5836">
        <v>0.1</v>
      </c>
      <c r="U5836">
        <v>19.5</v>
      </c>
      <c r="V5836">
        <v>24.1</v>
      </c>
      <c r="W5836">
        <v>124</v>
      </c>
      <c r="X5836">
        <v>1023.3</v>
      </c>
      <c r="Y5836">
        <v>82.7</v>
      </c>
      <c r="Z5836">
        <v>6.2</v>
      </c>
      <c r="AA5836">
        <v>44.6</v>
      </c>
      <c r="AB5836">
        <v>3.8</v>
      </c>
      <c r="AC5836">
        <v>2</v>
      </c>
      <c r="AD5836">
        <v>0</v>
      </c>
      <c r="AE5836" t="s">
        <v>17586</v>
      </c>
      <c r="AF5836" t="s">
        <v>17587</v>
      </c>
      <c r="AG5836">
        <v>0.75</v>
      </c>
      <c r="AH5836" t="s">
        <v>56</v>
      </c>
      <c r="AI5836" t="s">
        <v>61</v>
      </c>
      <c r="AJ5836" t="s">
        <v>40</v>
      </c>
    </row>
    <row r="5837" spans="1:36" x14ac:dyDescent="0.25">
      <c r="A5837" t="s">
        <v>32</v>
      </c>
      <c r="B5837" t="s">
        <v>17588</v>
      </c>
      <c r="C5837">
        <f>YEAR(B5837)</f>
        <v>2016</v>
      </c>
      <c r="D5837">
        <v>64.400000000000006</v>
      </c>
      <c r="E5837">
        <v>42.3</v>
      </c>
      <c r="F5837">
        <v>54.5</v>
      </c>
      <c r="H5837" s="2">
        <f>IF(F5837-57.22&lt;=0,0,IF(F5837-57.22&lt;=1,1,2))</f>
        <v>0</v>
      </c>
      <c r="I5837">
        <v>64.400000000000006</v>
      </c>
      <c r="J5837">
        <v>38.799999999999997</v>
      </c>
      <c r="K5837">
        <v>52.8</v>
      </c>
      <c r="L5837">
        <v>45.6</v>
      </c>
      <c r="M5837">
        <v>72.900000000000006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0.1</v>
      </c>
      <c r="U5837">
        <v>32.200000000000003</v>
      </c>
      <c r="V5837">
        <v>28.9</v>
      </c>
      <c r="W5837">
        <v>171.6</v>
      </c>
      <c r="X5837">
        <v>1018.3</v>
      </c>
      <c r="Y5837">
        <v>51.5</v>
      </c>
      <c r="Z5837">
        <v>6.2</v>
      </c>
      <c r="AA5837">
        <v>82.4</v>
      </c>
      <c r="AB5837">
        <v>7</v>
      </c>
      <c r="AC5837">
        <v>4</v>
      </c>
      <c r="AD5837">
        <v>0</v>
      </c>
      <c r="AE5837" t="s">
        <v>17589</v>
      </c>
      <c r="AF5837" t="s">
        <v>17590</v>
      </c>
      <c r="AG5837">
        <v>0.79</v>
      </c>
      <c r="AH5837" t="s">
        <v>36</v>
      </c>
      <c r="AI5837" t="s">
        <v>37</v>
      </c>
      <c r="AJ5837" t="s">
        <v>38</v>
      </c>
    </row>
    <row r="5838" spans="1:36" x14ac:dyDescent="0.25">
      <c r="A5838" t="s">
        <v>32</v>
      </c>
      <c r="B5838" t="s">
        <v>17591</v>
      </c>
      <c r="C5838">
        <f>YEAR(B5838)</f>
        <v>2016</v>
      </c>
      <c r="D5838">
        <v>66.2</v>
      </c>
      <c r="E5838">
        <v>59</v>
      </c>
      <c r="F5838">
        <v>61.6</v>
      </c>
      <c r="H5838" s="2">
        <f>IF(F5838-57.22&lt;=0,0,IF(F5838-57.22&lt;=1,1,2))</f>
        <v>2</v>
      </c>
      <c r="I5838">
        <v>66.2</v>
      </c>
      <c r="J5838">
        <v>59</v>
      </c>
      <c r="K5838">
        <v>61.6</v>
      </c>
      <c r="L5838">
        <v>51.9</v>
      </c>
      <c r="M5838">
        <v>70.7</v>
      </c>
      <c r="O5838">
        <v>1.2999999999999999E-2</v>
      </c>
      <c r="P5838">
        <v>100</v>
      </c>
      <c r="Q5838">
        <v>4.17</v>
      </c>
      <c r="R5838" t="s">
        <v>40</v>
      </c>
      <c r="S5838">
        <v>0</v>
      </c>
      <c r="T5838">
        <v>0</v>
      </c>
      <c r="U5838">
        <v>34.700000000000003</v>
      </c>
      <c r="V5838">
        <v>19.7</v>
      </c>
      <c r="W5838">
        <v>230.6</v>
      </c>
      <c r="X5838">
        <v>1009.4</v>
      </c>
      <c r="Y5838">
        <v>60.3</v>
      </c>
      <c r="Z5838">
        <v>6.2</v>
      </c>
      <c r="AA5838">
        <v>101.6</v>
      </c>
      <c r="AB5838">
        <v>8.9</v>
      </c>
      <c r="AC5838">
        <v>4</v>
      </c>
      <c r="AD5838">
        <v>0</v>
      </c>
      <c r="AE5838" t="s">
        <v>17592</v>
      </c>
      <c r="AF5838" t="s">
        <v>17593</v>
      </c>
      <c r="AG5838">
        <v>0.82</v>
      </c>
      <c r="AH5838" t="s">
        <v>56</v>
      </c>
      <c r="AI5838" t="s">
        <v>137</v>
      </c>
      <c r="AJ5838" t="s">
        <v>40</v>
      </c>
    </row>
    <row r="5839" spans="1:36" x14ac:dyDescent="0.25">
      <c r="A5839" t="s">
        <v>32</v>
      </c>
      <c r="B5839" t="s">
        <v>17594</v>
      </c>
      <c r="C5839">
        <f>YEAR(B5839)</f>
        <v>2016</v>
      </c>
      <c r="D5839">
        <v>73.400000000000006</v>
      </c>
      <c r="E5839">
        <v>57.5</v>
      </c>
      <c r="F5839">
        <v>66</v>
      </c>
      <c r="H5839" s="2">
        <f>IF(F5839-57.22&lt;=0,0,IF(F5839-57.22&lt;=1,1,2))</f>
        <v>2</v>
      </c>
      <c r="I5839">
        <v>73.400000000000006</v>
      </c>
      <c r="J5839">
        <v>57.5</v>
      </c>
      <c r="K5839">
        <v>66</v>
      </c>
      <c r="L5839">
        <v>53</v>
      </c>
      <c r="M5839">
        <v>63.6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35.799999999999997</v>
      </c>
      <c r="V5839">
        <v>21.9</v>
      </c>
      <c r="W5839">
        <v>190.8</v>
      </c>
      <c r="X5839">
        <v>1008.5</v>
      </c>
      <c r="Y5839">
        <v>58.1</v>
      </c>
      <c r="Z5839">
        <v>6.2</v>
      </c>
      <c r="AA5839">
        <v>109.9</v>
      </c>
      <c r="AB5839">
        <v>9.5</v>
      </c>
      <c r="AC5839">
        <v>5</v>
      </c>
      <c r="AD5839">
        <v>0</v>
      </c>
      <c r="AE5839" t="s">
        <v>17595</v>
      </c>
      <c r="AF5839" t="s">
        <v>17596</v>
      </c>
      <c r="AG5839">
        <v>0.85</v>
      </c>
      <c r="AH5839" t="s">
        <v>36</v>
      </c>
      <c r="AI5839" t="s">
        <v>37</v>
      </c>
      <c r="AJ5839" t="s">
        <v>38</v>
      </c>
    </row>
    <row r="5840" spans="1:36" x14ac:dyDescent="0.25">
      <c r="A5840" t="s">
        <v>32</v>
      </c>
      <c r="B5840" t="s">
        <v>17597</v>
      </c>
      <c r="C5840">
        <f>YEAR(B5840)</f>
        <v>2016</v>
      </c>
      <c r="D5840">
        <v>75.2</v>
      </c>
      <c r="E5840">
        <v>62.6</v>
      </c>
      <c r="F5840">
        <v>67.5</v>
      </c>
      <c r="H5840" s="2">
        <f>IF(F5840-57.22&lt;=0,0,IF(F5840-57.22&lt;=1,1,2))</f>
        <v>2</v>
      </c>
      <c r="I5840">
        <v>75.2</v>
      </c>
      <c r="J5840">
        <v>62.6</v>
      </c>
      <c r="K5840">
        <v>67.5</v>
      </c>
      <c r="L5840">
        <v>47.2</v>
      </c>
      <c r="M5840">
        <v>49.4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43.8</v>
      </c>
      <c r="V5840">
        <v>32.200000000000003</v>
      </c>
      <c r="W5840">
        <v>171.7</v>
      </c>
      <c r="X5840">
        <v>1009.1</v>
      </c>
      <c r="Y5840">
        <v>63.8</v>
      </c>
      <c r="Z5840">
        <v>6.2</v>
      </c>
      <c r="AA5840">
        <v>121.2</v>
      </c>
      <c r="AB5840">
        <v>10.4</v>
      </c>
      <c r="AC5840">
        <v>5</v>
      </c>
      <c r="AD5840">
        <v>0</v>
      </c>
      <c r="AE5840" t="s">
        <v>17598</v>
      </c>
      <c r="AF5840" t="s">
        <v>17599</v>
      </c>
      <c r="AG5840">
        <v>0.88</v>
      </c>
      <c r="AH5840" t="s">
        <v>36</v>
      </c>
      <c r="AI5840" t="s">
        <v>37</v>
      </c>
      <c r="AJ5840" t="s">
        <v>344</v>
      </c>
    </row>
    <row r="5841" spans="1:36" x14ac:dyDescent="0.25">
      <c r="A5841" t="s">
        <v>32</v>
      </c>
      <c r="B5841" t="s">
        <v>17600</v>
      </c>
      <c r="C5841">
        <f>YEAR(B5841)</f>
        <v>2016</v>
      </c>
      <c r="D5841">
        <v>69.8</v>
      </c>
      <c r="E5841">
        <v>55.4</v>
      </c>
      <c r="F5841">
        <v>61.4</v>
      </c>
      <c r="H5841" s="2">
        <f>IF(F5841-57.22&lt;=0,0,IF(F5841-57.22&lt;=1,1,2))</f>
        <v>2</v>
      </c>
      <c r="I5841">
        <v>69.8</v>
      </c>
      <c r="J5841">
        <v>55.4</v>
      </c>
      <c r="K5841">
        <v>61.4</v>
      </c>
      <c r="L5841">
        <v>46.5</v>
      </c>
      <c r="M5841">
        <v>59.3</v>
      </c>
      <c r="O5841">
        <v>0.04</v>
      </c>
      <c r="P5841">
        <v>100</v>
      </c>
      <c r="Q5841">
        <v>8.33</v>
      </c>
      <c r="R5841" t="s">
        <v>40</v>
      </c>
      <c r="S5841">
        <v>0</v>
      </c>
      <c r="T5841">
        <v>0</v>
      </c>
      <c r="U5841">
        <v>39.1</v>
      </c>
      <c r="V5841">
        <v>31.1</v>
      </c>
      <c r="W5841">
        <v>234</v>
      </c>
      <c r="X5841">
        <v>1002</v>
      </c>
      <c r="Y5841">
        <v>58.5</v>
      </c>
      <c r="Z5841">
        <v>6.2</v>
      </c>
      <c r="AA5841">
        <v>85.7</v>
      </c>
      <c r="AB5841">
        <v>7.4</v>
      </c>
      <c r="AC5841">
        <v>3</v>
      </c>
      <c r="AD5841">
        <v>0</v>
      </c>
      <c r="AE5841" t="s">
        <v>17601</v>
      </c>
      <c r="AF5841" t="s">
        <v>17602</v>
      </c>
      <c r="AG5841">
        <v>0.92</v>
      </c>
      <c r="AH5841" t="s">
        <v>56</v>
      </c>
      <c r="AI5841" t="s">
        <v>101</v>
      </c>
      <c r="AJ5841" t="s">
        <v>40</v>
      </c>
    </row>
    <row r="5842" spans="1:36" x14ac:dyDescent="0.25">
      <c r="A5842" t="s">
        <v>32</v>
      </c>
      <c r="B5842" t="s">
        <v>17603</v>
      </c>
      <c r="C5842">
        <f>YEAR(B5842)</f>
        <v>2016</v>
      </c>
      <c r="D5842">
        <v>64.400000000000006</v>
      </c>
      <c r="E5842">
        <v>55.4</v>
      </c>
      <c r="F5842">
        <v>59.5</v>
      </c>
      <c r="H5842" s="2">
        <f>IF(F5842-57.22&lt;=0,0,IF(F5842-57.22&lt;=1,1,2))</f>
        <v>2</v>
      </c>
      <c r="I5842">
        <v>64.400000000000006</v>
      </c>
      <c r="J5842">
        <v>55.4</v>
      </c>
      <c r="K5842">
        <v>59.5</v>
      </c>
      <c r="L5842">
        <v>48.6</v>
      </c>
      <c r="M5842">
        <v>67.599999999999994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38.700000000000003</v>
      </c>
      <c r="V5842">
        <v>26.4</v>
      </c>
      <c r="W5842">
        <v>280.7</v>
      </c>
      <c r="X5842">
        <v>1011</v>
      </c>
      <c r="Y5842">
        <v>45.7</v>
      </c>
      <c r="Z5842">
        <v>6.2</v>
      </c>
      <c r="AA5842">
        <v>115.5</v>
      </c>
      <c r="AB5842">
        <v>10.1</v>
      </c>
      <c r="AC5842">
        <v>5</v>
      </c>
      <c r="AD5842">
        <v>0</v>
      </c>
      <c r="AE5842" t="s">
        <v>17604</v>
      </c>
      <c r="AF5842" t="s">
        <v>17605</v>
      </c>
      <c r="AG5842">
        <v>0.95</v>
      </c>
      <c r="AH5842" t="s">
        <v>36</v>
      </c>
      <c r="AI5842" t="s">
        <v>37</v>
      </c>
      <c r="AJ5842" t="s">
        <v>38</v>
      </c>
    </row>
    <row r="5843" spans="1:36" x14ac:dyDescent="0.25">
      <c r="A5843" t="s">
        <v>32</v>
      </c>
      <c r="B5843" t="s">
        <v>17606</v>
      </c>
      <c r="C5843">
        <f>YEAR(B5843)</f>
        <v>2016</v>
      </c>
      <c r="D5843">
        <v>66.2</v>
      </c>
      <c r="E5843">
        <v>50</v>
      </c>
      <c r="F5843">
        <v>57.9</v>
      </c>
      <c r="H5843" s="2">
        <f>IF(F5843-57.22&lt;=0,0,IF(F5843-57.22&lt;=1,1,2))</f>
        <v>1</v>
      </c>
      <c r="I5843">
        <v>66.2</v>
      </c>
      <c r="J5843">
        <v>47.2</v>
      </c>
      <c r="K5843">
        <v>57.8</v>
      </c>
      <c r="L5843">
        <v>52</v>
      </c>
      <c r="M5843">
        <v>81.3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17.2</v>
      </c>
      <c r="V5843">
        <v>9.1999999999999993</v>
      </c>
      <c r="W5843">
        <v>170</v>
      </c>
      <c r="X5843">
        <v>1017.9</v>
      </c>
      <c r="Y5843">
        <v>36.6</v>
      </c>
      <c r="Z5843">
        <v>6.2</v>
      </c>
      <c r="AA5843">
        <v>120.6</v>
      </c>
      <c r="AB5843">
        <v>10.5</v>
      </c>
      <c r="AC5843">
        <v>5</v>
      </c>
      <c r="AD5843">
        <v>0</v>
      </c>
      <c r="AE5843" t="s">
        <v>17607</v>
      </c>
      <c r="AF5843" t="s">
        <v>17608</v>
      </c>
      <c r="AG5843">
        <v>0.98</v>
      </c>
      <c r="AH5843" t="s">
        <v>36</v>
      </c>
      <c r="AI5843" t="s">
        <v>37</v>
      </c>
      <c r="AJ5843" t="s">
        <v>38</v>
      </c>
    </row>
    <row r="5844" spans="1:36" x14ac:dyDescent="0.25">
      <c r="A5844" t="s">
        <v>32</v>
      </c>
      <c r="B5844" t="s">
        <v>17609</v>
      </c>
      <c r="C5844">
        <f>YEAR(B5844)</f>
        <v>2016</v>
      </c>
      <c r="D5844">
        <v>64.400000000000006</v>
      </c>
      <c r="E5844">
        <v>55.4</v>
      </c>
      <c r="F5844">
        <v>60.5</v>
      </c>
      <c r="H5844" s="2">
        <f>IF(F5844-57.22&lt;=0,0,IF(F5844-57.22&lt;=1,1,2))</f>
        <v>2</v>
      </c>
      <c r="I5844">
        <v>64.400000000000006</v>
      </c>
      <c r="J5844">
        <v>55.4</v>
      </c>
      <c r="K5844">
        <v>60.5</v>
      </c>
      <c r="L5844">
        <v>52.3</v>
      </c>
      <c r="M5844">
        <v>74.7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30.9</v>
      </c>
      <c r="V5844">
        <v>17.2</v>
      </c>
      <c r="W5844">
        <v>167.6</v>
      </c>
      <c r="X5844">
        <v>1017.4</v>
      </c>
      <c r="Y5844">
        <v>55.2</v>
      </c>
      <c r="Z5844">
        <v>6.2</v>
      </c>
      <c r="AA5844">
        <v>69.400000000000006</v>
      </c>
      <c r="AB5844">
        <v>6</v>
      </c>
      <c r="AC5844">
        <v>3</v>
      </c>
      <c r="AD5844">
        <v>0</v>
      </c>
      <c r="AE5844" t="s">
        <v>17610</v>
      </c>
      <c r="AF5844" t="s">
        <v>17611</v>
      </c>
      <c r="AG5844">
        <v>0</v>
      </c>
      <c r="AH5844" t="s">
        <v>36</v>
      </c>
      <c r="AI5844" t="s">
        <v>37</v>
      </c>
      <c r="AJ5844" t="s">
        <v>38</v>
      </c>
    </row>
    <row r="5845" spans="1:36" x14ac:dyDescent="0.25">
      <c r="A5845" t="s">
        <v>32</v>
      </c>
      <c r="B5845" t="s">
        <v>17612</v>
      </c>
      <c r="C5845">
        <f>YEAR(B5845)</f>
        <v>2016</v>
      </c>
      <c r="D5845">
        <v>73.400000000000006</v>
      </c>
      <c r="E5845">
        <v>53.9</v>
      </c>
      <c r="F5845">
        <v>61.8</v>
      </c>
      <c r="H5845" s="2">
        <f>IF(F5845-57.22&lt;=0,0,IF(F5845-57.22&lt;=1,1,2))</f>
        <v>2</v>
      </c>
      <c r="I5845">
        <v>73.400000000000006</v>
      </c>
      <c r="J5845">
        <v>53.9</v>
      </c>
      <c r="K5845">
        <v>61.8</v>
      </c>
      <c r="L5845">
        <v>51.7</v>
      </c>
      <c r="M5845">
        <v>70.400000000000006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21.9</v>
      </c>
      <c r="V5845">
        <v>16.100000000000001</v>
      </c>
      <c r="W5845">
        <v>168.9</v>
      </c>
      <c r="X5845">
        <v>1017.4</v>
      </c>
      <c r="Y5845">
        <v>24.6</v>
      </c>
      <c r="Z5845">
        <v>6.2</v>
      </c>
      <c r="AA5845">
        <v>135.30000000000001</v>
      </c>
      <c r="AB5845">
        <v>11.7</v>
      </c>
      <c r="AC5845">
        <v>5</v>
      </c>
      <c r="AD5845">
        <v>0</v>
      </c>
      <c r="AE5845" t="s">
        <v>17613</v>
      </c>
      <c r="AF5845" t="s">
        <v>17614</v>
      </c>
      <c r="AG5845">
        <v>0.05</v>
      </c>
      <c r="AH5845" t="s">
        <v>36</v>
      </c>
      <c r="AI5845" t="s">
        <v>37</v>
      </c>
      <c r="AJ5845" t="s">
        <v>38</v>
      </c>
    </row>
    <row r="5846" spans="1:36" x14ac:dyDescent="0.25">
      <c r="A5846" t="s">
        <v>32</v>
      </c>
      <c r="B5846" t="s">
        <v>17615</v>
      </c>
      <c r="C5846">
        <f>YEAR(B5846)</f>
        <v>2016</v>
      </c>
      <c r="D5846">
        <v>73.400000000000006</v>
      </c>
      <c r="E5846">
        <v>57.2</v>
      </c>
      <c r="F5846">
        <v>63</v>
      </c>
      <c r="H5846" s="2">
        <f>IF(F5846-57.22&lt;=0,0,IF(F5846-57.22&lt;=1,1,2))</f>
        <v>2</v>
      </c>
      <c r="I5846">
        <v>73.400000000000006</v>
      </c>
      <c r="J5846">
        <v>57.2</v>
      </c>
      <c r="K5846">
        <v>63</v>
      </c>
      <c r="L5846">
        <v>50.6</v>
      </c>
      <c r="M5846">
        <v>65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28.9</v>
      </c>
      <c r="V5846">
        <v>18.3</v>
      </c>
      <c r="W5846">
        <v>165.2</v>
      </c>
      <c r="X5846">
        <v>1015.4</v>
      </c>
      <c r="Y5846">
        <v>37.6</v>
      </c>
      <c r="Z5846">
        <v>6.2</v>
      </c>
      <c r="AA5846">
        <v>133.69999999999999</v>
      </c>
      <c r="AB5846">
        <v>11.5</v>
      </c>
      <c r="AC5846">
        <v>5</v>
      </c>
      <c r="AD5846">
        <v>0</v>
      </c>
      <c r="AE5846" t="s">
        <v>17616</v>
      </c>
      <c r="AF5846" t="s">
        <v>17617</v>
      </c>
      <c r="AG5846">
        <v>0.08</v>
      </c>
      <c r="AH5846" t="s">
        <v>36</v>
      </c>
      <c r="AI5846" t="s">
        <v>702</v>
      </c>
      <c r="AJ5846" t="s">
        <v>38</v>
      </c>
    </row>
    <row r="5847" spans="1:36" x14ac:dyDescent="0.25">
      <c r="A5847" t="s">
        <v>32</v>
      </c>
      <c r="B5847" t="s">
        <v>17618</v>
      </c>
      <c r="C5847">
        <f>YEAR(B5847)</f>
        <v>2016</v>
      </c>
      <c r="D5847">
        <v>68</v>
      </c>
      <c r="E5847">
        <v>57.2</v>
      </c>
      <c r="F5847">
        <v>61.8</v>
      </c>
      <c r="H5847" s="2">
        <f>IF(F5847-57.22&lt;=0,0,IF(F5847-57.22&lt;=1,1,2))</f>
        <v>2</v>
      </c>
      <c r="I5847">
        <v>68</v>
      </c>
      <c r="J5847">
        <v>57.2</v>
      </c>
      <c r="K5847">
        <v>61.8</v>
      </c>
      <c r="L5847">
        <v>49.8</v>
      </c>
      <c r="M5847">
        <v>64.900000000000006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34.4</v>
      </c>
      <c r="V5847">
        <v>25.1</v>
      </c>
      <c r="W5847">
        <v>255.2</v>
      </c>
      <c r="X5847">
        <v>1014</v>
      </c>
      <c r="Y5847">
        <v>33.799999999999997</v>
      </c>
      <c r="Z5847">
        <v>6.2</v>
      </c>
      <c r="AA5847">
        <v>115</v>
      </c>
      <c r="AB5847">
        <v>9.9</v>
      </c>
      <c r="AC5847">
        <v>5</v>
      </c>
      <c r="AD5847">
        <v>0</v>
      </c>
      <c r="AE5847" t="s">
        <v>17619</v>
      </c>
      <c r="AF5847" t="s">
        <v>17620</v>
      </c>
      <c r="AG5847">
        <v>0.12</v>
      </c>
      <c r="AH5847" t="s">
        <v>36</v>
      </c>
      <c r="AI5847" t="s">
        <v>37</v>
      </c>
      <c r="AJ5847" t="s">
        <v>38</v>
      </c>
    </row>
    <row r="5848" spans="1:36" x14ac:dyDescent="0.25">
      <c r="A5848" t="s">
        <v>32</v>
      </c>
      <c r="B5848" t="s">
        <v>17621</v>
      </c>
      <c r="C5848">
        <f>YEAR(B5848)</f>
        <v>2016</v>
      </c>
      <c r="D5848">
        <v>62.6</v>
      </c>
      <c r="E5848">
        <v>48.2</v>
      </c>
      <c r="F5848">
        <v>57.8</v>
      </c>
      <c r="H5848" s="2">
        <f>IF(F5848-57.22&lt;=0,0,IF(F5848-57.22&lt;=1,1,2))</f>
        <v>1</v>
      </c>
      <c r="I5848">
        <v>62.6</v>
      </c>
      <c r="J5848">
        <v>45</v>
      </c>
      <c r="K5848">
        <v>57.5</v>
      </c>
      <c r="L5848">
        <v>44.9</v>
      </c>
      <c r="M5848">
        <v>62.6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27.1</v>
      </c>
      <c r="V5848">
        <v>24.2</v>
      </c>
      <c r="W5848">
        <v>290.10000000000002</v>
      </c>
      <c r="X5848">
        <v>1018.3</v>
      </c>
      <c r="Y5848">
        <v>33.700000000000003</v>
      </c>
      <c r="Z5848">
        <v>6.2</v>
      </c>
      <c r="AA5848">
        <v>133.80000000000001</v>
      </c>
      <c r="AB5848">
        <v>11.5</v>
      </c>
      <c r="AC5848">
        <v>5</v>
      </c>
      <c r="AD5848">
        <v>0</v>
      </c>
      <c r="AE5848" t="s">
        <v>17622</v>
      </c>
      <c r="AF5848" t="s">
        <v>17623</v>
      </c>
      <c r="AG5848">
        <v>0.16</v>
      </c>
      <c r="AH5848" t="s">
        <v>36</v>
      </c>
      <c r="AI5848" t="s">
        <v>37</v>
      </c>
      <c r="AJ5848" t="s">
        <v>38</v>
      </c>
    </row>
    <row r="5849" spans="1:36" x14ac:dyDescent="0.25">
      <c r="A5849" t="s">
        <v>32</v>
      </c>
      <c r="B5849" t="s">
        <v>17624</v>
      </c>
      <c r="C5849">
        <f>YEAR(B5849)</f>
        <v>2016</v>
      </c>
      <c r="D5849">
        <v>66.2</v>
      </c>
      <c r="E5849">
        <v>44.6</v>
      </c>
      <c r="F5849">
        <v>54.6</v>
      </c>
      <c r="H5849" s="2">
        <f>IF(F5849-57.22&lt;=0,0,IF(F5849-57.22&lt;=1,1,2))</f>
        <v>0</v>
      </c>
      <c r="I5849">
        <v>66.2</v>
      </c>
      <c r="J5849">
        <v>39.200000000000003</v>
      </c>
      <c r="K5849">
        <v>53.1</v>
      </c>
      <c r="L5849">
        <v>42.3</v>
      </c>
      <c r="M5849">
        <v>64.400000000000006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23</v>
      </c>
      <c r="V5849">
        <v>11.4</v>
      </c>
      <c r="W5849">
        <v>160.4</v>
      </c>
      <c r="X5849">
        <v>1019</v>
      </c>
      <c r="Y5849">
        <v>27.3</v>
      </c>
      <c r="Z5849">
        <v>6.2</v>
      </c>
      <c r="AA5849">
        <v>118.2</v>
      </c>
      <c r="AB5849">
        <v>10.3</v>
      </c>
      <c r="AC5849">
        <v>5</v>
      </c>
      <c r="AD5849">
        <v>0</v>
      </c>
      <c r="AE5849" t="s">
        <v>17625</v>
      </c>
      <c r="AF5849" t="s">
        <v>17626</v>
      </c>
      <c r="AG5849">
        <v>0.19</v>
      </c>
      <c r="AH5849" t="s">
        <v>36</v>
      </c>
      <c r="AI5849" t="s">
        <v>37</v>
      </c>
      <c r="AJ5849" t="s">
        <v>38</v>
      </c>
    </row>
    <row r="5850" spans="1:36" x14ac:dyDescent="0.25">
      <c r="A5850" t="s">
        <v>32</v>
      </c>
      <c r="B5850" t="s">
        <v>17627</v>
      </c>
      <c r="C5850">
        <f>YEAR(B5850)</f>
        <v>2016</v>
      </c>
      <c r="D5850">
        <v>62.6</v>
      </c>
      <c r="E5850">
        <v>53.6</v>
      </c>
      <c r="F5850">
        <v>58.9</v>
      </c>
      <c r="H5850" s="2">
        <f>IF(F5850-57.22&lt;=0,0,IF(F5850-57.22&lt;=1,1,2))</f>
        <v>2</v>
      </c>
      <c r="I5850">
        <v>62.6</v>
      </c>
      <c r="J5850">
        <v>53.6</v>
      </c>
      <c r="K5850">
        <v>58.9</v>
      </c>
      <c r="L5850">
        <v>47</v>
      </c>
      <c r="M5850">
        <v>65.3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43.6</v>
      </c>
      <c r="V5850">
        <v>31.1</v>
      </c>
      <c r="W5850">
        <v>172.9</v>
      </c>
      <c r="X5850">
        <v>1011.4</v>
      </c>
      <c r="Y5850">
        <v>50.1</v>
      </c>
      <c r="Z5850">
        <v>6.2</v>
      </c>
      <c r="AA5850">
        <v>125.5</v>
      </c>
      <c r="AB5850">
        <v>10.7</v>
      </c>
      <c r="AC5850">
        <v>5</v>
      </c>
      <c r="AD5850">
        <v>0</v>
      </c>
      <c r="AE5850" t="s">
        <v>17628</v>
      </c>
      <c r="AF5850" t="s">
        <v>17629</v>
      </c>
      <c r="AG5850">
        <v>0.23</v>
      </c>
      <c r="AH5850" t="s">
        <v>36</v>
      </c>
      <c r="AI5850" t="s">
        <v>37</v>
      </c>
      <c r="AJ5850" t="s">
        <v>344</v>
      </c>
    </row>
    <row r="5851" spans="1:36" x14ac:dyDescent="0.25">
      <c r="A5851" t="s">
        <v>32</v>
      </c>
      <c r="B5851" t="s">
        <v>17630</v>
      </c>
      <c r="C5851">
        <f>YEAR(B5851)</f>
        <v>2016</v>
      </c>
      <c r="D5851">
        <v>60.8</v>
      </c>
      <c r="E5851">
        <v>48.2</v>
      </c>
      <c r="F5851">
        <v>56</v>
      </c>
      <c r="H5851" s="2">
        <f>IF(F5851-57.22&lt;=0,0,IF(F5851-57.22&lt;=1,1,2))</f>
        <v>0</v>
      </c>
      <c r="I5851">
        <v>60.8</v>
      </c>
      <c r="J5851">
        <v>42.6</v>
      </c>
      <c r="K5851">
        <v>55.3</v>
      </c>
      <c r="L5851">
        <v>48.1</v>
      </c>
      <c r="M5851">
        <v>75.400000000000006</v>
      </c>
      <c r="O5851">
        <v>0.157</v>
      </c>
      <c r="P5851">
        <v>100</v>
      </c>
      <c r="Q5851">
        <v>4.17</v>
      </c>
      <c r="R5851" t="s">
        <v>40</v>
      </c>
      <c r="S5851">
        <v>0</v>
      </c>
      <c r="T5851">
        <v>0</v>
      </c>
      <c r="U5851">
        <v>45</v>
      </c>
      <c r="V5851">
        <v>33.299999999999997</v>
      </c>
      <c r="W5851">
        <v>179.3</v>
      </c>
      <c r="X5851">
        <v>1000.3</v>
      </c>
      <c r="Y5851">
        <v>71.2</v>
      </c>
      <c r="Z5851">
        <v>6</v>
      </c>
      <c r="AA5851">
        <v>80.3</v>
      </c>
      <c r="AB5851">
        <v>6.8</v>
      </c>
      <c r="AC5851">
        <v>3</v>
      </c>
      <c r="AD5851">
        <v>0</v>
      </c>
      <c r="AE5851" t="s">
        <v>17631</v>
      </c>
      <c r="AF5851" t="s">
        <v>17632</v>
      </c>
      <c r="AG5851">
        <v>0.25</v>
      </c>
      <c r="AH5851" t="s">
        <v>56</v>
      </c>
      <c r="AI5851" t="s">
        <v>61</v>
      </c>
      <c r="AJ5851" t="s">
        <v>40</v>
      </c>
    </row>
    <row r="5852" spans="1:36" x14ac:dyDescent="0.25">
      <c r="A5852" t="s">
        <v>32</v>
      </c>
      <c r="B5852" t="s">
        <v>17633</v>
      </c>
      <c r="C5852">
        <f>YEAR(B5852)</f>
        <v>2016</v>
      </c>
      <c r="D5852">
        <v>53.6</v>
      </c>
      <c r="E5852">
        <v>44.6</v>
      </c>
      <c r="F5852">
        <v>48.6</v>
      </c>
      <c r="H5852" s="2">
        <f>IF(F5852-57.22&lt;=0,0,IF(F5852-57.22&lt;=1,1,2))</f>
        <v>0</v>
      </c>
      <c r="I5852">
        <v>53.6</v>
      </c>
      <c r="J5852">
        <v>37.1</v>
      </c>
      <c r="K5852">
        <v>45.4</v>
      </c>
      <c r="L5852">
        <v>38.5</v>
      </c>
      <c r="M5852">
        <v>69.099999999999994</v>
      </c>
      <c r="O5852">
        <v>0.83499999999999996</v>
      </c>
      <c r="P5852">
        <v>100</v>
      </c>
      <c r="Q5852">
        <v>12.5</v>
      </c>
      <c r="R5852" t="s">
        <v>40</v>
      </c>
      <c r="S5852">
        <v>0</v>
      </c>
      <c r="T5852">
        <v>0</v>
      </c>
      <c r="U5852">
        <v>34.4</v>
      </c>
      <c r="V5852">
        <v>27.6</v>
      </c>
      <c r="W5852">
        <v>263.10000000000002</v>
      </c>
      <c r="X5852">
        <v>1002.8</v>
      </c>
      <c r="Y5852">
        <v>66.3</v>
      </c>
      <c r="Z5852">
        <v>6.1</v>
      </c>
      <c r="AA5852">
        <v>125</v>
      </c>
      <c r="AB5852">
        <v>10.7</v>
      </c>
      <c r="AC5852">
        <v>5</v>
      </c>
      <c r="AD5852">
        <v>0</v>
      </c>
      <c r="AE5852" t="s">
        <v>17634</v>
      </c>
      <c r="AF5852" t="s">
        <v>17635</v>
      </c>
      <c r="AG5852">
        <v>0.3</v>
      </c>
      <c r="AH5852" t="s">
        <v>56</v>
      </c>
      <c r="AI5852" t="s">
        <v>101</v>
      </c>
      <c r="AJ5852" t="s">
        <v>40</v>
      </c>
    </row>
    <row r="5853" spans="1:36" x14ac:dyDescent="0.25">
      <c r="A5853" t="s">
        <v>32</v>
      </c>
      <c r="B5853" t="s">
        <v>17636</v>
      </c>
      <c r="C5853">
        <f>YEAR(B5853)</f>
        <v>2016</v>
      </c>
      <c r="D5853">
        <v>48.2</v>
      </c>
      <c r="E5853">
        <v>41</v>
      </c>
      <c r="F5853">
        <v>45.3</v>
      </c>
      <c r="H5853" s="2">
        <f>IF(F5853-57.22&lt;=0,0,IF(F5853-57.22&lt;=1,1,2))</f>
        <v>0</v>
      </c>
      <c r="I5853">
        <v>48.2</v>
      </c>
      <c r="J5853">
        <v>34.799999999999997</v>
      </c>
      <c r="K5853">
        <v>41.7</v>
      </c>
      <c r="L5853">
        <v>39.700000000000003</v>
      </c>
      <c r="M5853">
        <v>80.8</v>
      </c>
      <c r="O5853">
        <v>0.20399999999999999</v>
      </c>
      <c r="P5853">
        <v>100</v>
      </c>
      <c r="Q5853">
        <v>12.5</v>
      </c>
      <c r="R5853" t="s">
        <v>40</v>
      </c>
      <c r="S5853">
        <v>0</v>
      </c>
      <c r="T5853">
        <v>0</v>
      </c>
      <c r="U5853">
        <v>19.7</v>
      </c>
      <c r="V5853">
        <v>15</v>
      </c>
      <c r="W5853">
        <v>340.9</v>
      </c>
      <c r="X5853">
        <v>1016.3</v>
      </c>
      <c r="Y5853">
        <v>79.3</v>
      </c>
      <c r="Z5853">
        <v>6.2</v>
      </c>
      <c r="AA5853">
        <v>124.2</v>
      </c>
      <c r="AB5853">
        <v>10.6</v>
      </c>
      <c r="AC5853">
        <v>5</v>
      </c>
      <c r="AD5853">
        <v>0</v>
      </c>
      <c r="AE5853" t="s">
        <v>17637</v>
      </c>
      <c r="AF5853" t="s">
        <v>17638</v>
      </c>
      <c r="AG5853">
        <v>0.33</v>
      </c>
      <c r="AH5853" t="s">
        <v>56</v>
      </c>
      <c r="AI5853" t="s">
        <v>101</v>
      </c>
      <c r="AJ5853" t="s">
        <v>40</v>
      </c>
    </row>
    <row r="5854" spans="1:36" x14ac:dyDescent="0.25">
      <c r="A5854" t="s">
        <v>32</v>
      </c>
      <c r="B5854" t="s">
        <v>17639</v>
      </c>
      <c r="C5854">
        <f>YEAR(B5854)</f>
        <v>2016</v>
      </c>
      <c r="D5854">
        <v>59</v>
      </c>
      <c r="E5854">
        <v>41</v>
      </c>
      <c r="F5854">
        <v>51.1</v>
      </c>
      <c r="H5854" s="2">
        <f>IF(F5854-57.22&lt;=0,0,IF(F5854-57.22&lt;=1,1,2))</f>
        <v>0</v>
      </c>
      <c r="I5854">
        <v>59</v>
      </c>
      <c r="J5854">
        <v>36.4</v>
      </c>
      <c r="K5854">
        <v>49.9</v>
      </c>
      <c r="L5854">
        <v>44.2</v>
      </c>
      <c r="M5854">
        <v>78.2</v>
      </c>
      <c r="O5854">
        <v>0.39600000000000002</v>
      </c>
      <c r="P5854">
        <v>100</v>
      </c>
      <c r="Q5854">
        <v>12.5</v>
      </c>
      <c r="R5854" t="s">
        <v>40</v>
      </c>
      <c r="S5854">
        <v>0</v>
      </c>
      <c r="T5854">
        <v>0</v>
      </c>
      <c r="U5854">
        <v>37.4</v>
      </c>
      <c r="V5854">
        <v>17.2</v>
      </c>
      <c r="W5854">
        <v>175.9</v>
      </c>
      <c r="X5854">
        <v>1016.3</v>
      </c>
      <c r="Y5854">
        <v>63.1</v>
      </c>
      <c r="Z5854">
        <v>6.1</v>
      </c>
      <c r="AA5854">
        <v>100.5</v>
      </c>
      <c r="AB5854">
        <v>8.5</v>
      </c>
      <c r="AC5854">
        <v>4</v>
      </c>
      <c r="AD5854">
        <v>0</v>
      </c>
      <c r="AE5854" t="s">
        <v>17640</v>
      </c>
      <c r="AF5854" t="s">
        <v>17641</v>
      </c>
      <c r="AG5854">
        <v>0.37</v>
      </c>
      <c r="AH5854" t="s">
        <v>56</v>
      </c>
      <c r="AI5854" t="s">
        <v>101</v>
      </c>
      <c r="AJ5854" t="s">
        <v>40</v>
      </c>
    </row>
    <row r="5855" spans="1:36" x14ac:dyDescent="0.25">
      <c r="A5855" t="s">
        <v>32</v>
      </c>
      <c r="B5855" t="s">
        <v>17642</v>
      </c>
      <c r="C5855">
        <f>YEAR(B5855)</f>
        <v>2016</v>
      </c>
      <c r="D5855">
        <v>57.2</v>
      </c>
      <c r="E5855">
        <v>50</v>
      </c>
      <c r="F5855">
        <v>53.1</v>
      </c>
      <c r="H5855" s="2">
        <f>IF(F5855-57.22&lt;=0,0,IF(F5855-57.22&lt;=1,1,2))</f>
        <v>0</v>
      </c>
      <c r="I5855">
        <v>57.2</v>
      </c>
      <c r="J5855">
        <v>47.2</v>
      </c>
      <c r="K5855">
        <v>52.9</v>
      </c>
      <c r="L5855">
        <v>46.6</v>
      </c>
      <c r="M5855">
        <v>78.8</v>
      </c>
      <c r="O5855">
        <v>0.214</v>
      </c>
      <c r="P5855">
        <v>100</v>
      </c>
      <c r="Q5855">
        <v>12.5</v>
      </c>
      <c r="R5855" t="s">
        <v>40</v>
      </c>
      <c r="S5855">
        <v>0</v>
      </c>
      <c r="T5855">
        <v>0</v>
      </c>
      <c r="U5855">
        <v>19.2</v>
      </c>
      <c r="V5855">
        <v>17.2</v>
      </c>
      <c r="W5855">
        <v>247.9</v>
      </c>
      <c r="X5855">
        <v>1017.5</v>
      </c>
      <c r="Y5855">
        <v>71.2</v>
      </c>
      <c r="Z5855">
        <v>6.2</v>
      </c>
      <c r="AA5855">
        <v>104.6</v>
      </c>
      <c r="AB5855">
        <v>8.9</v>
      </c>
      <c r="AC5855">
        <v>4</v>
      </c>
      <c r="AD5855">
        <v>0</v>
      </c>
      <c r="AE5855" t="s">
        <v>17643</v>
      </c>
      <c r="AF5855" t="s">
        <v>17644</v>
      </c>
      <c r="AG5855">
        <v>0.41</v>
      </c>
      <c r="AH5855" t="s">
        <v>56</v>
      </c>
      <c r="AI5855" t="s">
        <v>101</v>
      </c>
      <c r="AJ5855" t="s">
        <v>40</v>
      </c>
    </row>
    <row r="5856" spans="1:36" x14ac:dyDescent="0.25">
      <c r="A5856" t="s">
        <v>32</v>
      </c>
      <c r="B5856" t="s">
        <v>17645</v>
      </c>
      <c r="C5856">
        <f>YEAR(B5856)</f>
        <v>2016</v>
      </c>
      <c r="D5856">
        <v>55.4</v>
      </c>
      <c r="E5856">
        <v>45.8</v>
      </c>
      <c r="F5856">
        <v>52.1</v>
      </c>
      <c r="H5856" s="2">
        <f>IF(F5856-57.22&lt;=0,0,IF(F5856-57.22&lt;=1,1,2))</f>
        <v>0</v>
      </c>
      <c r="I5856">
        <v>55.4</v>
      </c>
      <c r="J5856">
        <v>44.8</v>
      </c>
      <c r="K5856">
        <v>51.9</v>
      </c>
      <c r="L5856">
        <v>44.6</v>
      </c>
      <c r="M5856">
        <v>76.099999999999994</v>
      </c>
      <c r="O5856">
        <v>0.11700000000000001</v>
      </c>
      <c r="P5856">
        <v>100</v>
      </c>
      <c r="Q5856">
        <v>4.17</v>
      </c>
      <c r="R5856" t="s">
        <v>40</v>
      </c>
      <c r="S5856">
        <v>0</v>
      </c>
      <c r="T5856">
        <v>0</v>
      </c>
      <c r="U5856">
        <v>25.7</v>
      </c>
      <c r="V5856">
        <v>18.3</v>
      </c>
      <c r="W5856">
        <v>348.9</v>
      </c>
      <c r="X5856">
        <v>1022.5</v>
      </c>
      <c r="Y5856">
        <v>79</v>
      </c>
      <c r="Z5856">
        <v>6.2</v>
      </c>
      <c r="AA5856">
        <v>111.6</v>
      </c>
      <c r="AB5856">
        <v>9.5</v>
      </c>
      <c r="AC5856">
        <v>4</v>
      </c>
      <c r="AD5856">
        <v>0</v>
      </c>
      <c r="AE5856" t="s">
        <v>17646</v>
      </c>
      <c r="AF5856" t="s">
        <v>17647</v>
      </c>
      <c r="AG5856">
        <v>0.44</v>
      </c>
      <c r="AH5856" t="s">
        <v>56</v>
      </c>
      <c r="AI5856" t="s">
        <v>61</v>
      </c>
      <c r="AJ5856" t="s">
        <v>40</v>
      </c>
    </row>
    <row r="5857" spans="1:36" x14ac:dyDescent="0.25">
      <c r="A5857" t="s">
        <v>32</v>
      </c>
      <c r="B5857" t="s">
        <v>17648</v>
      </c>
      <c r="C5857">
        <f>YEAR(B5857)</f>
        <v>2016</v>
      </c>
      <c r="D5857">
        <v>53.6</v>
      </c>
      <c r="E5857">
        <v>46.4</v>
      </c>
      <c r="F5857">
        <v>48.4</v>
      </c>
      <c r="H5857" s="2">
        <f>IF(F5857-57.22&lt;=0,0,IF(F5857-57.22&lt;=1,1,2))</f>
        <v>0</v>
      </c>
      <c r="I5857">
        <v>53.6</v>
      </c>
      <c r="J5857">
        <v>37.700000000000003</v>
      </c>
      <c r="K5857">
        <v>43</v>
      </c>
      <c r="L5857">
        <v>35.6</v>
      </c>
      <c r="M5857">
        <v>61.6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37.799999999999997</v>
      </c>
      <c r="V5857">
        <v>26.4</v>
      </c>
      <c r="W5857">
        <v>359.1</v>
      </c>
      <c r="X5857">
        <v>1025.7</v>
      </c>
      <c r="Y5857">
        <v>89.1</v>
      </c>
      <c r="Z5857">
        <v>6.2</v>
      </c>
      <c r="AA5857">
        <v>104.6</v>
      </c>
      <c r="AB5857">
        <v>8.9</v>
      </c>
      <c r="AC5857">
        <v>4</v>
      </c>
      <c r="AD5857">
        <v>0</v>
      </c>
      <c r="AE5857" t="s">
        <v>17649</v>
      </c>
      <c r="AF5857" t="s">
        <v>17650</v>
      </c>
      <c r="AG5857">
        <v>0.48</v>
      </c>
      <c r="AH5857" t="s">
        <v>36</v>
      </c>
      <c r="AI5857" t="s">
        <v>37</v>
      </c>
      <c r="AJ5857" t="s">
        <v>38</v>
      </c>
    </row>
    <row r="5858" spans="1:36" x14ac:dyDescent="0.25">
      <c r="A5858" t="s">
        <v>32</v>
      </c>
      <c r="B5858" t="s">
        <v>17651</v>
      </c>
      <c r="C5858">
        <f>YEAR(B5858)</f>
        <v>2016</v>
      </c>
      <c r="D5858">
        <v>46.4</v>
      </c>
      <c r="E5858">
        <v>44.6</v>
      </c>
      <c r="F5858">
        <v>45.7</v>
      </c>
      <c r="H5858" s="2">
        <f>IF(F5858-57.22&lt;=0,0,IF(F5858-57.22&lt;=1,1,2))</f>
        <v>0</v>
      </c>
      <c r="I5858">
        <v>40.1</v>
      </c>
      <c r="J5858">
        <v>35.5</v>
      </c>
      <c r="K5858">
        <v>37.799999999999997</v>
      </c>
      <c r="L5858">
        <v>28.7</v>
      </c>
      <c r="M5858">
        <v>51.2</v>
      </c>
      <c r="O5858">
        <v>0</v>
      </c>
      <c r="P5858">
        <v>0</v>
      </c>
      <c r="Q5858">
        <v>0</v>
      </c>
      <c r="R5858" t="s">
        <v>40</v>
      </c>
      <c r="S5858">
        <v>0</v>
      </c>
      <c r="T5858">
        <v>0.1</v>
      </c>
      <c r="U5858">
        <v>36</v>
      </c>
      <c r="V5858">
        <v>25.3</v>
      </c>
      <c r="W5858">
        <v>349.6</v>
      </c>
      <c r="X5858">
        <v>1027.5</v>
      </c>
      <c r="Y5858">
        <v>89.1</v>
      </c>
      <c r="Z5858">
        <v>6.2</v>
      </c>
      <c r="AA5858">
        <v>122.1</v>
      </c>
      <c r="AB5858">
        <v>10.5</v>
      </c>
      <c r="AC5858">
        <v>5</v>
      </c>
      <c r="AD5858">
        <v>0</v>
      </c>
      <c r="AE5858" t="s">
        <v>17652</v>
      </c>
      <c r="AF5858" t="s">
        <v>17653</v>
      </c>
      <c r="AG5858">
        <v>0.5</v>
      </c>
      <c r="AH5858" t="s">
        <v>36</v>
      </c>
      <c r="AI5858" t="s">
        <v>37</v>
      </c>
      <c r="AJ5858" t="s">
        <v>38</v>
      </c>
    </row>
    <row r="5859" spans="1:36" x14ac:dyDescent="0.25">
      <c r="A5859" t="s">
        <v>32</v>
      </c>
      <c r="B5859" t="s">
        <v>17654</v>
      </c>
      <c r="C5859">
        <f>YEAR(B5859)</f>
        <v>2016</v>
      </c>
      <c r="D5859">
        <v>48.2</v>
      </c>
      <c r="E5859">
        <v>41.8</v>
      </c>
      <c r="F5859">
        <v>46.4</v>
      </c>
      <c r="H5859" s="2">
        <f>IF(F5859-57.22&lt;=0,0,IF(F5859-57.22&lt;=1,1,2))</f>
        <v>0</v>
      </c>
      <c r="I5859">
        <v>42.6</v>
      </c>
      <c r="J5859">
        <v>38.700000000000003</v>
      </c>
      <c r="K5859">
        <v>40.1</v>
      </c>
      <c r="L5859">
        <v>33.200000000000003</v>
      </c>
      <c r="M5859">
        <v>60.2</v>
      </c>
      <c r="O5859">
        <v>8.0000000000000002E-3</v>
      </c>
      <c r="P5859">
        <v>100</v>
      </c>
      <c r="Q5859">
        <v>4.17</v>
      </c>
      <c r="R5859" t="s">
        <v>40</v>
      </c>
      <c r="S5859">
        <v>0</v>
      </c>
      <c r="T5859">
        <v>0.1</v>
      </c>
      <c r="U5859">
        <v>25.7</v>
      </c>
      <c r="V5859">
        <v>19.7</v>
      </c>
      <c r="W5859">
        <v>359.5</v>
      </c>
      <c r="X5859">
        <v>1028.0999999999999</v>
      </c>
      <c r="Y5859">
        <v>88.4</v>
      </c>
      <c r="Z5859">
        <v>6.2</v>
      </c>
      <c r="AA5859">
        <v>116.2</v>
      </c>
      <c r="AB5859">
        <v>10.1</v>
      </c>
      <c r="AC5859">
        <v>5</v>
      </c>
      <c r="AD5859">
        <v>0</v>
      </c>
      <c r="AE5859" t="s">
        <v>17655</v>
      </c>
      <c r="AF5859" t="s">
        <v>17656</v>
      </c>
      <c r="AG5859">
        <v>0.54</v>
      </c>
      <c r="AH5859" t="s">
        <v>56</v>
      </c>
      <c r="AI5859" t="s">
        <v>61</v>
      </c>
      <c r="AJ5859" t="s">
        <v>40</v>
      </c>
    </row>
    <row r="5860" spans="1:36" x14ac:dyDescent="0.25">
      <c r="A5860" t="s">
        <v>32</v>
      </c>
      <c r="B5860" t="s">
        <v>17657</v>
      </c>
      <c r="C5860">
        <f>YEAR(B5860)</f>
        <v>2016</v>
      </c>
      <c r="D5860">
        <v>55.4</v>
      </c>
      <c r="E5860">
        <v>46.3</v>
      </c>
      <c r="F5860">
        <v>50.3</v>
      </c>
      <c r="H5860" s="2">
        <f>IF(F5860-57.22&lt;=0,0,IF(F5860-57.22&lt;=1,1,2))</f>
        <v>0</v>
      </c>
      <c r="I5860">
        <v>55.4</v>
      </c>
      <c r="J5860">
        <v>38.5</v>
      </c>
      <c r="K5860">
        <v>47.2</v>
      </c>
      <c r="L5860">
        <v>38.9</v>
      </c>
      <c r="M5860">
        <v>65.8</v>
      </c>
      <c r="O5860">
        <v>8.5000000000000006E-2</v>
      </c>
      <c r="P5860">
        <v>100</v>
      </c>
      <c r="Q5860">
        <v>12.5</v>
      </c>
      <c r="R5860" t="s">
        <v>40</v>
      </c>
      <c r="S5860">
        <v>0</v>
      </c>
      <c r="T5860">
        <v>0.1</v>
      </c>
      <c r="U5860">
        <v>27.7</v>
      </c>
      <c r="V5860">
        <v>27.7</v>
      </c>
      <c r="W5860">
        <v>340.9</v>
      </c>
      <c r="X5860">
        <v>1024.7</v>
      </c>
      <c r="Y5860">
        <v>85.8</v>
      </c>
      <c r="Z5860">
        <v>6.2</v>
      </c>
      <c r="AA5860">
        <v>96.3</v>
      </c>
      <c r="AB5860">
        <v>8.1999999999999993</v>
      </c>
      <c r="AC5860">
        <v>4</v>
      </c>
      <c r="AD5860">
        <v>0</v>
      </c>
      <c r="AE5860" t="s">
        <v>17658</v>
      </c>
      <c r="AF5860" t="s">
        <v>17659</v>
      </c>
      <c r="AG5860">
        <v>0.57999999999999996</v>
      </c>
      <c r="AH5860" t="s">
        <v>56</v>
      </c>
      <c r="AI5860" t="s">
        <v>101</v>
      </c>
      <c r="AJ5860" t="s">
        <v>40</v>
      </c>
    </row>
    <row r="5861" spans="1:36" x14ac:dyDescent="0.25">
      <c r="A5861" t="s">
        <v>32</v>
      </c>
      <c r="B5861" t="s">
        <v>17660</v>
      </c>
      <c r="C5861">
        <f>YEAR(B5861)</f>
        <v>2016</v>
      </c>
      <c r="D5861">
        <v>51.8</v>
      </c>
      <c r="E5861">
        <v>44.6</v>
      </c>
      <c r="F5861">
        <v>50.3</v>
      </c>
      <c r="H5861" s="2">
        <f>IF(F5861-57.22&lt;=0,0,IF(F5861-57.22&lt;=1,1,2))</f>
        <v>0</v>
      </c>
      <c r="I5861">
        <v>51.8</v>
      </c>
      <c r="J5861">
        <v>41.3</v>
      </c>
      <c r="K5861">
        <v>49.2</v>
      </c>
      <c r="L5861">
        <v>39.1</v>
      </c>
      <c r="M5861">
        <v>65.8</v>
      </c>
      <c r="O5861">
        <v>2.4E-2</v>
      </c>
      <c r="P5861">
        <v>100</v>
      </c>
      <c r="Q5861">
        <v>4.17</v>
      </c>
      <c r="R5861" t="s">
        <v>40</v>
      </c>
      <c r="S5861">
        <v>0</v>
      </c>
      <c r="T5861">
        <v>0</v>
      </c>
      <c r="U5861">
        <v>29.1</v>
      </c>
      <c r="V5861">
        <v>21.9</v>
      </c>
      <c r="W5861">
        <v>346</v>
      </c>
      <c r="X5861">
        <v>1028.5999999999999</v>
      </c>
      <c r="Y5861">
        <v>69.099999999999994</v>
      </c>
      <c r="Z5861">
        <v>6.2</v>
      </c>
      <c r="AA5861">
        <v>101.1</v>
      </c>
      <c r="AB5861">
        <v>8.6999999999999993</v>
      </c>
      <c r="AC5861">
        <v>4</v>
      </c>
      <c r="AD5861">
        <v>0</v>
      </c>
      <c r="AE5861" t="s">
        <v>17661</v>
      </c>
      <c r="AF5861" t="s">
        <v>17662</v>
      </c>
      <c r="AG5861">
        <v>0.61</v>
      </c>
      <c r="AH5861" t="s">
        <v>56</v>
      </c>
      <c r="AI5861" t="s">
        <v>137</v>
      </c>
      <c r="AJ5861" t="s">
        <v>40</v>
      </c>
    </row>
    <row r="5862" spans="1:36" x14ac:dyDescent="0.25">
      <c r="A5862" t="s">
        <v>32</v>
      </c>
      <c r="B5862" t="s">
        <v>17663</v>
      </c>
      <c r="C5862">
        <f>YEAR(B5862)</f>
        <v>2016</v>
      </c>
      <c r="D5862">
        <v>60.8</v>
      </c>
      <c r="E5862">
        <v>38.9</v>
      </c>
      <c r="F5862">
        <v>50.6</v>
      </c>
      <c r="H5862" s="2">
        <f>IF(F5862-57.22&lt;=0,0,IF(F5862-57.22&lt;=1,1,2))</f>
        <v>0</v>
      </c>
      <c r="I5862">
        <v>60.8</v>
      </c>
      <c r="J5862">
        <v>33.9</v>
      </c>
      <c r="K5862">
        <v>48.4</v>
      </c>
      <c r="L5862">
        <v>43.4</v>
      </c>
      <c r="M5862">
        <v>76.8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15.4</v>
      </c>
      <c r="V5862">
        <v>12.8</v>
      </c>
      <c r="W5862">
        <v>154.69999999999999</v>
      </c>
      <c r="X5862">
        <v>1029.4000000000001</v>
      </c>
      <c r="Y5862">
        <v>27</v>
      </c>
      <c r="Z5862">
        <v>6.2</v>
      </c>
      <c r="AA5862">
        <v>134.1</v>
      </c>
      <c r="AB5862">
        <v>11.8</v>
      </c>
      <c r="AC5862">
        <v>5</v>
      </c>
      <c r="AD5862">
        <v>0</v>
      </c>
      <c r="AE5862" t="s">
        <v>17664</v>
      </c>
      <c r="AF5862" t="s">
        <v>17665</v>
      </c>
      <c r="AG5862">
        <v>0.64</v>
      </c>
      <c r="AH5862" t="s">
        <v>36</v>
      </c>
      <c r="AI5862" t="s">
        <v>37</v>
      </c>
      <c r="AJ5862" t="s">
        <v>38</v>
      </c>
    </row>
    <row r="5863" spans="1:36" x14ac:dyDescent="0.25">
      <c r="A5863" t="s">
        <v>32</v>
      </c>
      <c r="B5863" t="s">
        <v>17666</v>
      </c>
      <c r="C5863">
        <f>YEAR(B5863)</f>
        <v>2016</v>
      </c>
      <c r="D5863">
        <v>62.6</v>
      </c>
      <c r="E5863">
        <v>48.1</v>
      </c>
      <c r="F5863">
        <v>55.5</v>
      </c>
      <c r="H5863" s="2">
        <f>IF(F5863-57.22&lt;=0,0,IF(F5863-57.22&lt;=1,1,2))</f>
        <v>0</v>
      </c>
      <c r="I5863">
        <v>62.6</v>
      </c>
      <c r="J5863">
        <v>43.3</v>
      </c>
      <c r="K5863">
        <v>54.5</v>
      </c>
      <c r="L5863">
        <v>47.8</v>
      </c>
      <c r="M5863">
        <v>76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15</v>
      </c>
      <c r="V5863">
        <v>19.600000000000001</v>
      </c>
      <c r="W5863">
        <v>251.5</v>
      </c>
      <c r="X5863">
        <v>1028.2</v>
      </c>
      <c r="Y5863">
        <v>43.3</v>
      </c>
      <c r="Z5863">
        <v>6.2</v>
      </c>
      <c r="AA5863">
        <v>138.19999999999999</v>
      </c>
      <c r="AB5863">
        <v>12.1</v>
      </c>
      <c r="AC5863">
        <v>6</v>
      </c>
      <c r="AD5863">
        <v>0</v>
      </c>
      <c r="AE5863" t="s">
        <v>17667</v>
      </c>
      <c r="AF5863" t="s">
        <v>17668</v>
      </c>
      <c r="AG5863">
        <v>0.67</v>
      </c>
      <c r="AH5863" t="s">
        <v>36</v>
      </c>
      <c r="AI5863" t="s">
        <v>174</v>
      </c>
      <c r="AJ5863" t="s">
        <v>38</v>
      </c>
    </row>
    <row r="5864" spans="1:36" x14ac:dyDescent="0.25">
      <c r="A5864" t="s">
        <v>32</v>
      </c>
      <c r="B5864" t="s">
        <v>17669</v>
      </c>
      <c r="C5864">
        <f>YEAR(B5864)</f>
        <v>2016</v>
      </c>
      <c r="D5864">
        <v>62.6</v>
      </c>
      <c r="E5864">
        <v>51.8</v>
      </c>
      <c r="F5864">
        <v>58.1</v>
      </c>
      <c r="H5864" s="2">
        <f>IF(F5864-57.22&lt;=0,0,IF(F5864-57.22&lt;=1,1,2))</f>
        <v>1</v>
      </c>
      <c r="I5864">
        <v>62.6</v>
      </c>
      <c r="J5864">
        <v>51.8</v>
      </c>
      <c r="K5864">
        <v>58.1</v>
      </c>
      <c r="L5864">
        <v>51</v>
      </c>
      <c r="M5864">
        <v>77.400000000000006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19.5</v>
      </c>
      <c r="V5864">
        <v>8.1</v>
      </c>
      <c r="W5864">
        <v>303.60000000000002</v>
      </c>
      <c r="X5864">
        <v>1027.5999999999999</v>
      </c>
      <c r="Y5864">
        <v>79.3</v>
      </c>
      <c r="Z5864">
        <v>6.2</v>
      </c>
      <c r="AA5864">
        <v>121.3</v>
      </c>
      <c r="AB5864">
        <v>10.5</v>
      </c>
      <c r="AC5864">
        <v>5</v>
      </c>
      <c r="AD5864">
        <v>0</v>
      </c>
      <c r="AE5864" t="s">
        <v>17670</v>
      </c>
      <c r="AF5864" t="s">
        <v>17671</v>
      </c>
      <c r="AG5864">
        <v>0.7</v>
      </c>
      <c r="AH5864" t="s">
        <v>36</v>
      </c>
      <c r="AI5864" t="s">
        <v>37</v>
      </c>
      <c r="AJ5864" t="s">
        <v>38</v>
      </c>
    </row>
    <row r="5865" spans="1:36" x14ac:dyDescent="0.25">
      <c r="A5865" t="s">
        <v>32</v>
      </c>
      <c r="B5865" t="s">
        <v>17672</v>
      </c>
      <c r="C5865">
        <f>YEAR(B5865)</f>
        <v>2016</v>
      </c>
      <c r="D5865">
        <v>62.6</v>
      </c>
      <c r="E5865">
        <v>48.2</v>
      </c>
      <c r="F5865">
        <v>54.5</v>
      </c>
      <c r="H5865" s="2">
        <f>IF(F5865-57.22&lt;=0,0,IF(F5865-57.22&lt;=1,1,2))</f>
        <v>0</v>
      </c>
      <c r="I5865">
        <v>62.6</v>
      </c>
      <c r="J5865">
        <v>45.6</v>
      </c>
      <c r="K5865">
        <v>54.2</v>
      </c>
      <c r="L5865">
        <v>47.4</v>
      </c>
      <c r="M5865">
        <v>78.3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13.9</v>
      </c>
      <c r="V5865">
        <v>9.1999999999999993</v>
      </c>
      <c r="W5865">
        <v>185</v>
      </c>
      <c r="X5865">
        <v>1024.3</v>
      </c>
      <c r="Y5865">
        <v>31.5</v>
      </c>
      <c r="Z5865">
        <v>6.2</v>
      </c>
      <c r="AA5865">
        <v>154.4</v>
      </c>
      <c r="AB5865">
        <v>13.3</v>
      </c>
      <c r="AC5865">
        <v>6</v>
      </c>
      <c r="AD5865">
        <v>0</v>
      </c>
      <c r="AE5865" t="s">
        <v>17673</v>
      </c>
      <c r="AF5865" t="s">
        <v>17674</v>
      </c>
      <c r="AG5865">
        <v>0.74</v>
      </c>
      <c r="AH5865" t="s">
        <v>36</v>
      </c>
      <c r="AI5865" t="s">
        <v>37</v>
      </c>
      <c r="AJ5865" t="s">
        <v>38</v>
      </c>
    </row>
    <row r="5866" spans="1:36" x14ac:dyDescent="0.25">
      <c r="A5866" t="s">
        <v>32</v>
      </c>
      <c r="B5866" t="s">
        <v>17675</v>
      </c>
      <c r="C5866">
        <f>YEAR(B5866)</f>
        <v>2016</v>
      </c>
      <c r="D5866">
        <v>64.400000000000006</v>
      </c>
      <c r="E5866">
        <v>48.2</v>
      </c>
      <c r="F5866">
        <v>57</v>
      </c>
      <c r="H5866" s="2">
        <f>IF(F5866-57.22&lt;=0,0,IF(F5866-57.22&lt;=1,1,2))</f>
        <v>0</v>
      </c>
      <c r="I5866">
        <v>64.400000000000006</v>
      </c>
      <c r="J5866">
        <v>44.6</v>
      </c>
      <c r="K5866">
        <v>56.5</v>
      </c>
      <c r="L5866">
        <v>48.7</v>
      </c>
      <c r="M5866">
        <v>74.900000000000006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16.100000000000001</v>
      </c>
      <c r="V5866">
        <v>17.2</v>
      </c>
      <c r="W5866">
        <v>254.7</v>
      </c>
      <c r="X5866">
        <v>1022</v>
      </c>
      <c r="Y5866">
        <v>37</v>
      </c>
      <c r="Z5866">
        <v>6.2</v>
      </c>
      <c r="AA5866">
        <v>148.69999999999999</v>
      </c>
      <c r="AB5866">
        <v>12.9</v>
      </c>
      <c r="AC5866">
        <v>5</v>
      </c>
      <c r="AD5866">
        <v>0</v>
      </c>
      <c r="AE5866" t="s">
        <v>17676</v>
      </c>
      <c r="AF5866" t="s">
        <v>17677</v>
      </c>
      <c r="AG5866">
        <v>0.75</v>
      </c>
      <c r="AH5866" t="s">
        <v>36</v>
      </c>
      <c r="AI5866" t="s">
        <v>37</v>
      </c>
      <c r="AJ5866" t="s">
        <v>38</v>
      </c>
    </row>
    <row r="5867" spans="1:36" x14ac:dyDescent="0.25">
      <c r="A5867" t="s">
        <v>32</v>
      </c>
      <c r="B5867" t="s">
        <v>17678</v>
      </c>
      <c r="C5867">
        <f>YEAR(B5867)</f>
        <v>2016</v>
      </c>
      <c r="D5867">
        <v>64.400000000000006</v>
      </c>
      <c r="E5867">
        <v>51.8</v>
      </c>
      <c r="F5867">
        <v>57.1</v>
      </c>
      <c r="H5867" s="2">
        <f>IF(F5867-57.22&lt;=0,0,IF(F5867-57.22&lt;=1,1,2))</f>
        <v>0</v>
      </c>
      <c r="I5867">
        <v>64.400000000000006</v>
      </c>
      <c r="J5867">
        <v>51.8</v>
      </c>
      <c r="K5867">
        <v>57.1</v>
      </c>
      <c r="L5867">
        <v>51.9</v>
      </c>
      <c r="M5867">
        <v>83.6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19.899999999999999</v>
      </c>
      <c r="V5867">
        <v>9.1999999999999993</v>
      </c>
      <c r="W5867">
        <v>285.3</v>
      </c>
      <c r="X5867">
        <v>1026.3</v>
      </c>
      <c r="Y5867">
        <v>26.4</v>
      </c>
      <c r="Z5867">
        <v>6.2</v>
      </c>
      <c r="AA5867">
        <v>162.5</v>
      </c>
      <c r="AB5867">
        <v>14.1</v>
      </c>
      <c r="AC5867">
        <v>6</v>
      </c>
      <c r="AD5867">
        <v>0</v>
      </c>
      <c r="AE5867" t="s">
        <v>17679</v>
      </c>
      <c r="AF5867" t="s">
        <v>17680</v>
      </c>
      <c r="AG5867">
        <v>0.8</v>
      </c>
      <c r="AH5867" t="s">
        <v>36</v>
      </c>
      <c r="AI5867" t="s">
        <v>37</v>
      </c>
      <c r="AJ5867" t="s">
        <v>38</v>
      </c>
    </row>
    <row r="5868" spans="1:36" x14ac:dyDescent="0.25">
      <c r="A5868" t="s">
        <v>32</v>
      </c>
      <c r="B5868" t="s">
        <v>17681</v>
      </c>
      <c r="C5868">
        <f>YEAR(B5868)</f>
        <v>2016</v>
      </c>
      <c r="D5868">
        <v>66.2</v>
      </c>
      <c r="E5868">
        <v>50</v>
      </c>
      <c r="F5868">
        <v>57.6</v>
      </c>
      <c r="H5868" s="2">
        <f>IF(F5868-57.22&lt;=0,0,IF(F5868-57.22&lt;=1,1,2))</f>
        <v>1</v>
      </c>
      <c r="I5868">
        <v>66.2</v>
      </c>
      <c r="J5868">
        <v>45.6</v>
      </c>
      <c r="K5868">
        <v>57.3</v>
      </c>
      <c r="L5868">
        <v>47.4</v>
      </c>
      <c r="M5868">
        <v>70.099999999999994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17.2</v>
      </c>
      <c r="V5868">
        <v>16.100000000000001</v>
      </c>
      <c r="W5868">
        <v>153.19999999999999</v>
      </c>
      <c r="X5868">
        <v>1024.7</v>
      </c>
      <c r="Y5868">
        <v>10.5</v>
      </c>
      <c r="Z5868">
        <v>6.2</v>
      </c>
      <c r="AA5868">
        <v>166.5</v>
      </c>
      <c r="AB5868">
        <v>14.4</v>
      </c>
      <c r="AC5868">
        <v>6</v>
      </c>
      <c r="AD5868">
        <v>0</v>
      </c>
      <c r="AE5868" t="s">
        <v>17682</v>
      </c>
      <c r="AF5868" t="s">
        <v>17683</v>
      </c>
      <c r="AG5868">
        <v>0.83</v>
      </c>
      <c r="AH5868" t="s">
        <v>330</v>
      </c>
      <c r="AI5868" t="s">
        <v>9140</v>
      </c>
      <c r="AJ5868" t="s">
        <v>331</v>
      </c>
    </row>
    <row r="5869" spans="1:36" x14ac:dyDescent="0.25">
      <c r="A5869" t="s">
        <v>32</v>
      </c>
      <c r="B5869" t="s">
        <v>17684</v>
      </c>
      <c r="C5869">
        <f>YEAR(B5869)</f>
        <v>2016</v>
      </c>
      <c r="D5869">
        <v>66.2</v>
      </c>
      <c r="E5869">
        <v>55.4</v>
      </c>
      <c r="F5869">
        <v>59.7</v>
      </c>
      <c r="H5869" s="2">
        <f>IF(F5869-57.22&lt;=0,0,IF(F5869-57.22&lt;=1,1,2))</f>
        <v>2</v>
      </c>
      <c r="I5869">
        <v>66.2</v>
      </c>
      <c r="J5869">
        <v>55.4</v>
      </c>
      <c r="K5869">
        <v>59.7</v>
      </c>
      <c r="L5869">
        <v>49.8</v>
      </c>
      <c r="M5869">
        <v>70.099999999999994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25.3</v>
      </c>
      <c r="V5869">
        <v>18.3</v>
      </c>
      <c r="W5869">
        <v>171.2</v>
      </c>
      <c r="X5869">
        <v>1018.7</v>
      </c>
      <c r="Y5869">
        <v>58.9</v>
      </c>
      <c r="Z5869">
        <v>6.2</v>
      </c>
      <c r="AA5869">
        <v>124</v>
      </c>
      <c r="AB5869">
        <v>10.8</v>
      </c>
      <c r="AC5869">
        <v>5</v>
      </c>
      <c r="AD5869">
        <v>0</v>
      </c>
      <c r="AE5869" t="s">
        <v>17685</v>
      </c>
      <c r="AF5869" t="s">
        <v>17686</v>
      </c>
      <c r="AG5869">
        <v>0.87</v>
      </c>
      <c r="AH5869" t="s">
        <v>36</v>
      </c>
      <c r="AI5869" t="s">
        <v>37</v>
      </c>
      <c r="AJ5869" t="s">
        <v>38</v>
      </c>
    </row>
    <row r="5870" spans="1:36" x14ac:dyDescent="0.25">
      <c r="A5870" t="s">
        <v>32</v>
      </c>
      <c r="B5870" t="s">
        <v>17687</v>
      </c>
      <c r="C5870">
        <f>YEAR(B5870)</f>
        <v>2016</v>
      </c>
      <c r="D5870">
        <v>59</v>
      </c>
      <c r="E5870">
        <v>48.2</v>
      </c>
      <c r="F5870">
        <v>55.7</v>
      </c>
      <c r="H5870" s="2">
        <f>IF(F5870-57.22&lt;=0,0,IF(F5870-57.22&lt;=1,1,2))</f>
        <v>0</v>
      </c>
      <c r="I5870">
        <v>59</v>
      </c>
      <c r="J5870">
        <v>41.1</v>
      </c>
      <c r="K5870">
        <v>54.7</v>
      </c>
      <c r="L5870">
        <v>46.9</v>
      </c>
      <c r="M5870">
        <v>73.2</v>
      </c>
      <c r="O5870">
        <v>0.40799999999999997</v>
      </c>
      <c r="P5870">
        <v>100</v>
      </c>
      <c r="Q5870">
        <v>12.5</v>
      </c>
      <c r="R5870" t="s">
        <v>40</v>
      </c>
      <c r="S5870">
        <v>0</v>
      </c>
      <c r="T5870">
        <v>0</v>
      </c>
      <c r="U5870">
        <v>37.1</v>
      </c>
      <c r="V5870">
        <v>27.6</v>
      </c>
      <c r="W5870">
        <v>269.39999999999998</v>
      </c>
      <c r="X5870">
        <v>1010.6</v>
      </c>
      <c r="Y5870">
        <v>78.099999999999994</v>
      </c>
      <c r="Z5870">
        <v>5.9</v>
      </c>
      <c r="AA5870">
        <v>133.4</v>
      </c>
      <c r="AB5870">
        <v>11.4</v>
      </c>
      <c r="AC5870">
        <v>5</v>
      </c>
      <c r="AD5870">
        <v>0</v>
      </c>
      <c r="AE5870" t="s">
        <v>17688</v>
      </c>
      <c r="AF5870" t="s">
        <v>17689</v>
      </c>
      <c r="AG5870">
        <v>0.9</v>
      </c>
      <c r="AH5870" t="s">
        <v>56</v>
      </c>
      <c r="AI5870" t="s">
        <v>101</v>
      </c>
      <c r="AJ5870" t="s">
        <v>40</v>
      </c>
    </row>
    <row r="5871" spans="1:36" x14ac:dyDescent="0.25">
      <c r="A5871" t="s">
        <v>32</v>
      </c>
      <c r="B5871" t="s">
        <v>17690</v>
      </c>
      <c r="C5871">
        <f>YEAR(B5871)</f>
        <v>2016</v>
      </c>
      <c r="D5871">
        <v>50</v>
      </c>
      <c r="E5871">
        <v>48.2</v>
      </c>
      <c r="F5871">
        <v>49.9</v>
      </c>
      <c r="H5871" s="2">
        <f>IF(F5871-57.22&lt;=0,0,IF(F5871-57.22&lt;=1,1,2))</f>
        <v>0</v>
      </c>
      <c r="I5871">
        <v>50</v>
      </c>
      <c r="J5871">
        <v>39.299999999999997</v>
      </c>
      <c r="K5871">
        <v>46.9</v>
      </c>
      <c r="L5871">
        <v>37.9</v>
      </c>
      <c r="M5871">
        <v>63.6</v>
      </c>
      <c r="O5871">
        <v>0.69</v>
      </c>
      <c r="P5871">
        <v>100</v>
      </c>
      <c r="Q5871">
        <v>12.5</v>
      </c>
      <c r="R5871" t="s">
        <v>40</v>
      </c>
      <c r="S5871">
        <v>0</v>
      </c>
      <c r="T5871">
        <v>0</v>
      </c>
      <c r="U5871">
        <v>54.6</v>
      </c>
      <c r="V5871">
        <v>34.4</v>
      </c>
      <c r="W5871">
        <v>340.2</v>
      </c>
      <c r="X5871">
        <v>1021.3</v>
      </c>
      <c r="Y5871">
        <v>85.8</v>
      </c>
      <c r="Z5871">
        <v>6.2</v>
      </c>
      <c r="AA5871">
        <v>142.1</v>
      </c>
      <c r="AB5871">
        <v>12.3</v>
      </c>
      <c r="AC5871">
        <v>6</v>
      </c>
      <c r="AD5871">
        <v>0</v>
      </c>
      <c r="AE5871" t="s">
        <v>17691</v>
      </c>
      <c r="AF5871" t="s">
        <v>17692</v>
      </c>
      <c r="AG5871">
        <v>0.93</v>
      </c>
      <c r="AH5871" t="s">
        <v>56</v>
      </c>
      <c r="AI5871" t="s">
        <v>111</v>
      </c>
      <c r="AJ5871" t="s">
        <v>40</v>
      </c>
    </row>
    <row r="5872" spans="1:36" x14ac:dyDescent="0.25">
      <c r="A5872" t="s">
        <v>32</v>
      </c>
      <c r="B5872" t="s">
        <v>17693</v>
      </c>
      <c r="C5872">
        <f>YEAR(B5872)</f>
        <v>2016</v>
      </c>
      <c r="D5872">
        <v>51.8</v>
      </c>
      <c r="E5872">
        <v>44.9</v>
      </c>
      <c r="F5872">
        <v>50.1</v>
      </c>
      <c r="H5872" s="2">
        <f>IF(F5872-57.22&lt;=0,0,IF(F5872-57.22&lt;=1,1,2))</f>
        <v>0</v>
      </c>
      <c r="I5872">
        <v>51.8</v>
      </c>
      <c r="J5872">
        <v>38.700000000000003</v>
      </c>
      <c r="K5872">
        <v>48.2</v>
      </c>
      <c r="L5872">
        <v>33</v>
      </c>
      <c r="M5872">
        <v>51.8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38.5</v>
      </c>
      <c r="V5872">
        <v>30</v>
      </c>
      <c r="W5872">
        <v>328.4</v>
      </c>
      <c r="X5872">
        <v>1025.5</v>
      </c>
      <c r="Y5872">
        <v>57.4</v>
      </c>
      <c r="Z5872">
        <v>6.2</v>
      </c>
      <c r="AA5872">
        <v>159.4</v>
      </c>
      <c r="AB5872">
        <v>13.6</v>
      </c>
      <c r="AC5872">
        <v>6</v>
      </c>
      <c r="AD5872">
        <v>0</v>
      </c>
      <c r="AE5872" t="s">
        <v>17694</v>
      </c>
      <c r="AF5872" t="s">
        <v>17695</v>
      </c>
      <c r="AG5872">
        <v>0.96</v>
      </c>
      <c r="AH5872" t="s">
        <v>36</v>
      </c>
      <c r="AI5872" t="s">
        <v>37</v>
      </c>
      <c r="AJ5872" t="s">
        <v>38</v>
      </c>
    </row>
    <row r="5873" spans="1:36" x14ac:dyDescent="0.25">
      <c r="A5873" t="s">
        <v>32</v>
      </c>
      <c r="B5873" t="s">
        <v>17696</v>
      </c>
      <c r="C5873">
        <f>YEAR(B5873)</f>
        <v>2016</v>
      </c>
      <c r="D5873">
        <v>55.4</v>
      </c>
      <c r="E5873">
        <v>43.2</v>
      </c>
      <c r="F5873">
        <v>50.1</v>
      </c>
      <c r="H5873" s="2">
        <f>IF(F5873-57.22&lt;=0,0,IF(F5873-57.22&lt;=1,1,2))</f>
        <v>0</v>
      </c>
      <c r="I5873">
        <v>55.4</v>
      </c>
      <c r="J5873">
        <v>40.700000000000003</v>
      </c>
      <c r="K5873">
        <v>49</v>
      </c>
      <c r="L5873">
        <v>38.5</v>
      </c>
      <c r="M5873">
        <v>65.3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18.3</v>
      </c>
      <c r="V5873">
        <v>11.4</v>
      </c>
      <c r="W5873">
        <v>313.3</v>
      </c>
      <c r="X5873">
        <v>1024.4000000000001</v>
      </c>
      <c r="Y5873">
        <v>42.7</v>
      </c>
      <c r="Z5873">
        <v>6.2</v>
      </c>
      <c r="AA5873">
        <v>145.19999999999999</v>
      </c>
      <c r="AB5873">
        <v>12.5</v>
      </c>
      <c r="AC5873">
        <v>5</v>
      </c>
      <c r="AD5873">
        <v>0</v>
      </c>
      <c r="AE5873" t="s">
        <v>17697</v>
      </c>
      <c r="AF5873" t="s">
        <v>17698</v>
      </c>
      <c r="AG5873">
        <v>0</v>
      </c>
      <c r="AH5873" t="s">
        <v>36</v>
      </c>
      <c r="AI5873" t="s">
        <v>37</v>
      </c>
      <c r="AJ5873" t="s">
        <v>38</v>
      </c>
    </row>
    <row r="5874" spans="1:36" x14ac:dyDescent="0.25">
      <c r="A5874" t="s">
        <v>32</v>
      </c>
      <c r="B5874" t="s">
        <v>17699</v>
      </c>
      <c r="C5874">
        <f>YEAR(B5874)</f>
        <v>2016</v>
      </c>
      <c r="D5874">
        <v>57.2</v>
      </c>
      <c r="E5874">
        <v>42.3</v>
      </c>
      <c r="F5874">
        <v>48.9</v>
      </c>
      <c r="H5874" s="2">
        <f>IF(F5874-57.22&lt;=0,0,IF(F5874-57.22&lt;=1,1,2))</f>
        <v>0</v>
      </c>
      <c r="I5874">
        <v>57.2</v>
      </c>
      <c r="J5874">
        <v>37</v>
      </c>
      <c r="K5874">
        <v>46.5</v>
      </c>
      <c r="L5874">
        <v>41.7</v>
      </c>
      <c r="M5874">
        <v>77.2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15.2</v>
      </c>
      <c r="V5874">
        <v>11.3</v>
      </c>
      <c r="W5874">
        <v>162.4</v>
      </c>
      <c r="X5874">
        <v>1024</v>
      </c>
      <c r="Y5874">
        <v>39.799999999999997</v>
      </c>
      <c r="Z5874">
        <v>6.2</v>
      </c>
      <c r="AA5874">
        <v>149.19999999999999</v>
      </c>
      <c r="AB5874">
        <v>12.9</v>
      </c>
      <c r="AC5874">
        <v>6</v>
      </c>
      <c r="AD5874">
        <v>0</v>
      </c>
      <c r="AE5874" t="s">
        <v>17700</v>
      </c>
      <c r="AF5874" t="s">
        <v>17701</v>
      </c>
      <c r="AG5874">
        <v>0.03</v>
      </c>
      <c r="AH5874" t="s">
        <v>36</v>
      </c>
      <c r="AI5874" t="s">
        <v>702</v>
      </c>
      <c r="AJ5874" t="s">
        <v>38</v>
      </c>
    </row>
    <row r="5875" spans="1:36" x14ac:dyDescent="0.25">
      <c r="A5875" t="s">
        <v>32</v>
      </c>
      <c r="B5875" t="s">
        <v>17702</v>
      </c>
      <c r="C5875">
        <f>YEAR(B5875)</f>
        <v>2016</v>
      </c>
      <c r="D5875">
        <v>64.400000000000006</v>
      </c>
      <c r="E5875">
        <v>42</v>
      </c>
      <c r="F5875">
        <v>55.7</v>
      </c>
      <c r="H5875" s="2">
        <f>IF(F5875-57.22&lt;=0,0,IF(F5875-57.22&lt;=1,1,2))</f>
        <v>0</v>
      </c>
      <c r="I5875">
        <v>64.400000000000006</v>
      </c>
      <c r="J5875">
        <v>39.6</v>
      </c>
      <c r="K5875">
        <v>54.1</v>
      </c>
      <c r="L5875">
        <v>45.9</v>
      </c>
      <c r="M5875">
        <v>70.400000000000006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31.1</v>
      </c>
      <c r="V5875">
        <v>23</v>
      </c>
      <c r="W5875">
        <v>184.9</v>
      </c>
      <c r="X5875">
        <v>1018.2</v>
      </c>
      <c r="Y5875">
        <v>46.3</v>
      </c>
      <c r="Z5875">
        <v>6.2</v>
      </c>
      <c r="AA5875">
        <v>142.9</v>
      </c>
      <c r="AB5875">
        <v>12.4</v>
      </c>
      <c r="AC5875">
        <v>5</v>
      </c>
      <c r="AD5875">
        <v>0</v>
      </c>
      <c r="AE5875" t="s">
        <v>17703</v>
      </c>
      <c r="AF5875" t="s">
        <v>17704</v>
      </c>
      <c r="AG5875">
        <v>0.06</v>
      </c>
      <c r="AH5875" t="s">
        <v>36</v>
      </c>
      <c r="AI5875" t="s">
        <v>37</v>
      </c>
      <c r="AJ5875" t="s">
        <v>38</v>
      </c>
    </row>
    <row r="5876" spans="1:36" x14ac:dyDescent="0.25">
      <c r="A5876" t="s">
        <v>32</v>
      </c>
      <c r="B5876" t="s">
        <v>17705</v>
      </c>
      <c r="C5876">
        <f>YEAR(B5876)</f>
        <v>2016</v>
      </c>
      <c r="D5876">
        <v>69.8</v>
      </c>
      <c r="E5876">
        <v>56</v>
      </c>
      <c r="F5876">
        <v>62</v>
      </c>
      <c r="H5876" s="2">
        <f>IF(F5876-57.22&lt;=0,0,IF(F5876-57.22&lt;=1,1,2))</f>
        <v>2</v>
      </c>
      <c r="I5876">
        <v>69.8</v>
      </c>
      <c r="J5876">
        <v>56</v>
      </c>
      <c r="K5876">
        <v>62</v>
      </c>
      <c r="L5876">
        <v>51.1</v>
      </c>
      <c r="M5876">
        <v>68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29.4</v>
      </c>
      <c r="V5876">
        <v>23</v>
      </c>
      <c r="W5876">
        <v>176.2</v>
      </c>
      <c r="X5876">
        <v>1014.3</v>
      </c>
      <c r="Y5876">
        <v>56.4</v>
      </c>
      <c r="Z5876">
        <v>6.2</v>
      </c>
      <c r="AA5876">
        <v>152.9</v>
      </c>
      <c r="AB5876">
        <v>13.2</v>
      </c>
      <c r="AC5876">
        <v>6</v>
      </c>
      <c r="AD5876">
        <v>0</v>
      </c>
      <c r="AE5876" t="s">
        <v>17706</v>
      </c>
      <c r="AF5876" t="s">
        <v>17707</v>
      </c>
      <c r="AG5876">
        <v>0.1</v>
      </c>
      <c r="AH5876" t="s">
        <v>36</v>
      </c>
      <c r="AI5876" t="s">
        <v>37</v>
      </c>
      <c r="AJ5876" t="s">
        <v>38</v>
      </c>
    </row>
    <row r="5877" spans="1:36" x14ac:dyDescent="0.25">
      <c r="A5877" t="s">
        <v>32</v>
      </c>
      <c r="B5877" t="s">
        <v>17708</v>
      </c>
      <c r="C5877">
        <f>YEAR(B5877)</f>
        <v>2016</v>
      </c>
      <c r="D5877">
        <v>71.599999999999994</v>
      </c>
      <c r="E5877">
        <v>53.6</v>
      </c>
      <c r="F5877">
        <v>62.6</v>
      </c>
      <c r="H5877" s="2">
        <f>IF(F5877-57.22&lt;=0,0,IF(F5877-57.22&lt;=1,1,2))</f>
        <v>2</v>
      </c>
      <c r="I5877">
        <v>71.599999999999994</v>
      </c>
      <c r="J5877">
        <v>53.6</v>
      </c>
      <c r="K5877">
        <v>62.6</v>
      </c>
      <c r="L5877">
        <v>48.3</v>
      </c>
      <c r="M5877">
        <v>61.5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32.200000000000003</v>
      </c>
      <c r="V5877">
        <v>24.1</v>
      </c>
      <c r="W5877">
        <v>173.4</v>
      </c>
      <c r="X5877">
        <v>1015.7</v>
      </c>
      <c r="Y5877">
        <v>43.9</v>
      </c>
      <c r="Z5877">
        <v>6.2</v>
      </c>
      <c r="AA5877">
        <v>173.4</v>
      </c>
      <c r="AB5877">
        <v>15</v>
      </c>
      <c r="AC5877">
        <v>7</v>
      </c>
      <c r="AD5877">
        <v>0</v>
      </c>
      <c r="AE5877" t="s">
        <v>17709</v>
      </c>
      <c r="AF5877" t="s">
        <v>17710</v>
      </c>
      <c r="AG5877">
        <v>0.13</v>
      </c>
      <c r="AH5877" t="s">
        <v>36</v>
      </c>
      <c r="AI5877" t="s">
        <v>37</v>
      </c>
      <c r="AJ5877" t="s">
        <v>38</v>
      </c>
    </row>
    <row r="5878" spans="1:36" x14ac:dyDescent="0.25">
      <c r="A5878" t="s">
        <v>32</v>
      </c>
      <c r="B5878" t="s">
        <v>17711</v>
      </c>
      <c r="C5878">
        <f>YEAR(B5878)</f>
        <v>2016</v>
      </c>
      <c r="D5878">
        <v>69.8</v>
      </c>
      <c r="E5878">
        <v>62.6</v>
      </c>
      <c r="F5878">
        <v>65.5</v>
      </c>
      <c r="H5878" s="2">
        <f>IF(F5878-57.22&lt;=0,0,IF(F5878-57.22&lt;=1,1,2))</f>
        <v>2</v>
      </c>
      <c r="I5878">
        <v>69.8</v>
      </c>
      <c r="J5878">
        <v>62.6</v>
      </c>
      <c r="K5878">
        <v>65.5</v>
      </c>
      <c r="L5878">
        <v>49</v>
      </c>
      <c r="M5878">
        <v>55.6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40.299999999999997</v>
      </c>
      <c r="V5878">
        <v>20.8</v>
      </c>
      <c r="W5878">
        <v>173.3</v>
      </c>
      <c r="X5878">
        <v>1011.7</v>
      </c>
      <c r="Y5878">
        <v>43.1</v>
      </c>
      <c r="Z5878">
        <v>6.2</v>
      </c>
      <c r="AA5878">
        <v>145.69999999999999</v>
      </c>
      <c r="AB5878">
        <v>12.5</v>
      </c>
      <c r="AC5878">
        <v>5</v>
      </c>
      <c r="AD5878">
        <v>0</v>
      </c>
      <c r="AE5878" t="s">
        <v>17712</v>
      </c>
      <c r="AF5878" t="s">
        <v>17713</v>
      </c>
      <c r="AG5878">
        <v>0.17</v>
      </c>
      <c r="AH5878" t="s">
        <v>36</v>
      </c>
      <c r="AI5878" t="s">
        <v>37</v>
      </c>
      <c r="AJ5878" t="s">
        <v>38</v>
      </c>
    </row>
    <row r="5879" spans="1:36" x14ac:dyDescent="0.25">
      <c r="A5879" t="s">
        <v>32</v>
      </c>
      <c r="B5879" t="s">
        <v>17714</v>
      </c>
      <c r="C5879">
        <f>YEAR(B5879)</f>
        <v>2016</v>
      </c>
      <c r="D5879">
        <v>73.400000000000006</v>
      </c>
      <c r="E5879">
        <v>58.4</v>
      </c>
      <c r="F5879">
        <v>66.7</v>
      </c>
      <c r="H5879" s="2">
        <f>IF(F5879-57.22&lt;=0,0,IF(F5879-57.22&lt;=1,1,2))</f>
        <v>2</v>
      </c>
      <c r="I5879">
        <v>73.400000000000006</v>
      </c>
      <c r="J5879">
        <v>58.4</v>
      </c>
      <c r="K5879">
        <v>66.7</v>
      </c>
      <c r="L5879">
        <v>49.8</v>
      </c>
      <c r="M5879">
        <v>55.7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25.3</v>
      </c>
      <c r="V5879">
        <v>23</v>
      </c>
      <c r="W5879">
        <v>174.5</v>
      </c>
      <c r="X5879">
        <v>1012.3</v>
      </c>
      <c r="Y5879">
        <v>70.400000000000006</v>
      </c>
      <c r="Z5879">
        <v>6.2</v>
      </c>
      <c r="AA5879">
        <v>161.30000000000001</v>
      </c>
      <c r="AB5879">
        <v>13.9</v>
      </c>
      <c r="AC5879">
        <v>6</v>
      </c>
      <c r="AD5879">
        <v>0</v>
      </c>
      <c r="AE5879" t="s">
        <v>17715</v>
      </c>
      <c r="AF5879" t="s">
        <v>17716</v>
      </c>
      <c r="AG5879">
        <v>0.21</v>
      </c>
      <c r="AH5879" t="s">
        <v>36</v>
      </c>
      <c r="AI5879" t="s">
        <v>37</v>
      </c>
      <c r="AJ5879" t="s">
        <v>38</v>
      </c>
    </row>
    <row r="5880" spans="1:36" x14ac:dyDescent="0.25">
      <c r="A5880" t="s">
        <v>32</v>
      </c>
      <c r="B5880" t="s">
        <v>17717</v>
      </c>
      <c r="C5880">
        <f>YEAR(B5880)</f>
        <v>2016</v>
      </c>
      <c r="D5880">
        <v>82.4</v>
      </c>
      <c r="E5880">
        <v>61.1</v>
      </c>
      <c r="F5880">
        <v>72.400000000000006</v>
      </c>
      <c r="H5880" s="2">
        <f>IF(F5880-57.22&lt;=0,0,IF(F5880-57.22&lt;=1,1,2))</f>
        <v>2</v>
      </c>
      <c r="I5880">
        <v>80.3</v>
      </c>
      <c r="J5880">
        <v>61.1</v>
      </c>
      <c r="K5880">
        <v>72</v>
      </c>
      <c r="L5880">
        <v>40.700000000000003</v>
      </c>
      <c r="M5880">
        <v>33.9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27.7</v>
      </c>
      <c r="V5880">
        <v>21.9</v>
      </c>
      <c r="W5880">
        <v>177.1</v>
      </c>
      <c r="X5880">
        <v>1018.5</v>
      </c>
      <c r="Y5880">
        <v>37.6</v>
      </c>
      <c r="Z5880">
        <v>6.2</v>
      </c>
      <c r="AA5880">
        <v>187.1</v>
      </c>
      <c r="AB5880">
        <v>16.2</v>
      </c>
      <c r="AC5880">
        <v>7</v>
      </c>
      <c r="AD5880">
        <v>0</v>
      </c>
      <c r="AE5880" t="s">
        <v>17718</v>
      </c>
      <c r="AF5880" t="s">
        <v>17719</v>
      </c>
      <c r="AG5880">
        <v>0.25</v>
      </c>
      <c r="AH5880" t="s">
        <v>36</v>
      </c>
      <c r="AI5880" t="s">
        <v>702</v>
      </c>
      <c r="AJ5880" t="s">
        <v>38</v>
      </c>
    </row>
    <row r="5881" spans="1:36" x14ac:dyDescent="0.25">
      <c r="A5881" t="s">
        <v>32</v>
      </c>
      <c r="B5881" t="s">
        <v>17720</v>
      </c>
      <c r="C5881">
        <f>YEAR(B5881)</f>
        <v>2016</v>
      </c>
      <c r="D5881">
        <v>82.4</v>
      </c>
      <c r="E5881">
        <v>64.3</v>
      </c>
      <c r="F5881">
        <v>72.5</v>
      </c>
      <c r="H5881" s="2">
        <f>IF(F5881-57.22&lt;=0,0,IF(F5881-57.22&lt;=1,1,2))</f>
        <v>2</v>
      </c>
      <c r="I5881">
        <v>80.3</v>
      </c>
      <c r="J5881">
        <v>64.3</v>
      </c>
      <c r="K5881">
        <v>72.3</v>
      </c>
      <c r="L5881">
        <v>39.4</v>
      </c>
      <c r="M5881">
        <v>31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28.9</v>
      </c>
      <c r="V5881">
        <v>25.3</v>
      </c>
      <c r="W5881">
        <v>170.6</v>
      </c>
      <c r="X5881">
        <v>1025.4000000000001</v>
      </c>
      <c r="Y5881">
        <v>31.8</v>
      </c>
      <c r="Z5881">
        <v>6.2</v>
      </c>
      <c r="AA5881">
        <v>188.9</v>
      </c>
      <c r="AB5881">
        <v>16.399999999999999</v>
      </c>
      <c r="AC5881">
        <v>7</v>
      </c>
      <c r="AD5881">
        <v>0</v>
      </c>
      <c r="AE5881" t="s">
        <v>17721</v>
      </c>
      <c r="AF5881" t="s">
        <v>17722</v>
      </c>
      <c r="AG5881">
        <v>0.28000000000000003</v>
      </c>
      <c r="AH5881" t="s">
        <v>36</v>
      </c>
      <c r="AI5881" t="s">
        <v>37</v>
      </c>
      <c r="AJ5881" t="s">
        <v>38</v>
      </c>
    </row>
    <row r="5882" spans="1:36" x14ac:dyDescent="0.25">
      <c r="A5882" t="s">
        <v>32</v>
      </c>
      <c r="B5882" t="s">
        <v>17723</v>
      </c>
      <c r="C5882">
        <f>YEAR(B5882)</f>
        <v>2016</v>
      </c>
      <c r="D5882">
        <v>69.8</v>
      </c>
      <c r="E5882">
        <v>56.6</v>
      </c>
      <c r="F5882">
        <v>66.099999999999994</v>
      </c>
      <c r="H5882" s="2">
        <f>IF(F5882-57.22&lt;=0,0,IF(F5882-57.22&lt;=1,1,2))</f>
        <v>2</v>
      </c>
      <c r="I5882">
        <v>69.8</v>
      </c>
      <c r="J5882">
        <v>56.6</v>
      </c>
      <c r="K5882">
        <v>66.099999999999994</v>
      </c>
      <c r="L5882">
        <v>46.1</v>
      </c>
      <c r="M5882">
        <v>49.1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16.3</v>
      </c>
      <c r="V5882">
        <v>13.9</v>
      </c>
      <c r="W5882">
        <v>147.69999999999999</v>
      </c>
      <c r="X5882">
        <v>1024.0999999999999</v>
      </c>
      <c r="Y5882">
        <v>70.3</v>
      </c>
      <c r="Z5882">
        <v>6.2</v>
      </c>
      <c r="AA5882">
        <v>151.9</v>
      </c>
      <c r="AB5882">
        <v>13.2</v>
      </c>
      <c r="AC5882">
        <v>6</v>
      </c>
      <c r="AD5882">
        <v>0</v>
      </c>
      <c r="AE5882" t="s">
        <v>17724</v>
      </c>
      <c r="AF5882" t="s">
        <v>17725</v>
      </c>
      <c r="AG5882">
        <v>0.31</v>
      </c>
      <c r="AH5882" t="s">
        <v>36</v>
      </c>
      <c r="AI5882" t="s">
        <v>37</v>
      </c>
      <c r="AJ5882" t="s">
        <v>38</v>
      </c>
    </row>
    <row r="5883" spans="1:36" x14ac:dyDescent="0.25">
      <c r="A5883" t="s">
        <v>32</v>
      </c>
      <c r="B5883" t="s">
        <v>17726</v>
      </c>
      <c r="C5883">
        <f>YEAR(B5883)</f>
        <v>2016</v>
      </c>
      <c r="D5883">
        <v>78.8</v>
      </c>
      <c r="E5883">
        <v>60.8</v>
      </c>
      <c r="F5883">
        <v>68.3</v>
      </c>
      <c r="H5883" s="2">
        <f>IF(F5883-57.22&lt;=0,0,IF(F5883-57.22&lt;=1,1,2))</f>
        <v>2</v>
      </c>
      <c r="I5883">
        <v>78.8</v>
      </c>
      <c r="J5883">
        <v>60.8</v>
      </c>
      <c r="K5883">
        <v>68.3</v>
      </c>
      <c r="L5883">
        <v>46.2</v>
      </c>
      <c r="M5883">
        <v>46.9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49.2</v>
      </c>
      <c r="V5883">
        <v>37.9</v>
      </c>
      <c r="W5883">
        <v>164.4</v>
      </c>
      <c r="X5883">
        <v>1014.3</v>
      </c>
      <c r="Y5883">
        <v>61.4</v>
      </c>
      <c r="Z5883">
        <v>6.2</v>
      </c>
      <c r="AA5883">
        <v>168.2</v>
      </c>
      <c r="AB5883">
        <v>14.5</v>
      </c>
      <c r="AC5883">
        <v>7</v>
      </c>
      <c r="AD5883">
        <v>0</v>
      </c>
      <c r="AE5883" t="s">
        <v>17727</v>
      </c>
      <c r="AF5883" t="s">
        <v>17728</v>
      </c>
      <c r="AG5883">
        <v>0.35</v>
      </c>
      <c r="AH5883" t="s">
        <v>36</v>
      </c>
      <c r="AI5883" t="s">
        <v>37</v>
      </c>
      <c r="AJ5883" t="s">
        <v>344</v>
      </c>
    </row>
    <row r="5884" spans="1:36" x14ac:dyDescent="0.25">
      <c r="A5884" t="s">
        <v>32</v>
      </c>
      <c r="B5884" t="s">
        <v>17729</v>
      </c>
      <c r="C5884">
        <f>YEAR(B5884)</f>
        <v>2016</v>
      </c>
      <c r="D5884">
        <v>66.2</v>
      </c>
      <c r="E5884">
        <v>55.4</v>
      </c>
      <c r="F5884">
        <v>62.2</v>
      </c>
      <c r="H5884" s="2">
        <f>IF(F5884-57.22&lt;=0,0,IF(F5884-57.22&lt;=1,1,2))</f>
        <v>2</v>
      </c>
      <c r="I5884">
        <v>66.2</v>
      </c>
      <c r="J5884">
        <v>55.4</v>
      </c>
      <c r="K5884">
        <v>62.2</v>
      </c>
      <c r="L5884">
        <v>54</v>
      </c>
      <c r="M5884">
        <v>75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30.6</v>
      </c>
      <c r="V5884">
        <v>21.9</v>
      </c>
      <c r="W5884">
        <v>271.10000000000002</v>
      </c>
      <c r="X5884">
        <v>1014.2</v>
      </c>
      <c r="Y5884">
        <v>42.6</v>
      </c>
      <c r="Z5884">
        <v>6.2</v>
      </c>
      <c r="AA5884">
        <v>180</v>
      </c>
      <c r="AB5884">
        <v>15.6</v>
      </c>
      <c r="AC5884">
        <v>7</v>
      </c>
      <c r="AD5884">
        <v>0</v>
      </c>
      <c r="AE5884" t="s">
        <v>17730</v>
      </c>
      <c r="AF5884" t="s">
        <v>17731</v>
      </c>
      <c r="AG5884">
        <v>0.38</v>
      </c>
      <c r="AH5884" t="s">
        <v>36</v>
      </c>
      <c r="AI5884" t="s">
        <v>37</v>
      </c>
      <c r="AJ5884" t="s">
        <v>38</v>
      </c>
    </row>
    <row r="5885" spans="1:36" x14ac:dyDescent="0.25">
      <c r="A5885" t="s">
        <v>32</v>
      </c>
      <c r="B5885" t="s">
        <v>17732</v>
      </c>
      <c r="C5885">
        <f>YEAR(B5885)</f>
        <v>2016</v>
      </c>
      <c r="D5885">
        <v>64.400000000000006</v>
      </c>
      <c r="E5885">
        <v>50</v>
      </c>
      <c r="F5885">
        <v>57.8</v>
      </c>
      <c r="H5885" s="2">
        <f>IF(F5885-57.22&lt;=0,0,IF(F5885-57.22&lt;=1,1,2))</f>
        <v>1</v>
      </c>
      <c r="I5885">
        <v>64.400000000000006</v>
      </c>
      <c r="J5885">
        <v>50</v>
      </c>
      <c r="K5885">
        <v>57.8</v>
      </c>
      <c r="L5885">
        <v>50.5</v>
      </c>
      <c r="M5885">
        <v>77.2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19.2</v>
      </c>
      <c r="V5885">
        <v>24.2</v>
      </c>
      <c r="W5885">
        <v>266.60000000000002</v>
      </c>
      <c r="X5885">
        <v>1017.5</v>
      </c>
      <c r="Y5885">
        <v>18.5</v>
      </c>
      <c r="Z5885">
        <v>6.2</v>
      </c>
      <c r="AA5885">
        <v>196</v>
      </c>
      <c r="AB5885">
        <v>17</v>
      </c>
      <c r="AC5885">
        <v>7</v>
      </c>
      <c r="AD5885">
        <v>0</v>
      </c>
      <c r="AE5885" t="s">
        <v>17733</v>
      </c>
      <c r="AF5885" t="s">
        <v>17734</v>
      </c>
      <c r="AG5885">
        <v>0.42</v>
      </c>
      <c r="AH5885" t="s">
        <v>330</v>
      </c>
      <c r="AI5885" t="s">
        <v>9140</v>
      </c>
      <c r="AJ5885" t="s">
        <v>331</v>
      </c>
    </row>
    <row r="5886" spans="1:36" x14ac:dyDescent="0.25">
      <c r="A5886" t="s">
        <v>32</v>
      </c>
      <c r="B5886" t="s">
        <v>17735</v>
      </c>
      <c r="C5886">
        <f>YEAR(B5886)</f>
        <v>2016</v>
      </c>
      <c r="D5886">
        <v>59</v>
      </c>
      <c r="E5886">
        <v>53.6</v>
      </c>
      <c r="F5886">
        <v>56.4</v>
      </c>
      <c r="H5886" s="2">
        <f>IF(F5886-57.22&lt;=0,0,IF(F5886-57.22&lt;=1,1,2))</f>
        <v>0</v>
      </c>
      <c r="I5886">
        <v>59</v>
      </c>
      <c r="J5886">
        <v>53.6</v>
      </c>
      <c r="K5886">
        <v>56.4</v>
      </c>
      <c r="L5886">
        <v>46.6</v>
      </c>
      <c r="M5886">
        <v>70.2</v>
      </c>
      <c r="O5886">
        <v>0.247</v>
      </c>
      <c r="P5886">
        <v>100</v>
      </c>
      <c r="Q5886">
        <v>12.5</v>
      </c>
      <c r="R5886" t="s">
        <v>40</v>
      </c>
      <c r="S5886">
        <v>0</v>
      </c>
      <c r="T5886">
        <v>0</v>
      </c>
      <c r="U5886">
        <v>49.9</v>
      </c>
      <c r="V5886">
        <v>38.9</v>
      </c>
      <c r="W5886">
        <v>304.60000000000002</v>
      </c>
      <c r="X5886">
        <v>1015.9</v>
      </c>
      <c r="Y5886">
        <v>79.099999999999994</v>
      </c>
      <c r="Z5886">
        <v>6.2</v>
      </c>
      <c r="AA5886">
        <v>156</v>
      </c>
      <c r="AB5886">
        <v>13.5</v>
      </c>
      <c r="AC5886">
        <v>6</v>
      </c>
      <c r="AD5886">
        <v>0</v>
      </c>
      <c r="AE5886" t="s">
        <v>17736</v>
      </c>
      <c r="AF5886" t="s">
        <v>17737</v>
      </c>
      <c r="AG5886">
        <v>0.45</v>
      </c>
      <c r="AH5886" t="s">
        <v>56</v>
      </c>
      <c r="AI5886" t="s">
        <v>101</v>
      </c>
      <c r="AJ5886" t="s">
        <v>40</v>
      </c>
    </row>
    <row r="5887" spans="1:36" x14ac:dyDescent="0.25">
      <c r="A5887" t="s">
        <v>32</v>
      </c>
      <c r="B5887" t="s">
        <v>17738</v>
      </c>
      <c r="C5887">
        <f>YEAR(B5887)</f>
        <v>2016</v>
      </c>
      <c r="D5887">
        <v>64.400000000000006</v>
      </c>
      <c r="E5887">
        <v>50.6</v>
      </c>
      <c r="F5887">
        <v>57.9</v>
      </c>
      <c r="H5887" s="2">
        <f>IF(F5887-57.22&lt;=0,0,IF(F5887-57.22&lt;=1,1,2))</f>
        <v>1</v>
      </c>
      <c r="I5887">
        <v>64.400000000000006</v>
      </c>
      <c r="J5887">
        <v>50.6</v>
      </c>
      <c r="K5887">
        <v>57.9</v>
      </c>
      <c r="L5887">
        <v>46.2</v>
      </c>
      <c r="M5887">
        <v>65.900000000000006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30.2</v>
      </c>
      <c r="V5887">
        <v>19.7</v>
      </c>
      <c r="W5887">
        <v>316.7</v>
      </c>
      <c r="X5887">
        <v>1019.5</v>
      </c>
      <c r="Y5887">
        <v>29.8</v>
      </c>
      <c r="Z5887">
        <v>6.2</v>
      </c>
      <c r="AA5887">
        <v>197.4</v>
      </c>
      <c r="AB5887">
        <v>17.100000000000001</v>
      </c>
      <c r="AC5887">
        <v>7</v>
      </c>
      <c r="AD5887">
        <v>0</v>
      </c>
      <c r="AE5887" t="s">
        <v>17739</v>
      </c>
      <c r="AF5887" t="s">
        <v>17740</v>
      </c>
      <c r="AG5887">
        <v>0.5</v>
      </c>
      <c r="AH5887" t="s">
        <v>36</v>
      </c>
      <c r="AI5887" t="s">
        <v>37</v>
      </c>
      <c r="AJ5887" t="s">
        <v>38</v>
      </c>
    </row>
    <row r="5888" spans="1:36" x14ac:dyDescent="0.25">
      <c r="A5888" t="s">
        <v>32</v>
      </c>
      <c r="B5888" t="s">
        <v>17741</v>
      </c>
      <c r="C5888">
        <f>YEAR(B5888)</f>
        <v>2016</v>
      </c>
      <c r="D5888">
        <v>64.5</v>
      </c>
      <c r="E5888">
        <v>51.2</v>
      </c>
      <c r="F5888">
        <v>57.6</v>
      </c>
      <c r="H5888" s="2">
        <f>IF(F5888-57.22&lt;=0,0,IF(F5888-57.22&lt;=1,1,2))</f>
        <v>1</v>
      </c>
      <c r="I5888">
        <v>64.5</v>
      </c>
      <c r="J5888">
        <v>51.2</v>
      </c>
      <c r="K5888">
        <v>57.6</v>
      </c>
      <c r="L5888">
        <v>50.3</v>
      </c>
      <c r="M5888">
        <v>77.900000000000006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14.1</v>
      </c>
      <c r="V5888">
        <v>9.1999999999999993</v>
      </c>
      <c r="W5888">
        <v>148.80000000000001</v>
      </c>
      <c r="X5888">
        <v>1016.8</v>
      </c>
      <c r="Y5888">
        <v>24.9</v>
      </c>
      <c r="Z5888">
        <v>6.2</v>
      </c>
      <c r="AA5888">
        <v>200.4</v>
      </c>
      <c r="AB5888">
        <v>17.3</v>
      </c>
      <c r="AC5888">
        <v>7</v>
      </c>
      <c r="AD5888">
        <v>0</v>
      </c>
      <c r="AE5888" t="s">
        <v>17742</v>
      </c>
      <c r="AF5888" t="s">
        <v>17743</v>
      </c>
      <c r="AG5888">
        <v>0.52</v>
      </c>
      <c r="AH5888" t="s">
        <v>36</v>
      </c>
      <c r="AI5888" t="s">
        <v>37</v>
      </c>
      <c r="AJ5888" t="s">
        <v>38</v>
      </c>
    </row>
    <row r="5889" spans="1:36" x14ac:dyDescent="0.25">
      <c r="A5889" t="s">
        <v>32</v>
      </c>
      <c r="B5889" t="s">
        <v>17744</v>
      </c>
      <c r="C5889">
        <f>YEAR(B5889)</f>
        <v>2016</v>
      </c>
      <c r="D5889">
        <v>66.2</v>
      </c>
      <c r="E5889">
        <v>51.8</v>
      </c>
      <c r="F5889">
        <v>58.9</v>
      </c>
      <c r="H5889" s="2">
        <f>IF(F5889-57.22&lt;=0,0,IF(F5889-57.22&lt;=1,1,2))</f>
        <v>2</v>
      </c>
      <c r="I5889">
        <v>66.2</v>
      </c>
      <c r="J5889">
        <v>51.8</v>
      </c>
      <c r="K5889">
        <v>58.9</v>
      </c>
      <c r="L5889">
        <v>51.8</v>
      </c>
      <c r="M5889">
        <v>78.599999999999994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31.5</v>
      </c>
      <c r="V5889">
        <v>16.100000000000001</v>
      </c>
      <c r="W5889">
        <v>185.3</v>
      </c>
      <c r="X5889">
        <v>1012.5</v>
      </c>
      <c r="Y5889">
        <v>52.6</v>
      </c>
      <c r="Z5889">
        <v>6.2</v>
      </c>
      <c r="AA5889">
        <v>163.69999999999999</v>
      </c>
      <c r="AB5889">
        <v>14.2</v>
      </c>
      <c r="AC5889">
        <v>6</v>
      </c>
      <c r="AD5889">
        <v>0</v>
      </c>
      <c r="AE5889" t="s">
        <v>17745</v>
      </c>
      <c r="AF5889" t="s">
        <v>17746</v>
      </c>
      <c r="AG5889">
        <v>0.55000000000000004</v>
      </c>
      <c r="AH5889" t="s">
        <v>36</v>
      </c>
      <c r="AI5889" t="s">
        <v>37</v>
      </c>
      <c r="AJ5889" t="s">
        <v>38</v>
      </c>
    </row>
    <row r="5890" spans="1:36" x14ac:dyDescent="0.25">
      <c r="A5890" t="s">
        <v>32</v>
      </c>
      <c r="B5890" t="s">
        <v>17747</v>
      </c>
      <c r="C5890">
        <f>YEAR(B5890)</f>
        <v>2016</v>
      </c>
      <c r="D5890">
        <v>64.400000000000006</v>
      </c>
      <c r="E5890">
        <v>51.8</v>
      </c>
      <c r="F5890">
        <v>57.5</v>
      </c>
      <c r="H5890" s="2">
        <f>IF(F5890-57.22&lt;=0,0,IF(F5890-57.22&lt;=1,1,2))</f>
        <v>1</v>
      </c>
      <c r="I5890">
        <v>64.400000000000006</v>
      </c>
      <c r="J5890">
        <v>51.8</v>
      </c>
      <c r="K5890">
        <v>57.5</v>
      </c>
      <c r="L5890">
        <v>53.5</v>
      </c>
      <c r="M5890">
        <v>87.1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23</v>
      </c>
      <c r="V5890">
        <v>8.1</v>
      </c>
      <c r="W5890">
        <v>33.4</v>
      </c>
      <c r="X5890">
        <v>1013.9</v>
      </c>
      <c r="Y5890">
        <v>54.5</v>
      </c>
      <c r="Z5890">
        <v>6.2</v>
      </c>
      <c r="AA5890">
        <v>191.4</v>
      </c>
      <c r="AB5890">
        <v>16.5</v>
      </c>
      <c r="AC5890">
        <v>7</v>
      </c>
      <c r="AD5890">
        <v>0</v>
      </c>
      <c r="AE5890" t="s">
        <v>17748</v>
      </c>
      <c r="AF5890" t="s">
        <v>17749</v>
      </c>
      <c r="AG5890">
        <v>0.59</v>
      </c>
      <c r="AH5890" t="s">
        <v>36</v>
      </c>
      <c r="AI5890" t="s">
        <v>37</v>
      </c>
      <c r="AJ5890" t="s">
        <v>38</v>
      </c>
    </row>
    <row r="5891" spans="1:36" x14ac:dyDescent="0.25">
      <c r="A5891" t="s">
        <v>32</v>
      </c>
      <c r="B5891" t="s">
        <v>17750</v>
      </c>
      <c r="C5891">
        <f>YEAR(B5891)</f>
        <v>2016</v>
      </c>
      <c r="D5891">
        <v>62.6</v>
      </c>
      <c r="E5891">
        <v>53.6</v>
      </c>
      <c r="F5891">
        <v>58.7</v>
      </c>
      <c r="H5891" s="2">
        <f>IF(F5891-57.22&lt;=0,0,IF(F5891-57.22&lt;=1,1,2))</f>
        <v>2</v>
      </c>
      <c r="I5891">
        <v>62.6</v>
      </c>
      <c r="J5891">
        <v>53.6</v>
      </c>
      <c r="K5891">
        <v>58.7</v>
      </c>
      <c r="L5891">
        <v>53.3</v>
      </c>
      <c r="M5891">
        <v>82.7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17.2</v>
      </c>
      <c r="V5891">
        <v>11.4</v>
      </c>
      <c r="W5891">
        <v>305.39999999999998</v>
      </c>
      <c r="X5891">
        <v>1013</v>
      </c>
      <c r="Y5891">
        <v>65.400000000000006</v>
      </c>
      <c r="Z5891">
        <v>6.2</v>
      </c>
      <c r="AA5891">
        <v>190</v>
      </c>
      <c r="AB5891">
        <v>16.5</v>
      </c>
      <c r="AC5891">
        <v>7</v>
      </c>
      <c r="AD5891">
        <v>0</v>
      </c>
      <c r="AE5891" t="s">
        <v>17751</v>
      </c>
      <c r="AF5891" t="s">
        <v>17752</v>
      </c>
      <c r="AG5891">
        <v>0.62</v>
      </c>
      <c r="AH5891" t="s">
        <v>36</v>
      </c>
      <c r="AI5891" t="s">
        <v>37</v>
      </c>
      <c r="AJ5891" t="s">
        <v>38</v>
      </c>
    </row>
    <row r="5892" spans="1:36" x14ac:dyDescent="0.25">
      <c r="A5892" t="s">
        <v>32</v>
      </c>
      <c r="B5892" t="s">
        <v>17753</v>
      </c>
      <c r="C5892">
        <f>YEAR(B5892)</f>
        <v>2016</v>
      </c>
      <c r="D5892">
        <v>66.2</v>
      </c>
      <c r="E5892">
        <v>47.6</v>
      </c>
      <c r="F5892">
        <v>57.5</v>
      </c>
      <c r="H5892" s="2">
        <f>IF(F5892-57.22&lt;=0,0,IF(F5892-57.22&lt;=1,1,2))</f>
        <v>1</v>
      </c>
      <c r="I5892">
        <v>66.2</v>
      </c>
      <c r="J5892">
        <v>46.4</v>
      </c>
      <c r="K5892">
        <v>57.4</v>
      </c>
      <c r="L5892">
        <v>50.2</v>
      </c>
      <c r="M5892">
        <v>77.599999999999994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15.4</v>
      </c>
      <c r="V5892">
        <v>11.4</v>
      </c>
      <c r="W5892">
        <v>158.4</v>
      </c>
      <c r="X5892">
        <v>1015</v>
      </c>
      <c r="Y5892">
        <v>33.200000000000003</v>
      </c>
      <c r="Z5892">
        <v>6.2</v>
      </c>
      <c r="AA5892">
        <v>208.1</v>
      </c>
      <c r="AB5892">
        <v>18</v>
      </c>
      <c r="AC5892">
        <v>7</v>
      </c>
      <c r="AD5892">
        <v>0</v>
      </c>
      <c r="AE5892" t="s">
        <v>17754</v>
      </c>
      <c r="AF5892" t="s">
        <v>17755</v>
      </c>
      <c r="AG5892">
        <v>0.65</v>
      </c>
      <c r="AH5892" t="s">
        <v>36</v>
      </c>
      <c r="AI5892" t="s">
        <v>37</v>
      </c>
      <c r="AJ5892" t="s">
        <v>38</v>
      </c>
    </row>
    <row r="5893" spans="1:36" x14ac:dyDescent="0.25">
      <c r="A5893" t="s">
        <v>32</v>
      </c>
      <c r="B5893" t="s">
        <v>17756</v>
      </c>
      <c r="C5893">
        <f>YEAR(B5893)</f>
        <v>2016</v>
      </c>
      <c r="D5893">
        <v>68</v>
      </c>
      <c r="E5893">
        <v>47.4</v>
      </c>
      <c r="F5893">
        <v>58.8</v>
      </c>
      <c r="H5893" s="2">
        <f>IF(F5893-57.22&lt;=0,0,IF(F5893-57.22&lt;=1,1,2))</f>
        <v>2</v>
      </c>
      <c r="I5893">
        <v>68</v>
      </c>
      <c r="J5893">
        <v>47.4</v>
      </c>
      <c r="K5893">
        <v>58.8</v>
      </c>
      <c r="L5893">
        <v>46</v>
      </c>
      <c r="M5893">
        <v>64.7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26.6</v>
      </c>
      <c r="V5893">
        <v>24.2</v>
      </c>
      <c r="W5893">
        <v>165.9</v>
      </c>
      <c r="X5893">
        <v>1019.2</v>
      </c>
      <c r="Y5893">
        <v>31.2</v>
      </c>
      <c r="Z5893">
        <v>6.2</v>
      </c>
      <c r="AA5893">
        <v>202.3</v>
      </c>
      <c r="AB5893">
        <v>17.5</v>
      </c>
      <c r="AC5893">
        <v>7</v>
      </c>
      <c r="AD5893">
        <v>0</v>
      </c>
      <c r="AE5893" t="s">
        <v>17757</v>
      </c>
      <c r="AF5893" t="s">
        <v>17758</v>
      </c>
      <c r="AG5893">
        <v>0.68</v>
      </c>
      <c r="AH5893" t="s">
        <v>36</v>
      </c>
      <c r="AI5893" t="s">
        <v>702</v>
      </c>
      <c r="AJ5893" t="s">
        <v>38</v>
      </c>
    </row>
    <row r="5894" spans="1:36" x14ac:dyDescent="0.25">
      <c r="A5894" t="s">
        <v>32</v>
      </c>
      <c r="B5894" t="s">
        <v>17759</v>
      </c>
      <c r="C5894">
        <f>YEAR(B5894)</f>
        <v>2016</v>
      </c>
      <c r="D5894">
        <v>73.400000000000006</v>
      </c>
      <c r="E5894">
        <v>58.6</v>
      </c>
      <c r="F5894">
        <v>68.099999999999994</v>
      </c>
      <c r="H5894" s="2">
        <f>IF(F5894-57.22&lt;=0,0,IF(F5894-57.22&lt;=1,1,2))</f>
        <v>2</v>
      </c>
      <c r="I5894">
        <v>73.400000000000006</v>
      </c>
      <c r="J5894">
        <v>58.6</v>
      </c>
      <c r="K5894">
        <v>68.099999999999994</v>
      </c>
      <c r="L5894">
        <v>39.799999999999997</v>
      </c>
      <c r="M5894">
        <v>39.1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48.3</v>
      </c>
      <c r="V5894">
        <v>36.799999999999997</v>
      </c>
      <c r="W5894">
        <v>172.2</v>
      </c>
      <c r="X5894">
        <v>1017.4</v>
      </c>
      <c r="Y5894">
        <v>39.6</v>
      </c>
      <c r="Z5894">
        <v>6.2</v>
      </c>
      <c r="AA5894">
        <v>183.4</v>
      </c>
      <c r="AB5894">
        <v>15.9</v>
      </c>
      <c r="AC5894">
        <v>7</v>
      </c>
      <c r="AD5894">
        <v>0</v>
      </c>
      <c r="AE5894" t="s">
        <v>17760</v>
      </c>
      <c r="AF5894" t="s">
        <v>17761</v>
      </c>
      <c r="AG5894">
        <v>0.72</v>
      </c>
      <c r="AH5894" t="s">
        <v>36</v>
      </c>
      <c r="AI5894" t="s">
        <v>37</v>
      </c>
      <c r="AJ5894" t="s">
        <v>344</v>
      </c>
    </row>
    <row r="5895" spans="1:36" x14ac:dyDescent="0.25">
      <c r="A5895" t="s">
        <v>32</v>
      </c>
      <c r="B5895" t="s">
        <v>17762</v>
      </c>
      <c r="C5895">
        <f>YEAR(B5895)</f>
        <v>2016</v>
      </c>
      <c r="D5895">
        <v>75.2</v>
      </c>
      <c r="E5895">
        <v>60.8</v>
      </c>
      <c r="F5895">
        <v>68.599999999999994</v>
      </c>
      <c r="G5895" s="2">
        <f>AVERAGE(F5895:F5986)</f>
        <v>64.080434782608705</v>
      </c>
      <c r="H5895" s="2">
        <f>IF(F5895-64.08&lt;=0,0,IF(F5895-64.08&lt;=1,1,2))</f>
        <v>2</v>
      </c>
      <c r="I5895">
        <v>75.2</v>
      </c>
      <c r="J5895">
        <v>60.8</v>
      </c>
      <c r="K5895">
        <v>68.599999999999994</v>
      </c>
      <c r="L5895">
        <v>44.8</v>
      </c>
      <c r="M5895">
        <v>50.1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34.4</v>
      </c>
      <c r="V5895">
        <v>27.7</v>
      </c>
      <c r="W5895">
        <v>188.1</v>
      </c>
      <c r="X5895">
        <v>1012.8</v>
      </c>
      <c r="Y5895">
        <v>36.299999999999997</v>
      </c>
      <c r="Z5895">
        <v>5.8</v>
      </c>
      <c r="AA5895">
        <v>208.9</v>
      </c>
      <c r="AB5895">
        <v>18.100000000000001</v>
      </c>
      <c r="AC5895">
        <v>8</v>
      </c>
      <c r="AD5895">
        <v>0</v>
      </c>
      <c r="AE5895" t="s">
        <v>17763</v>
      </c>
      <c r="AF5895" t="s">
        <v>17764</v>
      </c>
      <c r="AG5895">
        <v>0.75</v>
      </c>
      <c r="AH5895" t="s">
        <v>36</v>
      </c>
      <c r="AI5895" t="s">
        <v>37</v>
      </c>
      <c r="AJ5895" t="s">
        <v>38</v>
      </c>
    </row>
    <row r="5896" spans="1:36" x14ac:dyDescent="0.25">
      <c r="A5896" t="s">
        <v>32</v>
      </c>
      <c r="B5896" t="s">
        <v>17765</v>
      </c>
      <c r="C5896">
        <f>YEAR(B5896)</f>
        <v>2016</v>
      </c>
      <c r="D5896">
        <v>64.400000000000006</v>
      </c>
      <c r="E5896">
        <v>51.8</v>
      </c>
      <c r="F5896">
        <v>59.6</v>
      </c>
      <c r="H5896" s="2">
        <f>IF(F5896-64.08&lt;=0,0,IF(F5896-64.08&lt;=1,1,2))</f>
        <v>0</v>
      </c>
      <c r="I5896">
        <v>64.400000000000006</v>
      </c>
      <c r="J5896">
        <v>51.8</v>
      </c>
      <c r="K5896">
        <v>59.6</v>
      </c>
      <c r="L5896">
        <v>49.1</v>
      </c>
      <c r="M5896">
        <v>69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25.1</v>
      </c>
      <c r="V5896">
        <v>24.2</v>
      </c>
      <c r="W5896">
        <v>294.39999999999998</v>
      </c>
      <c r="X5896">
        <v>1008.7</v>
      </c>
      <c r="Y5896">
        <v>52.1</v>
      </c>
      <c r="Z5896">
        <v>6.1</v>
      </c>
      <c r="AA5896">
        <v>204.6</v>
      </c>
      <c r="AB5896">
        <v>17.7</v>
      </c>
      <c r="AC5896">
        <v>7</v>
      </c>
      <c r="AD5896">
        <v>0</v>
      </c>
      <c r="AE5896" t="s">
        <v>17766</v>
      </c>
      <c r="AF5896" t="s">
        <v>17767</v>
      </c>
      <c r="AG5896">
        <v>0.75</v>
      </c>
      <c r="AH5896" t="s">
        <v>36</v>
      </c>
      <c r="AI5896" t="s">
        <v>37</v>
      </c>
      <c r="AJ5896" t="s">
        <v>38</v>
      </c>
    </row>
    <row r="5897" spans="1:36" x14ac:dyDescent="0.25">
      <c r="A5897" t="s">
        <v>32</v>
      </c>
      <c r="B5897" t="s">
        <v>17768</v>
      </c>
      <c r="C5897">
        <f>YEAR(B5897)</f>
        <v>2016</v>
      </c>
      <c r="D5897">
        <v>64.400000000000006</v>
      </c>
      <c r="E5897">
        <v>49</v>
      </c>
      <c r="F5897">
        <v>58</v>
      </c>
      <c r="H5897" s="2">
        <f>IF(F5897-64.08&lt;=0,0,IF(F5897-64.08&lt;=1,1,2))</f>
        <v>0</v>
      </c>
      <c r="I5897">
        <v>64.400000000000006</v>
      </c>
      <c r="J5897">
        <v>48.1</v>
      </c>
      <c r="K5897">
        <v>57.9</v>
      </c>
      <c r="L5897">
        <v>46.6</v>
      </c>
      <c r="M5897">
        <v>66.400000000000006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25.3</v>
      </c>
      <c r="V5897">
        <v>20.7</v>
      </c>
      <c r="W5897">
        <v>247.6</v>
      </c>
      <c r="X5897">
        <v>1005.3</v>
      </c>
      <c r="Y5897">
        <v>42.3</v>
      </c>
      <c r="Z5897">
        <v>6.2</v>
      </c>
      <c r="AA5897">
        <v>190.3</v>
      </c>
      <c r="AB5897">
        <v>16.399999999999999</v>
      </c>
      <c r="AC5897">
        <v>7</v>
      </c>
      <c r="AD5897">
        <v>0</v>
      </c>
      <c r="AE5897" t="s">
        <v>17769</v>
      </c>
      <c r="AF5897" t="s">
        <v>17770</v>
      </c>
      <c r="AG5897">
        <v>0.82</v>
      </c>
      <c r="AH5897" t="s">
        <v>36</v>
      </c>
      <c r="AI5897" t="s">
        <v>37</v>
      </c>
      <c r="AJ5897" t="s">
        <v>38</v>
      </c>
    </row>
    <row r="5898" spans="1:36" x14ac:dyDescent="0.25">
      <c r="A5898" t="s">
        <v>32</v>
      </c>
      <c r="B5898" t="s">
        <v>17771</v>
      </c>
      <c r="C5898">
        <f>YEAR(B5898)</f>
        <v>2016</v>
      </c>
      <c r="D5898">
        <v>64.400000000000006</v>
      </c>
      <c r="E5898">
        <v>51.8</v>
      </c>
      <c r="F5898">
        <v>58.1</v>
      </c>
      <c r="H5898" s="2">
        <f>IF(F5898-64.08&lt;=0,0,IF(F5898-64.08&lt;=1,1,2))</f>
        <v>0</v>
      </c>
      <c r="I5898">
        <v>64.400000000000006</v>
      </c>
      <c r="J5898">
        <v>51.8</v>
      </c>
      <c r="K5898">
        <v>58.1</v>
      </c>
      <c r="L5898">
        <v>46.1</v>
      </c>
      <c r="M5898">
        <v>65.099999999999994</v>
      </c>
      <c r="O5898">
        <v>3.9E-2</v>
      </c>
      <c r="P5898">
        <v>100</v>
      </c>
      <c r="Q5898">
        <v>4.17</v>
      </c>
      <c r="R5898" t="s">
        <v>40</v>
      </c>
      <c r="S5898">
        <v>0</v>
      </c>
      <c r="T5898">
        <v>0</v>
      </c>
      <c r="U5898">
        <v>41.4</v>
      </c>
      <c r="V5898">
        <v>19.600000000000001</v>
      </c>
      <c r="W5898">
        <v>208.3</v>
      </c>
      <c r="X5898">
        <v>1006.6</v>
      </c>
      <c r="Y5898">
        <v>54</v>
      </c>
      <c r="Z5898">
        <v>6.2</v>
      </c>
      <c r="AA5898">
        <v>178.4</v>
      </c>
      <c r="AB5898">
        <v>15.5</v>
      </c>
      <c r="AC5898">
        <v>6</v>
      </c>
      <c r="AD5898">
        <v>0</v>
      </c>
      <c r="AE5898" t="s">
        <v>17772</v>
      </c>
      <c r="AF5898" t="s">
        <v>17773</v>
      </c>
      <c r="AG5898">
        <v>0.85</v>
      </c>
      <c r="AH5898" t="s">
        <v>56</v>
      </c>
      <c r="AI5898" t="s">
        <v>61</v>
      </c>
      <c r="AJ5898" t="s">
        <v>40</v>
      </c>
    </row>
    <row r="5899" spans="1:36" x14ac:dyDescent="0.25">
      <c r="A5899" t="s">
        <v>32</v>
      </c>
      <c r="B5899" t="s">
        <v>17774</v>
      </c>
      <c r="C5899">
        <f>YEAR(B5899)</f>
        <v>2016</v>
      </c>
      <c r="D5899">
        <v>62.6</v>
      </c>
      <c r="E5899">
        <v>50</v>
      </c>
      <c r="F5899">
        <v>56.6</v>
      </c>
      <c r="H5899" s="2">
        <f>IF(F5899-64.08&lt;=0,0,IF(F5899-64.08&lt;=1,1,2))</f>
        <v>0</v>
      </c>
      <c r="I5899">
        <v>62.6</v>
      </c>
      <c r="J5899">
        <v>45.6</v>
      </c>
      <c r="K5899">
        <v>56.4</v>
      </c>
      <c r="L5899">
        <v>45.2</v>
      </c>
      <c r="M5899">
        <v>66.599999999999994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29.5</v>
      </c>
      <c r="V5899">
        <v>19.7</v>
      </c>
      <c r="W5899">
        <v>277.5</v>
      </c>
      <c r="X5899">
        <v>1013.8</v>
      </c>
      <c r="Y5899">
        <v>38</v>
      </c>
      <c r="Z5899">
        <v>6.2</v>
      </c>
      <c r="AA5899">
        <v>221.5</v>
      </c>
      <c r="AB5899">
        <v>19</v>
      </c>
      <c r="AC5899">
        <v>8</v>
      </c>
      <c r="AD5899">
        <v>0</v>
      </c>
      <c r="AE5899" t="s">
        <v>17775</v>
      </c>
      <c r="AF5899" t="s">
        <v>17776</v>
      </c>
      <c r="AG5899">
        <v>0.88</v>
      </c>
      <c r="AH5899" t="s">
        <v>36</v>
      </c>
      <c r="AI5899" t="s">
        <v>37</v>
      </c>
      <c r="AJ5899" t="s">
        <v>38</v>
      </c>
    </row>
    <row r="5900" spans="1:36" x14ac:dyDescent="0.25">
      <c r="A5900" t="s">
        <v>32</v>
      </c>
      <c r="B5900" t="s">
        <v>17777</v>
      </c>
      <c r="C5900">
        <f>YEAR(B5900)</f>
        <v>2016</v>
      </c>
      <c r="D5900">
        <v>64.400000000000006</v>
      </c>
      <c r="E5900">
        <v>48.2</v>
      </c>
      <c r="F5900">
        <v>56.8</v>
      </c>
      <c r="H5900" s="2">
        <f>IF(F5900-64.08&lt;=0,0,IF(F5900-64.08&lt;=1,1,2))</f>
        <v>0</v>
      </c>
      <c r="I5900">
        <v>64.400000000000006</v>
      </c>
      <c r="J5900">
        <v>45.6</v>
      </c>
      <c r="K5900">
        <v>56.4</v>
      </c>
      <c r="L5900">
        <v>47.2</v>
      </c>
      <c r="M5900">
        <v>71.7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25.3</v>
      </c>
      <c r="V5900">
        <v>20.7</v>
      </c>
      <c r="W5900">
        <v>175.1</v>
      </c>
      <c r="X5900">
        <v>1014.3</v>
      </c>
      <c r="Y5900">
        <v>44.4</v>
      </c>
      <c r="Z5900">
        <v>6.2</v>
      </c>
      <c r="AA5900">
        <v>219.3</v>
      </c>
      <c r="AB5900">
        <v>19</v>
      </c>
      <c r="AC5900">
        <v>8</v>
      </c>
      <c r="AD5900">
        <v>0</v>
      </c>
      <c r="AE5900" t="s">
        <v>17778</v>
      </c>
      <c r="AF5900" t="s">
        <v>17779</v>
      </c>
      <c r="AG5900">
        <v>0.91</v>
      </c>
      <c r="AH5900" t="s">
        <v>36</v>
      </c>
      <c r="AI5900" t="s">
        <v>174</v>
      </c>
      <c r="AJ5900" t="s">
        <v>38</v>
      </c>
    </row>
    <row r="5901" spans="1:36" x14ac:dyDescent="0.25">
      <c r="A5901" t="s">
        <v>32</v>
      </c>
      <c r="B5901" t="s">
        <v>17780</v>
      </c>
      <c r="C5901">
        <f>YEAR(B5901)</f>
        <v>2016</v>
      </c>
      <c r="D5901">
        <v>68</v>
      </c>
      <c r="E5901">
        <v>51.7</v>
      </c>
      <c r="F5901">
        <v>61.1</v>
      </c>
      <c r="H5901" s="2">
        <f>IF(F5901-64.08&lt;=0,0,IF(F5901-64.08&lt;=1,1,2))</f>
        <v>0</v>
      </c>
      <c r="I5901">
        <v>68</v>
      </c>
      <c r="J5901">
        <v>51.7</v>
      </c>
      <c r="K5901">
        <v>61.1</v>
      </c>
      <c r="L5901">
        <v>47.2</v>
      </c>
      <c r="M5901">
        <v>61.1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43.8</v>
      </c>
      <c r="V5901">
        <v>35.799999999999997</v>
      </c>
      <c r="W5901">
        <v>169.8</v>
      </c>
      <c r="X5901">
        <v>1009.5</v>
      </c>
      <c r="Y5901">
        <v>40.1</v>
      </c>
      <c r="Z5901">
        <v>6.2</v>
      </c>
      <c r="AA5901">
        <v>218.7</v>
      </c>
      <c r="AB5901">
        <v>18.899999999999999</v>
      </c>
      <c r="AC5901">
        <v>8</v>
      </c>
      <c r="AD5901">
        <v>0</v>
      </c>
      <c r="AE5901" t="s">
        <v>17781</v>
      </c>
      <c r="AF5901" t="s">
        <v>17782</v>
      </c>
      <c r="AG5901">
        <v>0.95</v>
      </c>
      <c r="AH5901" t="s">
        <v>36</v>
      </c>
      <c r="AI5901" t="s">
        <v>37</v>
      </c>
      <c r="AJ5901" t="s">
        <v>344</v>
      </c>
    </row>
    <row r="5902" spans="1:36" x14ac:dyDescent="0.25">
      <c r="A5902" t="s">
        <v>32</v>
      </c>
      <c r="B5902" t="s">
        <v>17783</v>
      </c>
      <c r="C5902">
        <f>YEAR(B5902)</f>
        <v>2016</v>
      </c>
      <c r="D5902">
        <v>69.8</v>
      </c>
      <c r="E5902">
        <v>55.4</v>
      </c>
      <c r="F5902">
        <v>62</v>
      </c>
      <c r="H5902" s="2">
        <f>IF(F5902-64.08&lt;=0,0,IF(F5902-64.08&lt;=1,1,2))</f>
        <v>0</v>
      </c>
      <c r="I5902">
        <v>69.8</v>
      </c>
      <c r="J5902">
        <v>55.4</v>
      </c>
      <c r="K5902">
        <v>62</v>
      </c>
      <c r="L5902">
        <v>49.6</v>
      </c>
      <c r="M5902">
        <v>64.7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25.3</v>
      </c>
      <c r="V5902">
        <v>23</v>
      </c>
      <c r="W5902">
        <v>170.2</v>
      </c>
      <c r="X5902">
        <v>1007.2</v>
      </c>
      <c r="Y5902">
        <v>43.3</v>
      </c>
      <c r="Z5902">
        <v>6.2</v>
      </c>
      <c r="AA5902">
        <v>139.80000000000001</v>
      </c>
      <c r="AB5902">
        <v>12.2</v>
      </c>
      <c r="AC5902">
        <v>5</v>
      </c>
      <c r="AD5902">
        <v>0</v>
      </c>
      <c r="AE5902" t="s">
        <v>17784</v>
      </c>
      <c r="AF5902" t="s">
        <v>17785</v>
      </c>
      <c r="AG5902">
        <v>0.98</v>
      </c>
      <c r="AH5902" t="s">
        <v>36</v>
      </c>
      <c r="AI5902" t="s">
        <v>37</v>
      </c>
      <c r="AJ5902" t="s">
        <v>38</v>
      </c>
    </row>
    <row r="5903" spans="1:36" x14ac:dyDescent="0.25">
      <c r="A5903" t="s">
        <v>32</v>
      </c>
      <c r="B5903" t="s">
        <v>17786</v>
      </c>
      <c r="C5903">
        <f>YEAR(B5903)</f>
        <v>2016</v>
      </c>
      <c r="D5903">
        <v>62.6</v>
      </c>
      <c r="E5903">
        <v>51.8</v>
      </c>
      <c r="F5903">
        <v>57.8</v>
      </c>
      <c r="H5903" s="2">
        <f>IF(F5903-64.08&lt;=0,0,IF(F5903-64.08&lt;=1,1,2))</f>
        <v>0</v>
      </c>
      <c r="I5903">
        <v>62.6</v>
      </c>
      <c r="J5903">
        <v>51.8</v>
      </c>
      <c r="K5903">
        <v>57.8</v>
      </c>
      <c r="L5903">
        <v>50.8</v>
      </c>
      <c r="M5903">
        <v>77.400000000000006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21.9</v>
      </c>
      <c r="V5903">
        <v>19.7</v>
      </c>
      <c r="W5903">
        <v>287.5</v>
      </c>
      <c r="X5903">
        <v>1004.8</v>
      </c>
      <c r="Y5903">
        <v>56</v>
      </c>
      <c r="Z5903">
        <v>6.2</v>
      </c>
      <c r="AA5903">
        <v>217.9</v>
      </c>
      <c r="AB5903">
        <v>18.899999999999999</v>
      </c>
      <c r="AC5903">
        <v>8</v>
      </c>
      <c r="AD5903">
        <v>0</v>
      </c>
      <c r="AE5903" t="s">
        <v>17787</v>
      </c>
      <c r="AF5903" t="s">
        <v>17788</v>
      </c>
      <c r="AG5903">
        <v>0</v>
      </c>
      <c r="AH5903" t="s">
        <v>36</v>
      </c>
      <c r="AI5903" t="s">
        <v>37</v>
      </c>
      <c r="AJ5903" t="s">
        <v>38</v>
      </c>
    </row>
    <row r="5904" spans="1:36" x14ac:dyDescent="0.25">
      <c r="A5904" t="s">
        <v>32</v>
      </c>
      <c r="B5904" t="s">
        <v>17789</v>
      </c>
      <c r="C5904">
        <f>YEAR(B5904)</f>
        <v>2016</v>
      </c>
      <c r="D5904">
        <v>66.2</v>
      </c>
      <c r="E5904">
        <v>51.8</v>
      </c>
      <c r="F5904">
        <v>57.3</v>
      </c>
      <c r="H5904" s="2">
        <f>IF(F5904-64.08&lt;=0,0,IF(F5904-64.08&lt;=1,1,2))</f>
        <v>0</v>
      </c>
      <c r="I5904">
        <v>66.2</v>
      </c>
      <c r="J5904">
        <v>51.8</v>
      </c>
      <c r="K5904">
        <v>57.3</v>
      </c>
      <c r="L5904">
        <v>45.5</v>
      </c>
      <c r="M5904">
        <v>65.099999999999994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33.299999999999997</v>
      </c>
      <c r="V5904">
        <v>12.8</v>
      </c>
      <c r="W5904">
        <v>174.6</v>
      </c>
      <c r="X5904">
        <v>1008.9</v>
      </c>
      <c r="Y5904">
        <v>39.700000000000003</v>
      </c>
      <c r="Z5904">
        <v>6.2</v>
      </c>
      <c r="AA5904">
        <v>191.3</v>
      </c>
      <c r="AB5904">
        <v>16.600000000000001</v>
      </c>
      <c r="AC5904">
        <v>7</v>
      </c>
      <c r="AD5904">
        <v>0</v>
      </c>
      <c r="AE5904" t="s">
        <v>17790</v>
      </c>
      <c r="AF5904" t="s">
        <v>17791</v>
      </c>
      <c r="AG5904">
        <v>0.05</v>
      </c>
      <c r="AH5904" t="s">
        <v>36</v>
      </c>
      <c r="AI5904" t="s">
        <v>37</v>
      </c>
      <c r="AJ5904" t="s">
        <v>38</v>
      </c>
    </row>
    <row r="5905" spans="1:36" x14ac:dyDescent="0.25">
      <c r="A5905" t="s">
        <v>32</v>
      </c>
      <c r="B5905" t="s">
        <v>17792</v>
      </c>
      <c r="C5905">
        <f>YEAR(B5905)</f>
        <v>2016</v>
      </c>
      <c r="D5905">
        <v>71.599999999999994</v>
      </c>
      <c r="E5905">
        <v>48.2</v>
      </c>
      <c r="F5905">
        <v>59.3</v>
      </c>
      <c r="H5905" s="2">
        <f>IF(F5905-64.08&lt;=0,0,IF(F5905-64.08&lt;=1,1,2))</f>
        <v>0</v>
      </c>
      <c r="I5905">
        <v>71.599999999999994</v>
      </c>
      <c r="J5905">
        <v>45.1</v>
      </c>
      <c r="K5905">
        <v>59.2</v>
      </c>
      <c r="L5905">
        <v>42</v>
      </c>
      <c r="M5905">
        <v>54.5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24.2</v>
      </c>
      <c r="V5905">
        <v>20.8</v>
      </c>
      <c r="W5905">
        <v>163</v>
      </c>
      <c r="X5905">
        <v>1014.5</v>
      </c>
      <c r="Y5905">
        <v>29.1</v>
      </c>
      <c r="Z5905">
        <v>6.2</v>
      </c>
      <c r="AA5905">
        <v>234.5</v>
      </c>
      <c r="AB5905">
        <v>20.100000000000001</v>
      </c>
      <c r="AC5905">
        <v>8</v>
      </c>
      <c r="AD5905">
        <v>0</v>
      </c>
      <c r="AE5905" t="s">
        <v>17793</v>
      </c>
      <c r="AF5905" t="s">
        <v>17794</v>
      </c>
      <c r="AG5905">
        <v>0.08</v>
      </c>
      <c r="AH5905" t="s">
        <v>36</v>
      </c>
      <c r="AI5905" t="s">
        <v>37</v>
      </c>
      <c r="AJ5905" t="s">
        <v>38</v>
      </c>
    </row>
    <row r="5906" spans="1:36" x14ac:dyDescent="0.25">
      <c r="A5906" t="s">
        <v>32</v>
      </c>
      <c r="B5906" t="s">
        <v>17795</v>
      </c>
      <c r="C5906">
        <f>YEAR(B5906)</f>
        <v>2016</v>
      </c>
      <c r="D5906">
        <v>75.2</v>
      </c>
      <c r="E5906">
        <v>53.1</v>
      </c>
      <c r="F5906">
        <v>63.9</v>
      </c>
      <c r="H5906" s="2">
        <f>IF(F5906-64.08&lt;=0,0,IF(F5906-64.08&lt;=1,1,2))</f>
        <v>0</v>
      </c>
      <c r="I5906">
        <v>75.2</v>
      </c>
      <c r="J5906">
        <v>53.1</v>
      </c>
      <c r="K5906">
        <v>63.9</v>
      </c>
      <c r="L5906">
        <v>43.5</v>
      </c>
      <c r="M5906">
        <v>50.4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35.799999999999997</v>
      </c>
      <c r="V5906">
        <v>25.3</v>
      </c>
      <c r="W5906">
        <v>184.8</v>
      </c>
      <c r="X5906">
        <v>1011.4</v>
      </c>
      <c r="Y5906">
        <v>65.599999999999994</v>
      </c>
      <c r="Z5906">
        <v>6.2</v>
      </c>
      <c r="AA5906">
        <v>181</v>
      </c>
      <c r="AB5906">
        <v>15.4</v>
      </c>
      <c r="AC5906">
        <v>7</v>
      </c>
      <c r="AD5906">
        <v>0</v>
      </c>
      <c r="AE5906" t="s">
        <v>17796</v>
      </c>
      <c r="AF5906" t="s">
        <v>17797</v>
      </c>
      <c r="AG5906">
        <v>0.12</v>
      </c>
      <c r="AH5906" t="s">
        <v>36</v>
      </c>
      <c r="AI5906" t="s">
        <v>37</v>
      </c>
      <c r="AJ5906" t="s">
        <v>38</v>
      </c>
    </row>
    <row r="5907" spans="1:36" x14ac:dyDescent="0.25">
      <c r="A5907" t="s">
        <v>32</v>
      </c>
      <c r="B5907" t="s">
        <v>17798</v>
      </c>
      <c r="C5907">
        <f>YEAR(B5907)</f>
        <v>2016</v>
      </c>
      <c r="D5907">
        <v>69.8</v>
      </c>
      <c r="E5907">
        <v>51.8</v>
      </c>
      <c r="F5907">
        <v>63.7</v>
      </c>
      <c r="H5907" s="2">
        <f>IF(F5907-64.08&lt;=0,0,IF(F5907-64.08&lt;=1,1,2))</f>
        <v>0</v>
      </c>
      <c r="I5907">
        <v>69.8</v>
      </c>
      <c r="J5907">
        <v>51.8</v>
      </c>
      <c r="K5907">
        <v>63.7</v>
      </c>
      <c r="L5907">
        <v>48.1</v>
      </c>
      <c r="M5907">
        <v>60.8</v>
      </c>
      <c r="O5907">
        <v>0.124</v>
      </c>
      <c r="P5907">
        <v>100</v>
      </c>
      <c r="Q5907">
        <v>4.17</v>
      </c>
      <c r="R5907" t="s">
        <v>40</v>
      </c>
      <c r="S5907">
        <v>0</v>
      </c>
      <c r="T5907">
        <v>0</v>
      </c>
      <c r="U5907">
        <v>28.9</v>
      </c>
      <c r="V5907">
        <v>24.2</v>
      </c>
      <c r="W5907">
        <v>230</v>
      </c>
      <c r="X5907">
        <v>1006.4</v>
      </c>
      <c r="Y5907">
        <v>68.2</v>
      </c>
      <c r="Z5907">
        <v>5.7</v>
      </c>
      <c r="AA5907">
        <v>164.1</v>
      </c>
      <c r="AB5907">
        <v>14.1</v>
      </c>
      <c r="AC5907">
        <v>6</v>
      </c>
      <c r="AD5907">
        <v>0</v>
      </c>
      <c r="AE5907" t="s">
        <v>17799</v>
      </c>
      <c r="AF5907" t="s">
        <v>17800</v>
      </c>
      <c r="AG5907">
        <v>0.15</v>
      </c>
      <c r="AH5907" t="s">
        <v>56</v>
      </c>
      <c r="AI5907" t="s">
        <v>65</v>
      </c>
      <c r="AJ5907" t="s">
        <v>40</v>
      </c>
    </row>
    <row r="5908" spans="1:36" x14ac:dyDescent="0.25">
      <c r="A5908" t="s">
        <v>32</v>
      </c>
      <c r="B5908" t="s">
        <v>17801</v>
      </c>
      <c r="C5908">
        <f>YEAR(B5908)</f>
        <v>2016</v>
      </c>
      <c r="D5908">
        <v>62.6</v>
      </c>
      <c r="E5908">
        <v>48.8</v>
      </c>
      <c r="F5908">
        <v>54.6</v>
      </c>
      <c r="H5908" s="2">
        <f>IF(F5908-64.08&lt;=0,0,IF(F5908-64.08&lt;=1,1,2))</f>
        <v>0</v>
      </c>
      <c r="I5908">
        <v>62.6</v>
      </c>
      <c r="J5908">
        <v>48.5</v>
      </c>
      <c r="K5908">
        <v>54.5</v>
      </c>
      <c r="L5908">
        <v>47.8</v>
      </c>
      <c r="M5908">
        <v>78.900000000000006</v>
      </c>
      <c r="O5908">
        <v>0.26500000000000001</v>
      </c>
      <c r="P5908">
        <v>100</v>
      </c>
      <c r="Q5908">
        <v>12.5</v>
      </c>
      <c r="R5908" t="s">
        <v>40</v>
      </c>
      <c r="S5908">
        <v>0</v>
      </c>
      <c r="T5908">
        <v>0</v>
      </c>
      <c r="U5908">
        <v>43.4</v>
      </c>
      <c r="V5908">
        <v>31.1</v>
      </c>
      <c r="W5908">
        <v>293.3</v>
      </c>
      <c r="X5908">
        <v>1006.3</v>
      </c>
      <c r="Y5908">
        <v>68.8</v>
      </c>
      <c r="Z5908">
        <v>6.2</v>
      </c>
      <c r="AA5908">
        <v>191.1</v>
      </c>
      <c r="AB5908">
        <v>16.399999999999999</v>
      </c>
      <c r="AC5908">
        <v>7</v>
      </c>
      <c r="AD5908">
        <v>0</v>
      </c>
      <c r="AE5908" t="s">
        <v>17802</v>
      </c>
      <c r="AF5908" t="s">
        <v>17803</v>
      </c>
      <c r="AG5908">
        <v>0.19</v>
      </c>
      <c r="AH5908" t="s">
        <v>56</v>
      </c>
      <c r="AI5908" t="s">
        <v>101</v>
      </c>
      <c r="AJ5908" t="s">
        <v>40</v>
      </c>
    </row>
    <row r="5909" spans="1:36" x14ac:dyDescent="0.25">
      <c r="A5909" t="s">
        <v>32</v>
      </c>
      <c r="B5909" t="s">
        <v>17804</v>
      </c>
      <c r="C5909">
        <f>YEAR(B5909)</f>
        <v>2016</v>
      </c>
      <c r="D5909">
        <v>57.2</v>
      </c>
      <c r="E5909">
        <v>50</v>
      </c>
      <c r="F5909">
        <v>53.8</v>
      </c>
      <c r="H5909" s="2">
        <f>IF(F5909-64.08&lt;=0,0,IF(F5909-64.08&lt;=1,1,2))</f>
        <v>0</v>
      </c>
      <c r="I5909">
        <v>57.2</v>
      </c>
      <c r="J5909">
        <v>48.4</v>
      </c>
      <c r="K5909">
        <v>53.8</v>
      </c>
      <c r="L5909">
        <v>43.6</v>
      </c>
      <c r="M5909">
        <v>68.900000000000006</v>
      </c>
      <c r="O5909">
        <v>1.7999999999999999E-2</v>
      </c>
      <c r="P5909">
        <v>100</v>
      </c>
      <c r="Q5909">
        <v>8.33</v>
      </c>
      <c r="R5909" t="s">
        <v>40</v>
      </c>
      <c r="S5909">
        <v>0</v>
      </c>
      <c r="T5909">
        <v>0</v>
      </c>
      <c r="U5909">
        <v>33.299999999999997</v>
      </c>
      <c r="V5909">
        <v>31.1</v>
      </c>
      <c r="W5909">
        <v>310.60000000000002</v>
      </c>
      <c r="X5909">
        <v>1015.6</v>
      </c>
      <c r="Y5909">
        <v>76.099999999999994</v>
      </c>
      <c r="Z5909">
        <v>6.2</v>
      </c>
      <c r="AA5909">
        <v>184.3</v>
      </c>
      <c r="AB5909">
        <v>15.8</v>
      </c>
      <c r="AC5909">
        <v>7</v>
      </c>
      <c r="AD5909">
        <v>0</v>
      </c>
      <c r="AE5909" t="s">
        <v>17805</v>
      </c>
      <c r="AF5909" t="s">
        <v>17806</v>
      </c>
      <c r="AG5909">
        <v>0.25</v>
      </c>
      <c r="AH5909" t="s">
        <v>56</v>
      </c>
      <c r="AI5909" t="s">
        <v>1166</v>
      </c>
      <c r="AJ5909" t="s">
        <v>40</v>
      </c>
    </row>
    <row r="5910" spans="1:36" x14ac:dyDescent="0.25">
      <c r="A5910" t="s">
        <v>32</v>
      </c>
      <c r="B5910" t="s">
        <v>17807</v>
      </c>
      <c r="C5910">
        <f>YEAR(B5910)</f>
        <v>2016</v>
      </c>
      <c r="D5910">
        <v>57.2</v>
      </c>
      <c r="E5910">
        <v>48.2</v>
      </c>
      <c r="F5910">
        <v>52.9</v>
      </c>
      <c r="H5910" s="2">
        <f>IF(F5910-64.08&lt;=0,0,IF(F5910-64.08&lt;=1,1,2))</f>
        <v>0</v>
      </c>
      <c r="I5910">
        <v>57.2</v>
      </c>
      <c r="J5910">
        <v>45</v>
      </c>
      <c r="K5910">
        <v>52.2</v>
      </c>
      <c r="L5910">
        <v>44.2</v>
      </c>
      <c r="M5910">
        <v>72.7</v>
      </c>
      <c r="O5910">
        <v>8.0000000000000002E-3</v>
      </c>
      <c r="P5910">
        <v>100</v>
      </c>
      <c r="Q5910">
        <v>4.17</v>
      </c>
      <c r="R5910" t="s">
        <v>40</v>
      </c>
      <c r="S5910">
        <v>0</v>
      </c>
      <c r="T5910">
        <v>0</v>
      </c>
      <c r="U5910">
        <v>21.5</v>
      </c>
      <c r="V5910">
        <v>13.9</v>
      </c>
      <c r="W5910">
        <v>345.5</v>
      </c>
      <c r="X5910">
        <v>1020.1</v>
      </c>
      <c r="Y5910">
        <v>75.099999999999994</v>
      </c>
      <c r="Z5910">
        <v>6.2</v>
      </c>
      <c r="AA5910">
        <v>192.2</v>
      </c>
      <c r="AB5910">
        <v>16.600000000000001</v>
      </c>
      <c r="AC5910">
        <v>7</v>
      </c>
      <c r="AD5910">
        <v>0</v>
      </c>
      <c r="AE5910" t="s">
        <v>17808</v>
      </c>
      <c r="AF5910" t="s">
        <v>17809</v>
      </c>
      <c r="AG5910">
        <v>0.25</v>
      </c>
      <c r="AH5910" t="s">
        <v>56</v>
      </c>
      <c r="AI5910" t="s">
        <v>78</v>
      </c>
      <c r="AJ5910" t="s">
        <v>40</v>
      </c>
    </row>
    <row r="5911" spans="1:36" x14ac:dyDescent="0.25">
      <c r="A5911" t="s">
        <v>32</v>
      </c>
      <c r="B5911" t="s">
        <v>17810</v>
      </c>
      <c r="C5911">
        <f>YEAR(B5911)</f>
        <v>2016</v>
      </c>
      <c r="D5911">
        <v>55.4</v>
      </c>
      <c r="E5911">
        <v>47</v>
      </c>
      <c r="F5911">
        <v>53.7</v>
      </c>
      <c r="H5911" s="2">
        <f>IF(F5911-64.08&lt;=0,0,IF(F5911-64.08&lt;=1,1,2))</f>
        <v>0</v>
      </c>
      <c r="I5911">
        <v>55.4</v>
      </c>
      <c r="J5911">
        <v>43.1</v>
      </c>
      <c r="K5911">
        <v>53.4</v>
      </c>
      <c r="L5911">
        <v>40.299999999999997</v>
      </c>
      <c r="M5911">
        <v>60.7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25.7</v>
      </c>
      <c r="V5911">
        <v>17.2</v>
      </c>
      <c r="W5911">
        <v>338.3</v>
      </c>
      <c r="X5911">
        <v>1024</v>
      </c>
      <c r="Y5911">
        <v>82</v>
      </c>
      <c r="Z5911">
        <v>6.2</v>
      </c>
      <c r="AA5911">
        <v>216.8</v>
      </c>
      <c r="AB5911">
        <v>18.8</v>
      </c>
      <c r="AC5911">
        <v>7</v>
      </c>
      <c r="AD5911">
        <v>0</v>
      </c>
      <c r="AE5911" t="s">
        <v>17811</v>
      </c>
      <c r="AF5911" t="s">
        <v>17812</v>
      </c>
      <c r="AG5911">
        <v>0.28999999999999998</v>
      </c>
      <c r="AH5911" t="s">
        <v>36</v>
      </c>
      <c r="AI5911" t="s">
        <v>37</v>
      </c>
      <c r="AJ5911" t="s">
        <v>38</v>
      </c>
    </row>
    <row r="5912" spans="1:36" x14ac:dyDescent="0.25">
      <c r="A5912" t="s">
        <v>32</v>
      </c>
      <c r="B5912" t="s">
        <v>17813</v>
      </c>
      <c r="C5912">
        <f>YEAR(B5912)</f>
        <v>2016</v>
      </c>
      <c r="D5912">
        <v>62.6</v>
      </c>
      <c r="E5912">
        <v>44.6</v>
      </c>
      <c r="F5912">
        <v>54.6</v>
      </c>
      <c r="H5912" s="2">
        <f>IF(F5912-64.08&lt;=0,0,IF(F5912-64.08&lt;=1,1,2))</f>
        <v>0</v>
      </c>
      <c r="I5912">
        <v>62.6</v>
      </c>
      <c r="J5912">
        <v>40.200000000000003</v>
      </c>
      <c r="K5912">
        <v>53.5</v>
      </c>
      <c r="L5912">
        <v>45.2</v>
      </c>
      <c r="M5912">
        <v>71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31.1</v>
      </c>
      <c r="V5912">
        <v>19.7</v>
      </c>
      <c r="W5912">
        <v>163.19999999999999</v>
      </c>
      <c r="X5912">
        <v>1018.7</v>
      </c>
      <c r="Y5912">
        <v>55.9</v>
      </c>
      <c r="Z5912">
        <v>6.2</v>
      </c>
      <c r="AA5912">
        <v>189.5</v>
      </c>
      <c r="AB5912">
        <v>16.2</v>
      </c>
      <c r="AC5912">
        <v>6</v>
      </c>
      <c r="AD5912">
        <v>0</v>
      </c>
      <c r="AE5912" t="s">
        <v>17814</v>
      </c>
      <c r="AF5912" t="s">
        <v>17815</v>
      </c>
      <c r="AG5912">
        <v>0.32</v>
      </c>
      <c r="AH5912" t="s">
        <v>36</v>
      </c>
      <c r="AI5912" t="s">
        <v>37</v>
      </c>
      <c r="AJ5912" t="s">
        <v>38</v>
      </c>
    </row>
    <row r="5913" spans="1:36" x14ac:dyDescent="0.25">
      <c r="A5913" t="s">
        <v>32</v>
      </c>
      <c r="B5913" t="s">
        <v>17816</v>
      </c>
      <c r="C5913">
        <f>YEAR(B5913)</f>
        <v>2016</v>
      </c>
      <c r="D5913">
        <v>64.400000000000006</v>
      </c>
      <c r="E5913">
        <v>51.8</v>
      </c>
      <c r="F5913">
        <v>59.5</v>
      </c>
      <c r="H5913" s="2">
        <f>IF(F5913-64.08&lt;=0,0,IF(F5913-64.08&lt;=1,1,2))</f>
        <v>0</v>
      </c>
      <c r="I5913">
        <v>64.400000000000006</v>
      </c>
      <c r="J5913">
        <v>51.8</v>
      </c>
      <c r="K5913">
        <v>59.5</v>
      </c>
      <c r="L5913">
        <v>48.8</v>
      </c>
      <c r="M5913">
        <v>68.7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41.4</v>
      </c>
      <c r="V5913">
        <v>25.3</v>
      </c>
      <c r="W5913">
        <v>279.7</v>
      </c>
      <c r="X5913">
        <v>1011.6</v>
      </c>
      <c r="Y5913">
        <v>38.700000000000003</v>
      </c>
      <c r="Z5913">
        <v>6.2</v>
      </c>
      <c r="AA5913">
        <v>221.9</v>
      </c>
      <c r="AB5913">
        <v>19.100000000000001</v>
      </c>
      <c r="AC5913">
        <v>8</v>
      </c>
      <c r="AD5913">
        <v>0</v>
      </c>
      <c r="AE5913" t="s">
        <v>17817</v>
      </c>
      <c r="AF5913" t="s">
        <v>17818</v>
      </c>
      <c r="AG5913">
        <v>0.36</v>
      </c>
      <c r="AH5913" t="s">
        <v>36</v>
      </c>
      <c r="AI5913" t="s">
        <v>702</v>
      </c>
      <c r="AJ5913" t="s">
        <v>38</v>
      </c>
    </row>
    <row r="5914" spans="1:36" x14ac:dyDescent="0.25">
      <c r="A5914" t="s">
        <v>32</v>
      </c>
      <c r="B5914" t="s">
        <v>17819</v>
      </c>
      <c r="C5914">
        <f>YEAR(B5914)</f>
        <v>2016</v>
      </c>
      <c r="D5914">
        <v>64.400000000000006</v>
      </c>
      <c r="E5914">
        <v>50</v>
      </c>
      <c r="F5914">
        <v>56.8</v>
      </c>
      <c r="H5914" s="2">
        <f>IF(F5914-64.08&lt;=0,0,IF(F5914-64.08&lt;=1,1,2))</f>
        <v>0</v>
      </c>
      <c r="I5914">
        <v>64.400000000000006</v>
      </c>
      <c r="J5914">
        <v>46.7</v>
      </c>
      <c r="K5914">
        <v>56.6</v>
      </c>
      <c r="L5914">
        <v>49.2</v>
      </c>
      <c r="M5914">
        <v>76.099999999999994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22.4</v>
      </c>
      <c r="V5914">
        <v>13.9</v>
      </c>
      <c r="W5914">
        <v>253.4</v>
      </c>
      <c r="X5914">
        <v>1016.6</v>
      </c>
      <c r="Y5914">
        <v>24</v>
      </c>
      <c r="Z5914">
        <v>6.2</v>
      </c>
      <c r="AA5914">
        <v>235.7</v>
      </c>
      <c r="AB5914">
        <v>20.3</v>
      </c>
      <c r="AC5914">
        <v>8</v>
      </c>
      <c r="AD5914">
        <v>0</v>
      </c>
      <c r="AE5914" t="s">
        <v>17820</v>
      </c>
      <c r="AF5914" t="s">
        <v>17821</v>
      </c>
      <c r="AG5914">
        <v>0.39</v>
      </c>
      <c r="AH5914" t="s">
        <v>36</v>
      </c>
      <c r="AI5914" t="s">
        <v>37</v>
      </c>
      <c r="AJ5914" t="s">
        <v>38</v>
      </c>
    </row>
    <row r="5915" spans="1:36" x14ac:dyDescent="0.25">
      <c r="A5915" t="s">
        <v>32</v>
      </c>
      <c r="B5915" t="s">
        <v>17822</v>
      </c>
      <c r="C5915">
        <f>YEAR(B5915)</f>
        <v>2016</v>
      </c>
      <c r="D5915">
        <v>65.400000000000006</v>
      </c>
      <c r="E5915">
        <v>48.2</v>
      </c>
      <c r="F5915">
        <v>56.8</v>
      </c>
      <c r="H5915" s="2">
        <f>IF(F5915-64.08&lt;=0,0,IF(F5915-64.08&lt;=1,1,2))</f>
        <v>0</v>
      </c>
      <c r="I5915">
        <v>65.400000000000006</v>
      </c>
      <c r="J5915">
        <v>44.6</v>
      </c>
      <c r="K5915">
        <v>56.4</v>
      </c>
      <c r="L5915">
        <v>49.7</v>
      </c>
      <c r="M5915">
        <v>78.7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18.8</v>
      </c>
      <c r="V5915">
        <v>10.3</v>
      </c>
      <c r="W5915">
        <v>191.7</v>
      </c>
      <c r="X5915">
        <v>1019</v>
      </c>
      <c r="Y5915">
        <v>27.1</v>
      </c>
      <c r="Z5915">
        <v>6.2</v>
      </c>
      <c r="AA5915">
        <v>256.2</v>
      </c>
      <c r="AB5915">
        <v>22.2</v>
      </c>
      <c r="AC5915">
        <v>9</v>
      </c>
      <c r="AD5915">
        <v>0</v>
      </c>
      <c r="AE5915" t="s">
        <v>17823</v>
      </c>
      <c r="AF5915" t="s">
        <v>17824</v>
      </c>
      <c r="AG5915">
        <v>0.43</v>
      </c>
      <c r="AH5915" t="s">
        <v>36</v>
      </c>
      <c r="AI5915" t="s">
        <v>37</v>
      </c>
      <c r="AJ5915" t="s">
        <v>38</v>
      </c>
    </row>
    <row r="5916" spans="1:36" x14ac:dyDescent="0.25">
      <c r="A5916" t="s">
        <v>32</v>
      </c>
      <c r="B5916" t="s">
        <v>17825</v>
      </c>
      <c r="C5916">
        <f>YEAR(B5916)</f>
        <v>2016</v>
      </c>
      <c r="D5916">
        <v>78.8</v>
      </c>
      <c r="E5916">
        <v>50</v>
      </c>
      <c r="F5916">
        <v>64.2</v>
      </c>
      <c r="H5916" s="2">
        <f>IF(F5916-64.08&lt;=0,0,IF(F5916-64.08&lt;=1,1,2))</f>
        <v>1</v>
      </c>
      <c r="I5916">
        <v>78.8</v>
      </c>
      <c r="J5916">
        <v>50</v>
      </c>
      <c r="K5916">
        <v>64.2</v>
      </c>
      <c r="L5916">
        <v>41.6</v>
      </c>
      <c r="M5916">
        <v>47.9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43.8</v>
      </c>
      <c r="V5916">
        <v>31.1</v>
      </c>
      <c r="W5916">
        <v>165.7</v>
      </c>
      <c r="X5916">
        <v>1013.9</v>
      </c>
      <c r="Y5916">
        <v>25.5</v>
      </c>
      <c r="Z5916">
        <v>6.2</v>
      </c>
      <c r="AA5916">
        <v>259.3</v>
      </c>
      <c r="AB5916">
        <v>22.4</v>
      </c>
      <c r="AC5916">
        <v>9</v>
      </c>
      <c r="AD5916">
        <v>0</v>
      </c>
      <c r="AE5916" t="s">
        <v>17826</v>
      </c>
      <c r="AF5916" t="s">
        <v>17827</v>
      </c>
      <c r="AG5916">
        <v>0.46</v>
      </c>
      <c r="AH5916" t="s">
        <v>36</v>
      </c>
      <c r="AI5916" t="s">
        <v>37</v>
      </c>
      <c r="AJ5916" t="s">
        <v>344</v>
      </c>
    </row>
    <row r="5917" spans="1:36" x14ac:dyDescent="0.25">
      <c r="A5917" t="s">
        <v>32</v>
      </c>
      <c r="B5917" t="s">
        <v>17828</v>
      </c>
      <c r="C5917">
        <f>YEAR(B5917)</f>
        <v>2016</v>
      </c>
      <c r="D5917">
        <v>71.599999999999994</v>
      </c>
      <c r="E5917">
        <v>62.6</v>
      </c>
      <c r="F5917">
        <v>68.2</v>
      </c>
      <c r="H5917" s="2">
        <f>IF(F5917-64.08&lt;=0,0,IF(F5917-64.08&lt;=1,1,2))</f>
        <v>2</v>
      </c>
      <c r="I5917">
        <v>71.599999999999994</v>
      </c>
      <c r="J5917">
        <v>62.6</v>
      </c>
      <c r="K5917">
        <v>68.2</v>
      </c>
      <c r="L5917">
        <v>43.4</v>
      </c>
      <c r="M5917">
        <v>41.6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69.099999999999994</v>
      </c>
      <c r="V5917">
        <v>46.1</v>
      </c>
      <c r="W5917">
        <v>170.6</v>
      </c>
      <c r="X5917">
        <v>1004.7</v>
      </c>
      <c r="Y5917">
        <v>56.9</v>
      </c>
      <c r="Z5917">
        <v>5.2</v>
      </c>
      <c r="AA5917">
        <v>189.7</v>
      </c>
      <c r="AB5917">
        <v>16.3</v>
      </c>
      <c r="AC5917">
        <v>6</v>
      </c>
      <c r="AD5917">
        <v>0</v>
      </c>
      <c r="AE5917" t="s">
        <v>17829</v>
      </c>
      <c r="AF5917" t="s">
        <v>17830</v>
      </c>
      <c r="AG5917">
        <v>0.5</v>
      </c>
      <c r="AH5917" t="s">
        <v>36</v>
      </c>
      <c r="AI5917" t="s">
        <v>37</v>
      </c>
      <c r="AJ5917" t="s">
        <v>344</v>
      </c>
    </row>
    <row r="5918" spans="1:36" x14ac:dyDescent="0.25">
      <c r="A5918" t="s">
        <v>32</v>
      </c>
      <c r="B5918" t="s">
        <v>17831</v>
      </c>
      <c r="C5918">
        <f>YEAR(B5918)</f>
        <v>2016</v>
      </c>
      <c r="D5918">
        <v>73.400000000000006</v>
      </c>
      <c r="E5918">
        <v>56.2</v>
      </c>
      <c r="F5918">
        <v>63.6</v>
      </c>
      <c r="H5918" s="2">
        <f>IF(F5918-64.08&lt;=0,0,IF(F5918-64.08&lt;=1,1,2))</f>
        <v>0</v>
      </c>
      <c r="I5918">
        <v>73.400000000000006</v>
      </c>
      <c r="J5918">
        <v>56.2</v>
      </c>
      <c r="K5918">
        <v>63.6</v>
      </c>
      <c r="L5918">
        <v>47.8</v>
      </c>
      <c r="M5918">
        <v>57.8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28.9</v>
      </c>
      <c r="V5918">
        <v>20.8</v>
      </c>
      <c r="W5918">
        <v>225.2</v>
      </c>
      <c r="X5918">
        <v>1005.7</v>
      </c>
      <c r="Y5918">
        <v>32.299999999999997</v>
      </c>
      <c r="Z5918">
        <v>6.1</v>
      </c>
      <c r="AA5918">
        <v>224.6</v>
      </c>
      <c r="AB5918">
        <v>19.3</v>
      </c>
      <c r="AC5918">
        <v>7</v>
      </c>
      <c r="AD5918">
        <v>0</v>
      </c>
      <c r="AE5918" t="s">
        <v>17832</v>
      </c>
      <c r="AF5918" t="s">
        <v>17833</v>
      </c>
      <c r="AG5918">
        <v>0.53</v>
      </c>
      <c r="AH5918" t="s">
        <v>36</v>
      </c>
      <c r="AI5918" t="s">
        <v>37</v>
      </c>
      <c r="AJ5918" t="s">
        <v>38</v>
      </c>
    </row>
    <row r="5919" spans="1:36" x14ac:dyDescent="0.25">
      <c r="A5919" t="s">
        <v>32</v>
      </c>
      <c r="B5919" t="s">
        <v>17834</v>
      </c>
      <c r="C5919">
        <f>YEAR(B5919)</f>
        <v>2016</v>
      </c>
      <c r="D5919">
        <v>71.599999999999994</v>
      </c>
      <c r="E5919">
        <v>53.6</v>
      </c>
      <c r="F5919">
        <v>61.2</v>
      </c>
      <c r="H5919" s="2">
        <f>IF(F5919-64.08&lt;=0,0,IF(F5919-64.08&lt;=1,1,2))</f>
        <v>0</v>
      </c>
      <c r="I5919">
        <v>71.599999999999994</v>
      </c>
      <c r="J5919">
        <v>53.6</v>
      </c>
      <c r="K5919">
        <v>61.2</v>
      </c>
      <c r="L5919">
        <v>50.1</v>
      </c>
      <c r="M5919">
        <v>68.2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30</v>
      </c>
      <c r="V5919">
        <v>11.4</v>
      </c>
      <c r="W5919">
        <v>167</v>
      </c>
      <c r="X5919">
        <v>1011.3</v>
      </c>
      <c r="Y5919">
        <v>29.7</v>
      </c>
      <c r="Z5919">
        <v>6.2</v>
      </c>
      <c r="AA5919">
        <v>197</v>
      </c>
      <c r="AB5919">
        <v>16.899999999999999</v>
      </c>
      <c r="AC5919">
        <v>7</v>
      </c>
      <c r="AD5919">
        <v>0</v>
      </c>
      <c r="AE5919" t="s">
        <v>17835</v>
      </c>
      <c r="AF5919" t="s">
        <v>17836</v>
      </c>
      <c r="AG5919">
        <v>0.56000000000000005</v>
      </c>
      <c r="AH5919" t="s">
        <v>36</v>
      </c>
      <c r="AI5919" t="s">
        <v>37</v>
      </c>
      <c r="AJ5919" t="s">
        <v>38</v>
      </c>
    </row>
    <row r="5920" spans="1:36" x14ac:dyDescent="0.25">
      <c r="A5920" t="s">
        <v>32</v>
      </c>
      <c r="B5920" t="s">
        <v>17837</v>
      </c>
      <c r="C5920">
        <f>YEAR(B5920)</f>
        <v>2016</v>
      </c>
      <c r="D5920">
        <v>60.9</v>
      </c>
      <c r="E5920">
        <v>53.5</v>
      </c>
      <c r="F5920">
        <v>56.2</v>
      </c>
      <c r="H5920" s="2">
        <f>IF(F5920-64.08&lt;=0,0,IF(F5920-64.08&lt;=1,1,2))</f>
        <v>0</v>
      </c>
      <c r="I5920">
        <v>60.9</v>
      </c>
      <c r="J5920">
        <v>53.5</v>
      </c>
      <c r="K5920">
        <v>56.2</v>
      </c>
      <c r="L5920">
        <v>42.4</v>
      </c>
      <c r="M5920">
        <v>60.3</v>
      </c>
      <c r="O5920">
        <v>3.9E-2</v>
      </c>
      <c r="P5920">
        <v>100</v>
      </c>
      <c r="Q5920">
        <v>4.17</v>
      </c>
      <c r="R5920" t="s">
        <v>40</v>
      </c>
      <c r="S5920">
        <v>0</v>
      </c>
      <c r="T5920">
        <v>0</v>
      </c>
      <c r="U5920">
        <v>27.7</v>
      </c>
      <c r="V5920">
        <v>17.2</v>
      </c>
      <c r="W5920">
        <v>337.5</v>
      </c>
      <c r="X5920">
        <v>1015.3</v>
      </c>
      <c r="Y5920">
        <v>53.5</v>
      </c>
      <c r="Z5920">
        <v>6.2</v>
      </c>
      <c r="AA5920">
        <v>244</v>
      </c>
      <c r="AB5920">
        <v>21.2</v>
      </c>
      <c r="AC5920">
        <v>8</v>
      </c>
      <c r="AD5920">
        <v>0</v>
      </c>
      <c r="AE5920" t="s">
        <v>17838</v>
      </c>
      <c r="AF5920" t="s">
        <v>17839</v>
      </c>
      <c r="AG5920">
        <v>0.6</v>
      </c>
      <c r="AH5920" t="s">
        <v>56</v>
      </c>
      <c r="AI5920" t="s">
        <v>78</v>
      </c>
      <c r="AJ5920" t="s">
        <v>40</v>
      </c>
    </row>
    <row r="5921" spans="1:36" x14ac:dyDescent="0.25">
      <c r="A5921" t="s">
        <v>32</v>
      </c>
      <c r="B5921" t="s">
        <v>17840</v>
      </c>
      <c r="C5921">
        <f>YEAR(B5921)</f>
        <v>2016</v>
      </c>
      <c r="D5921">
        <v>59</v>
      </c>
      <c r="E5921">
        <v>46.3</v>
      </c>
      <c r="F5921">
        <v>53.8</v>
      </c>
      <c r="H5921" s="2">
        <f>IF(F5921-64.08&lt;=0,0,IF(F5921-64.08&lt;=1,1,2))</f>
        <v>0</v>
      </c>
      <c r="I5921">
        <v>59</v>
      </c>
      <c r="J5921">
        <v>42.4</v>
      </c>
      <c r="K5921">
        <v>53.2</v>
      </c>
      <c r="L5921">
        <v>43.6</v>
      </c>
      <c r="M5921">
        <v>69.3</v>
      </c>
      <c r="O5921">
        <v>0.04</v>
      </c>
      <c r="P5921">
        <v>100</v>
      </c>
      <c r="Q5921">
        <v>4.17</v>
      </c>
      <c r="R5921" t="s">
        <v>40</v>
      </c>
      <c r="S5921">
        <v>0</v>
      </c>
      <c r="T5921">
        <v>0</v>
      </c>
      <c r="U5921">
        <v>23</v>
      </c>
      <c r="V5921">
        <v>17.2</v>
      </c>
      <c r="W5921">
        <v>315.5</v>
      </c>
      <c r="X5921">
        <v>1013.7</v>
      </c>
      <c r="Y5921">
        <v>66.5</v>
      </c>
      <c r="Z5921">
        <v>6.1</v>
      </c>
      <c r="AA5921">
        <v>194.9</v>
      </c>
      <c r="AB5921">
        <v>16.2</v>
      </c>
      <c r="AC5921">
        <v>6</v>
      </c>
      <c r="AD5921">
        <v>0</v>
      </c>
      <c r="AE5921" t="s">
        <v>17841</v>
      </c>
      <c r="AF5921" t="s">
        <v>17842</v>
      </c>
      <c r="AG5921">
        <v>0.63</v>
      </c>
      <c r="AH5921" t="s">
        <v>56</v>
      </c>
      <c r="AI5921" t="s">
        <v>65</v>
      </c>
      <c r="AJ5921" t="s">
        <v>40</v>
      </c>
    </row>
    <row r="5922" spans="1:36" x14ac:dyDescent="0.25">
      <c r="A5922" t="s">
        <v>32</v>
      </c>
      <c r="B5922" t="s">
        <v>17843</v>
      </c>
      <c r="C5922">
        <f>YEAR(B5922)</f>
        <v>2016</v>
      </c>
      <c r="D5922">
        <v>59</v>
      </c>
      <c r="E5922">
        <v>48.2</v>
      </c>
      <c r="F5922">
        <v>53.8</v>
      </c>
      <c r="H5922" s="2">
        <f>IF(F5922-64.08&lt;=0,0,IF(F5922-64.08&lt;=1,1,2))</f>
        <v>0</v>
      </c>
      <c r="I5922">
        <v>59</v>
      </c>
      <c r="J5922">
        <v>43.7</v>
      </c>
      <c r="K5922">
        <v>53.2</v>
      </c>
      <c r="L5922">
        <v>44.1</v>
      </c>
      <c r="M5922">
        <v>71.400000000000006</v>
      </c>
      <c r="O5922">
        <v>0.28999999999999998</v>
      </c>
      <c r="P5922">
        <v>100</v>
      </c>
      <c r="Q5922">
        <v>8.33</v>
      </c>
      <c r="R5922" t="s">
        <v>40</v>
      </c>
      <c r="S5922">
        <v>0</v>
      </c>
      <c r="T5922">
        <v>0</v>
      </c>
      <c r="U5922">
        <v>31.3</v>
      </c>
      <c r="V5922">
        <v>19.7</v>
      </c>
      <c r="W5922">
        <v>330.1</v>
      </c>
      <c r="X5922">
        <v>1017.3</v>
      </c>
      <c r="Y5922">
        <v>71.400000000000006</v>
      </c>
      <c r="Z5922">
        <v>6.2</v>
      </c>
      <c r="AA5922">
        <v>217</v>
      </c>
      <c r="AB5922">
        <v>18.8</v>
      </c>
      <c r="AC5922">
        <v>7</v>
      </c>
      <c r="AD5922">
        <v>0</v>
      </c>
      <c r="AE5922" t="s">
        <v>17844</v>
      </c>
      <c r="AF5922" t="s">
        <v>17845</v>
      </c>
      <c r="AG5922">
        <v>0.66</v>
      </c>
      <c r="AH5922" t="s">
        <v>56</v>
      </c>
      <c r="AI5922" t="s">
        <v>1166</v>
      </c>
      <c r="AJ5922" t="s">
        <v>40</v>
      </c>
    </row>
    <row r="5923" spans="1:36" x14ac:dyDescent="0.25">
      <c r="A5923" t="s">
        <v>32</v>
      </c>
      <c r="B5923" t="s">
        <v>17846</v>
      </c>
      <c r="C5923">
        <f>YEAR(B5923)</f>
        <v>2016</v>
      </c>
      <c r="D5923">
        <v>64.400000000000006</v>
      </c>
      <c r="E5923">
        <v>46.4</v>
      </c>
      <c r="F5923">
        <v>56.1</v>
      </c>
      <c r="H5923" s="2">
        <f>IF(F5923-64.08&lt;=0,0,IF(F5923-64.08&lt;=1,1,2))</f>
        <v>0</v>
      </c>
      <c r="I5923">
        <v>64.400000000000006</v>
      </c>
      <c r="J5923">
        <v>41.5</v>
      </c>
      <c r="K5923">
        <v>54.9</v>
      </c>
      <c r="L5923">
        <v>47.7</v>
      </c>
      <c r="M5923">
        <v>73.900000000000006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22.8</v>
      </c>
      <c r="V5923">
        <v>14.9</v>
      </c>
      <c r="W5923">
        <v>281.8</v>
      </c>
      <c r="X5923">
        <v>1019.2</v>
      </c>
      <c r="Y5923">
        <v>36.6</v>
      </c>
      <c r="Z5923">
        <v>6.2</v>
      </c>
      <c r="AA5923">
        <v>228.3</v>
      </c>
      <c r="AB5923">
        <v>19.7</v>
      </c>
      <c r="AC5923">
        <v>8</v>
      </c>
      <c r="AD5923">
        <v>0</v>
      </c>
      <c r="AE5923" t="s">
        <v>17847</v>
      </c>
      <c r="AF5923" t="s">
        <v>17848</v>
      </c>
      <c r="AG5923">
        <v>0.7</v>
      </c>
      <c r="AH5923" t="s">
        <v>36</v>
      </c>
      <c r="AI5923" t="s">
        <v>37</v>
      </c>
      <c r="AJ5923" t="s">
        <v>38</v>
      </c>
    </row>
    <row r="5924" spans="1:36" x14ac:dyDescent="0.25">
      <c r="A5924" t="s">
        <v>32</v>
      </c>
      <c r="B5924" t="s">
        <v>17849</v>
      </c>
      <c r="C5924">
        <f>YEAR(B5924)</f>
        <v>2016</v>
      </c>
      <c r="D5924">
        <v>66.2</v>
      </c>
      <c r="E5924">
        <v>51.8</v>
      </c>
      <c r="F5924">
        <v>58.9</v>
      </c>
      <c r="H5924" s="2">
        <f>IF(F5924-64.08&lt;=0,0,IF(F5924-64.08&lt;=1,1,2))</f>
        <v>0</v>
      </c>
      <c r="I5924">
        <v>66.2</v>
      </c>
      <c r="J5924">
        <v>51.8</v>
      </c>
      <c r="K5924">
        <v>58.9</v>
      </c>
      <c r="L5924">
        <v>53.1</v>
      </c>
      <c r="M5924">
        <v>81.8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17.2</v>
      </c>
      <c r="V5924">
        <v>8</v>
      </c>
      <c r="W5924">
        <v>183.2</v>
      </c>
      <c r="X5924">
        <v>1021.7</v>
      </c>
      <c r="Y5924">
        <v>33.299999999999997</v>
      </c>
      <c r="Z5924">
        <v>6.2</v>
      </c>
      <c r="AA5924">
        <v>263.89999999999998</v>
      </c>
      <c r="AB5924">
        <v>22.7</v>
      </c>
      <c r="AC5924">
        <v>9</v>
      </c>
      <c r="AD5924">
        <v>0</v>
      </c>
      <c r="AE5924" t="s">
        <v>17850</v>
      </c>
      <c r="AF5924" t="s">
        <v>17851</v>
      </c>
      <c r="AG5924">
        <v>0.73</v>
      </c>
      <c r="AH5924" t="s">
        <v>36</v>
      </c>
      <c r="AI5924" t="s">
        <v>37</v>
      </c>
      <c r="AJ5924" t="s">
        <v>38</v>
      </c>
    </row>
    <row r="5925" spans="1:36" x14ac:dyDescent="0.25">
      <c r="A5925" t="s">
        <v>32</v>
      </c>
      <c r="B5925" t="s">
        <v>17852</v>
      </c>
      <c r="C5925">
        <f>YEAR(B5925)</f>
        <v>2016</v>
      </c>
      <c r="D5925">
        <v>66.2</v>
      </c>
      <c r="E5925">
        <v>48.2</v>
      </c>
      <c r="F5925">
        <v>58.9</v>
      </c>
      <c r="H5925" s="2">
        <f>IF(F5925-64.08&lt;=0,0,IF(F5925-64.08&lt;=1,1,2))</f>
        <v>0</v>
      </c>
      <c r="I5925">
        <v>66.2</v>
      </c>
      <c r="J5925">
        <v>44.5</v>
      </c>
      <c r="K5925">
        <v>58.4</v>
      </c>
      <c r="L5925">
        <v>50.3</v>
      </c>
      <c r="M5925">
        <v>73.900000000000006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17.2</v>
      </c>
      <c r="V5925">
        <v>9.1</v>
      </c>
      <c r="W5925">
        <v>129.6</v>
      </c>
      <c r="X5925">
        <v>1022.9</v>
      </c>
      <c r="Y5925">
        <v>25.7</v>
      </c>
      <c r="Z5925">
        <v>6.2</v>
      </c>
      <c r="AA5925">
        <v>272</v>
      </c>
      <c r="AB5925">
        <v>23.6</v>
      </c>
      <c r="AC5925">
        <v>9</v>
      </c>
      <c r="AD5925">
        <v>0</v>
      </c>
      <c r="AE5925" t="s">
        <v>17853</v>
      </c>
      <c r="AF5925" t="s">
        <v>17854</v>
      </c>
      <c r="AG5925">
        <v>0.75</v>
      </c>
      <c r="AH5925" t="s">
        <v>36</v>
      </c>
      <c r="AI5925" t="s">
        <v>702</v>
      </c>
      <c r="AJ5925" t="s">
        <v>38</v>
      </c>
    </row>
    <row r="5926" spans="1:36" x14ac:dyDescent="0.25">
      <c r="A5926" t="s">
        <v>32</v>
      </c>
      <c r="B5926" t="s">
        <v>17855</v>
      </c>
      <c r="C5926">
        <f>YEAR(B5926)</f>
        <v>2016</v>
      </c>
      <c r="D5926">
        <v>68</v>
      </c>
      <c r="E5926">
        <v>48.2</v>
      </c>
      <c r="F5926">
        <v>58.9</v>
      </c>
      <c r="H5926" s="2">
        <f>IF(F5926-64.08&lt;=0,0,IF(F5926-64.08&lt;=1,1,2))</f>
        <v>0</v>
      </c>
      <c r="I5926">
        <v>68</v>
      </c>
      <c r="J5926">
        <v>45.1</v>
      </c>
      <c r="K5926">
        <v>58.7</v>
      </c>
      <c r="L5926">
        <v>51.2</v>
      </c>
      <c r="M5926">
        <v>76.099999999999994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21.9</v>
      </c>
      <c r="V5926">
        <v>9.1999999999999993</v>
      </c>
      <c r="W5926">
        <v>139.19999999999999</v>
      </c>
      <c r="X5926">
        <v>1020.3</v>
      </c>
      <c r="Y5926">
        <v>45.2</v>
      </c>
      <c r="Z5926">
        <v>6.2</v>
      </c>
      <c r="AA5926">
        <v>251.2</v>
      </c>
      <c r="AB5926">
        <v>21.7</v>
      </c>
      <c r="AC5926">
        <v>8</v>
      </c>
      <c r="AD5926">
        <v>0</v>
      </c>
      <c r="AE5926" t="s">
        <v>17856</v>
      </c>
      <c r="AF5926" t="s">
        <v>17857</v>
      </c>
      <c r="AG5926">
        <v>0.8</v>
      </c>
      <c r="AH5926" t="s">
        <v>36</v>
      </c>
      <c r="AI5926" t="s">
        <v>37</v>
      </c>
      <c r="AJ5926" t="s">
        <v>38</v>
      </c>
    </row>
    <row r="5927" spans="1:36" x14ac:dyDescent="0.25">
      <c r="A5927" t="s">
        <v>32</v>
      </c>
      <c r="B5927" t="s">
        <v>17858</v>
      </c>
      <c r="C5927">
        <f>YEAR(B5927)</f>
        <v>2016</v>
      </c>
      <c r="D5927">
        <v>66.2</v>
      </c>
      <c r="E5927">
        <v>50</v>
      </c>
      <c r="F5927">
        <v>58.9</v>
      </c>
      <c r="H5927" s="2">
        <f>IF(F5927-64.08&lt;=0,0,IF(F5927-64.08&lt;=1,1,2))</f>
        <v>0</v>
      </c>
      <c r="I5927">
        <v>66.2</v>
      </c>
      <c r="J5927">
        <v>50</v>
      </c>
      <c r="K5927">
        <v>58.9</v>
      </c>
      <c r="L5927">
        <v>50.3</v>
      </c>
      <c r="M5927">
        <v>73.8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17.2</v>
      </c>
      <c r="V5927">
        <v>10.3</v>
      </c>
      <c r="W5927">
        <v>122.9</v>
      </c>
      <c r="X5927">
        <v>1018.2</v>
      </c>
      <c r="Y5927">
        <v>44.6</v>
      </c>
      <c r="Z5927">
        <v>6.2</v>
      </c>
      <c r="AA5927">
        <v>276.39999999999998</v>
      </c>
      <c r="AB5927">
        <v>24</v>
      </c>
      <c r="AC5927">
        <v>9</v>
      </c>
      <c r="AD5927">
        <v>0</v>
      </c>
      <c r="AE5927" t="s">
        <v>17859</v>
      </c>
      <c r="AF5927" t="s">
        <v>17860</v>
      </c>
      <c r="AG5927">
        <v>0.83</v>
      </c>
      <c r="AH5927" t="s">
        <v>36</v>
      </c>
      <c r="AI5927" t="s">
        <v>702</v>
      </c>
      <c r="AJ5927" t="s">
        <v>38</v>
      </c>
    </row>
    <row r="5928" spans="1:36" x14ac:dyDescent="0.25">
      <c r="A5928" t="s">
        <v>32</v>
      </c>
      <c r="B5928" t="s">
        <v>17861</v>
      </c>
      <c r="C5928">
        <f>YEAR(B5928)</f>
        <v>2016</v>
      </c>
      <c r="D5928">
        <v>66.2</v>
      </c>
      <c r="E5928">
        <v>51.8</v>
      </c>
      <c r="F5928">
        <v>59.5</v>
      </c>
      <c r="H5928" s="2">
        <f>IF(F5928-64.08&lt;=0,0,IF(F5928-64.08&lt;=1,1,2))</f>
        <v>0</v>
      </c>
      <c r="I5928">
        <v>66.2</v>
      </c>
      <c r="J5928">
        <v>51.8</v>
      </c>
      <c r="K5928">
        <v>59.5</v>
      </c>
      <c r="L5928">
        <v>54.8</v>
      </c>
      <c r="M5928">
        <v>85.1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17.2</v>
      </c>
      <c r="V5928">
        <v>11.4</v>
      </c>
      <c r="W5928">
        <v>293.60000000000002</v>
      </c>
      <c r="X5928">
        <v>1017.6</v>
      </c>
      <c r="Y5928">
        <v>35.9</v>
      </c>
      <c r="Z5928">
        <v>6.2</v>
      </c>
      <c r="AA5928">
        <v>212.6</v>
      </c>
      <c r="AB5928">
        <v>18.399999999999999</v>
      </c>
      <c r="AC5928">
        <v>7</v>
      </c>
      <c r="AD5928">
        <v>0</v>
      </c>
      <c r="AE5928" t="s">
        <v>17862</v>
      </c>
      <c r="AF5928" t="s">
        <v>17863</v>
      </c>
      <c r="AG5928">
        <v>0.86</v>
      </c>
      <c r="AH5928" t="s">
        <v>36</v>
      </c>
      <c r="AI5928" t="s">
        <v>37</v>
      </c>
      <c r="AJ5928" t="s">
        <v>38</v>
      </c>
    </row>
    <row r="5929" spans="1:36" x14ac:dyDescent="0.25">
      <c r="A5929" t="s">
        <v>32</v>
      </c>
      <c r="B5929" t="s">
        <v>17864</v>
      </c>
      <c r="C5929">
        <f>YEAR(B5929)</f>
        <v>2016</v>
      </c>
      <c r="D5929">
        <v>66.2</v>
      </c>
      <c r="E5929">
        <v>53.6</v>
      </c>
      <c r="F5929">
        <v>60.1</v>
      </c>
      <c r="H5929" s="2">
        <f>IF(F5929-64.08&lt;=0,0,IF(F5929-64.08&lt;=1,1,2))</f>
        <v>0</v>
      </c>
      <c r="I5929">
        <v>66.2</v>
      </c>
      <c r="J5929">
        <v>53.6</v>
      </c>
      <c r="K5929">
        <v>60.1</v>
      </c>
      <c r="L5929">
        <v>55.7</v>
      </c>
      <c r="M5929">
        <v>86.3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18.3</v>
      </c>
      <c r="V5929">
        <v>11.4</v>
      </c>
      <c r="W5929">
        <v>311.89999999999998</v>
      </c>
      <c r="X5929">
        <v>1014.7</v>
      </c>
      <c r="Y5929">
        <v>31.2</v>
      </c>
      <c r="Z5929">
        <v>5.9</v>
      </c>
      <c r="AA5929">
        <v>236.4</v>
      </c>
      <c r="AB5929">
        <v>20.5</v>
      </c>
      <c r="AC5929">
        <v>8</v>
      </c>
      <c r="AD5929">
        <v>0</v>
      </c>
      <c r="AE5929" t="s">
        <v>17865</v>
      </c>
      <c r="AF5929" t="s">
        <v>17866</v>
      </c>
      <c r="AG5929">
        <v>0.9</v>
      </c>
      <c r="AH5929" t="s">
        <v>36</v>
      </c>
      <c r="AI5929" t="s">
        <v>37</v>
      </c>
      <c r="AJ5929" t="s">
        <v>38</v>
      </c>
    </row>
    <row r="5930" spans="1:36" x14ac:dyDescent="0.25">
      <c r="A5930" t="s">
        <v>32</v>
      </c>
      <c r="B5930" t="s">
        <v>17867</v>
      </c>
      <c r="C5930">
        <f>YEAR(B5930)</f>
        <v>2016</v>
      </c>
      <c r="D5930">
        <v>71.599999999999994</v>
      </c>
      <c r="E5930">
        <v>51.8</v>
      </c>
      <c r="F5930">
        <v>61.6</v>
      </c>
      <c r="H5930" s="2">
        <f>IF(F5930-64.08&lt;=0,0,IF(F5930-64.08&lt;=1,1,2))</f>
        <v>0</v>
      </c>
      <c r="I5930">
        <v>71.599999999999994</v>
      </c>
      <c r="J5930">
        <v>51.8</v>
      </c>
      <c r="K5930">
        <v>61.6</v>
      </c>
      <c r="L5930">
        <v>52.5</v>
      </c>
      <c r="M5930">
        <v>73.599999999999994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17.399999999999999</v>
      </c>
      <c r="V5930">
        <v>8.1</v>
      </c>
      <c r="W5930">
        <v>181.8</v>
      </c>
      <c r="X5930">
        <v>1011.7</v>
      </c>
      <c r="Y5930">
        <v>10.6</v>
      </c>
      <c r="Z5930">
        <v>6.2</v>
      </c>
      <c r="AA5930">
        <v>279.10000000000002</v>
      </c>
      <c r="AB5930">
        <v>24</v>
      </c>
      <c r="AC5930">
        <v>9</v>
      </c>
      <c r="AD5930">
        <v>0</v>
      </c>
      <c r="AE5930" t="s">
        <v>17868</v>
      </c>
      <c r="AF5930" t="s">
        <v>17869</v>
      </c>
      <c r="AG5930">
        <v>0.93</v>
      </c>
      <c r="AH5930" t="s">
        <v>330</v>
      </c>
      <c r="AI5930" t="s">
        <v>9140</v>
      </c>
      <c r="AJ5930" t="s">
        <v>331</v>
      </c>
    </row>
    <row r="5931" spans="1:36" x14ac:dyDescent="0.25">
      <c r="A5931" t="s">
        <v>32</v>
      </c>
      <c r="B5931" t="s">
        <v>17870</v>
      </c>
      <c r="C5931">
        <f>YEAR(B5931)</f>
        <v>2016</v>
      </c>
      <c r="D5931">
        <v>71.599999999999994</v>
      </c>
      <c r="E5931">
        <v>51.8</v>
      </c>
      <c r="F5931">
        <v>62.3</v>
      </c>
      <c r="H5931" s="2">
        <f>IF(F5931-64.08&lt;=0,0,IF(F5931-64.08&lt;=1,1,2))</f>
        <v>0</v>
      </c>
      <c r="I5931">
        <v>71.599999999999994</v>
      </c>
      <c r="J5931">
        <v>51.8</v>
      </c>
      <c r="K5931">
        <v>62.3</v>
      </c>
      <c r="L5931">
        <v>50.8</v>
      </c>
      <c r="M5931">
        <v>67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15</v>
      </c>
      <c r="V5931">
        <v>8.1</v>
      </c>
      <c r="W5931">
        <v>134</v>
      </c>
      <c r="X5931">
        <v>1011</v>
      </c>
      <c r="Y5931">
        <v>17.600000000000001</v>
      </c>
      <c r="Z5931">
        <v>6.2</v>
      </c>
      <c r="AA5931">
        <v>283.2</v>
      </c>
      <c r="AB5931">
        <v>24.5</v>
      </c>
      <c r="AC5931">
        <v>9</v>
      </c>
      <c r="AD5931">
        <v>0</v>
      </c>
      <c r="AE5931" t="s">
        <v>17871</v>
      </c>
      <c r="AF5931" t="s">
        <v>17872</v>
      </c>
      <c r="AG5931">
        <v>0.96</v>
      </c>
      <c r="AH5931" t="s">
        <v>330</v>
      </c>
      <c r="AI5931" t="s">
        <v>9140</v>
      </c>
      <c r="AJ5931" t="s">
        <v>331</v>
      </c>
    </row>
    <row r="5932" spans="1:36" x14ac:dyDescent="0.25">
      <c r="A5932" t="s">
        <v>32</v>
      </c>
      <c r="B5932" t="s">
        <v>17873</v>
      </c>
      <c r="C5932">
        <f>YEAR(B5932)</f>
        <v>2016</v>
      </c>
      <c r="D5932">
        <v>76.900000000000006</v>
      </c>
      <c r="E5932">
        <v>51.5</v>
      </c>
      <c r="F5932">
        <v>63.7</v>
      </c>
      <c r="H5932" s="2">
        <f>IF(F5932-64.08&lt;=0,0,IF(F5932-64.08&lt;=1,1,2))</f>
        <v>0</v>
      </c>
      <c r="I5932">
        <v>76.900000000000006</v>
      </c>
      <c r="J5932">
        <v>51.5</v>
      </c>
      <c r="K5932">
        <v>63.7</v>
      </c>
      <c r="L5932">
        <v>49.4</v>
      </c>
      <c r="M5932">
        <v>63.8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32.200000000000003</v>
      </c>
      <c r="V5932">
        <v>20.8</v>
      </c>
      <c r="W5932">
        <v>127.6</v>
      </c>
      <c r="X5932">
        <v>1009.2</v>
      </c>
      <c r="Y5932">
        <v>37.200000000000003</v>
      </c>
      <c r="Z5932">
        <v>6.2</v>
      </c>
      <c r="AA5932">
        <v>226.6</v>
      </c>
      <c r="AB5932">
        <v>19.7</v>
      </c>
      <c r="AC5932">
        <v>8</v>
      </c>
      <c r="AD5932">
        <v>0</v>
      </c>
      <c r="AE5932" t="s">
        <v>17874</v>
      </c>
      <c r="AF5932" t="s">
        <v>17875</v>
      </c>
      <c r="AG5932">
        <v>0</v>
      </c>
      <c r="AH5932" t="s">
        <v>36</v>
      </c>
      <c r="AI5932" t="s">
        <v>37</v>
      </c>
      <c r="AJ5932" t="s">
        <v>38</v>
      </c>
    </row>
    <row r="5933" spans="1:36" x14ac:dyDescent="0.25">
      <c r="A5933" t="s">
        <v>32</v>
      </c>
      <c r="B5933" t="s">
        <v>17876</v>
      </c>
      <c r="C5933">
        <f>YEAR(B5933)</f>
        <v>2016</v>
      </c>
      <c r="D5933">
        <v>84.2</v>
      </c>
      <c r="E5933">
        <v>68</v>
      </c>
      <c r="F5933">
        <v>75.099999999999994</v>
      </c>
      <c r="H5933" s="2">
        <f>IF(F5933-64.08&lt;=0,0,IF(F5933-64.08&lt;=1,1,2))</f>
        <v>2</v>
      </c>
      <c r="I5933">
        <v>81.8</v>
      </c>
      <c r="J5933">
        <v>68</v>
      </c>
      <c r="K5933">
        <v>74.7</v>
      </c>
      <c r="L5933">
        <v>50</v>
      </c>
      <c r="M5933">
        <v>44.3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48.3</v>
      </c>
      <c r="V5933">
        <v>38</v>
      </c>
      <c r="W5933">
        <v>184.7</v>
      </c>
      <c r="X5933">
        <v>1004.3</v>
      </c>
      <c r="Y5933">
        <v>36.4</v>
      </c>
      <c r="Z5933">
        <v>5.5</v>
      </c>
      <c r="AA5933">
        <v>279.8</v>
      </c>
      <c r="AB5933">
        <v>24.1</v>
      </c>
      <c r="AC5933">
        <v>9</v>
      </c>
      <c r="AD5933">
        <v>0</v>
      </c>
      <c r="AE5933" t="s">
        <v>17877</v>
      </c>
      <c r="AF5933" t="s">
        <v>17878</v>
      </c>
      <c r="AG5933">
        <v>0.03</v>
      </c>
      <c r="AH5933" t="s">
        <v>36</v>
      </c>
      <c r="AI5933" t="s">
        <v>37</v>
      </c>
      <c r="AJ5933" t="s">
        <v>344</v>
      </c>
    </row>
    <row r="5934" spans="1:36" x14ac:dyDescent="0.25">
      <c r="A5934" t="s">
        <v>32</v>
      </c>
      <c r="B5934" t="s">
        <v>17879</v>
      </c>
      <c r="C5934">
        <f>YEAR(B5934)</f>
        <v>2016</v>
      </c>
      <c r="D5934">
        <v>71.599999999999994</v>
      </c>
      <c r="E5934">
        <v>59</v>
      </c>
      <c r="F5934">
        <v>65.099999999999994</v>
      </c>
      <c r="H5934" s="2">
        <f>IF(F5934-64.08&lt;=0,0,IF(F5934-64.08&lt;=1,1,2))</f>
        <v>2</v>
      </c>
      <c r="I5934">
        <v>71.599999999999994</v>
      </c>
      <c r="J5934">
        <v>59</v>
      </c>
      <c r="K5934">
        <v>65.099999999999994</v>
      </c>
      <c r="L5934">
        <v>57.6</v>
      </c>
      <c r="M5934">
        <v>77.400000000000006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27.7</v>
      </c>
      <c r="V5934">
        <v>9.1999999999999993</v>
      </c>
      <c r="W5934">
        <v>11.1</v>
      </c>
      <c r="X5934">
        <v>1006.3</v>
      </c>
      <c r="Y5934">
        <v>32.700000000000003</v>
      </c>
      <c r="Z5934">
        <v>5.8</v>
      </c>
      <c r="AA5934">
        <v>268.5</v>
      </c>
      <c r="AB5934">
        <v>23</v>
      </c>
      <c r="AC5934">
        <v>9</v>
      </c>
      <c r="AD5934">
        <v>0</v>
      </c>
      <c r="AE5934" t="s">
        <v>17880</v>
      </c>
      <c r="AF5934" t="s">
        <v>17881</v>
      </c>
      <c r="AG5934">
        <v>0.06</v>
      </c>
      <c r="AH5934" t="s">
        <v>36</v>
      </c>
      <c r="AI5934" t="s">
        <v>37</v>
      </c>
      <c r="AJ5934" t="s">
        <v>38</v>
      </c>
    </row>
    <row r="5935" spans="1:36" x14ac:dyDescent="0.25">
      <c r="A5935" t="s">
        <v>32</v>
      </c>
      <c r="B5935" t="s">
        <v>17882</v>
      </c>
      <c r="C5935">
        <f>YEAR(B5935)</f>
        <v>2016</v>
      </c>
      <c r="D5935">
        <v>73.400000000000006</v>
      </c>
      <c r="E5935">
        <v>57.2</v>
      </c>
      <c r="F5935">
        <v>64.400000000000006</v>
      </c>
      <c r="H5935" s="2">
        <f>IF(F5935-64.08&lt;=0,0,IF(F5935-64.08&lt;=1,1,2))</f>
        <v>1</v>
      </c>
      <c r="I5935">
        <v>73.400000000000006</v>
      </c>
      <c r="J5935">
        <v>57.2</v>
      </c>
      <c r="K5935">
        <v>64.400000000000006</v>
      </c>
      <c r="L5935">
        <v>51.3</v>
      </c>
      <c r="M5935">
        <v>63.5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34.4</v>
      </c>
      <c r="V5935">
        <v>18.3</v>
      </c>
      <c r="W5935">
        <v>265.89999999999998</v>
      </c>
      <c r="X5935">
        <v>1007.5</v>
      </c>
      <c r="Y5935">
        <v>33.1</v>
      </c>
      <c r="Z5935">
        <v>6.2</v>
      </c>
      <c r="AA5935">
        <v>256.5</v>
      </c>
      <c r="AB5935">
        <v>22.2</v>
      </c>
      <c r="AC5935">
        <v>8</v>
      </c>
      <c r="AD5935">
        <v>0</v>
      </c>
      <c r="AE5935" t="s">
        <v>17883</v>
      </c>
      <c r="AF5935" t="s">
        <v>17884</v>
      </c>
      <c r="AG5935">
        <v>0.1</v>
      </c>
      <c r="AH5935" t="s">
        <v>36</v>
      </c>
      <c r="AI5935" t="s">
        <v>37</v>
      </c>
      <c r="AJ5935" t="s">
        <v>38</v>
      </c>
    </row>
    <row r="5936" spans="1:36" x14ac:dyDescent="0.25">
      <c r="A5936" t="s">
        <v>32</v>
      </c>
      <c r="B5936" t="s">
        <v>17885</v>
      </c>
      <c r="C5936">
        <f>YEAR(B5936)</f>
        <v>2016</v>
      </c>
      <c r="D5936">
        <v>68</v>
      </c>
      <c r="E5936">
        <v>53.6</v>
      </c>
      <c r="F5936">
        <v>62.3</v>
      </c>
      <c r="H5936" s="2">
        <f>IF(F5936-64.08&lt;=0,0,IF(F5936-64.08&lt;=1,1,2))</f>
        <v>0</v>
      </c>
      <c r="I5936">
        <v>68</v>
      </c>
      <c r="J5936">
        <v>53.6</v>
      </c>
      <c r="K5936">
        <v>62.3</v>
      </c>
      <c r="L5936">
        <v>49.9</v>
      </c>
      <c r="M5936">
        <v>64.099999999999994</v>
      </c>
      <c r="O5936">
        <v>1.6E-2</v>
      </c>
      <c r="P5936">
        <v>100</v>
      </c>
      <c r="Q5936">
        <v>4.17</v>
      </c>
      <c r="R5936" t="s">
        <v>40</v>
      </c>
      <c r="S5936">
        <v>0</v>
      </c>
      <c r="T5936">
        <v>0</v>
      </c>
      <c r="U5936">
        <v>37.4</v>
      </c>
      <c r="V5936">
        <v>25.3</v>
      </c>
      <c r="W5936">
        <v>282.39999999999998</v>
      </c>
      <c r="X5936">
        <v>1009.4</v>
      </c>
      <c r="Y5936">
        <v>41.9</v>
      </c>
      <c r="Z5936">
        <v>6.2</v>
      </c>
      <c r="AA5936">
        <v>239.6</v>
      </c>
      <c r="AB5936">
        <v>20.7</v>
      </c>
      <c r="AC5936">
        <v>8</v>
      </c>
      <c r="AD5936">
        <v>0</v>
      </c>
      <c r="AE5936" t="s">
        <v>17886</v>
      </c>
      <c r="AF5936" t="s">
        <v>17887</v>
      </c>
      <c r="AG5936">
        <v>0.13</v>
      </c>
      <c r="AH5936" t="s">
        <v>56</v>
      </c>
      <c r="AI5936" t="s">
        <v>137</v>
      </c>
      <c r="AJ5936" t="s">
        <v>40</v>
      </c>
    </row>
    <row r="5937" spans="1:36" x14ac:dyDescent="0.25">
      <c r="A5937" t="s">
        <v>32</v>
      </c>
      <c r="B5937" t="s">
        <v>17888</v>
      </c>
      <c r="C5937">
        <f>YEAR(B5937)</f>
        <v>2016</v>
      </c>
      <c r="D5937">
        <v>69.8</v>
      </c>
      <c r="E5937">
        <v>60.8</v>
      </c>
      <c r="F5937">
        <v>64.7</v>
      </c>
      <c r="H5937" s="2">
        <f>IF(F5937-64.08&lt;=0,0,IF(F5937-64.08&lt;=1,1,2))</f>
        <v>1</v>
      </c>
      <c r="I5937">
        <v>69.8</v>
      </c>
      <c r="J5937">
        <v>60.8</v>
      </c>
      <c r="K5937">
        <v>64.7</v>
      </c>
      <c r="L5937">
        <v>53.7</v>
      </c>
      <c r="M5937">
        <v>67.599999999999994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34.200000000000003</v>
      </c>
      <c r="V5937">
        <v>18.3</v>
      </c>
      <c r="W5937">
        <v>288.10000000000002</v>
      </c>
      <c r="X5937">
        <v>1012</v>
      </c>
      <c r="Y5937">
        <v>29.6</v>
      </c>
      <c r="Z5937">
        <v>6.2</v>
      </c>
      <c r="AA5937">
        <v>279.60000000000002</v>
      </c>
      <c r="AB5937">
        <v>24.1</v>
      </c>
      <c r="AC5937">
        <v>9</v>
      </c>
      <c r="AD5937">
        <v>0</v>
      </c>
      <c r="AE5937" t="s">
        <v>17889</v>
      </c>
      <c r="AF5937" t="s">
        <v>17890</v>
      </c>
      <c r="AG5937">
        <v>0.17</v>
      </c>
      <c r="AH5937" t="s">
        <v>36</v>
      </c>
      <c r="AI5937" t="s">
        <v>37</v>
      </c>
      <c r="AJ5937" t="s">
        <v>38</v>
      </c>
    </row>
    <row r="5938" spans="1:36" x14ac:dyDescent="0.25">
      <c r="A5938" t="s">
        <v>32</v>
      </c>
      <c r="B5938" t="s">
        <v>17891</v>
      </c>
      <c r="C5938">
        <f>YEAR(B5938)</f>
        <v>2016</v>
      </c>
      <c r="D5938">
        <v>71.599999999999994</v>
      </c>
      <c r="E5938">
        <v>57.2</v>
      </c>
      <c r="F5938">
        <v>65.400000000000006</v>
      </c>
      <c r="H5938" s="2">
        <f>IF(F5938-64.08&lt;=0,0,IF(F5938-64.08&lt;=1,1,2))</f>
        <v>2</v>
      </c>
      <c r="I5938">
        <v>71.599999999999994</v>
      </c>
      <c r="J5938">
        <v>57.2</v>
      </c>
      <c r="K5938">
        <v>65.400000000000006</v>
      </c>
      <c r="L5938">
        <v>52</v>
      </c>
      <c r="M5938">
        <v>62.8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27.7</v>
      </c>
      <c r="V5938">
        <v>11.4</v>
      </c>
      <c r="W5938">
        <v>325.5</v>
      </c>
      <c r="X5938">
        <v>1014.2</v>
      </c>
      <c r="Y5938">
        <v>1.9</v>
      </c>
      <c r="Z5938">
        <v>6.2</v>
      </c>
      <c r="AA5938">
        <v>292.39999999999998</v>
      </c>
      <c r="AB5938">
        <v>25.3</v>
      </c>
      <c r="AC5938">
        <v>9</v>
      </c>
      <c r="AD5938">
        <v>0</v>
      </c>
      <c r="AE5938" t="s">
        <v>17892</v>
      </c>
      <c r="AF5938" t="s">
        <v>17893</v>
      </c>
      <c r="AG5938">
        <v>0.2</v>
      </c>
      <c r="AH5938" t="s">
        <v>330</v>
      </c>
      <c r="AI5938" t="s">
        <v>9140</v>
      </c>
      <c r="AJ5938" t="s">
        <v>331</v>
      </c>
    </row>
    <row r="5939" spans="1:36" x14ac:dyDescent="0.25">
      <c r="A5939" t="s">
        <v>32</v>
      </c>
      <c r="B5939" t="s">
        <v>17894</v>
      </c>
      <c r="C5939">
        <f>YEAR(B5939)</f>
        <v>2016</v>
      </c>
      <c r="D5939">
        <v>78.8</v>
      </c>
      <c r="E5939">
        <v>57.2</v>
      </c>
      <c r="F5939">
        <v>68.2</v>
      </c>
      <c r="H5939" s="2">
        <f>IF(F5939-64.08&lt;=0,0,IF(F5939-64.08&lt;=1,1,2))</f>
        <v>2</v>
      </c>
      <c r="I5939">
        <v>78.8</v>
      </c>
      <c r="J5939">
        <v>57.2</v>
      </c>
      <c r="K5939">
        <v>68.2</v>
      </c>
      <c r="L5939">
        <v>48.7</v>
      </c>
      <c r="M5939">
        <v>50.9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18.600000000000001</v>
      </c>
      <c r="V5939">
        <v>11.4</v>
      </c>
      <c r="W5939">
        <v>145.1</v>
      </c>
      <c r="X5939">
        <v>1012.4</v>
      </c>
      <c r="Y5939">
        <v>20.399999999999999</v>
      </c>
      <c r="Z5939">
        <v>6.2</v>
      </c>
      <c r="AA5939">
        <v>293.10000000000002</v>
      </c>
      <c r="AB5939">
        <v>25.3</v>
      </c>
      <c r="AC5939">
        <v>9</v>
      </c>
      <c r="AD5939">
        <v>0</v>
      </c>
      <c r="AE5939" t="s">
        <v>17895</v>
      </c>
      <c r="AF5939" t="s">
        <v>17896</v>
      </c>
      <c r="AG5939">
        <v>0.25</v>
      </c>
      <c r="AH5939" t="s">
        <v>36</v>
      </c>
      <c r="AI5939" t="s">
        <v>174</v>
      </c>
      <c r="AJ5939" t="s">
        <v>38</v>
      </c>
    </row>
    <row r="5940" spans="1:36" x14ac:dyDescent="0.25">
      <c r="A5940" t="s">
        <v>32</v>
      </c>
      <c r="B5940" t="s">
        <v>17897</v>
      </c>
      <c r="C5940">
        <f>YEAR(B5940)</f>
        <v>2016</v>
      </c>
      <c r="D5940">
        <v>84.2</v>
      </c>
      <c r="E5940">
        <v>62.6</v>
      </c>
      <c r="F5940">
        <v>70</v>
      </c>
      <c r="H5940" s="2">
        <f>IF(F5940-64.08&lt;=0,0,IF(F5940-64.08&lt;=1,1,2))</f>
        <v>2</v>
      </c>
      <c r="I5940">
        <v>81.7</v>
      </c>
      <c r="J5940">
        <v>62.6</v>
      </c>
      <c r="K5940">
        <v>69.8</v>
      </c>
      <c r="L5940">
        <v>52.6</v>
      </c>
      <c r="M5940">
        <v>58.4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27.6</v>
      </c>
      <c r="V5940">
        <v>12.7</v>
      </c>
      <c r="W5940">
        <v>311.10000000000002</v>
      </c>
      <c r="X5940">
        <v>1012.7</v>
      </c>
      <c r="Y5940">
        <v>41</v>
      </c>
      <c r="Z5940">
        <v>6.2</v>
      </c>
      <c r="AA5940">
        <v>289.2</v>
      </c>
      <c r="AB5940">
        <v>25</v>
      </c>
      <c r="AC5940">
        <v>9</v>
      </c>
      <c r="AD5940">
        <v>0</v>
      </c>
      <c r="AE5940" t="s">
        <v>17898</v>
      </c>
      <c r="AF5940" t="s">
        <v>17899</v>
      </c>
      <c r="AG5940">
        <v>0.27</v>
      </c>
      <c r="AH5940" t="s">
        <v>36</v>
      </c>
      <c r="AI5940" t="s">
        <v>702</v>
      </c>
      <c r="AJ5940" t="s">
        <v>38</v>
      </c>
    </row>
    <row r="5941" spans="1:36" x14ac:dyDescent="0.25">
      <c r="A5941" t="s">
        <v>32</v>
      </c>
      <c r="B5941" t="s">
        <v>17900</v>
      </c>
      <c r="C5941">
        <f>YEAR(B5941)</f>
        <v>2016</v>
      </c>
      <c r="D5941">
        <v>71.599999999999994</v>
      </c>
      <c r="E5941">
        <v>53.6</v>
      </c>
      <c r="F5941">
        <v>64.2</v>
      </c>
      <c r="H5941" s="2">
        <f>IF(F5941-64.08&lt;=0,0,IF(F5941-64.08&lt;=1,1,2))</f>
        <v>1</v>
      </c>
      <c r="I5941">
        <v>71.599999999999994</v>
      </c>
      <c r="J5941">
        <v>53.6</v>
      </c>
      <c r="K5941">
        <v>64.2</v>
      </c>
      <c r="L5941">
        <v>57.1</v>
      </c>
      <c r="M5941">
        <v>78.5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16.600000000000001</v>
      </c>
      <c r="V5941">
        <v>8</v>
      </c>
      <c r="W5941">
        <v>115.6</v>
      </c>
      <c r="X5941">
        <v>1017.7</v>
      </c>
      <c r="Y5941">
        <v>8.5</v>
      </c>
      <c r="Z5941">
        <v>6.2</v>
      </c>
      <c r="AA5941">
        <v>289.8</v>
      </c>
      <c r="AB5941">
        <v>24.9</v>
      </c>
      <c r="AC5941">
        <v>9</v>
      </c>
      <c r="AD5941">
        <v>0</v>
      </c>
      <c r="AE5941" t="s">
        <v>17901</v>
      </c>
      <c r="AF5941" t="s">
        <v>17902</v>
      </c>
      <c r="AG5941">
        <v>0.3</v>
      </c>
      <c r="AH5941" t="s">
        <v>330</v>
      </c>
      <c r="AI5941" t="s">
        <v>9140</v>
      </c>
      <c r="AJ5941" t="s">
        <v>331</v>
      </c>
    </row>
    <row r="5942" spans="1:36" x14ac:dyDescent="0.25">
      <c r="A5942" t="s">
        <v>32</v>
      </c>
      <c r="B5942" t="s">
        <v>17903</v>
      </c>
      <c r="C5942">
        <f>YEAR(B5942)</f>
        <v>2016</v>
      </c>
      <c r="D5942">
        <v>73.400000000000006</v>
      </c>
      <c r="E5942">
        <v>55.4</v>
      </c>
      <c r="F5942">
        <v>64.900000000000006</v>
      </c>
      <c r="H5942" s="2">
        <f>IF(F5942-64.08&lt;=0,0,IF(F5942-64.08&lt;=1,1,2))</f>
        <v>1</v>
      </c>
      <c r="I5942">
        <v>73.400000000000006</v>
      </c>
      <c r="J5942">
        <v>55.4</v>
      </c>
      <c r="K5942">
        <v>64.900000000000006</v>
      </c>
      <c r="L5942">
        <v>56</v>
      </c>
      <c r="M5942">
        <v>73.599999999999994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15.7</v>
      </c>
      <c r="V5942">
        <v>10.3</v>
      </c>
      <c r="W5942">
        <v>122.4</v>
      </c>
      <c r="X5942">
        <v>1018.6</v>
      </c>
      <c r="Y5942">
        <v>6.9</v>
      </c>
      <c r="Z5942">
        <v>6.2</v>
      </c>
      <c r="AA5942">
        <v>298.10000000000002</v>
      </c>
      <c r="AB5942">
        <v>25.7</v>
      </c>
      <c r="AC5942">
        <v>9</v>
      </c>
      <c r="AD5942">
        <v>0</v>
      </c>
      <c r="AE5942" t="s">
        <v>17904</v>
      </c>
      <c r="AF5942" t="s">
        <v>17905</v>
      </c>
      <c r="AG5942">
        <v>0.34</v>
      </c>
      <c r="AH5942" t="s">
        <v>330</v>
      </c>
      <c r="AI5942" t="s">
        <v>9140</v>
      </c>
      <c r="AJ5942" t="s">
        <v>331</v>
      </c>
    </row>
    <row r="5943" spans="1:36" x14ac:dyDescent="0.25">
      <c r="A5943" t="s">
        <v>32</v>
      </c>
      <c r="B5943" t="s">
        <v>17906</v>
      </c>
      <c r="C5943">
        <f>YEAR(B5943)</f>
        <v>2016</v>
      </c>
      <c r="D5943">
        <v>73.5</v>
      </c>
      <c r="E5943">
        <v>55.4</v>
      </c>
      <c r="F5943">
        <v>65.2</v>
      </c>
      <c r="H5943" s="2">
        <f>IF(F5943-64.08&lt;=0,0,IF(F5943-64.08&lt;=1,1,2))</f>
        <v>2</v>
      </c>
      <c r="I5943">
        <v>73.5</v>
      </c>
      <c r="J5943">
        <v>55.4</v>
      </c>
      <c r="K5943">
        <v>65.2</v>
      </c>
      <c r="L5943">
        <v>52.7</v>
      </c>
      <c r="M5943">
        <v>65.3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20.100000000000001</v>
      </c>
      <c r="V5943">
        <v>8.1</v>
      </c>
      <c r="W5943">
        <v>147</v>
      </c>
      <c r="X5943">
        <v>1018.7</v>
      </c>
      <c r="Y5943">
        <v>28.5</v>
      </c>
      <c r="Z5943">
        <v>6.2</v>
      </c>
      <c r="AA5943">
        <v>305.7</v>
      </c>
      <c r="AB5943">
        <v>26.3</v>
      </c>
      <c r="AC5943">
        <v>10</v>
      </c>
      <c r="AD5943">
        <v>0</v>
      </c>
      <c r="AE5943" t="s">
        <v>17907</v>
      </c>
      <c r="AF5943" t="s">
        <v>17908</v>
      </c>
      <c r="AG5943">
        <v>0.37</v>
      </c>
      <c r="AH5943" t="s">
        <v>36</v>
      </c>
      <c r="AI5943" t="s">
        <v>702</v>
      </c>
      <c r="AJ5943" t="s">
        <v>38</v>
      </c>
    </row>
    <row r="5944" spans="1:36" x14ac:dyDescent="0.25">
      <c r="A5944" t="s">
        <v>32</v>
      </c>
      <c r="B5944" t="s">
        <v>17909</v>
      </c>
      <c r="C5944">
        <f>YEAR(B5944)</f>
        <v>2016</v>
      </c>
      <c r="D5944">
        <v>75.2</v>
      </c>
      <c r="E5944">
        <v>53.6</v>
      </c>
      <c r="F5944">
        <v>65.3</v>
      </c>
      <c r="H5944" s="2">
        <f>IF(F5944-64.08&lt;=0,0,IF(F5944-64.08&lt;=1,1,2))</f>
        <v>2</v>
      </c>
      <c r="I5944">
        <v>75.2</v>
      </c>
      <c r="J5944">
        <v>53.6</v>
      </c>
      <c r="K5944">
        <v>65.3</v>
      </c>
      <c r="L5944">
        <v>48.4</v>
      </c>
      <c r="M5944">
        <v>55.9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15</v>
      </c>
      <c r="V5944">
        <v>9.1999999999999993</v>
      </c>
      <c r="W5944">
        <v>131.4</v>
      </c>
      <c r="X5944">
        <v>1015.8</v>
      </c>
      <c r="Y5944">
        <v>14.2</v>
      </c>
      <c r="Z5944">
        <v>6.2</v>
      </c>
      <c r="AA5944">
        <v>302.2</v>
      </c>
      <c r="AB5944">
        <v>26.1</v>
      </c>
      <c r="AC5944">
        <v>9</v>
      </c>
      <c r="AD5944">
        <v>0</v>
      </c>
      <c r="AE5944" t="s">
        <v>17910</v>
      </c>
      <c r="AF5944" t="s">
        <v>17911</v>
      </c>
      <c r="AG5944">
        <v>0.4</v>
      </c>
      <c r="AH5944" t="s">
        <v>330</v>
      </c>
      <c r="AI5944" t="s">
        <v>9140</v>
      </c>
      <c r="AJ5944" t="s">
        <v>331</v>
      </c>
    </row>
    <row r="5945" spans="1:36" x14ac:dyDescent="0.25">
      <c r="A5945" t="s">
        <v>32</v>
      </c>
      <c r="B5945" t="s">
        <v>17912</v>
      </c>
      <c r="C5945">
        <f>YEAR(B5945)</f>
        <v>2016</v>
      </c>
      <c r="D5945">
        <v>87.8</v>
      </c>
      <c r="E5945">
        <v>69.8</v>
      </c>
      <c r="F5945">
        <v>77.2</v>
      </c>
      <c r="H5945" s="2">
        <f>IF(F5945-64.08&lt;=0,0,IF(F5945-64.08&lt;=1,1,2))</f>
        <v>2</v>
      </c>
      <c r="I5945">
        <v>84.2</v>
      </c>
      <c r="J5945">
        <v>69.8</v>
      </c>
      <c r="K5945">
        <v>76.2</v>
      </c>
      <c r="L5945">
        <v>38.1</v>
      </c>
      <c r="M5945">
        <v>27.9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26.4</v>
      </c>
      <c r="V5945">
        <v>27.7</v>
      </c>
      <c r="W5945">
        <v>164.5</v>
      </c>
      <c r="X5945">
        <v>1011.6</v>
      </c>
      <c r="Y5945">
        <v>44</v>
      </c>
      <c r="Z5945">
        <v>6.2</v>
      </c>
      <c r="AA5945">
        <v>232</v>
      </c>
      <c r="AB5945">
        <v>20.100000000000001</v>
      </c>
      <c r="AC5945">
        <v>7</v>
      </c>
      <c r="AD5945">
        <v>0</v>
      </c>
      <c r="AE5945" t="s">
        <v>17913</v>
      </c>
      <c r="AF5945" t="s">
        <v>17914</v>
      </c>
      <c r="AG5945">
        <v>0.44</v>
      </c>
      <c r="AH5945" t="s">
        <v>36</v>
      </c>
      <c r="AI5945" t="s">
        <v>37</v>
      </c>
      <c r="AJ5945" t="s">
        <v>38</v>
      </c>
    </row>
    <row r="5946" spans="1:36" x14ac:dyDescent="0.25">
      <c r="A5946" t="s">
        <v>32</v>
      </c>
      <c r="B5946" t="s">
        <v>17915</v>
      </c>
      <c r="C5946">
        <f>YEAR(B5946)</f>
        <v>2016</v>
      </c>
      <c r="D5946">
        <v>71.599999999999994</v>
      </c>
      <c r="E5946">
        <v>59.4</v>
      </c>
      <c r="F5946">
        <v>66.7</v>
      </c>
      <c r="H5946" s="2">
        <f>IF(F5946-64.08&lt;=0,0,IF(F5946-64.08&lt;=1,1,2))</f>
        <v>2</v>
      </c>
      <c r="I5946">
        <v>71.599999999999994</v>
      </c>
      <c r="J5946">
        <v>59.4</v>
      </c>
      <c r="K5946">
        <v>66.7</v>
      </c>
      <c r="L5946">
        <v>56.1</v>
      </c>
      <c r="M5946">
        <v>69.8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37.1</v>
      </c>
      <c r="V5946">
        <v>19.7</v>
      </c>
      <c r="W5946">
        <v>330.8</v>
      </c>
      <c r="X5946">
        <v>1018.8</v>
      </c>
      <c r="Y5946">
        <v>31.8</v>
      </c>
      <c r="Z5946">
        <v>6.2</v>
      </c>
      <c r="AA5946">
        <v>294.5</v>
      </c>
      <c r="AB5946">
        <v>25.7</v>
      </c>
      <c r="AC5946">
        <v>9</v>
      </c>
      <c r="AD5946">
        <v>0</v>
      </c>
      <c r="AE5946" t="s">
        <v>17916</v>
      </c>
      <c r="AF5946" t="s">
        <v>17917</v>
      </c>
      <c r="AG5946">
        <v>0.47</v>
      </c>
      <c r="AH5946" t="s">
        <v>36</v>
      </c>
      <c r="AI5946" t="s">
        <v>37</v>
      </c>
      <c r="AJ5946" t="s">
        <v>38</v>
      </c>
    </row>
    <row r="5947" spans="1:36" x14ac:dyDescent="0.25">
      <c r="A5947" t="s">
        <v>32</v>
      </c>
      <c r="B5947" t="s">
        <v>17918</v>
      </c>
      <c r="C5947">
        <f>YEAR(B5947)</f>
        <v>2016</v>
      </c>
      <c r="D5947">
        <v>69</v>
      </c>
      <c r="E5947">
        <v>54.2</v>
      </c>
      <c r="F5947">
        <v>62.6</v>
      </c>
      <c r="H5947" s="2">
        <f>IF(F5947-64.08&lt;=0,0,IF(F5947-64.08&lt;=1,1,2))</f>
        <v>0</v>
      </c>
      <c r="I5947">
        <v>69</v>
      </c>
      <c r="J5947">
        <v>54.2</v>
      </c>
      <c r="K5947">
        <v>62.6</v>
      </c>
      <c r="L5947">
        <v>50.5</v>
      </c>
      <c r="M5947">
        <v>65.3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18.600000000000001</v>
      </c>
      <c r="V5947">
        <v>12.7</v>
      </c>
      <c r="W5947">
        <v>325.8</v>
      </c>
      <c r="X5947">
        <v>1018.3</v>
      </c>
      <c r="Y5947">
        <v>43.1</v>
      </c>
      <c r="Z5947">
        <v>6.2</v>
      </c>
      <c r="AA5947">
        <v>298.3</v>
      </c>
      <c r="AB5947">
        <v>25.9</v>
      </c>
      <c r="AC5947">
        <v>9</v>
      </c>
      <c r="AD5947">
        <v>0</v>
      </c>
      <c r="AE5947" t="s">
        <v>17919</v>
      </c>
      <c r="AF5947" t="s">
        <v>17920</v>
      </c>
      <c r="AG5947">
        <v>0.5</v>
      </c>
      <c r="AH5947" t="s">
        <v>36</v>
      </c>
      <c r="AI5947" t="s">
        <v>37</v>
      </c>
      <c r="AJ5947" t="s">
        <v>38</v>
      </c>
    </row>
    <row r="5948" spans="1:36" x14ac:dyDescent="0.25">
      <c r="A5948" t="s">
        <v>32</v>
      </c>
      <c r="B5948" t="s">
        <v>17921</v>
      </c>
      <c r="C5948">
        <f>YEAR(B5948)</f>
        <v>2016</v>
      </c>
      <c r="D5948">
        <v>71.599999999999994</v>
      </c>
      <c r="E5948">
        <v>55.1</v>
      </c>
      <c r="F5948">
        <v>63.2</v>
      </c>
      <c r="H5948" s="2">
        <f>IF(F5948-64.08&lt;=0,0,IF(F5948-64.08&lt;=1,1,2))</f>
        <v>0</v>
      </c>
      <c r="I5948">
        <v>71.599999999999994</v>
      </c>
      <c r="J5948">
        <v>55.1</v>
      </c>
      <c r="K5948">
        <v>63.2</v>
      </c>
      <c r="L5948">
        <v>53.6</v>
      </c>
      <c r="M5948">
        <v>71.8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25.3</v>
      </c>
      <c r="V5948">
        <v>12.7</v>
      </c>
      <c r="W5948">
        <v>73.7</v>
      </c>
      <c r="X5948">
        <v>1011.5</v>
      </c>
      <c r="Y5948">
        <v>65.8</v>
      </c>
      <c r="Z5948">
        <v>6.2</v>
      </c>
      <c r="AA5948">
        <v>268.2</v>
      </c>
      <c r="AB5948">
        <v>23.2</v>
      </c>
      <c r="AC5948">
        <v>9</v>
      </c>
      <c r="AD5948">
        <v>0</v>
      </c>
      <c r="AE5948" t="s">
        <v>17922</v>
      </c>
      <c r="AF5948" t="s">
        <v>17923</v>
      </c>
      <c r="AG5948">
        <v>0.54</v>
      </c>
      <c r="AH5948" t="s">
        <v>36</v>
      </c>
      <c r="AI5948" t="s">
        <v>37</v>
      </c>
      <c r="AJ5948" t="s">
        <v>38</v>
      </c>
    </row>
    <row r="5949" spans="1:36" x14ac:dyDescent="0.25">
      <c r="A5949" t="s">
        <v>32</v>
      </c>
      <c r="B5949" t="s">
        <v>17924</v>
      </c>
      <c r="C5949">
        <f>YEAR(B5949)</f>
        <v>2016</v>
      </c>
      <c r="D5949">
        <v>73.400000000000006</v>
      </c>
      <c r="E5949">
        <v>57.2</v>
      </c>
      <c r="F5949">
        <v>66.099999999999994</v>
      </c>
      <c r="H5949" s="2">
        <f>IF(F5949-64.08&lt;=0,0,IF(F5949-64.08&lt;=1,1,2))</f>
        <v>2</v>
      </c>
      <c r="I5949">
        <v>73.400000000000006</v>
      </c>
      <c r="J5949">
        <v>57.2</v>
      </c>
      <c r="K5949">
        <v>66.099999999999994</v>
      </c>
      <c r="L5949">
        <v>55.5</v>
      </c>
      <c r="M5949">
        <v>70.2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24.2</v>
      </c>
      <c r="V5949">
        <v>11.4</v>
      </c>
      <c r="W5949">
        <v>340.4</v>
      </c>
      <c r="X5949">
        <v>1005.8</v>
      </c>
      <c r="Y5949">
        <v>39.299999999999997</v>
      </c>
      <c r="Z5949">
        <v>6.2</v>
      </c>
      <c r="AA5949">
        <v>298.8</v>
      </c>
      <c r="AB5949">
        <v>25.8</v>
      </c>
      <c r="AC5949">
        <v>9</v>
      </c>
      <c r="AD5949">
        <v>0</v>
      </c>
      <c r="AE5949" t="s">
        <v>17925</v>
      </c>
      <c r="AF5949" t="s">
        <v>17926</v>
      </c>
      <c r="AG5949">
        <v>0.56999999999999995</v>
      </c>
      <c r="AH5949" t="s">
        <v>36</v>
      </c>
      <c r="AI5949" t="s">
        <v>174</v>
      </c>
      <c r="AJ5949" t="s">
        <v>38</v>
      </c>
    </row>
    <row r="5950" spans="1:36" x14ac:dyDescent="0.25">
      <c r="A5950" t="s">
        <v>32</v>
      </c>
      <c r="B5950" t="s">
        <v>17927</v>
      </c>
      <c r="C5950">
        <f>YEAR(B5950)</f>
        <v>2016</v>
      </c>
      <c r="D5950">
        <v>73.400000000000006</v>
      </c>
      <c r="E5950">
        <v>59</v>
      </c>
      <c r="F5950">
        <v>65.8</v>
      </c>
      <c r="H5950" s="2">
        <f>IF(F5950-64.08&lt;=0,0,IF(F5950-64.08&lt;=1,1,2))</f>
        <v>2</v>
      </c>
      <c r="I5950">
        <v>73.400000000000006</v>
      </c>
      <c r="J5950">
        <v>59</v>
      </c>
      <c r="K5950">
        <v>65.8</v>
      </c>
      <c r="L5950">
        <v>56.6</v>
      </c>
      <c r="M5950">
        <v>72.599999999999994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36.5</v>
      </c>
      <c r="V5950">
        <v>9.1999999999999993</v>
      </c>
      <c r="W5950">
        <v>124.1</v>
      </c>
      <c r="X5950">
        <v>1005.4</v>
      </c>
      <c r="Y5950">
        <v>52.9</v>
      </c>
      <c r="Z5950">
        <v>6.2</v>
      </c>
      <c r="AA5950">
        <v>250.4</v>
      </c>
      <c r="AB5950">
        <v>21.6</v>
      </c>
      <c r="AC5950">
        <v>8</v>
      </c>
      <c r="AD5950">
        <v>0</v>
      </c>
      <c r="AE5950" t="s">
        <v>17928</v>
      </c>
      <c r="AF5950" t="s">
        <v>17929</v>
      </c>
      <c r="AG5950">
        <v>0.61</v>
      </c>
      <c r="AH5950" t="s">
        <v>36</v>
      </c>
      <c r="AI5950" t="s">
        <v>37</v>
      </c>
      <c r="AJ5950" t="s">
        <v>38</v>
      </c>
    </row>
    <row r="5951" spans="1:36" x14ac:dyDescent="0.25">
      <c r="A5951" t="s">
        <v>32</v>
      </c>
      <c r="B5951" t="s">
        <v>17930</v>
      </c>
      <c r="C5951">
        <f>YEAR(B5951)</f>
        <v>2016</v>
      </c>
      <c r="D5951">
        <v>68</v>
      </c>
      <c r="E5951">
        <v>58</v>
      </c>
      <c r="F5951">
        <v>63</v>
      </c>
      <c r="H5951" s="2">
        <f>IF(F5951-64.08&lt;=0,0,IF(F5951-64.08&lt;=1,1,2))</f>
        <v>0</v>
      </c>
      <c r="I5951">
        <v>68</v>
      </c>
      <c r="J5951">
        <v>58</v>
      </c>
      <c r="K5951">
        <v>63</v>
      </c>
      <c r="L5951">
        <v>51.1</v>
      </c>
      <c r="M5951">
        <v>66.599999999999994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33.6</v>
      </c>
      <c r="V5951">
        <v>34.4</v>
      </c>
      <c r="W5951">
        <v>292.2</v>
      </c>
      <c r="X5951">
        <v>1007.8</v>
      </c>
      <c r="Y5951">
        <v>28.3</v>
      </c>
      <c r="Z5951">
        <v>6.2</v>
      </c>
      <c r="AA5951">
        <v>300.7</v>
      </c>
      <c r="AB5951">
        <v>26.1</v>
      </c>
      <c r="AC5951">
        <v>10</v>
      </c>
      <c r="AD5951">
        <v>0</v>
      </c>
      <c r="AE5951" t="s">
        <v>17931</v>
      </c>
      <c r="AF5951" t="s">
        <v>17932</v>
      </c>
      <c r="AG5951">
        <v>0.64</v>
      </c>
      <c r="AH5951" t="s">
        <v>36</v>
      </c>
      <c r="AI5951" t="s">
        <v>37</v>
      </c>
      <c r="AJ5951" t="s">
        <v>344</v>
      </c>
    </row>
    <row r="5952" spans="1:36" x14ac:dyDescent="0.25">
      <c r="A5952" t="s">
        <v>32</v>
      </c>
      <c r="B5952" t="s">
        <v>17933</v>
      </c>
      <c r="C5952">
        <f>YEAR(B5952)</f>
        <v>2016</v>
      </c>
      <c r="D5952">
        <v>68</v>
      </c>
      <c r="E5952">
        <v>53.6</v>
      </c>
      <c r="F5952">
        <v>62</v>
      </c>
      <c r="H5952" s="2">
        <f>IF(F5952-64.08&lt;=0,0,IF(F5952-64.08&lt;=1,1,2))</f>
        <v>0</v>
      </c>
      <c r="I5952">
        <v>68</v>
      </c>
      <c r="J5952">
        <v>53.6</v>
      </c>
      <c r="K5952">
        <v>62</v>
      </c>
      <c r="L5952">
        <v>49.8</v>
      </c>
      <c r="M5952">
        <v>64.400000000000006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23</v>
      </c>
      <c r="V5952">
        <v>16.100000000000001</v>
      </c>
      <c r="W5952">
        <v>307.60000000000002</v>
      </c>
      <c r="X5952">
        <v>1015.1</v>
      </c>
      <c r="Y5952">
        <v>25.7</v>
      </c>
      <c r="Z5952">
        <v>6.2</v>
      </c>
      <c r="AA5952">
        <v>315</v>
      </c>
      <c r="AB5952">
        <v>27.2</v>
      </c>
      <c r="AC5952">
        <v>10</v>
      </c>
      <c r="AD5952">
        <v>0</v>
      </c>
      <c r="AE5952" t="s">
        <v>17934</v>
      </c>
      <c r="AF5952" t="s">
        <v>17935</v>
      </c>
      <c r="AG5952">
        <v>0.68</v>
      </c>
      <c r="AH5952" t="s">
        <v>36</v>
      </c>
      <c r="AI5952" t="s">
        <v>37</v>
      </c>
      <c r="AJ5952" t="s">
        <v>38</v>
      </c>
    </row>
    <row r="5953" spans="1:36" x14ac:dyDescent="0.25">
      <c r="A5953" t="s">
        <v>32</v>
      </c>
      <c r="B5953" t="s">
        <v>17936</v>
      </c>
      <c r="C5953">
        <f>YEAR(B5953)</f>
        <v>2016</v>
      </c>
      <c r="D5953">
        <v>71.599999999999994</v>
      </c>
      <c r="E5953">
        <v>51.8</v>
      </c>
      <c r="F5953">
        <v>62.8</v>
      </c>
      <c r="H5953" s="2">
        <f>IF(F5953-64.08&lt;=0,0,IF(F5953-64.08&lt;=1,1,2))</f>
        <v>0</v>
      </c>
      <c r="I5953">
        <v>71.599999999999994</v>
      </c>
      <c r="J5953">
        <v>51.8</v>
      </c>
      <c r="K5953">
        <v>62.8</v>
      </c>
      <c r="L5953">
        <v>50.4</v>
      </c>
      <c r="M5953">
        <v>66.3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18.600000000000001</v>
      </c>
      <c r="V5953">
        <v>9.1999999999999993</v>
      </c>
      <c r="W5953">
        <v>124.8</v>
      </c>
      <c r="X5953">
        <v>1016.3</v>
      </c>
      <c r="Y5953">
        <v>11.5</v>
      </c>
      <c r="Z5953">
        <v>6.2</v>
      </c>
      <c r="AA5953">
        <v>308.8</v>
      </c>
      <c r="AB5953">
        <v>26.5</v>
      </c>
      <c r="AC5953">
        <v>9</v>
      </c>
      <c r="AD5953">
        <v>0</v>
      </c>
      <c r="AE5953" t="s">
        <v>17937</v>
      </c>
      <c r="AF5953" t="s">
        <v>17938</v>
      </c>
      <c r="AG5953">
        <v>0.71</v>
      </c>
      <c r="AH5953" t="s">
        <v>330</v>
      </c>
      <c r="AI5953" t="s">
        <v>9140</v>
      </c>
      <c r="AJ5953" t="s">
        <v>331</v>
      </c>
    </row>
    <row r="5954" spans="1:36" x14ac:dyDescent="0.25">
      <c r="A5954" t="s">
        <v>32</v>
      </c>
      <c r="B5954" t="s">
        <v>17939</v>
      </c>
      <c r="C5954">
        <f>YEAR(B5954)</f>
        <v>2016</v>
      </c>
      <c r="D5954">
        <v>86</v>
      </c>
      <c r="E5954">
        <v>59</v>
      </c>
      <c r="F5954">
        <v>71</v>
      </c>
      <c r="H5954" s="2">
        <f>IF(F5954-64.08&lt;=0,0,IF(F5954-64.08&lt;=1,1,2))</f>
        <v>2</v>
      </c>
      <c r="I5954">
        <v>83.2</v>
      </c>
      <c r="J5954">
        <v>59</v>
      </c>
      <c r="K5954">
        <v>70.599999999999994</v>
      </c>
      <c r="L5954">
        <v>43.5</v>
      </c>
      <c r="M5954">
        <v>40.200000000000003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36.9</v>
      </c>
      <c r="V5954">
        <v>21.9</v>
      </c>
      <c r="W5954">
        <v>159.9</v>
      </c>
      <c r="X5954">
        <v>1013.4</v>
      </c>
      <c r="Y5954">
        <v>26</v>
      </c>
      <c r="Z5954">
        <v>6.2</v>
      </c>
      <c r="AA5954">
        <v>304</v>
      </c>
      <c r="AB5954">
        <v>26.2</v>
      </c>
      <c r="AC5954">
        <v>9</v>
      </c>
      <c r="AD5954">
        <v>0</v>
      </c>
      <c r="AE5954" t="s">
        <v>17940</v>
      </c>
      <c r="AF5954" t="s">
        <v>17941</v>
      </c>
      <c r="AG5954">
        <v>0.75</v>
      </c>
      <c r="AH5954" t="s">
        <v>36</v>
      </c>
      <c r="AI5954" t="s">
        <v>37</v>
      </c>
      <c r="AJ5954" t="s">
        <v>38</v>
      </c>
    </row>
    <row r="5955" spans="1:36" x14ac:dyDescent="0.25">
      <c r="A5955" t="s">
        <v>32</v>
      </c>
      <c r="B5955" t="s">
        <v>17942</v>
      </c>
      <c r="C5955">
        <f>YEAR(B5955)</f>
        <v>2016</v>
      </c>
      <c r="D5955">
        <v>78.900000000000006</v>
      </c>
      <c r="E5955">
        <v>64.400000000000006</v>
      </c>
      <c r="F5955">
        <v>70.900000000000006</v>
      </c>
      <c r="H5955" s="2">
        <f>IF(F5955-64.08&lt;=0,0,IF(F5955-64.08&lt;=1,1,2))</f>
        <v>2</v>
      </c>
      <c r="I5955">
        <v>78.900000000000006</v>
      </c>
      <c r="J5955">
        <v>64.400000000000006</v>
      </c>
      <c r="K5955">
        <v>70.900000000000006</v>
      </c>
      <c r="L5955">
        <v>55.2</v>
      </c>
      <c r="M5955">
        <v>61.7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42.5</v>
      </c>
      <c r="V5955">
        <v>24.2</v>
      </c>
      <c r="W5955">
        <v>285.89999999999998</v>
      </c>
      <c r="X5955">
        <v>1010</v>
      </c>
      <c r="Y5955">
        <v>55.9</v>
      </c>
      <c r="Z5955">
        <v>6.2</v>
      </c>
      <c r="AA5955">
        <v>302.39999999999998</v>
      </c>
      <c r="AB5955">
        <v>26</v>
      </c>
      <c r="AC5955">
        <v>9</v>
      </c>
      <c r="AD5955">
        <v>0</v>
      </c>
      <c r="AE5955" t="s">
        <v>17943</v>
      </c>
      <c r="AF5955" t="s">
        <v>17944</v>
      </c>
      <c r="AG5955">
        <v>0.75</v>
      </c>
      <c r="AH5955" t="s">
        <v>36</v>
      </c>
      <c r="AI5955" t="s">
        <v>37</v>
      </c>
      <c r="AJ5955" t="s">
        <v>38</v>
      </c>
    </row>
    <row r="5956" spans="1:36" x14ac:dyDescent="0.25">
      <c r="A5956" t="s">
        <v>32</v>
      </c>
      <c r="B5956" t="s">
        <v>17945</v>
      </c>
      <c r="C5956">
        <f>YEAR(B5956)</f>
        <v>2016</v>
      </c>
      <c r="D5956">
        <v>69.8</v>
      </c>
      <c r="E5956">
        <v>57.2</v>
      </c>
      <c r="F5956">
        <v>65.2</v>
      </c>
      <c r="H5956" s="2">
        <f>IF(F5956-64.08&lt;=0,0,IF(F5956-64.08&lt;=1,1,2))</f>
        <v>2</v>
      </c>
      <c r="I5956">
        <v>69.8</v>
      </c>
      <c r="J5956">
        <v>57.2</v>
      </c>
      <c r="K5956">
        <v>65.2</v>
      </c>
      <c r="L5956">
        <v>55.6</v>
      </c>
      <c r="M5956">
        <v>71.7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24.4</v>
      </c>
      <c r="V5956">
        <v>15</v>
      </c>
      <c r="W5956">
        <v>314</v>
      </c>
      <c r="X5956">
        <v>1013.6</v>
      </c>
      <c r="Y5956">
        <v>51.6</v>
      </c>
      <c r="Z5956">
        <v>6.2</v>
      </c>
      <c r="AA5956">
        <v>295.8</v>
      </c>
      <c r="AB5956">
        <v>25.7</v>
      </c>
      <c r="AC5956">
        <v>9</v>
      </c>
      <c r="AD5956">
        <v>0</v>
      </c>
      <c r="AE5956" t="s">
        <v>17946</v>
      </c>
      <c r="AF5956" t="s">
        <v>17947</v>
      </c>
      <c r="AG5956">
        <v>0.81</v>
      </c>
      <c r="AH5956" t="s">
        <v>36</v>
      </c>
      <c r="AI5956" t="s">
        <v>37</v>
      </c>
      <c r="AJ5956" t="s">
        <v>38</v>
      </c>
    </row>
    <row r="5957" spans="1:36" x14ac:dyDescent="0.25">
      <c r="A5957" t="s">
        <v>32</v>
      </c>
      <c r="B5957" t="s">
        <v>17948</v>
      </c>
      <c r="C5957">
        <f>YEAR(B5957)</f>
        <v>2016</v>
      </c>
      <c r="D5957">
        <v>78.8</v>
      </c>
      <c r="E5957">
        <v>57.2</v>
      </c>
      <c r="F5957">
        <v>67.400000000000006</v>
      </c>
      <c r="H5957" s="2">
        <f>IF(F5957-64.08&lt;=0,0,IF(F5957-64.08&lt;=1,1,2))</f>
        <v>2</v>
      </c>
      <c r="I5957">
        <v>78.8</v>
      </c>
      <c r="J5957">
        <v>57.2</v>
      </c>
      <c r="K5957">
        <v>67.400000000000006</v>
      </c>
      <c r="L5957">
        <v>52.7</v>
      </c>
      <c r="M5957">
        <v>59.7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28.9</v>
      </c>
      <c r="V5957">
        <v>31.1</v>
      </c>
      <c r="W5957">
        <v>178</v>
      </c>
      <c r="X5957">
        <v>1010.2</v>
      </c>
      <c r="Y5957">
        <v>76.099999999999994</v>
      </c>
      <c r="Z5957">
        <v>6.2</v>
      </c>
      <c r="AA5957">
        <v>156.30000000000001</v>
      </c>
      <c r="AB5957">
        <v>13.8</v>
      </c>
      <c r="AC5957">
        <v>8</v>
      </c>
      <c r="AD5957">
        <v>0</v>
      </c>
      <c r="AE5957" t="s">
        <v>17949</v>
      </c>
      <c r="AF5957" t="s">
        <v>17950</v>
      </c>
      <c r="AG5957">
        <v>0.85</v>
      </c>
      <c r="AH5957" t="s">
        <v>36</v>
      </c>
      <c r="AI5957" t="s">
        <v>37</v>
      </c>
      <c r="AJ5957" t="s">
        <v>344</v>
      </c>
    </row>
    <row r="5958" spans="1:36" x14ac:dyDescent="0.25">
      <c r="A5958" t="s">
        <v>32</v>
      </c>
      <c r="B5958" t="s">
        <v>17951</v>
      </c>
      <c r="C5958">
        <f>YEAR(B5958)</f>
        <v>2016</v>
      </c>
      <c r="D5958">
        <v>71.599999999999994</v>
      </c>
      <c r="E5958">
        <v>60.2</v>
      </c>
      <c r="F5958">
        <v>66.2</v>
      </c>
      <c r="H5958" s="2">
        <f>IF(F5958-64.08&lt;=0,0,IF(F5958-64.08&lt;=1,1,2))</f>
        <v>2</v>
      </c>
      <c r="I5958">
        <v>71.599999999999994</v>
      </c>
      <c r="J5958">
        <v>60.2</v>
      </c>
      <c r="K5958">
        <v>66.2</v>
      </c>
      <c r="L5958">
        <v>53.1</v>
      </c>
      <c r="M5958">
        <v>63.6</v>
      </c>
      <c r="O5958">
        <v>1.6E-2</v>
      </c>
      <c r="P5958">
        <v>100</v>
      </c>
      <c r="Q5958">
        <v>4.17</v>
      </c>
      <c r="R5958" t="s">
        <v>40</v>
      </c>
      <c r="S5958">
        <v>0</v>
      </c>
      <c r="T5958">
        <v>0</v>
      </c>
      <c r="U5958">
        <v>28.9</v>
      </c>
      <c r="V5958">
        <v>24.1</v>
      </c>
      <c r="W5958">
        <v>291.3</v>
      </c>
      <c r="X5958">
        <v>1009.1</v>
      </c>
      <c r="Y5958">
        <v>68.8</v>
      </c>
      <c r="Z5958">
        <v>6.2</v>
      </c>
      <c r="AA5958">
        <v>275.2</v>
      </c>
      <c r="AB5958">
        <v>23.9</v>
      </c>
      <c r="AC5958">
        <v>9</v>
      </c>
      <c r="AD5958">
        <v>0</v>
      </c>
      <c r="AE5958" t="s">
        <v>17952</v>
      </c>
      <c r="AF5958" t="s">
        <v>17953</v>
      </c>
      <c r="AG5958">
        <v>0.88</v>
      </c>
      <c r="AH5958" t="s">
        <v>56</v>
      </c>
      <c r="AI5958" t="s">
        <v>78</v>
      </c>
      <c r="AJ5958" t="s">
        <v>40</v>
      </c>
    </row>
    <row r="5959" spans="1:36" x14ac:dyDescent="0.25">
      <c r="A5959" t="s">
        <v>32</v>
      </c>
      <c r="B5959" t="s">
        <v>17954</v>
      </c>
      <c r="C5959">
        <f>YEAR(B5959)</f>
        <v>2016</v>
      </c>
      <c r="D5959">
        <v>69.8</v>
      </c>
      <c r="E5959">
        <v>57.6</v>
      </c>
      <c r="F5959">
        <v>65</v>
      </c>
      <c r="H5959" s="2">
        <f>IF(F5959-64.08&lt;=0,0,IF(F5959-64.08&lt;=1,1,2))</f>
        <v>1</v>
      </c>
      <c r="I5959">
        <v>69.8</v>
      </c>
      <c r="J5959">
        <v>57.6</v>
      </c>
      <c r="K5959">
        <v>65</v>
      </c>
      <c r="L5959">
        <v>51.9</v>
      </c>
      <c r="M5959">
        <v>63.3</v>
      </c>
      <c r="O5959">
        <v>2E-3</v>
      </c>
      <c r="P5959">
        <v>100</v>
      </c>
      <c r="Q5959">
        <v>4.17</v>
      </c>
      <c r="R5959" t="s">
        <v>40</v>
      </c>
      <c r="S5959">
        <v>0</v>
      </c>
      <c r="T5959">
        <v>0</v>
      </c>
      <c r="U5959">
        <v>34.700000000000003</v>
      </c>
      <c r="V5959">
        <v>25.3</v>
      </c>
      <c r="W5959">
        <v>282.60000000000002</v>
      </c>
      <c r="X5959">
        <v>1008.4</v>
      </c>
      <c r="Y5959">
        <v>48.5</v>
      </c>
      <c r="Z5959">
        <v>6.2</v>
      </c>
      <c r="AA5959">
        <v>263.39999999999998</v>
      </c>
      <c r="AB5959">
        <v>22.9</v>
      </c>
      <c r="AC5959">
        <v>8</v>
      </c>
      <c r="AD5959">
        <v>0</v>
      </c>
      <c r="AE5959" t="s">
        <v>17955</v>
      </c>
      <c r="AF5959" t="s">
        <v>17956</v>
      </c>
      <c r="AG5959">
        <v>0.92</v>
      </c>
      <c r="AH5959" t="s">
        <v>56</v>
      </c>
      <c r="AI5959" t="s">
        <v>137</v>
      </c>
      <c r="AJ5959" t="s">
        <v>40</v>
      </c>
    </row>
    <row r="5960" spans="1:36" x14ac:dyDescent="0.25">
      <c r="A5960" t="s">
        <v>32</v>
      </c>
      <c r="B5960" t="s">
        <v>17957</v>
      </c>
      <c r="C5960">
        <f>YEAR(B5960)</f>
        <v>2016</v>
      </c>
      <c r="D5960">
        <v>66.2</v>
      </c>
      <c r="E5960">
        <v>53.9</v>
      </c>
      <c r="F5960">
        <v>60.9</v>
      </c>
      <c r="H5960" s="2">
        <f>IF(F5960-64.08&lt;=0,0,IF(F5960-64.08&lt;=1,1,2))</f>
        <v>0</v>
      </c>
      <c r="I5960">
        <v>66.2</v>
      </c>
      <c r="J5960">
        <v>53.9</v>
      </c>
      <c r="K5960">
        <v>60.9</v>
      </c>
      <c r="L5960">
        <v>52.6</v>
      </c>
      <c r="M5960">
        <v>74.400000000000006</v>
      </c>
      <c r="O5960">
        <v>6.2E-2</v>
      </c>
      <c r="P5960">
        <v>100</v>
      </c>
      <c r="Q5960">
        <v>4.17</v>
      </c>
      <c r="R5960" t="s">
        <v>40</v>
      </c>
      <c r="S5960">
        <v>0</v>
      </c>
      <c r="T5960">
        <v>0</v>
      </c>
      <c r="U5960">
        <v>26.8</v>
      </c>
      <c r="V5960">
        <v>18.3</v>
      </c>
      <c r="W5960">
        <v>303.7</v>
      </c>
      <c r="X5960">
        <v>1010.6</v>
      </c>
      <c r="Y5960">
        <v>56.4</v>
      </c>
      <c r="Z5960">
        <v>6.2</v>
      </c>
      <c r="AA5960">
        <v>260.60000000000002</v>
      </c>
      <c r="AB5960">
        <v>22.4</v>
      </c>
      <c r="AC5960">
        <v>8</v>
      </c>
      <c r="AD5960">
        <v>0</v>
      </c>
      <c r="AE5960" t="s">
        <v>17958</v>
      </c>
      <c r="AF5960" t="s">
        <v>17959</v>
      </c>
      <c r="AG5960">
        <v>0.95</v>
      </c>
      <c r="AH5960" t="s">
        <v>56</v>
      </c>
      <c r="AI5960" t="s">
        <v>78</v>
      </c>
      <c r="AJ5960" t="s">
        <v>40</v>
      </c>
    </row>
    <row r="5961" spans="1:36" x14ac:dyDescent="0.25">
      <c r="A5961" t="s">
        <v>32</v>
      </c>
      <c r="B5961" t="s">
        <v>17960</v>
      </c>
      <c r="C5961">
        <f>YEAR(B5961)</f>
        <v>2016</v>
      </c>
      <c r="D5961">
        <v>68</v>
      </c>
      <c r="E5961">
        <v>53.6</v>
      </c>
      <c r="F5961">
        <v>63.1</v>
      </c>
      <c r="H5961" s="2">
        <f>IF(F5961-64.08&lt;=0,0,IF(F5961-64.08&lt;=1,1,2))</f>
        <v>0</v>
      </c>
      <c r="I5961">
        <v>68</v>
      </c>
      <c r="J5961">
        <v>53.6</v>
      </c>
      <c r="K5961">
        <v>63.1</v>
      </c>
      <c r="L5961">
        <v>51.8</v>
      </c>
      <c r="M5961">
        <v>67</v>
      </c>
      <c r="O5961">
        <v>1.9E-2</v>
      </c>
      <c r="P5961">
        <v>100</v>
      </c>
      <c r="Q5961">
        <v>4.17</v>
      </c>
      <c r="R5961" t="s">
        <v>40</v>
      </c>
      <c r="S5961">
        <v>0</v>
      </c>
      <c r="T5961">
        <v>0</v>
      </c>
      <c r="U5961">
        <v>26.8</v>
      </c>
      <c r="V5961">
        <v>18.3</v>
      </c>
      <c r="W5961">
        <v>301.60000000000002</v>
      </c>
      <c r="X5961">
        <v>1013.7</v>
      </c>
      <c r="Y5961">
        <v>33.4</v>
      </c>
      <c r="Z5961">
        <v>6.2</v>
      </c>
      <c r="AA5961">
        <v>279.3</v>
      </c>
      <c r="AB5961">
        <v>24.1</v>
      </c>
      <c r="AC5961">
        <v>8</v>
      </c>
      <c r="AD5961">
        <v>0</v>
      </c>
      <c r="AE5961" t="s">
        <v>17961</v>
      </c>
      <c r="AF5961" t="s">
        <v>17962</v>
      </c>
      <c r="AG5961">
        <v>0</v>
      </c>
      <c r="AH5961" t="s">
        <v>56</v>
      </c>
      <c r="AI5961" t="s">
        <v>78</v>
      </c>
      <c r="AJ5961" t="s">
        <v>40</v>
      </c>
    </row>
    <row r="5962" spans="1:36" x14ac:dyDescent="0.25">
      <c r="A5962" t="s">
        <v>32</v>
      </c>
      <c r="B5962" t="s">
        <v>17963</v>
      </c>
      <c r="C5962">
        <f>YEAR(B5962)</f>
        <v>2016</v>
      </c>
      <c r="D5962">
        <v>68</v>
      </c>
      <c r="E5962">
        <v>56.2</v>
      </c>
      <c r="F5962">
        <v>62.9</v>
      </c>
      <c r="H5962" s="2">
        <f>IF(F5962-64.08&lt;=0,0,IF(F5962-64.08&lt;=1,1,2))</f>
        <v>0</v>
      </c>
      <c r="I5962">
        <v>68</v>
      </c>
      <c r="J5962">
        <v>56.2</v>
      </c>
      <c r="K5962">
        <v>62.9</v>
      </c>
      <c r="L5962">
        <v>52.9</v>
      </c>
      <c r="M5962">
        <v>70.7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32.200000000000003</v>
      </c>
      <c r="V5962">
        <v>11.4</v>
      </c>
      <c r="W5962">
        <v>319.7</v>
      </c>
      <c r="X5962">
        <v>1014.7</v>
      </c>
      <c r="Y5962">
        <v>43.3</v>
      </c>
      <c r="Z5962">
        <v>6.2</v>
      </c>
      <c r="AA5962">
        <v>265.5</v>
      </c>
      <c r="AB5962">
        <v>23</v>
      </c>
      <c r="AC5962">
        <v>8</v>
      </c>
      <c r="AD5962">
        <v>0</v>
      </c>
      <c r="AE5962" t="s">
        <v>17964</v>
      </c>
      <c r="AF5962" t="s">
        <v>17965</v>
      </c>
      <c r="AG5962">
        <v>0.02</v>
      </c>
      <c r="AH5962" t="s">
        <v>36</v>
      </c>
      <c r="AI5962" t="s">
        <v>37</v>
      </c>
      <c r="AJ5962" t="s">
        <v>38</v>
      </c>
    </row>
    <row r="5963" spans="1:36" x14ac:dyDescent="0.25">
      <c r="A5963" t="s">
        <v>32</v>
      </c>
      <c r="B5963" t="s">
        <v>17966</v>
      </c>
      <c r="C5963">
        <f>YEAR(B5963)</f>
        <v>2016</v>
      </c>
      <c r="D5963">
        <v>75.2</v>
      </c>
      <c r="E5963">
        <v>57.2</v>
      </c>
      <c r="F5963">
        <v>65.099999999999994</v>
      </c>
      <c r="H5963" s="2">
        <f>IF(F5963-64.08&lt;=0,0,IF(F5963-64.08&lt;=1,1,2))</f>
        <v>2</v>
      </c>
      <c r="I5963">
        <v>75.2</v>
      </c>
      <c r="J5963">
        <v>57.2</v>
      </c>
      <c r="K5963">
        <v>65.099999999999994</v>
      </c>
      <c r="L5963">
        <v>52.1</v>
      </c>
      <c r="M5963">
        <v>63.5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28.5</v>
      </c>
      <c r="V5963">
        <v>18.3</v>
      </c>
      <c r="W5963">
        <v>138.1</v>
      </c>
      <c r="X5963">
        <v>1014.3</v>
      </c>
      <c r="Y5963">
        <v>51</v>
      </c>
      <c r="Z5963">
        <v>6.2</v>
      </c>
      <c r="AA5963">
        <v>276.89999999999998</v>
      </c>
      <c r="AB5963">
        <v>24</v>
      </c>
      <c r="AC5963">
        <v>10</v>
      </c>
      <c r="AD5963">
        <v>0</v>
      </c>
      <c r="AE5963" t="s">
        <v>17967</v>
      </c>
      <c r="AF5963" t="s">
        <v>17968</v>
      </c>
      <c r="AG5963">
        <v>0.05</v>
      </c>
      <c r="AH5963" t="s">
        <v>36</v>
      </c>
      <c r="AI5963" t="s">
        <v>37</v>
      </c>
      <c r="AJ5963" t="s">
        <v>38</v>
      </c>
    </row>
    <row r="5964" spans="1:36" x14ac:dyDescent="0.25">
      <c r="A5964" t="s">
        <v>32</v>
      </c>
      <c r="B5964" t="s">
        <v>17969</v>
      </c>
      <c r="C5964">
        <f>YEAR(B5964)</f>
        <v>2016</v>
      </c>
      <c r="D5964">
        <v>69.8</v>
      </c>
      <c r="E5964">
        <v>59</v>
      </c>
      <c r="F5964">
        <v>65</v>
      </c>
      <c r="H5964" s="2">
        <f>IF(F5964-64.08&lt;=0,0,IF(F5964-64.08&lt;=1,1,2))</f>
        <v>1</v>
      </c>
      <c r="I5964">
        <v>69.8</v>
      </c>
      <c r="J5964">
        <v>59</v>
      </c>
      <c r="K5964">
        <v>65</v>
      </c>
      <c r="L5964">
        <v>57.4</v>
      </c>
      <c r="M5964">
        <v>76.599999999999994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23</v>
      </c>
      <c r="V5964">
        <v>12.7</v>
      </c>
      <c r="W5964">
        <v>48.1</v>
      </c>
      <c r="X5964">
        <v>1016</v>
      </c>
      <c r="Y5964">
        <v>38.1</v>
      </c>
      <c r="Z5964">
        <v>6.2</v>
      </c>
      <c r="AA5964">
        <v>298.39999999999998</v>
      </c>
      <c r="AB5964">
        <v>25.7</v>
      </c>
      <c r="AC5964">
        <v>9</v>
      </c>
      <c r="AD5964">
        <v>0</v>
      </c>
      <c r="AE5964" t="s">
        <v>17970</v>
      </c>
      <c r="AF5964" t="s">
        <v>17971</v>
      </c>
      <c r="AG5964">
        <v>0.09</v>
      </c>
      <c r="AH5964" t="s">
        <v>36</v>
      </c>
      <c r="AI5964" t="s">
        <v>37</v>
      </c>
      <c r="AJ5964" t="s">
        <v>38</v>
      </c>
    </row>
    <row r="5965" spans="1:36" x14ac:dyDescent="0.25">
      <c r="A5965" t="s">
        <v>32</v>
      </c>
      <c r="B5965" t="s">
        <v>17972</v>
      </c>
      <c r="C5965">
        <f>YEAR(B5965)</f>
        <v>2016</v>
      </c>
      <c r="D5965">
        <v>71.7</v>
      </c>
      <c r="E5965">
        <v>56.9</v>
      </c>
      <c r="F5965">
        <v>64.900000000000006</v>
      </c>
      <c r="H5965" s="2">
        <f>IF(F5965-64.08&lt;=0,0,IF(F5965-64.08&lt;=1,1,2))</f>
        <v>1</v>
      </c>
      <c r="I5965">
        <v>71.7</v>
      </c>
      <c r="J5965">
        <v>56.9</v>
      </c>
      <c r="K5965">
        <v>64.900000000000006</v>
      </c>
      <c r="L5965">
        <v>56.9</v>
      </c>
      <c r="M5965">
        <v>76.5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25.3</v>
      </c>
      <c r="V5965">
        <v>15</v>
      </c>
      <c r="W5965">
        <v>306.2</v>
      </c>
      <c r="X5965">
        <v>1016.5</v>
      </c>
      <c r="Y5965">
        <v>18.2</v>
      </c>
      <c r="Z5965">
        <v>6.2</v>
      </c>
      <c r="AA5965">
        <v>319.89999999999998</v>
      </c>
      <c r="AB5965">
        <v>27.6</v>
      </c>
      <c r="AC5965">
        <v>10</v>
      </c>
      <c r="AD5965">
        <v>0</v>
      </c>
      <c r="AE5965" t="s">
        <v>17973</v>
      </c>
      <c r="AF5965" t="s">
        <v>17974</v>
      </c>
      <c r="AG5965">
        <v>0.12</v>
      </c>
      <c r="AH5965" t="s">
        <v>330</v>
      </c>
      <c r="AI5965" t="s">
        <v>9140</v>
      </c>
      <c r="AJ5965" t="s">
        <v>331</v>
      </c>
    </row>
    <row r="5966" spans="1:36" x14ac:dyDescent="0.25">
      <c r="A5966" t="s">
        <v>32</v>
      </c>
      <c r="B5966" t="s">
        <v>17975</v>
      </c>
      <c r="C5966">
        <f>YEAR(B5966)</f>
        <v>2016</v>
      </c>
      <c r="D5966">
        <v>77</v>
      </c>
      <c r="E5966">
        <v>57.2</v>
      </c>
      <c r="F5966">
        <v>67</v>
      </c>
      <c r="H5966" s="2">
        <f>IF(F5966-64.08&lt;=0,0,IF(F5966-64.08&lt;=1,1,2))</f>
        <v>2</v>
      </c>
      <c r="I5966">
        <v>77</v>
      </c>
      <c r="J5966">
        <v>57.2</v>
      </c>
      <c r="K5966">
        <v>67</v>
      </c>
      <c r="L5966">
        <v>51.8</v>
      </c>
      <c r="M5966">
        <v>59.7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17.2</v>
      </c>
      <c r="V5966">
        <v>18.3</v>
      </c>
      <c r="W5966">
        <v>133.5</v>
      </c>
      <c r="X5966">
        <v>1014.3</v>
      </c>
      <c r="Y5966">
        <v>40.5</v>
      </c>
      <c r="Z5966">
        <v>6.2</v>
      </c>
      <c r="AA5966">
        <v>315.8</v>
      </c>
      <c r="AB5966">
        <v>27.2</v>
      </c>
      <c r="AC5966">
        <v>9</v>
      </c>
      <c r="AD5966">
        <v>0</v>
      </c>
      <c r="AE5966" t="s">
        <v>17976</v>
      </c>
      <c r="AF5966" t="s">
        <v>17977</v>
      </c>
      <c r="AG5966">
        <v>0.15</v>
      </c>
      <c r="AH5966" t="s">
        <v>36</v>
      </c>
      <c r="AI5966" t="s">
        <v>37</v>
      </c>
      <c r="AJ5966" t="s">
        <v>38</v>
      </c>
    </row>
    <row r="5967" spans="1:36" x14ac:dyDescent="0.25">
      <c r="A5967" t="s">
        <v>32</v>
      </c>
      <c r="B5967" t="s">
        <v>17978</v>
      </c>
      <c r="C5967">
        <f>YEAR(B5967)</f>
        <v>2016</v>
      </c>
      <c r="D5967">
        <v>95</v>
      </c>
      <c r="E5967">
        <v>68</v>
      </c>
      <c r="F5967">
        <v>79</v>
      </c>
      <c r="H5967" s="2">
        <f>IF(F5967-64.08&lt;=0,0,IF(F5967-64.08&lt;=1,1,2))</f>
        <v>2</v>
      </c>
      <c r="I5967">
        <v>93.2</v>
      </c>
      <c r="J5967">
        <v>68</v>
      </c>
      <c r="K5967">
        <v>79</v>
      </c>
      <c r="L5967">
        <v>57.7</v>
      </c>
      <c r="M5967">
        <v>50.5</v>
      </c>
      <c r="O5967">
        <v>7.9000000000000001E-2</v>
      </c>
      <c r="P5967">
        <v>100</v>
      </c>
      <c r="Q5967">
        <v>8.33</v>
      </c>
      <c r="R5967" t="s">
        <v>40</v>
      </c>
      <c r="S5967">
        <v>0</v>
      </c>
      <c r="T5967">
        <v>0</v>
      </c>
      <c r="U5967">
        <v>26.6</v>
      </c>
      <c r="V5967">
        <v>25.3</v>
      </c>
      <c r="W5967">
        <v>167.8</v>
      </c>
      <c r="X5967">
        <v>1008.8</v>
      </c>
      <c r="Y5967">
        <v>43.4</v>
      </c>
      <c r="Z5967">
        <v>6.2</v>
      </c>
      <c r="AA5967">
        <v>257.7</v>
      </c>
      <c r="AB5967">
        <v>22.4</v>
      </c>
      <c r="AC5967">
        <v>9</v>
      </c>
      <c r="AD5967">
        <v>0</v>
      </c>
      <c r="AE5967" t="s">
        <v>17979</v>
      </c>
      <c r="AF5967" t="s">
        <v>17980</v>
      </c>
      <c r="AG5967">
        <v>0.18</v>
      </c>
      <c r="AH5967" t="s">
        <v>56</v>
      </c>
      <c r="AI5967" t="s">
        <v>1166</v>
      </c>
      <c r="AJ5967" t="s">
        <v>40</v>
      </c>
    </row>
    <row r="5968" spans="1:36" x14ac:dyDescent="0.25">
      <c r="A5968" t="s">
        <v>32</v>
      </c>
      <c r="B5968" t="s">
        <v>17981</v>
      </c>
      <c r="C5968">
        <f>YEAR(B5968)</f>
        <v>2016</v>
      </c>
      <c r="D5968">
        <v>86</v>
      </c>
      <c r="E5968">
        <v>69.8</v>
      </c>
      <c r="F5968">
        <v>79.099999999999994</v>
      </c>
      <c r="H5968" s="2">
        <f>IF(F5968-64.08&lt;=0,0,IF(F5968-64.08&lt;=1,1,2))</f>
        <v>2</v>
      </c>
      <c r="I5968">
        <v>86.7</v>
      </c>
      <c r="J5968">
        <v>69.8</v>
      </c>
      <c r="K5968">
        <v>79.3</v>
      </c>
      <c r="L5968">
        <v>60.3</v>
      </c>
      <c r="M5968">
        <v>54.1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33.299999999999997</v>
      </c>
      <c r="V5968">
        <v>20.7</v>
      </c>
      <c r="W5968">
        <v>177.8</v>
      </c>
      <c r="X5968">
        <v>1006.9</v>
      </c>
      <c r="Y5968">
        <v>43.3</v>
      </c>
      <c r="Z5968">
        <v>5.8</v>
      </c>
      <c r="AA5968">
        <v>258.3</v>
      </c>
      <c r="AB5968">
        <v>22.4</v>
      </c>
      <c r="AC5968">
        <v>7</v>
      </c>
      <c r="AD5968">
        <v>0</v>
      </c>
      <c r="AE5968" t="s">
        <v>17982</v>
      </c>
      <c r="AF5968" t="s">
        <v>17983</v>
      </c>
      <c r="AG5968">
        <v>0.25</v>
      </c>
      <c r="AH5968" t="s">
        <v>36</v>
      </c>
      <c r="AI5968" t="s">
        <v>702</v>
      </c>
      <c r="AJ5968" t="s">
        <v>38</v>
      </c>
    </row>
    <row r="5969" spans="1:36" x14ac:dyDescent="0.25">
      <c r="A5969" t="s">
        <v>32</v>
      </c>
      <c r="B5969" t="s">
        <v>17984</v>
      </c>
      <c r="C5969">
        <f>YEAR(B5969)</f>
        <v>2016</v>
      </c>
      <c r="D5969">
        <v>78.8</v>
      </c>
      <c r="E5969">
        <v>66.2</v>
      </c>
      <c r="F5969">
        <v>71.5</v>
      </c>
      <c r="H5969" s="2">
        <f>IF(F5969-64.08&lt;=0,0,IF(F5969-64.08&lt;=1,1,2))</f>
        <v>2</v>
      </c>
      <c r="I5969">
        <v>78.8</v>
      </c>
      <c r="J5969">
        <v>66.2</v>
      </c>
      <c r="K5969">
        <v>71.5</v>
      </c>
      <c r="L5969">
        <v>60.4</v>
      </c>
      <c r="M5969">
        <v>69</v>
      </c>
      <c r="O5969">
        <v>3.5000000000000003E-2</v>
      </c>
      <c r="P5969">
        <v>100</v>
      </c>
      <c r="Q5969">
        <v>4.17</v>
      </c>
      <c r="R5969" t="s">
        <v>40</v>
      </c>
      <c r="S5969">
        <v>0</v>
      </c>
      <c r="T5969">
        <v>0</v>
      </c>
      <c r="U5969">
        <v>29.1</v>
      </c>
      <c r="V5969">
        <v>15</v>
      </c>
      <c r="W5969">
        <v>109.6</v>
      </c>
      <c r="X5969">
        <v>1010</v>
      </c>
      <c r="Y5969">
        <v>81</v>
      </c>
      <c r="Z5969">
        <v>5.9</v>
      </c>
      <c r="AA5969">
        <v>165.1</v>
      </c>
      <c r="AB5969">
        <v>14.2</v>
      </c>
      <c r="AC5969">
        <v>6</v>
      </c>
      <c r="AD5969">
        <v>0</v>
      </c>
      <c r="AE5969" t="s">
        <v>17985</v>
      </c>
      <c r="AF5969" t="s">
        <v>17986</v>
      </c>
      <c r="AG5969">
        <v>0.25</v>
      </c>
      <c r="AH5969" t="s">
        <v>56</v>
      </c>
      <c r="AI5969" t="s">
        <v>78</v>
      </c>
      <c r="AJ5969" t="s">
        <v>40</v>
      </c>
    </row>
    <row r="5970" spans="1:36" x14ac:dyDescent="0.25">
      <c r="A5970" t="s">
        <v>32</v>
      </c>
      <c r="B5970" t="s">
        <v>17987</v>
      </c>
      <c r="C5970">
        <f>YEAR(B5970)</f>
        <v>2016</v>
      </c>
      <c r="D5970">
        <v>77</v>
      </c>
      <c r="E5970">
        <v>62.6</v>
      </c>
      <c r="F5970">
        <v>68.5</v>
      </c>
      <c r="H5970" s="2">
        <f>IF(F5970-64.08&lt;=0,0,IF(F5970-64.08&lt;=1,1,2))</f>
        <v>2</v>
      </c>
      <c r="I5970">
        <v>77</v>
      </c>
      <c r="J5970">
        <v>62.6</v>
      </c>
      <c r="K5970">
        <v>68.5</v>
      </c>
      <c r="L5970">
        <v>60.8</v>
      </c>
      <c r="M5970">
        <v>77.400000000000006</v>
      </c>
      <c r="O5970">
        <v>6.0000000000000001E-3</v>
      </c>
      <c r="P5970">
        <v>100</v>
      </c>
      <c r="Q5970">
        <v>8.33</v>
      </c>
      <c r="R5970" t="s">
        <v>40</v>
      </c>
      <c r="S5970">
        <v>0</v>
      </c>
      <c r="T5970">
        <v>0</v>
      </c>
      <c r="U5970">
        <v>34.700000000000003</v>
      </c>
      <c r="V5970">
        <v>13.9</v>
      </c>
      <c r="W5970">
        <v>190.7</v>
      </c>
      <c r="X5970">
        <v>1012.7</v>
      </c>
      <c r="Y5970">
        <v>76.8</v>
      </c>
      <c r="Z5970">
        <v>6</v>
      </c>
      <c r="AA5970">
        <v>110.5</v>
      </c>
      <c r="AB5970">
        <v>9.5</v>
      </c>
      <c r="AC5970">
        <v>4</v>
      </c>
      <c r="AD5970">
        <v>0</v>
      </c>
      <c r="AE5970" t="s">
        <v>17988</v>
      </c>
      <c r="AF5970" t="s">
        <v>17989</v>
      </c>
      <c r="AG5970">
        <v>0.28000000000000003</v>
      </c>
      <c r="AH5970" t="s">
        <v>56</v>
      </c>
      <c r="AI5970" t="s">
        <v>101</v>
      </c>
      <c r="AJ5970" t="s">
        <v>40</v>
      </c>
    </row>
    <row r="5971" spans="1:36" x14ac:dyDescent="0.25">
      <c r="A5971" t="s">
        <v>32</v>
      </c>
      <c r="B5971" t="s">
        <v>17990</v>
      </c>
      <c r="C5971">
        <f>YEAR(B5971)</f>
        <v>2016</v>
      </c>
      <c r="D5971">
        <v>71.599999999999994</v>
      </c>
      <c r="E5971">
        <v>55.4</v>
      </c>
      <c r="F5971">
        <v>65.599999999999994</v>
      </c>
      <c r="H5971" s="2">
        <f>IF(F5971-64.08&lt;=0,0,IF(F5971-64.08&lt;=1,1,2))</f>
        <v>2</v>
      </c>
      <c r="I5971">
        <v>71.599999999999994</v>
      </c>
      <c r="J5971">
        <v>55.4</v>
      </c>
      <c r="K5971">
        <v>65.599999999999994</v>
      </c>
      <c r="L5971">
        <v>57.9</v>
      </c>
      <c r="M5971">
        <v>76.900000000000006</v>
      </c>
      <c r="O5971">
        <v>0.23699999999999999</v>
      </c>
      <c r="P5971">
        <v>100</v>
      </c>
      <c r="Q5971">
        <v>4.17</v>
      </c>
      <c r="R5971" t="s">
        <v>40</v>
      </c>
      <c r="S5971">
        <v>0</v>
      </c>
      <c r="T5971">
        <v>0</v>
      </c>
      <c r="U5971">
        <v>24.2</v>
      </c>
      <c r="V5971">
        <v>19.7</v>
      </c>
      <c r="W5971">
        <v>298.39999999999998</v>
      </c>
      <c r="X5971">
        <v>1015.2</v>
      </c>
      <c r="Y5971">
        <v>29.2</v>
      </c>
      <c r="Z5971">
        <v>6.2</v>
      </c>
      <c r="AA5971">
        <v>327.8</v>
      </c>
      <c r="AB5971">
        <v>28.4</v>
      </c>
      <c r="AC5971">
        <v>10</v>
      </c>
      <c r="AD5971">
        <v>0</v>
      </c>
      <c r="AE5971" t="s">
        <v>17991</v>
      </c>
      <c r="AF5971" t="s">
        <v>17992</v>
      </c>
      <c r="AG5971">
        <v>0.32</v>
      </c>
      <c r="AH5971" t="s">
        <v>56</v>
      </c>
      <c r="AI5971" t="s">
        <v>78</v>
      </c>
      <c r="AJ5971" t="s">
        <v>40</v>
      </c>
    </row>
    <row r="5972" spans="1:36" x14ac:dyDescent="0.25">
      <c r="A5972" t="s">
        <v>32</v>
      </c>
      <c r="B5972" t="s">
        <v>17993</v>
      </c>
      <c r="C5972">
        <f>YEAR(B5972)</f>
        <v>2016</v>
      </c>
      <c r="D5972">
        <v>71.599999999999994</v>
      </c>
      <c r="E5972">
        <v>57.2</v>
      </c>
      <c r="F5972">
        <v>65.8</v>
      </c>
      <c r="H5972" s="2">
        <f>IF(F5972-64.08&lt;=0,0,IF(F5972-64.08&lt;=1,1,2))</f>
        <v>2</v>
      </c>
      <c r="I5972">
        <v>71.599999999999994</v>
      </c>
      <c r="J5972">
        <v>57.2</v>
      </c>
      <c r="K5972">
        <v>65.8</v>
      </c>
      <c r="L5972">
        <v>54.8</v>
      </c>
      <c r="M5972">
        <v>68.400000000000006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26.2</v>
      </c>
      <c r="V5972">
        <v>24.2</v>
      </c>
      <c r="W5972">
        <v>294.89999999999998</v>
      </c>
      <c r="X5972">
        <v>1013.7</v>
      </c>
      <c r="Y5972">
        <v>25.2</v>
      </c>
      <c r="Z5972">
        <v>6.2</v>
      </c>
      <c r="AA5972">
        <v>328.3</v>
      </c>
      <c r="AB5972">
        <v>28.5</v>
      </c>
      <c r="AC5972">
        <v>10</v>
      </c>
      <c r="AD5972">
        <v>0</v>
      </c>
      <c r="AE5972" t="s">
        <v>17994</v>
      </c>
      <c r="AF5972" t="s">
        <v>17995</v>
      </c>
      <c r="AG5972">
        <v>0.35</v>
      </c>
      <c r="AH5972" t="s">
        <v>36</v>
      </c>
      <c r="AI5972" t="s">
        <v>702</v>
      </c>
      <c r="AJ5972" t="s">
        <v>38</v>
      </c>
    </row>
    <row r="5973" spans="1:36" x14ac:dyDescent="0.25">
      <c r="A5973" t="s">
        <v>32</v>
      </c>
      <c r="B5973" t="s">
        <v>17996</v>
      </c>
      <c r="C5973">
        <f>YEAR(B5973)</f>
        <v>2016</v>
      </c>
      <c r="D5973">
        <v>71.599999999999994</v>
      </c>
      <c r="E5973">
        <v>57.2</v>
      </c>
      <c r="F5973">
        <v>66.099999999999994</v>
      </c>
      <c r="H5973" s="2">
        <f>IF(F5973-64.08&lt;=0,0,IF(F5973-64.08&lt;=1,1,2))</f>
        <v>2</v>
      </c>
      <c r="I5973">
        <v>71.599999999999994</v>
      </c>
      <c r="J5973">
        <v>57.2</v>
      </c>
      <c r="K5973">
        <v>66.099999999999994</v>
      </c>
      <c r="L5973">
        <v>55.8</v>
      </c>
      <c r="M5973">
        <v>69.900000000000006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31.5</v>
      </c>
      <c r="V5973">
        <v>27.7</v>
      </c>
      <c r="W5973">
        <v>296.60000000000002</v>
      </c>
      <c r="X5973">
        <v>1014.2</v>
      </c>
      <c r="Y5973">
        <v>21.8</v>
      </c>
      <c r="Z5973">
        <v>6.2</v>
      </c>
      <c r="AA5973">
        <v>320.5</v>
      </c>
      <c r="AB5973">
        <v>27.7</v>
      </c>
      <c r="AC5973">
        <v>10</v>
      </c>
      <c r="AD5973">
        <v>0</v>
      </c>
      <c r="AE5973" t="s">
        <v>17997</v>
      </c>
      <c r="AF5973" t="s">
        <v>17998</v>
      </c>
      <c r="AG5973">
        <v>0.38</v>
      </c>
      <c r="AH5973" t="s">
        <v>36</v>
      </c>
      <c r="AI5973" t="s">
        <v>37</v>
      </c>
      <c r="AJ5973" t="s">
        <v>38</v>
      </c>
    </row>
    <row r="5974" spans="1:36" x14ac:dyDescent="0.25">
      <c r="A5974" t="s">
        <v>32</v>
      </c>
      <c r="B5974" t="s">
        <v>17999</v>
      </c>
      <c r="C5974">
        <f>YEAR(B5974)</f>
        <v>2016</v>
      </c>
      <c r="D5974">
        <v>73.400000000000006</v>
      </c>
      <c r="E5974">
        <v>59</v>
      </c>
      <c r="F5974">
        <v>66.400000000000006</v>
      </c>
      <c r="H5974" s="2">
        <f>IF(F5974-64.08&lt;=0,0,IF(F5974-64.08&lt;=1,1,2))</f>
        <v>2</v>
      </c>
      <c r="I5974">
        <v>73.400000000000006</v>
      </c>
      <c r="J5974">
        <v>59</v>
      </c>
      <c r="K5974">
        <v>66.400000000000006</v>
      </c>
      <c r="L5974">
        <v>58.8</v>
      </c>
      <c r="M5974">
        <v>77.2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20.100000000000001</v>
      </c>
      <c r="V5974">
        <v>11.4</v>
      </c>
      <c r="W5974">
        <v>19.899999999999999</v>
      </c>
      <c r="X5974">
        <v>1016.2</v>
      </c>
      <c r="Y5974">
        <v>24.5</v>
      </c>
      <c r="Z5974">
        <v>6.2</v>
      </c>
      <c r="AA5974">
        <v>317.89999999999998</v>
      </c>
      <c r="AB5974">
        <v>27.4</v>
      </c>
      <c r="AC5974">
        <v>10</v>
      </c>
      <c r="AD5974">
        <v>0</v>
      </c>
      <c r="AE5974" t="s">
        <v>18000</v>
      </c>
      <c r="AF5974" t="s">
        <v>18001</v>
      </c>
      <c r="AG5974">
        <v>0.42</v>
      </c>
      <c r="AH5974" t="s">
        <v>36</v>
      </c>
      <c r="AI5974" t="s">
        <v>37</v>
      </c>
      <c r="AJ5974" t="s">
        <v>38</v>
      </c>
    </row>
    <row r="5975" spans="1:36" x14ac:dyDescent="0.25">
      <c r="A5975" t="s">
        <v>32</v>
      </c>
      <c r="B5975" t="s">
        <v>18002</v>
      </c>
      <c r="C5975">
        <f>YEAR(B5975)</f>
        <v>2016</v>
      </c>
      <c r="D5975">
        <v>73.5</v>
      </c>
      <c r="E5975">
        <v>59</v>
      </c>
      <c r="F5975">
        <v>67.3</v>
      </c>
      <c r="H5975" s="2">
        <f>IF(F5975-64.08&lt;=0,0,IF(F5975-64.08&lt;=1,1,2))</f>
        <v>2</v>
      </c>
      <c r="I5975">
        <v>73.5</v>
      </c>
      <c r="J5975">
        <v>59</v>
      </c>
      <c r="K5975">
        <v>67.3</v>
      </c>
      <c r="L5975">
        <v>57</v>
      </c>
      <c r="M5975">
        <v>71.099999999999994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20.8</v>
      </c>
      <c r="V5975">
        <v>11.4</v>
      </c>
      <c r="W5975">
        <v>97.5</v>
      </c>
      <c r="X5975">
        <v>1014.3</v>
      </c>
      <c r="Y5975">
        <v>40.5</v>
      </c>
      <c r="Z5975">
        <v>6.2</v>
      </c>
      <c r="AA5975">
        <v>261.89999999999998</v>
      </c>
      <c r="AB5975">
        <v>22.7</v>
      </c>
      <c r="AC5975">
        <v>8</v>
      </c>
      <c r="AD5975">
        <v>0</v>
      </c>
      <c r="AE5975" t="s">
        <v>18003</v>
      </c>
      <c r="AF5975" t="s">
        <v>18004</v>
      </c>
      <c r="AG5975">
        <v>0.45</v>
      </c>
      <c r="AH5975" t="s">
        <v>36</v>
      </c>
      <c r="AI5975" t="s">
        <v>37</v>
      </c>
      <c r="AJ5975" t="s">
        <v>38</v>
      </c>
    </row>
    <row r="5976" spans="1:36" x14ac:dyDescent="0.25">
      <c r="A5976" t="s">
        <v>32</v>
      </c>
      <c r="B5976" t="s">
        <v>18005</v>
      </c>
      <c r="C5976">
        <f>YEAR(B5976)</f>
        <v>2016</v>
      </c>
      <c r="D5976">
        <v>84.1</v>
      </c>
      <c r="E5976">
        <v>68</v>
      </c>
      <c r="F5976">
        <v>73.2</v>
      </c>
      <c r="H5976" s="2">
        <f>IF(F5976-64.08&lt;=0,0,IF(F5976-64.08&lt;=1,1,2))</f>
        <v>2</v>
      </c>
      <c r="I5976">
        <v>84.4</v>
      </c>
      <c r="J5976">
        <v>68</v>
      </c>
      <c r="K5976">
        <v>73.2</v>
      </c>
      <c r="L5976">
        <v>57</v>
      </c>
      <c r="M5976">
        <v>59.3</v>
      </c>
      <c r="O5976">
        <v>3.9E-2</v>
      </c>
      <c r="P5976">
        <v>100</v>
      </c>
      <c r="Q5976">
        <v>4.17</v>
      </c>
      <c r="R5976" t="s">
        <v>40</v>
      </c>
      <c r="S5976">
        <v>0</v>
      </c>
      <c r="T5976">
        <v>0</v>
      </c>
      <c r="U5976">
        <v>46.1</v>
      </c>
      <c r="V5976">
        <v>34.4</v>
      </c>
      <c r="W5976">
        <v>176.6</v>
      </c>
      <c r="X5976">
        <v>1008.4</v>
      </c>
      <c r="Y5976">
        <v>59.9</v>
      </c>
      <c r="Z5976">
        <v>5.8</v>
      </c>
      <c r="AA5976">
        <v>318</v>
      </c>
      <c r="AB5976">
        <v>27.6</v>
      </c>
      <c r="AC5976">
        <v>10</v>
      </c>
      <c r="AD5976">
        <v>0</v>
      </c>
      <c r="AE5976" t="s">
        <v>18006</v>
      </c>
      <c r="AF5976" t="s">
        <v>18007</v>
      </c>
      <c r="AG5976">
        <v>0.48</v>
      </c>
      <c r="AH5976" t="s">
        <v>56</v>
      </c>
      <c r="AI5976" t="s">
        <v>78</v>
      </c>
      <c r="AJ5976" t="s">
        <v>40</v>
      </c>
    </row>
    <row r="5977" spans="1:36" x14ac:dyDescent="0.25">
      <c r="A5977" t="s">
        <v>32</v>
      </c>
      <c r="B5977" t="s">
        <v>18008</v>
      </c>
      <c r="C5977">
        <f>YEAR(B5977)</f>
        <v>2016</v>
      </c>
      <c r="D5977">
        <v>71.599999999999994</v>
      </c>
      <c r="E5977">
        <v>60.8</v>
      </c>
      <c r="F5977">
        <v>66</v>
      </c>
      <c r="H5977" s="2">
        <f>IF(F5977-64.08&lt;=0,0,IF(F5977-64.08&lt;=1,1,2))</f>
        <v>2</v>
      </c>
      <c r="I5977">
        <v>71.599999999999994</v>
      </c>
      <c r="J5977">
        <v>60.8</v>
      </c>
      <c r="K5977">
        <v>66</v>
      </c>
      <c r="L5977">
        <v>56.5</v>
      </c>
      <c r="M5977">
        <v>71.900000000000006</v>
      </c>
      <c r="O5977">
        <v>1E-3</v>
      </c>
      <c r="P5977">
        <v>100</v>
      </c>
      <c r="Q5977">
        <v>4.17</v>
      </c>
      <c r="R5977" t="s">
        <v>40</v>
      </c>
      <c r="S5977">
        <v>0</v>
      </c>
      <c r="T5977">
        <v>0</v>
      </c>
      <c r="U5977">
        <v>36</v>
      </c>
      <c r="V5977">
        <v>23</v>
      </c>
      <c r="W5977">
        <v>294.60000000000002</v>
      </c>
      <c r="X5977">
        <v>1011.3</v>
      </c>
      <c r="Y5977">
        <v>46.4</v>
      </c>
      <c r="Z5977">
        <v>6.2</v>
      </c>
      <c r="AA5977">
        <v>277.5</v>
      </c>
      <c r="AB5977">
        <v>24.2</v>
      </c>
      <c r="AC5977">
        <v>8</v>
      </c>
      <c r="AD5977">
        <v>0</v>
      </c>
      <c r="AE5977" t="s">
        <v>18009</v>
      </c>
      <c r="AF5977" t="s">
        <v>18010</v>
      </c>
      <c r="AG5977">
        <v>0.5</v>
      </c>
      <c r="AH5977" t="s">
        <v>56</v>
      </c>
      <c r="AI5977" t="s">
        <v>65</v>
      </c>
      <c r="AJ5977" t="s">
        <v>40</v>
      </c>
    </row>
    <row r="5978" spans="1:36" x14ac:dyDescent="0.25">
      <c r="A5978" t="s">
        <v>32</v>
      </c>
      <c r="B5978" t="s">
        <v>18011</v>
      </c>
      <c r="C5978">
        <f>YEAR(B5978)</f>
        <v>2016</v>
      </c>
      <c r="D5978">
        <v>73.400000000000006</v>
      </c>
      <c r="E5978">
        <v>66.2</v>
      </c>
      <c r="F5978">
        <v>69.400000000000006</v>
      </c>
      <c r="H5978" s="2">
        <f>IF(F5978-64.08&lt;=0,0,IF(F5978-64.08&lt;=1,1,2))</f>
        <v>2</v>
      </c>
      <c r="I5978">
        <v>73.400000000000006</v>
      </c>
      <c r="J5978">
        <v>66.2</v>
      </c>
      <c r="K5978">
        <v>69.400000000000006</v>
      </c>
      <c r="L5978">
        <v>54.6</v>
      </c>
      <c r="M5978">
        <v>60.2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40.5</v>
      </c>
      <c r="V5978">
        <v>24.2</v>
      </c>
      <c r="W5978">
        <v>306.89999999999998</v>
      </c>
      <c r="X5978">
        <v>1015.3</v>
      </c>
      <c r="Y5978">
        <v>33.299999999999997</v>
      </c>
      <c r="Z5978">
        <v>6.2</v>
      </c>
      <c r="AA5978">
        <v>322.39999999999998</v>
      </c>
      <c r="AB5978">
        <v>27.8</v>
      </c>
      <c r="AC5978">
        <v>10</v>
      </c>
      <c r="AD5978">
        <v>0</v>
      </c>
      <c r="AE5978" t="s">
        <v>18012</v>
      </c>
      <c r="AF5978" t="s">
        <v>18013</v>
      </c>
      <c r="AG5978">
        <v>0.55000000000000004</v>
      </c>
      <c r="AH5978" t="s">
        <v>36</v>
      </c>
      <c r="AI5978" t="s">
        <v>37</v>
      </c>
      <c r="AJ5978" t="s">
        <v>38</v>
      </c>
    </row>
    <row r="5979" spans="1:36" x14ac:dyDescent="0.25">
      <c r="A5979" t="s">
        <v>32</v>
      </c>
      <c r="B5979" t="s">
        <v>18014</v>
      </c>
      <c r="C5979">
        <f>YEAR(B5979)</f>
        <v>2016</v>
      </c>
      <c r="D5979">
        <v>77</v>
      </c>
      <c r="E5979">
        <v>60.8</v>
      </c>
      <c r="F5979">
        <v>69.599999999999994</v>
      </c>
      <c r="H5979" s="2">
        <f>IF(F5979-64.08&lt;=0,0,IF(F5979-64.08&lt;=1,1,2))</f>
        <v>2</v>
      </c>
      <c r="I5979">
        <v>77</v>
      </c>
      <c r="J5979">
        <v>60.8</v>
      </c>
      <c r="K5979">
        <v>69.599999999999994</v>
      </c>
      <c r="L5979">
        <v>54.4</v>
      </c>
      <c r="M5979">
        <v>60.1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23.7</v>
      </c>
      <c r="V5979">
        <v>17.2</v>
      </c>
      <c r="W5979">
        <v>229.1</v>
      </c>
      <c r="X5979">
        <v>1013.5</v>
      </c>
      <c r="Y5979">
        <v>13.3</v>
      </c>
      <c r="Z5979">
        <v>6.2</v>
      </c>
      <c r="AA5979">
        <v>332.2</v>
      </c>
      <c r="AB5979">
        <v>28.7</v>
      </c>
      <c r="AC5979">
        <v>10</v>
      </c>
      <c r="AD5979">
        <v>0</v>
      </c>
      <c r="AE5979" t="s">
        <v>18015</v>
      </c>
      <c r="AF5979" t="s">
        <v>18016</v>
      </c>
      <c r="AG5979">
        <v>0.59</v>
      </c>
      <c r="AH5979" t="s">
        <v>330</v>
      </c>
      <c r="AI5979" t="s">
        <v>9140</v>
      </c>
      <c r="AJ5979" t="s">
        <v>331</v>
      </c>
    </row>
    <row r="5980" spans="1:36" x14ac:dyDescent="0.25">
      <c r="A5980" t="s">
        <v>32</v>
      </c>
      <c r="B5980" t="s">
        <v>18017</v>
      </c>
      <c r="C5980">
        <f>YEAR(B5980)</f>
        <v>2016</v>
      </c>
      <c r="D5980">
        <v>73.400000000000006</v>
      </c>
      <c r="E5980">
        <v>62.6</v>
      </c>
      <c r="F5980">
        <v>68.8</v>
      </c>
      <c r="H5980" s="2">
        <f>IF(F5980-64.08&lt;=0,0,IF(F5980-64.08&lt;=1,1,2))</f>
        <v>2</v>
      </c>
      <c r="I5980">
        <v>73.400000000000006</v>
      </c>
      <c r="J5980">
        <v>62.6</v>
      </c>
      <c r="K5980">
        <v>68.8</v>
      </c>
      <c r="L5980">
        <v>55.8</v>
      </c>
      <c r="M5980">
        <v>63.8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29.1</v>
      </c>
      <c r="V5980">
        <v>25.3</v>
      </c>
      <c r="W5980">
        <v>295.5</v>
      </c>
      <c r="X5980">
        <v>1009.9</v>
      </c>
      <c r="Y5980">
        <v>11.8</v>
      </c>
      <c r="Z5980">
        <v>6.2</v>
      </c>
      <c r="AA5980">
        <v>333.9</v>
      </c>
      <c r="AB5980">
        <v>28.9</v>
      </c>
      <c r="AC5980">
        <v>10</v>
      </c>
      <c r="AD5980">
        <v>0</v>
      </c>
      <c r="AE5980" t="s">
        <v>18018</v>
      </c>
      <c r="AF5980" t="s">
        <v>18019</v>
      </c>
      <c r="AG5980">
        <v>0.62</v>
      </c>
      <c r="AH5980" t="s">
        <v>330</v>
      </c>
      <c r="AI5980" t="s">
        <v>9140</v>
      </c>
      <c r="AJ5980" t="s">
        <v>331</v>
      </c>
    </row>
    <row r="5981" spans="1:36" x14ac:dyDescent="0.25">
      <c r="A5981" t="s">
        <v>32</v>
      </c>
      <c r="B5981" t="s">
        <v>18020</v>
      </c>
      <c r="C5981">
        <f>YEAR(B5981)</f>
        <v>2016</v>
      </c>
      <c r="D5981">
        <v>75.2</v>
      </c>
      <c r="E5981">
        <v>60.8</v>
      </c>
      <c r="F5981">
        <v>69</v>
      </c>
      <c r="H5981" s="2">
        <f>IF(F5981-64.08&lt;=0,0,IF(F5981-64.08&lt;=1,1,2))</f>
        <v>2</v>
      </c>
      <c r="I5981">
        <v>75.2</v>
      </c>
      <c r="J5981">
        <v>60.8</v>
      </c>
      <c r="K5981">
        <v>69</v>
      </c>
      <c r="L5981">
        <v>55.8</v>
      </c>
      <c r="M5981">
        <v>63.2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27.1</v>
      </c>
      <c r="V5981">
        <v>16.100000000000001</v>
      </c>
      <c r="W5981">
        <v>298.60000000000002</v>
      </c>
      <c r="X5981">
        <v>1010.3</v>
      </c>
      <c r="Y5981">
        <v>10.199999999999999</v>
      </c>
      <c r="Z5981">
        <v>6.2</v>
      </c>
      <c r="AA5981">
        <v>334.1</v>
      </c>
      <c r="AB5981">
        <v>28.9</v>
      </c>
      <c r="AC5981">
        <v>10</v>
      </c>
      <c r="AD5981">
        <v>0</v>
      </c>
      <c r="AE5981" t="s">
        <v>18021</v>
      </c>
      <c r="AF5981" t="s">
        <v>18022</v>
      </c>
      <c r="AG5981">
        <v>0.66</v>
      </c>
      <c r="AH5981" t="s">
        <v>330</v>
      </c>
      <c r="AI5981" t="s">
        <v>9140</v>
      </c>
      <c r="AJ5981" t="s">
        <v>331</v>
      </c>
    </row>
    <row r="5982" spans="1:36" x14ac:dyDescent="0.25">
      <c r="A5982" t="s">
        <v>32</v>
      </c>
      <c r="B5982" t="s">
        <v>18023</v>
      </c>
      <c r="C5982">
        <f>YEAR(B5982)</f>
        <v>2016</v>
      </c>
      <c r="D5982">
        <v>77</v>
      </c>
      <c r="E5982">
        <v>59.1</v>
      </c>
      <c r="F5982">
        <v>69.099999999999994</v>
      </c>
      <c r="H5982" s="2">
        <f>IF(F5982-64.08&lt;=0,0,IF(F5982-64.08&lt;=1,1,2))</f>
        <v>2</v>
      </c>
      <c r="I5982">
        <v>77</v>
      </c>
      <c r="J5982">
        <v>59.1</v>
      </c>
      <c r="K5982">
        <v>69.099999999999994</v>
      </c>
      <c r="L5982">
        <v>55.9</v>
      </c>
      <c r="M5982">
        <v>63.1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32</v>
      </c>
      <c r="V5982">
        <v>13.9</v>
      </c>
      <c r="W5982">
        <v>288.39999999999998</v>
      </c>
      <c r="X5982">
        <v>1013.8</v>
      </c>
      <c r="Y5982">
        <v>16.2</v>
      </c>
      <c r="Z5982">
        <v>6.2</v>
      </c>
      <c r="AA5982">
        <v>333.3</v>
      </c>
      <c r="AB5982">
        <v>28.8</v>
      </c>
      <c r="AC5982">
        <v>10</v>
      </c>
      <c r="AD5982">
        <v>0</v>
      </c>
      <c r="AE5982" t="s">
        <v>18024</v>
      </c>
      <c r="AF5982" t="s">
        <v>18025</v>
      </c>
      <c r="AG5982">
        <v>0.69</v>
      </c>
      <c r="AH5982" t="s">
        <v>330</v>
      </c>
      <c r="AI5982" t="s">
        <v>9140</v>
      </c>
      <c r="AJ5982" t="s">
        <v>331</v>
      </c>
    </row>
    <row r="5983" spans="1:36" x14ac:dyDescent="0.25">
      <c r="A5983" t="s">
        <v>32</v>
      </c>
      <c r="B5983" t="s">
        <v>18026</v>
      </c>
      <c r="C5983">
        <f>YEAR(B5983)</f>
        <v>2016</v>
      </c>
      <c r="D5983">
        <v>77</v>
      </c>
      <c r="E5983">
        <v>60.8</v>
      </c>
      <c r="F5983">
        <v>70</v>
      </c>
      <c r="H5983" s="2">
        <f>IF(F5983-64.08&lt;=0,0,IF(F5983-64.08&lt;=1,1,2))</f>
        <v>2</v>
      </c>
      <c r="I5983">
        <v>77</v>
      </c>
      <c r="J5983">
        <v>60.8</v>
      </c>
      <c r="K5983">
        <v>70</v>
      </c>
      <c r="L5983">
        <v>56.3</v>
      </c>
      <c r="M5983">
        <v>63.2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29.8</v>
      </c>
      <c r="V5983">
        <v>15</v>
      </c>
      <c r="W5983">
        <v>312.3</v>
      </c>
      <c r="X5983">
        <v>1015.5</v>
      </c>
      <c r="Y5983">
        <v>16.399999999999999</v>
      </c>
      <c r="Z5983">
        <v>6.2</v>
      </c>
      <c r="AA5983">
        <v>332.1</v>
      </c>
      <c r="AB5983">
        <v>28.6</v>
      </c>
      <c r="AC5983">
        <v>10</v>
      </c>
      <c r="AD5983">
        <v>0</v>
      </c>
      <c r="AE5983" t="s">
        <v>18027</v>
      </c>
      <c r="AF5983" t="s">
        <v>18028</v>
      </c>
      <c r="AG5983">
        <v>0.73</v>
      </c>
      <c r="AH5983" t="s">
        <v>330</v>
      </c>
      <c r="AI5983" t="s">
        <v>9140</v>
      </c>
      <c r="AJ5983" t="s">
        <v>331</v>
      </c>
    </row>
    <row r="5984" spans="1:36" x14ac:dyDescent="0.25">
      <c r="A5984" t="s">
        <v>32</v>
      </c>
      <c r="B5984" t="s">
        <v>18029</v>
      </c>
      <c r="C5984">
        <f>YEAR(B5984)</f>
        <v>2016</v>
      </c>
      <c r="D5984">
        <v>80.599999999999994</v>
      </c>
      <c r="E5984">
        <v>62.6</v>
      </c>
      <c r="F5984">
        <v>71.8</v>
      </c>
      <c r="H5984" s="2">
        <f>IF(F5984-64.08&lt;=0,0,IF(F5984-64.08&lt;=1,1,2))</f>
        <v>2</v>
      </c>
      <c r="I5984">
        <v>80.8</v>
      </c>
      <c r="J5984">
        <v>62.6</v>
      </c>
      <c r="K5984">
        <v>71.8</v>
      </c>
      <c r="L5984">
        <v>56.7</v>
      </c>
      <c r="M5984">
        <v>60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17.2</v>
      </c>
      <c r="V5984">
        <v>10.199999999999999</v>
      </c>
      <c r="W5984">
        <v>98.7</v>
      </c>
      <c r="X5984">
        <v>1014.3</v>
      </c>
      <c r="Y5984">
        <v>27</v>
      </c>
      <c r="Z5984">
        <v>6.2</v>
      </c>
      <c r="AA5984">
        <v>334.2</v>
      </c>
      <c r="AB5984">
        <v>28.9</v>
      </c>
      <c r="AC5984">
        <v>10</v>
      </c>
      <c r="AD5984">
        <v>0</v>
      </c>
      <c r="AE5984" t="s">
        <v>18030</v>
      </c>
      <c r="AF5984" t="s">
        <v>18031</v>
      </c>
      <c r="AG5984">
        <v>0.75</v>
      </c>
      <c r="AH5984" t="s">
        <v>36</v>
      </c>
      <c r="AI5984" t="s">
        <v>37</v>
      </c>
      <c r="AJ5984" t="s">
        <v>38</v>
      </c>
    </row>
    <row r="5985" spans="1:36" x14ac:dyDescent="0.25">
      <c r="A5985" t="s">
        <v>32</v>
      </c>
      <c r="B5985" t="s">
        <v>18032</v>
      </c>
      <c r="C5985">
        <f>YEAR(B5985)</f>
        <v>2016</v>
      </c>
      <c r="D5985">
        <v>84.2</v>
      </c>
      <c r="E5985">
        <v>68</v>
      </c>
      <c r="F5985">
        <v>76.900000000000006</v>
      </c>
      <c r="H5985" s="2">
        <f>IF(F5985-64.08&lt;=0,0,IF(F5985-64.08&lt;=1,1,2))</f>
        <v>2</v>
      </c>
      <c r="I5985">
        <v>83.9</v>
      </c>
      <c r="J5985">
        <v>68</v>
      </c>
      <c r="K5985">
        <v>76.599999999999994</v>
      </c>
      <c r="L5985">
        <v>55.7</v>
      </c>
      <c r="M5985">
        <v>50.1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24.2</v>
      </c>
      <c r="V5985">
        <v>13.9</v>
      </c>
      <c r="W5985">
        <v>136.30000000000001</v>
      </c>
      <c r="X5985">
        <v>1013</v>
      </c>
      <c r="Y5985">
        <v>22.3</v>
      </c>
      <c r="Z5985">
        <v>6.2</v>
      </c>
      <c r="AA5985">
        <v>334.3</v>
      </c>
      <c r="AB5985">
        <v>29</v>
      </c>
      <c r="AC5985">
        <v>10</v>
      </c>
      <c r="AD5985">
        <v>0</v>
      </c>
      <c r="AE5985" t="s">
        <v>18033</v>
      </c>
      <c r="AF5985" t="s">
        <v>18034</v>
      </c>
      <c r="AG5985">
        <v>0.8</v>
      </c>
      <c r="AH5985" t="s">
        <v>36</v>
      </c>
      <c r="AI5985" t="s">
        <v>174</v>
      </c>
      <c r="AJ5985" t="s">
        <v>38</v>
      </c>
    </row>
    <row r="5986" spans="1:36" x14ac:dyDescent="0.25">
      <c r="A5986" t="s">
        <v>32</v>
      </c>
      <c r="B5986" t="s">
        <v>18035</v>
      </c>
      <c r="C5986">
        <f>YEAR(B5986)</f>
        <v>2016</v>
      </c>
      <c r="D5986">
        <v>82.4</v>
      </c>
      <c r="E5986">
        <v>69.8</v>
      </c>
      <c r="F5986">
        <v>78.099999999999994</v>
      </c>
      <c r="H5986" s="2">
        <f>IF(F5986-64.08&lt;=0,0,IF(F5986-64.08&lt;=1,1,2))</f>
        <v>2</v>
      </c>
      <c r="I5986">
        <v>86.2</v>
      </c>
      <c r="J5986">
        <v>69.8</v>
      </c>
      <c r="K5986">
        <v>78.599999999999994</v>
      </c>
      <c r="L5986">
        <v>65</v>
      </c>
      <c r="M5986">
        <v>66.7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23</v>
      </c>
      <c r="V5986">
        <v>20.8</v>
      </c>
      <c r="W5986">
        <v>177.5</v>
      </c>
      <c r="X5986">
        <v>1012.2</v>
      </c>
      <c r="Y5986">
        <v>17.8</v>
      </c>
      <c r="Z5986">
        <v>6.2</v>
      </c>
      <c r="AA5986">
        <v>334.3</v>
      </c>
      <c r="AB5986">
        <v>28.9</v>
      </c>
      <c r="AC5986">
        <v>10</v>
      </c>
      <c r="AD5986">
        <v>0</v>
      </c>
      <c r="AE5986" t="s">
        <v>18036</v>
      </c>
      <c r="AF5986" t="s">
        <v>18037</v>
      </c>
      <c r="AG5986">
        <v>0.83</v>
      </c>
      <c r="AH5986" t="s">
        <v>330</v>
      </c>
      <c r="AI5986" t="s">
        <v>9140</v>
      </c>
      <c r="AJ5986" t="s">
        <v>331</v>
      </c>
    </row>
    <row r="5987" spans="1:36" x14ac:dyDescent="0.25">
      <c r="A5987" t="s">
        <v>32</v>
      </c>
      <c r="B5987" t="s">
        <v>18038</v>
      </c>
      <c r="C5987">
        <f>YEAR(B5987)</f>
        <v>2016</v>
      </c>
      <c r="D5987">
        <v>84.2</v>
      </c>
      <c r="E5987">
        <v>68</v>
      </c>
      <c r="F5987">
        <v>76.099999999999994</v>
      </c>
      <c r="G5987" s="2">
        <f>AVERAGE(F5987:F6078)</f>
        <v>78.763043478260883</v>
      </c>
      <c r="H5987" s="2">
        <f>IF(F5987-78.76&lt;=0,0,IF(F5987-78.76&lt;=1,1,2))</f>
        <v>0</v>
      </c>
      <c r="I5987">
        <v>90.9</v>
      </c>
      <c r="J5987">
        <v>68</v>
      </c>
      <c r="K5987">
        <v>78.099999999999994</v>
      </c>
      <c r="L5987">
        <v>67.099999999999994</v>
      </c>
      <c r="M5987">
        <v>74.5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21.7</v>
      </c>
      <c r="V5987">
        <v>5.8</v>
      </c>
      <c r="W5987">
        <v>136.5</v>
      </c>
      <c r="X5987">
        <v>1013.2</v>
      </c>
      <c r="Y5987">
        <v>21.8</v>
      </c>
      <c r="Z5987">
        <v>6.2</v>
      </c>
      <c r="AA5987">
        <v>335.5</v>
      </c>
      <c r="AB5987">
        <v>29</v>
      </c>
      <c r="AC5987">
        <v>10</v>
      </c>
      <c r="AD5987">
        <v>0</v>
      </c>
      <c r="AE5987" t="s">
        <v>18039</v>
      </c>
      <c r="AF5987" t="s">
        <v>18040</v>
      </c>
      <c r="AG5987">
        <v>0.87</v>
      </c>
      <c r="AH5987" t="s">
        <v>36</v>
      </c>
      <c r="AI5987" t="s">
        <v>37</v>
      </c>
      <c r="AJ5987" t="s">
        <v>38</v>
      </c>
    </row>
    <row r="5988" spans="1:36" x14ac:dyDescent="0.25">
      <c r="A5988" t="s">
        <v>32</v>
      </c>
      <c r="B5988" t="s">
        <v>18041</v>
      </c>
      <c r="C5988">
        <f>YEAR(B5988)</f>
        <v>2016</v>
      </c>
      <c r="D5988">
        <v>82.4</v>
      </c>
      <c r="E5988">
        <v>69.8</v>
      </c>
      <c r="F5988">
        <v>75.8</v>
      </c>
      <c r="H5988" s="2">
        <f>IF(F5988-78.76&lt;=0,0,IF(F5988-78.76&lt;=1,1,2))</f>
        <v>0</v>
      </c>
      <c r="I5988">
        <v>92.4</v>
      </c>
      <c r="J5988">
        <v>69.8</v>
      </c>
      <c r="K5988">
        <v>77.400000000000006</v>
      </c>
      <c r="L5988">
        <v>72.2</v>
      </c>
      <c r="M5988">
        <v>88.7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28.9</v>
      </c>
      <c r="V5988">
        <v>11.4</v>
      </c>
      <c r="W5988">
        <v>10.4</v>
      </c>
      <c r="X5988">
        <v>1011.3</v>
      </c>
      <c r="Y5988">
        <v>44</v>
      </c>
      <c r="Z5988">
        <v>6.2</v>
      </c>
      <c r="AA5988">
        <v>330.6</v>
      </c>
      <c r="AB5988">
        <v>28.6</v>
      </c>
      <c r="AC5988">
        <v>10</v>
      </c>
      <c r="AD5988">
        <v>0</v>
      </c>
      <c r="AE5988" t="s">
        <v>18042</v>
      </c>
      <c r="AF5988" t="s">
        <v>18043</v>
      </c>
      <c r="AG5988">
        <v>0.9</v>
      </c>
      <c r="AH5988" t="s">
        <v>36</v>
      </c>
      <c r="AI5988" t="s">
        <v>37</v>
      </c>
      <c r="AJ5988" t="s">
        <v>38</v>
      </c>
    </row>
    <row r="5989" spans="1:36" x14ac:dyDescent="0.25">
      <c r="A5989" t="s">
        <v>32</v>
      </c>
      <c r="B5989" t="s">
        <v>18044</v>
      </c>
      <c r="C5989">
        <f>YEAR(B5989)</f>
        <v>2016</v>
      </c>
      <c r="D5989">
        <v>82.4</v>
      </c>
      <c r="E5989">
        <v>71.599999999999994</v>
      </c>
      <c r="F5989">
        <v>76.900000000000006</v>
      </c>
      <c r="H5989" s="2">
        <f>IF(F5989-78.76&lt;=0,0,IF(F5989-78.76&lt;=1,1,2))</f>
        <v>0</v>
      </c>
      <c r="I5989">
        <v>90.9</v>
      </c>
      <c r="J5989">
        <v>71.599999999999994</v>
      </c>
      <c r="K5989">
        <v>78.3</v>
      </c>
      <c r="L5989">
        <v>71.099999999999994</v>
      </c>
      <c r="M5989">
        <v>82.4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26.8</v>
      </c>
      <c r="V5989">
        <v>16.100000000000001</v>
      </c>
      <c r="W5989">
        <v>325.89999999999998</v>
      </c>
      <c r="X5989">
        <v>1009.2</v>
      </c>
      <c r="Y5989">
        <v>47.5</v>
      </c>
      <c r="Z5989">
        <v>6.2</v>
      </c>
      <c r="AA5989">
        <v>296.89999999999998</v>
      </c>
      <c r="AB5989">
        <v>25.4</v>
      </c>
      <c r="AC5989">
        <v>8</v>
      </c>
      <c r="AD5989">
        <v>0</v>
      </c>
      <c r="AE5989" t="s">
        <v>18045</v>
      </c>
      <c r="AF5989" t="s">
        <v>18046</v>
      </c>
      <c r="AG5989">
        <v>0.94</v>
      </c>
      <c r="AH5989" t="s">
        <v>36</v>
      </c>
      <c r="AI5989" t="s">
        <v>37</v>
      </c>
      <c r="AJ5989" t="s">
        <v>38</v>
      </c>
    </row>
    <row r="5990" spans="1:36" x14ac:dyDescent="0.25">
      <c r="A5990" t="s">
        <v>32</v>
      </c>
      <c r="B5990" t="s">
        <v>18047</v>
      </c>
      <c r="C5990">
        <f>YEAR(B5990)</f>
        <v>2016</v>
      </c>
      <c r="D5990">
        <v>78.8</v>
      </c>
      <c r="E5990">
        <v>62.6</v>
      </c>
      <c r="F5990">
        <v>71.2</v>
      </c>
      <c r="H5990" s="2">
        <f>IF(F5990-78.76&lt;=0,0,IF(F5990-78.76&lt;=1,1,2))</f>
        <v>0</v>
      </c>
      <c r="I5990">
        <v>78.8</v>
      </c>
      <c r="J5990">
        <v>62.6</v>
      </c>
      <c r="K5990">
        <v>71.2</v>
      </c>
      <c r="L5990">
        <v>61.7</v>
      </c>
      <c r="M5990">
        <v>72.400000000000006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25.5</v>
      </c>
      <c r="V5990">
        <v>24.2</v>
      </c>
      <c r="W5990">
        <v>298</v>
      </c>
      <c r="X5990">
        <v>1009</v>
      </c>
      <c r="Y5990">
        <v>16.3</v>
      </c>
      <c r="Z5990">
        <v>6.2</v>
      </c>
      <c r="AA5990">
        <v>345</v>
      </c>
      <c r="AB5990">
        <v>29.8</v>
      </c>
      <c r="AC5990">
        <v>10</v>
      </c>
      <c r="AD5990">
        <v>0</v>
      </c>
      <c r="AE5990" t="s">
        <v>18048</v>
      </c>
      <c r="AF5990" t="s">
        <v>18049</v>
      </c>
      <c r="AG5990">
        <v>0.97</v>
      </c>
      <c r="AH5990" t="s">
        <v>330</v>
      </c>
      <c r="AI5990" t="s">
        <v>9140</v>
      </c>
      <c r="AJ5990" t="s">
        <v>331</v>
      </c>
    </row>
    <row r="5991" spans="1:36" x14ac:dyDescent="0.25">
      <c r="A5991" t="s">
        <v>32</v>
      </c>
      <c r="B5991" t="s">
        <v>18050</v>
      </c>
      <c r="C5991">
        <f>YEAR(B5991)</f>
        <v>2016</v>
      </c>
      <c r="D5991">
        <v>77</v>
      </c>
      <c r="E5991">
        <v>64.400000000000006</v>
      </c>
      <c r="F5991">
        <v>72.2</v>
      </c>
      <c r="H5991" s="2">
        <f>IF(F5991-78.76&lt;=0,0,IF(F5991-78.76&lt;=1,1,2))</f>
        <v>0</v>
      </c>
      <c r="I5991">
        <v>77</v>
      </c>
      <c r="J5991">
        <v>64.400000000000006</v>
      </c>
      <c r="K5991">
        <v>72.2</v>
      </c>
      <c r="L5991">
        <v>65.3</v>
      </c>
      <c r="M5991">
        <v>79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20.399999999999999</v>
      </c>
      <c r="V5991">
        <v>12.8</v>
      </c>
      <c r="W5991">
        <v>325.10000000000002</v>
      </c>
      <c r="X5991">
        <v>1012.4</v>
      </c>
      <c r="Y5991">
        <v>16.5</v>
      </c>
      <c r="Z5991">
        <v>6.2</v>
      </c>
      <c r="AA5991">
        <v>338.5</v>
      </c>
      <c r="AB5991">
        <v>29.4</v>
      </c>
      <c r="AC5991">
        <v>10</v>
      </c>
      <c r="AD5991">
        <v>0</v>
      </c>
      <c r="AE5991" t="s">
        <v>18051</v>
      </c>
      <c r="AF5991" t="s">
        <v>18052</v>
      </c>
      <c r="AG5991">
        <v>0</v>
      </c>
      <c r="AH5991" t="s">
        <v>330</v>
      </c>
      <c r="AI5991" t="s">
        <v>9140</v>
      </c>
      <c r="AJ5991" t="s">
        <v>331</v>
      </c>
    </row>
    <row r="5992" spans="1:36" x14ac:dyDescent="0.25">
      <c r="A5992" t="s">
        <v>32</v>
      </c>
      <c r="B5992" t="s">
        <v>18053</v>
      </c>
      <c r="C5992">
        <f>YEAR(B5992)</f>
        <v>2016</v>
      </c>
      <c r="D5992">
        <v>80.599999999999994</v>
      </c>
      <c r="E5992">
        <v>68</v>
      </c>
      <c r="F5992">
        <v>74.099999999999994</v>
      </c>
      <c r="H5992" s="2">
        <f>IF(F5992-78.76&lt;=0,0,IF(F5992-78.76&lt;=1,1,2))</f>
        <v>0</v>
      </c>
      <c r="I5992">
        <v>82.7</v>
      </c>
      <c r="J5992">
        <v>68</v>
      </c>
      <c r="K5992">
        <v>74.3</v>
      </c>
      <c r="L5992">
        <v>64.400000000000006</v>
      </c>
      <c r="M5992">
        <v>72.2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25.3</v>
      </c>
      <c r="V5992">
        <v>17.2</v>
      </c>
      <c r="W5992">
        <v>289.5</v>
      </c>
      <c r="X5992">
        <v>1012.8</v>
      </c>
      <c r="Y5992">
        <v>22.6</v>
      </c>
      <c r="Z5992">
        <v>6.2</v>
      </c>
      <c r="AA5992">
        <v>324.8</v>
      </c>
      <c r="AB5992">
        <v>28</v>
      </c>
      <c r="AC5992">
        <v>9</v>
      </c>
      <c r="AD5992">
        <v>0</v>
      </c>
      <c r="AE5992" t="s">
        <v>18054</v>
      </c>
      <c r="AF5992" t="s">
        <v>18055</v>
      </c>
      <c r="AG5992">
        <v>0.04</v>
      </c>
      <c r="AH5992" t="s">
        <v>36</v>
      </c>
      <c r="AI5992" t="s">
        <v>174</v>
      </c>
      <c r="AJ5992" t="s">
        <v>38</v>
      </c>
    </row>
    <row r="5993" spans="1:36" x14ac:dyDescent="0.25">
      <c r="A5993" t="s">
        <v>32</v>
      </c>
      <c r="B5993" t="s">
        <v>18056</v>
      </c>
      <c r="C5993">
        <f>YEAR(B5993)</f>
        <v>2016</v>
      </c>
      <c r="D5993">
        <v>78.8</v>
      </c>
      <c r="E5993">
        <v>64.400000000000006</v>
      </c>
      <c r="F5993">
        <v>73.3</v>
      </c>
      <c r="H5993" s="2">
        <f>IF(F5993-78.76&lt;=0,0,IF(F5993-78.76&lt;=1,1,2))</f>
        <v>0</v>
      </c>
      <c r="I5993">
        <v>78.8</v>
      </c>
      <c r="J5993">
        <v>64.400000000000006</v>
      </c>
      <c r="K5993">
        <v>73.3</v>
      </c>
      <c r="L5993">
        <v>64.3</v>
      </c>
      <c r="M5993">
        <v>73.5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18.8</v>
      </c>
      <c r="V5993">
        <v>10.3</v>
      </c>
      <c r="W5993">
        <v>333.6</v>
      </c>
      <c r="X5993">
        <v>1012.6</v>
      </c>
      <c r="Y5993">
        <v>7.9</v>
      </c>
      <c r="Z5993">
        <v>6.2</v>
      </c>
      <c r="AA5993">
        <v>338.7</v>
      </c>
      <c r="AB5993">
        <v>29.2</v>
      </c>
      <c r="AC5993">
        <v>10</v>
      </c>
      <c r="AD5993">
        <v>0</v>
      </c>
      <c r="AE5993" t="s">
        <v>18057</v>
      </c>
      <c r="AF5993" t="s">
        <v>18058</v>
      </c>
      <c r="AG5993">
        <v>7.0000000000000007E-2</v>
      </c>
      <c r="AH5993" t="s">
        <v>330</v>
      </c>
      <c r="AI5993" t="s">
        <v>9140</v>
      </c>
      <c r="AJ5993" t="s">
        <v>331</v>
      </c>
    </row>
    <row r="5994" spans="1:36" x14ac:dyDescent="0.25">
      <c r="A5994" t="s">
        <v>32</v>
      </c>
      <c r="B5994" t="s">
        <v>18059</v>
      </c>
      <c r="C5994">
        <f>YEAR(B5994)</f>
        <v>2016</v>
      </c>
      <c r="D5994">
        <v>75.2</v>
      </c>
      <c r="E5994">
        <v>69.8</v>
      </c>
      <c r="F5994">
        <v>72.2</v>
      </c>
      <c r="H5994" s="2">
        <f>IF(F5994-78.76&lt;=0,0,IF(F5994-78.76&lt;=1,1,2))</f>
        <v>0</v>
      </c>
      <c r="I5994">
        <v>75.2</v>
      </c>
      <c r="J5994">
        <v>69.8</v>
      </c>
      <c r="K5994">
        <v>72.2</v>
      </c>
      <c r="L5994">
        <v>65.3</v>
      </c>
      <c r="M5994">
        <v>79.2</v>
      </c>
      <c r="O5994">
        <v>0.14399999999999999</v>
      </c>
      <c r="P5994">
        <v>100</v>
      </c>
      <c r="Q5994">
        <v>4.17</v>
      </c>
      <c r="R5994" t="s">
        <v>40</v>
      </c>
      <c r="S5994">
        <v>0</v>
      </c>
      <c r="T5994">
        <v>0</v>
      </c>
      <c r="U5994">
        <v>32.700000000000003</v>
      </c>
      <c r="V5994">
        <v>21.9</v>
      </c>
      <c r="W5994">
        <v>312</v>
      </c>
      <c r="X5994">
        <v>1013.5</v>
      </c>
      <c r="Y5994">
        <v>39.700000000000003</v>
      </c>
      <c r="Z5994">
        <v>6.2</v>
      </c>
      <c r="AA5994">
        <v>304.60000000000002</v>
      </c>
      <c r="AB5994">
        <v>26.3</v>
      </c>
      <c r="AC5994">
        <v>9</v>
      </c>
      <c r="AD5994">
        <v>0</v>
      </c>
      <c r="AE5994" t="s">
        <v>18060</v>
      </c>
      <c r="AF5994" t="s">
        <v>18061</v>
      </c>
      <c r="AG5994">
        <v>0.11</v>
      </c>
      <c r="AH5994" t="s">
        <v>56</v>
      </c>
      <c r="AI5994" t="s">
        <v>78</v>
      </c>
      <c r="AJ5994" t="s">
        <v>40</v>
      </c>
    </row>
    <row r="5995" spans="1:36" x14ac:dyDescent="0.25">
      <c r="A5995" t="s">
        <v>32</v>
      </c>
      <c r="B5995" t="s">
        <v>18062</v>
      </c>
      <c r="C5995">
        <f>YEAR(B5995)</f>
        <v>2016</v>
      </c>
      <c r="D5995">
        <v>75.2</v>
      </c>
      <c r="E5995">
        <v>68</v>
      </c>
      <c r="F5995">
        <v>71.099999999999994</v>
      </c>
      <c r="H5995" s="2">
        <f>IF(F5995-78.76&lt;=0,0,IF(F5995-78.76&lt;=1,1,2))</f>
        <v>0</v>
      </c>
      <c r="I5995">
        <v>75.2</v>
      </c>
      <c r="J5995">
        <v>68</v>
      </c>
      <c r="K5995">
        <v>71.099999999999994</v>
      </c>
      <c r="L5995">
        <v>59.9</v>
      </c>
      <c r="M5995">
        <v>68.2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36.9</v>
      </c>
      <c r="V5995">
        <v>23</v>
      </c>
      <c r="W5995">
        <v>309.7</v>
      </c>
      <c r="X5995">
        <v>1013.2</v>
      </c>
      <c r="Y5995">
        <v>30.8</v>
      </c>
      <c r="Z5995">
        <v>6.2</v>
      </c>
      <c r="AA5995">
        <v>334.8</v>
      </c>
      <c r="AB5995">
        <v>28.8</v>
      </c>
      <c r="AC5995">
        <v>10</v>
      </c>
      <c r="AD5995">
        <v>0</v>
      </c>
      <c r="AE5995" t="s">
        <v>18063</v>
      </c>
      <c r="AF5995" t="s">
        <v>18064</v>
      </c>
      <c r="AG5995">
        <v>0.14000000000000001</v>
      </c>
      <c r="AH5995" t="s">
        <v>36</v>
      </c>
      <c r="AI5995" t="s">
        <v>37</v>
      </c>
      <c r="AJ5995" t="s">
        <v>38</v>
      </c>
    </row>
    <row r="5996" spans="1:36" x14ac:dyDescent="0.25">
      <c r="A5996" t="s">
        <v>32</v>
      </c>
      <c r="B5996" t="s">
        <v>18065</v>
      </c>
      <c r="C5996">
        <f>YEAR(B5996)</f>
        <v>2016</v>
      </c>
      <c r="D5996">
        <v>77</v>
      </c>
      <c r="E5996">
        <v>60.8</v>
      </c>
      <c r="F5996">
        <v>69.400000000000006</v>
      </c>
      <c r="H5996" s="2">
        <f>IF(F5996-78.76&lt;=0,0,IF(F5996-78.76&lt;=1,1,2))</f>
        <v>0</v>
      </c>
      <c r="I5996">
        <v>77</v>
      </c>
      <c r="J5996">
        <v>60.8</v>
      </c>
      <c r="K5996">
        <v>69.400000000000006</v>
      </c>
      <c r="L5996">
        <v>61.4</v>
      </c>
      <c r="M5996">
        <v>75.8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20.6</v>
      </c>
      <c r="V5996">
        <v>10.3</v>
      </c>
      <c r="W5996">
        <v>324.5</v>
      </c>
      <c r="X5996">
        <v>1012.5</v>
      </c>
      <c r="Y5996">
        <v>27.7</v>
      </c>
      <c r="Z5996">
        <v>6.2</v>
      </c>
      <c r="AA5996">
        <v>305.3</v>
      </c>
      <c r="AB5996">
        <v>26.3</v>
      </c>
      <c r="AC5996">
        <v>9</v>
      </c>
      <c r="AD5996">
        <v>0</v>
      </c>
      <c r="AE5996" t="s">
        <v>18066</v>
      </c>
      <c r="AF5996" t="s">
        <v>18067</v>
      </c>
      <c r="AG5996">
        <v>0.17</v>
      </c>
      <c r="AH5996" t="s">
        <v>36</v>
      </c>
      <c r="AI5996" t="s">
        <v>37</v>
      </c>
      <c r="AJ5996" t="s">
        <v>38</v>
      </c>
    </row>
    <row r="5997" spans="1:36" x14ac:dyDescent="0.25">
      <c r="A5997" t="s">
        <v>32</v>
      </c>
      <c r="B5997" t="s">
        <v>18068</v>
      </c>
      <c r="C5997">
        <f>YEAR(B5997)</f>
        <v>2016</v>
      </c>
      <c r="D5997">
        <v>77</v>
      </c>
      <c r="E5997">
        <v>64.400000000000006</v>
      </c>
      <c r="F5997">
        <v>71.8</v>
      </c>
      <c r="H5997" s="2">
        <f>IF(F5997-78.76&lt;=0,0,IF(F5997-78.76&lt;=1,1,2))</f>
        <v>0</v>
      </c>
      <c r="I5997">
        <v>77</v>
      </c>
      <c r="J5997">
        <v>64.400000000000006</v>
      </c>
      <c r="K5997">
        <v>71.8</v>
      </c>
      <c r="L5997">
        <v>61.4</v>
      </c>
      <c r="M5997">
        <v>70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18.600000000000001</v>
      </c>
      <c r="V5997">
        <v>9.1999999999999993</v>
      </c>
      <c r="W5997">
        <v>76.900000000000006</v>
      </c>
      <c r="X5997">
        <v>1014.5</v>
      </c>
      <c r="Y5997">
        <v>31.4</v>
      </c>
      <c r="Z5997">
        <v>6.2</v>
      </c>
      <c r="AA5997">
        <v>335.1</v>
      </c>
      <c r="AB5997">
        <v>28.7</v>
      </c>
      <c r="AC5997">
        <v>10</v>
      </c>
      <c r="AD5997">
        <v>0</v>
      </c>
      <c r="AE5997" t="s">
        <v>18069</v>
      </c>
      <c r="AF5997" t="s">
        <v>18070</v>
      </c>
      <c r="AG5997">
        <v>0.2</v>
      </c>
      <c r="AH5997" t="s">
        <v>36</v>
      </c>
      <c r="AI5997" t="s">
        <v>37</v>
      </c>
      <c r="AJ5997" t="s">
        <v>38</v>
      </c>
    </row>
    <row r="5998" spans="1:36" x14ac:dyDescent="0.25">
      <c r="A5998" t="s">
        <v>32</v>
      </c>
      <c r="B5998" t="s">
        <v>18071</v>
      </c>
      <c r="C5998">
        <f>YEAR(B5998)</f>
        <v>2016</v>
      </c>
      <c r="D5998">
        <v>80.599999999999994</v>
      </c>
      <c r="E5998">
        <v>60.8</v>
      </c>
      <c r="F5998">
        <v>71.900000000000006</v>
      </c>
      <c r="H5998" s="2">
        <f>IF(F5998-78.76&lt;=0,0,IF(F5998-78.76&lt;=1,1,2))</f>
        <v>0</v>
      </c>
      <c r="I5998">
        <v>82.3</v>
      </c>
      <c r="J5998">
        <v>60.8</v>
      </c>
      <c r="K5998">
        <v>72</v>
      </c>
      <c r="L5998">
        <v>60.2</v>
      </c>
      <c r="M5998">
        <v>67.7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19.899999999999999</v>
      </c>
      <c r="V5998">
        <v>9.1999999999999993</v>
      </c>
      <c r="W5998">
        <v>118.6</v>
      </c>
      <c r="X5998">
        <v>1014.4</v>
      </c>
      <c r="Y5998">
        <v>16.7</v>
      </c>
      <c r="Z5998">
        <v>6.2</v>
      </c>
      <c r="AA5998">
        <v>346</v>
      </c>
      <c r="AB5998">
        <v>29.7</v>
      </c>
      <c r="AC5998">
        <v>10</v>
      </c>
      <c r="AD5998">
        <v>0</v>
      </c>
      <c r="AE5998" t="s">
        <v>18072</v>
      </c>
      <c r="AF5998" t="s">
        <v>18073</v>
      </c>
      <c r="AG5998">
        <v>0.25</v>
      </c>
      <c r="AH5998" t="s">
        <v>330</v>
      </c>
      <c r="AI5998" t="s">
        <v>9140</v>
      </c>
      <c r="AJ5998" t="s">
        <v>331</v>
      </c>
    </row>
    <row r="5999" spans="1:36" x14ac:dyDescent="0.25">
      <c r="A5999" t="s">
        <v>32</v>
      </c>
      <c r="B5999" t="s">
        <v>18074</v>
      </c>
      <c r="C5999">
        <f>YEAR(B5999)</f>
        <v>2016</v>
      </c>
      <c r="D5999">
        <v>91.3</v>
      </c>
      <c r="E5999">
        <v>68</v>
      </c>
      <c r="F5999">
        <v>77</v>
      </c>
      <c r="H5999" s="2">
        <f>IF(F5999-78.76&lt;=0,0,IF(F5999-78.76&lt;=1,1,2))</f>
        <v>0</v>
      </c>
      <c r="I5999">
        <v>87.4</v>
      </c>
      <c r="J5999">
        <v>68</v>
      </c>
      <c r="K5999">
        <v>76.5</v>
      </c>
      <c r="L5999">
        <v>56.8</v>
      </c>
      <c r="M5999">
        <v>53.5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41.6</v>
      </c>
      <c r="V5999">
        <v>24.2</v>
      </c>
      <c r="W5999">
        <v>159.19999999999999</v>
      </c>
      <c r="X5999">
        <v>1008.8</v>
      </c>
      <c r="Y5999">
        <v>38</v>
      </c>
      <c r="Z5999">
        <v>6.2</v>
      </c>
      <c r="AA5999">
        <v>301.3</v>
      </c>
      <c r="AB5999">
        <v>26</v>
      </c>
      <c r="AC5999">
        <v>9</v>
      </c>
      <c r="AD5999">
        <v>0</v>
      </c>
      <c r="AE5999" t="s">
        <v>18075</v>
      </c>
      <c r="AF5999" t="s">
        <v>18076</v>
      </c>
      <c r="AG5999">
        <v>0.27</v>
      </c>
      <c r="AH5999" t="s">
        <v>36</v>
      </c>
      <c r="AI5999" t="s">
        <v>37</v>
      </c>
      <c r="AJ5999" t="s">
        <v>38</v>
      </c>
    </row>
    <row r="6000" spans="1:36" x14ac:dyDescent="0.25">
      <c r="A6000" t="s">
        <v>32</v>
      </c>
      <c r="B6000" t="s">
        <v>18077</v>
      </c>
      <c r="C6000">
        <f>YEAR(B6000)</f>
        <v>2016</v>
      </c>
      <c r="D6000">
        <v>82.4</v>
      </c>
      <c r="E6000">
        <v>73.400000000000006</v>
      </c>
      <c r="F6000">
        <v>78.3</v>
      </c>
      <c r="H6000" s="2">
        <f>IF(F6000-78.76&lt;=0,0,IF(F6000-78.76&lt;=1,1,2))</f>
        <v>0</v>
      </c>
      <c r="I6000">
        <v>92.4</v>
      </c>
      <c r="J6000">
        <v>73.400000000000006</v>
      </c>
      <c r="K6000">
        <v>79.400000000000006</v>
      </c>
      <c r="L6000">
        <v>63.1</v>
      </c>
      <c r="M6000">
        <v>62.7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43.8</v>
      </c>
      <c r="V6000">
        <v>32.200000000000003</v>
      </c>
      <c r="W6000">
        <v>242.7</v>
      </c>
      <c r="X6000">
        <v>1002.8</v>
      </c>
      <c r="Y6000">
        <v>50.8</v>
      </c>
      <c r="Z6000">
        <v>6.2</v>
      </c>
      <c r="AA6000">
        <v>323.89999999999998</v>
      </c>
      <c r="AB6000">
        <v>27.9</v>
      </c>
      <c r="AC6000">
        <v>9</v>
      </c>
      <c r="AD6000">
        <v>0</v>
      </c>
      <c r="AE6000" t="s">
        <v>18078</v>
      </c>
      <c r="AF6000" t="s">
        <v>18079</v>
      </c>
      <c r="AG6000">
        <v>0.3</v>
      </c>
      <c r="AH6000" t="s">
        <v>36</v>
      </c>
      <c r="AI6000" t="s">
        <v>37</v>
      </c>
      <c r="AJ6000" t="s">
        <v>344</v>
      </c>
    </row>
    <row r="6001" spans="1:36" x14ac:dyDescent="0.25">
      <c r="A6001" t="s">
        <v>32</v>
      </c>
      <c r="B6001" t="s">
        <v>18080</v>
      </c>
      <c r="C6001">
        <f>YEAR(B6001)</f>
        <v>2016</v>
      </c>
      <c r="D6001">
        <v>80.599999999999994</v>
      </c>
      <c r="E6001">
        <v>69.8</v>
      </c>
      <c r="F6001">
        <v>75.099999999999994</v>
      </c>
      <c r="H6001" s="2">
        <f>IF(F6001-78.76&lt;=0,0,IF(F6001-78.76&lt;=1,1,2))</f>
        <v>0</v>
      </c>
      <c r="I6001">
        <v>81.8</v>
      </c>
      <c r="J6001">
        <v>69.8</v>
      </c>
      <c r="K6001">
        <v>75.2</v>
      </c>
      <c r="L6001">
        <v>60.1</v>
      </c>
      <c r="M6001">
        <v>60.1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27.1</v>
      </c>
      <c r="V6001">
        <v>23</v>
      </c>
      <c r="W6001">
        <v>298.7</v>
      </c>
      <c r="X6001">
        <v>1009.4</v>
      </c>
      <c r="Y6001">
        <v>18.3</v>
      </c>
      <c r="Z6001">
        <v>6.2</v>
      </c>
      <c r="AA6001">
        <v>346.1</v>
      </c>
      <c r="AB6001">
        <v>30</v>
      </c>
      <c r="AC6001">
        <v>10</v>
      </c>
      <c r="AD6001">
        <v>0</v>
      </c>
      <c r="AE6001" t="s">
        <v>18081</v>
      </c>
      <c r="AF6001" t="s">
        <v>18082</v>
      </c>
      <c r="AG6001">
        <v>0.33</v>
      </c>
      <c r="AH6001" t="s">
        <v>330</v>
      </c>
      <c r="AI6001" t="s">
        <v>9140</v>
      </c>
      <c r="AJ6001" t="s">
        <v>331</v>
      </c>
    </row>
    <row r="6002" spans="1:36" x14ac:dyDescent="0.25">
      <c r="A6002" t="s">
        <v>32</v>
      </c>
      <c r="B6002" t="s">
        <v>18083</v>
      </c>
      <c r="C6002">
        <f>YEAR(B6002)</f>
        <v>2016</v>
      </c>
      <c r="D6002">
        <v>82.4</v>
      </c>
      <c r="E6002">
        <v>69.8</v>
      </c>
      <c r="F6002">
        <v>76.099999999999994</v>
      </c>
      <c r="H6002" s="2">
        <f>IF(F6002-78.76&lt;=0,0,IF(F6002-78.76&lt;=1,1,2))</f>
        <v>0</v>
      </c>
      <c r="I6002">
        <v>84</v>
      </c>
      <c r="J6002">
        <v>69.8</v>
      </c>
      <c r="K6002">
        <v>76.7</v>
      </c>
      <c r="L6002">
        <v>61.8</v>
      </c>
      <c r="M6002">
        <v>61.4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27.5</v>
      </c>
      <c r="V6002">
        <v>13.9</v>
      </c>
      <c r="W6002">
        <v>296.60000000000002</v>
      </c>
      <c r="X6002">
        <v>1013.4</v>
      </c>
      <c r="Y6002">
        <v>14.6</v>
      </c>
      <c r="Z6002">
        <v>6.2</v>
      </c>
      <c r="AA6002">
        <v>343.6</v>
      </c>
      <c r="AB6002">
        <v>29.7</v>
      </c>
      <c r="AC6002">
        <v>10</v>
      </c>
      <c r="AD6002">
        <v>0</v>
      </c>
      <c r="AE6002" t="s">
        <v>18084</v>
      </c>
      <c r="AF6002" t="s">
        <v>18085</v>
      </c>
      <c r="AG6002">
        <v>0.37</v>
      </c>
      <c r="AH6002" t="s">
        <v>330</v>
      </c>
      <c r="AI6002" t="s">
        <v>9140</v>
      </c>
      <c r="AJ6002" t="s">
        <v>331</v>
      </c>
    </row>
    <row r="6003" spans="1:36" x14ac:dyDescent="0.25">
      <c r="A6003" t="s">
        <v>32</v>
      </c>
      <c r="B6003" t="s">
        <v>18086</v>
      </c>
      <c r="C6003">
        <f>YEAR(B6003)</f>
        <v>2016</v>
      </c>
      <c r="D6003">
        <v>84.2</v>
      </c>
      <c r="E6003">
        <v>68</v>
      </c>
      <c r="F6003">
        <v>77.400000000000006</v>
      </c>
      <c r="H6003" s="2">
        <f>IF(F6003-78.76&lt;=0,0,IF(F6003-78.76&lt;=1,1,2))</f>
        <v>0</v>
      </c>
      <c r="I6003">
        <v>86.5</v>
      </c>
      <c r="J6003">
        <v>68</v>
      </c>
      <c r="K6003">
        <v>78.099999999999994</v>
      </c>
      <c r="L6003">
        <v>62.3</v>
      </c>
      <c r="M6003">
        <v>60.2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25.3</v>
      </c>
      <c r="V6003">
        <v>8.1</v>
      </c>
      <c r="W6003">
        <v>317.89999999999998</v>
      </c>
      <c r="X6003">
        <v>1014.9</v>
      </c>
      <c r="Y6003">
        <v>4.2</v>
      </c>
      <c r="Z6003">
        <v>6.2</v>
      </c>
      <c r="AA6003">
        <v>345</v>
      </c>
      <c r="AB6003">
        <v>29.8</v>
      </c>
      <c r="AC6003">
        <v>10</v>
      </c>
      <c r="AD6003">
        <v>0</v>
      </c>
      <c r="AE6003" t="s">
        <v>18087</v>
      </c>
      <c r="AF6003" t="s">
        <v>18088</v>
      </c>
      <c r="AG6003">
        <v>0.4</v>
      </c>
      <c r="AH6003" t="s">
        <v>330</v>
      </c>
      <c r="AI6003" t="s">
        <v>9140</v>
      </c>
      <c r="AJ6003" t="s">
        <v>331</v>
      </c>
    </row>
    <row r="6004" spans="1:36" x14ac:dyDescent="0.25">
      <c r="A6004" t="s">
        <v>32</v>
      </c>
      <c r="B6004" t="s">
        <v>18089</v>
      </c>
      <c r="C6004">
        <f>YEAR(B6004)</f>
        <v>2016</v>
      </c>
      <c r="D6004">
        <v>87.8</v>
      </c>
      <c r="E6004">
        <v>71.599999999999994</v>
      </c>
      <c r="F6004">
        <v>80</v>
      </c>
      <c r="H6004" s="2">
        <f>IF(F6004-78.76&lt;=0,0,IF(F6004-78.76&lt;=1,1,2))</f>
        <v>2</v>
      </c>
      <c r="I6004">
        <v>87.5</v>
      </c>
      <c r="J6004">
        <v>71.599999999999994</v>
      </c>
      <c r="K6004">
        <v>80.7</v>
      </c>
      <c r="L6004">
        <v>60.9</v>
      </c>
      <c r="M6004">
        <v>52.5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25.7</v>
      </c>
      <c r="V6004">
        <v>15</v>
      </c>
      <c r="W6004">
        <v>300</v>
      </c>
      <c r="X6004">
        <v>1013</v>
      </c>
      <c r="Y6004">
        <v>7.3</v>
      </c>
      <c r="Z6004">
        <v>6.2</v>
      </c>
      <c r="AA6004">
        <v>343</v>
      </c>
      <c r="AB6004">
        <v>29.7</v>
      </c>
      <c r="AC6004">
        <v>10</v>
      </c>
      <c r="AD6004">
        <v>0</v>
      </c>
      <c r="AE6004" t="s">
        <v>18090</v>
      </c>
      <c r="AF6004" t="s">
        <v>18091</v>
      </c>
      <c r="AG6004">
        <v>0.43</v>
      </c>
      <c r="AH6004" t="s">
        <v>330</v>
      </c>
      <c r="AI6004" t="s">
        <v>9140</v>
      </c>
      <c r="AJ6004" t="s">
        <v>331</v>
      </c>
    </row>
    <row r="6005" spans="1:36" x14ac:dyDescent="0.25">
      <c r="A6005" t="s">
        <v>32</v>
      </c>
      <c r="B6005" t="s">
        <v>18092</v>
      </c>
      <c r="C6005">
        <f>YEAR(B6005)</f>
        <v>2016</v>
      </c>
      <c r="D6005">
        <v>93.2</v>
      </c>
      <c r="E6005">
        <v>75.2</v>
      </c>
      <c r="F6005">
        <v>83.5</v>
      </c>
      <c r="H6005" s="2">
        <f>IF(F6005-78.76&lt;=0,0,IF(F6005-78.76&lt;=1,1,2))</f>
        <v>2</v>
      </c>
      <c r="I6005">
        <v>94.3</v>
      </c>
      <c r="J6005">
        <v>75.2</v>
      </c>
      <c r="K6005">
        <v>84.5</v>
      </c>
      <c r="L6005">
        <v>60</v>
      </c>
      <c r="M6005">
        <v>46.1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21.9</v>
      </c>
      <c r="V6005">
        <v>9.1999999999999993</v>
      </c>
      <c r="W6005">
        <v>132.5</v>
      </c>
      <c r="X6005">
        <v>1010.5</v>
      </c>
      <c r="Y6005">
        <v>2.1</v>
      </c>
      <c r="Z6005">
        <v>6.2</v>
      </c>
      <c r="AA6005">
        <v>344.9</v>
      </c>
      <c r="AB6005">
        <v>29.9</v>
      </c>
      <c r="AC6005">
        <v>10</v>
      </c>
      <c r="AD6005">
        <v>0</v>
      </c>
      <c r="AE6005" t="s">
        <v>18093</v>
      </c>
      <c r="AF6005" t="s">
        <v>18094</v>
      </c>
      <c r="AG6005">
        <v>0.46</v>
      </c>
      <c r="AH6005" t="s">
        <v>330</v>
      </c>
      <c r="AI6005" t="s">
        <v>9140</v>
      </c>
      <c r="AJ6005" t="s">
        <v>331</v>
      </c>
    </row>
    <row r="6006" spans="1:36" x14ac:dyDescent="0.25">
      <c r="A6006" t="s">
        <v>32</v>
      </c>
      <c r="B6006" t="s">
        <v>18095</v>
      </c>
      <c r="C6006">
        <f>YEAR(B6006)</f>
        <v>2016</v>
      </c>
      <c r="D6006">
        <v>87.9</v>
      </c>
      <c r="E6006">
        <v>73.400000000000006</v>
      </c>
      <c r="F6006">
        <v>82</v>
      </c>
      <c r="H6006" s="2">
        <f>IF(F6006-78.76&lt;=0,0,IF(F6006-78.76&lt;=1,1,2))</f>
        <v>2</v>
      </c>
      <c r="I6006">
        <v>92.7</v>
      </c>
      <c r="J6006">
        <v>73.400000000000006</v>
      </c>
      <c r="K6006">
        <v>84.1</v>
      </c>
      <c r="L6006">
        <v>65</v>
      </c>
      <c r="M6006">
        <v>57.8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17.399999999999999</v>
      </c>
      <c r="V6006">
        <v>10.199999999999999</v>
      </c>
      <c r="W6006">
        <v>45.5</v>
      </c>
      <c r="X6006">
        <v>1011.5</v>
      </c>
      <c r="Y6006">
        <v>7.3</v>
      </c>
      <c r="Z6006">
        <v>6.2</v>
      </c>
      <c r="AA6006">
        <v>346.8</v>
      </c>
      <c r="AB6006">
        <v>30</v>
      </c>
      <c r="AC6006">
        <v>10</v>
      </c>
      <c r="AD6006">
        <v>0</v>
      </c>
      <c r="AE6006" t="s">
        <v>18096</v>
      </c>
      <c r="AF6006" t="s">
        <v>18097</v>
      </c>
      <c r="AG6006">
        <v>0.5</v>
      </c>
      <c r="AH6006" t="s">
        <v>330</v>
      </c>
      <c r="AI6006" t="s">
        <v>9140</v>
      </c>
      <c r="AJ6006" t="s">
        <v>331</v>
      </c>
    </row>
    <row r="6007" spans="1:36" x14ac:dyDescent="0.25">
      <c r="A6007" t="s">
        <v>32</v>
      </c>
      <c r="B6007" t="s">
        <v>18098</v>
      </c>
      <c r="C6007">
        <f>YEAR(B6007)</f>
        <v>2016</v>
      </c>
      <c r="D6007">
        <v>86</v>
      </c>
      <c r="E6007">
        <v>71.599999999999994</v>
      </c>
      <c r="F6007">
        <v>79.900000000000006</v>
      </c>
      <c r="H6007" s="2">
        <f>IF(F6007-78.76&lt;=0,0,IF(F6007-78.76&lt;=1,1,2))</f>
        <v>2</v>
      </c>
      <c r="I6007">
        <v>92.4</v>
      </c>
      <c r="J6007">
        <v>71.599999999999994</v>
      </c>
      <c r="K6007">
        <v>82.7</v>
      </c>
      <c r="L6007">
        <v>67.400000000000006</v>
      </c>
      <c r="M6007">
        <v>66.400000000000006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32.200000000000003</v>
      </c>
      <c r="V6007">
        <v>9.1999999999999993</v>
      </c>
      <c r="W6007">
        <v>290.89999999999998</v>
      </c>
      <c r="X6007">
        <v>1012.6</v>
      </c>
      <c r="Y6007">
        <v>8.3000000000000007</v>
      </c>
      <c r="Z6007">
        <v>6.2</v>
      </c>
      <c r="AA6007">
        <v>340.1</v>
      </c>
      <c r="AB6007">
        <v>29.4</v>
      </c>
      <c r="AC6007">
        <v>10</v>
      </c>
      <c r="AD6007">
        <v>0</v>
      </c>
      <c r="AE6007" t="s">
        <v>18099</v>
      </c>
      <c r="AF6007" t="s">
        <v>18100</v>
      </c>
      <c r="AG6007">
        <v>0.53</v>
      </c>
      <c r="AH6007" t="s">
        <v>330</v>
      </c>
      <c r="AI6007" t="s">
        <v>9140</v>
      </c>
      <c r="AJ6007" t="s">
        <v>331</v>
      </c>
    </row>
    <row r="6008" spans="1:36" x14ac:dyDescent="0.25">
      <c r="A6008" t="s">
        <v>32</v>
      </c>
      <c r="B6008" t="s">
        <v>18101</v>
      </c>
      <c r="C6008">
        <f>YEAR(B6008)</f>
        <v>2016</v>
      </c>
      <c r="D6008">
        <v>84.2</v>
      </c>
      <c r="E6008">
        <v>75.2</v>
      </c>
      <c r="F6008">
        <v>81.400000000000006</v>
      </c>
      <c r="H6008" s="2">
        <f>IF(F6008-78.76&lt;=0,0,IF(F6008-78.76&lt;=1,1,2))</f>
        <v>2</v>
      </c>
      <c r="I6008">
        <v>89.6</v>
      </c>
      <c r="J6008">
        <v>75.2</v>
      </c>
      <c r="K6008">
        <v>84.4</v>
      </c>
      <c r="L6008">
        <v>68.400000000000006</v>
      </c>
      <c r="M6008">
        <v>64.900000000000006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28.6</v>
      </c>
      <c r="V6008">
        <v>20.8</v>
      </c>
      <c r="W6008">
        <v>305.3</v>
      </c>
      <c r="X6008">
        <v>1012.4</v>
      </c>
      <c r="Y6008">
        <v>1.1000000000000001</v>
      </c>
      <c r="Z6008">
        <v>6.2</v>
      </c>
      <c r="AA6008">
        <v>339.9</v>
      </c>
      <c r="AB6008">
        <v>29.4</v>
      </c>
      <c r="AC6008">
        <v>10</v>
      </c>
      <c r="AD6008">
        <v>0</v>
      </c>
      <c r="AE6008" t="s">
        <v>18102</v>
      </c>
      <c r="AF6008" t="s">
        <v>18103</v>
      </c>
      <c r="AG6008">
        <v>0.56999999999999995</v>
      </c>
      <c r="AH6008" t="s">
        <v>330</v>
      </c>
      <c r="AI6008" t="s">
        <v>9140</v>
      </c>
      <c r="AJ6008" t="s">
        <v>331</v>
      </c>
    </row>
    <row r="6009" spans="1:36" x14ac:dyDescent="0.25">
      <c r="A6009" t="s">
        <v>32</v>
      </c>
      <c r="B6009" t="s">
        <v>18104</v>
      </c>
      <c r="C6009">
        <f>YEAR(B6009)</f>
        <v>2016</v>
      </c>
      <c r="D6009">
        <v>84.2</v>
      </c>
      <c r="E6009">
        <v>78.8</v>
      </c>
      <c r="F6009">
        <v>82.2</v>
      </c>
      <c r="H6009" s="2">
        <f>IF(F6009-78.76&lt;=0,0,IF(F6009-78.76&lt;=1,1,2))</f>
        <v>2</v>
      </c>
      <c r="I6009">
        <v>89.6</v>
      </c>
      <c r="J6009">
        <v>78.8</v>
      </c>
      <c r="K6009">
        <v>85.2</v>
      </c>
      <c r="L6009">
        <v>69</v>
      </c>
      <c r="M6009">
        <v>64.8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32.700000000000003</v>
      </c>
      <c r="V6009">
        <v>23</v>
      </c>
      <c r="W6009">
        <v>297.39999999999998</v>
      </c>
      <c r="X6009">
        <v>1011.5</v>
      </c>
      <c r="Y6009">
        <v>2.2000000000000002</v>
      </c>
      <c r="Z6009">
        <v>6.2</v>
      </c>
      <c r="AA6009">
        <v>334</v>
      </c>
      <c r="AB6009">
        <v>28.7</v>
      </c>
      <c r="AC6009">
        <v>10</v>
      </c>
      <c r="AD6009">
        <v>0</v>
      </c>
      <c r="AE6009" t="s">
        <v>18105</v>
      </c>
      <c r="AF6009" t="s">
        <v>18106</v>
      </c>
      <c r="AG6009">
        <v>0.6</v>
      </c>
      <c r="AH6009" t="s">
        <v>330</v>
      </c>
      <c r="AI6009" t="s">
        <v>9140</v>
      </c>
      <c r="AJ6009" t="s">
        <v>331</v>
      </c>
    </row>
    <row r="6010" spans="1:36" x14ac:dyDescent="0.25">
      <c r="A6010" t="s">
        <v>32</v>
      </c>
      <c r="B6010" t="s">
        <v>18107</v>
      </c>
      <c r="C6010">
        <f>YEAR(B6010)</f>
        <v>2016</v>
      </c>
      <c r="D6010">
        <v>84.2</v>
      </c>
      <c r="E6010">
        <v>73.400000000000006</v>
      </c>
      <c r="F6010">
        <v>79.900000000000006</v>
      </c>
      <c r="H6010" s="2">
        <f>IF(F6010-78.76&lt;=0,0,IF(F6010-78.76&lt;=1,1,2))</f>
        <v>2</v>
      </c>
      <c r="I6010">
        <v>91</v>
      </c>
      <c r="J6010">
        <v>73.400000000000006</v>
      </c>
      <c r="K6010">
        <v>82.8</v>
      </c>
      <c r="L6010">
        <v>69.7</v>
      </c>
      <c r="M6010">
        <v>71.3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23.7</v>
      </c>
      <c r="V6010">
        <v>20.8</v>
      </c>
      <c r="W6010">
        <v>315.39999999999998</v>
      </c>
      <c r="X6010">
        <v>1009.2</v>
      </c>
      <c r="Y6010">
        <v>4.0999999999999996</v>
      </c>
      <c r="Z6010">
        <v>6.2</v>
      </c>
      <c r="AA6010">
        <v>336.3</v>
      </c>
      <c r="AB6010">
        <v>28.8</v>
      </c>
      <c r="AC6010">
        <v>10</v>
      </c>
      <c r="AD6010">
        <v>0</v>
      </c>
      <c r="AE6010" t="s">
        <v>18108</v>
      </c>
      <c r="AF6010" t="s">
        <v>18109</v>
      </c>
      <c r="AG6010">
        <v>0.64</v>
      </c>
      <c r="AH6010" t="s">
        <v>330</v>
      </c>
      <c r="AI6010" t="s">
        <v>9140</v>
      </c>
      <c r="AJ6010" t="s">
        <v>331</v>
      </c>
    </row>
    <row r="6011" spans="1:36" x14ac:dyDescent="0.25">
      <c r="A6011" t="s">
        <v>32</v>
      </c>
      <c r="B6011" t="s">
        <v>18110</v>
      </c>
      <c r="C6011">
        <f>YEAR(B6011)</f>
        <v>2016</v>
      </c>
      <c r="D6011">
        <v>84.3</v>
      </c>
      <c r="E6011">
        <v>73.400000000000006</v>
      </c>
      <c r="F6011">
        <v>78.400000000000006</v>
      </c>
      <c r="H6011" s="2">
        <f>IF(F6011-78.76&lt;=0,0,IF(F6011-78.76&lt;=1,1,2))</f>
        <v>0</v>
      </c>
      <c r="I6011">
        <v>90.9</v>
      </c>
      <c r="J6011">
        <v>73.400000000000006</v>
      </c>
      <c r="K6011">
        <v>80.8</v>
      </c>
      <c r="L6011">
        <v>68.400000000000006</v>
      </c>
      <c r="M6011">
        <v>71.599999999999994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26.4</v>
      </c>
      <c r="V6011">
        <v>19.600000000000001</v>
      </c>
      <c r="W6011">
        <v>304.10000000000002</v>
      </c>
      <c r="X6011">
        <v>1007.3</v>
      </c>
      <c r="Y6011">
        <v>15.8</v>
      </c>
      <c r="Z6011">
        <v>6.2</v>
      </c>
      <c r="AA6011">
        <v>311.60000000000002</v>
      </c>
      <c r="AB6011">
        <v>26.8</v>
      </c>
      <c r="AC6011">
        <v>9</v>
      </c>
      <c r="AD6011">
        <v>0</v>
      </c>
      <c r="AE6011" t="s">
        <v>18111</v>
      </c>
      <c r="AF6011" t="s">
        <v>18112</v>
      </c>
      <c r="AG6011">
        <v>0.68</v>
      </c>
      <c r="AH6011" t="s">
        <v>330</v>
      </c>
      <c r="AI6011" t="s">
        <v>9140</v>
      </c>
      <c r="AJ6011" t="s">
        <v>331</v>
      </c>
    </row>
    <row r="6012" spans="1:36" x14ac:dyDescent="0.25">
      <c r="A6012" t="s">
        <v>32</v>
      </c>
      <c r="B6012" t="s">
        <v>18113</v>
      </c>
      <c r="C6012">
        <f>YEAR(B6012)</f>
        <v>2016</v>
      </c>
      <c r="D6012">
        <v>84.2</v>
      </c>
      <c r="E6012">
        <v>69.8</v>
      </c>
      <c r="F6012">
        <v>77.2</v>
      </c>
      <c r="H6012" s="2">
        <f>IF(F6012-78.76&lt;=0,0,IF(F6012-78.76&lt;=1,1,2))</f>
        <v>0</v>
      </c>
      <c r="I6012">
        <v>85.7</v>
      </c>
      <c r="J6012">
        <v>69.8</v>
      </c>
      <c r="K6012">
        <v>78.099999999999994</v>
      </c>
      <c r="L6012">
        <v>64.8</v>
      </c>
      <c r="M6012">
        <v>66.599999999999994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24.2</v>
      </c>
      <c r="V6012">
        <v>12.8</v>
      </c>
      <c r="W6012">
        <v>97.4</v>
      </c>
      <c r="X6012">
        <v>1009.7</v>
      </c>
      <c r="Y6012">
        <v>38.1</v>
      </c>
      <c r="Z6012">
        <v>6.2</v>
      </c>
      <c r="AA6012">
        <v>280.5</v>
      </c>
      <c r="AB6012">
        <v>24.2</v>
      </c>
      <c r="AC6012">
        <v>8</v>
      </c>
      <c r="AD6012">
        <v>0</v>
      </c>
      <c r="AE6012" t="s">
        <v>18114</v>
      </c>
      <c r="AF6012" t="s">
        <v>18115</v>
      </c>
      <c r="AG6012">
        <v>0.71</v>
      </c>
      <c r="AH6012" t="s">
        <v>36</v>
      </c>
      <c r="AI6012" t="s">
        <v>37</v>
      </c>
      <c r="AJ6012" t="s">
        <v>38</v>
      </c>
    </row>
    <row r="6013" spans="1:36" x14ac:dyDescent="0.25">
      <c r="A6013" t="s">
        <v>32</v>
      </c>
      <c r="B6013" t="s">
        <v>18116</v>
      </c>
      <c r="C6013">
        <f>YEAR(B6013)</f>
        <v>2016</v>
      </c>
      <c r="D6013">
        <v>84.2</v>
      </c>
      <c r="E6013">
        <v>75.2</v>
      </c>
      <c r="F6013">
        <v>79.599999999999994</v>
      </c>
      <c r="H6013" s="2">
        <f>IF(F6013-78.76&lt;=0,0,IF(F6013-78.76&lt;=1,1,2))</f>
        <v>1</v>
      </c>
      <c r="I6013">
        <v>92.5</v>
      </c>
      <c r="J6013">
        <v>75.2</v>
      </c>
      <c r="K6013">
        <v>82.5</v>
      </c>
      <c r="L6013">
        <v>72.400000000000006</v>
      </c>
      <c r="M6013">
        <v>78.8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30.9</v>
      </c>
      <c r="V6013">
        <v>17.2</v>
      </c>
      <c r="W6013">
        <v>309.60000000000002</v>
      </c>
      <c r="X6013">
        <v>1010.5</v>
      </c>
      <c r="Y6013">
        <v>32.4</v>
      </c>
      <c r="Z6013">
        <v>6.2</v>
      </c>
      <c r="AA6013">
        <v>313.10000000000002</v>
      </c>
      <c r="AB6013">
        <v>27.1</v>
      </c>
      <c r="AC6013">
        <v>9</v>
      </c>
      <c r="AD6013">
        <v>0</v>
      </c>
      <c r="AE6013" t="s">
        <v>18117</v>
      </c>
      <c r="AF6013" t="s">
        <v>18118</v>
      </c>
      <c r="AG6013">
        <v>0.75</v>
      </c>
      <c r="AH6013" t="s">
        <v>36</v>
      </c>
      <c r="AI6013" t="s">
        <v>37</v>
      </c>
      <c r="AJ6013" t="s">
        <v>38</v>
      </c>
    </row>
    <row r="6014" spans="1:36" x14ac:dyDescent="0.25">
      <c r="A6014" t="s">
        <v>32</v>
      </c>
      <c r="B6014" t="s">
        <v>18119</v>
      </c>
      <c r="C6014">
        <f>YEAR(B6014)</f>
        <v>2016</v>
      </c>
      <c r="D6014">
        <v>86</v>
      </c>
      <c r="E6014">
        <v>73.400000000000006</v>
      </c>
      <c r="F6014">
        <v>80</v>
      </c>
      <c r="H6014" s="2">
        <f>IF(F6014-78.76&lt;=0,0,IF(F6014-78.76&lt;=1,1,2))</f>
        <v>2</v>
      </c>
      <c r="I6014">
        <v>93.5</v>
      </c>
      <c r="J6014">
        <v>73.400000000000006</v>
      </c>
      <c r="K6014">
        <v>83.6</v>
      </c>
      <c r="L6014">
        <v>70.2</v>
      </c>
      <c r="M6014">
        <v>72.2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28</v>
      </c>
      <c r="V6014">
        <v>20.8</v>
      </c>
      <c r="W6014">
        <v>300.60000000000002</v>
      </c>
      <c r="X6014">
        <v>1008.4</v>
      </c>
      <c r="Y6014">
        <v>11.8</v>
      </c>
      <c r="Z6014">
        <v>6.2</v>
      </c>
      <c r="AA6014">
        <v>334.9</v>
      </c>
      <c r="AB6014">
        <v>28.9</v>
      </c>
      <c r="AC6014">
        <v>10</v>
      </c>
      <c r="AD6014">
        <v>0</v>
      </c>
      <c r="AE6014" t="s">
        <v>18120</v>
      </c>
      <c r="AF6014" t="s">
        <v>18121</v>
      </c>
      <c r="AG6014">
        <v>0.78</v>
      </c>
      <c r="AH6014" t="s">
        <v>330</v>
      </c>
      <c r="AI6014" t="s">
        <v>9140</v>
      </c>
      <c r="AJ6014" t="s">
        <v>331</v>
      </c>
    </row>
    <row r="6015" spans="1:36" x14ac:dyDescent="0.25">
      <c r="A6015" t="s">
        <v>32</v>
      </c>
      <c r="B6015" t="s">
        <v>18122</v>
      </c>
      <c r="C6015">
        <f>YEAR(B6015)</f>
        <v>2016</v>
      </c>
      <c r="D6015">
        <v>82.4</v>
      </c>
      <c r="E6015">
        <v>73.400000000000006</v>
      </c>
      <c r="F6015">
        <v>78.400000000000006</v>
      </c>
      <c r="H6015" s="2">
        <f>IF(F6015-78.76&lt;=0,0,IF(F6015-78.76&lt;=1,1,2))</f>
        <v>0</v>
      </c>
      <c r="I6015">
        <v>88.3</v>
      </c>
      <c r="J6015">
        <v>73.400000000000006</v>
      </c>
      <c r="K6015">
        <v>80.3</v>
      </c>
      <c r="L6015">
        <v>69.8</v>
      </c>
      <c r="M6015">
        <v>75.5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25.1</v>
      </c>
      <c r="V6015">
        <v>15</v>
      </c>
      <c r="W6015">
        <v>313</v>
      </c>
      <c r="X6015">
        <v>1009.8</v>
      </c>
      <c r="Y6015">
        <v>24.8</v>
      </c>
      <c r="Z6015">
        <v>6.2</v>
      </c>
      <c r="AA6015">
        <v>317.39999999999998</v>
      </c>
      <c r="AB6015">
        <v>27.3</v>
      </c>
      <c r="AC6015">
        <v>9</v>
      </c>
      <c r="AD6015">
        <v>0</v>
      </c>
      <c r="AE6015" t="s">
        <v>18123</v>
      </c>
      <c r="AF6015" t="s">
        <v>18124</v>
      </c>
      <c r="AG6015">
        <v>0.82</v>
      </c>
      <c r="AH6015" t="s">
        <v>36</v>
      </c>
      <c r="AI6015" t="s">
        <v>37</v>
      </c>
      <c r="AJ6015" t="s">
        <v>38</v>
      </c>
    </row>
    <row r="6016" spans="1:36" x14ac:dyDescent="0.25">
      <c r="A6016" t="s">
        <v>32</v>
      </c>
      <c r="B6016" t="s">
        <v>18125</v>
      </c>
      <c r="C6016">
        <f>YEAR(B6016)</f>
        <v>2016</v>
      </c>
      <c r="D6016">
        <v>84.2</v>
      </c>
      <c r="E6016">
        <v>69.8</v>
      </c>
      <c r="F6016">
        <v>78.2</v>
      </c>
      <c r="H6016" s="2">
        <f>IF(F6016-78.76&lt;=0,0,IF(F6016-78.76&lt;=1,1,2))</f>
        <v>0</v>
      </c>
      <c r="I6016">
        <v>89.6</v>
      </c>
      <c r="J6016">
        <v>69.8</v>
      </c>
      <c r="K6016">
        <v>80.099999999999994</v>
      </c>
      <c r="L6016">
        <v>69</v>
      </c>
      <c r="M6016">
        <v>73.7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29.1</v>
      </c>
      <c r="V6016">
        <v>17.2</v>
      </c>
      <c r="W6016">
        <v>299.39999999999998</v>
      </c>
      <c r="X6016">
        <v>1013.4</v>
      </c>
      <c r="Y6016">
        <v>21</v>
      </c>
      <c r="Z6016">
        <v>6.2</v>
      </c>
      <c r="AA6016">
        <v>333.2</v>
      </c>
      <c r="AB6016">
        <v>28.8</v>
      </c>
      <c r="AC6016">
        <v>10</v>
      </c>
      <c r="AD6016">
        <v>0</v>
      </c>
      <c r="AE6016" t="s">
        <v>18126</v>
      </c>
      <c r="AF6016" t="s">
        <v>18127</v>
      </c>
      <c r="AG6016">
        <v>0.85</v>
      </c>
      <c r="AH6016" t="s">
        <v>36</v>
      </c>
      <c r="AI6016" t="s">
        <v>37</v>
      </c>
      <c r="AJ6016" t="s">
        <v>38</v>
      </c>
    </row>
    <row r="6017" spans="1:36" x14ac:dyDescent="0.25">
      <c r="A6017" t="s">
        <v>32</v>
      </c>
      <c r="B6017" t="s">
        <v>18128</v>
      </c>
      <c r="C6017">
        <f>YEAR(B6017)</f>
        <v>2016</v>
      </c>
      <c r="D6017">
        <v>86</v>
      </c>
      <c r="E6017">
        <v>77</v>
      </c>
      <c r="F6017">
        <v>80.7</v>
      </c>
      <c r="H6017" s="2">
        <f>IF(F6017-78.76&lt;=0,0,IF(F6017-78.76&lt;=1,1,2))</f>
        <v>2</v>
      </c>
      <c r="I6017">
        <v>92</v>
      </c>
      <c r="J6017">
        <v>77</v>
      </c>
      <c r="K6017">
        <v>83.2</v>
      </c>
      <c r="L6017">
        <v>70.900000000000006</v>
      </c>
      <c r="M6017">
        <v>72.599999999999994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28.2</v>
      </c>
      <c r="V6017">
        <v>15</v>
      </c>
      <c r="W6017">
        <v>309</v>
      </c>
      <c r="X6017">
        <v>1013.7</v>
      </c>
      <c r="Y6017">
        <v>9.4</v>
      </c>
      <c r="Z6017">
        <v>6.2</v>
      </c>
      <c r="AA6017">
        <v>337</v>
      </c>
      <c r="AB6017">
        <v>28.9</v>
      </c>
      <c r="AC6017">
        <v>10</v>
      </c>
      <c r="AD6017">
        <v>0</v>
      </c>
      <c r="AE6017" t="s">
        <v>18129</v>
      </c>
      <c r="AF6017" t="s">
        <v>18130</v>
      </c>
      <c r="AG6017">
        <v>0.89</v>
      </c>
      <c r="AH6017" t="s">
        <v>330</v>
      </c>
      <c r="AI6017" t="s">
        <v>9140</v>
      </c>
      <c r="AJ6017" t="s">
        <v>331</v>
      </c>
    </row>
    <row r="6018" spans="1:36" x14ac:dyDescent="0.25">
      <c r="A6018" t="s">
        <v>32</v>
      </c>
      <c r="B6018" t="s">
        <v>18131</v>
      </c>
      <c r="C6018">
        <f>YEAR(B6018)</f>
        <v>2016</v>
      </c>
      <c r="D6018">
        <v>86</v>
      </c>
      <c r="E6018">
        <v>73.400000000000006</v>
      </c>
      <c r="F6018">
        <v>81.3</v>
      </c>
      <c r="H6018" s="2">
        <f>IF(F6018-78.76&lt;=0,0,IF(F6018-78.76&lt;=1,1,2))</f>
        <v>2</v>
      </c>
      <c r="I6018">
        <v>93.5</v>
      </c>
      <c r="J6018">
        <v>73.400000000000006</v>
      </c>
      <c r="K6018">
        <v>84.8</v>
      </c>
      <c r="L6018">
        <v>71.2</v>
      </c>
      <c r="M6018">
        <v>71.8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32.200000000000003</v>
      </c>
      <c r="V6018">
        <v>19.600000000000001</v>
      </c>
      <c r="W6018">
        <v>302</v>
      </c>
      <c r="X6018">
        <v>1011.6</v>
      </c>
      <c r="Y6018">
        <v>18.3</v>
      </c>
      <c r="Z6018">
        <v>6.2</v>
      </c>
      <c r="AA6018">
        <v>337.2</v>
      </c>
      <c r="AB6018">
        <v>29.1</v>
      </c>
      <c r="AC6018">
        <v>10</v>
      </c>
      <c r="AD6018">
        <v>0</v>
      </c>
      <c r="AE6018" t="s">
        <v>18132</v>
      </c>
      <c r="AF6018" t="s">
        <v>18133</v>
      </c>
      <c r="AG6018">
        <v>0.93</v>
      </c>
      <c r="AH6018" t="s">
        <v>330</v>
      </c>
      <c r="AI6018" t="s">
        <v>9140</v>
      </c>
      <c r="AJ6018" t="s">
        <v>331</v>
      </c>
    </row>
    <row r="6019" spans="1:36" x14ac:dyDescent="0.25">
      <c r="A6019" t="s">
        <v>32</v>
      </c>
      <c r="B6019" t="s">
        <v>18134</v>
      </c>
      <c r="C6019">
        <f>YEAR(B6019)</f>
        <v>2016</v>
      </c>
      <c r="D6019">
        <v>86</v>
      </c>
      <c r="E6019">
        <v>77</v>
      </c>
      <c r="F6019">
        <v>81.400000000000006</v>
      </c>
      <c r="H6019" s="2">
        <f>IF(F6019-78.76&lt;=0,0,IF(F6019-78.76&lt;=1,1,2))</f>
        <v>2</v>
      </c>
      <c r="I6019">
        <v>92.5</v>
      </c>
      <c r="J6019">
        <v>77</v>
      </c>
      <c r="K6019">
        <v>85</v>
      </c>
      <c r="L6019">
        <v>72.2</v>
      </c>
      <c r="M6019">
        <v>73.900000000000006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30.2</v>
      </c>
      <c r="V6019">
        <v>17.2</v>
      </c>
      <c r="W6019">
        <v>304</v>
      </c>
      <c r="X6019">
        <v>1010</v>
      </c>
      <c r="Y6019">
        <v>13.4</v>
      </c>
      <c r="Z6019">
        <v>6.2</v>
      </c>
      <c r="AA6019">
        <v>333.9</v>
      </c>
      <c r="AB6019">
        <v>28.8</v>
      </c>
      <c r="AC6019">
        <v>10</v>
      </c>
      <c r="AD6019">
        <v>0</v>
      </c>
      <c r="AE6019" t="s">
        <v>18135</v>
      </c>
      <c r="AF6019" t="s">
        <v>18136</v>
      </c>
      <c r="AG6019">
        <v>0.96</v>
      </c>
      <c r="AH6019" t="s">
        <v>330</v>
      </c>
      <c r="AI6019" t="s">
        <v>9140</v>
      </c>
      <c r="AJ6019" t="s">
        <v>331</v>
      </c>
    </row>
    <row r="6020" spans="1:36" x14ac:dyDescent="0.25">
      <c r="A6020" t="s">
        <v>32</v>
      </c>
      <c r="B6020" t="s">
        <v>18137</v>
      </c>
      <c r="C6020">
        <f>YEAR(B6020)</f>
        <v>2016</v>
      </c>
      <c r="D6020">
        <v>86</v>
      </c>
      <c r="E6020">
        <v>74.400000000000006</v>
      </c>
      <c r="F6020">
        <v>81.400000000000006</v>
      </c>
      <c r="H6020" s="2">
        <f>IF(F6020-78.76&lt;=0,0,IF(F6020-78.76&lt;=1,1,2))</f>
        <v>2</v>
      </c>
      <c r="I6020">
        <v>93.5</v>
      </c>
      <c r="J6020">
        <v>74.400000000000006</v>
      </c>
      <c r="K6020">
        <v>85.3</v>
      </c>
      <c r="L6020">
        <v>72.3</v>
      </c>
      <c r="M6020">
        <v>74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39.4</v>
      </c>
      <c r="V6020">
        <v>24.2</v>
      </c>
      <c r="W6020">
        <v>300.60000000000002</v>
      </c>
      <c r="X6020">
        <v>1009.2</v>
      </c>
      <c r="Y6020">
        <v>22.1</v>
      </c>
      <c r="Z6020">
        <v>6.2</v>
      </c>
      <c r="AA6020">
        <v>321.89999999999998</v>
      </c>
      <c r="AB6020">
        <v>27.9</v>
      </c>
      <c r="AC6020">
        <v>9</v>
      </c>
      <c r="AD6020">
        <v>0</v>
      </c>
      <c r="AE6020" t="s">
        <v>18138</v>
      </c>
      <c r="AF6020" t="s">
        <v>18139</v>
      </c>
      <c r="AG6020">
        <v>0</v>
      </c>
      <c r="AH6020" t="s">
        <v>36</v>
      </c>
      <c r="AI6020" t="s">
        <v>37</v>
      </c>
      <c r="AJ6020" t="s">
        <v>38</v>
      </c>
    </row>
    <row r="6021" spans="1:36" x14ac:dyDescent="0.25">
      <c r="A6021" t="s">
        <v>32</v>
      </c>
      <c r="B6021" t="s">
        <v>18140</v>
      </c>
      <c r="C6021">
        <f>YEAR(B6021)</f>
        <v>2016</v>
      </c>
      <c r="D6021">
        <v>86</v>
      </c>
      <c r="E6021">
        <v>75.3</v>
      </c>
      <c r="F6021">
        <v>81.099999999999994</v>
      </c>
      <c r="H6021" s="2">
        <f>IF(F6021-78.76&lt;=0,0,IF(F6021-78.76&lt;=1,1,2))</f>
        <v>2</v>
      </c>
      <c r="I6021">
        <v>93.3</v>
      </c>
      <c r="J6021">
        <v>75.3</v>
      </c>
      <c r="K6021">
        <v>84.8</v>
      </c>
      <c r="L6021">
        <v>72.2</v>
      </c>
      <c r="M6021">
        <v>74.5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38.299999999999997</v>
      </c>
      <c r="V6021">
        <v>24.2</v>
      </c>
      <c r="W6021">
        <v>301.3</v>
      </c>
      <c r="X6021">
        <v>1010</v>
      </c>
      <c r="Y6021">
        <v>23.9</v>
      </c>
      <c r="Z6021">
        <v>6.2</v>
      </c>
      <c r="AA6021">
        <v>328</v>
      </c>
      <c r="AB6021">
        <v>28.3</v>
      </c>
      <c r="AC6021">
        <v>9</v>
      </c>
      <c r="AD6021">
        <v>0</v>
      </c>
      <c r="AE6021" t="s">
        <v>18141</v>
      </c>
      <c r="AF6021" t="s">
        <v>18142</v>
      </c>
      <c r="AG6021">
        <v>0.03</v>
      </c>
      <c r="AH6021" t="s">
        <v>36</v>
      </c>
      <c r="AI6021" t="s">
        <v>37</v>
      </c>
      <c r="AJ6021" t="s">
        <v>38</v>
      </c>
    </row>
    <row r="6022" spans="1:36" x14ac:dyDescent="0.25">
      <c r="A6022" t="s">
        <v>32</v>
      </c>
      <c r="B6022" t="s">
        <v>18143</v>
      </c>
      <c r="C6022">
        <f>YEAR(B6022)</f>
        <v>2016</v>
      </c>
      <c r="D6022">
        <v>84.2</v>
      </c>
      <c r="E6022">
        <v>78.8</v>
      </c>
      <c r="F6022">
        <v>81.099999999999994</v>
      </c>
      <c r="H6022" s="2">
        <f>IF(F6022-78.76&lt;=0,0,IF(F6022-78.76&lt;=1,1,2))</f>
        <v>2</v>
      </c>
      <c r="I6022">
        <v>89.6</v>
      </c>
      <c r="J6022">
        <v>78.8</v>
      </c>
      <c r="K6022">
        <v>84</v>
      </c>
      <c r="L6022">
        <v>71.400000000000006</v>
      </c>
      <c r="M6022">
        <v>72.599999999999994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28</v>
      </c>
      <c r="V6022">
        <v>19.7</v>
      </c>
      <c r="W6022">
        <v>304.3</v>
      </c>
      <c r="X6022">
        <v>1009.6</v>
      </c>
      <c r="Y6022">
        <v>20.399999999999999</v>
      </c>
      <c r="Z6022">
        <v>6.2</v>
      </c>
      <c r="AA6022">
        <v>328.1</v>
      </c>
      <c r="AB6022">
        <v>28.3</v>
      </c>
      <c r="AC6022">
        <v>9</v>
      </c>
      <c r="AD6022">
        <v>0</v>
      </c>
      <c r="AE6022" t="s">
        <v>18144</v>
      </c>
      <c r="AF6022" t="s">
        <v>18145</v>
      </c>
      <c r="AG6022">
        <v>0.06</v>
      </c>
      <c r="AH6022" t="s">
        <v>36</v>
      </c>
      <c r="AI6022" t="s">
        <v>37</v>
      </c>
      <c r="AJ6022" t="s">
        <v>38</v>
      </c>
    </row>
    <row r="6023" spans="1:36" x14ac:dyDescent="0.25">
      <c r="A6023" t="s">
        <v>32</v>
      </c>
      <c r="B6023" t="s">
        <v>18146</v>
      </c>
      <c r="C6023">
        <f>YEAR(B6023)</f>
        <v>2016</v>
      </c>
      <c r="D6023">
        <v>86</v>
      </c>
      <c r="E6023">
        <v>71.599999999999994</v>
      </c>
      <c r="F6023">
        <v>79.400000000000006</v>
      </c>
      <c r="H6023" s="2">
        <f>IF(F6023-78.76&lt;=0,0,IF(F6023-78.76&lt;=1,1,2))</f>
        <v>1</v>
      </c>
      <c r="I6023">
        <v>90.6</v>
      </c>
      <c r="J6023">
        <v>71.599999999999994</v>
      </c>
      <c r="K6023">
        <v>81.599999999999994</v>
      </c>
      <c r="L6023">
        <v>68.3</v>
      </c>
      <c r="M6023">
        <v>69.2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34.4</v>
      </c>
      <c r="V6023">
        <v>19.7</v>
      </c>
      <c r="W6023">
        <v>301.3</v>
      </c>
      <c r="X6023">
        <v>1010.2</v>
      </c>
      <c r="Y6023">
        <v>5.9</v>
      </c>
      <c r="Z6023">
        <v>6.2</v>
      </c>
      <c r="AA6023">
        <v>332</v>
      </c>
      <c r="AB6023">
        <v>28.8</v>
      </c>
      <c r="AC6023">
        <v>10</v>
      </c>
      <c r="AD6023">
        <v>0</v>
      </c>
      <c r="AE6023" t="s">
        <v>18147</v>
      </c>
      <c r="AF6023" t="s">
        <v>18148</v>
      </c>
      <c r="AG6023">
        <v>0.09</v>
      </c>
      <c r="AH6023" t="s">
        <v>330</v>
      </c>
      <c r="AI6023" t="s">
        <v>9140</v>
      </c>
      <c r="AJ6023" t="s">
        <v>331</v>
      </c>
    </row>
    <row r="6024" spans="1:36" x14ac:dyDescent="0.25">
      <c r="A6024" t="s">
        <v>32</v>
      </c>
      <c r="B6024" t="s">
        <v>18149</v>
      </c>
      <c r="C6024">
        <f>YEAR(B6024)</f>
        <v>2016</v>
      </c>
      <c r="D6024">
        <v>86</v>
      </c>
      <c r="E6024">
        <v>78.8</v>
      </c>
      <c r="F6024">
        <v>80.8</v>
      </c>
      <c r="H6024" s="2">
        <f>IF(F6024-78.76&lt;=0,0,IF(F6024-78.76&lt;=1,1,2))</f>
        <v>2</v>
      </c>
      <c r="I6024">
        <v>91.8</v>
      </c>
      <c r="J6024">
        <v>78.8</v>
      </c>
      <c r="K6024">
        <v>83.1</v>
      </c>
      <c r="L6024">
        <v>70</v>
      </c>
      <c r="M6024">
        <v>69.8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37.4</v>
      </c>
      <c r="V6024">
        <v>23</v>
      </c>
      <c r="W6024">
        <v>305.60000000000002</v>
      </c>
      <c r="X6024">
        <v>1012.9</v>
      </c>
      <c r="Y6024">
        <v>24.2</v>
      </c>
      <c r="Z6024">
        <v>6.2</v>
      </c>
      <c r="AA6024">
        <v>335.1</v>
      </c>
      <c r="AB6024">
        <v>28.9</v>
      </c>
      <c r="AC6024">
        <v>10</v>
      </c>
      <c r="AD6024">
        <v>0</v>
      </c>
      <c r="AE6024" t="s">
        <v>18150</v>
      </c>
      <c r="AF6024" t="s">
        <v>18151</v>
      </c>
      <c r="AG6024">
        <v>0.13</v>
      </c>
      <c r="AH6024" t="s">
        <v>36</v>
      </c>
      <c r="AI6024" t="s">
        <v>37</v>
      </c>
      <c r="AJ6024" t="s">
        <v>38</v>
      </c>
    </row>
    <row r="6025" spans="1:36" x14ac:dyDescent="0.25">
      <c r="A6025" t="s">
        <v>32</v>
      </c>
      <c r="B6025" t="s">
        <v>18152</v>
      </c>
      <c r="C6025">
        <f>YEAR(B6025)</f>
        <v>2016</v>
      </c>
      <c r="D6025">
        <v>84.2</v>
      </c>
      <c r="E6025">
        <v>75.2</v>
      </c>
      <c r="F6025">
        <v>79.5</v>
      </c>
      <c r="H6025" s="2">
        <f>IF(F6025-78.76&lt;=0,0,IF(F6025-78.76&lt;=1,1,2))</f>
        <v>1</v>
      </c>
      <c r="I6025">
        <v>88.5</v>
      </c>
      <c r="J6025">
        <v>75.2</v>
      </c>
      <c r="K6025">
        <v>81</v>
      </c>
      <c r="L6025">
        <v>67.900000000000006</v>
      </c>
      <c r="M6025">
        <v>67.900000000000006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33.799999999999997</v>
      </c>
      <c r="V6025">
        <v>23</v>
      </c>
      <c r="W6025">
        <v>302.39999999999998</v>
      </c>
      <c r="X6025">
        <v>1013</v>
      </c>
      <c r="Y6025">
        <v>14.9</v>
      </c>
      <c r="Z6025">
        <v>6.2</v>
      </c>
      <c r="AA6025">
        <v>335.7</v>
      </c>
      <c r="AB6025">
        <v>29.1</v>
      </c>
      <c r="AC6025">
        <v>10</v>
      </c>
      <c r="AD6025">
        <v>0</v>
      </c>
      <c r="AE6025" t="s">
        <v>18153</v>
      </c>
      <c r="AF6025" t="s">
        <v>18154</v>
      </c>
      <c r="AG6025">
        <v>0.16</v>
      </c>
      <c r="AH6025" t="s">
        <v>330</v>
      </c>
      <c r="AI6025" t="s">
        <v>9140</v>
      </c>
      <c r="AJ6025" t="s">
        <v>331</v>
      </c>
    </row>
    <row r="6026" spans="1:36" x14ac:dyDescent="0.25">
      <c r="A6026" t="s">
        <v>32</v>
      </c>
      <c r="B6026" t="s">
        <v>18155</v>
      </c>
      <c r="C6026">
        <f>YEAR(B6026)</f>
        <v>2016</v>
      </c>
      <c r="D6026">
        <v>86</v>
      </c>
      <c r="E6026">
        <v>75.2</v>
      </c>
      <c r="F6026">
        <v>80.3</v>
      </c>
      <c r="H6026" s="2">
        <f>IF(F6026-78.76&lt;=0,0,IF(F6026-78.76&lt;=1,1,2))</f>
        <v>2</v>
      </c>
      <c r="I6026">
        <v>90.6</v>
      </c>
      <c r="J6026">
        <v>75.2</v>
      </c>
      <c r="K6026">
        <v>82.6</v>
      </c>
      <c r="L6026">
        <v>68.3</v>
      </c>
      <c r="M6026">
        <v>67.2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34.200000000000003</v>
      </c>
      <c r="V6026">
        <v>20.8</v>
      </c>
      <c r="W6026">
        <v>298.7</v>
      </c>
      <c r="X6026">
        <v>1011.9</v>
      </c>
      <c r="Y6026">
        <v>11.2</v>
      </c>
      <c r="Z6026">
        <v>6.2</v>
      </c>
      <c r="AA6026">
        <v>336.4</v>
      </c>
      <c r="AB6026">
        <v>29.1</v>
      </c>
      <c r="AC6026">
        <v>10</v>
      </c>
      <c r="AD6026">
        <v>0</v>
      </c>
      <c r="AE6026" t="s">
        <v>18156</v>
      </c>
      <c r="AF6026" t="s">
        <v>18157</v>
      </c>
      <c r="AG6026">
        <v>0.19</v>
      </c>
      <c r="AH6026" t="s">
        <v>330</v>
      </c>
      <c r="AI6026" t="s">
        <v>9140</v>
      </c>
      <c r="AJ6026" t="s">
        <v>331</v>
      </c>
    </row>
    <row r="6027" spans="1:36" x14ac:dyDescent="0.25">
      <c r="A6027" t="s">
        <v>32</v>
      </c>
      <c r="B6027" t="s">
        <v>18158</v>
      </c>
      <c r="C6027">
        <f>YEAR(B6027)</f>
        <v>2016</v>
      </c>
      <c r="D6027">
        <v>84.2</v>
      </c>
      <c r="E6027">
        <v>77</v>
      </c>
      <c r="F6027">
        <v>80.099999999999994</v>
      </c>
      <c r="H6027" s="2">
        <f>IF(F6027-78.76&lt;=0,0,IF(F6027-78.76&lt;=1,1,2))</f>
        <v>2</v>
      </c>
      <c r="I6027">
        <v>85.7</v>
      </c>
      <c r="J6027">
        <v>77</v>
      </c>
      <c r="K6027">
        <v>80.900000000000006</v>
      </c>
      <c r="L6027">
        <v>65.7</v>
      </c>
      <c r="M6027">
        <v>62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32.200000000000003</v>
      </c>
      <c r="V6027">
        <v>20.8</v>
      </c>
      <c r="W6027">
        <v>305.5</v>
      </c>
      <c r="X6027">
        <v>1011.8</v>
      </c>
      <c r="Y6027">
        <v>16.399999999999999</v>
      </c>
      <c r="Z6027">
        <v>6.2</v>
      </c>
      <c r="AA6027">
        <v>335.1</v>
      </c>
      <c r="AB6027">
        <v>29.1</v>
      </c>
      <c r="AC6027">
        <v>10</v>
      </c>
      <c r="AD6027">
        <v>0</v>
      </c>
      <c r="AE6027" t="s">
        <v>18159</v>
      </c>
      <c r="AF6027" t="s">
        <v>18160</v>
      </c>
      <c r="AG6027">
        <v>0.22</v>
      </c>
      <c r="AH6027" t="s">
        <v>330</v>
      </c>
      <c r="AI6027" t="s">
        <v>9140</v>
      </c>
      <c r="AJ6027" t="s">
        <v>331</v>
      </c>
    </row>
    <row r="6028" spans="1:36" x14ac:dyDescent="0.25">
      <c r="A6028" t="s">
        <v>32</v>
      </c>
      <c r="B6028" t="s">
        <v>18161</v>
      </c>
      <c r="C6028">
        <f>YEAR(B6028)</f>
        <v>2016</v>
      </c>
      <c r="D6028">
        <v>82.4</v>
      </c>
      <c r="E6028">
        <v>75.2</v>
      </c>
      <c r="F6028">
        <v>78.8</v>
      </c>
      <c r="H6028" s="2">
        <f>IF(F6028-78.76&lt;=0,0,IF(F6028-78.76&lt;=1,1,2))</f>
        <v>1</v>
      </c>
      <c r="I6028">
        <v>85.4</v>
      </c>
      <c r="J6028">
        <v>75.2</v>
      </c>
      <c r="K6028">
        <v>79.7</v>
      </c>
      <c r="L6028">
        <v>64.400000000000006</v>
      </c>
      <c r="M6028">
        <v>61.7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25.1</v>
      </c>
      <c r="V6028">
        <v>19.7</v>
      </c>
      <c r="W6028">
        <v>309.8</v>
      </c>
      <c r="X6028">
        <v>1011</v>
      </c>
      <c r="Y6028">
        <v>15.8</v>
      </c>
      <c r="Z6028">
        <v>6.2</v>
      </c>
      <c r="AA6028">
        <v>323.2</v>
      </c>
      <c r="AB6028">
        <v>28</v>
      </c>
      <c r="AC6028">
        <v>9</v>
      </c>
      <c r="AD6028">
        <v>0</v>
      </c>
      <c r="AE6028" t="s">
        <v>18162</v>
      </c>
      <c r="AF6028" t="s">
        <v>18163</v>
      </c>
      <c r="AG6028">
        <v>0.25</v>
      </c>
      <c r="AH6028" t="s">
        <v>330</v>
      </c>
      <c r="AI6028" t="s">
        <v>9140</v>
      </c>
      <c r="AJ6028" t="s">
        <v>331</v>
      </c>
    </row>
    <row r="6029" spans="1:36" x14ac:dyDescent="0.25">
      <c r="A6029" t="s">
        <v>32</v>
      </c>
      <c r="B6029" t="s">
        <v>18164</v>
      </c>
      <c r="C6029">
        <f>YEAR(B6029)</f>
        <v>2016</v>
      </c>
      <c r="D6029">
        <v>82.4</v>
      </c>
      <c r="E6029">
        <v>68</v>
      </c>
      <c r="F6029">
        <v>76.599999999999994</v>
      </c>
      <c r="H6029" s="2">
        <f>IF(F6029-78.76&lt;=0,0,IF(F6029-78.76&lt;=1,1,2))</f>
        <v>0</v>
      </c>
      <c r="I6029">
        <v>87.2</v>
      </c>
      <c r="J6029">
        <v>68</v>
      </c>
      <c r="K6029">
        <v>78.2</v>
      </c>
      <c r="L6029">
        <v>68.2</v>
      </c>
      <c r="M6029">
        <v>75.8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20.100000000000001</v>
      </c>
      <c r="V6029">
        <v>13.9</v>
      </c>
      <c r="W6029">
        <v>312.60000000000002</v>
      </c>
      <c r="X6029">
        <v>1010.5</v>
      </c>
      <c r="Y6029">
        <v>9.9</v>
      </c>
      <c r="Z6029">
        <v>6.2</v>
      </c>
      <c r="AA6029">
        <v>0</v>
      </c>
      <c r="AB6029">
        <v>0</v>
      </c>
      <c r="AC6029">
        <v>0</v>
      </c>
      <c r="AD6029">
        <v>0</v>
      </c>
      <c r="AE6029" t="s">
        <v>18165</v>
      </c>
      <c r="AF6029" t="s">
        <v>18166</v>
      </c>
      <c r="AG6029">
        <v>0.28999999999999998</v>
      </c>
      <c r="AH6029" t="s">
        <v>330</v>
      </c>
      <c r="AI6029" t="s">
        <v>9140</v>
      </c>
      <c r="AJ6029" t="s">
        <v>331</v>
      </c>
    </row>
    <row r="6030" spans="1:36" x14ac:dyDescent="0.25">
      <c r="A6030" t="s">
        <v>32</v>
      </c>
      <c r="B6030" t="s">
        <v>18167</v>
      </c>
      <c r="C6030">
        <f>YEAR(B6030)</f>
        <v>2016</v>
      </c>
      <c r="D6030">
        <v>86</v>
      </c>
      <c r="E6030">
        <v>68</v>
      </c>
      <c r="F6030">
        <v>78.3</v>
      </c>
      <c r="H6030" s="2">
        <f>IF(F6030-78.76&lt;=0,0,IF(F6030-78.76&lt;=1,1,2))</f>
        <v>0</v>
      </c>
      <c r="I6030">
        <v>89.4</v>
      </c>
      <c r="J6030">
        <v>68</v>
      </c>
      <c r="K6030">
        <v>79.5</v>
      </c>
      <c r="L6030">
        <v>64.5</v>
      </c>
      <c r="M6030">
        <v>63.9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20.6</v>
      </c>
      <c r="V6030">
        <v>10.3</v>
      </c>
      <c r="W6030">
        <v>123.3</v>
      </c>
      <c r="X6030">
        <v>1008.8</v>
      </c>
      <c r="Y6030">
        <v>0.3</v>
      </c>
      <c r="Z6030">
        <v>6.2</v>
      </c>
      <c r="AA6030">
        <v>339.2</v>
      </c>
      <c r="AB6030">
        <v>29.4</v>
      </c>
      <c r="AC6030">
        <v>10</v>
      </c>
      <c r="AD6030">
        <v>0</v>
      </c>
      <c r="AE6030" t="s">
        <v>18168</v>
      </c>
      <c r="AF6030" t="s">
        <v>18169</v>
      </c>
      <c r="AG6030">
        <v>0.32</v>
      </c>
      <c r="AH6030" t="s">
        <v>330</v>
      </c>
      <c r="AI6030" t="s">
        <v>9140</v>
      </c>
      <c r="AJ6030" t="s">
        <v>331</v>
      </c>
    </row>
    <row r="6031" spans="1:36" x14ac:dyDescent="0.25">
      <c r="A6031" t="s">
        <v>32</v>
      </c>
      <c r="B6031" t="s">
        <v>18170</v>
      </c>
      <c r="C6031">
        <f>YEAR(B6031)</f>
        <v>2016</v>
      </c>
      <c r="D6031">
        <v>91.4</v>
      </c>
      <c r="E6031">
        <v>69.8</v>
      </c>
      <c r="F6031">
        <v>81.599999999999994</v>
      </c>
      <c r="H6031" s="2">
        <f>IF(F6031-78.76&lt;=0,0,IF(F6031-78.76&lt;=1,1,2))</f>
        <v>2</v>
      </c>
      <c r="I6031">
        <v>96.9</v>
      </c>
      <c r="J6031">
        <v>69.8</v>
      </c>
      <c r="K6031">
        <v>84.1</v>
      </c>
      <c r="L6031">
        <v>65.2</v>
      </c>
      <c r="M6031">
        <v>58.8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18.100000000000001</v>
      </c>
      <c r="V6031">
        <v>9.1999999999999993</v>
      </c>
      <c r="W6031">
        <v>151</v>
      </c>
      <c r="X6031">
        <v>1007.2</v>
      </c>
      <c r="Y6031">
        <v>0.3</v>
      </c>
      <c r="Z6031">
        <v>6.2</v>
      </c>
      <c r="AA6031">
        <v>339.7</v>
      </c>
      <c r="AB6031">
        <v>29.5</v>
      </c>
      <c r="AC6031">
        <v>10</v>
      </c>
      <c r="AD6031">
        <v>0</v>
      </c>
      <c r="AE6031" t="s">
        <v>18171</v>
      </c>
      <c r="AF6031" t="s">
        <v>18172</v>
      </c>
      <c r="AG6031">
        <v>0.35</v>
      </c>
      <c r="AH6031" t="s">
        <v>330</v>
      </c>
      <c r="AI6031" t="s">
        <v>9140</v>
      </c>
      <c r="AJ6031" t="s">
        <v>331</v>
      </c>
    </row>
    <row r="6032" spans="1:36" x14ac:dyDescent="0.25">
      <c r="A6032" t="s">
        <v>32</v>
      </c>
      <c r="B6032" t="s">
        <v>18173</v>
      </c>
      <c r="C6032">
        <f>YEAR(B6032)</f>
        <v>2016</v>
      </c>
      <c r="D6032">
        <v>86</v>
      </c>
      <c r="E6032">
        <v>71.599999999999994</v>
      </c>
      <c r="F6032">
        <v>79.7</v>
      </c>
      <c r="H6032" s="2">
        <f>IF(F6032-78.76&lt;=0,0,IF(F6032-78.76&lt;=1,1,2))</f>
        <v>1</v>
      </c>
      <c r="I6032">
        <v>89.6</v>
      </c>
      <c r="J6032">
        <v>71.599999999999994</v>
      </c>
      <c r="K6032">
        <v>81.400000000000006</v>
      </c>
      <c r="L6032">
        <v>65.7</v>
      </c>
      <c r="M6032">
        <v>62.7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20.8</v>
      </c>
      <c r="V6032">
        <v>23</v>
      </c>
      <c r="W6032">
        <v>295.7</v>
      </c>
      <c r="X6032">
        <v>1009.1</v>
      </c>
      <c r="Y6032">
        <v>0.3</v>
      </c>
      <c r="Z6032">
        <v>6.2</v>
      </c>
      <c r="AA6032">
        <v>331.2</v>
      </c>
      <c r="AB6032">
        <v>28.7</v>
      </c>
      <c r="AC6032">
        <v>10</v>
      </c>
      <c r="AD6032">
        <v>0</v>
      </c>
      <c r="AE6032" t="s">
        <v>18174</v>
      </c>
      <c r="AF6032" t="s">
        <v>18175</v>
      </c>
      <c r="AG6032">
        <v>0.38</v>
      </c>
      <c r="AH6032" t="s">
        <v>330</v>
      </c>
      <c r="AI6032" t="s">
        <v>9140</v>
      </c>
      <c r="AJ6032" t="s">
        <v>331</v>
      </c>
    </row>
    <row r="6033" spans="1:36" x14ac:dyDescent="0.25">
      <c r="A6033" t="s">
        <v>32</v>
      </c>
      <c r="B6033" t="s">
        <v>18176</v>
      </c>
      <c r="C6033">
        <f>YEAR(B6033)</f>
        <v>2016</v>
      </c>
      <c r="D6033">
        <v>82.4</v>
      </c>
      <c r="E6033">
        <v>75.2</v>
      </c>
      <c r="F6033">
        <v>78.900000000000006</v>
      </c>
      <c r="H6033" s="2">
        <f>IF(F6033-78.76&lt;=0,0,IF(F6033-78.76&lt;=1,1,2))</f>
        <v>1</v>
      </c>
      <c r="I6033">
        <v>90.9</v>
      </c>
      <c r="J6033">
        <v>75.2</v>
      </c>
      <c r="K6033">
        <v>82.1</v>
      </c>
      <c r="L6033">
        <v>70.3</v>
      </c>
      <c r="M6033">
        <v>75.8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26.8</v>
      </c>
      <c r="V6033">
        <v>25.3</v>
      </c>
      <c r="W6033">
        <v>294.89999999999998</v>
      </c>
      <c r="X6033">
        <v>1009.9</v>
      </c>
      <c r="Y6033">
        <v>10.5</v>
      </c>
      <c r="Z6033">
        <v>6.2</v>
      </c>
      <c r="AA6033">
        <v>336.6</v>
      </c>
      <c r="AB6033">
        <v>29.1</v>
      </c>
      <c r="AC6033">
        <v>10</v>
      </c>
      <c r="AD6033">
        <v>0</v>
      </c>
      <c r="AE6033" t="s">
        <v>18177</v>
      </c>
      <c r="AF6033" t="s">
        <v>18178</v>
      </c>
      <c r="AG6033">
        <v>0.42</v>
      </c>
      <c r="AH6033" t="s">
        <v>330</v>
      </c>
      <c r="AI6033" t="s">
        <v>9140</v>
      </c>
      <c r="AJ6033" t="s">
        <v>331</v>
      </c>
    </row>
    <row r="6034" spans="1:36" x14ac:dyDescent="0.25">
      <c r="A6034" t="s">
        <v>32</v>
      </c>
      <c r="B6034" t="s">
        <v>18179</v>
      </c>
      <c r="C6034">
        <f>YEAR(B6034)</f>
        <v>2016</v>
      </c>
      <c r="D6034">
        <v>84.2</v>
      </c>
      <c r="E6034">
        <v>68</v>
      </c>
      <c r="F6034">
        <v>77.400000000000006</v>
      </c>
      <c r="H6034" s="2">
        <f>IF(F6034-78.76&lt;=0,0,IF(F6034-78.76&lt;=1,1,2))</f>
        <v>0</v>
      </c>
      <c r="I6034">
        <v>96.1</v>
      </c>
      <c r="J6034">
        <v>68</v>
      </c>
      <c r="K6034">
        <v>81.099999999999994</v>
      </c>
      <c r="L6034">
        <v>71.3</v>
      </c>
      <c r="M6034">
        <v>81.8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30.9</v>
      </c>
      <c r="V6034">
        <v>19.7</v>
      </c>
      <c r="W6034">
        <v>296.60000000000002</v>
      </c>
      <c r="X6034">
        <v>1009.2</v>
      </c>
      <c r="Y6034">
        <v>10.1</v>
      </c>
      <c r="Z6034">
        <v>6.2</v>
      </c>
      <c r="AA6034">
        <v>328.2</v>
      </c>
      <c r="AB6034">
        <v>28.3</v>
      </c>
      <c r="AC6034">
        <v>10</v>
      </c>
      <c r="AD6034">
        <v>0</v>
      </c>
      <c r="AE6034" t="s">
        <v>18180</v>
      </c>
      <c r="AF6034" t="s">
        <v>18181</v>
      </c>
      <c r="AG6034">
        <v>0.45</v>
      </c>
      <c r="AH6034" t="s">
        <v>330</v>
      </c>
      <c r="AI6034" t="s">
        <v>9140</v>
      </c>
      <c r="AJ6034" t="s">
        <v>331</v>
      </c>
    </row>
    <row r="6035" spans="1:36" x14ac:dyDescent="0.25">
      <c r="A6035" t="s">
        <v>32</v>
      </c>
      <c r="B6035" t="s">
        <v>18182</v>
      </c>
      <c r="C6035">
        <f>YEAR(B6035)</f>
        <v>2016</v>
      </c>
      <c r="D6035">
        <v>84.2</v>
      </c>
      <c r="E6035">
        <v>75.2</v>
      </c>
      <c r="F6035">
        <v>79.3</v>
      </c>
      <c r="H6035" s="2">
        <f>IF(F6035-78.76&lt;=0,0,IF(F6035-78.76&lt;=1,1,2))</f>
        <v>1</v>
      </c>
      <c r="I6035">
        <v>89.5</v>
      </c>
      <c r="J6035">
        <v>75.2</v>
      </c>
      <c r="K6035">
        <v>81.2</v>
      </c>
      <c r="L6035">
        <v>70.5</v>
      </c>
      <c r="M6035">
        <v>74.900000000000006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42.3</v>
      </c>
      <c r="V6035">
        <v>24.1</v>
      </c>
      <c r="W6035">
        <v>303.8</v>
      </c>
      <c r="X6035">
        <v>1008.4</v>
      </c>
      <c r="Y6035">
        <v>22.6</v>
      </c>
      <c r="Z6035">
        <v>6.2</v>
      </c>
      <c r="AA6035">
        <v>324.89999999999998</v>
      </c>
      <c r="AB6035">
        <v>27.9</v>
      </c>
      <c r="AC6035">
        <v>10</v>
      </c>
      <c r="AD6035">
        <v>0</v>
      </c>
      <c r="AE6035" t="s">
        <v>18183</v>
      </c>
      <c r="AF6035" t="s">
        <v>18184</v>
      </c>
      <c r="AG6035">
        <v>0.48</v>
      </c>
      <c r="AH6035" t="s">
        <v>36</v>
      </c>
      <c r="AI6035" t="s">
        <v>37</v>
      </c>
      <c r="AJ6035" t="s">
        <v>38</v>
      </c>
    </row>
    <row r="6036" spans="1:36" x14ac:dyDescent="0.25">
      <c r="A6036" t="s">
        <v>32</v>
      </c>
      <c r="B6036" t="s">
        <v>18185</v>
      </c>
      <c r="C6036">
        <f>YEAR(B6036)</f>
        <v>2016</v>
      </c>
      <c r="D6036">
        <v>82.4</v>
      </c>
      <c r="E6036">
        <v>77</v>
      </c>
      <c r="F6036">
        <v>78.8</v>
      </c>
      <c r="H6036" s="2">
        <f>IF(F6036-78.76&lt;=0,0,IF(F6036-78.76&lt;=1,1,2))</f>
        <v>1</v>
      </c>
      <c r="I6036">
        <v>88.3</v>
      </c>
      <c r="J6036">
        <v>77</v>
      </c>
      <c r="K6036">
        <v>80.3</v>
      </c>
      <c r="L6036">
        <v>69.400000000000006</v>
      </c>
      <c r="M6036">
        <v>73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37.6</v>
      </c>
      <c r="V6036">
        <v>23</v>
      </c>
      <c r="W6036">
        <v>302.2</v>
      </c>
      <c r="X6036">
        <v>1008.1</v>
      </c>
      <c r="Y6036">
        <v>25.2</v>
      </c>
      <c r="Z6036">
        <v>6.2</v>
      </c>
      <c r="AA6036">
        <v>318</v>
      </c>
      <c r="AB6036">
        <v>27.7</v>
      </c>
      <c r="AC6036">
        <v>9</v>
      </c>
      <c r="AD6036">
        <v>0</v>
      </c>
      <c r="AE6036" t="s">
        <v>18186</v>
      </c>
      <c r="AF6036" t="s">
        <v>18187</v>
      </c>
      <c r="AG6036">
        <v>0.5</v>
      </c>
      <c r="AH6036" t="s">
        <v>36</v>
      </c>
      <c r="AI6036" t="s">
        <v>37</v>
      </c>
      <c r="AJ6036" t="s">
        <v>38</v>
      </c>
    </row>
    <row r="6037" spans="1:36" x14ac:dyDescent="0.25">
      <c r="A6037" t="s">
        <v>32</v>
      </c>
      <c r="B6037" t="s">
        <v>18188</v>
      </c>
      <c r="C6037">
        <f>YEAR(B6037)</f>
        <v>2016</v>
      </c>
      <c r="D6037">
        <v>82.4</v>
      </c>
      <c r="E6037">
        <v>75.2</v>
      </c>
      <c r="F6037">
        <v>78.8</v>
      </c>
      <c r="H6037" s="2">
        <f>IF(F6037-78.76&lt;=0,0,IF(F6037-78.76&lt;=1,1,2))</f>
        <v>1</v>
      </c>
      <c r="I6037">
        <v>86.2</v>
      </c>
      <c r="J6037">
        <v>75.2</v>
      </c>
      <c r="K6037">
        <v>80</v>
      </c>
      <c r="L6037">
        <v>67.599999999999994</v>
      </c>
      <c r="M6037">
        <v>68.8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37.1</v>
      </c>
      <c r="V6037">
        <v>20.8</v>
      </c>
      <c r="W6037">
        <v>303</v>
      </c>
      <c r="X6037">
        <v>1011.7</v>
      </c>
      <c r="Y6037">
        <v>26.4</v>
      </c>
      <c r="Z6037">
        <v>6.2</v>
      </c>
      <c r="AA6037">
        <v>320.3</v>
      </c>
      <c r="AB6037">
        <v>27.8</v>
      </c>
      <c r="AC6037">
        <v>9</v>
      </c>
      <c r="AD6037">
        <v>0</v>
      </c>
      <c r="AE6037" t="s">
        <v>18189</v>
      </c>
      <c r="AF6037" t="s">
        <v>18190</v>
      </c>
      <c r="AG6037">
        <v>0.55000000000000004</v>
      </c>
      <c r="AH6037" t="s">
        <v>36</v>
      </c>
      <c r="AI6037" t="s">
        <v>37</v>
      </c>
      <c r="AJ6037" t="s">
        <v>38</v>
      </c>
    </row>
    <row r="6038" spans="1:36" x14ac:dyDescent="0.25">
      <c r="A6038" t="s">
        <v>32</v>
      </c>
      <c r="B6038" t="s">
        <v>18191</v>
      </c>
      <c r="C6038">
        <f>YEAR(B6038)</f>
        <v>2016</v>
      </c>
      <c r="D6038">
        <v>84.3</v>
      </c>
      <c r="E6038">
        <v>75.2</v>
      </c>
      <c r="F6038">
        <v>79.5</v>
      </c>
      <c r="H6038" s="2">
        <f>IF(F6038-78.76&lt;=0,0,IF(F6038-78.76&lt;=1,1,2))</f>
        <v>1</v>
      </c>
      <c r="I6038">
        <v>89.5</v>
      </c>
      <c r="J6038">
        <v>75.2</v>
      </c>
      <c r="K6038">
        <v>81.5</v>
      </c>
      <c r="L6038">
        <v>68.599999999999994</v>
      </c>
      <c r="M6038">
        <v>69.599999999999994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27.7</v>
      </c>
      <c r="V6038">
        <v>19.7</v>
      </c>
      <c r="W6038">
        <v>300</v>
      </c>
      <c r="X6038">
        <v>1013.1</v>
      </c>
      <c r="Y6038">
        <v>1.1000000000000001</v>
      </c>
      <c r="Z6038">
        <v>6.2</v>
      </c>
      <c r="AA6038">
        <v>330</v>
      </c>
      <c r="AB6038">
        <v>28.5</v>
      </c>
      <c r="AC6038">
        <v>10</v>
      </c>
      <c r="AD6038">
        <v>0</v>
      </c>
      <c r="AE6038" t="s">
        <v>18192</v>
      </c>
      <c r="AF6038" t="s">
        <v>18193</v>
      </c>
      <c r="AG6038">
        <v>0.59</v>
      </c>
      <c r="AH6038" t="s">
        <v>330</v>
      </c>
      <c r="AI6038" t="s">
        <v>9140</v>
      </c>
      <c r="AJ6038" t="s">
        <v>331</v>
      </c>
    </row>
    <row r="6039" spans="1:36" x14ac:dyDescent="0.25">
      <c r="A6039" t="s">
        <v>32</v>
      </c>
      <c r="B6039" t="s">
        <v>18194</v>
      </c>
      <c r="C6039">
        <f>YEAR(B6039)</f>
        <v>2016</v>
      </c>
      <c r="D6039">
        <v>84.2</v>
      </c>
      <c r="E6039">
        <v>69.8</v>
      </c>
      <c r="F6039">
        <v>78.099999999999994</v>
      </c>
      <c r="H6039" s="2">
        <f>IF(F6039-78.76&lt;=0,0,IF(F6039-78.76&lt;=1,1,2))</f>
        <v>0</v>
      </c>
      <c r="I6039">
        <v>91</v>
      </c>
      <c r="J6039">
        <v>69.8</v>
      </c>
      <c r="K6039">
        <v>80.599999999999994</v>
      </c>
      <c r="L6039">
        <v>67.599999999999994</v>
      </c>
      <c r="M6039">
        <v>70.599999999999994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27.7</v>
      </c>
      <c r="V6039">
        <v>19.600000000000001</v>
      </c>
      <c r="W6039">
        <v>293.7</v>
      </c>
      <c r="X6039">
        <v>1012.1</v>
      </c>
      <c r="Y6039">
        <v>0</v>
      </c>
      <c r="Z6039">
        <v>6.2</v>
      </c>
      <c r="AA6039">
        <v>332.1</v>
      </c>
      <c r="AB6039">
        <v>28.6</v>
      </c>
      <c r="AC6039">
        <v>10</v>
      </c>
      <c r="AD6039">
        <v>0</v>
      </c>
      <c r="AE6039" t="s">
        <v>18195</v>
      </c>
      <c r="AF6039" t="s">
        <v>18196</v>
      </c>
      <c r="AG6039">
        <v>0.62</v>
      </c>
      <c r="AH6039" t="s">
        <v>330</v>
      </c>
      <c r="AI6039" t="s">
        <v>9140</v>
      </c>
      <c r="AJ6039" t="s">
        <v>331</v>
      </c>
    </row>
    <row r="6040" spans="1:36" x14ac:dyDescent="0.25">
      <c r="A6040" t="s">
        <v>32</v>
      </c>
      <c r="B6040" t="s">
        <v>18197</v>
      </c>
      <c r="C6040">
        <f>YEAR(B6040)</f>
        <v>2016</v>
      </c>
      <c r="D6040">
        <v>87.8</v>
      </c>
      <c r="E6040">
        <v>73.400000000000006</v>
      </c>
      <c r="F6040">
        <v>81.400000000000006</v>
      </c>
      <c r="H6040" s="2">
        <f>IF(F6040-78.76&lt;=0,0,IF(F6040-78.76&lt;=1,1,2))</f>
        <v>2</v>
      </c>
      <c r="I6040">
        <v>94.2</v>
      </c>
      <c r="J6040">
        <v>73.400000000000006</v>
      </c>
      <c r="K6040">
        <v>84.8</v>
      </c>
      <c r="L6040">
        <v>68.900000000000006</v>
      </c>
      <c r="M6040">
        <v>66.2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32.200000000000003</v>
      </c>
      <c r="V6040">
        <v>20.8</v>
      </c>
      <c r="W6040">
        <v>295.7</v>
      </c>
      <c r="X6040">
        <v>1009.9</v>
      </c>
      <c r="Y6040">
        <v>3.6</v>
      </c>
      <c r="Z6040">
        <v>6.2</v>
      </c>
      <c r="AA6040">
        <v>329.2</v>
      </c>
      <c r="AB6040">
        <v>28.5</v>
      </c>
      <c r="AC6040">
        <v>10</v>
      </c>
      <c r="AD6040">
        <v>0</v>
      </c>
      <c r="AE6040" t="s">
        <v>18198</v>
      </c>
      <c r="AF6040" t="s">
        <v>18199</v>
      </c>
      <c r="AG6040">
        <v>0.66</v>
      </c>
      <c r="AH6040" t="s">
        <v>330</v>
      </c>
      <c r="AI6040" t="s">
        <v>9140</v>
      </c>
      <c r="AJ6040" t="s">
        <v>331</v>
      </c>
    </row>
    <row r="6041" spans="1:36" x14ac:dyDescent="0.25">
      <c r="A6041" t="s">
        <v>32</v>
      </c>
      <c r="B6041" t="s">
        <v>18200</v>
      </c>
      <c r="C6041">
        <f>YEAR(B6041)</f>
        <v>2016</v>
      </c>
      <c r="D6041">
        <v>86</v>
      </c>
      <c r="E6041">
        <v>78.8</v>
      </c>
      <c r="F6041">
        <v>82.2</v>
      </c>
      <c r="H6041" s="2">
        <f>IF(F6041-78.76&lt;=0,0,IF(F6041-78.76&lt;=1,1,2))</f>
        <v>2</v>
      </c>
      <c r="I6041">
        <v>93.3</v>
      </c>
      <c r="J6041">
        <v>78.8</v>
      </c>
      <c r="K6041">
        <v>86</v>
      </c>
      <c r="L6041">
        <v>70.3</v>
      </c>
      <c r="M6041">
        <v>67.5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34</v>
      </c>
      <c r="V6041">
        <v>23</v>
      </c>
      <c r="W6041">
        <v>299.39999999999998</v>
      </c>
      <c r="X6041">
        <v>1008.3</v>
      </c>
      <c r="Y6041">
        <v>0.1</v>
      </c>
      <c r="Z6041">
        <v>6.2</v>
      </c>
      <c r="AA6041">
        <v>326.5</v>
      </c>
      <c r="AB6041">
        <v>28.2</v>
      </c>
      <c r="AC6041">
        <v>10</v>
      </c>
      <c r="AD6041">
        <v>0</v>
      </c>
      <c r="AE6041" t="s">
        <v>18201</v>
      </c>
      <c r="AF6041" t="s">
        <v>18202</v>
      </c>
      <c r="AG6041">
        <v>0.69</v>
      </c>
      <c r="AH6041" t="s">
        <v>330</v>
      </c>
      <c r="AI6041" t="s">
        <v>9140</v>
      </c>
      <c r="AJ6041" t="s">
        <v>331</v>
      </c>
    </row>
    <row r="6042" spans="1:36" x14ac:dyDescent="0.25">
      <c r="A6042" t="s">
        <v>32</v>
      </c>
      <c r="B6042" t="s">
        <v>18203</v>
      </c>
      <c r="C6042">
        <f>YEAR(B6042)</f>
        <v>2016</v>
      </c>
      <c r="D6042">
        <v>84.2</v>
      </c>
      <c r="E6042">
        <v>77</v>
      </c>
      <c r="F6042">
        <v>80.2</v>
      </c>
      <c r="H6042" s="2">
        <f>IF(F6042-78.76&lt;=0,0,IF(F6042-78.76&lt;=1,1,2))</f>
        <v>2</v>
      </c>
      <c r="I6042">
        <v>91</v>
      </c>
      <c r="J6042">
        <v>77</v>
      </c>
      <c r="K6042">
        <v>83</v>
      </c>
      <c r="L6042">
        <v>71.099999999999994</v>
      </c>
      <c r="M6042">
        <v>74.099999999999994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32.4</v>
      </c>
      <c r="V6042">
        <v>19.600000000000001</v>
      </c>
      <c r="W6042">
        <v>306.39999999999998</v>
      </c>
      <c r="X6042">
        <v>1009.1</v>
      </c>
      <c r="Y6042">
        <v>3.8</v>
      </c>
      <c r="Z6042">
        <v>6.2</v>
      </c>
      <c r="AA6042">
        <v>320.7</v>
      </c>
      <c r="AB6042">
        <v>27.8</v>
      </c>
      <c r="AC6042">
        <v>9</v>
      </c>
      <c r="AD6042">
        <v>0</v>
      </c>
      <c r="AE6042" t="s">
        <v>18204</v>
      </c>
      <c r="AF6042" t="s">
        <v>18205</v>
      </c>
      <c r="AG6042">
        <v>0.73</v>
      </c>
      <c r="AH6042" t="s">
        <v>330</v>
      </c>
      <c r="AI6042" t="s">
        <v>9140</v>
      </c>
      <c r="AJ6042" t="s">
        <v>331</v>
      </c>
    </row>
    <row r="6043" spans="1:36" x14ac:dyDescent="0.25">
      <c r="A6043" t="s">
        <v>32</v>
      </c>
      <c r="B6043" t="s">
        <v>18206</v>
      </c>
      <c r="C6043">
        <f>YEAR(B6043)</f>
        <v>2016</v>
      </c>
      <c r="D6043">
        <v>84.2</v>
      </c>
      <c r="E6043">
        <v>75.2</v>
      </c>
      <c r="F6043">
        <v>80.2</v>
      </c>
      <c r="H6043" s="2">
        <f>IF(F6043-78.76&lt;=0,0,IF(F6043-78.76&lt;=1,1,2))</f>
        <v>2</v>
      </c>
      <c r="I6043">
        <v>92.5</v>
      </c>
      <c r="J6043">
        <v>75.2</v>
      </c>
      <c r="K6043">
        <v>83.6</v>
      </c>
      <c r="L6043">
        <v>72.5</v>
      </c>
      <c r="M6043">
        <v>77.8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31.5</v>
      </c>
      <c r="V6043">
        <v>19.7</v>
      </c>
      <c r="W6043">
        <v>305.2</v>
      </c>
      <c r="X6043">
        <v>1010.2</v>
      </c>
      <c r="Y6043">
        <v>10.7</v>
      </c>
      <c r="Z6043">
        <v>6.2</v>
      </c>
      <c r="AA6043">
        <v>317</v>
      </c>
      <c r="AB6043">
        <v>27.2</v>
      </c>
      <c r="AC6043">
        <v>9</v>
      </c>
      <c r="AD6043">
        <v>0</v>
      </c>
      <c r="AE6043" t="s">
        <v>18207</v>
      </c>
      <c r="AF6043" t="s">
        <v>18208</v>
      </c>
      <c r="AG6043">
        <v>0.75</v>
      </c>
      <c r="AH6043" t="s">
        <v>330</v>
      </c>
      <c r="AI6043" t="s">
        <v>9140</v>
      </c>
      <c r="AJ6043" t="s">
        <v>331</v>
      </c>
    </row>
    <row r="6044" spans="1:36" x14ac:dyDescent="0.25">
      <c r="A6044" t="s">
        <v>32</v>
      </c>
      <c r="B6044" t="s">
        <v>18209</v>
      </c>
      <c r="C6044">
        <f>YEAR(B6044)</f>
        <v>2016</v>
      </c>
      <c r="D6044">
        <v>87.8</v>
      </c>
      <c r="E6044">
        <v>77</v>
      </c>
      <c r="F6044">
        <v>81.3</v>
      </c>
      <c r="H6044" s="2">
        <f>IF(F6044-78.76&lt;=0,0,IF(F6044-78.76&lt;=1,1,2))</f>
        <v>2</v>
      </c>
      <c r="I6044">
        <v>94.2</v>
      </c>
      <c r="J6044">
        <v>77</v>
      </c>
      <c r="K6044">
        <v>84.3</v>
      </c>
      <c r="L6044">
        <v>70.8</v>
      </c>
      <c r="M6044">
        <v>70.900000000000006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33.1</v>
      </c>
      <c r="V6044">
        <v>20.8</v>
      </c>
      <c r="W6044">
        <v>298.5</v>
      </c>
      <c r="X6044">
        <v>1010.4</v>
      </c>
      <c r="Y6044">
        <v>7.8</v>
      </c>
      <c r="Z6044">
        <v>6.2</v>
      </c>
      <c r="AA6044">
        <v>317.39999999999998</v>
      </c>
      <c r="AB6044">
        <v>27.3</v>
      </c>
      <c r="AC6044">
        <v>9</v>
      </c>
      <c r="AD6044">
        <v>0</v>
      </c>
      <c r="AE6044" t="s">
        <v>18210</v>
      </c>
      <c r="AF6044" t="s">
        <v>18211</v>
      </c>
      <c r="AG6044">
        <v>0.8</v>
      </c>
      <c r="AH6044" t="s">
        <v>330</v>
      </c>
      <c r="AI6044" t="s">
        <v>9140</v>
      </c>
      <c r="AJ6044" t="s">
        <v>331</v>
      </c>
    </row>
    <row r="6045" spans="1:36" x14ac:dyDescent="0.25">
      <c r="A6045" t="s">
        <v>32</v>
      </c>
      <c r="B6045" t="s">
        <v>18212</v>
      </c>
      <c r="C6045">
        <f>YEAR(B6045)</f>
        <v>2016</v>
      </c>
      <c r="D6045">
        <v>86</v>
      </c>
      <c r="E6045">
        <v>71.599999999999994</v>
      </c>
      <c r="F6045">
        <v>80.599999999999994</v>
      </c>
      <c r="H6045" s="2">
        <f>IF(F6045-78.76&lt;=0,0,IF(F6045-78.76&lt;=1,1,2))</f>
        <v>2</v>
      </c>
      <c r="I6045">
        <v>93.5</v>
      </c>
      <c r="J6045">
        <v>71.599999999999994</v>
      </c>
      <c r="K6045">
        <v>83.4</v>
      </c>
      <c r="L6045">
        <v>70.400000000000006</v>
      </c>
      <c r="M6045">
        <v>71.7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33.799999999999997</v>
      </c>
      <c r="V6045">
        <v>19.7</v>
      </c>
      <c r="W6045">
        <v>298.2</v>
      </c>
      <c r="X6045">
        <v>1009.2</v>
      </c>
      <c r="Y6045">
        <v>0.7</v>
      </c>
      <c r="Z6045">
        <v>6.2</v>
      </c>
      <c r="AA6045">
        <v>318.60000000000002</v>
      </c>
      <c r="AB6045">
        <v>27.4</v>
      </c>
      <c r="AC6045">
        <v>10</v>
      </c>
      <c r="AD6045">
        <v>0</v>
      </c>
      <c r="AE6045" t="s">
        <v>18213</v>
      </c>
      <c r="AF6045" t="s">
        <v>18214</v>
      </c>
      <c r="AG6045">
        <v>0.84</v>
      </c>
      <c r="AH6045" t="s">
        <v>330</v>
      </c>
      <c r="AI6045" t="s">
        <v>9140</v>
      </c>
      <c r="AJ6045" t="s">
        <v>331</v>
      </c>
    </row>
    <row r="6046" spans="1:36" x14ac:dyDescent="0.25">
      <c r="A6046" t="s">
        <v>32</v>
      </c>
      <c r="B6046" t="s">
        <v>18215</v>
      </c>
      <c r="C6046">
        <f>YEAR(B6046)</f>
        <v>2016</v>
      </c>
      <c r="D6046">
        <v>87.8</v>
      </c>
      <c r="E6046">
        <v>78.8</v>
      </c>
      <c r="F6046">
        <v>83.2</v>
      </c>
      <c r="H6046" s="2">
        <f>IF(F6046-78.76&lt;=0,0,IF(F6046-78.76&lt;=1,1,2))</f>
        <v>2</v>
      </c>
      <c r="I6046">
        <v>94.2</v>
      </c>
      <c r="J6046">
        <v>78.8</v>
      </c>
      <c r="K6046">
        <v>86.9</v>
      </c>
      <c r="L6046">
        <v>70.900000000000006</v>
      </c>
      <c r="M6046">
        <v>67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37.1</v>
      </c>
      <c r="V6046">
        <v>21.9</v>
      </c>
      <c r="W6046">
        <v>297.8</v>
      </c>
      <c r="X6046">
        <v>1009.1</v>
      </c>
      <c r="Y6046">
        <v>0.3</v>
      </c>
      <c r="Z6046">
        <v>6.2</v>
      </c>
      <c r="AA6046">
        <v>323.60000000000002</v>
      </c>
      <c r="AB6046">
        <v>28.1</v>
      </c>
      <c r="AC6046">
        <v>10</v>
      </c>
      <c r="AD6046">
        <v>0</v>
      </c>
      <c r="AE6046" t="s">
        <v>18216</v>
      </c>
      <c r="AF6046" t="s">
        <v>18217</v>
      </c>
      <c r="AG6046">
        <v>0.87</v>
      </c>
      <c r="AH6046" t="s">
        <v>330</v>
      </c>
      <c r="AI6046" t="s">
        <v>9140</v>
      </c>
      <c r="AJ6046" t="s">
        <v>331</v>
      </c>
    </row>
    <row r="6047" spans="1:36" x14ac:dyDescent="0.25">
      <c r="A6047" t="s">
        <v>32</v>
      </c>
      <c r="B6047" t="s">
        <v>18218</v>
      </c>
      <c r="C6047">
        <f>YEAR(B6047)</f>
        <v>2016</v>
      </c>
      <c r="D6047">
        <v>86</v>
      </c>
      <c r="E6047">
        <v>78.8</v>
      </c>
      <c r="F6047">
        <v>82.7</v>
      </c>
      <c r="H6047" s="2">
        <f>IF(F6047-78.76&lt;=0,0,IF(F6047-78.76&lt;=1,1,2))</f>
        <v>2</v>
      </c>
      <c r="I6047">
        <v>93.5</v>
      </c>
      <c r="J6047">
        <v>78.8</v>
      </c>
      <c r="K6047">
        <v>86.8</v>
      </c>
      <c r="L6047">
        <v>70.5</v>
      </c>
      <c r="M6047">
        <v>67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35.6</v>
      </c>
      <c r="V6047">
        <v>20.8</v>
      </c>
      <c r="W6047">
        <v>298.5</v>
      </c>
      <c r="X6047">
        <v>1008.9</v>
      </c>
      <c r="Y6047">
        <v>1.1000000000000001</v>
      </c>
      <c r="Z6047">
        <v>6.2</v>
      </c>
      <c r="AA6047">
        <v>321.10000000000002</v>
      </c>
      <c r="AB6047">
        <v>27.7</v>
      </c>
      <c r="AC6047">
        <v>9</v>
      </c>
      <c r="AD6047">
        <v>0</v>
      </c>
      <c r="AE6047" t="s">
        <v>18219</v>
      </c>
      <c r="AF6047" t="s">
        <v>18220</v>
      </c>
      <c r="AG6047">
        <v>0.91</v>
      </c>
      <c r="AH6047" t="s">
        <v>330</v>
      </c>
      <c r="AI6047" t="s">
        <v>9140</v>
      </c>
      <c r="AJ6047" t="s">
        <v>331</v>
      </c>
    </row>
    <row r="6048" spans="1:36" x14ac:dyDescent="0.25">
      <c r="A6048" t="s">
        <v>32</v>
      </c>
      <c r="B6048" t="s">
        <v>18221</v>
      </c>
      <c r="C6048">
        <f>YEAR(B6048)</f>
        <v>2016</v>
      </c>
      <c r="D6048">
        <v>86</v>
      </c>
      <c r="E6048">
        <v>71.900000000000006</v>
      </c>
      <c r="F6048">
        <v>81.400000000000006</v>
      </c>
      <c r="H6048" s="2">
        <f>IF(F6048-78.76&lt;=0,0,IF(F6048-78.76&lt;=1,1,2))</f>
        <v>2</v>
      </c>
      <c r="I6048">
        <v>95.2</v>
      </c>
      <c r="J6048">
        <v>71.900000000000006</v>
      </c>
      <c r="K6048">
        <v>85.1</v>
      </c>
      <c r="L6048">
        <v>69.099999999999994</v>
      </c>
      <c r="M6048">
        <v>66.400000000000006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25.3</v>
      </c>
      <c r="V6048">
        <v>16.100000000000001</v>
      </c>
      <c r="W6048">
        <v>305.60000000000002</v>
      </c>
      <c r="X6048">
        <v>1009.9</v>
      </c>
      <c r="Y6048">
        <v>0.1</v>
      </c>
      <c r="Z6048">
        <v>6.2</v>
      </c>
      <c r="AA6048">
        <v>319.39999999999998</v>
      </c>
      <c r="AB6048">
        <v>27.4</v>
      </c>
      <c r="AC6048">
        <v>9</v>
      </c>
      <c r="AD6048">
        <v>0</v>
      </c>
      <c r="AE6048" t="s">
        <v>18222</v>
      </c>
      <c r="AF6048" t="s">
        <v>18223</v>
      </c>
      <c r="AG6048">
        <v>0.95</v>
      </c>
      <c r="AH6048" t="s">
        <v>330</v>
      </c>
      <c r="AI6048" t="s">
        <v>9140</v>
      </c>
      <c r="AJ6048" t="s">
        <v>331</v>
      </c>
    </row>
    <row r="6049" spans="1:36" x14ac:dyDescent="0.25">
      <c r="A6049" t="s">
        <v>32</v>
      </c>
      <c r="B6049" t="s">
        <v>18224</v>
      </c>
      <c r="C6049">
        <f>YEAR(B6049)</f>
        <v>2016</v>
      </c>
      <c r="D6049">
        <v>89.6</v>
      </c>
      <c r="E6049">
        <v>69.8</v>
      </c>
      <c r="F6049">
        <v>81.400000000000006</v>
      </c>
      <c r="H6049" s="2">
        <f>IF(F6049-78.76&lt;=0,0,IF(F6049-78.76&lt;=1,1,2))</f>
        <v>2</v>
      </c>
      <c r="I6049">
        <v>98.2</v>
      </c>
      <c r="J6049">
        <v>69.8</v>
      </c>
      <c r="K6049">
        <v>84.4</v>
      </c>
      <c r="L6049">
        <v>66.400000000000006</v>
      </c>
      <c r="M6049">
        <v>61.3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25.7</v>
      </c>
      <c r="V6049">
        <v>10.3</v>
      </c>
      <c r="W6049">
        <v>180.5</v>
      </c>
      <c r="X6049">
        <v>1009.5</v>
      </c>
      <c r="Y6049">
        <v>0</v>
      </c>
      <c r="Z6049">
        <v>6.2</v>
      </c>
      <c r="AA6049">
        <v>322.5</v>
      </c>
      <c r="AB6049">
        <v>27.9</v>
      </c>
      <c r="AC6049">
        <v>10</v>
      </c>
      <c r="AD6049">
        <v>0</v>
      </c>
      <c r="AE6049" t="s">
        <v>18225</v>
      </c>
      <c r="AF6049" t="s">
        <v>18226</v>
      </c>
      <c r="AG6049">
        <v>0</v>
      </c>
      <c r="AH6049" t="s">
        <v>330</v>
      </c>
      <c r="AI6049" t="s">
        <v>9140</v>
      </c>
      <c r="AJ6049" t="s">
        <v>331</v>
      </c>
    </row>
    <row r="6050" spans="1:36" x14ac:dyDescent="0.25">
      <c r="A6050" t="s">
        <v>32</v>
      </c>
      <c r="B6050" t="s">
        <v>18227</v>
      </c>
      <c r="C6050">
        <f>YEAR(B6050)</f>
        <v>2016</v>
      </c>
      <c r="D6050">
        <v>86</v>
      </c>
      <c r="E6050">
        <v>71.599999999999994</v>
      </c>
      <c r="F6050">
        <v>81</v>
      </c>
      <c r="H6050" s="2">
        <f>IF(F6050-78.76&lt;=0,0,IF(F6050-78.76&lt;=1,1,2))</f>
        <v>2</v>
      </c>
      <c r="I6050">
        <v>99.4</v>
      </c>
      <c r="J6050">
        <v>71.599999999999994</v>
      </c>
      <c r="K6050">
        <v>85.8</v>
      </c>
      <c r="L6050">
        <v>68.900000000000006</v>
      </c>
      <c r="M6050">
        <v>67.3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23.7</v>
      </c>
      <c r="V6050">
        <v>13.9</v>
      </c>
      <c r="W6050">
        <v>301</v>
      </c>
      <c r="X6050">
        <v>1008.2</v>
      </c>
      <c r="Y6050">
        <v>5</v>
      </c>
      <c r="Z6050">
        <v>6.2</v>
      </c>
      <c r="AA6050">
        <v>312.89999999999998</v>
      </c>
      <c r="AB6050">
        <v>27</v>
      </c>
      <c r="AC6050">
        <v>9</v>
      </c>
      <c r="AD6050">
        <v>0</v>
      </c>
      <c r="AE6050" t="s">
        <v>18228</v>
      </c>
      <c r="AF6050" t="s">
        <v>18229</v>
      </c>
      <c r="AG6050">
        <v>0.02</v>
      </c>
      <c r="AH6050" t="s">
        <v>330</v>
      </c>
      <c r="AI6050" t="s">
        <v>9140</v>
      </c>
      <c r="AJ6050" t="s">
        <v>331</v>
      </c>
    </row>
    <row r="6051" spans="1:36" x14ac:dyDescent="0.25">
      <c r="A6051" t="s">
        <v>32</v>
      </c>
      <c r="B6051" t="s">
        <v>18230</v>
      </c>
      <c r="C6051">
        <f>YEAR(B6051)</f>
        <v>2016</v>
      </c>
      <c r="D6051">
        <v>86</v>
      </c>
      <c r="E6051">
        <v>78.8</v>
      </c>
      <c r="F6051">
        <v>82.4</v>
      </c>
      <c r="H6051" s="2">
        <f>IF(F6051-78.76&lt;=0,0,IF(F6051-78.76&lt;=1,1,2))</f>
        <v>2</v>
      </c>
      <c r="I6051">
        <v>93.5</v>
      </c>
      <c r="J6051">
        <v>78.8</v>
      </c>
      <c r="K6051">
        <v>87.2</v>
      </c>
      <c r="L6051">
        <v>72</v>
      </c>
      <c r="M6051">
        <v>71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34.700000000000003</v>
      </c>
      <c r="V6051">
        <v>23</v>
      </c>
      <c r="W6051">
        <v>296.5</v>
      </c>
      <c r="X6051">
        <v>1008.9</v>
      </c>
      <c r="Y6051">
        <v>12.2</v>
      </c>
      <c r="Z6051">
        <v>6.2</v>
      </c>
      <c r="AA6051">
        <v>304.2</v>
      </c>
      <c r="AB6051">
        <v>26.3</v>
      </c>
      <c r="AC6051">
        <v>9</v>
      </c>
      <c r="AD6051">
        <v>0</v>
      </c>
      <c r="AE6051" t="s">
        <v>18231</v>
      </c>
      <c r="AF6051" t="s">
        <v>18232</v>
      </c>
      <c r="AG6051">
        <v>0.05</v>
      </c>
      <c r="AH6051" t="s">
        <v>330</v>
      </c>
      <c r="AI6051" t="s">
        <v>9140</v>
      </c>
      <c r="AJ6051" t="s">
        <v>331</v>
      </c>
    </row>
    <row r="6052" spans="1:36" x14ac:dyDescent="0.25">
      <c r="A6052" t="s">
        <v>32</v>
      </c>
      <c r="B6052" t="s">
        <v>18233</v>
      </c>
      <c r="C6052">
        <f>YEAR(B6052)</f>
        <v>2016</v>
      </c>
      <c r="D6052">
        <v>84.2</v>
      </c>
      <c r="E6052">
        <v>78.8</v>
      </c>
      <c r="F6052">
        <v>80.599999999999994</v>
      </c>
      <c r="H6052" s="2">
        <f>IF(F6052-78.76&lt;=0,0,IF(F6052-78.76&lt;=1,1,2))</f>
        <v>2</v>
      </c>
      <c r="I6052">
        <v>91</v>
      </c>
      <c r="J6052">
        <v>78.8</v>
      </c>
      <c r="K6052">
        <v>83.8</v>
      </c>
      <c r="L6052">
        <v>72.2</v>
      </c>
      <c r="M6052">
        <v>75.7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29.1</v>
      </c>
      <c r="V6052">
        <v>19.600000000000001</v>
      </c>
      <c r="W6052">
        <v>307.60000000000002</v>
      </c>
      <c r="X6052">
        <v>1008.8</v>
      </c>
      <c r="Y6052">
        <v>16.3</v>
      </c>
      <c r="Z6052">
        <v>6.2</v>
      </c>
      <c r="AA6052">
        <v>288.60000000000002</v>
      </c>
      <c r="AB6052">
        <v>24.9</v>
      </c>
      <c r="AC6052">
        <v>9</v>
      </c>
      <c r="AD6052">
        <v>0</v>
      </c>
      <c r="AE6052" t="s">
        <v>18234</v>
      </c>
      <c r="AF6052" t="s">
        <v>18235</v>
      </c>
      <c r="AG6052">
        <v>0.08</v>
      </c>
      <c r="AH6052" t="s">
        <v>330</v>
      </c>
      <c r="AI6052" t="s">
        <v>9140</v>
      </c>
      <c r="AJ6052" t="s">
        <v>331</v>
      </c>
    </row>
    <row r="6053" spans="1:36" x14ac:dyDescent="0.25">
      <c r="A6053" t="s">
        <v>32</v>
      </c>
      <c r="B6053" t="s">
        <v>18236</v>
      </c>
      <c r="C6053">
        <f>YEAR(B6053)</f>
        <v>2016</v>
      </c>
      <c r="D6053">
        <v>86</v>
      </c>
      <c r="E6053">
        <v>78.8</v>
      </c>
      <c r="F6053">
        <v>82</v>
      </c>
      <c r="H6053" s="2">
        <f>IF(F6053-78.76&lt;=0,0,IF(F6053-78.76&lt;=1,1,2))</f>
        <v>2</v>
      </c>
      <c r="I6053">
        <v>95.1</v>
      </c>
      <c r="J6053">
        <v>78.8</v>
      </c>
      <c r="K6053">
        <v>85.9</v>
      </c>
      <c r="L6053">
        <v>72.599999999999994</v>
      </c>
      <c r="M6053">
        <v>73.5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26.2</v>
      </c>
      <c r="V6053">
        <v>17.2</v>
      </c>
      <c r="W6053">
        <v>311.7</v>
      </c>
      <c r="X6053">
        <v>1009.9</v>
      </c>
      <c r="Y6053">
        <v>1.3</v>
      </c>
      <c r="Z6053">
        <v>6.2</v>
      </c>
      <c r="AA6053">
        <v>312.39999999999998</v>
      </c>
      <c r="AB6053">
        <v>27</v>
      </c>
      <c r="AC6053">
        <v>9</v>
      </c>
      <c r="AD6053">
        <v>0</v>
      </c>
      <c r="AE6053" t="s">
        <v>18237</v>
      </c>
      <c r="AF6053" t="s">
        <v>18238</v>
      </c>
      <c r="AG6053">
        <v>0.11</v>
      </c>
      <c r="AH6053" t="s">
        <v>330</v>
      </c>
      <c r="AI6053" t="s">
        <v>9140</v>
      </c>
      <c r="AJ6053" t="s">
        <v>331</v>
      </c>
    </row>
    <row r="6054" spans="1:36" x14ac:dyDescent="0.25">
      <c r="A6054" t="s">
        <v>32</v>
      </c>
      <c r="B6054" t="s">
        <v>18239</v>
      </c>
      <c r="C6054">
        <f>YEAR(B6054)</f>
        <v>2016</v>
      </c>
      <c r="D6054">
        <v>86</v>
      </c>
      <c r="E6054">
        <v>73.400000000000006</v>
      </c>
      <c r="F6054">
        <v>80.900000000000006</v>
      </c>
      <c r="H6054" s="2">
        <f>IF(F6054-78.76&lt;=0,0,IF(F6054-78.76&lt;=1,1,2))</f>
        <v>2</v>
      </c>
      <c r="I6054">
        <v>95.2</v>
      </c>
      <c r="J6054">
        <v>73.400000000000006</v>
      </c>
      <c r="K6054">
        <v>84.8</v>
      </c>
      <c r="L6054">
        <v>71.2</v>
      </c>
      <c r="M6054">
        <v>72.8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29.1</v>
      </c>
      <c r="V6054">
        <v>19.7</v>
      </c>
      <c r="W6054">
        <v>307</v>
      </c>
      <c r="X6054">
        <v>1010.1</v>
      </c>
      <c r="Y6054">
        <v>13.9</v>
      </c>
      <c r="Z6054">
        <v>6.2</v>
      </c>
      <c r="AA6054">
        <v>306.39999999999998</v>
      </c>
      <c r="AB6054">
        <v>26.3</v>
      </c>
      <c r="AC6054">
        <v>9</v>
      </c>
      <c r="AD6054">
        <v>0</v>
      </c>
      <c r="AE6054" t="s">
        <v>18240</v>
      </c>
      <c r="AF6054" t="s">
        <v>18241</v>
      </c>
      <c r="AG6054">
        <v>0.15</v>
      </c>
      <c r="AH6054" t="s">
        <v>330</v>
      </c>
      <c r="AI6054" t="s">
        <v>9140</v>
      </c>
      <c r="AJ6054" t="s">
        <v>331</v>
      </c>
    </row>
    <row r="6055" spans="1:36" x14ac:dyDescent="0.25">
      <c r="A6055" t="s">
        <v>32</v>
      </c>
      <c r="B6055" t="s">
        <v>18242</v>
      </c>
      <c r="C6055">
        <f>YEAR(B6055)</f>
        <v>2016</v>
      </c>
      <c r="D6055">
        <v>86</v>
      </c>
      <c r="E6055">
        <v>71.599999999999994</v>
      </c>
      <c r="F6055">
        <v>80.099999999999994</v>
      </c>
      <c r="H6055" s="2">
        <f>IF(F6055-78.76&lt;=0,0,IF(F6055-78.76&lt;=1,1,2))</f>
        <v>2</v>
      </c>
      <c r="I6055">
        <v>93.5</v>
      </c>
      <c r="J6055">
        <v>71.599999999999994</v>
      </c>
      <c r="K6055">
        <v>83.8</v>
      </c>
      <c r="L6055">
        <v>71.099999999999994</v>
      </c>
      <c r="M6055">
        <v>74.7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21.9</v>
      </c>
      <c r="V6055">
        <v>18.3</v>
      </c>
      <c r="W6055">
        <v>306</v>
      </c>
      <c r="X6055">
        <v>1010.1</v>
      </c>
      <c r="Y6055">
        <v>8.5</v>
      </c>
      <c r="Z6055">
        <v>6.2</v>
      </c>
      <c r="AA6055">
        <v>313.39999999999998</v>
      </c>
      <c r="AB6055">
        <v>27.1</v>
      </c>
      <c r="AC6055">
        <v>9</v>
      </c>
      <c r="AD6055">
        <v>0</v>
      </c>
      <c r="AE6055" t="s">
        <v>18243</v>
      </c>
      <c r="AF6055" t="s">
        <v>18244</v>
      </c>
      <c r="AG6055">
        <v>0.18</v>
      </c>
      <c r="AH6055" t="s">
        <v>330</v>
      </c>
      <c r="AI6055" t="s">
        <v>9140</v>
      </c>
      <c r="AJ6055" t="s">
        <v>331</v>
      </c>
    </row>
    <row r="6056" spans="1:36" x14ac:dyDescent="0.25">
      <c r="A6056" t="s">
        <v>32</v>
      </c>
      <c r="B6056" t="s">
        <v>18245</v>
      </c>
      <c r="C6056">
        <f>YEAR(B6056)</f>
        <v>2016</v>
      </c>
      <c r="D6056">
        <v>84.2</v>
      </c>
      <c r="E6056">
        <v>73.400000000000006</v>
      </c>
      <c r="F6056">
        <v>79.900000000000006</v>
      </c>
      <c r="H6056" s="2">
        <f>IF(F6056-78.76&lt;=0,0,IF(F6056-78.76&lt;=1,1,2))</f>
        <v>2</v>
      </c>
      <c r="I6056">
        <v>92.5</v>
      </c>
      <c r="J6056">
        <v>73.400000000000006</v>
      </c>
      <c r="K6056">
        <v>83.1</v>
      </c>
      <c r="L6056">
        <v>72.599999999999994</v>
      </c>
      <c r="M6056">
        <v>78.7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26.6</v>
      </c>
      <c r="V6056">
        <v>20.7</v>
      </c>
      <c r="W6056">
        <v>307.39999999999998</v>
      </c>
      <c r="X6056">
        <v>1009</v>
      </c>
      <c r="Y6056">
        <v>18.8</v>
      </c>
      <c r="Z6056">
        <v>6.2</v>
      </c>
      <c r="AA6056">
        <v>280.5</v>
      </c>
      <c r="AB6056">
        <v>24.1</v>
      </c>
      <c r="AC6056">
        <v>8</v>
      </c>
      <c r="AD6056">
        <v>0</v>
      </c>
      <c r="AE6056" t="s">
        <v>18246</v>
      </c>
      <c r="AF6056" t="s">
        <v>18247</v>
      </c>
      <c r="AG6056">
        <v>0.21</v>
      </c>
      <c r="AH6056" t="s">
        <v>330</v>
      </c>
      <c r="AI6056" t="s">
        <v>9140</v>
      </c>
      <c r="AJ6056" t="s">
        <v>331</v>
      </c>
    </row>
    <row r="6057" spans="1:36" x14ac:dyDescent="0.25">
      <c r="A6057" t="s">
        <v>32</v>
      </c>
      <c r="B6057" t="s">
        <v>18248</v>
      </c>
      <c r="C6057">
        <f>YEAR(B6057)</f>
        <v>2016</v>
      </c>
      <c r="D6057">
        <v>86</v>
      </c>
      <c r="E6057">
        <v>75.2</v>
      </c>
      <c r="F6057">
        <v>81</v>
      </c>
      <c r="H6057" s="2">
        <f>IF(F6057-78.76&lt;=0,0,IF(F6057-78.76&lt;=1,1,2))</f>
        <v>2</v>
      </c>
      <c r="I6057">
        <v>93.5</v>
      </c>
      <c r="J6057">
        <v>75.2</v>
      </c>
      <c r="K6057">
        <v>84.4</v>
      </c>
      <c r="L6057">
        <v>72.099999999999994</v>
      </c>
      <c r="M6057">
        <v>75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28.9</v>
      </c>
      <c r="V6057">
        <v>20.8</v>
      </c>
      <c r="W6057">
        <v>297.39999999999998</v>
      </c>
      <c r="X6057">
        <v>1009</v>
      </c>
      <c r="Y6057">
        <v>42.6</v>
      </c>
      <c r="Z6057">
        <v>6.2</v>
      </c>
      <c r="AA6057">
        <v>283</v>
      </c>
      <c r="AB6057">
        <v>24.4</v>
      </c>
      <c r="AC6057">
        <v>8</v>
      </c>
      <c r="AD6057">
        <v>0</v>
      </c>
      <c r="AE6057" t="s">
        <v>18249</v>
      </c>
      <c r="AF6057" t="s">
        <v>18250</v>
      </c>
      <c r="AG6057">
        <v>0.25</v>
      </c>
      <c r="AH6057" t="s">
        <v>36</v>
      </c>
      <c r="AI6057" t="s">
        <v>37</v>
      </c>
      <c r="AJ6057" t="s">
        <v>38</v>
      </c>
    </row>
    <row r="6058" spans="1:36" x14ac:dyDescent="0.25">
      <c r="A6058" t="s">
        <v>32</v>
      </c>
      <c r="B6058" t="s">
        <v>18251</v>
      </c>
      <c r="C6058">
        <f>YEAR(B6058)</f>
        <v>2016</v>
      </c>
      <c r="D6058">
        <v>86</v>
      </c>
      <c r="E6058">
        <v>73.400000000000006</v>
      </c>
      <c r="F6058">
        <v>81.599999999999994</v>
      </c>
      <c r="H6058" s="2">
        <f>IF(F6058-78.76&lt;=0,0,IF(F6058-78.76&lt;=1,1,2))</f>
        <v>2</v>
      </c>
      <c r="I6058">
        <v>93.5</v>
      </c>
      <c r="J6058">
        <v>73.400000000000006</v>
      </c>
      <c r="K6058">
        <v>86.1</v>
      </c>
      <c r="L6058">
        <v>71.7</v>
      </c>
      <c r="M6058">
        <v>72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24.4</v>
      </c>
      <c r="V6058">
        <v>17.2</v>
      </c>
      <c r="W6058">
        <v>317.10000000000002</v>
      </c>
      <c r="X6058">
        <v>1010.1</v>
      </c>
      <c r="Y6058">
        <v>14.7</v>
      </c>
      <c r="Z6058">
        <v>6.2</v>
      </c>
      <c r="AA6058">
        <v>304</v>
      </c>
      <c r="AB6058">
        <v>26.1</v>
      </c>
      <c r="AC6058">
        <v>9</v>
      </c>
      <c r="AD6058">
        <v>0</v>
      </c>
      <c r="AE6058" t="s">
        <v>18252</v>
      </c>
      <c r="AF6058" t="s">
        <v>18253</v>
      </c>
      <c r="AG6058">
        <v>0.27</v>
      </c>
      <c r="AH6058" t="s">
        <v>330</v>
      </c>
      <c r="AI6058" t="s">
        <v>9140</v>
      </c>
      <c r="AJ6058" t="s">
        <v>331</v>
      </c>
    </row>
    <row r="6059" spans="1:36" x14ac:dyDescent="0.25">
      <c r="A6059" t="s">
        <v>32</v>
      </c>
      <c r="B6059" t="s">
        <v>18254</v>
      </c>
      <c r="C6059">
        <f>YEAR(B6059)</f>
        <v>2016</v>
      </c>
      <c r="D6059">
        <v>87.9</v>
      </c>
      <c r="E6059">
        <v>73.400000000000006</v>
      </c>
      <c r="F6059">
        <v>81.400000000000006</v>
      </c>
      <c r="H6059" s="2">
        <f>IF(F6059-78.76&lt;=0,0,IF(F6059-78.76&lt;=1,1,2))</f>
        <v>2</v>
      </c>
      <c r="I6059">
        <v>102.1</v>
      </c>
      <c r="J6059">
        <v>73.400000000000006</v>
      </c>
      <c r="K6059">
        <v>87.1</v>
      </c>
      <c r="L6059">
        <v>72.3</v>
      </c>
      <c r="M6059">
        <v>74.8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19.7</v>
      </c>
      <c r="V6059">
        <v>16.100000000000001</v>
      </c>
      <c r="W6059">
        <v>299.7</v>
      </c>
      <c r="X6059">
        <v>1010.5</v>
      </c>
      <c r="Y6059">
        <v>4.8</v>
      </c>
      <c r="Z6059">
        <v>6.2</v>
      </c>
      <c r="AA6059">
        <v>312.2</v>
      </c>
      <c r="AB6059">
        <v>27</v>
      </c>
      <c r="AC6059">
        <v>9</v>
      </c>
      <c r="AD6059">
        <v>0</v>
      </c>
      <c r="AE6059" t="s">
        <v>18255</v>
      </c>
      <c r="AF6059" t="s">
        <v>18256</v>
      </c>
      <c r="AG6059">
        <v>0.31</v>
      </c>
      <c r="AH6059" t="s">
        <v>330</v>
      </c>
      <c r="AI6059" t="s">
        <v>9140</v>
      </c>
      <c r="AJ6059" t="s">
        <v>331</v>
      </c>
    </row>
    <row r="6060" spans="1:36" x14ac:dyDescent="0.25">
      <c r="A6060" t="s">
        <v>32</v>
      </c>
      <c r="B6060" t="s">
        <v>18257</v>
      </c>
      <c r="C6060">
        <f>YEAR(B6060)</f>
        <v>2016</v>
      </c>
      <c r="D6060">
        <v>82.4</v>
      </c>
      <c r="E6060">
        <v>75.2</v>
      </c>
      <c r="F6060">
        <v>79.099999999999994</v>
      </c>
      <c r="H6060" s="2">
        <f>IF(F6060-78.76&lt;=0,0,IF(F6060-78.76&lt;=1,1,2))</f>
        <v>1</v>
      </c>
      <c r="I6060">
        <v>88.3</v>
      </c>
      <c r="J6060">
        <v>75.2</v>
      </c>
      <c r="K6060">
        <v>81.2</v>
      </c>
      <c r="L6060">
        <v>73.2</v>
      </c>
      <c r="M6060">
        <v>82.5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27.1</v>
      </c>
      <c r="V6060">
        <v>19.7</v>
      </c>
      <c r="W6060">
        <v>310.7</v>
      </c>
      <c r="X6060">
        <v>1013.2</v>
      </c>
      <c r="Y6060">
        <v>51.5</v>
      </c>
      <c r="Z6060">
        <v>6.2</v>
      </c>
      <c r="AA6060">
        <v>259.3</v>
      </c>
      <c r="AB6060">
        <v>22.4</v>
      </c>
      <c r="AC6060">
        <v>8</v>
      </c>
      <c r="AD6060">
        <v>0</v>
      </c>
      <c r="AE6060" t="s">
        <v>18258</v>
      </c>
      <c r="AF6060" t="s">
        <v>18259</v>
      </c>
      <c r="AG6060">
        <v>0.34</v>
      </c>
      <c r="AH6060" t="s">
        <v>36</v>
      </c>
      <c r="AI6060" t="s">
        <v>37</v>
      </c>
      <c r="AJ6060" t="s">
        <v>38</v>
      </c>
    </row>
    <row r="6061" spans="1:36" x14ac:dyDescent="0.25">
      <c r="A6061" t="s">
        <v>32</v>
      </c>
      <c r="B6061" t="s">
        <v>18260</v>
      </c>
      <c r="C6061">
        <f>YEAR(B6061)</f>
        <v>2016</v>
      </c>
      <c r="D6061">
        <v>80.599999999999994</v>
      </c>
      <c r="E6061">
        <v>75.2</v>
      </c>
      <c r="F6061">
        <v>76.900000000000006</v>
      </c>
      <c r="H6061" s="2">
        <f>IF(F6061-78.76&lt;=0,0,IF(F6061-78.76&lt;=1,1,2))</f>
        <v>0</v>
      </c>
      <c r="I6061">
        <v>82.8</v>
      </c>
      <c r="J6061">
        <v>75.2</v>
      </c>
      <c r="K6061">
        <v>76.900000000000006</v>
      </c>
      <c r="L6061">
        <v>66.599999999999994</v>
      </c>
      <c r="M6061">
        <v>71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36.9</v>
      </c>
      <c r="V6061">
        <v>24.2</v>
      </c>
      <c r="W6061">
        <v>312.60000000000002</v>
      </c>
      <c r="X6061">
        <v>1015.7</v>
      </c>
      <c r="Y6061">
        <v>54.7</v>
      </c>
      <c r="Z6061">
        <v>6.2</v>
      </c>
      <c r="AA6061">
        <v>253</v>
      </c>
      <c r="AB6061">
        <v>21.8</v>
      </c>
      <c r="AC6061">
        <v>8</v>
      </c>
      <c r="AD6061">
        <v>0</v>
      </c>
      <c r="AE6061" t="s">
        <v>18261</v>
      </c>
      <c r="AF6061" t="s">
        <v>18262</v>
      </c>
      <c r="AG6061">
        <v>0.37</v>
      </c>
      <c r="AH6061" t="s">
        <v>36</v>
      </c>
      <c r="AI6061" t="s">
        <v>37</v>
      </c>
      <c r="AJ6061" t="s">
        <v>38</v>
      </c>
    </row>
    <row r="6062" spans="1:36" x14ac:dyDescent="0.25">
      <c r="A6062" t="s">
        <v>32</v>
      </c>
      <c r="B6062" t="s">
        <v>18263</v>
      </c>
      <c r="C6062">
        <f>YEAR(B6062)</f>
        <v>2016</v>
      </c>
      <c r="D6062">
        <v>80.599999999999994</v>
      </c>
      <c r="E6062">
        <v>73.400000000000006</v>
      </c>
      <c r="F6062">
        <v>77.2</v>
      </c>
      <c r="H6062" s="2">
        <f>IF(F6062-78.76&lt;=0,0,IF(F6062-78.76&lt;=1,1,2))</f>
        <v>0</v>
      </c>
      <c r="I6062">
        <v>83.9</v>
      </c>
      <c r="J6062">
        <v>73.400000000000006</v>
      </c>
      <c r="K6062">
        <v>77.900000000000006</v>
      </c>
      <c r="L6062">
        <v>67</v>
      </c>
      <c r="M6062">
        <v>70.900000000000006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32.9</v>
      </c>
      <c r="V6062">
        <v>20.8</v>
      </c>
      <c r="W6062">
        <v>306.5</v>
      </c>
      <c r="X6062">
        <v>1013.4</v>
      </c>
      <c r="Y6062">
        <v>28.9</v>
      </c>
      <c r="Z6062">
        <v>6.2</v>
      </c>
      <c r="AA6062">
        <v>283.10000000000002</v>
      </c>
      <c r="AB6062">
        <v>24.4</v>
      </c>
      <c r="AC6062">
        <v>9</v>
      </c>
      <c r="AD6062">
        <v>0</v>
      </c>
      <c r="AE6062" t="s">
        <v>18264</v>
      </c>
      <c r="AF6062" t="s">
        <v>18265</v>
      </c>
      <c r="AG6062">
        <v>0.4</v>
      </c>
      <c r="AH6062" t="s">
        <v>36</v>
      </c>
      <c r="AI6062" t="s">
        <v>37</v>
      </c>
      <c r="AJ6062" t="s">
        <v>38</v>
      </c>
    </row>
    <row r="6063" spans="1:36" x14ac:dyDescent="0.25">
      <c r="A6063" t="s">
        <v>32</v>
      </c>
      <c r="B6063" t="s">
        <v>18266</v>
      </c>
      <c r="C6063">
        <f>YEAR(B6063)</f>
        <v>2016</v>
      </c>
      <c r="D6063">
        <v>82.4</v>
      </c>
      <c r="E6063">
        <v>75.2</v>
      </c>
      <c r="F6063">
        <v>77.8</v>
      </c>
      <c r="H6063" s="2">
        <f>IF(F6063-78.76&lt;=0,0,IF(F6063-78.76&lt;=1,1,2))</f>
        <v>0</v>
      </c>
      <c r="I6063">
        <v>87.2</v>
      </c>
      <c r="J6063">
        <v>75.2</v>
      </c>
      <c r="K6063">
        <v>79.099999999999994</v>
      </c>
      <c r="L6063">
        <v>68.900000000000006</v>
      </c>
      <c r="M6063">
        <v>74.099999999999994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28.9</v>
      </c>
      <c r="V6063">
        <v>25.3</v>
      </c>
      <c r="W6063">
        <v>299.7</v>
      </c>
      <c r="X6063">
        <v>1011.2</v>
      </c>
      <c r="Y6063">
        <v>23.2</v>
      </c>
      <c r="Z6063">
        <v>6.2</v>
      </c>
      <c r="AA6063">
        <v>287.39999999999998</v>
      </c>
      <c r="AB6063">
        <v>24.9</v>
      </c>
      <c r="AC6063">
        <v>9</v>
      </c>
      <c r="AD6063">
        <v>0</v>
      </c>
      <c r="AE6063" t="s">
        <v>18267</v>
      </c>
      <c r="AF6063" t="s">
        <v>18268</v>
      </c>
      <c r="AG6063">
        <v>0.44</v>
      </c>
      <c r="AH6063" t="s">
        <v>36</v>
      </c>
      <c r="AI6063" t="s">
        <v>37</v>
      </c>
      <c r="AJ6063" t="s">
        <v>38</v>
      </c>
    </row>
    <row r="6064" spans="1:36" x14ac:dyDescent="0.25">
      <c r="A6064" t="s">
        <v>32</v>
      </c>
      <c r="B6064" t="s">
        <v>18269</v>
      </c>
      <c r="C6064">
        <f>YEAR(B6064)</f>
        <v>2016</v>
      </c>
      <c r="D6064">
        <v>84.2</v>
      </c>
      <c r="E6064">
        <v>68</v>
      </c>
      <c r="F6064">
        <v>76.8</v>
      </c>
      <c r="H6064" s="2">
        <f>IF(F6064-78.76&lt;=0,0,IF(F6064-78.76&lt;=1,1,2))</f>
        <v>0</v>
      </c>
      <c r="I6064">
        <v>91</v>
      </c>
      <c r="J6064">
        <v>68</v>
      </c>
      <c r="K6064">
        <v>78.8</v>
      </c>
      <c r="L6064">
        <v>68.599999999999994</v>
      </c>
      <c r="M6064">
        <v>76.099999999999994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26.8</v>
      </c>
      <c r="V6064">
        <v>17.2</v>
      </c>
      <c r="W6064">
        <v>304.2</v>
      </c>
      <c r="X6064">
        <v>1010.1</v>
      </c>
      <c r="Y6064">
        <v>0</v>
      </c>
      <c r="Z6064">
        <v>6.2</v>
      </c>
      <c r="AA6064">
        <v>309</v>
      </c>
      <c r="AB6064">
        <v>26.7</v>
      </c>
      <c r="AC6064">
        <v>9</v>
      </c>
      <c r="AD6064">
        <v>0</v>
      </c>
      <c r="AE6064" t="s">
        <v>18270</v>
      </c>
      <c r="AF6064" t="s">
        <v>18271</v>
      </c>
      <c r="AG6064">
        <v>0.47</v>
      </c>
      <c r="AH6064" t="s">
        <v>330</v>
      </c>
      <c r="AI6064" t="s">
        <v>9140</v>
      </c>
      <c r="AJ6064" t="s">
        <v>331</v>
      </c>
    </row>
    <row r="6065" spans="1:36" x14ac:dyDescent="0.25">
      <c r="A6065" t="s">
        <v>32</v>
      </c>
      <c r="B6065" t="s">
        <v>18272</v>
      </c>
      <c r="C6065">
        <f>YEAR(B6065)</f>
        <v>2016</v>
      </c>
      <c r="D6065">
        <v>87.8</v>
      </c>
      <c r="E6065">
        <v>68</v>
      </c>
      <c r="F6065">
        <v>78</v>
      </c>
      <c r="H6065" s="2">
        <f>IF(F6065-78.76&lt;=0,0,IF(F6065-78.76&lt;=1,1,2))</f>
        <v>0</v>
      </c>
      <c r="I6065">
        <v>95</v>
      </c>
      <c r="J6065">
        <v>68</v>
      </c>
      <c r="K6065">
        <v>80.5</v>
      </c>
      <c r="L6065">
        <v>65.900000000000006</v>
      </c>
      <c r="M6065">
        <v>66.900000000000006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22.4</v>
      </c>
      <c r="V6065">
        <v>10.3</v>
      </c>
      <c r="W6065">
        <v>190.6</v>
      </c>
      <c r="X6065">
        <v>1008.7</v>
      </c>
      <c r="Y6065">
        <v>2.2999999999999998</v>
      </c>
      <c r="Z6065">
        <v>6.2</v>
      </c>
      <c r="AA6065">
        <v>308.3</v>
      </c>
      <c r="AB6065">
        <v>26.7</v>
      </c>
      <c r="AC6065">
        <v>9</v>
      </c>
      <c r="AD6065">
        <v>0</v>
      </c>
      <c r="AE6065" t="s">
        <v>18273</v>
      </c>
      <c r="AF6065" t="s">
        <v>18274</v>
      </c>
      <c r="AG6065">
        <v>0.5</v>
      </c>
      <c r="AH6065" t="s">
        <v>330</v>
      </c>
      <c r="AI6065" t="s">
        <v>9140</v>
      </c>
      <c r="AJ6065" t="s">
        <v>331</v>
      </c>
    </row>
    <row r="6066" spans="1:36" x14ac:dyDescent="0.25">
      <c r="A6066" t="s">
        <v>32</v>
      </c>
      <c r="B6066" t="s">
        <v>18275</v>
      </c>
      <c r="C6066">
        <f>YEAR(B6066)</f>
        <v>2016</v>
      </c>
      <c r="D6066">
        <v>84.2</v>
      </c>
      <c r="E6066">
        <v>68</v>
      </c>
      <c r="F6066">
        <v>77.7</v>
      </c>
      <c r="H6066" s="2">
        <f>IF(F6066-78.76&lt;=0,0,IF(F6066-78.76&lt;=1,1,2))</f>
        <v>0</v>
      </c>
      <c r="I6066">
        <v>92.5</v>
      </c>
      <c r="J6066">
        <v>68</v>
      </c>
      <c r="K6066">
        <v>80.400000000000006</v>
      </c>
      <c r="L6066">
        <v>67.900000000000006</v>
      </c>
      <c r="M6066">
        <v>72.3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20.100000000000001</v>
      </c>
      <c r="V6066">
        <v>16.100000000000001</v>
      </c>
      <c r="W6066">
        <v>317.5</v>
      </c>
      <c r="X6066">
        <v>1008.6</v>
      </c>
      <c r="Y6066">
        <v>2.2999999999999998</v>
      </c>
      <c r="Z6066">
        <v>6.2</v>
      </c>
      <c r="AA6066">
        <v>300.2</v>
      </c>
      <c r="AB6066">
        <v>25.8</v>
      </c>
      <c r="AC6066">
        <v>9</v>
      </c>
      <c r="AD6066">
        <v>0</v>
      </c>
      <c r="AE6066" t="s">
        <v>18276</v>
      </c>
      <c r="AF6066" t="s">
        <v>18277</v>
      </c>
      <c r="AG6066">
        <v>0.54</v>
      </c>
      <c r="AH6066" t="s">
        <v>330</v>
      </c>
      <c r="AI6066" t="s">
        <v>9140</v>
      </c>
      <c r="AJ6066" t="s">
        <v>331</v>
      </c>
    </row>
    <row r="6067" spans="1:36" x14ac:dyDescent="0.25">
      <c r="A6067" t="s">
        <v>32</v>
      </c>
      <c r="B6067" t="s">
        <v>18278</v>
      </c>
      <c r="C6067">
        <f>YEAR(B6067)</f>
        <v>2016</v>
      </c>
      <c r="D6067">
        <v>84.2</v>
      </c>
      <c r="E6067">
        <v>69.8</v>
      </c>
      <c r="F6067">
        <v>77.400000000000006</v>
      </c>
      <c r="H6067" s="2">
        <f>IF(F6067-78.76&lt;=0,0,IF(F6067-78.76&lt;=1,1,2))</f>
        <v>0</v>
      </c>
      <c r="I6067">
        <v>91</v>
      </c>
      <c r="J6067">
        <v>69.8</v>
      </c>
      <c r="K6067">
        <v>79</v>
      </c>
      <c r="L6067">
        <v>68</v>
      </c>
      <c r="M6067">
        <v>76.599999999999994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28.2</v>
      </c>
      <c r="V6067">
        <v>18.3</v>
      </c>
      <c r="W6067">
        <v>295.3</v>
      </c>
      <c r="X6067">
        <v>1009.7</v>
      </c>
      <c r="Y6067">
        <v>10.9</v>
      </c>
      <c r="Z6067">
        <v>6.2</v>
      </c>
      <c r="AA6067">
        <v>288.7</v>
      </c>
      <c r="AB6067">
        <v>25</v>
      </c>
      <c r="AC6067">
        <v>9</v>
      </c>
      <c r="AD6067">
        <v>0</v>
      </c>
      <c r="AE6067" t="s">
        <v>18279</v>
      </c>
      <c r="AF6067" t="s">
        <v>18280</v>
      </c>
      <c r="AG6067">
        <v>0.56999999999999995</v>
      </c>
      <c r="AH6067" t="s">
        <v>330</v>
      </c>
      <c r="AI6067" t="s">
        <v>9140</v>
      </c>
      <c r="AJ6067" t="s">
        <v>331</v>
      </c>
    </row>
    <row r="6068" spans="1:36" x14ac:dyDescent="0.25">
      <c r="A6068" t="s">
        <v>32</v>
      </c>
      <c r="B6068" t="s">
        <v>18281</v>
      </c>
      <c r="C6068">
        <f>YEAR(B6068)</f>
        <v>2016</v>
      </c>
      <c r="D6068">
        <v>84.2</v>
      </c>
      <c r="E6068">
        <v>75.2</v>
      </c>
      <c r="F6068">
        <v>80</v>
      </c>
      <c r="H6068" s="2">
        <f>IF(F6068-78.76&lt;=0,0,IF(F6068-78.76&lt;=1,1,2))</f>
        <v>2</v>
      </c>
      <c r="I6068">
        <v>91</v>
      </c>
      <c r="J6068">
        <v>75.2</v>
      </c>
      <c r="K6068">
        <v>82.9</v>
      </c>
      <c r="L6068">
        <v>71.8</v>
      </c>
      <c r="M6068">
        <v>76.400000000000006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27.5</v>
      </c>
      <c r="V6068">
        <v>18.3</v>
      </c>
      <c r="W6068">
        <v>310</v>
      </c>
      <c r="X6068">
        <v>1011.5</v>
      </c>
      <c r="Y6068">
        <v>17.600000000000001</v>
      </c>
      <c r="Z6068">
        <v>6.2</v>
      </c>
      <c r="AA6068">
        <v>275.89999999999998</v>
      </c>
      <c r="AB6068">
        <v>23.8</v>
      </c>
      <c r="AC6068">
        <v>9</v>
      </c>
      <c r="AD6068">
        <v>0</v>
      </c>
      <c r="AE6068" t="s">
        <v>18282</v>
      </c>
      <c r="AF6068" t="s">
        <v>18283</v>
      </c>
      <c r="AG6068">
        <v>0.61</v>
      </c>
      <c r="AH6068" t="s">
        <v>330</v>
      </c>
      <c r="AI6068" t="s">
        <v>9140</v>
      </c>
      <c r="AJ6068" t="s">
        <v>331</v>
      </c>
    </row>
    <row r="6069" spans="1:36" x14ac:dyDescent="0.25">
      <c r="A6069" t="s">
        <v>32</v>
      </c>
      <c r="B6069" t="s">
        <v>18284</v>
      </c>
      <c r="C6069">
        <f>YEAR(B6069)</f>
        <v>2016</v>
      </c>
      <c r="D6069">
        <v>84.2</v>
      </c>
      <c r="E6069">
        <v>71.599999999999994</v>
      </c>
      <c r="F6069">
        <v>79.400000000000006</v>
      </c>
      <c r="H6069" s="2">
        <f>IF(F6069-78.76&lt;=0,0,IF(F6069-78.76&lt;=1,1,2))</f>
        <v>1</v>
      </c>
      <c r="I6069">
        <v>91</v>
      </c>
      <c r="J6069">
        <v>71.599999999999994</v>
      </c>
      <c r="K6069">
        <v>82.1</v>
      </c>
      <c r="L6069">
        <v>71.099999999999994</v>
      </c>
      <c r="M6069">
        <v>76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23</v>
      </c>
      <c r="V6069">
        <v>13.9</v>
      </c>
      <c r="W6069">
        <v>308.39999999999998</v>
      </c>
      <c r="X6069">
        <v>1011.9</v>
      </c>
      <c r="Y6069">
        <v>12</v>
      </c>
      <c r="Z6069">
        <v>6.2</v>
      </c>
      <c r="AA6069">
        <v>290</v>
      </c>
      <c r="AB6069">
        <v>25.2</v>
      </c>
      <c r="AC6069">
        <v>9</v>
      </c>
      <c r="AD6069">
        <v>0</v>
      </c>
      <c r="AE6069" t="s">
        <v>18285</v>
      </c>
      <c r="AF6069" t="s">
        <v>18286</v>
      </c>
      <c r="AG6069">
        <v>0.64</v>
      </c>
      <c r="AH6069" t="s">
        <v>330</v>
      </c>
      <c r="AI6069" t="s">
        <v>9140</v>
      </c>
      <c r="AJ6069" t="s">
        <v>331</v>
      </c>
    </row>
    <row r="6070" spans="1:36" x14ac:dyDescent="0.25">
      <c r="A6070" t="s">
        <v>32</v>
      </c>
      <c r="B6070" t="s">
        <v>18287</v>
      </c>
      <c r="C6070">
        <f>YEAR(B6070)</f>
        <v>2016</v>
      </c>
      <c r="D6070">
        <v>87.8</v>
      </c>
      <c r="E6070">
        <v>71.599999999999994</v>
      </c>
      <c r="F6070">
        <v>79.599999999999994</v>
      </c>
      <c r="H6070" s="2">
        <f>IF(F6070-78.76&lt;=0,0,IF(F6070-78.76&lt;=1,1,2))</f>
        <v>1</v>
      </c>
      <c r="I6070">
        <v>95.9</v>
      </c>
      <c r="J6070">
        <v>71.599999999999994</v>
      </c>
      <c r="K6070">
        <v>82.8</v>
      </c>
      <c r="L6070">
        <v>69.8</v>
      </c>
      <c r="M6070">
        <v>72.7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19.7</v>
      </c>
      <c r="V6070">
        <v>9.1999999999999993</v>
      </c>
      <c r="W6070">
        <v>222.3</v>
      </c>
      <c r="X6070">
        <v>1011.1</v>
      </c>
      <c r="Y6070">
        <v>9.3000000000000007</v>
      </c>
      <c r="Z6070">
        <v>6.2</v>
      </c>
      <c r="AA6070">
        <v>290.8</v>
      </c>
      <c r="AB6070">
        <v>25.2</v>
      </c>
      <c r="AC6070">
        <v>9</v>
      </c>
      <c r="AD6070">
        <v>0</v>
      </c>
      <c r="AE6070" t="s">
        <v>18288</v>
      </c>
      <c r="AF6070" t="s">
        <v>18289</v>
      </c>
      <c r="AG6070">
        <v>0.68</v>
      </c>
      <c r="AH6070" t="s">
        <v>330</v>
      </c>
      <c r="AI6070" t="s">
        <v>9140</v>
      </c>
      <c r="AJ6070" t="s">
        <v>331</v>
      </c>
    </row>
    <row r="6071" spans="1:36" x14ac:dyDescent="0.25">
      <c r="A6071" t="s">
        <v>32</v>
      </c>
      <c r="B6071" t="s">
        <v>18290</v>
      </c>
      <c r="C6071">
        <f>YEAR(B6071)</f>
        <v>2016</v>
      </c>
      <c r="D6071">
        <v>86</v>
      </c>
      <c r="E6071">
        <v>73.400000000000006</v>
      </c>
      <c r="F6071">
        <v>79.3</v>
      </c>
      <c r="H6071" s="2">
        <f>IF(F6071-78.76&lt;=0,0,IF(F6071-78.76&lt;=1,1,2))</f>
        <v>1</v>
      </c>
      <c r="I6071">
        <v>93.4</v>
      </c>
      <c r="J6071">
        <v>73.400000000000006</v>
      </c>
      <c r="K6071">
        <v>81.8</v>
      </c>
      <c r="L6071">
        <v>71.5</v>
      </c>
      <c r="M6071">
        <v>77.599999999999994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23.7</v>
      </c>
      <c r="V6071">
        <v>18.3</v>
      </c>
      <c r="W6071">
        <v>308.8</v>
      </c>
      <c r="X6071">
        <v>1010.2</v>
      </c>
      <c r="Y6071">
        <v>27.8</v>
      </c>
      <c r="Z6071">
        <v>6.2</v>
      </c>
      <c r="AA6071">
        <v>271.2</v>
      </c>
      <c r="AB6071">
        <v>23.5</v>
      </c>
      <c r="AC6071">
        <v>8</v>
      </c>
      <c r="AD6071">
        <v>0</v>
      </c>
      <c r="AE6071" t="s">
        <v>18291</v>
      </c>
      <c r="AF6071" t="s">
        <v>18292</v>
      </c>
      <c r="AG6071">
        <v>0.71</v>
      </c>
      <c r="AH6071" t="s">
        <v>36</v>
      </c>
      <c r="AI6071" t="s">
        <v>37</v>
      </c>
      <c r="AJ6071" t="s">
        <v>38</v>
      </c>
    </row>
    <row r="6072" spans="1:36" x14ac:dyDescent="0.25">
      <c r="A6072" t="s">
        <v>32</v>
      </c>
      <c r="B6072" t="s">
        <v>18293</v>
      </c>
      <c r="C6072">
        <f>YEAR(B6072)</f>
        <v>2016</v>
      </c>
      <c r="D6072">
        <v>84.2</v>
      </c>
      <c r="E6072">
        <v>71.599999999999994</v>
      </c>
      <c r="F6072">
        <v>78.5</v>
      </c>
      <c r="H6072" s="2">
        <f>IF(F6072-78.76&lt;=0,0,IF(F6072-78.76&lt;=1,1,2))</f>
        <v>0</v>
      </c>
      <c r="I6072">
        <v>90.9</v>
      </c>
      <c r="J6072">
        <v>71.599999999999994</v>
      </c>
      <c r="K6072">
        <v>80.7</v>
      </c>
      <c r="L6072">
        <v>71.7</v>
      </c>
      <c r="M6072">
        <v>79.900000000000006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19</v>
      </c>
      <c r="V6072">
        <v>16.100000000000001</v>
      </c>
      <c r="W6072">
        <v>315.10000000000002</v>
      </c>
      <c r="X6072">
        <v>1009.2</v>
      </c>
      <c r="Y6072">
        <v>23.1</v>
      </c>
      <c r="Z6072">
        <v>6.2</v>
      </c>
      <c r="AA6072">
        <v>268.89999999999998</v>
      </c>
      <c r="AB6072">
        <v>23.3</v>
      </c>
      <c r="AC6072">
        <v>9</v>
      </c>
      <c r="AD6072">
        <v>0</v>
      </c>
      <c r="AE6072" t="s">
        <v>18294</v>
      </c>
      <c r="AF6072" t="s">
        <v>18295</v>
      </c>
      <c r="AG6072">
        <v>0.75</v>
      </c>
      <c r="AH6072" t="s">
        <v>36</v>
      </c>
      <c r="AI6072" t="s">
        <v>37</v>
      </c>
      <c r="AJ6072" t="s">
        <v>38</v>
      </c>
    </row>
    <row r="6073" spans="1:36" x14ac:dyDescent="0.25">
      <c r="A6073" t="s">
        <v>32</v>
      </c>
      <c r="B6073" t="s">
        <v>18296</v>
      </c>
      <c r="C6073">
        <f>YEAR(B6073)</f>
        <v>2016</v>
      </c>
      <c r="D6073">
        <v>82.4</v>
      </c>
      <c r="E6073">
        <v>73.400000000000006</v>
      </c>
      <c r="F6073">
        <v>78</v>
      </c>
      <c r="H6073" s="2">
        <f>IF(F6073-78.76&lt;=0,0,IF(F6073-78.76&lt;=1,1,2))</f>
        <v>0</v>
      </c>
      <c r="I6073">
        <v>86.2</v>
      </c>
      <c r="J6073">
        <v>73.400000000000006</v>
      </c>
      <c r="K6073">
        <v>79</v>
      </c>
      <c r="L6073">
        <v>70.5</v>
      </c>
      <c r="M6073">
        <v>78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23.9</v>
      </c>
      <c r="V6073">
        <v>17.2</v>
      </c>
      <c r="W6073">
        <v>301.5</v>
      </c>
      <c r="X6073">
        <v>1011.8</v>
      </c>
      <c r="Y6073">
        <v>47.1</v>
      </c>
      <c r="Z6073">
        <v>6.2</v>
      </c>
      <c r="AA6073">
        <v>227.1</v>
      </c>
      <c r="AB6073">
        <v>19.7</v>
      </c>
      <c r="AC6073">
        <v>8</v>
      </c>
      <c r="AD6073">
        <v>0</v>
      </c>
      <c r="AE6073" t="s">
        <v>18297</v>
      </c>
      <c r="AF6073" t="s">
        <v>18298</v>
      </c>
      <c r="AG6073">
        <v>0.79</v>
      </c>
      <c r="AH6073" t="s">
        <v>36</v>
      </c>
      <c r="AI6073" t="s">
        <v>37</v>
      </c>
      <c r="AJ6073" t="s">
        <v>38</v>
      </c>
    </row>
    <row r="6074" spans="1:36" x14ac:dyDescent="0.25">
      <c r="A6074" t="s">
        <v>32</v>
      </c>
      <c r="B6074" t="s">
        <v>18299</v>
      </c>
      <c r="C6074">
        <f>YEAR(B6074)</f>
        <v>2016</v>
      </c>
      <c r="D6074">
        <v>80.599999999999994</v>
      </c>
      <c r="E6074">
        <v>73.400000000000006</v>
      </c>
      <c r="F6074">
        <v>77.3</v>
      </c>
      <c r="H6074" s="2">
        <f>IF(F6074-78.76&lt;=0,0,IF(F6074-78.76&lt;=1,1,2))</f>
        <v>0</v>
      </c>
      <c r="I6074">
        <v>83.3</v>
      </c>
      <c r="J6074">
        <v>73.400000000000006</v>
      </c>
      <c r="K6074">
        <v>78</v>
      </c>
      <c r="L6074">
        <v>67.2</v>
      </c>
      <c r="M6074">
        <v>71.2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29.5</v>
      </c>
      <c r="V6074">
        <v>19.7</v>
      </c>
      <c r="W6074">
        <v>304.5</v>
      </c>
      <c r="X6074">
        <v>1014.7</v>
      </c>
      <c r="Y6074">
        <v>35</v>
      </c>
      <c r="Z6074">
        <v>6.2</v>
      </c>
      <c r="AA6074">
        <v>249</v>
      </c>
      <c r="AB6074">
        <v>21.4</v>
      </c>
      <c r="AC6074">
        <v>8</v>
      </c>
      <c r="AD6074">
        <v>0</v>
      </c>
      <c r="AE6074" t="s">
        <v>18300</v>
      </c>
      <c r="AF6074" t="s">
        <v>18301</v>
      </c>
      <c r="AG6074">
        <v>0.82</v>
      </c>
      <c r="AH6074" t="s">
        <v>36</v>
      </c>
      <c r="AI6074" t="s">
        <v>37</v>
      </c>
      <c r="AJ6074" t="s">
        <v>38</v>
      </c>
    </row>
    <row r="6075" spans="1:36" x14ac:dyDescent="0.25">
      <c r="A6075" t="s">
        <v>32</v>
      </c>
      <c r="B6075" t="s">
        <v>18302</v>
      </c>
      <c r="C6075">
        <f>YEAR(B6075)</f>
        <v>2016</v>
      </c>
      <c r="D6075">
        <v>82.4</v>
      </c>
      <c r="E6075">
        <v>73.400000000000006</v>
      </c>
      <c r="F6075">
        <v>77.5</v>
      </c>
      <c r="H6075" s="2">
        <f>IF(F6075-78.76&lt;=0,0,IF(F6075-78.76&lt;=1,1,2))</f>
        <v>0</v>
      </c>
      <c r="I6075">
        <v>85.3</v>
      </c>
      <c r="J6075">
        <v>73.400000000000006</v>
      </c>
      <c r="K6075">
        <v>78.400000000000006</v>
      </c>
      <c r="L6075">
        <v>65.099999999999994</v>
      </c>
      <c r="M6075">
        <v>65.900000000000006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30.9</v>
      </c>
      <c r="V6075">
        <v>21.9</v>
      </c>
      <c r="W6075">
        <v>300.60000000000002</v>
      </c>
      <c r="X6075">
        <v>1014.8</v>
      </c>
      <c r="Y6075">
        <v>45.4</v>
      </c>
      <c r="Z6075">
        <v>6.2</v>
      </c>
      <c r="AA6075">
        <v>246</v>
      </c>
      <c r="AB6075">
        <v>21.3</v>
      </c>
      <c r="AC6075">
        <v>8</v>
      </c>
      <c r="AD6075">
        <v>0</v>
      </c>
      <c r="AE6075" t="s">
        <v>18303</v>
      </c>
      <c r="AF6075" t="s">
        <v>18304</v>
      </c>
      <c r="AG6075">
        <v>0.86</v>
      </c>
      <c r="AH6075" t="s">
        <v>36</v>
      </c>
      <c r="AI6075" t="s">
        <v>37</v>
      </c>
      <c r="AJ6075" t="s">
        <v>38</v>
      </c>
    </row>
    <row r="6076" spans="1:36" x14ac:dyDescent="0.25">
      <c r="A6076" t="s">
        <v>32</v>
      </c>
      <c r="B6076" t="s">
        <v>18305</v>
      </c>
      <c r="C6076">
        <f>YEAR(B6076)</f>
        <v>2016</v>
      </c>
      <c r="D6076">
        <v>82.4</v>
      </c>
      <c r="E6076">
        <v>73.400000000000006</v>
      </c>
      <c r="F6076">
        <v>78.5</v>
      </c>
      <c r="H6076" s="2">
        <f>IF(F6076-78.76&lt;=0,0,IF(F6076-78.76&lt;=1,1,2))</f>
        <v>0</v>
      </c>
      <c r="I6076">
        <v>86.2</v>
      </c>
      <c r="J6076">
        <v>73.400000000000006</v>
      </c>
      <c r="K6076">
        <v>79.599999999999994</v>
      </c>
      <c r="L6076">
        <v>66.599999999999994</v>
      </c>
      <c r="M6076">
        <v>67.2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32</v>
      </c>
      <c r="V6076">
        <v>18.3</v>
      </c>
      <c r="W6076">
        <v>296.60000000000002</v>
      </c>
      <c r="X6076">
        <v>1013.2</v>
      </c>
      <c r="Y6076">
        <v>44.3</v>
      </c>
      <c r="Z6076">
        <v>6.2</v>
      </c>
      <c r="AA6076">
        <v>269.2</v>
      </c>
      <c r="AB6076">
        <v>23.3</v>
      </c>
      <c r="AC6076">
        <v>9</v>
      </c>
      <c r="AD6076">
        <v>0</v>
      </c>
      <c r="AE6076" t="s">
        <v>18306</v>
      </c>
      <c r="AF6076" t="s">
        <v>18307</v>
      </c>
      <c r="AG6076">
        <v>0.89</v>
      </c>
      <c r="AH6076" t="s">
        <v>36</v>
      </c>
      <c r="AI6076" t="s">
        <v>37</v>
      </c>
      <c r="AJ6076" t="s">
        <v>38</v>
      </c>
    </row>
    <row r="6077" spans="1:36" x14ac:dyDescent="0.25">
      <c r="A6077" t="s">
        <v>32</v>
      </c>
      <c r="B6077" t="s">
        <v>18308</v>
      </c>
      <c r="C6077">
        <f>YEAR(B6077)</f>
        <v>2016</v>
      </c>
      <c r="D6077">
        <v>84.3</v>
      </c>
      <c r="E6077">
        <v>69.8</v>
      </c>
      <c r="F6077">
        <v>78.099999999999994</v>
      </c>
      <c r="H6077" s="2">
        <f>IF(F6077-78.76&lt;=0,0,IF(F6077-78.76&lt;=1,1,2))</f>
        <v>0</v>
      </c>
      <c r="I6077">
        <v>89.5</v>
      </c>
      <c r="J6077">
        <v>69.8</v>
      </c>
      <c r="K6077">
        <v>79.599999999999994</v>
      </c>
      <c r="L6077">
        <v>65.7</v>
      </c>
      <c r="M6077">
        <v>66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30.2</v>
      </c>
      <c r="V6077">
        <v>17.2</v>
      </c>
      <c r="W6077">
        <v>289.89999999999998</v>
      </c>
      <c r="X6077">
        <v>1012.8</v>
      </c>
      <c r="Y6077">
        <v>4.8</v>
      </c>
      <c r="Z6077">
        <v>6.2</v>
      </c>
      <c r="AA6077">
        <v>274.2</v>
      </c>
      <c r="AB6077">
        <v>23.7</v>
      </c>
      <c r="AC6077">
        <v>9</v>
      </c>
      <c r="AD6077">
        <v>0</v>
      </c>
      <c r="AE6077" t="s">
        <v>18309</v>
      </c>
      <c r="AF6077" t="s">
        <v>18310</v>
      </c>
      <c r="AG6077">
        <v>0.93</v>
      </c>
      <c r="AH6077" t="s">
        <v>330</v>
      </c>
      <c r="AI6077" t="s">
        <v>9140</v>
      </c>
      <c r="AJ6077" t="s">
        <v>331</v>
      </c>
    </row>
    <row r="6078" spans="1:36" x14ac:dyDescent="0.25">
      <c r="A6078" t="s">
        <v>32</v>
      </c>
      <c r="B6078" t="s">
        <v>18311</v>
      </c>
      <c r="C6078">
        <f>YEAR(B6078)</f>
        <v>2016</v>
      </c>
      <c r="D6078">
        <v>86</v>
      </c>
      <c r="E6078">
        <v>75.2</v>
      </c>
      <c r="F6078">
        <v>80.099999999999994</v>
      </c>
      <c r="H6078" s="2">
        <f>IF(F6078-78.76&lt;=0,0,IF(F6078-78.76&lt;=1,1,2))</f>
        <v>2</v>
      </c>
      <c r="I6078">
        <v>89.4</v>
      </c>
      <c r="J6078">
        <v>75.2</v>
      </c>
      <c r="K6078">
        <v>81.8</v>
      </c>
      <c r="L6078">
        <v>67.5</v>
      </c>
      <c r="M6078">
        <v>65.8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35.799999999999997</v>
      </c>
      <c r="V6078">
        <v>19.7</v>
      </c>
      <c r="W6078">
        <v>301.89999999999998</v>
      </c>
      <c r="X6078">
        <v>1013.9</v>
      </c>
      <c r="Y6078">
        <v>16.8</v>
      </c>
      <c r="Z6078">
        <v>6.2</v>
      </c>
      <c r="AA6078">
        <v>275.39999999999998</v>
      </c>
      <c r="AB6078">
        <v>23.8</v>
      </c>
      <c r="AC6078">
        <v>9</v>
      </c>
      <c r="AD6078">
        <v>0</v>
      </c>
      <c r="AE6078" t="s">
        <v>18312</v>
      </c>
      <c r="AF6078" t="s">
        <v>18313</v>
      </c>
      <c r="AG6078">
        <v>0.96</v>
      </c>
      <c r="AH6078" t="s">
        <v>330</v>
      </c>
      <c r="AI6078" t="s">
        <v>9140</v>
      </c>
      <c r="AJ6078" t="s">
        <v>331</v>
      </c>
    </row>
    <row r="6079" spans="1:36" x14ac:dyDescent="0.25">
      <c r="A6079" t="s">
        <v>32</v>
      </c>
      <c r="B6079" t="s">
        <v>18314</v>
      </c>
      <c r="C6079">
        <f>YEAR(B6079)</f>
        <v>2016</v>
      </c>
      <c r="D6079">
        <v>82.4</v>
      </c>
      <c r="E6079">
        <v>77</v>
      </c>
      <c r="F6079">
        <v>79.7</v>
      </c>
      <c r="G6079" s="2">
        <f>AVERAGE(F6079:F6169)</f>
        <v>69.703296703296701</v>
      </c>
      <c r="H6079" s="2">
        <f>IF(F6079-69.7&lt;=0,0,IF(F6079-69.7&lt;=1,1,2))</f>
        <v>2</v>
      </c>
      <c r="I6079">
        <v>87.2</v>
      </c>
      <c r="J6079">
        <v>77</v>
      </c>
      <c r="K6079">
        <v>81.099999999999994</v>
      </c>
      <c r="L6079">
        <v>68.7</v>
      </c>
      <c r="M6079">
        <v>69.2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34</v>
      </c>
      <c r="V6079">
        <v>21.9</v>
      </c>
      <c r="W6079">
        <v>303.60000000000002</v>
      </c>
      <c r="X6079">
        <v>1014.1</v>
      </c>
      <c r="Y6079">
        <v>28.9</v>
      </c>
      <c r="Z6079">
        <v>6.2</v>
      </c>
      <c r="AA6079">
        <v>259.7</v>
      </c>
      <c r="AB6079">
        <v>22.3</v>
      </c>
      <c r="AC6079">
        <v>8</v>
      </c>
      <c r="AD6079">
        <v>0</v>
      </c>
      <c r="AE6079" t="s">
        <v>18315</v>
      </c>
      <c r="AF6079" t="s">
        <v>18316</v>
      </c>
      <c r="AG6079">
        <v>0</v>
      </c>
      <c r="AH6079" t="s">
        <v>36</v>
      </c>
      <c r="AI6079" t="s">
        <v>37</v>
      </c>
      <c r="AJ6079" t="s">
        <v>38</v>
      </c>
    </row>
    <row r="6080" spans="1:36" x14ac:dyDescent="0.25">
      <c r="A6080" t="s">
        <v>32</v>
      </c>
      <c r="B6080" t="s">
        <v>18317</v>
      </c>
      <c r="C6080">
        <f>YEAR(B6080)</f>
        <v>2016</v>
      </c>
      <c r="D6080">
        <v>82.4</v>
      </c>
      <c r="E6080">
        <v>73.400000000000006</v>
      </c>
      <c r="F6080">
        <v>78.2</v>
      </c>
      <c r="H6080" s="2">
        <f>IF(F6080-69.7&lt;=0,0,IF(F6080-69.7&lt;=1,1,2))</f>
        <v>2</v>
      </c>
      <c r="I6080">
        <v>84</v>
      </c>
      <c r="J6080">
        <v>73.400000000000006</v>
      </c>
      <c r="K6080">
        <v>78.7</v>
      </c>
      <c r="L6080">
        <v>63.7</v>
      </c>
      <c r="M6080">
        <v>61.7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36.5</v>
      </c>
      <c r="V6080">
        <v>20.8</v>
      </c>
      <c r="W6080">
        <v>301.10000000000002</v>
      </c>
      <c r="X6080">
        <v>1012.5</v>
      </c>
      <c r="Y6080">
        <v>23.7</v>
      </c>
      <c r="Z6080">
        <v>6.2</v>
      </c>
      <c r="AA6080">
        <v>273.7</v>
      </c>
      <c r="AB6080">
        <v>23.8</v>
      </c>
      <c r="AC6080">
        <v>9</v>
      </c>
      <c r="AD6080">
        <v>0</v>
      </c>
      <c r="AE6080" t="s">
        <v>18318</v>
      </c>
      <c r="AF6080" t="s">
        <v>18319</v>
      </c>
      <c r="AG6080">
        <v>0.03</v>
      </c>
      <c r="AH6080" t="s">
        <v>36</v>
      </c>
      <c r="AI6080" t="s">
        <v>37</v>
      </c>
      <c r="AJ6080" t="s">
        <v>38</v>
      </c>
    </row>
    <row r="6081" spans="1:36" x14ac:dyDescent="0.25">
      <c r="A6081" t="s">
        <v>32</v>
      </c>
      <c r="B6081" t="s">
        <v>18320</v>
      </c>
      <c r="C6081">
        <f>YEAR(B6081)</f>
        <v>2016</v>
      </c>
      <c r="D6081">
        <v>78.8</v>
      </c>
      <c r="E6081">
        <v>73.400000000000006</v>
      </c>
      <c r="F6081">
        <v>76.3</v>
      </c>
      <c r="H6081" s="2">
        <f>IF(F6081-69.7&lt;=0,0,IF(F6081-69.7&lt;=1,1,2))</f>
        <v>2</v>
      </c>
      <c r="I6081">
        <v>78.8</v>
      </c>
      <c r="J6081">
        <v>73.400000000000006</v>
      </c>
      <c r="K6081">
        <v>76.3</v>
      </c>
      <c r="L6081">
        <v>70.400000000000006</v>
      </c>
      <c r="M6081">
        <v>82.3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34.9</v>
      </c>
      <c r="V6081">
        <v>21.8</v>
      </c>
      <c r="W6081">
        <v>311.7</v>
      </c>
      <c r="X6081">
        <v>1010.4</v>
      </c>
      <c r="Y6081">
        <v>50.1</v>
      </c>
      <c r="Z6081">
        <v>6.2</v>
      </c>
      <c r="AA6081">
        <v>226.7</v>
      </c>
      <c r="AB6081">
        <v>19.7</v>
      </c>
      <c r="AC6081">
        <v>8</v>
      </c>
      <c r="AD6081">
        <v>0</v>
      </c>
      <c r="AE6081" t="s">
        <v>18321</v>
      </c>
      <c r="AF6081" t="s">
        <v>18322</v>
      </c>
      <c r="AG6081">
        <v>0.06</v>
      </c>
      <c r="AH6081" t="s">
        <v>36</v>
      </c>
      <c r="AI6081" t="s">
        <v>37</v>
      </c>
      <c r="AJ6081" t="s">
        <v>38</v>
      </c>
    </row>
    <row r="6082" spans="1:36" x14ac:dyDescent="0.25">
      <c r="A6082" t="s">
        <v>32</v>
      </c>
      <c r="B6082" t="s">
        <v>18323</v>
      </c>
      <c r="C6082">
        <f>YEAR(B6082)</f>
        <v>2016</v>
      </c>
      <c r="D6082">
        <v>80.599999999999994</v>
      </c>
      <c r="E6082">
        <v>73.400000000000006</v>
      </c>
      <c r="F6082">
        <v>76.8</v>
      </c>
      <c r="H6082" s="2">
        <f>IF(F6082-69.7&lt;=0,0,IF(F6082-69.7&lt;=1,1,2))</f>
        <v>2</v>
      </c>
      <c r="I6082">
        <v>83.3</v>
      </c>
      <c r="J6082">
        <v>73.400000000000006</v>
      </c>
      <c r="K6082">
        <v>77</v>
      </c>
      <c r="L6082">
        <v>68.599999999999994</v>
      </c>
      <c r="M6082">
        <v>76.2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30.6</v>
      </c>
      <c r="V6082">
        <v>18.3</v>
      </c>
      <c r="W6082">
        <v>307.60000000000002</v>
      </c>
      <c r="X6082">
        <v>1012.9</v>
      </c>
      <c r="Y6082">
        <v>50</v>
      </c>
      <c r="Z6082">
        <v>6.2</v>
      </c>
      <c r="AA6082">
        <v>239.9</v>
      </c>
      <c r="AB6082">
        <v>20.8</v>
      </c>
      <c r="AC6082">
        <v>8</v>
      </c>
      <c r="AD6082">
        <v>0</v>
      </c>
      <c r="AE6082" t="s">
        <v>18324</v>
      </c>
      <c r="AF6082" t="s">
        <v>18325</v>
      </c>
      <c r="AG6082">
        <v>0.1</v>
      </c>
      <c r="AH6082" t="s">
        <v>36</v>
      </c>
      <c r="AI6082" t="s">
        <v>37</v>
      </c>
      <c r="AJ6082" t="s">
        <v>38</v>
      </c>
    </row>
    <row r="6083" spans="1:36" x14ac:dyDescent="0.25">
      <c r="A6083" t="s">
        <v>32</v>
      </c>
      <c r="B6083" t="s">
        <v>18326</v>
      </c>
      <c r="C6083">
        <f>YEAR(B6083)</f>
        <v>2016</v>
      </c>
      <c r="D6083">
        <v>80.599999999999994</v>
      </c>
      <c r="E6083">
        <v>69.8</v>
      </c>
      <c r="F6083">
        <v>75.900000000000006</v>
      </c>
      <c r="H6083" s="2">
        <f>IF(F6083-69.7&lt;=0,0,IF(F6083-69.7&lt;=1,1,2))</f>
        <v>2</v>
      </c>
      <c r="I6083">
        <v>88.2</v>
      </c>
      <c r="J6083">
        <v>69.8</v>
      </c>
      <c r="K6083">
        <v>78</v>
      </c>
      <c r="L6083">
        <v>70.5</v>
      </c>
      <c r="M6083">
        <v>83.7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23</v>
      </c>
      <c r="V6083">
        <v>17.2</v>
      </c>
      <c r="W6083">
        <v>299.2</v>
      </c>
      <c r="X6083">
        <v>1014.3</v>
      </c>
      <c r="Y6083">
        <v>24.4</v>
      </c>
      <c r="Z6083">
        <v>6.2</v>
      </c>
      <c r="AA6083">
        <v>270.7</v>
      </c>
      <c r="AB6083">
        <v>23.4</v>
      </c>
      <c r="AC6083">
        <v>9</v>
      </c>
      <c r="AD6083">
        <v>0</v>
      </c>
      <c r="AE6083" t="s">
        <v>18327</v>
      </c>
      <c r="AF6083" t="s">
        <v>18328</v>
      </c>
      <c r="AG6083">
        <v>0.13</v>
      </c>
      <c r="AH6083" t="s">
        <v>36</v>
      </c>
      <c r="AI6083" t="s">
        <v>37</v>
      </c>
      <c r="AJ6083" t="s">
        <v>38</v>
      </c>
    </row>
    <row r="6084" spans="1:36" x14ac:dyDescent="0.25">
      <c r="A6084" t="s">
        <v>32</v>
      </c>
      <c r="B6084" t="s">
        <v>18329</v>
      </c>
      <c r="C6084">
        <f>YEAR(B6084)</f>
        <v>2016</v>
      </c>
      <c r="D6084">
        <v>84.2</v>
      </c>
      <c r="E6084">
        <v>66.2</v>
      </c>
      <c r="F6084">
        <v>75.099999999999994</v>
      </c>
      <c r="H6084" s="2">
        <f>IF(F6084-69.7&lt;=0,0,IF(F6084-69.7&lt;=1,1,2))</f>
        <v>2</v>
      </c>
      <c r="I6084">
        <v>98.3</v>
      </c>
      <c r="J6084">
        <v>66.2</v>
      </c>
      <c r="K6084">
        <v>78.2</v>
      </c>
      <c r="L6084">
        <v>71.900000000000006</v>
      </c>
      <c r="M6084">
        <v>89.7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23.8</v>
      </c>
      <c r="V6084">
        <v>16.100000000000001</v>
      </c>
      <c r="W6084">
        <v>115.5</v>
      </c>
      <c r="X6084">
        <v>1012.7</v>
      </c>
      <c r="Y6084">
        <v>32</v>
      </c>
      <c r="Z6084">
        <v>6.2</v>
      </c>
      <c r="AA6084">
        <v>246.8</v>
      </c>
      <c r="AB6084">
        <v>21.3</v>
      </c>
      <c r="AC6084">
        <v>8</v>
      </c>
      <c r="AD6084">
        <v>0</v>
      </c>
      <c r="AE6084" t="s">
        <v>18330</v>
      </c>
      <c r="AF6084" t="s">
        <v>18331</v>
      </c>
      <c r="AG6084">
        <v>0.16</v>
      </c>
      <c r="AH6084" t="s">
        <v>36</v>
      </c>
      <c r="AI6084" t="s">
        <v>37</v>
      </c>
      <c r="AJ6084" t="s">
        <v>38</v>
      </c>
    </row>
    <row r="6085" spans="1:36" x14ac:dyDescent="0.25">
      <c r="A6085" t="s">
        <v>32</v>
      </c>
      <c r="B6085" t="s">
        <v>18332</v>
      </c>
      <c r="C6085">
        <f>YEAR(B6085)</f>
        <v>2016</v>
      </c>
      <c r="D6085">
        <v>91.3</v>
      </c>
      <c r="E6085">
        <v>69.8</v>
      </c>
      <c r="F6085">
        <v>80</v>
      </c>
      <c r="H6085" s="2">
        <f>IF(F6085-69.7&lt;=0,0,IF(F6085-69.7&lt;=1,1,2))</f>
        <v>2</v>
      </c>
      <c r="I6085">
        <v>108.2</v>
      </c>
      <c r="J6085">
        <v>69.8</v>
      </c>
      <c r="K6085">
        <v>83.9</v>
      </c>
      <c r="L6085">
        <v>72.400000000000006</v>
      </c>
      <c r="M6085">
        <v>79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23.1</v>
      </c>
      <c r="V6085">
        <v>21.9</v>
      </c>
      <c r="W6085">
        <v>165.1</v>
      </c>
      <c r="X6085">
        <v>1013.2</v>
      </c>
      <c r="Y6085">
        <v>27.1</v>
      </c>
      <c r="Z6085">
        <v>6.2</v>
      </c>
      <c r="AA6085">
        <v>254.4</v>
      </c>
      <c r="AB6085">
        <v>21.9</v>
      </c>
      <c r="AC6085">
        <v>8</v>
      </c>
      <c r="AD6085">
        <v>0</v>
      </c>
      <c r="AE6085" t="s">
        <v>18333</v>
      </c>
      <c r="AF6085" t="s">
        <v>18334</v>
      </c>
      <c r="AG6085">
        <v>0.19</v>
      </c>
      <c r="AH6085" t="s">
        <v>36</v>
      </c>
      <c r="AI6085" t="s">
        <v>37</v>
      </c>
      <c r="AJ6085" t="s">
        <v>38</v>
      </c>
    </row>
    <row r="6086" spans="1:36" x14ac:dyDescent="0.25">
      <c r="A6086" t="s">
        <v>32</v>
      </c>
      <c r="B6086" t="s">
        <v>18335</v>
      </c>
      <c r="C6086">
        <f>YEAR(B6086)</f>
        <v>2016</v>
      </c>
      <c r="D6086">
        <v>84.3</v>
      </c>
      <c r="E6086">
        <v>73.400000000000006</v>
      </c>
      <c r="F6086">
        <v>79.3</v>
      </c>
      <c r="H6086" s="2">
        <f>IF(F6086-69.7&lt;=0,0,IF(F6086-69.7&lt;=1,1,2))</f>
        <v>2</v>
      </c>
      <c r="I6086">
        <v>89.6</v>
      </c>
      <c r="J6086">
        <v>73.400000000000006</v>
      </c>
      <c r="K6086">
        <v>81.599999999999994</v>
      </c>
      <c r="L6086">
        <v>68</v>
      </c>
      <c r="M6086">
        <v>68.900000000000006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28.9</v>
      </c>
      <c r="V6086">
        <v>15</v>
      </c>
      <c r="W6086">
        <v>95.3</v>
      </c>
      <c r="X6086">
        <v>1010.8</v>
      </c>
      <c r="Y6086">
        <v>24.8</v>
      </c>
      <c r="Z6086">
        <v>6.2</v>
      </c>
      <c r="AA6086">
        <v>258.8</v>
      </c>
      <c r="AB6086">
        <v>22.2</v>
      </c>
      <c r="AC6086">
        <v>9</v>
      </c>
      <c r="AD6086">
        <v>0</v>
      </c>
      <c r="AE6086" t="s">
        <v>18336</v>
      </c>
      <c r="AF6086" t="s">
        <v>18337</v>
      </c>
      <c r="AG6086">
        <v>0.23</v>
      </c>
      <c r="AH6086" t="s">
        <v>36</v>
      </c>
      <c r="AI6086" t="s">
        <v>37</v>
      </c>
      <c r="AJ6086" t="s">
        <v>38</v>
      </c>
    </row>
    <row r="6087" spans="1:36" x14ac:dyDescent="0.25">
      <c r="A6087" t="s">
        <v>32</v>
      </c>
      <c r="B6087" t="s">
        <v>18338</v>
      </c>
      <c r="C6087">
        <f>YEAR(B6087)</f>
        <v>2016</v>
      </c>
      <c r="D6087">
        <v>100.4</v>
      </c>
      <c r="E6087">
        <v>71.599999999999994</v>
      </c>
      <c r="F6087">
        <v>83.5</v>
      </c>
      <c r="H6087" s="2">
        <f>IF(F6087-69.7&lt;=0,0,IF(F6087-69.7&lt;=1,1,2))</f>
        <v>2</v>
      </c>
      <c r="I6087">
        <v>103.7</v>
      </c>
      <c r="J6087">
        <v>71.599999999999994</v>
      </c>
      <c r="K6087">
        <v>85.4</v>
      </c>
      <c r="L6087">
        <v>66.2</v>
      </c>
      <c r="M6087">
        <v>60.3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27.7</v>
      </c>
      <c r="V6087">
        <v>24.2</v>
      </c>
      <c r="W6087">
        <v>223.8</v>
      </c>
      <c r="X6087">
        <v>1008.1</v>
      </c>
      <c r="Y6087">
        <v>27.4</v>
      </c>
      <c r="Z6087">
        <v>6.2</v>
      </c>
      <c r="AA6087">
        <v>244.1</v>
      </c>
      <c r="AB6087">
        <v>20.8</v>
      </c>
      <c r="AC6087">
        <v>8</v>
      </c>
      <c r="AD6087">
        <v>0</v>
      </c>
      <c r="AE6087" t="s">
        <v>18339</v>
      </c>
      <c r="AF6087" t="s">
        <v>18340</v>
      </c>
      <c r="AG6087">
        <v>0.25</v>
      </c>
      <c r="AH6087" t="s">
        <v>36</v>
      </c>
      <c r="AI6087" t="s">
        <v>37</v>
      </c>
      <c r="AJ6087" t="s">
        <v>38</v>
      </c>
    </row>
    <row r="6088" spans="1:36" x14ac:dyDescent="0.25">
      <c r="A6088" t="s">
        <v>32</v>
      </c>
      <c r="B6088" t="s">
        <v>18341</v>
      </c>
      <c r="C6088">
        <f>YEAR(B6088)</f>
        <v>2016</v>
      </c>
      <c r="D6088">
        <v>82.4</v>
      </c>
      <c r="E6088">
        <v>71.599999999999994</v>
      </c>
      <c r="F6088">
        <v>77.8</v>
      </c>
      <c r="H6088" s="2">
        <f>IF(F6088-69.7&lt;=0,0,IF(F6088-69.7&lt;=1,1,2))</f>
        <v>2</v>
      </c>
      <c r="I6088">
        <v>88.3</v>
      </c>
      <c r="J6088">
        <v>71.599999999999994</v>
      </c>
      <c r="K6088">
        <v>79.099999999999994</v>
      </c>
      <c r="L6088">
        <v>71</v>
      </c>
      <c r="M6088">
        <v>79.8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18.3</v>
      </c>
      <c r="V6088">
        <v>12.8</v>
      </c>
      <c r="W6088">
        <v>325</v>
      </c>
      <c r="X6088">
        <v>1011.1</v>
      </c>
      <c r="Y6088">
        <v>39.799999999999997</v>
      </c>
      <c r="Z6088">
        <v>6.2</v>
      </c>
      <c r="AA6088">
        <v>239.9</v>
      </c>
      <c r="AB6088">
        <v>20.8</v>
      </c>
      <c r="AC6088">
        <v>8</v>
      </c>
      <c r="AD6088">
        <v>0</v>
      </c>
      <c r="AE6088" t="s">
        <v>18342</v>
      </c>
      <c r="AF6088" t="s">
        <v>18343</v>
      </c>
      <c r="AG6088">
        <v>0.28999999999999998</v>
      </c>
      <c r="AH6088" t="s">
        <v>36</v>
      </c>
      <c r="AI6088" t="s">
        <v>37</v>
      </c>
      <c r="AJ6088" t="s">
        <v>38</v>
      </c>
    </row>
    <row r="6089" spans="1:36" x14ac:dyDescent="0.25">
      <c r="A6089" t="s">
        <v>32</v>
      </c>
      <c r="B6089" t="s">
        <v>18344</v>
      </c>
      <c r="C6089">
        <f>YEAR(B6089)</f>
        <v>2016</v>
      </c>
      <c r="D6089">
        <v>80.599999999999994</v>
      </c>
      <c r="E6089">
        <v>69.8</v>
      </c>
      <c r="F6089">
        <v>76.2</v>
      </c>
      <c r="H6089" s="2">
        <f>IF(F6089-69.7&lt;=0,0,IF(F6089-69.7&lt;=1,1,2))</f>
        <v>2</v>
      </c>
      <c r="I6089">
        <v>84.6</v>
      </c>
      <c r="J6089">
        <v>69.8</v>
      </c>
      <c r="K6089">
        <v>77.099999999999994</v>
      </c>
      <c r="L6089">
        <v>69.599999999999994</v>
      </c>
      <c r="M6089">
        <v>80.5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21.9</v>
      </c>
      <c r="V6089">
        <v>21.8</v>
      </c>
      <c r="W6089">
        <v>306.5</v>
      </c>
      <c r="X6089">
        <v>1013</v>
      </c>
      <c r="Y6089">
        <v>38.4</v>
      </c>
      <c r="Z6089">
        <v>6.2</v>
      </c>
      <c r="AA6089">
        <v>226.2</v>
      </c>
      <c r="AB6089">
        <v>19.3</v>
      </c>
      <c r="AC6089">
        <v>7</v>
      </c>
      <c r="AD6089">
        <v>0</v>
      </c>
      <c r="AE6089" t="s">
        <v>18345</v>
      </c>
      <c r="AF6089" t="s">
        <v>18346</v>
      </c>
      <c r="AG6089">
        <v>0.32</v>
      </c>
      <c r="AH6089" t="s">
        <v>36</v>
      </c>
      <c r="AI6089" t="s">
        <v>37</v>
      </c>
      <c r="AJ6089" t="s">
        <v>38</v>
      </c>
    </row>
    <row r="6090" spans="1:36" x14ac:dyDescent="0.25">
      <c r="A6090" t="s">
        <v>32</v>
      </c>
      <c r="B6090" t="s">
        <v>18347</v>
      </c>
      <c r="C6090">
        <f>YEAR(B6090)</f>
        <v>2016</v>
      </c>
      <c r="D6090">
        <v>80.599999999999994</v>
      </c>
      <c r="E6090">
        <v>68</v>
      </c>
      <c r="F6090">
        <v>75</v>
      </c>
      <c r="H6090" s="2">
        <f>IF(F6090-69.7&lt;=0,0,IF(F6090-69.7&lt;=1,1,2))</f>
        <v>2</v>
      </c>
      <c r="I6090">
        <v>84.6</v>
      </c>
      <c r="J6090">
        <v>68</v>
      </c>
      <c r="K6090">
        <v>75.7</v>
      </c>
      <c r="L6090">
        <v>67.900000000000006</v>
      </c>
      <c r="M6090">
        <v>79.099999999999994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26.2</v>
      </c>
      <c r="V6090">
        <v>19.7</v>
      </c>
      <c r="W6090">
        <v>300.3</v>
      </c>
      <c r="X6090">
        <v>1014</v>
      </c>
      <c r="Y6090">
        <v>27.8</v>
      </c>
      <c r="Z6090">
        <v>6.2</v>
      </c>
      <c r="AA6090">
        <v>226.9</v>
      </c>
      <c r="AB6090">
        <v>19.5</v>
      </c>
      <c r="AC6090">
        <v>8</v>
      </c>
      <c r="AD6090">
        <v>0</v>
      </c>
      <c r="AE6090" t="s">
        <v>18348</v>
      </c>
      <c r="AF6090" t="s">
        <v>18349</v>
      </c>
      <c r="AG6090">
        <v>0.36</v>
      </c>
      <c r="AH6090" t="s">
        <v>36</v>
      </c>
      <c r="AI6090" t="s">
        <v>37</v>
      </c>
      <c r="AJ6090" t="s">
        <v>38</v>
      </c>
    </row>
    <row r="6091" spans="1:36" x14ac:dyDescent="0.25">
      <c r="A6091" t="s">
        <v>32</v>
      </c>
      <c r="B6091" t="s">
        <v>18350</v>
      </c>
      <c r="C6091">
        <f>YEAR(B6091)</f>
        <v>2016</v>
      </c>
      <c r="D6091">
        <v>80.599999999999994</v>
      </c>
      <c r="E6091">
        <v>69.8</v>
      </c>
      <c r="F6091">
        <v>75.5</v>
      </c>
      <c r="H6091" s="2">
        <f>IF(F6091-69.7&lt;=0,0,IF(F6091-69.7&lt;=1,1,2))</f>
        <v>2</v>
      </c>
      <c r="I6091">
        <v>83.3</v>
      </c>
      <c r="J6091">
        <v>69.8</v>
      </c>
      <c r="K6091">
        <v>76.099999999999994</v>
      </c>
      <c r="L6091">
        <v>66.5</v>
      </c>
      <c r="M6091">
        <v>74.099999999999994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28</v>
      </c>
      <c r="V6091">
        <v>16.100000000000001</v>
      </c>
      <c r="W6091">
        <v>311.8</v>
      </c>
      <c r="X6091">
        <v>1012.8</v>
      </c>
      <c r="Y6091">
        <v>40.5</v>
      </c>
      <c r="Z6091">
        <v>6.2</v>
      </c>
      <c r="AA6091">
        <v>236.2</v>
      </c>
      <c r="AB6091">
        <v>20.399999999999999</v>
      </c>
      <c r="AC6091">
        <v>8</v>
      </c>
      <c r="AD6091">
        <v>0</v>
      </c>
      <c r="AE6091" t="s">
        <v>18351</v>
      </c>
      <c r="AF6091" t="s">
        <v>18352</v>
      </c>
      <c r="AG6091">
        <v>0.39</v>
      </c>
      <c r="AH6091" t="s">
        <v>36</v>
      </c>
      <c r="AI6091" t="s">
        <v>37</v>
      </c>
      <c r="AJ6091" t="s">
        <v>38</v>
      </c>
    </row>
    <row r="6092" spans="1:36" x14ac:dyDescent="0.25">
      <c r="A6092" t="s">
        <v>32</v>
      </c>
      <c r="B6092" t="s">
        <v>18353</v>
      </c>
      <c r="C6092">
        <f>YEAR(B6092)</f>
        <v>2016</v>
      </c>
      <c r="D6092">
        <v>80.599999999999994</v>
      </c>
      <c r="E6092">
        <v>69.900000000000006</v>
      </c>
      <c r="F6092">
        <v>76</v>
      </c>
      <c r="H6092" s="2">
        <f>IF(F6092-69.7&lt;=0,0,IF(F6092-69.7&lt;=1,1,2))</f>
        <v>2</v>
      </c>
      <c r="I6092">
        <v>83.3</v>
      </c>
      <c r="J6092">
        <v>69.900000000000006</v>
      </c>
      <c r="K6092">
        <v>76.5</v>
      </c>
      <c r="L6092">
        <v>65.8</v>
      </c>
      <c r="M6092">
        <v>71.099999999999994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26.8</v>
      </c>
      <c r="V6092">
        <v>18.3</v>
      </c>
      <c r="W6092">
        <v>305</v>
      </c>
      <c r="X6092">
        <v>1012.4</v>
      </c>
      <c r="Y6092">
        <v>35.200000000000003</v>
      </c>
      <c r="Z6092">
        <v>6.2</v>
      </c>
      <c r="AA6092">
        <v>241.3</v>
      </c>
      <c r="AB6092">
        <v>20.6</v>
      </c>
      <c r="AC6092">
        <v>8</v>
      </c>
      <c r="AD6092">
        <v>0</v>
      </c>
      <c r="AE6092" t="s">
        <v>18354</v>
      </c>
      <c r="AF6092" t="s">
        <v>18355</v>
      </c>
      <c r="AG6092">
        <v>0.42</v>
      </c>
      <c r="AH6092" t="s">
        <v>36</v>
      </c>
      <c r="AI6092" t="s">
        <v>37</v>
      </c>
      <c r="AJ6092" t="s">
        <v>38</v>
      </c>
    </row>
    <row r="6093" spans="1:36" x14ac:dyDescent="0.25">
      <c r="A6093" t="s">
        <v>32</v>
      </c>
      <c r="B6093" t="s">
        <v>18356</v>
      </c>
      <c r="C6093">
        <f>YEAR(B6093)</f>
        <v>2016</v>
      </c>
      <c r="D6093">
        <v>82.4</v>
      </c>
      <c r="E6093">
        <v>68</v>
      </c>
      <c r="F6093">
        <v>77.3</v>
      </c>
      <c r="H6093" s="2">
        <f>IF(F6093-69.7&lt;=0,0,IF(F6093-69.7&lt;=1,1,2))</f>
        <v>2</v>
      </c>
      <c r="I6093">
        <v>86.2</v>
      </c>
      <c r="J6093">
        <v>68</v>
      </c>
      <c r="K6093">
        <v>78.400000000000006</v>
      </c>
      <c r="L6093">
        <v>65.599999999999994</v>
      </c>
      <c r="M6093">
        <v>67.900000000000006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34.200000000000003</v>
      </c>
      <c r="V6093">
        <v>18.3</v>
      </c>
      <c r="W6093">
        <v>293.89999999999998</v>
      </c>
      <c r="X6093">
        <v>1013.5</v>
      </c>
      <c r="Y6093">
        <v>8.1999999999999993</v>
      </c>
      <c r="Z6093">
        <v>6.2</v>
      </c>
      <c r="AA6093">
        <v>250.5</v>
      </c>
      <c r="AB6093">
        <v>21.6</v>
      </c>
      <c r="AC6093">
        <v>8</v>
      </c>
      <c r="AD6093">
        <v>0</v>
      </c>
      <c r="AE6093" t="s">
        <v>18357</v>
      </c>
      <c r="AF6093" t="s">
        <v>18358</v>
      </c>
      <c r="AG6093">
        <v>0.45</v>
      </c>
      <c r="AH6093" t="s">
        <v>330</v>
      </c>
      <c r="AI6093" t="s">
        <v>9140</v>
      </c>
      <c r="AJ6093" t="s">
        <v>331</v>
      </c>
    </row>
    <row r="6094" spans="1:36" x14ac:dyDescent="0.25">
      <c r="A6094" t="s">
        <v>32</v>
      </c>
      <c r="B6094" t="s">
        <v>18359</v>
      </c>
      <c r="C6094">
        <f>YEAR(B6094)</f>
        <v>2016</v>
      </c>
      <c r="D6094">
        <v>82.4</v>
      </c>
      <c r="E6094">
        <v>75.2</v>
      </c>
      <c r="F6094">
        <v>78.400000000000006</v>
      </c>
      <c r="H6094" s="2">
        <f>IF(F6094-69.7&lt;=0,0,IF(F6094-69.7&lt;=1,1,2))</f>
        <v>2</v>
      </c>
      <c r="I6094">
        <v>86.2</v>
      </c>
      <c r="J6094">
        <v>75.2</v>
      </c>
      <c r="K6094">
        <v>79.3</v>
      </c>
      <c r="L6094">
        <v>66.3</v>
      </c>
      <c r="M6094">
        <v>66.599999999999994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34.200000000000003</v>
      </c>
      <c r="V6094">
        <v>20.8</v>
      </c>
      <c r="W6094">
        <v>307.39999999999998</v>
      </c>
      <c r="X6094">
        <v>1014.8</v>
      </c>
      <c r="Y6094">
        <v>22.2</v>
      </c>
      <c r="Z6094">
        <v>6.2</v>
      </c>
      <c r="AA6094">
        <v>250.2</v>
      </c>
      <c r="AB6094">
        <v>21.6</v>
      </c>
      <c r="AC6094">
        <v>8</v>
      </c>
      <c r="AD6094">
        <v>0</v>
      </c>
      <c r="AE6094" t="s">
        <v>18360</v>
      </c>
      <c r="AF6094" t="s">
        <v>18361</v>
      </c>
      <c r="AG6094">
        <v>0.5</v>
      </c>
      <c r="AH6094" t="s">
        <v>36</v>
      </c>
      <c r="AI6094" t="s">
        <v>37</v>
      </c>
      <c r="AJ6094" t="s">
        <v>38</v>
      </c>
    </row>
    <row r="6095" spans="1:36" x14ac:dyDescent="0.25">
      <c r="A6095" t="s">
        <v>32</v>
      </c>
      <c r="B6095" t="s">
        <v>18362</v>
      </c>
      <c r="C6095">
        <f>YEAR(B6095)</f>
        <v>2016</v>
      </c>
      <c r="D6095">
        <v>82.4</v>
      </c>
      <c r="E6095">
        <v>69.900000000000006</v>
      </c>
      <c r="F6095">
        <v>78.3</v>
      </c>
      <c r="H6095" s="2">
        <f>IF(F6095-69.7&lt;=0,0,IF(F6095-69.7&lt;=1,1,2))</f>
        <v>2</v>
      </c>
      <c r="I6095">
        <v>85.4</v>
      </c>
      <c r="J6095">
        <v>69.900000000000006</v>
      </c>
      <c r="K6095">
        <v>79.2</v>
      </c>
      <c r="L6095">
        <v>66.099999999999994</v>
      </c>
      <c r="M6095">
        <v>67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27.7</v>
      </c>
      <c r="V6095">
        <v>16.100000000000001</v>
      </c>
      <c r="W6095">
        <v>308.2</v>
      </c>
      <c r="X6095">
        <v>1015.6</v>
      </c>
      <c r="Y6095">
        <v>13.4</v>
      </c>
      <c r="Z6095">
        <v>6.2</v>
      </c>
      <c r="AA6095">
        <v>252.3</v>
      </c>
      <c r="AB6095">
        <v>21.9</v>
      </c>
      <c r="AC6095">
        <v>8</v>
      </c>
      <c r="AD6095">
        <v>0</v>
      </c>
      <c r="AE6095" t="s">
        <v>18363</v>
      </c>
      <c r="AF6095" t="s">
        <v>18364</v>
      </c>
      <c r="AG6095">
        <v>0.52</v>
      </c>
      <c r="AH6095" t="s">
        <v>330</v>
      </c>
      <c r="AI6095" t="s">
        <v>9140</v>
      </c>
      <c r="AJ6095" t="s">
        <v>331</v>
      </c>
    </row>
    <row r="6096" spans="1:36" x14ac:dyDescent="0.25">
      <c r="A6096" t="s">
        <v>32</v>
      </c>
      <c r="B6096" t="s">
        <v>18365</v>
      </c>
      <c r="C6096">
        <f>YEAR(B6096)</f>
        <v>2016</v>
      </c>
      <c r="D6096">
        <v>87.8</v>
      </c>
      <c r="E6096">
        <v>69.8</v>
      </c>
      <c r="F6096">
        <v>78.7</v>
      </c>
      <c r="H6096" s="2">
        <f>IF(F6096-69.7&lt;=0,0,IF(F6096-69.7&lt;=1,1,2))</f>
        <v>2</v>
      </c>
      <c r="I6096">
        <v>94.2</v>
      </c>
      <c r="J6096">
        <v>69.8</v>
      </c>
      <c r="K6096">
        <v>80.599999999999994</v>
      </c>
      <c r="L6096">
        <v>63.5</v>
      </c>
      <c r="M6096">
        <v>61.3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19.7</v>
      </c>
      <c r="V6096">
        <v>11.4</v>
      </c>
      <c r="W6096">
        <v>163.1</v>
      </c>
      <c r="X6096">
        <v>1013.9</v>
      </c>
      <c r="Y6096">
        <v>1.3</v>
      </c>
      <c r="Z6096">
        <v>6.2</v>
      </c>
      <c r="AA6096">
        <v>243.9</v>
      </c>
      <c r="AB6096">
        <v>21.3</v>
      </c>
      <c r="AC6096">
        <v>8</v>
      </c>
      <c r="AD6096">
        <v>0</v>
      </c>
      <c r="AE6096" t="s">
        <v>18366</v>
      </c>
      <c r="AF6096" t="s">
        <v>18367</v>
      </c>
      <c r="AG6096">
        <v>0.56000000000000005</v>
      </c>
      <c r="AH6096" t="s">
        <v>330</v>
      </c>
      <c r="AI6096" t="s">
        <v>9140</v>
      </c>
      <c r="AJ6096" t="s">
        <v>331</v>
      </c>
    </row>
    <row r="6097" spans="1:36" x14ac:dyDescent="0.25">
      <c r="A6097" t="s">
        <v>32</v>
      </c>
      <c r="B6097" t="s">
        <v>18368</v>
      </c>
      <c r="C6097">
        <f>YEAR(B6097)</f>
        <v>2016</v>
      </c>
      <c r="D6097">
        <v>86</v>
      </c>
      <c r="E6097">
        <v>73.400000000000006</v>
      </c>
      <c r="F6097">
        <v>80.400000000000006</v>
      </c>
      <c r="H6097" s="2">
        <f>IF(F6097-69.7&lt;=0,0,IF(F6097-69.7&lt;=1,1,2))</f>
        <v>2</v>
      </c>
      <c r="I6097">
        <v>90.9</v>
      </c>
      <c r="J6097">
        <v>73.400000000000006</v>
      </c>
      <c r="K6097">
        <v>82.9</v>
      </c>
      <c r="L6097">
        <v>69.3</v>
      </c>
      <c r="M6097">
        <v>69.900000000000006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30</v>
      </c>
      <c r="V6097">
        <v>15</v>
      </c>
      <c r="W6097">
        <v>157</v>
      </c>
      <c r="X6097">
        <v>1010.9</v>
      </c>
      <c r="Y6097">
        <v>50.2</v>
      </c>
      <c r="Z6097">
        <v>6.2</v>
      </c>
      <c r="AA6097">
        <v>226.7</v>
      </c>
      <c r="AB6097">
        <v>19.600000000000001</v>
      </c>
      <c r="AC6097">
        <v>8</v>
      </c>
      <c r="AD6097">
        <v>0</v>
      </c>
      <c r="AE6097" t="s">
        <v>18369</v>
      </c>
      <c r="AF6097" t="s">
        <v>18370</v>
      </c>
      <c r="AG6097">
        <v>0.59</v>
      </c>
      <c r="AH6097" t="s">
        <v>36</v>
      </c>
      <c r="AI6097" t="s">
        <v>174</v>
      </c>
      <c r="AJ6097" t="s">
        <v>38</v>
      </c>
    </row>
    <row r="6098" spans="1:36" x14ac:dyDescent="0.25">
      <c r="A6098" t="s">
        <v>32</v>
      </c>
      <c r="B6098" t="s">
        <v>18371</v>
      </c>
      <c r="C6098">
        <f>YEAR(B6098)</f>
        <v>2016</v>
      </c>
      <c r="D6098">
        <v>82.4</v>
      </c>
      <c r="E6098">
        <v>66.3</v>
      </c>
      <c r="F6098">
        <v>76</v>
      </c>
      <c r="H6098" s="2">
        <f>IF(F6098-69.7&lt;=0,0,IF(F6098-69.7&lt;=1,1,2))</f>
        <v>2</v>
      </c>
      <c r="I6098">
        <v>84.7</v>
      </c>
      <c r="J6098">
        <v>66.3</v>
      </c>
      <c r="K6098">
        <v>76.3</v>
      </c>
      <c r="L6098">
        <v>68.099999999999994</v>
      </c>
      <c r="M6098">
        <v>77.5</v>
      </c>
      <c r="O6098">
        <v>1.2E-2</v>
      </c>
      <c r="P6098">
        <v>100</v>
      </c>
      <c r="Q6098">
        <v>8.33</v>
      </c>
      <c r="R6098" t="s">
        <v>40</v>
      </c>
      <c r="S6098">
        <v>0</v>
      </c>
      <c r="T6098">
        <v>0</v>
      </c>
      <c r="U6098">
        <v>38.299999999999997</v>
      </c>
      <c r="V6098">
        <v>20.8</v>
      </c>
      <c r="W6098">
        <v>184.5</v>
      </c>
      <c r="X6098">
        <v>1008.9</v>
      </c>
      <c r="Y6098">
        <v>66.7</v>
      </c>
      <c r="Z6098">
        <v>6.1</v>
      </c>
      <c r="AA6098">
        <v>189.1</v>
      </c>
      <c r="AB6098">
        <v>16.100000000000001</v>
      </c>
      <c r="AC6098">
        <v>6</v>
      </c>
      <c r="AD6098">
        <v>0</v>
      </c>
      <c r="AE6098" t="s">
        <v>18372</v>
      </c>
      <c r="AF6098" t="s">
        <v>18373</v>
      </c>
      <c r="AG6098">
        <v>0.63</v>
      </c>
      <c r="AH6098" t="s">
        <v>56</v>
      </c>
      <c r="AI6098" t="s">
        <v>57</v>
      </c>
      <c r="AJ6098" t="s">
        <v>40</v>
      </c>
    </row>
    <row r="6099" spans="1:36" x14ac:dyDescent="0.25">
      <c r="A6099" t="s">
        <v>32</v>
      </c>
      <c r="B6099" t="s">
        <v>18374</v>
      </c>
      <c r="C6099">
        <f>YEAR(B6099)</f>
        <v>2016</v>
      </c>
      <c r="D6099">
        <v>80.599999999999994</v>
      </c>
      <c r="E6099">
        <v>68</v>
      </c>
      <c r="F6099">
        <v>74.7</v>
      </c>
      <c r="H6099" s="2">
        <f>IF(F6099-69.7&lt;=0,0,IF(F6099-69.7&lt;=1,1,2))</f>
        <v>2</v>
      </c>
      <c r="I6099">
        <v>82.8</v>
      </c>
      <c r="J6099">
        <v>68</v>
      </c>
      <c r="K6099">
        <v>75</v>
      </c>
      <c r="L6099">
        <v>65.2</v>
      </c>
      <c r="M6099">
        <v>72.8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23.7</v>
      </c>
      <c r="V6099">
        <v>19.7</v>
      </c>
      <c r="W6099">
        <v>287.89999999999998</v>
      </c>
      <c r="X6099">
        <v>1011.3</v>
      </c>
      <c r="Y6099">
        <v>37.700000000000003</v>
      </c>
      <c r="Z6099">
        <v>6.2</v>
      </c>
      <c r="AA6099">
        <v>202.1</v>
      </c>
      <c r="AB6099">
        <v>17.399999999999999</v>
      </c>
      <c r="AC6099">
        <v>7</v>
      </c>
      <c r="AD6099">
        <v>0</v>
      </c>
      <c r="AE6099" t="s">
        <v>18375</v>
      </c>
      <c r="AF6099" t="s">
        <v>18376</v>
      </c>
      <c r="AG6099">
        <v>0.66</v>
      </c>
      <c r="AH6099" t="s">
        <v>36</v>
      </c>
      <c r="AI6099" t="s">
        <v>37</v>
      </c>
      <c r="AJ6099" t="s">
        <v>38</v>
      </c>
    </row>
    <row r="6100" spans="1:36" x14ac:dyDescent="0.25">
      <c r="A6100" t="s">
        <v>32</v>
      </c>
      <c r="B6100" t="s">
        <v>18377</v>
      </c>
      <c r="C6100">
        <f>YEAR(B6100)</f>
        <v>2016</v>
      </c>
      <c r="D6100">
        <v>80.599999999999994</v>
      </c>
      <c r="E6100">
        <v>66.2</v>
      </c>
      <c r="F6100">
        <v>74.7</v>
      </c>
      <c r="H6100" s="2">
        <f>IF(F6100-69.7&lt;=0,0,IF(F6100-69.7&lt;=1,1,2))</f>
        <v>2</v>
      </c>
      <c r="I6100">
        <v>83.3</v>
      </c>
      <c r="J6100">
        <v>66.2</v>
      </c>
      <c r="K6100">
        <v>75</v>
      </c>
      <c r="L6100">
        <v>65.400000000000006</v>
      </c>
      <c r="M6100">
        <v>73.5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21.7</v>
      </c>
      <c r="V6100">
        <v>18.3</v>
      </c>
      <c r="W6100">
        <v>293.2</v>
      </c>
      <c r="X6100">
        <v>1013.6</v>
      </c>
      <c r="Y6100">
        <v>39.799999999999997</v>
      </c>
      <c r="Z6100">
        <v>6.2</v>
      </c>
      <c r="AA6100">
        <v>192.7</v>
      </c>
      <c r="AB6100">
        <v>16.600000000000001</v>
      </c>
      <c r="AC6100">
        <v>7</v>
      </c>
      <c r="AD6100">
        <v>0</v>
      </c>
      <c r="AE6100" t="s">
        <v>18378</v>
      </c>
      <c r="AF6100" t="s">
        <v>18379</v>
      </c>
      <c r="AG6100">
        <v>0.7</v>
      </c>
      <c r="AH6100" t="s">
        <v>36</v>
      </c>
      <c r="AI6100" t="s">
        <v>37</v>
      </c>
      <c r="AJ6100" t="s">
        <v>38</v>
      </c>
    </row>
    <row r="6101" spans="1:36" x14ac:dyDescent="0.25">
      <c r="A6101" t="s">
        <v>32</v>
      </c>
      <c r="B6101" t="s">
        <v>18380</v>
      </c>
      <c r="C6101">
        <f>YEAR(B6101)</f>
        <v>2016</v>
      </c>
      <c r="D6101">
        <v>77</v>
      </c>
      <c r="E6101">
        <v>68</v>
      </c>
      <c r="F6101">
        <v>71.900000000000006</v>
      </c>
      <c r="H6101" s="2">
        <f>IF(F6101-69.7&lt;=0,0,IF(F6101-69.7&lt;=1,1,2))</f>
        <v>2</v>
      </c>
      <c r="I6101">
        <v>77</v>
      </c>
      <c r="J6101">
        <v>68</v>
      </c>
      <c r="K6101">
        <v>71.900000000000006</v>
      </c>
      <c r="L6101">
        <v>60.8</v>
      </c>
      <c r="M6101">
        <v>69.3</v>
      </c>
      <c r="O6101">
        <v>0.312</v>
      </c>
      <c r="P6101">
        <v>100</v>
      </c>
      <c r="Q6101">
        <v>4.17</v>
      </c>
      <c r="R6101" t="s">
        <v>40</v>
      </c>
      <c r="S6101">
        <v>0</v>
      </c>
      <c r="T6101">
        <v>0</v>
      </c>
      <c r="U6101">
        <v>30</v>
      </c>
      <c r="V6101">
        <v>17.2</v>
      </c>
      <c r="W6101">
        <v>354.9</v>
      </c>
      <c r="X6101">
        <v>1019.4</v>
      </c>
      <c r="Y6101">
        <v>62.2</v>
      </c>
      <c r="Z6101">
        <v>6.1</v>
      </c>
      <c r="AA6101">
        <v>220.4</v>
      </c>
      <c r="AB6101">
        <v>19</v>
      </c>
      <c r="AC6101">
        <v>7</v>
      </c>
      <c r="AD6101">
        <v>0</v>
      </c>
      <c r="AE6101" t="s">
        <v>18381</v>
      </c>
      <c r="AF6101" t="s">
        <v>18382</v>
      </c>
      <c r="AG6101">
        <v>0.75</v>
      </c>
      <c r="AH6101" t="s">
        <v>56</v>
      </c>
      <c r="AI6101" t="s">
        <v>137</v>
      </c>
      <c r="AJ6101" t="s">
        <v>40</v>
      </c>
    </row>
    <row r="6102" spans="1:36" x14ac:dyDescent="0.25">
      <c r="A6102" t="s">
        <v>32</v>
      </c>
      <c r="B6102" t="s">
        <v>18383</v>
      </c>
      <c r="C6102">
        <f>YEAR(B6102)</f>
        <v>2016</v>
      </c>
      <c r="D6102">
        <v>75.2</v>
      </c>
      <c r="E6102">
        <v>68</v>
      </c>
      <c r="F6102">
        <v>71.400000000000006</v>
      </c>
      <c r="H6102" s="2">
        <f>IF(F6102-69.7&lt;=0,0,IF(F6102-69.7&lt;=1,1,2))</f>
        <v>2</v>
      </c>
      <c r="I6102">
        <v>75.2</v>
      </c>
      <c r="J6102">
        <v>68</v>
      </c>
      <c r="K6102">
        <v>71.400000000000006</v>
      </c>
      <c r="L6102">
        <v>55.7</v>
      </c>
      <c r="M6102">
        <v>58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32.700000000000003</v>
      </c>
      <c r="V6102">
        <v>18.3</v>
      </c>
      <c r="W6102">
        <v>332.8</v>
      </c>
      <c r="X6102">
        <v>1020.3</v>
      </c>
      <c r="Y6102">
        <v>34.299999999999997</v>
      </c>
      <c r="Z6102">
        <v>6.2</v>
      </c>
      <c r="AA6102">
        <v>239.9</v>
      </c>
      <c r="AB6102">
        <v>20.7</v>
      </c>
      <c r="AC6102">
        <v>8</v>
      </c>
      <c r="AD6102">
        <v>0</v>
      </c>
      <c r="AE6102" t="s">
        <v>18384</v>
      </c>
      <c r="AF6102" t="s">
        <v>18385</v>
      </c>
      <c r="AG6102">
        <v>0.77</v>
      </c>
      <c r="AH6102" t="s">
        <v>36</v>
      </c>
      <c r="AI6102" t="s">
        <v>37</v>
      </c>
      <c r="AJ6102" t="s">
        <v>38</v>
      </c>
    </row>
    <row r="6103" spans="1:36" x14ac:dyDescent="0.25">
      <c r="A6103" t="s">
        <v>32</v>
      </c>
      <c r="B6103" t="s">
        <v>18386</v>
      </c>
      <c r="C6103">
        <f>YEAR(B6103)</f>
        <v>2016</v>
      </c>
      <c r="D6103">
        <v>75.2</v>
      </c>
      <c r="E6103">
        <v>69.8</v>
      </c>
      <c r="F6103">
        <v>71.400000000000006</v>
      </c>
      <c r="H6103" s="2">
        <f>IF(F6103-69.7&lt;=0,0,IF(F6103-69.7&lt;=1,1,2))</f>
        <v>2</v>
      </c>
      <c r="I6103">
        <v>75.2</v>
      </c>
      <c r="J6103">
        <v>69.8</v>
      </c>
      <c r="K6103">
        <v>71.400000000000006</v>
      </c>
      <c r="L6103">
        <v>55.5</v>
      </c>
      <c r="M6103">
        <v>57.5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30</v>
      </c>
      <c r="V6103">
        <v>18.3</v>
      </c>
      <c r="W6103">
        <v>322.39999999999998</v>
      </c>
      <c r="X6103">
        <v>1016.2</v>
      </c>
      <c r="Y6103">
        <v>49.1</v>
      </c>
      <c r="Z6103">
        <v>6.2</v>
      </c>
      <c r="AA6103">
        <v>219.8</v>
      </c>
      <c r="AB6103">
        <v>19.100000000000001</v>
      </c>
      <c r="AC6103">
        <v>7</v>
      </c>
      <c r="AD6103">
        <v>0</v>
      </c>
      <c r="AE6103" t="s">
        <v>18387</v>
      </c>
      <c r="AF6103" t="s">
        <v>18388</v>
      </c>
      <c r="AG6103">
        <v>0.8</v>
      </c>
      <c r="AH6103" t="s">
        <v>36</v>
      </c>
      <c r="AI6103" t="s">
        <v>37</v>
      </c>
      <c r="AJ6103" t="s">
        <v>38</v>
      </c>
    </row>
    <row r="6104" spans="1:36" x14ac:dyDescent="0.25">
      <c r="A6104" t="s">
        <v>32</v>
      </c>
      <c r="B6104" t="s">
        <v>18389</v>
      </c>
      <c r="C6104">
        <f>YEAR(B6104)</f>
        <v>2016</v>
      </c>
      <c r="D6104">
        <v>75.2</v>
      </c>
      <c r="E6104">
        <v>69.8</v>
      </c>
      <c r="F6104">
        <v>72.099999999999994</v>
      </c>
      <c r="H6104" s="2">
        <f>IF(F6104-69.7&lt;=0,0,IF(F6104-69.7&lt;=1,1,2))</f>
        <v>2</v>
      </c>
      <c r="I6104">
        <v>75.2</v>
      </c>
      <c r="J6104">
        <v>69.8</v>
      </c>
      <c r="K6104">
        <v>72.099999999999994</v>
      </c>
      <c r="L6104">
        <v>56.2</v>
      </c>
      <c r="M6104">
        <v>57.5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28.6</v>
      </c>
      <c r="V6104">
        <v>16.100000000000001</v>
      </c>
      <c r="W6104">
        <v>318</v>
      </c>
      <c r="X6104">
        <v>1015.1</v>
      </c>
      <c r="Y6104">
        <v>39.799999999999997</v>
      </c>
      <c r="Z6104">
        <v>6.2</v>
      </c>
      <c r="AA6104">
        <v>219.1</v>
      </c>
      <c r="AB6104">
        <v>18.899999999999999</v>
      </c>
      <c r="AC6104">
        <v>7</v>
      </c>
      <c r="AD6104">
        <v>0</v>
      </c>
      <c r="AE6104" t="s">
        <v>18390</v>
      </c>
      <c r="AF6104" t="s">
        <v>18391</v>
      </c>
      <c r="AG6104">
        <v>0.84</v>
      </c>
      <c r="AH6104" t="s">
        <v>36</v>
      </c>
      <c r="AI6104" t="s">
        <v>37</v>
      </c>
      <c r="AJ6104" t="s">
        <v>38</v>
      </c>
    </row>
    <row r="6105" spans="1:36" x14ac:dyDescent="0.25">
      <c r="A6105" t="s">
        <v>32</v>
      </c>
      <c r="B6105" t="s">
        <v>18392</v>
      </c>
      <c r="C6105">
        <f>YEAR(B6105)</f>
        <v>2016</v>
      </c>
      <c r="D6105">
        <v>75.2</v>
      </c>
      <c r="E6105">
        <v>64.400000000000006</v>
      </c>
      <c r="F6105">
        <v>71.5</v>
      </c>
      <c r="H6105" s="2">
        <f>IF(F6105-69.7&lt;=0,0,IF(F6105-69.7&lt;=1,1,2))</f>
        <v>2</v>
      </c>
      <c r="I6105">
        <v>75.2</v>
      </c>
      <c r="J6105">
        <v>64.400000000000006</v>
      </c>
      <c r="K6105">
        <v>71.5</v>
      </c>
      <c r="L6105">
        <v>58.5</v>
      </c>
      <c r="M6105">
        <v>64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28.6</v>
      </c>
      <c r="V6105">
        <v>16.100000000000001</v>
      </c>
      <c r="W6105">
        <v>325.60000000000002</v>
      </c>
      <c r="X6105">
        <v>1018.5</v>
      </c>
      <c r="Y6105">
        <v>42.6</v>
      </c>
      <c r="Z6105">
        <v>6.2</v>
      </c>
      <c r="AA6105">
        <v>222</v>
      </c>
      <c r="AB6105">
        <v>19</v>
      </c>
      <c r="AC6105">
        <v>8</v>
      </c>
      <c r="AD6105">
        <v>0</v>
      </c>
      <c r="AE6105" t="s">
        <v>18393</v>
      </c>
      <c r="AF6105" t="s">
        <v>18394</v>
      </c>
      <c r="AG6105">
        <v>0.87</v>
      </c>
      <c r="AH6105" t="s">
        <v>36</v>
      </c>
      <c r="AI6105" t="s">
        <v>37</v>
      </c>
      <c r="AJ6105" t="s">
        <v>38</v>
      </c>
    </row>
    <row r="6106" spans="1:36" x14ac:dyDescent="0.25">
      <c r="A6106" t="s">
        <v>32</v>
      </c>
      <c r="B6106" t="s">
        <v>18395</v>
      </c>
      <c r="C6106">
        <f>YEAR(B6106)</f>
        <v>2016</v>
      </c>
      <c r="D6106">
        <v>73.400000000000006</v>
      </c>
      <c r="E6106">
        <v>68</v>
      </c>
      <c r="F6106">
        <v>71</v>
      </c>
      <c r="H6106" s="2">
        <f>IF(F6106-69.7&lt;=0,0,IF(F6106-69.7&lt;=1,1,2))</f>
        <v>2</v>
      </c>
      <c r="I6106">
        <v>73.400000000000006</v>
      </c>
      <c r="J6106">
        <v>68</v>
      </c>
      <c r="K6106">
        <v>71</v>
      </c>
      <c r="L6106">
        <v>58.5</v>
      </c>
      <c r="M6106">
        <v>64.8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30.6</v>
      </c>
      <c r="V6106">
        <v>17.2</v>
      </c>
      <c r="W6106">
        <v>323.60000000000002</v>
      </c>
      <c r="X6106">
        <v>1022.4</v>
      </c>
      <c r="Y6106">
        <v>43.8</v>
      </c>
      <c r="Z6106">
        <v>6.2</v>
      </c>
      <c r="AA6106">
        <v>209.7</v>
      </c>
      <c r="AB6106">
        <v>18.2</v>
      </c>
      <c r="AC6106">
        <v>7</v>
      </c>
      <c r="AD6106">
        <v>0</v>
      </c>
      <c r="AE6106" t="s">
        <v>18396</v>
      </c>
      <c r="AF6106" t="s">
        <v>18397</v>
      </c>
      <c r="AG6106">
        <v>0.91</v>
      </c>
      <c r="AH6106" t="s">
        <v>36</v>
      </c>
      <c r="AI6106" t="s">
        <v>174</v>
      </c>
      <c r="AJ6106" t="s">
        <v>38</v>
      </c>
    </row>
    <row r="6107" spans="1:36" x14ac:dyDescent="0.25">
      <c r="A6107" t="s">
        <v>32</v>
      </c>
      <c r="B6107" t="s">
        <v>18398</v>
      </c>
      <c r="C6107">
        <f>YEAR(B6107)</f>
        <v>2016</v>
      </c>
      <c r="D6107">
        <v>77</v>
      </c>
      <c r="E6107">
        <v>69.8</v>
      </c>
      <c r="F6107">
        <v>71.7</v>
      </c>
      <c r="H6107" s="2">
        <f>IF(F6107-69.7&lt;=0,0,IF(F6107-69.7&lt;=1,1,2))</f>
        <v>2</v>
      </c>
      <c r="I6107">
        <v>77</v>
      </c>
      <c r="J6107">
        <v>69.8</v>
      </c>
      <c r="K6107">
        <v>71.7</v>
      </c>
      <c r="L6107">
        <v>60.2</v>
      </c>
      <c r="M6107">
        <v>67.400000000000006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26.6</v>
      </c>
      <c r="V6107">
        <v>15</v>
      </c>
      <c r="W6107">
        <v>321.39999999999998</v>
      </c>
      <c r="X6107">
        <v>1022.5</v>
      </c>
      <c r="Y6107">
        <v>41.7</v>
      </c>
      <c r="Z6107">
        <v>6.2</v>
      </c>
      <c r="AA6107">
        <v>222.5</v>
      </c>
      <c r="AB6107">
        <v>19.2</v>
      </c>
      <c r="AC6107">
        <v>8</v>
      </c>
      <c r="AD6107">
        <v>0</v>
      </c>
      <c r="AE6107" t="s">
        <v>18399</v>
      </c>
      <c r="AF6107" t="s">
        <v>18400</v>
      </c>
      <c r="AG6107">
        <v>0.94</v>
      </c>
      <c r="AH6107" t="s">
        <v>36</v>
      </c>
      <c r="AI6107" t="s">
        <v>37</v>
      </c>
      <c r="AJ6107" t="s">
        <v>38</v>
      </c>
    </row>
    <row r="6108" spans="1:36" x14ac:dyDescent="0.25">
      <c r="A6108" t="s">
        <v>32</v>
      </c>
      <c r="B6108" t="s">
        <v>18401</v>
      </c>
      <c r="C6108">
        <f>YEAR(B6108)</f>
        <v>2016</v>
      </c>
      <c r="D6108">
        <v>77</v>
      </c>
      <c r="E6108">
        <v>62.6</v>
      </c>
      <c r="F6108">
        <v>71</v>
      </c>
      <c r="H6108" s="2">
        <f>IF(F6108-69.7&lt;=0,0,IF(F6108-69.7&lt;=1,1,2))</f>
        <v>2</v>
      </c>
      <c r="I6108">
        <v>77</v>
      </c>
      <c r="J6108">
        <v>62.6</v>
      </c>
      <c r="K6108">
        <v>71</v>
      </c>
      <c r="L6108">
        <v>59.7</v>
      </c>
      <c r="M6108">
        <v>68.400000000000006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23</v>
      </c>
      <c r="V6108">
        <v>12.8</v>
      </c>
      <c r="W6108">
        <v>317.3</v>
      </c>
      <c r="X6108">
        <v>1019.3</v>
      </c>
      <c r="Y6108">
        <v>15</v>
      </c>
      <c r="Z6108">
        <v>6.2</v>
      </c>
      <c r="AA6108">
        <v>227.2</v>
      </c>
      <c r="AB6108">
        <v>19.7</v>
      </c>
      <c r="AC6108">
        <v>8</v>
      </c>
      <c r="AD6108">
        <v>0</v>
      </c>
      <c r="AE6108" t="s">
        <v>18402</v>
      </c>
      <c r="AF6108" t="s">
        <v>18403</v>
      </c>
      <c r="AG6108">
        <v>0.98</v>
      </c>
      <c r="AH6108" t="s">
        <v>330</v>
      </c>
      <c r="AI6108" t="s">
        <v>9140</v>
      </c>
      <c r="AJ6108" t="s">
        <v>331</v>
      </c>
    </row>
    <row r="6109" spans="1:36" x14ac:dyDescent="0.25">
      <c r="A6109" t="s">
        <v>32</v>
      </c>
      <c r="B6109" t="s">
        <v>18404</v>
      </c>
      <c r="C6109">
        <f>YEAR(B6109)</f>
        <v>2016</v>
      </c>
      <c r="D6109">
        <v>75.2</v>
      </c>
      <c r="E6109">
        <v>60.8</v>
      </c>
      <c r="F6109">
        <v>69.5</v>
      </c>
      <c r="H6109" s="2">
        <f>IF(F6109-69.7&lt;=0,0,IF(F6109-69.7&lt;=1,1,2))</f>
        <v>0</v>
      </c>
      <c r="I6109">
        <v>75.2</v>
      </c>
      <c r="J6109">
        <v>60.8</v>
      </c>
      <c r="K6109">
        <v>69.5</v>
      </c>
      <c r="L6109">
        <v>61.3</v>
      </c>
      <c r="M6109">
        <v>75.5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19.2</v>
      </c>
      <c r="V6109">
        <v>9.1999999999999993</v>
      </c>
      <c r="W6109">
        <v>302</v>
      </c>
      <c r="X6109">
        <v>1016.6</v>
      </c>
      <c r="Y6109">
        <v>9.3000000000000007</v>
      </c>
      <c r="Z6109">
        <v>6.2</v>
      </c>
      <c r="AA6109">
        <v>230.2</v>
      </c>
      <c r="AB6109">
        <v>19.8</v>
      </c>
      <c r="AC6109">
        <v>8</v>
      </c>
      <c r="AD6109">
        <v>0</v>
      </c>
      <c r="AE6109" t="s">
        <v>18405</v>
      </c>
      <c r="AF6109" t="s">
        <v>18406</v>
      </c>
      <c r="AG6109">
        <v>0</v>
      </c>
      <c r="AH6109" t="s">
        <v>330</v>
      </c>
      <c r="AI6109" t="s">
        <v>9140</v>
      </c>
      <c r="AJ6109" t="s">
        <v>331</v>
      </c>
    </row>
    <row r="6110" spans="1:36" x14ac:dyDescent="0.25">
      <c r="A6110" t="s">
        <v>32</v>
      </c>
      <c r="B6110" t="s">
        <v>18407</v>
      </c>
      <c r="C6110">
        <f>YEAR(B6110)</f>
        <v>2016</v>
      </c>
      <c r="D6110">
        <v>79.8</v>
      </c>
      <c r="E6110">
        <v>60.8</v>
      </c>
      <c r="F6110">
        <v>69.599999999999994</v>
      </c>
      <c r="H6110" s="2">
        <f>IF(F6110-69.7&lt;=0,0,IF(F6110-69.7&lt;=1,1,2))</f>
        <v>0</v>
      </c>
      <c r="I6110">
        <v>79.8</v>
      </c>
      <c r="J6110">
        <v>60.8</v>
      </c>
      <c r="K6110">
        <v>69.599999999999994</v>
      </c>
      <c r="L6110">
        <v>61.6</v>
      </c>
      <c r="M6110">
        <v>77.3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17.2</v>
      </c>
      <c r="V6110">
        <v>6.9</v>
      </c>
      <c r="W6110">
        <v>143.9</v>
      </c>
      <c r="X6110">
        <v>1016.1</v>
      </c>
      <c r="Y6110">
        <v>30.5</v>
      </c>
      <c r="Z6110">
        <v>6.2</v>
      </c>
      <c r="AA6110">
        <v>218.5</v>
      </c>
      <c r="AB6110">
        <v>19</v>
      </c>
      <c r="AC6110">
        <v>8</v>
      </c>
      <c r="AD6110">
        <v>0</v>
      </c>
      <c r="AE6110" t="s">
        <v>18408</v>
      </c>
      <c r="AF6110" t="s">
        <v>18409</v>
      </c>
      <c r="AG6110">
        <v>0.05</v>
      </c>
      <c r="AH6110" t="s">
        <v>36</v>
      </c>
      <c r="AI6110" t="s">
        <v>37</v>
      </c>
      <c r="AJ6110" t="s">
        <v>38</v>
      </c>
    </row>
    <row r="6111" spans="1:36" x14ac:dyDescent="0.25">
      <c r="A6111" t="s">
        <v>32</v>
      </c>
      <c r="B6111" t="s">
        <v>18410</v>
      </c>
      <c r="C6111">
        <f>YEAR(B6111)</f>
        <v>2016</v>
      </c>
      <c r="D6111">
        <v>80.599999999999994</v>
      </c>
      <c r="E6111">
        <v>64.400000000000006</v>
      </c>
      <c r="F6111">
        <v>72.099999999999994</v>
      </c>
      <c r="H6111" s="2">
        <f>IF(F6111-69.7&lt;=0,0,IF(F6111-69.7&lt;=1,1,2))</f>
        <v>2</v>
      </c>
      <c r="I6111">
        <v>84.6</v>
      </c>
      <c r="J6111">
        <v>64.400000000000006</v>
      </c>
      <c r="K6111">
        <v>72.5</v>
      </c>
      <c r="L6111">
        <v>62.6</v>
      </c>
      <c r="M6111">
        <v>72.7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19.899999999999999</v>
      </c>
      <c r="V6111">
        <v>15</v>
      </c>
      <c r="W6111">
        <v>255.6</v>
      </c>
      <c r="X6111">
        <v>1015.9</v>
      </c>
      <c r="Y6111">
        <v>7.6</v>
      </c>
      <c r="Z6111">
        <v>6.2</v>
      </c>
      <c r="AA6111">
        <v>215.9</v>
      </c>
      <c r="AB6111">
        <v>18.8</v>
      </c>
      <c r="AC6111">
        <v>7</v>
      </c>
      <c r="AD6111">
        <v>0</v>
      </c>
      <c r="AE6111" t="s">
        <v>18411</v>
      </c>
      <c r="AF6111" t="s">
        <v>18412</v>
      </c>
      <c r="AG6111">
        <v>0.08</v>
      </c>
      <c r="AH6111" t="s">
        <v>330</v>
      </c>
      <c r="AI6111" t="s">
        <v>9140</v>
      </c>
      <c r="AJ6111" t="s">
        <v>331</v>
      </c>
    </row>
    <row r="6112" spans="1:36" x14ac:dyDescent="0.25">
      <c r="A6112" t="s">
        <v>32</v>
      </c>
      <c r="B6112" t="s">
        <v>18413</v>
      </c>
      <c r="C6112">
        <f>YEAR(B6112)</f>
        <v>2016</v>
      </c>
      <c r="D6112">
        <v>78.8</v>
      </c>
      <c r="E6112">
        <v>68</v>
      </c>
      <c r="F6112">
        <v>73.599999999999994</v>
      </c>
      <c r="H6112" s="2">
        <f>IF(F6112-69.7&lt;=0,0,IF(F6112-69.7&lt;=1,1,2))</f>
        <v>2</v>
      </c>
      <c r="I6112">
        <v>78.8</v>
      </c>
      <c r="J6112">
        <v>68</v>
      </c>
      <c r="K6112">
        <v>73.599999999999994</v>
      </c>
      <c r="L6112">
        <v>66.900000000000006</v>
      </c>
      <c r="M6112">
        <v>79.7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19.899999999999999</v>
      </c>
      <c r="V6112">
        <v>16.100000000000001</v>
      </c>
      <c r="W6112">
        <v>282.5</v>
      </c>
      <c r="X6112">
        <v>1013.5</v>
      </c>
      <c r="Y6112">
        <v>17.5</v>
      </c>
      <c r="Z6112">
        <v>6.2</v>
      </c>
      <c r="AA6112">
        <v>215.4</v>
      </c>
      <c r="AB6112">
        <v>18.7</v>
      </c>
      <c r="AC6112">
        <v>7</v>
      </c>
      <c r="AD6112">
        <v>0</v>
      </c>
      <c r="AE6112" t="s">
        <v>18414</v>
      </c>
      <c r="AF6112" t="s">
        <v>18415</v>
      </c>
      <c r="AG6112">
        <v>0.11</v>
      </c>
      <c r="AH6112" t="s">
        <v>330</v>
      </c>
      <c r="AI6112" t="s">
        <v>9140</v>
      </c>
      <c r="AJ6112" t="s">
        <v>331</v>
      </c>
    </row>
    <row r="6113" spans="1:36" x14ac:dyDescent="0.25">
      <c r="A6113" t="s">
        <v>32</v>
      </c>
      <c r="B6113" t="s">
        <v>18416</v>
      </c>
      <c r="C6113">
        <f>YEAR(B6113)</f>
        <v>2016</v>
      </c>
      <c r="D6113">
        <v>78.8</v>
      </c>
      <c r="E6113">
        <v>66.2</v>
      </c>
      <c r="F6113">
        <v>73</v>
      </c>
      <c r="H6113" s="2">
        <f>IF(F6113-69.7&lt;=0,0,IF(F6113-69.7&lt;=1,1,2))</f>
        <v>2</v>
      </c>
      <c r="I6113">
        <v>78.8</v>
      </c>
      <c r="J6113">
        <v>66.2</v>
      </c>
      <c r="K6113">
        <v>73</v>
      </c>
      <c r="L6113">
        <v>63.3</v>
      </c>
      <c r="M6113">
        <v>72.400000000000006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26.2</v>
      </c>
      <c r="V6113">
        <v>19.7</v>
      </c>
      <c r="W6113">
        <v>280.3</v>
      </c>
      <c r="X6113">
        <v>1011.5</v>
      </c>
      <c r="Y6113">
        <v>26.5</v>
      </c>
      <c r="Z6113">
        <v>6.2</v>
      </c>
      <c r="AA6113">
        <v>213.2</v>
      </c>
      <c r="AB6113">
        <v>18.5</v>
      </c>
      <c r="AC6113">
        <v>7</v>
      </c>
      <c r="AD6113">
        <v>0</v>
      </c>
      <c r="AE6113" t="s">
        <v>18417</v>
      </c>
      <c r="AF6113" t="s">
        <v>18418</v>
      </c>
      <c r="AG6113">
        <v>0.14000000000000001</v>
      </c>
      <c r="AH6113" t="s">
        <v>36</v>
      </c>
      <c r="AI6113" t="s">
        <v>37</v>
      </c>
      <c r="AJ6113" t="s">
        <v>38</v>
      </c>
    </row>
    <row r="6114" spans="1:36" x14ac:dyDescent="0.25">
      <c r="A6114" t="s">
        <v>32</v>
      </c>
      <c r="B6114" t="s">
        <v>18419</v>
      </c>
      <c r="C6114">
        <f>YEAR(B6114)</f>
        <v>2016</v>
      </c>
      <c r="D6114">
        <v>78.8</v>
      </c>
      <c r="E6114">
        <v>64.400000000000006</v>
      </c>
      <c r="F6114">
        <v>71.8</v>
      </c>
      <c r="H6114" s="2">
        <f>IF(F6114-69.7&lt;=0,0,IF(F6114-69.7&lt;=1,1,2))</f>
        <v>2</v>
      </c>
      <c r="I6114">
        <v>78.8</v>
      </c>
      <c r="J6114">
        <v>64.400000000000006</v>
      </c>
      <c r="K6114">
        <v>71.8</v>
      </c>
      <c r="L6114">
        <v>62.1</v>
      </c>
      <c r="M6114">
        <v>72.7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19.5</v>
      </c>
      <c r="V6114">
        <v>15</v>
      </c>
      <c r="W6114">
        <v>273.8</v>
      </c>
      <c r="X6114">
        <v>1013.9</v>
      </c>
      <c r="Y6114">
        <v>40.299999999999997</v>
      </c>
      <c r="Z6114">
        <v>6.2</v>
      </c>
      <c r="AA6114">
        <v>177.6</v>
      </c>
      <c r="AB6114">
        <v>15.3</v>
      </c>
      <c r="AC6114">
        <v>7</v>
      </c>
      <c r="AD6114">
        <v>0</v>
      </c>
      <c r="AE6114" t="s">
        <v>18420</v>
      </c>
      <c r="AF6114" t="s">
        <v>18421</v>
      </c>
      <c r="AG6114">
        <v>0.18</v>
      </c>
      <c r="AH6114" t="s">
        <v>36</v>
      </c>
      <c r="AI6114" t="s">
        <v>37</v>
      </c>
      <c r="AJ6114" t="s">
        <v>38</v>
      </c>
    </row>
    <row r="6115" spans="1:36" x14ac:dyDescent="0.25">
      <c r="A6115" t="s">
        <v>32</v>
      </c>
      <c r="B6115" t="s">
        <v>18422</v>
      </c>
      <c r="C6115">
        <f>YEAR(B6115)</f>
        <v>2016</v>
      </c>
      <c r="D6115">
        <v>78.8</v>
      </c>
      <c r="E6115">
        <v>62.6</v>
      </c>
      <c r="F6115">
        <v>71.2</v>
      </c>
      <c r="H6115" s="2">
        <f>IF(F6115-69.7&lt;=0,0,IF(F6115-69.7&lt;=1,1,2))</f>
        <v>2</v>
      </c>
      <c r="I6115">
        <v>78.8</v>
      </c>
      <c r="J6115">
        <v>62.6</v>
      </c>
      <c r="K6115">
        <v>71.2</v>
      </c>
      <c r="L6115">
        <v>58.4</v>
      </c>
      <c r="M6115">
        <v>64.400000000000006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19.7</v>
      </c>
      <c r="V6115">
        <v>19.7</v>
      </c>
      <c r="W6115">
        <v>161.6</v>
      </c>
      <c r="X6115">
        <v>1015.6</v>
      </c>
      <c r="Y6115">
        <v>16.2</v>
      </c>
      <c r="Z6115">
        <v>6.2</v>
      </c>
      <c r="AA6115">
        <v>209.7</v>
      </c>
      <c r="AB6115">
        <v>18.100000000000001</v>
      </c>
      <c r="AC6115">
        <v>7</v>
      </c>
      <c r="AD6115">
        <v>0</v>
      </c>
      <c r="AE6115" t="s">
        <v>18423</v>
      </c>
      <c r="AF6115" t="s">
        <v>18424</v>
      </c>
      <c r="AG6115">
        <v>0.21</v>
      </c>
      <c r="AH6115" t="s">
        <v>330</v>
      </c>
      <c r="AI6115" t="s">
        <v>9140</v>
      </c>
      <c r="AJ6115" t="s">
        <v>331</v>
      </c>
    </row>
    <row r="6116" spans="1:36" x14ac:dyDescent="0.25">
      <c r="A6116" t="s">
        <v>32</v>
      </c>
      <c r="B6116" t="s">
        <v>18425</v>
      </c>
      <c r="C6116">
        <f>YEAR(B6116)</f>
        <v>2016</v>
      </c>
      <c r="D6116">
        <v>86</v>
      </c>
      <c r="E6116">
        <v>73.400000000000006</v>
      </c>
      <c r="F6116">
        <v>77.900000000000006</v>
      </c>
      <c r="H6116" s="2">
        <f>IF(F6116-69.7&lt;=0,0,IF(F6116-69.7&lt;=1,1,2))</f>
        <v>2</v>
      </c>
      <c r="I6116">
        <v>88.4</v>
      </c>
      <c r="J6116">
        <v>73.400000000000006</v>
      </c>
      <c r="K6116">
        <v>78.5</v>
      </c>
      <c r="L6116">
        <v>61.8</v>
      </c>
      <c r="M6116">
        <v>58.4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23</v>
      </c>
      <c r="V6116">
        <v>25.3</v>
      </c>
      <c r="W6116">
        <v>229</v>
      </c>
      <c r="X6116">
        <v>1012.5</v>
      </c>
      <c r="Y6116">
        <v>19</v>
      </c>
      <c r="Z6116">
        <v>6.2</v>
      </c>
      <c r="AA6116">
        <v>202</v>
      </c>
      <c r="AB6116">
        <v>17.399999999999999</v>
      </c>
      <c r="AC6116">
        <v>7</v>
      </c>
      <c r="AD6116">
        <v>0</v>
      </c>
      <c r="AE6116" t="s">
        <v>18426</v>
      </c>
      <c r="AF6116" t="s">
        <v>18427</v>
      </c>
      <c r="AG6116">
        <v>0.24</v>
      </c>
      <c r="AH6116" t="s">
        <v>330</v>
      </c>
      <c r="AI6116" t="s">
        <v>9140</v>
      </c>
      <c r="AJ6116" t="s">
        <v>331</v>
      </c>
    </row>
    <row r="6117" spans="1:36" x14ac:dyDescent="0.25">
      <c r="A6117" t="s">
        <v>32</v>
      </c>
      <c r="B6117" t="s">
        <v>18428</v>
      </c>
      <c r="C6117">
        <f>YEAR(B6117)</f>
        <v>2016</v>
      </c>
      <c r="D6117">
        <v>78.8</v>
      </c>
      <c r="E6117">
        <v>64.400000000000006</v>
      </c>
      <c r="F6117">
        <v>72.5</v>
      </c>
      <c r="H6117" s="2">
        <f>IF(F6117-69.7&lt;=0,0,IF(F6117-69.7&lt;=1,1,2))</f>
        <v>2</v>
      </c>
      <c r="I6117">
        <v>78.8</v>
      </c>
      <c r="J6117">
        <v>64.400000000000006</v>
      </c>
      <c r="K6117">
        <v>72.5</v>
      </c>
      <c r="L6117">
        <v>63.6</v>
      </c>
      <c r="M6117">
        <v>74.3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18.8</v>
      </c>
      <c r="V6117">
        <v>9.1</v>
      </c>
      <c r="W6117">
        <v>125.6</v>
      </c>
      <c r="X6117">
        <v>1016.8</v>
      </c>
      <c r="Y6117">
        <v>21</v>
      </c>
      <c r="Z6117">
        <v>6.2</v>
      </c>
      <c r="AA6117">
        <v>203.3</v>
      </c>
      <c r="AB6117">
        <v>17.5</v>
      </c>
      <c r="AC6117">
        <v>7</v>
      </c>
      <c r="AD6117">
        <v>0</v>
      </c>
      <c r="AE6117" t="s">
        <v>18429</v>
      </c>
      <c r="AF6117" t="s">
        <v>18430</v>
      </c>
      <c r="AG6117">
        <v>0.25</v>
      </c>
      <c r="AH6117" t="s">
        <v>36</v>
      </c>
      <c r="AI6117" t="s">
        <v>37</v>
      </c>
      <c r="AJ6117" t="s">
        <v>38</v>
      </c>
    </row>
    <row r="6118" spans="1:36" x14ac:dyDescent="0.25">
      <c r="A6118" t="s">
        <v>32</v>
      </c>
      <c r="B6118" t="s">
        <v>18431</v>
      </c>
      <c r="C6118">
        <f>YEAR(B6118)</f>
        <v>2016</v>
      </c>
      <c r="D6118">
        <v>77</v>
      </c>
      <c r="E6118">
        <v>64.400000000000006</v>
      </c>
      <c r="F6118">
        <v>70.900000000000006</v>
      </c>
      <c r="H6118" s="2">
        <f>IF(F6118-69.7&lt;=0,0,IF(F6118-69.7&lt;=1,1,2))</f>
        <v>2</v>
      </c>
      <c r="I6118">
        <v>77</v>
      </c>
      <c r="J6118">
        <v>64.400000000000006</v>
      </c>
      <c r="K6118">
        <v>70.900000000000006</v>
      </c>
      <c r="L6118">
        <v>63.3</v>
      </c>
      <c r="M6118">
        <v>77.5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21.9</v>
      </c>
      <c r="V6118">
        <v>15</v>
      </c>
      <c r="W6118">
        <v>108.4</v>
      </c>
      <c r="X6118">
        <v>1016.3</v>
      </c>
      <c r="Y6118">
        <v>41.2</v>
      </c>
      <c r="Z6118">
        <v>6.2</v>
      </c>
      <c r="AA6118">
        <v>198.5</v>
      </c>
      <c r="AB6118">
        <v>17.100000000000001</v>
      </c>
      <c r="AC6118">
        <v>7</v>
      </c>
      <c r="AD6118">
        <v>0</v>
      </c>
      <c r="AE6118" t="s">
        <v>18432</v>
      </c>
      <c r="AF6118" t="s">
        <v>18433</v>
      </c>
      <c r="AG6118">
        <v>0.31</v>
      </c>
      <c r="AH6118" t="s">
        <v>36</v>
      </c>
      <c r="AI6118" t="s">
        <v>37</v>
      </c>
      <c r="AJ6118" t="s">
        <v>38</v>
      </c>
    </row>
    <row r="6119" spans="1:36" x14ac:dyDescent="0.25">
      <c r="A6119" t="s">
        <v>32</v>
      </c>
      <c r="B6119" t="s">
        <v>18434</v>
      </c>
      <c r="C6119">
        <f>YEAR(B6119)</f>
        <v>2016</v>
      </c>
      <c r="D6119">
        <v>86</v>
      </c>
      <c r="E6119">
        <v>65.7</v>
      </c>
      <c r="F6119">
        <v>76.599999999999994</v>
      </c>
      <c r="H6119" s="2">
        <f>IF(F6119-69.7&lt;=0,0,IF(F6119-69.7&lt;=1,1,2))</f>
        <v>2</v>
      </c>
      <c r="I6119">
        <v>104.8</v>
      </c>
      <c r="J6119">
        <v>65.7</v>
      </c>
      <c r="K6119">
        <v>78</v>
      </c>
      <c r="L6119">
        <v>63.7</v>
      </c>
      <c r="M6119">
        <v>66.400000000000006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34.700000000000003</v>
      </c>
      <c r="V6119">
        <v>19.7</v>
      </c>
      <c r="W6119">
        <v>208.7</v>
      </c>
      <c r="X6119">
        <v>1011.3</v>
      </c>
      <c r="Y6119">
        <v>63</v>
      </c>
      <c r="Z6119">
        <v>6.2</v>
      </c>
      <c r="AA6119">
        <v>163.69999999999999</v>
      </c>
      <c r="AB6119">
        <v>14.1</v>
      </c>
      <c r="AC6119">
        <v>6</v>
      </c>
      <c r="AD6119">
        <v>0</v>
      </c>
      <c r="AE6119" t="s">
        <v>18435</v>
      </c>
      <c r="AF6119" t="s">
        <v>18436</v>
      </c>
      <c r="AG6119">
        <v>0.34</v>
      </c>
      <c r="AH6119" t="s">
        <v>36</v>
      </c>
      <c r="AI6119" t="s">
        <v>37</v>
      </c>
      <c r="AJ6119" t="s">
        <v>38</v>
      </c>
    </row>
    <row r="6120" spans="1:36" x14ac:dyDescent="0.25">
      <c r="A6120" t="s">
        <v>32</v>
      </c>
      <c r="B6120" t="s">
        <v>18437</v>
      </c>
      <c r="C6120">
        <f>YEAR(B6120)</f>
        <v>2016</v>
      </c>
      <c r="D6120">
        <v>84.2</v>
      </c>
      <c r="E6120">
        <v>69.8</v>
      </c>
      <c r="F6120">
        <v>77.400000000000006</v>
      </c>
      <c r="H6120" s="2">
        <f>IF(F6120-69.7&lt;=0,0,IF(F6120-69.7&lt;=1,1,2))</f>
        <v>2</v>
      </c>
      <c r="I6120">
        <v>83.1</v>
      </c>
      <c r="J6120">
        <v>69.8</v>
      </c>
      <c r="K6120">
        <v>77.5</v>
      </c>
      <c r="L6120">
        <v>65.3</v>
      </c>
      <c r="M6120">
        <v>67.7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26.4</v>
      </c>
      <c r="V6120">
        <v>24.2</v>
      </c>
      <c r="W6120">
        <v>274.10000000000002</v>
      </c>
      <c r="X6120">
        <v>1011.6</v>
      </c>
      <c r="Y6120">
        <v>31.3</v>
      </c>
      <c r="Z6120">
        <v>6.2</v>
      </c>
      <c r="AA6120">
        <v>191.1</v>
      </c>
      <c r="AB6120">
        <v>16.5</v>
      </c>
      <c r="AC6120">
        <v>7</v>
      </c>
      <c r="AD6120">
        <v>0</v>
      </c>
      <c r="AE6120" t="s">
        <v>18438</v>
      </c>
      <c r="AF6120" t="s">
        <v>18439</v>
      </c>
      <c r="AG6120">
        <v>0.37</v>
      </c>
      <c r="AH6120" t="s">
        <v>36</v>
      </c>
      <c r="AI6120" t="s">
        <v>37</v>
      </c>
      <c r="AJ6120" t="s">
        <v>38</v>
      </c>
    </row>
    <row r="6121" spans="1:36" x14ac:dyDescent="0.25">
      <c r="A6121" t="s">
        <v>32</v>
      </c>
      <c r="B6121" t="s">
        <v>18440</v>
      </c>
      <c r="C6121">
        <f>YEAR(B6121)</f>
        <v>2016</v>
      </c>
      <c r="D6121">
        <v>77</v>
      </c>
      <c r="E6121">
        <v>64.400000000000006</v>
      </c>
      <c r="F6121">
        <v>70.599999999999994</v>
      </c>
      <c r="H6121" s="2">
        <f>IF(F6121-69.7&lt;=0,0,IF(F6121-69.7&lt;=1,1,2))</f>
        <v>1</v>
      </c>
      <c r="I6121">
        <v>77</v>
      </c>
      <c r="J6121">
        <v>64.400000000000006</v>
      </c>
      <c r="K6121">
        <v>70.599999999999994</v>
      </c>
      <c r="L6121">
        <v>59.1</v>
      </c>
      <c r="M6121">
        <v>68.400000000000006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33.299999999999997</v>
      </c>
      <c r="V6121">
        <v>21.9</v>
      </c>
      <c r="W6121">
        <v>284.10000000000002</v>
      </c>
      <c r="X6121">
        <v>1015.7</v>
      </c>
      <c r="Y6121">
        <v>21.7</v>
      </c>
      <c r="Z6121">
        <v>6.2</v>
      </c>
      <c r="AA6121">
        <v>201.1</v>
      </c>
      <c r="AB6121">
        <v>17.5</v>
      </c>
      <c r="AC6121">
        <v>7</v>
      </c>
      <c r="AD6121">
        <v>0</v>
      </c>
      <c r="AE6121" t="s">
        <v>18441</v>
      </c>
      <c r="AF6121" t="s">
        <v>18442</v>
      </c>
      <c r="AG6121">
        <v>0.41</v>
      </c>
      <c r="AH6121" t="s">
        <v>36</v>
      </c>
      <c r="AI6121" t="s">
        <v>174</v>
      </c>
      <c r="AJ6121" t="s">
        <v>38</v>
      </c>
    </row>
    <row r="6122" spans="1:36" x14ac:dyDescent="0.25">
      <c r="A6122" t="s">
        <v>32</v>
      </c>
      <c r="B6122" t="s">
        <v>18443</v>
      </c>
      <c r="C6122">
        <f>YEAR(B6122)</f>
        <v>2016</v>
      </c>
      <c r="D6122">
        <v>75.2</v>
      </c>
      <c r="E6122">
        <v>59</v>
      </c>
      <c r="F6122">
        <v>68</v>
      </c>
      <c r="H6122" s="2">
        <f>IF(F6122-69.7&lt;=0,0,IF(F6122-69.7&lt;=1,1,2))</f>
        <v>0</v>
      </c>
      <c r="I6122">
        <v>75.2</v>
      </c>
      <c r="J6122">
        <v>59</v>
      </c>
      <c r="K6122">
        <v>68</v>
      </c>
      <c r="L6122">
        <v>56.6</v>
      </c>
      <c r="M6122">
        <v>68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23.7</v>
      </c>
      <c r="V6122">
        <v>12.7</v>
      </c>
      <c r="W6122">
        <v>319.39999999999998</v>
      </c>
      <c r="X6122">
        <v>1018.6</v>
      </c>
      <c r="Y6122">
        <v>20.9</v>
      </c>
      <c r="Z6122">
        <v>6.2</v>
      </c>
      <c r="AA6122">
        <v>200.5</v>
      </c>
      <c r="AB6122">
        <v>17.2</v>
      </c>
      <c r="AC6122">
        <v>7</v>
      </c>
      <c r="AD6122">
        <v>0</v>
      </c>
      <c r="AE6122" t="s">
        <v>18444</v>
      </c>
      <c r="AF6122" t="s">
        <v>18445</v>
      </c>
      <c r="AG6122">
        <v>0.44</v>
      </c>
      <c r="AH6122" t="s">
        <v>36</v>
      </c>
      <c r="AI6122" t="s">
        <v>37</v>
      </c>
      <c r="AJ6122" t="s">
        <v>38</v>
      </c>
    </row>
    <row r="6123" spans="1:36" x14ac:dyDescent="0.25">
      <c r="A6123" t="s">
        <v>32</v>
      </c>
      <c r="B6123" t="s">
        <v>18446</v>
      </c>
      <c r="C6123">
        <f>YEAR(B6123)</f>
        <v>2016</v>
      </c>
      <c r="D6123">
        <v>75.2</v>
      </c>
      <c r="E6123">
        <v>66.2</v>
      </c>
      <c r="F6123">
        <v>71.5</v>
      </c>
      <c r="H6123" s="2">
        <f>IF(F6123-69.7&lt;=0,0,IF(F6123-69.7&lt;=1,1,2))</f>
        <v>2</v>
      </c>
      <c r="I6123">
        <v>75.2</v>
      </c>
      <c r="J6123">
        <v>66.2</v>
      </c>
      <c r="K6123">
        <v>71.5</v>
      </c>
      <c r="L6123">
        <v>58.4</v>
      </c>
      <c r="M6123">
        <v>63.8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41.4</v>
      </c>
      <c r="V6123">
        <v>19.7</v>
      </c>
      <c r="W6123">
        <v>316</v>
      </c>
      <c r="X6123">
        <v>1019.5</v>
      </c>
      <c r="Y6123">
        <v>26.3</v>
      </c>
      <c r="Z6123">
        <v>6.2</v>
      </c>
      <c r="AA6123">
        <v>194.9</v>
      </c>
      <c r="AB6123">
        <v>16.899999999999999</v>
      </c>
      <c r="AC6123">
        <v>7</v>
      </c>
      <c r="AD6123">
        <v>0</v>
      </c>
      <c r="AE6123" t="s">
        <v>18447</v>
      </c>
      <c r="AF6123" t="s">
        <v>18448</v>
      </c>
      <c r="AG6123">
        <v>0.47</v>
      </c>
      <c r="AH6123" t="s">
        <v>36</v>
      </c>
      <c r="AI6123" t="s">
        <v>37</v>
      </c>
      <c r="AJ6123" t="s">
        <v>38</v>
      </c>
    </row>
    <row r="6124" spans="1:36" x14ac:dyDescent="0.25">
      <c r="A6124" t="s">
        <v>32</v>
      </c>
      <c r="B6124" t="s">
        <v>18449</v>
      </c>
      <c r="C6124">
        <f>YEAR(B6124)</f>
        <v>2016</v>
      </c>
      <c r="D6124">
        <v>77</v>
      </c>
      <c r="E6124">
        <v>64.400000000000006</v>
      </c>
      <c r="F6124">
        <v>71.5</v>
      </c>
      <c r="H6124" s="2">
        <f>IF(F6124-69.7&lt;=0,0,IF(F6124-69.7&lt;=1,1,2))</f>
        <v>2</v>
      </c>
      <c r="I6124">
        <v>77</v>
      </c>
      <c r="J6124">
        <v>64.400000000000006</v>
      </c>
      <c r="K6124">
        <v>71.5</v>
      </c>
      <c r="L6124">
        <v>61.9</v>
      </c>
      <c r="M6124">
        <v>72.2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19.7</v>
      </c>
      <c r="V6124">
        <v>15</v>
      </c>
      <c r="W6124">
        <v>324.2</v>
      </c>
      <c r="X6124">
        <v>1018.5</v>
      </c>
      <c r="Y6124">
        <v>35.6</v>
      </c>
      <c r="Z6124">
        <v>6.2</v>
      </c>
      <c r="AA6124">
        <v>191.7</v>
      </c>
      <c r="AB6124">
        <v>16.8</v>
      </c>
      <c r="AC6124">
        <v>7</v>
      </c>
      <c r="AD6124">
        <v>0</v>
      </c>
      <c r="AE6124" t="s">
        <v>18450</v>
      </c>
      <c r="AF6124" t="s">
        <v>18451</v>
      </c>
      <c r="AG6124">
        <v>0.5</v>
      </c>
      <c r="AH6124" t="s">
        <v>36</v>
      </c>
      <c r="AI6124" t="s">
        <v>37</v>
      </c>
      <c r="AJ6124" t="s">
        <v>38</v>
      </c>
    </row>
    <row r="6125" spans="1:36" x14ac:dyDescent="0.25">
      <c r="A6125" t="s">
        <v>32</v>
      </c>
      <c r="B6125" t="s">
        <v>18452</v>
      </c>
      <c r="C6125">
        <f>YEAR(B6125)</f>
        <v>2016</v>
      </c>
      <c r="D6125">
        <v>75.2</v>
      </c>
      <c r="E6125">
        <v>64.400000000000006</v>
      </c>
      <c r="F6125">
        <v>69.3</v>
      </c>
      <c r="H6125" s="2">
        <f>IF(F6125-69.7&lt;=0,0,IF(F6125-69.7&lt;=1,1,2))</f>
        <v>0</v>
      </c>
      <c r="I6125">
        <v>75.2</v>
      </c>
      <c r="J6125">
        <v>64.400000000000006</v>
      </c>
      <c r="K6125">
        <v>69.3</v>
      </c>
      <c r="L6125">
        <v>62.1</v>
      </c>
      <c r="M6125">
        <v>78.2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22.8</v>
      </c>
      <c r="V6125">
        <v>18.3</v>
      </c>
      <c r="W6125">
        <v>328.5</v>
      </c>
      <c r="X6125">
        <v>1017.8</v>
      </c>
      <c r="Y6125">
        <v>64.5</v>
      </c>
      <c r="Z6125">
        <v>6.2</v>
      </c>
      <c r="AA6125">
        <v>157.80000000000001</v>
      </c>
      <c r="AB6125">
        <v>13.5</v>
      </c>
      <c r="AC6125">
        <v>6</v>
      </c>
      <c r="AD6125">
        <v>0</v>
      </c>
      <c r="AE6125" t="s">
        <v>18453</v>
      </c>
      <c r="AF6125" t="s">
        <v>18454</v>
      </c>
      <c r="AG6125">
        <v>0.54</v>
      </c>
      <c r="AH6125" t="s">
        <v>36</v>
      </c>
      <c r="AI6125" t="s">
        <v>37</v>
      </c>
      <c r="AJ6125" t="s">
        <v>38</v>
      </c>
    </row>
    <row r="6126" spans="1:36" x14ac:dyDescent="0.25">
      <c r="A6126" t="s">
        <v>32</v>
      </c>
      <c r="B6126" t="s">
        <v>18455</v>
      </c>
      <c r="C6126">
        <f>YEAR(B6126)</f>
        <v>2016</v>
      </c>
      <c r="D6126">
        <v>69.8</v>
      </c>
      <c r="E6126">
        <v>64.400000000000006</v>
      </c>
      <c r="F6126">
        <v>66.2</v>
      </c>
      <c r="H6126" s="2">
        <f>IF(F6126-69.7&lt;=0,0,IF(F6126-69.7&lt;=1,1,2))</f>
        <v>0</v>
      </c>
      <c r="I6126">
        <v>69.8</v>
      </c>
      <c r="J6126">
        <v>64.400000000000006</v>
      </c>
      <c r="K6126">
        <v>66.2</v>
      </c>
      <c r="L6126">
        <v>54.1</v>
      </c>
      <c r="M6126">
        <v>65.099999999999994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36.9</v>
      </c>
      <c r="V6126">
        <v>24.1</v>
      </c>
      <c r="W6126">
        <v>326.10000000000002</v>
      </c>
      <c r="X6126">
        <v>1019.9</v>
      </c>
      <c r="Y6126">
        <v>89.1</v>
      </c>
      <c r="Z6126">
        <v>6.2</v>
      </c>
      <c r="AA6126">
        <v>151.69999999999999</v>
      </c>
      <c r="AB6126">
        <v>13.1</v>
      </c>
      <c r="AC6126">
        <v>6</v>
      </c>
      <c r="AD6126">
        <v>0</v>
      </c>
      <c r="AE6126" t="s">
        <v>18456</v>
      </c>
      <c r="AF6126" t="s">
        <v>18457</v>
      </c>
      <c r="AG6126">
        <v>0.57999999999999996</v>
      </c>
      <c r="AH6126" t="s">
        <v>36</v>
      </c>
      <c r="AI6126" t="s">
        <v>37</v>
      </c>
      <c r="AJ6126" t="s">
        <v>38</v>
      </c>
    </row>
    <row r="6127" spans="1:36" x14ac:dyDescent="0.25">
      <c r="A6127" t="s">
        <v>32</v>
      </c>
      <c r="B6127" t="s">
        <v>18458</v>
      </c>
      <c r="C6127">
        <f>YEAR(B6127)</f>
        <v>2016</v>
      </c>
      <c r="D6127">
        <v>69.8</v>
      </c>
      <c r="E6127">
        <v>64.400000000000006</v>
      </c>
      <c r="F6127">
        <v>66.400000000000006</v>
      </c>
      <c r="H6127" s="2">
        <f>IF(F6127-69.7&lt;=0,0,IF(F6127-69.7&lt;=1,1,2))</f>
        <v>0</v>
      </c>
      <c r="I6127">
        <v>69.8</v>
      </c>
      <c r="J6127">
        <v>64.400000000000006</v>
      </c>
      <c r="K6127">
        <v>66.400000000000006</v>
      </c>
      <c r="L6127">
        <v>52.5</v>
      </c>
      <c r="M6127">
        <v>60.9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27.7</v>
      </c>
      <c r="V6127">
        <v>17.2</v>
      </c>
      <c r="W6127">
        <v>326</v>
      </c>
      <c r="X6127">
        <v>1019.6</v>
      </c>
      <c r="Y6127">
        <v>86</v>
      </c>
      <c r="Z6127">
        <v>6.2</v>
      </c>
      <c r="AA6127">
        <v>157.69999999999999</v>
      </c>
      <c r="AB6127">
        <v>13.7</v>
      </c>
      <c r="AC6127">
        <v>6</v>
      </c>
      <c r="AD6127">
        <v>0</v>
      </c>
      <c r="AE6127" t="s">
        <v>18459</v>
      </c>
      <c r="AF6127" t="s">
        <v>18460</v>
      </c>
      <c r="AG6127">
        <v>0.61</v>
      </c>
      <c r="AH6127" t="s">
        <v>36</v>
      </c>
      <c r="AI6127" t="s">
        <v>37</v>
      </c>
      <c r="AJ6127" t="s">
        <v>38</v>
      </c>
    </row>
    <row r="6128" spans="1:36" x14ac:dyDescent="0.25">
      <c r="A6128" t="s">
        <v>32</v>
      </c>
      <c r="B6128" t="s">
        <v>18461</v>
      </c>
      <c r="C6128">
        <f>YEAR(B6128)</f>
        <v>2016</v>
      </c>
      <c r="D6128">
        <v>71.599999999999994</v>
      </c>
      <c r="E6128">
        <v>66.2</v>
      </c>
      <c r="F6128">
        <v>67.900000000000006</v>
      </c>
      <c r="H6128" s="2">
        <f>IF(F6128-69.7&lt;=0,0,IF(F6128-69.7&lt;=1,1,2))</f>
        <v>0</v>
      </c>
      <c r="I6128">
        <v>71.599999999999994</v>
      </c>
      <c r="J6128">
        <v>66.2</v>
      </c>
      <c r="K6128">
        <v>67.900000000000006</v>
      </c>
      <c r="L6128">
        <v>57.8</v>
      </c>
      <c r="M6128">
        <v>70.099999999999994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20.8</v>
      </c>
      <c r="V6128">
        <v>9.1999999999999993</v>
      </c>
      <c r="W6128">
        <v>337.6</v>
      </c>
      <c r="X6128">
        <v>1018.1</v>
      </c>
      <c r="Y6128">
        <v>82.6</v>
      </c>
      <c r="Z6128">
        <v>6.2</v>
      </c>
      <c r="AA6128">
        <v>177.9</v>
      </c>
      <c r="AB6128">
        <v>15.4</v>
      </c>
      <c r="AC6128">
        <v>7</v>
      </c>
      <c r="AD6128">
        <v>0</v>
      </c>
      <c r="AE6128" t="s">
        <v>18462</v>
      </c>
      <c r="AF6128" t="s">
        <v>18463</v>
      </c>
      <c r="AG6128">
        <v>0.64</v>
      </c>
      <c r="AH6128" t="s">
        <v>36</v>
      </c>
      <c r="AI6128" t="s">
        <v>37</v>
      </c>
      <c r="AJ6128" t="s">
        <v>38</v>
      </c>
    </row>
    <row r="6129" spans="1:36" x14ac:dyDescent="0.25">
      <c r="A6129" t="s">
        <v>32</v>
      </c>
      <c r="B6129" t="s">
        <v>18464</v>
      </c>
      <c r="C6129">
        <f>YEAR(B6129)</f>
        <v>2016</v>
      </c>
      <c r="D6129">
        <v>71.599999999999994</v>
      </c>
      <c r="E6129">
        <v>60.7</v>
      </c>
      <c r="F6129">
        <v>68.099999999999994</v>
      </c>
      <c r="H6129" s="2">
        <f>IF(F6129-69.7&lt;=0,0,IF(F6129-69.7&lt;=1,1,2))</f>
        <v>0</v>
      </c>
      <c r="I6129">
        <v>71.599999999999994</v>
      </c>
      <c r="J6129">
        <v>60.7</v>
      </c>
      <c r="K6129">
        <v>68.099999999999994</v>
      </c>
      <c r="L6129">
        <v>59.3</v>
      </c>
      <c r="M6129">
        <v>73.8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17.2</v>
      </c>
      <c r="V6129">
        <v>6.9</v>
      </c>
      <c r="W6129">
        <v>47.5</v>
      </c>
      <c r="X6129">
        <v>1016.9</v>
      </c>
      <c r="Y6129">
        <v>49.2</v>
      </c>
      <c r="Z6129">
        <v>6.2</v>
      </c>
      <c r="AA6129">
        <v>168</v>
      </c>
      <c r="AB6129">
        <v>14.3</v>
      </c>
      <c r="AC6129">
        <v>6</v>
      </c>
      <c r="AD6129">
        <v>0</v>
      </c>
      <c r="AE6129" t="s">
        <v>18465</v>
      </c>
      <c r="AF6129" t="s">
        <v>18466</v>
      </c>
      <c r="AG6129">
        <v>0.68</v>
      </c>
      <c r="AH6129" t="s">
        <v>36</v>
      </c>
      <c r="AI6129" t="s">
        <v>702</v>
      </c>
      <c r="AJ6129" t="s">
        <v>38</v>
      </c>
    </row>
    <row r="6130" spans="1:36" x14ac:dyDescent="0.25">
      <c r="A6130" t="s">
        <v>32</v>
      </c>
      <c r="B6130" t="s">
        <v>18467</v>
      </c>
      <c r="C6130">
        <f>YEAR(B6130)</f>
        <v>2016</v>
      </c>
      <c r="D6130">
        <v>77</v>
      </c>
      <c r="E6130">
        <v>64.400000000000006</v>
      </c>
      <c r="F6130">
        <v>70</v>
      </c>
      <c r="H6130" s="2">
        <f>IF(F6130-69.7&lt;=0,0,IF(F6130-69.7&lt;=1,1,2))</f>
        <v>1</v>
      </c>
      <c r="I6130">
        <v>77</v>
      </c>
      <c r="J6130">
        <v>64.400000000000006</v>
      </c>
      <c r="K6130">
        <v>70</v>
      </c>
      <c r="L6130">
        <v>62.7</v>
      </c>
      <c r="M6130">
        <v>77.8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15.9</v>
      </c>
      <c r="V6130">
        <v>11.4</v>
      </c>
      <c r="W6130">
        <v>113</v>
      </c>
      <c r="X6130">
        <v>1017.1</v>
      </c>
      <c r="Y6130">
        <v>29.7</v>
      </c>
      <c r="Z6130">
        <v>6.2</v>
      </c>
      <c r="AA6130">
        <v>176.6</v>
      </c>
      <c r="AB6130">
        <v>15.1</v>
      </c>
      <c r="AC6130">
        <v>6</v>
      </c>
      <c r="AD6130">
        <v>0</v>
      </c>
      <c r="AE6130" t="s">
        <v>18468</v>
      </c>
      <c r="AF6130" t="s">
        <v>18469</v>
      </c>
      <c r="AG6130">
        <v>0.75</v>
      </c>
      <c r="AH6130" t="s">
        <v>36</v>
      </c>
      <c r="AI6130" t="s">
        <v>702</v>
      </c>
      <c r="AJ6130" t="s">
        <v>38</v>
      </c>
    </row>
    <row r="6131" spans="1:36" x14ac:dyDescent="0.25">
      <c r="A6131" t="s">
        <v>32</v>
      </c>
      <c r="B6131" t="s">
        <v>18470</v>
      </c>
      <c r="C6131">
        <f>YEAR(B6131)</f>
        <v>2016</v>
      </c>
      <c r="D6131">
        <v>78.8</v>
      </c>
      <c r="E6131">
        <v>66.2</v>
      </c>
      <c r="F6131">
        <v>71.8</v>
      </c>
      <c r="H6131" s="2">
        <f>IF(F6131-69.7&lt;=0,0,IF(F6131-69.7&lt;=1,1,2))</f>
        <v>2</v>
      </c>
      <c r="I6131">
        <v>78.8</v>
      </c>
      <c r="J6131">
        <v>66.2</v>
      </c>
      <c r="K6131">
        <v>71.8</v>
      </c>
      <c r="L6131">
        <v>63.3</v>
      </c>
      <c r="M6131">
        <v>75.2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19.7</v>
      </c>
      <c r="V6131">
        <v>12.8</v>
      </c>
      <c r="W6131">
        <v>96.8</v>
      </c>
      <c r="X6131">
        <v>1017.3</v>
      </c>
      <c r="Y6131">
        <v>39.700000000000003</v>
      </c>
      <c r="Z6131">
        <v>6.1</v>
      </c>
      <c r="AA6131">
        <v>176.6</v>
      </c>
      <c r="AB6131">
        <v>15.1</v>
      </c>
      <c r="AC6131">
        <v>7</v>
      </c>
      <c r="AD6131">
        <v>0</v>
      </c>
      <c r="AE6131" t="s">
        <v>18471</v>
      </c>
      <c r="AF6131" t="s">
        <v>18472</v>
      </c>
      <c r="AG6131">
        <v>0.75</v>
      </c>
      <c r="AH6131" t="s">
        <v>36</v>
      </c>
      <c r="AI6131" t="s">
        <v>37</v>
      </c>
      <c r="AJ6131" t="s">
        <v>38</v>
      </c>
    </row>
    <row r="6132" spans="1:36" x14ac:dyDescent="0.25">
      <c r="A6132" t="s">
        <v>32</v>
      </c>
      <c r="B6132" t="s">
        <v>18473</v>
      </c>
      <c r="C6132">
        <f>YEAR(B6132)</f>
        <v>2016</v>
      </c>
      <c r="D6132">
        <v>73.400000000000006</v>
      </c>
      <c r="E6132">
        <v>68</v>
      </c>
      <c r="F6132">
        <v>70.599999999999994</v>
      </c>
      <c r="H6132" s="2">
        <f>IF(F6132-69.7&lt;=0,0,IF(F6132-69.7&lt;=1,1,2))</f>
        <v>1</v>
      </c>
      <c r="I6132">
        <v>73.400000000000006</v>
      </c>
      <c r="J6132">
        <v>68</v>
      </c>
      <c r="K6132">
        <v>70.599999999999994</v>
      </c>
      <c r="L6132">
        <v>63</v>
      </c>
      <c r="M6132">
        <v>77.5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34</v>
      </c>
      <c r="V6132">
        <v>21.9</v>
      </c>
      <c r="W6132">
        <v>330.4</v>
      </c>
      <c r="X6132">
        <v>1019.9</v>
      </c>
      <c r="Y6132">
        <v>51.6</v>
      </c>
      <c r="Z6132">
        <v>6.2</v>
      </c>
      <c r="AA6132">
        <v>162.1</v>
      </c>
      <c r="AB6132">
        <v>13.9</v>
      </c>
      <c r="AC6132">
        <v>6</v>
      </c>
      <c r="AD6132">
        <v>0</v>
      </c>
      <c r="AE6132" t="s">
        <v>18474</v>
      </c>
      <c r="AF6132" t="s">
        <v>18475</v>
      </c>
      <c r="AG6132">
        <v>0.78</v>
      </c>
      <c r="AH6132" t="s">
        <v>36</v>
      </c>
      <c r="AI6132" t="s">
        <v>37</v>
      </c>
      <c r="AJ6132" t="s">
        <v>38</v>
      </c>
    </row>
    <row r="6133" spans="1:36" x14ac:dyDescent="0.25">
      <c r="A6133" t="s">
        <v>32</v>
      </c>
      <c r="B6133" t="s">
        <v>18476</v>
      </c>
      <c r="C6133">
        <f>YEAR(B6133)</f>
        <v>2016</v>
      </c>
      <c r="D6133">
        <v>71.599999999999994</v>
      </c>
      <c r="E6133">
        <v>66.2</v>
      </c>
      <c r="F6133">
        <v>68.599999999999994</v>
      </c>
      <c r="H6133" s="2">
        <f>IF(F6133-69.7&lt;=0,0,IF(F6133-69.7&lt;=1,1,2))</f>
        <v>0</v>
      </c>
      <c r="I6133">
        <v>71.599999999999994</v>
      </c>
      <c r="J6133">
        <v>66.2</v>
      </c>
      <c r="K6133">
        <v>68.599999999999994</v>
      </c>
      <c r="L6133">
        <v>57.5</v>
      </c>
      <c r="M6133">
        <v>68.099999999999994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36.9</v>
      </c>
      <c r="V6133">
        <v>23</v>
      </c>
      <c r="W6133">
        <v>325.2</v>
      </c>
      <c r="X6133">
        <v>1020.3</v>
      </c>
      <c r="Y6133">
        <v>58.1</v>
      </c>
      <c r="Z6133">
        <v>6.2</v>
      </c>
      <c r="AA6133">
        <v>152.1</v>
      </c>
      <c r="AB6133">
        <v>13</v>
      </c>
      <c r="AC6133">
        <v>6</v>
      </c>
      <c r="AD6133">
        <v>0</v>
      </c>
      <c r="AE6133" t="s">
        <v>18477</v>
      </c>
      <c r="AF6133" t="s">
        <v>18478</v>
      </c>
      <c r="AG6133">
        <v>0.82</v>
      </c>
      <c r="AH6133" t="s">
        <v>36</v>
      </c>
      <c r="AI6133" t="s">
        <v>37</v>
      </c>
      <c r="AJ6133" t="s">
        <v>38</v>
      </c>
    </row>
    <row r="6134" spans="1:36" x14ac:dyDescent="0.25">
      <c r="A6134" t="s">
        <v>32</v>
      </c>
      <c r="B6134" t="s">
        <v>18479</v>
      </c>
      <c r="C6134">
        <f>YEAR(B6134)</f>
        <v>2016</v>
      </c>
      <c r="D6134">
        <v>69.8</v>
      </c>
      <c r="E6134">
        <v>66.2</v>
      </c>
      <c r="F6134">
        <v>67.400000000000006</v>
      </c>
      <c r="H6134" s="2">
        <f>IF(F6134-69.7&lt;=0,0,IF(F6134-69.7&lt;=1,1,2))</f>
        <v>0</v>
      </c>
      <c r="I6134">
        <v>69.8</v>
      </c>
      <c r="J6134">
        <v>66.2</v>
      </c>
      <c r="K6134">
        <v>67.400000000000006</v>
      </c>
      <c r="L6134">
        <v>56.5</v>
      </c>
      <c r="M6134">
        <v>68.2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33.799999999999997</v>
      </c>
      <c r="V6134">
        <v>21.9</v>
      </c>
      <c r="W6134">
        <v>319.2</v>
      </c>
      <c r="X6134">
        <v>1017.4</v>
      </c>
      <c r="Y6134">
        <v>65.400000000000006</v>
      </c>
      <c r="Z6134">
        <v>6.2</v>
      </c>
      <c r="AA6134">
        <v>146.69999999999999</v>
      </c>
      <c r="AB6134">
        <v>12.7</v>
      </c>
      <c r="AC6134">
        <v>6</v>
      </c>
      <c r="AD6134">
        <v>0</v>
      </c>
      <c r="AE6134" t="s">
        <v>18480</v>
      </c>
      <c r="AF6134" t="s">
        <v>18481</v>
      </c>
      <c r="AG6134">
        <v>0.85</v>
      </c>
      <c r="AH6134" t="s">
        <v>36</v>
      </c>
      <c r="AI6134" t="s">
        <v>37</v>
      </c>
      <c r="AJ6134" t="s">
        <v>38</v>
      </c>
    </row>
    <row r="6135" spans="1:36" x14ac:dyDescent="0.25">
      <c r="A6135" t="s">
        <v>32</v>
      </c>
      <c r="B6135" t="s">
        <v>18482</v>
      </c>
      <c r="C6135">
        <f>YEAR(B6135)</f>
        <v>2016</v>
      </c>
      <c r="D6135">
        <v>71.599999999999994</v>
      </c>
      <c r="E6135">
        <v>64.400000000000006</v>
      </c>
      <c r="F6135">
        <v>68.099999999999994</v>
      </c>
      <c r="H6135" s="2">
        <f>IF(F6135-69.7&lt;=0,0,IF(F6135-69.7&lt;=1,1,2))</f>
        <v>0</v>
      </c>
      <c r="I6135">
        <v>71.599999999999994</v>
      </c>
      <c r="J6135">
        <v>64.400000000000006</v>
      </c>
      <c r="K6135">
        <v>68.099999999999994</v>
      </c>
      <c r="L6135">
        <v>59</v>
      </c>
      <c r="M6135">
        <v>72.900000000000006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19.5</v>
      </c>
      <c r="V6135">
        <v>11.4</v>
      </c>
      <c r="W6135">
        <v>329.2</v>
      </c>
      <c r="X6135">
        <v>1016.4</v>
      </c>
      <c r="Y6135">
        <v>53.1</v>
      </c>
      <c r="Z6135">
        <v>6.2</v>
      </c>
      <c r="AA6135">
        <v>135.6</v>
      </c>
      <c r="AB6135">
        <v>11.5</v>
      </c>
      <c r="AC6135">
        <v>5</v>
      </c>
      <c r="AD6135">
        <v>0</v>
      </c>
      <c r="AE6135" t="s">
        <v>18483</v>
      </c>
      <c r="AF6135" t="s">
        <v>18484</v>
      </c>
      <c r="AG6135">
        <v>0.88</v>
      </c>
      <c r="AH6135" t="s">
        <v>36</v>
      </c>
      <c r="AI6135" t="s">
        <v>37</v>
      </c>
      <c r="AJ6135" t="s">
        <v>38</v>
      </c>
    </row>
    <row r="6136" spans="1:36" x14ac:dyDescent="0.25">
      <c r="A6136" t="s">
        <v>32</v>
      </c>
      <c r="B6136" t="s">
        <v>18485</v>
      </c>
      <c r="C6136">
        <f>YEAR(B6136)</f>
        <v>2016</v>
      </c>
      <c r="D6136">
        <v>71.599999999999994</v>
      </c>
      <c r="E6136">
        <v>64.400000000000006</v>
      </c>
      <c r="F6136">
        <v>67.3</v>
      </c>
      <c r="H6136" s="2">
        <f>IF(F6136-69.7&lt;=0,0,IF(F6136-69.7&lt;=1,1,2))</f>
        <v>0</v>
      </c>
      <c r="I6136">
        <v>71.599999999999994</v>
      </c>
      <c r="J6136">
        <v>64.400000000000006</v>
      </c>
      <c r="K6136">
        <v>67.3</v>
      </c>
      <c r="L6136">
        <v>60.4</v>
      </c>
      <c r="M6136">
        <v>78.900000000000006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17.2</v>
      </c>
      <c r="V6136">
        <v>10.3</v>
      </c>
      <c r="W6136">
        <v>10.9</v>
      </c>
      <c r="X6136">
        <v>1018.7</v>
      </c>
      <c r="Y6136">
        <v>87.4</v>
      </c>
      <c r="Z6136">
        <v>6.2</v>
      </c>
      <c r="AA6136">
        <v>152.6</v>
      </c>
      <c r="AB6136">
        <v>13.1</v>
      </c>
      <c r="AC6136">
        <v>6</v>
      </c>
      <c r="AD6136">
        <v>0</v>
      </c>
      <c r="AE6136" t="s">
        <v>18486</v>
      </c>
      <c r="AF6136" t="s">
        <v>18487</v>
      </c>
      <c r="AG6136">
        <v>0.92</v>
      </c>
      <c r="AH6136" t="s">
        <v>36</v>
      </c>
      <c r="AI6136" t="s">
        <v>37</v>
      </c>
      <c r="AJ6136" t="s">
        <v>38</v>
      </c>
    </row>
    <row r="6137" spans="1:36" x14ac:dyDescent="0.25">
      <c r="A6137" t="s">
        <v>32</v>
      </c>
      <c r="B6137" t="s">
        <v>18488</v>
      </c>
      <c r="C6137">
        <f>YEAR(B6137)</f>
        <v>2016</v>
      </c>
      <c r="D6137">
        <v>66.2</v>
      </c>
      <c r="E6137">
        <v>60.8</v>
      </c>
      <c r="F6137">
        <v>65.099999999999994</v>
      </c>
      <c r="H6137" s="2">
        <f>IF(F6137-69.7&lt;=0,0,IF(F6137-69.7&lt;=1,1,2))</f>
        <v>0</v>
      </c>
      <c r="I6137">
        <v>66.2</v>
      </c>
      <c r="J6137">
        <v>60.8</v>
      </c>
      <c r="K6137">
        <v>65.099999999999994</v>
      </c>
      <c r="L6137">
        <v>57.7</v>
      </c>
      <c r="M6137">
        <v>77.2</v>
      </c>
      <c r="O6137">
        <v>2.3E-2</v>
      </c>
      <c r="P6137">
        <v>100</v>
      </c>
      <c r="Q6137">
        <v>4.17</v>
      </c>
      <c r="R6137" t="s">
        <v>40</v>
      </c>
      <c r="S6137">
        <v>0</v>
      </c>
      <c r="T6137">
        <v>0</v>
      </c>
      <c r="U6137">
        <v>18.3</v>
      </c>
      <c r="V6137">
        <v>12.8</v>
      </c>
      <c r="W6137">
        <v>353.8</v>
      </c>
      <c r="X6137">
        <v>1021.8</v>
      </c>
      <c r="Y6137">
        <v>87.8</v>
      </c>
      <c r="Z6137">
        <v>6.2</v>
      </c>
      <c r="AA6137">
        <v>129.1</v>
      </c>
      <c r="AB6137">
        <v>11.1</v>
      </c>
      <c r="AC6137">
        <v>5</v>
      </c>
      <c r="AD6137">
        <v>0</v>
      </c>
      <c r="AE6137" t="s">
        <v>18489</v>
      </c>
      <c r="AF6137" t="s">
        <v>18490</v>
      </c>
      <c r="AG6137">
        <v>0.95</v>
      </c>
      <c r="AH6137" t="s">
        <v>56</v>
      </c>
      <c r="AI6137" t="s">
        <v>78</v>
      </c>
      <c r="AJ6137" t="s">
        <v>40</v>
      </c>
    </row>
    <row r="6138" spans="1:36" x14ac:dyDescent="0.25">
      <c r="A6138" t="s">
        <v>32</v>
      </c>
      <c r="B6138" t="s">
        <v>18491</v>
      </c>
      <c r="C6138">
        <f>YEAR(B6138)</f>
        <v>2016</v>
      </c>
      <c r="D6138">
        <v>69.8</v>
      </c>
      <c r="E6138">
        <v>60.2</v>
      </c>
      <c r="F6138">
        <v>65.2</v>
      </c>
      <c r="H6138" s="2">
        <f>IF(F6138-69.7&lt;=0,0,IF(F6138-69.7&lt;=1,1,2))</f>
        <v>0</v>
      </c>
      <c r="I6138">
        <v>69.8</v>
      </c>
      <c r="J6138">
        <v>60.2</v>
      </c>
      <c r="K6138">
        <v>65.2</v>
      </c>
      <c r="L6138">
        <v>58.5</v>
      </c>
      <c r="M6138">
        <v>79.5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18.3</v>
      </c>
      <c r="V6138">
        <v>6.9</v>
      </c>
      <c r="W6138">
        <v>92.5</v>
      </c>
      <c r="X6138">
        <v>1019.1</v>
      </c>
      <c r="Y6138">
        <v>68.7</v>
      </c>
      <c r="Z6138">
        <v>6.2</v>
      </c>
      <c r="AA6138">
        <v>140.80000000000001</v>
      </c>
      <c r="AB6138">
        <v>12.7</v>
      </c>
      <c r="AC6138">
        <v>6</v>
      </c>
      <c r="AD6138">
        <v>0</v>
      </c>
      <c r="AE6138" t="s">
        <v>18492</v>
      </c>
      <c r="AF6138" t="s">
        <v>18493</v>
      </c>
      <c r="AG6138">
        <v>0</v>
      </c>
      <c r="AH6138" t="s">
        <v>36</v>
      </c>
      <c r="AI6138" t="s">
        <v>37</v>
      </c>
      <c r="AJ6138" t="s">
        <v>38</v>
      </c>
    </row>
    <row r="6139" spans="1:36" x14ac:dyDescent="0.25">
      <c r="A6139" t="s">
        <v>32</v>
      </c>
      <c r="B6139" t="s">
        <v>18494</v>
      </c>
      <c r="C6139">
        <f>YEAR(B6139)</f>
        <v>2016</v>
      </c>
      <c r="D6139">
        <v>66.099999999999994</v>
      </c>
      <c r="E6139">
        <v>57.2</v>
      </c>
      <c r="F6139">
        <v>61.1</v>
      </c>
      <c r="H6139" s="2">
        <f>IF(F6139-69.7&lt;=0,0,IF(F6139-69.7&lt;=1,1,2))</f>
        <v>0</v>
      </c>
      <c r="I6139">
        <v>66.099999999999994</v>
      </c>
      <c r="J6139">
        <v>57.2</v>
      </c>
      <c r="K6139">
        <v>61.1</v>
      </c>
      <c r="L6139">
        <v>56.6</v>
      </c>
      <c r="M6139">
        <v>85.5</v>
      </c>
      <c r="O6139">
        <v>0.36499999999999999</v>
      </c>
      <c r="P6139">
        <v>100</v>
      </c>
      <c r="Q6139">
        <v>12.5</v>
      </c>
      <c r="R6139" t="s">
        <v>40</v>
      </c>
      <c r="S6139">
        <v>0</v>
      </c>
      <c r="T6139">
        <v>0</v>
      </c>
      <c r="U6139">
        <v>43.8</v>
      </c>
      <c r="V6139">
        <v>32.200000000000003</v>
      </c>
      <c r="W6139">
        <v>48.2</v>
      </c>
      <c r="X6139">
        <v>1015.2</v>
      </c>
      <c r="Y6139">
        <v>91.6</v>
      </c>
      <c r="Z6139">
        <v>5.0999999999999996</v>
      </c>
      <c r="AA6139">
        <v>63.3</v>
      </c>
      <c r="AB6139">
        <v>5.6</v>
      </c>
      <c r="AC6139">
        <v>3</v>
      </c>
      <c r="AD6139">
        <v>0</v>
      </c>
      <c r="AE6139" t="s">
        <v>18495</v>
      </c>
      <c r="AF6139" t="s">
        <v>18496</v>
      </c>
      <c r="AG6139">
        <v>0.02</v>
      </c>
      <c r="AH6139" t="s">
        <v>43</v>
      </c>
      <c r="AI6139" t="s">
        <v>1063</v>
      </c>
      <c r="AJ6139" t="s">
        <v>40</v>
      </c>
    </row>
    <row r="6140" spans="1:36" x14ac:dyDescent="0.25">
      <c r="A6140" t="s">
        <v>32</v>
      </c>
      <c r="B6140" t="s">
        <v>18497</v>
      </c>
      <c r="C6140">
        <f>YEAR(B6140)</f>
        <v>2016</v>
      </c>
      <c r="D6140">
        <v>64.400000000000006</v>
      </c>
      <c r="E6140">
        <v>59</v>
      </c>
      <c r="F6140">
        <v>61.1</v>
      </c>
      <c r="H6140" s="2">
        <f>IF(F6140-69.7&lt;=0,0,IF(F6140-69.7&lt;=1,1,2))</f>
        <v>0</v>
      </c>
      <c r="I6140">
        <v>64.400000000000006</v>
      </c>
      <c r="J6140">
        <v>59</v>
      </c>
      <c r="K6140">
        <v>61.1</v>
      </c>
      <c r="L6140">
        <v>46.7</v>
      </c>
      <c r="M6140">
        <v>59.2</v>
      </c>
      <c r="O6140">
        <v>0.74</v>
      </c>
      <c r="P6140">
        <v>100</v>
      </c>
      <c r="Q6140">
        <v>4.17</v>
      </c>
      <c r="R6140" t="s">
        <v>40</v>
      </c>
      <c r="S6140">
        <v>0</v>
      </c>
      <c r="T6140">
        <v>0</v>
      </c>
      <c r="U6140">
        <v>33.799999999999997</v>
      </c>
      <c r="V6140">
        <v>18.3</v>
      </c>
      <c r="W6140">
        <v>348.6</v>
      </c>
      <c r="X6140">
        <v>1020.1</v>
      </c>
      <c r="Y6140">
        <v>79.3</v>
      </c>
      <c r="Z6140">
        <v>6.2</v>
      </c>
      <c r="AA6140">
        <v>153.1</v>
      </c>
      <c r="AB6140">
        <v>13.1</v>
      </c>
      <c r="AC6140">
        <v>6</v>
      </c>
      <c r="AD6140">
        <v>0</v>
      </c>
      <c r="AE6140" t="s">
        <v>18498</v>
      </c>
      <c r="AF6140" t="s">
        <v>18499</v>
      </c>
      <c r="AG6140">
        <v>0.06</v>
      </c>
      <c r="AH6140" t="s">
        <v>56</v>
      </c>
      <c r="AI6140" t="s">
        <v>78</v>
      </c>
      <c r="AJ6140" t="s">
        <v>40</v>
      </c>
    </row>
    <row r="6141" spans="1:36" x14ac:dyDescent="0.25">
      <c r="A6141" t="s">
        <v>32</v>
      </c>
      <c r="B6141" t="s">
        <v>18500</v>
      </c>
      <c r="C6141">
        <f>YEAR(B6141)</f>
        <v>2016</v>
      </c>
      <c r="D6141">
        <v>64.400000000000006</v>
      </c>
      <c r="E6141">
        <v>51.8</v>
      </c>
      <c r="F6141">
        <v>59.7</v>
      </c>
      <c r="H6141" s="2">
        <f>IF(F6141-69.7&lt;=0,0,IF(F6141-69.7&lt;=1,1,2))</f>
        <v>0</v>
      </c>
      <c r="I6141">
        <v>64.400000000000006</v>
      </c>
      <c r="J6141">
        <v>51.8</v>
      </c>
      <c r="K6141">
        <v>59.7</v>
      </c>
      <c r="L6141">
        <v>47.1</v>
      </c>
      <c r="M6141">
        <v>63.8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22.8</v>
      </c>
      <c r="V6141">
        <v>15</v>
      </c>
      <c r="W6141">
        <v>344.5</v>
      </c>
      <c r="X6141">
        <v>1022</v>
      </c>
      <c r="Y6141">
        <v>17.600000000000001</v>
      </c>
      <c r="Z6141">
        <v>6.2</v>
      </c>
      <c r="AA6141">
        <v>169.3</v>
      </c>
      <c r="AB6141">
        <v>14.6</v>
      </c>
      <c r="AC6141">
        <v>6</v>
      </c>
      <c r="AD6141">
        <v>0</v>
      </c>
      <c r="AE6141" t="s">
        <v>18501</v>
      </c>
      <c r="AF6141" t="s">
        <v>18502</v>
      </c>
      <c r="AG6141">
        <v>0.09</v>
      </c>
      <c r="AH6141" t="s">
        <v>330</v>
      </c>
      <c r="AI6141" t="s">
        <v>9140</v>
      </c>
      <c r="AJ6141" t="s">
        <v>331</v>
      </c>
    </row>
    <row r="6142" spans="1:36" x14ac:dyDescent="0.25">
      <c r="A6142" t="s">
        <v>32</v>
      </c>
      <c r="B6142" t="s">
        <v>18503</v>
      </c>
      <c r="C6142">
        <f>YEAR(B6142)</f>
        <v>2016</v>
      </c>
      <c r="D6142">
        <v>69.8</v>
      </c>
      <c r="E6142">
        <v>50</v>
      </c>
      <c r="F6142">
        <v>59.4</v>
      </c>
      <c r="H6142" s="2">
        <f>IF(F6142-69.7&lt;=0,0,IF(F6142-69.7&lt;=1,1,2))</f>
        <v>0</v>
      </c>
      <c r="I6142">
        <v>69.8</v>
      </c>
      <c r="J6142">
        <v>45.6</v>
      </c>
      <c r="K6142">
        <v>59</v>
      </c>
      <c r="L6142">
        <v>47.3</v>
      </c>
      <c r="M6142">
        <v>65.5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13.9</v>
      </c>
      <c r="V6142">
        <v>11.4</v>
      </c>
      <c r="W6142">
        <v>151.5</v>
      </c>
      <c r="X6142">
        <v>1020</v>
      </c>
      <c r="Y6142">
        <v>36.5</v>
      </c>
      <c r="Z6142">
        <v>6.2</v>
      </c>
      <c r="AA6142">
        <v>167.2</v>
      </c>
      <c r="AB6142">
        <v>14.4</v>
      </c>
      <c r="AC6142">
        <v>6</v>
      </c>
      <c r="AD6142">
        <v>0</v>
      </c>
      <c r="AE6142" t="s">
        <v>18504</v>
      </c>
      <c r="AF6142" t="s">
        <v>18505</v>
      </c>
      <c r="AG6142">
        <v>0.12</v>
      </c>
      <c r="AH6142" t="s">
        <v>36</v>
      </c>
      <c r="AI6142" t="s">
        <v>702</v>
      </c>
      <c r="AJ6142" t="s">
        <v>38</v>
      </c>
    </row>
    <row r="6143" spans="1:36" x14ac:dyDescent="0.25">
      <c r="A6143" t="s">
        <v>32</v>
      </c>
      <c r="B6143" t="s">
        <v>18506</v>
      </c>
      <c r="C6143">
        <f>YEAR(B6143)</f>
        <v>2016</v>
      </c>
      <c r="D6143">
        <v>73.400000000000006</v>
      </c>
      <c r="E6143">
        <v>54.9</v>
      </c>
      <c r="F6143">
        <v>65.400000000000006</v>
      </c>
      <c r="H6143" s="2">
        <f>IF(F6143-69.7&lt;=0,0,IF(F6143-69.7&lt;=1,1,2))</f>
        <v>0</v>
      </c>
      <c r="I6143">
        <v>73.400000000000006</v>
      </c>
      <c r="J6143">
        <v>54.9</v>
      </c>
      <c r="K6143">
        <v>65.400000000000006</v>
      </c>
      <c r="L6143">
        <v>54.8</v>
      </c>
      <c r="M6143">
        <v>69.599999999999994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15.7</v>
      </c>
      <c r="V6143">
        <v>11.4</v>
      </c>
      <c r="W6143">
        <v>150.6</v>
      </c>
      <c r="X6143">
        <v>1021.2</v>
      </c>
      <c r="Y6143">
        <v>42.9</v>
      </c>
      <c r="Z6143">
        <v>6.2</v>
      </c>
      <c r="AA6143">
        <v>158.4</v>
      </c>
      <c r="AB6143">
        <v>13.7</v>
      </c>
      <c r="AC6143">
        <v>6</v>
      </c>
      <c r="AD6143">
        <v>0</v>
      </c>
      <c r="AE6143" t="s">
        <v>18507</v>
      </c>
      <c r="AF6143" t="s">
        <v>18508</v>
      </c>
      <c r="AG6143">
        <v>0.16</v>
      </c>
      <c r="AH6143" t="s">
        <v>36</v>
      </c>
      <c r="AI6143" t="s">
        <v>37</v>
      </c>
      <c r="AJ6143" t="s">
        <v>38</v>
      </c>
    </row>
    <row r="6144" spans="1:36" x14ac:dyDescent="0.25">
      <c r="A6144" t="s">
        <v>32</v>
      </c>
      <c r="B6144" t="s">
        <v>18509</v>
      </c>
      <c r="C6144">
        <f>YEAR(B6144)</f>
        <v>2016</v>
      </c>
      <c r="D6144">
        <v>73.400000000000006</v>
      </c>
      <c r="E6144">
        <v>59</v>
      </c>
      <c r="F6144">
        <v>65.3</v>
      </c>
      <c r="H6144" s="2">
        <f>IF(F6144-69.7&lt;=0,0,IF(F6144-69.7&lt;=1,1,2))</f>
        <v>0</v>
      </c>
      <c r="I6144">
        <v>73.400000000000006</v>
      </c>
      <c r="J6144">
        <v>59</v>
      </c>
      <c r="K6144">
        <v>65.3</v>
      </c>
      <c r="L6144">
        <v>57.7</v>
      </c>
      <c r="M6144">
        <v>77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13.9</v>
      </c>
      <c r="V6144">
        <v>8.1</v>
      </c>
      <c r="W6144">
        <v>172.3</v>
      </c>
      <c r="X6144">
        <v>1020.6</v>
      </c>
      <c r="Y6144">
        <v>37</v>
      </c>
      <c r="Z6144">
        <v>6.2</v>
      </c>
      <c r="AA6144">
        <v>145.5</v>
      </c>
      <c r="AB6144">
        <v>12.6</v>
      </c>
      <c r="AC6144">
        <v>6</v>
      </c>
      <c r="AD6144">
        <v>0</v>
      </c>
      <c r="AE6144" t="s">
        <v>18510</v>
      </c>
      <c r="AF6144" t="s">
        <v>18511</v>
      </c>
      <c r="AG6144">
        <v>0.19</v>
      </c>
      <c r="AH6144" t="s">
        <v>36</v>
      </c>
      <c r="AI6144" t="s">
        <v>37</v>
      </c>
      <c r="AJ6144" t="s">
        <v>38</v>
      </c>
    </row>
    <row r="6145" spans="1:36" x14ac:dyDescent="0.25">
      <c r="A6145" t="s">
        <v>32</v>
      </c>
      <c r="B6145" t="s">
        <v>18512</v>
      </c>
      <c r="C6145">
        <f>YEAR(B6145)</f>
        <v>2016</v>
      </c>
      <c r="D6145">
        <v>71.599999999999994</v>
      </c>
      <c r="E6145">
        <v>57.2</v>
      </c>
      <c r="F6145">
        <v>64.3</v>
      </c>
      <c r="H6145" s="2">
        <f>IF(F6145-69.7&lt;=0,0,IF(F6145-69.7&lt;=1,1,2))</f>
        <v>0</v>
      </c>
      <c r="I6145">
        <v>71.599999999999994</v>
      </c>
      <c r="J6145">
        <v>57.2</v>
      </c>
      <c r="K6145">
        <v>64.3</v>
      </c>
      <c r="L6145">
        <v>58.1</v>
      </c>
      <c r="M6145">
        <v>81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19.7</v>
      </c>
      <c r="V6145">
        <v>10.3</v>
      </c>
      <c r="W6145">
        <v>144.1</v>
      </c>
      <c r="X6145">
        <v>1019.3</v>
      </c>
      <c r="Y6145">
        <v>53.6</v>
      </c>
      <c r="Z6145">
        <v>6.2</v>
      </c>
      <c r="AA6145">
        <v>141.69999999999999</v>
      </c>
      <c r="AB6145">
        <v>12.2</v>
      </c>
      <c r="AC6145">
        <v>6</v>
      </c>
      <c r="AD6145">
        <v>0</v>
      </c>
      <c r="AE6145" t="s">
        <v>18513</v>
      </c>
      <c r="AF6145" t="s">
        <v>18514</v>
      </c>
      <c r="AG6145">
        <v>0.23</v>
      </c>
      <c r="AH6145" t="s">
        <v>36</v>
      </c>
      <c r="AI6145" t="s">
        <v>37</v>
      </c>
      <c r="AJ6145" t="s">
        <v>38</v>
      </c>
    </row>
    <row r="6146" spans="1:36" x14ac:dyDescent="0.25">
      <c r="A6146" t="s">
        <v>32</v>
      </c>
      <c r="B6146" t="s">
        <v>18515</v>
      </c>
      <c r="C6146">
        <f>YEAR(B6146)</f>
        <v>2016</v>
      </c>
      <c r="D6146">
        <v>80.599999999999994</v>
      </c>
      <c r="E6146">
        <v>60.8</v>
      </c>
      <c r="F6146">
        <v>71</v>
      </c>
      <c r="H6146" s="2">
        <f>IF(F6146-69.7&lt;=0,0,IF(F6146-69.7&lt;=1,1,2))</f>
        <v>2</v>
      </c>
      <c r="I6146">
        <v>81.099999999999994</v>
      </c>
      <c r="J6146">
        <v>60.8</v>
      </c>
      <c r="K6146">
        <v>71</v>
      </c>
      <c r="L6146">
        <v>56.9</v>
      </c>
      <c r="M6146">
        <v>63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23.3</v>
      </c>
      <c r="V6146">
        <v>24.1</v>
      </c>
      <c r="W6146">
        <v>171.2</v>
      </c>
      <c r="X6146">
        <v>1017.4</v>
      </c>
      <c r="Y6146">
        <v>42.2</v>
      </c>
      <c r="Z6146">
        <v>6.2</v>
      </c>
      <c r="AA6146">
        <v>118.2</v>
      </c>
      <c r="AB6146">
        <v>10.1</v>
      </c>
      <c r="AC6146">
        <v>5</v>
      </c>
      <c r="AD6146">
        <v>0</v>
      </c>
      <c r="AE6146" t="s">
        <v>18516</v>
      </c>
      <c r="AF6146" t="s">
        <v>18517</v>
      </c>
      <c r="AG6146">
        <v>0.25</v>
      </c>
      <c r="AH6146" t="s">
        <v>36</v>
      </c>
      <c r="AI6146" t="s">
        <v>37</v>
      </c>
      <c r="AJ6146" t="s">
        <v>38</v>
      </c>
    </row>
    <row r="6147" spans="1:36" x14ac:dyDescent="0.25">
      <c r="A6147" t="s">
        <v>32</v>
      </c>
      <c r="B6147" t="s">
        <v>18518</v>
      </c>
      <c r="C6147">
        <f>YEAR(B6147)</f>
        <v>2016</v>
      </c>
      <c r="D6147">
        <v>84.2</v>
      </c>
      <c r="E6147">
        <v>69.8</v>
      </c>
      <c r="F6147">
        <v>75.3</v>
      </c>
      <c r="H6147" s="2">
        <f>IF(F6147-69.7&lt;=0,0,IF(F6147-69.7&lt;=1,1,2))</f>
        <v>2</v>
      </c>
      <c r="I6147">
        <v>83.1</v>
      </c>
      <c r="J6147">
        <v>69.8</v>
      </c>
      <c r="K6147">
        <v>75.2</v>
      </c>
      <c r="L6147">
        <v>59</v>
      </c>
      <c r="M6147">
        <v>58.5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45</v>
      </c>
      <c r="V6147">
        <v>34.4</v>
      </c>
      <c r="W6147">
        <v>173.9</v>
      </c>
      <c r="X6147">
        <v>1015.5</v>
      </c>
      <c r="Y6147">
        <v>28.1</v>
      </c>
      <c r="Z6147">
        <v>6.2</v>
      </c>
      <c r="AA6147">
        <v>153.4</v>
      </c>
      <c r="AB6147">
        <v>13.2</v>
      </c>
      <c r="AC6147">
        <v>6</v>
      </c>
      <c r="AD6147">
        <v>0</v>
      </c>
      <c r="AE6147" t="s">
        <v>18519</v>
      </c>
      <c r="AF6147" t="s">
        <v>18520</v>
      </c>
      <c r="AG6147">
        <v>0.28999999999999998</v>
      </c>
      <c r="AH6147" t="s">
        <v>36</v>
      </c>
      <c r="AI6147" t="s">
        <v>37</v>
      </c>
      <c r="AJ6147" t="s">
        <v>344</v>
      </c>
    </row>
    <row r="6148" spans="1:36" x14ac:dyDescent="0.25">
      <c r="A6148" t="s">
        <v>32</v>
      </c>
      <c r="B6148" t="s">
        <v>18521</v>
      </c>
      <c r="C6148">
        <f>YEAR(B6148)</f>
        <v>2016</v>
      </c>
      <c r="D6148">
        <v>80.7</v>
      </c>
      <c r="E6148">
        <v>60.8</v>
      </c>
      <c r="F6148">
        <v>72.5</v>
      </c>
      <c r="H6148" s="2">
        <f>IF(F6148-69.7&lt;=0,0,IF(F6148-69.7&lt;=1,1,2))</f>
        <v>2</v>
      </c>
      <c r="I6148">
        <v>80.900000000000006</v>
      </c>
      <c r="J6148">
        <v>60.8</v>
      </c>
      <c r="K6148">
        <v>72.5</v>
      </c>
      <c r="L6148">
        <v>59.8</v>
      </c>
      <c r="M6148">
        <v>65.900000000000006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46.1</v>
      </c>
      <c r="V6148">
        <v>34.4</v>
      </c>
      <c r="W6148">
        <v>180.5</v>
      </c>
      <c r="X6148">
        <v>1012.5</v>
      </c>
      <c r="Y6148">
        <v>41.1</v>
      </c>
      <c r="Z6148">
        <v>6.2</v>
      </c>
      <c r="AA6148">
        <v>137.80000000000001</v>
      </c>
      <c r="AB6148">
        <v>11.8</v>
      </c>
      <c r="AC6148">
        <v>6</v>
      </c>
      <c r="AD6148">
        <v>0</v>
      </c>
      <c r="AE6148" t="s">
        <v>18522</v>
      </c>
      <c r="AF6148" t="s">
        <v>18523</v>
      </c>
      <c r="AG6148">
        <v>0.33</v>
      </c>
      <c r="AH6148" t="s">
        <v>36</v>
      </c>
      <c r="AI6148" t="s">
        <v>37</v>
      </c>
      <c r="AJ6148" t="s">
        <v>344</v>
      </c>
    </row>
    <row r="6149" spans="1:36" x14ac:dyDescent="0.25">
      <c r="A6149" t="s">
        <v>32</v>
      </c>
      <c r="B6149" t="s">
        <v>18524</v>
      </c>
      <c r="C6149">
        <f>YEAR(B6149)</f>
        <v>2016</v>
      </c>
      <c r="D6149">
        <v>71.599999999999994</v>
      </c>
      <c r="E6149">
        <v>55.4</v>
      </c>
      <c r="F6149">
        <v>64.8</v>
      </c>
      <c r="H6149" s="2">
        <f>IF(F6149-69.7&lt;=0,0,IF(F6149-69.7&lt;=1,1,2))</f>
        <v>0</v>
      </c>
      <c r="I6149">
        <v>71.599999999999994</v>
      </c>
      <c r="J6149">
        <v>55.4</v>
      </c>
      <c r="K6149">
        <v>64.8</v>
      </c>
      <c r="L6149">
        <v>53.1</v>
      </c>
      <c r="M6149">
        <v>66.400000000000006</v>
      </c>
      <c r="O6149">
        <v>8.2000000000000003E-2</v>
      </c>
      <c r="P6149">
        <v>100</v>
      </c>
      <c r="Q6149">
        <v>4.17</v>
      </c>
      <c r="R6149" t="s">
        <v>40</v>
      </c>
      <c r="S6149">
        <v>0</v>
      </c>
      <c r="T6149">
        <v>0</v>
      </c>
      <c r="U6149">
        <v>19.7</v>
      </c>
      <c r="V6149">
        <v>12.8</v>
      </c>
      <c r="W6149">
        <v>218.2</v>
      </c>
      <c r="X6149">
        <v>1016.2</v>
      </c>
      <c r="Y6149">
        <v>32.9</v>
      </c>
      <c r="Z6149">
        <v>6.2</v>
      </c>
      <c r="AA6149">
        <v>127.6</v>
      </c>
      <c r="AB6149">
        <v>11</v>
      </c>
      <c r="AC6149">
        <v>5</v>
      </c>
      <c r="AD6149">
        <v>0</v>
      </c>
      <c r="AE6149" t="s">
        <v>18525</v>
      </c>
      <c r="AF6149" t="s">
        <v>18526</v>
      </c>
      <c r="AG6149">
        <v>0.36</v>
      </c>
      <c r="AH6149" t="s">
        <v>56</v>
      </c>
      <c r="AI6149" t="s">
        <v>78</v>
      </c>
      <c r="AJ6149" t="s">
        <v>40</v>
      </c>
    </row>
    <row r="6150" spans="1:36" x14ac:dyDescent="0.25">
      <c r="A6150" t="s">
        <v>32</v>
      </c>
      <c r="B6150" t="s">
        <v>18527</v>
      </c>
      <c r="C6150">
        <f>YEAR(B6150)</f>
        <v>2016</v>
      </c>
      <c r="D6150">
        <v>73.400000000000006</v>
      </c>
      <c r="E6150">
        <v>60.8</v>
      </c>
      <c r="F6150">
        <v>67.3</v>
      </c>
      <c r="H6150" s="2">
        <f>IF(F6150-69.7&lt;=0,0,IF(F6150-69.7&lt;=1,1,2))</f>
        <v>0</v>
      </c>
      <c r="I6150">
        <v>73.400000000000006</v>
      </c>
      <c r="J6150">
        <v>60.8</v>
      </c>
      <c r="K6150">
        <v>67.3</v>
      </c>
      <c r="L6150">
        <v>57</v>
      </c>
      <c r="M6150">
        <v>70.2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16.100000000000001</v>
      </c>
      <c r="V6150">
        <v>13.9</v>
      </c>
      <c r="W6150">
        <v>174.9</v>
      </c>
      <c r="X6150">
        <v>1020.3</v>
      </c>
      <c r="Y6150">
        <v>37</v>
      </c>
      <c r="Z6150">
        <v>6.2</v>
      </c>
      <c r="AA6150">
        <v>130.19999999999999</v>
      </c>
      <c r="AB6150">
        <v>11.2</v>
      </c>
      <c r="AC6150">
        <v>5</v>
      </c>
      <c r="AD6150">
        <v>0</v>
      </c>
      <c r="AE6150" t="s">
        <v>18528</v>
      </c>
      <c r="AF6150" t="s">
        <v>18529</v>
      </c>
      <c r="AG6150">
        <v>0.39</v>
      </c>
      <c r="AH6150" t="s">
        <v>36</v>
      </c>
      <c r="AI6150" t="s">
        <v>37</v>
      </c>
      <c r="AJ6150" t="s">
        <v>38</v>
      </c>
    </row>
    <row r="6151" spans="1:36" x14ac:dyDescent="0.25">
      <c r="A6151" t="s">
        <v>32</v>
      </c>
      <c r="B6151" t="s">
        <v>18530</v>
      </c>
      <c r="C6151">
        <f>YEAR(B6151)</f>
        <v>2016</v>
      </c>
      <c r="D6151">
        <v>73.400000000000006</v>
      </c>
      <c r="E6151">
        <v>57.5</v>
      </c>
      <c r="F6151">
        <v>66.099999999999994</v>
      </c>
      <c r="H6151" s="2">
        <f>IF(F6151-69.7&lt;=0,0,IF(F6151-69.7&lt;=1,1,2))</f>
        <v>0</v>
      </c>
      <c r="I6151">
        <v>73.400000000000006</v>
      </c>
      <c r="J6151">
        <v>57.5</v>
      </c>
      <c r="K6151">
        <v>66.099999999999994</v>
      </c>
      <c r="L6151">
        <v>58</v>
      </c>
      <c r="M6151">
        <v>75.599999999999994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19.7</v>
      </c>
      <c r="V6151">
        <v>12.7</v>
      </c>
      <c r="W6151">
        <v>177.2</v>
      </c>
      <c r="X6151">
        <v>1020.1</v>
      </c>
      <c r="Y6151">
        <v>37.700000000000003</v>
      </c>
      <c r="Z6151">
        <v>6.2</v>
      </c>
      <c r="AA6151">
        <v>137.30000000000001</v>
      </c>
      <c r="AB6151">
        <v>11.8</v>
      </c>
      <c r="AC6151">
        <v>6</v>
      </c>
      <c r="AD6151">
        <v>0</v>
      </c>
      <c r="AE6151" t="s">
        <v>18531</v>
      </c>
      <c r="AF6151" t="s">
        <v>18532</v>
      </c>
      <c r="AG6151">
        <v>0.43</v>
      </c>
      <c r="AH6151" t="s">
        <v>36</v>
      </c>
      <c r="AI6151" t="s">
        <v>37</v>
      </c>
      <c r="AJ6151" t="s">
        <v>38</v>
      </c>
    </row>
    <row r="6152" spans="1:36" x14ac:dyDescent="0.25">
      <c r="A6152" t="s">
        <v>32</v>
      </c>
      <c r="B6152" t="s">
        <v>18533</v>
      </c>
      <c r="C6152">
        <f>YEAR(B6152)</f>
        <v>2016</v>
      </c>
      <c r="D6152">
        <v>73.400000000000006</v>
      </c>
      <c r="E6152">
        <v>62.6</v>
      </c>
      <c r="F6152">
        <v>66.7</v>
      </c>
      <c r="H6152" s="2">
        <f>IF(F6152-69.7&lt;=0,0,IF(F6152-69.7&lt;=1,1,2))</f>
        <v>0</v>
      </c>
      <c r="I6152">
        <v>73.400000000000006</v>
      </c>
      <c r="J6152">
        <v>62.6</v>
      </c>
      <c r="K6152">
        <v>66.7</v>
      </c>
      <c r="L6152">
        <v>57.7</v>
      </c>
      <c r="M6152">
        <v>73.599999999999994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17.2</v>
      </c>
      <c r="V6152">
        <v>19.7</v>
      </c>
      <c r="W6152">
        <v>242.5</v>
      </c>
      <c r="X6152">
        <v>1019.6</v>
      </c>
      <c r="Y6152">
        <v>42.9</v>
      </c>
      <c r="Z6152">
        <v>6.2</v>
      </c>
      <c r="AA6152">
        <v>109.9</v>
      </c>
      <c r="AB6152">
        <v>9.5</v>
      </c>
      <c r="AC6152">
        <v>5</v>
      </c>
      <c r="AD6152">
        <v>0</v>
      </c>
      <c r="AE6152" t="s">
        <v>18534</v>
      </c>
      <c r="AF6152" t="s">
        <v>18535</v>
      </c>
      <c r="AG6152">
        <v>0.46</v>
      </c>
      <c r="AH6152" t="s">
        <v>36</v>
      </c>
      <c r="AI6152" t="s">
        <v>37</v>
      </c>
      <c r="AJ6152" t="s">
        <v>38</v>
      </c>
    </row>
    <row r="6153" spans="1:36" x14ac:dyDescent="0.25">
      <c r="A6153" t="s">
        <v>32</v>
      </c>
      <c r="B6153" t="s">
        <v>18536</v>
      </c>
      <c r="C6153">
        <f>YEAR(B6153)</f>
        <v>2016</v>
      </c>
      <c r="D6153">
        <v>69.8</v>
      </c>
      <c r="E6153">
        <v>56.4</v>
      </c>
      <c r="F6153">
        <v>63.8</v>
      </c>
      <c r="H6153" s="2">
        <f>IF(F6153-69.7&lt;=0,0,IF(F6153-69.7&lt;=1,1,2))</f>
        <v>0</v>
      </c>
      <c r="I6153">
        <v>69.8</v>
      </c>
      <c r="J6153">
        <v>56.4</v>
      </c>
      <c r="K6153">
        <v>63.8</v>
      </c>
      <c r="L6153">
        <v>53.2</v>
      </c>
      <c r="M6153">
        <v>69.400000000000006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18.3</v>
      </c>
      <c r="V6153">
        <v>17.2</v>
      </c>
      <c r="W6153">
        <v>283.8</v>
      </c>
      <c r="X6153">
        <v>1021.1</v>
      </c>
      <c r="Y6153">
        <v>47.8</v>
      </c>
      <c r="Z6153">
        <v>6.2</v>
      </c>
      <c r="AA6153">
        <v>120.2</v>
      </c>
      <c r="AB6153">
        <v>10.199999999999999</v>
      </c>
      <c r="AC6153">
        <v>5</v>
      </c>
      <c r="AD6153">
        <v>0</v>
      </c>
      <c r="AE6153" t="s">
        <v>18537</v>
      </c>
      <c r="AF6153" t="s">
        <v>18538</v>
      </c>
      <c r="AG6153">
        <v>0.5</v>
      </c>
      <c r="AH6153" t="s">
        <v>36</v>
      </c>
      <c r="AI6153" t="s">
        <v>37</v>
      </c>
      <c r="AJ6153" t="s">
        <v>38</v>
      </c>
    </row>
    <row r="6154" spans="1:36" x14ac:dyDescent="0.25">
      <c r="A6154" t="s">
        <v>32</v>
      </c>
      <c r="B6154" t="s">
        <v>18539</v>
      </c>
      <c r="C6154">
        <f>YEAR(B6154)</f>
        <v>2016</v>
      </c>
      <c r="D6154">
        <v>64.400000000000006</v>
      </c>
      <c r="E6154">
        <v>59</v>
      </c>
      <c r="F6154">
        <v>61.5</v>
      </c>
      <c r="H6154" s="2">
        <f>IF(F6154-69.7&lt;=0,0,IF(F6154-69.7&lt;=1,1,2))</f>
        <v>0</v>
      </c>
      <c r="I6154">
        <v>64.400000000000006</v>
      </c>
      <c r="J6154">
        <v>59</v>
      </c>
      <c r="K6154">
        <v>61.5</v>
      </c>
      <c r="L6154">
        <v>51.5</v>
      </c>
      <c r="M6154">
        <v>69.900000000000006</v>
      </c>
      <c r="O6154">
        <v>8.0000000000000002E-3</v>
      </c>
      <c r="P6154">
        <v>100</v>
      </c>
      <c r="Q6154">
        <v>4.17</v>
      </c>
      <c r="R6154" t="s">
        <v>40</v>
      </c>
      <c r="S6154">
        <v>0</v>
      </c>
      <c r="T6154">
        <v>0</v>
      </c>
      <c r="U6154">
        <v>25.3</v>
      </c>
      <c r="V6154">
        <v>17.2</v>
      </c>
      <c r="W6154">
        <v>358.1</v>
      </c>
      <c r="X6154">
        <v>1022.8</v>
      </c>
      <c r="Y6154">
        <v>84.2</v>
      </c>
      <c r="Z6154">
        <v>6.2</v>
      </c>
      <c r="AA6154">
        <v>73.3</v>
      </c>
      <c r="AB6154">
        <v>6.1</v>
      </c>
      <c r="AC6154">
        <v>3</v>
      </c>
      <c r="AD6154">
        <v>0</v>
      </c>
      <c r="AE6154" t="s">
        <v>18540</v>
      </c>
      <c r="AF6154" t="s">
        <v>18541</v>
      </c>
      <c r="AG6154">
        <v>0.53</v>
      </c>
      <c r="AH6154" t="s">
        <v>56</v>
      </c>
      <c r="AI6154" t="s">
        <v>78</v>
      </c>
      <c r="AJ6154" t="s">
        <v>40</v>
      </c>
    </row>
    <row r="6155" spans="1:36" x14ac:dyDescent="0.25">
      <c r="A6155" t="s">
        <v>32</v>
      </c>
      <c r="B6155" t="s">
        <v>18542</v>
      </c>
      <c r="C6155">
        <f>YEAR(B6155)</f>
        <v>2016</v>
      </c>
      <c r="D6155">
        <v>60.8</v>
      </c>
      <c r="E6155">
        <v>57.2</v>
      </c>
      <c r="F6155">
        <v>59.5</v>
      </c>
      <c r="H6155" s="2">
        <f>IF(F6155-69.7&lt;=0,0,IF(F6155-69.7&lt;=1,1,2))</f>
        <v>0</v>
      </c>
      <c r="I6155">
        <v>60.8</v>
      </c>
      <c r="J6155">
        <v>57.2</v>
      </c>
      <c r="K6155">
        <v>59.5</v>
      </c>
      <c r="L6155">
        <v>48.5</v>
      </c>
      <c r="M6155">
        <v>67.099999999999994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22.1</v>
      </c>
      <c r="V6155">
        <v>16.100000000000001</v>
      </c>
      <c r="W6155">
        <v>358</v>
      </c>
      <c r="X6155">
        <v>1022.6</v>
      </c>
      <c r="Y6155">
        <v>87.5</v>
      </c>
      <c r="Z6155">
        <v>6.2</v>
      </c>
      <c r="AA6155">
        <v>55.5</v>
      </c>
      <c r="AB6155">
        <v>4.8</v>
      </c>
      <c r="AC6155">
        <v>2</v>
      </c>
      <c r="AD6155">
        <v>0</v>
      </c>
      <c r="AE6155" t="s">
        <v>18543</v>
      </c>
      <c r="AF6155" t="s">
        <v>18544</v>
      </c>
      <c r="AG6155">
        <v>0.56000000000000005</v>
      </c>
      <c r="AH6155" t="s">
        <v>36</v>
      </c>
      <c r="AI6155" t="s">
        <v>37</v>
      </c>
      <c r="AJ6155" t="s">
        <v>38</v>
      </c>
    </row>
    <row r="6156" spans="1:36" x14ac:dyDescent="0.25">
      <c r="A6156" t="s">
        <v>32</v>
      </c>
      <c r="B6156" t="s">
        <v>18545</v>
      </c>
      <c r="C6156">
        <f>YEAR(B6156)</f>
        <v>2016</v>
      </c>
      <c r="D6156">
        <v>62.6</v>
      </c>
      <c r="E6156">
        <v>51.5</v>
      </c>
      <c r="F6156">
        <v>58.7</v>
      </c>
      <c r="H6156" s="2">
        <f>IF(F6156-69.7&lt;=0,0,IF(F6156-69.7&lt;=1,1,2))</f>
        <v>0</v>
      </c>
      <c r="I6156">
        <v>62.6</v>
      </c>
      <c r="J6156">
        <v>51.5</v>
      </c>
      <c r="K6156">
        <v>58.7</v>
      </c>
      <c r="L6156">
        <v>47</v>
      </c>
      <c r="M6156">
        <v>65.400000000000006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26.2</v>
      </c>
      <c r="V6156">
        <v>13.9</v>
      </c>
      <c r="W6156">
        <v>342.2</v>
      </c>
      <c r="X6156">
        <v>1021.6</v>
      </c>
      <c r="Y6156">
        <v>52.3</v>
      </c>
      <c r="Z6156">
        <v>6.2</v>
      </c>
      <c r="AA6156">
        <v>107.5</v>
      </c>
      <c r="AB6156">
        <v>9.3000000000000007</v>
      </c>
      <c r="AC6156">
        <v>4</v>
      </c>
      <c r="AD6156">
        <v>0</v>
      </c>
      <c r="AE6156" t="s">
        <v>18546</v>
      </c>
      <c r="AF6156" t="s">
        <v>18547</v>
      </c>
      <c r="AG6156">
        <v>0.6</v>
      </c>
      <c r="AH6156" t="s">
        <v>36</v>
      </c>
      <c r="AI6156" t="s">
        <v>37</v>
      </c>
      <c r="AJ6156" t="s">
        <v>38</v>
      </c>
    </row>
    <row r="6157" spans="1:36" x14ac:dyDescent="0.25">
      <c r="A6157" t="s">
        <v>32</v>
      </c>
      <c r="B6157" t="s">
        <v>18548</v>
      </c>
      <c r="C6157">
        <f>YEAR(B6157)</f>
        <v>2016</v>
      </c>
      <c r="D6157">
        <v>64.400000000000006</v>
      </c>
      <c r="E6157">
        <v>48.2</v>
      </c>
      <c r="F6157">
        <v>55.9</v>
      </c>
      <c r="H6157" s="2">
        <f>IF(F6157-69.7&lt;=0,0,IF(F6157-69.7&lt;=1,1,2))</f>
        <v>0</v>
      </c>
      <c r="I6157">
        <v>64.400000000000006</v>
      </c>
      <c r="J6157">
        <v>45.1</v>
      </c>
      <c r="K6157">
        <v>55.5</v>
      </c>
      <c r="L6157">
        <v>47.5</v>
      </c>
      <c r="M6157">
        <v>74.2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15</v>
      </c>
      <c r="V6157">
        <v>9.1999999999999993</v>
      </c>
      <c r="W6157">
        <v>171.4</v>
      </c>
      <c r="X6157">
        <v>1022.4</v>
      </c>
      <c r="Y6157">
        <v>30.2</v>
      </c>
      <c r="Z6157">
        <v>6.2</v>
      </c>
      <c r="AA6157">
        <v>133.30000000000001</v>
      </c>
      <c r="AB6157">
        <v>11.6</v>
      </c>
      <c r="AC6157">
        <v>5</v>
      </c>
      <c r="AD6157">
        <v>0</v>
      </c>
      <c r="AE6157" t="s">
        <v>18549</v>
      </c>
      <c r="AF6157" t="s">
        <v>18550</v>
      </c>
      <c r="AG6157">
        <v>0.63</v>
      </c>
      <c r="AH6157" t="s">
        <v>36</v>
      </c>
      <c r="AI6157" t="s">
        <v>37</v>
      </c>
      <c r="AJ6157" t="s">
        <v>38</v>
      </c>
    </row>
    <row r="6158" spans="1:36" x14ac:dyDescent="0.25">
      <c r="A6158" t="s">
        <v>32</v>
      </c>
      <c r="B6158" t="s">
        <v>18551</v>
      </c>
      <c r="C6158">
        <f>YEAR(B6158)</f>
        <v>2016</v>
      </c>
      <c r="D6158">
        <v>66.2</v>
      </c>
      <c r="E6158">
        <v>51.8</v>
      </c>
      <c r="F6158">
        <v>58.9</v>
      </c>
      <c r="H6158" s="2">
        <f>IF(F6158-69.7&lt;=0,0,IF(F6158-69.7&lt;=1,1,2))</f>
        <v>0</v>
      </c>
      <c r="I6158">
        <v>66.2</v>
      </c>
      <c r="J6158">
        <v>51.8</v>
      </c>
      <c r="K6158">
        <v>58.9</v>
      </c>
      <c r="L6158">
        <v>52.7</v>
      </c>
      <c r="M6158">
        <v>80.2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15</v>
      </c>
      <c r="V6158">
        <v>10.3</v>
      </c>
      <c r="W6158">
        <v>130.19999999999999</v>
      </c>
      <c r="X6158">
        <v>1020.9</v>
      </c>
      <c r="Y6158">
        <v>44.2</v>
      </c>
      <c r="Z6158">
        <v>6.2</v>
      </c>
      <c r="AA6158">
        <v>108.3</v>
      </c>
      <c r="AB6158">
        <v>9.4</v>
      </c>
      <c r="AC6158">
        <v>5</v>
      </c>
      <c r="AD6158">
        <v>0</v>
      </c>
      <c r="AE6158" t="s">
        <v>18552</v>
      </c>
      <c r="AF6158" t="s">
        <v>18553</v>
      </c>
      <c r="AG6158">
        <v>0.66</v>
      </c>
      <c r="AH6158" t="s">
        <v>36</v>
      </c>
      <c r="AI6158" t="s">
        <v>37</v>
      </c>
      <c r="AJ6158" t="s">
        <v>38</v>
      </c>
    </row>
    <row r="6159" spans="1:36" x14ac:dyDescent="0.25">
      <c r="A6159" t="s">
        <v>32</v>
      </c>
      <c r="B6159" t="s">
        <v>18554</v>
      </c>
      <c r="C6159">
        <f>YEAR(B6159)</f>
        <v>2016</v>
      </c>
      <c r="D6159">
        <v>66.2</v>
      </c>
      <c r="E6159">
        <v>57.2</v>
      </c>
      <c r="F6159">
        <v>60.4</v>
      </c>
      <c r="H6159" s="2">
        <f>IF(F6159-69.7&lt;=0,0,IF(F6159-69.7&lt;=1,1,2))</f>
        <v>0</v>
      </c>
      <c r="I6159">
        <v>66.2</v>
      </c>
      <c r="J6159">
        <v>57.2</v>
      </c>
      <c r="K6159">
        <v>60.4</v>
      </c>
      <c r="L6159">
        <v>54</v>
      </c>
      <c r="M6159">
        <v>79.900000000000006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17.2</v>
      </c>
      <c r="V6159">
        <v>7</v>
      </c>
      <c r="W6159">
        <v>49.4</v>
      </c>
      <c r="X6159">
        <v>1019.5</v>
      </c>
      <c r="Y6159">
        <v>68.099999999999994</v>
      </c>
      <c r="Z6159">
        <v>6.2</v>
      </c>
      <c r="AA6159">
        <v>134.9</v>
      </c>
      <c r="AB6159">
        <v>11.6</v>
      </c>
      <c r="AC6159">
        <v>5</v>
      </c>
      <c r="AD6159">
        <v>0</v>
      </c>
      <c r="AE6159" t="s">
        <v>18555</v>
      </c>
      <c r="AF6159" t="s">
        <v>18556</v>
      </c>
      <c r="AG6159">
        <v>0.7</v>
      </c>
      <c r="AH6159" t="s">
        <v>36</v>
      </c>
      <c r="AI6159" t="s">
        <v>37</v>
      </c>
      <c r="AJ6159" t="s">
        <v>38</v>
      </c>
    </row>
    <row r="6160" spans="1:36" x14ac:dyDescent="0.25">
      <c r="A6160" t="s">
        <v>32</v>
      </c>
      <c r="B6160" t="s">
        <v>18557</v>
      </c>
      <c r="C6160">
        <f>YEAR(B6160)</f>
        <v>2016</v>
      </c>
      <c r="D6160">
        <v>66.2</v>
      </c>
      <c r="E6160">
        <v>55.4</v>
      </c>
      <c r="F6160">
        <v>61.2</v>
      </c>
      <c r="H6160" s="2">
        <f>IF(F6160-69.7&lt;=0,0,IF(F6160-69.7&lt;=1,1,2))</f>
        <v>0</v>
      </c>
      <c r="I6160">
        <v>66.2</v>
      </c>
      <c r="J6160">
        <v>55.4</v>
      </c>
      <c r="K6160">
        <v>61.2</v>
      </c>
      <c r="L6160">
        <v>54.7</v>
      </c>
      <c r="M6160">
        <v>79.8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41.4</v>
      </c>
      <c r="V6160">
        <v>10.3</v>
      </c>
      <c r="W6160">
        <v>340.5</v>
      </c>
      <c r="X6160">
        <v>1019.7</v>
      </c>
      <c r="Y6160">
        <v>57.4</v>
      </c>
      <c r="Z6160">
        <v>6.2</v>
      </c>
      <c r="AA6160">
        <v>136.5</v>
      </c>
      <c r="AB6160">
        <v>11.7</v>
      </c>
      <c r="AC6160">
        <v>5</v>
      </c>
      <c r="AD6160">
        <v>0</v>
      </c>
      <c r="AE6160" t="s">
        <v>18558</v>
      </c>
      <c r="AF6160" t="s">
        <v>18559</v>
      </c>
      <c r="AG6160">
        <v>0.75</v>
      </c>
      <c r="AH6160" t="s">
        <v>36</v>
      </c>
      <c r="AI6160" t="s">
        <v>37</v>
      </c>
      <c r="AJ6160" t="s">
        <v>38</v>
      </c>
    </row>
    <row r="6161" spans="1:36" x14ac:dyDescent="0.25">
      <c r="A6161" t="s">
        <v>32</v>
      </c>
      <c r="B6161" t="s">
        <v>18560</v>
      </c>
      <c r="C6161">
        <f>YEAR(B6161)</f>
        <v>2016</v>
      </c>
      <c r="D6161">
        <v>66.2</v>
      </c>
      <c r="E6161">
        <v>62.6</v>
      </c>
      <c r="F6161">
        <v>63.7</v>
      </c>
      <c r="H6161" s="2">
        <f>IF(F6161-69.7&lt;=0,0,IF(F6161-69.7&lt;=1,1,2))</f>
        <v>0</v>
      </c>
      <c r="I6161">
        <v>66.2</v>
      </c>
      <c r="J6161">
        <v>62.6</v>
      </c>
      <c r="K6161">
        <v>63.7</v>
      </c>
      <c r="L6161">
        <v>55.5</v>
      </c>
      <c r="M6161">
        <v>74.8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20.8</v>
      </c>
      <c r="V6161">
        <v>11.4</v>
      </c>
      <c r="W6161">
        <v>18.3</v>
      </c>
      <c r="X6161">
        <v>1020.4</v>
      </c>
      <c r="Y6161">
        <v>52.4</v>
      </c>
      <c r="Z6161">
        <v>6.2</v>
      </c>
      <c r="AA6161">
        <v>108.3</v>
      </c>
      <c r="AB6161">
        <v>9.3000000000000007</v>
      </c>
      <c r="AC6161">
        <v>5</v>
      </c>
      <c r="AD6161">
        <v>0</v>
      </c>
      <c r="AE6161" t="s">
        <v>18561</v>
      </c>
      <c r="AF6161" t="s">
        <v>18562</v>
      </c>
      <c r="AG6161">
        <v>0.76</v>
      </c>
      <c r="AH6161" t="s">
        <v>36</v>
      </c>
      <c r="AI6161" t="s">
        <v>37</v>
      </c>
      <c r="AJ6161" t="s">
        <v>38</v>
      </c>
    </row>
    <row r="6162" spans="1:36" x14ac:dyDescent="0.25">
      <c r="A6162" t="s">
        <v>32</v>
      </c>
      <c r="B6162" t="s">
        <v>18563</v>
      </c>
      <c r="C6162">
        <f>YEAR(B6162)</f>
        <v>2016</v>
      </c>
      <c r="D6162">
        <v>64.400000000000006</v>
      </c>
      <c r="E6162">
        <v>60.8</v>
      </c>
      <c r="F6162">
        <v>62.7</v>
      </c>
      <c r="H6162" s="2">
        <f>IF(F6162-69.7&lt;=0,0,IF(F6162-69.7&lt;=1,1,2))</f>
        <v>0</v>
      </c>
      <c r="I6162">
        <v>64.400000000000006</v>
      </c>
      <c r="J6162">
        <v>60.8</v>
      </c>
      <c r="K6162">
        <v>62.7</v>
      </c>
      <c r="L6162">
        <v>54.9</v>
      </c>
      <c r="M6162">
        <v>75.7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20.6</v>
      </c>
      <c r="V6162">
        <v>12.8</v>
      </c>
      <c r="W6162">
        <v>8.9</v>
      </c>
      <c r="X6162">
        <v>1022.6</v>
      </c>
      <c r="Y6162">
        <v>77.599999999999994</v>
      </c>
      <c r="Z6162">
        <v>6.2</v>
      </c>
      <c r="AA6162">
        <v>89.5</v>
      </c>
      <c r="AB6162">
        <v>7.8</v>
      </c>
      <c r="AC6162">
        <v>4</v>
      </c>
      <c r="AD6162">
        <v>0</v>
      </c>
      <c r="AE6162" t="s">
        <v>18564</v>
      </c>
      <c r="AF6162" t="s">
        <v>18565</v>
      </c>
      <c r="AG6162">
        <v>0.8</v>
      </c>
      <c r="AH6162" t="s">
        <v>36</v>
      </c>
      <c r="AI6162" t="s">
        <v>37</v>
      </c>
      <c r="AJ6162" t="s">
        <v>38</v>
      </c>
    </row>
    <row r="6163" spans="1:36" x14ac:dyDescent="0.25">
      <c r="A6163" t="s">
        <v>32</v>
      </c>
      <c r="B6163" t="s">
        <v>18566</v>
      </c>
      <c r="C6163">
        <f>YEAR(B6163)</f>
        <v>2016</v>
      </c>
      <c r="D6163">
        <v>66.2</v>
      </c>
      <c r="E6163">
        <v>60.7</v>
      </c>
      <c r="F6163">
        <v>62.4</v>
      </c>
      <c r="H6163" s="2">
        <f>IF(F6163-69.7&lt;=0,0,IF(F6163-69.7&lt;=1,1,2))</f>
        <v>0</v>
      </c>
      <c r="I6163">
        <v>66.2</v>
      </c>
      <c r="J6163">
        <v>60.7</v>
      </c>
      <c r="K6163">
        <v>62.4</v>
      </c>
      <c r="L6163">
        <v>53.2</v>
      </c>
      <c r="M6163">
        <v>72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31.1</v>
      </c>
      <c r="V6163">
        <v>10.3</v>
      </c>
      <c r="W6163">
        <v>354.6</v>
      </c>
      <c r="X6163">
        <v>1022.5</v>
      </c>
      <c r="Y6163">
        <v>87.6</v>
      </c>
      <c r="Z6163">
        <v>6.2</v>
      </c>
      <c r="AA6163">
        <v>119.4</v>
      </c>
      <c r="AB6163">
        <v>10.199999999999999</v>
      </c>
      <c r="AC6163">
        <v>5</v>
      </c>
      <c r="AD6163">
        <v>0</v>
      </c>
      <c r="AE6163" t="s">
        <v>18567</v>
      </c>
      <c r="AF6163" t="s">
        <v>18568</v>
      </c>
      <c r="AG6163">
        <v>0.83</v>
      </c>
      <c r="AH6163" t="s">
        <v>36</v>
      </c>
      <c r="AI6163" t="s">
        <v>37</v>
      </c>
      <c r="AJ6163" t="s">
        <v>38</v>
      </c>
    </row>
    <row r="6164" spans="1:36" x14ac:dyDescent="0.25">
      <c r="A6164" t="s">
        <v>32</v>
      </c>
      <c r="B6164" t="s">
        <v>18569</v>
      </c>
      <c r="C6164">
        <f>YEAR(B6164)</f>
        <v>2016</v>
      </c>
      <c r="D6164">
        <v>66.2</v>
      </c>
      <c r="E6164">
        <v>54.6</v>
      </c>
      <c r="F6164">
        <v>60.5</v>
      </c>
      <c r="H6164" s="2">
        <f>IF(F6164-69.7&lt;=0,0,IF(F6164-69.7&lt;=1,1,2))</f>
        <v>0</v>
      </c>
      <c r="I6164">
        <v>66.2</v>
      </c>
      <c r="J6164">
        <v>54.6</v>
      </c>
      <c r="K6164">
        <v>60.5</v>
      </c>
      <c r="L6164">
        <v>52.2</v>
      </c>
      <c r="M6164">
        <v>74.8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11.9</v>
      </c>
      <c r="V6164">
        <v>6.9</v>
      </c>
      <c r="W6164">
        <v>156</v>
      </c>
      <c r="X6164">
        <v>1020.2</v>
      </c>
      <c r="Y6164">
        <v>54.1</v>
      </c>
      <c r="Z6164">
        <v>6.2</v>
      </c>
      <c r="AA6164">
        <v>117.1</v>
      </c>
      <c r="AB6164">
        <v>10</v>
      </c>
      <c r="AC6164">
        <v>5</v>
      </c>
      <c r="AD6164">
        <v>0</v>
      </c>
      <c r="AE6164" t="s">
        <v>18570</v>
      </c>
      <c r="AF6164" t="s">
        <v>18571</v>
      </c>
      <c r="AG6164">
        <v>0.86</v>
      </c>
      <c r="AH6164" t="s">
        <v>36</v>
      </c>
      <c r="AI6164" t="s">
        <v>702</v>
      </c>
      <c r="AJ6164" t="s">
        <v>38</v>
      </c>
    </row>
    <row r="6165" spans="1:36" x14ac:dyDescent="0.25">
      <c r="A6165" t="s">
        <v>32</v>
      </c>
      <c r="B6165" t="s">
        <v>18572</v>
      </c>
      <c r="C6165">
        <f>YEAR(B6165)</f>
        <v>2016</v>
      </c>
      <c r="D6165">
        <v>66.2</v>
      </c>
      <c r="E6165">
        <v>51.8</v>
      </c>
      <c r="F6165">
        <v>59.2</v>
      </c>
      <c r="H6165" s="2">
        <f>IF(F6165-69.7&lt;=0,0,IF(F6165-69.7&lt;=1,1,2))</f>
        <v>0</v>
      </c>
      <c r="I6165">
        <v>66.2</v>
      </c>
      <c r="J6165">
        <v>51.8</v>
      </c>
      <c r="K6165">
        <v>59.2</v>
      </c>
      <c r="L6165">
        <v>53.1</v>
      </c>
      <c r="M6165">
        <v>80.599999999999994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9.1999999999999993</v>
      </c>
      <c r="V6165">
        <v>11.3</v>
      </c>
      <c r="W6165">
        <v>143.4</v>
      </c>
      <c r="X6165">
        <v>1018.4</v>
      </c>
      <c r="Y6165">
        <v>30.3</v>
      </c>
      <c r="Z6165">
        <v>6.2</v>
      </c>
      <c r="AA6165">
        <v>114.9</v>
      </c>
      <c r="AB6165">
        <v>9.8000000000000007</v>
      </c>
      <c r="AC6165">
        <v>5</v>
      </c>
      <c r="AD6165">
        <v>0</v>
      </c>
      <c r="AE6165" t="s">
        <v>18573</v>
      </c>
      <c r="AF6165" t="s">
        <v>18574</v>
      </c>
      <c r="AG6165">
        <v>0.9</v>
      </c>
      <c r="AH6165" t="s">
        <v>36</v>
      </c>
      <c r="AI6165" t="s">
        <v>37</v>
      </c>
      <c r="AJ6165" t="s">
        <v>38</v>
      </c>
    </row>
    <row r="6166" spans="1:36" x14ac:dyDescent="0.25">
      <c r="A6166" t="s">
        <v>32</v>
      </c>
      <c r="B6166" t="s">
        <v>18575</v>
      </c>
      <c r="C6166">
        <f>YEAR(B6166)</f>
        <v>2016</v>
      </c>
      <c r="D6166">
        <v>71.599999999999994</v>
      </c>
      <c r="E6166">
        <v>55.4</v>
      </c>
      <c r="F6166">
        <v>63.8</v>
      </c>
      <c r="H6166" s="2">
        <f>IF(F6166-69.7&lt;=0,0,IF(F6166-69.7&lt;=1,1,2))</f>
        <v>0</v>
      </c>
      <c r="I6166">
        <v>71.599999999999994</v>
      </c>
      <c r="J6166">
        <v>55.4</v>
      </c>
      <c r="K6166">
        <v>63.8</v>
      </c>
      <c r="L6166">
        <v>52.9</v>
      </c>
      <c r="M6166">
        <v>69.599999999999994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30</v>
      </c>
      <c r="V6166">
        <v>20.8</v>
      </c>
      <c r="W6166">
        <v>171</v>
      </c>
      <c r="X6166">
        <v>1016.2</v>
      </c>
      <c r="Y6166">
        <v>30.6</v>
      </c>
      <c r="Z6166">
        <v>6.2</v>
      </c>
      <c r="AA6166">
        <v>125.8</v>
      </c>
      <c r="AB6166">
        <v>10.8</v>
      </c>
      <c r="AC6166">
        <v>5</v>
      </c>
      <c r="AD6166">
        <v>0</v>
      </c>
      <c r="AE6166" t="s">
        <v>18576</v>
      </c>
      <c r="AF6166" t="s">
        <v>18577</v>
      </c>
      <c r="AG6166">
        <v>0.93</v>
      </c>
      <c r="AH6166" t="s">
        <v>36</v>
      </c>
      <c r="AI6166" t="s">
        <v>37</v>
      </c>
      <c r="AJ6166" t="s">
        <v>38</v>
      </c>
    </row>
    <row r="6167" spans="1:36" x14ac:dyDescent="0.25">
      <c r="A6167" t="s">
        <v>32</v>
      </c>
      <c r="B6167" t="s">
        <v>18578</v>
      </c>
      <c r="C6167">
        <f>YEAR(B6167)</f>
        <v>2016</v>
      </c>
      <c r="D6167">
        <v>73.400000000000006</v>
      </c>
      <c r="E6167">
        <v>64.400000000000006</v>
      </c>
      <c r="F6167">
        <v>67.3</v>
      </c>
      <c r="H6167" s="2">
        <f>IF(F6167-69.7&lt;=0,0,IF(F6167-69.7&lt;=1,1,2))</f>
        <v>0</v>
      </c>
      <c r="I6167">
        <v>73.400000000000006</v>
      </c>
      <c r="J6167">
        <v>64.400000000000006</v>
      </c>
      <c r="K6167">
        <v>67.3</v>
      </c>
      <c r="L6167">
        <v>53.5</v>
      </c>
      <c r="M6167">
        <v>61.8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37.9</v>
      </c>
      <c r="V6167">
        <v>26.4</v>
      </c>
      <c r="W6167">
        <v>179.4</v>
      </c>
      <c r="X6167">
        <v>1010.4</v>
      </c>
      <c r="Y6167">
        <v>57.5</v>
      </c>
      <c r="Z6167">
        <v>6.2</v>
      </c>
      <c r="AA6167">
        <v>113.2</v>
      </c>
      <c r="AB6167">
        <v>9.8000000000000007</v>
      </c>
      <c r="AC6167">
        <v>5</v>
      </c>
      <c r="AD6167">
        <v>0</v>
      </c>
      <c r="AE6167" t="s">
        <v>18579</v>
      </c>
      <c r="AF6167" t="s">
        <v>18580</v>
      </c>
      <c r="AG6167">
        <v>0.96</v>
      </c>
      <c r="AH6167" t="s">
        <v>36</v>
      </c>
      <c r="AI6167" t="s">
        <v>37</v>
      </c>
      <c r="AJ6167" t="s">
        <v>38</v>
      </c>
    </row>
    <row r="6168" spans="1:36" x14ac:dyDescent="0.25">
      <c r="A6168" t="s">
        <v>32</v>
      </c>
      <c r="B6168" t="s">
        <v>18581</v>
      </c>
      <c r="C6168">
        <f>YEAR(B6168)</f>
        <v>2016</v>
      </c>
      <c r="D6168">
        <v>68</v>
      </c>
      <c r="E6168">
        <v>53.6</v>
      </c>
      <c r="F6168">
        <v>62.9</v>
      </c>
      <c r="H6168" s="2">
        <f>IF(F6168-69.7&lt;=0,0,IF(F6168-69.7&lt;=1,1,2))</f>
        <v>0</v>
      </c>
      <c r="I6168">
        <v>68</v>
      </c>
      <c r="J6168">
        <v>53.6</v>
      </c>
      <c r="K6168">
        <v>62.9</v>
      </c>
      <c r="L6168">
        <v>54.4</v>
      </c>
      <c r="M6168">
        <v>74.8</v>
      </c>
      <c r="O6168">
        <v>4.0000000000000001E-3</v>
      </c>
      <c r="P6168">
        <v>100</v>
      </c>
      <c r="Q6168">
        <v>4.17</v>
      </c>
      <c r="R6168" t="s">
        <v>40</v>
      </c>
      <c r="S6168">
        <v>0</v>
      </c>
      <c r="T6168">
        <v>0</v>
      </c>
      <c r="U6168">
        <v>31.1</v>
      </c>
      <c r="V6168">
        <v>20.8</v>
      </c>
      <c r="W6168">
        <v>181.7</v>
      </c>
      <c r="X6168">
        <v>1008.5</v>
      </c>
      <c r="Y6168">
        <v>67.900000000000006</v>
      </c>
      <c r="Z6168">
        <v>6.2</v>
      </c>
      <c r="AA6168">
        <v>104.6</v>
      </c>
      <c r="AB6168">
        <v>9.1</v>
      </c>
      <c r="AC6168">
        <v>5</v>
      </c>
      <c r="AD6168">
        <v>0</v>
      </c>
      <c r="AE6168" t="s">
        <v>18582</v>
      </c>
      <c r="AF6168" t="s">
        <v>18583</v>
      </c>
      <c r="AG6168">
        <v>0</v>
      </c>
      <c r="AH6168" t="s">
        <v>56</v>
      </c>
      <c r="AI6168" t="s">
        <v>61</v>
      </c>
      <c r="AJ6168" t="s">
        <v>40</v>
      </c>
    </row>
    <row r="6169" spans="1:36" x14ac:dyDescent="0.25">
      <c r="A6169" t="s">
        <v>32</v>
      </c>
      <c r="B6169" t="s">
        <v>18584</v>
      </c>
      <c r="C6169">
        <f>YEAR(B6169)</f>
        <v>2016</v>
      </c>
      <c r="D6169">
        <v>59</v>
      </c>
      <c r="E6169">
        <v>48.2</v>
      </c>
      <c r="F6169">
        <v>55.1</v>
      </c>
      <c r="H6169" s="2">
        <f>IF(F6169-69.7&lt;=0,0,IF(F6169-69.7&lt;=1,1,2))</f>
        <v>0</v>
      </c>
      <c r="I6169">
        <v>59</v>
      </c>
      <c r="J6169">
        <v>42.1</v>
      </c>
      <c r="K6169">
        <v>54.7</v>
      </c>
      <c r="L6169">
        <v>51.1</v>
      </c>
      <c r="M6169">
        <v>86.4</v>
      </c>
      <c r="O6169">
        <v>0.251</v>
      </c>
      <c r="P6169">
        <v>100</v>
      </c>
      <c r="Q6169">
        <v>12.5</v>
      </c>
      <c r="R6169" t="s">
        <v>40</v>
      </c>
      <c r="S6169">
        <v>0</v>
      </c>
      <c r="T6169">
        <v>0</v>
      </c>
      <c r="U6169">
        <v>35.799999999999997</v>
      </c>
      <c r="V6169">
        <v>33.200000000000003</v>
      </c>
      <c r="W6169">
        <v>333.8</v>
      </c>
      <c r="X6169">
        <v>1011.1</v>
      </c>
      <c r="Y6169">
        <v>90</v>
      </c>
      <c r="Z6169">
        <v>5</v>
      </c>
      <c r="AA6169">
        <v>88.5</v>
      </c>
      <c r="AB6169">
        <v>7.6</v>
      </c>
      <c r="AC6169">
        <v>4</v>
      </c>
      <c r="AD6169">
        <v>0</v>
      </c>
      <c r="AE6169" t="s">
        <v>18585</v>
      </c>
      <c r="AF6169" t="s">
        <v>18586</v>
      </c>
      <c r="AG6169">
        <v>0.03</v>
      </c>
      <c r="AH6169" t="s">
        <v>56</v>
      </c>
      <c r="AI6169" t="s">
        <v>101</v>
      </c>
      <c r="AJ6169" t="s">
        <v>40</v>
      </c>
    </row>
    <row r="6170" spans="1:36" x14ac:dyDescent="0.25">
      <c r="A6170" t="s">
        <v>32</v>
      </c>
      <c r="B6170" t="s">
        <v>18587</v>
      </c>
      <c r="C6170">
        <f>YEAR(B6170)</f>
        <v>2016</v>
      </c>
      <c r="D6170">
        <v>53.6</v>
      </c>
      <c r="E6170">
        <v>47</v>
      </c>
      <c r="F6170">
        <v>51.4</v>
      </c>
      <c r="G6170" s="2">
        <f>AVERAGE(F6170:F6259)</f>
        <v>52.554444444444471</v>
      </c>
      <c r="H6170" s="2">
        <f>IF(F6170-52.55&lt;=0,0,IF(F6170-52.55&lt;=1,1,2))</f>
        <v>0</v>
      </c>
      <c r="I6170">
        <v>53.6</v>
      </c>
      <c r="J6170">
        <v>41.5</v>
      </c>
      <c r="K6170">
        <v>50.4</v>
      </c>
      <c r="L6170">
        <v>39.6</v>
      </c>
      <c r="M6170">
        <v>64.5</v>
      </c>
      <c r="O6170">
        <v>2.3079999999999998</v>
      </c>
      <c r="P6170">
        <v>100</v>
      </c>
      <c r="Q6170">
        <v>12.5</v>
      </c>
      <c r="R6170" t="s">
        <v>40</v>
      </c>
      <c r="S6170">
        <v>0</v>
      </c>
      <c r="T6170">
        <v>0</v>
      </c>
      <c r="U6170">
        <v>45.4</v>
      </c>
      <c r="V6170">
        <v>33.299999999999997</v>
      </c>
      <c r="W6170">
        <v>328.9</v>
      </c>
      <c r="X6170">
        <v>1015.3</v>
      </c>
      <c r="Y6170">
        <v>85.6</v>
      </c>
      <c r="Z6170">
        <v>6.1</v>
      </c>
      <c r="AA6170">
        <v>62.7</v>
      </c>
      <c r="AB6170">
        <v>5.4</v>
      </c>
      <c r="AC6170">
        <v>3</v>
      </c>
      <c r="AD6170">
        <v>0</v>
      </c>
      <c r="AE6170" t="s">
        <v>18588</v>
      </c>
      <c r="AF6170" t="s">
        <v>18589</v>
      </c>
      <c r="AG6170">
        <v>7.0000000000000007E-2</v>
      </c>
      <c r="AH6170" t="s">
        <v>56</v>
      </c>
      <c r="AI6170" t="s">
        <v>111</v>
      </c>
      <c r="AJ6170" t="s">
        <v>40</v>
      </c>
    </row>
    <row r="6171" spans="1:36" x14ac:dyDescent="0.25">
      <c r="A6171" t="s">
        <v>32</v>
      </c>
      <c r="B6171" t="s">
        <v>18590</v>
      </c>
      <c r="C6171">
        <f>YEAR(B6171)</f>
        <v>2016</v>
      </c>
      <c r="D6171">
        <v>62.6</v>
      </c>
      <c r="E6171">
        <v>50</v>
      </c>
      <c r="F6171">
        <v>56.4</v>
      </c>
      <c r="H6171" s="2">
        <f>IF(F6171-52.55&lt;=0,0,IF(F6171-52.55&lt;=1,1,2))</f>
        <v>2</v>
      </c>
      <c r="I6171">
        <v>62.6</v>
      </c>
      <c r="J6171">
        <v>47.2</v>
      </c>
      <c r="K6171">
        <v>56.3</v>
      </c>
      <c r="L6171">
        <v>39.9</v>
      </c>
      <c r="M6171">
        <v>54.4</v>
      </c>
      <c r="O6171">
        <v>2.3E-2</v>
      </c>
      <c r="P6171">
        <v>100</v>
      </c>
      <c r="Q6171">
        <v>4.17</v>
      </c>
      <c r="R6171" t="s">
        <v>40</v>
      </c>
      <c r="S6171">
        <v>0</v>
      </c>
      <c r="T6171">
        <v>0</v>
      </c>
      <c r="U6171">
        <v>26.8</v>
      </c>
      <c r="V6171">
        <v>26.4</v>
      </c>
      <c r="W6171">
        <v>290.60000000000002</v>
      </c>
      <c r="X6171">
        <v>1016.2</v>
      </c>
      <c r="Y6171">
        <v>36.9</v>
      </c>
      <c r="Z6171">
        <v>6.2</v>
      </c>
      <c r="AA6171">
        <v>105.9</v>
      </c>
      <c r="AB6171">
        <v>9.1999999999999993</v>
      </c>
      <c r="AC6171">
        <v>4</v>
      </c>
      <c r="AD6171">
        <v>0</v>
      </c>
      <c r="AE6171" t="s">
        <v>18591</v>
      </c>
      <c r="AF6171" t="s">
        <v>18592</v>
      </c>
      <c r="AG6171">
        <v>0.1</v>
      </c>
      <c r="AH6171" t="s">
        <v>56</v>
      </c>
      <c r="AI6171" t="s">
        <v>78</v>
      </c>
      <c r="AJ6171" t="s">
        <v>40</v>
      </c>
    </row>
    <row r="6172" spans="1:36" x14ac:dyDescent="0.25">
      <c r="A6172" t="s">
        <v>32</v>
      </c>
      <c r="B6172" t="s">
        <v>18593</v>
      </c>
      <c r="C6172">
        <f>YEAR(B6172)</f>
        <v>2016</v>
      </c>
      <c r="D6172">
        <v>69.8</v>
      </c>
      <c r="E6172">
        <v>51.7</v>
      </c>
      <c r="F6172">
        <v>59.5</v>
      </c>
      <c r="H6172" s="2">
        <f>IF(F6172-52.55&lt;=0,0,IF(F6172-52.55&lt;=1,1,2))</f>
        <v>2</v>
      </c>
      <c r="I6172">
        <v>69.8</v>
      </c>
      <c r="J6172">
        <v>51.7</v>
      </c>
      <c r="K6172">
        <v>59.5</v>
      </c>
      <c r="L6172">
        <v>46.7</v>
      </c>
      <c r="M6172">
        <v>63.1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31.1</v>
      </c>
      <c r="V6172">
        <v>13.9</v>
      </c>
      <c r="W6172">
        <v>165.7</v>
      </c>
      <c r="X6172">
        <v>1019.8</v>
      </c>
      <c r="Y6172">
        <v>55.4</v>
      </c>
      <c r="Z6172">
        <v>6.2</v>
      </c>
      <c r="AA6172">
        <v>93.1</v>
      </c>
      <c r="AB6172">
        <v>8.1</v>
      </c>
      <c r="AC6172">
        <v>4</v>
      </c>
      <c r="AD6172">
        <v>0</v>
      </c>
      <c r="AE6172" t="s">
        <v>18594</v>
      </c>
      <c r="AF6172" t="s">
        <v>18595</v>
      </c>
      <c r="AG6172">
        <v>0.13</v>
      </c>
      <c r="AH6172" t="s">
        <v>36</v>
      </c>
      <c r="AI6172" t="s">
        <v>37</v>
      </c>
      <c r="AJ6172" t="s">
        <v>38</v>
      </c>
    </row>
    <row r="6173" spans="1:36" x14ac:dyDescent="0.25">
      <c r="A6173" t="s">
        <v>32</v>
      </c>
      <c r="B6173" t="s">
        <v>18596</v>
      </c>
      <c r="C6173">
        <f>YEAR(B6173)</f>
        <v>2016</v>
      </c>
      <c r="D6173">
        <v>68</v>
      </c>
      <c r="E6173">
        <v>51.8</v>
      </c>
      <c r="F6173">
        <v>57.9</v>
      </c>
      <c r="H6173" s="2">
        <f>IF(F6173-52.55&lt;=0,0,IF(F6173-52.55&lt;=1,1,2))</f>
        <v>2</v>
      </c>
      <c r="I6173">
        <v>68</v>
      </c>
      <c r="J6173">
        <v>51.8</v>
      </c>
      <c r="K6173">
        <v>57.9</v>
      </c>
      <c r="L6173">
        <v>49.8</v>
      </c>
      <c r="M6173">
        <v>75.3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10.5</v>
      </c>
      <c r="V6173">
        <v>10.3</v>
      </c>
      <c r="W6173">
        <v>173.5</v>
      </c>
      <c r="X6173">
        <v>1022.7</v>
      </c>
      <c r="Y6173">
        <v>48.9</v>
      </c>
      <c r="Z6173">
        <v>6.2</v>
      </c>
      <c r="AA6173">
        <v>88.6</v>
      </c>
      <c r="AB6173">
        <v>7.6</v>
      </c>
      <c r="AC6173">
        <v>4</v>
      </c>
      <c r="AD6173">
        <v>0</v>
      </c>
      <c r="AE6173" t="s">
        <v>18597</v>
      </c>
      <c r="AF6173" t="s">
        <v>18598</v>
      </c>
      <c r="AG6173">
        <v>0.17</v>
      </c>
      <c r="AH6173" t="s">
        <v>36</v>
      </c>
      <c r="AI6173" t="s">
        <v>37</v>
      </c>
      <c r="AJ6173" t="s">
        <v>38</v>
      </c>
    </row>
    <row r="6174" spans="1:36" x14ac:dyDescent="0.25">
      <c r="A6174" t="s">
        <v>32</v>
      </c>
      <c r="B6174" t="s">
        <v>18599</v>
      </c>
      <c r="C6174">
        <f>YEAR(B6174)</f>
        <v>2016</v>
      </c>
      <c r="D6174">
        <v>62.6</v>
      </c>
      <c r="E6174">
        <v>52.8</v>
      </c>
      <c r="F6174">
        <v>57.6</v>
      </c>
      <c r="H6174" s="2">
        <f>IF(F6174-52.55&lt;=0,0,IF(F6174-52.55&lt;=1,1,2))</f>
        <v>2</v>
      </c>
      <c r="I6174">
        <v>62.6</v>
      </c>
      <c r="J6174">
        <v>52.8</v>
      </c>
      <c r="K6174">
        <v>57.6</v>
      </c>
      <c r="L6174">
        <v>52.6</v>
      </c>
      <c r="M6174">
        <v>83.9</v>
      </c>
      <c r="O6174">
        <v>3.0000000000000001E-3</v>
      </c>
      <c r="P6174">
        <v>100</v>
      </c>
      <c r="Q6174">
        <v>4.17</v>
      </c>
      <c r="R6174" t="s">
        <v>40</v>
      </c>
      <c r="S6174">
        <v>0</v>
      </c>
      <c r="T6174">
        <v>0</v>
      </c>
      <c r="U6174">
        <v>18.3</v>
      </c>
      <c r="V6174">
        <v>13.8</v>
      </c>
      <c r="W6174">
        <v>340.3</v>
      </c>
      <c r="X6174">
        <v>1024.8</v>
      </c>
      <c r="Y6174">
        <v>87.9</v>
      </c>
      <c r="Z6174">
        <v>5.6</v>
      </c>
      <c r="AA6174">
        <v>77.3</v>
      </c>
      <c r="AB6174">
        <v>6.7</v>
      </c>
      <c r="AC6174">
        <v>4</v>
      </c>
      <c r="AD6174">
        <v>0</v>
      </c>
      <c r="AE6174" t="s">
        <v>18600</v>
      </c>
      <c r="AF6174" t="s">
        <v>18601</v>
      </c>
      <c r="AG6174">
        <v>0.2</v>
      </c>
      <c r="AH6174" t="s">
        <v>56</v>
      </c>
      <c r="AI6174" t="s">
        <v>65</v>
      </c>
      <c r="AJ6174" t="s">
        <v>40</v>
      </c>
    </row>
    <row r="6175" spans="1:36" x14ac:dyDescent="0.25">
      <c r="A6175" t="s">
        <v>32</v>
      </c>
      <c r="B6175" t="s">
        <v>18602</v>
      </c>
      <c r="C6175">
        <f>YEAR(B6175)</f>
        <v>2016</v>
      </c>
      <c r="D6175">
        <v>60.8</v>
      </c>
      <c r="E6175">
        <v>50</v>
      </c>
      <c r="F6175">
        <v>56.8</v>
      </c>
      <c r="H6175" s="2">
        <f>IF(F6175-52.55&lt;=0,0,IF(F6175-52.55&lt;=1,1,2))</f>
        <v>2</v>
      </c>
      <c r="I6175">
        <v>60.8</v>
      </c>
      <c r="J6175">
        <v>47.2</v>
      </c>
      <c r="K6175">
        <v>56.7</v>
      </c>
      <c r="L6175">
        <v>49</v>
      </c>
      <c r="M6175">
        <v>75.5</v>
      </c>
      <c r="O6175">
        <v>0.77900000000000003</v>
      </c>
      <c r="P6175">
        <v>100</v>
      </c>
      <c r="Q6175">
        <v>4.17</v>
      </c>
      <c r="R6175" t="s">
        <v>40</v>
      </c>
      <c r="S6175">
        <v>0</v>
      </c>
      <c r="T6175">
        <v>0</v>
      </c>
      <c r="U6175">
        <v>14.5</v>
      </c>
      <c r="V6175">
        <v>12.8</v>
      </c>
      <c r="W6175">
        <v>330.5</v>
      </c>
      <c r="X6175">
        <v>1026.7</v>
      </c>
      <c r="Y6175">
        <v>73.3</v>
      </c>
      <c r="Z6175">
        <v>6.2</v>
      </c>
      <c r="AA6175">
        <v>125.8</v>
      </c>
      <c r="AB6175">
        <v>10.9</v>
      </c>
      <c r="AC6175">
        <v>5</v>
      </c>
      <c r="AD6175">
        <v>0</v>
      </c>
      <c r="AE6175" t="s">
        <v>18603</v>
      </c>
      <c r="AF6175" t="s">
        <v>18604</v>
      </c>
      <c r="AG6175">
        <v>0.24</v>
      </c>
      <c r="AH6175" t="s">
        <v>56</v>
      </c>
      <c r="AI6175" t="s">
        <v>78</v>
      </c>
      <c r="AJ6175" t="s">
        <v>40</v>
      </c>
    </row>
    <row r="6176" spans="1:36" x14ac:dyDescent="0.25">
      <c r="A6176" t="s">
        <v>32</v>
      </c>
      <c r="B6176" t="s">
        <v>18605</v>
      </c>
      <c r="C6176">
        <f>YEAR(B6176)</f>
        <v>2016</v>
      </c>
      <c r="D6176">
        <v>62.6</v>
      </c>
      <c r="E6176">
        <v>48.2</v>
      </c>
      <c r="F6176">
        <v>56</v>
      </c>
      <c r="H6176" s="2">
        <f>IF(F6176-52.55&lt;=0,0,IF(F6176-52.55&lt;=1,1,2))</f>
        <v>2</v>
      </c>
      <c r="I6176">
        <v>62.6</v>
      </c>
      <c r="J6176">
        <v>44.5</v>
      </c>
      <c r="K6176">
        <v>55.3</v>
      </c>
      <c r="L6176">
        <v>49.7</v>
      </c>
      <c r="M6176">
        <v>79.7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13.9</v>
      </c>
      <c r="V6176">
        <v>14.9</v>
      </c>
      <c r="W6176">
        <v>85.5</v>
      </c>
      <c r="X6176">
        <v>1026.7</v>
      </c>
      <c r="Y6176">
        <v>53.1</v>
      </c>
      <c r="Z6176">
        <v>6.2</v>
      </c>
      <c r="AA6176">
        <v>105.4</v>
      </c>
      <c r="AB6176">
        <v>9.1</v>
      </c>
      <c r="AC6176">
        <v>5</v>
      </c>
      <c r="AD6176">
        <v>0</v>
      </c>
      <c r="AE6176" t="s">
        <v>18606</v>
      </c>
      <c r="AF6176" t="s">
        <v>18607</v>
      </c>
      <c r="AG6176">
        <v>0.25</v>
      </c>
      <c r="AH6176" t="s">
        <v>36</v>
      </c>
      <c r="AI6176" t="s">
        <v>37</v>
      </c>
      <c r="AJ6176" t="s">
        <v>38</v>
      </c>
    </row>
    <row r="6177" spans="1:36" x14ac:dyDescent="0.25">
      <c r="A6177" t="s">
        <v>32</v>
      </c>
      <c r="B6177" t="s">
        <v>18608</v>
      </c>
      <c r="C6177">
        <f>YEAR(B6177)</f>
        <v>2016</v>
      </c>
      <c r="D6177">
        <v>60.8</v>
      </c>
      <c r="E6177">
        <v>53.6</v>
      </c>
      <c r="F6177">
        <v>55.3</v>
      </c>
      <c r="H6177" s="2">
        <f>IF(F6177-52.55&lt;=0,0,IF(F6177-52.55&lt;=1,1,2))</f>
        <v>2</v>
      </c>
      <c r="I6177">
        <v>60.8</v>
      </c>
      <c r="J6177">
        <v>53.6</v>
      </c>
      <c r="K6177">
        <v>55.3</v>
      </c>
      <c r="L6177">
        <v>43</v>
      </c>
      <c r="M6177">
        <v>63.5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34</v>
      </c>
      <c r="V6177">
        <v>24.1</v>
      </c>
      <c r="W6177">
        <v>348.7</v>
      </c>
      <c r="X6177">
        <v>1032.4000000000001</v>
      </c>
      <c r="Y6177">
        <v>89.1</v>
      </c>
      <c r="Z6177">
        <v>6.2</v>
      </c>
      <c r="AA6177">
        <v>96</v>
      </c>
      <c r="AB6177">
        <v>8.1999999999999993</v>
      </c>
      <c r="AC6177">
        <v>4</v>
      </c>
      <c r="AD6177">
        <v>0</v>
      </c>
      <c r="AE6177" t="s">
        <v>18609</v>
      </c>
      <c r="AF6177" t="s">
        <v>18610</v>
      </c>
      <c r="AG6177">
        <v>0.31</v>
      </c>
      <c r="AH6177" t="s">
        <v>36</v>
      </c>
      <c r="AI6177" t="s">
        <v>37</v>
      </c>
      <c r="AJ6177" t="s">
        <v>38</v>
      </c>
    </row>
    <row r="6178" spans="1:36" x14ac:dyDescent="0.25">
      <c r="A6178" t="s">
        <v>32</v>
      </c>
      <c r="B6178" t="s">
        <v>18611</v>
      </c>
      <c r="C6178">
        <f>YEAR(B6178)</f>
        <v>2016</v>
      </c>
      <c r="D6178">
        <v>57.2</v>
      </c>
      <c r="E6178">
        <v>48.2</v>
      </c>
      <c r="F6178">
        <v>53.3</v>
      </c>
      <c r="H6178" s="2">
        <f>IF(F6178-52.55&lt;=0,0,IF(F6178-52.55&lt;=1,1,2))</f>
        <v>1</v>
      </c>
      <c r="I6178">
        <v>57.2</v>
      </c>
      <c r="J6178">
        <v>45</v>
      </c>
      <c r="K6178">
        <v>52.8</v>
      </c>
      <c r="L6178">
        <v>44.2</v>
      </c>
      <c r="M6178">
        <v>71.400000000000006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16.100000000000001</v>
      </c>
      <c r="V6178">
        <v>9.1999999999999993</v>
      </c>
      <c r="W6178">
        <v>312.60000000000002</v>
      </c>
      <c r="X6178">
        <v>1029.3</v>
      </c>
      <c r="Y6178">
        <v>62.1</v>
      </c>
      <c r="Z6178">
        <v>6.2</v>
      </c>
      <c r="AA6178">
        <v>114</v>
      </c>
      <c r="AB6178">
        <v>9.8000000000000007</v>
      </c>
      <c r="AC6178">
        <v>5</v>
      </c>
      <c r="AD6178">
        <v>0</v>
      </c>
      <c r="AE6178" t="s">
        <v>18612</v>
      </c>
      <c r="AF6178" t="s">
        <v>18613</v>
      </c>
      <c r="AG6178">
        <v>0.34</v>
      </c>
      <c r="AH6178" t="s">
        <v>36</v>
      </c>
      <c r="AI6178" t="s">
        <v>37</v>
      </c>
      <c r="AJ6178" t="s">
        <v>38</v>
      </c>
    </row>
    <row r="6179" spans="1:36" x14ac:dyDescent="0.25">
      <c r="A6179" t="s">
        <v>32</v>
      </c>
      <c r="B6179" t="s">
        <v>18614</v>
      </c>
      <c r="C6179">
        <f>YEAR(B6179)</f>
        <v>2016</v>
      </c>
      <c r="D6179">
        <v>60.8</v>
      </c>
      <c r="E6179">
        <v>44.6</v>
      </c>
      <c r="F6179">
        <v>51.7</v>
      </c>
      <c r="H6179" s="2">
        <f>IF(F6179-52.55&lt;=0,0,IF(F6179-52.55&lt;=1,1,2))</f>
        <v>0</v>
      </c>
      <c r="I6179">
        <v>60.8</v>
      </c>
      <c r="J6179">
        <v>38.799999999999997</v>
      </c>
      <c r="K6179">
        <v>49.9</v>
      </c>
      <c r="L6179">
        <v>45.1</v>
      </c>
      <c r="M6179">
        <v>78.7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16.100000000000001</v>
      </c>
      <c r="V6179">
        <v>11.3</v>
      </c>
      <c r="W6179">
        <v>173.9</v>
      </c>
      <c r="X6179">
        <v>1023.8</v>
      </c>
      <c r="Y6179">
        <v>40.299999999999997</v>
      </c>
      <c r="Z6179">
        <v>6.2</v>
      </c>
      <c r="AA6179">
        <v>123.3</v>
      </c>
      <c r="AB6179">
        <v>10.7</v>
      </c>
      <c r="AC6179">
        <v>5</v>
      </c>
      <c r="AD6179">
        <v>0</v>
      </c>
      <c r="AE6179" t="s">
        <v>18615</v>
      </c>
      <c r="AF6179" t="s">
        <v>18616</v>
      </c>
      <c r="AG6179">
        <v>0.38</v>
      </c>
      <c r="AH6179" t="s">
        <v>36</v>
      </c>
      <c r="AI6179" t="s">
        <v>37</v>
      </c>
      <c r="AJ6179" t="s">
        <v>38</v>
      </c>
    </row>
    <row r="6180" spans="1:36" x14ac:dyDescent="0.25">
      <c r="A6180" t="s">
        <v>32</v>
      </c>
      <c r="B6180" t="s">
        <v>18617</v>
      </c>
      <c r="C6180">
        <f>YEAR(B6180)</f>
        <v>2016</v>
      </c>
      <c r="D6180">
        <v>64.400000000000006</v>
      </c>
      <c r="E6180">
        <v>46.4</v>
      </c>
      <c r="F6180">
        <v>54.6</v>
      </c>
      <c r="H6180" s="2">
        <f>IF(F6180-52.55&lt;=0,0,IF(F6180-52.55&lt;=1,1,2))</f>
        <v>2</v>
      </c>
      <c r="I6180">
        <v>64.400000000000006</v>
      </c>
      <c r="J6180">
        <v>42.9</v>
      </c>
      <c r="K6180">
        <v>53.4</v>
      </c>
      <c r="L6180">
        <v>49</v>
      </c>
      <c r="M6180">
        <v>81.7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10.3</v>
      </c>
      <c r="V6180">
        <v>11.4</v>
      </c>
      <c r="W6180">
        <v>172.7</v>
      </c>
      <c r="X6180">
        <v>1020.8</v>
      </c>
      <c r="Y6180">
        <v>37.299999999999997</v>
      </c>
      <c r="Z6180">
        <v>6.2</v>
      </c>
      <c r="AA6180">
        <v>125.3</v>
      </c>
      <c r="AB6180">
        <v>10.8</v>
      </c>
      <c r="AC6180">
        <v>5</v>
      </c>
      <c r="AD6180">
        <v>0</v>
      </c>
      <c r="AE6180" t="s">
        <v>18618</v>
      </c>
      <c r="AF6180" t="s">
        <v>18619</v>
      </c>
      <c r="AG6180">
        <v>0.41</v>
      </c>
      <c r="AH6180" t="s">
        <v>36</v>
      </c>
      <c r="AI6180" t="s">
        <v>37</v>
      </c>
      <c r="AJ6180" t="s">
        <v>38</v>
      </c>
    </row>
    <row r="6181" spans="1:36" x14ac:dyDescent="0.25">
      <c r="A6181" t="s">
        <v>32</v>
      </c>
      <c r="B6181" t="s">
        <v>18620</v>
      </c>
      <c r="C6181">
        <f>YEAR(B6181)</f>
        <v>2016</v>
      </c>
      <c r="D6181">
        <v>67.900000000000006</v>
      </c>
      <c r="E6181">
        <v>53.6</v>
      </c>
      <c r="F6181">
        <v>58</v>
      </c>
      <c r="H6181" s="2">
        <f>IF(F6181-52.55&lt;=0,0,IF(F6181-52.55&lt;=1,1,2))</f>
        <v>2</v>
      </c>
      <c r="I6181">
        <v>67.900000000000006</v>
      </c>
      <c r="J6181">
        <v>53.6</v>
      </c>
      <c r="K6181">
        <v>58</v>
      </c>
      <c r="L6181">
        <v>50.2</v>
      </c>
      <c r="M6181">
        <v>75.7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25.3</v>
      </c>
      <c r="V6181">
        <v>11.4</v>
      </c>
      <c r="W6181">
        <v>173.6</v>
      </c>
      <c r="X6181">
        <v>1014.3</v>
      </c>
      <c r="Y6181">
        <v>49.1</v>
      </c>
      <c r="Z6181">
        <v>6.2</v>
      </c>
      <c r="AA6181">
        <v>92.3</v>
      </c>
      <c r="AB6181">
        <v>8</v>
      </c>
      <c r="AC6181">
        <v>4</v>
      </c>
      <c r="AD6181">
        <v>0</v>
      </c>
      <c r="AE6181" t="s">
        <v>18621</v>
      </c>
      <c r="AF6181" t="s">
        <v>18622</v>
      </c>
      <c r="AG6181">
        <v>0.45</v>
      </c>
      <c r="AH6181" t="s">
        <v>36</v>
      </c>
      <c r="AI6181" t="s">
        <v>174</v>
      </c>
      <c r="AJ6181" t="s">
        <v>38</v>
      </c>
    </row>
    <row r="6182" spans="1:36" x14ac:dyDescent="0.25">
      <c r="A6182" t="s">
        <v>32</v>
      </c>
      <c r="B6182" t="s">
        <v>18623</v>
      </c>
      <c r="C6182">
        <f>YEAR(B6182)</f>
        <v>2016</v>
      </c>
      <c r="D6182">
        <v>59</v>
      </c>
      <c r="E6182">
        <v>51.8</v>
      </c>
      <c r="F6182">
        <v>55.9</v>
      </c>
      <c r="H6182" s="2">
        <f>IF(F6182-52.55&lt;=0,0,IF(F6182-52.55&lt;=1,1,2))</f>
        <v>2</v>
      </c>
      <c r="I6182">
        <v>59</v>
      </c>
      <c r="J6182">
        <v>51.8</v>
      </c>
      <c r="K6182">
        <v>55.9</v>
      </c>
      <c r="L6182">
        <v>48.1</v>
      </c>
      <c r="M6182">
        <v>75.5</v>
      </c>
      <c r="O6182">
        <v>0.41499999999999998</v>
      </c>
      <c r="P6182">
        <v>100</v>
      </c>
      <c r="Q6182">
        <v>12.5</v>
      </c>
      <c r="R6182" t="s">
        <v>40</v>
      </c>
      <c r="S6182">
        <v>0</v>
      </c>
      <c r="T6182">
        <v>0</v>
      </c>
      <c r="U6182">
        <v>38.700000000000003</v>
      </c>
      <c r="V6182">
        <v>28.9</v>
      </c>
      <c r="W6182">
        <v>338</v>
      </c>
      <c r="X6182">
        <v>1014.2</v>
      </c>
      <c r="Y6182">
        <v>81</v>
      </c>
      <c r="Z6182">
        <v>6.1</v>
      </c>
      <c r="AA6182">
        <v>64.2</v>
      </c>
      <c r="AB6182">
        <v>5.6</v>
      </c>
      <c r="AC6182">
        <v>2</v>
      </c>
      <c r="AD6182">
        <v>0</v>
      </c>
      <c r="AE6182" t="s">
        <v>18624</v>
      </c>
      <c r="AF6182" t="s">
        <v>18625</v>
      </c>
      <c r="AG6182">
        <v>0.48</v>
      </c>
      <c r="AH6182" t="s">
        <v>56</v>
      </c>
      <c r="AI6182" t="s">
        <v>101</v>
      </c>
      <c r="AJ6182" t="s">
        <v>40</v>
      </c>
    </row>
    <row r="6183" spans="1:36" x14ac:dyDescent="0.25">
      <c r="A6183" t="s">
        <v>32</v>
      </c>
      <c r="B6183" t="s">
        <v>18626</v>
      </c>
      <c r="C6183">
        <f>YEAR(B6183)</f>
        <v>2016</v>
      </c>
      <c r="D6183">
        <v>51.8</v>
      </c>
      <c r="E6183">
        <v>48.2</v>
      </c>
      <c r="F6183">
        <v>49.6</v>
      </c>
      <c r="H6183" s="2">
        <f>IF(F6183-52.55&lt;=0,0,IF(F6183-52.55&lt;=1,1,2))</f>
        <v>0</v>
      </c>
      <c r="I6183">
        <v>51.8</v>
      </c>
      <c r="J6183">
        <v>39.9</v>
      </c>
      <c r="K6183">
        <v>46</v>
      </c>
      <c r="L6183">
        <v>36.1</v>
      </c>
      <c r="M6183">
        <v>59.7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42.5</v>
      </c>
      <c r="V6183">
        <v>31.1</v>
      </c>
      <c r="W6183">
        <v>337.1</v>
      </c>
      <c r="X6183">
        <v>1024.4000000000001</v>
      </c>
      <c r="Y6183">
        <v>76.099999999999994</v>
      </c>
      <c r="Z6183">
        <v>6.2</v>
      </c>
      <c r="AA6183">
        <v>71</v>
      </c>
      <c r="AB6183">
        <v>6.2</v>
      </c>
      <c r="AC6183">
        <v>3</v>
      </c>
      <c r="AD6183">
        <v>0</v>
      </c>
      <c r="AE6183" t="s">
        <v>18627</v>
      </c>
      <c r="AF6183" t="s">
        <v>18628</v>
      </c>
      <c r="AG6183">
        <v>0.5</v>
      </c>
      <c r="AH6183" t="s">
        <v>36</v>
      </c>
      <c r="AI6183" t="s">
        <v>37</v>
      </c>
      <c r="AJ6183" t="s">
        <v>344</v>
      </c>
    </row>
    <row r="6184" spans="1:36" x14ac:dyDescent="0.25">
      <c r="A6184" t="s">
        <v>32</v>
      </c>
      <c r="B6184" t="s">
        <v>18629</v>
      </c>
      <c r="C6184">
        <f>YEAR(B6184)</f>
        <v>2016</v>
      </c>
      <c r="D6184">
        <v>57.2</v>
      </c>
      <c r="E6184">
        <v>40</v>
      </c>
      <c r="F6184">
        <v>50.9</v>
      </c>
      <c r="H6184" s="2">
        <f>IF(F6184-52.55&lt;=0,0,IF(F6184-52.55&lt;=1,1,2))</f>
        <v>0</v>
      </c>
      <c r="I6184">
        <v>57.2</v>
      </c>
      <c r="J6184">
        <v>35.799999999999997</v>
      </c>
      <c r="K6184">
        <v>49.5</v>
      </c>
      <c r="L6184">
        <v>40.9</v>
      </c>
      <c r="M6184">
        <v>68.900000000000006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19.7</v>
      </c>
      <c r="V6184">
        <v>15</v>
      </c>
      <c r="W6184">
        <v>273.5</v>
      </c>
      <c r="X6184">
        <v>1021.9</v>
      </c>
      <c r="Y6184">
        <v>39.799999999999997</v>
      </c>
      <c r="Z6184">
        <v>6.2</v>
      </c>
      <c r="AA6184">
        <v>93.3</v>
      </c>
      <c r="AB6184">
        <v>8.1</v>
      </c>
      <c r="AC6184">
        <v>4</v>
      </c>
      <c r="AD6184">
        <v>0</v>
      </c>
      <c r="AE6184" t="s">
        <v>18630</v>
      </c>
      <c r="AF6184" t="s">
        <v>18631</v>
      </c>
      <c r="AG6184">
        <v>0.55000000000000004</v>
      </c>
      <c r="AH6184" t="s">
        <v>36</v>
      </c>
      <c r="AI6184" t="s">
        <v>37</v>
      </c>
      <c r="AJ6184" t="s">
        <v>38</v>
      </c>
    </row>
    <row r="6185" spans="1:36" x14ac:dyDescent="0.25">
      <c r="A6185" t="s">
        <v>32</v>
      </c>
      <c r="B6185" t="s">
        <v>18632</v>
      </c>
      <c r="C6185">
        <f>YEAR(B6185)</f>
        <v>2016</v>
      </c>
      <c r="D6185">
        <v>53.6</v>
      </c>
      <c r="E6185">
        <v>45.4</v>
      </c>
      <c r="F6185">
        <v>51.2</v>
      </c>
      <c r="H6185" s="2">
        <f>IF(F6185-52.55&lt;=0,0,IF(F6185-52.55&lt;=1,1,2))</f>
        <v>0</v>
      </c>
      <c r="I6185">
        <v>53.6</v>
      </c>
      <c r="J6185">
        <v>43.7</v>
      </c>
      <c r="K6185">
        <v>50.7</v>
      </c>
      <c r="L6185">
        <v>42.2</v>
      </c>
      <c r="M6185">
        <v>72</v>
      </c>
      <c r="O6185">
        <v>2E-3</v>
      </c>
      <c r="P6185">
        <v>100</v>
      </c>
      <c r="Q6185">
        <v>4.17</v>
      </c>
      <c r="R6185" t="s">
        <v>40</v>
      </c>
      <c r="S6185">
        <v>0</v>
      </c>
      <c r="T6185">
        <v>0</v>
      </c>
      <c r="U6185">
        <v>24.4</v>
      </c>
      <c r="V6185">
        <v>21.9</v>
      </c>
      <c r="W6185">
        <v>11.2</v>
      </c>
      <c r="X6185">
        <v>1023.3</v>
      </c>
      <c r="Y6185">
        <v>75.599999999999994</v>
      </c>
      <c r="Z6185">
        <v>6.2</v>
      </c>
      <c r="AA6185">
        <v>97.8</v>
      </c>
      <c r="AB6185">
        <v>8.3000000000000007</v>
      </c>
      <c r="AC6185">
        <v>4</v>
      </c>
      <c r="AD6185">
        <v>0</v>
      </c>
      <c r="AE6185" t="s">
        <v>18633</v>
      </c>
      <c r="AF6185" t="s">
        <v>18634</v>
      </c>
      <c r="AG6185">
        <v>0.57999999999999996</v>
      </c>
      <c r="AH6185" t="s">
        <v>56</v>
      </c>
      <c r="AI6185" t="s">
        <v>61</v>
      </c>
      <c r="AJ6185" t="s">
        <v>40</v>
      </c>
    </row>
    <row r="6186" spans="1:36" x14ac:dyDescent="0.25">
      <c r="A6186" t="s">
        <v>32</v>
      </c>
      <c r="B6186" t="s">
        <v>18635</v>
      </c>
      <c r="C6186">
        <f>YEAR(B6186)</f>
        <v>2016</v>
      </c>
      <c r="D6186">
        <v>51.8</v>
      </c>
      <c r="E6186">
        <v>50</v>
      </c>
      <c r="F6186">
        <v>50.5</v>
      </c>
      <c r="H6186" s="2">
        <f>IF(F6186-52.55&lt;=0,0,IF(F6186-52.55&lt;=1,1,2))</f>
        <v>0</v>
      </c>
      <c r="I6186">
        <v>51.8</v>
      </c>
      <c r="J6186">
        <v>44.1</v>
      </c>
      <c r="K6186">
        <v>49.2</v>
      </c>
      <c r="L6186">
        <v>38.200000000000003</v>
      </c>
      <c r="M6186">
        <v>62.5</v>
      </c>
      <c r="O6186">
        <v>1.2E-2</v>
      </c>
      <c r="P6186">
        <v>100</v>
      </c>
      <c r="Q6186">
        <v>4.17</v>
      </c>
      <c r="R6186" t="s">
        <v>40</v>
      </c>
      <c r="S6186">
        <v>0</v>
      </c>
      <c r="T6186">
        <v>0</v>
      </c>
      <c r="U6186">
        <v>26.8</v>
      </c>
      <c r="V6186">
        <v>20.8</v>
      </c>
      <c r="W6186">
        <v>358.4</v>
      </c>
      <c r="X6186">
        <v>1029.5999999999999</v>
      </c>
      <c r="Y6186">
        <v>89.1</v>
      </c>
      <c r="Z6186">
        <v>6.2</v>
      </c>
      <c r="AA6186">
        <v>37.5</v>
      </c>
      <c r="AB6186">
        <v>3.2</v>
      </c>
      <c r="AC6186">
        <v>2</v>
      </c>
      <c r="AD6186">
        <v>0</v>
      </c>
      <c r="AE6186" t="s">
        <v>18636</v>
      </c>
      <c r="AF6186" t="s">
        <v>18637</v>
      </c>
      <c r="AG6186">
        <v>0.61</v>
      </c>
      <c r="AH6186" t="s">
        <v>56</v>
      </c>
      <c r="AI6186" t="s">
        <v>78</v>
      </c>
      <c r="AJ6186" t="s">
        <v>40</v>
      </c>
    </row>
    <row r="6187" spans="1:36" x14ac:dyDescent="0.25">
      <c r="A6187" t="s">
        <v>32</v>
      </c>
      <c r="B6187" t="s">
        <v>18638</v>
      </c>
      <c r="C6187">
        <f>YEAR(B6187)</f>
        <v>2016</v>
      </c>
      <c r="D6187">
        <v>51.8</v>
      </c>
      <c r="E6187">
        <v>50</v>
      </c>
      <c r="F6187">
        <v>51</v>
      </c>
      <c r="H6187" s="2">
        <f>IF(F6187-52.55&lt;=0,0,IF(F6187-52.55&lt;=1,1,2))</f>
        <v>0</v>
      </c>
      <c r="I6187">
        <v>51.8</v>
      </c>
      <c r="J6187">
        <v>43.9</v>
      </c>
      <c r="K6187">
        <v>50.2</v>
      </c>
      <c r="L6187">
        <v>37.200000000000003</v>
      </c>
      <c r="M6187">
        <v>59.3</v>
      </c>
      <c r="O6187">
        <v>1.2E-2</v>
      </c>
      <c r="P6187">
        <v>100</v>
      </c>
      <c r="Q6187">
        <v>4.17</v>
      </c>
      <c r="R6187" t="s">
        <v>40</v>
      </c>
      <c r="S6187">
        <v>0</v>
      </c>
      <c r="T6187">
        <v>0</v>
      </c>
      <c r="U6187">
        <v>30</v>
      </c>
      <c r="V6187">
        <v>18.3</v>
      </c>
      <c r="W6187">
        <v>333.8</v>
      </c>
      <c r="X6187">
        <v>1029.7</v>
      </c>
      <c r="Y6187">
        <v>89.1</v>
      </c>
      <c r="Z6187">
        <v>6.2</v>
      </c>
      <c r="AA6187">
        <v>88.6</v>
      </c>
      <c r="AB6187">
        <v>7.7</v>
      </c>
      <c r="AC6187">
        <v>4</v>
      </c>
      <c r="AD6187">
        <v>0</v>
      </c>
      <c r="AE6187" t="s">
        <v>18639</v>
      </c>
      <c r="AF6187" t="s">
        <v>18640</v>
      </c>
      <c r="AG6187">
        <v>0.64</v>
      </c>
      <c r="AH6187" t="s">
        <v>56</v>
      </c>
      <c r="AI6187" t="s">
        <v>78</v>
      </c>
      <c r="AJ6187" t="s">
        <v>40</v>
      </c>
    </row>
    <row r="6188" spans="1:36" x14ac:dyDescent="0.25">
      <c r="A6188" t="s">
        <v>32</v>
      </c>
      <c r="B6188" t="s">
        <v>18641</v>
      </c>
      <c r="C6188">
        <f>YEAR(B6188)</f>
        <v>2016</v>
      </c>
      <c r="D6188">
        <v>55.4</v>
      </c>
      <c r="E6188">
        <v>46.4</v>
      </c>
      <c r="F6188">
        <v>51.8</v>
      </c>
      <c r="H6188" s="2">
        <f>IF(F6188-52.55&lt;=0,0,IF(F6188-52.55&lt;=1,1,2))</f>
        <v>0</v>
      </c>
      <c r="I6188">
        <v>55.4</v>
      </c>
      <c r="J6188">
        <v>38.700000000000003</v>
      </c>
      <c r="K6188">
        <v>50.3</v>
      </c>
      <c r="L6188">
        <v>40.1</v>
      </c>
      <c r="M6188">
        <v>64.599999999999994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32.700000000000003</v>
      </c>
      <c r="V6188">
        <v>20.8</v>
      </c>
      <c r="W6188">
        <v>325.89999999999998</v>
      </c>
      <c r="X6188">
        <v>1029.5999999999999</v>
      </c>
      <c r="Y6188">
        <v>72.8</v>
      </c>
      <c r="Z6188">
        <v>6.2</v>
      </c>
      <c r="AA6188">
        <v>101.3</v>
      </c>
      <c r="AB6188">
        <v>8.6</v>
      </c>
      <c r="AC6188">
        <v>4</v>
      </c>
      <c r="AD6188">
        <v>0</v>
      </c>
      <c r="AE6188" t="s">
        <v>18642</v>
      </c>
      <c r="AF6188" t="s">
        <v>18643</v>
      </c>
      <c r="AG6188">
        <v>0.68</v>
      </c>
      <c r="AH6188" t="s">
        <v>36</v>
      </c>
      <c r="AI6188" t="s">
        <v>37</v>
      </c>
      <c r="AJ6188" t="s">
        <v>38</v>
      </c>
    </row>
    <row r="6189" spans="1:36" x14ac:dyDescent="0.25">
      <c r="A6189" t="s">
        <v>32</v>
      </c>
      <c r="B6189" t="s">
        <v>18644</v>
      </c>
      <c r="C6189">
        <f>YEAR(B6189)</f>
        <v>2016</v>
      </c>
      <c r="D6189">
        <v>57.2</v>
      </c>
      <c r="E6189">
        <v>44.6</v>
      </c>
      <c r="F6189">
        <v>51.1</v>
      </c>
      <c r="H6189" s="2">
        <f>IF(F6189-52.55&lt;=0,0,IF(F6189-52.55&lt;=1,1,2))</f>
        <v>0</v>
      </c>
      <c r="I6189">
        <v>57.2</v>
      </c>
      <c r="J6189">
        <v>40.700000000000003</v>
      </c>
      <c r="K6189">
        <v>49.9</v>
      </c>
      <c r="L6189">
        <v>43.1</v>
      </c>
      <c r="M6189">
        <v>74.5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15</v>
      </c>
      <c r="V6189">
        <v>9.1999999999999993</v>
      </c>
      <c r="W6189">
        <v>227.6</v>
      </c>
      <c r="X6189">
        <v>1027</v>
      </c>
      <c r="Y6189">
        <v>44.5</v>
      </c>
      <c r="Z6189">
        <v>6.2</v>
      </c>
      <c r="AA6189">
        <v>106.5</v>
      </c>
      <c r="AB6189">
        <v>9</v>
      </c>
      <c r="AC6189">
        <v>5</v>
      </c>
      <c r="AD6189">
        <v>0</v>
      </c>
      <c r="AE6189" t="s">
        <v>18645</v>
      </c>
      <c r="AF6189" t="s">
        <v>18646</v>
      </c>
      <c r="AG6189">
        <v>0.71</v>
      </c>
      <c r="AH6189" t="s">
        <v>36</v>
      </c>
      <c r="AI6189" t="s">
        <v>37</v>
      </c>
      <c r="AJ6189" t="s">
        <v>38</v>
      </c>
    </row>
    <row r="6190" spans="1:36" x14ac:dyDescent="0.25">
      <c r="A6190" t="s">
        <v>32</v>
      </c>
      <c r="B6190" t="s">
        <v>18647</v>
      </c>
      <c r="C6190">
        <f>YEAR(B6190)</f>
        <v>2016</v>
      </c>
      <c r="D6190">
        <v>53.6</v>
      </c>
      <c r="E6190">
        <v>48.2</v>
      </c>
      <c r="F6190">
        <v>51.3</v>
      </c>
      <c r="H6190" s="2">
        <f>IF(F6190-52.55&lt;=0,0,IF(F6190-52.55&lt;=1,1,2))</f>
        <v>0</v>
      </c>
      <c r="I6190">
        <v>53.6</v>
      </c>
      <c r="J6190">
        <v>39.799999999999997</v>
      </c>
      <c r="K6190">
        <v>49.2</v>
      </c>
      <c r="L6190">
        <v>41.5</v>
      </c>
      <c r="M6190">
        <v>69.900000000000006</v>
      </c>
      <c r="O6190">
        <v>1E-3</v>
      </c>
      <c r="P6190">
        <v>100</v>
      </c>
      <c r="Q6190">
        <v>4.17</v>
      </c>
      <c r="R6190" t="s">
        <v>40</v>
      </c>
      <c r="S6190">
        <v>0</v>
      </c>
      <c r="T6190">
        <v>0</v>
      </c>
      <c r="U6190">
        <v>39.1</v>
      </c>
      <c r="V6190">
        <v>34.299999999999997</v>
      </c>
      <c r="W6190">
        <v>1</v>
      </c>
      <c r="X6190">
        <v>1021.5</v>
      </c>
      <c r="Y6190">
        <v>89.1</v>
      </c>
      <c r="Z6190">
        <v>6.2</v>
      </c>
      <c r="AA6190">
        <v>89.3</v>
      </c>
      <c r="AB6190">
        <v>7.6</v>
      </c>
      <c r="AC6190">
        <v>4</v>
      </c>
      <c r="AD6190">
        <v>0</v>
      </c>
      <c r="AE6190" t="s">
        <v>18648</v>
      </c>
      <c r="AF6190" t="s">
        <v>18649</v>
      </c>
      <c r="AG6190">
        <v>0.75</v>
      </c>
      <c r="AH6190" t="s">
        <v>56</v>
      </c>
      <c r="AI6190" t="s">
        <v>61</v>
      </c>
      <c r="AJ6190" t="s">
        <v>40</v>
      </c>
    </row>
    <row r="6191" spans="1:36" x14ac:dyDescent="0.25">
      <c r="A6191" t="s">
        <v>32</v>
      </c>
      <c r="B6191" t="s">
        <v>18650</v>
      </c>
      <c r="C6191">
        <f>YEAR(B6191)</f>
        <v>2016</v>
      </c>
      <c r="D6191">
        <v>50</v>
      </c>
      <c r="E6191">
        <v>46.1</v>
      </c>
      <c r="F6191">
        <v>48.7</v>
      </c>
      <c r="H6191" s="2">
        <f>IF(F6191-52.55&lt;=0,0,IF(F6191-52.55&lt;=1,1,2))</f>
        <v>0</v>
      </c>
      <c r="I6191">
        <v>50</v>
      </c>
      <c r="J6191">
        <v>36.799999999999997</v>
      </c>
      <c r="K6191">
        <v>43.3</v>
      </c>
      <c r="L6191">
        <v>40.1</v>
      </c>
      <c r="M6191">
        <v>72.099999999999994</v>
      </c>
      <c r="O6191">
        <v>0.183</v>
      </c>
      <c r="P6191">
        <v>100</v>
      </c>
      <c r="Q6191">
        <v>16.670000000000002</v>
      </c>
      <c r="R6191" t="s">
        <v>40</v>
      </c>
      <c r="S6191">
        <v>0</v>
      </c>
      <c r="T6191">
        <v>0</v>
      </c>
      <c r="U6191">
        <v>43.8</v>
      </c>
      <c r="V6191">
        <v>33.299999999999997</v>
      </c>
      <c r="W6191">
        <v>341.2</v>
      </c>
      <c r="X6191">
        <v>1018.8</v>
      </c>
      <c r="Y6191">
        <v>89.4</v>
      </c>
      <c r="Z6191">
        <v>6.2</v>
      </c>
      <c r="AA6191">
        <v>81.900000000000006</v>
      </c>
      <c r="AB6191">
        <v>7</v>
      </c>
      <c r="AC6191">
        <v>4</v>
      </c>
      <c r="AD6191">
        <v>0</v>
      </c>
      <c r="AE6191" t="s">
        <v>18651</v>
      </c>
      <c r="AF6191" t="s">
        <v>18652</v>
      </c>
      <c r="AG6191">
        <v>0.78</v>
      </c>
      <c r="AH6191" t="s">
        <v>56</v>
      </c>
      <c r="AI6191" t="s">
        <v>111</v>
      </c>
      <c r="AJ6191" t="s">
        <v>40</v>
      </c>
    </row>
    <row r="6192" spans="1:36" x14ac:dyDescent="0.25">
      <c r="A6192" t="s">
        <v>32</v>
      </c>
      <c r="B6192" t="s">
        <v>18653</v>
      </c>
      <c r="C6192">
        <f>YEAR(B6192)</f>
        <v>2016</v>
      </c>
      <c r="D6192">
        <v>51.8</v>
      </c>
      <c r="E6192">
        <v>46.4</v>
      </c>
      <c r="F6192">
        <v>48.2</v>
      </c>
      <c r="H6192" s="2">
        <f>IF(F6192-52.55&lt;=0,0,IF(F6192-52.55&lt;=1,1,2))</f>
        <v>0</v>
      </c>
      <c r="I6192">
        <v>51.8</v>
      </c>
      <c r="J6192">
        <v>39.200000000000003</v>
      </c>
      <c r="K6192">
        <v>43.5</v>
      </c>
      <c r="L6192">
        <v>42.6</v>
      </c>
      <c r="M6192">
        <v>81.2</v>
      </c>
      <c r="O6192">
        <v>0.30199999999999999</v>
      </c>
      <c r="P6192">
        <v>100</v>
      </c>
      <c r="Q6192">
        <v>12.5</v>
      </c>
      <c r="R6192" t="s">
        <v>40</v>
      </c>
      <c r="S6192">
        <v>0</v>
      </c>
      <c r="T6192">
        <v>0</v>
      </c>
      <c r="U6192">
        <v>33.299999999999997</v>
      </c>
      <c r="V6192">
        <v>26.2</v>
      </c>
      <c r="W6192">
        <v>328.5</v>
      </c>
      <c r="X6192">
        <v>1019.5</v>
      </c>
      <c r="Y6192">
        <v>86.7</v>
      </c>
      <c r="Z6192">
        <v>5.8</v>
      </c>
      <c r="AA6192">
        <v>91.5</v>
      </c>
      <c r="AB6192">
        <v>7.8</v>
      </c>
      <c r="AC6192">
        <v>4</v>
      </c>
      <c r="AD6192">
        <v>0</v>
      </c>
      <c r="AE6192" t="s">
        <v>18654</v>
      </c>
      <c r="AF6192" t="s">
        <v>18655</v>
      </c>
      <c r="AG6192">
        <v>0.81</v>
      </c>
      <c r="AH6192" t="s">
        <v>56</v>
      </c>
      <c r="AI6192" t="s">
        <v>111</v>
      </c>
      <c r="AJ6192" t="s">
        <v>40</v>
      </c>
    </row>
    <row r="6193" spans="1:36" x14ac:dyDescent="0.25">
      <c r="A6193" t="s">
        <v>32</v>
      </c>
      <c r="B6193" t="s">
        <v>18656</v>
      </c>
      <c r="C6193">
        <f>YEAR(B6193)</f>
        <v>2016</v>
      </c>
      <c r="D6193">
        <v>55.4</v>
      </c>
      <c r="E6193">
        <v>44.5</v>
      </c>
      <c r="F6193">
        <v>51.3</v>
      </c>
      <c r="H6193" s="2">
        <f>IF(F6193-52.55&lt;=0,0,IF(F6193-52.55&lt;=1,1,2))</f>
        <v>0</v>
      </c>
      <c r="I6193">
        <v>55.4</v>
      </c>
      <c r="J6193">
        <v>38.799999999999997</v>
      </c>
      <c r="K6193">
        <v>49.8</v>
      </c>
      <c r="L6193">
        <v>43.3</v>
      </c>
      <c r="M6193">
        <v>74.900000000000006</v>
      </c>
      <c r="O6193">
        <v>0.74399999999999999</v>
      </c>
      <c r="P6193">
        <v>100</v>
      </c>
      <c r="Q6193">
        <v>8.33</v>
      </c>
      <c r="R6193" t="s">
        <v>40</v>
      </c>
      <c r="S6193">
        <v>0</v>
      </c>
      <c r="T6193">
        <v>0</v>
      </c>
      <c r="U6193">
        <v>33.6</v>
      </c>
      <c r="V6193">
        <v>28.8</v>
      </c>
      <c r="W6193">
        <v>340.4</v>
      </c>
      <c r="X6193">
        <v>1019.6</v>
      </c>
      <c r="Y6193">
        <v>87</v>
      </c>
      <c r="Z6193">
        <v>5.8</v>
      </c>
      <c r="AA6193">
        <v>75.400000000000006</v>
      </c>
      <c r="AB6193">
        <v>6.5</v>
      </c>
      <c r="AC6193">
        <v>3</v>
      </c>
      <c r="AD6193">
        <v>0</v>
      </c>
      <c r="AE6193" t="s">
        <v>18657</v>
      </c>
      <c r="AF6193" t="s">
        <v>18658</v>
      </c>
      <c r="AG6193">
        <v>0.84</v>
      </c>
      <c r="AH6193" t="s">
        <v>56</v>
      </c>
      <c r="AI6193" t="s">
        <v>101</v>
      </c>
      <c r="AJ6193" t="s">
        <v>40</v>
      </c>
    </row>
    <row r="6194" spans="1:36" x14ac:dyDescent="0.25">
      <c r="A6194" t="s">
        <v>32</v>
      </c>
      <c r="B6194" t="s">
        <v>18659</v>
      </c>
      <c r="C6194">
        <f>YEAR(B6194)</f>
        <v>2016</v>
      </c>
      <c r="D6194">
        <v>57.2</v>
      </c>
      <c r="E6194">
        <v>50</v>
      </c>
      <c r="F6194">
        <v>53</v>
      </c>
      <c r="H6194" s="2">
        <f>IF(F6194-52.55&lt;=0,0,IF(F6194-52.55&lt;=1,1,2))</f>
        <v>1</v>
      </c>
      <c r="I6194">
        <v>57.2</v>
      </c>
      <c r="J6194">
        <v>46.7</v>
      </c>
      <c r="K6194">
        <v>52.7</v>
      </c>
      <c r="L6194">
        <v>42.8</v>
      </c>
      <c r="M6194">
        <v>68.400000000000006</v>
      </c>
      <c r="O6194">
        <v>0.129</v>
      </c>
      <c r="P6194">
        <v>100</v>
      </c>
      <c r="Q6194">
        <v>8.33</v>
      </c>
      <c r="R6194" t="s">
        <v>40</v>
      </c>
      <c r="S6194">
        <v>0</v>
      </c>
      <c r="T6194">
        <v>0</v>
      </c>
      <c r="U6194">
        <v>32.9</v>
      </c>
      <c r="V6194">
        <v>27.7</v>
      </c>
      <c r="W6194">
        <v>310.39999999999998</v>
      </c>
      <c r="X6194">
        <v>1020</v>
      </c>
      <c r="Y6194">
        <v>86.3</v>
      </c>
      <c r="Z6194">
        <v>6.1</v>
      </c>
      <c r="AA6194">
        <v>82.5</v>
      </c>
      <c r="AB6194">
        <v>7</v>
      </c>
      <c r="AC6194">
        <v>4</v>
      </c>
      <c r="AD6194">
        <v>0</v>
      </c>
      <c r="AE6194" t="s">
        <v>18660</v>
      </c>
      <c r="AF6194" t="s">
        <v>18661</v>
      </c>
      <c r="AG6194">
        <v>0.87</v>
      </c>
      <c r="AH6194" t="s">
        <v>56</v>
      </c>
      <c r="AI6194" t="s">
        <v>1166</v>
      </c>
      <c r="AJ6194" t="s">
        <v>40</v>
      </c>
    </row>
    <row r="6195" spans="1:36" x14ac:dyDescent="0.25">
      <c r="A6195" t="s">
        <v>32</v>
      </c>
      <c r="B6195" t="s">
        <v>18662</v>
      </c>
      <c r="C6195">
        <f>YEAR(B6195)</f>
        <v>2016</v>
      </c>
      <c r="D6195">
        <v>57.2</v>
      </c>
      <c r="E6195">
        <v>50</v>
      </c>
      <c r="F6195">
        <v>52.9</v>
      </c>
      <c r="H6195" s="2">
        <f>IF(F6195-52.55&lt;=0,0,IF(F6195-52.55&lt;=1,1,2))</f>
        <v>1</v>
      </c>
      <c r="I6195">
        <v>57.2</v>
      </c>
      <c r="J6195">
        <v>43</v>
      </c>
      <c r="K6195">
        <v>52.3</v>
      </c>
      <c r="L6195">
        <v>43.2</v>
      </c>
      <c r="M6195">
        <v>70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38.5</v>
      </c>
      <c r="V6195">
        <v>28.9</v>
      </c>
      <c r="W6195">
        <v>339.8</v>
      </c>
      <c r="X6195">
        <v>1020.2</v>
      </c>
      <c r="Y6195">
        <v>74.5</v>
      </c>
      <c r="Z6195">
        <v>6.2</v>
      </c>
      <c r="AA6195">
        <v>103.4</v>
      </c>
      <c r="AB6195">
        <v>9</v>
      </c>
      <c r="AC6195">
        <v>4</v>
      </c>
      <c r="AD6195">
        <v>0</v>
      </c>
      <c r="AE6195" t="s">
        <v>18663</v>
      </c>
      <c r="AF6195" t="s">
        <v>18664</v>
      </c>
      <c r="AG6195">
        <v>0.91</v>
      </c>
      <c r="AH6195" t="s">
        <v>36</v>
      </c>
      <c r="AI6195" t="s">
        <v>37</v>
      </c>
      <c r="AJ6195" t="s">
        <v>38</v>
      </c>
    </row>
    <row r="6196" spans="1:36" x14ac:dyDescent="0.25">
      <c r="A6196" t="s">
        <v>32</v>
      </c>
      <c r="B6196" t="s">
        <v>18665</v>
      </c>
      <c r="C6196">
        <f>YEAR(B6196)</f>
        <v>2016</v>
      </c>
      <c r="D6196">
        <v>57.2</v>
      </c>
      <c r="E6196">
        <v>49.2</v>
      </c>
      <c r="F6196">
        <v>53.5</v>
      </c>
      <c r="H6196" s="2">
        <f>IF(F6196-52.55&lt;=0,0,IF(F6196-52.55&lt;=1,1,2))</f>
        <v>1</v>
      </c>
      <c r="I6196">
        <v>57.2</v>
      </c>
      <c r="J6196">
        <v>44.9</v>
      </c>
      <c r="K6196">
        <v>53.2</v>
      </c>
      <c r="L6196">
        <v>44.5</v>
      </c>
      <c r="M6196">
        <v>71.599999999999994</v>
      </c>
      <c r="O6196">
        <v>0.30399999999999999</v>
      </c>
      <c r="P6196">
        <v>100</v>
      </c>
      <c r="Q6196">
        <v>4.17</v>
      </c>
      <c r="R6196" t="s">
        <v>40</v>
      </c>
      <c r="S6196">
        <v>0</v>
      </c>
      <c r="T6196">
        <v>0</v>
      </c>
      <c r="U6196">
        <v>40.9</v>
      </c>
      <c r="V6196">
        <v>25.3</v>
      </c>
      <c r="W6196">
        <v>330.5</v>
      </c>
      <c r="X6196">
        <v>1022.8</v>
      </c>
      <c r="Y6196">
        <v>62.4</v>
      </c>
      <c r="Z6196">
        <v>6.2</v>
      </c>
      <c r="AA6196">
        <v>77.599999999999994</v>
      </c>
      <c r="AB6196">
        <v>6.6</v>
      </c>
      <c r="AC6196">
        <v>3</v>
      </c>
      <c r="AD6196">
        <v>0</v>
      </c>
      <c r="AE6196" t="s">
        <v>18666</v>
      </c>
      <c r="AF6196" t="s">
        <v>18667</v>
      </c>
      <c r="AG6196">
        <v>0.94</v>
      </c>
      <c r="AH6196" t="s">
        <v>56</v>
      </c>
      <c r="AI6196" t="s">
        <v>78</v>
      </c>
      <c r="AJ6196" t="s">
        <v>40</v>
      </c>
    </row>
    <row r="6197" spans="1:36" x14ac:dyDescent="0.25">
      <c r="A6197" t="s">
        <v>32</v>
      </c>
      <c r="B6197" t="s">
        <v>18668</v>
      </c>
      <c r="C6197">
        <f>YEAR(B6197)</f>
        <v>2016</v>
      </c>
      <c r="D6197">
        <v>55.4</v>
      </c>
      <c r="E6197">
        <v>41</v>
      </c>
      <c r="F6197">
        <v>48.3</v>
      </c>
      <c r="H6197" s="2">
        <f>IF(F6197-52.55&lt;=0,0,IF(F6197-52.55&lt;=1,1,2))</f>
        <v>0</v>
      </c>
      <c r="I6197">
        <v>55.4</v>
      </c>
      <c r="J6197">
        <v>31.9</v>
      </c>
      <c r="K6197">
        <v>44.6</v>
      </c>
      <c r="L6197">
        <v>43.5</v>
      </c>
      <c r="M6197">
        <v>83.6</v>
      </c>
      <c r="O6197">
        <v>3.0000000000000001E-3</v>
      </c>
      <c r="P6197">
        <v>100</v>
      </c>
      <c r="Q6197">
        <v>8.33</v>
      </c>
      <c r="R6197" t="s">
        <v>40</v>
      </c>
      <c r="S6197">
        <v>0</v>
      </c>
      <c r="T6197">
        <v>0</v>
      </c>
      <c r="U6197">
        <v>32.4</v>
      </c>
      <c r="V6197">
        <v>31.1</v>
      </c>
      <c r="W6197">
        <v>243.5</v>
      </c>
      <c r="X6197">
        <v>1016.7</v>
      </c>
      <c r="Y6197">
        <v>65.400000000000006</v>
      </c>
      <c r="Z6197">
        <v>5.7</v>
      </c>
      <c r="AA6197">
        <v>89.4</v>
      </c>
      <c r="AB6197">
        <v>7.7</v>
      </c>
      <c r="AC6197">
        <v>4</v>
      </c>
      <c r="AD6197">
        <v>0</v>
      </c>
      <c r="AE6197" t="s">
        <v>18669</v>
      </c>
      <c r="AF6197" t="s">
        <v>18670</v>
      </c>
      <c r="AG6197">
        <v>0.97</v>
      </c>
      <c r="AH6197" t="s">
        <v>56</v>
      </c>
      <c r="AI6197" t="s">
        <v>101</v>
      </c>
      <c r="AJ6197" t="s">
        <v>40</v>
      </c>
    </row>
    <row r="6198" spans="1:36" x14ac:dyDescent="0.25">
      <c r="A6198" t="s">
        <v>32</v>
      </c>
      <c r="B6198" t="s">
        <v>18671</v>
      </c>
      <c r="C6198">
        <f>YEAR(B6198)</f>
        <v>2016</v>
      </c>
      <c r="D6198">
        <v>46.4</v>
      </c>
      <c r="E6198">
        <v>38</v>
      </c>
      <c r="F6198">
        <v>42.9</v>
      </c>
      <c r="H6198" s="2">
        <f>IF(F6198-52.55&lt;=0,0,IF(F6198-52.55&lt;=1,1,2))</f>
        <v>0</v>
      </c>
      <c r="I6198">
        <v>40.200000000000003</v>
      </c>
      <c r="J6198">
        <v>30.2</v>
      </c>
      <c r="K6198">
        <v>36.5</v>
      </c>
      <c r="L6198">
        <v>38.299999999999997</v>
      </c>
      <c r="M6198">
        <v>84.5</v>
      </c>
      <c r="O6198">
        <v>1.8009999999999999</v>
      </c>
      <c r="P6198">
        <v>100</v>
      </c>
      <c r="Q6198">
        <v>12.5</v>
      </c>
      <c r="R6198" t="s">
        <v>40</v>
      </c>
      <c r="S6198">
        <v>0</v>
      </c>
      <c r="T6198">
        <v>0</v>
      </c>
      <c r="U6198">
        <v>46.1</v>
      </c>
      <c r="V6198">
        <v>34.4</v>
      </c>
      <c r="W6198">
        <v>312.10000000000002</v>
      </c>
      <c r="X6198">
        <v>1011.7</v>
      </c>
      <c r="Y6198">
        <v>90.2</v>
      </c>
      <c r="Z6198">
        <v>5.0999999999999996</v>
      </c>
      <c r="AA6198">
        <v>112.8</v>
      </c>
      <c r="AB6198">
        <v>9.8000000000000007</v>
      </c>
      <c r="AC6198">
        <v>5</v>
      </c>
      <c r="AD6198">
        <v>0</v>
      </c>
      <c r="AE6198" t="s">
        <v>18672</v>
      </c>
      <c r="AF6198" t="s">
        <v>18673</v>
      </c>
      <c r="AG6198">
        <v>0</v>
      </c>
      <c r="AH6198" t="s">
        <v>43</v>
      </c>
      <c r="AI6198" t="s">
        <v>1063</v>
      </c>
      <c r="AJ6198" t="s">
        <v>40</v>
      </c>
    </row>
    <row r="6199" spans="1:36" x14ac:dyDescent="0.25">
      <c r="A6199" t="s">
        <v>32</v>
      </c>
      <c r="B6199" t="s">
        <v>18674</v>
      </c>
      <c r="C6199">
        <f>YEAR(B6199)</f>
        <v>2016</v>
      </c>
      <c r="D6199">
        <v>48.2</v>
      </c>
      <c r="E6199">
        <v>44.5</v>
      </c>
      <c r="F6199">
        <v>45.6</v>
      </c>
      <c r="H6199" s="2">
        <f>IF(F6199-52.55&lt;=0,0,IF(F6199-52.55&lt;=1,1,2))</f>
        <v>0</v>
      </c>
      <c r="I6199">
        <v>41.5</v>
      </c>
      <c r="J6199">
        <v>35.299999999999997</v>
      </c>
      <c r="K6199">
        <v>37.4</v>
      </c>
      <c r="L6199">
        <v>37.700000000000003</v>
      </c>
      <c r="M6199">
        <v>74</v>
      </c>
      <c r="O6199">
        <v>1.101</v>
      </c>
      <c r="P6199">
        <v>100</v>
      </c>
      <c r="Q6199">
        <v>12.5</v>
      </c>
      <c r="R6199" t="s">
        <v>40</v>
      </c>
      <c r="S6199">
        <v>0</v>
      </c>
      <c r="T6199">
        <v>0</v>
      </c>
      <c r="U6199">
        <v>42.5</v>
      </c>
      <c r="V6199">
        <v>28.9</v>
      </c>
      <c r="W6199">
        <v>348.9</v>
      </c>
      <c r="X6199">
        <v>1018.7</v>
      </c>
      <c r="Y6199">
        <v>89.1</v>
      </c>
      <c r="Z6199">
        <v>6</v>
      </c>
      <c r="AA6199">
        <v>92.9</v>
      </c>
      <c r="AB6199">
        <v>8</v>
      </c>
      <c r="AC6199">
        <v>4</v>
      </c>
      <c r="AD6199">
        <v>0</v>
      </c>
      <c r="AE6199" t="s">
        <v>18675</v>
      </c>
      <c r="AF6199" t="s">
        <v>18676</v>
      </c>
      <c r="AG6199">
        <v>0.04</v>
      </c>
      <c r="AH6199" t="s">
        <v>56</v>
      </c>
      <c r="AI6199" t="s">
        <v>101</v>
      </c>
      <c r="AJ6199" t="s">
        <v>40</v>
      </c>
    </row>
    <row r="6200" spans="1:36" x14ac:dyDescent="0.25">
      <c r="A6200" t="s">
        <v>32</v>
      </c>
      <c r="B6200" t="s">
        <v>18677</v>
      </c>
      <c r="C6200">
        <f>YEAR(B6200)</f>
        <v>2016</v>
      </c>
      <c r="D6200">
        <v>44.6</v>
      </c>
      <c r="E6200">
        <v>37.5</v>
      </c>
      <c r="F6200">
        <v>42.1</v>
      </c>
      <c r="H6200" s="2">
        <f>IF(F6200-52.55&lt;=0,0,IF(F6200-52.55&lt;=1,1,2))</f>
        <v>0</v>
      </c>
      <c r="I6200">
        <v>42.1</v>
      </c>
      <c r="J6200">
        <v>33</v>
      </c>
      <c r="K6200">
        <v>37</v>
      </c>
      <c r="L6200">
        <v>38.299999999999997</v>
      </c>
      <c r="M6200">
        <v>86.5</v>
      </c>
      <c r="O6200">
        <v>0.47199999999999998</v>
      </c>
      <c r="P6200">
        <v>100</v>
      </c>
      <c r="Q6200">
        <v>12.5</v>
      </c>
      <c r="R6200" t="s">
        <v>40</v>
      </c>
      <c r="S6200">
        <v>0</v>
      </c>
      <c r="T6200">
        <v>0</v>
      </c>
      <c r="U6200">
        <v>22.8</v>
      </c>
      <c r="V6200">
        <v>23</v>
      </c>
      <c r="W6200">
        <v>284.5</v>
      </c>
      <c r="X6200">
        <v>1022.9</v>
      </c>
      <c r="Y6200">
        <v>84.9</v>
      </c>
      <c r="Z6200">
        <v>5.9</v>
      </c>
      <c r="AA6200">
        <v>102.6</v>
      </c>
      <c r="AB6200">
        <v>8.9</v>
      </c>
      <c r="AC6200">
        <v>4</v>
      </c>
      <c r="AD6200">
        <v>0</v>
      </c>
      <c r="AE6200" t="s">
        <v>18678</v>
      </c>
      <c r="AF6200" t="s">
        <v>18679</v>
      </c>
      <c r="AG6200">
        <v>0.08</v>
      </c>
      <c r="AH6200" t="s">
        <v>56</v>
      </c>
      <c r="AI6200" t="s">
        <v>111</v>
      </c>
      <c r="AJ6200" t="s">
        <v>40</v>
      </c>
    </row>
    <row r="6201" spans="1:36" x14ac:dyDescent="0.25">
      <c r="A6201" t="s">
        <v>32</v>
      </c>
      <c r="B6201" t="s">
        <v>18680</v>
      </c>
      <c r="C6201">
        <f>YEAR(B6201)</f>
        <v>2017</v>
      </c>
      <c r="D6201">
        <v>48.2</v>
      </c>
      <c r="E6201">
        <v>35.299999999999997</v>
      </c>
      <c r="F6201">
        <v>41.8</v>
      </c>
      <c r="H6201" s="2">
        <f>IF(F6201-52.55&lt;=0,0,IF(F6201-52.55&lt;=1,1,2))</f>
        <v>0</v>
      </c>
      <c r="I6201">
        <v>46.4</v>
      </c>
      <c r="J6201">
        <v>32</v>
      </c>
      <c r="K6201">
        <v>38.200000000000003</v>
      </c>
      <c r="L6201">
        <v>38.299999999999997</v>
      </c>
      <c r="M6201">
        <v>87.2</v>
      </c>
      <c r="N6201">
        <f>AVERAGE(M6201:M6565)</f>
        <v>71.864383561643891</v>
      </c>
      <c r="O6201">
        <v>0.313</v>
      </c>
      <c r="P6201">
        <v>100</v>
      </c>
      <c r="Q6201">
        <v>4.17</v>
      </c>
      <c r="R6201" t="s">
        <v>40</v>
      </c>
      <c r="S6201">
        <v>0</v>
      </c>
      <c r="T6201">
        <v>0</v>
      </c>
      <c r="U6201">
        <v>16.100000000000001</v>
      </c>
      <c r="V6201">
        <v>11.4</v>
      </c>
      <c r="W6201">
        <v>199.1</v>
      </c>
      <c r="X6201">
        <v>1022.7</v>
      </c>
      <c r="Y6201">
        <v>60</v>
      </c>
      <c r="Z6201">
        <v>6.1</v>
      </c>
      <c r="AA6201">
        <v>116.2</v>
      </c>
      <c r="AB6201">
        <v>10.1</v>
      </c>
      <c r="AC6201">
        <v>5</v>
      </c>
      <c r="AD6201">
        <v>0</v>
      </c>
      <c r="AE6201" t="s">
        <v>18681</v>
      </c>
      <c r="AF6201" t="s">
        <v>18682</v>
      </c>
      <c r="AG6201">
        <v>0.11</v>
      </c>
      <c r="AH6201" t="s">
        <v>56</v>
      </c>
      <c r="AI6201" t="s">
        <v>78</v>
      </c>
      <c r="AJ6201" t="s">
        <v>40</v>
      </c>
    </row>
    <row r="6202" spans="1:36" x14ac:dyDescent="0.25">
      <c r="A6202" t="s">
        <v>32</v>
      </c>
      <c r="B6202" t="s">
        <v>18683</v>
      </c>
      <c r="C6202">
        <f>YEAR(B6202)</f>
        <v>2017</v>
      </c>
      <c r="D6202">
        <v>55.4</v>
      </c>
      <c r="E6202">
        <v>41</v>
      </c>
      <c r="F6202">
        <v>49.1</v>
      </c>
      <c r="H6202" s="2">
        <f>IF(F6202-52.55&lt;=0,0,IF(F6202-52.55&lt;=1,1,2))</f>
        <v>0</v>
      </c>
      <c r="I6202">
        <v>55.4</v>
      </c>
      <c r="J6202">
        <v>34.799999999999997</v>
      </c>
      <c r="K6202">
        <v>47.3</v>
      </c>
      <c r="L6202">
        <v>39.700000000000003</v>
      </c>
      <c r="M6202">
        <v>70.8</v>
      </c>
      <c r="O6202">
        <v>0.14000000000000001</v>
      </c>
      <c r="P6202">
        <v>100</v>
      </c>
      <c r="Q6202">
        <v>4.17</v>
      </c>
      <c r="R6202" t="s">
        <v>40</v>
      </c>
      <c r="S6202">
        <v>0</v>
      </c>
      <c r="T6202">
        <v>0</v>
      </c>
      <c r="U6202">
        <v>22.1</v>
      </c>
      <c r="V6202">
        <v>10.3</v>
      </c>
      <c r="W6202">
        <v>208.9</v>
      </c>
      <c r="X6202">
        <v>1021.8</v>
      </c>
      <c r="Y6202">
        <v>38.5</v>
      </c>
      <c r="Z6202">
        <v>6.2</v>
      </c>
      <c r="AA6202">
        <v>113.9</v>
      </c>
      <c r="AB6202">
        <v>10</v>
      </c>
      <c r="AC6202">
        <v>5</v>
      </c>
      <c r="AD6202">
        <v>0</v>
      </c>
      <c r="AE6202" t="s">
        <v>18684</v>
      </c>
      <c r="AF6202" t="s">
        <v>18685</v>
      </c>
      <c r="AG6202">
        <v>0.15</v>
      </c>
      <c r="AH6202" t="s">
        <v>56</v>
      </c>
      <c r="AI6202" t="s">
        <v>78</v>
      </c>
      <c r="AJ6202" t="s">
        <v>40</v>
      </c>
    </row>
    <row r="6203" spans="1:36" x14ac:dyDescent="0.25">
      <c r="A6203" t="s">
        <v>32</v>
      </c>
      <c r="B6203" t="s">
        <v>18686</v>
      </c>
      <c r="C6203">
        <f>YEAR(B6203)</f>
        <v>2017</v>
      </c>
      <c r="D6203">
        <v>60.8</v>
      </c>
      <c r="E6203">
        <v>46.4</v>
      </c>
      <c r="F6203">
        <v>53.2</v>
      </c>
      <c r="H6203" s="2">
        <f>IF(F6203-52.55&lt;=0,0,IF(F6203-52.55&lt;=1,1,2))</f>
        <v>1</v>
      </c>
      <c r="I6203">
        <v>60.8</v>
      </c>
      <c r="J6203">
        <v>42.4</v>
      </c>
      <c r="K6203">
        <v>51.9</v>
      </c>
      <c r="L6203">
        <v>43.3</v>
      </c>
      <c r="M6203">
        <v>69.2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21.3</v>
      </c>
      <c r="V6203">
        <v>16.100000000000001</v>
      </c>
      <c r="W6203">
        <v>218.9</v>
      </c>
      <c r="X6203">
        <v>1020.3</v>
      </c>
      <c r="Y6203">
        <v>34.799999999999997</v>
      </c>
      <c r="Z6203">
        <v>6.2</v>
      </c>
      <c r="AA6203">
        <v>109.7</v>
      </c>
      <c r="AB6203">
        <v>9.4</v>
      </c>
      <c r="AC6203">
        <v>5</v>
      </c>
      <c r="AD6203">
        <v>0</v>
      </c>
      <c r="AE6203" t="s">
        <v>18687</v>
      </c>
      <c r="AF6203" t="s">
        <v>18688</v>
      </c>
      <c r="AG6203">
        <v>0.18</v>
      </c>
      <c r="AH6203" t="s">
        <v>36</v>
      </c>
      <c r="AI6203" t="s">
        <v>37</v>
      </c>
      <c r="AJ6203" t="s">
        <v>38</v>
      </c>
    </row>
    <row r="6204" spans="1:36" x14ac:dyDescent="0.25">
      <c r="A6204" t="s">
        <v>32</v>
      </c>
      <c r="B6204" t="s">
        <v>18689</v>
      </c>
      <c r="C6204">
        <f>YEAR(B6204)</f>
        <v>2017</v>
      </c>
      <c r="D6204">
        <v>62.6</v>
      </c>
      <c r="E6204">
        <v>48.2</v>
      </c>
      <c r="F6204">
        <v>55.1</v>
      </c>
      <c r="H6204" s="2">
        <f>IF(F6204-52.55&lt;=0,0,IF(F6204-52.55&lt;=1,1,2))</f>
        <v>2</v>
      </c>
      <c r="I6204">
        <v>62.6</v>
      </c>
      <c r="J6204">
        <v>44.1</v>
      </c>
      <c r="K6204">
        <v>54.1</v>
      </c>
      <c r="L6204">
        <v>44.4</v>
      </c>
      <c r="M6204">
        <v>67.5</v>
      </c>
      <c r="O6204">
        <v>1.2E-2</v>
      </c>
      <c r="P6204">
        <v>100</v>
      </c>
      <c r="Q6204">
        <v>4.17</v>
      </c>
      <c r="R6204" t="s">
        <v>40</v>
      </c>
      <c r="S6204">
        <v>0</v>
      </c>
      <c r="T6204">
        <v>0</v>
      </c>
      <c r="U6204">
        <v>30</v>
      </c>
      <c r="V6204">
        <v>18.3</v>
      </c>
      <c r="W6204">
        <v>177.3</v>
      </c>
      <c r="X6204">
        <v>1017.8</v>
      </c>
      <c r="Y6204">
        <v>40.700000000000003</v>
      </c>
      <c r="Z6204">
        <v>6.2</v>
      </c>
      <c r="AA6204">
        <v>105.9</v>
      </c>
      <c r="AB6204">
        <v>9.1999999999999993</v>
      </c>
      <c r="AC6204">
        <v>4</v>
      </c>
      <c r="AD6204">
        <v>0</v>
      </c>
      <c r="AE6204" t="s">
        <v>18690</v>
      </c>
      <c r="AF6204" t="s">
        <v>18691</v>
      </c>
      <c r="AG6204">
        <v>0.22</v>
      </c>
      <c r="AH6204" t="s">
        <v>56</v>
      </c>
      <c r="AI6204" t="s">
        <v>61</v>
      </c>
      <c r="AJ6204" t="s">
        <v>40</v>
      </c>
    </row>
    <row r="6205" spans="1:36" x14ac:dyDescent="0.25">
      <c r="A6205" t="s">
        <v>32</v>
      </c>
      <c r="B6205" t="s">
        <v>18692</v>
      </c>
      <c r="C6205">
        <f>YEAR(B6205)</f>
        <v>2017</v>
      </c>
      <c r="D6205">
        <v>60.8</v>
      </c>
      <c r="E6205">
        <v>55.4</v>
      </c>
      <c r="F6205">
        <v>58.4</v>
      </c>
      <c r="H6205" s="2">
        <f>IF(F6205-52.55&lt;=0,0,IF(F6205-52.55&lt;=1,1,2))</f>
        <v>2</v>
      </c>
      <c r="I6205">
        <v>60.8</v>
      </c>
      <c r="J6205">
        <v>55.4</v>
      </c>
      <c r="K6205">
        <v>58.4</v>
      </c>
      <c r="L6205">
        <v>49.4</v>
      </c>
      <c r="M6205">
        <v>72.2</v>
      </c>
      <c r="O6205">
        <v>0.16300000000000001</v>
      </c>
      <c r="P6205">
        <v>100</v>
      </c>
      <c r="Q6205">
        <v>12.5</v>
      </c>
      <c r="R6205" t="s">
        <v>40</v>
      </c>
      <c r="S6205">
        <v>0</v>
      </c>
      <c r="T6205">
        <v>0</v>
      </c>
      <c r="U6205">
        <v>36.9</v>
      </c>
      <c r="V6205">
        <v>28.9</v>
      </c>
      <c r="W6205">
        <v>188.4</v>
      </c>
      <c r="X6205">
        <v>1011.6</v>
      </c>
      <c r="Y6205">
        <v>58.6</v>
      </c>
      <c r="Z6205">
        <v>6.2</v>
      </c>
      <c r="AA6205">
        <v>103.8</v>
      </c>
      <c r="AB6205">
        <v>9</v>
      </c>
      <c r="AC6205">
        <v>4</v>
      </c>
      <c r="AD6205">
        <v>0</v>
      </c>
      <c r="AE6205" t="s">
        <v>18693</v>
      </c>
      <c r="AF6205" t="s">
        <v>18694</v>
      </c>
      <c r="AG6205">
        <v>0.25</v>
      </c>
      <c r="AH6205" t="s">
        <v>56</v>
      </c>
      <c r="AI6205" t="s">
        <v>101</v>
      </c>
      <c r="AJ6205" t="s">
        <v>40</v>
      </c>
    </row>
    <row r="6206" spans="1:36" x14ac:dyDescent="0.25">
      <c r="A6206" t="s">
        <v>32</v>
      </c>
      <c r="B6206" t="s">
        <v>18695</v>
      </c>
      <c r="C6206">
        <f>YEAR(B6206)</f>
        <v>2017</v>
      </c>
      <c r="D6206">
        <v>60.8</v>
      </c>
      <c r="E6206">
        <v>44.7</v>
      </c>
      <c r="F6206">
        <v>54.4</v>
      </c>
      <c r="H6206" s="2">
        <f>IF(F6206-52.55&lt;=0,0,IF(F6206-52.55&lt;=1,1,2))</f>
        <v>2</v>
      </c>
      <c r="I6206">
        <v>60.8</v>
      </c>
      <c r="J6206">
        <v>39.799999999999997</v>
      </c>
      <c r="K6206">
        <v>53.8</v>
      </c>
      <c r="L6206">
        <v>45.4</v>
      </c>
      <c r="M6206">
        <v>72.3</v>
      </c>
      <c r="O6206">
        <v>0.16400000000000001</v>
      </c>
      <c r="P6206">
        <v>100</v>
      </c>
      <c r="Q6206">
        <v>12.5</v>
      </c>
      <c r="R6206" t="s">
        <v>40</v>
      </c>
      <c r="S6206">
        <v>0</v>
      </c>
      <c r="T6206">
        <v>0</v>
      </c>
      <c r="U6206">
        <v>42.5</v>
      </c>
      <c r="V6206">
        <v>26.4</v>
      </c>
      <c r="W6206">
        <v>187.3</v>
      </c>
      <c r="X6206">
        <v>1005.8</v>
      </c>
      <c r="Y6206">
        <v>63.3</v>
      </c>
      <c r="Z6206">
        <v>6.1</v>
      </c>
      <c r="AA6206">
        <v>67.5</v>
      </c>
      <c r="AB6206">
        <v>5.7</v>
      </c>
      <c r="AC6206">
        <v>3</v>
      </c>
      <c r="AD6206">
        <v>0</v>
      </c>
      <c r="AE6206" t="s">
        <v>18696</v>
      </c>
      <c r="AF6206" t="s">
        <v>18697</v>
      </c>
      <c r="AG6206">
        <v>0.28999999999999998</v>
      </c>
      <c r="AH6206" t="s">
        <v>56</v>
      </c>
      <c r="AI6206" t="s">
        <v>101</v>
      </c>
      <c r="AJ6206" t="s">
        <v>40</v>
      </c>
    </row>
    <row r="6207" spans="1:36" x14ac:dyDescent="0.25">
      <c r="A6207" t="s">
        <v>32</v>
      </c>
      <c r="B6207" t="s">
        <v>18698</v>
      </c>
      <c r="C6207">
        <f>YEAR(B6207)</f>
        <v>2017</v>
      </c>
      <c r="D6207">
        <v>50</v>
      </c>
      <c r="E6207">
        <v>41</v>
      </c>
      <c r="F6207">
        <v>45.2</v>
      </c>
      <c r="H6207" s="2">
        <f>IF(F6207-52.55&lt;=0,0,IF(F6207-52.55&lt;=1,1,2))</f>
        <v>0</v>
      </c>
      <c r="I6207">
        <v>50</v>
      </c>
      <c r="J6207">
        <v>35.1</v>
      </c>
      <c r="K6207">
        <v>40.700000000000003</v>
      </c>
      <c r="L6207">
        <v>39.4</v>
      </c>
      <c r="M6207">
        <v>81</v>
      </c>
      <c r="O6207">
        <v>1E-3</v>
      </c>
      <c r="P6207">
        <v>100</v>
      </c>
      <c r="Q6207">
        <v>4.17</v>
      </c>
      <c r="R6207" t="s">
        <v>40</v>
      </c>
      <c r="S6207">
        <v>0</v>
      </c>
      <c r="T6207">
        <v>0</v>
      </c>
      <c r="U6207">
        <v>25.5</v>
      </c>
      <c r="V6207">
        <v>23</v>
      </c>
      <c r="W6207">
        <v>273.2</v>
      </c>
      <c r="X6207">
        <v>1007.6</v>
      </c>
      <c r="Y6207">
        <v>53.7</v>
      </c>
      <c r="Z6207">
        <v>6.1</v>
      </c>
      <c r="AA6207">
        <v>109</v>
      </c>
      <c r="AB6207">
        <v>9.4</v>
      </c>
      <c r="AC6207">
        <v>4</v>
      </c>
      <c r="AD6207">
        <v>0</v>
      </c>
      <c r="AE6207" t="s">
        <v>18699</v>
      </c>
      <c r="AF6207" t="s">
        <v>18700</v>
      </c>
      <c r="AG6207">
        <v>0.32</v>
      </c>
      <c r="AH6207" t="s">
        <v>56</v>
      </c>
      <c r="AI6207" t="s">
        <v>137</v>
      </c>
      <c r="AJ6207" t="s">
        <v>40</v>
      </c>
    </row>
    <row r="6208" spans="1:36" x14ac:dyDescent="0.25">
      <c r="A6208" t="s">
        <v>32</v>
      </c>
      <c r="B6208" t="s">
        <v>18701</v>
      </c>
      <c r="C6208">
        <f>YEAR(B6208)</f>
        <v>2017</v>
      </c>
      <c r="D6208">
        <v>41</v>
      </c>
      <c r="E6208">
        <v>33.799999999999997</v>
      </c>
      <c r="F6208">
        <v>37.799999999999997</v>
      </c>
      <c r="H6208" s="2">
        <f>IF(F6208-52.55&lt;=0,0,IF(F6208-52.55&lt;=1,1,2))</f>
        <v>0</v>
      </c>
      <c r="I6208">
        <v>36.4</v>
      </c>
      <c r="J6208">
        <v>26.4</v>
      </c>
      <c r="K6208">
        <v>30.8</v>
      </c>
      <c r="L6208">
        <v>34</v>
      </c>
      <c r="M6208">
        <v>86.5</v>
      </c>
      <c r="O6208">
        <v>0.46899999999999997</v>
      </c>
      <c r="P6208">
        <v>100</v>
      </c>
      <c r="Q6208">
        <v>12.5</v>
      </c>
      <c r="R6208" t="s">
        <v>40</v>
      </c>
      <c r="S6208">
        <v>0</v>
      </c>
      <c r="T6208">
        <v>0.3</v>
      </c>
      <c r="U6208">
        <v>20.399999999999999</v>
      </c>
      <c r="V6208">
        <v>28.9</v>
      </c>
      <c r="W6208">
        <v>289.10000000000002</v>
      </c>
      <c r="X6208">
        <v>1010</v>
      </c>
      <c r="Y6208">
        <v>68.2</v>
      </c>
      <c r="Z6208">
        <v>4.7</v>
      </c>
      <c r="AA6208">
        <v>97.2</v>
      </c>
      <c r="AB6208">
        <v>8.4</v>
      </c>
      <c r="AC6208">
        <v>4</v>
      </c>
      <c r="AD6208">
        <v>0</v>
      </c>
      <c r="AE6208" t="s">
        <v>18702</v>
      </c>
      <c r="AF6208" t="s">
        <v>18703</v>
      </c>
      <c r="AG6208">
        <v>0.36</v>
      </c>
      <c r="AH6208" t="s">
        <v>56</v>
      </c>
      <c r="AI6208" t="s">
        <v>101</v>
      </c>
      <c r="AJ6208" t="s">
        <v>40</v>
      </c>
    </row>
    <row r="6209" spans="1:36" x14ac:dyDescent="0.25">
      <c r="A6209" t="s">
        <v>32</v>
      </c>
      <c r="B6209" t="s">
        <v>18704</v>
      </c>
      <c r="C6209">
        <f>YEAR(B6209)</f>
        <v>2017</v>
      </c>
      <c r="D6209">
        <v>48.2</v>
      </c>
      <c r="E6209">
        <v>32</v>
      </c>
      <c r="F6209">
        <v>40</v>
      </c>
      <c r="H6209" s="2">
        <f>IF(F6209-52.55&lt;=0,0,IF(F6209-52.55&lt;=1,1,2))</f>
        <v>0</v>
      </c>
      <c r="I6209">
        <v>48.2</v>
      </c>
      <c r="J6209">
        <v>23.6</v>
      </c>
      <c r="K6209">
        <v>35.6</v>
      </c>
      <c r="L6209">
        <v>32.700000000000003</v>
      </c>
      <c r="M6209">
        <v>76.8</v>
      </c>
      <c r="O6209">
        <v>1.6970000000000001</v>
      </c>
      <c r="P6209">
        <v>100</v>
      </c>
      <c r="Q6209">
        <v>8.33</v>
      </c>
      <c r="R6209" t="s">
        <v>4551</v>
      </c>
      <c r="S6209">
        <v>0</v>
      </c>
      <c r="T6209">
        <v>0.7</v>
      </c>
      <c r="U6209">
        <v>13.2</v>
      </c>
      <c r="V6209">
        <v>17.2</v>
      </c>
      <c r="W6209">
        <v>163.9</v>
      </c>
      <c r="X6209">
        <v>1011.7</v>
      </c>
      <c r="Y6209">
        <v>34.6</v>
      </c>
      <c r="Z6209">
        <v>6.2</v>
      </c>
      <c r="AA6209">
        <v>126.2</v>
      </c>
      <c r="AB6209">
        <v>10.9</v>
      </c>
      <c r="AC6209">
        <v>5</v>
      </c>
      <c r="AD6209">
        <v>0</v>
      </c>
      <c r="AE6209" t="s">
        <v>18705</v>
      </c>
      <c r="AF6209" t="s">
        <v>18706</v>
      </c>
      <c r="AG6209">
        <v>0.39</v>
      </c>
      <c r="AH6209" t="s">
        <v>4559</v>
      </c>
      <c r="AI6209" t="s">
        <v>18707</v>
      </c>
      <c r="AJ6209" t="s">
        <v>40</v>
      </c>
    </row>
    <row r="6210" spans="1:36" x14ac:dyDescent="0.25">
      <c r="A6210" t="s">
        <v>32</v>
      </c>
      <c r="B6210" t="s">
        <v>18708</v>
      </c>
      <c r="C6210">
        <f>YEAR(B6210)</f>
        <v>2017</v>
      </c>
      <c r="D6210">
        <v>50</v>
      </c>
      <c r="E6210">
        <v>37.4</v>
      </c>
      <c r="F6210">
        <v>42.4</v>
      </c>
      <c r="H6210" s="2">
        <f>IF(F6210-52.55&lt;=0,0,IF(F6210-52.55&lt;=1,1,2))</f>
        <v>0</v>
      </c>
      <c r="I6210">
        <v>50</v>
      </c>
      <c r="J6210">
        <v>29.8</v>
      </c>
      <c r="K6210">
        <v>37.200000000000003</v>
      </c>
      <c r="L6210">
        <v>37.299999999999997</v>
      </c>
      <c r="M6210">
        <v>82.5</v>
      </c>
      <c r="O6210">
        <v>0.39200000000000002</v>
      </c>
      <c r="P6210">
        <v>100</v>
      </c>
      <c r="Q6210">
        <v>8.33</v>
      </c>
      <c r="R6210" t="s">
        <v>40</v>
      </c>
      <c r="S6210">
        <v>0</v>
      </c>
      <c r="T6210">
        <v>0.6</v>
      </c>
      <c r="U6210">
        <v>25.5</v>
      </c>
      <c r="V6210">
        <v>23</v>
      </c>
      <c r="W6210">
        <v>211.5</v>
      </c>
      <c r="X6210">
        <v>1008.5</v>
      </c>
      <c r="Y6210">
        <v>49.2</v>
      </c>
      <c r="Z6210">
        <v>6</v>
      </c>
      <c r="AA6210">
        <v>112.7</v>
      </c>
      <c r="AB6210">
        <v>9.6999999999999993</v>
      </c>
      <c r="AC6210">
        <v>4</v>
      </c>
      <c r="AD6210">
        <v>0</v>
      </c>
      <c r="AE6210" t="s">
        <v>18709</v>
      </c>
      <c r="AF6210" t="s">
        <v>18710</v>
      </c>
      <c r="AG6210">
        <v>0.43</v>
      </c>
      <c r="AH6210" t="s">
        <v>56</v>
      </c>
      <c r="AI6210" t="s">
        <v>1166</v>
      </c>
      <c r="AJ6210" t="s">
        <v>40</v>
      </c>
    </row>
    <row r="6211" spans="1:36" x14ac:dyDescent="0.25">
      <c r="A6211" t="s">
        <v>32</v>
      </c>
      <c r="B6211" t="s">
        <v>18711</v>
      </c>
      <c r="C6211">
        <f>YEAR(B6211)</f>
        <v>2017</v>
      </c>
      <c r="D6211">
        <v>59</v>
      </c>
      <c r="E6211">
        <v>37.4</v>
      </c>
      <c r="F6211">
        <v>49</v>
      </c>
      <c r="H6211" s="2">
        <f>IF(F6211-52.55&lt;=0,0,IF(F6211-52.55&lt;=1,1,2))</f>
        <v>0</v>
      </c>
      <c r="I6211">
        <v>59</v>
      </c>
      <c r="J6211">
        <v>27.9</v>
      </c>
      <c r="K6211">
        <v>46.9</v>
      </c>
      <c r="L6211">
        <v>39.1</v>
      </c>
      <c r="M6211">
        <v>69.599999999999994</v>
      </c>
      <c r="O6211">
        <v>0.20200000000000001</v>
      </c>
      <c r="P6211">
        <v>100</v>
      </c>
      <c r="Q6211">
        <v>4.17</v>
      </c>
      <c r="R6211" t="s">
        <v>40</v>
      </c>
      <c r="S6211">
        <v>0</v>
      </c>
      <c r="T6211">
        <v>0.2</v>
      </c>
      <c r="U6211">
        <v>40.299999999999997</v>
      </c>
      <c r="V6211">
        <v>23</v>
      </c>
      <c r="W6211">
        <v>178.2</v>
      </c>
      <c r="X6211">
        <v>1018.9</v>
      </c>
      <c r="Y6211">
        <v>39.6</v>
      </c>
      <c r="Z6211">
        <v>6.2</v>
      </c>
      <c r="AA6211">
        <v>110.9</v>
      </c>
      <c r="AB6211">
        <v>9.5</v>
      </c>
      <c r="AC6211">
        <v>5</v>
      </c>
      <c r="AD6211">
        <v>0</v>
      </c>
      <c r="AE6211" t="s">
        <v>18712</v>
      </c>
      <c r="AF6211" t="s">
        <v>18713</v>
      </c>
      <c r="AG6211">
        <v>0.46</v>
      </c>
      <c r="AH6211" t="s">
        <v>56</v>
      </c>
      <c r="AI6211" t="s">
        <v>78</v>
      </c>
      <c r="AJ6211" t="s">
        <v>40</v>
      </c>
    </row>
    <row r="6212" spans="1:36" x14ac:dyDescent="0.25">
      <c r="A6212" t="s">
        <v>32</v>
      </c>
      <c r="B6212" t="s">
        <v>18714</v>
      </c>
      <c r="C6212">
        <f>YEAR(B6212)</f>
        <v>2017</v>
      </c>
      <c r="D6212">
        <v>60.8</v>
      </c>
      <c r="E6212">
        <v>46.4</v>
      </c>
      <c r="F6212">
        <v>55.2</v>
      </c>
      <c r="H6212" s="2">
        <f>IF(F6212-52.55&lt;=0,0,IF(F6212-52.55&lt;=1,1,2))</f>
        <v>2</v>
      </c>
      <c r="I6212">
        <v>60.8</v>
      </c>
      <c r="J6212">
        <v>42.9</v>
      </c>
      <c r="K6212">
        <v>54.9</v>
      </c>
      <c r="L6212">
        <v>42.4</v>
      </c>
      <c r="M6212">
        <v>62.4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0.2</v>
      </c>
      <c r="U6212">
        <v>23.3</v>
      </c>
      <c r="V6212">
        <v>17.2</v>
      </c>
      <c r="W6212">
        <v>215.4</v>
      </c>
      <c r="X6212">
        <v>1020.6</v>
      </c>
      <c r="Y6212">
        <v>37.6</v>
      </c>
      <c r="Z6212">
        <v>6.2</v>
      </c>
      <c r="AA6212">
        <v>112.6</v>
      </c>
      <c r="AB6212">
        <v>9.6999999999999993</v>
      </c>
      <c r="AC6212">
        <v>5</v>
      </c>
      <c r="AD6212">
        <v>0</v>
      </c>
      <c r="AE6212" t="s">
        <v>18715</v>
      </c>
      <c r="AF6212" t="s">
        <v>18716</v>
      </c>
      <c r="AG6212">
        <v>0.5</v>
      </c>
      <c r="AH6212" t="s">
        <v>36</v>
      </c>
      <c r="AI6212" t="s">
        <v>37</v>
      </c>
      <c r="AJ6212" t="s">
        <v>38</v>
      </c>
    </row>
    <row r="6213" spans="1:36" x14ac:dyDescent="0.25">
      <c r="A6213" t="s">
        <v>32</v>
      </c>
      <c r="B6213" t="s">
        <v>18717</v>
      </c>
      <c r="C6213">
        <f>YEAR(B6213)</f>
        <v>2017</v>
      </c>
      <c r="D6213">
        <v>62.6</v>
      </c>
      <c r="E6213">
        <v>42.8</v>
      </c>
      <c r="F6213">
        <v>51.5</v>
      </c>
      <c r="H6213" s="2">
        <f>IF(F6213-52.55&lt;=0,0,IF(F6213-52.55&lt;=1,1,2))</f>
        <v>0</v>
      </c>
      <c r="I6213">
        <v>62.6</v>
      </c>
      <c r="J6213">
        <v>38</v>
      </c>
      <c r="K6213">
        <v>49.3</v>
      </c>
      <c r="L6213">
        <v>38.1</v>
      </c>
      <c r="M6213">
        <v>61.4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0.1</v>
      </c>
      <c r="U6213">
        <v>18.3</v>
      </c>
      <c r="V6213">
        <v>12.7</v>
      </c>
      <c r="W6213">
        <v>173.4</v>
      </c>
      <c r="X6213">
        <v>1019</v>
      </c>
      <c r="Y6213">
        <v>38.299999999999997</v>
      </c>
      <c r="Z6213">
        <v>6.2</v>
      </c>
      <c r="AA6213">
        <v>140.4</v>
      </c>
      <c r="AB6213">
        <v>12</v>
      </c>
      <c r="AC6213">
        <v>6</v>
      </c>
      <c r="AD6213">
        <v>0</v>
      </c>
      <c r="AE6213" t="s">
        <v>18718</v>
      </c>
      <c r="AF6213" t="s">
        <v>18719</v>
      </c>
      <c r="AG6213">
        <v>0.53</v>
      </c>
      <c r="AH6213" t="s">
        <v>36</v>
      </c>
      <c r="AI6213" t="s">
        <v>37</v>
      </c>
      <c r="AJ6213" t="s">
        <v>38</v>
      </c>
    </row>
    <row r="6214" spans="1:36" x14ac:dyDescent="0.25">
      <c r="A6214" t="s">
        <v>32</v>
      </c>
      <c r="B6214" t="s">
        <v>18720</v>
      </c>
      <c r="C6214">
        <f>YEAR(B6214)</f>
        <v>2017</v>
      </c>
      <c r="D6214">
        <v>66.2</v>
      </c>
      <c r="E6214">
        <v>44.1</v>
      </c>
      <c r="F6214">
        <v>54.9</v>
      </c>
      <c r="H6214" s="2">
        <f>IF(F6214-52.55&lt;=0,0,IF(F6214-52.55&lt;=1,1,2))</f>
        <v>2</v>
      </c>
      <c r="I6214">
        <v>66.2</v>
      </c>
      <c r="J6214">
        <v>41.5</v>
      </c>
      <c r="K6214">
        <v>53.5</v>
      </c>
      <c r="L6214">
        <v>44.8</v>
      </c>
      <c r="M6214">
        <v>69.7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19.7</v>
      </c>
      <c r="V6214">
        <v>15</v>
      </c>
      <c r="W6214">
        <v>172.3</v>
      </c>
      <c r="X6214">
        <v>1012.5</v>
      </c>
      <c r="Y6214">
        <v>40.5</v>
      </c>
      <c r="Z6214">
        <v>6.2</v>
      </c>
      <c r="AA6214">
        <v>125.1</v>
      </c>
      <c r="AB6214">
        <v>10.7</v>
      </c>
      <c r="AC6214">
        <v>5</v>
      </c>
      <c r="AD6214">
        <v>0</v>
      </c>
      <c r="AE6214" t="s">
        <v>18721</v>
      </c>
      <c r="AF6214" t="s">
        <v>18722</v>
      </c>
      <c r="AG6214">
        <v>0.56000000000000005</v>
      </c>
      <c r="AH6214" t="s">
        <v>36</v>
      </c>
      <c r="AI6214" t="s">
        <v>37</v>
      </c>
      <c r="AJ6214" t="s">
        <v>38</v>
      </c>
    </row>
    <row r="6215" spans="1:36" x14ac:dyDescent="0.25">
      <c r="A6215" t="s">
        <v>32</v>
      </c>
      <c r="B6215" t="s">
        <v>18723</v>
      </c>
      <c r="C6215">
        <f>YEAR(B6215)</f>
        <v>2017</v>
      </c>
      <c r="D6215">
        <v>59</v>
      </c>
      <c r="E6215">
        <v>50</v>
      </c>
      <c r="F6215">
        <v>55.3</v>
      </c>
      <c r="H6215" s="2">
        <f>IF(F6215-52.55&lt;=0,0,IF(F6215-52.55&lt;=1,1,2))</f>
        <v>2</v>
      </c>
      <c r="I6215">
        <v>59</v>
      </c>
      <c r="J6215">
        <v>50</v>
      </c>
      <c r="K6215">
        <v>55.3</v>
      </c>
      <c r="L6215">
        <v>48.4</v>
      </c>
      <c r="M6215">
        <v>77.900000000000006</v>
      </c>
      <c r="O6215">
        <v>8.0000000000000002E-3</v>
      </c>
      <c r="P6215">
        <v>100</v>
      </c>
      <c r="Q6215">
        <v>4.17</v>
      </c>
      <c r="R6215" t="s">
        <v>40</v>
      </c>
      <c r="S6215">
        <v>0</v>
      </c>
      <c r="T6215">
        <v>0</v>
      </c>
      <c r="U6215">
        <v>26.8</v>
      </c>
      <c r="V6215">
        <v>13.9</v>
      </c>
      <c r="W6215">
        <v>171.3</v>
      </c>
      <c r="X6215">
        <v>1013.3</v>
      </c>
      <c r="Y6215">
        <v>53.4</v>
      </c>
      <c r="Z6215">
        <v>6.2</v>
      </c>
      <c r="AA6215">
        <v>117.9</v>
      </c>
      <c r="AB6215">
        <v>10.1</v>
      </c>
      <c r="AC6215">
        <v>5</v>
      </c>
      <c r="AD6215">
        <v>0</v>
      </c>
      <c r="AE6215" t="s">
        <v>18724</v>
      </c>
      <c r="AF6215" t="s">
        <v>18725</v>
      </c>
      <c r="AG6215">
        <v>0.59</v>
      </c>
      <c r="AH6215" t="s">
        <v>56</v>
      </c>
      <c r="AI6215" t="s">
        <v>78</v>
      </c>
      <c r="AJ6215" t="s">
        <v>40</v>
      </c>
    </row>
    <row r="6216" spans="1:36" x14ac:dyDescent="0.25">
      <c r="A6216" t="s">
        <v>32</v>
      </c>
      <c r="B6216" t="s">
        <v>18726</v>
      </c>
      <c r="C6216">
        <f>YEAR(B6216)</f>
        <v>2017</v>
      </c>
      <c r="D6216">
        <v>59</v>
      </c>
      <c r="E6216">
        <v>52.2</v>
      </c>
      <c r="F6216">
        <v>57.2</v>
      </c>
      <c r="H6216" s="2">
        <f>IF(F6216-52.55&lt;=0,0,IF(F6216-52.55&lt;=1,1,2))</f>
        <v>2</v>
      </c>
      <c r="I6216">
        <v>59</v>
      </c>
      <c r="J6216">
        <v>52.2</v>
      </c>
      <c r="K6216">
        <v>57.2</v>
      </c>
      <c r="L6216">
        <v>46.8</v>
      </c>
      <c r="M6216">
        <v>68.3</v>
      </c>
      <c r="O6216">
        <v>4.0000000000000001E-3</v>
      </c>
      <c r="P6216">
        <v>100</v>
      </c>
      <c r="Q6216">
        <v>4.17</v>
      </c>
      <c r="R6216" t="s">
        <v>40</v>
      </c>
      <c r="S6216">
        <v>0</v>
      </c>
      <c r="T6216">
        <v>0</v>
      </c>
      <c r="U6216">
        <v>32.200000000000003</v>
      </c>
      <c r="V6216">
        <v>25.3</v>
      </c>
      <c r="W6216">
        <v>185.8</v>
      </c>
      <c r="X6216">
        <v>1012.2</v>
      </c>
      <c r="Y6216">
        <v>60.1</v>
      </c>
      <c r="Z6216">
        <v>6.1</v>
      </c>
      <c r="AA6216">
        <v>109.4</v>
      </c>
      <c r="AB6216">
        <v>9.3000000000000007</v>
      </c>
      <c r="AC6216">
        <v>5</v>
      </c>
      <c r="AD6216">
        <v>0</v>
      </c>
      <c r="AE6216" t="s">
        <v>18727</v>
      </c>
      <c r="AF6216" t="s">
        <v>18728</v>
      </c>
      <c r="AG6216">
        <v>0.63</v>
      </c>
      <c r="AH6216" t="s">
        <v>56</v>
      </c>
      <c r="AI6216" t="s">
        <v>78</v>
      </c>
      <c r="AJ6216" t="s">
        <v>40</v>
      </c>
    </row>
    <row r="6217" spans="1:36" x14ac:dyDescent="0.25">
      <c r="A6217" t="s">
        <v>32</v>
      </c>
      <c r="B6217" t="s">
        <v>18729</v>
      </c>
      <c r="C6217">
        <f>YEAR(B6217)</f>
        <v>2017</v>
      </c>
      <c r="D6217">
        <v>64.400000000000006</v>
      </c>
      <c r="E6217">
        <v>47.9</v>
      </c>
      <c r="F6217">
        <v>56.1</v>
      </c>
      <c r="H6217" s="2">
        <f>IF(F6217-52.55&lt;=0,0,IF(F6217-52.55&lt;=1,1,2))</f>
        <v>2</v>
      </c>
      <c r="I6217">
        <v>64.400000000000006</v>
      </c>
      <c r="J6217">
        <v>43.8</v>
      </c>
      <c r="K6217">
        <v>55.9</v>
      </c>
      <c r="L6217">
        <v>45.6</v>
      </c>
      <c r="M6217">
        <v>69.599999999999994</v>
      </c>
      <c r="O6217">
        <v>0.254</v>
      </c>
      <c r="P6217">
        <v>100</v>
      </c>
      <c r="Q6217">
        <v>8.33</v>
      </c>
      <c r="R6217" t="s">
        <v>40</v>
      </c>
      <c r="S6217">
        <v>0</v>
      </c>
      <c r="T6217">
        <v>0</v>
      </c>
      <c r="U6217">
        <v>39.1</v>
      </c>
      <c r="V6217">
        <v>16.100000000000001</v>
      </c>
      <c r="W6217">
        <v>178</v>
      </c>
      <c r="X6217">
        <v>1013.1</v>
      </c>
      <c r="Y6217">
        <v>48</v>
      </c>
      <c r="Z6217">
        <v>6.1</v>
      </c>
      <c r="AA6217">
        <v>131.5</v>
      </c>
      <c r="AB6217">
        <v>11.2</v>
      </c>
      <c r="AC6217">
        <v>5</v>
      </c>
      <c r="AD6217">
        <v>0</v>
      </c>
      <c r="AE6217" t="s">
        <v>18730</v>
      </c>
      <c r="AF6217" t="s">
        <v>18731</v>
      </c>
      <c r="AG6217">
        <v>0.66</v>
      </c>
      <c r="AH6217" t="s">
        <v>56</v>
      </c>
      <c r="AI6217" t="s">
        <v>1166</v>
      </c>
      <c r="AJ6217" t="s">
        <v>40</v>
      </c>
    </row>
    <row r="6218" spans="1:36" x14ac:dyDescent="0.25">
      <c r="A6218" t="s">
        <v>32</v>
      </c>
      <c r="B6218" t="s">
        <v>18732</v>
      </c>
      <c r="C6218">
        <f>YEAR(B6218)</f>
        <v>2017</v>
      </c>
      <c r="D6218">
        <v>64.400000000000006</v>
      </c>
      <c r="E6218">
        <v>51.8</v>
      </c>
      <c r="F6218">
        <v>56.6</v>
      </c>
      <c r="H6218" s="2">
        <f>IF(F6218-52.55&lt;=0,0,IF(F6218-52.55&lt;=1,1,2))</f>
        <v>2</v>
      </c>
      <c r="I6218">
        <v>64.400000000000006</v>
      </c>
      <c r="J6218">
        <v>51.8</v>
      </c>
      <c r="K6218">
        <v>56.6</v>
      </c>
      <c r="L6218">
        <v>42.9</v>
      </c>
      <c r="M6218">
        <v>60.9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20.399999999999999</v>
      </c>
      <c r="V6218">
        <v>13.9</v>
      </c>
      <c r="W6218">
        <v>174.8</v>
      </c>
      <c r="X6218">
        <v>1017.2</v>
      </c>
      <c r="Y6218">
        <v>29.4</v>
      </c>
      <c r="Z6218">
        <v>6.2</v>
      </c>
      <c r="AA6218">
        <v>144.80000000000001</v>
      </c>
      <c r="AB6218">
        <v>12.2</v>
      </c>
      <c r="AC6218">
        <v>6</v>
      </c>
      <c r="AD6218">
        <v>0</v>
      </c>
      <c r="AE6218" t="s">
        <v>18733</v>
      </c>
      <c r="AF6218" t="s">
        <v>18734</v>
      </c>
      <c r="AG6218">
        <v>0.69</v>
      </c>
      <c r="AH6218" t="s">
        <v>36</v>
      </c>
      <c r="AI6218" t="s">
        <v>37</v>
      </c>
      <c r="AJ6218" t="s">
        <v>38</v>
      </c>
    </row>
    <row r="6219" spans="1:36" x14ac:dyDescent="0.25">
      <c r="A6219" t="s">
        <v>32</v>
      </c>
      <c r="B6219" t="s">
        <v>18735</v>
      </c>
      <c r="C6219">
        <f>YEAR(B6219)</f>
        <v>2017</v>
      </c>
      <c r="D6219">
        <v>64.400000000000006</v>
      </c>
      <c r="E6219">
        <v>47.7</v>
      </c>
      <c r="F6219">
        <v>55.4</v>
      </c>
      <c r="H6219" s="2">
        <f>IF(F6219-52.55&lt;=0,0,IF(F6219-52.55&lt;=1,1,2))</f>
        <v>2</v>
      </c>
      <c r="I6219">
        <v>64.400000000000006</v>
      </c>
      <c r="J6219">
        <v>45.9</v>
      </c>
      <c r="K6219">
        <v>55.2</v>
      </c>
      <c r="L6219">
        <v>46</v>
      </c>
      <c r="M6219">
        <v>71.3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18.399999999999999</v>
      </c>
      <c r="V6219">
        <v>13.8</v>
      </c>
      <c r="W6219">
        <v>206.9</v>
      </c>
      <c r="X6219">
        <v>1021.3</v>
      </c>
      <c r="Y6219">
        <v>42.5</v>
      </c>
      <c r="Z6219">
        <v>6.2</v>
      </c>
      <c r="AA6219">
        <v>120.2</v>
      </c>
      <c r="AB6219">
        <v>10.3</v>
      </c>
      <c r="AC6219">
        <v>5</v>
      </c>
      <c r="AD6219">
        <v>0</v>
      </c>
      <c r="AE6219" t="s">
        <v>18736</v>
      </c>
      <c r="AF6219" t="s">
        <v>18737</v>
      </c>
      <c r="AG6219">
        <v>0.72</v>
      </c>
      <c r="AH6219" t="s">
        <v>36</v>
      </c>
      <c r="AI6219" t="s">
        <v>37</v>
      </c>
      <c r="AJ6219" t="s">
        <v>38</v>
      </c>
    </row>
    <row r="6220" spans="1:36" x14ac:dyDescent="0.25">
      <c r="A6220" t="s">
        <v>32</v>
      </c>
      <c r="B6220" t="s">
        <v>18738</v>
      </c>
      <c r="C6220">
        <f>YEAR(B6220)</f>
        <v>2017</v>
      </c>
      <c r="D6220">
        <v>53.6</v>
      </c>
      <c r="E6220">
        <v>50</v>
      </c>
      <c r="F6220">
        <v>52.1</v>
      </c>
      <c r="H6220" s="2">
        <f>IF(F6220-52.55&lt;=0,0,IF(F6220-52.55&lt;=1,1,2))</f>
        <v>0</v>
      </c>
      <c r="I6220">
        <v>53.6</v>
      </c>
      <c r="J6220">
        <v>47.2</v>
      </c>
      <c r="K6220">
        <v>52</v>
      </c>
      <c r="L6220">
        <v>45.8</v>
      </c>
      <c r="M6220">
        <v>79.3</v>
      </c>
      <c r="O6220">
        <v>0.51300000000000001</v>
      </c>
      <c r="P6220">
        <v>100</v>
      </c>
      <c r="Q6220">
        <v>8.33</v>
      </c>
      <c r="R6220" t="s">
        <v>40</v>
      </c>
      <c r="S6220">
        <v>0</v>
      </c>
      <c r="T6220">
        <v>0</v>
      </c>
      <c r="U6220">
        <v>26.4</v>
      </c>
      <c r="V6220">
        <v>18.3</v>
      </c>
      <c r="W6220">
        <v>350.6</v>
      </c>
      <c r="X6220">
        <v>1025.7</v>
      </c>
      <c r="Y6220">
        <v>61.8</v>
      </c>
      <c r="Z6220">
        <v>6.2</v>
      </c>
      <c r="AA6220">
        <v>114.5</v>
      </c>
      <c r="AB6220">
        <v>10</v>
      </c>
      <c r="AC6220">
        <v>5</v>
      </c>
      <c r="AD6220">
        <v>0</v>
      </c>
      <c r="AE6220" t="s">
        <v>18739</v>
      </c>
      <c r="AF6220" t="s">
        <v>18740</v>
      </c>
      <c r="AG6220">
        <v>0.75</v>
      </c>
      <c r="AH6220" t="s">
        <v>56</v>
      </c>
      <c r="AI6220" t="s">
        <v>57</v>
      </c>
      <c r="AJ6220" t="s">
        <v>40</v>
      </c>
    </row>
    <row r="6221" spans="1:36" x14ac:dyDescent="0.25">
      <c r="A6221" t="s">
        <v>32</v>
      </c>
      <c r="B6221" t="s">
        <v>18741</v>
      </c>
      <c r="C6221">
        <f>YEAR(B6221)</f>
        <v>2017</v>
      </c>
      <c r="D6221">
        <v>53.6</v>
      </c>
      <c r="E6221">
        <v>47.4</v>
      </c>
      <c r="F6221">
        <v>52</v>
      </c>
      <c r="H6221" s="2">
        <f>IF(F6221-52.55&lt;=0,0,IF(F6221-52.55&lt;=1,1,2))</f>
        <v>0</v>
      </c>
      <c r="I6221">
        <v>53.6</v>
      </c>
      <c r="J6221">
        <v>44.3</v>
      </c>
      <c r="K6221">
        <v>51.7</v>
      </c>
      <c r="L6221">
        <v>41.1</v>
      </c>
      <c r="M6221">
        <v>66.7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29.1</v>
      </c>
      <c r="V6221">
        <v>18.3</v>
      </c>
      <c r="W6221">
        <v>333.7</v>
      </c>
      <c r="X6221">
        <v>1026</v>
      </c>
      <c r="Y6221">
        <v>61.6</v>
      </c>
      <c r="Z6221">
        <v>6.2</v>
      </c>
      <c r="AA6221">
        <v>112.1</v>
      </c>
      <c r="AB6221">
        <v>9.5</v>
      </c>
      <c r="AC6221">
        <v>5</v>
      </c>
      <c r="AD6221">
        <v>0</v>
      </c>
      <c r="AE6221" t="s">
        <v>18742</v>
      </c>
      <c r="AF6221" t="s">
        <v>18743</v>
      </c>
      <c r="AG6221">
        <v>0.79</v>
      </c>
      <c r="AH6221" t="s">
        <v>36</v>
      </c>
      <c r="AI6221" t="s">
        <v>37</v>
      </c>
      <c r="AJ6221" t="s">
        <v>38</v>
      </c>
    </row>
    <row r="6222" spans="1:36" x14ac:dyDescent="0.25">
      <c r="A6222" t="s">
        <v>32</v>
      </c>
      <c r="B6222" t="s">
        <v>18744</v>
      </c>
      <c r="C6222">
        <f>YEAR(B6222)</f>
        <v>2017</v>
      </c>
      <c r="D6222">
        <v>53.6</v>
      </c>
      <c r="E6222">
        <v>45.6</v>
      </c>
      <c r="F6222">
        <v>50.5</v>
      </c>
      <c r="H6222" s="2">
        <f>IF(F6222-52.55&lt;=0,0,IF(F6222-52.55&lt;=1,1,2))</f>
        <v>0</v>
      </c>
      <c r="I6222">
        <v>53.6</v>
      </c>
      <c r="J6222">
        <v>42.6</v>
      </c>
      <c r="K6222">
        <v>49.5</v>
      </c>
      <c r="L6222">
        <v>39.5</v>
      </c>
      <c r="M6222">
        <v>66.2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21.9</v>
      </c>
      <c r="V6222">
        <v>16.100000000000001</v>
      </c>
      <c r="W6222">
        <v>324.39999999999998</v>
      </c>
      <c r="X6222">
        <v>1026</v>
      </c>
      <c r="Y6222">
        <v>61.9</v>
      </c>
      <c r="Z6222">
        <v>6.2</v>
      </c>
      <c r="AA6222">
        <v>119.5</v>
      </c>
      <c r="AB6222">
        <v>10.199999999999999</v>
      </c>
      <c r="AC6222">
        <v>5</v>
      </c>
      <c r="AD6222">
        <v>0</v>
      </c>
      <c r="AE6222" t="s">
        <v>18745</v>
      </c>
      <c r="AF6222" t="s">
        <v>18746</v>
      </c>
      <c r="AG6222">
        <v>0.82</v>
      </c>
      <c r="AH6222" t="s">
        <v>36</v>
      </c>
      <c r="AI6222" t="s">
        <v>37</v>
      </c>
      <c r="AJ6222" t="s">
        <v>38</v>
      </c>
    </row>
    <row r="6223" spans="1:36" x14ac:dyDescent="0.25">
      <c r="A6223" t="s">
        <v>32</v>
      </c>
      <c r="B6223" t="s">
        <v>18747</v>
      </c>
      <c r="C6223">
        <f>YEAR(B6223)</f>
        <v>2017</v>
      </c>
      <c r="D6223">
        <v>55.4</v>
      </c>
      <c r="E6223">
        <v>48.2</v>
      </c>
      <c r="F6223">
        <v>52</v>
      </c>
      <c r="H6223" s="2">
        <f>IF(F6223-52.55&lt;=0,0,IF(F6223-52.55&lt;=1,1,2))</f>
        <v>0</v>
      </c>
      <c r="I6223">
        <v>55.4</v>
      </c>
      <c r="J6223">
        <v>45.1</v>
      </c>
      <c r="K6223">
        <v>51.7</v>
      </c>
      <c r="L6223">
        <v>42.8</v>
      </c>
      <c r="M6223">
        <v>71.2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19.2</v>
      </c>
      <c r="V6223">
        <v>12.7</v>
      </c>
      <c r="W6223">
        <v>97.4</v>
      </c>
      <c r="X6223">
        <v>1022.5</v>
      </c>
      <c r="Y6223">
        <v>59.6</v>
      </c>
      <c r="Z6223">
        <v>6.2</v>
      </c>
      <c r="AA6223">
        <v>115</v>
      </c>
      <c r="AB6223">
        <v>9.8000000000000007</v>
      </c>
      <c r="AC6223">
        <v>5</v>
      </c>
      <c r="AD6223">
        <v>0</v>
      </c>
      <c r="AE6223" t="s">
        <v>18748</v>
      </c>
      <c r="AF6223" t="s">
        <v>18749</v>
      </c>
      <c r="AG6223">
        <v>0.85</v>
      </c>
      <c r="AH6223" t="s">
        <v>36</v>
      </c>
      <c r="AI6223" t="s">
        <v>37</v>
      </c>
      <c r="AJ6223" t="s">
        <v>38</v>
      </c>
    </row>
    <row r="6224" spans="1:36" x14ac:dyDescent="0.25">
      <c r="A6224" t="s">
        <v>32</v>
      </c>
      <c r="B6224" t="s">
        <v>18750</v>
      </c>
      <c r="C6224">
        <f>YEAR(B6224)</f>
        <v>2017</v>
      </c>
      <c r="D6224">
        <v>64.400000000000006</v>
      </c>
      <c r="E6224">
        <v>49.7</v>
      </c>
      <c r="F6224">
        <v>56.4</v>
      </c>
      <c r="H6224" s="2">
        <f>IF(F6224-52.55&lt;=0,0,IF(F6224-52.55&lt;=1,1,2))</f>
        <v>2</v>
      </c>
      <c r="I6224">
        <v>64.400000000000006</v>
      </c>
      <c r="J6224">
        <v>47.8</v>
      </c>
      <c r="K6224">
        <v>56.2</v>
      </c>
      <c r="L6224">
        <v>49.1</v>
      </c>
      <c r="M6224">
        <v>77.8</v>
      </c>
      <c r="O6224">
        <v>0.17799999999999999</v>
      </c>
      <c r="P6224">
        <v>100</v>
      </c>
      <c r="Q6224">
        <v>8.33</v>
      </c>
      <c r="R6224" t="s">
        <v>40</v>
      </c>
      <c r="S6224">
        <v>0</v>
      </c>
      <c r="T6224">
        <v>0</v>
      </c>
      <c r="U6224">
        <v>31.8</v>
      </c>
      <c r="V6224">
        <v>20.7</v>
      </c>
      <c r="W6224">
        <v>175.6</v>
      </c>
      <c r="X6224">
        <v>1012.2</v>
      </c>
      <c r="Y6224">
        <v>59.7</v>
      </c>
      <c r="Z6224">
        <v>6</v>
      </c>
      <c r="AA6224">
        <v>86</v>
      </c>
      <c r="AB6224">
        <v>7.4</v>
      </c>
      <c r="AC6224">
        <v>5</v>
      </c>
      <c r="AD6224">
        <v>0</v>
      </c>
      <c r="AE6224" t="s">
        <v>18751</v>
      </c>
      <c r="AF6224" t="s">
        <v>18752</v>
      </c>
      <c r="AG6224">
        <v>0.88</v>
      </c>
      <c r="AH6224" t="s">
        <v>56</v>
      </c>
      <c r="AI6224" t="s">
        <v>101</v>
      </c>
      <c r="AJ6224" t="s">
        <v>40</v>
      </c>
    </row>
    <row r="6225" spans="1:36" x14ac:dyDescent="0.25">
      <c r="A6225" t="s">
        <v>32</v>
      </c>
      <c r="B6225" t="s">
        <v>18753</v>
      </c>
      <c r="C6225">
        <f>YEAR(B6225)</f>
        <v>2017</v>
      </c>
      <c r="D6225">
        <v>55.4</v>
      </c>
      <c r="E6225">
        <v>47.6</v>
      </c>
      <c r="F6225">
        <v>52.7</v>
      </c>
      <c r="H6225" s="2">
        <f>IF(F6225-52.55&lt;=0,0,IF(F6225-52.55&lt;=1,1,2))</f>
        <v>1</v>
      </c>
      <c r="I6225">
        <v>55.4</v>
      </c>
      <c r="J6225">
        <v>45.6</v>
      </c>
      <c r="K6225">
        <v>52.4</v>
      </c>
      <c r="L6225">
        <v>47.5</v>
      </c>
      <c r="M6225">
        <v>82.5</v>
      </c>
      <c r="O6225">
        <v>7.4999999999999997E-2</v>
      </c>
      <c r="P6225">
        <v>100</v>
      </c>
      <c r="Q6225">
        <v>4.17</v>
      </c>
      <c r="R6225" t="s">
        <v>40</v>
      </c>
      <c r="S6225">
        <v>0</v>
      </c>
      <c r="T6225">
        <v>0</v>
      </c>
      <c r="U6225">
        <v>21.9</v>
      </c>
      <c r="V6225">
        <v>18.3</v>
      </c>
      <c r="W6225">
        <v>305.60000000000002</v>
      </c>
      <c r="X6225">
        <v>1015.1</v>
      </c>
      <c r="Y6225">
        <v>56.9</v>
      </c>
      <c r="Z6225">
        <v>6.1</v>
      </c>
      <c r="AA6225">
        <v>119.7</v>
      </c>
      <c r="AB6225">
        <v>10.3</v>
      </c>
      <c r="AC6225">
        <v>5</v>
      </c>
      <c r="AD6225">
        <v>0</v>
      </c>
      <c r="AE6225" t="s">
        <v>18754</v>
      </c>
      <c r="AF6225" t="s">
        <v>18755</v>
      </c>
      <c r="AG6225">
        <v>0.92</v>
      </c>
      <c r="AH6225" t="s">
        <v>56</v>
      </c>
      <c r="AI6225" t="s">
        <v>78</v>
      </c>
      <c r="AJ6225" t="s">
        <v>40</v>
      </c>
    </row>
    <row r="6226" spans="1:36" x14ac:dyDescent="0.25">
      <c r="A6226" t="s">
        <v>32</v>
      </c>
      <c r="B6226" t="s">
        <v>18756</v>
      </c>
      <c r="C6226">
        <f>YEAR(B6226)</f>
        <v>2017</v>
      </c>
      <c r="D6226">
        <v>51.8</v>
      </c>
      <c r="E6226">
        <v>46.4</v>
      </c>
      <c r="F6226">
        <v>49.4</v>
      </c>
      <c r="H6226" s="2">
        <f>IF(F6226-52.55&lt;=0,0,IF(F6226-52.55&lt;=1,1,2))</f>
        <v>0</v>
      </c>
      <c r="I6226">
        <v>51.8</v>
      </c>
      <c r="J6226">
        <v>37.9</v>
      </c>
      <c r="K6226">
        <v>46.1</v>
      </c>
      <c r="L6226">
        <v>42</v>
      </c>
      <c r="M6226">
        <v>75.8</v>
      </c>
      <c r="O6226">
        <v>0.25700000000000001</v>
      </c>
      <c r="P6226">
        <v>100</v>
      </c>
      <c r="Q6226">
        <v>8.33</v>
      </c>
      <c r="R6226" t="s">
        <v>40</v>
      </c>
      <c r="S6226">
        <v>0</v>
      </c>
      <c r="T6226">
        <v>0</v>
      </c>
      <c r="U6226">
        <v>35.799999999999997</v>
      </c>
      <c r="V6226">
        <v>25.3</v>
      </c>
      <c r="W6226">
        <v>343.2</v>
      </c>
      <c r="X6226">
        <v>1020.4</v>
      </c>
      <c r="Y6226">
        <v>68.8</v>
      </c>
      <c r="Z6226">
        <v>6.2</v>
      </c>
      <c r="AA6226">
        <v>114.9</v>
      </c>
      <c r="AB6226">
        <v>9.9</v>
      </c>
      <c r="AC6226">
        <v>5</v>
      </c>
      <c r="AD6226">
        <v>0</v>
      </c>
      <c r="AE6226" t="s">
        <v>18757</v>
      </c>
      <c r="AF6226" t="s">
        <v>18758</v>
      </c>
      <c r="AG6226">
        <v>0.95</v>
      </c>
      <c r="AH6226" t="s">
        <v>56</v>
      </c>
      <c r="AI6226" t="s">
        <v>57</v>
      </c>
      <c r="AJ6226" t="s">
        <v>40</v>
      </c>
    </row>
    <row r="6227" spans="1:36" x14ac:dyDescent="0.25">
      <c r="A6227" t="s">
        <v>32</v>
      </c>
      <c r="B6227" t="s">
        <v>18759</v>
      </c>
      <c r="C6227">
        <f>YEAR(B6227)</f>
        <v>2017</v>
      </c>
      <c r="D6227">
        <v>48.2</v>
      </c>
      <c r="E6227">
        <v>41.6</v>
      </c>
      <c r="F6227">
        <v>45.8</v>
      </c>
      <c r="H6227" s="2">
        <f>IF(F6227-52.55&lt;=0,0,IF(F6227-52.55&lt;=1,1,2))</f>
        <v>0</v>
      </c>
      <c r="I6227">
        <v>41.1</v>
      </c>
      <c r="J6227">
        <v>32.4</v>
      </c>
      <c r="K6227">
        <v>37.9</v>
      </c>
      <c r="L6227">
        <v>33.1</v>
      </c>
      <c r="M6227">
        <v>61.3</v>
      </c>
      <c r="O6227">
        <v>6.7000000000000004E-2</v>
      </c>
      <c r="P6227">
        <v>100</v>
      </c>
      <c r="Q6227">
        <v>4.17</v>
      </c>
      <c r="R6227" t="s">
        <v>40</v>
      </c>
      <c r="S6227">
        <v>0</v>
      </c>
      <c r="T6227">
        <v>0</v>
      </c>
      <c r="U6227">
        <v>42.1</v>
      </c>
      <c r="V6227">
        <v>24.2</v>
      </c>
      <c r="W6227">
        <v>341.7</v>
      </c>
      <c r="X6227">
        <v>1026.0999999999999</v>
      </c>
      <c r="Y6227">
        <v>59.2</v>
      </c>
      <c r="Z6227">
        <v>6.2</v>
      </c>
      <c r="AA6227">
        <v>117.9</v>
      </c>
      <c r="AB6227">
        <v>10.1</v>
      </c>
      <c r="AC6227">
        <v>5</v>
      </c>
      <c r="AD6227">
        <v>0</v>
      </c>
      <c r="AE6227" t="s">
        <v>18760</v>
      </c>
      <c r="AF6227" t="s">
        <v>18761</v>
      </c>
      <c r="AG6227">
        <v>0.98</v>
      </c>
      <c r="AH6227" t="s">
        <v>56</v>
      </c>
      <c r="AI6227" t="s">
        <v>78</v>
      </c>
      <c r="AJ6227" t="s">
        <v>40</v>
      </c>
    </row>
    <row r="6228" spans="1:36" x14ac:dyDescent="0.25">
      <c r="A6228" t="s">
        <v>32</v>
      </c>
      <c r="B6228" t="s">
        <v>18762</v>
      </c>
      <c r="C6228">
        <f>YEAR(B6228)</f>
        <v>2017</v>
      </c>
      <c r="D6228">
        <v>53.6</v>
      </c>
      <c r="E6228">
        <v>42.2</v>
      </c>
      <c r="F6228">
        <v>48.5</v>
      </c>
      <c r="H6228" s="2">
        <f>IF(F6228-52.55&lt;=0,0,IF(F6228-52.55&lt;=1,1,2))</f>
        <v>0</v>
      </c>
      <c r="I6228">
        <v>53.6</v>
      </c>
      <c r="J6228">
        <v>38.299999999999997</v>
      </c>
      <c r="K6228">
        <v>44.9</v>
      </c>
      <c r="L6228">
        <v>36.1</v>
      </c>
      <c r="M6228">
        <v>62.1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28</v>
      </c>
      <c r="V6228">
        <v>17.2</v>
      </c>
      <c r="W6228">
        <v>340.5</v>
      </c>
      <c r="X6228">
        <v>1024.7</v>
      </c>
      <c r="Y6228">
        <v>63.9</v>
      </c>
      <c r="Z6228">
        <v>6.2</v>
      </c>
      <c r="AA6228">
        <v>111.6</v>
      </c>
      <c r="AB6228">
        <v>9.6</v>
      </c>
      <c r="AC6228">
        <v>4</v>
      </c>
      <c r="AD6228">
        <v>0</v>
      </c>
      <c r="AE6228" t="s">
        <v>18763</v>
      </c>
      <c r="AF6228" t="s">
        <v>18764</v>
      </c>
      <c r="AG6228">
        <v>0</v>
      </c>
      <c r="AH6228" t="s">
        <v>36</v>
      </c>
      <c r="AI6228" t="s">
        <v>37</v>
      </c>
      <c r="AJ6228" t="s">
        <v>38</v>
      </c>
    </row>
    <row r="6229" spans="1:36" x14ac:dyDescent="0.25">
      <c r="A6229" t="s">
        <v>32</v>
      </c>
      <c r="B6229" t="s">
        <v>18765</v>
      </c>
      <c r="C6229">
        <f>YEAR(B6229)</f>
        <v>2017</v>
      </c>
      <c r="D6229">
        <v>53.6</v>
      </c>
      <c r="E6229">
        <v>42.7</v>
      </c>
      <c r="F6229">
        <v>49.5</v>
      </c>
      <c r="H6229" s="2">
        <f>IF(F6229-52.55&lt;=0,0,IF(F6229-52.55&lt;=1,1,2))</f>
        <v>0</v>
      </c>
      <c r="I6229">
        <v>53.6</v>
      </c>
      <c r="J6229">
        <v>41.3</v>
      </c>
      <c r="K6229">
        <v>48.6</v>
      </c>
      <c r="L6229">
        <v>39.299999999999997</v>
      </c>
      <c r="M6229">
        <v>68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11</v>
      </c>
      <c r="V6229">
        <v>10.3</v>
      </c>
      <c r="W6229">
        <v>16.100000000000001</v>
      </c>
      <c r="X6229">
        <v>1023</v>
      </c>
      <c r="Y6229">
        <v>64.8</v>
      </c>
      <c r="Z6229">
        <v>6.2</v>
      </c>
      <c r="AA6229">
        <v>112.2</v>
      </c>
      <c r="AB6229">
        <v>9.6999999999999993</v>
      </c>
      <c r="AC6229">
        <v>4</v>
      </c>
      <c r="AD6229">
        <v>0</v>
      </c>
      <c r="AE6229" t="s">
        <v>18766</v>
      </c>
      <c r="AF6229" t="s">
        <v>18767</v>
      </c>
      <c r="AG6229">
        <v>0.05</v>
      </c>
      <c r="AH6229" t="s">
        <v>36</v>
      </c>
      <c r="AI6229" t="s">
        <v>37</v>
      </c>
      <c r="AJ6229" t="s">
        <v>38</v>
      </c>
    </row>
    <row r="6230" spans="1:36" x14ac:dyDescent="0.25">
      <c r="A6230" t="s">
        <v>32</v>
      </c>
      <c r="B6230" t="s">
        <v>18768</v>
      </c>
      <c r="C6230">
        <f>YEAR(B6230)</f>
        <v>2017</v>
      </c>
      <c r="D6230">
        <v>51.8</v>
      </c>
      <c r="E6230">
        <v>48.2</v>
      </c>
      <c r="F6230">
        <v>50.2</v>
      </c>
      <c r="H6230" s="2">
        <f>IF(F6230-52.55&lt;=0,0,IF(F6230-52.55&lt;=1,1,2))</f>
        <v>0</v>
      </c>
      <c r="I6230">
        <v>51.8</v>
      </c>
      <c r="J6230">
        <v>46.3</v>
      </c>
      <c r="K6230">
        <v>49.8</v>
      </c>
      <c r="L6230">
        <v>41.2</v>
      </c>
      <c r="M6230">
        <v>71.400000000000006</v>
      </c>
      <c r="O6230">
        <v>3.5000000000000003E-2</v>
      </c>
      <c r="P6230">
        <v>100</v>
      </c>
      <c r="Q6230">
        <v>4.17</v>
      </c>
      <c r="R6230" t="s">
        <v>40</v>
      </c>
      <c r="S6230">
        <v>0</v>
      </c>
      <c r="T6230">
        <v>0</v>
      </c>
      <c r="U6230">
        <v>24.4</v>
      </c>
      <c r="V6230">
        <v>17.2</v>
      </c>
      <c r="W6230">
        <v>310.8</v>
      </c>
      <c r="X6230">
        <v>1020.6</v>
      </c>
      <c r="Y6230">
        <v>66.3</v>
      </c>
      <c r="Z6230">
        <v>6.1</v>
      </c>
      <c r="AA6230">
        <v>130.1</v>
      </c>
      <c r="AB6230">
        <v>11.2</v>
      </c>
      <c r="AC6230">
        <v>5</v>
      </c>
      <c r="AD6230">
        <v>0</v>
      </c>
      <c r="AE6230" t="s">
        <v>18769</v>
      </c>
      <c r="AF6230" t="s">
        <v>18770</v>
      </c>
      <c r="AG6230">
        <v>0.09</v>
      </c>
      <c r="AH6230" t="s">
        <v>56</v>
      </c>
      <c r="AI6230" t="s">
        <v>78</v>
      </c>
      <c r="AJ6230" t="s">
        <v>40</v>
      </c>
    </row>
    <row r="6231" spans="1:36" x14ac:dyDescent="0.25">
      <c r="A6231" t="s">
        <v>32</v>
      </c>
      <c r="B6231" t="s">
        <v>18771</v>
      </c>
      <c r="C6231">
        <f>YEAR(B6231)</f>
        <v>2017</v>
      </c>
      <c r="D6231">
        <v>51.8</v>
      </c>
      <c r="E6231">
        <v>48.2</v>
      </c>
      <c r="F6231">
        <v>50.3</v>
      </c>
      <c r="H6231" s="2">
        <f>IF(F6231-52.55&lt;=0,0,IF(F6231-52.55&lt;=1,1,2))</f>
        <v>0</v>
      </c>
      <c r="I6231">
        <v>51.8</v>
      </c>
      <c r="J6231">
        <v>41.3</v>
      </c>
      <c r="K6231">
        <v>48.4</v>
      </c>
      <c r="L6231">
        <v>39.5</v>
      </c>
      <c r="M6231">
        <v>66.7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30.2</v>
      </c>
      <c r="V6231">
        <v>20.8</v>
      </c>
      <c r="W6231">
        <v>332.8</v>
      </c>
      <c r="X6231">
        <v>1023.8</v>
      </c>
      <c r="Y6231">
        <v>69.900000000000006</v>
      </c>
      <c r="Z6231">
        <v>6.2</v>
      </c>
      <c r="AA6231">
        <v>107.3</v>
      </c>
      <c r="AB6231">
        <v>9.1999999999999993</v>
      </c>
      <c r="AC6231">
        <v>4</v>
      </c>
      <c r="AD6231">
        <v>0</v>
      </c>
      <c r="AE6231" t="s">
        <v>18772</v>
      </c>
      <c r="AF6231" t="s">
        <v>18773</v>
      </c>
      <c r="AG6231">
        <v>0.12</v>
      </c>
      <c r="AH6231" t="s">
        <v>36</v>
      </c>
      <c r="AI6231" t="s">
        <v>37</v>
      </c>
      <c r="AJ6231" t="s">
        <v>38</v>
      </c>
    </row>
    <row r="6232" spans="1:36" x14ac:dyDescent="0.25">
      <c r="A6232" t="s">
        <v>32</v>
      </c>
      <c r="B6232" t="s">
        <v>18774</v>
      </c>
      <c r="C6232">
        <f>YEAR(B6232)</f>
        <v>2017</v>
      </c>
      <c r="D6232">
        <v>55.4</v>
      </c>
      <c r="E6232">
        <v>44.6</v>
      </c>
      <c r="F6232">
        <v>51</v>
      </c>
      <c r="H6232" s="2">
        <f>IF(F6232-52.55&lt;=0,0,IF(F6232-52.55&lt;=1,1,2))</f>
        <v>0</v>
      </c>
      <c r="I6232">
        <v>55.4</v>
      </c>
      <c r="J6232">
        <v>41.3</v>
      </c>
      <c r="K6232">
        <v>50.2</v>
      </c>
      <c r="L6232">
        <v>40.200000000000003</v>
      </c>
      <c r="M6232">
        <v>66.900000000000006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25.3</v>
      </c>
      <c r="V6232">
        <v>13.9</v>
      </c>
      <c r="W6232">
        <v>312.8</v>
      </c>
      <c r="X6232">
        <v>1028.3</v>
      </c>
      <c r="Y6232">
        <v>58.8</v>
      </c>
      <c r="Z6232">
        <v>6.2</v>
      </c>
      <c r="AA6232">
        <v>153.5</v>
      </c>
      <c r="AB6232">
        <v>13.3</v>
      </c>
      <c r="AC6232">
        <v>6</v>
      </c>
      <c r="AD6232">
        <v>0</v>
      </c>
      <c r="AE6232" t="s">
        <v>18775</v>
      </c>
      <c r="AF6232" t="s">
        <v>18776</v>
      </c>
      <c r="AG6232">
        <v>0.16</v>
      </c>
      <c r="AH6232" t="s">
        <v>36</v>
      </c>
      <c r="AI6232" t="s">
        <v>37</v>
      </c>
      <c r="AJ6232" t="s">
        <v>38</v>
      </c>
    </row>
    <row r="6233" spans="1:36" x14ac:dyDescent="0.25">
      <c r="A6233" t="s">
        <v>32</v>
      </c>
      <c r="B6233" t="s">
        <v>18777</v>
      </c>
      <c r="C6233">
        <f>YEAR(B6233)</f>
        <v>2017</v>
      </c>
      <c r="D6233">
        <v>60.8</v>
      </c>
      <c r="E6233">
        <v>42.8</v>
      </c>
      <c r="F6233">
        <v>50.9</v>
      </c>
      <c r="H6233" s="2">
        <f>IF(F6233-52.55&lt;=0,0,IF(F6233-52.55&lt;=1,1,2))</f>
        <v>0</v>
      </c>
      <c r="I6233">
        <v>60.8</v>
      </c>
      <c r="J6233">
        <v>37.5</v>
      </c>
      <c r="K6233">
        <v>49.2</v>
      </c>
      <c r="L6233">
        <v>44.7</v>
      </c>
      <c r="M6233">
        <v>80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12.5</v>
      </c>
      <c r="V6233">
        <v>9.1999999999999993</v>
      </c>
      <c r="W6233">
        <v>163.1</v>
      </c>
      <c r="X6233">
        <v>1029.8</v>
      </c>
      <c r="Y6233">
        <v>42.3</v>
      </c>
      <c r="Z6233">
        <v>6.2</v>
      </c>
      <c r="AA6233">
        <v>143.19999999999999</v>
      </c>
      <c r="AB6233">
        <v>12.6</v>
      </c>
      <c r="AC6233">
        <v>6</v>
      </c>
      <c r="AD6233">
        <v>0</v>
      </c>
      <c r="AE6233" t="s">
        <v>18778</v>
      </c>
      <c r="AF6233" t="s">
        <v>18779</v>
      </c>
      <c r="AG6233">
        <v>0.19</v>
      </c>
      <c r="AH6233" t="s">
        <v>36</v>
      </c>
      <c r="AI6233" t="s">
        <v>37</v>
      </c>
      <c r="AJ6233" t="s">
        <v>38</v>
      </c>
    </row>
    <row r="6234" spans="1:36" x14ac:dyDescent="0.25">
      <c r="A6234" t="s">
        <v>32</v>
      </c>
      <c r="B6234" t="s">
        <v>18780</v>
      </c>
      <c r="C6234">
        <f>YEAR(B6234)</f>
        <v>2017</v>
      </c>
      <c r="D6234">
        <v>60.8</v>
      </c>
      <c r="E6234">
        <v>46.4</v>
      </c>
      <c r="F6234">
        <v>54.2</v>
      </c>
      <c r="H6234" s="2">
        <f>IF(F6234-52.55&lt;=0,0,IF(F6234-52.55&lt;=1,1,2))</f>
        <v>2</v>
      </c>
      <c r="I6234">
        <v>60.8</v>
      </c>
      <c r="J6234">
        <v>44.1</v>
      </c>
      <c r="K6234">
        <v>53.6</v>
      </c>
      <c r="L6234">
        <v>47.3</v>
      </c>
      <c r="M6234">
        <v>78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15.5</v>
      </c>
      <c r="V6234">
        <v>11.4</v>
      </c>
      <c r="W6234">
        <v>164.6</v>
      </c>
      <c r="X6234">
        <v>1027.2</v>
      </c>
      <c r="Y6234">
        <v>52</v>
      </c>
      <c r="Z6234">
        <v>6.2</v>
      </c>
      <c r="AA6234">
        <v>141.80000000000001</v>
      </c>
      <c r="AB6234">
        <v>12.4</v>
      </c>
      <c r="AC6234">
        <v>6</v>
      </c>
      <c r="AD6234">
        <v>0</v>
      </c>
      <c r="AE6234" t="s">
        <v>18781</v>
      </c>
      <c r="AF6234" t="s">
        <v>18782</v>
      </c>
      <c r="AG6234">
        <v>0.23</v>
      </c>
      <c r="AH6234" t="s">
        <v>36</v>
      </c>
      <c r="AI6234" t="s">
        <v>37</v>
      </c>
      <c r="AJ6234" t="s">
        <v>38</v>
      </c>
    </row>
    <row r="6235" spans="1:36" x14ac:dyDescent="0.25">
      <c r="A6235" t="s">
        <v>32</v>
      </c>
      <c r="B6235" t="s">
        <v>18783</v>
      </c>
      <c r="C6235">
        <f>YEAR(B6235)</f>
        <v>2017</v>
      </c>
      <c r="D6235">
        <v>62.6</v>
      </c>
      <c r="E6235">
        <v>50</v>
      </c>
      <c r="F6235">
        <v>55.8</v>
      </c>
      <c r="H6235" s="2">
        <f>IF(F6235-52.55&lt;=0,0,IF(F6235-52.55&lt;=1,1,2))</f>
        <v>2</v>
      </c>
      <c r="I6235">
        <v>62.6</v>
      </c>
      <c r="J6235">
        <v>50</v>
      </c>
      <c r="K6235">
        <v>55.8</v>
      </c>
      <c r="L6235">
        <v>47.6</v>
      </c>
      <c r="M6235">
        <v>74.599999999999994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16.3</v>
      </c>
      <c r="V6235">
        <v>11.4</v>
      </c>
      <c r="W6235">
        <v>183.6</v>
      </c>
      <c r="X6235">
        <v>1023.4</v>
      </c>
      <c r="Y6235">
        <v>37.5</v>
      </c>
      <c r="Z6235">
        <v>6.2</v>
      </c>
      <c r="AA6235">
        <v>131.6</v>
      </c>
      <c r="AB6235">
        <v>11.2</v>
      </c>
      <c r="AC6235">
        <v>5</v>
      </c>
      <c r="AD6235">
        <v>0</v>
      </c>
      <c r="AE6235" t="s">
        <v>18784</v>
      </c>
      <c r="AF6235" t="s">
        <v>18785</v>
      </c>
      <c r="AG6235">
        <v>0.25</v>
      </c>
      <c r="AH6235" t="s">
        <v>36</v>
      </c>
      <c r="AI6235" t="s">
        <v>37</v>
      </c>
      <c r="AJ6235" t="s">
        <v>38</v>
      </c>
    </row>
    <row r="6236" spans="1:36" x14ac:dyDescent="0.25">
      <c r="A6236" t="s">
        <v>32</v>
      </c>
      <c r="B6236" t="s">
        <v>18786</v>
      </c>
      <c r="C6236">
        <f>YEAR(B6236)</f>
        <v>2017</v>
      </c>
      <c r="D6236">
        <v>66.2</v>
      </c>
      <c r="E6236">
        <v>48.2</v>
      </c>
      <c r="F6236">
        <v>56.5</v>
      </c>
      <c r="H6236" s="2">
        <f>IF(F6236-52.55&lt;=0,0,IF(F6236-52.55&lt;=1,1,2))</f>
        <v>2</v>
      </c>
      <c r="I6236">
        <v>66.2</v>
      </c>
      <c r="J6236">
        <v>43.7</v>
      </c>
      <c r="K6236">
        <v>56.2</v>
      </c>
      <c r="L6236">
        <v>48.1</v>
      </c>
      <c r="M6236">
        <v>74.2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24.2</v>
      </c>
      <c r="V6236">
        <v>15</v>
      </c>
      <c r="W6236">
        <v>169.7</v>
      </c>
      <c r="X6236">
        <v>1019.8</v>
      </c>
      <c r="Y6236">
        <v>34.4</v>
      </c>
      <c r="Z6236">
        <v>6.2</v>
      </c>
      <c r="AA6236">
        <v>160.5</v>
      </c>
      <c r="AB6236">
        <v>13.8</v>
      </c>
      <c r="AC6236">
        <v>6</v>
      </c>
      <c r="AD6236">
        <v>0</v>
      </c>
      <c r="AE6236" t="s">
        <v>18787</v>
      </c>
      <c r="AF6236" t="s">
        <v>18788</v>
      </c>
      <c r="AG6236">
        <v>0.3</v>
      </c>
      <c r="AH6236" t="s">
        <v>36</v>
      </c>
      <c r="AI6236" t="s">
        <v>37</v>
      </c>
      <c r="AJ6236" t="s">
        <v>38</v>
      </c>
    </row>
    <row r="6237" spans="1:36" x14ac:dyDescent="0.25">
      <c r="A6237" t="s">
        <v>32</v>
      </c>
      <c r="B6237" t="s">
        <v>18789</v>
      </c>
      <c r="C6237">
        <f>YEAR(B6237)</f>
        <v>2017</v>
      </c>
      <c r="D6237">
        <v>68</v>
      </c>
      <c r="E6237">
        <v>55.4</v>
      </c>
      <c r="F6237">
        <v>60</v>
      </c>
      <c r="H6237" s="2">
        <f>IF(F6237-52.55&lt;=0,0,IF(F6237-52.55&lt;=1,1,2))</f>
        <v>2</v>
      </c>
      <c r="I6237">
        <v>68</v>
      </c>
      <c r="J6237">
        <v>55.4</v>
      </c>
      <c r="K6237">
        <v>60</v>
      </c>
      <c r="L6237">
        <v>48.1</v>
      </c>
      <c r="M6237">
        <v>66.400000000000006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31.1</v>
      </c>
      <c r="V6237">
        <v>23</v>
      </c>
      <c r="W6237">
        <v>170.9</v>
      </c>
      <c r="X6237">
        <v>1016.9</v>
      </c>
      <c r="Y6237">
        <v>29.8</v>
      </c>
      <c r="Z6237">
        <v>6.2</v>
      </c>
      <c r="AA6237">
        <v>172</v>
      </c>
      <c r="AB6237">
        <v>14.8</v>
      </c>
      <c r="AC6237">
        <v>7</v>
      </c>
      <c r="AD6237">
        <v>0</v>
      </c>
      <c r="AE6237" t="s">
        <v>18790</v>
      </c>
      <c r="AF6237" t="s">
        <v>18791</v>
      </c>
      <c r="AG6237">
        <v>0.34</v>
      </c>
      <c r="AH6237" t="s">
        <v>36</v>
      </c>
      <c r="AI6237" t="s">
        <v>37</v>
      </c>
      <c r="AJ6237" t="s">
        <v>38</v>
      </c>
    </row>
    <row r="6238" spans="1:36" x14ac:dyDescent="0.25">
      <c r="A6238" t="s">
        <v>32</v>
      </c>
      <c r="B6238" t="s">
        <v>18792</v>
      </c>
      <c r="C6238">
        <f>YEAR(B6238)</f>
        <v>2017</v>
      </c>
      <c r="D6238">
        <v>62.6</v>
      </c>
      <c r="E6238">
        <v>53.5</v>
      </c>
      <c r="F6238">
        <v>57</v>
      </c>
      <c r="H6238" s="2">
        <f>IF(F6238-52.55&lt;=0,0,IF(F6238-52.55&lt;=1,1,2))</f>
        <v>2</v>
      </c>
      <c r="I6238">
        <v>62.6</v>
      </c>
      <c r="J6238">
        <v>53.5</v>
      </c>
      <c r="K6238">
        <v>57</v>
      </c>
      <c r="L6238">
        <v>48.9</v>
      </c>
      <c r="M6238">
        <v>74.8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32.6</v>
      </c>
      <c r="V6238">
        <v>18.3</v>
      </c>
      <c r="W6238">
        <v>172.3</v>
      </c>
      <c r="X6238">
        <v>1013</v>
      </c>
      <c r="Y6238">
        <v>36.1</v>
      </c>
      <c r="Z6238">
        <v>6.2</v>
      </c>
      <c r="AA6238">
        <v>103.5</v>
      </c>
      <c r="AB6238">
        <v>9.1</v>
      </c>
      <c r="AC6238">
        <v>4</v>
      </c>
      <c r="AD6238">
        <v>0</v>
      </c>
      <c r="AE6238" t="s">
        <v>18793</v>
      </c>
      <c r="AF6238" t="s">
        <v>18794</v>
      </c>
      <c r="AG6238">
        <v>0.37</v>
      </c>
      <c r="AH6238" t="s">
        <v>36</v>
      </c>
      <c r="AI6238" t="s">
        <v>37</v>
      </c>
      <c r="AJ6238" t="s">
        <v>38</v>
      </c>
    </row>
    <row r="6239" spans="1:36" x14ac:dyDescent="0.25">
      <c r="A6239" t="s">
        <v>32</v>
      </c>
      <c r="B6239" t="s">
        <v>18795</v>
      </c>
      <c r="C6239">
        <f>YEAR(B6239)</f>
        <v>2017</v>
      </c>
      <c r="D6239">
        <v>62.6</v>
      </c>
      <c r="E6239">
        <v>49.9</v>
      </c>
      <c r="F6239">
        <v>56.4</v>
      </c>
      <c r="H6239" s="2">
        <f>IF(F6239-52.55&lt;=0,0,IF(F6239-52.55&lt;=1,1,2))</f>
        <v>2</v>
      </c>
      <c r="I6239">
        <v>62.6</v>
      </c>
      <c r="J6239">
        <v>46.7</v>
      </c>
      <c r="K6239">
        <v>56.2</v>
      </c>
      <c r="L6239">
        <v>48</v>
      </c>
      <c r="M6239">
        <v>73.900000000000006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13.6</v>
      </c>
      <c r="V6239">
        <v>10.3</v>
      </c>
      <c r="W6239">
        <v>71</v>
      </c>
      <c r="X6239">
        <v>1011.3</v>
      </c>
      <c r="Y6239">
        <v>39.9</v>
      </c>
      <c r="Z6239">
        <v>6.2</v>
      </c>
      <c r="AA6239">
        <v>165.9</v>
      </c>
      <c r="AB6239">
        <v>14.3</v>
      </c>
      <c r="AC6239">
        <v>6</v>
      </c>
      <c r="AD6239">
        <v>0</v>
      </c>
      <c r="AE6239" t="s">
        <v>18796</v>
      </c>
      <c r="AF6239" t="s">
        <v>18797</v>
      </c>
      <c r="AG6239">
        <v>0.41</v>
      </c>
      <c r="AH6239" t="s">
        <v>36</v>
      </c>
      <c r="AI6239" t="s">
        <v>37</v>
      </c>
      <c r="AJ6239" t="s">
        <v>38</v>
      </c>
    </row>
    <row r="6240" spans="1:36" x14ac:dyDescent="0.25">
      <c r="A6240" t="s">
        <v>32</v>
      </c>
      <c r="B6240" t="s">
        <v>18798</v>
      </c>
      <c r="C6240">
        <f>YEAR(B6240)</f>
        <v>2017</v>
      </c>
      <c r="D6240">
        <v>60.8</v>
      </c>
      <c r="E6240">
        <v>50</v>
      </c>
      <c r="F6240">
        <v>55.3</v>
      </c>
      <c r="H6240" s="2">
        <f>IF(F6240-52.55&lt;=0,0,IF(F6240-52.55&lt;=1,1,2))</f>
        <v>2</v>
      </c>
      <c r="I6240">
        <v>60.8</v>
      </c>
      <c r="J6240">
        <v>49.4</v>
      </c>
      <c r="K6240">
        <v>55.2</v>
      </c>
      <c r="L6240">
        <v>49.3</v>
      </c>
      <c r="M6240">
        <v>80.8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17.3</v>
      </c>
      <c r="V6240">
        <v>7</v>
      </c>
      <c r="W6240">
        <v>314.8</v>
      </c>
      <c r="X6240">
        <v>1017.9</v>
      </c>
      <c r="Y6240">
        <v>65</v>
      </c>
      <c r="Z6240">
        <v>6.2</v>
      </c>
      <c r="AA6240">
        <v>141.19999999999999</v>
      </c>
      <c r="AB6240">
        <v>12.2</v>
      </c>
      <c r="AC6240">
        <v>6</v>
      </c>
      <c r="AD6240">
        <v>0</v>
      </c>
      <c r="AE6240" t="s">
        <v>18799</v>
      </c>
      <c r="AF6240" t="s">
        <v>18800</v>
      </c>
      <c r="AG6240">
        <v>0.44</v>
      </c>
      <c r="AH6240" t="s">
        <v>36</v>
      </c>
      <c r="AI6240" t="s">
        <v>37</v>
      </c>
      <c r="AJ6240" t="s">
        <v>38</v>
      </c>
    </row>
    <row r="6241" spans="1:36" x14ac:dyDescent="0.25">
      <c r="A6241" t="s">
        <v>32</v>
      </c>
      <c r="B6241" t="s">
        <v>18801</v>
      </c>
      <c r="C6241">
        <f>YEAR(B6241)</f>
        <v>2017</v>
      </c>
      <c r="D6241">
        <v>60.8</v>
      </c>
      <c r="E6241">
        <v>48.2</v>
      </c>
      <c r="F6241">
        <v>54.6</v>
      </c>
      <c r="H6241" s="2">
        <f>IF(F6241-52.55&lt;=0,0,IF(F6241-52.55&lt;=1,1,2))</f>
        <v>2</v>
      </c>
      <c r="I6241">
        <v>60.8</v>
      </c>
      <c r="J6241">
        <v>44.1</v>
      </c>
      <c r="K6241">
        <v>54.2</v>
      </c>
      <c r="L6241">
        <v>50.1</v>
      </c>
      <c r="M6241">
        <v>85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14.6</v>
      </c>
      <c r="V6241">
        <v>11.4</v>
      </c>
      <c r="W6241">
        <v>111.5</v>
      </c>
      <c r="X6241">
        <v>1017.3</v>
      </c>
      <c r="Y6241">
        <v>48.3</v>
      </c>
      <c r="Z6241">
        <v>6.2</v>
      </c>
      <c r="AA6241">
        <v>132.6</v>
      </c>
      <c r="AB6241">
        <v>11.5</v>
      </c>
      <c r="AC6241">
        <v>6</v>
      </c>
      <c r="AD6241">
        <v>0</v>
      </c>
      <c r="AE6241" t="s">
        <v>18802</v>
      </c>
      <c r="AF6241" t="s">
        <v>18803</v>
      </c>
      <c r="AG6241">
        <v>0.48</v>
      </c>
      <c r="AH6241" t="s">
        <v>36</v>
      </c>
      <c r="AI6241" t="s">
        <v>37</v>
      </c>
      <c r="AJ6241" t="s">
        <v>38</v>
      </c>
    </row>
    <row r="6242" spans="1:36" x14ac:dyDescent="0.25">
      <c r="A6242" t="s">
        <v>32</v>
      </c>
      <c r="B6242" t="s">
        <v>18804</v>
      </c>
      <c r="C6242">
        <f>YEAR(B6242)</f>
        <v>2017</v>
      </c>
      <c r="D6242">
        <v>55.4</v>
      </c>
      <c r="E6242">
        <v>48.6</v>
      </c>
      <c r="F6242">
        <v>52.2</v>
      </c>
      <c r="H6242" s="2">
        <f>IF(F6242-52.55&lt;=0,0,IF(F6242-52.55&lt;=1,1,2))</f>
        <v>0</v>
      </c>
      <c r="I6242">
        <v>55.4</v>
      </c>
      <c r="J6242">
        <v>48</v>
      </c>
      <c r="K6242">
        <v>52.2</v>
      </c>
      <c r="L6242">
        <v>48.6</v>
      </c>
      <c r="M6242">
        <v>87.5</v>
      </c>
      <c r="O6242">
        <v>1.4999999999999999E-2</v>
      </c>
      <c r="P6242">
        <v>100</v>
      </c>
      <c r="Q6242">
        <v>8.33</v>
      </c>
      <c r="R6242" t="s">
        <v>40</v>
      </c>
      <c r="S6242">
        <v>0</v>
      </c>
      <c r="T6242">
        <v>0</v>
      </c>
      <c r="U6242">
        <v>28.1</v>
      </c>
      <c r="V6242">
        <v>21.9</v>
      </c>
      <c r="W6242">
        <v>342.8</v>
      </c>
      <c r="X6242">
        <v>1017</v>
      </c>
      <c r="Y6242">
        <v>72.2</v>
      </c>
      <c r="Z6242">
        <v>5.9</v>
      </c>
      <c r="AA6242">
        <v>103.9</v>
      </c>
      <c r="AB6242">
        <v>9.1</v>
      </c>
      <c r="AC6242">
        <v>4</v>
      </c>
      <c r="AD6242">
        <v>0</v>
      </c>
      <c r="AE6242" t="s">
        <v>18805</v>
      </c>
      <c r="AF6242" t="s">
        <v>18806</v>
      </c>
      <c r="AG6242">
        <v>0.5</v>
      </c>
      <c r="AH6242" t="s">
        <v>56</v>
      </c>
      <c r="AI6242" t="s">
        <v>101</v>
      </c>
      <c r="AJ6242" t="s">
        <v>40</v>
      </c>
    </row>
    <row r="6243" spans="1:36" x14ac:dyDescent="0.25">
      <c r="A6243" t="s">
        <v>32</v>
      </c>
      <c r="B6243" t="s">
        <v>18807</v>
      </c>
      <c r="C6243">
        <f>YEAR(B6243)</f>
        <v>2017</v>
      </c>
      <c r="D6243">
        <v>51.8</v>
      </c>
      <c r="E6243">
        <v>50</v>
      </c>
      <c r="F6243">
        <v>50.9</v>
      </c>
      <c r="H6243" s="2">
        <f>IF(F6243-52.55&lt;=0,0,IF(F6243-52.55&lt;=1,1,2))</f>
        <v>0</v>
      </c>
      <c r="I6243">
        <v>51.8</v>
      </c>
      <c r="J6243">
        <v>42.5</v>
      </c>
      <c r="K6243">
        <v>49.4</v>
      </c>
      <c r="L6243">
        <v>40.9</v>
      </c>
      <c r="M6243">
        <v>68.599999999999994</v>
      </c>
      <c r="O6243">
        <v>0.187</v>
      </c>
      <c r="P6243">
        <v>100</v>
      </c>
      <c r="Q6243">
        <v>4.17</v>
      </c>
      <c r="R6243" t="s">
        <v>40</v>
      </c>
      <c r="S6243">
        <v>0</v>
      </c>
      <c r="T6243">
        <v>0</v>
      </c>
      <c r="U6243">
        <v>38</v>
      </c>
      <c r="V6243">
        <v>26.3</v>
      </c>
      <c r="W6243">
        <v>327.2</v>
      </c>
      <c r="X6243">
        <v>1023.5</v>
      </c>
      <c r="Y6243">
        <v>73.400000000000006</v>
      </c>
      <c r="Z6243">
        <v>6.2</v>
      </c>
      <c r="AA6243">
        <v>118.5</v>
      </c>
      <c r="AB6243">
        <v>10.4</v>
      </c>
      <c r="AC6243">
        <v>5</v>
      </c>
      <c r="AD6243">
        <v>0</v>
      </c>
      <c r="AE6243" t="s">
        <v>18808</v>
      </c>
      <c r="AF6243" t="s">
        <v>18809</v>
      </c>
      <c r="AG6243">
        <v>0.54</v>
      </c>
      <c r="AH6243" t="s">
        <v>56</v>
      </c>
      <c r="AI6243" t="s">
        <v>78</v>
      </c>
      <c r="AJ6243" t="s">
        <v>40</v>
      </c>
    </row>
    <row r="6244" spans="1:36" x14ac:dyDescent="0.25">
      <c r="A6244" t="s">
        <v>32</v>
      </c>
      <c r="B6244" t="s">
        <v>18810</v>
      </c>
      <c r="C6244">
        <f>YEAR(B6244)</f>
        <v>2017</v>
      </c>
      <c r="D6244">
        <v>50</v>
      </c>
      <c r="E6244">
        <v>46.4</v>
      </c>
      <c r="F6244">
        <v>49</v>
      </c>
      <c r="H6244" s="2">
        <f>IF(F6244-52.55&lt;=0,0,IF(F6244-52.55&lt;=1,1,2))</f>
        <v>0</v>
      </c>
      <c r="I6244">
        <v>50</v>
      </c>
      <c r="J6244">
        <v>37.9</v>
      </c>
      <c r="K6244">
        <v>44.2</v>
      </c>
      <c r="L6244">
        <v>37.9</v>
      </c>
      <c r="M6244">
        <v>65.5</v>
      </c>
      <c r="O6244">
        <v>1E-3</v>
      </c>
      <c r="P6244">
        <v>100</v>
      </c>
      <c r="Q6244">
        <v>4.17</v>
      </c>
      <c r="R6244" t="s">
        <v>40</v>
      </c>
      <c r="S6244">
        <v>0</v>
      </c>
      <c r="T6244">
        <v>0</v>
      </c>
      <c r="U6244">
        <v>40</v>
      </c>
      <c r="V6244">
        <v>27.7</v>
      </c>
      <c r="W6244">
        <v>328.1</v>
      </c>
      <c r="X6244">
        <v>1024.2</v>
      </c>
      <c r="Y6244">
        <v>61.9</v>
      </c>
      <c r="Z6244">
        <v>6.1</v>
      </c>
      <c r="AA6244">
        <v>90.5</v>
      </c>
      <c r="AB6244">
        <v>7.7</v>
      </c>
      <c r="AC6244">
        <v>3</v>
      </c>
      <c r="AD6244">
        <v>0</v>
      </c>
      <c r="AE6244" t="s">
        <v>18811</v>
      </c>
      <c r="AF6244" t="s">
        <v>18812</v>
      </c>
      <c r="AG6244">
        <v>0.57999999999999996</v>
      </c>
      <c r="AH6244" t="s">
        <v>56</v>
      </c>
      <c r="AI6244" t="s">
        <v>65</v>
      </c>
      <c r="AJ6244" t="s">
        <v>40</v>
      </c>
    </row>
    <row r="6245" spans="1:36" x14ac:dyDescent="0.25">
      <c r="A6245" t="s">
        <v>32</v>
      </c>
      <c r="B6245" t="s">
        <v>18813</v>
      </c>
      <c r="C6245">
        <f>YEAR(B6245)</f>
        <v>2017</v>
      </c>
      <c r="D6245">
        <v>48.2</v>
      </c>
      <c r="E6245">
        <v>46.4</v>
      </c>
      <c r="F6245">
        <v>47.4</v>
      </c>
      <c r="H6245" s="2">
        <f>IF(F6245-52.55&lt;=0,0,IF(F6245-52.55&lt;=1,1,2))</f>
        <v>0</v>
      </c>
      <c r="I6245">
        <v>41.3</v>
      </c>
      <c r="J6245">
        <v>37.5</v>
      </c>
      <c r="K6245">
        <v>39.6</v>
      </c>
      <c r="L6245">
        <v>38.5</v>
      </c>
      <c r="M6245">
        <v>71.8</v>
      </c>
      <c r="O6245">
        <v>7.2999999999999995E-2</v>
      </c>
      <c r="P6245">
        <v>100</v>
      </c>
      <c r="Q6245">
        <v>8.33</v>
      </c>
      <c r="R6245" t="s">
        <v>40</v>
      </c>
      <c r="S6245">
        <v>0</v>
      </c>
      <c r="T6245">
        <v>0</v>
      </c>
      <c r="U6245">
        <v>40.9</v>
      </c>
      <c r="V6245">
        <v>27.7</v>
      </c>
      <c r="W6245">
        <v>335.4</v>
      </c>
      <c r="X6245">
        <v>1024.7</v>
      </c>
      <c r="Y6245">
        <v>69.900000000000006</v>
      </c>
      <c r="Z6245">
        <v>6.1</v>
      </c>
      <c r="AA6245">
        <v>145.4</v>
      </c>
      <c r="AB6245">
        <v>12.6</v>
      </c>
      <c r="AC6245">
        <v>5</v>
      </c>
      <c r="AD6245">
        <v>0</v>
      </c>
      <c r="AE6245" t="s">
        <v>18814</v>
      </c>
      <c r="AF6245" t="s">
        <v>18815</v>
      </c>
      <c r="AG6245">
        <v>0.61</v>
      </c>
      <c r="AH6245" t="s">
        <v>56</v>
      </c>
      <c r="AI6245" t="s">
        <v>57</v>
      </c>
      <c r="AJ6245" t="s">
        <v>40</v>
      </c>
    </row>
    <row r="6246" spans="1:36" x14ac:dyDescent="0.25">
      <c r="A6246" t="s">
        <v>32</v>
      </c>
      <c r="B6246" t="s">
        <v>18816</v>
      </c>
      <c r="C6246">
        <f>YEAR(B6246)</f>
        <v>2017</v>
      </c>
      <c r="D6246">
        <v>55.4</v>
      </c>
      <c r="E6246">
        <v>46.4</v>
      </c>
      <c r="F6246">
        <v>51.1</v>
      </c>
      <c r="H6246" s="2">
        <f>IF(F6246-52.55&lt;=0,0,IF(F6246-52.55&lt;=1,1,2))</f>
        <v>0</v>
      </c>
      <c r="I6246">
        <v>55.4</v>
      </c>
      <c r="J6246">
        <v>39</v>
      </c>
      <c r="K6246">
        <v>48.1</v>
      </c>
      <c r="L6246">
        <v>36.799999999999997</v>
      </c>
      <c r="M6246">
        <v>58.1</v>
      </c>
      <c r="O6246">
        <v>3.1E-2</v>
      </c>
      <c r="P6246">
        <v>100</v>
      </c>
      <c r="Q6246">
        <v>4.17</v>
      </c>
      <c r="R6246" t="s">
        <v>40</v>
      </c>
      <c r="S6246">
        <v>0</v>
      </c>
      <c r="T6246">
        <v>0</v>
      </c>
      <c r="U6246">
        <v>35.6</v>
      </c>
      <c r="V6246">
        <v>25.3</v>
      </c>
      <c r="W6246">
        <v>329.1</v>
      </c>
      <c r="X6246">
        <v>1027.2</v>
      </c>
      <c r="Y6246">
        <v>56.7</v>
      </c>
      <c r="Z6246">
        <v>6.2</v>
      </c>
      <c r="AA6246">
        <v>125.6</v>
      </c>
      <c r="AB6246">
        <v>10.7</v>
      </c>
      <c r="AC6246">
        <v>5</v>
      </c>
      <c r="AD6246">
        <v>0</v>
      </c>
      <c r="AE6246" t="s">
        <v>18817</v>
      </c>
      <c r="AF6246" t="s">
        <v>18818</v>
      </c>
      <c r="AG6246">
        <v>0.64</v>
      </c>
      <c r="AH6246" t="s">
        <v>56</v>
      </c>
      <c r="AI6246" t="s">
        <v>78</v>
      </c>
      <c r="AJ6246" t="s">
        <v>40</v>
      </c>
    </row>
    <row r="6247" spans="1:36" x14ac:dyDescent="0.25">
      <c r="A6247" t="s">
        <v>32</v>
      </c>
      <c r="B6247" t="s">
        <v>18819</v>
      </c>
      <c r="C6247">
        <f>YEAR(B6247)</f>
        <v>2017</v>
      </c>
      <c r="D6247">
        <v>53.6</v>
      </c>
      <c r="E6247">
        <v>45.8</v>
      </c>
      <c r="F6247">
        <v>50.9</v>
      </c>
      <c r="H6247" s="2">
        <f>IF(F6247-52.55&lt;=0,0,IF(F6247-52.55&lt;=1,1,2))</f>
        <v>0</v>
      </c>
      <c r="I6247">
        <v>53.6</v>
      </c>
      <c r="J6247">
        <v>37.200000000000003</v>
      </c>
      <c r="K6247">
        <v>49.8</v>
      </c>
      <c r="L6247">
        <v>38.299999999999997</v>
      </c>
      <c r="M6247">
        <v>62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43.2</v>
      </c>
      <c r="V6247">
        <v>28.9</v>
      </c>
      <c r="W6247">
        <v>335.5</v>
      </c>
      <c r="X6247">
        <v>1028.2</v>
      </c>
      <c r="Y6247">
        <v>59.7</v>
      </c>
      <c r="Z6247">
        <v>6.2</v>
      </c>
      <c r="AA6247">
        <v>130.5</v>
      </c>
      <c r="AB6247">
        <v>11.3</v>
      </c>
      <c r="AC6247">
        <v>5</v>
      </c>
      <c r="AD6247">
        <v>0</v>
      </c>
      <c r="AE6247" t="s">
        <v>18820</v>
      </c>
      <c r="AF6247" t="s">
        <v>18821</v>
      </c>
      <c r="AG6247">
        <v>0.67</v>
      </c>
      <c r="AH6247" t="s">
        <v>36</v>
      </c>
      <c r="AI6247" t="s">
        <v>37</v>
      </c>
      <c r="AJ6247" t="s">
        <v>38</v>
      </c>
    </row>
    <row r="6248" spans="1:36" x14ac:dyDescent="0.25">
      <c r="A6248" t="s">
        <v>32</v>
      </c>
      <c r="B6248" t="s">
        <v>18822</v>
      </c>
      <c r="C6248">
        <f>YEAR(B6248)</f>
        <v>2017</v>
      </c>
      <c r="D6248">
        <v>55.4</v>
      </c>
      <c r="E6248">
        <v>42.8</v>
      </c>
      <c r="F6248">
        <v>51.4</v>
      </c>
      <c r="H6248" s="2">
        <f>IF(F6248-52.55&lt;=0,0,IF(F6248-52.55&lt;=1,1,2))</f>
        <v>0</v>
      </c>
      <c r="I6248">
        <v>55.4</v>
      </c>
      <c r="J6248">
        <v>38.5</v>
      </c>
      <c r="K6248">
        <v>50.2</v>
      </c>
      <c r="L6248">
        <v>40.700000000000003</v>
      </c>
      <c r="M6248">
        <v>67.2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25.7</v>
      </c>
      <c r="V6248">
        <v>17.2</v>
      </c>
      <c r="W6248">
        <v>307.7</v>
      </c>
      <c r="X6248">
        <v>1027.0999999999999</v>
      </c>
      <c r="Y6248">
        <v>48</v>
      </c>
      <c r="Z6248">
        <v>6.2</v>
      </c>
      <c r="AA6248">
        <v>179.1</v>
      </c>
      <c r="AB6248">
        <v>15.4</v>
      </c>
      <c r="AC6248">
        <v>7</v>
      </c>
      <c r="AD6248">
        <v>0</v>
      </c>
      <c r="AE6248" t="s">
        <v>18823</v>
      </c>
      <c r="AF6248" t="s">
        <v>18824</v>
      </c>
      <c r="AG6248">
        <v>0.7</v>
      </c>
      <c r="AH6248" t="s">
        <v>36</v>
      </c>
      <c r="AI6248" t="s">
        <v>37</v>
      </c>
      <c r="AJ6248" t="s">
        <v>38</v>
      </c>
    </row>
    <row r="6249" spans="1:36" x14ac:dyDescent="0.25">
      <c r="A6249" t="s">
        <v>32</v>
      </c>
      <c r="B6249" t="s">
        <v>18825</v>
      </c>
      <c r="C6249">
        <f>YEAR(B6249)</f>
        <v>2017</v>
      </c>
      <c r="D6249">
        <v>60.8</v>
      </c>
      <c r="E6249">
        <v>41</v>
      </c>
      <c r="F6249">
        <v>51.2</v>
      </c>
      <c r="H6249" s="2">
        <f>IF(F6249-52.55&lt;=0,0,IF(F6249-52.55&lt;=1,1,2))</f>
        <v>0</v>
      </c>
      <c r="I6249">
        <v>60.8</v>
      </c>
      <c r="J6249">
        <v>34.299999999999997</v>
      </c>
      <c r="K6249">
        <v>48.7</v>
      </c>
      <c r="L6249">
        <v>41.7</v>
      </c>
      <c r="M6249">
        <v>70.900000000000006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12.3</v>
      </c>
      <c r="V6249">
        <v>12.8</v>
      </c>
      <c r="W6249">
        <v>148.5</v>
      </c>
      <c r="X6249">
        <v>1024.5</v>
      </c>
      <c r="Y6249">
        <v>32.9</v>
      </c>
      <c r="Z6249">
        <v>6.2</v>
      </c>
      <c r="AA6249">
        <v>154.1</v>
      </c>
      <c r="AB6249">
        <v>13.4</v>
      </c>
      <c r="AC6249">
        <v>5</v>
      </c>
      <c r="AD6249">
        <v>0</v>
      </c>
      <c r="AE6249" t="s">
        <v>18826</v>
      </c>
      <c r="AF6249" t="s">
        <v>18827</v>
      </c>
      <c r="AG6249">
        <v>0.75</v>
      </c>
      <c r="AH6249" t="s">
        <v>36</v>
      </c>
      <c r="AI6249" t="s">
        <v>37</v>
      </c>
      <c r="AJ6249" t="s">
        <v>38</v>
      </c>
    </row>
    <row r="6250" spans="1:36" x14ac:dyDescent="0.25">
      <c r="A6250" t="s">
        <v>32</v>
      </c>
      <c r="B6250" t="s">
        <v>18828</v>
      </c>
      <c r="C6250">
        <f>YEAR(B6250)</f>
        <v>2017</v>
      </c>
      <c r="D6250">
        <v>64.400000000000006</v>
      </c>
      <c r="E6250">
        <v>49.9</v>
      </c>
      <c r="F6250">
        <v>55.8</v>
      </c>
      <c r="H6250" s="2">
        <f>IF(F6250-52.55&lt;=0,0,IF(F6250-52.55&lt;=1,1,2))</f>
        <v>2</v>
      </c>
      <c r="I6250">
        <v>64.400000000000006</v>
      </c>
      <c r="J6250">
        <v>45.5</v>
      </c>
      <c r="K6250">
        <v>55.2</v>
      </c>
      <c r="L6250">
        <v>46.8</v>
      </c>
      <c r="M6250">
        <v>72.599999999999994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17.2</v>
      </c>
      <c r="V6250">
        <v>13.9</v>
      </c>
      <c r="W6250">
        <v>148.6</v>
      </c>
      <c r="X6250">
        <v>1024.8</v>
      </c>
      <c r="Y6250">
        <v>31.5</v>
      </c>
      <c r="Z6250">
        <v>6.2</v>
      </c>
      <c r="AA6250">
        <v>171.9</v>
      </c>
      <c r="AB6250">
        <v>14.9</v>
      </c>
      <c r="AC6250">
        <v>7</v>
      </c>
      <c r="AD6250">
        <v>0</v>
      </c>
      <c r="AE6250" t="s">
        <v>18829</v>
      </c>
      <c r="AF6250" t="s">
        <v>18830</v>
      </c>
      <c r="AG6250">
        <v>0.77</v>
      </c>
      <c r="AH6250" t="s">
        <v>36</v>
      </c>
      <c r="AI6250" t="s">
        <v>37</v>
      </c>
      <c r="AJ6250" t="s">
        <v>38</v>
      </c>
    </row>
    <row r="6251" spans="1:36" x14ac:dyDescent="0.25">
      <c r="A6251" t="s">
        <v>32</v>
      </c>
      <c r="B6251" t="s">
        <v>18831</v>
      </c>
      <c r="C6251">
        <f>YEAR(B6251)</f>
        <v>2017</v>
      </c>
      <c r="D6251">
        <v>68</v>
      </c>
      <c r="E6251">
        <v>51.8</v>
      </c>
      <c r="F6251">
        <v>58.1</v>
      </c>
      <c r="H6251" s="2">
        <f>IF(F6251-52.55&lt;=0,0,IF(F6251-52.55&lt;=1,1,2))</f>
        <v>2</v>
      </c>
      <c r="I6251">
        <v>68</v>
      </c>
      <c r="J6251">
        <v>51.8</v>
      </c>
      <c r="K6251">
        <v>58.1</v>
      </c>
      <c r="L6251">
        <v>46.1</v>
      </c>
      <c r="M6251">
        <v>65.7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18.3</v>
      </c>
      <c r="V6251">
        <v>16.100000000000001</v>
      </c>
      <c r="W6251">
        <v>162.30000000000001</v>
      </c>
      <c r="X6251">
        <v>1021.3</v>
      </c>
      <c r="Y6251">
        <v>28.3</v>
      </c>
      <c r="Z6251">
        <v>6.2</v>
      </c>
      <c r="AA6251">
        <v>194</v>
      </c>
      <c r="AB6251">
        <v>16.7</v>
      </c>
      <c r="AC6251">
        <v>7</v>
      </c>
      <c r="AD6251">
        <v>0</v>
      </c>
      <c r="AE6251" t="s">
        <v>18832</v>
      </c>
      <c r="AF6251" t="s">
        <v>18833</v>
      </c>
      <c r="AG6251">
        <v>0.8</v>
      </c>
      <c r="AH6251" t="s">
        <v>36</v>
      </c>
      <c r="AI6251" t="s">
        <v>37</v>
      </c>
      <c r="AJ6251" t="s">
        <v>38</v>
      </c>
    </row>
    <row r="6252" spans="1:36" x14ac:dyDescent="0.25">
      <c r="A6252" t="s">
        <v>32</v>
      </c>
      <c r="B6252" t="s">
        <v>18834</v>
      </c>
      <c r="C6252">
        <f>YEAR(B6252)</f>
        <v>2017</v>
      </c>
      <c r="D6252">
        <v>66.2</v>
      </c>
      <c r="E6252">
        <v>51.8</v>
      </c>
      <c r="F6252">
        <v>57.7</v>
      </c>
      <c r="H6252" s="2">
        <f>IF(F6252-52.55&lt;=0,0,IF(F6252-52.55&lt;=1,1,2))</f>
        <v>2</v>
      </c>
      <c r="I6252">
        <v>66.2</v>
      </c>
      <c r="J6252">
        <v>51.8</v>
      </c>
      <c r="K6252">
        <v>57.7</v>
      </c>
      <c r="L6252">
        <v>44.1</v>
      </c>
      <c r="M6252">
        <v>61.3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23</v>
      </c>
      <c r="V6252">
        <v>19.7</v>
      </c>
      <c r="W6252">
        <v>168.2</v>
      </c>
      <c r="X6252">
        <v>1015.7</v>
      </c>
      <c r="Y6252">
        <v>28.8</v>
      </c>
      <c r="Z6252">
        <v>6.2</v>
      </c>
      <c r="AA6252">
        <v>187.2</v>
      </c>
      <c r="AB6252">
        <v>16.100000000000001</v>
      </c>
      <c r="AC6252">
        <v>7</v>
      </c>
      <c r="AD6252">
        <v>0</v>
      </c>
      <c r="AE6252" t="s">
        <v>18835</v>
      </c>
      <c r="AF6252" t="s">
        <v>18836</v>
      </c>
      <c r="AG6252">
        <v>0.83</v>
      </c>
      <c r="AH6252" t="s">
        <v>36</v>
      </c>
      <c r="AI6252" t="s">
        <v>37</v>
      </c>
      <c r="AJ6252" t="s">
        <v>38</v>
      </c>
    </row>
    <row r="6253" spans="1:36" x14ac:dyDescent="0.25">
      <c r="A6253" t="s">
        <v>32</v>
      </c>
      <c r="B6253" t="s">
        <v>18837</v>
      </c>
      <c r="C6253">
        <f>YEAR(B6253)</f>
        <v>2017</v>
      </c>
      <c r="D6253">
        <v>62.6</v>
      </c>
      <c r="E6253">
        <v>48.2</v>
      </c>
      <c r="F6253">
        <v>55.3</v>
      </c>
      <c r="H6253" s="2">
        <f>IF(F6253-52.55&lt;=0,0,IF(F6253-52.55&lt;=1,1,2))</f>
        <v>2</v>
      </c>
      <c r="I6253">
        <v>62.6</v>
      </c>
      <c r="J6253">
        <v>44.1</v>
      </c>
      <c r="K6253">
        <v>54.9</v>
      </c>
      <c r="L6253">
        <v>48</v>
      </c>
      <c r="M6253">
        <v>77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18.100000000000001</v>
      </c>
      <c r="V6253">
        <v>10.3</v>
      </c>
      <c r="W6253">
        <v>244.4</v>
      </c>
      <c r="X6253">
        <v>1017.9</v>
      </c>
      <c r="Y6253">
        <v>27.8</v>
      </c>
      <c r="Z6253">
        <v>6.2</v>
      </c>
      <c r="AA6253">
        <v>186.5</v>
      </c>
      <c r="AB6253">
        <v>16.100000000000001</v>
      </c>
      <c r="AC6253">
        <v>7</v>
      </c>
      <c r="AD6253">
        <v>0</v>
      </c>
      <c r="AE6253" t="s">
        <v>18838</v>
      </c>
      <c r="AF6253" t="s">
        <v>18839</v>
      </c>
      <c r="AG6253">
        <v>0.87</v>
      </c>
      <c r="AH6253" t="s">
        <v>36</v>
      </c>
      <c r="AI6253" t="s">
        <v>37</v>
      </c>
      <c r="AJ6253" t="s">
        <v>38</v>
      </c>
    </row>
    <row r="6254" spans="1:36" x14ac:dyDescent="0.25">
      <c r="A6254" t="s">
        <v>32</v>
      </c>
      <c r="B6254" t="s">
        <v>18840</v>
      </c>
      <c r="C6254">
        <f>YEAR(B6254)</f>
        <v>2017</v>
      </c>
      <c r="D6254">
        <v>62.6</v>
      </c>
      <c r="E6254">
        <v>48.2</v>
      </c>
      <c r="F6254">
        <v>55.1</v>
      </c>
      <c r="H6254" s="2">
        <f>IF(F6254-52.55&lt;=0,0,IF(F6254-52.55&lt;=1,1,2))</f>
        <v>2</v>
      </c>
      <c r="I6254">
        <v>62.6</v>
      </c>
      <c r="J6254">
        <v>45.6</v>
      </c>
      <c r="K6254">
        <v>54.7</v>
      </c>
      <c r="L6254">
        <v>47.4</v>
      </c>
      <c r="M6254">
        <v>75.900000000000006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19.7</v>
      </c>
      <c r="V6254">
        <v>10.3</v>
      </c>
      <c r="W6254">
        <v>148.80000000000001</v>
      </c>
      <c r="X6254">
        <v>1020.3</v>
      </c>
      <c r="Y6254">
        <v>43.2</v>
      </c>
      <c r="Z6254">
        <v>6.2</v>
      </c>
      <c r="AA6254">
        <v>198.2</v>
      </c>
      <c r="AB6254">
        <v>17.100000000000001</v>
      </c>
      <c r="AC6254">
        <v>7</v>
      </c>
      <c r="AD6254">
        <v>0</v>
      </c>
      <c r="AE6254" t="s">
        <v>18841</v>
      </c>
      <c r="AF6254" t="s">
        <v>18842</v>
      </c>
      <c r="AG6254">
        <v>0.9</v>
      </c>
      <c r="AH6254" t="s">
        <v>36</v>
      </c>
      <c r="AI6254" t="s">
        <v>37</v>
      </c>
      <c r="AJ6254" t="s">
        <v>38</v>
      </c>
    </row>
    <row r="6255" spans="1:36" x14ac:dyDescent="0.25">
      <c r="A6255" t="s">
        <v>32</v>
      </c>
      <c r="B6255" t="s">
        <v>18843</v>
      </c>
      <c r="C6255">
        <f>YEAR(B6255)</f>
        <v>2017</v>
      </c>
      <c r="D6255">
        <v>66.2</v>
      </c>
      <c r="E6255">
        <v>51.8</v>
      </c>
      <c r="F6255">
        <v>57.2</v>
      </c>
      <c r="H6255" s="2">
        <f>IF(F6255-52.55&lt;=0,0,IF(F6255-52.55&lt;=1,1,2))</f>
        <v>2</v>
      </c>
      <c r="I6255">
        <v>66.2</v>
      </c>
      <c r="J6255">
        <v>51.8</v>
      </c>
      <c r="K6255">
        <v>57.2</v>
      </c>
      <c r="L6255">
        <v>47.7</v>
      </c>
      <c r="M6255">
        <v>70.900000000000006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19.7</v>
      </c>
      <c r="V6255">
        <v>16.100000000000001</v>
      </c>
      <c r="W6255">
        <v>172.1</v>
      </c>
      <c r="X6255">
        <v>1020.4</v>
      </c>
      <c r="Y6255">
        <v>56.3</v>
      </c>
      <c r="Z6255">
        <v>6.2</v>
      </c>
      <c r="AA6255">
        <v>156.1</v>
      </c>
      <c r="AB6255">
        <v>13.4</v>
      </c>
      <c r="AC6255">
        <v>6</v>
      </c>
      <c r="AD6255">
        <v>0</v>
      </c>
      <c r="AE6255" t="s">
        <v>18844</v>
      </c>
      <c r="AF6255" t="s">
        <v>18845</v>
      </c>
      <c r="AG6255">
        <v>0.93</v>
      </c>
      <c r="AH6255" t="s">
        <v>36</v>
      </c>
      <c r="AI6255" t="s">
        <v>37</v>
      </c>
      <c r="AJ6255" t="s">
        <v>38</v>
      </c>
    </row>
    <row r="6256" spans="1:36" x14ac:dyDescent="0.25">
      <c r="A6256" t="s">
        <v>32</v>
      </c>
      <c r="B6256" t="s">
        <v>18846</v>
      </c>
      <c r="C6256">
        <f>YEAR(B6256)</f>
        <v>2017</v>
      </c>
      <c r="D6256">
        <v>71.599999999999994</v>
      </c>
      <c r="E6256">
        <v>53.6</v>
      </c>
      <c r="F6256">
        <v>62.6</v>
      </c>
      <c r="H6256" s="2">
        <f>IF(F6256-52.55&lt;=0,0,IF(F6256-52.55&lt;=1,1,2))</f>
        <v>2</v>
      </c>
      <c r="I6256">
        <v>71.599999999999994</v>
      </c>
      <c r="J6256">
        <v>53.6</v>
      </c>
      <c r="K6256">
        <v>62.6</v>
      </c>
      <c r="L6256">
        <v>49.2</v>
      </c>
      <c r="M6256">
        <v>63.4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24.2</v>
      </c>
      <c r="V6256">
        <v>18.3</v>
      </c>
      <c r="W6256">
        <v>171</v>
      </c>
      <c r="X6256">
        <v>1020.1</v>
      </c>
      <c r="Y6256">
        <v>36.5</v>
      </c>
      <c r="Z6256">
        <v>6.2</v>
      </c>
      <c r="AA6256">
        <v>200.9</v>
      </c>
      <c r="AB6256">
        <v>17.399999999999999</v>
      </c>
      <c r="AC6256">
        <v>7</v>
      </c>
      <c r="AD6256">
        <v>0</v>
      </c>
      <c r="AE6256" t="s">
        <v>18847</v>
      </c>
      <c r="AF6256" t="s">
        <v>18848</v>
      </c>
      <c r="AG6256">
        <v>0.96</v>
      </c>
      <c r="AH6256" t="s">
        <v>36</v>
      </c>
      <c r="AI6256" t="s">
        <v>37</v>
      </c>
      <c r="AJ6256" t="s">
        <v>38</v>
      </c>
    </row>
    <row r="6257" spans="1:36" x14ac:dyDescent="0.25">
      <c r="A6257" t="s">
        <v>32</v>
      </c>
      <c r="B6257" t="s">
        <v>18849</v>
      </c>
      <c r="C6257">
        <f>YEAR(B6257)</f>
        <v>2017</v>
      </c>
      <c r="D6257">
        <v>69.8</v>
      </c>
      <c r="E6257">
        <v>50.8</v>
      </c>
      <c r="F6257">
        <v>60.6</v>
      </c>
      <c r="H6257" s="2">
        <f>IF(F6257-52.55&lt;=0,0,IF(F6257-52.55&lt;=1,1,2))</f>
        <v>2</v>
      </c>
      <c r="I6257">
        <v>69.8</v>
      </c>
      <c r="J6257">
        <v>50.8</v>
      </c>
      <c r="K6257">
        <v>60.6</v>
      </c>
      <c r="L6257">
        <v>47.7</v>
      </c>
      <c r="M6257">
        <v>64.599999999999994</v>
      </c>
      <c r="O6257">
        <v>4.0000000000000001E-3</v>
      </c>
      <c r="P6257">
        <v>100</v>
      </c>
      <c r="Q6257">
        <v>4.17</v>
      </c>
      <c r="R6257" t="s">
        <v>40</v>
      </c>
      <c r="S6257">
        <v>0</v>
      </c>
      <c r="T6257">
        <v>0</v>
      </c>
      <c r="U6257">
        <v>18.3</v>
      </c>
      <c r="V6257">
        <v>16.100000000000001</v>
      </c>
      <c r="W6257">
        <v>162.80000000000001</v>
      </c>
      <c r="X6257">
        <v>1019.7</v>
      </c>
      <c r="Y6257">
        <v>55.4</v>
      </c>
      <c r="Z6257">
        <v>6.2</v>
      </c>
      <c r="AA6257">
        <v>158.80000000000001</v>
      </c>
      <c r="AB6257">
        <v>13.6</v>
      </c>
      <c r="AC6257">
        <v>6</v>
      </c>
      <c r="AD6257">
        <v>0</v>
      </c>
      <c r="AE6257" t="s">
        <v>18850</v>
      </c>
      <c r="AF6257" t="s">
        <v>18851</v>
      </c>
      <c r="AG6257">
        <v>0</v>
      </c>
      <c r="AH6257" t="s">
        <v>56</v>
      </c>
      <c r="AI6257" t="s">
        <v>137</v>
      </c>
      <c r="AJ6257" t="s">
        <v>40</v>
      </c>
    </row>
    <row r="6258" spans="1:36" x14ac:dyDescent="0.25">
      <c r="A6258" t="s">
        <v>32</v>
      </c>
      <c r="B6258" t="s">
        <v>18852</v>
      </c>
      <c r="C6258">
        <f>YEAR(B6258)</f>
        <v>2017</v>
      </c>
      <c r="D6258">
        <v>62.6</v>
      </c>
      <c r="E6258">
        <v>50.3</v>
      </c>
      <c r="F6258">
        <v>57.6</v>
      </c>
      <c r="H6258" s="2">
        <f>IF(F6258-52.55&lt;=0,0,IF(F6258-52.55&lt;=1,1,2))</f>
        <v>2</v>
      </c>
      <c r="I6258">
        <v>62.6</v>
      </c>
      <c r="J6258">
        <v>50.3</v>
      </c>
      <c r="K6258">
        <v>57.6</v>
      </c>
      <c r="L6258">
        <v>52.1</v>
      </c>
      <c r="M6258">
        <v>82.2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17.2</v>
      </c>
      <c r="V6258">
        <v>8.1</v>
      </c>
      <c r="W6258">
        <v>139.19999999999999</v>
      </c>
      <c r="X6258">
        <v>1016.4</v>
      </c>
      <c r="Y6258">
        <v>41</v>
      </c>
      <c r="Z6258">
        <v>6.2</v>
      </c>
      <c r="AA6258">
        <v>191.6</v>
      </c>
      <c r="AB6258">
        <v>16.600000000000001</v>
      </c>
      <c r="AC6258">
        <v>7</v>
      </c>
      <c r="AD6258">
        <v>0</v>
      </c>
      <c r="AE6258" t="s">
        <v>18853</v>
      </c>
      <c r="AF6258" t="s">
        <v>18854</v>
      </c>
      <c r="AG6258">
        <v>0.03</v>
      </c>
      <c r="AH6258" t="s">
        <v>36</v>
      </c>
      <c r="AI6258" t="s">
        <v>37</v>
      </c>
      <c r="AJ6258" t="s">
        <v>38</v>
      </c>
    </row>
    <row r="6259" spans="1:36" x14ac:dyDescent="0.25">
      <c r="A6259" t="s">
        <v>32</v>
      </c>
      <c r="B6259" t="s">
        <v>18855</v>
      </c>
      <c r="C6259">
        <f>YEAR(B6259)</f>
        <v>2017</v>
      </c>
      <c r="D6259">
        <v>62.6</v>
      </c>
      <c r="E6259">
        <v>55.4</v>
      </c>
      <c r="F6259">
        <v>57.8</v>
      </c>
      <c r="H6259" s="2">
        <f>IF(F6259-52.55&lt;=0,0,IF(F6259-52.55&lt;=1,1,2))</f>
        <v>2</v>
      </c>
      <c r="I6259">
        <v>62.6</v>
      </c>
      <c r="J6259">
        <v>55.4</v>
      </c>
      <c r="K6259">
        <v>57.8</v>
      </c>
      <c r="L6259">
        <v>53.2</v>
      </c>
      <c r="M6259">
        <v>85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19.899999999999999</v>
      </c>
      <c r="V6259">
        <v>10.3</v>
      </c>
      <c r="W6259">
        <v>335.3</v>
      </c>
      <c r="X6259">
        <v>1015.2</v>
      </c>
      <c r="Y6259">
        <v>51.8</v>
      </c>
      <c r="Z6259">
        <v>6.2</v>
      </c>
      <c r="AA6259">
        <v>174.5</v>
      </c>
      <c r="AB6259">
        <v>15.3</v>
      </c>
      <c r="AC6259">
        <v>6</v>
      </c>
      <c r="AD6259">
        <v>0</v>
      </c>
      <c r="AE6259" t="s">
        <v>18856</v>
      </c>
      <c r="AF6259" t="s">
        <v>18857</v>
      </c>
      <c r="AG6259">
        <v>0.06</v>
      </c>
      <c r="AH6259" t="s">
        <v>36</v>
      </c>
      <c r="AI6259" t="s">
        <v>37</v>
      </c>
      <c r="AJ6259" t="s">
        <v>38</v>
      </c>
    </row>
    <row r="6260" spans="1:36" x14ac:dyDescent="0.25">
      <c r="A6260" t="s">
        <v>32</v>
      </c>
      <c r="B6260" t="s">
        <v>18858</v>
      </c>
      <c r="C6260">
        <f>YEAR(B6260)</f>
        <v>2017</v>
      </c>
      <c r="D6260">
        <v>64.400000000000006</v>
      </c>
      <c r="E6260">
        <v>50</v>
      </c>
      <c r="F6260">
        <v>57.2</v>
      </c>
      <c r="G6260" s="2">
        <f>AVERAGE(F6260:F6351)</f>
        <v>61.810869565217423</v>
      </c>
      <c r="H6260" s="2">
        <f>IF(F6260-61.81&lt;=0,0,IF(F6260-61.81&lt;=1,1,2))</f>
        <v>0</v>
      </c>
      <c r="I6260">
        <v>64.400000000000006</v>
      </c>
      <c r="J6260">
        <v>46.3</v>
      </c>
      <c r="K6260">
        <v>57</v>
      </c>
      <c r="L6260">
        <v>55.1</v>
      </c>
      <c r="M6260">
        <v>92.7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15.7</v>
      </c>
      <c r="V6260">
        <v>12.7</v>
      </c>
      <c r="W6260">
        <v>197.1</v>
      </c>
      <c r="X6260">
        <v>1014.8</v>
      </c>
      <c r="Y6260">
        <v>40.700000000000003</v>
      </c>
      <c r="Z6260">
        <v>6.2</v>
      </c>
      <c r="AA6260">
        <v>205.7</v>
      </c>
      <c r="AB6260">
        <v>17.899999999999999</v>
      </c>
      <c r="AC6260">
        <v>7</v>
      </c>
      <c r="AD6260">
        <v>0</v>
      </c>
      <c r="AE6260" t="s">
        <v>18859</v>
      </c>
      <c r="AF6260" t="s">
        <v>18860</v>
      </c>
      <c r="AG6260">
        <v>0.1</v>
      </c>
      <c r="AH6260" t="s">
        <v>36</v>
      </c>
      <c r="AI6260" t="s">
        <v>37</v>
      </c>
      <c r="AJ6260" t="s">
        <v>38</v>
      </c>
    </row>
    <row r="6261" spans="1:36" x14ac:dyDescent="0.25">
      <c r="A6261" t="s">
        <v>32</v>
      </c>
      <c r="B6261" t="s">
        <v>18861</v>
      </c>
      <c r="C6261">
        <f>YEAR(B6261)</f>
        <v>2017</v>
      </c>
      <c r="D6261">
        <v>62.6</v>
      </c>
      <c r="E6261">
        <v>53.6</v>
      </c>
      <c r="F6261">
        <v>58.2</v>
      </c>
      <c r="H6261" s="2">
        <f>IF(F6261-61.81&lt;=0,0,IF(F6261-61.81&lt;=1,1,2))</f>
        <v>0</v>
      </c>
      <c r="I6261">
        <v>62.6</v>
      </c>
      <c r="J6261">
        <v>53.6</v>
      </c>
      <c r="K6261">
        <v>58.2</v>
      </c>
      <c r="L6261">
        <v>54.6</v>
      </c>
      <c r="M6261">
        <v>88.1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41.6</v>
      </c>
      <c r="V6261">
        <v>26.4</v>
      </c>
      <c r="W6261">
        <v>281.2</v>
      </c>
      <c r="X6261">
        <v>1013.5</v>
      </c>
      <c r="Y6261">
        <v>31.5</v>
      </c>
      <c r="Z6261">
        <v>6.2</v>
      </c>
      <c r="AA6261">
        <v>201.2</v>
      </c>
      <c r="AB6261">
        <v>17.5</v>
      </c>
      <c r="AC6261">
        <v>7</v>
      </c>
      <c r="AD6261">
        <v>0</v>
      </c>
      <c r="AE6261" t="s">
        <v>18862</v>
      </c>
      <c r="AF6261" t="s">
        <v>18863</v>
      </c>
      <c r="AG6261">
        <v>0.14000000000000001</v>
      </c>
      <c r="AH6261" t="s">
        <v>36</v>
      </c>
      <c r="AI6261" t="s">
        <v>37</v>
      </c>
      <c r="AJ6261" t="s">
        <v>38</v>
      </c>
    </row>
    <row r="6262" spans="1:36" x14ac:dyDescent="0.25">
      <c r="A6262" t="s">
        <v>32</v>
      </c>
      <c r="B6262" t="s">
        <v>18864</v>
      </c>
      <c r="C6262">
        <f>YEAR(B6262)</f>
        <v>2017</v>
      </c>
      <c r="D6262">
        <v>62.6</v>
      </c>
      <c r="E6262">
        <v>46.7</v>
      </c>
      <c r="F6262">
        <v>55.6</v>
      </c>
      <c r="H6262" s="2">
        <f>IF(F6262-61.81&lt;=0,0,IF(F6262-61.81&lt;=1,1,2))</f>
        <v>0</v>
      </c>
      <c r="I6262">
        <v>62.6</v>
      </c>
      <c r="J6262">
        <v>45.6</v>
      </c>
      <c r="K6262">
        <v>55.4</v>
      </c>
      <c r="L6262">
        <v>52</v>
      </c>
      <c r="M6262">
        <v>88.1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22.8</v>
      </c>
      <c r="V6262">
        <v>10.3</v>
      </c>
      <c r="W6262">
        <v>306.5</v>
      </c>
      <c r="X6262">
        <v>1017.2</v>
      </c>
      <c r="Y6262">
        <v>26.6</v>
      </c>
      <c r="Z6262">
        <v>6.2</v>
      </c>
      <c r="AA6262">
        <v>203.4</v>
      </c>
      <c r="AB6262">
        <v>17.5</v>
      </c>
      <c r="AC6262">
        <v>7</v>
      </c>
      <c r="AD6262">
        <v>0</v>
      </c>
      <c r="AE6262" t="s">
        <v>18865</v>
      </c>
      <c r="AF6262" t="s">
        <v>18866</v>
      </c>
      <c r="AG6262">
        <v>0.17</v>
      </c>
      <c r="AH6262" t="s">
        <v>36</v>
      </c>
      <c r="AI6262" t="s">
        <v>37</v>
      </c>
      <c r="AJ6262" t="s">
        <v>38</v>
      </c>
    </row>
    <row r="6263" spans="1:36" x14ac:dyDescent="0.25">
      <c r="A6263" t="s">
        <v>32</v>
      </c>
      <c r="B6263" t="s">
        <v>18867</v>
      </c>
      <c r="C6263">
        <f>YEAR(B6263)</f>
        <v>2017</v>
      </c>
      <c r="D6263">
        <v>62.6</v>
      </c>
      <c r="E6263">
        <v>46.4</v>
      </c>
      <c r="F6263">
        <v>54.9</v>
      </c>
      <c r="H6263" s="2">
        <f>IF(F6263-61.81&lt;=0,0,IF(F6263-61.81&lt;=1,1,2))</f>
        <v>0</v>
      </c>
      <c r="I6263">
        <v>62.6</v>
      </c>
      <c r="J6263">
        <v>44.2</v>
      </c>
      <c r="K6263">
        <v>54.4</v>
      </c>
      <c r="L6263">
        <v>51.9</v>
      </c>
      <c r="M6263">
        <v>90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17.7</v>
      </c>
      <c r="V6263">
        <v>6.9</v>
      </c>
      <c r="W6263">
        <v>220.8</v>
      </c>
      <c r="X6263">
        <v>1019.7</v>
      </c>
      <c r="Y6263">
        <v>28.7</v>
      </c>
      <c r="Z6263">
        <v>6.2</v>
      </c>
      <c r="AA6263">
        <v>208.6</v>
      </c>
      <c r="AB6263">
        <v>18.100000000000001</v>
      </c>
      <c r="AC6263">
        <v>8</v>
      </c>
      <c r="AD6263">
        <v>0</v>
      </c>
      <c r="AE6263" t="s">
        <v>18868</v>
      </c>
      <c r="AF6263" t="s">
        <v>18869</v>
      </c>
      <c r="AG6263">
        <v>0.21</v>
      </c>
      <c r="AH6263" t="s">
        <v>36</v>
      </c>
      <c r="AI6263" t="s">
        <v>37</v>
      </c>
      <c r="AJ6263" t="s">
        <v>38</v>
      </c>
    </row>
    <row r="6264" spans="1:36" x14ac:dyDescent="0.25">
      <c r="A6264" t="s">
        <v>32</v>
      </c>
      <c r="B6264" t="s">
        <v>18870</v>
      </c>
      <c r="C6264">
        <f>YEAR(B6264)</f>
        <v>2017</v>
      </c>
      <c r="D6264">
        <v>62.6</v>
      </c>
      <c r="E6264">
        <v>41.1</v>
      </c>
      <c r="F6264">
        <v>54.5</v>
      </c>
      <c r="H6264" s="2">
        <f>IF(F6264-61.81&lt;=0,0,IF(F6264-61.81&lt;=1,1,2))</f>
        <v>0</v>
      </c>
      <c r="I6264">
        <v>62.6</v>
      </c>
      <c r="J6264">
        <v>41.1</v>
      </c>
      <c r="K6264">
        <v>53.5</v>
      </c>
      <c r="L6264">
        <v>52.3</v>
      </c>
      <c r="M6264">
        <v>92.5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13.9</v>
      </c>
      <c r="V6264">
        <v>9.1999999999999993</v>
      </c>
      <c r="W6264">
        <v>141.80000000000001</v>
      </c>
      <c r="X6264">
        <v>1019.8</v>
      </c>
      <c r="Y6264">
        <v>12.8</v>
      </c>
      <c r="Z6264">
        <v>6.2</v>
      </c>
      <c r="AA6264">
        <v>224.5</v>
      </c>
      <c r="AB6264">
        <v>19.3</v>
      </c>
      <c r="AC6264">
        <v>8</v>
      </c>
      <c r="AD6264">
        <v>0</v>
      </c>
      <c r="AE6264" t="s">
        <v>18871</v>
      </c>
      <c r="AF6264" t="s">
        <v>18872</v>
      </c>
      <c r="AG6264">
        <v>0.25</v>
      </c>
      <c r="AH6264" t="s">
        <v>330</v>
      </c>
      <c r="AI6264" t="s">
        <v>9140</v>
      </c>
      <c r="AJ6264" t="s">
        <v>331</v>
      </c>
    </row>
    <row r="6265" spans="1:36" x14ac:dyDescent="0.25">
      <c r="A6265" t="s">
        <v>32</v>
      </c>
      <c r="B6265" t="s">
        <v>18873</v>
      </c>
      <c r="C6265">
        <f>YEAR(B6265)</f>
        <v>2017</v>
      </c>
      <c r="D6265">
        <v>62.6</v>
      </c>
      <c r="E6265">
        <v>48.2</v>
      </c>
      <c r="F6265">
        <v>57.1</v>
      </c>
      <c r="H6265" s="2">
        <f>IF(F6265-61.81&lt;=0,0,IF(F6265-61.81&lt;=1,1,2))</f>
        <v>0</v>
      </c>
      <c r="I6265">
        <v>62.6</v>
      </c>
      <c r="J6265">
        <v>48.2</v>
      </c>
      <c r="K6265">
        <v>57.1</v>
      </c>
      <c r="L6265">
        <v>54.1</v>
      </c>
      <c r="M6265">
        <v>89.8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17.2</v>
      </c>
      <c r="V6265">
        <v>16.100000000000001</v>
      </c>
      <c r="W6265">
        <v>154.80000000000001</v>
      </c>
      <c r="X6265">
        <v>1016.3</v>
      </c>
      <c r="Y6265">
        <v>39.299999999999997</v>
      </c>
      <c r="Z6265">
        <v>6.2</v>
      </c>
      <c r="AA6265">
        <v>212.4</v>
      </c>
      <c r="AB6265">
        <v>18.399999999999999</v>
      </c>
      <c r="AC6265">
        <v>8</v>
      </c>
      <c r="AD6265">
        <v>0</v>
      </c>
      <c r="AE6265" t="s">
        <v>18874</v>
      </c>
      <c r="AF6265" t="s">
        <v>18875</v>
      </c>
      <c r="AG6265">
        <v>0.28000000000000003</v>
      </c>
      <c r="AH6265" t="s">
        <v>36</v>
      </c>
      <c r="AI6265" t="s">
        <v>37</v>
      </c>
      <c r="AJ6265" t="s">
        <v>38</v>
      </c>
    </row>
    <row r="6266" spans="1:36" x14ac:dyDescent="0.25">
      <c r="A6266" t="s">
        <v>32</v>
      </c>
      <c r="B6266" t="s">
        <v>18876</v>
      </c>
      <c r="C6266">
        <f>YEAR(B6266)</f>
        <v>2017</v>
      </c>
      <c r="D6266">
        <v>68</v>
      </c>
      <c r="E6266">
        <v>53.6</v>
      </c>
      <c r="F6266">
        <v>58.5</v>
      </c>
      <c r="H6266" s="2">
        <f>IF(F6266-61.81&lt;=0,0,IF(F6266-61.81&lt;=1,1,2))</f>
        <v>0</v>
      </c>
      <c r="I6266">
        <v>68</v>
      </c>
      <c r="J6266">
        <v>53.6</v>
      </c>
      <c r="K6266">
        <v>58.5</v>
      </c>
      <c r="L6266">
        <v>53.9</v>
      </c>
      <c r="M6266">
        <v>85</v>
      </c>
      <c r="O6266">
        <v>1E-3</v>
      </c>
      <c r="P6266">
        <v>100</v>
      </c>
      <c r="Q6266">
        <v>4.17</v>
      </c>
      <c r="R6266" t="s">
        <v>40</v>
      </c>
      <c r="S6266">
        <v>0</v>
      </c>
      <c r="T6266">
        <v>0</v>
      </c>
      <c r="U6266">
        <v>28.9</v>
      </c>
      <c r="V6266">
        <v>26.4</v>
      </c>
      <c r="W6266">
        <v>186.6</v>
      </c>
      <c r="X6266">
        <v>1009.7</v>
      </c>
      <c r="Y6266">
        <v>39.200000000000003</v>
      </c>
      <c r="Z6266">
        <v>6.2</v>
      </c>
      <c r="AA6266">
        <v>150.80000000000001</v>
      </c>
      <c r="AB6266">
        <v>13</v>
      </c>
      <c r="AC6266">
        <v>6</v>
      </c>
      <c r="AD6266">
        <v>0</v>
      </c>
      <c r="AE6266" t="s">
        <v>18877</v>
      </c>
      <c r="AF6266" t="s">
        <v>18878</v>
      </c>
      <c r="AG6266">
        <v>0.31</v>
      </c>
      <c r="AH6266" t="s">
        <v>56</v>
      </c>
      <c r="AI6266" t="s">
        <v>65</v>
      </c>
      <c r="AJ6266" t="s">
        <v>40</v>
      </c>
    </row>
    <row r="6267" spans="1:36" x14ac:dyDescent="0.25">
      <c r="A6267" t="s">
        <v>32</v>
      </c>
      <c r="B6267" t="s">
        <v>18879</v>
      </c>
      <c r="C6267">
        <f>YEAR(B6267)</f>
        <v>2017</v>
      </c>
      <c r="D6267">
        <v>62.6</v>
      </c>
      <c r="E6267">
        <v>53.6</v>
      </c>
      <c r="F6267">
        <v>57.5</v>
      </c>
      <c r="H6267" s="2">
        <f>IF(F6267-61.81&lt;=0,0,IF(F6267-61.81&lt;=1,1,2))</f>
        <v>0</v>
      </c>
      <c r="I6267">
        <v>62.6</v>
      </c>
      <c r="J6267">
        <v>53.6</v>
      </c>
      <c r="K6267">
        <v>57.5</v>
      </c>
      <c r="L6267">
        <v>53</v>
      </c>
      <c r="M6267">
        <v>84.9</v>
      </c>
      <c r="O6267">
        <v>0.255</v>
      </c>
      <c r="P6267">
        <v>100</v>
      </c>
      <c r="Q6267">
        <v>8.33</v>
      </c>
      <c r="R6267" t="s">
        <v>40</v>
      </c>
      <c r="S6267">
        <v>0</v>
      </c>
      <c r="T6267">
        <v>0</v>
      </c>
      <c r="U6267">
        <v>44.3</v>
      </c>
      <c r="V6267">
        <v>24.1</v>
      </c>
      <c r="W6267">
        <v>185.6</v>
      </c>
      <c r="X6267">
        <v>1004.6</v>
      </c>
      <c r="Y6267">
        <v>58.3</v>
      </c>
      <c r="Z6267">
        <v>6.1</v>
      </c>
      <c r="AA6267">
        <v>193.8</v>
      </c>
      <c r="AB6267">
        <v>16.899999999999999</v>
      </c>
      <c r="AC6267">
        <v>7</v>
      </c>
      <c r="AD6267">
        <v>0</v>
      </c>
      <c r="AE6267" t="s">
        <v>18880</v>
      </c>
      <c r="AF6267" t="s">
        <v>18881</v>
      </c>
      <c r="AG6267">
        <v>0.35</v>
      </c>
      <c r="AH6267" t="s">
        <v>56</v>
      </c>
      <c r="AI6267" t="s">
        <v>57</v>
      </c>
      <c r="AJ6267" t="s">
        <v>40</v>
      </c>
    </row>
    <row r="6268" spans="1:36" x14ac:dyDescent="0.25">
      <c r="A6268" t="s">
        <v>32</v>
      </c>
      <c r="B6268" t="s">
        <v>18882</v>
      </c>
      <c r="C6268">
        <f>YEAR(B6268)</f>
        <v>2017</v>
      </c>
      <c r="D6268">
        <v>60.8</v>
      </c>
      <c r="E6268">
        <v>50</v>
      </c>
      <c r="F6268">
        <v>54.9</v>
      </c>
      <c r="H6268" s="2">
        <f>IF(F6268-61.81&lt;=0,0,IF(F6268-61.81&lt;=1,1,2))</f>
        <v>0</v>
      </c>
      <c r="I6268">
        <v>60.8</v>
      </c>
      <c r="J6268">
        <v>45.9</v>
      </c>
      <c r="K6268">
        <v>54.8</v>
      </c>
      <c r="L6268">
        <v>51.2</v>
      </c>
      <c r="M6268">
        <v>87.3</v>
      </c>
      <c r="O6268">
        <v>0.17899999999999999</v>
      </c>
      <c r="P6268">
        <v>100</v>
      </c>
      <c r="Q6268">
        <v>8.33</v>
      </c>
      <c r="R6268" t="s">
        <v>40</v>
      </c>
      <c r="S6268">
        <v>0</v>
      </c>
      <c r="T6268">
        <v>0</v>
      </c>
      <c r="U6268">
        <v>23.5</v>
      </c>
      <c r="V6268">
        <v>11.4</v>
      </c>
      <c r="W6268">
        <v>160.6</v>
      </c>
      <c r="X6268">
        <v>1005.2</v>
      </c>
      <c r="Y6268">
        <v>48.9</v>
      </c>
      <c r="Z6268">
        <v>6.1</v>
      </c>
      <c r="AA6268">
        <v>165.7</v>
      </c>
      <c r="AB6268">
        <v>14.1</v>
      </c>
      <c r="AC6268">
        <v>6</v>
      </c>
      <c r="AD6268">
        <v>0</v>
      </c>
      <c r="AE6268" t="s">
        <v>18883</v>
      </c>
      <c r="AF6268" t="s">
        <v>18884</v>
      </c>
      <c r="AG6268">
        <v>0.39</v>
      </c>
      <c r="AH6268" t="s">
        <v>56</v>
      </c>
      <c r="AI6268" t="s">
        <v>1166</v>
      </c>
      <c r="AJ6268" t="s">
        <v>40</v>
      </c>
    </row>
    <row r="6269" spans="1:36" x14ac:dyDescent="0.25">
      <c r="A6269" t="s">
        <v>32</v>
      </c>
      <c r="B6269" t="s">
        <v>18885</v>
      </c>
      <c r="C6269">
        <f>YEAR(B6269)</f>
        <v>2017</v>
      </c>
      <c r="D6269">
        <v>60.8</v>
      </c>
      <c r="E6269">
        <v>50</v>
      </c>
      <c r="F6269">
        <v>53.7</v>
      </c>
      <c r="H6269" s="2">
        <f>IF(F6269-61.81&lt;=0,0,IF(F6269-61.81&lt;=1,1,2))</f>
        <v>0</v>
      </c>
      <c r="I6269">
        <v>60.8</v>
      </c>
      <c r="J6269">
        <v>48.4</v>
      </c>
      <c r="K6269">
        <v>53.6</v>
      </c>
      <c r="L6269">
        <v>50.7</v>
      </c>
      <c r="M6269">
        <v>89.9</v>
      </c>
      <c r="O6269">
        <v>0.11799999999999999</v>
      </c>
      <c r="P6269">
        <v>100</v>
      </c>
      <c r="Q6269">
        <v>8.33</v>
      </c>
      <c r="R6269" t="s">
        <v>40</v>
      </c>
      <c r="S6269">
        <v>0</v>
      </c>
      <c r="T6269">
        <v>0</v>
      </c>
      <c r="U6269">
        <v>19.7</v>
      </c>
      <c r="V6269">
        <v>18.3</v>
      </c>
      <c r="W6269">
        <v>259.89999999999998</v>
      </c>
      <c r="X6269">
        <v>1002.4</v>
      </c>
      <c r="Y6269">
        <v>58.8</v>
      </c>
      <c r="Z6269">
        <v>5.8</v>
      </c>
      <c r="AA6269">
        <v>156.9</v>
      </c>
      <c r="AB6269">
        <v>13.6</v>
      </c>
      <c r="AC6269">
        <v>5</v>
      </c>
      <c r="AD6269">
        <v>0</v>
      </c>
      <c r="AE6269" t="s">
        <v>18886</v>
      </c>
      <c r="AF6269" t="s">
        <v>18887</v>
      </c>
      <c r="AG6269">
        <v>0.42</v>
      </c>
      <c r="AH6269" t="s">
        <v>56</v>
      </c>
      <c r="AI6269" t="s">
        <v>1166</v>
      </c>
      <c r="AJ6269" t="s">
        <v>40</v>
      </c>
    </row>
    <row r="6270" spans="1:36" x14ac:dyDescent="0.25">
      <c r="A6270" t="s">
        <v>32</v>
      </c>
      <c r="B6270" t="s">
        <v>18888</v>
      </c>
      <c r="C6270">
        <f>YEAR(B6270)</f>
        <v>2017</v>
      </c>
      <c r="D6270">
        <v>59</v>
      </c>
      <c r="E6270">
        <v>48.2</v>
      </c>
      <c r="F6270">
        <v>52.4</v>
      </c>
      <c r="H6270" s="2">
        <f>IF(F6270-61.81&lt;=0,0,IF(F6270-61.81&lt;=1,1,2))</f>
        <v>0</v>
      </c>
      <c r="I6270">
        <v>59</v>
      </c>
      <c r="J6270">
        <v>45.6</v>
      </c>
      <c r="K6270">
        <v>51.8</v>
      </c>
      <c r="L6270">
        <v>49.8</v>
      </c>
      <c r="M6270">
        <v>90.9</v>
      </c>
      <c r="O6270">
        <v>0.41899999999999998</v>
      </c>
      <c r="P6270">
        <v>100</v>
      </c>
      <c r="Q6270">
        <v>12.5</v>
      </c>
      <c r="R6270" t="s">
        <v>40</v>
      </c>
      <c r="S6270">
        <v>0</v>
      </c>
      <c r="T6270">
        <v>0</v>
      </c>
      <c r="U6270">
        <v>17.7</v>
      </c>
      <c r="V6270">
        <v>6.9</v>
      </c>
      <c r="W6270">
        <v>191.4</v>
      </c>
      <c r="X6270">
        <v>998.4</v>
      </c>
      <c r="Y6270">
        <v>59.8</v>
      </c>
      <c r="Z6270">
        <v>6</v>
      </c>
      <c r="AA6270">
        <v>160.1</v>
      </c>
      <c r="AB6270">
        <v>13.7</v>
      </c>
      <c r="AC6270">
        <v>6</v>
      </c>
      <c r="AD6270">
        <v>0</v>
      </c>
      <c r="AE6270" t="s">
        <v>18889</v>
      </c>
      <c r="AF6270" t="s">
        <v>18890</v>
      </c>
      <c r="AG6270">
        <v>0.46</v>
      </c>
      <c r="AH6270" t="s">
        <v>56</v>
      </c>
      <c r="AI6270" t="s">
        <v>101</v>
      </c>
      <c r="AJ6270" t="s">
        <v>40</v>
      </c>
    </row>
    <row r="6271" spans="1:36" x14ac:dyDescent="0.25">
      <c r="A6271" t="s">
        <v>32</v>
      </c>
      <c r="B6271" t="s">
        <v>18891</v>
      </c>
      <c r="C6271">
        <f>YEAR(B6271)</f>
        <v>2017</v>
      </c>
      <c r="D6271">
        <v>55.4</v>
      </c>
      <c r="E6271">
        <v>50</v>
      </c>
      <c r="F6271">
        <v>54</v>
      </c>
      <c r="H6271" s="2">
        <f>IF(F6271-61.81&lt;=0,0,IF(F6271-61.81&lt;=1,1,2))</f>
        <v>0</v>
      </c>
      <c r="I6271">
        <v>55.4</v>
      </c>
      <c r="J6271">
        <v>50</v>
      </c>
      <c r="K6271">
        <v>54</v>
      </c>
      <c r="L6271">
        <v>51.1</v>
      </c>
      <c r="M6271">
        <v>90.2</v>
      </c>
      <c r="O6271">
        <v>0.96</v>
      </c>
      <c r="P6271">
        <v>100</v>
      </c>
      <c r="Q6271">
        <v>8.33</v>
      </c>
      <c r="R6271" t="s">
        <v>40</v>
      </c>
      <c r="S6271">
        <v>0</v>
      </c>
      <c r="T6271">
        <v>0</v>
      </c>
      <c r="U6271">
        <v>38</v>
      </c>
      <c r="V6271">
        <v>30</v>
      </c>
      <c r="W6271">
        <v>314.39999999999998</v>
      </c>
      <c r="X6271">
        <v>1004.9</v>
      </c>
      <c r="Y6271">
        <v>61.5</v>
      </c>
      <c r="Z6271">
        <v>5.9</v>
      </c>
      <c r="AA6271">
        <v>155</v>
      </c>
      <c r="AB6271">
        <v>13.3</v>
      </c>
      <c r="AC6271">
        <v>6</v>
      </c>
      <c r="AD6271">
        <v>0</v>
      </c>
      <c r="AE6271" t="s">
        <v>18892</v>
      </c>
      <c r="AF6271" t="s">
        <v>18893</v>
      </c>
      <c r="AG6271">
        <v>0.5</v>
      </c>
      <c r="AH6271" t="s">
        <v>56</v>
      </c>
      <c r="AI6271" t="s">
        <v>57</v>
      </c>
      <c r="AJ6271" t="s">
        <v>40</v>
      </c>
    </row>
    <row r="6272" spans="1:36" x14ac:dyDescent="0.25">
      <c r="A6272" t="s">
        <v>32</v>
      </c>
      <c r="B6272" t="s">
        <v>18894</v>
      </c>
      <c r="C6272">
        <f>YEAR(B6272)</f>
        <v>2017</v>
      </c>
      <c r="D6272">
        <v>62.6</v>
      </c>
      <c r="E6272">
        <v>50</v>
      </c>
      <c r="F6272">
        <v>55.8</v>
      </c>
      <c r="H6272" s="2">
        <f>IF(F6272-61.81&lt;=0,0,IF(F6272-61.81&lt;=1,1,2))</f>
        <v>0</v>
      </c>
      <c r="I6272">
        <v>62.6</v>
      </c>
      <c r="J6272">
        <v>47.2</v>
      </c>
      <c r="K6272">
        <v>55.7</v>
      </c>
      <c r="L6272">
        <v>49.9</v>
      </c>
      <c r="M6272">
        <v>81.2</v>
      </c>
      <c r="O6272">
        <v>0.45200000000000001</v>
      </c>
      <c r="P6272">
        <v>100</v>
      </c>
      <c r="Q6272">
        <v>4.17</v>
      </c>
      <c r="R6272" t="s">
        <v>40</v>
      </c>
      <c r="S6272">
        <v>0</v>
      </c>
      <c r="T6272">
        <v>0</v>
      </c>
      <c r="U6272">
        <v>26.6</v>
      </c>
      <c r="V6272">
        <v>21.9</v>
      </c>
      <c r="W6272">
        <v>280.2</v>
      </c>
      <c r="X6272">
        <v>1015.3</v>
      </c>
      <c r="Y6272">
        <v>32</v>
      </c>
      <c r="Z6272">
        <v>6.2</v>
      </c>
      <c r="AA6272">
        <v>233.1</v>
      </c>
      <c r="AB6272">
        <v>20</v>
      </c>
      <c r="AC6272">
        <v>8</v>
      </c>
      <c r="AD6272">
        <v>0</v>
      </c>
      <c r="AE6272" t="s">
        <v>18895</v>
      </c>
      <c r="AF6272" t="s">
        <v>18896</v>
      </c>
      <c r="AG6272">
        <v>0.53</v>
      </c>
      <c r="AH6272" t="s">
        <v>56</v>
      </c>
      <c r="AI6272" t="s">
        <v>78</v>
      </c>
      <c r="AJ6272" t="s">
        <v>40</v>
      </c>
    </row>
    <row r="6273" spans="1:36" x14ac:dyDescent="0.25">
      <c r="A6273" t="s">
        <v>32</v>
      </c>
      <c r="B6273" t="s">
        <v>18897</v>
      </c>
      <c r="C6273">
        <f>YEAR(B6273)</f>
        <v>2017</v>
      </c>
      <c r="D6273">
        <v>55.4</v>
      </c>
      <c r="E6273">
        <v>51.8</v>
      </c>
      <c r="F6273">
        <v>54.1</v>
      </c>
      <c r="H6273" s="2">
        <f>IF(F6273-61.81&lt;=0,0,IF(F6273-61.81&lt;=1,1,2))</f>
        <v>0</v>
      </c>
      <c r="I6273">
        <v>55.4</v>
      </c>
      <c r="J6273">
        <v>51.8</v>
      </c>
      <c r="K6273">
        <v>54.1</v>
      </c>
      <c r="L6273">
        <v>48.8</v>
      </c>
      <c r="M6273">
        <v>82.3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23</v>
      </c>
      <c r="V6273">
        <v>13.9</v>
      </c>
      <c r="W6273">
        <v>309.8</v>
      </c>
      <c r="X6273">
        <v>1019.6</v>
      </c>
      <c r="Y6273">
        <v>65.5</v>
      </c>
      <c r="Z6273">
        <v>6.2</v>
      </c>
      <c r="AA6273">
        <v>189.6</v>
      </c>
      <c r="AB6273">
        <v>16.2</v>
      </c>
      <c r="AC6273">
        <v>7</v>
      </c>
      <c r="AD6273">
        <v>0</v>
      </c>
      <c r="AE6273" t="s">
        <v>18898</v>
      </c>
      <c r="AF6273" t="s">
        <v>18899</v>
      </c>
      <c r="AG6273">
        <v>0.56000000000000005</v>
      </c>
      <c r="AH6273" t="s">
        <v>36</v>
      </c>
      <c r="AI6273" t="s">
        <v>37</v>
      </c>
      <c r="AJ6273" t="s">
        <v>38</v>
      </c>
    </row>
    <row r="6274" spans="1:36" x14ac:dyDescent="0.25">
      <c r="A6274" t="s">
        <v>32</v>
      </c>
      <c r="B6274" t="s">
        <v>18900</v>
      </c>
      <c r="C6274">
        <f>YEAR(B6274)</f>
        <v>2017</v>
      </c>
      <c r="D6274">
        <v>57.2</v>
      </c>
      <c r="E6274">
        <v>51.8</v>
      </c>
      <c r="F6274">
        <v>54.4</v>
      </c>
      <c r="H6274" s="2">
        <f>IF(F6274-61.81&lt;=0,0,IF(F6274-61.81&lt;=1,1,2))</f>
        <v>0</v>
      </c>
      <c r="I6274">
        <v>57.2</v>
      </c>
      <c r="J6274">
        <v>51.8</v>
      </c>
      <c r="K6274">
        <v>54.4</v>
      </c>
      <c r="L6274">
        <v>48.8</v>
      </c>
      <c r="M6274">
        <v>81.599999999999994</v>
      </c>
      <c r="O6274">
        <v>0.222</v>
      </c>
      <c r="P6274">
        <v>100</v>
      </c>
      <c r="Q6274">
        <v>8.33</v>
      </c>
      <c r="R6274" t="s">
        <v>40</v>
      </c>
      <c r="S6274">
        <v>0</v>
      </c>
      <c r="T6274">
        <v>0</v>
      </c>
      <c r="U6274">
        <v>32.4</v>
      </c>
      <c r="V6274">
        <v>23</v>
      </c>
      <c r="W6274">
        <v>332.1</v>
      </c>
      <c r="X6274">
        <v>1020.4</v>
      </c>
      <c r="Y6274">
        <v>51.6</v>
      </c>
      <c r="Z6274">
        <v>6.1</v>
      </c>
      <c r="AA6274">
        <v>186.4</v>
      </c>
      <c r="AB6274">
        <v>16.100000000000001</v>
      </c>
      <c r="AC6274">
        <v>6</v>
      </c>
      <c r="AD6274">
        <v>0</v>
      </c>
      <c r="AE6274" t="s">
        <v>18901</v>
      </c>
      <c r="AF6274" t="s">
        <v>18902</v>
      </c>
      <c r="AG6274">
        <v>0.59</v>
      </c>
      <c r="AH6274" t="s">
        <v>56</v>
      </c>
      <c r="AI6274" t="s">
        <v>1166</v>
      </c>
      <c r="AJ6274" t="s">
        <v>40</v>
      </c>
    </row>
    <row r="6275" spans="1:36" x14ac:dyDescent="0.25">
      <c r="A6275" t="s">
        <v>32</v>
      </c>
      <c r="B6275" t="s">
        <v>18903</v>
      </c>
      <c r="C6275">
        <f>YEAR(B6275)</f>
        <v>2017</v>
      </c>
      <c r="D6275">
        <v>59</v>
      </c>
      <c r="E6275">
        <v>48.2</v>
      </c>
      <c r="F6275">
        <v>53.1</v>
      </c>
      <c r="H6275" s="2">
        <f>IF(F6275-61.81&lt;=0,0,IF(F6275-61.81&lt;=1,1,2))</f>
        <v>0</v>
      </c>
      <c r="I6275">
        <v>59</v>
      </c>
      <c r="J6275">
        <v>45.6</v>
      </c>
      <c r="K6275">
        <v>52.4</v>
      </c>
      <c r="L6275">
        <v>47.9</v>
      </c>
      <c r="M6275">
        <v>82.8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21.3</v>
      </c>
      <c r="V6275">
        <v>11.4</v>
      </c>
      <c r="W6275">
        <v>303.3</v>
      </c>
      <c r="X6275">
        <v>1017</v>
      </c>
      <c r="Y6275">
        <v>35.799999999999997</v>
      </c>
      <c r="Z6275">
        <v>6.2</v>
      </c>
      <c r="AA6275">
        <v>185.6</v>
      </c>
      <c r="AB6275">
        <v>15.9</v>
      </c>
      <c r="AC6275">
        <v>6</v>
      </c>
      <c r="AD6275">
        <v>0</v>
      </c>
      <c r="AE6275" t="s">
        <v>18904</v>
      </c>
      <c r="AF6275" t="s">
        <v>18905</v>
      </c>
      <c r="AG6275">
        <v>0.62</v>
      </c>
      <c r="AH6275" t="s">
        <v>36</v>
      </c>
      <c r="AI6275" t="s">
        <v>37</v>
      </c>
      <c r="AJ6275" t="s">
        <v>38</v>
      </c>
    </row>
    <row r="6276" spans="1:36" x14ac:dyDescent="0.25">
      <c r="A6276" t="s">
        <v>32</v>
      </c>
      <c r="B6276" t="s">
        <v>18906</v>
      </c>
      <c r="C6276">
        <f>YEAR(B6276)</f>
        <v>2017</v>
      </c>
      <c r="D6276">
        <v>60.8</v>
      </c>
      <c r="E6276">
        <v>42.2</v>
      </c>
      <c r="F6276">
        <v>52.8</v>
      </c>
      <c r="H6276" s="2">
        <f>IF(F6276-61.81&lt;=0,0,IF(F6276-61.81&lt;=1,1,2))</f>
        <v>0</v>
      </c>
      <c r="I6276">
        <v>60.8</v>
      </c>
      <c r="J6276">
        <v>42.2</v>
      </c>
      <c r="K6276">
        <v>52.1</v>
      </c>
      <c r="L6276">
        <v>48.4</v>
      </c>
      <c r="M6276">
        <v>85.2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23.3</v>
      </c>
      <c r="V6276">
        <v>10.3</v>
      </c>
      <c r="W6276">
        <v>329.4</v>
      </c>
      <c r="X6276">
        <v>1015.1</v>
      </c>
      <c r="Y6276">
        <v>43.6</v>
      </c>
      <c r="Z6276">
        <v>6.2</v>
      </c>
      <c r="AA6276">
        <v>228.4</v>
      </c>
      <c r="AB6276">
        <v>19.7</v>
      </c>
      <c r="AC6276">
        <v>8</v>
      </c>
      <c r="AD6276">
        <v>0</v>
      </c>
      <c r="AE6276" t="s">
        <v>18907</v>
      </c>
      <c r="AF6276" t="s">
        <v>18908</v>
      </c>
      <c r="AG6276">
        <v>0.65</v>
      </c>
      <c r="AH6276" t="s">
        <v>36</v>
      </c>
      <c r="AI6276" t="s">
        <v>37</v>
      </c>
      <c r="AJ6276" t="s">
        <v>38</v>
      </c>
    </row>
    <row r="6277" spans="1:36" x14ac:dyDescent="0.25">
      <c r="A6277" t="s">
        <v>32</v>
      </c>
      <c r="B6277" t="s">
        <v>18909</v>
      </c>
      <c r="C6277">
        <f>YEAR(B6277)</f>
        <v>2017</v>
      </c>
      <c r="D6277">
        <v>59</v>
      </c>
      <c r="E6277">
        <v>48.2</v>
      </c>
      <c r="F6277">
        <v>54.2</v>
      </c>
      <c r="H6277" s="2">
        <f>IF(F6277-61.81&lt;=0,0,IF(F6277-61.81&lt;=1,1,2))</f>
        <v>0</v>
      </c>
      <c r="I6277">
        <v>59</v>
      </c>
      <c r="J6277">
        <v>43.4</v>
      </c>
      <c r="K6277">
        <v>53.7</v>
      </c>
      <c r="L6277">
        <v>46.6</v>
      </c>
      <c r="M6277">
        <v>76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32.9</v>
      </c>
      <c r="V6277">
        <v>15</v>
      </c>
      <c r="W6277">
        <v>356.2</v>
      </c>
      <c r="X6277">
        <v>1017</v>
      </c>
      <c r="Y6277">
        <v>14.1</v>
      </c>
      <c r="Z6277">
        <v>6.2</v>
      </c>
      <c r="AA6277">
        <v>254.6</v>
      </c>
      <c r="AB6277">
        <v>22</v>
      </c>
      <c r="AC6277">
        <v>9</v>
      </c>
      <c r="AD6277">
        <v>0</v>
      </c>
      <c r="AE6277" t="s">
        <v>18910</v>
      </c>
      <c r="AF6277" t="s">
        <v>18911</v>
      </c>
      <c r="AG6277">
        <v>0.69</v>
      </c>
      <c r="AH6277" t="s">
        <v>330</v>
      </c>
      <c r="AI6277" t="s">
        <v>9140</v>
      </c>
      <c r="AJ6277" t="s">
        <v>331</v>
      </c>
    </row>
    <row r="6278" spans="1:36" x14ac:dyDescent="0.25">
      <c r="A6278" t="s">
        <v>32</v>
      </c>
      <c r="B6278" t="s">
        <v>18912</v>
      </c>
      <c r="C6278">
        <f>YEAR(B6278)</f>
        <v>2017</v>
      </c>
      <c r="D6278">
        <v>66.2</v>
      </c>
      <c r="E6278">
        <v>46.4</v>
      </c>
      <c r="F6278">
        <v>56.6</v>
      </c>
      <c r="H6278" s="2">
        <f>IF(F6278-61.81&lt;=0,0,IF(F6278-61.81&lt;=1,1,2))</f>
        <v>0</v>
      </c>
      <c r="I6278">
        <v>66.2</v>
      </c>
      <c r="J6278">
        <v>42.4</v>
      </c>
      <c r="K6278">
        <v>55.4</v>
      </c>
      <c r="L6278">
        <v>49.9</v>
      </c>
      <c r="M6278">
        <v>78.599999999999994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20.8</v>
      </c>
      <c r="V6278">
        <v>13.9</v>
      </c>
      <c r="W6278">
        <v>188.1</v>
      </c>
      <c r="X6278">
        <v>1013.1</v>
      </c>
      <c r="Y6278">
        <v>19.399999999999999</v>
      </c>
      <c r="Z6278">
        <v>6.2</v>
      </c>
      <c r="AA6278">
        <v>249.6</v>
      </c>
      <c r="AB6278">
        <v>21.5</v>
      </c>
      <c r="AC6278">
        <v>9</v>
      </c>
      <c r="AD6278">
        <v>0</v>
      </c>
      <c r="AE6278" t="s">
        <v>18913</v>
      </c>
      <c r="AF6278" t="s">
        <v>18914</v>
      </c>
      <c r="AG6278">
        <v>0.72</v>
      </c>
      <c r="AH6278" t="s">
        <v>330</v>
      </c>
      <c r="AI6278" t="s">
        <v>9140</v>
      </c>
      <c r="AJ6278" t="s">
        <v>331</v>
      </c>
    </row>
    <row r="6279" spans="1:36" x14ac:dyDescent="0.25">
      <c r="A6279" t="s">
        <v>32</v>
      </c>
      <c r="B6279" t="s">
        <v>18915</v>
      </c>
      <c r="C6279">
        <f>YEAR(B6279)</f>
        <v>2017</v>
      </c>
      <c r="D6279">
        <v>66.2</v>
      </c>
      <c r="E6279">
        <v>51.8</v>
      </c>
      <c r="F6279">
        <v>59</v>
      </c>
      <c r="H6279" s="2">
        <f>IF(F6279-61.81&lt;=0,0,IF(F6279-61.81&lt;=1,1,2))</f>
        <v>0</v>
      </c>
      <c r="I6279">
        <v>66.2</v>
      </c>
      <c r="J6279">
        <v>51.8</v>
      </c>
      <c r="K6279">
        <v>59</v>
      </c>
      <c r="L6279">
        <v>54.3</v>
      </c>
      <c r="M6279">
        <v>84.7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15.7</v>
      </c>
      <c r="V6279">
        <v>11.4</v>
      </c>
      <c r="W6279">
        <v>151.80000000000001</v>
      </c>
      <c r="X6279">
        <v>1013.5</v>
      </c>
      <c r="Y6279">
        <v>22.1</v>
      </c>
      <c r="Z6279">
        <v>6.2</v>
      </c>
      <c r="AA6279">
        <v>251</v>
      </c>
      <c r="AB6279">
        <v>21.5</v>
      </c>
      <c r="AC6279">
        <v>8</v>
      </c>
      <c r="AD6279">
        <v>0</v>
      </c>
      <c r="AE6279" t="s">
        <v>18916</v>
      </c>
      <c r="AF6279" t="s">
        <v>18917</v>
      </c>
      <c r="AG6279">
        <v>0.75</v>
      </c>
      <c r="AH6279" t="s">
        <v>36</v>
      </c>
      <c r="AI6279" t="s">
        <v>37</v>
      </c>
      <c r="AJ6279" t="s">
        <v>38</v>
      </c>
    </row>
    <row r="6280" spans="1:36" x14ac:dyDescent="0.25">
      <c r="A6280" t="s">
        <v>32</v>
      </c>
      <c r="B6280" t="s">
        <v>18918</v>
      </c>
      <c r="C6280">
        <f>YEAR(B6280)</f>
        <v>2017</v>
      </c>
      <c r="D6280">
        <v>64.400000000000006</v>
      </c>
      <c r="E6280">
        <v>51.2</v>
      </c>
      <c r="F6280">
        <v>59.1</v>
      </c>
      <c r="H6280" s="2">
        <f>IF(F6280-61.81&lt;=0,0,IF(F6280-61.81&lt;=1,1,2))</f>
        <v>0</v>
      </c>
      <c r="I6280">
        <v>64.400000000000006</v>
      </c>
      <c r="J6280">
        <v>51.2</v>
      </c>
      <c r="K6280">
        <v>59.1</v>
      </c>
      <c r="L6280">
        <v>56.3</v>
      </c>
      <c r="M6280">
        <v>90.4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16.100000000000001</v>
      </c>
      <c r="V6280">
        <v>10.3</v>
      </c>
      <c r="W6280">
        <v>108.6</v>
      </c>
      <c r="X6280">
        <v>1012.4</v>
      </c>
      <c r="Y6280">
        <v>34.9</v>
      </c>
      <c r="Z6280">
        <v>6.2</v>
      </c>
      <c r="AA6280">
        <v>225.4</v>
      </c>
      <c r="AB6280">
        <v>19.3</v>
      </c>
      <c r="AC6280">
        <v>8</v>
      </c>
      <c r="AD6280">
        <v>0</v>
      </c>
      <c r="AE6280" t="s">
        <v>18919</v>
      </c>
      <c r="AF6280" t="s">
        <v>18920</v>
      </c>
      <c r="AG6280">
        <v>0.78</v>
      </c>
      <c r="AH6280" t="s">
        <v>36</v>
      </c>
      <c r="AI6280" t="s">
        <v>37</v>
      </c>
      <c r="AJ6280" t="s">
        <v>38</v>
      </c>
    </row>
    <row r="6281" spans="1:36" x14ac:dyDescent="0.25">
      <c r="A6281" t="s">
        <v>32</v>
      </c>
      <c r="B6281" t="s">
        <v>18921</v>
      </c>
      <c r="C6281">
        <f>YEAR(B6281)</f>
        <v>2017</v>
      </c>
      <c r="D6281">
        <v>60.8</v>
      </c>
      <c r="E6281">
        <v>51.8</v>
      </c>
      <c r="F6281">
        <v>57.1</v>
      </c>
      <c r="H6281" s="2">
        <f>IF(F6281-61.81&lt;=0,0,IF(F6281-61.81&lt;=1,1,2))</f>
        <v>0</v>
      </c>
      <c r="I6281">
        <v>60.8</v>
      </c>
      <c r="J6281">
        <v>51.8</v>
      </c>
      <c r="K6281">
        <v>57.1</v>
      </c>
      <c r="L6281">
        <v>53.8</v>
      </c>
      <c r="M6281">
        <v>89.1</v>
      </c>
      <c r="O6281">
        <v>0.06</v>
      </c>
      <c r="P6281">
        <v>100</v>
      </c>
      <c r="Q6281">
        <v>4.17</v>
      </c>
      <c r="R6281" t="s">
        <v>40</v>
      </c>
      <c r="S6281">
        <v>0</v>
      </c>
      <c r="T6281">
        <v>0</v>
      </c>
      <c r="U6281">
        <v>18.3</v>
      </c>
      <c r="V6281">
        <v>13.9</v>
      </c>
      <c r="W6281">
        <v>130</v>
      </c>
      <c r="X6281">
        <v>1011.7</v>
      </c>
      <c r="Y6281">
        <v>57.9</v>
      </c>
      <c r="Z6281">
        <v>6.2</v>
      </c>
      <c r="AA6281">
        <v>145.19999999999999</v>
      </c>
      <c r="AB6281">
        <v>12.3</v>
      </c>
      <c r="AC6281">
        <v>6</v>
      </c>
      <c r="AD6281">
        <v>0</v>
      </c>
      <c r="AE6281" t="s">
        <v>18922</v>
      </c>
      <c r="AF6281" t="s">
        <v>18923</v>
      </c>
      <c r="AG6281">
        <v>0.82</v>
      </c>
      <c r="AH6281" t="s">
        <v>56</v>
      </c>
      <c r="AI6281" t="s">
        <v>78</v>
      </c>
      <c r="AJ6281" t="s">
        <v>40</v>
      </c>
    </row>
    <row r="6282" spans="1:36" x14ac:dyDescent="0.25">
      <c r="A6282" t="s">
        <v>32</v>
      </c>
      <c r="B6282" t="s">
        <v>18924</v>
      </c>
      <c r="C6282">
        <f>YEAR(B6282)</f>
        <v>2017</v>
      </c>
      <c r="D6282">
        <v>64.400000000000006</v>
      </c>
      <c r="E6282">
        <v>50</v>
      </c>
      <c r="F6282">
        <v>56.3</v>
      </c>
      <c r="H6282" s="2">
        <f>IF(F6282-61.81&lt;=0,0,IF(F6282-61.81&lt;=1,1,2))</f>
        <v>0</v>
      </c>
      <c r="I6282">
        <v>64.400000000000006</v>
      </c>
      <c r="J6282">
        <v>50</v>
      </c>
      <c r="K6282">
        <v>56.3</v>
      </c>
      <c r="L6282">
        <v>53.6</v>
      </c>
      <c r="M6282">
        <v>90.9</v>
      </c>
      <c r="O6282">
        <v>1.2E-2</v>
      </c>
      <c r="P6282">
        <v>100</v>
      </c>
      <c r="Q6282">
        <v>4.17</v>
      </c>
      <c r="R6282" t="s">
        <v>40</v>
      </c>
      <c r="S6282">
        <v>0</v>
      </c>
      <c r="T6282">
        <v>0</v>
      </c>
      <c r="U6282">
        <v>20.8</v>
      </c>
      <c r="V6282">
        <v>16.100000000000001</v>
      </c>
      <c r="W6282">
        <v>304.8</v>
      </c>
      <c r="X6282">
        <v>1015.5</v>
      </c>
      <c r="Y6282">
        <v>25.8</v>
      </c>
      <c r="Z6282">
        <v>6.2</v>
      </c>
      <c r="AA6282">
        <v>251.4</v>
      </c>
      <c r="AB6282">
        <v>21.8</v>
      </c>
      <c r="AC6282">
        <v>8</v>
      </c>
      <c r="AD6282">
        <v>0</v>
      </c>
      <c r="AE6282" t="s">
        <v>18925</v>
      </c>
      <c r="AF6282" t="s">
        <v>18926</v>
      </c>
      <c r="AG6282">
        <v>0.85</v>
      </c>
      <c r="AH6282" t="s">
        <v>56</v>
      </c>
      <c r="AI6282" t="s">
        <v>78</v>
      </c>
      <c r="AJ6282" t="s">
        <v>40</v>
      </c>
    </row>
    <row r="6283" spans="1:36" x14ac:dyDescent="0.25">
      <c r="A6283" t="s">
        <v>32</v>
      </c>
      <c r="B6283" t="s">
        <v>18927</v>
      </c>
      <c r="C6283">
        <f>YEAR(B6283)</f>
        <v>2017</v>
      </c>
      <c r="D6283">
        <v>64.400000000000006</v>
      </c>
      <c r="E6283">
        <v>48.2</v>
      </c>
      <c r="F6283">
        <v>56.6</v>
      </c>
      <c r="H6283" s="2">
        <f>IF(F6283-61.81&lt;=0,0,IF(F6283-61.81&lt;=1,1,2))</f>
        <v>0</v>
      </c>
      <c r="I6283">
        <v>64.400000000000006</v>
      </c>
      <c r="J6283">
        <v>45.6</v>
      </c>
      <c r="K6283">
        <v>56.5</v>
      </c>
      <c r="L6283">
        <v>53.1</v>
      </c>
      <c r="M6283">
        <v>88.4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20.100000000000001</v>
      </c>
      <c r="V6283">
        <v>12.8</v>
      </c>
      <c r="W6283">
        <v>278.7</v>
      </c>
      <c r="X6283">
        <v>1018.9</v>
      </c>
      <c r="Y6283">
        <v>8.5</v>
      </c>
      <c r="Z6283">
        <v>6.2</v>
      </c>
      <c r="AA6283">
        <v>256.39999999999998</v>
      </c>
      <c r="AB6283">
        <v>22.1</v>
      </c>
      <c r="AC6283">
        <v>9</v>
      </c>
      <c r="AD6283">
        <v>0</v>
      </c>
      <c r="AE6283" t="s">
        <v>18928</v>
      </c>
      <c r="AF6283" t="s">
        <v>18929</v>
      </c>
      <c r="AG6283">
        <v>0.88</v>
      </c>
      <c r="AH6283" t="s">
        <v>330</v>
      </c>
      <c r="AI6283" t="s">
        <v>9140</v>
      </c>
      <c r="AJ6283" t="s">
        <v>331</v>
      </c>
    </row>
    <row r="6284" spans="1:36" x14ac:dyDescent="0.25">
      <c r="A6284" t="s">
        <v>32</v>
      </c>
      <c r="B6284" t="s">
        <v>18930</v>
      </c>
      <c r="C6284">
        <f>YEAR(B6284)</f>
        <v>2017</v>
      </c>
      <c r="D6284">
        <v>66.2</v>
      </c>
      <c r="E6284">
        <v>46.4</v>
      </c>
      <c r="F6284">
        <v>56.5</v>
      </c>
      <c r="H6284" s="2">
        <f>IF(F6284-61.81&lt;=0,0,IF(F6284-61.81&lt;=1,1,2))</f>
        <v>0</v>
      </c>
      <c r="I6284">
        <v>66.2</v>
      </c>
      <c r="J6284">
        <v>42.4</v>
      </c>
      <c r="K6284">
        <v>55.5</v>
      </c>
      <c r="L6284">
        <v>50.7</v>
      </c>
      <c r="M6284">
        <v>81.3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19.7</v>
      </c>
      <c r="V6284">
        <v>10.3</v>
      </c>
      <c r="W6284">
        <v>179.5</v>
      </c>
      <c r="X6284">
        <v>1018.7</v>
      </c>
      <c r="Y6284">
        <v>1.7</v>
      </c>
      <c r="Z6284">
        <v>6.2</v>
      </c>
      <c r="AA6284">
        <v>271.10000000000002</v>
      </c>
      <c r="AB6284">
        <v>23.6</v>
      </c>
      <c r="AC6284">
        <v>9</v>
      </c>
      <c r="AD6284">
        <v>0</v>
      </c>
      <c r="AE6284" t="s">
        <v>18931</v>
      </c>
      <c r="AF6284" t="s">
        <v>18932</v>
      </c>
      <c r="AG6284">
        <v>0.91</v>
      </c>
      <c r="AH6284" t="s">
        <v>330</v>
      </c>
      <c r="AI6284" t="s">
        <v>9140</v>
      </c>
      <c r="AJ6284" t="s">
        <v>331</v>
      </c>
    </row>
    <row r="6285" spans="1:36" x14ac:dyDescent="0.25">
      <c r="A6285" t="s">
        <v>32</v>
      </c>
      <c r="B6285" t="s">
        <v>18933</v>
      </c>
      <c r="C6285">
        <f>YEAR(B6285)</f>
        <v>2017</v>
      </c>
      <c r="D6285">
        <v>71.599999999999994</v>
      </c>
      <c r="E6285">
        <v>46.4</v>
      </c>
      <c r="F6285">
        <v>59.7</v>
      </c>
      <c r="H6285" s="2">
        <f>IF(F6285-61.81&lt;=0,0,IF(F6285-61.81&lt;=1,1,2))</f>
        <v>0</v>
      </c>
      <c r="I6285">
        <v>71.599999999999994</v>
      </c>
      <c r="J6285">
        <v>41.9</v>
      </c>
      <c r="K6285">
        <v>59.1</v>
      </c>
      <c r="L6285">
        <v>51.8</v>
      </c>
      <c r="M6285">
        <v>75.900000000000006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13.9</v>
      </c>
      <c r="V6285">
        <v>10.3</v>
      </c>
      <c r="W6285">
        <v>158.80000000000001</v>
      </c>
      <c r="X6285">
        <v>1014.6</v>
      </c>
      <c r="Y6285">
        <v>44.5</v>
      </c>
      <c r="Z6285">
        <v>6.2</v>
      </c>
      <c r="AA6285">
        <v>270.10000000000002</v>
      </c>
      <c r="AB6285">
        <v>22.4</v>
      </c>
      <c r="AC6285">
        <v>9</v>
      </c>
      <c r="AD6285">
        <v>0</v>
      </c>
      <c r="AE6285" t="s">
        <v>18934</v>
      </c>
      <c r="AF6285" t="s">
        <v>18935</v>
      </c>
      <c r="AG6285">
        <v>0.94</v>
      </c>
      <c r="AH6285" t="s">
        <v>36</v>
      </c>
      <c r="AI6285" t="s">
        <v>174</v>
      </c>
      <c r="AJ6285" t="s">
        <v>38</v>
      </c>
    </row>
    <row r="6286" spans="1:36" x14ac:dyDescent="0.25">
      <c r="A6286" t="s">
        <v>32</v>
      </c>
      <c r="B6286" t="s">
        <v>18936</v>
      </c>
      <c r="C6286">
        <f>YEAR(B6286)</f>
        <v>2017</v>
      </c>
      <c r="D6286">
        <v>64.400000000000006</v>
      </c>
      <c r="E6286">
        <v>55.4</v>
      </c>
      <c r="F6286">
        <v>60</v>
      </c>
      <c r="H6286" s="2">
        <f>IF(F6286-61.81&lt;=0,0,IF(F6286-61.81&lt;=1,1,2))</f>
        <v>0</v>
      </c>
      <c r="I6286">
        <v>64.400000000000006</v>
      </c>
      <c r="J6286">
        <v>55.4</v>
      </c>
      <c r="K6286">
        <v>60</v>
      </c>
      <c r="L6286">
        <v>57.5</v>
      </c>
      <c r="M6286">
        <v>91.6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24.8</v>
      </c>
      <c r="V6286">
        <v>16.100000000000001</v>
      </c>
      <c r="W6286">
        <v>323.10000000000002</v>
      </c>
      <c r="X6286">
        <v>1015.2</v>
      </c>
      <c r="Y6286">
        <v>49</v>
      </c>
      <c r="Z6286">
        <v>6.2</v>
      </c>
      <c r="AA6286">
        <v>237.7</v>
      </c>
      <c r="AB6286">
        <v>20.399999999999999</v>
      </c>
      <c r="AC6286">
        <v>8</v>
      </c>
      <c r="AD6286">
        <v>0</v>
      </c>
      <c r="AE6286" t="s">
        <v>18937</v>
      </c>
      <c r="AF6286" t="s">
        <v>18938</v>
      </c>
      <c r="AG6286">
        <v>0.98</v>
      </c>
      <c r="AH6286" t="s">
        <v>36</v>
      </c>
      <c r="AI6286" t="s">
        <v>37</v>
      </c>
      <c r="AJ6286" t="s">
        <v>38</v>
      </c>
    </row>
    <row r="6287" spans="1:36" x14ac:dyDescent="0.25">
      <c r="A6287" t="s">
        <v>32</v>
      </c>
      <c r="B6287" t="s">
        <v>18939</v>
      </c>
      <c r="C6287">
        <f>YEAR(B6287)</f>
        <v>2017</v>
      </c>
      <c r="D6287">
        <v>59</v>
      </c>
      <c r="E6287">
        <v>55.4</v>
      </c>
      <c r="F6287">
        <v>56.5</v>
      </c>
      <c r="H6287" s="2">
        <f>IF(F6287-61.81&lt;=0,0,IF(F6287-61.81&lt;=1,1,2))</f>
        <v>0</v>
      </c>
      <c r="I6287">
        <v>59</v>
      </c>
      <c r="J6287">
        <v>55.4</v>
      </c>
      <c r="K6287">
        <v>56.5</v>
      </c>
      <c r="L6287">
        <v>53.5</v>
      </c>
      <c r="M6287">
        <v>90.1</v>
      </c>
      <c r="O6287">
        <v>7.0999999999999994E-2</v>
      </c>
      <c r="P6287">
        <v>100</v>
      </c>
      <c r="Q6287">
        <v>4.17</v>
      </c>
      <c r="R6287" t="s">
        <v>40</v>
      </c>
      <c r="S6287">
        <v>0</v>
      </c>
      <c r="T6287">
        <v>0</v>
      </c>
      <c r="U6287">
        <v>23.5</v>
      </c>
      <c r="V6287">
        <v>16.100000000000001</v>
      </c>
      <c r="W6287">
        <v>351.5</v>
      </c>
      <c r="X6287">
        <v>1018</v>
      </c>
      <c r="Y6287">
        <v>67.2</v>
      </c>
      <c r="Z6287">
        <v>6.2</v>
      </c>
      <c r="AA6287">
        <v>205</v>
      </c>
      <c r="AB6287">
        <v>17.7</v>
      </c>
      <c r="AC6287">
        <v>7</v>
      </c>
      <c r="AD6287">
        <v>0</v>
      </c>
      <c r="AE6287" t="s">
        <v>18940</v>
      </c>
      <c r="AF6287" t="s">
        <v>18941</v>
      </c>
      <c r="AG6287">
        <v>0</v>
      </c>
      <c r="AH6287" t="s">
        <v>56</v>
      </c>
      <c r="AI6287" t="s">
        <v>78</v>
      </c>
      <c r="AJ6287" t="s">
        <v>40</v>
      </c>
    </row>
    <row r="6288" spans="1:36" x14ac:dyDescent="0.25">
      <c r="A6288" t="s">
        <v>32</v>
      </c>
      <c r="B6288" t="s">
        <v>18942</v>
      </c>
      <c r="C6288">
        <f>YEAR(B6288)</f>
        <v>2017</v>
      </c>
      <c r="D6288">
        <v>60.8</v>
      </c>
      <c r="E6288">
        <v>47.6</v>
      </c>
      <c r="F6288">
        <v>55.8</v>
      </c>
      <c r="H6288" s="2">
        <f>IF(F6288-61.81&lt;=0,0,IF(F6288-61.81&lt;=1,1,2))</f>
        <v>0</v>
      </c>
      <c r="I6288">
        <v>60.8</v>
      </c>
      <c r="J6288">
        <v>44.9</v>
      </c>
      <c r="K6288">
        <v>55.7</v>
      </c>
      <c r="L6288">
        <v>50.4</v>
      </c>
      <c r="M6288">
        <v>82.1</v>
      </c>
      <c r="O6288">
        <v>0.11799999999999999</v>
      </c>
      <c r="P6288">
        <v>100</v>
      </c>
      <c r="Q6288">
        <v>4.17</v>
      </c>
      <c r="R6288" t="s">
        <v>40</v>
      </c>
      <c r="S6288">
        <v>0</v>
      </c>
      <c r="T6288">
        <v>0</v>
      </c>
      <c r="U6288">
        <v>16.600000000000001</v>
      </c>
      <c r="V6288">
        <v>11.4</v>
      </c>
      <c r="W6288">
        <v>330.3</v>
      </c>
      <c r="X6288">
        <v>1017.2</v>
      </c>
      <c r="Y6288">
        <v>76.7</v>
      </c>
      <c r="Z6288">
        <v>6.2</v>
      </c>
      <c r="AA6288">
        <v>200.1</v>
      </c>
      <c r="AB6288">
        <v>17.2</v>
      </c>
      <c r="AC6288">
        <v>7</v>
      </c>
      <c r="AD6288">
        <v>0</v>
      </c>
      <c r="AE6288" t="s">
        <v>18943</v>
      </c>
      <c r="AF6288" t="s">
        <v>18944</v>
      </c>
      <c r="AG6288">
        <v>0.04</v>
      </c>
      <c r="AH6288" t="s">
        <v>56</v>
      </c>
      <c r="AI6288" t="s">
        <v>78</v>
      </c>
      <c r="AJ6288" t="s">
        <v>40</v>
      </c>
    </row>
    <row r="6289" spans="1:36" x14ac:dyDescent="0.25">
      <c r="A6289" t="s">
        <v>32</v>
      </c>
      <c r="B6289" t="s">
        <v>18945</v>
      </c>
      <c r="C6289">
        <f>YEAR(B6289)</f>
        <v>2017</v>
      </c>
      <c r="D6289">
        <v>59</v>
      </c>
      <c r="E6289">
        <v>53.3</v>
      </c>
      <c r="F6289">
        <v>56.7</v>
      </c>
      <c r="H6289" s="2">
        <f>IF(F6289-61.81&lt;=0,0,IF(F6289-61.81&lt;=1,1,2))</f>
        <v>0</v>
      </c>
      <c r="I6289">
        <v>59</v>
      </c>
      <c r="J6289">
        <v>53.3</v>
      </c>
      <c r="K6289">
        <v>56.7</v>
      </c>
      <c r="L6289">
        <v>53.9</v>
      </c>
      <c r="M6289">
        <v>90.7</v>
      </c>
      <c r="O6289">
        <v>2E-3</v>
      </c>
      <c r="P6289">
        <v>100</v>
      </c>
      <c r="Q6289">
        <v>4.17</v>
      </c>
      <c r="R6289" t="s">
        <v>40</v>
      </c>
      <c r="S6289">
        <v>0</v>
      </c>
      <c r="T6289">
        <v>0</v>
      </c>
      <c r="U6289">
        <v>22.1</v>
      </c>
      <c r="V6289">
        <v>19.7</v>
      </c>
      <c r="W6289">
        <v>288</v>
      </c>
      <c r="X6289">
        <v>1014.4</v>
      </c>
      <c r="Y6289">
        <v>68.3</v>
      </c>
      <c r="Z6289">
        <v>5.4</v>
      </c>
      <c r="AA6289">
        <v>124.1</v>
      </c>
      <c r="AB6289">
        <v>10.7</v>
      </c>
      <c r="AC6289">
        <v>5</v>
      </c>
      <c r="AD6289">
        <v>0</v>
      </c>
      <c r="AE6289" t="s">
        <v>18946</v>
      </c>
      <c r="AF6289" t="s">
        <v>18947</v>
      </c>
      <c r="AG6289">
        <v>0.08</v>
      </c>
      <c r="AH6289" t="s">
        <v>56</v>
      </c>
      <c r="AI6289" t="s">
        <v>78</v>
      </c>
      <c r="AJ6289" t="s">
        <v>40</v>
      </c>
    </row>
    <row r="6290" spans="1:36" x14ac:dyDescent="0.25">
      <c r="A6290" t="s">
        <v>32</v>
      </c>
      <c r="B6290" t="s">
        <v>18948</v>
      </c>
      <c r="C6290">
        <f>YEAR(B6290)</f>
        <v>2017</v>
      </c>
      <c r="D6290">
        <v>60.8</v>
      </c>
      <c r="E6290">
        <v>53.6</v>
      </c>
      <c r="F6290">
        <v>58.5</v>
      </c>
      <c r="H6290" s="2">
        <f>IF(F6290-61.81&lt;=0,0,IF(F6290-61.81&lt;=1,1,2))</f>
        <v>0</v>
      </c>
      <c r="I6290">
        <v>60.8</v>
      </c>
      <c r="J6290">
        <v>53.6</v>
      </c>
      <c r="K6290">
        <v>58.5</v>
      </c>
      <c r="L6290">
        <v>55.6</v>
      </c>
      <c r="M6290">
        <v>90.3</v>
      </c>
      <c r="O6290">
        <v>1.0069999999999999</v>
      </c>
      <c r="P6290">
        <v>100</v>
      </c>
      <c r="Q6290">
        <v>8.33</v>
      </c>
      <c r="R6290" t="s">
        <v>40</v>
      </c>
      <c r="S6290">
        <v>0</v>
      </c>
      <c r="T6290">
        <v>0</v>
      </c>
      <c r="U6290">
        <v>35.1</v>
      </c>
      <c r="V6290">
        <v>24.2</v>
      </c>
      <c r="W6290">
        <v>304.5</v>
      </c>
      <c r="X6290">
        <v>1014.8</v>
      </c>
      <c r="Y6290">
        <v>61.2</v>
      </c>
      <c r="Z6290">
        <v>6.1</v>
      </c>
      <c r="AA6290">
        <v>216.3</v>
      </c>
      <c r="AB6290">
        <v>18.8</v>
      </c>
      <c r="AC6290">
        <v>7</v>
      </c>
      <c r="AD6290">
        <v>0</v>
      </c>
      <c r="AE6290" t="s">
        <v>18949</v>
      </c>
      <c r="AF6290" t="s">
        <v>18950</v>
      </c>
      <c r="AG6290">
        <v>0.12</v>
      </c>
      <c r="AH6290" t="s">
        <v>56</v>
      </c>
      <c r="AI6290" t="s">
        <v>1166</v>
      </c>
      <c r="AJ6290" t="s">
        <v>40</v>
      </c>
    </row>
    <row r="6291" spans="1:36" x14ac:dyDescent="0.25">
      <c r="A6291" t="s">
        <v>32</v>
      </c>
      <c r="B6291" t="s">
        <v>18951</v>
      </c>
      <c r="C6291">
        <f>YEAR(B6291)</f>
        <v>2017</v>
      </c>
      <c r="D6291">
        <v>60.8</v>
      </c>
      <c r="E6291">
        <v>55.4</v>
      </c>
      <c r="F6291">
        <v>58.3</v>
      </c>
      <c r="H6291" s="2">
        <f>IF(F6291-61.81&lt;=0,0,IF(F6291-61.81&lt;=1,1,2))</f>
        <v>0</v>
      </c>
      <c r="I6291">
        <v>60.8</v>
      </c>
      <c r="J6291">
        <v>55.4</v>
      </c>
      <c r="K6291">
        <v>58.3</v>
      </c>
      <c r="L6291">
        <v>51.6</v>
      </c>
      <c r="M6291">
        <v>78.5</v>
      </c>
      <c r="O6291">
        <v>8.0000000000000002E-3</v>
      </c>
      <c r="P6291">
        <v>100</v>
      </c>
      <c r="Q6291">
        <v>4.17</v>
      </c>
      <c r="R6291" t="s">
        <v>40</v>
      </c>
      <c r="S6291">
        <v>0</v>
      </c>
      <c r="T6291">
        <v>0</v>
      </c>
      <c r="U6291">
        <v>31.8</v>
      </c>
      <c r="V6291">
        <v>24.1</v>
      </c>
      <c r="W6291">
        <v>304.60000000000002</v>
      </c>
      <c r="X6291">
        <v>1018.1</v>
      </c>
      <c r="Y6291">
        <v>60.2</v>
      </c>
      <c r="Z6291">
        <v>6.2</v>
      </c>
      <c r="AA6291">
        <v>169.5</v>
      </c>
      <c r="AB6291">
        <v>14.8</v>
      </c>
      <c r="AC6291">
        <v>6</v>
      </c>
      <c r="AD6291">
        <v>0</v>
      </c>
      <c r="AE6291" t="s">
        <v>18952</v>
      </c>
      <c r="AF6291" t="s">
        <v>18953</v>
      </c>
      <c r="AG6291">
        <v>0.15</v>
      </c>
      <c r="AH6291" t="s">
        <v>56</v>
      </c>
      <c r="AI6291" t="s">
        <v>78</v>
      </c>
      <c r="AJ6291" t="s">
        <v>40</v>
      </c>
    </row>
    <row r="6292" spans="1:36" x14ac:dyDescent="0.25">
      <c r="A6292" t="s">
        <v>32</v>
      </c>
      <c r="B6292" t="s">
        <v>18954</v>
      </c>
      <c r="C6292">
        <f>YEAR(B6292)</f>
        <v>2017</v>
      </c>
      <c r="D6292">
        <v>64.400000000000006</v>
      </c>
      <c r="E6292">
        <v>48.2</v>
      </c>
      <c r="F6292">
        <v>55.8</v>
      </c>
      <c r="H6292" s="2">
        <f>IF(F6292-61.81&lt;=0,0,IF(F6292-61.81&lt;=1,1,2))</f>
        <v>0</v>
      </c>
      <c r="I6292">
        <v>64.400000000000006</v>
      </c>
      <c r="J6292">
        <v>45.1</v>
      </c>
      <c r="K6292">
        <v>55.1</v>
      </c>
      <c r="L6292">
        <v>50.1</v>
      </c>
      <c r="M6292">
        <v>81.3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16.600000000000001</v>
      </c>
      <c r="V6292">
        <v>11.4</v>
      </c>
      <c r="W6292">
        <v>216.8</v>
      </c>
      <c r="X6292">
        <v>1019.7</v>
      </c>
      <c r="Y6292">
        <v>21.4</v>
      </c>
      <c r="Z6292">
        <v>6.2</v>
      </c>
      <c r="AA6292">
        <v>262.39999999999998</v>
      </c>
      <c r="AB6292">
        <v>22.7</v>
      </c>
      <c r="AC6292">
        <v>9</v>
      </c>
      <c r="AD6292">
        <v>0</v>
      </c>
      <c r="AE6292" t="s">
        <v>18955</v>
      </c>
      <c r="AF6292" t="s">
        <v>18956</v>
      </c>
      <c r="AG6292">
        <v>0.19</v>
      </c>
      <c r="AH6292" t="s">
        <v>36</v>
      </c>
      <c r="AI6292" t="s">
        <v>37</v>
      </c>
      <c r="AJ6292" t="s">
        <v>38</v>
      </c>
    </row>
    <row r="6293" spans="1:36" x14ac:dyDescent="0.25">
      <c r="A6293" t="s">
        <v>32</v>
      </c>
      <c r="B6293" t="s">
        <v>18957</v>
      </c>
      <c r="C6293">
        <f>YEAR(B6293)</f>
        <v>2017</v>
      </c>
      <c r="D6293">
        <v>73.400000000000006</v>
      </c>
      <c r="E6293">
        <v>47</v>
      </c>
      <c r="F6293">
        <v>61</v>
      </c>
      <c r="H6293" s="2">
        <f>IF(F6293-61.81&lt;=0,0,IF(F6293-61.81&lt;=1,1,2))</f>
        <v>0</v>
      </c>
      <c r="I6293">
        <v>73.400000000000006</v>
      </c>
      <c r="J6293">
        <v>47</v>
      </c>
      <c r="K6293">
        <v>61</v>
      </c>
      <c r="L6293">
        <v>52</v>
      </c>
      <c r="M6293">
        <v>73.599999999999994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23.8</v>
      </c>
      <c r="V6293">
        <v>19.7</v>
      </c>
      <c r="W6293">
        <v>166.5</v>
      </c>
      <c r="X6293">
        <v>1018.2</v>
      </c>
      <c r="Y6293">
        <v>54.7</v>
      </c>
      <c r="Z6293">
        <v>6.2</v>
      </c>
      <c r="AA6293">
        <v>257.10000000000002</v>
      </c>
      <c r="AB6293">
        <v>22.5</v>
      </c>
      <c r="AC6293">
        <v>9</v>
      </c>
      <c r="AD6293">
        <v>0</v>
      </c>
      <c r="AE6293" t="s">
        <v>18958</v>
      </c>
      <c r="AF6293" t="s">
        <v>18959</v>
      </c>
      <c r="AG6293">
        <v>0.25</v>
      </c>
      <c r="AH6293" t="s">
        <v>36</v>
      </c>
      <c r="AI6293" t="s">
        <v>37</v>
      </c>
      <c r="AJ6293" t="s">
        <v>38</v>
      </c>
    </row>
    <row r="6294" spans="1:36" x14ac:dyDescent="0.25">
      <c r="A6294" t="s">
        <v>32</v>
      </c>
      <c r="B6294" t="s">
        <v>18960</v>
      </c>
      <c r="C6294">
        <f>YEAR(B6294)</f>
        <v>2017</v>
      </c>
      <c r="D6294">
        <v>71.599999999999994</v>
      </c>
      <c r="E6294">
        <v>60.8</v>
      </c>
      <c r="F6294">
        <v>65.7</v>
      </c>
      <c r="H6294" s="2">
        <f>IF(F6294-61.81&lt;=0,0,IF(F6294-61.81&lt;=1,1,2))</f>
        <v>2</v>
      </c>
      <c r="I6294">
        <v>71.599999999999994</v>
      </c>
      <c r="J6294">
        <v>60.8</v>
      </c>
      <c r="K6294">
        <v>65.7</v>
      </c>
      <c r="L6294">
        <v>55.3</v>
      </c>
      <c r="M6294">
        <v>69.599999999999994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18.100000000000001</v>
      </c>
      <c r="V6294">
        <v>24.2</v>
      </c>
      <c r="W6294">
        <v>167</v>
      </c>
      <c r="X6294">
        <v>1017</v>
      </c>
      <c r="Y6294">
        <v>67.3</v>
      </c>
      <c r="Z6294">
        <v>6.2</v>
      </c>
      <c r="AA6294">
        <v>210</v>
      </c>
      <c r="AB6294">
        <v>18</v>
      </c>
      <c r="AC6294">
        <v>7</v>
      </c>
      <c r="AD6294">
        <v>0</v>
      </c>
      <c r="AE6294" t="s">
        <v>18961</v>
      </c>
      <c r="AF6294" t="s">
        <v>18962</v>
      </c>
      <c r="AG6294">
        <v>0.26</v>
      </c>
      <c r="AH6294" t="s">
        <v>36</v>
      </c>
      <c r="AI6294" t="s">
        <v>37</v>
      </c>
      <c r="AJ6294" t="s">
        <v>38</v>
      </c>
    </row>
    <row r="6295" spans="1:36" x14ac:dyDescent="0.25">
      <c r="A6295" t="s">
        <v>32</v>
      </c>
      <c r="B6295" t="s">
        <v>18963</v>
      </c>
      <c r="C6295">
        <f>YEAR(B6295)</f>
        <v>2017</v>
      </c>
      <c r="D6295">
        <v>68.099999999999994</v>
      </c>
      <c r="E6295">
        <v>53.6</v>
      </c>
      <c r="F6295">
        <v>60.7</v>
      </c>
      <c r="H6295" s="2">
        <f>IF(F6295-61.81&lt;=0,0,IF(F6295-61.81&lt;=1,1,2))</f>
        <v>0</v>
      </c>
      <c r="I6295">
        <v>68.099999999999994</v>
      </c>
      <c r="J6295">
        <v>53.6</v>
      </c>
      <c r="K6295">
        <v>60.7</v>
      </c>
      <c r="L6295">
        <v>54.3</v>
      </c>
      <c r="M6295">
        <v>80.900000000000006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12.1</v>
      </c>
      <c r="V6295">
        <v>11.4</v>
      </c>
      <c r="W6295">
        <v>100</v>
      </c>
      <c r="X6295">
        <v>1014.2</v>
      </c>
      <c r="Y6295">
        <v>43.4</v>
      </c>
      <c r="Z6295">
        <v>6.2</v>
      </c>
      <c r="AA6295">
        <v>247.6</v>
      </c>
      <c r="AB6295">
        <v>21.5</v>
      </c>
      <c r="AC6295">
        <v>8</v>
      </c>
      <c r="AD6295">
        <v>0</v>
      </c>
      <c r="AE6295" t="s">
        <v>18964</v>
      </c>
      <c r="AF6295" t="s">
        <v>18965</v>
      </c>
      <c r="AG6295">
        <v>0.28999999999999998</v>
      </c>
      <c r="AH6295" t="s">
        <v>36</v>
      </c>
      <c r="AI6295" t="s">
        <v>37</v>
      </c>
      <c r="AJ6295" t="s">
        <v>38</v>
      </c>
    </row>
    <row r="6296" spans="1:36" x14ac:dyDescent="0.25">
      <c r="A6296" t="s">
        <v>32</v>
      </c>
      <c r="B6296" t="s">
        <v>18966</v>
      </c>
      <c r="C6296">
        <f>YEAR(B6296)</f>
        <v>2017</v>
      </c>
      <c r="D6296">
        <v>64.400000000000006</v>
      </c>
      <c r="E6296">
        <v>51.8</v>
      </c>
      <c r="F6296">
        <v>59.2</v>
      </c>
      <c r="H6296" s="2">
        <f>IF(F6296-61.81&lt;=0,0,IF(F6296-61.81&lt;=1,1,2))</f>
        <v>0</v>
      </c>
      <c r="I6296">
        <v>64.400000000000006</v>
      </c>
      <c r="J6296">
        <v>51.8</v>
      </c>
      <c r="K6296">
        <v>59.2</v>
      </c>
      <c r="L6296">
        <v>55.5</v>
      </c>
      <c r="M6296">
        <v>87.8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25.3</v>
      </c>
      <c r="V6296">
        <v>19.600000000000001</v>
      </c>
      <c r="W6296">
        <v>301.3</v>
      </c>
      <c r="X6296">
        <v>1011</v>
      </c>
      <c r="Y6296">
        <v>31.5</v>
      </c>
      <c r="Z6296">
        <v>6.2</v>
      </c>
      <c r="AA6296">
        <v>239.5</v>
      </c>
      <c r="AB6296">
        <v>20.8</v>
      </c>
      <c r="AC6296">
        <v>8</v>
      </c>
      <c r="AD6296">
        <v>0</v>
      </c>
      <c r="AE6296" t="s">
        <v>18967</v>
      </c>
      <c r="AF6296" t="s">
        <v>18968</v>
      </c>
      <c r="AG6296">
        <v>0.33</v>
      </c>
      <c r="AH6296" t="s">
        <v>36</v>
      </c>
      <c r="AI6296" t="s">
        <v>37</v>
      </c>
      <c r="AJ6296" t="s">
        <v>38</v>
      </c>
    </row>
    <row r="6297" spans="1:36" x14ac:dyDescent="0.25">
      <c r="A6297" t="s">
        <v>32</v>
      </c>
      <c r="B6297" t="s">
        <v>18969</v>
      </c>
      <c r="C6297">
        <f>YEAR(B6297)</f>
        <v>2017</v>
      </c>
      <c r="D6297">
        <v>66.2</v>
      </c>
      <c r="E6297">
        <v>51.8</v>
      </c>
      <c r="F6297">
        <v>59.4</v>
      </c>
      <c r="H6297" s="2">
        <f>IF(F6297-61.81&lt;=0,0,IF(F6297-61.81&lt;=1,1,2))</f>
        <v>0</v>
      </c>
      <c r="I6297">
        <v>66.2</v>
      </c>
      <c r="J6297">
        <v>51.8</v>
      </c>
      <c r="K6297">
        <v>59.4</v>
      </c>
      <c r="L6297">
        <v>53.5</v>
      </c>
      <c r="M6297">
        <v>81.5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25.3</v>
      </c>
      <c r="V6297">
        <v>24.2</v>
      </c>
      <c r="W6297">
        <v>280.5</v>
      </c>
      <c r="X6297">
        <v>1013.3</v>
      </c>
      <c r="Y6297">
        <v>34.299999999999997</v>
      </c>
      <c r="Z6297">
        <v>6.2</v>
      </c>
      <c r="AA6297">
        <v>268.7</v>
      </c>
      <c r="AB6297">
        <v>23.2</v>
      </c>
      <c r="AC6297">
        <v>9</v>
      </c>
      <c r="AD6297">
        <v>0</v>
      </c>
      <c r="AE6297" t="s">
        <v>18970</v>
      </c>
      <c r="AF6297" t="s">
        <v>18971</v>
      </c>
      <c r="AG6297">
        <v>0.36</v>
      </c>
      <c r="AH6297" t="s">
        <v>36</v>
      </c>
      <c r="AI6297" t="s">
        <v>37</v>
      </c>
      <c r="AJ6297" t="s">
        <v>38</v>
      </c>
    </row>
    <row r="6298" spans="1:36" x14ac:dyDescent="0.25">
      <c r="A6298" t="s">
        <v>32</v>
      </c>
      <c r="B6298" t="s">
        <v>18972</v>
      </c>
      <c r="C6298">
        <f>YEAR(B6298)</f>
        <v>2017</v>
      </c>
      <c r="D6298">
        <v>64.400000000000006</v>
      </c>
      <c r="E6298">
        <v>51.8</v>
      </c>
      <c r="F6298">
        <v>59.5</v>
      </c>
      <c r="H6298" s="2">
        <f>IF(F6298-61.81&lt;=0,0,IF(F6298-61.81&lt;=1,1,2))</f>
        <v>0</v>
      </c>
      <c r="I6298">
        <v>64.400000000000006</v>
      </c>
      <c r="J6298">
        <v>51.8</v>
      </c>
      <c r="K6298">
        <v>59.5</v>
      </c>
      <c r="L6298">
        <v>52.3</v>
      </c>
      <c r="M6298">
        <v>77.3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23.3</v>
      </c>
      <c r="V6298">
        <v>17.2</v>
      </c>
      <c r="W6298">
        <v>302.7</v>
      </c>
      <c r="X6298">
        <v>1016</v>
      </c>
      <c r="Y6298">
        <v>39.5</v>
      </c>
      <c r="Z6298">
        <v>6.2</v>
      </c>
      <c r="AA6298">
        <v>244.9</v>
      </c>
      <c r="AB6298">
        <v>21.2</v>
      </c>
      <c r="AC6298">
        <v>8</v>
      </c>
      <c r="AD6298">
        <v>0</v>
      </c>
      <c r="AE6298" t="s">
        <v>18973</v>
      </c>
      <c r="AF6298" t="s">
        <v>18974</v>
      </c>
      <c r="AG6298">
        <v>0.4</v>
      </c>
      <c r="AH6298" t="s">
        <v>36</v>
      </c>
      <c r="AI6298" t="s">
        <v>37</v>
      </c>
      <c r="AJ6298" t="s">
        <v>38</v>
      </c>
    </row>
    <row r="6299" spans="1:36" x14ac:dyDescent="0.25">
      <c r="A6299" t="s">
        <v>32</v>
      </c>
      <c r="B6299" t="s">
        <v>18975</v>
      </c>
      <c r="C6299">
        <f>YEAR(B6299)</f>
        <v>2017</v>
      </c>
      <c r="D6299">
        <v>64.400000000000006</v>
      </c>
      <c r="E6299">
        <v>48.2</v>
      </c>
      <c r="F6299">
        <v>56.8</v>
      </c>
      <c r="H6299" s="2">
        <f>IF(F6299-61.81&lt;=0,0,IF(F6299-61.81&lt;=1,1,2))</f>
        <v>0</v>
      </c>
      <c r="I6299">
        <v>64.400000000000006</v>
      </c>
      <c r="J6299">
        <v>44.6</v>
      </c>
      <c r="K6299">
        <v>56.2</v>
      </c>
      <c r="L6299">
        <v>50.7</v>
      </c>
      <c r="M6299">
        <v>80.5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26.6</v>
      </c>
      <c r="V6299">
        <v>12.8</v>
      </c>
      <c r="W6299">
        <v>328.4</v>
      </c>
      <c r="X6299">
        <v>1021.4</v>
      </c>
      <c r="Y6299">
        <v>31.7</v>
      </c>
      <c r="Z6299">
        <v>6.2</v>
      </c>
      <c r="AA6299">
        <v>281.39999999999998</v>
      </c>
      <c r="AB6299">
        <v>24.4</v>
      </c>
      <c r="AC6299">
        <v>9</v>
      </c>
      <c r="AD6299">
        <v>0</v>
      </c>
      <c r="AE6299" t="s">
        <v>18976</v>
      </c>
      <c r="AF6299" t="s">
        <v>18977</v>
      </c>
      <c r="AG6299">
        <v>0.43</v>
      </c>
      <c r="AH6299" t="s">
        <v>36</v>
      </c>
      <c r="AI6299" t="s">
        <v>37</v>
      </c>
      <c r="AJ6299" t="s">
        <v>38</v>
      </c>
    </row>
    <row r="6300" spans="1:36" x14ac:dyDescent="0.25">
      <c r="A6300" t="s">
        <v>32</v>
      </c>
      <c r="B6300" t="s">
        <v>18978</v>
      </c>
      <c r="C6300">
        <f>YEAR(B6300)</f>
        <v>2017</v>
      </c>
      <c r="D6300">
        <v>66.2</v>
      </c>
      <c r="E6300">
        <v>57.2</v>
      </c>
      <c r="F6300">
        <v>60.4</v>
      </c>
      <c r="H6300" s="2">
        <f>IF(F6300-61.81&lt;=0,0,IF(F6300-61.81&lt;=1,1,2))</f>
        <v>0</v>
      </c>
      <c r="I6300">
        <v>66.2</v>
      </c>
      <c r="J6300">
        <v>57.2</v>
      </c>
      <c r="K6300">
        <v>60.4</v>
      </c>
      <c r="L6300">
        <v>51.7</v>
      </c>
      <c r="M6300">
        <v>73.5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24.2</v>
      </c>
      <c r="V6300">
        <v>11.4</v>
      </c>
      <c r="W6300">
        <v>5.9</v>
      </c>
      <c r="X6300">
        <v>1019.9</v>
      </c>
      <c r="Y6300">
        <v>32.6</v>
      </c>
      <c r="Z6300">
        <v>6.2</v>
      </c>
      <c r="AA6300">
        <v>261.39999999999998</v>
      </c>
      <c r="AB6300">
        <v>22.6</v>
      </c>
      <c r="AC6300">
        <v>9</v>
      </c>
      <c r="AD6300">
        <v>0</v>
      </c>
      <c r="AE6300" t="s">
        <v>18979</v>
      </c>
      <c r="AF6300" t="s">
        <v>18980</v>
      </c>
      <c r="AG6300">
        <v>0.47</v>
      </c>
      <c r="AH6300" t="s">
        <v>36</v>
      </c>
      <c r="AI6300" t="s">
        <v>37</v>
      </c>
      <c r="AJ6300" t="s">
        <v>38</v>
      </c>
    </row>
    <row r="6301" spans="1:36" x14ac:dyDescent="0.25">
      <c r="A6301" t="s">
        <v>32</v>
      </c>
      <c r="B6301" t="s">
        <v>18981</v>
      </c>
      <c r="C6301">
        <f>YEAR(B6301)</f>
        <v>2017</v>
      </c>
      <c r="D6301">
        <v>64.400000000000006</v>
      </c>
      <c r="E6301">
        <v>49.4</v>
      </c>
      <c r="F6301">
        <v>58.9</v>
      </c>
      <c r="H6301" s="2">
        <f>IF(F6301-61.81&lt;=0,0,IF(F6301-61.81&lt;=1,1,2))</f>
        <v>0</v>
      </c>
      <c r="I6301">
        <v>64.400000000000006</v>
      </c>
      <c r="J6301">
        <v>49.4</v>
      </c>
      <c r="K6301">
        <v>58.9</v>
      </c>
      <c r="L6301">
        <v>53.3</v>
      </c>
      <c r="M6301">
        <v>82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16.8</v>
      </c>
      <c r="V6301">
        <v>9.1999999999999993</v>
      </c>
      <c r="W6301">
        <v>319.8</v>
      </c>
      <c r="X6301">
        <v>1015.3</v>
      </c>
      <c r="Y6301">
        <v>41.4</v>
      </c>
      <c r="Z6301">
        <v>6.2</v>
      </c>
      <c r="AA6301">
        <v>246</v>
      </c>
      <c r="AB6301">
        <v>21</v>
      </c>
      <c r="AC6301">
        <v>9</v>
      </c>
      <c r="AD6301">
        <v>0</v>
      </c>
      <c r="AE6301" t="s">
        <v>18982</v>
      </c>
      <c r="AF6301" t="s">
        <v>18983</v>
      </c>
      <c r="AG6301">
        <v>0.5</v>
      </c>
      <c r="AH6301" t="s">
        <v>36</v>
      </c>
      <c r="AI6301" t="s">
        <v>37</v>
      </c>
      <c r="AJ6301" t="s">
        <v>38</v>
      </c>
    </row>
    <row r="6302" spans="1:36" x14ac:dyDescent="0.25">
      <c r="A6302" t="s">
        <v>32</v>
      </c>
      <c r="B6302" t="s">
        <v>18984</v>
      </c>
      <c r="C6302">
        <f>YEAR(B6302)</f>
        <v>2017</v>
      </c>
      <c r="D6302">
        <v>62.6</v>
      </c>
      <c r="E6302">
        <v>53.6</v>
      </c>
      <c r="F6302">
        <v>58.1</v>
      </c>
      <c r="H6302" s="2">
        <f>IF(F6302-61.81&lt;=0,0,IF(F6302-61.81&lt;=1,1,2))</f>
        <v>0</v>
      </c>
      <c r="I6302">
        <v>62.6</v>
      </c>
      <c r="J6302">
        <v>53.6</v>
      </c>
      <c r="K6302">
        <v>58.1</v>
      </c>
      <c r="L6302">
        <v>53.3</v>
      </c>
      <c r="M6302">
        <v>84.3</v>
      </c>
      <c r="O6302">
        <v>0.22600000000000001</v>
      </c>
      <c r="P6302">
        <v>100</v>
      </c>
      <c r="Q6302">
        <v>4.17</v>
      </c>
      <c r="R6302" t="s">
        <v>40</v>
      </c>
      <c r="S6302">
        <v>0</v>
      </c>
      <c r="T6302">
        <v>0</v>
      </c>
      <c r="U6302">
        <v>21.7</v>
      </c>
      <c r="V6302">
        <v>12.7</v>
      </c>
      <c r="W6302">
        <v>308.7</v>
      </c>
      <c r="X6302">
        <v>1013</v>
      </c>
      <c r="Y6302">
        <v>54.9</v>
      </c>
      <c r="Z6302">
        <v>6.2</v>
      </c>
      <c r="AA6302">
        <v>191.6</v>
      </c>
      <c r="AB6302">
        <v>16.7</v>
      </c>
      <c r="AC6302">
        <v>7</v>
      </c>
      <c r="AD6302">
        <v>0</v>
      </c>
      <c r="AE6302" t="s">
        <v>18985</v>
      </c>
      <c r="AF6302" t="s">
        <v>18986</v>
      </c>
      <c r="AG6302">
        <v>0.54</v>
      </c>
      <c r="AH6302" t="s">
        <v>56</v>
      </c>
      <c r="AI6302" t="s">
        <v>78</v>
      </c>
      <c r="AJ6302" t="s">
        <v>40</v>
      </c>
    </row>
    <row r="6303" spans="1:36" x14ac:dyDescent="0.25">
      <c r="A6303" t="s">
        <v>32</v>
      </c>
      <c r="B6303" t="s">
        <v>18987</v>
      </c>
      <c r="C6303">
        <f>YEAR(B6303)</f>
        <v>2017</v>
      </c>
      <c r="D6303">
        <v>64.400000000000006</v>
      </c>
      <c r="E6303">
        <v>57.2</v>
      </c>
      <c r="F6303">
        <v>60.7</v>
      </c>
      <c r="H6303" s="2">
        <f>IF(F6303-61.81&lt;=0,0,IF(F6303-61.81&lt;=1,1,2))</f>
        <v>0</v>
      </c>
      <c r="I6303">
        <v>64.400000000000006</v>
      </c>
      <c r="J6303">
        <v>57.2</v>
      </c>
      <c r="K6303">
        <v>60.7</v>
      </c>
      <c r="L6303">
        <v>55.2</v>
      </c>
      <c r="M6303">
        <v>82.3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29.3</v>
      </c>
      <c r="V6303">
        <v>19.7</v>
      </c>
      <c r="W6303">
        <v>293.89999999999998</v>
      </c>
      <c r="X6303">
        <v>1010</v>
      </c>
      <c r="Y6303">
        <v>60</v>
      </c>
      <c r="Z6303">
        <v>6.2</v>
      </c>
      <c r="AA6303">
        <v>157.19999999999999</v>
      </c>
      <c r="AB6303">
        <v>13.6</v>
      </c>
      <c r="AC6303">
        <v>7</v>
      </c>
      <c r="AD6303">
        <v>0</v>
      </c>
      <c r="AE6303" t="s">
        <v>18988</v>
      </c>
      <c r="AF6303" t="s">
        <v>18989</v>
      </c>
      <c r="AG6303">
        <v>0.56999999999999995</v>
      </c>
      <c r="AH6303" t="s">
        <v>36</v>
      </c>
      <c r="AI6303" t="s">
        <v>37</v>
      </c>
      <c r="AJ6303" t="s">
        <v>38</v>
      </c>
    </row>
    <row r="6304" spans="1:36" x14ac:dyDescent="0.25">
      <c r="A6304" t="s">
        <v>32</v>
      </c>
      <c r="B6304" t="s">
        <v>18990</v>
      </c>
      <c r="C6304">
        <f>YEAR(B6304)</f>
        <v>2017</v>
      </c>
      <c r="D6304">
        <v>68</v>
      </c>
      <c r="E6304">
        <v>51.8</v>
      </c>
      <c r="F6304">
        <v>61.5</v>
      </c>
      <c r="H6304" s="2">
        <f>IF(F6304-61.81&lt;=0,0,IF(F6304-61.81&lt;=1,1,2))</f>
        <v>0</v>
      </c>
      <c r="I6304">
        <v>68</v>
      </c>
      <c r="J6304">
        <v>51.8</v>
      </c>
      <c r="K6304">
        <v>61.5</v>
      </c>
      <c r="L6304">
        <v>56.3</v>
      </c>
      <c r="M6304">
        <v>83.3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26.8</v>
      </c>
      <c r="V6304">
        <v>16.100000000000001</v>
      </c>
      <c r="W6304">
        <v>289.5</v>
      </c>
      <c r="X6304">
        <v>1011.6</v>
      </c>
      <c r="Y6304">
        <v>28.1</v>
      </c>
      <c r="Z6304">
        <v>6.2</v>
      </c>
      <c r="AA6304">
        <v>288.10000000000002</v>
      </c>
      <c r="AB6304">
        <v>24.8</v>
      </c>
      <c r="AC6304">
        <v>9</v>
      </c>
      <c r="AD6304">
        <v>0</v>
      </c>
      <c r="AE6304" t="s">
        <v>18991</v>
      </c>
      <c r="AF6304" t="s">
        <v>18992</v>
      </c>
      <c r="AG6304">
        <v>0.6</v>
      </c>
      <c r="AH6304" t="s">
        <v>36</v>
      </c>
      <c r="AI6304" t="s">
        <v>37</v>
      </c>
      <c r="AJ6304" t="s">
        <v>38</v>
      </c>
    </row>
    <row r="6305" spans="1:36" x14ac:dyDescent="0.25">
      <c r="A6305" t="s">
        <v>32</v>
      </c>
      <c r="B6305" t="s">
        <v>18993</v>
      </c>
      <c r="C6305">
        <f>YEAR(B6305)</f>
        <v>2017</v>
      </c>
      <c r="D6305">
        <v>68</v>
      </c>
      <c r="E6305">
        <v>53.6</v>
      </c>
      <c r="F6305">
        <v>60.9</v>
      </c>
      <c r="H6305" s="2">
        <f>IF(F6305-61.81&lt;=0,0,IF(F6305-61.81&lt;=1,1,2))</f>
        <v>0</v>
      </c>
      <c r="I6305">
        <v>68</v>
      </c>
      <c r="J6305">
        <v>53.6</v>
      </c>
      <c r="K6305">
        <v>60.9</v>
      </c>
      <c r="L6305">
        <v>56.3</v>
      </c>
      <c r="M6305">
        <v>85.4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18.3</v>
      </c>
      <c r="V6305">
        <v>8.1</v>
      </c>
      <c r="W6305">
        <v>171</v>
      </c>
      <c r="X6305">
        <v>1015.1</v>
      </c>
      <c r="Y6305">
        <v>18.899999999999999</v>
      </c>
      <c r="Z6305">
        <v>6.2</v>
      </c>
      <c r="AA6305">
        <v>282.89999999999998</v>
      </c>
      <c r="AB6305">
        <v>24.5</v>
      </c>
      <c r="AC6305">
        <v>9</v>
      </c>
      <c r="AD6305">
        <v>0</v>
      </c>
      <c r="AE6305" t="s">
        <v>18994</v>
      </c>
      <c r="AF6305" t="s">
        <v>18995</v>
      </c>
      <c r="AG6305">
        <v>0.63</v>
      </c>
      <c r="AH6305" t="s">
        <v>330</v>
      </c>
      <c r="AI6305" t="s">
        <v>9140</v>
      </c>
      <c r="AJ6305" t="s">
        <v>331</v>
      </c>
    </row>
    <row r="6306" spans="1:36" x14ac:dyDescent="0.25">
      <c r="A6306" t="s">
        <v>32</v>
      </c>
      <c r="B6306" t="s">
        <v>18996</v>
      </c>
      <c r="C6306">
        <f>YEAR(B6306)</f>
        <v>2017</v>
      </c>
      <c r="D6306">
        <v>68</v>
      </c>
      <c r="E6306">
        <v>51.9</v>
      </c>
      <c r="F6306">
        <v>60.9</v>
      </c>
      <c r="H6306" s="2">
        <f>IF(F6306-61.81&lt;=0,0,IF(F6306-61.81&lt;=1,1,2))</f>
        <v>0</v>
      </c>
      <c r="I6306">
        <v>68</v>
      </c>
      <c r="J6306">
        <v>51.9</v>
      </c>
      <c r="K6306">
        <v>60.9</v>
      </c>
      <c r="L6306">
        <v>55.3</v>
      </c>
      <c r="M6306">
        <v>82.3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24.2</v>
      </c>
      <c r="V6306">
        <v>11.4</v>
      </c>
      <c r="W6306">
        <v>111.3</v>
      </c>
      <c r="X6306">
        <v>1014.4</v>
      </c>
      <c r="Y6306">
        <v>27.7</v>
      </c>
      <c r="Z6306">
        <v>6.2</v>
      </c>
      <c r="AA6306">
        <v>280.10000000000002</v>
      </c>
      <c r="AB6306">
        <v>23.9</v>
      </c>
      <c r="AC6306">
        <v>9</v>
      </c>
      <c r="AD6306">
        <v>0</v>
      </c>
      <c r="AE6306" t="s">
        <v>18997</v>
      </c>
      <c r="AF6306" t="s">
        <v>18998</v>
      </c>
      <c r="AG6306">
        <v>0.67</v>
      </c>
      <c r="AH6306" t="s">
        <v>36</v>
      </c>
      <c r="AI6306" t="s">
        <v>37</v>
      </c>
      <c r="AJ6306" t="s">
        <v>38</v>
      </c>
    </row>
    <row r="6307" spans="1:36" x14ac:dyDescent="0.25">
      <c r="A6307" t="s">
        <v>32</v>
      </c>
      <c r="B6307" t="s">
        <v>18999</v>
      </c>
      <c r="C6307">
        <f>YEAR(B6307)</f>
        <v>2017</v>
      </c>
      <c r="D6307">
        <v>71.599999999999994</v>
      </c>
      <c r="E6307">
        <v>57.2</v>
      </c>
      <c r="F6307">
        <v>63.2</v>
      </c>
      <c r="H6307" s="2">
        <f>IF(F6307-61.81&lt;=0,0,IF(F6307-61.81&lt;=1,1,2))</f>
        <v>2</v>
      </c>
      <c r="I6307">
        <v>71.599999999999994</v>
      </c>
      <c r="J6307">
        <v>57.2</v>
      </c>
      <c r="K6307">
        <v>63.2</v>
      </c>
      <c r="L6307">
        <v>55.3</v>
      </c>
      <c r="M6307">
        <v>76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20.8</v>
      </c>
      <c r="V6307">
        <v>18.3</v>
      </c>
      <c r="W6307">
        <v>171.4</v>
      </c>
      <c r="X6307">
        <v>1010.9</v>
      </c>
      <c r="Y6307">
        <v>42.7</v>
      </c>
      <c r="Z6307">
        <v>6.2</v>
      </c>
      <c r="AA6307">
        <v>208.7</v>
      </c>
      <c r="AB6307">
        <v>17.899999999999999</v>
      </c>
      <c r="AC6307">
        <v>7</v>
      </c>
      <c r="AD6307">
        <v>0</v>
      </c>
      <c r="AE6307" t="s">
        <v>19000</v>
      </c>
      <c r="AF6307" t="s">
        <v>19001</v>
      </c>
      <c r="AG6307">
        <v>0.7</v>
      </c>
      <c r="AH6307" t="s">
        <v>36</v>
      </c>
      <c r="AI6307" t="s">
        <v>37</v>
      </c>
      <c r="AJ6307" t="s">
        <v>38</v>
      </c>
    </row>
    <row r="6308" spans="1:36" x14ac:dyDescent="0.25">
      <c r="A6308" t="s">
        <v>32</v>
      </c>
      <c r="B6308" t="s">
        <v>19002</v>
      </c>
      <c r="C6308">
        <f>YEAR(B6308)</f>
        <v>2017</v>
      </c>
      <c r="D6308">
        <v>68</v>
      </c>
      <c r="E6308">
        <v>55.4</v>
      </c>
      <c r="F6308">
        <v>61.7</v>
      </c>
      <c r="H6308" s="2">
        <f>IF(F6308-61.81&lt;=0,0,IF(F6308-61.81&lt;=1,1,2))</f>
        <v>0</v>
      </c>
      <c r="I6308">
        <v>68</v>
      </c>
      <c r="J6308">
        <v>55.4</v>
      </c>
      <c r="K6308">
        <v>61.7</v>
      </c>
      <c r="L6308">
        <v>55.7</v>
      </c>
      <c r="M6308">
        <v>81.099999999999994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24.4</v>
      </c>
      <c r="V6308">
        <v>17.2</v>
      </c>
      <c r="W6308">
        <v>306.60000000000002</v>
      </c>
      <c r="X6308">
        <v>1013.8</v>
      </c>
      <c r="Y6308">
        <v>34.799999999999997</v>
      </c>
      <c r="Z6308">
        <v>6.2</v>
      </c>
      <c r="AA6308">
        <v>288.39999999999998</v>
      </c>
      <c r="AB6308">
        <v>24.9</v>
      </c>
      <c r="AC6308">
        <v>9</v>
      </c>
      <c r="AD6308">
        <v>0</v>
      </c>
      <c r="AE6308" t="s">
        <v>19003</v>
      </c>
      <c r="AF6308" t="s">
        <v>19004</v>
      </c>
      <c r="AG6308">
        <v>0.73</v>
      </c>
      <c r="AH6308" t="s">
        <v>36</v>
      </c>
      <c r="AI6308" t="s">
        <v>37</v>
      </c>
      <c r="AJ6308" t="s">
        <v>38</v>
      </c>
    </row>
    <row r="6309" spans="1:36" x14ac:dyDescent="0.25">
      <c r="A6309" t="s">
        <v>32</v>
      </c>
      <c r="B6309" t="s">
        <v>19005</v>
      </c>
      <c r="C6309">
        <f>YEAR(B6309)</f>
        <v>2017</v>
      </c>
      <c r="D6309">
        <v>75.2</v>
      </c>
      <c r="E6309">
        <v>55.4</v>
      </c>
      <c r="F6309">
        <v>65</v>
      </c>
      <c r="H6309" s="2">
        <f>IF(F6309-61.81&lt;=0,0,IF(F6309-61.81&lt;=1,1,2))</f>
        <v>2</v>
      </c>
      <c r="I6309">
        <v>75.2</v>
      </c>
      <c r="J6309">
        <v>55.4</v>
      </c>
      <c r="K6309">
        <v>65</v>
      </c>
      <c r="L6309">
        <v>56.6</v>
      </c>
      <c r="M6309">
        <v>75.3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25.3</v>
      </c>
      <c r="V6309">
        <v>19.7</v>
      </c>
      <c r="W6309">
        <v>167.2</v>
      </c>
      <c r="X6309">
        <v>1015.3</v>
      </c>
      <c r="Y6309">
        <v>29.5</v>
      </c>
      <c r="Z6309">
        <v>6.2</v>
      </c>
      <c r="AA6309">
        <v>287.89999999999998</v>
      </c>
      <c r="AB6309">
        <v>24.8</v>
      </c>
      <c r="AC6309">
        <v>9</v>
      </c>
      <c r="AD6309">
        <v>0</v>
      </c>
      <c r="AE6309" t="s">
        <v>19006</v>
      </c>
      <c r="AF6309" t="s">
        <v>19007</v>
      </c>
      <c r="AG6309">
        <v>0.75</v>
      </c>
      <c r="AH6309" t="s">
        <v>36</v>
      </c>
      <c r="AI6309" t="s">
        <v>37</v>
      </c>
      <c r="AJ6309" t="s">
        <v>38</v>
      </c>
    </row>
    <row r="6310" spans="1:36" x14ac:dyDescent="0.25">
      <c r="A6310" t="s">
        <v>32</v>
      </c>
      <c r="B6310" t="s">
        <v>19008</v>
      </c>
      <c r="C6310">
        <f>YEAR(B6310)</f>
        <v>2017</v>
      </c>
      <c r="D6310">
        <v>80.599999999999994</v>
      </c>
      <c r="E6310">
        <v>64.400000000000006</v>
      </c>
      <c r="F6310">
        <v>68.400000000000006</v>
      </c>
      <c r="H6310" s="2">
        <f>IF(F6310-61.81&lt;=0,0,IF(F6310-61.81&lt;=1,1,2))</f>
        <v>2</v>
      </c>
      <c r="I6310">
        <v>82.7</v>
      </c>
      <c r="J6310">
        <v>64.400000000000006</v>
      </c>
      <c r="K6310">
        <v>68.5</v>
      </c>
      <c r="L6310">
        <v>58.2</v>
      </c>
      <c r="M6310">
        <v>70.400000000000006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39.1</v>
      </c>
      <c r="V6310">
        <v>25.3</v>
      </c>
      <c r="W6310">
        <v>175.7</v>
      </c>
      <c r="X6310">
        <v>1012.2</v>
      </c>
      <c r="Y6310">
        <v>39.1</v>
      </c>
      <c r="Z6310">
        <v>6.2</v>
      </c>
      <c r="AA6310">
        <v>261.8</v>
      </c>
      <c r="AB6310">
        <v>22.5</v>
      </c>
      <c r="AC6310">
        <v>8</v>
      </c>
      <c r="AD6310">
        <v>0</v>
      </c>
      <c r="AE6310" t="s">
        <v>19009</v>
      </c>
      <c r="AF6310" t="s">
        <v>19010</v>
      </c>
      <c r="AG6310">
        <v>0.8</v>
      </c>
      <c r="AH6310" t="s">
        <v>36</v>
      </c>
      <c r="AI6310" t="s">
        <v>37</v>
      </c>
      <c r="AJ6310" t="s">
        <v>38</v>
      </c>
    </row>
    <row r="6311" spans="1:36" x14ac:dyDescent="0.25">
      <c r="A6311" t="s">
        <v>32</v>
      </c>
      <c r="B6311" t="s">
        <v>19011</v>
      </c>
      <c r="C6311">
        <f>YEAR(B6311)</f>
        <v>2017</v>
      </c>
      <c r="D6311">
        <v>66.2</v>
      </c>
      <c r="E6311">
        <v>59</v>
      </c>
      <c r="F6311">
        <v>62.4</v>
      </c>
      <c r="H6311" s="2">
        <f>IF(F6311-61.81&lt;=0,0,IF(F6311-61.81&lt;=1,1,2))</f>
        <v>1</v>
      </c>
      <c r="I6311">
        <v>66.2</v>
      </c>
      <c r="J6311">
        <v>59</v>
      </c>
      <c r="K6311">
        <v>62.4</v>
      </c>
      <c r="L6311">
        <v>55.2</v>
      </c>
      <c r="M6311">
        <v>77.7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24.2</v>
      </c>
      <c r="V6311">
        <v>16</v>
      </c>
      <c r="W6311">
        <v>345.2</v>
      </c>
      <c r="X6311">
        <v>1016.1</v>
      </c>
      <c r="Y6311">
        <v>48.8</v>
      </c>
      <c r="Z6311">
        <v>6.2</v>
      </c>
      <c r="AA6311">
        <v>267.7</v>
      </c>
      <c r="AB6311">
        <v>23.3</v>
      </c>
      <c r="AC6311">
        <v>9</v>
      </c>
      <c r="AD6311">
        <v>0</v>
      </c>
      <c r="AE6311" t="s">
        <v>19012</v>
      </c>
      <c r="AF6311" t="s">
        <v>19013</v>
      </c>
      <c r="AG6311">
        <v>0.83</v>
      </c>
      <c r="AH6311" t="s">
        <v>36</v>
      </c>
      <c r="AI6311" t="s">
        <v>37</v>
      </c>
      <c r="AJ6311" t="s">
        <v>38</v>
      </c>
    </row>
    <row r="6312" spans="1:36" x14ac:dyDescent="0.25">
      <c r="A6312" t="s">
        <v>32</v>
      </c>
      <c r="B6312" t="s">
        <v>19014</v>
      </c>
      <c r="C6312">
        <f>YEAR(B6312)</f>
        <v>2017</v>
      </c>
      <c r="D6312">
        <v>59</v>
      </c>
      <c r="E6312">
        <v>50</v>
      </c>
      <c r="F6312">
        <v>55</v>
      </c>
      <c r="H6312" s="2">
        <f>IF(F6312-61.81&lt;=0,0,IF(F6312-61.81&lt;=1,1,2))</f>
        <v>0</v>
      </c>
      <c r="I6312">
        <v>59</v>
      </c>
      <c r="J6312">
        <v>46.7</v>
      </c>
      <c r="K6312">
        <v>54.8</v>
      </c>
      <c r="L6312">
        <v>48.7</v>
      </c>
      <c r="M6312">
        <v>80</v>
      </c>
      <c r="O6312">
        <v>3.0000000000000001E-3</v>
      </c>
      <c r="P6312">
        <v>100</v>
      </c>
      <c r="Q6312">
        <v>8.33</v>
      </c>
      <c r="R6312" t="s">
        <v>40</v>
      </c>
      <c r="S6312">
        <v>0</v>
      </c>
      <c r="T6312">
        <v>0</v>
      </c>
      <c r="U6312">
        <v>23.3</v>
      </c>
      <c r="V6312">
        <v>16</v>
      </c>
      <c r="W6312">
        <v>341.7</v>
      </c>
      <c r="X6312">
        <v>1016.6</v>
      </c>
      <c r="Y6312">
        <v>72.5</v>
      </c>
      <c r="Z6312">
        <v>5.8</v>
      </c>
      <c r="AA6312">
        <v>94.9</v>
      </c>
      <c r="AB6312">
        <v>8.4</v>
      </c>
      <c r="AC6312">
        <v>4</v>
      </c>
      <c r="AD6312">
        <v>0</v>
      </c>
      <c r="AE6312" t="s">
        <v>19015</v>
      </c>
      <c r="AF6312" t="s">
        <v>19016</v>
      </c>
      <c r="AG6312">
        <v>0.86</v>
      </c>
      <c r="AH6312" t="s">
        <v>56</v>
      </c>
      <c r="AI6312" t="s">
        <v>101</v>
      </c>
      <c r="AJ6312" t="s">
        <v>40</v>
      </c>
    </row>
    <row r="6313" spans="1:36" x14ac:dyDescent="0.25">
      <c r="A6313" t="s">
        <v>32</v>
      </c>
      <c r="B6313" t="s">
        <v>19017</v>
      </c>
      <c r="C6313">
        <f>YEAR(B6313)</f>
        <v>2017</v>
      </c>
      <c r="D6313">
        <v>60.8</v>
      </c>
      <c r="E6313">
        <v>48.2</v>
      </c>
      <c r="F6313">
        <v>55.1</v>
      </c>
      <c r="H6313" s="2">
        <f>IF(F6313-61.81&lt;=0,0,IF(F6313-61.81&lt;=1,1,2))</f>
        <v>0</v>
      </c>
      <c r="I6313">
        <v>60.8</v>
      </c>
      <c r="J6313">
        <v>44.6</v>
      </c>
      <c r="K6313">
        <v>54.1</v>
      </c>
      <c r="L6313">
        <v>47.7</v>
      </c>
      <c r="M6313">
        <v>76.7</v>
      </c>
      <c r="O6313">
        <v>0.40500000000000003</v>
      </c>
      <c r="P6313">
        <v>100</v>
      </c>
      <c r="Q6313">
        <v>4.17</v>
      </c>
      <c r="R6313" t="s">
        <v>40</v>
      </c>
      <c r="S6313">
        <v>0</v>
      </c>
      <c r="T6313">
        <v>0</v>
      </c>
      <c r="U6313">
        <v>24.6</v>
      </c>
      <c r="V6313">
        <v>16.100000000000001</v>
      </c>
      <c r="W6313">
        <v>290.60000000000002</v>
      </c>
      <c r="X6313">
        <v>1017.7</v>
      </c>
      <c r="Y6313">
        <v>38.9</v>
      </c>
      <c r="Z6313">
        <v>6.2</v>
      </c>
      <c r="AA6313">
        <v>290.5</v>
      </c>
      <c r="AB6313">
        <v>25.2</v>
      </c>
      <c r="AC6313">
        <v>9</v>
      </c>
      <c r="AD6313">
        <v>0</v>
      </c>
      <c r="AE6313" t="s">
        <v>19018</v>
      </c>
      <c r="AF6313" t="s">
        <v>19019</v>
      </c>
      <c r="AG6313">
        <v>0.9</v>
      </c>
      <c r="AH6313" t="s">
        <v>56</v>
      </c>
      <c r="AI6313" t="s">
        <v>78</v>
      </c>
      <c r="AJ6313" t="s">
        <v>40</v>
      </c>
    </row>
    <row r="6314" spans="1:36" x14ac:dyDescent="0.25">
      <c r="A6314" t="s">
        <v>32</v>
      </c>
      <c r="B6314" t="s">
        <v>19020</v>
      </c>
      <c r="C6314">
        <f>YEAR(B6314)</f>
        <v>2017</v>
      </c>
      <c r="D6314">
        <v>66.2</v>
      </c>
      <c r="E6314">
        <v>47.4</v>
      </c>
      <c r="F6314">
        <v>57.8</v>
      </c>
      <c r="H6314" s="2">
        <f>IF(F6314-61.81&lt;=0,0,IF(F6314-61.81&lt;=1,1,2))</f>
        <v>0</v>
      </c>
      <c r="I6314">
        <v>66.2</v>
      </c>
      <c r="J6314">
        <v>45.5</v>
      </c>
      <c r="K6314">
        <v>57.5</v>
      </c>
      <c r="L6314">
        <v>53.3</v>
      </c>
      <c r="M6314">
        <v>85.3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19.7</v>
      </c>
      <c r="V6314">
        <v>11.4</v>
      </c>
      <c r="W6314">
        <v>266.7</v>
      </c>
      <c r="X6314">
        <v>1020.9</v>
      </c>
      <c r="Y6314">
        <v>20.3</v>
      </c>
      <c r="Z6314">
        <v>6.2</v>
      </c>
      <c r="AA6314">
        <v>307.60000000000002</v>
      </c>
      <c r="AB6314">
        <v>26.4</v>
      </c>
      <c r="AC6314">
        <v>9</v>
      </c>
      <c r="AD6314">
        <v>0</v>
      </c>
      <c r="AE6314" t="s">
        <v>19021</v>
      </c>
      <c r="AF6314" t="s">
        <v>19022</v>
      </c>
      <c r="AG6314">
        <v>0.93</v>
      </c>
      <c r="AH6314" t="s">
        <v>36</v>
      </c>
      <c r="AI6314" t="s">
        <v>37</v>
      </c>
      <c r="AJ6314" t="s">
        <v>38</v>
      </c>
    </row>
    <row r="6315" spans="1:36" x14ac:dyDescent="0.25">
      <c r="A6315" t="s">
        <v>32</v>
      </c>
      <c r="B6315" t="s">
        <v>19023</v>
      </c>
      <c r="C6315">
        <f>YEAR(B6315)</f>
        <v>2017</v>
      </c>
      <c r="D6315">
        <v>66.2</v>
      </c>
      <c r="E6315">
        <v>49.2</v>
      </c>
      <c r="F6315">
        <v>58.7</v>
      </c>
      <c r="H6315" s="2">
        <f>IF(F6315-61.81&lt;=0,0,IF(F6315-61.81&lt;=1,1,2))</f>
        <v>0</v>
      </c>
      <c r="I6315">
        <v>66.2</v>
      </c>
      <c r="J6315">
        <v>47.2</v>
      </c>
      <c r="K6315">
        <v>58.6</v>
      </c>
      <c r="L6315">
        <v>54.4</v>
      </c>
      <c r="M6315">
        <v>86.2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17.2</v>
      </c>
      <c r="V6315">
        <v>10.3</v>
      </c>
      <c r="W6315">
        <v>117</v>
      </c>
      <c r="X6315">
        <v>1021</v>
      </c>
      <c r="Y6315">
        <v>29.7</v>
      </c>
      <c r="Z6315">
        <v>6.2</v>
      </c>
      <c r="AA6315">
        <v>308.7</v>
      </c>
      <c r="AB6315">
        <v>26.7</v>
      </c>
      <c r="AC6315">
        <v>9</v>
      </c>
      <c r="AD6315">
        <v>0</v>
      </c>
      <c r="AE6315" t="s">
        <v>19024</v>
      </c>
      <c r="AF6315" t="s">
        <v>19025</v>
      </c>
      <c r="AG6315">
        <v>0.96</v>
      </c>
      <c r="AH6315" t="s">
        <v>36</v>
      </c>
      <c r="AI6315" t="s">
        <v>37</v>
      </c>
      <c r="AJ6315" t="s">
        <v>38</v>
      </c>
    </row>
    <row r="6316" spans="1:36" x14ac:dyDescent="0.25">
      <c r="A6316" t="s">
        <v>32</v>
      </c>
      <c r="B6316" t="s">
        <v>19026</v>
      </c>
      <c r="C6316">
        <f>YEAR(B6316)</f>
        <v>2017</v>
      </c>
      <c r="D6316">
        <v>68</v>
      </c>
      <c r="E6316">
        <v>51.3</v>
      </c>
      <c r="F6316">
        <v>60.9</v>
      </c>
      <c r="H6316" s="2">
        <f>IF(F6316-61.81&lt;=0,0,IF(F6316-61.81&lt;=1,1,2))</f>
        <v>0</v>
      </c>
      <c r="I6316">
        <v>68</v>
      </c>
      <c r="J6316">
        <v>51.3</v>
      </c>
      <c r="K6316">
        <v>60.9</v>
      </c>
      <c r="L6316">
        <v>53.4</v>
      </c>
      <c r="M6316">
        <v>77.400000000000006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16.100000000000001</v>
      </c>
      <c r="V6316">
        <v>8.1</v>
      </c>
      <c r="W6316">
        <v>123.3</v>
      </c>
      <c r="X6316">
        <v>1019</v>
      </c>
      <c r="Y6316">
        <v>13.3</v>
      </c>
      <c r="Z6316">
        <v>6.2</v>
      </c>
      <c r="AA6316">
        <v>311.8</v>
      </c>
      <c r="AB6316">
        <v>27</v>
      </c>
      <c r="AC6316">
        <v>10</v>
      </c>
      <c r="AD6316">
        <v>0</v>
      </c>
      <c r="AE6316" t="s">
        <v>19027</v>
      </c>
      <c r="AF6316" t="s">
        <v>19028</v>
      </c>
      <c r="AG6316">
        <v>0</v>
      </c>
      <c r="AH6316" t="s">
        <v>330</v>
      </c>
      <c r="AI6316" t="s">
        <v>9140</v>
      </c>
      <c r="AJ6316" t="s">
        <v>331</v>
      </c>
    </row>
    <row r="6317" spans="1:36" x14ac:dyDescent="0.25">
      <c r="A6317" t="s">
        <v>32</v>
      </c>
      <c r="B6317" t="s">
        <v>19029</v>
      </c>
      <c r="C6317">
        <f>YEAR(B6317)</f>
        <v>2017</v>
      </c>
      <c r="D6317">
        <v>69.900000000000006</v>
      </c>
      <c r="E6317">
        <v>50.1</v>
      </c>
      <c r="F6317">
        <v>60.3</v>
      </c>
      <c r="H6317" s="2">
        <f>IF(F6317-61.81&lt;=0,0,IF(F6317-61.81&lt;=1,1,2))</f>
        <v>0</v>
      </c>
      <c r="I6317">
        <v>69.900000000000006</v>
      </c>
      <c r="J6317">
        <v>50.1</v>
      </c>
      <c r="K6317">
        <v>60.3</v>
      </c>
      <c r="L6317">
        <v>50.7</v>
      </c>
      <c r="M6317">
        <v>71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14.8</v>
      </c>
      <c r="V6317">
        <v>8.1</v>
      </c>
      <c r="W6317">
        <v>136.19999999999999</v>
      </c>
      <c r="X6317">
        <v>1017</v>
      </c>
      <c r="Y6317">
        <v>0</v>
      </c>
      <c r="Z6317">
        <v>6.3</v>
      </c>
      <c r="AA6317">
        <v>320.89999999999998</v>
      </c>
      <c r="AB6317">
        <v>27.8</v>
      </c>
      <c r="AC6317">
        <v>10</v>
      </c>
      <c r="AD6317">
        <v>0</v>
      </c>
      <c r="AE6317" t="s">
        <v>19030</v>
      </c>
      <c r="AF6317" t="s">
        <v>19031</v>
      </c>
      <c r="AG6317">
        <v>0.03</v>
      </c>
      <c r="AH6317" t="s">
        <v>330</v>
      </c>
      <c r="AI6317" t="s">
        <v>9140</v>
      </c>
      <c r="AJ6317" t="s">
        <v>331</v>
      </c>
    </row>
    <row r="6318" spans="1:36" x14ac:dyDescent="0.25">
      <c r="A6318" t="s">
        <v>32</v>
      </c>
      <c r="B6318" t="s">
        <v>19032</v>
      </c>
      <c r="C6318">
        <f>YEAR(B6318)</f>
        <v>2017</v>
      </c>
      <c r="D6318">
        <v>71.7</v>
      </c>
      <c r="E6318">
        <v>49.2</v>
      </c>
      <c r="F6318">
        <v>61.7</v>
      </c>
      <c r="H6318" s="2">
        <f>IF(F6318-61.81&lt;=0,0,IF(F6318-61.81&lt;=1,1,2))</f>
        <v>0</v>
      </c>
      <c r="I6318">
        <v>71.7</v>
      </c>
      <c r="J6318">
        <v>47.7</v>
      </c>
      <c r="K6318">
        <v>61.6</v>
      </c>
      <c r="L6318">
        <v>52.9</v>
      </c>
      <c r="M6318">
        <v>74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13.9</v>
      </c>
      <c r="V6318">
        <v>8.1</v>
      </c>
      <c r="W6318">
        <v>140.5</v>
      </c>
      <c r="X6318">
        <v>1016.1</v>
      </c>
      <c r="Y6318">
        <v>5.7</v>
      </c>
      <c r="Z6318">
        <v>6.2</v>
      </c>
      <c r="AA6318">
        <v>321.3</v>
      </c>
      <c r="AB6318">
        <v>27.7</v>
      </c>
      <c r="AC6318">
        <v>10</v>
      </c>
      <c r="AD6318">
        <v>0</v>
      </c>
      <c r="AE6318" t="s">
        <v>19033</v>
      </c>
      <c r="AF6318" t="s">
        <v>19034</v>
      </c>
      <c r="AG6318">
        <v>0.06</v>
      </c>
      <c r="AH6318" t="s">
        <v>330</v>
      </c>
      <c r="AI6318" t="s">
        <v>9140</v>
      </c>
      <c r="AJ6318" t="s">
        <v>331</v>
      </c>
    </row>
    <row r="6319" spans="1:36" x14ac:dyDescent="0.25">
      <c r="A6319" t="s">
        <v>32</v>
      </c>
      <c r="B6319" t="s">
        <v>19035</v>
      </c>
      <c r="C6319">
        <f>YEAR(B6319)</f>
        <v>2017</v>
      </c>
      <c r="D6319">
        <v>73.400000000000006</v>
      </c>
      <c r="E6319">
        <v>55.4</v>
      </c>
      <c r="F6319">
        <v>65.8</v>
      </c>
      <c r="H6319" s="2">
        <f>IF(F6319-61.81&lt;=0,0,IF(F6319-61.81&lt;=1,1,2))</f>
        <v>2</v>
      </c>
      <c r="I6319">
        <v>73.400000000000006</v>
      </c>
      <c r="J6319">
        <v>55.4</v>
      </c>
      <c r="K6319">
        <v>65.8</v>
      </c>
      <c r="L6319">
        <v>52.9</v>
      </c>
      <c r="M6319">
        <v>63.6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16.100000000000001</v>
      </c>
      <c r="V6319">
        <v>17.2</v>
      </c>
      <c r="W6319">
        <v>154.4</v>
      </c>
      <c r="X6319">
        <v>1013</v>
      </c>
      <c r="Y6319">
        <v>38.6</v>
      </c>
      <c r="Z6319">
        <v>6.2</v>
      </c>
      <c r="AA6319">
        <v>310.89999999999998</v>
      </c>
      <c r="AB6319">
        <v>27.2</v>
      </c>
      <c r="AC6319">
        <v>9</v>
      </c>
      <c r="AD6319">
        <v>0</v>
      </c>
      <c r="AE6319" t="s">
        <v>19036</v>
      </c>
      <c r="AF6319" t="s">
        <v>19037</v>
      </c>
      <c r="AG6319">
        <v>0.1</v>
      </c>
      <c r="AH6319" t="s">
        <v>36</v>
      </c>
      <c r="AI6319" t="s">
        <v>37</v>
      </c>
      <c r="AJ6319" t="s">
        <v>38</v>
      </c>
    </row>
    <row r="6320" spans="1:36" x14ac:dyDescent="0.25">
      <c r="A6320" t="s">
        <v>32</v>
      </c>
      <c r="B6320" t="s">
        <v>19038</v>
      </c>
      <c r="C6320">
        <f>YEAR(B6320)</f>
        <v>2017</v>
      </c>
      <c r="D6320">
        <v>80.599999999999994</v>
      </c>
      <c r="E6320">
        <v>64.400000000000006</v>
      </c>
      <c r="F6320">
        <v>73.3</v>
      </c>
      <c r="H6320" s="2">
        <f>IF(F6320-61.81&lt;=0,0,IF(F6320-61.81&lt;=1,1,2))</f>
        <v>2</v>
      </c>
      <c r="I6320">
        <v>80.8</v>
      </c>
      <c r="J6320">
        <v>64.400000000000006</v>
      </c>
      <c r="K6320">
        <v>73.3</v>
      </c>
      <c r="L6320">
        <v>56.9</v>
      </c>
      <c r="M6320">
        <v>58.6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32.200000000000003</v>
      </c>
      <c r="V6320">
        <v>27.7</v>
      </c>
      <c r="W6320">
        <v>190.6</v>
      </c>
      <c r="X6320">
        <v>1007.6</v>
      </c>
      <c r="Y6320">
        <v>40.799999999999997</v>
      </c>
      <c r="Z6320">
        <v>6.2</v>
      </c>
      <c r="AA6320">
        <v>302.5</v>
      </c>
      <c r="AB6320">
        <v>26.2</v>
      </c>
      <c r="AC6320">
        <v>9</v>
      </c>
      <c r="AD6320">
        <v>0</v>
      </c>
      <c r="AE6320" t="s">
        <v>19039</v>
      </c>
      <c r="AF6320" t="s">
        <v>19040</v>
      </c>
      <c r="AG6320">
        <v>0.13</v>
      </c>
      <c r="AH6320" t="s">
        <v>36</v>
      </c>
      <c r="AI6320" t="s">
        <v>37</v>
      </c>
      <c r="AJ6320" t="s">
        <v>38</v>
      </c>
    </row>
    <row r="6321" spans="1:36" x14ac:dyDescent="0.25">
      <c r="A6321" t="s">
        <v>32</v>
      </c>
      <c r="B6321" t="s">
        <v>19041</v>
      </c>
      <c r="C6321">
        <f>YEAR(B6321)</f>
        <v>2017</v>
      </c>
      <c r="D6321">
        <v>69.8</v>
      </c>
      <c r="E6321">
        <v>62.6</v>
      </c>
      <c r="F6321">
        <v>65.900000000000006</v>
      </c>
      <c r="H6321" s="2">
        <f>IF(F6321-61.81&lt;=0,0,IF(F6321-61.81&lt;=1,1,2))</f>
        <v>2</v>
      </c>
      <c r="I6321">
        <v>69.8</v>
      </c>
      <c r="J6321">
        <v>62.6</v>
      </c>
      <c r="K6321">
        <v>65.900000000000006</v>
      </c>
      <c r="L6321">
        <v>60.9</v>
      </c>
      <c r="M6321">
        <v>84.1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30.6</v>
      </c>
      <c r="V6321">
        <v>20.8</v>
      </c>
      <c r="W6321">
        <v>304.2</v>
      </c>
      <c r="X6321">
        <v>1008.5</v>
      </c>
      <c r="Y6321">
        <v>45.4</v>
      </c>
      <c r="Z6321">
        <v>6.2</v>
      </c>
      <c r="AA6321">
        <v>260.7</v>
      </c>
      <c r="AB6321">
        <v>22.4</v>
      </c>
      <c r="AC6321">
        <v>8</v>
      </c>
      <c r="AD6321">
        <v>0</v>
      </c>
      <c r="AE6321" t="s">
        <v>19042</v>
      </c>
      <c r="AF6321" t="s">
        <v>19043</v>
      </c>
      <c r="AG6321">
        <v>0.17</v>
      </c>
      <c r="AH6321" t="s">
        <v>36</v>
      </c>
      <c r="AI6321" t="s">
        <v>37</v>
      </c>
      <c r="AJ6321" t="s">
        <v>38</v>
      </c>
    </row>
    <row r="6322" spans="1:36" x14ac:dyDescent="0.25">
      <c r="A6322" t="s">
        <v>32</v>
      </c>
      <c r="B6322" t="s">
        <v>19044</v>
      </c>
      <c r="C6322">
        <f>YEAR(B6322)</f>
        <v>2017</v>
      </c>
      <c r="D6322">
        <v>71.599999999999994</v>
      </c>
      <c r="E6322">
        <v>59</v>
      </c>
      <c r="F6322">
        <v>65.5</v>
      </c>
      <c r="H6322" s="2">
        <f>IF(F6322-61.81&lt;=0,0,IF(F6322-61.81&lt;=1,1,2))</f>
        <v>2</v>
      </c>
      <c r="I6322">
        <v>71.599999999999994</v>
      </c>
      <c r="J6322">
        <v>59</v>
      </c>
      <c r="K6322">
        <v>65.5</v>
      </c>
      <c r="L6322">
        <v>58.4</v>
      </c>
      <c r="M6322">
        <v>78.8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22.6</v>
      </c>
      <c r="V6322">
        <v>14.9</v>
      </c>
      <c r="W6322">
        <v>304.60000000000002</v>
      </c>
      <c r="X6322">
        <v>1013.3</v>
      </c>
      <c r="Y6322">
        <v>34.700000000000003</v>
      </c>
      <c r="Z6322">
        <v>6.2</v>
      </c>
      <c r="AA6322">
        <v>311</v>
      </c>
      <c r="AB6322">
        <v>26.8</v>
      </c>
      <c r="AC6322">
        <v>9</v>
      </c>
      <c r="AD6322">
        <v>0</v>
      </c>
      <c r="AE6322" t="s">
        <v>19045</v>
      </c>
      <c r="AF6322" t="s">
        <v>19046</v>
      </c>
      <c r="AG6322">
        <v>0.2</v>
      </c>
      <c r="AH6322" t="s">
        <v>36</v>
      </c>
      <c r="AI6322" t="s">
        <v>174</v>
      </c>
      <c r="AJ6322" t="s">
        <v>38</v>
      </c>
    </row>
    <row r="6323" spans="1:36" x14ac:dyDescent="0.25">
      <c r="A6323" t="s">
        <v>32</v>
      </c>
      <c r="B6323" t="s">
        <v>19047</v>
      </c>
      <c r="C6323">
        <f>YEAR(B6323)</f>
        <v>2017</v>
      </c>
      <c r="D6323">
        <v>71.599999999999994</v>
      </c>
      <c r="E6323">
        <v>55.4</v>
      </c>
      <c r="F6323">
        <v>64.099999999999994</v>
      </c>
      <c r="H6323" s="2">
        <f>IF(F6323-61.81&lt;=0,0,IF(F6323-61.81&lt;=1,1,2))</f>
        <v>2</v>
      </c>
      <c r="I6323">
        <v>71.599999999999994</v>
      </c>
      <c r="J6323">
        <v>55.4</v>
      </c>
      <c r="K6323">
        <v>64.099999999999994</v>
      </c>
      <c r="L6323">
        <v>55.9</v>
      </c>
      <c r="M6323">
        <v>75.099999999999994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20.8</v>
      </c>
      <c r="V6323">
        <v>11.4</v>
      </c>
      <c r="W6323">
        <v>207.4</v>
      </c>
      <c r="X6323">
        <v>1014</v>
      </c>
      <c r="Y6323">
        <v>15.9</v>
      </c>
      <c r="Z6323">
        <v>6.2</v>
      </c>
      <c r="AA6323">
        <v>310.5</v>
      </c>
      <c r="AB6323">
        <v>26.7</v>
      </c>
      <c r="AC6323">
        <v>9</v>
      </c>
      <c r="AD6323">
        <v>0</v>
      </c>
      <c r="AE6323" t="s">
        <v>19048</v>
      </c>
      <c r="AF6323" t="s">
        <v>19049</v>
      </c>
      <c r="AG6323">
        <v>0.25</v>
      </c>
      <c r="AH6323" t="s">
        <v>330</v>
      </c>
      <c r="AI6323" t="s">
        <v>9140</v>
      </c>
      <c r="AJ6323" t="s">
        <v>331</v>
      </c>
    </row>
    <row r="6324" spans="1:36" x14ac:dyDescent="0.25">
      <c r="A6324" t="s">
        <v>32</v>
      </c>
      <c r="B6324" t="s">
        <v>19050</v>
      </c>
      <c r="C6324">
        <f>YEAR(B6324)</f>
        <v>2017</v>
      </c>
      <c r="D6324">
        <v>71.599999999999994</v>
      </c>
      <c r="E6324">
        <v>55.4</v>
      </c>
      <c r="F6324">
        <v>64.8</v>
      </c>
      <c r="H6324" s="2">
        <f>IF(F6324-61.81&lt;=0,0,IF(F6324-61.81&lt;=1,1,2))</f>
        <v>2</v>
      </c>
      <c r="I6324">
        <v>71.599999999999994</v>
      </c>
      <c r="J6324">
        <v>55.4</v>
      </c>
      <c r="K6324">
        <v>64.8</v>
      </c>
      <c r="L6324">
        <v>58.1</v>
      </c>
      <c r="M6324">
        <v>79.2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21.7</v>
      </c>
      <c r="V6324">
        <v>9.1999999999999993</v>
      </c>
      <c r="W6324">
        <v>206.1</v>
      </c>
      <c r="X6324">
        <v>1014.5</v>
      </c>
      <c r="Y6324">
        <v>16</v>
      </c>
      <c r="Z6324">
        <v>6.2</v>
      </c>
      <c r="AA6324">
        <v>311.5</v>
      </c>
      <c r="AB6324">
        <v>26.8</v>
      </c>
      <c r="AC6324">
        <v>9</v>
      </c>
      <c r="AD6324">
        <v>0</v>
      </c>
      <c r="AE6324" t="s">
        <v>19051</v>
      </c>
      <c r="AF6324" t="s">
        <v>19052</v>
      </c>
      <c r="AG6324">
        <v>0.27</v>
      </c>
      <c r="AH6324" t="s">
        <v>330</v>
      </c>
      <c r="AI6324" t="s">
        <v>9140</v>
      </c>
      <c r="AJ6324" t="s">
        <v>331</v>
      </c>
    </row>
    <row r="6325" spans="1:36" x14ac:dyDescent="0.25">
      <c r="A6325" t="s">
        <v>32</v>
      </c>
      <c r="B6325" t="s">
        <v>19053</v>
      </c>
      <c r="C6325">
        <f>YEAR(B6325)</f>
        <v>2017</v>
      </c>
      <c r="D6325">
        <v>73.400000000000006</v>
      </c>
      <c r="E6325">
        <v>55.4</v>
      </c>
      <c r="F6325">
        <v>66.599999999999994</v>
      </c>
      <c r="H6325" s="2">
        <f>IF(F6325-61.81&lt;=0,0,IF(F6325-61.81&lt;=1,1,2))</f>
        <v>2</v>
      </c>
      <c r="I6325">
        <v>73.400000000000006</v>
      </c>
      <c r="J6325">
        <v>55.4</v>
      </c>
      <c r="K6325">
        <v>66.599999999999994</v>
      </c>
      <c r="L6325">
        <v>58.8</v>
      </c>
      <c r="M6325">
        <v>76.8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22.8</v>
      </c>
      <c r="V6325">
        <v>19.600000000000001</v>
      </c>
      <c r="W6325">
        <v>280.5</v>
      </c>
      <c r="X6325">
        <v>1014.7</v>
      </c>
      <c r="Y6325">
        <v>24.9</v>
      </c>
      <c r="Z6325">
        <v>6.2</v>
      </c>
      <c r="AA6325">
        <v>293.5</v>
      </c>
      <c r="AB6325">
        <v>25.3</v>
      </c>
      <c r="AC6325">
        <v>9</v>
      </c>
      <c r="AD6325">
        <v>0</v>
      </c>
      <c r="AE6325" t="s">
        <v>19054</v>
      </c>
      <c r="AF6325" t="s">
        <v>19055</v>
      </c>
      <c r="AG6325">
        <v>0.31</v>
      </c>
      <c r="AH6325" t="s">
        <v>36</v>
      </c>
      <c r="AI6325" t="s">
        <v>174</v>
      </c>
      <c r="AJ6325" t="s">
        <v>38</v>
      </c>
    </row>
    <row r="6326" spans="1:36" x14ac:dyDescent="0.25">
      <c r="A6326" t="s">
        <v>32</v>
      </c>
      <c r="B6326" t="s">
        <v>19056</v>
      </c>
      <c r="C6326">
        <f>YEAR(B6326)</f>
        <v>2017</v>
      </c>
      <c r="D6326">
        <v>78.8</v>
      </c>
      <c r="E6326">
        <v>64.400000000000006</v>
      </c>
      <c r="F6326">
        <v>71.3</v>
      </c>
      <c r="H6326" s="2">
        <f>IF(F6326-61.81&lt;=0,0,IF(F6326-61.81&lt;=1,1,2))</f>
        <v>2</v>
      </c>
      <c r="I6326">
        <v>78.8</v>
      </c>
      <c r="J6326">
        <v>64.400000000000006</v>
      </c>
      <c r="K6326">
        <v>71.3</v>
      </c>
      <c r="L6326">
        <v>60.4</v>
      </c>
      <c r="M6326">
        <v>69.3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28.9</v>
      </c>
      <c r="V6326">
        <v>20.8</v>
      </c>
      <c r="W6326">
        <v>286.39999999999998</v>
      </c>
      <c r="X6326">
        <v>1013.3</v>
      </c>
      <c r="Y6326">
        <v>44.1</v>
      </c>
      <c r="Z6326">
        <v>6.2</v>
      </c>
      <c r="AA6326">
        <v>312.39999999999998</v>
      </c>
      <c r="AB6326">
        <v>26.8</v>
      </c>
      <c r="AC6326">
        <v>9</v>
      </c>
      <c r="AD6326">
        <v>0</v>
      </c>
      <c r="AE6326" t="s">
        <v>19057</v>
      </c>
      <c r="AF6326" t="s">
        <v>19058</v>
      </c>
      <c r="AG6326">
        <v>0.34</v>
      </c>
      <c r="AH6326" t="s">
        <v>36</v>
      </c>
      <c r="AI6326" t="s">
        <v>702</v>
      </c>
      <c r="AJ6326" t="s">
        <v>38</v>
      </c>
    </row>
    <row r="6327" spans="1:36" x14ac:dyDescent="0.25">
      <c r="A6327" t="s">
        <v>32</v>
      </c>
      <c r="B6327" t="s">
        <v>19059</v>
      </c>
      <c r="C6327">
        <f>YEAR(B6327)</f>
        <v>2017</v>
      </c>
      <c r="D6327">
        <v>82.4</v>
      </c>
      <c r="E6327">
        <v>62.6</v>
      </c>
      <c r="F6327">
        <v>71.900000000000006</v>
      </c>
      <c r="H6327" s="2">
        <f>IF(F6327-61.81&lt;=0,0,IF(F6327-61.81&lt;=1,1,2))</f>
        <v>2</v>
      </c>
      <c r="I6327">
        <v>84.7</v>
      </c>
      <c r="J6327">
        <v>62.6</v>
      </c>
      <c r="K6327">
        <v>72.2</v>
      </c>
      <c r="L6327">
        <v>59.8</v>
      </c>
      <c r="M6327">
        <v>66.8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23.3</v>
      </c>
      <c r="V6327">
        <v>15</v>
      </c>
      <c r="W6327">
        <v>135</v>
      </c>
      <c r="X6327">
        <v>1011.8</v>
      </c>
      <c r="Y6327">
        <v>17.7</v>
      </c>
      <c r="Z6327">
        <v>6.2</v>
      </c>
      <c r="AA6327">
        <v>316</v>
      </c>
      <c r="AB6327">
        <v>27.4</v>
      </c>
      <c r="AC6327">
        <v>10</v>
      </c>
      <c r="AD6327">
        <v>0</v>
      </c>
      <c r="AE6327" t="s">
        <v>19060</v>
      </c>
      <c r="AF6327" t="s">
        <v>19061</v>
      </c>
      <c r="AG6327">
        <v>0.38</v>
      </c>
      <c r="AH6327" t="s">
        <v>330</v>
      </c>
      <c r="AI6327" t="s">
        <v>9140</v>
      </c>
      <c r="AJ6327" t="s">
        <v>331</v>
      </c>
    </row>
    <row r="6328" spans="1:36" x14ac:dyDescent="0.25">
      <c r="A6328" t="s">
        <v>32</v>
      </c>
      <c r="B6328" t="s">
        <v>19062</v>
      </c>
      <c r="C6328">
        <f>YEAR(B6328)</f>
        <v>2017</v>
      </c>
      <c r="D6328">
        <v>80.599999999999994</v>
      </c>
      <c r="E6328">
        <v>66.3</v>
      </c>
      <c r="F6328">
        <v>71.400000000000006</v>
      </c>
      <c r="H6328" s="2">
        <f>IF(F6328-61.81&lt;=0,0,IF(F6328-61.81&lt;=1,1,2))</f>
        <v>2</v>
      </c>
      <c r="I6328">
        <v>82.7</v>
      </c>
      <c r="J6328">
        <v>66.3</v>
      </c>
      <c r="K6328">
        <v>71.5</v>
      </c>
      <c r="L6328">
        <v>60.7</v>
      </c>
      <c r="M6328">
        <v>69.8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22.6</v>
      </c>
      <c r="V6328">
        <v>18.3</v>
      </c>
      <c r="W6328">
        <v>195</v>
      </c>
      <c r="X6328">
        <v>1007.6</v>
      </c>
      <c r="Y6328">
        <v>38.799999999999997</v>
      </c>
      <c r="Z6328">
        <v>6.2</v>
      </c>
      <c r="AA6328">
        <v>211.6</v>
      </c>
      <c r="AB6328">
        <v>18.2</v>
      </c>
      <c r="AC6328">
        <v>7</v>
      </c>
      <c r="AD6328">
        <v>0</v>
      </c>
      <c r="AE6328" t="s">
        <v>19063</v>
      </c>
      <c r="AF6328" t="s">
        <v>19064</v>
      </c>
      <c r="AG6328">
        <v>0.41</v>
      </c>
      <c r="AH6328" t="s">
        <v>36</v>
      </c>
      <c r="AI6328" t="s">
        <v>37</v>
      </c>
      <c r="AJ6328" t="s">
        <v>38</v>
      </c>
    </row>
    <row r="6329" spans="1:36" x14ac:dyDescent="0.25">
      <c r="A6329" t="s">
        <v>32</v>
      </c>
      <c r="B6329" t="s">
        <v>19065</v>
      </c>
      <c r="C6329">
        <f>YEAR(B6329)</f>
        <v>2017</v>
      </c>
      <c r="D6329">
        <v>80.599999999999994</v>
      </c>
      <c r="E6329">
        <v>64.400000000000006</v>
      </c>
      <c r="F6329">
        <v>72.7</v>
      </c>
      <c r="H6329" s="2">
        <f>IF(F6329-61.81&lt;=0,0,IF(F6329-61.81&lt;=1,1,2))</f>
        <v>2</v>
      </c>
      <c r="I6329">
        <v>80.8</v>
      </c>
      <c r="J6329">
        <v>64.400000000000006</v>
      </c>
      <c r="K6329">
        <v>72.8</v>
      </c>
      <c r="L6329">
        <v>59.6</v>
      </c>
      <c r="M6329">
        <v>65.099999999999994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32.200000000000003</v>
      </c>
      <c r="V6329">
        <v>25.3</v>
      </c>
      <c r="W6329">
        <v>281.3</v>
      </c>
      <c r="X6329">
        <v>1005</v>
      </c>
      <c r="Y6329">
        <v>32.5</v>
      </c>
      <c r="Z6329">
        <v>6.2</v>
      </c>
      <c r="AA6329">
        <v>310.89999999999998</v>
      </c>
      <c r="AB6329">
        <v>26.9</v>
      </c>
      <c r="AC6329">
        <v>9</v>
      </c>
      <c r="AD6329">
        <v>0</v>
      </c>
      <c r="AE6329" t="s">
        <v>19066</v>
      </c>
      <c r="AF6329" t="s">
        <v>19067</v>
      </c>
      <c r="AG6329">
        <v>0.45</v>
      </c>
      <c r="AH6329" t="s">
        <v>36</v>
      </c>
      <c r="AI6329" t="s">
        <v>37</v>
      </c>
      <c r="AJ6329" t="s">
        <v>38</v>
      </c>
    </row>
    <row r="6330" spans="1:36" x14ac:dyDescent="0.25">
      <c r="A6330" t="s">
        <v>32</v>
      </c>
      <c r="B6330" t="s">
        <v>19068</v>
      </c>
      <c r="C6330">
        <f>YEAR(B6330)</f>
        <v>2017</v>
      </c>
      <c r="D6330">
        <v>71.599999999999994</v>
      </c>
      <c r="E6330">
        <v>57.2</v>
      </c>
      <c r="F6330">
        <v>65.7</v>
      </c>
      <c r="H6330" s="2">
        <f>IF(F6330-61.81&lt;=0,0,IF(F6330-61.81&lt;=1,1,2))</f>
        <v>2</v>
      </c>
      <c r="I6330">
        <v>71.599999999999994</v>
      </c>
      <c r="J6330">
        <v>57.2</v>
      </c>
      <c r="K6330">
        <v>65.7</v>
      </c>
      <c r="L6330">
        <v>58.2</v>
      </c>
      <c r="M6330">
        <v>77.2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23.9</v>
      </c>
      <c r="V6330">
        <v>19.7</v>
      </c>
      <c r="W6330">
        <v>302.10000000000002</v>
      </c>
      <c r="X6330">
        <v>1010.6</v>
      </c>
      <c r="Y6330">
        <v>21.3</v>
      </c>
      <c r="Z6330">
        <v>6.2</v>
      </c>
      <c r="AA6330">
        <v>322.3</v>
      </c>
      <c r="AB6330">
        <v>27.8</v>
      </c>
      <c r="AC6330">
        <v>10</v>
      </c>
      <c r="AD6330">
        <v>0</v>
      </c>
      <c r="AE6330" t="s">
        <v>19069</v>
      </c>
      <c r="AF6330" t="s">
        <v>19070</v>
      </c>
      <c r="AG6330">
        <v>0.48</v>
      </c>
      <c r="AH6330" t="s">
        <v>36</v>
      </c>
      <c r="AI6330" t="s">
        <v>37</v>
      </c>
      <c r="AJ6330" t="s">
        <v>38</v>
      </c>
    </row>
    <row r="6331" spans="1:36" x14ac:dyDescent="0.25">
      <c r="A6331" t="s">
        <v>32</v>
      </c>
      <c r="B6331" t="s">
        <v>19071</v>
      </c>
      <c r="C6331">
        <f>YEAR(B6331)</f>
        <v>2017</v>
      </c>
      <c r="D6331">
        <v>73.400000000000006</v>
      </c>
      <c r="E6331">
        <v>57.2</v>
      </c>
      <c r="F6331">
        <v>66.099999999999994</v>
      </c>
      <c r="H6331" s="2">
        <f>IF(F6331-61.81&lt;=0,0,IF(F6331-61.81&lt;=1,1,2))</f>
        <v>2</v>
      </c>
      <c r="I6331">
        <v>73.400000000000006</v>
      </c>
      <c r="J6331">
        <v>57.2</v>
      </c>
      <c r="K6331">
        <v>66.099999999999994</v>
      </c>
      <c r="L6331">
        <v>58.7</v>
      </c>
      <c r="M6331">
        <v>77.599999999999994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19.899999999999999</v>
      </c>
      <c r="V6331">
        <v>9.1999999999999993</v>
      </c>
      <c r="W6331">
        <v>205.3</v>
      </c>
      <c r="X6331">
        <v>1015.9</v>
      </c>
      <c r="Y6331">
        <v>12.6</v>
      </c>
      <c r="Z6331">
        <v>6.2</v>
      </c>
      <c r="AA6331">
        <v>321.60000000000002</v>
      </c>
      <c r="AB6331">
        <v>27.8</v>
      </c>
      <c r="AC6331">
        <v>10</v>
      </c>
      <c r="AD6331">
        <v>0</v>
      </c>
      <c r="AE6331" t="s">
        <v>19072</v>
      </c>
      <c r="AF6331" t="s">
        <v>19073</v>
      </c>
      <c r="AG6331">
        <v>0.5</v>
      </c>
      <c r="AH6331" t="s">
        <v>330</v>
      </c>
      <c r="AI6331" t="s">
        <v>9140</v>
      </c>
      <c r="AJ6331" t="s">
        <v>331</v>
      </c>
    </row>
    <row r="6332" spans="1:36" x14ac:dyDescent="0.25">
      <c r="A6332" t="s">
        <v>32</v>
      </c>
      <c r="B6332" t="s">
        <v>19074</v>
      </c>
      <c r="C6332">
        <f>YEAR(B6332)</f>
        <v>2017</v>
      </c>
      <c r="D6332">
        <v>78.8</v>
      </c>
      <c r="E6332">
        <v>60.8</v>
      </c>
      <c r="F6332">
        <v>70.5</v>
      </c>
      <c r="H6332" s="2">
        <f>IF(F6332-61.81&lt;=0,0,IF(F6332-61.81&lt;=1,1,2))</f>
        <v>2</v>
      </c>
      <c r="I6332">
        <v>78.8</v>
      </c>
      <c r="J6332">
        <v>60.8</v>
      </c>
      <c r="K6332">
        <v>70.5</v>
      </c>
      <c r="L6332">
        <v>59.4</v>
      </c>
      <c r="M6332">
        <v>68.599999999999994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15</v>
      </c>
      <c r="V6332">
        <v>9.1999999999999993</v>
      </c>
      <c r="W6332">
        <v>119.6</v>
      </c>
      <c r="X6332">
        <v>1017</v>
      </c>
      <c r="Y6332">
        <v>23.3</v>
      </c>
      <c r="Z6332">
        <v>6.2</v>
      </c>
      <c r="AA6332">
        <v>314.60000000000002</v>
      </c>
      <c r="AB6332">
        <v>27.1</v>
      </c>
      <c r="AC6332">
        <v>9</v>
      </c>
      <c r="AD6332">
        <v>0</v>
      </c>
      <c r="AE6332" t="s">
        <v>19075</v>
      </c>
      <c r="AF6332" t="s">
        <v>19076</v>
      </c>
      <c r="AG6332">
        <v>0.55000000000000004</v>
      </c>
      <c r="AH6332" t="s">
        <v>36</v>
      </c>
      <c r="AI6332" t="s">
        <v>174</v>
      </c>
      <c r="AJ6332" t="s">
        <v>38</v>
      </c>
    </row>
    <row r="6333" spans="1:36" x14ac:dyDescent="0.25">
      <c r="A6333" t="s">
        <v>32</v>
      </c>
      <c r="B6333" t="s">
        <v>19077</v>
      </c>
      <c r="C6333">
        <f>YEAR(B6333)</f>
        <v>2017</v>
      </c>
      <c r="D6333">
        <v>95</v>
      </c>
      <c r="E6333">
        <v>69.8</v>
      </c>
      <c r="F6333">
        <v>83.2</v>
      </c>
      <c r="H6333" s="2">
        <f>IF(F6333-61.81&lt;=0,0,IF(F6333-61.81&lt;=1,1,2))</f>
        <v>2</v>
      </c>
      <c r="I6333">
        <v>101.4</v>
      </c>
      <c r="J6333">
        <v>69.8</v>
      </c>
      <c r="K6333">
        <v>85</v>
      </c>
      <c r="L6333">
        <v>63.1</v>
      </c>
      <c r="M6333">
        <v>51.8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23.3</v>
      </c>
      <c r="V6333">
        <v>20.8</v>
      </c>
      <c r="W6333">
        <v>157</v>
      </c>
      <c r="X6333">
        <v>1013.9</v>
      </c>
      <c r="Y6333">
        <v>27.7</v>
      </c>
      <c r="Z6333">
        <v>6.2</v>
      </c>
      <c r="AA6333">
        <v>319.8</v>
      </c>
      <c r="AB6333">
        <v>27.7</v>
      </c>
      <c r="AC6333">
        <v>10</v>
      </c>
      <c r="AD6333">
        <v>0</v>
      </c>
      <c r="AE6333" t="s">
        <v>19078</v>
      </c>
      <c r="AF6333" t="s">
        <v>19079</v>
      </c>
      <c r="AG6333">
        <v>0.57999999999999996</v>
      </c>
      <c r="AH6333" t="s">
        <v>36</v>
      </c>
      <c r="AI6333" t="s">
        <v>174</v>
      </c>
      <c r="AJ6333" t="s">
        <v>38</v>
      </c>
    </row>
    <row r="6334" spans="1:36" x14ac:dyDescent="0.25">
      <c r="A6334" t="s">
        <v>32</v>
      </c>
      <c r="B6334" t="s">
        <v>19080</v>
      </c>
      <c r="C6334">
        <f>YEAR(B6334)</f>
        <v>2017</v>
      </c>
      <c r="D6334">
        <v>84.2</v>
      </c>
      <c r="E6334">
        <v>68</v>
      </c>
      <c r="F6334">
        <v>77.599999999999994</v>
      </c>
      <c r="H6334" s="2">
        <f>IF(F6334-61.81&lt;=0,0,IF(F6334-61.81&lt;=1,1,2))</f>
        <v>2</v>
      </c>
      <c r="I6334">
        <v>85.4</v>
      </c>
      <c r="J6334">
        <v>68</v>
      </c>
      <c r="K6334">
        <v>78.099999999999994</v>
      </c>
      <c r="L6334">
        <v>64.400000000000006</v>
      </c>
      <c r="M6334">
        <v>64.8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25.1</v>
      </c>
      <c r="V6334">
        <v>19.600000000000001</v>
      </c>
      <c r="W6334">
        <v>193.6</v>
      </c>
      <c r="X6334">
        <v>1013.5</v>
      </c>
      <c r="Y6334">
        <v>20.7</v>
      </c>
      <c r="Z6334">
        <v>6.2</v>
      </c>
      <c r="AA6334">
        <v>316.5</v>
      </c>
      <c r="AB6334">
        <v>27.5</v>
      </c>
      <c r="AC6334">
        <v>9</v>
      </c>
      <c r="AD6334">
        <v>0</v>
      </c>
      <c r="AE6334" t="s">
        <v>19081</v>
      </c>
      <c r="AF6334" t="s">
        <v>19082</v>
      </c>
      <c r="AG6334">
        <v>0.62</v>
      </c>
      <c r="AH6334" t="s">
        <v>36</v>
      </c>
      <c r="AI6334" t="s">
        <v>37</v>
      </c>
      <c r="AJ6334" t="s">
        <v>38</v>
      </c>
    </row>
    <row r="6335" spans="1:36" x14ac:dyDescent="0.25">
      <c r="A6335" t="s">
        <v>32</v>
      </c>
      <c r="B6335" t="s">
        <v>19083</v>
      </c>
      <c r="C6335">
        <f>YEAR(B6335)</f>
        <v>2017</v>
      </c>
      <c r="D6335">
        <v>77</v>
      </c>
      <c r="E6335">
        <v>62.6</v>
      </c>
      <c r="F6335">
        <v>70.8</v>
      </c>
      <c r="H6335" s="2">
        <f>IF(F6335-61.81&lt;=0,0,IF(F6335-61.81&lt;=1,1,2))</f>
        <v>2</v>
      </c>
      <c r="I6335">
        <v>77</v>
      </c>
      <c r="J6335">
        <v>62.6</v>
      </c>
      <c r="K6335">
        <v>70.8</v>
      </c>
      <c r="L6335">
        <v>63.8</v>
      </c>
      <c r="M6335">
        <v>78.8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25.9</v>
      </c>
      <c r="V6335">
        <v>10.3</v>
      </c>
      <c r="W6335">
        <v>317.60000000000002</v>
      </c>
      <c r="X6335">
        <v>1017.1</v>
      </c>
      <c r="Y6335">
        <v>3.8</v>
      </c>
      <c r="Z6335">
        <v>6.2</v>
      </c>
      <c r="AA6335">
        <v>322.2</v>
      </c>
      <c r="AB6335">
        <v>27.8</v>
      </c>
      <c r="AC6335">
        <v>10</v>
      </c>
      <c r="AD6335">
        <v>0</v>
      </c>
      <c r="AE6335" t="s">
        <v>19084</v>
      </c>
      <c r="AF6335" t="s">
        <v>19085</v>
      </c>
      <c r="AG6335">
        <v>0.65</v>
      </c>
      <c r="AH6335" t="s">
        <v>330</v>
      </c>
      <c r="AI6335" t="s">
        <v>9140</v>
      </c>
      <c r="AJ6335" t="s">
        <v>331</v>
      </c>
    </row>
    <row r="6336" spans="1:36" x14ac:dyDescent="0.25">
      <c r="A6336" t="s">
        <v>32</v>
      </c>
      <c r="B6336" t="s">
        <v>19086</v>
      </c>
      <c r="C6336">
        <f>YEAR(B6336)</f>
        <v>2017</v>
      </c>
      <c r="D6336">
        <v>73.400000000000006</v>
      </c>
      <c r="E6336">
        <v>66.2</v>
      </c>
      <c r="F6336">
        <v>69.400000000000006</v>
      </c>
      <c r="H6336" s="2">
        <f>IF(F6336-61.81&lt;=0,0,IF(F6336-61.81&lt;=1,1,2))</f>
        <v>2</v>
      </c>
      <c r="I6336">
        <v>73.400000000000006</v>
      </c>
      <c r="J6336">
        <v>66.2</v>
      </c>
      <c r="K6336">
        <v>69.400000000000006</v>
      </c>
      <c r="L6336">
        <v>62.6</v>
      </c>
      <c r="M6336">
        <v>79.599999999999994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30.6</v>
      </c>
      <c r="V6336">
        <v>21.8</v>
      </c>
      <c r="W6336">
        <v>313.2</v>
      </c>
      <c r="X6336">
        <v>1016.8</v>
      </c>
      <c r="Y6336">
        <v>35.799999999999997</v>
      </c>
      <c r="Z6336">
        <v>6.2</v>
      </c>
      <c r="AA6336">
        <v>281.39999999999998</v>
      </c>
      <c r="AB6336">
        <v>24.3</v>
      </c>
      <c r="AC6336">
        <v>9</v>
      </c>
      <c r="AD6336">
        <v>0</v>
      </c>
      <c r="AE6336" t="s">
        <v>19087</v>
      </c>
      <c r="AF6336" t="s">
        <v>19088</v>
      </c>
      <c r="AG6336">
        <v>0.68</v>
      </c>
      <c r="AH6336" t="s">
        <v>36</v>
      </c>
      <c r="AI6336" t="s">
        <v>37</v>
      </c>
      <c r="AJ6336" t="s">
        <v>38</v>
      </c>
    </row>
    <row r="6337" spans="1:36" x14ac:dyDescent="0.25">
      <c r="A6337" t="s">
        <v>32</v>
      </c>
      <c r="B6337" t="s">
        <v>19089</v>
      </c>
      <c r="C6337">
        <f>YEAR(B6337)</f>
        <v>2017</v>
      </c>
      <c r="D6337">
        <v>71.599999999999994</v>
      </c>
      <c r="E6337">
        <v>59</v>
      </c>
      <c r="F6337">
        <v>66.5</v>
      </c>
      <c r="H6337" s="2">
        <f>IF(F6337-61.81&lt;=0,0,IF(F6337-61.81&lt;=1,1,2))</f>
        <v>2</v>
      </c>
      <c r="I6337">
        <v>71.599999999999994</v>
      </c>
      <c r="J6337">
        <v>59</v>
      </c>
      <c r="K6337">
        <v>66.5</v>
      </c>
      <c r="L6337">
        <v>60</v>
      </c>
      <c r="M6337">
        <v>80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18.3</v>
      </c>
      <c r="V6337">
        <v>21.9</v>
      </c>
      <c r="W6337">
        <v>304.89999999999998</v>
      </c>
      <c r="X6337">
        <v>1012.4</v>
      </c>
      <c r="Y6337">
        <v>46.1</v>
      </c>
      <c r="Z6337">
        <v>6.2</v>
      </c>
      <c r="AA6337">
        <v>212.9</v>
      </c>
      <c r="AB6337">
        <v>18.600000000000001</v>
      </c>
      <c r="AC6337">
        <v>8</v>
      </c>
      <c r="AD6337">
        <v>0</v>
      </c>
      <c r="AE6337" t="s">
        <v>19090</v>
      </c>
      <c r="AF6337" t="s">
        <v>19091</v>
      </c>
      <c r="AG6337">
        <v>0.72</v>
      </c>
      <c r="AH6337" t="s">
        <v>36</v>
      </c>
      <c r="AI6337" t="s">
        <v>37</v>
      </c>
      <c r="AJ6337" t="s">
        <v>38</v>
      </c>
    </row>
    <row r="6338" spans="1:36" x14ac:dyDescent="0.25">
      <c r="A6338" t="s">
        <v>32</v>
      </c>
      <c r="B6338" t="s">
        <v>19092</v>
      </c>
      <c r="C6338">
        <f>YEAR(B6338)</f>
        <v>2017</v>
      </c>
      <c r="D6338">
        <v>68</v>
      </c>
      <c r="E6338">
        <v>60.8</v>
      </c>
      <c r="F6338">
        <v>65.099999999999994</v>
      </c>
      <c r="H6338" s="2">
        <f>IF(F6338-61.81&lt;=0,0,IF(F6338-61.81&lt;=1,1,2))</f>
        <v>2</v>
      </c>
      <c r="I6338">
        <v>68</v>
      </c>
      <c r="J6338">
        <v>60.8</v>
      </c>
      <c r="K6338">
        <v>65.099999999999994</v>
      </c>
      <c r="L6338">
        <v>59.4</v>
      </c>
      <c r="M6338">
        <v>82</v>
      </c>
      <c r="O6338">
        <v>0.253</v>
      </c>
      <c r="P6338">
        <v>100</v>
      </c>
      <c r="Q6338">
        <v>4.17</v>
      </c>
      <c r="R6338" t="s">
        <v>40</v>
      </c>
      <c r="S6338">
        <v>0</v>
      </c>
      <c r="T6338">
        <v>0</v>
      </c>
      <c r="U6338">
        <v>16.100000000000001</v>
      </c>
      <c r="V6338">
        <v>12.8</v>
      </c>
      <c r="W6338">
        <v>310.8</v>
      </c>
      <c r="X6338">
        <v>1010.4</v>
      </c>
      <c r="Y6338">
        <v>61.8</v>
      </c>
      <c r="Z6338">
        <v>6.2</v>
      </c>
      <c r="AA6338">
        <v>227</v>
      </c>
      <c r="AB6338">
        <v>19.5</v>
      </c>
      <c r="AC6338">
        <v>9</v>
      </c>
      <c r="AD6338">
        <v>0</v>
      </c>
      <c r="AE6338" t="s">
        <v>19093</v>
      </c>
      <c r="AF6338" t="s">
        <v>19094</v>
      </c>
      <c r="AG6338">
        <v>0.75</v>
      </c>
      <c r="AH6338" t="s">
        <v>56</v>
      </c>
      <c r="AI6338" t="s">
        <v>78</v>
      </c>
      <c r="AJ6338" t="s">
        <v>40</v>
      </c>
    </row>
    <row r="6339" spans="1:36" x14ac:dyDescent="0.25">
      <c r="A6339" t="s">
        <v>32</v>
      </c>
      <c r="B6339" t="s">
        <v>19095</v>
      </c>
      <c r="C6339">
        <f>YEAR(B6339)</f>
        <v>2017</v>
      </c>
      <c r="D6339">
        <v>68</v>
      </c>
      <c r="E6339">
        <v>62.6</v>
      </c>
      <c r="F6339">
        <v>65.599999999999994</v>
      </c>
      <c r="H6339" s="2">
        <f>IF(F6339-61.81&lt;=0,0,IF(F6339-61.81&lt;=1,1,2))</f>
        <v>2</v>
      </c>
      <c r="I6339">
        <v>68</v>
      </c>
      <c r="J6339">
        <v>62.6</v>
      </c>
      <c r="K6339">
        <v>65.599999999999994</v>
      </c>
      <c r="L6339">
        <v>57.4</v>
      </c>
      <c r="M6339">
        <v>75.5</v>
      </c>
      <c r="O6339">
        <v>0.17199999999999999</v>
      </c>
      <c r="P6339">
        <v>100</v>
      </c>
      <c r="Q6339">
        <v>8.33</v>
      </c>
      <c r="R6339" t="s">
        <v>40</v>
      </c>
      <c r="S6339">
        <v>0</v>
      </c>
      <c r="T6339">
        <v>0</v>
      </c>
      <c r="U6339">
        <v>36.200000000000003</v>
      </c>
      <c r="V6339">
        <v>26.4</v>
      </c>
      <c r="W6339">
        <v>307.3</v>
      </c>
      <c r="X6339">
        <v>1011.9</v>
      </c>
      <c r="Y6339">
        <v>54.4</v>
      </c>
      <c r="Z6339">
        <v>6</v>
      </c>
      <c r="AA6339">
        <v>249</v>
      </c>
      <c r="AB6339">
        <v>21.6</v>
      </c>
      <c r="AC6339">
        <v>8</v>
      </c>
      <c r="AD6339">
        <v>0</v>
      </c>
      <c r="AE6339" t="s">
        <v>19096</v>
      </c>
      <c r="AF6339" t="s">
        <v>19097</v>
      </c>
      <c r="AG6339">
        <v>0.75</v>
      </c>
      <c r="AH6339" t="s">
        <v>56</v>
      </c>
      <c r="AI6339" t="s">
        <v>1166</v>
      </c>
      <c r="AJ6339" t="s">
        <v>40</v>
      </c>
    </row>
    <row r="6340" spans="1:36" x14ac:dyDescent="0.25">
      <c r="A6340" t="s">
        <v>32</v>
      </c>
      <c r="B6340" t="s">
        <v>19098</v>
      </c>
      <c r="C6340">
        <f>YEAR(B6340)</f>
        <v>2017</v>
      </c>
      <c r="D6340">
        <v>71.599999999999994</v>
      </c>
      <c r="E6340">
        <v>57.2</v>
      </c>
      <c r="F6340">
        <v>65.8</v>
      </c>
      <c r="H6340" s="2">
        <f>IF(F6340-61.81&lt;=0,0,IF(F6340-61.81&lt;=1,1,2))</f>
        <v>2</v>
      </c>
      <c r="I6340">
        <v>71.599999999999994</v>
      </c>
      <c r="J6340">
        <v>57.2</v>
      </c>
      <c r="K6340">
        <v>65.8</v>
      </c>
      <c r="L6340">
        <v>54.4</v>
      </c>
      <c r="M6340">
        <v>66.8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25.3</v>
      </c>
      <c r="V6340">
        <v>18.3</v>
      </c>
      <c r="W6340">
        <v>297.39999999999998</v>
      </c>
      <c r="X6340">
        <v>1015.3</v>
      </c>
      <c r="Y6340">
        <v>4</v>
      </c>
      <c r="Z6340">
        <v>6.2</v>
      </c>
      <c r="AA6340">
        <v>331.6</v>
      </c>
      <c r="AB6340">
        <v>28.7</v>
      </c>
      <c r="AC6340">
        <v>10</v>
      </c>
      <c r="AD6340">
        <v>0</v>
      </c>
      <c r="AE6340" t="s">
        <v>19099</v>
      </c>
      <c r="AF6340" t="s">
        <v>19100</v>
      </c>
      <c r="AG6340">
        <v>0.82</v>
      </c>
      <c r="AH6340" t="s">
        <v>330</v>
      </c>
      <c r="AI6340" t="s">
        <v>9140</v>
      </c>
      <c r="AJ6340" t="s">
        <v>331</v>
      </c>
    </row>
    <row r="6341" spans="1:36" x14ac:dyDescent="0.25">
      <c r="A6341" t="s">
        <v>32</v>
      </c>
      <c r="B6341" t="s">
        <v>19101</v>
      </c>
      <c r="C6341">
        <f>YEAR(B6341)</f>
        <v>2017</v>
      </c>
      <c r="D6341">
        <v>75.2</v>
      </c>
      <c r="E6341">
        <v>60.8</v>
      </c>
      <c r="F6341">
        <v>67.8</v>
      </c>
      <c r="H6341" s="2">
        <f>IF(F6341-61.81&lt;=0,0,IF(F6341-61.81&lt;=1,1,2))</f>
        <v>2</v>
      </c>
      <c r="I6341">
        <v>75.2</v>
      </c>
      <c r="J6341">
        <v>60.8</v>
      </c>
      <c r="K6341">
        <v>67.8</v>
      </c>
      <c r="L6341">
        <v>59.4</v>
      </c>
      <c r="M6341">
        <v>74.900000000000006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28.9</v>
      </c>
      <c r="V6341">
        <v>12.7</v>
      </c>
      <c r="W6341">
        <v>154.1</v>
      </c>
      <c r="X6341">
        <v>1010.3</v>
      </c>
      <c r="Y6341">
        <v>23.4</v>
      </c>
      <c r="Z6341">
        <v>6.2</v>
      </c>
      <c r="AA6341">
        <v>324.8</v>
      </c>
      <c r="AB6341">
        <v>28.1</v>
      </c>
      <c r="AC6341">
        <v>10</v>
      </c>
      <c r="AD6341">
        <v>0</v>
      </c>
      <c r="AE6341" t="s">
        <v>19102</v>
      </c>
      <c r="AF6341" t="s">
        <v>19103</v>
      </c>
      <c r="AG6341">
        <v>0.85</v>
      </c>
      <c r="AH6341" t="s">
        <v>36</v>
      </c>
      <c r="AI6341" t="s">
        <v>37</v>
      </c>
      <c r="AJ6341" t="s">
        <v>38</v>
      </c>
    </row>
    <row r="6342" spans="1:36" x14ac:dyDescent="0.25">
      <c r="A6342" t="s">
        <v>32</v>
      </c>
      <c r="B6342" t="s">
        <v>19104</v>
      </c>
      <c r="C6342">
        <f>YEAR(B6342)</f>
        <v>2017</v>
      </c>
      <c r="D6342">
        <v>71.599999999999994</v>
      </c>
      <c r="E6342">
        <v>60.7</v>
      </c>
      <c r="F6342">
        <v>66.599999999999994</v>
      </c>
      <c r="H6342" s="2">
        <f>IF(F6342-61.81&lt;=0,0,IF(F6342-61.81&lt;=1,1,2))</f>
        <v>2</v>
      </c>
      <c r="I6342">
        <v>71.599999999999994</v>
      </c>
      <c r="J6342">
        <v>60.7</v>
      </c>
      <c r="K6342">
        <v>66.599999999999994</v>
      </c>
      <c r="L6342">
        <v>59</v>
      </c>
      <c r="M6342">
        <v>77</v>
      </c>
      <c r="O6342">
        <v>0.10199999999999999</v>
      </c>
      <c r="P6342">
        <v>100</v>
      </c>
      <c r="Q6342">
        <v>4.17</v>
      </c>
      <c r="R6342" t="s">
        <v>40</v>
      </c>
      <c r="S6342">
        <v>0</v>
      </c>
      <c r="T6342">
        <v>0</v>
      </c>
      <c r="U6342">
        <v>33.1</v>
      </c>
      <c r="V6342">
        <v>19.7</v>
      </c>
      <c r="W6342">
        <v>303.2</v>
      </c>
      <c r="X6342">
        <v>1009.3</v>
      </c>
      <c r="Y6342">
        <v>45.4</v>
      </c>
      <c r="Z6342">
        <v>6.2</v>
      </c>
      <c r="AA6342">
        <v>249.7</v>
      </c>
      <c r="AB6342">
        <v>21.7</v>
      </c>
      <c r="AC6342">
        <v>7</v>
      </c>
      <c r="AD6342">
        <v>0</v>
      </c>
      <c r="AE6342" t="s">
        <v>19105</v>
      </c>
      <c r="AF6342" t="s">
        <v>19106</v>
      </c>
      <c r="AG6342">
        <v>0.88</v>
      </c>
      <c r="AH6342" t="s">
        <v>56</v>
      </c>
      <c r="AI6342" t="s">
        <v>61</v>
      </c>
      <c r="AJ6342" t="s">
        <v>40</v>
      </c>
    </row>
    <row r="6343" spans="1:36" x14ac:dyDescent="0.25">
      <c r="A6343" t="s">
        <v>32</v>
      </c>
      <c r="B6343" t="s">
        <v>19107</v>
      </c>
      <c r="C6343">
        <f>YEAR(B6343)</f>
        <v>2017</v>
      </c>
      <c r="D6343">
        <v>75.2</v>
      </c>
      <c r="E6343">
        <v>59</v>
      </c>
      <c r="F6343">
        <v>67.8</v>
      </c>
      <c r="H6343" s="2">
        <f>IF(F6343-61.81&lt;=0,0,IF(F6343-61.81&lt;=1,1,2))</f>
        <v>2</v>
      </c>
      <c r="I6343">
        <v>75.2</v>
      </c>
      <c r="J6343">
        <v>59</v>
      </c>
      <c r="K6343">
        <v>67.8</v>
      </c>
      <c r="L6343">
        <v>57.6</v>
      </c>
      <c r="M6343">
        <v>70.599999999999994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26.2</v>
      </c>
      <c r="V6343">
        <v>15</v>
      </c>
      <c r="W6343">
        <v>298.2</v>
      </c>
      <c r="X6343">
        <v>1015.1</v>
      </c>
      <c r="Y6343">
        <v>20.8</v>
      </c>
      <c r="Z6343">
        <v>6.2</v>
      </c>
      <c r="AA6343">
        <v>328.1</v>
      </c>
      <c r="AB6343">
        <v>28.3</v>
      </c>
      <c r="AC6343">
        <v>10</v>
      </c>
      <c r="AD6343">
        <v>0</v>
      </c>
      <c r="AE6343" t="s">
        <v>19108</v>
      </c>
      <c r="AF6343" t="s">
        <v>19109</v>
      </c>
      <c r="AG6343">
        <v>0.92</v>
      </c>
      <c r="AH6343" t="s">
        <v>36</v>
      </c>
      <c r="AI6343" t="s">
        <v>37</v>
      </c>
      <c r="AJ6343" t="s">
        <v>38</v>
      </c>
    </row>
    <row r="6344" spans="1:36" x14ac:dyDescent="0.25">
      <c r="A6344" t="s">
        <v>32</v>
      </c>
      <c r="B6344" t="s">
        <v>19110</v>
      </c>
      <c r="C6344">
        <f>YEAR(B6344)</f>
        <v>2017</v>
      </c>
      <c r="D6344">
        <v>76.400000000000006</v>
      </c>
      <c r="E6344">
        <v>59</v>
      </c>
      <c r="F6344">
        <v>68.599999999999994</v>
      </c>
      <c r="H6344" s="2">
        <f>IF(F6344-61.81&lt;=0,0,IF(F6344-61.81&lt;=1,1,2))</f>
        <v>2</v>
      </c>
      <c r="I6344">
        <v>76.400000000000006</v>
      </c>
      <c r="J6344">
        <v>59</v>
      </c>
      <c r="K6344">
        <v>68.599999999999994</v>
      </c>
      <c r="L6344">
        <v>57.9</v>
      </c>
      <c r="M6344">
        <v>69.599999999999994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16.100000000000001</v>
      </c>
      <c r="V6344">
        <v>10.3</v>
      </c>
      <c r="W6344">
        <v>144.30000000000001</v>
      </c>
      <c r="X6344">
        <v>1016.1</v>
      </c>
      <c r="Y6344">
        <v>24.4</v>
      </c>
      <c r="Z6344">
        <v>6.2</v>
      </c>
      <c r="AA6344">
        <v>305</v>
      </c>
      <c r="AB6344">
        <v>26.3</v>
      </c>
      <c r="AC6344">
        <v>9</v>
      </c>
      <c r="AD6344">
        <v>0</v>
      </c>
      <c r="AE6344" t="s">
        <v>19111</v>
      </c>
      <c r="AF6344" t="s">
        <v>19112</v>
      </c>
      <c r="AG6344">
        <v>0.95</v>
      </c>
      <c r="AH6344" t="s">
        <v>36</v>
      </c>
      <c r="AI6344" t="s">
        <v>174</v>
      </c>
      <c r="AJ6344" t="s">
        <v>38</v>
      </c>
    </row>
    <row r="6345" spans="1:36" x14ac:dyDescent="0.25">
      <c r="A6345" t="s">
        <v>32</v>
      </c>
      <c r="B6345" t="s">
        <v>19113</v>
      </c>
      <c r="C6345">
        <f>YEAR(B6345)</f>
        <v>2017</v>
      </c>
      <c r="D6345">
        <v>77</v>
      </c>
      <c r="E6345">
        <v>59</v>
      </c>
      <c r="F6345">
        <v>69</v>
      </c>
      <c r="H6345" s="2">
        <f>IF(F6345-61.81&lt;=0,0,IF(F6345-61.81&lt;=1,1,2))</f>
        <v>2</v>
      </c>
      <c r="I6345">
        <v>77</v>
      </c>
      <c r="J6345">
        <v>59</v>
      </c>
      <c r="K6345">
        <v>69</v>
      </c>
      <c r="L6345">
        <v>59</v>
      </c>
      <c r="M6345">
        <v>71.7</v>
      </c>
      <c r="O6345">
        <v>5.0000000000000001E-3</v>
      </c>
      <c r="P6345">
        <v>100</v>
      </c>
      <c r="Q6345">
        <v>4.17</v>
      </c>
      <c r="R6345" t="s">
        <v>40</v>
      </c>
      <c r="S6345">
        <v>0</v>
      </c>
      <c r="T6345">
        <v>0</v>
      </c>
      <c r="U6345">
        <v>17.899999999999999</v>
      </c>
      <c r="V6345">
        <v>8.1</v>
      </c>
      <c r="W6345">
        <v>139.1</v>
      </c>
      <c r="X6345">
        <v>1014.2</v>
      </c>
      <c r="Y6345">
        <v>35.1</v>
      </c>
      <c r="Z6345">
        <v>6.2</v>
      </c>
      <c r="AA6345">
        <v>284.3</v>
      </c>
      <c r="AB6345">
        <v>24.5</v>
      </c>
      <c r="AC6345">
        <v>9</v>
      </c>
      <c r="AD6345">
        <v>0</v>
      </c>
      <c r="AE6345" t="s">
        <v>19114</v>
      </c>
      <c r="AF6345" t="s">
        <v>19115</v>
      </c>
      <c r="AG6345">
        <v>0</v>
      </c>
      <c r="AH6345" t="s">
        <v>56</v>
      </c>
      <c r="AI6345" t="s">
        <v>61</v>
      </c>
      <c r="AJ6345" t="s">
        <v>40</v>
      </c>
    </row>
    <row r="6346" spans="1:36" x14ac:dyDescent="0.25">
      <c r="A6346" t="s">
        <v>32</v>
      </c>
      <c r="B6346" t="s">
        <v>19116</v>
      </c>
      <c r="C6346">
        <f>YEAR(B6346)</f>
        <v>2017</v>
      </c>
      <c r="D6346">
        <v>75.2</v>
      </c>
      <c r="E6346">
        <v>60.8</v>
      </c>
      <c r="F6346">
        <v>67.599999999999994</v>
      </c>
      <c r="H6346" s="2">
        <f>IF(F6346-61.81&lt;=0,0,IF(F6346-61.81&lt;=1,1,2))</f>
        <v>2</v>
      </c>
      <c r="I6346">
        <v>75.2</v>
      </c>
      <c r="J6346">
        <v>60.8</v>
      </c>
      <c r="K6346">
        <v>67.599999999999994</v>
      </c>
      <c r="L6346">
        <v>60.9</v>
      </c>
      <c r="M6346">
        <v>80</v>
      </c>
      <c r="O6346">
        <v>0.11700000000000001</v>
      </c>
      <c r="P6346">
        <v>100</v>
      </c>
      <c r="Q6346">
        <v>4.17</v>
      </c>
      <c r="R6346" t="s">
        <v>40</v>
      </c>
      <c r="S6346">
        <v>0</v>
      </c>
      <c r="T6346">
        <v>0</v>
      </c>
      <c r="U6346">
        <v>17</v>
      </c>
      <c r="V6346">
        <v>11.4</v>
      </c>
      <c r="W6346">
        <v>85.3</v>
      </c>
      <c r="X6346">
        <v>1012.1</v>
      </c>
      <c r="Y6346">
        <v>41.7</v>
      </c>
      <c r="Z6346">
        <v>6.2</v>
      </c>
      <c r="AA6346">
        <v>288.3</v>
      </c>
      <c r="AB6346">
        <v>24.9</v>
      </c>
      <c r="AC6346">
        <v>9</v>
      </c>
      <c r="AD6346">
        <v>0</v>
      </c>
      <c r="AE6346" t="s">
        <v>19117</v>
      </c>
      <c r="AF6346" t="s">
        <v>19118</v>
      </c>
      <c r="AG6346">
        <v>0.02</v>
      </c>
      <c r="AH6346" t="s">
        <v>56</v>
      </c>
      <c r="AI6346" t="s">
        <v>65</v>
      </c>
      <c r="AJ6346" t="s">
        <v>40</v>
      </c>
    </row>
    <row r="6347" spans="1:36" x14ac:dyDescent="0.25">
      <c r="A6347" t="s">
        <v>32</v>
      </c>
      <c r="B6347" t="s">
        <v>19119</v>
      </c>
      <c r="C6347">
        <f>YEAR(B6347)</f>
        <v>2017</v>
      </c>
      <c r="D6347">
        <v>71.599999999999994</v>
      </c>
      <c r="E6347">
        <v>62.6</v>
      </c>
      <c r="F6347">
        <v>66</v>
      </c>
      <c r="H6347" s="2">
        <f>IF(F6347-61.81&lt;=0,0,IF(F6347-61.81&lt;=1,1,2))</f>
        <v>2</v>
      </c>
      <c r="I6347">
        <v>71.599999999999994</v>
      </c>
      <c r="J6347">
        <v>62.6</v>
      </c>
      <c r="K6347">
        <v>66</v>
      </c>
      <c r="L6347">
        <v>60.1</v>
      </c>
      <c r="M6347">
        <v>82.2</v>
      </c>
      <c r="O6347">
        <v>0.23799999999999999</v>
      </c>
      <c r="P6347">
        <v>100</v>
      </c>
      <c r="Q6347">
        <v>8.33</v>
      </c>
      <c r="R6347" t="s">
        <v>40</v>
      </c>
      <c r="S6347">
        <v>0</v>
      </c>
      <c r="T6347">
        <v>0</v>
      </c>
      <c r="U6347">
        <v>17.899999999999999</v>
      </c>
      <c r="V6347">
        <v>16.100000000000001</v>
      </c>
      <c r="W6347">
        <v>293</v>
      </c>
      <c r="X6347">
        <v>1011.3</v>
      </c>
      <c r="Y6347">
        <v>46.9</v>
      </c>
      <c r="Z6347">
        <v>6.2</v>
      </c>
      <c r="AA6347">
        <v>241.8</v>
      </c>
      <c r="AB6347">
        <v>20.8</v>
      </c>
      <c r="AC6347">
        <v>7</v>
      </c>
      <c r="AD6347">
        <v>0</v>
      </c>
      <c r="AE6347" t="s">
        <v>19120</v>
      </c>
      <c r="AF6347" t="s">
        <v>19121</v>
      </c>
      <c r="AG6347">
        <v>0.05</v>
      </c>
      <c r="AH6347" t="s">
        <v>56</v>
      </c>
      <c r="AI6347" t="s">
        <v>101</v>
      </c>
      <c r="AJ6347" t="s">
        <v>40</v>
      </c>
    </row>
    <row r="6348" spans="1:36" x14ac:dyDescent="0.25">
      <c r="A6348" t="s">
        <v>32</v>
      </c>
      <c r="B6348" t="s">
        <v>19122</v>
      </c>
      <c r="C6348">
        <f>YEAR(B6348)</f>
        <v>2017</v>
      </c>
      <c r="D6348">
        <v>69.8</v>
      </c>
      <c r="E6348">
        <v>57.2</v>
      </c>
      <c r="F6348">
        <v>64.3</v>
      </c>
      <c r="H6348" s="2">
        <f>IF(F6348-61.81&lt;=0,0,IF(F6348-61.81&lt;=1,1,2))</f>
        <v>2</v>
      </c>
      <c r="I6348">
        <v>69.8</v>
      </c>
      <c r="J6348">
        <v>57.2</v>
      </c>
      <c r="K6348">
        <v>64.3</v>
      </c>
      <c r="L6348">
        <v>59.3</v>
      </c>
      <c r="M6348">
        <v>83.9</v>
      </c>
      <c r="O6348">
        <v>0.156</v>
      </c>
      <c r="P6348">
        <v>100</v>
      </c>
      <c r="Q6348">
        <v>4.17</v>
      </c>
      <c r="R6348" t="s">
        <v>40</v>
      </c>
      <c r="S6348">
        <v>0</v>
      </c>
      <c r="T6348">
        <v>0</v>
      </c>
      <c r="U6348">
        <v>18.3</v>
      </c>
      <c r="V6348">
        <v>17.2</v>
      </c>
      <c r="W6348">
        <v>286.5</v>
      </c>
      <c r="X6348">
        <v>1013.5</v>
      </c>
      <c r="Y6348">
        <v>50.7</v>
      </c>
      <c r="Z6348">
        <v>6.1</v>
      </c>
      <c r="AA6348">
        <v>271.8</v>
      </c>
      <c r="AB6348">
        <v>23.4</v>
      </c>
      <c r="AC6348">
        <v>8</v>
      </c>
      <c r="AD6348">
        <v>0</v>
      </c>
      <c r="AE6348" t="s">
        <v>19123</v>
      </c>
      <c r="AF6348" t="s">
        <v>19124</v>
      </c>
      <c r="AG6348">
        <v>0.09</v>
      </c>
      <c r="AH6348" t="s">
        <v>56</v>
      </c>
      <c r="AI6348" t="s">
        <v>65</v>
      </c>
      <c r="AJ6348" t="s">
        <v>40</v>
      </c>
    </row>
    <row r="6349" spans="1:36" x14ac:dyDescent="0.25">
      <c r="A6349" t="s">
        <v>32</v>
      </c>
      <c r="B6349" t="s">
        <v>19125</v>
      </c>
      <c r="C6349">
        <f>YEAR(B6349)</f>
        <v>2017</v>
      </c>
      <c r="D6349">
        <v>69.8</v>
      </c>
      <c r="E6349">
        <v>59</v>
      </c>
      <c r="F6349">
        <v>64.5</v>
      </c>
      <c r="H6349" s="2">
        <f>IF(F6349-61.81&lt;=0,0,IF(F6349-61.81&lt;=1,1,2))</f>
        <v>2</v>
      </c>
      <c r="I6349">
        <v>69.8</v>
      </c>
      <c r="J6349">
        <v>59</v>
      </c>
      <c r="K6349">
        <v>64.5</v>
      </c>
      <c r="L6349">
        <v>60.6</v>
      </c>
      <c r="M6349">
        <v>87.3</v>
      </c>
      <c r="O6349">
        <v>0.38900000000000001</v>
      </c>
      <c r="P6349">
        <v>100</v>
      </c>
      <c r="Q6349">
        <v>8.33</v>
      </c>
      <c r="R6349" t="s">
        <v>40</v>
      </c>
      <c r="S6349">
        <v>0</v>
      </c>
      <c r="T6349">
        <v>0</v>
      </c>
      <c r="U6349">
        <v>19.7</v>
      </c>
      <c r="V6349">
        <v>19.7</v>
      </c>
      <c r="W6349">
        <v>290.2</v>
      </c>
      <c r="X6349">
        <v>1013</v>
      </c>
      <c r="Y6349">
        <v>63.8</v>
      </c>
      <c r="Z6349">
        <v>5.8</v>
      </c>
      <c r="AA6349">
        <v>233.9</v>
      </c>
      <c r="AB6349">
        <v>20.2</v>
      </c>
      <c r="AC6349">
        <v>8</v>
      </c>
      <c r="AD6349">
        <v>0</v>
      </c>
      <c r="AE6349" t="s">
        <v>19126</v>
      </c>
      <c r="AF6349" t="s">
        <v>19127</v>
      </c>
      <c r="AG6349">
        <v>0.12</v>
      </c>
      <c r="AH6349" t="s">
        <v>56</v>
      </c>
      <c r="AI6349" t="s">
        <v>57</v>
      </c>
      <c r="AJ6349" t="s">
        <v>40</v>
      </c>
    </row>
    <row r="6350" spans="1:36" x14ac:dyDescent="0.25">
      <c r="A6350" t="s">
        <v>32</v>
      </c>
      <c r="B6350" t="s">
        <v>19128</v>
      </c>
      <c r="C6350">
        <f>YEAR(B6350)</f>
        <v>2017</v>
      </c>
      <c r="D6350">
        <v>73.400000000000006</v>
      </c>
      <c r="E6350">
        <v>59</v>
      </c>
      <c r="F6350">
        <v>66.900000000000006</v>
      </c>
      <c r="H6350" s="2">
        <f>IF(F6350-61.81&lt;=0,0,IF(F6350-61.81&lt;=1,1,2))</f>
        <v>2</v>
      </c>
      <c r="I6350">
        <v>73.400000000000006</v>
      </c>
      <c r="J6350">
        <v>59</v>
      </c>
      <c r="K6350">
        <v>66.900000000000006</v>
      </c>
      <c r="L6350">
        <v>61</v>
      </c>
      <c r="M6350">
        <v>82</v>
      </c>
      <c r="O6350">
        <v>3.9E-2</v>
      </c>
      <c r="P6350">
        <v>100</v>
      </c>
      <c r="Q6350">
        <v>4.17</v>
      </c>
      <c r="R6350" t="s">
        <v>40</v>
      </c>
      <c r="S6350">
        <v>0</v>
      </c>
      <c r="T6350">
        <v>0</v>
      </c>
      <c r="U6350">
        <v>17</v>
      </c>
      <c r="V6350">
        <v>19.7</v>
      </c>
      <c r="W6350">
        <v>309.10000000000002</v>
      </c>
      <c r="X6350">
        <v>1016.1</v>
      </c>
      <c r="Y6350">
        <v>33.4</v>
      </c>
      <c r="Z6350">
        <v>6.2</v>
      </c>
      <c r="AA6350">
        <v>290.8</v>
      </c>
      <c r="AB6350">
        <v>25.1</v>
      </c>
      <c r="AC6350">
        <v>8</v>
      </c>
      <c r="AD6350">
        <v>0</v>
      </c>
      <c r="AE6350" t="s">
        <v>19129</v>
      </c>
      <c r="AF6350" t="s">
        <v>19130</v>
      </c>
      <c r="AG6350">
        <v>0.15</v>
      </c>
      <c r="AH6350" t="s">
        <v>56</v>
      </c>
      <c r="AI6350" t="s">
        <v>137</v>
      </c>
      <c r="AJ6350" t="s">
        <v>40</v>
      </c>
    </row>
    <row r="6351" spans="1:36" x14ac:dyDescent="0.25">
      <c r="A6351" t="s">
        <v>32</v>
      </c>
      <c r="B6351" t="s">
        <v>19131</v>
      </c>
      <c r="C6351">
        <f>YEAR(B6351)</f>
        <v>2017</v>
      </c>
      <c r="D6351">
        <v>77</v>
      </c>
      <c r="E6351">
        <v>59</v>
      </c>
      <c r="F6351">
        <v>68.599999999999994</v>
      </c>
      <c r="H6351" s="2">
        <f>IF(F6351-61.81&lt;=0,0,IF(F6351-61.81&lt;=1,1,2))</f>
        <v>2</v>
      </c>
      <c r="I6351">
        <v>77</v>
      </c>
      <c r="J6351">
        <v>59</v>
      </c>
      <c r="K6351">
        <v>68.599999999999994</v>
      </c>
      <c r="L6351">
        <v>57.3</v>
      </c>
      <c r="M6351">
        <v>68.5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17.7</v>
      </c>
      <c r="V6351">
        <v>8</v>
      </c>
      <c r="W6351">
        <v>144.1</v>
      </c>
      <c r="X6351">
        <v>1018.9</v>
      </c>
      <c r="Y6351">
        <v>5.0999999999999996</v>
      </c>
      <c r="Z6351">
        <v>6.2</v>
      </c>
      <c r="AA6351">
        <v>337.3</v>
      </c>
      <c r="AB6351">
        <v>29.2</v>
      </c>
      <c r="AC6351">
        <v>10</v>
      </c>
      <c r="AD6351">
        <v>0</v>
      </c>
      <c r="AE6351" t="s">
        <v>19132</v>
      </c>
      <c r="AF6351" t="s">
        <v>19133</v>
      </c>
      <c r="AG6351">
        <v>0.19</v>
      </c>
      <c r="AH6351" t="s">
        <v>330</v>
      </c>
      <c r="AI6351" t="s">
        <v>9140</v>
      </c>
      <c r="AJ6351" t="s">
        <v>331</v>
      </c>
    </row>
    <row r="6352" spans="1:36" x14ac:dyDescent="0.25">
      <c r="A6352" t="s">
        <v>32</v>
      </c>
      <c r="B6352" t="s">
        <v>19134</v>
      </c>
      <c r="C6352">
        <f>YEAR(B6352)</f>
        <v>2017</v>
      </c>
      <c r="D6352">
        <v>78.8</v>
      </c>
      <c r="E6352">
        <v>60.8</v>
      </c>
      <c r="F6352">
        <v>70.5</v>
      </c>
      <c r="G6352" s="2">
        <f>AVERAGE(F6352:F6443)</f>
        <v>78.657608695652158</v>
      </c>
      <c r="H6352" s="2">
        <f>IF(F6352-78.66&lt;=0,0,IF(F6352-78.66&lt;=1,1,2))</f>
        <v>0</v>
      </c>
      <c r="I6352">
        <v>78.8</v>
      </c>
      <c r="J6352">
        <v>60.8</v>
      </c>
      <c r="K6352">
        <v>70.5</v>
      </c>
      <c r="L6352">
        <v>60.5</v>
      </c>
      <c r="M6352">
        <v>71.3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17.899999999999999</v>
      </c>
      <c r="V6352">
        <v>10.199999999999999</v>
      </c>
      <c r="W6352">
        <v>156.6</v>
      </c>
      <c r="X6352">
        <v>1017.5</v>
      </c>
      <c r="Y6352">
        <v>0.2</v>
      </c>
      <c r="Z6352">
        <v>6.2</v>
      </c>
      <c r="AA6352">
        <v>339.6</v>
      </c>
      <c r="AB6352">
        <v>29.4</v>
      </c>
      <c r="AC6352">
        <v>10</v>
      </c>
      <c r="AD6352">
        <v>0</v>
      </c>
      <c r="AE6352" t="s">
        <v>19135</v>
      </c>
      <c r="AF6352" t="s">
        <v>19136</v>
      </c>
      <c r="AG6352">
        <v>0.25</v>
      </c>
      <c r="AH6352" t="s">
        <v>330</v>
      </c>
      <c r="AI6352" t="s">
        <v>9140</v>
      </c>
      <c r="AJ6352" t="s">
        <v>331</v>
      </c>
    </row>
    <row r="6353" spans="1:36" x14ac:dyDescent="0.25">
      <c r="A6353" t="s">
        <v>32</v>
      </c>
      <c r="B6353" t="s">
        <v>19137</v>
      </c>
      <c r="C6353">
        <f>YEAR(B6353)</f>
        <v>2017</v>
      </c>
      <c r="D6353">
        <v>80.599999999999994</v>
      </c>
      <c r="E6353">
        <v>62.6</v>
      </c>
      <c r="F6353">
        <v>72.099999999999994</v>
      </c>
      <c r="H6353" s="2">
        <f>IF(F6353-78.66&lt;=0,0,IF(F6353-78.66&lt;=1,1,2))</f>
        <v>0</v>
      </c>
      <c r="I6353">
        <v>83.3</v>
      </c>
      <c r="J6353">
        <v>62.6</v>
      </c>
      <c r="K6353">
        <v>72.2</v>
      </c>
      <c r="L6353">
        <v>63.9</v>
      </c>
      <c r="M6353">
        <v>76.7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16.399999999999999</v>
      </c>
      <c r="V6353">
        <v>9.1</v>
      </c>
      <c r="W6353">
        <v>125.8</v>
      </c>
      <c r="X6353">
        <v>1016.3</v>
      </c>
      <c r="Y6353">
        <v>2.2000000000000002</v>
      </c>
      <c r="Z6353">
        <v>6.2</v>
      </c>
      <c r="AA6353">
        <v>336.7</v>
      </c>
      <c r="AB6353">
        <v>29.1</v>
      </c>
      <c r="AC6353">
        <v>10</v>
      </c>
      <c r="AD6353">
        <v>0</v>
      </c>
      <c r="AE6353" t="s">
        <v>19138</v>
      </c>
      <c r="AF6353" t="s">
        <v>19139</v>
      </c>
      <c r="AG6353">
        <v>0.26</v>
      </c>
      <c r="AH6353" t="s">
        <v>330</v>
      </c>
      <c r="AI6353" t="s">
        <v>9140</v>
      </c>
      <c r="AJ6353" t="s">
        <v>331</v>
      </c>
    </row>
    <row r="6354" spans="1:36" x14ac:dyDescent="0.25">
      <c r="A6354" t="s">
        <v>32</v>
      </c>
      <c r="B6354" t="s">
        <v>19140</v>
      </c>
      <c r="C6354">
        <f>YEAR(B6354)</f>
        <v>2017</v>
      </c>
      <c r="D6354">
        <v>80.599999999999994</v>
      </c>
      <c r="E6354">
        <v>64.400000000000006</v>
      </c>
      <c r="F6354">
        <v>72.400000000000006</v>
      </c>
      <c r="H6354" s="2">
        <f>IF(F6354-78.66&lt;=0,0,IF(F6354-78.66&lt;=1,1,2))</f>
        <v>0</v>
      </c>
      <c r="I6354">
        <v>81.900000000000006</v>
      </c>
      <c r="J6354">
        <v>64.400000000000006</v>
      </c>
      <c r="K6354">
        <v>72.400000000000006</v>
      </c>
      <c r="L6354">
        <v>62</v>
      </c>
      <c r="M6354">
        <v>70.599999999999994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11.4</v>
      </c>
      <c r="V6354">
        <v>8.1</v>
      </c>
      <c r="W6354">
        <v>103.8</v>
      </c>
      <c r="X6354">
        <v>1013</v>
      </c>
      <c r="Y6354">
        <v>51.2</v>
      </c>
      <c r="Z6354">
        <v>6.2</v>
      </c>
      <c r="AA6354">
        <v>285.2</v>
      </c>
      <c r="AB6354">
        <v>24.5</v>
      </c>
      <c r="AC6354">
        <v>8</v>
      </c>
      <c r="AD6354">
        <v>0</v>
      </c>
      <c r="AE6354" t="s">
        <v>19141</v>
      </c>
      <c r="AF6354" t="s">
        <v>19142</v>
      </c>
      <c r="AG6354">
        <v>0.28999999999999998</v>
      </c>
      <c r="AH6354" t="s">
        <v>36</v>
      </c>
      <c r="AI6354" t="s">
        <v>37</v>
      </c>
      <c r="AJ6354" t="s">
        <v>38</v>
      </c>
    </row>
    <row r="6355" spans="1:36" x14ac:dyDescent="0.25">
      <c r="A6355" t="s">
        <v>32</v>
      </c>
      <c r="B6355" t="s">
        <v>19143</v>
      </c>
      <c r="C6355">
        <f>YEAR(B6355)</f>
        <v>2017</v>
      </c>
      <c r="D6355">
        <v>80.599999999999994</v>
      </c>
      <c r="E6355">
        <v>66.2</v>
      </c>
      <c r="F6355">
        <v>72.900000000000006</v>
      </c>
      <c r="H6355" s="2">
        <f>IF(F6355-78.66&lt;=0,0,IF(F6355-78.66&lt;=1,1,2))</f>
        <v>0</v>
      </c>
      <c r="I6355">
        <v>82.8</v>
      </c>
      <c r="J6355">
        <v>66.2</v>
      </c>
      <c r="K6355">
        <v>73</v>
      </c>
      <c r="L6355">
        <v>63.8</v>
      </c>
      <c r="M6355">
        <v>74.099999999999994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21.3</v>
      </c>
      <c r="V6355">
        <v>15</v>
      </c>
      <c r="W6355">
        <v>223.6</v>
      </c>
      <c r="X6355">
        <v>1011.6</v>
      </c>
      <c r="Y6355">
        <v>30.5</v>
      </c>
      <c r="Z6355">
        <v>6.2</v>
      </c>
      <c r="AA6355">
        <v>311.10000000000002</v>
      </c>
      <c r="AB6355">
        <v>27</v>
      </c>
      <c r="AC6355">
        <v>10</v>
      </c>
      <c r="AD6355">
        <v>0</v>
      </c>
      <c r="AE6355" t="s">
        <v>19144</v>
      </c>
      <c r="AF6355" t="s">
        <v>19145</v>
      </c>
      <c r="AG6355">
        <v>0.32</v>
      </c>
      <c r="AH6355" t="s">
        <v>36</v>
      </c>
      <c r="AI6355" t="s">
        <v>37</v>
      </c>
      <c r="AJ6355" t="s">
        <v>38</v>
      </c>
    </row>
    <row r="6356" spans="1:36" x14ac:dyDescent="0.25">
      <c r="A6356" t="s">
        <v>32</v>
      </c>
      <c r="B6356" t="s">
        <v>19146</v>
      </c>
      <c r="C6356">
        <f>YEAR(B6356)</f>
        <v>2017</v>
      </c>
      <c r="D6356">
        <v>77</v>
      </c>
      <c r="E6356">
        <v>64.400000000000006</v>
      </c>
      <c r="F6356">
        <v>72</v>
      </c>
      <c r="H6356" s="2">
        <f>IF(F6356-78.66&lt;=0,0,IF(F6356-78.66&lt;=1,1,2))</f>
        <v>0</v>
      </c>
      <c r="I6356">
        <v>77</v>
      </c>
      <c r="J6356">
        <v>64.400000000000006</v>
      </c>
      <c r="K6356">
        <v>72</v>
      </c>
      <c r="L6356">
        <v>66.3</v>
      </c>
      <c r="M6356">
        <v>82.6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15</v>
      </c>
      <c r="V6356">
        <v>8.1</v>
      </c>
      <c r="W6356">
        <v>331.2</v>
      </c>
      <c r="X6356">
        <v>1012</v>
      </c>
      <c r="Y6356">
        <v>25.7</v>
      </c>
      <c r="Z6356">
        <v>6.1</v>
      </c>
      <c r="AA6356">
        <v>326.7</v>
      </c>
      <c r="AB6356">
        <v>28</v>
      </c>
      <c r="AC6356">
        <v>10</v>
      </c>
      <c r="AD6356">
        <v>0</v>
      </c>
      <c r="AE6356" t="s">
        <v>19147</v>
      </c>
      <c r="AF6356" t="s">
        <v>19148</v>
      </c>
      <c r="AG6356">
        <v>0.36</v>
      </c>
      <c r="AH6356" t="s">
        <v>36</v>
      </c>
      <c r="AI6356" t="s">
        <v>37</v>
      </c>
      <c r="AJ6356" t="s">
        <v>38</v>
      </c>
    </row>
    <row r="6357" spans="1:36" x14ac:dyDescent="0.25">
      <c r="A6357" t="s">
        <v>32</v>
      </c>
      <c r="B6357" t="s">
        <v>19149</v>
      </c>
      <c r="C6357">
        <f>YEAR(B6357)</f>
        <v>2017</v>
      </c>
      <c r="D6357">
        <v>78.8</v>
      </c>
      <c r="E6357">
        <v>66.2</v>
      </c>
      <c r="F6357">
        <v>71.900000000000006</v>
      </c>
      <c r="H6357" s="2">
        <f>IF(F6357-78.66&lt;=0,0,IF(F6357-78.66&lt;=1,1,2))</f>
        <v>0</v>
      </c>
      <c r="I6357">
        <v>78.8</v>
      </c>
      <c r="J6357">
        <v>66.2</v>
      </c>
      <c r="K6357">
        <v>71.900000000000006</v>
      </c>
      <c r="L6357">
        <v>66</v>
      </c>
      <c r="M6357">
        <v>82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14.8</v>
      </c>
      <c r="V6357">
        <v>8.1</v>
      </c>
      <c r="W6357">
        <v>88.7</v>
      </c>
      <c r="X6357">
        <v>1011.9</v>
      </c>
      <c r="Y6357">
        <v>26.1</v>
      </c>
      <c r="Z6357">
        <v>6.2</v>
      </c>
      <c r="AA6357">
        <v>330.3</v>
      </c>
      <c r="AB6357">
        <v>28.4</v>
      </c>
      <c r="AC6357">
        <v>10</v>
      </c>
      <c r="AD6357">
        <v>0</v>
      </c>
      <c r="AE6357" t="s">
        <v>19150</v>
      </c>
      <c r="AF6357" t="s">
        <v>19151</v>
      </c>
      <c r="AG6357">
        <v>0.39</v>
      </c>
      <c r="AH6357" t="s">
        <v>36</v>
      </c>
      <c r="AI6357" t="s">
        <v>37</v>
      </c>
      <c r="AJ6357" t="s">
        <v>38</v>
      </c>
    </row>
    <row r="6358" spans="1:36" x14ac:dyDescent="0.25">
      <c r="A6358" t="s">
        <v>32</v>
      </c>
      <c r="B6358" t="s">
        <v>19152</v>
      </c>
      <c r="C6358">
        <f>YEAR(B6358)</f>
        <v>2017</v>
      </c>
      <c r="D6358">
        <v>77.099999999999994</v>
      </c>
      <c r="E6358">
        <v>66.2</v>
      </c>
      <c r="F6358">
        <v>72.400000000000006</v>
      </c>
      <c r="H6358" s="2">
        <f>IF(F6358-78.66&lt;=0,0,IF(F6358-78.66&lt;=1,1,2))</f>
        <v>0</v>
      </c>
      <c r="I6358">
        <v>77.099999999999994</v>
      </c>
      <c r="J6358">
        <v>66.2</v>
      </c>
      <c r="K6358">
        <v>72.400000000000006</v>
      </c>
      <c r="L6358">
        <v>67.2</v>
      </c>
      <c r="M6358">
        <v>84</v>
      </c>
      <c r="O6358">
        <v>4.0000000000000001E-3</v>
      </c>
      <c r="P6358">
        <v>100</v>
      </c>
      <c r="Q6358">
        <v>4.17</v>
      </c>
      <c r="R6358" t="s">
        <v>40</v>
      </c>
      <c r="S6358">
        <v>0</v>
      </c>
      <c r="T6358">
        <v>0</v>
      </c>
      <c r="U6358">
        <v>18.8</v>
      </c>
      <c r="V6358">
        <v>9.1999999999999993</v>
      </c>
      <c r="W6358">
        <v>82.4</v>
      </c>
      <c r="X6358">
        <v>1011.8</v>
      </c>
      <c r="Y6358">
        <v>44.7</v>
      </c>
      <c r="Z6358">
        <v>6</v>
      </c>
      <c r="AA6358">
        <v>312</v>
      </c>
      <c r="AB6358">
        <v>26.9</v>
      </c>
      <c r="AC6358">
        <v>9</v>
      </c>
      <c r="AD6358">
        <v>0</v>
      </c>
      <c r="AE6358" t="s">
        <v>19153</v>
      </c>
      <c r="AF6358" t="s">
        <v>19154</v>
      </c>
      <c r="AG6358">
        <v>0.43</v>
      </c>
      <c r="AH6358" t="s">
        <v>56</v>
      </c>
      <c r="AI6358" t="s">
        <v>65</v>
      </c>
      <c r="AJ6358" t="s">
        <v>40</v>
      </c>
    </row>
    <row r="6359" spans="1:36" x14ac:dyDescent="0.25">
      <c r="A6359" t="s">
        <v>32</v>
      </c>
      <c r="B6359" t="s">
        <v>19155</v>
      </c>
      <c r="C6359">
        <f>YEAR(B6359)</f>
        <v>2017</v>
      </c>
      <c r="D6359">
        <v>77</v>
      </c>
      <c r="E6359">
        <v>68</v>
      </c>
      <c r="F6359">
        <v>73.3</v>
      </c>
      <c r="H6359" s="2">
        <f>IF(F6359-78.66&lt;=0,0,IF(F6359-78.66&lt;=1,1,2))</f>
        <v>0</v>
      </c>
      <c r="I6359">
        <v>77</v>
      </c>
      <c r="J6359">
        <v>68</v>
      </c>
      <c r="K6359">
        <v>73.3</v>
      </c>
      <c r="L6359">
        <v>66</v>
      </c>
      <c r="M6359">
        <v>78.099999999999994</v>
      </c>
      <c r="O6359">
        <v>8.1000000000000003E-2</v>
      </c>
      <c r="P6359">
        <v>100</v>
      </c>
      <c r="Q6359">
        <v>8.33</v>
      </c>
      <c r="R6359" t="s">
        <v>40</v>
      </c>
      <c r="S6359">
        <v>0</v>
      </c>
      <c r="T6359">
        <v>0</v>
      </c>
      <c r="U6359">
        <v>42.5</v>
      </c>
      <c r="V6359">
        <v>12.8</v>
      </c>
      <c r="W6359">
        <v>301.5</v>
      </c>
      <c r="X6359">
        <v>1010.3</v>
      </c>
      <c r="Y6359">
        <v>58.6</v>
      </c>
      <c r="Z6359">
        <v>6.1</v>
      </c>
      <c r="AA6359">
        <v>274.3</v>
      </c>
      <c r="AB6359">
        <v>23.6</v>
      </c>
      <c r="AC6359">
        <v>9</v>
      </c>
      <c r="AD6359">
        <v>0</v>
      </c>
      <c r="AE6359" t="s">
        <v>19156</v>
      </c>
      <c r="AF6359" t="s">
        <v>19157</v>
      </c>
      <c r="AG6359">
        <v>0.46</v>
      </c>
      <c r="AH6359" t="s">
        <v>56</v>
      </c>
      <c r="AI6359" t="s">
        <v>1166</v>
      </c>
      <c r="AJ6359" t="s">
        <v>40</v>
      </c>
    </row>
    <row r="6360" spans="1:36" x14ac:dyDescent="0.25">
      <c r="A6360" t="s">
        <v>32</v>
      </c>
      <c r="B6360" t="s">
        <v>19158</v>
      </c>
      <c r="C6360">
        <f>YEAR(B6360)</f>
        <v>2017</v>
      </c>
      <c r="D6360">
        <v>78.8</v>
      </c>
      <c r="E6360">
        <v>66.2</v>
      </c>
      <c r="F6360">
        <v>73.3</v>
      </c>
      <c r="H6360" s="2">
        <f>IF(F6360-78.66&lt;=0,0,IF(F6360-78.66&lt;=1,1,2))</f>
        <v>0</v>
      </c>
      <c r="I6360">
        <v>78.8</v>
      </c>
      <c r="J6360">
        <v>66.2</v>
      </c>
      <c r="K6360">
        <v>73.3</v>
      </c>
      <c r="L6360">
        <v>65.400000000000006</v>
      </c>
      <c r="M6360">
        <v>76.7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22.6</v>
      </c>
      <c r="V6360">
        <v>10.3</v>
      </c>
      <c r="W6360">
        <v>322</v>
      </c>
      <c r="X6360">
        <v>1012.7</v>
      </c>
      <c r="Y6360">
        <v>17.8</v>
      </c>
      <c r="Z6360">
        <v>6.2</v>
      </c>
      <c r="AA6360">
        <v>336</v>
      </c>
      <c r="AB6360">
        <v>29</v>
      </c>
      <c r="AC6360">
        <v>10</v>
      </c>
      <c r="AD6360">
        <v>0</v>
      </c>
      <c r="AE6360" t="s">
        <v>19159</v>
      </c>
      <c r="AF6360" t="s">
        <v>19160</v>
      </c>
      <c r="AG6360">
        <v>0.5</v>
      </c>
      <c r="AH6360" t="s">
        <v>330</v>
      </c>
      <c r="AI6360" t="s">
        <v>9140</v>
      </c>
      <c r="AJ6360" t="s">
        <v>331</v>
      </c>
    </row>
    <row r="6361" spans="1:36" x14ac:dyDescent="0.25">
      <c r="A6361" t="s">
        <v>32</v>
      </c>
      <c r="B6361" t="s">
        <v>19161</v>
      </c>
      <c r="C6361">
        <f>YEAR(B6361)</f>
        <v>2017</v>
      </c>
      <c r="D6361">
        <v>78.8</v>
      </c>
      <c r="E6361">
        <v>64.400000000000006</v>
      </c>
      <c r="F6361">
        <v>72.400000000000006</v>
      </c>
      <c r="H6361" s="2">
        <f>IF(F6361-78.66&lt;=0,0,IF(F6361-78.66&lt;=1,1,2))</f>
        <v>0</v>
      </c>
      <c r="I6361">
        <v>78.8</v>
      </c>
      <c r="J6361">
        <v>64.400000000000006</v>
      </c>
      <c r="K6361">
        <v>72.400000000000006</v>
      </c>
      <c r="L6361">
        <v>64.8</v>
      </c>
      <c r="M6361">
        <v>78.2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18.3</v>
      </c>
      <c r="V6361">
        <v>8.1</v>
      </c>
      <c r="W6361">
        <v>354</v>
      </c>
      <c r="X6361">
        <v>1014.8</v>
      </c>
      <c r="Y6361">
        <v>18.5</v>
      </c>
      <c r="Z6361">
        <v>6.2</v>
      </c>
      <c r="AA6361">
        <v>340.6</v>
      </c>
      <c r="AB6361">
        <v>29.4</v>
      </c>
      <c r="AC6361">
        <v>10</v>
      </c>
      <c r="AD6361">
        <v>0</v>
      </c>
      <c r="AE6361" t="s">
        <v>19162</v>
      </c>
      <c r="AF6361" t="s">
        <v>19163</v>
      </c>
      <c r="AG6361">
        <v>0.53</v>
      </c>
      <c r="AH6361" t="s">
        <v>330</v>
      </c>
      <c r="AI6361" t="s">
        <v>9140</v>
      </c>
      <c r="AJ6361" t="s">
        <v>331</v>
      </c>
    </row>
    <row r="6362" spans="1:36" x14ac:dyDescent="0.25">
      <c r="A6362" t="s">
        <v>32</v>
      </c>
      <c r="B6362" t="s">
        <v>19164</v>
      </c>
      <c r="C6362">
        <f>YEAR(B6362)</f>
        <v>2017</v>
      </c>
      <c r="D6362">
        <v>78.8</v>
      </c>
      <c r="E6362">
        <v>66.2</v>
      </c>
      <c r="F6362">
        <v>72.400000000000006</v>
      </c>
      <c r="H6362" s="2">
        <f>IF(F6362-78.66&lt;=0,0,IF(F6362-78.66&lt;=1,1,2))</f>
        <v>0</v>
      </c>
      <c r="I6362">
        <v>78.8</v>
      </c>
      <c r="J6362">
        <v>66.2</v>
      </c>
      <c r="K6362">
        <v>72.400000000000006</v>
      </c>
      <c r="L6362">
        <v>61.6</v>
      </c>
      <c r="M6362">
        <v>69.400000000000006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16.3</v>
      </c>
      <c r="V6362">
        <v>10.3</v>
      </c>
      <c r="W6362">
        <v>320.39999999999998</v>
      </c>
      <c r="X6362">
        <v>1012.2</v>
      </c>
      <c r="Y6362">
        <v>20.9</v>
      </c>
      <c r="Z6362">
        <v>6.2</v>
      </c>
      <c r="AA6362">
        <v>329.4</v>
      </c>
      <c r="AB6362">
        <v>28.4</v>
      </c>
      <c r="AC6362">
        <v>10</v>
      </c>
      <c r="AD6362">
        <v>0</v>
      </c>
      <c r="AE6362" t="s">
        <v>19165</v>
      </c>
      <c r="AF6362" t="s">
        <v>19166</v>
      </c>
      <c r="AG6362">
        <v>0.56000000000000005</v>
      </c>
      <c r="AH6362" t="s">
        <v>36</v>
      </c>
      <c r="AI6362" t="s">
        <v>37</v>
      </c>
      <c r="AJ6362" t="s">
        <v>38</v>
      </c>
    </row>
    <row r="6363" spans="1:36" x14ac:dyDescent="0.25">
      <c r="A6363" t="s">
        <v>32</v>
      </c>
      <c r="B6363" t="s">
        <v>19167</v>
      </c>
      <c r="C6363">
        <f>YEAR(B6363)</f>
        <v>2017</v>
      </c>
      <c r="D6363">
        <v>77</v>
      </c>
      <c r="E6363">
        <v>68</v>
      </c>
      <c r="F6363">
        <v>73</v>
      </c>
      <c r="H6363" s="2">
        <f>IF(F6363-78.66&lt;=0,0,IF(F6363-78.66&lt;=1,1,2))</f>
        <v>0</v>
      </c>
      <c r="I6363">
        <v>77</v>
      </c>
      <c r="J6363">
        <v>68</v>
      </c>
      <c r="K6363">
        <v>73</v>
      </c>
      <c r="L6363">
        <v>68.3</v>
      </c>
      <c r="M6363">
        <v>85.3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21.9</v>
      </c>
      <c r="V6363">
        <v>17.2</v>
      </c>
      <c r="W6363">
        <v>311.60000000000002</v>
      </c>
      <c r="X6363">
        <v>1011.1</v>
      </c>
      <c r="Y6363">
        <v>37.1</v>
      </c>
      <c r="Z6363">
        <v>6.2</v>
      </c>
      <c r="AA6363">
        <v>288.2</v>
      </c>
      <c r="AB6363">
        <v>24.8</v>
      </c>
      <c r="AC6363">
        <v>8</v>
      </c>
      <c r="AD6363">
        <v>0</v>
      </c>
      <c r="AE6363" t="s">
        <v>19168</v>
      </c>
      <c r="AF6363" t="s">
        <v>19169</v>
      </c>
      <c r="AG6363">
        <v>0.6</v>
      </c>
      <c r="AH6363" t="s">
        <v>36</v>
      </c>
      <c r="AI6363" t="s">
        <v>37</v>
      </c>
      <c r="AJ6363" t="s">
        <v>38</v>
      </c>
    </row>
    <row r="6364" spans="1:36" x14ac:dyDescent="0.25">
      <c r="A6364" t="s">
        <v>32</v>
      </c>
      <c r="B6364" t="s">
        <v>19170</v>
      </c>
      <c r="C6364">
        <f>YEAR(B6364)</f>
        <v>2017</v>
      </c>
      <c r="D6364">
        <v>77</v>
      </c>
      <c r="E6364">
        <v>65.400000000000006</v>
      </c>
      <c r="F6364">
        <v>73.3</v>
      </c>
      <c r="H6364" s="2">
        <f>IF(F6364-78.66&lt;=0,0,IF(F6364-78.66&lt;=1,1,2))</f>
        <v>0</v>
      </c>
      <c r="I6364">
        <v>77</v>
      </c>
      <c r="J6364">
        <v>65.400000000000006</v>
      </c>
      <c r="K6364">
        <v>73.3</v>
      </c>
      <c r="L6364">
        <v>63.3</v>
      </c>
      <c r="M6364">
        <v>72.3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28.4</v>
      </c>
      <c r="V6364">
        <v>21.9</v>
      </c>
      <c r="W6364">
        <v>299.8</v>
      </c>
      <c r="X6364">
        <v>1011</v>
      </c>
      <c r="Y6364">
        <v>27.9</v>
      </c>
      <c r="Z6364">
        <v>6.2</v>
      </c>
      <c r="AA6364">
        <v>329.9</v>
      </c>
      <c r="AB6364">
        <v>28.5</v>
      </c>
      <c r="AC6364">
        <v>9</v>
      </c>
      <c r="AD6364">
        <v>0</v>
      </c>
      <c r="AE6364" t="s">
        <v>19171</v>
      </c>
      <c r="AF6364" t="s">
        <v>19172</v>
      </c>
      <c r="AG6364">
        <v>0.63</v>
      </c>
      <c r="AH6364" t="s">
        <v>36</v>
      </c>
      <c r="AI6364" t="s">
        <v>37</v>
      </c>
      <c r="AJ6364" t="s">
        <v>38</v>
      </c>
    </row>
    <row r="6365" spans="1:36" x14ac:dyDescent="0.25">
      <c r="A6365" t="s">
        <v>32</v>
      </c>
      <c r="B6365" t="s">
        <v>19173</v>
      </c>
      <c r="C6365">
        <f>YEAR(B6365)</f>
        <v>2017</v>
      </c>
      <c r="D6365">
        <v>80.599999999999994</v>
      </c>
      <c r="E6365">
        <v>64.400000000000006</v>
      </c>
      <c r="F6365">
        <v>73.8</v>
      </c>
      <c r="H6365" s="2">
        <f>IF(F6365-78.66&lt;=0,0,IF(F6365-78.66&lt;=1,1,2))</f>
        <v>0</v>
      </c>
      <c r="I6365">
        <v>82.8</v>
      </c>
      <c r="J6365">
        <v>64.400000000000006</v>
      </c>
      <c r="K6365">
        <v>74.099999999999994</v>
      </c>
      <c r="L6365">
        <v>61.7</v>
      </c>
      <c r="M6365">
        <v>66.099999999999994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25.9</v>
      </c>
      <c r="V6365">
        <v>15</v>
      </c>
      <c r="W6365">
        <v>308.2</v>
      </c>
      <c r="X6365">
        <v>1011.8</v>
      </c>
      <c r="Y6365">
        <v>5</v>
      </c>
      <c r="Z6365">
        <v>6.2</v>
      </c>
      <c r="AA6365">
        <v>340.6</v>
      </c>
      <c r="AB6365">
        <v>29.3</v>
      </c>
      <c r="AC6365">
        <v>10</v>
      </c>
      <c r="AD6365">
        <v>0</v>
      </c>
      <c r="AE6365" t="s">
        <v>19174</v>
      </c>
      <c r="AF6365" t="s">
        <v>19175</v>
      </c>
      <c r="AG6365">
        <v>0.67</v>
      </c>
      <c r="AH6365" t="s">
        <v>330</v>
      </c>
      <c r="AI6365" t="s">
        <v>9140</v>
      </c>
      <c r="AJ6365" t="s">
        <v>331</v>
      </c>
    </row>
    <row r="6366" spans="1:36" x14ac:dyDescent="0.25">
      <c r="A6366" t="s">
        <v>32</v>
      </c>
      <c r="B6366" t="s">
        <v>19176</v>
      </c>
      <c r="C6366">
        <f>YEAR(B6366)</f>
        <v>2017</v>
      </c>
      <c r="D6366">
        <v>84.2</v>
      </c>
      <c r="E6366">
        <v>68</v>
      </c>
      <c r="F6366">
        <v>76</v>
      </c>
      <c r="H6366" s="2">
        <f>IF(F6366-78.66&lt;=0,0,IF(F6366-78.66&lt;=1,1,2))</f>
        <v>0</v>
      </c>
      <c r="I6366">
        <v>88.5</v>
      </c>
      <c r="J6366">
        <v>68</v>
      </c>
      <c r="K6366">
        <v>77.2</v>
      </c>
      <c r="L6366">
        <v>63.8</v>
      </c>
      <c r="M6366">
        <v>67.099999999999994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14.8</v>
      </c>
      <c r="V6366">
        <v>10.3</v>
      </c>
      <c r="W6366">
        <v>245.4</v>
      </c>
      <c r="X6366">
        <v>1012.8</v>
      </c>
      <c r="Y6366">
        <v>6.6</v>
      </c>
      <c r="Z6366">
        <v>6.2</v>
      </c>
      <c r="AA6366">
        <v>343.3</v>
      </c>
      <c r="AB6366">
        <v>29.6</v>
      </c>
      <c r="AC6366">
        <v>10</v>
      </c>
      <c r="AD6366">
        <v>0</v>
      </c>
      <c r="AE6366" t="s">
        <v>19177</v>
      </c>
      <c r="AF6366" t="s">
        <v>19178</v>
      </c>
      <c r="AG6366">
        <v>0.7</v>
      </c>
      <c r="AH6366" t="s">
        <v>330</v>
      </c>
      <c r="AI6366" t="s">
        <v>9140</v>
      </c>
      <c r="AJ6366" t="s">
        <v>331</v>
      </c>
    </row>
    <row r="6367" spans="1:36" x14ac:dyDescent="0.25">
      <c r="A6367" t="s">
        <v>32</v>
      </c>
      <c r="B6367" t="s">
        <v>19179</v>
      </c>
      <c r="C6367">
        <f>YEAR(B6367)</f>
        <v>2017</v>
      </c>
      <c r="D6367">
        <v>82.4</v>
      </c>
      <c r="E6367">
        <v>66.2</v>
      </c>
      <c r="F6367">
        <v>75.3</v>
      </c>
      <c r="H6367" s="2">
        <f>IF(F6367-78.66&lt;=0,0,IF(F6367-78.66&lt;=1,1,2))</f>
        <v>0</v>
      </c>
      <c r="I6367">
        <v>87.2</v>
      </c>
      <c r="J6367">
        <v>66.2</v>
      </c>
      <c r="K6367">
        <v>76.099999999999994</v>
      </c>
      <c r="L6367">
        <v>67.7</v>
      </c>
      <c r="M6367">
        <v>77.599999999999994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16.100000000000001</v>
      </c>
      <c r="V6367">
        <v>8.1</v>
      </c>
      <c r="W6367">
        <v>323.3</v>
      </c>
      <c r="X6367">
        <v>1013</v>
      </c>
      <c r="Y6367">
        <v>5</v>
      </c>
      <c r="Z6367">
        <v>6.2</v>
      </c>
      <c r="AA6367">
        <v>338.2</v>
      </c>
      <c r="AB6367">
        <v>29.2</v>
      </c>
      <c r="AC6367">
        <v>10</v>
      </c>
      <c r="AD6367">
        <v>0</v>
      </c>
      <c r="AE6367" t="s">
        <v>19180</v>
      </c>
      <c r="AF6367" t="s">
        <v>19181</v>
      </c>
      <c r="AG6367">
        <v>0.73</v>
      </c>
      <c r="AH6367" t="s">
        <v>330</v>
      </c>
      <c r="AI6367" t="s">
        <v>9140</v>
      </c>
      <c r="AJ6367" t="s">
        <v>331</v>
      </c>
    </row>
    <row r="6368" spans="1:36" x14ac:dyDescent="0.25">
      <c r="A6368" t="s">
        <v>32</v>
      </c>
      <c r="B6368" t="s">
        <v>19182</v>
      </c>
      <c r="C6368">
        <f>YEAR(B6368)</f>
        <v>2017</v>
      </c>
      <c r="D6368">
        <v>82.4</v>
      </c>
      <c r="E6368">
        <v>68</v>
      </c>
      <c r="F6368">
        <v>76.5</v>
      </c>
      <c r="H6368" s="2">
        <f>IF(F6368-78.66&lt;=0,0,IF(F6368-78.66&lt;=1,1,2))</f>
        <v>0</v>
      </c>
      <c r="I6368">
        <v>85.4</v>
      </c>
      <c r="J6368">
        <v>68</v>
      </c>
      <c r="K6368">
        <v>77.5</v>
      </c>
      <c r="L6368">
        <v>68</v>
      </c>
      <c r="M6368">
        <v>76.099999999999994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20.8</v>
      </c>
      <c r="V6368">
        <v>10.3</v>
      </c>
      <c r="W6368">
        <v>334.6</v>
      </c>
      <c r="X6368">
        <v>1010.6</v>
      </c>
      <c r="Y6368">
        <v>17</v>
      </c>
      <c r="Z6368">
        <v>6.2</v>
      </c>
      <c r="AA6368">
        <v>324.60000000000002</v>
      </c>
      <c r="AB6368">
        <v>28</v>
      </c>
      <c r="AC6368">
        <v>9</v>
      </c>
      <c r="AD6368">
        <v>0</v>
      </c>
      <c r="AE6368" t="s">
        <v>19183</v>
      </c>
      <c r="AF6368" t="s">
        <v>19184</v>
      </c>
      <c r="AG6368">
        <v>0.75</v>
      </c>
      <c r="AH6368" t="s">
        <v>330</v>
      </c>
      <c r="AI6368" t="s">
        <v>9140</v>
      </c>
      <c r="AJ6368" t="s">
        <v>331</v>
      </c>
    </row>
    <row r="6369" spans="1:36" x14ac:dyDescent="0.25">
      <c r="A6369" t="s">
        <v>32</v>
      </c>
      <c r="B6369" t="s">
        <v>19185</v>
      </c>
      <c r="C6369">
        <f>YEAR(B6369)</f>
        <v>2017</v>
      </c>
      <c r="D6369">
        <v>80.599999999999994</v>
      </c>
      <c r="E6369">
        <v>68</v>
      </c>
      <c r="F6369">
        <v>74.099999999999994</v>
      </c>
      <c r="H6369" s="2">
        <f>IF(F6369-78.66&lt;=0,0,IF(F6369-78.66&lt;=1,1,2))</f>
        <v>0</v>
      </c>
      <c r="I6369">
        <v>83.3</v>
      </c>
      <c r="J6369">
        <v>68</v>
      </c>
      <c r="K6369">
        <v>74.400000000000006</v>
      </c>
      <c r="L6369">
        <v>67.3</v>
      </c>
      <c r="M6369">
        <v>80.2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18.8</v>
      </c>
      <c r="V6369">
        <v>11.4</v>
      </c>
      <c r="W6369">
        <v>56.6</v>
      </c>
      <c r="X6369">
        <v>1008.4</v>
      </c>
      <c r="Y6369">
        <v>47.4</v>
      </c>
      <c r="Z6369">
        <v>6.2</v>
      </c>
      <c r="AA6369">
        <v>298.8</v>
      </c>
      <c r="AB6369">
        <v>25.8</v>
      </c>
      <c r="AC6369">
        <v>9</v>
      </c>
      <c r="AD6369">
        <v>0</v>
      </c>
      <c r="AE6369" t="s">
        <v>19186</v>
      </c>
      <c r="AF6369" t="s">
        <v>19187</v>
      </c>
      <c r="AG6369">
        <v>0.8</v>
      </c>
      <c r="AH6369" t="s">
        <v>36</v>
      </c>
      <c r="AI6369" t="s">
        <v>37</v>
      </c>
      <c r="AJ6369" t="s">
        <v>38</v>
      </c>
    </row>
    <row r="6370" spans="1:36" x14ac:dyDescent="0.25">
      <c r="A6370" t="s">
        <v>32</v>
      </c>
      <c r="B6370" t="s">
        <v>19188</v>
      </c>
      <c r="C6370">
        <f>YEAR(B6370)</f>
        <v>2017</v>
      </c>
      <c r="D6370">
        <v>77</v>
      </c>
      <c r="E6370">
        <v>69.8</v>
      </c>
      <c r="F6370">
        <v>73</v>
      </c>
      <c r="H6370" s="2">
        <f>IF(F6370-78.66&lt;=0,0,IF(F6370-78.66&lt;=1,1,2))</f>
        <v>0</v>
      </c>
      <c r="I6370">
        <v>77</v>
      </c>
      <c r="J6370">
        <v>69.8</v>
      </c>
      <c r="K6370">
        <v>73</v>
      </c>
      <c r="L6370">
        <v>59.9</v>
      </c>
      <c r="M6370">
        <v>64.400000000000006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30.9</v>
      </c>
      <c r="V6370">
        <v>15</v>
      </c>
      <c r="W6370">
        <v>333.6</v>
      </c>
      <c r="X6370">
        <v>1012.1</v>
      </c>
      <c r="Y6370">
        <v>42.2</v>
      </c>
      <c r="Z6370">
        <v>6.2</v>
      </c>
      <c r="AA6370">
        <v>324.60000000000002</v>
      </c>
      <c r="AB6370">
        <v>28</v>
      </c>
      <c r="AC6370">
        <v>10</v>
      </c>
      <c r="AD6370">
        <v>0</v>
      </c>
      <c r="AE6370" t="s">
        <v>19189</v>
      </c>
      <c r="AF6370" t="s">
        <v>19190</v>
      </c>
      <c r="AG6370">
        <v>0.84</v>
      </c>
      <c r="AH6370" t="s">
        <v>36</v>
      </c>
      <c r="AI6370" t="s">
        <v>37</v>
      </c>
      <c r="AJ6370" t="s">
        <v>38</v>
      </c>
    </row>
    <row r="6371" spans="1:36" x14ac:dyDescent="0.25">
      <c r="A6371" t="s">
        <v>32</v>
      </c>
      <c r="B6371" t="s">
        <v>19191</v>
      </c>
      <c r="C6371">
        <f>YEAR(B6371)</f>
        <v>2017</v>
      </c>
      <c r="D6371">
        <v>77</v>
      </c>
      <c r="E6371">
        <v>71.599999999999994</v>
      </c>
      <c r="F6371">
        <v>74.099999999999994</v>
      </c>
      <c r="H6371" s="2">
        <f>IF(F6371-78.66&lt;=0,0,IF(F6371-78.66&lt;=1,1,2))</f>
        <v>0</v>
      </c>
      <c r="I6371">
        <v>77</v>
      </c>
      <c r="J6371">
        <v>71.599999999999994</v>
      </c>
      <c r="K6371">
        <v>74.099999999999994</v>
      </c>
      <c r="L6371">
        <v>60.3</v>
      </c>
      <c r="M6371">
        <v>62.1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36</v>
      </c>
      <c r="V6371">
        <v>21.9</v>
      </c>
      <c r="W6371">
        <v>320.10000000000002</v>
      </c>
      <c r="X6371">
        <v>1014.9</v>
      </c>
      <c r="Y6371">
        <v>41.2</v>
      </c>
      <c r="Z6371">
        <v>6.2</v>
      </c>
      <c r="AA6371">
        <v>302.89999999999998</v>
      </c>
      <c r="AB6371">
        <v>25.9</v>
      </c>
      <c r="AC6371">
        <v>8</v>
      </c>
      <c r="AD6371">
        <v>0</v>
      </c>
      <c r="AE6371" t="s">
        <v>19192</v>
      </c>
      <c r="AF6371" t="s">
        <v>19193</v>
      </c>
      <c r="AG6371">
        <v>0.87</v>
      </c>
      <c r="AH6371" t="s">
        <v>36</v>
      </c>
      <c r="AI6371" t="s">
        <v>37</v>
      </c>
      <c r="AJ6371" t="s">
        <v>38</v>
      </c>
    </row>
    <row r="6372" spans="1:36" x14ac:dyDescent="0.25">
      <c r="A6372" t="s">
        <v>32</v>
      </c>
      <c r="B6372" t="s">
        <v>19194</v>
      </c>
      <c r="C6372">
        <f>YEAR(B6372)</f>
        <v>2017</v>
      </c>
      <c r="D6372">
        <v>78.8</v>
      </c>
      <c r="E6372">
        <v>73.400000000000006</v>
      </c>
      <c r="F6372">
        <v>76.5</v>
      </c>
      <c r="H6372" s="2">
        <f>IF(F6372-78.66&lt;=0,0,IF(F6372-78.66&lt;=1,1,2))</f>
        <v>0</v>
      </c>
      <c r="I6372">
        <v>78.8</v>
      </c>
      <c r="J6372">
        <v>73.400000000000006</v>
      </c>
      <c r="K6372">
        <v>76.5</v>
      </c>
      <c r="L6372">
        <v>61.5</v>
      </c>
      <c r="M6372">
        <v>60.1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32.4</v>
      </c>
      <c r="V6372">
        <v>19.600000000000001</v>
      </c>
      <c r="W6372">
        <v>299.5</v>
      </c>
      <c r="X6372">
        <v>1013.1</v>
      </c>
      <c r="Y6372">
        <v>12.9</v>
      </c>
      <c r="Z6372">
        <v>6.2</v>
      </c>
      <c r="AA6372">
        <v>339.5</v>
      </c>
      <c r="AB6372">
        <v>29.3</v>
      </c>
      <c r="AC6372">
        <v>10</v>
      </c>
      <c r="AD6372">
        <v>0</v>
      </c>
      <c r="AE6372" t="s">
        <v>19195</v>
      </c>
      <c r="AF6372" t="s">
        <v>19196</v>
      </c>
      <c r="AG6372">
        <v>0.91</v>
      </c>
      <c r="AH6372" t="s">
        <v>330</v>
      </c>
      <c r="AI6372" t="s">
        <v>9140</v>
      </c>
      <c r="AJ6372" t="s">
        <v>331</v>
      </c>
    </row>
    <row r="6373" spans="1:36" x14ac:dyDescent="0.25">
      <c r="A6373" t="s">
        <v>32</v>
      </c>
      <c r="B6373" t="s">
        <v>19197</v>
      </c>
      <c r="C6373">
        <f>YEAR(B6373)</f>
        <v>2017</v>
      </c>
      <c r="D6373">
        <v>82.4</v>
      </c>
      <c r="E6373">
        <v>64.400000000000006</v>
      </c>
      <c r="F6373">
        <v>75.8</v>
      </c>
      <c r="H6373" s="2">
        <f>IF(F6373-78.66&lt;=0,0,IF(F6373-78.66&lt;=1,1,2))</f>
        <v>0</v>
      </c>
      <c r="I6373">
        <v>84.6</v>
      </c>
      <c r="J6373">
        <v>64.400000000000006</v>
      </c>
      <c r="K6373">
        <v>76.3</v>
      </c>
      <c r="L6373">
        <v>63.3</v>
      </c>
      <c r="M6373">
        <v>65.7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26.8</v>
      </c>
      <c r="V6373">
        <v>12.8</v>
      </c>
      <c r="W6373">
        <v>299.89999999999998</v>
      </c>
      <c r="X6373">
        <v>1014.5</v>
      </c>
      <c r="Y6373">
        <v>10.1</v>
      </c>
      <c r="Z6373">
        <v>6.2</v>
      </c>
      <c r="AA6373">
        <v>339.8</v>
      </c>
      <c r="AB6373">
        <v>29.4</v>
      </c>
      <c r="AC6373">
        <v>10</v>
      </c>
      <c r="AD6373">
        <v>0</v>
      </c>
      <c r="AE6373" t="s">
        <v>19198</v>
      </c>
      <c r="AF6373" t="s">
        <v>19199</v>
      </c>
      <c r="AG6373">
        <v>0.94</v>
      </c>
      <c r="AH6373" t="s">
        <v>330</v>
      </c>
      <c r="AI6373" t="s">
        <v>9140</v>
      </c>
      <c r="AJ6373" t="s">
        <v>331</v>
      </c>
    </row>
    <row r="6374" spans="1:36" x14ac:dyDescent="0.25">
      <c r="A6374" t="s">
        <v>32</v>
      </c>
      <c r="B6374" t="s">
        <v>19200</v>
      </c>
      <c r="C6374">
        <f>YEAR(B6374)</f>
        <v>2017</v>
      </c>
      <c r="D6374">
        <v>87.8</v>
      </c>
      <c r="E6374">
        <v>68</v>
      </c>
      <c r="F6374">
        <v>78.400000000000006</v>
      </c>
      <c r="H6374" s="2">
        <f>IF(F6374-78.66&lt;=0,0,IF(F6374-78.66&lt;=1,1,2))</f>
        <v>0</v>
      </c>
      <c r="I6374">
        <v>87.4</v>
      </c>
      <c r="J6374">
        <v>68</v>
      </c>
      <c r="K6374">
        <v>78.900000000000006</v>
      </c>
      <c r="L6374">
        <v>61.9</v>
      </c>
      <c r="M6374">
        <v>58.8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23.5</v>
      </c>
      <c r="V6374">
        <v>10.3</v>
      </c>
      <c r="W6374">
        <v>266.60000000000002</v>
      </c>
      <c r="X6374">
        <v>1015.4</v>
      </c>
      <c r="Y6374">
        <v>10.4</v>
      </c>
      <c r="Z6374">
        <v>6.2</v>
      </c>
      <c r="AA6374">
        <v>344</v>
      </c>
      <c r="AB6374">
        <v>29.8</v>
      </c>
      <c r="AC6374">
        <v>10</v>
      </c>
      <c r="AD6374">
        <v>0</v>
      </c>
      <c r="AE6374" t="s">
        <v>19201</v>
      </c>
      <c r="AF6374" t="s">
        <v>19202</v>
      </c>
      <c r="AG6374">
        <v>0.97</v>
      </c>
      <c r="AH6374" t="s">
        <v>330</v>
      </c>
      <c r="AI6374" t="s">
        <v>9140</v>
      </c>
      <c r="AJ6374" t="s">
        <v>331</v>
      </c>
    </row>
    <row r="6375" spans="1:36" x14ac:dyDescent="0.25">
      <c r="A6375" t="s">
        <v>32</v>
      </c>
      <c r="B6375" t="s">
        <v>19203</v>
      </c>
      <c r="C6375">
        <f>YEAR(B6375)</f>
        <v>2017</v>
      </c>
      <c r="D6375">
        <v>89.6</v>
      </c>
      <c r="E6375">
        <v>69.8</v>
      </c>
      <c r="F6375">
        <v>80.3</v>
      </c>
      <c r="H6375" s="2">
        <f>IF(F6375-78.66&lt;=0,0,IF(F6375-78.66&lt;=1,1,2))</f>
        <v>2</v>
      </c>
      <c r="I6375">
        <v>91.5</v>
      </c>
      <c r="J6375">
        <v>69.8</v>
      </c>
      <c r="K6375">
        <v>81.2</v>
      </c>
      <c r="L6375">
        <v>60.5</v>
      </c>
      <c r="M6375">
        <v>52.5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19.5</v>
      </c>
      <c r="V6375">
        <v>9.1999999999999993</v>
      </c>
      <c r="W6375">
        <v>153</v>
      </c>
      <c r="X6375">
        <v>1012.9</v>
      </c>
      <c r="Y6375">
        <v>0</v>
      </c>
      <c r="Z6375">
        <v>6.2</v>
      </c>
      <c r="AA6375">
        <v>344.8</v>
      </c>
      <c r="AB6375">
        <v>29.9</v>
      </c>
      <c r="AC6375">
        <v>10</v>
      </c>
      <c r="AD6375">
        <v>0</v>
      </c>
      <c r="AE6375" t="s">
        <v>19204</v>
      </c>
      <c r="AF6375" t="s">
        <v>19205</v>
      </c>
      <c r="AG6375">
        <v>0</v>
      </c>
      <c r="AH6375" t="s">
        <v>330</v>
      </c>
      <c r="AI6375" t="s">
        <v>9140</v>
      </c>
      <c r="AJ6375" t="s">
        <v>331</v>
      </c>
    </row>
    <row r="6376" spans="1:36" x14ac:dyDescent="0.25">
      <c r="A6376" t="s">
        <v>32</v>
      </c>
      <c r="B6376" t="s">
        <v>19206</v>
      </c>
      <c r="C6376">
        <f>YEAR(B6376)</f>
        <v>2017</v>
      </c>
      <c r="D6376">
        <v>84.2</v>
      </c>
      <c r="E6376">
        <v>69.8</v>
      </c>
      <c r="F6376">
        <v>78.400000000000006</v>
      </c>
      <c r="H6376" s="2">
        <f>IF(F6376-78.66&lt;=0,0,IF(F6376-78.66&lt;=1,1,2))</f>
        <v>0</v>
      </c>
      <c r="I6376">
        <v>92.5</v>
      </c>
      <c r="J6376">
        <v>69.8</v>
      </c>
      <c r="K6376">
        <v>80.599999999999994</v>
      </c>
      <c r="L6376">
        <v>68.099999999999994</v>
      </c>
      <c r="M6376">
        <v>71.099999999999994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23.7</v>
      </c>
      <c r="V6376">
        <v>9.1999999999999993</v>
      </c>
      <c r="W6376">
        <v>339.8</v>
      </c>
      <c r="X6376">
        <v>1011.5</v>
      </c>
      <c r="Y6376">
        <v>0</v>
      </c>
      <c r="Z6376">
        <v>6.2</v>
      </c>
      <c r="AA6376">
        <v>340.4</v>
      </c>
      <c r="AB6376">
        <v>29.5</v>
      </c>
      <c r="AC6376">
        <v>10</v>
      </c>
      <c r="AD6376">
        <v>0</v>
      </c>
      <c r="AE6376" t="s">
        <v>19207</v>
      </c>
      <c r="AF6376" t="s">
        <v>19208</v>
      </c>
      <c r="AG6376">
        <v>0.04</v>
      </c>
      <c r="AH6376" t="s">
        <v>330</v>
      </c>
      <c r="AI6376" t="s">
        <v>9140</v>
      </c>
      <c r="AJ6376" t="s">
        <v>331</v>
      </c>
    </row>
    <row r="6377" spans="1:36" x14ac:dyDescent="0.25">
      <c r="A6377" t="s">
        <v>32</v>
      </c>
      <c r="B6377" t="s">
        <v>19209</v>
      </c>
      <c r="C6377">
        <f>YEAR(B6377)</f>
        <v>2017</v>
      </c>
      <c r="D6377">
        <v>89.6</v>
      </c>
      <c r="E6377">
        <v>71.599999999999994</v>
      </c>
      <c r="F6377">
        <v>80.8</v>
      </c>
      <c r="H6377" s="2">
        <f>IF(F6377-78.66&lt;=0,0,IF(F6377-78.66&lt;=1,1,2))</f>
        <v>2</v>
      </c>
      <c r="I6377">
        <v>93.5</v>
      </c>
      <c r="J6377">
        <v>71.599999999999994</v>
      </c>
      <c r="K6377">
        <v>83.1</v>
      </c>
      <c r="L6377">
        <v>66.3</v>
      </c>
      <c r="M6377">
        <v>62.2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23.9</v>
      </c>
      <c r="V6377">
        <v>9.1999999999999993</v>
      </c>
      <c r="W6377">
        <v>296.3</v>
      </c>
      <c r="X6377">
        <v>1010.1</v>
      </c>
      <c r="Y6377">
        <v>10</v>
      </c>
      <c r="Z6377">
        <v>6.2</v>
      </c>
      <c r="AA6377">
        <v>330.8</v>
      </c>
      <c r="AB6377">
        <v>28.2</v>
      </c>
      <c r="AC6377">
        <v>10</v>
      </c>
      <c r="AD6377">
        <v>0</v>
      </c>
      <c r="AE6377" t="s">
        <v>19210</v>
      </c>
      <c r="AF6377" t="s">
        <v>19211</v>
      </c>
      <c r="AG6377">
        <v>0.08</v>
      </c>
      <c r="AH6377" t="s">
        <v>330</v>
      </c>
      <c r="AI6377" t="s">
        <v>9140</v>
      </c>
      <c r="AJ6377" t="s">
        <v>331</v>
      </c>
    </row>
    <row r="6378" spans="1:36" x14ac:dyDescent="0.25">
      <c r="A6378" t="s">
        <v>32</v>
      </c>
      <c r="B6378" t="s">
        <v>19212</v>
      </c>
      <c r="C6378">
        <f>YEAR(B6378)</f>
        <v>2017</v>
      </c>
      <c r="D6378">
        <v>84.3</v>
      </c>
      <c r="E6378">
        <v>70.599999999999994</v>
      </c>
      <c r="F6378">
        <v>79.900000000000006</v>
      </c>
      <c r="H6378" s="2">
        <f>IF(F6378-78.66&lt;=0,0,IF(F6378-78.66&lt;=1,1,2))</f>
        <v>2</v>
      </c>
      <c r="I6378">
        <v>92.7</v>
      </c>
      <c r="J6378">
        <v>70.599999999999994</v>
      </c>
      <c r="K6378">
        <v>83.4</v>
      </c>
      <c r="L6378">
        <v>69.3</v>
      </c>
      <c r="M6378">
        <v>70.5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24.6</v>
      </c>
      <c r="V6378">
        <v>9.1999999999999993</v>
      </c>
      <c r="W6378">
        <v>312.60000000000002</v>
      </c>
      <c r="X6378">
        <v>1010.7</v>
      </c>
      <c r="Y6378">
        <v>5.8</v>
      </c>
      <c r="Z6378">
        <v>6.2</v>
      </c>
      <c r="AA6378">
        <v>334.9</v>
      </c>
      <c r="AB6378">
        <v>28.9</v>
      </c>
      <c r="AC6378">
        <v>10</v>
      </c>
      <c r="AD6378">
        <v>0</v>
      </c>
      <c r="AE6378" t="s">
        <v>19213</v>
      </c>
      <c r="AF6378" t="s">
        <v>19214</v>
      </c>
      <c r="AG6378">
        <v>0.11</v>
      </c>
      <c r="AH6378" t="s">
        <v>330</v>
      </c>
      <c r="AI6378" t="s">
        <v>9140</v>
      </c>
      <c r="AJ6378" t="s">
        <v>331</v>
      </c>
    </row>
    <row r="6379" spans="1:36" x14ac:dyDescent="0.25">
      <c r="A6379" t="s">
        <v>32</v>
      </c>
      <c r="B6379" t="s">
        <v>19215</v>
      </c>
      <c r="C6379">
        <f>YEAR(B6379)</f>
        <v>2017</v>
      </c>
      <c r="D6379">
        <v>89.6</v>
      </c>
      <c r="E6379">
        <v>71.599999999999994</v>
      </c>
      <c r="F6379">
        <v>80.7</v>
      </c>
      <c r="H6379" s="2">
        <f>IF(F6379-78.66&lt;=0,0,IF(F6379-78.66&lt;=1,1,2))</f>
        <v>2</v>
      </c>
      <c r="I6379">
        <v>93.5</v>
      </c>
      <c r="J6379">
        <v>71.599999999999994</v>
      </c>
      <c r="K6379">
        <v>83.2</v>
      </c>
      <c r="L6379">
        <v>68.400000000000006</v>
      </c>
      <c r="M6379">
        <v>67.8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19</v>
      </c>
      <c r="V6379">
        <v>11.4</v>
      </c>
      <c r="W6379">
        <v>135.5</v>
      </c>
      <c r="X6379">
        <v>1010.4</v>
      </c>
      <c r="Y6379">
        <v>7</v>
      </c>
      <c r="Z6379">
        <v>6.2</v>
      </c>
      <c r="AA6379">
        <v>340.1</v>
      </c>
      <c r="AB6379">
        <v>29.2</v>
      </c>
      <c r="AC6379">
        <v>10</v>
      </c>
      <c r="AD6379">
        <v>0</v>
      </c>
      <c r="AE6379" t="s">
        <v>19216</v>
      </c>
      <c r="AF6379" t="s">
        <v>19217</v>
      </c>
      <c r="AG6379">
        <v>0.14000000000000001</v>
      </c>
      <c r="AH6379" t="s">
        <v>330</v>
      </c>
      <c r="AI6379" t="s">
        <v>9140</v>
      </c>
      <c r="AJ6379" t="s">
        <v>331</v>
      </c>
    </row>
    <row r="6380" spans="1:36" x14ac:dyDescent="0.25">
      <c r="A6380" t="s">
        <v>32</v>
      </c>
      <c r="B6380" t="s">
        <v>19218</v>
      </c>
      <c r="C6380">
        <f>YEAR(B6380)</f>
        <v>2017</v>
      </c>
      <c r="D6380">
        <v>87.9</v>
      </c>
      <c r="E6380">
        <v>73.400000000000006</v>
      </c>
      <c r="F6380">
        <v>81.400000000000006</v>
      </c>
      <c r="H6380" s="2">
        <f>IF(F6380-78.66&lt;=0,0,IF(F6380-78.66&lt;=1,1,2))</f>
        <v>2</v>
      </c>
      <c r="I6380">
        <v>97.3</v>
      </c>
      <c r="J6380">
        <v>73.400000000000006</v>
      </c>
      <c r="K6380">
        <v>85</v>
      </c>
      <c r="L6380">
        <v>67.8</v>
      </c>
      <c r="M6380">
        <v>64.400000000000006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19.5</v>
      </c>
      <c r="V6380">
        <v>9.1999999999999993</v>
      </c>
      <c r="W6380">
        <v>188.9</v>
      </c>
      <c r="X6380">
        <v>1011</v>
      </c>
      <c r="Y6380">
        <v>0</v>
      </c>
      <c r="Z6380">
        <v>6.2</v>
      </c>
      <c r="AA6380">
        <v>341.9</v>
      </c>
      <c r="AB6380">
        <v>29.6</v>
      </c>
      <c r="AC6380">
        <v>10</v>
      </c>
      <c r="AD6380">
        <v>0</v>
      </c>
      <c r="AE6380" t="s">
        <v>19219</v>
      </c>
      <c r="AF6380" t="s">
        <v>19220</v>
      </c>
      <c r="AG6380">
        <v>0.17</v>
      </c>
      <c r="AH6380" t="s">
        <v>330</v>
      </c>
      <c r="AI6380" t="s">
        <v>9140</v>
      </c>
      <c r="AJ6380" t="s">
        <v>331</v>
      </c>
    </row>
    <row r="6381" spans="1:36" x14ac:dyDescent="0.25">
      <c r="A6381" t="s">
        <v>32</v>
      </c>
      <c r="B6381" t="s">
        <v>19221</v>
      </c>
      <c r="C6381">
        <f>YEAR(B6381)</f>
        <v>2017</v>
      </c>
      <c r="D6381">
        <v>95</v>
      </c>
      <c r="E6381">
        <v>73.400000000000006</v>
      </c>
      <c r="F6381">
        <v>85.2</v>
      </c>
      <c r="H6381" s="2">
        <f>IF(F6381-78.66&lt;=0,0,IF(F6381-78.66&lt;=1,1,2))</f>
        <v>2</v>
      </c>
      <c r="I6381">
        <v>101.4</v>
      </c>
      <c r="J6381">
        <v>73.400000000000006</v>
      </c>
      <c r="K6381">
        <v>87.7</v>
      </c>
      <c r="L6381">
        <v>64.5</v>
      </c>
      <c r="M6381">
        <v>51.5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23.5</v>
      </c>
      <c r="V6381">
        <v>10.3</v>
      </c>
      <c r="W6381">
        <v>169.2</v>
      </c>
      <c r="X6381">
        <v>1011.3</v>
      </c>
      <c r="Y6381">
        <v>0</v>
      </c>
      <c r="Z6381">
        <v>6.2</v>
      </c>
      <c r="AA6381">
        <v>344</v>
      </c>
      <c r="AB6381">
        <v>29.8</v>
      </c>
      <c r="AC6381">
        <v>10</v>
      </c>
      <c r="AD6381">
        <v>0</v>
      </c>
      <c r="AE6381" t="s">
        <v>19222</v>
      </c>
      <c r="AF6381" t="s">
        <v>19223</v>
      </c>
      <c r="AG6381">
        <v>0.21</v>
      </c>
      <c r="AH6381" t="s">
        <v>330</v>
      </c>
      <c r="AI6381" t="s">
        <v>9140</v>
      </c>
      <c r="AJ6381" t="s">
        <v>331</v>
      </c>
    </row>
    <row r="6382" spans="1:36" x14ac:dyDescent="0.25">
      <c r="A6382" t="s">
        <v>32</v>
      </c>
      <c r="B6382" t="s">
        <v>19224</v>
      </c>
      <c r="C6382">
        <f>YEAR(B6382)</f>
        <v>2017</v>
      </c>
      <c r="D6382">
        <v>93.2</v>
      </c>
      <c r="E6382">
        <v>75.3</v>
      </c>
      <c r="F6382">
        <v>86.8</v>
      </c>
      <c r="H6382" s="2">
        <f>IF(F6382-78.66&lt;=0,0,IF(F6382-78.66&lt;=1,1,2))</f>
        <v>2</v>
      </c>
      <c r="I6382">
        <v>99.2</v>
      </c>
      <c r="J6382">
        <v>75.3</v>
      </c>
      <c r="K6382">
        <v>89.2</v>
      </c>
      <c r="L6382">
        <v>65</v>
      </c>
      <c r="M6382">
        <v>49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27.5</v>
      </c>
      <c r="V6382">
        <v>16.100000000000001</v>
      </c>
      <c r="W6382">
        <v>299</v>
      </c>
      <c r="X6382">
        <v>1008.5</v>
      </c>
      <c r="Y6382">
        <v>0</v>
      </c>
      <c r="Z6382">
        <v>6.2</v>
      </c>
      <c r="AA6382">
        <v>345.2</v>
      </c>
      <c r="AB6382">
        <v>29.9</v>
      </c>
      <c r="AC6382">
        <v>10</v>
      </c>
      <c r="AD6382">
        <v>0</v>
      </c>
      <c r="AE6382" t="s">
        <v>19225</v>
      </c>
      <c r="AF6382" t="s">
        <v>19226</v>
      </c>
      <c r="AG6382">
        <v>0.25</v>
      </c>
      <c r="AH6382" t="s">
        <v>330</v>
      </c>
      <c r="AI6382" t="s">
        <v>9140</v>
      </c>
      <c r="AJ6382" t="s">
        <v>331</v>
      </c>
    </row>
    <row r="6383" spans="1:36" x14ac:dyDescent="0.25">
      <c r="A6383" t="s">
        <v>32</v>
      </c>
      <c r="B6383" t="s">
        <v>19227</v>
      </c>
      <c r="C6383">
        <f>YEAR(B6383)</f>
        <v>2017</v>
      </c>
      <c r="D6383">
        <v>96.8</v>
      </c>
      <c r="E6383">
        <v>78.8</v>
      </c>
      <c r="F6383">
        <v>88.8</v>
      </c>
      <c r="H6383" s="2">
        <f>IF(F6383-78.66&lt;=0,0,IF(F6383-78.66&lt;=1,1,2))</f>
        <v>2</v>
      </c>
      <c r="I6383">
        <v>105.2</v>
      </c>
      <c r="J6383">
        <v>78.8</v>
      </c>
      <c r="K6383">
        <v>92.3</v>
      </c>
      <c r="L6383">
        <v>65.7</v>
      </c>
      <c r="M6383">
        <v>46.9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23.3</v>
      </c>
      <c r="V6383">
        <v>11.4</v>
      </c>
      <c r="W6383">
        <v>183.2</v>
      </c>
      <c r="X6383">
        <v>1005.8</v>
      </c>
      <c r="Y6383">
        <v>2.5</v>
      </c>
      <c r="Z6383">
        <v>6.2</v>
      </c>
      <c r="AA6383">
        <v>345.2</v>
      </c>
      <c r="AB6383">
        <v>29.9</v>
      </c>
      <c r="AC6383">
        <v>10</v>
      </c>
      <c r="AD6383">
        <v>0</v>
      </c>
      <c r="AE6383" t="s">
        <v>19228</v>
      </c>
      <c r="AF6383" t="s">
        <v>19229</v>
      </c>
      <c r="AG6383">
        <v>0.27</v>
      </c>
      <c r="AH6383" t="s">
        <v>330</v>
      </c>
      <c r="AI6383" t="s">
        <v>9140</v>
      </c>
      <c r="AJ6383" t="s">
        <v>331</v>
      </c>
    </row>
    <row r="6384" spans="1:36" x14ac:dyDescent="0.25">
      <c r="A6384" t="s">
        <v>32</v>
      </c>
      <c r="B6384" t="s">
        <v>19230</v>
      </c>
      <c r="C6384">
        <f>YEAR(B6384)</f>
        <v>2017</v>
      </c>
      <c r="D6384">
        <v>96.8</v>
      </c>
      <c r="E6384">
        <v>78.8</v>
      </c>
      <c r="F6384">
        <v>85.9</v>
      </c>
      <c r="H6384" s="2">
        <f>IF(F6384-78.66&lt;=0,0,IF(F6384-78.66&lt;=1,1,2))</f>
        <v>2</v>
      </c>
      <c r="I6384">
        <v>97.3</v>
      </c>
      <c r="J6384">
        <v>78.8</v>
      </c>
      <c r="K6384">
        <v>87.1</v>
      </c>
      <c r="L6384">
        <v>60.8</v>
      </c>
      <c r="M6384">
        <v>44.5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27.7</v>
      </c>
      <c r="V6384">
        <v>27.7</v>
      </c>
      <c r="W6384">
        <v>297.60000000000002</v>
      </c>
      <c r="X6384">
        <v>1004.6</v>
      </c>
      <c r="Y6384">
        <v>0.1</v>
      </c>
      <c r="Z6384">
        <v>6.2</v>
      </c>
      <c r="AA6384">
        <v>344.8</v>
      </c>
      <c r="AB6384">
        <v>29.9</v>
      </c>
      <c r="AC6384">
        <v>10</v>
      </c>
      <c r="AD6384">
        <v>0</v>
      </c>
      <c r="AE6384" t="s">
        <v>19231</v>
      </c>
      <c r="AF6384" t="s">
        <v>19232</v>
      </c>
      <c r="AG6384">
        <v>0.31</v>
      </c>
      <c r="AH6384" t="s">
        <v>330</v>
      </c>
      <c r="AI6384" t="s">
        <v>9140</v>
      </c>
      <c r="AJ6384" t="s">
        <v>331</v>
      </c>
    </row>
    <row r="6385" spans="1:36" x14ac:dyDescent="0.25">
      <c r="A6385" t="s">
        <v>32</v>
      </c>
      <c r="B6385" t="s">
        <v>19233</v>
      </c>
      <c r="C6385">
        <f>YEAR(B6385)</f>
        <v>2017</v>
      </c>
      <c r="D6385">
        <v>82.4</v>
      </c>
      <c r="E6385">
        <v>69.8</v>
      </c>
      <c r="F6385">
        <v>78.5</v>
      </c>
      <c r="H6385" s="2">
        <f>IF(F6385-78.66&lt;=0,0,IF(F6385-78.66&lt;=1,1,2))</f>
        <v>0</v>
      </c>
      <c r="I6385">
        <v>85.4</v>
      </c>
      <c r="J6385">
        <v>69.8</v>
      </c>
      <c r="K6385">
        <v>79.5</v>
      </c>
      <c r="L6385">
        <v>64.3</v>
      </c>
      <c r="M6385">
        <v>62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33.299999999999997</v>
      </c>
      <c r="V6385">
        <v>20.8</v>
      </c>
      <c r="W6385">
        <v>316.5</v>
      </c>
      <c r="X6385">
        <v>1010.4</v>
      </c>
      <c r="Y6385">
        <v>22.4</v>
      </c>
      <c r="Z6385">
        <v>6.2</v>
      </c>
      <c r="AA6385">
        <v>310.10000000000002</v>
      </c>
      <c r="AB6385">
        <v>26.7</v>
      </c>
      <c r="AC6385">
        <v>9</v>
      </c>
      <c r="AD6385">
        <v>0</v>
      </c>
      <c r="AE6385" t="s">
        <v>19234</v>
      </c>
      <c r="AF6385" t="s">
        <v>19235</v>
      </c>
      <c r="AG6385">
        <v>0.34</v>
      </c>
      <c r="AH6385" t="s">
        <v>36</v>
      </c>
      <c r="AI6385" t="s">
        <v>37</v>
      </c>
      <c r="AJ6385" t="s">
        <v>38</v>
      </c>
    </row>
    <row r="6386" spans="1:36" x14ac:dyDescent="0.25">
      <c r="A6386" t="s">
        <v>32</v>
      </c>
      <c r="B6386" t="s">
        <v>19236</v>
      </c>
      <c r="C6386">
        <f>YEAR(B6386)</f>
        <v>2017</v>
      </c>
      <c r="D6386">
        <v>80.599999999999994</v>
      </c>
      <c r="E6386">
        <v>73.400000000000006</v>
      </c>
      <c r="F6386">
        <v>76.7</v>
      </c>
      <c r="H6386" s="2">
        <f>IF(F6386-78.66&lt;=0,0,IF(F6386-78.66&lt;=1,1,2))</f>
        <v>0</v>
      </c>
      <c r="I6386">
        <v>81.900000000000006</v>
      </c>
      <c r="J6386">
        <v>73.400000000000006</v>
      </c>
      <c r="K6386">
        <v>76.8</v>
      </c>
      <c r="L6386">
        <v>63.7</v>
      </c>
      <c r="M6386">
        <v>64.400000000000006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39.6</v>
      </c>
      <c r="V6386">
        <v>24.2</v>
      </c>
      <c r="W6386">
        <v>309.8</v>
      </c>
      <c r="X6386">
        <v>1013</v>
      </c>
      <c r="Y6386">
        <v>59.8</v>
      </c>
      <c r="Z6386">
        <v>6.2</v>
      </c>
      <c r="AA6386">
        <v>277.89999999999998</v>
      </c>
      <c r="AB6386">
        <v>24</v>
      </c>
      <c r="AC6386">
        <v>9</v>
      </c>
      <c r="AD6386">
        <v>0</v>
      </c>
      <c r="AE6386" t="s">
        <v>19237</v>
      </c>
      <c r="AF6386" t="s">
        <v>19238</v>
      </c>
      <c r="AG6386">
        <v>0.37</v>
      </c>
      <c r="AH6386" t="s">
        <v>36</v>
      </c>
      <c r="AI6386" t="s">
        <v>37</v>
      </c>
      <c r="AJ6386" t="s">
        <v>38</v>
      </c>
    </row>
    <row r="6387" spans="1:36" x14ac:dyDescent="0.25">
      <c r="A6387" t="s">
        <v>32</v>
      </c>
      <c r="B6387" t="s">
        <v>19239</v>
      </c>
      <c r="C6387">
        <f>YEAR(B6387)</f>
        <v>2017</v>
      </c>
      <c r="D6387">
        <v>80.599999999999994</v>
      </c>
      <c r="E6387">
        <v>75.2</v>
      </c>
      <c r="F6387">
        <v>77.400000000000006</v>
      </c>
      <c r="H6387" s="2">
        <f>IF(F6387-78.66&lt;=0,0,IF(F6387-78.66&lt;=1,1,2))</f>
        <v>0</v>
      </c>
      <c r="I6387">
        <v>82.3</v>
      </c>
      <c r="J6387">
        <v>75.2</v>
      </c>
      <c r="K6387">
        <v>77.7</v>
      </c>
      <c r="L6387">
        <v>61.5</v>
      </c>
      <c r="M6387">
        <v>58.2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36.9</v>
      </c>
      <c r="V6387">
        <v>24.2</v>
      </c>
      <c r="W6387">
        <v>301.10000000000002</v>
      </c>
      <c r="X6387">
        <v>1012.9</v>
      </c>
      <c r="Y6387">
        <v>27.8</v>
      </c>
      <c r="Z6387">
        <v>6.2</v>
      </c>
      <c r="AA6387">
        <v>305.39999999999998</v>
      </c>
      <c r="AB6387">
        <v>26.3</v>
      </c>
      <c r="AC6387">
        <v>9</v>
      </c>
      <c r="AD6387">
        <v>0</v>
      </c>
      <c r="AE6387" t="s">
        <v>19240</v>
      </c>
      <c r="AF6387" t="s">
        <v>19241</v>
      </c>
      <c r="AG6387">
        <v>0.41</v>
      </c>
      <c r="AH6387" t="s">
        <v>36</v>
      </c>
      <c r="AI6387" t="s">
        <v>37</v>
      </c>
      <c r="AJ6387" t="s">
        <v>38</v>
      </c>
    </row>
    <row r="6388" spans="1:36" x14ac:dyDescent="0.25">
      <c r="A6388" t="s">
        <v>32</v>
      </c>
      <c r="B6388" t="s">
        <v>19242</v>
      </c>
      <c r="C6388">
        <f>YEAR(B6388)</f>
        <v>2017</v>
      </c>
      <c r="D6388">
        <v>84.2</v>
      </c>
      <c r="E6388">
        <v>75.2</v>
      </c>
      <c r="F6388">
        <v>79.400000000000006</v>
      </c>
      <c r="H6388" s="2">
        <f>IF(F6388-78.66&lt;=0,0,IF(F6388-78.66&lt;=1,1,2))</f>
        <v>1</v>
      </c>
      <c r="I6388">
        <v>85</v>
      </c>
      <c r="J6388">
        <v>75.2</v>
      </c>
      <c r="K6388">
        <v>80</v>
      </c>
      <c r="L6388">
        <v>62</v>
      </c>
      <c r="M6388">
        <v>55.4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39.6</v>
      </c>
      <c r="V6388">
        <v>24.2</v>
      </c>
      <c r="W6388">
        <v>299.3</v>
      </c>
      <c r="X6388">
        <v>1012.6</v>
      </c>
      <c r="Y6388">
        <v>11.9</v>
      </c>
      <c r="Z6388">
        <v>6.2</v>
      </c>
      <c r="AA6388">
        <v>342.8</v>
      </c>
      <c r="AB6388">
        <v>29.7</v>
      </c>
      <c r="AC6388">
        <v>10</v>
      </c>
      <c r="AD6388">
        <v>0</v>
      </c>
      <c r="AE6388" t="s">
        <v>19243</v>
      </c>
      <c r="AF6388" t="s">
        <v>19244</v>
      </c>
      <c r="AG6388">
        <v>0.44</v>
      </c>
      <c r="AH6388" t="s">
        <v>330</v>
      </c>
      <c r="AI6388" t="s">
        <v>9140</v>
      </c>
      <c r="AJ6388" t="s">
        <v>331</v>
      </c>
    </row>
    <row r="6389" spans="1:36" x14ac:dyDescent="0.25">
      <c r="A6389" t="s">
        <v>32</v>
      </c>
      <c r="B6389" t="s">
        <v>19245</v>
      </c>
      <c r="C6389">
        <f>YEAR(B6389)</f>
        <v>2017</v>
      </c>
      <c r="D6389">
        <v>84.2</v>
      </c>
      <c r="E6389">
        <v>77</v>
      </c>
      <c r="F6389">
        <v>79.7</v>
      </c>
      <c r="H6389" s="2">
        <f>IF(F6389-78.66&lt;=0,0,IF(F6389-78.66&lt;=1,1,2))</f>
        <v>2</v>
      </c>
      <c r="I6389">
        <v>84.5</v>
      </c>
      <c r="J6389">
        <v>77</v>
      </c>
      <c r="K6389">
        <v>80</v>
      </c>
      <c r="L6389">
        <v>62</v>
      </c>
      <c r="M6389">
        <v>55.2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37.6</v>
      </c>
      <c r="V6389">
        <v>23</v>
      </c>
      <c r="W6389">
        <v>305.8</v>
      </c>
      <c r="X6389">
        <v>1011.4</v>
      </c>
      <c r="Y6389">
        <v>3.7</v>
      </c>
      <c r="Z6389">
        <v>6.2</v>
      </c>
      <c r="AA6389">
        <v>345.5</v>
      </c>
      <c r="AB6389">
        <v>29.8</v>
      </c>
      <c r="AC6389">
        <v>10</v>
      </c>
      <c r="AD6389">
        <v>0</v>
      </c>
      <c r="AE6389" t="s">
        <v>19246</v>
      </c>
      <c r="AF6389" t="s">
        <v>19247</v>
      </c>
      <c r="AG6389">
        <v>0.47</v>
      </c>
      <c r="AH6389" t="s">
        <v>330</v>
      </c>
      <c r="AI6389" t="s">
        <v>9140</v>
      </c>
      <c r="AJ6389" t="s">
        <v>331</v>
      </c>
    </row>
    <row r="6390" spans="1:36" x14ac:dyDescent="0.25">
      <c r="A6390" t="s">
        <v>32</v>
      </c>
      <c r="B6390" t="s">
        <v>19248</v>
      </c>
      <c r="C6390">
        <f>YEAR(B6390)</f>
        <v>2017</v>
      </c>
      <c r="D6390">
        <v>86</v>
      </c>
      <c r="E6390">
        <v>75.2</v>
      </c>
      <c r="F6390">
        <v>80.900000000000006</v>
      </c>
      <c r="H6390" s="2">
        <f>IF(F6390-78.66&lt;=0,0,IF(F6390-78.66&lt;=1,1,2))</f>
        <v>2</v>
      </c>
      <c r="I6390">
        <v>86.7</v>
      </c>
      <c r="J6390">
        <v>75.2</v>
      </c>
      <c r="K6390">
        <v>81.7</v>
      </c>
      <c r="L6390">
        <v>64</v>
      </c>
      <c r="M6390">
        <v>57.2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31.5</v>
      </c>
      <c r="V6390">
        <v>18.3</v>
      </c>
      <c r="W6390">
        <v>301.60000000000002</v>
      </c>
      <c r="X6390">
        <v>1011.2</v>
      </c>
      <c r="Y6390">
        <v>0</v>
      </c>
      <c r="Z6390">
        <v>6.2</v>
      </c>
      <c r="AA6390">
        <v>334.4</v>
      </c>
      <c r="AB6390">
        <v>29</v>
      </c>
      <c r="AC6390">
        <v>10</v>
      </c>
      <c r="AD6390">
        <v>0</v>
      </c>
      <c r="AE6390" t="s">
        <v>19249</v>
      </c>
      <c r="AF6390" t="s">
        <v>19250</v>
      </c>
      <c r="AG6390">
        <v>0.5</v>
      </c>
      <c r="AH6390" t="s">
        <v>330</v>
      </c>
      <c r="AI6390" t="s">
        <v>9140</v>
      </c>
      <c r="AJ6390" t="s">
        <v>331</v>
      </c>
    </row>
    <row r="6391" spans="1:36" x14ac:dyDescent="0.25">
      <c r="A6391" t="s">
        <v>32</v>
      </c>
      <c r="B6391" t="s">
        <v>19251</v>
      </c>
      <c r="C6391">
        <f>YEAR(B6391)</f>
        <v>2017</v>
      </c>
      <c r="D6391">
        <v>84.2</v>
      </c>
      <c r="E6391">
        <v>73.400000000000006</v>
      </c>
      <c r="F6391">
        <v>80.5</v>
      </c>
      <c r="H6391" s="2">
        <f>IF(F6391-78.66&lt;=0,0,IF(F6391-78.66&lt;=1,1,2))</f>
        <v>2</v>
      </c>
      <c r="I6391">
        <v>89.6</v>
      </c>
      <c r="J6391">
        <v>73.400000000000006</v>
      </c>
      <c r="K6391">
        <v>82.8</v>
      </c>
      <c r="L6391">
        <v>67.099999999999994</v>
      </c>
      <c r="M6391">
        <v>63.9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24.6</v>
      </c>
      <c r="V6391">
        <v>16.100000000000001</v>
      </c>
      <c r="W6391">
        <v>305.3</v>
      </c>
      <c r="X6391">
        <v>1012</v>
      </c>
      <c r="Y6391">
        <v>0</v>
      </c>
      <c r="Z6391">
        <v>6.2</v>
      </c>
      <c r="AA6391">
        <v>336.3</v>
      </c>
      <c r="AB6391">
        <v>29.1</v>
      </c>
      <c r="AC6391">
        <v>10</v>
      </c>
      <c r="AD6391">
        <v>0</v>
      </c>
      <c r="AE6391" t="s">
        <v>19252</v>
      </c>
      <c r="AF6391" t="s">
        <v>19253</v>
      </c>
      <c r="AG6391">
        <v>0.54</v>
      </c>
      <c r="AH6391" t="s">
        <v>330</v>
      </c>
      <c r="AI6391" t="s">
        <v>9140</v>
      </c>
      <c r="AJ6391" t="s">
        <v>331</v>
      </c>
    </row>
    <row r="6392" spans="1:36" x14ac:dyDescent="0.25">
      <c r="A6392" t="s">
        <v>32</v>
      </c>
      <c r="B6392" t="s">
        <v>19254</v>
      </c>
      <c r="C6392">
        <f>YEAR(B6392)</f>
        <v>2017</v>
      </c>
      <c r="D6392">
        <v>86</v>
      </c>
      <c r="E6392">
        <v>73.400000000000006</v>
      </c>
      <c r="F6392">
        <v>81.2</v>
      </c>
      <c r="H6392" s="2">
        <f>IF(F6392-78.66&lt;=0,0,IF(F6392-78.66&lt;=1,1,2))</f>
        <v>2</v>
      </c>
      <c r="I6392">
        <v>90.6</v>
      </c>
      <c r="J6392">
        <v>73.400000000000006</v>
      </c>
      <c r="K6392">
        <v>82.9</v>
      </c>
      <c r="L6392">
        <v>65.7</v>
      </c>
      <c r="M6392">
        <v>59.8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27.3</v>
      </c>
      <c r="V6392">
        <v>20.7</v>
      </c>
      <c r="W6392">
        <v>306</v>
      </c>
      <c r="X6392">
        <v>1013.5</v>
      </c>
      <c r="Y6392">
        <v>0</v>
      </c>
      <c r="Z6392">
        <v>6.2</v>
      </c>
      <c r="AA6392">
        <v>338.5</v>
      </c>
      <c r="AB6392">
        <v>29.2</v>
      </c>
      <c r="AC6392">
        <v>10</v>
      </c>
      <c r="AD6392">
        <v>0</v>
      </c>
      <c r="AE6392" t="s">
        <v>19255</v>
      </c>
      <c r="AF6392" t="s">
        <v>19256</v>
      </c>
      <c r="AG6392">
        <v>0.57999999999999996</v>
      </c>
      <c r="AH6392" t="s">
        <v>330</v>
      </c>
      <c r="AI6392" t="s">
        <v>9140</v>
      </c>
      <c r="AJ6392" t="s">
        <v>331</v>
      </c>
    </row>
    <row r="6393" spans="1:36" x14ac:dyDescent="0.25">
      <c r="A6393" t="s">
        <v>32</v>
      </c>
      <c r="B6393" t="s">
        <v>19257</v>
      </c>
      <c r="C6393">
        <f>YEAR(B6393)</f>
        <v>2017</v>
      </c>
      <c r="D6393">
        <v>89.6</v>
      </c>
      <c r="E6393">
        <v>71.599999999999994</v>
      </c>
      <c r="F6393">
        <v>81.900000000000006</v>
      </c>
      <c r="H6393" s="2">
        <f>IF(F6393-78.66&lt;=0,0,IF(F6393-78.66&lt;=1,1,2))</f>
        <v>2</v>
      </c>
      <c r="I6393">
        <v>95.9</v>
      </c>
      <c r="J6393">
        <v>71.599999999999994</v>
      </c>
      <c r="K6393">
        <v>84</v>
      </c>
      <c r="L6393">
        <v>66.099999999999994</v>
      </c>
      <c r="M6393">
        <v>59.4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29.5</v>
      </c>
      <c r="V6393">
        <v>12.8</v>
      </c>
      <c r="W6393">
        <v>308.3</v>
      </c>
      <c r="X6393">
        <v>1011</v>
      </c>
      <c r="Y6393">
        <v>0</v>
      </c>
      <c r="Z6393">
        <v>6.2</v>
      </c>
      <c r="AA6393">
        <v>339</v>
      </c>
      <c r="AB6393">
        <v>29.3</v>
      </c>
      <c r="AC6393">
        <v>10</v>
      </c>
      <c r="AD6393">
        <v>0</v>
      </c>
      <c r="AE6393" t="s">
        <v>19258</v>
      </c>
      <c r="AF6393" t="s">
        <v>19259</v>
      </c>
      <c r="AG6393">
        <v>0.61</v>
      </c>
      <c r="AH6393" t="s">
        <v>330</v>
      </c>
      <c r="AI6393" t="s">
        <v>9140</v>
      </c>
      <c r="AJ6393" t="s">
        <v>331</v>
      </c>
    </row>
    <row r="6394" spans="1:36" x14ac:dyDescent="0.25">
      <c r="A6394" t="s">
        <v>32</v>
      </c>
      <c r="B6394" t="s">
        <v>19260</v>
      </c>
      <c r="C6394">
        <f>YEAR(B6394)</f>
        <v>2017</v>
      </c>
      <c r="D6394">
        <v>87.8</v>
      </c>
      <c r="E6394">
        <v>73.400000000000006</v>
      </c>
      <c r="F6394">
        <v>81.2</v>
      </c>
      <c r="H6394" s="2">
        <f>IF(F6394-78.66&lt;=0,0,IF(F6394-78.66&lt;=1,1,2))</f>
        <v>2</v>
      </c>
      <c r="I6394">
        <v>97.2</v>
      </c>
      <c r="J6394">
        <v>73.400000000000006</v>
      </c>
      <c r="K6394">
        <v>85.5</v>
      </c>
      <c r="L6394">
        <v>67.5</v>
      </c>
      <c r="M6394">
        <v>63.5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22.8</v>
      </c>
      <c r="V6394">
        <v>10.3</v>
      </c>
      <c r="W6394">
        <v>169.2</v>
      </c>
      <c r="X6394">
        <v>1006.1</v>
      </c>
      <c r="Y6394">
        <v>0.8</v>
      </c>
      <c r="Z6394">
        <v>6.2</v>
      </c>
      <c r="AA6394">
        <v>335.2</v>
      </c>
      <c r="AB6394">
        <v>29</v>
      </c>
      <c r="AC6394">
        <v>10</v>
      </c>
      <c r="AD6394">
        <v>0</v>
      </c>
      <c r="AE6394" t="s">
        <v>19261</v>
      </c>
      <c r="AF6394" t="s">
        <v>19262</v>
      </c>
      <c r="AG6394">
        <v>0.65</v>
      </c>
      <c r="AH6394" t="s">
        <v>330</v>
      </c>
      <c r="AI6394" t="s">
        <v>9140</v>
      </c>
      <c r="AJ6394" t="s">
        <v>331</v>
      </c>
    </row>
    <row r="6395" spans="1:36" x14ac:dyDescent="0.25">
      <c r="A6395" t="s">
        <v>32</v>
      </c>
      <c r="B6395" t="s">
        <v>19263</v>
      </c>
      <c r="C6395">
        <f>YEAR(B6395)</f>
        <v>2017</v>
      </c>
      <c r="D6395">
        <v>87.8</v>
      </c>
      <c r="E6395">
        <v>77</v>
      </c>
      <c r="F6395">
        <v>82.6</v>
      </c>
      <c r="H6395" s="2">
        <f>IF(F6395-78.66&lt;=0,0,IF(F6395-78.66&lt;=1,1,2))</f>
        <v>2</v>
      </c>
      <c r="I6395">
        <v>94.1</v>
      </c>
      <c r="J6395">
        <v>77</v>
      </c>
      <c r="K6395">
        <v>85.4</v>
      </c>
      <c r="L6395">
        <v>67.900000000000006</v>
      </c>
      <c r="M6395">
        <v>61.7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30</v>
      </c>
      <c r="V6395">
        <v>18.3</v>
      </c>
      <c r="W6395">
        <v>290.60000000000002</v>
      </c>
      <c r="X6395">
        <v>1005</v>
      </c>
      <c r="Y6395">
        <v>0</v>
      </c>
      <c r="Z6395">
        <v>6.2</v>
      </c>
      <c r="AA6395">
        <v>334</v>
      </c>
      <c r="AB6395">
        <v>29</v>
      </c>
      <c r="AC6395">
        <v>10</v>
      </c>
      <c r="AD6395">
        <v>0</v>
      </c>
      <c r="AE6395" t="s">
        <v>19264</v>
      </c>
      <c r="AF6395" t="s">
        <v>19265</v>
      </c>
      <c r="AG6395">
        <v>0.68</v>
      </c>
      <c r="AH6395" t="s">
        <v>330</v>
      </c>
      <c r="AI6395" t="s">
        <v>9140</v>
      </c>
      <c r="AJ6395" t="s">
        <v>331</v>
      </c>
    </row>
    <row r="6396" spans="1:36" x14ac:dyDescent="0.25">
      <c r="A6396" t="s">
        <v>32</v>
      </c>
      <c r="B6396" t="s">
        <v>19266</v>
      </c>
      <c r="C6396">
        <f>YEAR(B6396)</f>
        <v>2017</v>
      </c>
      <c r="D6396">
        <v>84.2</v>
      </c>
      <c r="E6396">
        <v>77</v>
      </c>
      <c r="F6396">
        <v>80.7</v>
      </c>
      <c r="H6396" s="2">
        <f>IF(F6396-78.66&lt;=0,0,IF(F6396-78.66&lt;=1,1,2))</f>
        <v>2</v>
      </c>
      <c r="I6396">
        <v>92.5</v>
      </c>
      <c r="J6396">
        <v>77</v>
      </c>
      <c r="K6396">
        <v>83.9</v>
      </c>
      <c r="L6396">
        <v>71</v>
      </c>
      <c r="M6396">
        <v>72.599999999999994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23.9</v>
      </c>
      <c r="V6396">
        <v>18.3</v>
      </c>
      <c r="W6396">
        <v>317.2</v>
      </c>
      <c r="X6396">
        <v>1006.2</v>
      </c>
      <c r="Y6396">
        <v>3.3</v>
      </c>
      <c r="Z6396">
        <v>6.2</v>
      </c>
      <c r="AA6396">
        <v>329.4</v>
      </c>
      <c r="AB6396">
        <v>28.6</v>
      </c>
      <c r="AC6396">
        <v>10</v>
      </c>
      <c r="AD6396">
        <v>0</v>
      </c>
      <c r="AE6396" t="s">
        <v>19267</v>
      </c>
      <c r="AF6396" t="s">
        <v>19268</v>
      </c>
      <c r="AG6396">
        <v>0.72</v>
      </c>
      <c r="AH6396" t="s">
        <v>330</v>
      </c>
      <c r="AI6396" t="s">
        <v>9140</v>
      </c>
      <c r="AJ6396" t="s">
        <v>331</v>
      </c>
    </row>
    <row r="6397" spans="1:36" x14ac:dyDescent="0.25">
      <c r="A6397" t="s">
        <v>32</v>
      </c>
      <c r="B6397" t="s">
        <v>19269</v>
      </c>
      <c r="C6397">
        <f>YEAR(B6397)</f>
        <v>2017</v>
      </c>
      <c r="D6397">
        <v>84.2</v>
      </c>
      <c r="E6397">
        <v>71.599999999999994</v>
      </c>
      <c r="F6397">
        <v>78.5</v>
      </c>
      <c r="H6397" s="2">
        <f>IF(F6397-78.66&lt;=0,0,IF(F6397-78.66&lt;=1,1,2))</f>
        <v>0</v>
      </c>
      <c r="I6397">
        <v>89.6</v>
      </c>
      <c r="J6397">
        <v>71.599999999999994</v>
      </c>
      <c r="K6397">
        <v>80.400000000000006</v>
      </c>
      <c r="L6397">
        <v>69.2</v>
      </c>
      <c r="M6397">
        <v>73.7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19.2</v>
      </c>
      <c r="V6397">
        <v>11.4</v>
      </c>
      <c r="W6397">
        <v>335.7</v>
      </c>
      <c r="X6397">
        <v>1006.8</v>
      </c>
      <c r="Y6397">
        <v>11</v>
      </c>
      <c r="Z6397">
        <v>6.2</v>
      </c>
      <c r="AA6397">
        <v>319.3</v>
      </c>
      <c r="AB6397">
        <v>27.5</v>
      </c>
      <c r="AC6397">
        <v>9</v>
      </c>
      <c r="AD6397">
        <v>0</v>
      </c>
      <c r="AE6397" t="s">
        <v>19270</v>
      </c>
      <c r="AF6397" t="s">
        <v>19271</v>
      </c>
      <c r="AG6397">
        <v>0.75</v>
      </c>
      <c r="AH6397" t="s">
        <v>330</v>
      </c>
      <c r="AI6397" t="s">
        <v>9140</v>
      </c>
      <c r="AJ6397" t="s">
        <v>331</v>
      </c>
    </row>
    <row r="6398" spans="1:36" x14ac:dyDescent="0.25">
      <c r="A6398" t="s">
        <v>32</v>
      </c>
      <c r="B6398" t="s">
        <v>19272</v>
      </c>
      <c r="C6398">
        <f>YEAR(B6398)</f>
        <v>2017</v>
      </c>
      <c r="D6398">
        <v>82.4</v>
      </c>
      <c r="E6398">
        <v>69.8</v>
      </c>
      <c r="F6398">
        <v>76.8</v>
      </c>
      <c r="H6398" s="2">
        <f>IF(F6398-78.66&lt;=0,0,IF(F6398-78.66&lt;=1,1,2))</f>
        <v>0</v>
      </c>
      <c r="I6398">
        <v>85.4</v>
      </c>
      <c r="J6398">
        <v>69.8</v>
      </c>
      <c r="K6398">
        <v>77.599999999999994</v>
      </c>
      <c r="L6398">
        <v>69.2</v>
      </c>
      <c r="M6398">
        <v>77.900000000000006</v>
      </c>
      <c r="O6398">
        <v>1.2E-2</v>
      </c>
      <c r="P6398">
        <v>100</v>
      </c>
      <c r="Q6398">
        <v>4.17</v>
      </c>
      <c r="R6398" t="s">
        <v>40</v>
      </c>
      <c r="S6398">
        <v>0</v>
      </c>
      <c r="T6398">
        <v>0</v>
      </c>
      <c r="U6398">
        <v>16.100000000000001</v>
      </c>
      <c r="V6398">
        <v>12.8</v>
      </c>
      <c r="W6398">
        <v>30.9</v>
      </c>
      <c r="X6398">
        <v>1007.6</v>
      </c>
      <c r="Y6398">
        <v>41.3</v>
      </c>
      <c r="Z6398">
        <v>6.2</v>
      </c>
      <c r="AA6398">
        <v>287.5</v>
      </c>
      <c r="AB6398">
        <v>24.9</v>
      </c>
      <c r="AC6398">
        <v>9</v>
      </c>
      <c r="AD6398">
        <v>0</v>
      </c>
      <c r="AE6398" t="s">
        <v>19273</v>
      </c>
      <c r="AF6398" t="s">
        <v>19274</v>
      </c>
      <c r="AG6398">
        <v>0.79</v>
      </c>
      <c r="AH6398" t="s">
        <v>56</v>
      </c>
      <c r="AI6398" t="s">
        <v>61</v>
      </c>
      <c r="AJ6398" t="s">
        <v>40</v>
      </c>
    </row>
    <row r="6399" spans="1:36" x14ac:dyDescent="0.25">
      <c r="A6399" t="s">
        <v>32</v>
      </c>
      <c r="B6399" t="s">
        <v>19275</v>
      </c>
      <c r="C6399">
        <f>YEAR(B6399)</f>
        <v>2017</v>
      </c>
      <c r="D6399">
        <v>80.599999999999994</v>
      </c>
      <c r="E6399">
        <v>75.2</v>
      </c>
      <c r="F6399">
        <v>76.8</v>
      </c>
      <c r="H6399" s="2">
        <f>IF(F6399-78.66&lt;=0,0,IF(F6399-78.66&lt;=1,1,2))</f>
        <v>0</v>
      </c>
      <c r="I6399">
        <v>83.3</v>
      </c>
      <c r="J6399">
        <v>75.2</v>
      </c>
      <c r="K6399">
        <v>77.099999999999994</v>
      </c>
      <c r="L6399">
        <v>67.2</v>
      </c>
      <c r="M6399">
        <v>72.8</v>
      </c>
      <c r="O6399">
        <v>1.2E-2</v>
      </c>
      <c r="P6399">
        <v>100</v>
      </c>
      <c r="Q6399">
        <v>4.17</v>
      </c>
      <c r="R6399" t="s">
        <v>40</v>
      </c>
      <c r="S6399">
        <v>0</v>
      </c>
      <c r="T6399">
        <v>0</v>
      </c>
      <c r="U6399">
        <v>28</v>
      </c>
      <c r="V6399">
        <v>17.2</v>
      </c>
      <c r="W6399">
        <v>340.1</v>
      </c>
      <c r="X6399">
        <v>1012.5</v>
      </c>
      <c r="Y6399">
        <v>44.1</v>
      </c>
      <c r="Z6399">
        <v>6.2</v>
      </c>
      <c r="AA6399">
        <v>261</v>
      </c>
      <c r="AB6399">
        <v>22.6</v>
      </c>
      <c r="AC6399">
        <v>8</v>
      </c>
      <c r="AD6399">
        <v>0</v>
      </c>
      <c r="AE6399" t="s">
        <v>19276</v>
      </c>
      <c r="AF6399" t="s">
        <v>19277</v>
      </c>
      <c r="AG6399">
        <v>0.82</v>
      </c>
      <c r="AH6399" t="s">
        <v>56</v>
      </c>
      <c r="AI6399" t="s">
        <v>65</v>
      </c>
      <c r="AJ6399" t="s">
        <v>40</v>
      </c>
    </row>
    <row r="6400" spans="1:36" x14ac:dyDescent="0.25">
      <c r="A6400" t="s">
        <v>32</v>
      </c>
      <c r="B6400" t="s">
        <v>19278</v>
      </c>
      <c r="C6400">
        <f>YEAR(B6400)</f>
        <v>2017</v>
      </c>
      <c r="D6400">
        <v>80.599999999999994</v>
      </c>
      <c r="E6400">
        <v>73.400000000000006</v>
      </c>
      <c r="F6400">
        <v>76.599999999999994</v>
      </c>
      <c r="H6400" s="2">
        <f>IF(F6400-78.66&lt;=0,0,IF(F6400-78.66&lt;=1,1,2))</f>
        <v>0</v>
      </c>
      <c r="I6400">
        <v>82.3</v>
      </c>
      <c r="J6400">
        <v>73.400000000000006</v>
      </c>
      <c r="K6400">
        <v>76.7</v>
      </c>
      <c r="L6400">
        <v>62.6</v>
      </c>
      <c r="M6400">
        <v>62.3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37.799999999999997</v>
      </c>
      <c r="V6400">
        <v>21.9</v>
      </c>
      <c r="W6400">
        <v>317</v>
      </c>
      <c r="X6400">
        <v>1014</v>
      </c>
      <c r="Y6400">
        <v>47.4</v>
      </c>
      <c r="Z6400">
        <v>6.2</v>
      </c>
      <c r="AA6400">
        <v>287.10000000000002</v>
      </c>
      <c r="AB6400">
        <v>24.7</v>
      </c>
      <c r="AC6400">
        <v>9</v>
      </c>
      <c r="AD6400">
        <v>0</v>
      </c>
      <c r="AE6400" t="s">
        <v>19279</v>
      </c>
      <c r="AF6400" t="s">
        <v>19280</v>
      </c>
      <c r="AG6400">
        <v>0.86</v>
      </c>
      <c r="AH6400" t="s">
        <v>36</v>
      </c>
      <c r="AI6400" t="s">
        <v>37</v>
      </c>
      <c r="AJ6400" t="s">
        <v>38</v>
      </c>
    </row>
    <row r="6401" spans="1:36" x14ac:dyDescent="0.25">
      <c r="A6401" t="s">
        <v>32</v>
      </c>
      <c r="B6401" t="s">
        <v>19281</v>
      </c>
      <c r="C6401">
        <f>YEAR(B6401)</f>
        <v>2017</v>
      </c>
      <c r="D6401">
        <v>82.4</v>
      </c>
      <c r="E6401">
        <v>75.2</v>
      </c>
      <c r="F6401">
        <v>78.900000000000006</v>
      </c>
      <c r="H6401" s="2">
        <f>IF(F6401-78.66&lt;=0,0,IF(F6401-78.66&lt;=1,1,2))</f>
        <v>1</v>
      </c>
      <c r="I6401">
        <v>83.4</v>
      </c>
      <c r="J6401">
        <v>75.2</v>
      </c>
      <c r="K6401">
        <v>79.2</v>
      </c>
      <c r="L6401">
        <v>62.3</v>
      </c>
      <c r="M6401">
        <v>57.3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36</v>
      </c>
      <c r="V6401">
        <v>23</v>
      </c>
      <c r="W6401">
        <v>302.2</v>
      </c>
      <c r="X6401">
        <v>1010</v>
      </c>
      <c r="Y6401">
        <v>27.1</v>
      </c>
      <c r="Z6401">
        <v>6.2</v>
      </c>
      <c r="AA6401">
        <v>327.5</v>
      </c>
      <c r="AB6401">
        <v>28.2</v>
      </c>
      <c r="AC6401">
        <v>10</v>
      </c>
      <c r="AD6401">
        <v>0</v>
      </c>
      <c r="AE6401" t="s">
        <v>19282</v>
      </c>
      <c r="AF6401" t="s">
        <v>19283</v>
      </c>
      <c r="AG6401">
        <v>0.89</v>
      </c>
      <c r="AH6401" t="s">
        <v>36</v>
      </c>
      <c r="AI6401" t="s">
        <v>37</v>
      </c>
      <c r="AJ6401" t="s">
        <v>38</v>
      </c>
    </row>
    <row r="6402" spans="1:36" x14ac:dyDescent="0.25">
      <c r="A6402" t="s">
        <v>32</v>
      </c>
      <c r="B6402" t="s">
        <v>19284</v>
      </c>
      <c r="C6402">
        <f>YEAR(B6402)</f>
        <v>2017</v>
      </c>
      <c r="D6402">
        <v>84.2</v>
      </c>
      <c r="E6402">
        <v>75.2</v>
      </c>
      <c r="F6402">
        <v>79</v>
      </c>
      <c r="H6402" s="2">
        <f>IF(F6402-78.66&lt;=0,0,IF(F6402-78.66&lt;=1,1,2))</f>
        <v>1</v>
      </c>
      <c r="I6402">
        <v>85</v>
      </c>
      <c r="J6402">
        <v>75.2</v>
      </c>
      <c r="K6402">
        <v>79.5</v>
      </c>
      <c r="L6402">
        <v>62.2</v>
      </c>
      <c r="M6402">
        <v>56.6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33.299999999999997</v>
      </c>
      <c r="V6402">
        <v>23</v>
      </c>
      <c r="W6402">
        <v>299</v>
      </c>
      <c r="X6402">
        <v>1009.7</v>
      </c>
      <c r="Y6402">
        <v>9.6999999999999993</v>
      </c>
      <c r="Z6402">
        <v>6.2</v>
      </c>
      <c r="AA6402">
        <v>327.8</v>
      </c>
      <c r="AB6402">
        <v>28.3</v>
      </c>
      <c r="AC6402">
        <v>10</v>
      </c>
      <c r="AD6402">
        <v>0</v>
      </c>
      <c r="AE6402" t="s">
        <v>19285</v>
      </c>
      <c r="AF6402" t="s">
        <v>19286</v>
      </c>
      <c r="AG6402">
        <v>0.93</v>
      </c>
      <c r="AH6402" t="s">
        <v>330</v>
      </c>
      <c r="AI6402" t="s">
        <v>9140</v>
      </c>
      <c r="AJ6402" t="s">
        <v>331</v>
      </c>
    </row>
    <row r="6403" spans="1:36" x14ac:dyDescent="0.25">
      <c r="A6403" t="s">
        <v>32</v>
      </c>
      <c r="B6403" t="s">
        <v>19287</v>
      </c>
      <c r="C6403">
        <f>YEAR(B6403)</f>
        <v>2017</v>
      </c>
      <c r="D6403">
        <v>84.2</v>
      </c>
      <c r="E6403">
        <v>72.099999999999994</v>
      </c>
      <c r="F6403">
        <v>79.900000000000006</v>
      </c>
      <c r="H6403" s="2">
        <f>IF(F6403-78.66&lt;=0,0,IF(F6403-78.66&lt;=1,1,2))</f>
        <v>2</v>
      </c>
      <c r="I6403">
        <v>86.5</v>
      </c>
      <c r="J6403">
        <v>72.099999999999994</v>
      </c>
      <c r="K6403">
        <v>81</v>
      </c>
      <c r="L6403">
        <v>64.8</v>
      </c>
      <c r="M6403">
        <v>60.4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32.700000000000003</v>
      </c>
      <c r="V6403">
        <v>25.3</v>
      </c>
      <c r="W6403">
        <v>298.2</v>
      </c>
      <c r="X6403">
        <v>1011.8</v>
      </c>
      <c r="Y6403">
        <v>1.1000000000000001</v>
      </c>
      <c r="Z6403">
        <v>6.2</v>
      </c>
      <c r="AA6403">
        <v>327.3</v>
      </c>
      <c r="AB6403">
        <v>28.3</v>
      </c>
      <c r="AC6403">
        <v>10</v>
      </c>
      <c r="AD6403">
        <v>0</v>
      </c>
      <c r="AE6403" t="s">
        <v>19288</v>
      </c>
      <c r="AF6403" t="s">
        <v>19289</v>
      </c>
      <c r="AG6403">
        <v>0.96</v>
      </c>
      <c r="AH6403" t="s">
        <v>330</v>
      </c>
      <c r="AI6403" t="s">
        <v>9140</v>
      </c>
      <c r="AJ6403" t="s">
        <v>331</v>
      </c>
    </row>
    <row r="6404" spans="1:36" x14ac:dyDescent="0.25">
      <c r="A6404" t="s">
        <v>32</v>
      </c>
      <c r="B6404" t="s">
        <v>19290</v>
      </c>
      <c r="C6404">
        <f>YEAR(B6404)</f>
        <v>2017</v>
      </c>
      <c r="D6404">
        <v>87.8</v>
      </c>
      <c r="E6404">
        <v>73.400000000000006</v>
      </c>
      <c r="F6404">
        <v>81.400000000000006</v>
      </c>
      <c r="H6404" s="2">
        <f>IF(F6404-78.66&lt;=0,0,IF(F6404-78.66&lt;=1,1,2))</f>
        <v>2</v>
      </c>
      <c r="I6404">
        <v>88.4</v>
      </c>
      <c r="J6404">
        <v>73.400000000000006</v>
      </c>
      <c r="K6404">
        <v>81.900000000000006</v>
      </c>
      <c r="L6404">
        <v>62</v>
      </c>
      <c r="M6404">
        <v>52.7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28.6</v>
      </c>
      <c r="V6404">
        <v>19.7</v>
      </c>
      <c r="W6404">
        <v>300.89999999999998</v>
      </c>
      <c r="X6404">
        <v>1012.2</v>
      </c>
      <c r="Y6404">
        <v>0.1</v>
      </c>
      <c r="Z6404">
        <v>6.2</v>
      </c>
      <c r="AA6404">
        <v>334.5</v>
      </c>
      <c r="AB6404">
        <v>28.8</v>
      </c>
      <c r="AC6404">
        <v>10</v>
      </c>
      <c r="AD6404">
        <v>0</v>
      </c>
      <c r="AE6404" t="s">
        <v>19291</v>
      </c>
      <c r="AF6404" t="s">
        <v>19292</v>
      </c>
      <c r="AG6404">
        <v>0</v>
      </c>
      <c r="AH6404" t="s">
        <v>330</v>
      </c>
      <c r="AI6404" t="s">
        <v>9140</v>
      </c>
      <c r="AJ6404" t="s">
        <v>331</v>
      </c>
    </row>
    <row r="6405" spans="1:36" x14ac:dyDescent="0.25">
      <c r="A6405" t="s">
        <v>32</v>
      </c>
      <c r="B6405" t="s">
        <v>19293</v>
      </c>
      <c r="C6405">
        <f>YEAR(B6405)</f>
        <v>2017</v>
      </c>
      <c r="D6405">
        <v>89.6</v>
      </c>
      <c r="E6405">
        <v>77</v>
      </c>
      <c r="F6405">
        <v>82.9</v>
      </c>
      <c r="H6405" s="2">
        <f>IF(F6405-78.66&lt;=0,0,IF(F6405-78.66&lt;=1,1,2))</f>
        <v>2</v>
      </c>
      <c r="I6405">
        <v>92.3</v>
      </c>
      <c r="J6405">
        <v>77</v>
      </c>
      <c r="K6405">
        <v>84.5</v>
      </c>
      <c r="L6405">
        <v>63.8</v>
      </c>
      <c r="M6405">
        <v>52.9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28.4</v>
      </c>
      <c r="V6405">
        <v>17.2</v>
      </c>
      <c r="W6405">
        <v>300.8</v>
      </c>
      <c r="X6405">
        <v>1008.2</v>
      </c>
      <c r="Y6405">
        <v>0</v>
      </c>
      <c r="Z6405">
        <v>6.2</v>
      </c>
      <c r="AA6405">
        <v>332</v>
      </c>
      <c r="AB6405">
        <v>28.6</v>
      </c>
      <c r="AC6405">
        <v>10</v>
      </c>
      <c r="AD6405">
        <v>0</v>
      </c>
      <c r="AE6405" t="s">
        <v>19294</v>
      </c>
      <c r="AF6405" t="s">
        <v>19295</v>
      </c>
      <c r="AG6405">
        <v>0.03</v>
      </c>
      <c r="AH6405" t="s">
        <v>330</v>
      </c>
      <c r="AI6405" t="s">
        <v>9140</v>
      </c>
      <c r="AJ6405" t="s">
        <v>331</v>
      </c>
    </row>
    <row r="6406" spans="1:36" x14ac:dyDescent="0.25">
      <c r="A6406" t="s">
        <v>32</v>
      </c>
      <c r="B6406" t="s">
        <v>19296</v>
      </c>
      <c r="C6406">
        <f>YEAR(B6406)</f>
        <v>2017</v>
      </c>
      <c r="D6406">
        <v>96.8</v>
      </c>
      <c r="E6406">
        <v>73.400000000000006</v>
      </c>
      <c r="F6406">
        <v>84.6</v>
      </c>
      <c r="H6406" s="2">
        <f>IF(F6406-78.66&lt;=0,0,IF(F6406-78.66&lt;=1,1,2))</f>
        <v>2</v>
      </c>
      <c r="I6406">
        <v>100.6</v>
      </c>
      <c r="J6406">
        <v>73.400000000000006</v>
      </c>
      <c r="K6406">
        <v>86.3</v>
      </c>
      <c r="L6406">
        <v>61.6</v>
      </c>
      <c r="M6406">
        <v>47.4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17.2</v>
      </c>
      <c r="V6406">
        <v>10.3</v>
      </c>
      <c r="W6406">
        <v>148.1</v>
      </c>
      <c r="X6406">
        <v>1005.3</v>
      </c>
      <c r="Y6406">
        <v>0.2</v>
      </c>
      <c r="Z6406">
        <v>6.2</v>
      </c>
      <c r="AA6406">
        <v>328.8</v>
      </c>
      <c r="AB6406">
        <v>28.4</v>
      </c>
      <c r="AC6406">
        <v>10</v>
      </c>
      <c r="AD6406">
        <v>0</v>
      </c>
      <c r="AE6406" t="s">
        <v>19297</v>
      </c>
      <c r="AF6406" t="s">
        <v>19298</v>
      </c>
      <c r="AG6406">
        <v>0.06</v>
      </c>
      <c r="AH6406" t="s">
        <v>330</v>
      </c>
      <c r="AI6406" t="s">
        <v>9140</v>
      </c>
      <c r="AJ6406" t="s">
        <v>331</v>
      </c>
    </row>
    <row r="6407" spans="1:36" x14ac:dyDescent="0.25">
      <c r="A6407" t="s">
        <v>32</v>
      </c>
      <c r="B6407" t="s">
        <v>19299</v>
      </c>
      <c r="C6407">
        <f>YEAR(B6407)</f>
        <v>2017</v>
      </c>
      <c r="D6407">
        <v>87.8</v>
      </c>
      <c r="E6407">
        <v>77</v>
      </c>
      <c r="F6407">
        <v>82.1</v>
      </c>
      <c r="H6407" s="2">
        <f>IF(F6407-78.66&lt;=0,0,IF(F6407-78.66&lt;=1,1,2))</f>
        <v>2</v>
      </c>
      <c r="I6407">
        <v>97.8</v>
      </c>
      <c r="J6407">
        <v>77</v>
      </c>
      <c r="K6407">
        <v>87.4</v>
      </c>
      <c r="L6407">
        <v>70.099999999999994</v>
      </c>
      <c r="M6407">
        <v>67.599999999999994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35.799999999999997</v>
      </c>
      <c r="V6407">
        <v>8.1</v>
      </c>
      <c r="W6407">
        <v>61.9</v>
      </c>
      <c r="X6407">
        <v>1004.9</v>
      </c>
      <c r="Y6407">
        <v>4.4000000000000004</v>
      </c>
      <c r="Z6407">
        <v>6.2</v>
      </c>
      <c r="AA6407">
        <v>318.2</v>
      </c>
      <c r="AB6407">
        <v>27.5</v>
      </c>
      <c r="AC6407">
        <v>9</v>
      </c>
      <c r="AD6407">
        <v>0</v>
      </c>
      <c r="AE6407" t="s">
        <v>19300</v>
      </c>
      <c r="AF6407" t="s">
        <v>19301</v>
      </c>
      <c r="AG6407">
        <v>0.1</v>
      </c>
      <c r="AH6407" t="s">
        <v>330</v>
      </c>
      <c r="AI6407" t="s">
        <v>9140</v>
      </c>
      <c r="AJ6407" t="s">
        <v>331</v>
      </c>
    </row>
    <row r="6408" spans="1:36" x14ac:dyDescent="0.25">
      <c r="A6408" t="s">
        <v>32</v>
      </c>
      <c r="B6408" t="s">
        <v>19302</v>
      </c>
      <c r="C6408">
        <f>YEAR(B6408)</f>
        <v>2017</v>
      </c>
      <c r="D6408">
        <v>87.8</v>
      </c>
      <c r="E6408">
        <v>73.400000000000006</v>
      </c>
      <c r="F6408">
        <v>80.7</v>
      </c>
      <c r="H6408" s="2">
        <f>IF(F6408-78.66&lt;=0,0,IF(F6408-78.66&lt;=1,1,2))</f>
        <v>2</v>
      </c>
      <c r="I6408">
        <v>94.2</v>
      </c>
      <c r="J6408">
        <v>73.400000000000006</v>
      </c>
      <c r="K6408">
        <v>82.9</v>
      </c>
      <c r="L6408">
        <v>67.5</v>
      </c>
      <c r="M6408">
        <v>64.8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25.7</v>
      </c>
      <c r="V6408">
        <v>21.9</v>
      </c>
      <c r="W6408">
        <v>290.8</v>
      </c>
      <c r="X6408">
        <v>1005.9</v>
      </c>
      <c r="Y6408">
        <v>30.6</v>
      </c>
      <c r="Z6408">
        <v>6.2</v>
      </c>
      <c r="AA6408">
        <v>313.3</v>
      </c>
      <c r="AB6408">
        <v>27.1</v>
      </c>
      <c r="AC6408">
        <v>10</v>
      </c>
      <c r="AD6408">
        <v>0</v>
      </c>
      <c r="AE6408" t="s">
        <v>19303</v>
      </c>
      <c r="AF6408" t="s">
        <v>19304</v>
      </c>
      <c r="AG6408">
        <v>0.13</v>
      </c>
      <c r="AH6408" t="s">
        <v>36</v>
      </c>
      <c r="AI6408" t="s">
        <v>37</v>
      </c>
      <c r="AJ6408" t="s">
        <v>38</v>
      </c>
    </row>
    <row r="6409" spans="1:36" x14ac:dyDescent="0.25">
      <c r="A6409" t="s">
        <v>32</v>
      </c>
      <c r="B6409" t="s">
        <v>19305</v>
      </c>
      <c r="C6409">
        <f>YEAR(B6409)</f>
        <v>2017</v>
      </c>
      <c r="D6409">
        <v>84.2</v>
      </c>
      <c r="E6409">
        <v>73.3</v>
      </c>
      <c r="F6409">
        <v>79.2</v>
      </c>
      <c r="H6409" s="2">
        <f>IF(F6409-78.66&lt;=0,0,IF(F6409-78.66&lt;=1,1,2))</f>
        <v>1</v>
      </c>
      <c r="I6409">
        <v>87.4</v>
      </c>
      <c r="J6409">
        <v>73.3</v>
      </c>
      <c r="K6409">
        <v>80.5</v>
      </c>
      <c r="L6409">
        <v>65.099999999999994</v>
      </c>
      <c r="M6409">
        <v>62.3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27.3</v>
      </c>
      <c r="V6409">
        <v>17.100000000000001</v>
      </c>
      <c r="W6409">
        <v>297.39999999999998</v>
      </c>
      <c r="X6409">
        <v>1010.5</v>
      </c>
      <c r="Y6409">
        <v>13.5</v>
      </c>
      <c r="Z6409">
        <v>6.2</v>
      </c>
      <c r="AA6409">
        <v>323.60000000000002</v>
      </c>
      <c r="AB6409">
        <v>28</v>
      </c>
      <c r="AC6409">
        <v>10</v>
      </c>
      <c r="AD6409">
        <v>0</v>
      </c>
      <c r="AE6409" t="s">
        <v>19306</v>
      </c>
      <c r="AF6409" t="s">
        <v>19307</v>
      </c>
      <c r="AG6409">
        <v>0.16</v>
      </c>
      <c r="AH6409" t="s">
        <v>330</v>
      </c>
      <c r="AI6409" t="s">
        <v>9140</v>
      </c>
      <c r="AJ6409" t="s">
        <v>331</v>
      </c>
    </row>
    <row r="6410" spans="1:36" x14ac:dyDescent="0.25">
      <c r="A6410" t="s">
        <v>32</v>
      </c>
      <c r="B6410" t="s">
        <v>19308</v>
      </c>
      <c r="C6410">
        <f>YEAR(B6410)</f>
        <v>2017</v>
      </c>
      <c r="D6410">
        <v>82.4</v>
      </c>
      <c r="E6410">
        <v>66.3</v>
      </c>
      <c r="F6410">
        <v>78.099999999999994</v>
      </c>
      <c r="H6410" s="2">
        <f>IF(F6410-78.66&lt;=0,0,IF(F6410-78.66&lt;=1,1,2))</f>
        <v>0</v>
      </c>
      <c r="I6410">
        <v>87.2</v>
      </c>
      <c r="J6410">
        <v>66.3</v>
      </c>
      <c r="K6410">
        <v>79.8</v>
      </c>
      <c r="L6410">
        <v>67.8</v>
      </c>
      <c r="M6410">
        <v>71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28.4</v>
      </c>
      <c r="V6410">
        <v>16.100000000000001</v>
      </c>
      <c r="W6410">
        <v>309.39999999999998</v>
      </c>
      <c r="X6410">
        <v>1014.2</v>
      </c>
      <c r="Y6410">
        <v>6.9</v>
      </c>
      <c r="Z6410">
        <v>6.2</v>
      </c>
      <c r="AA6410">
        <v>321.2</v>
      </c>
      <c r="AB6410">
        <v>27.8</v>
      </c>
      <c r="AC6410">
        <v>9</v>
      </c>
      <c r="AD6410">
        <v>0</v>
      </c>
      <c r="AE6410" t="s">
        <v>19309</v>
      </c>
      <c r="AF6410" t="s">
        <v>19310</v>
      </c>
      <c r="AG6410">
        <v>0.19</v>
      </c>
      <c r="AH6410" t="s">
        <v>330</v>
      </c>
      <c r="AI6410" t="s">
        <v>9140</v>
      </c>
      <c r="AJ6410" t="s">
        <v>331</v>
      </c>
    </row>
    <row r="6411" spans="1:36" x14ac:dyDescent="0.25">
      <c r="A6411" t="s">
        <v>32</v>
      </c>
      <c r="B6411" t="s">
        <v>19311</v>
      </c>
      <c r="C6411">
        <f>YEAR(B6411)</f>
        <v>2017</v>
      </c>
      <c r="D6411">
        <v>86</v>
      </c>
      <c r="E6411">
        <v>71.599999999999994</v>
      </c>
      <c r="F6411">
        <v>80.5</v>
      </c>
      <c r="H6411" s="2">
        <f>IF(F6411-78.66&lt;=0,0,IF(F6411-78.66&lt;=1,1,2))</f>
        <v>2</v>
      </c>
      <c r="I6411">
        <v>90.6</v>
      </c>
      <c r="J6411">
        <v>71.599999999999994</v>
      </c>
      <c r="K6411">
        <v>82.4</v>
      </c>
      <c r="L6411">
        <v>66.400000000000006</v>
      </c>
      <c r="M6411">
        <v>62.5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29.5</v>
      </c>
      <c r="V6411">
        <v>18.3</v>
      </c>
      <c r="W6411">
        <v>300.39999999999998</v>
      </c>
      <c r="X6411">
        <v>1012.8</v>
      </c>
      <c r="Y6411">
        <v>9.1999999999999993</v>
      </c>
      <c r="Z6411">
        <v>6.2</v>
      </c>
      <c r="AA6411">
        <v>320.8</v>
      </c>
      <c r="AB6411">
        <v>27.6</v>
      </c>
      <c r="AC6411">
        <v>9</v>
      </c>
      <c r="AD6411">
        <v>0</v>
      </c>
      <c r="AE6411" t="s">
        <v>19312</v>
      </c>
      <c r="AF6411" t="s">
        <v>19313</v>
      </c>
      <c r="AG6411">
        <v>0.25</v>
      </c>
      <c r="AH6411" t="s">
        <v>330</v>
      </c>
      <c r="AI6411" t="s">
        <v>9140</v>
      </c>
      <c r="AJ6411" t="s">
        <v>331</v>
      </c>
    </row>
    <row r="6412" spans="1:36" x14ac:dyDescent="0.25">
      <c r="A6412" t="s">
        <v>32</v>
      </c>
      <c r="B6412" t="s">
        <v>19314</v>
      </c>
      <c r="C6412">
        <f>YEAR(B6412)</f>
        <v>2017</v>
      </c>
      <c r="D6412">
        <v>84.2</v>
      </c>
      <c r="E6412">
        <v>77</v>
      </c>
      <c r="F6412">
        <v>80.8</v>
      </c>
      <c r="H6412" s="2">
        <f>IF(F6412-78.66&lt;=0,0,IF(F6412-78.66&lt;=1,1,2))</f>
        <v>2</v>
      </c>
      <c r="I6412">
        <v>87.4</v>
      </c>
      <c r="J6412">
        <v>77</v>
      </c>
      <c r="K6412">
        <v>82.6</v>
      </c>
      <c r="L6412">
        <v>66.2</v>
      </c>
      <c r="M6412">
        <v>61.5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31.1</v>
      </c>
      <c r="V6412">
        <v>19.7</v>
      </c>
      <c r="W6412">
        <v>303.2</v>
      </c>
      <c r="X6412">
        <v>1011.2</v>
      </c>
      <c r="Y6412">
        <v>15.8</v>
      </c>
      <c r="Z6412">
        <v>6.2</v>
      </c>
      <c r="AA6412">
        <v>311.8</v>
      </c>
      <c r="AB6412">
        <v>27</v>
      </c>
      <c r="AC6412">
        <v>9</v>
      </c>
      <c r="AD6412">
        <v>0</v>
      </c>
      <c r="AE6412" t="s">
        <v>19315</v>
      </c>
      <c r="AF6412" t="s">
        <v>19316</v>
      </c>
      <c r="AG6412">
        <v>0.26</v>
      </c>
      <c r="AH6412" t="s">
        <v>330</v>
      </c>
      <c r="AI6412" t="s">
        <v>9140</v>
      </c>
      <c r="AJ6412" t="s">
        <v>331</v>
      </c>
    </row>
    <row r="6413" spans="1:36" x14ac:dyDescent="0.25">
      <c r="A6413" t="s">
        <v>32</v>
      </c>
      <c r="B6413" t="s">
        <v>19317</v>
      </c>
      <c r="C6413">
        <f>YEAR(B6413)</f>
        <v>2017</v>
      </c>
      <c r="D6413">
        <v>80.599999999999994</v>
      </c>
      <c r="E6413">
        <v>75.2</v>
      </c>
      <c r="F6413">
        <v>78.2</v>
      </c>
      <c r="H6413" s="2">
        <f>IF(F6413-78.66&lt;=0,0,IF(F6413-78.66&lt;=1,1,2))</f>
        <v>0</v>
      </c>
      <c r="I6413">
        <v>83.9</v>
      </c>
      <c r="J6413">
        <v>75.2</v>
      </c>
      <c r="K6413">
        <v>79.2</v>
      </c>
      <c r="L6413">
        <v>67.599999999999994</v>
      </c>
      <c r="M6413">
        <v>70.099999999999994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30.2</v>
      </c>
      <c r="V6413">
        <v>20.7</v>
      </c>
      <c r="W6413">
        <v>306.8</v>
      </c>
      <c r="X6413">
        <v>1011.9</v>
      </c>
      <c r="Y6413">
        <v>19</v>
      </c>
      <c r="Z6413">
        <v>6.2</v>
      </c>
      <c r="AA6413">
        <v>299</v>
      </c>
      <c r="AB6413">
        <v>25.7</v>
      </c>
      <c r="AC6413">
        <v>9</v>
      </c>
      <c r="AD6413">
        <v>0</v>
      </c>
      <c r="AE6413" t="s">
        <v>19318</v>
      </c>
      <c r="AF6413" t="s">
        <v>19319</v>
      </c>
      <c r="AG6413">
        <v>0.28999999999999998</v>
      </c>
      <c r="AH6413" t="s">
        <v>330</v>
      </c>
      <c r="AI6413" t="s">
        <v>9140</v>
      </c>
      <c r="AJ6413" t="s">
        <v>331</v>
      </c>
    </row>
    <row r="6414" spans="1:36" x14ac:dyDescent="0.25">
      <c r="A6414" t="s">
        <v>32</v>
      </c>
      <c r="B6414" t="s">
        <v>19320</v>
      </c>
      <c r="C6414">
        <f>YEAR(B6414)</f>
        <v>2017</v>
      </c>
      <c r="D6414">
        <v>82.4</v>
      </c>
      <c r="E6414">
        <v>74.400000000000006</v>
      </c>
      <c r="F6414">
        <v>78.8</v>
      </c>
      <c r="H6414" s="2">
        <f>IF(F6414-78.66&lt;=0,0,IF(F6414-78.66&lt;=1,1,2))</f>
        <v>1</v>
      </c>
      <c r="I6414">
        <v>84</v>
      </c>
      <c r="J6414">
        <v>74.400000000000006</v>
      </c>
      <c r="K6414">
        <v>79.3</v>
      </c>
      <c r="L6414">
        <v>65.2</v>
      </c>
      <c r="M6414">
        <v>63.7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31.5</v>
      </c>
      <c r="V6414">
        <v>27.7</v>
      </c>
      <c r="W6414">
        <v>298.3</v>
      </c>
      <c r="X6414">
        <v>1013.1</v>
      </c>
      <c r="Y6414">
        <v>18.8</v>
      </c>
      <c r="Z6414">
        <v>6.2</v>
      </c>
      <c r="AA6414">
        <v>291.5</v>
      </c>
      <c r="AB6414">
        <v>25.2</v>
      </c>
      <c r="AC6414">
        <v>9</v>
      </c>
      <c r="AD6414">
        <v>0</v>
      </c>
      <c r="AE6414" t="s">
        <v>19321</v>
      </c>
      <c r="AF6414" t="s">
        <v>19322</v>
      </c>
      <c r="AG6414">
        <v>0.32</v>
      </c>
      <c r="AH6414" t="s">
        <v>330</v>
      </c>
      <c r="AI6414" t="s">
        <v>9140</v>
      </c>
      <c r="AJ6414" t="s">
        <v>331</v>
      </c>
    </row>
    <row r="6415" spans="1:36" x14ac:dyDescent="0.25">
      <c r="A6415" t="s">
        <v>32</v>
      </c>
      <c r="B6415" t="s">
        <v>19323</v>
      </c>
      <c r="C6415">
        <f>YEAR(B6415)</f>
        <v>2017</v>
      </c>
      <c r="D6415">
        <v>84.2</v>
      </c>
      <c r="E6415">
        <v>77</v>
      </c>
      <c r="F6415">
        <v>79.900000000000006</v>
      </c>
      <c r="H6415" s="2">
        <f>IF(F6415-78.66&lt;=0,0,IF(F6415-78.66&lt;=1,1,2))</f>
        <v>2</v>
      </c>
      <c r="I6415">
        <v>87.4</v>
      </c>
      <c r="J6415">
        <v>77</v>
      </c>
      <c r="K6415">
        <v>81.400000000000006</v>
      </c>
      <c r="L6415">
        <v>67.900000000000006</v>
      </c>
      <c r="M6415">
        <v>67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30.2</v>
      </c>
      <c r="V6415">
        <v>20.7</v>
      </c>
      <c r="W6415">
        <v>299.2</v>
      </c>
      <c r="X6415">
        <v>1011</v>
      </c>
      <c r="Y6415">
        <v>19.399999999999999</v>
      </c>
      <c r="Z6415">
        <v>6.2</v>
      </c>
      <c r="AA6415">
        <v>303</v>
      </c>
      <c r="AB6415">
        <v>26.1</v>
      </c>
      <c r="AC6415">
        <v>9</v>
      </c>
      <c r="AD6415">
        <v>0</v>
      </c>
      <c r="AE6415" t="s">
        <v>19324</v>
      </c>
      <c r="AF6415" t="s">
        <v>19325</v>
      </c>
      <c r="AG6415">
        <v>0.36</v>
      </c>
      <c r="AH6415" t="s">
        <v>330</v>
      </c>
      <c r="AI6415" t="s">
        <v>9140</v>
      </c>
      <c r="AJ6415" t="s">
        <v>331</v>
      </c>
    </row>
    <row r="6416" spans="1:36" x14ac:dyDescent="0.25">
      <c r="A6416" t="s">
        <v>32</v>
      </c>
      <c r="B6416" t="s">
        <v>19326</v>
      </c>
      <c r="C6416">
        <f>YEAR(B6416)</f>
        <v>2017</v>
      </c>
      <c r="D6416">
        <v>87.8</v>
      </c>
      <c r="E6416">
        <v>80.599999999999994</v>
      </c>
      <c r="F6416">
        <v>83.1</v>
      </c>
      <c r="H6416" s="2">
        <f>IF(F6416-78.66&lt;=0,0,IF(F6416-78.66&lt;=1,1,2))</f>
        <v>2</v>
      </c>
      <c r="I6416">
        <v>91.5</v>
      </c>
      <c r="J6416">
        <v>81.900000000000006</v>
      </c>
      <c r="K6416">
        <v>85.8</v>
      </c>
      <c r="L6416">
        <v>67</v>
      </c>
      <c r="M6416">
        <v>58.6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36.700000000000003</v>
      </c>
      <c r="V6416">
        <v>24.2</v>
      </c>
      <c r="W6416">
        <v>295.10000000000002</v>
      </c>
      <c r="X6416">
        <v>1008.8</v>
      </c>
      <c r="Y6416">
        <v>11.8</v>
      </c>
      <c r="Z6416">
        <v>6.2</v>
      </c>
      <c r="AA6416">
        <v>311.3</v>
      </c>
      <c r="AB6416">
        <v>26.9</v>
      </c>
      <c r="AC6416">
        <v>9</v>
      </c>
      <c r="AD6416">
        <v>0</v>
      </c>
      <c r="AE6416" t="s">
        <v>19327</v>
      </c>
      <c r="AF6416" t="s">
        <v>19328</v>
      </c>
      <c r="AG6416">
        <v>0.39</v>
      </c>
      <c r="AH6416" t="s">
        <v>330</v>
      </c>
      <c r="AI6416" t="s">
        <v>9140</v>
      </c>
      <c r="AJ6416" t="s">
        <v>331</v>
      </c>
    </row>
    <row r="6417" spans="1:36" x14ac:dyDescent="0.25">
      <c r="A6417" t="s">
        <v>32</v>
      </c>
      <c r="B6417" t="s">
        <v>19329</v>
      </c>
      <c r="C6417">
        <f>YEAR(B6417)</f>
        <v>2017</v>
      </c>
      <c r="D6417">
        <v>87.8</v>
      </c>
      <c r="E6417">
        <v>80.599999999999994</v>
      </c>
      <c r="F6417">
        <v>84.1</v>
      </c>
      <c r="H6417" s="2">
        <f>IF(F6417-78.66&lt;=0,0,IF(F6417-78.66&lt;=1,1,2))</f>
        <v>2</v>
      </c>
      <c r="I6417">
        <v>92.7</v>
      </c>
      <c r="J6417">
        <v>83.3</v>
      </c>
      <c r="K6417">
        <v>87.4</v>
      </c>
      <c r="L6417">
        <v>68.099999999999994</v>
      </c>
      <c r="M6417">
        <v>58.9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32.200000000000003</v>
      </c>
      <c r="V6417">
        <v>19.7</v>
      </c>
      <c r="W6417">
        <v>299.39999999999998</v>
      </c>
      <c r="X6417">
        <v>1008.1</v>
      </c>
      <c r="Y6417">
        <v>25</v>
      </c>
      <c r="Z6417">
        <v>6.2</v>
      </c>
      <c r="AA6417">
        <v>309.39999999999998</v>
      </c>
      <c r="AB6417">
        <v>26.7</v>
      </c>
      <c r="AC6417">
        <v>9</v>
      </c>
      <c r="AD6417">
        <v>0</v>
      </c>
      <c r="AE6417" t="s">
        <v>19330</v>
      </c>
      <c r="AF6417" t="s">
        <v>19331</v>
      </c>
      <c r="AG6417">
        <v>0.42</v>
      </c>
      <c r="AH6417" t="s">
        <v>36</v>
      </c>
      <c r="AI6417" t="s">
        <v>37</v>
      </c>
      <c r="AJ6417" t="s">
        <v>38</v>
      </c>
    </row>
    <row r="6418" spans="1:36" x14ac:dyDescent="0.25">
      <c r="A6418" t="s">
        <v>32</v>
      </c>
      <c r="B6418" t="s">
        <v>19332</v>
      </c>
      <c r="C6418">
        <f>YEAR(B6418)</f>
        <v>2017</v>
      </c>
      <c r="D6418">
        <v>87.8</v>
      </c>
      <c r="E6418">
        <v>80.599999999999994</v>
      </c>
      <c r="F6418">
        <v>84.4</v>
      </c>
      <c r="H6418" s="2">
        <f>IF(F6418-78.66&lt;=0,0,IF(F6418-78.66&lt;=1,1,2))</f>
        <v>2</v>
      </c>
      <c r="I6418">
        <v>95.9</v>
      </c>
      <c r="J6418">
        <v>83.3</v>
      </c>
      <c r="K6418">
        <v>88.1</v>
      </c>
      <c r="L6418">
        <v>68.599999999999994</v>
      </c>
      <c r="M6418">
        <v>59.4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29.8</v>
      </c>
      <c r="V6418">
        <v>19.7</v>
      </c>
      <c r="W6418">
        <v>299.60000000000002</v>
      </c>
      <c r="X6418">
        <v>1008</v>
      </c>
      <c r="Y6418">
        <v>2.7</v>
      </c>
      <c r="Z6418">
        <v>6.2</v>
      </c>
      <c r="AA6418">
        <v>308.39999999999998</v>
      </c>
      <c r="AB6418">
        <v>26.5</v>
      </c>
      <c r="AC6418">
        <v>9</v>
      </c>
      <c r="AD6418">
        <v>0</v>
      </c>
      <c r="AE6418" t="s">
        <v>19333</v>
      </c>
      <c r="AF6418" t="s">
        <v>19334</v>
      </c>
      <c r="AG6418">
        <v>0.45</v>
      </c>
      <c r="AH6418" t="s">
        <v>330</v>
      </c>
      <c r="AI6418" t="s">
        <v>9140</v>
      </c>
      <c r="AJ6418" t="s">
        <v>331</v>
      </c>
    </row>
    <row r="6419" spans="1:36" x14ac:dyDescent="0.25">
      <c r="A6419" t="s">
        <v>32</v>
      </c>
      <c r="B6419" t="s">
        <v>19335</v>
      </c>
      <c r="C6419">
        <f>YEAR(B6419)</f>
        <v>2017</v>
      </c>
      <c r="D6419">
        <v>86</v>
      </c>
      <c r="E6419">
        <v>82.4</v>
      </c>
      <c r="F6419">
        <v>84.5</v>
      </c>
      <c r="H6419" s="2">
        <f>IF(F6419-78.66&lt;=0,0,IF(F6419-78.66&lt;=1,1,2))</f>
        <v>2</v>
      </c>
      <c r="I6419">
        <v>95.2</v>
      </c>
      <c r="J6419">
        <v>84.6</v>
      </c>
      <c r="K6419">
        <v>89.5</v>
      </c>
      <c r="L6419">
        <v>70.3</v>
      </c>
      <c r="M6419">
        <v>63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26.4</v>
      </c>
      <c r="V6419">
        <v>17.2</v>
      </c>
      <c r="W6419">
        <v>308.39999999999998</v>
      </c>
      <c r="X6419">
        <v>1008.5</v>
      </c>
      <c r="Y6419">
        <v>0.3</v>
      </c>
      <c r="Z6419">
        <v>6.2</v>
      </c>
      <c r="AA6419">
        <v>305.2</v>
      </c>
      <c r="AB6419">
        <v>26.3</v>
      </c>
      <c r="AC6419">
        <v>9</v>
      </c>
      <c r="AD6419">
        <v>0</v>
      </c>
      <c r="AE6419" t="s">
        <v>19336</v>
      </c>
      <c r="AF6419" t="s">
        <v>19337</v>
      </c>
      <c r="AG6419">
        <v>0.5</v>
      </c>
      <c r="AH6419" t="s">
        <v>330</v>
      </c>
      <c r="AI6419" t="s">
        <v>9140</v>
      </c>
      <c r="AJ6419" t="s">
        <v>331</v>
      </c>
    </row>
    <row r="6420" spans="1:36" x14ac:dyDescent="0.25">
      <c r="A6420" t="s">
        <v>32</v>
      </c>
      <c r="B6420" t="s">
        <v>19338</v>
      </c>
      <c r="C6420">
        <f>YEAR(B6420)</f>
        <v>2017</v>
      </c>
      <c r="D6420">
        <v>87.8</v>
      </c>
      <c r="E6420">
        <v>75.099999999999994</v>
      </c>
      <c r="F6420">
        <v>82.1</v>
      </c>
      <c r="H6420" s="2">
        <f>IF(F6420-78.66&lt;=0,0,IF(F6420-78.66&lt;=1,1,2))</f>
        <v>2</v>
      </c>
      <c r="I6420">
        <v>95.2</v>
      </c>
      <c r="J6420">
        <v>75.099999999999994</v>
      </c>
      <c r="K6420">
        <v>86.5</v>
      </c>
      <c r="L6420">
        <v>70.599999999999994</v>
      </c>
      <c r="M6420">
        <v>68.599999999999994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27.1</v>
      </c>
      <c r="V6420">
        <v>20.7</v>
      </c>
      <c r="W6420">
        <v>301.7</v>
      </c>
      <c r="X6420">
        <v>1010</v>
      </c>
      <c r="Y6420">
        <v>0.4</v>
      </c>
      <c r="Z6420">
        <v>6.2</v>
      </c>
      <c r="AA6420">
        <v>302.2</v>
      </c>
      <c r="AB6420">
        <v>26</v>
      </c>
      <c r="AC6420">
        <v>9</v>
      </c>
      <c r="AD6420">
        <v>0</v>
      </c>
      <c r="AE6420" t="s">
        <v>19339</v>
      </c>
      <c r="AF6420" t="s">
        <v>19340</v>
      </c>
      <c r="AG6420">
        <v>0.52</v>
      </c>
      <c r="AH6420" t="s">
        <v>330</v>
      </c>
      <c r="AI6420" t="s">
        <v>9140</v>
      </c>
      <c r="AJ6420" t="s">
        <v>331</v>
      </c>
    </row>
    <row r="6421" spans="1:36" x14ac:dyDescent="0.25">
      <c r="A6421" t="s">
        <v>32</v>
      </c>
      <c r="B6421" t="s">
        <v>19341</v>
      </c>
      <c r="C6421">
        <f>YEAR(B6421)</f>
        <v>2017</v>
      </c>
      <c r="D6421">
        <v>84.2</v>
      </c>
      <c r="E6421">
        <v>80.599999999999994</v>
      </c>
      <c r="F6421">
        <v>82.3</v>
      </c>
      <c r="H6421" s="2">
        <f>IF(F6421-78.66&lt;=0,0,IF(F6421-78.66&lt;=1,1,2))</f>
        <v>2</v>
      </c>
      <c r="I6421">
        <v>92.5</v>
      </c>
      <c r="J6421">
        <v>84.5</v>
      </c>
      <c r="K6421">
        <v>87.6</v>
      </c>
      <c r="L6421">
        <v>72.599999999999994</v>
      </c>
      <c r="M6421">
        <v>73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24.6</v>
      </c>
      <c r="V6421">
        <v>17.2</v>
      </c>
      <c r="W6421">
        <v>308.39999999999998</v>
      </c>
      <c r="X6421">
        <v>1010.7</v>
      </c>
      <c r="Y6421">
        <v>17.600000000000001</v>
      </c>
      <c r="Z6421">
        <v>6.2</v>
      </c>
      <c r="AA6421">
        <v>279.39999999999998</v>
      </c>
      <c r="AB6421">
        <v>24.2</v>
      </c>
      <c r="AC6421">
        <v>9</v>
      </c>
      <c r="AD6421">
        <v>0</v>
      </c>
      <c r="AE6421" t="s">
        <v>19342</v>
      </c>
      <c r="AF6421" t="s">
        <v>19343</v>
      </c>
      <c r="AG6421">
        <v>0.56000000000000005</v>
      </c>
      <c r="AH6421" t="s">
        <v>330</v>
      </c>
      <c r="AI6421" t="s">
        <v>9140</v>
      </c>
      <c r="AJ6421" t="s">
        <v>331</v>
      </c>
    </row>
    <row r="6422" spans="1:36" x14ac:dyDescent="0.25">
      <c r="A6422" t="s">
        <v>32</v>
      </c>
      <c r="B6422" t="s">
        <v>19344</v>
      </c>
      <c r="C6422">
        <f>YEAR(B6422)</f>
        <v>2017</v>
      </c>
      <c r="D6422">
        <v>86</v>
      </c>
      <c r="E6422">
        <v>78.8</v>
      </c>
      <c r="F6422">
        <v>81.8</v>
      </c>
      <c r="H6422" s="2">
        <f>IF(F6422-78.66&lt;=0,0,IF(F6422-78.66&lt;=1,1,2))</f>
        <v>2</v>
      </c>
      <c r="I6422">
        <v>90.6</v>
      </c>
      <c r="J6422">
        <v>78.8</v>
      </c>
      <c r="K6422">
        <v>85.1</v>
      </c>
      <c r="L6422">
        <v>70.599999999999994</v>
      </c>
      <c r="M6422">
        <v>69.3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27.7</v>
      </c>
      <c r="V6422">
        <v>21.9</v>
      </c>
      <c r="W6422">
        <v>302.7</v>
      </c>
      <c r="X6422">
        <v>1010.3</v>
      </c>
      <c r="Y6422">
        <v>1.8</v>
      </c>
      <c r="Z6422">
        <v>6.2</v>
      </c>
      <c r="AA6422">
        <v>281.39999999999998</v>
      </c>
      <c r="AB6422">
        <v>24.3</v>
      </c>
      <c r="AC6422">
        <v>8</v>
      </c>
      <c r="AD6422">
        <v>0</v>
      </c>
      <c r="AE6422" t="s">
        <v>19345</v>
      </c>
      <c r="AF6422" t="s">
        <v>19346</v>
      </c>
      <c r="AG6422">
        <v>0.59</v>
      </c>
      <c r="AH6422" t="s">
        <v>330</v>
      </c>
      <c r="AI6422" t="s">
        <v>9140</v>
      </c>
      <c r="AJ6422" t="s">
        <v>331</v>
      </c>
    </row>
    <row r="6423" spans="1:36" x14ac:dyDescent="0.25">
      <c r="A6423" t="s">
        <v>32</v>
      </c>
      <c r="B6423" t="s">
        <v>19347</v>
      </c>
      <c r="C6423">
        <f>YEAR(B6423)</f>
        <v>2017</v>
      </c>
      <c r="D6423">
        <v>87.8</v>
      </c>
      <c r="E6423">
        <v>80.599999999999994</v>
      </c>
      <c r="F6423">
        <v>84.4</v>
      </c>
      <c r="H6423" s="2">
        <f>IF(F6423-78.66&lt;=0,0,IF(F6423-78.66&lt;=1,1,2))</f>
        <v>2</v>
      </c>
      <c r="I6423">
        <v>92</v>
      </c>
      <c r="J6423">
        <v>82.7</v>
      </c>
      <c r="K6423">
        <v>87.6</v>
      </c>
      <c r="L6423">
        <v>67.8</v>
      </c>
      <c r="M6423">
        <v>58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28.9</v>
      </c>
      <c r="V6423">
        <v>25.3</v>
      </c>
      <c r="W6423">
        <v>299.7</v>
      </c>
      <c r="X6423">
        <v>1009.3</v>
      </c>
      <c r="Y6423">
        <v>7.1</v>
      </c>
      <c r="Z6423">
        <v>6.2</v>
      </c>
      <c r="AA6423">
        <v>306.7</v>
      </c>
      <c r="AB6423">
        <v>26.6</v>
      </c>
      <c r="AC6423">
        <v>9</v>
      </c>
      <c r="AD6423">
        <v>0</v>
      </c>
      <c r="AE6423" t="s">
        <v>19348</v>
      </c>
      <c r="AF6423" t="s">
        <v>19349</v>
      </c>
      <c r="AG6423">
        <v>0.63</v>
      </c>
      <c r="AH6423" t="s">
        <v>330</v>
      </c>
      <c r="AI6423" t="s">
        <v>9140</v>
      </c>
      <c r="AJ6423" t="s">
        <v>331</v>
      </c>
    </row>
    <row r="6424" spans="1:36" x14ac:dyDescent="0.25">
      <c r="A6424" t="s">
        <v>32</v>
      </c>
      <c r="B6424" t="s">
        <v>19350</v>
      </c>
      <c r="C6424">
        <f>YEAR(B6424)</f>
        <v>2017</v>
      </c>
      <c r="D6424">
        <v>89.6</v>
      </c>
      <c r="E6424">
        <v>74.7</v>
      </c>
      <c r="F6424">
        <v>83.4</v>
      </c>
      <c r="H6424" s="2">
        <f>IF(F6424-78.66&lt;=0,0,IF(F6424-78.66&lt;=1,1,2))</f>
        <v>2</v>
      </c>
      <c r="I6424">
        <v>94.9</v>
      </c>
      <c r="J6424">
        <v>74.7</v>
      </c>
      <c r="K6424">
        <v>86.3</v>
      </c>
      <c r="L6424">
        <v>67.099999999999994</v>
      </c>
      <c r="M6424">
        <v>58.5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33.6</v>
      </c>
      <c r="V6424">
        <v>21.9</v>
      </c>
      <c r="W6424">
        <v>295</v>
      </c>
      <c r="X6424">
        <v>1008.2</v>
      </c>
      <c r="Y6424">
        <v>0</v>
      </c>
      <c r="Z6424">
        <v>6.2</v>
      </c>
      <c r="AA6424">
        <v>310.39999999999998</v>
      </c>
      <c r="AB6424">
        <v>27</v>
      </c>
      <c r="AC6424">
        <v>9</v>
      </c>
      <c r="AD6424">
        <v>0</v>
      </c>
      <c r="AE6424" t="s">
        <v>19351</v>
      </c>
      <c r="AF6424" t="s">
        <v>19352</v>
      </c>
      <c r="AG6424">
        <v>0.66</v>
      </c>
      <c r="AH6424" t="s">
        <v>330</v>
      </c>
      <c r="AI6424" t="s">
        <v>9140</v>
      </c>
      <c r="AJ6424" t="s">
        <v>331</v>
      </c>
    </row>
    <row r="6425" spans="1:36" x14ac:dyDescent="0.25">
      <c r="A6425" t="s">
        <v>32</v>
      </c>
      <c r="B6425" t="s">
        <v>19353</v>
      </c>
      <c r="C6425">
        <f>YEAR(B6425)</f>
        <v>2017</v>
      </c>
      <c r="D6425">
        <v>86</v>
      </c>
      <c r="E6425">
        <v>77</v>
      </c>
      <c r="F6425">
        <v>82.3</v>
      </c>
      <c r="H6425" s="2">
        <f>IF(F6425-78.66&lt;=0,0,IF(F6425-78.66&lt;=1,1,2))</f>
        <v>2</v>
      </c>
      <c r="I6425">
        <v>90.6</v>
      </c>
      <c r="J6425">
        <v>77</v>
      </c>
      <c r="K6425">
        <v>84</v>
      </c>
      <c r="L6425">
        <v>63.4</v>
      </c>
      <c r="M6425">
        <v>53.3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26.6</v>
      </c>
      <c r="V6425">
        <v>25.3</v>
      </c>
      <c r="W6425">
        <v>294.60000000000002</v>
      </c>
      <c r="X6425">
        <v>1006.1</v>
      </c>
      <c r="Y6425">
        <v>0.4</v>
      </c>
      <c r="Z6425">
        <v>6.2</v>
      </c>
      <c r="AA6425">
        <v>313.2</v>
      </c>
      <c r="AB6425">
        <v>27</v>
      </c>
      <c r="AC6425">
        <v>10</v>
      </c>
      <c r="AD6425">
        <v>0</v>
      </c>
      <c r="AE6425" t="s">
        <v>19354</v>
      </c>
      <c r="AF6425" t="s">
        <v>19355</v>
      </c>
      <c r="AG6425">
        <v>0.7</v>
      </c>
      <c r="AH6425" t="s">
        <v>330</v>
      </c>
      <c r="AI6425" t="s">
        <v>9140</v>
      </c>
      <c r="AJ6425" t="s">
        <v>331</v>
      </c>
    </row>
    <row r="6426" spans="1:36" x14ac:dyDescent="0.25">
      <c r="A6426" t="s">
        <v>32</v>
      </c>
      <c r="B6426" t="s">
        <v>19356</v>
      </c>
      <c r="C6426">
        <f>YEAR(B6426)</f>
        <v>2017</v>
      </c>
      <c r="D6426">
        <v>86</v>
      </c>
      <c r="E6426">
        <v>69.8</v>
      </c>
      <c r="F6426">
        <v>79</v>
      </c>
      <c r="H6426" s="2">
        <f>IF(F6426-78.66&lt;=0,0,IF(F6426-78.66&lt;=1,1,2))</f>
        <v>1</v>
      </c>
      <c r="I6426">
        <v>90.6</v>
      </c>
      <c r="J6426">
        <v>69.8</v>
      </c>
      <c r="K6426">
        <v>80.8</v>
      </c>
      <c r="L6426">
        <v>67.5</v>
      </c>
      <c r="M6426">
        <v>68.3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29.5</v>
      </c>
      <c r="V6426">
        <v>13.9</v>
      </c>
      <c r="W6426">
        <v>305.3</v>
      </c>
      <c r="X6426">
        <v>1011</v>
      </c>
      <c r="Y6426">
        <v>16.7</v>
      </c>
      <c r="Z6426">
        <v>6.2</v>
      </c>
      <c r="AA6426">
        <v>301.60000000000002</v>
      </c>
      <c r="AB6426">
        <v>26</v>
      </c>
      <c r="AC6426">
        <v>9</v>
      </c>
      <c r="AD6426">
        <v>0</v>
      </c>
      <c r="AE6426" t="s">
        <v>19357</v>
      </c>
      <c r="AF6426" t="s">
        <v>19358</v>
      </c>
      <c r="AG6426">
        <v>0.74</v>
      </c>
      <c r="AH6426" t="s">
        <v>330</v>
      </c>
      <c r="AI6426" t="s">
        <v>9140</v>
      </c>
      <c r="AJ6426" t="s">
        <v>331</v>
      </c>
    </row>
    <row r="6427" spans="1:36" x14ac:dyDescent="0.25">
      <c r="A6427" t="s">
        <v>32</v>
      </c>
      <c r="B6427" t="s">
        <v>19359</v>
      </c>
      <c r="C6427">
        <f>YEAR(B6427)</f>
        <v>2017</v>
      </c>
      <c r="D6427">
        <v>84.2</v>
      </c>
      <c r="E6427">
        <v>76.900000000000006</v>
      </c>
      <c r="F6427">
        <v>80.3</v>
      </c>
      <c r="H6427" s="2">
        <f>IF(F6427-78.66&lt;=0,0,IF(F6427-78.66&lt;=1,1,2))</f>
        <v>2</v>
      </c>
      <c r="I6427">
        <v>88.5</v>
      </c>
      <c r="J6427">
        <v>76.900000000000006</v>
      </c>
      <c r="K6427">
        <v>82</v>
      </c>
      <c r="L6427">
        <v>67.2</v>
      </c>
      <c r="M6427">
        <v>64.5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37.6</v>
      </c>
      <c r="V6427">
        <v>25.3</v>
      </c>
      <c r="W6427">
        <v>305.7</v>
      </c>
      <c r="X6427">
        <v>1012.2</v>
      </c>
      <c r="Y6427">
        <v>19.8</v>
      </c>
      <c r="Z6427">
        <v>6.2</v>
      </c>
      <c r="AA6427">
        <v>298.10000000000002</v>
      </c>
      <c r="AB6427">
        <v>25.5</v>
      </c>
      <c r="AC6427">
        <v>9</v>
      </c>
      <c r="AD6427">
        <v>0</v>
      </c>
      <c r="AE6427" t="s">
        <v>19360</v>
      </c>
      <c r="AF6427" t="s">
        <v>19361</v>
      </c>
      <c r="AG6427">
        <v>0.75</v>
      </c>
      <c r="AH6427" t="s">
        <v>330</v>
      </c>
      <c r="AI6427" t="s">
        <v>9140</v>
      </c>
      <c r="AJ6427" t="s">
        <v>331</v>
      </c>
    </row>
    <row r="6428" spans="1:36" x14ac:dyDescent="0.25">
      <c r="A6428" t="s">
        <v>32</v>
      </c>
      <c r="B6428" t="s">
        <v>19362</v>
      </c>
      <c r="C6428">
        <f>YEAR(B6428)</f>
        <v>2017</v>
      </c>
      <c r="D6428">
        <v>84.2</v>
      </c>
      <c r="E6428">
        <v>75.2</v>
      </c>
      <c r="F6428">
        <v>79.900000000000006</v>
      </c>
      <c r="H6428" s="2">
        <f>IF(F6428-78.66&lt;=0,0,IF(F6428-78.66&lt;=1,1,2))</f>
        <v>2</v>
      </c>
      <c r="I6428">
        <v>87.4</v>
      </c>
      <c r="J6428">
        <v>75.2</v>
      </c>
      <c r="K6428">
        <v>81.599999999999994</v>
      </c>
      <c r="L6428">
        <v>67.099999999999994</v>
      </c>
      <c r="M6428">
        <v>65.2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43.6</v>
      </c>
      <c r="V6428">
        <v>25.3</v>
      </c>
      <c r="W6428">
        <v>304.2</v>
      </c>
      <c r="X6428">
        <v>1010</v>
      </c>
      <c r="Y6428">
        <v>31</v>
      </c>
      <c r="Z6428">
        <v>6.2</v>
      </c>
      <c r="AA6428">
        <v>294.8</v>
      </c>
      <c r="AB6428">
        <v>25.3</v>
      </c>
      <c r="AC6428">
        <v>9</v>
      </c>
      <c r="AD6428">
        <v>0</v>
      </c>
      <c r="AE6428" t="s">
        <v>19363</v>
      </c>
      <c r="AF6428" t="s">
        <v>19364</v>
      </c>
      <c r="AG6428">
        <v>0.81</v>
      </c>
      <c r="AH6428" t="s">
        <v>36</v>
      </c>
      <c r="AI6428" t="s">
        <v>37</v>
      </c>
      <c r="AJ6428" t="s">
        <v>38</v>
      </c>
    </row>
    <row r="6429" spans="1:36" x14ac:dyDescent="0.25">
      <c r="A6429" t="s">
        <v>32</v>
      </c>
      <c r="B6429" t="s">
        <v>19365</v>
      </c>
      <c r="C6429">
        <f>YEAR(B6429)</f>
        <v>2017</v>
      </c>
      <c r="D6429">
        <v>82.4</v>
      </c>
      <c r="E6429">
        <v>78.8</v>
      </c>
      <c r="F6429">
        <v>80</v>
      </c>
      <c r="H6429" s="2">
        <f>IF(F6429-78.66&lt;=0,0,IF(F6429-78.66&lt;=1,1,2))</f>
        <v>2</v>
      </c>
      <c r="I6429">
        <v>86.2</v>
      </c>
      <c r="J6429">
        <v>78.8</v>
      </c>
      <c r="K6429">
        <v>81.900000000000006</v>
      </c>
      <c r="L6429">
        <v>68.3</v>
      </c>
      <c r="M6429">
        <v>67.599999999999994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40.299999999999997</v>
      </c>
      <c r="V6429">
        <v>21.9</v>
      </c>
      <c r="W6429">
        <v>305.10000000000002</v>
      </c>
      <c r="X6429">
        <v>1008</v>
      </c>
      <c r="Y6429">
        <v>40.9</v>
      </c>
      <c r="Z6429">
        <v>6.2</v>
      </c>
      <c r="AA6429">
        <v>248.7</v>
      </c>
      <c r="AB6429">
        <v>21.5</v>
      </c>
      <c r="AC6429">
        <v>8</v>
      </c>
      <c r="AD6429">
        <v>0</v>
      </c>
      <c r="AE6429" t="s">
        <v>19366</v>
      </c>
      <c r="AF6429" t="s">
        <v>19367</v>
      </c>
      <c r="AG6429">
        <v>0.84</v>
      </c>
      <c r="AH6429" t="s">
        <v>36</v>
      </c>
      <c r="AI6429" t="s">
        <v>37</v>
      </c>
      <c r="AJ6429" t="s">
        <v>38</v>
      </c>
    </row>
    <row r="6430" spans="1:36" x14ac:dyDescent="0.25">
      <c r="A6430" t="s">
        <v>32</v>
      </c>
      <c r="B6430" t="s">
        <v>19368</v>
      </c>
      <c r="C6430">
        <f>YEAR(B6430)</f>
        <v>2017</v>
      </c>
      <c r="D6430">
        <v>84.2</v>
      </c>
      <c r="E6430">
        <v>78.8</v>
      </c>
      <c r="F6430">
        <v>81.400000000000006</v>
      </c>
      <c r="H6430" s="2">
        <f>IF(F6430-78.66&lt;=0,0,IF(F6430-78.66&lt;=1,1,2))</f>
        <v>2</v>
      </c>
      <c r="I6430">
        <v>88.5</v>
      </c>
      <c r="J6430">
        <v>78.8</v>
      </c>
      <c r="K6430">
        <v>83.4</v>
      </c>
      <c r="L6430">
        <v>67.099999999999994</v>
      </c>
      <c r="M6430">
        <v>62.1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30</v>
      </c>
      <c r="V6430">
        <v>20.8</v>
      </c>
      <c r="W6430">
        <v>298.7</v>
      </c>
      <c r="X6430">
        <v>1010.2</v>
      </c>
      <c r="Y6430">
        <v>20.2</v>
      </c>
      <c r="Z6430">
        <v>6.2</v>
      </c>
      <c r="AA6430">
        <v>283.39999999999998</v>
      </c>
      <c r="AB6430">
        <v>24.6</v>
      </c>
      <c r="AC6430">
        <v>9</v>
      </c>
      <c r="AD6430">
        <v>0</v>
      </c>
      <c r="AE6430" t="s">
        <v>19369</v>
      </c>
      <c r="AF6430" t="s">
        <v>19370</v>
      </c>
      <c r="AG6430">
        <v>0.88</v>
      </c>
      <c r="AH6430" t="s">
        <v>36</v>
      </c>
      <c r="AI6430" t="s">
        <v>37</v>
      </c>
      <c r="AJ6430" t="s">
        <v>38</v>
      </c>
    </row>
    <row r="6431" spans="1:36" x14ac:dyDescent="0.25">
      <c r="A6431" t="s">
        <v>32</v>
      </c>
      <c r="B6431" t="s">
        <v>19371</v>
      </c>
      <c r="C6431">
        <f>YEAR(B6431)</f>
        <v>2017</v>
      </c>
      <c r="D6431">
        <v>84.2</v>
      </c>
      <c r="E6431">
        <v>71.599999999999994</v>
      </c>
      <c r="F6431">
        <v>79.3</v>
      </c>
      <c r="H6431" s="2">
        <f>IF(F6431-78.66&lt;=0,0,IF(F6431-78.66&lt;=1,1,2))</f>
        <v>1</v>
      </c>
      <c r="I6431">
        <v>88.5</v>
      </c>
      <c r="J6431">
        <v>71.599999999999994</v>
      </c>
      <c r="K6431">
        <v>81.2</v>
      </c>
      <c r="L6431">
        <v>65.5</v>
      </c>
      <c r="M6431">
        <v>63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22.4</v>
      </c>
      <c r="V6431">
        <v>18.3</v>
      </c>
      <c r="W6431">
        <v>303.10000000000002</v>
      </c>
      <c r="X6431">
        <v>1011.4</v>
      </c>
      <c r="Y6431">
        <v>14.5</v>
      </c>
      <c r="Z6431">
        <v>6.2</v>
      </c>
      <c r="AA6431">
        <v>270.60000000000002</v>
      </c>
      <c r="AB6431">
        <v>23.2</v>
      </c>
      <c r="AC6431">
        <v>9</v>
      </c>
      <c r="AD6431">
        <v>0</v>
      </c>
      <c r="AE6431" t="s">
        <v>19372</v>
      </c>
      <c r="AF6431" t="s">
        <v>19373</v>
      </c>
      <c r="AG6431">
        <v>0.91</v>
      </c>
      <c r="AH6431" t="s">
        <v>330</v>
      </c>
      <c r="AI6431" t="s">
        <v>9140</v>
      </c>
      <c r="AJ6431" t="s">
        <v>331</v>
      </c>
    </row>
    <row r="6432" spans="1:36" x14ac:dyDescent="0.25">
      <c r="A6432" t="s">
        <v>32</v>
      </c>
      <c r="B6432" t="s">
        <v>19374</v>
      </c>
      <c r="C6432">
        <f>YEAR(B6432)</f>
        <v>2017</v>
      </c>
      <c r="D6432">
        <v>84.2</v>
      </c>
      <c r="E6432">
        <v>71.599999999999994</v>
      </c>
      <c r="F6432">
        <v>78.2</v>
      </c>
      <c r="H6432" s="2">
        <f>IF(F6432-78.66&lt;=0,0,IF(F6432-78.66&lt;=1,1,2))</f>
        <v>0</v>
      </c>
      <c r="I6432">
        <v>88.5</v>
      </c>
      <c r="J6432">
        <v>71.599999999999994</v>
      </c>
      <c r="K6432">
        <v>79.5</v>
      </c>
      <c r="L6432">
        <v>63.9</v>
      </c>
      <c r="M6432">
        <v>61.7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24.4</v>
      </c>
      <c r="V6432">
        <v>18.3</v>
      </c>
      <c r="W6432">
        <v>292.39999999999998</v>
      </c>
      <c r="X6432">
        <v>1010.6</v>
      </c>
      <c r="Y6432">
        <v>36.700000000000003</v>
      </c>
      <c r="Z6432">
        <v>6.2</v>
      </c>
      <c r="AA6432">
        <v>239</v>
      </c>
      <c r="AB6432">
        <v>20.7</v>
      </c>
      <c r="AC6432">
        <v>8</v>
      </c>
      <c r="AD6432">
        <v>0</v>
      </c>
      <c r="AE6432" t="s">
        <v>19375</v>
      </c>
      <c r="AF6432" t="s">
        <v>19376</v>
      </c>
      <c r="AG6432">
        <v>0.95</v>
      </c>
      <c r="AH6432" t="s">
        <v>36</v>
      </c>
      <c r="AI6432" t="s">
        <v>37</v>
      </c>
      <c r="AJ6432" t="s">
        <v>38</v>
      </c>
    </row>
    <row r="6433" spans="1:36" x14ac:dyDescent="0.25">
      <c r="A6433" t="s">
        <v>32</v>
      </c>
      <c r="B6433" t="s">
        <v>19377</v>
      </c>
      <c r="C6433">
        <f>YEAR(B6433)</f>
        <v>2017</v>
      </c>
      <c r="D6433">
        <v>87.8</v>
      </c>
      <c r="E6433">
        <v>73.400000000000006</v>
      </c>
      <c r="F6433">
        <v>79.900000000000006</v>
      </c>
      <c r="H6433" s="2">
        <f>IF(F6433-78.66&lt;=0,0,IF(F6433-78.66&lt;=1,1,2))</f>
        <v>2</v>
      </c>
      <c r="I6433">
        <v>93.5</v>
      </c>
      <c r="J6433">
        <v>73.400000000000006</v>
      </c>
      <c r="K6433">
        <v>81.599999999999994</v>
      </c>
      <c r="L6433">
        <v>64.400000000000006</v>
      </c>
      <c r="M6433">
        <v>60.8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27.1</v>
      </c>
      <c r="V6433">
        <v>19.600000000000001</v>
      </c>
      <c r="W6433">
        <v>300.5</v>
      </c>
      <c r="X6433">
        <v>1009.5</v>
      </c>
      <c r="Y6433">
        <v>20.9</v>
      </c>
      <c r="Z6433">
        <v>6.2</v>
      </c>
      <c r="AA6433">
        <v>296.10000000000002</v>
      </c>
      <c r="AB6433">
        <v>25.4</v>
      </c>
      <c r="AC6433">
        <v>9</v>
      </c>
      <c r="AD6433">
        <v>0</v>
      </c>
      <c r="AE6433" t="s">
        <v>19378</v>
      </c>
      <c r="AF6433" t="s">
        <v>19379</v>
      </c>
      <c r="AG6433">
        <v>0</v>
      </c>
      <c r="AH6433" t="s">
        <v>36</v>
      </c>
      <c r="AI6433" t="s">
        <v>37</v>
      </c>
      <c r="AJ6433" t="s">
        <v>38</v>
      </c>
    </row>
    <row r="6434" spans="1:36" x14ac:dyDescent="0.25">
      <c r="A6434" t="s">
        <v>32</v>
      </c>
      <c r="B6434" t="s">
        <v>19380</v>
      </c>
      <c r="C6434">
        <f>YEAR(B6434)</f>
        <v>2017</v>
      </c>
      <c r="D6434">
        <v>82.4</v>
      </c>
      <c r="E6434">
        <v>68</v>
      </c>
      <c r="F6434">
        <v>77.400000000000006</v>
      </c>
      <c r="H6434" s="2">
        <f>IF(F6434-78.66&lt;=0,0,IF(F6434-78.66&lt;=1,1,2))</f>
        <v>0</v>
      </c>
      <c r="I6434">
        <v>89.5</v>
      </c>
      <c r="J6434">
        <v>68</v>
      </c>
      <c r="K6434">
        <v>79.5</v>
      </c>
      <c r="L6434">
        <v>67.900000000000006</v>
      </c>
      <c r="M6434">
        <v>72.8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19.7</v>
      </c>
      <c r="V6434">
        <v>11.4</v>
      </c>
      <c r="W6434">
        <v>77</v>
      </c>
      <c r="X6434">
        <v>1010.8</v>
      </c>
      <c r="Y6434">
        <v>34.4</v>
      </c>
      <c r="Z6434">
        <v>6.2</v>
      </c>
      <c r="AA6434">
        <v>268.60000000000002</v>
      </c>
      <c r="AB6434">
        <v>23.2</v>
      </c>
      <c r="AC6434">
        <v>8</v>
      </c>
      <c r="AD6434">
        <v>0</v>
      </c>
      <c r="AE6434" t="s">
        <v>19381</v>
      </c>
      <c r="AF6434" t="s">
        <v>19382</v>
      </c>
      <c r="AG6434">
        <v>0.02</v>
      </c>
      <c r="AH6434" t="s">
        <v>36</v>
      </c>
      <c r="AI6434" t="s">
        <v>37</v>
      </c>
      <c r="AJ6434" t="s">
        <v>38</v>
      </c>
    </row>
    <row r="6435" spans="1:36" x14ac:dyDescent="0.25">
      <c r="A6435" t="s">
        <v>32</v>
      </c>
      <c r="B6435" t="s">
        <v>19383</v>
      </c>
      <c r="C6435">
        <f>YEAR(B6435)</f>
        <v>2017</v>
      </c>
      <c r="D6435">
        <v>80.599999999999994</v>
      </c>
      <c r="E6435">
        <v>70.099999999999994</v>
      </c>
      <c r="F6435">
        <v>76.5</v>
      </c>
      <c r="H6435" s="2">
        <f>IF(F6435-78.66&lt;=0,0,IF(F6435-78.66&lt;=1,1,2))</f>
        <v>0</v>
      </c>
      <c r="I6435">
        <v>83.9</v>
      </c>
      <c r="J6435">
        <v>70.099999999999994</v>
      </c>
      <c r="K6435">
        <v>77.2</v>
      </c>
      <c r="L6435">
        <v>68.7</v>
      </c>
      <c r="M6435">
        <v>77.400000000000006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28.6</v>
      </c>
      <c r="V6435">
        <v>15</v>
      </c>
      <c r="W6435">
        <v>330</v>
      </c>
      <c r="X6435">
        <v>1013.3</v>
      </c>
      <c r="Y6435">
        <v>30.7</v>
      </c>
      <c r="Z6435">
        <v>6.2</v>
      </c>
      <c r="AA6435">
        <v>283.39999999999998</v>
      </c>
      <c r="AB6435">
        <v>24.6</v>
      </c>
      <c r="AC6435">
        <v>9</v>
      </c>
      <c r="AD6435">
        <v>0</v>
      </c>
      <c r="AE6435" t="s">
        <v>19384</v>
      </c>
      <c r="AF6435" t="s">
        <v>19385</v>
      </c>
      <c r="AG6435">
        <v>0.05</v>
      </c>
      <c r="AH6435" t="s">
        <v>36</v>
      </c>
      <c r="AI6435" t="s">
        <v>37</v>
      </c>
      <c r="AJ6435" t="s">
        <v>38</v>
      </c>
    </row>
    <row r="6436" spans="1:36" x14ac:dyDescent="0.25">
      <c r="A6436" t="s">
        <v>32</v>
      </c>
      <c r="B6436" t="s">
        <v>19386</v>
      </c>
      <c r="C6436">
        <f>YEAR(B6436)</f>
        <v>2017</v>
      </c>
      <c r="D6436">
        <v>82.4</v>
      </c>
      <c r="E6436">
        <v>73.400000000000006</v>
      </c>
      <c r="F6436">
        <v>77.900000000000006</v>
      </c>
      <c r="H6436" s="2">
        <f>IF(F6436-78.66&lt;=0,0,IF(F6436-78.66&lt;=1,1,2))</f>
        <v>0</v>
      </c>
      <c r="I6436">
        <v>84.7</v>
      </c>
      <c r="J6436">
        <v>73.400000000000006</v>
      </c>
      <c r="K6436">
        <v>78.7</v>
      </c>
      <c r="L6436">
        <v>65.2</v>
      </c>
      <c r="M6436">
        <v>65.3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36.5</v>
      </c>
      <c r="V6436">
        <v>23</v>
      </c>
      <c r="W6436">
        <v>309.2</v>
      </c>
      <c r="X6436">
        <v>1014.5</v>
      </c>
      <c r="Y6436">
        <v>27.8</v>
      </c>
      <c r="Z6436">
        <v>6.2</v>
      </c>
      <c r="AA6436">
        <v>293.3</v>
      </c>
      <c r="AB6436">
        <v>25.5</v>
      </c>
      <c r="AC6436">
        <v>9</v>
      </c>
      <c r="AD6436">
        <v>0</v>
      </c>
      <c r="AE6436" t="s">
        <v>19387</v>
      </c>
      <c r="AF6436" t="s">
        <v>19388</v>
      </c>
      <c r="AG6436">
        <v>0.08</v>
      </c>
      <c r="AH6436" t="s">
        <v>36</v>
      </c>
      <c r="AI6436" t="s">
        <v>37</v>
      </c>
      <c r="AJ6436" t="s">
        <v>38</v>
      </c>
    </row>
    <row r="6437" spans="1:36" x14ac:dyDescent="0.25">
      <c r="A6437" t="s">
        <v>32</v>
      </c>
      <c r="B6437" t="s">
        <v>19389</v>
      </c>
      <c r="C6437">
        <f>YEAR(B6437)</f>
        <v>2017</v>
      </c>
      <c r="D6437">
        <v>80.599999999999994</v>
      </c>
      <c r="E6437">
        <v>75.2</v>
      </c>
      <c r="F6437">
        <v>77.5</v>
      </c>
      <c r="H6437" s="2">
        <f>IF(F6437-78.66&lt;=0,0,IF(F6437-78.66&lt;=1,1,2))</f>
        <v>0</v>
      </c>
      <c r="I6437">
        <v>83.3</v>
      </c>
      <c r="J6437">
        <v>75.2</v>
      </c>
      <c r="K6437">
        <v>78</v>
      </c>
      <c r="L6437">
        <v>65.5</v>
      </c>
      <c r="M6437">
        <v>66.900000000000006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30.9</v>
      </c>
      <c r="V6437">
        <v>19.7</v>
      </c>
      <c r="W6437">
        <v>311.5</v>
      </c>
      <c r="X6437">
        <v>1015.1</v>
      </c>
      <c r="Y6437">
        <v>19.2</v>
      </c>
      <c r="Z6437">
        <v>6.2</v>
      </c>
      <c r="AA6437">
        <v>291.7</v>
      </c>
      <c r="AB6437">
        <v>25.3</v>
      </c>
      <c r="AC6437">
        <v>9</v>
      </c>
      <c r="AD6437">
        <v>0</v>
      </c>
      <c r="AE6437" t="s">
        <v>19390</v>
      </c>
      <c r="AF6437" t="s">
        <v>19391</v>
      </c>
      <c r="AG6437">
        <v>0.12</v>
      </c>
      <c r="AH6437" t="s">
        <v>330</v>
      </c>
      <c r="AI6437" t="s">
        <v>9140</v>
      </c>
      <c r="AJ6437" t="s">
        <v>331</v>
      </c>
    </row>
    <row r="6438" spans="1:36" x14ac:dyDescent="0.25">
      <c r="A6438" t="s">
        <v>32</v>
      </c>
      <c r="B6438" t="s">
        <v>19392</v>
      </c>
      <c r="C6438">
        <f>YEAR(B6438)</f>
        <v>2017</v>
      </c>
      <c r="D6438">
        <v>80.599999999999994</v>
      </c>
      <c r="E6438">
        <v>69.7</v>
      </c>
      <c r="F6438">
        <v>76.599999999999994</v>
      </c>
      <c r="H6438" s="2">
        <f>IF(F6438-78.66&lt;=0,0,IF(F6438-78.66&lt;=1,1,2))</f>
        <v>0</v>
      </c>
      <c r="I6438">
        <v>83.3</v>
      </c>
      <c r="J6438">
        <v>69.7</v>
      </c>
      <c r="K6438">
        <v>77.099999999999994</v>
      </c>
      <c r="L6438">
        <v>67</v>
      </c>
      <c r="M6438">
        <v>72.5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27.3</v>
      </c>
      <c r="V6438">
        <v>19.600000000000001</v>
      </c>
      <c r="W6438">
        <v>308</v>
      </c>
      <c r="X6438">
        <v>1013.8</v>
      </c>
      <c r="Y6438">
        <v>20.8</v>
      </c>
      <c r="Z6438">
        <v>6.2</v>
      </c>
      <c r="AA6438">
        <v>276.5</v>
      </c>
      <c r="AB6438">
        <v>23.9</v>
      </c>
      <c r="AC6438">
        <v>9</v>
      </c>
      <c r="AD6438">
        <v>0</v>
      </c>
      <c r="AE6438" t="s">
        <v>19393</v>
      </c>
      <c r="AF6438" t="s">
        <v>19394</v>
      </c>
      <c r="AG6438">
        <v>0.15</v>
      </c>
      <c r="AH6438" t="s">
        <v>36</v>
      </c>
      <c r="AI6438" t="s">
        <v>37</v>
      </c>
      <c r="AJ6438" t="s">
        <v>38</v>
      </c>
    </row>
    <row r="6439" spans="1:36" x14ac:dyDescent="0.25">
      <c r="A6439" t="s">
        <v>32</v>
      </c>
      <c r="B6439" t="s">
        <v>19395</v>
      </c>
      <c r="C6439">
        <f>YEAR(B6439)</f>
        <v>2017</v>
      </c>
      <c r="D6439">
        <v>78.8</v>
      </c>
      <c r="E6439">
        <v>73.400000000000006</v>
      </c>
      <c r="F6439">
        <v>76.2</v>
      </c>
      <c r="H6439" s="2">
        <f>IF(F6439-78.66&lt;=0,0,IF(F6439-78.66&lt;=1,1,2))</f>
        <v>0</v>
      </c>
      <c r="I6439">
        <v>78.8</v>
      </c>
      <c r="J6439">
        <v>73.400000000000006</v>
      </c>
      <c r="K6439">
        <v>76.2</v>
      </c>
      <c r="L6439">
        <v>64.400000000000006</v>
      </c>
      <c r="M6439">
        <v>67.3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33.1</v>
      </c>
      <c r="V6439">
        <v>23</v>
      </c>
      <c r="W6439">
        <v>304</v>
      </c>
      <c r="X6439">
        <v>1010.9</v>
      </c>
      <c r="Y6439">
        <v>32.4</v>
      </c>
      <c r="Z6439">
        <v>6.2</v>
      </c>
      <c r="AA6439">
        <v>255</v>
      </c>
      <c r="AB6439">
        <v>21.9</v>
      </c>
      <c r="AC6439">
        <v>8</v>
      </c>
      <c r="AD6439">
        <v>0</v>
      </c>
      <c r="AE6439" t="s">
        <v>19396</v>
      </c>
      <c r="AF6439" t="s">
        <v>19397</v>
      </c>
      <c r="AG6439">
        <v>0.18</v>
      </c>
      <c r="AH6439" t="s">
        <v>36</v>
      </c>
      <c r="AI6439" t="s">
        <v>37</v>
      </c>
      <c r="AJ6439" t="s">
        <v>38</v>
      </c>
    </row>
    <row r="6440" spans="1:36" x14ac:dyDescent="0.25">
      <c r="A6440" t="s">
        <v>32</v>
      </c>
      <c r="B6440" t="s">
        <v>19398</v>
      </c>
      <c r="C6440">
        <f>YEAR(B6440)</f>
        <v>2017</v>
      </c>
      <c r="D6440">
        <v>82.4</v>
      </c>
      <c r="E6440">
        <v>73.400000000000006</v>
      </c>
      <c r="F6440">
        <v>77.3</v>
      </c>
      <c r="H6440" s="2">
        <f>IF(F6440-78.66&lt;=0,0,IF(F6440-78.66&lt;=1,1,2))</f>
        <v>0</v>
      </c>
      <c r="I6440">
        <v>85.4</v>
      </c>
      <c r="J6440">
        <v>73.400000000000006</v>
      </c>
      <c r="K6440">
        <v>78.3</v>
      </c>
      <c r="L6440">
        <v>66.599999999999994</v>
      </c>
      <c r="M6440">
        <v>69.7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32.9</v>
      </c>
      <c r="V6440">
        <v>21.9</v>
      </c>
      <c r="W6440">
        <v>298</v>
      </c>
      <c r="X6440">
        <v>1008.2</v>
      </c>
      <c r="Y6440">
        <v>38.799999999999997</v>
      </c>
      <c r="Z6440">
        <v>6.2</v>
      </c>
      <c r="AA6440">
        <v>240</v>
      </c>
      <c r="AB6440">
        <v>20.6</v>
      </c>
      <c r="AC6440">
        <v>8</v>
      </c>
      <c r="AD6440">
        <v>0</v>
      </c>
      <c r="AE6440" t="s">
        <v>19399</v>
      </c>
      <c r="AF6440" t="s">
        <v>19400</v>
      </c>
      <c r="AG6440">
        <v>0.21</v>
      </c>
      <c r="AH6440" t="s">
        <v>36</v>
      </c>
      <c r="AI6440" t="s">
        <v>37</v>
      </c>
      <c r="AJ6440" t="s">
        <v>38</v>
      </c>
    </row>
    <row r="6441" spans="1:36" x14ac:dyDescent="0.25">
      <c r="A6441" t="s">
        <v>32</v>
      </c>
      <c r="B6441" t="s">
        <v>19401</v>
      </c>
      <c r="C6441">
        <f>YEAR(B6441)</f>
        <v>2017</v>
      </c>
      <c r="D6441">
        <v>82.4</v>
      </c>
      <c r="E6441">
        <v>69.8</v>
      </c>
      <c r="F6441">
        <v>77.400000000000006</v>
      </c>
      <c r="H6441" s="2">
        <f>IF(F6441-78.66&lt;=0,0,IF(F6441-78.66&lt;=1,1,2))</f>
        <v>0</v>
      </c>
      <c r="I6441">
        <v>87.2</v>
      </c>
      <c r="J6441">
        <v>69.8</v>
      </c>
      <c r="K6441">
        <v>78.8</v>
      </c>
      <c r="L6441">
        <v>66.099999999999994</v>
      </c>
      <c r="M6441">
        <v>68.599999999999994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25.9</v>
      </c>
      <c r="V6441">
        <v>16.100000000000001</v>
      </c>
      <c r="W6441">
        <v>298.3</v>
      </c>
      <c r="X6441">
        <v>1007.8</v>
      </c>
      <c r="Y6441">
        <v>9.3000000000000007</v>
      </c>
      <c r="Z6441">
        <v>6.2</v>
      </c>
      <c r="AA6441">
        <v>285.10000000000002</v>
      </c>
      <c r="AB6441">
        <v>24.5</v>
      </c>
      <c r="AC6441">
        <v>9</v>
      </c>
      <c r="AD6441">
        <v>0</v>
      </c>
      <c r="AE6441" t="s">
        <v>19402</v>
      </c>
      <c r="AF6441" t="s">
        <v>19403</v>
      </c>
      <c r="AG6441">
        <v>0.25</v>
      </c>
      <c r="AH6441" t="s">
        <v>330</v>
      </c>
      <c r="AI6441" t="s">
        <v>9140</v>
      </c>
      <c r="AJ6441" t="s">
        <v>331</v>
      </c>
    </row>
    <row r="6442" spans="1:36" x14ac:dyDescent="0.25">
      <c r="A6442" t="s">
        <v>32</v>
      </c>
      <c r="B6442" t="s">
        <v>19404</v>
      </c>
      <c r="C6442">
        <f>YEAR(B6442)</f>
        <v>2017</v>
      </c>
      <c r="D6442">
        <v>78.8</v>
      </c>
      <c r="E6442">
        <v>73.400000000000006</v>
      </c>
      <c r="F6442">
        <v>76.3</v>
      </c>
      <c r="H6442" s="2">
        <f>IF(F6442-78.66&lt;=0,0,IF(F6442-78.66&lt;=1,1,2))</f>
        <v>0</v>
      </c>
      <c r="I6442">
        <v>78.8</v>
      </c>
      <c r="J6442">
        <v>73.400000000000006</v>
      </c>
      <c r="K6442">
        <v>76.3</v>
      </c>
      <c r="L6442">
        <v>67.3</v>
      </c>
      <c r="M6442">
        <v>74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26.2</v>
      </c>
      <c r="V6442">
        <v>18.3</v>
      </c>
      <c r="W6442">
        <v>319.10000000000002</v>
      </c>
      <c r="X6442">
        <v>1011.5</v>
      </c>
      <c r="Y6442">
        <v>35.9</v>
      </c>
      <c r="Z6442">
        <v>6.2</v>
      </c>
      <c r="AA6442">
        <v>256.10000000000002</v>
      </c>
      <c r="AB6442">
        <v>22.1</v>
      </c>
      <c r="AC6442">
        <v>8</v>
      </c>
      <c r="AD6442">
        <v>0</v>
      </c>
      <c r="AE6442" t="s">
        <v>19405</v>
      </c>
      <c r="AF6442" t="s">
        <v>19406</v>
      </c>
      <c r="AG6442">
        <v>0.28000000000000003</v>
      </c>
      <c r="AH6442" t="s">
        <v>36</v>
      </c>
      <c r="AI6442" t="s">
        <v>37</v>
      </c>
      <c r="AJ6442" t="s">
        <v>38</v>
      </c>
    </row>
    <row r="6443" spans="1:36" x14ac:dyDescent="0.25">
      <c r="A6443" t="s">
        <v>32</v>
      </c>
      <c r="B6443" t="s">
        <v>19407</v>
      </c>
      <c r="C6443">
        <f>YEAR(B6443)</f>
        <v>2017</v>
      </c>
      <c r="D6443">
        <v>77</v>
      </c>
      <c r="E6443">
        <v>73.400000000000006</v>
      </c>
      <c r="F6443">
        <v>75</v>
      </c>
      <c r="H6443" s="2">
        <f>IF(F6443-78.66&lt;=0,0,IF(F6443-78.66&lt;=1,1,2))</f>
        <v>0</v>
      </c>
      <c r="I6443">
        <v>77</v>
      </c>
      <c r="J6443">
        <v>73.400000000000006</v>
      </c>
      <c r="K6443">
        <v>75</v>
      </c>
      <c r="L6443">
        <v>61.2</v>
      </c>
      <c r="M6443">
        <v>62.4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34.9</v>
      </c>
      <c r="V6443">
        <v>21.9</v>
      </c>
      <c r="W6443">
        <v>307.89999999999998</v>
      </c>
      <c r="X6443">
        <v>1014</v>
      </c>
      <c r="Y6443">
        <v>48.7</v>
      </c>
      <c r="Z6443">
        <v>6.2</v>
      </c>
      <c r="AA6443">
        <v>216.3</v>
      </c>
      <c r="AB6443">
        <v>18.600000000000001</v>
      </c>
      <c r="AC6443">
        <v>7</v>
      </c>
      <c r="AD6443">
        <v>0</v>
      </c>
      <c r="AE6443" t="s">
        <v>19408</v>
      </c>
      <c r="AF6443" t="s">
        <v>19409</v>
      </c>
      <c r="AG6443">
        <v>0.31</v>
      </c>
      <c r="AH6443" t="s">
        <v>36</v>
      </c>
      <c r="AI6443" t="s">
        <v>174</v>
      </c>
      <c r="AJ6443" t="s">
        <v>38</v>
      </c>
    </row>
    <row r="6444" spans="1:36" x14ac:dyDescent="0.25">
      <c r="A6444" t="s">
        <v>32</v>
      </c>
      <c r="B6444" t="s">
        <v>19410</v>
      </c>
      <c r="C6444">
        <f>YEAR(B6444)</f>
        <v>2017</v>
      </c>
      <c r="D6444">
        <v>80.599999999999994</v>
      </c>
      <c r="E6444">
        <v>68</v>
      </c>
      <c r="F6444">
        <v>75.099999999999994</v>
      </c>
      <c r="G6444" s="2">
        <f>AVERAGE(F6444:F6534)</f>
        <v>67.88021978021979</v>
      </c>
      <c r="H6444" s="2">
        <f>IF(F6444-67.88&lt;=0,0,IF(F6444-67.88&lt;=1,1,2))</f>
        <v>2</v>
      </c>
      <c r="I6444">
        <v>81.900000000000006</v>
      </c>
      <c r="J6444">
        <v>68</v>
      </c>
      <c r="K6444">
        <v>75.3</v>
      </c>
      <c r="L6444">
        <v>60</v>
      </c>
      <c r="M6444">
        <v>59.9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27.3</v>
      </c>
      <c r="V6444">
        <v>18.3</v>
      </c>
      <c r="W6444">
        <v>302.7</v>
      </c>
      <c r="X6444">
        <v>1014.2</v>
      </c>
      <c r="Y6444">
        <v>10.8</v>
      </c>
      <c r="Z6444">
        <v>6.2</v>
      </c>
      <c r="AA6444">
        <v>284.3</v>
      </c>
      <c r="AB6444">
        <v>24.7</v>
      </c>
      <c r="AC6444">
        <v>9</v>
      </c>
      <c r="AD6444">
        <v>0</v>
      </c>
      <c r="AE6444" t="s">
        <v>19411</v>
      </c>
      <c r="AF6444" t="s">
        <v>19412</v>
      </c>
      <c r="AG6444">
        <v>0.34</v>
      </c>
      <c r="AH6444" t="s">
        <v>330</v>
      </c>
      <c r="AI6444" t="s">
        <v>9140</v>
      </c>
      <c r="AJ6444" t="s">
        <v>331</v>
      </c>
    </row>
    <row r="6445" spans="1:36" x14ac:dyDescent="0.25">
      <c r="A6445" t="s">
        <v>32</v>
      </c>
      <c r="B6445" t="s">
        <v>19413</v>
      </c>
      <c r="C6445">
        <f>YEAR(B6445)</f>
        <v>2017</v>
      </c>
      <c r="D6445">
        <v>84.2</v>
      </c>
      <c r="E6445">
        <v>66.2</v>
      </c>
      <c r="F6445">
        <v>74.7</v>
      </c>
      <c r="H6445" s="2">
        <f>IF(F6445-67.88&lt;=0,0,IF(F6445-67.88&lt;=1,1,2))</f>
        <v>2</v>
      </c>
      <c r="I6445">
        <v>91</v>
      </c>
      <c r="J6445">
        <v>66.2</v>
      </c>
      <c r="K6445">
        <v>76.099999999999994</v>
      </c>
      <c r="L6445">
        <v>62.2</v>
      </c>
      <c r="M6445">
        <v>65.7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23.9</v>
      </c>
      <c r="V6445">
        <v>12.8</v>
      </c>
      <c r="W6445">
        <v>205.9</v>
      </c>
      <c r="X6445">
        <v>1011.6</v>
      </c>
      <c r="Y6445">
        <v>0</v>
      </c>
      <c r="Z6445">
        <v>6.2</v>
      </c>
      <c r="AA6445">
        <v>282.60000000000002</v>
      </c>
      <c r="AB6445">
        <v>24.5</v>
      </c>
      <c r="AC6445">
        <v>9</v>
      </c>
      <c r="AD6445">
        <v>0</v>
      </c>
      <c r="AE6445" t="s">
        <v>19414</v>
      </c>
      <c r="AF6445" t="s">
        <v>19415</v>
      </c>
      <c r="AG6445">
        <v>0.37</v>
      </c>
      <c r="AH6445" t="s">
        <v>330</v>
      </c>
      <c r="AI6445" t="s">
        <v>9140</v>
      </c>
      <c r="AJ6445" t="s">
        <v>331</v>
      </c>
    </row>
    <row r="6446" spans="1:36" x14ac:dyDescent="0.25">
      <c r="A6446" t="s">
        <v>32</v>
      </c>
      <c r="B6446" t="s">
        <v>19416</v>
      </c>
      <c r="C6446">
        <f>YEAR(B6446)</f>
        <v>2017</v>
      </c>
      <c r="D6446">
        <v>89.6</v>
      </c>
      <c r="E6446">
        <v>69.8</v>
      </c>
      <c r="F6446">
        <v>79.5</v>
      </c>
      <c r="H6446" s="2">
        <f>IF(F6446-67.88&lt;=0,0,IF(F6446-67.88&lt;=1,1,2))</f>
        <v>2</v>
      </c>
      <c r="I6446">
        <v>90.3</v>
      </c>
      <c r="J6446">
        <v>69.8</v>
      </c>
      <c r="K6446">
        <v>80.099999999999994</v>
      </c>
      <c r="L6446">
        <v>62.7</v>
      </c>
      <c r="M6446">
        <v>59.3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19.2</v>
      </c>
      <c r="V6446">
        <v>9.1999999999999993</v>
      </c>
      <c r="W6446">
        <v>152.80000000000001</v>
      </c>
      <c r="X6446">
        <v>1010</v>
      </c>
      <c r="Y6446">
        <v>0</v>
      </c>
      <c r="Z6446">
        <v>6.2</v>
      </c>
      <c r="AA6446">
        <v>279.89999999999998</v>
      </c>
      <c r="AB6446">
        <v>24</v>
      </c>
      <c r="AC6446">
        <v>9</v>
      </c>
      <c r="AD6446">
        <v>0</v>
      </c>
      <c r="AE6446" t="s">
        <v>19417</v>
      </c>
      <c r="AF6446" t="s">
        <v>19418</v>
      </c>
      <c r="AG6446">
        <v>0.41</v>
      </c>
      <c r="AH6446" t="s">
        <v>330</v>
      </c>
      <c r="AI6446" t="s">
        <v>9140</v>
      </c>
      <c r="AJ6446" t="s">
        <v>331</v>
      </c>
    </row>
    <row r="6447" spans="1:36" x14ac:dyDescent="0.25">
      <c r="A6447" t="s">
        <v>32</v>
      </c>
      <c r="B6447" t="s">
        <v>19419</v>
      </c>
      <c r="C6447">
        <f>YEAR(B6447)</f>
        <v>2017</v>
      </c>
      <c r="D6447">
        <v>84.2</v>
      </c>
      <c r="E6447">
        <v>71.599999999999994</v>
      </c>
      <c r="F6447">
        <v>78.5</v>
      </c>
      <c r="H6447" s="2">
        <f>IF(F6447-67.88&lt;=0,0,IF(F6447-67.88&lt;=1,1,2))</f>
        <v>2</v>
      </c>
      <c r="I6447">
        <v>87.2</v>
      </c>
      <c r="J6447">
        <v>71.599999999999994</v>
      </c>
      <c r="K6447">
        <v>79.8</v>
      </c>
      <c r="L6447">
        <v>64.5</v>
      </c>
      <c r="M6447">
        <v>63.2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21.9</v>
      </c>
      <c r="V6447">
        <v>19.7</v>
      </c>
      <c r="W6447">
        <v>298.8</v>
      </c>
      <c r="X6447">
        <v>1011.5</v>
      </c>
      <c r="Y6447">
        <v>0.1</v>
      </c>
      <c r="Z6447">
        <v>6.2</v>
      </c>
      <c r="AA6447">
        <v>274.5</v>
      </c>
      <c r="AB6447">
        <v>23.9</v>
      </c>
      <c r="AC6447">
        <v>9</v>
      </c>
      <c r="AD6447">
        <v>0</v>
      </c>
      <c r="AE6447" t="s">
        <v>19420</v>
      </c>
      <c r="AF6447" t="s">
        <v>19421</v>
      </c>
      <c r="AG6447">
        <v>0.44</v>
      </c>
      <c r="AH6447" t="s">
        <v>330</v>
      </c>
      <c r="AI6447" t="s">
        <v>9140</v>
      </c>
      <c r="AJ6447" t="s">
        <v>331</v>
      </c>
    </row>
    <row r="6448" spans="1:36" x14ac:dyDescent="0.25">
      <c r="A6448" t="s">
        <v>32</v>
      </c>
      <c r="B6448" t="s">
        <v>19422</v>
      </c>
      <c r="C6448">
        <f>YEAR(B6448)</f>
        <v>2017</v>
      </c>
      <c r="D6448">
        <v>82.4</v>
      </c>
      <c r="E6448">
        <v>66.2</v>
      </c>
      <c r="F6448">
        <v>74.900000000000006</v>
      </c>
      <c r="H6448" s="2">
        <f>IF(F6448-67.88&lt;=0,0,IF(F6448-67.88&lt;=1,1,2))</f>
        <v>2</v>
      </c>
      <c r="I6448">
        <v>86.2</v>
      </c>
      <c r="J6448">
        <v>66.2</v>
      </c>
      <c r="K6448">
        <v>75.900000000000006</v>
      </c>
      <c r="L6448">
        <v>66.599999999999994</v>
      </c>
      <c r="M6448">
        <v>76.400000000000006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18.3</v>
      </c>
      <c r="V6448">
        <v>10.3</v>
      </c>
      <c r="W6448">
        <v>296.7</v>
      </c>
      <c r="X6448">
        <v>1014</v>
      </c>
      <c r="Y6448">
        <v>9.6</v>
      </c>
      <c r="Z6448">
        <v>6.2</v>
      </c>
      <c r="AA6448">
        <v>277.89999999999998</v>
      </c>
      <c r="AB6448">
        <v>23.9</v>
      </c>
      <c r="AC6448">
        <v>9</v>
      </c>
      <c r="AD6448">
        <v>0</v>
      </c>
      <c r="AE6448" t="s">
        <v>19423</v>
      </c>
      <c r="AF6448" t="s">
        <v>19424</v>
      </c>
      <c r="AG6448">
        <v>0.47</v>
      </c>
      <c r="AH6448" t="s">
        <v>330</v>
      </c>
      <c r="AI6448" t="s">
        <v>9140</v>
      </c>
      <c r="AJ6448" t="s">
        <v>331</v>
      </c>
    </row>
    <row r="6449" spans="1:36" x14ac:dyDescent="0.25">
      <c r="A6449" t="s">
        <v>32</v>
      </c>
      <c r="B6449" t="s">
        <v>19425</v>
      </c>
      <c r="C6449">
        <f>YEAR(B6449)</f>
        <v>2017</v>
      </c>
      <c r="D6449">
        <v>78.8</v>
      </c>
      <c r="E6449">
        <v>69.8</v>
      </c>
      <c r="F6449">
        <v>74.5</v>
      </c>
      <c r="H6449" s="2">
        <f>IF(F6449-67.88&lt;=0,0,IF(F6449-67.88&lt;=1,1,2))</f>
        <v>2</v>
      </c>
      <c r="I6449">
        <v>78.8</v>
      </c>
      <c r="J6449">
        <v>69.8</v>
      </c>
      <c r="K6449">
        <v>74.5</v>
      </c>
      <c r="L6449">
        <v>63.6</v>
      </c>
      <c r="M6449">
        <v>69.3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30</v>
      </c>
      <c r="V6449">
        <v>15</v>
      </c>
      <c r="W6449">
        <v>325.3</v>
      </c>
      <c r="X6449">
        <v>1014.7</v>
      </c>
      <c r="Y6449">
        <v>28.7</v>
      </c>
      <c r="Z6449">
        <v>6.2</v>
      </c>
      <c r="AA6449">
        <v>258.89999999999998</v>
      </c>
      <c r="AB6449">
        <v>22.5</v>
      </c>
      <c r="AC6449">
        <v>8</v>
      </c>
      <c r="AD6449">
        <v>0</v>
      </c>
      <c r="AE6449" t="s">
        <v>19426</v>
      </c>
      <c r="AF6449" t="s">
        <v>19427</v>
      </c>
      <c r="AG6449">
        <v>0.5</v>
      </c>
      <c r="AH6449" t="s">
        <v>36</v>
      </c>
      <c r="AI6449" t="s">
        <v>37</v>
      </c>
      <c r="AJ6449" t="s">
        <v>38</v>
      </c>
    </row>
    <row r="6450" spans="1:36" x14ac:dyDescent="0.25">
      <c r="A6450" t="s">
        <v>32</v>
      </c>
      <c r="B6450" t="s">
        <v>19428</v>
      </c>
      <c r="C6450">
        <f>YEAR(B6450)</f>
        <v>2017</v>
      </c>
      <c r="D6450">
        <v>80.599999999999994</v>
      </c>
      <c r="E6450">
        <v>62.6</v>
      </c>
      <c r="F6450">
        <v>72.599999999999994</v>
      </c>
      <c r="H6450" s="2">
        <f>IF(F6450-67.88&lt;=0,0,IF(F6450-67.88&lt;=1,1,2))</f>
        <v>2</v>
      </c>
      <c r="I6450">
        <v>81.900000000000006</v>
      </c>
      <c r="J6450">
        <v>62.6</v>
      </c>
      <c r="K6450">
        <v>72.7</v>
      </c>
      <c r="L6450">
        <v>60.2</v>
      </c>
      <c r="M6450">
        <v>66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22.1</v>
      </c>
      <c r="V6450">
        <v>11.4</v>
      </c>
      <c r="W6450">
        <v>320.89999999999998</v>
      </c>
      <c r="X6450">
        <v>1015.2</v>
      </c>
      <c r="Y6450">
        <v>3.9</v>
      </c>
      <c r="Z6450">
        <v>6.2</v>
      </c>
      <c r="AA6450">
        <v>272.7</v>
      </c>
      <c r="AB6450">
        <v>23.7</v>
      </c>
      <c r="AC6450">
        <v>9</v>
      </c>
      <c r="AD6450">
        <v>0</v>
      </c>
      <c r="AE6450" t="s">
        <v>19429</v>
      </c>
      <c r="AF6450" t="s">
        <v>19430</v>
      </c>
      <c r="AG6450">
        <v>0.54</v>
      </c>
      <c r="AH6450" t="s">
        <v>330</v>
      </c>
      <c r="AI6450" t="s">
        <v>9140</v>
      </c>
      <c r="AJ6450" t="s">
        <v>331</v>
      </c>
    </row>
    <row r="6451" spans="1:36" x14ac:dyDescent="0.25">
      <c r="A6451" t="s">
        <v>32</v>
      </c>
      <c r="B6451" t="s">
        <v>19431</v>
      </c>
      <c r="C6451">
        <f>YEAR(B6451)</f>
        <v>2017</v>
      </c>
      <c r="D6451">
        <v>82.4</v>
      </c>
      <c r="E6451">
        <v>61.8</v>
      </c>
      <c r="F6451">
        <v>73.400000000000006</v>
      </c>
      <c r="H6451" s="2">
        <f>IF(F6451-67.88&lt;=0,0,IF(F6451-67.88&lt;=1,1,2))</f>
        <v>2</v>
      </c>
      <c r="I6451">
        <v>82.9</v>
      </c>
      <c r="J6451">
        <v>61.8</v>
      </c>
      <c r="K6451">
        <v>73.5</v>
      </c>
      <c r="L6451">
        <v>57.4</v>
      </c>
      <c r="M6451">
        <v>59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18.600000000000001</v>
      </c>
      <c r="V6451">
        <v>12.7</v>
      </c>
      <c r="W6451">
        <v>141.19999999999999</v>
      </c>
      <c r="X6451">
        <v>1013.8</v>
      </c>
      <c r="Y6451">
        <v>12.6</v>
      </c>
      <c r="Z6451">
        <v>6.2</v>
      </c>
      <c r="AA6451">
        <v>272.39999999999998</v>
      </c>
      <c r="AB6451">
        <v>23.6</v>
      </c>
      <c r="AC6451">
        <v>9</v>
      </c>
      <c r="AD6451">
        <v>0</v>
      </c>
      <c r="AE6451" t="s">
        <v>19432</v>
      </c>
      <c r="AF6451" t="s">
        <v>19433</v>
      </c>
      <c r="AG6451">
        <v>0.56999999999999995</v>
      </c>
      <c r="AH6451" t="s">
        <v>330</v>
      </c>
      <c r="AI6451" t="s">
        <v>9140</v>
      </c>
      <c r="AJ6451" t="s">
        <v>331</v>
      </c>
    </row>
    <row r="6452" spans="1:36" x14ac:dyDescent="0.25">
      <c r="A6452" t="s">
        <v>32</v>
      </c>
      <c r="B6452" t="s">
        <v>19434</v>
      </c>
      <c r="C6452">
        <f>YEAR(B6452)</f>
        <v>2017</v>
      </c>
      <c r="D6452">
        <v>82.4</v>
      </c>
      <c r="E6452">
        <v>68</v>
      </c>
      <c r="F6452">
        <v>74.8</v>
      </c>
      <c r="H6452" s="2">
        <f>IF(F6452-67.88&lt;=0,0,IF(F6452-67.88&lt;=1,1,2))</f>
        <v>2</v>
      </c>
      <c r="I6452">
        <v>86.2</v>
      </c>
      <c r="J6452">
        <v>68</v>
      </c>
      <c r="K6452">
        <v>75.7</v>
      </c>
      <c r="L6452">
        <v>61.3</v>
      </c>
      <c r="M6452">
        <v>63.7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18.3</v>
      </c>
      <c r="V6452">
        <v>10.3</v>
      </c>
      <c r="W6452">
        <v>123.9</v>
      </c>
      <c r="X6452">
        <v>1013.1</v>
      </c>
      <c r="Y6452">
        <v>8</v>
      </c>
      <c r="Z6452">
        <v>6.2</v>
      </c>
      <c r="AA6452">
        <v>262.39999999999998</v>
      </c>
      <c r="AB6452">
        <v>22.6</v>
      </c>
      <c r="AC6452">
        <v>9</v>
      </c>
      <c r="AD6452">
        <v>0</v>
      </c>
      <c r="AE6452" t="s">
        <v>19435</v>
      </c>
      <c r="AF6452" t="s">
        <v>19436</v>
      </c>
      <c r="AG6452">
        <v>0.61</v>
      </c>
      <c r="AH6452" t="s">
        <v>330</v>
      </c>
      <c r="AI6452" t="s">
        <v>9140</v>
      </c>
      <c r="AJ6452" t="s">
        <v>331</v>
      </c>
    </row>
    <row r="6453" spans="1:36" x14ac:dyDescent="0.25">
      <c r="A6453" t="s">
        <v>32</v>
      </c>
      <c r="B6453" t="s">
        <v>19437</v>
      </c>
      <c r="C6453">
        <f>YEAR(B6453)</f>
        <v>2017</v>
      </c>
      <c r="D6453">
        <v>84.2</v>
      </c>
      <c r="E6453">
        <v>73.400000000000006</v>
      </c>
      <c r="F6453">
        <v>78.099999999999994</v>
      </c>
      <c r="H6453" s="2">
        <f>IF(F6453-67.88&lt;=0,0,IF(F6453-67.88&lt;=1,1,2))</f>
        <v>2</v>
      </c>
      <c r="I6453">
        <v>89.6</v>
      </c>
      <c r="J6453">
        <v>73.400000000000006</v>
      </c>
      <c r="K6453">
        <v>79.900000000000006</v>
      </c>
      <c r="L6453">
        <v>66.099999999999994</v>
      </c>
      <c r="M6453">
        <v>66.900000000000006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24.2</v>
      </c>
      <c r="V6453">
        <v>9.1999999999999993</v>
      </c>
      <c r="W6453">
        <v>88.7</v>
      </c>
      <c r="X6453">
        <v>1011.6</v>
      </c>
      <c r="Y6453">
        <v>0</v>
      </c>
      <c r="Z6453">
        <v>6.2</v>
      </c>
      <c r="AA6453">
        <v>263.10000000000002</v>
      </c>
      <c r="AB6453">
        <v>22.6</v>
      </c>
      <c r="AC6453">
        <v>9</v>
      </c>
      <c r="AD6453">
        <v>0</v>
      </c>
      <c r="AE6453" t="s">
        <v>19438</v>
      </c>
      <c r="AF6453" t="s">
        <v>19439</v>
      </c>
      <c r="AG6453">
        <v>0.65</v>
      </c>
      <c r="AH6453" t="s">
        <v>330</v>
      </c>
      <c r="AI6453" t="s">
        <v>9140</v>
      </c>
      <c r="AJ6453" t="s">
        <v>331</v>
      </c>
    </row>
    <row r="6454" spans="1:36" x14ac:dyDescent="0.25">
      <c r="A6454" t="s">
        <v>32</v>
      </c>
      <c r="B6454" t="s">
        <v>19440</v>
      </c>
      <c r="C6454">
        <f>YEAR(B6454)</f>
        <v>2017</v>
      </c>
      <c r="D6454">
        <v>86</v>
      </c>
      <c r="E6454">
        <v>66.2</v>
      </c>
      <c r="F6454">
        <v>76.900000000000006</v>
      </c>
      <c r="H6454" s="2">
        <f>IF(F6454-67.88&lt;=0,0,IF(F6454-67.88&lt;=1,1,2))</f>
        <v>2</v>
      </c>
      <c r="I6454">
        <v>88.3</v>
      </c>
      <c r="J6454">
        <v>66.2</v>
      </c>
      <c r="K6454">
        <v>79</v>
      </c>
      <c r="L6454">
        <v>65.7</v>
      </c>
      <c r="M6454">
        <v>70.3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26.4</v>
      </c>
      <c r="V6454">
        <v>21.9</v>
      </c>
      <c r="W6454">
        <v>131</v>
      </c>
      <c r="X6454">
        <v>1010.9</v>
      </c>
      <c r="Y6454">
        <v>5.6</v>
      </c>
      <c r="Z6454">
        <v>6.2</v>
      </c>
      <c r="AA6454">
        <v>261.89999999999998</v>
      </c>
      <c r="AB6454">
        <v>22.6</v>
      </c>
      <c r="AC6454">
        <v>9</v>
      </c>
      <c r="AD6454">
        <v>0</v>
      </c>
      <c r="AE6454" t="s">
        <v>19441</v>
      </c>
      <c r="AF6454" t="s">
        <v>19442</v>
      </c>
      <c r="AG6454">
        <v>0.68</v>
      </c>
      <c r="AH6454" t="s">
        <v>330</v>
      </c>
      <c r="AI6454" t="s">
        <v>9140</v>
      </c>
      <c r="AJ6454" t="s">
        <v>331</v>
      </c>
    </row>
    <row r="6455" spans="1:36" x14ac:dyDescent="0.25">
      <c r="A6455" t="s">
        <v>32</v>
      </c>
      <c r="B6455" t="s">
        <v>19443</v>
      </c>
      <c r="C6455">
        <f>YEAR(B6455)</f>
        <v>2017</v>
      </c>
      <c r="D6455">
        <v>86</v>
      </c>
      <c r="E6455">
        <v>73.400000000000006</v>
      </c>
      <c r="F6455">
        <v>80.7</v>
      </c>
      <c r="H6455" s="2">
        <f>IF(F6455-67.88&lt;=0,0,IF(F6455-67.88&lt;=1,1,2))</f>
        <v>2</v>
      </c>
      <c r="I6455">
        <v>87.2</v>
      </c>
      <c r="J6455">
        <v>73.400000000000006</v>
      </c>
      <c r="K6455">
        <v>81.5</v>
      </c>
      <c r="L6455">
        <v>65.2</v>
      </c>
      <c r="M6455">
        <v>62.4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17.7</v>
      </c>
      <c r="V6455">
        <v>23</v>
      </c>
      <c r="W6455">
        <v>281.5</v>
      </c>
      <c r="X6455">
        <v>1011.8</v>
      </c>
      <c r="Y6455">
        <v>17.2</v>
      </c>
      <c r="Z6455">
        <v>6.2</v>
      </c>
      <c r="AA6455">
        <v>259.7</v>
      </c>
      <c r="AB6455">
        <v>22.5</v>
      </c>
      <c r="AC6455">
        <v>8</v>
      </c>
      <c r="AD6455">
        <v>0</v>
      </c>
      <c r="AE6455" t="s">
        <v>19444</v>
      </c>
      <c r="AF6455" t="s">
        <v>19445</v>
      </c>
      <c r="AG6455">
        <v>0.72</v>
      </c>
      <c r="AH6455" t="s">
        <v>330</v>
      </c>
      <c r="AI6455" t="s">
        <v>9140</v>
      </c>
      <c r="AJ6455" t="s">
        <v>331</v>
      </c>
    </row>
    <row r="6456" spans="1:36" x14ac:dyDescent="0.25">
      <c r="A6456" t="s">
        <v>32</v>
      </c>
      <c r="B6456" t="s">
        <v>19446</v>
      </c>
      <c r="C6456">
        <f>YEAR(B6456)</f>
        <v>2017</v>
      </c>
      <c r="D6456">
        <v>82.4</v>
      </c>
      <c r="E6456">
        <v>68</v>
      </c>
      <c r="F6456">
        <v>76</v>
      </c>
      <c r="H6456" s="2">
        <f>IF(F6456-67.88&lt;=0,0,IF(F6456-67.88&lt;=1,1,2))</f>
        <v>2</v>
      </c>
      <c r="I6456">
        <v>86.2</v>
      </c>
      <c r="J6456">
        <v>68</v>
      </c>
      <c r="K6456">
        <v>77.3</v>
      </c>
      <c r="L6456">
        <v>66.7</v>
      </c>
      <c r="M6456">
        <v>73.400000000000006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24.6</v>
      </c>
      <c r="V6456">
        <v>21.9</v>
      </c>
      <c r="W6456">
        <v>289.39999999999998</v>
      </c>
      <c r="X6456">
        <v>1015</v>
      </c>
      <c r="Y6456">
        <v>20.100000000000001</v>
      </c>
      <c r="Z6456">
        <v>6.2</v>
      </c>
      <c r="AA6456">
        <v>257.8</v>
      </c>
      <c r="AB6456">
        <v>22.4</v>
      </c>
      <c r="AC6456">
        <v>8</v>
      </c>
      <c r="AD6456">
        <v>0</v>
      </c>
      <c r="AE6456" t="s">
        <v>19447</v>
      </c>
      <c r="AF6456" t="s">
        <v>19448</v>
      </c>
      <c r="AG6456">
        <v>0.75</v>
      </c>
      <c r="AH6456" t="s">
        <v>36</v>
      </c>
      <c r="AI6456" t="s">
        <v>37</v>
      </c>
      <c r="AJ6456" t="s">
        <v>38</v>
      </c>
    </row>
    <row r="6457" spans="1:36" x14ac:dyDescent="0.25">
      <c r="A6457" t="s">
        <v>32</v>
      </c>
      <c r="B6457" t="s">
        <v>19449</v>
      </c>
      <c r="C6457">
        <f>YEAR(B6457)</f>
        <v>2017</v>
      </c>
      <c r="D6457">
        <v>82.4</v>
      </c>
      <c r="E6457">
        <v>68</v>
      </c>
      <c r="F6457">
        <v>76</v>
      </c>
      <c r="H6457" s="2">
        <f>IF(F6457-67.88&lt;=0,0,IF(F6457-67.88&lt;=1,1,2))</f>
        <v>2</v>
      </c>
      <c r="I6457">
        <v>87.2</v>
      </c>
      <c r="J6457">
        <v>68</v>
      </c>
      <c r="K6457">
        <v>77.2</v>
      </c>
      <c r="L6457">
        <v>68.400000000000006</v>
      </c>
      <c r="M6457">
        <v>78.2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28.6</v>
      </c>
      <c r="V6457">
        <v>16.100000000000001</v>
      </c>
      <c r="W6457">
        <v>299.60000000000002</v>
      </c>
      <c r="X6457">
        <v>1013.4</v>
      </c>
      <c r="Y6457">
        <v>5.5</v>
      </c>
      <c r="Z6457">
        <v>6.2</v>
      </c>
      <c r="AA6457">
        <v>257.39999999999998</v>
      </c>
      <c r="AB6457">
        <v>22.3</v>
      </c>
      <c r="AC6457">
        <v>8</v>
      </c>
      <c r="AD6457">
        <v>0</v>
      </c>
      <c r="AE6457" t="s">
        <v>19450</v>
      </c>
      <c r="AF6457" t="s">
        <v>19451</v>
      </c>
      <c r="AG6457">
        <v>0.79</v>
      </c>
      <c r="AH6457" t="s">
        <v>330</v>
      </c>
      <c r="AI6457" t="s">
        <v>9140</v>
      </c>
      <c r="AJ6457" t="s">
        <v>331</v>
      </c>
    </row>
    <row r="6458" spans="1:36" x14ac:dyDescent="0.25">
      <c r="A6458" t="s">
        <v>32</v>
      </c>
      <c r="B6458" t="s">
        <v>19452</v>
      </c>
      <c r="C6458">
        <f>YEAR(B6458)</f>
        <v>2017</v>
      </c>
      <c r="D6458">
        <v>80.599999999999994</v>
      </c>
      <c r="E6458">
        <v>66.2</v>
      </c>
      <c r="F6458">
        <v>75</v>
      </c>
      <c r="H6458" s="2">
        <f>IF(F6458-67.88&lt;=0,0,IF(F6458-67.88&lt;=1,1,2))</f>
        <v>2</v>
      </c>
      <c r="I6458">
        <v>84.6</v>
      </c>
      <c r="J6458">
        <v>66.2</v>
      </c>
      <c r="K6458">
        <v>76.099999999999994</v>
      </c>
      <c r="L6458">
        <v>66.599999999999994</v>
      </c>
      <c r="M6458">
        <v>75.400000000000006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22.8</v>
      </c>
      <c r="V6458">
        <v>17.2</v>
      </c>
      <c r="W6458">
        <v>288.8</v>
      </c>
      <c r="X6458">
        <v>1011.5</v>
      </c>
      <c r="Y6458">
        <v>0</v>
      </c>
      <c r="Z6458">
        <v>6.2</v>
      </c>
      <c r="AA6458">
        <v>259.39999999999998</v>
      </c>
      <c r="AB6458">
        <v>22.5</v>
      </c>
      <c r="AC6458">
        <v>8</v>
      </c>
      <c r="AD6458">
        <v>0</v>
      </c>
      <c r="AE6458" t="s">
        <v>19453</v>
      </c>
      <c r="AF6458" t="s">
        <v>19454</v>
      </c>
      <c r="AG6458">
        <v>0.83</v>
      </c>
      <c r="AH6458" t="s">
        <v>330</v>
      </c>
      <c r="AI6458" t="s">
        <v>9140</v>
      </c>
      <c r="AJ6458" t="s">
        <v>331</v>
      </c>
    </row>
    <row r="6459" spans="1:36" x14ac:dyDescent="0.25">
      <c r="A6459" t="s">
        <v>32</v>
      </c>
      <c r="B6459" t="s">
        <v>19455</v>
      </c>
      <c r="C6459">
        <f>YEAR(B6459)</f>
        <v>2017</v>
      </c>
      <c r="D6459">
        <v>82.4</v>
      </c>
      <c r="E6459">
        <v>66.2</v>
      </c>
      <c r="F6459">
        <v>75</v>
      </c>
      <c r="H6459" s="2">
        <f>IF(F6459-67.88&lt;=0,0,IF(F6459-67.88&lt;=1,1,2))</f>
        <v>2</v>
      </c>
      <c r="I6459">
        <v>87.2</v>
      </c>
      <c r="J6459">
        <v>66.2</v>
      </c>
      <c r="K6459">
        <v>76.3</v>
      </c>
      <c r="L6459">
        <v>67</v>
      </c>
      <c r="M6459">
        <v>77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19.7</v>
      </c>
      <c r="V6459">
        <v>10.3</v>
      </c>
      <c r="W6459">
        <v>227.4</v>
      </c>
      <c r="X6459">
        <v>1012.6</v>
      </c>
      <c r="Y6459">
        <v>0</v>
      </c>
      <c r="Z6459">
        <v>6.2</v>
      </c>
      <c r="AA6459">
        <v>261</v>
      </c>
      <c r="AB6459">
        <v>22.5</v>
      </c>
      <c r="AC6459">
        <v>9</v>
      </c>
      <c r="AD6459">
        <v>0</v>
      </c>
      <c r="AE6459" t="s">
        <v>19456</v>
      </c>
      <c r="AF6459" t="s">
        <v>19457</v>
      </c>
      <c r="AG6459">
        <v>0.86</v>
      </c>
      <c r="AH6459" t="s">
        <v>330</v>
      </c>
      <c r="AI6459" t="s">
        <v>9140</v>
      </c>
      <c r="AJ6459" t="s">
        <v>331</v>
      </c>
    </row>
    <row r="6460" spans="1:36" x14ac:dyDescent="0.25">
      <c r="A6460" t="s">
        <v>32</v>
      </c>
      <c r="B6460" t="s">
        <v>19458</v>
      </c>
      <c r="C6460">
        <f>YEAR(B6460)</f>
        <v>2017</v>
      </c>
      <c r="D6460">
        <v>84.2</v>
      </c>
      <c r="E6460">
        <v>66.2</v>
      </c>
      <c r="F6460">
        <v>74.599999999999994</v>
      </c>
      <c r="H6460" s="2">
        <f>IF(F6460-67.88&lt;=0,0,IF(F6460-67.88&lt;=1,1,2))</f>
        <v>2</v>
      </c>
      <c r="I6460">
        <v>86.5</v>
      </c>
      <c r="J6460">
        <v>66.2</v>
      </c>
      <c r="K6460">
        <v>75.3</v>
      </c>
      <c r="L6460">
        <v>63.4</v>
      </c>
      <c r="M6460">
        <v>69.5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22.4</v>
      </c>
      <c r="V6460">
        <v>12.7</v>
      </c>
      <c r="W6460">
        <v>219.1</v>
      </c>
      <c r="X6460">
        <v>1012.9</v>
      </c>
      <c r="Y6460">
        <v>0</v>
      </c>
      <c r="Z6460">
        <v>6.2</v>
      </c>
      <c r="AA6460">
        <v>259.10000000000002</v>
      </c>
      <c r="AB6460">
        <v>22.4</v>
      </c>
      <c r="AC6460">
        <v>9</v>
      </c>
      <c r="AD6460">
        <v>0</v>
      </c>
      <c r="AE6460" t="s">
        <v>19459</v>
      </c>
      <c r="AF6460" t="s">
        <v>19460</v>
      </c>
      <c r="AG6460">
        <v>0.9</v>
      </c>
      <c r="AH6460" t="s">
        <v>330</v>
      </c>
      <c r="AI6460" t="s">
        <v>9140</v>
      </c>
      <c r="AJ6460" t="s">
        <v>331</v>
      </c>
    </row>
    <row r="6461" spans="1:36" x14ac:dyDescent="0.25">
      <c r="A6461" t="s">
        <v>32</v>
      </c>
      <c r="B6461" t="s">
        <v>19461</v>
      </c>
      <c r="C6461">
        <f>YEAR(B6461)</f>
        <v>2017</v>
      </c>
      <c r="D6461">
        <v>86</v>
      </c>
      <c r="E6461">
        <v>66.2</v>
      </c>
      <c r="F6461">
        <v>78</v>
      </c>
      <c r="H6461" s="2">
        <f>IF(F6461-67.88&lt;=0,0,IF(F6461-67.88&lt;=1,1,2))</f>
        <v>2</v>
      </c>
      <c r="I6461">
        <v>89.4</v>
      </c>
      <c r="J6461">
        <v>66.2</v>
      </c>
      <c r="K6461">
        <v>79</v>
      </c>
      <c r="L6461">
        <v>62.4</v>
      </c>
      <c r="M6461">
        <v>59.8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19.899999999999999</v>
      </c>
      <c r="V6461">
        <v>8.1</v>
      </c>
      <c r="W6461">
        <v>167.1</v>
      </c>
      <c r="X6461">
        <v>1011.3</v>
      </c>
      <c r="Y6461">
        <v>0</v>
      </c>
      <c r="Z6461">
        <v>6.2</v>
      </c>
      <c r="AA6461">
        <v>256.3</v>
      </c>
      <c r="AB6461">
        <v>22.1</v>
      </c>
      <c r="AC6461">
        <v>8</v>
      </c>
      <c r="AD6461">
        <v>0</v>
      </c>
      <c r="AE6461" t="s">
        <v>19462</v>
      </c>
      <c r="AF6461" t="s">
        <v>19463</v>
      </c>
      <c r="AG6461">
        <v>0.93</v>
      </c>
      <c r="AH6461" t="s">
        <v>330</v>
      </c>
      <c r="AI6461" t="s">
        <v>9140</v>
      </c>
      <c r="AJ6461" t="s">
        <v>331</v>
      </c>
    </row>
    <row r="6462" spans="1:36" x14ac:dyDescent="0.25">
      <c r="A6462" t="s">
        <v>32</v>
      </c>
      <c r="B6462" t="s">
        <v>19464</v>
      </c>
      <c r="C6462">
        <f>YEAR(B6462)</f>
        <v>2017</v>
      </c>
      <c r="D6462">
        <v>91.4</v>
      </c>
      <c r="E6462">
        <v>73.400000000000006</v>
      </c>
      <c r="F6462">
        <v>80.7</v>
      </c>
      <c r="H6462" s="2">
        <f>IF(F6462-67.88&lt;=0,0,IF(F6462-67.88&lt;=1,1,2))</f>
        <v>2</v>
      </c>
      <c r="I6462">
        <v>93.2</v>
      </c>
      <c r="J6462">
        <v>73.400000000000006</v>
      </c>
      <c r="K6462">
        <v>81.3</v>
      </c>
      <c r="L6462">
        <v>58.4</v>
      </c>
      <c r="M6462">
        <v>47.9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17.7</v>
      </c>
      <c r="V6462">
        <v>10.3</v>
      </c>
      <c r="W6462">
        <v>170.4</v>
      </c>
      <c r="X6462">
        <v>1010.3</v>
      </c>
      <c r="Y6462">
        <v>0.1</v>
      </c>
      <c r="Z6462">
        <v>6.2</v>
      </c>
      <c r="AA6462">
        <v>249</v>
      </c>
      <c r="AB6462">
        <v>21.7</v>
      </c>
      <c r="AC6462">
        <v>8</v>
      </c>
      <c r="AD6462">
        <v>0</v>
      </c>
      <c r="AE6462" t="s">
        <v>19465</v>
      </c>
      <c r="AF6462" t="s">
        <v>19466</v>
      </c>
      <c r="AG6462">
        <v>0.97</v>
      </c>
      <c r="AH6462" t="s">
        <v>330</v>
      </c>
      <c r="AI6462" t="s">
        <v>9140</v>
      </c>
      <c r="AJ6462" t="s">
        <v>331</v>
      </c>
    </row>
    <row r="6463" spans="1:36" x14ac:dyDescent="0.25">
      <c r="A6463" t="s">
        <v>32</v>
      </c>
      <c r="B6463" t="s">
        <v>19467</v>
      </c>
      <c r="C6463">
        <f>YEAR(B6463)</f>
        <v>2017</v>
      </c>
      <c r="D6463">
        <v>84.3</v>
      </c>
      <c r="E6463">
        <v>71.599999999999994</v>
      </c>
      <c r="F6463">
        <v>77.8</v>
      </c>
      <c r="H6463" s="2">
        <f>IF(F6463-67.88&lt;=0,0,IF(F6463-67.88&lt;=1,1,2))</f>
        <v>2</v>
      </c>
      <c r="I6463">
        <v>92.4</v>
      </c>
      <c r="J6463">
        <v>71.599999999999994</v>
      </c>
      <c r="K6463">
        <v>79.8</v>
      </c>
      <c r="L6463">
        <v>65.7</v>
      </c>
      <c r="M6463">
        <v>67.099999999999994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26.4</v>
      </c>
      <c r="V6463">
        <v>12.8</v>
      </c>
      <c r="W6463">
        <v>149.30000000000001</v>
      </c>
      <c r="X6463">
        <v>1010.9</v>
      </c>
      <c r="Y6463">
        <v>30.2</v>
      </c>
      <c r="Z6463">
        <v>6.2</v>
      </c>
      <c r="AA6463">
        <v>239.3</v>
      </c>
      <c r="AB6463">
        <v>20.6</v>
      </c>
      <c r="AC6463">
        <v>8</v>
      </c>
      <c r="AD6463">
        <v>0</v>
      </c>
      <c r="AE6463" t="s">
        <v>19468</v>
      </c>
      <c r="AF6463" t="s">
        <v>19469</v>
      </c>
      <c r="AG6463">
        <v>0</v>
      </c>
      <c r="AH6463" t="s">
        <v>36</v>
      </c>
      <c r="AI6463" t="s">
        <v>37</v>
      </c>
      <c r="AJ6463" t="s">
        <v>38</v>
      </c>
    </row>
    <row r="6464" spans="1:36" x14ac:dyDescent="0.25">
      <c r="A6464" t="s">
        <v>32</v>
      </c>
      <c r="B6464" t="s">
        <v>19470</v>
      </c>
      <c r="C6464">
        <f>YEAR(B6464)</f>
        <v>2017</v>
      </c>
      <c r="D6464">
        <v>82.4</v>
      </c>
      <c r="E6464">
        <v>71.599999999999994</v>
      </c>
      <c r="F6464">
        <v>76</v>
      </c>
      <c r="H6464" s="2">
        <f>IF(F6464-67.88&lt;=0,0,IF(F6464-67.88&lt;=1,1,2))</f>
        <v>2</v>
      </c>
      <c r="I6464">
        <v>83.4</v>
      </c>
      <c r="J6464">
        <v>71.599999999999994</v>
      </c>
      <c r="K6464">
        <v>76.2</v>
      </c>
      <c r="L6464">
        <v>63.3</v>
      </c>
      <c r="M6464">
        <v>66.2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28</v>
      </c>
      <c r="V6464">
        <v>28.9</v>
      </c>
      <c r="W6464">
        <v>289.89999999999998</v>
      </c>
      <c r="X6464">
        <v>1013.5</v>
      </c>
      <c r="Y6464">
        <v>33.299999999999997</v>
      </c>
      <c r="Z6464">
        <v>6.2</v>
      </c>
      <c r="AA6464">
        <v>246.2</v>
      </c>
      <c r="AB6464">
        <v>21.4</v>
      </c>
      <c r="AC6464">
        <v>8</v>
      </c>
      <c r="AD6464">
        <v>0</v>
      </c>
      <c r="AE6464" t="s">
        <v>19471</v>
      </c>
      <c r="AF6464" t="s">
        <v>19472</v>
      </c>
      <c r="AG6464">
        <v>0.04</v>
      </c>
      <c r="AH6464" t="s">
        <v>36</v>
      </c>
      <c r="AI6464" t="s">
        <v>37</v>
      </c>
      <c r="AJ6464" t="s">
        <v>38</v>
      </c>
    </row>
    <row r="6465" spans="1:36" x14ac:dyDescent="0.25">
      <c r="A6465" t="s">
        <v>32</v>
      </c>
      <c r="B6465" t="s">
        <v>19473</v>
      </c>
      <c r="C6465">
        <f>YEAR(B6465)</f>
        <v>2017</v>
      </c>
      <c r="D6465">
        <v>78.8</v>
      </c>
      <c r="E6465">
        <v>69.8</v>
      </c>
      <c r="F6465">
        <v>73.3</v>
      </c>
      <c r="H6465" s="2">
        <f>IF(F6465-67.88&lt;=0,0,IF(F6465-67.88&lt;=1,1,2))</f>
        <v>2</v>
      </c>
      <c r="I6465">
        <v>78.8</v>
      </c>
      <c r="J6465">
        <v>69.8</v>
      </c>
      <c r="K6465">
        <v>73.3</v>
      </c>
      <c r="L6465">
        <v>58</v>
      </c>
      <c r="M6465">
        <v>59.2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28.9</v>
      </c>
      <c r="V6465">
        <v>22.9</v>
      </c>
      <c r="W6465">
        <v>287.10000000000002</v>
      </c>
      <c r="X6465">
        <v>1016</v>
      </c>
      <c r="Y6465">
        <v>31.5</v>
      </c>
      <c r="Z6465">
        <v>6.2</v>
      </c>
      <c r="AA6465">
        <v>240.7</v>
      </c>
      <c r="AB6465">
        <v>20.7</v>
      </c>
      <c r="AC6465">
        <v>8</v>
      </c>
      <c r="AD6465">
        <v>0</v>
      </c>
      <c r="AE6465" t="s">
        <v>19474</v>
      </c>
      <c r="AF6465" t="s">
        <v>19475</v>
      </c>
      <c r="AG6465">
        <v>7.0000000000000007E-2</v>
      </c>
      <c r="AH6465" t="s">
        <v>36</v>
      </c>
      <c r="AI6465" t="s">
        <v>37</v>
      </c>
      <c r="AJ6465" t="s">
        <v>38</v>
      </c>
    </row>
    <row r="6466" spans="1:36" x14ac:dyDescent="0.25">
      <c r="A6466" t="s">
        <v>32</v>
      </c>
      <c r="B6466" t="s">
        <v>19476</v>
      </c>
      <c r="C6466">
        <f>YEAR(B6466)</f>
        <v>2017</v>
      </c>
      <c r="D6466">
        <v>78.8</v>
      </c>
      <c r="E6466">
        <v>62.6</v>
      </c>
      <c r="F6466">
        <v>72.400000000000006</v>
      </c>
      <c r="H6466" s="2">
        <f>IF(F6466-67.88&lt;=0,0,IF(F6466-67.88&lt;=1,1,2))</f>
        <v>2</v>
      </c>
      <c r="I6466">
        <v>78.8</v>
      </c>
      <c r="J6466">
        <v>62.6</v>
      </c>
      <c r="K6466">
        <v>72.400000000000006</v>
      </c>
      <c r="L6466">
        <v>58.7</v>
      </c>
      <c r="M6466">
        <v>62.6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21.7</v>
      </c>
      <c r="V6466">
        <v>9.1999999999999993</v>
      </c>
      <c r="W6466">
        <v>97</v>
      </c>
      <c r="X6466">
        <v>1018.6</v>
      </c>
      <c r="Y6466">
        <v>32.4</v>
      </c>
      <c r="Z6466">
        <v>6.2</v>
      </c>
      <c r="AA6466">
        <v>238.4</v>
      </c>
      <c r="AB6466">
        <v>20.6</v>
      </c>
      <c r="AC6466">
        <v>8</v>
      </c>
      <c r="AD6466">
        <v>0</v>
      </c>
      <c r="AE6466" t="s">
        <v>19477</v>
      </c>
      <c r="AF6466" t="s">
        <v>19478</v>
      </c>
      <c r="AG6466">
        <v>0.1</v>
      </c>
      <c r="AH6466" t="s">
        <v>36</v>
      </c>
      <c r="AI6466" t="s">
        <v>37</v>
      </c>
      <c r="AJ6466" t="s">
        <v>38</v>
      </c>
    </row>
    <row r="6467" spans="1:36" x14ac:dyDescent="0.25">
      <c r="A6467" t="s">
        <v>32</v>
      </c>
      <c r="B6467" t="s">
        <v>19479</v>
      </c>
      <c r="C6467">
        <f>YEAR(B6467)</f>
        <v>2017</v>
      </c>
      <c r="D6467">
        <v>78.8</v>
      </c>
      <c r="E6467">
        <v>60.8</v>
      </c>
      <c r="F6467">
        <v>70</v>
      </c>
      <c r="H6467" s="2">
        <f>IF(F6467-67.88&lt;=0,0,IF(F6467-67.88&lt;=1,1,2))</f>
        <v>2</v>
      </c>
      <c r="I6467">
        <v>78.8</v>
      </c>
      <c r="J6467">
        <v>60.8</v>
      </c>
      <c r="K6467">
        <v>70</v>
      </c>
      <c r="L6467">
        <v>59.1</v>
      </c>
      <c r="M6467">
        <v>69.099999999999994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23</v>
      </c>
      <c r="V6467">
        <v>10.3</v>
      </c>
      <c r="W6467">
        <v>309.39999999999998</v>
      </c>
      <c r="X6467">
        <v>1018</v>
      </c>
      <c r="Y6467">
        <v>36.200000000000003</v>
      </c>
      <c r="Z6467">
        <v>6.2</v>
      </c>
      <c r="AA6467">
        <v>235.8</v>
      </c>
      <c r="AB6467">
        <v>20.399999999999999</v>
      </c>
      <c r="AC6467">
        <v>8</v>
      </c>
      <c r="AD6467">
        <v>0</v>
      </c>
      <c r="AE6467" t="s">
        <v>19480</v>
      </c>
      <c r="AF6467" t="s">
        <v>19481</v>
      </c>
      <c r="AG6467">
        <v>0.13</v>
      </c>
      <c r="AH6467" t="s">
        <v>36</v>
      </c>
      <c r="AI6467" t="s">
        <v>37</v>
      </c>
      <c r="AJ6467" t="s">
        <v>38</v>
      </c>
    </row>
    <row r="6468" spans="1:36" x14ac:dyDescent="0.25">
      <c r="A6468" t="s">
        <v>32</v>
      </c>
      <c r="B6468" t="s">
        <v>19482</v>
      </c>
      <c r="C6468">
        <f>YEAR(B6468)</f>
        <v>2017</v>
      </c>
      <c r="D6468">
        <v>78.8</v>
      </c>
      <c r="E6468">
        <v>62.6</v>
      </c>
      <c r="F6468">
        <v>70.3</v>
      </c>
      <c r="H6468" s="2">
        <f>IF(F6468-67.88&lt;=0,0,IF(F6468-67.88&lt;=1,1,2))</f>
        <v>2</v>
      </c>
      <c r="I6468">
        <v>78.8</v>
      </c>
      <c r="J6468">
        <v>62.6</v>
      </c>
      <c r="K6468">
        <v>70.3</v>
      </c>
      <c r="L6468">
        <v>60.9</v>
      </c>
      <c r="M6468">
        <v>73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19.899999999999999</v>
      </c>
      <c r="V6468">
        <v>9.1999999999999993</v>
      </c>
      <c r="W6468">
        <v>275</v>
      </c>
      <c r="X6468">
        <v>1015.2</v>
      </c>
      <c r="Y6468">
        <v>27.8</v>
      </c>
      <c r="Z6468">
        <v>6.2</v>
      </c>
      <c r="AA6468">
        <v>222.1</v>
      </c>
      <c r="AB6468">
        <v>19.3</v>
      </c>
      <c r="AC6468">
        <v>8</v>
      </c>
      <c r="AD6468">
        <v>0</v>
      </c>
      <c r="AE6468" t="s">
        <v>19483</v>
      </c>
      <c r="AF6468" t="s">
        <v>19484</v>
      </c>
      <c r="AG6468">
        <v>0.17</v>
      </c>
      <c r="AH6468" t="s">
        <v>36</v>
      </c>
      <c r="AI6468" t="s">
        <v>37</v>
      </c>
      <c r="AJ6468" t="s">
        <v>38</v>
      </c>
    </row>
    <row r="6469" spans="1:36" x14ac:dyDescent="0.25">
      <c r="A6469" t="s">
        <v>32</v>
      </c>
      <c r="B6469" t="s">
        <v>19485</v>
      </c>
      <c r="C6469">
        <f>YEAR(B6469)</f>
        <v>2017</v>
      </c>
      <c r="D6469">
        <v>78.8</v>
      </c>
      <c r="E6469">
        <v>64.400000000000006</v>
      </c>
      <c r="F6469">
        <v>71.3</v>
      </c>
      <c r="H6469" s="2">
        <f>IF(F6469-67.88&lt;=0,0,IF(F6469-67.88&lt;=1,1,2))</f>
        <v>2</v>
      </c>
      <c r="I6469">
        <v>78.8</v>
      </c>
      <c r="J6469">
        <v>64.400000000000006</v>
      </c>
      <c r="K6469">
        <v>71.3</v>
      </c>
      <c r="L6469">
        <v>61.5</v>
      </c>
      <c r="M6469">
        <v>71.7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19.899999999999999</v>
      </c>
      <c r="V6469">
        <v>13.8</v>
      </c>
      <c r="W6469">
        <v>288.10000000000002</v>
      </c>
      <c r="X6469">
        <v>1015.4</v>
      </c>
      <c r="Y6469">
        <v>37.1</v>
      </c>
      <c r="Z6469">
        <v>6.2</v>
      </c>
      <c r="AA6469">
        <v>201.9</v>
      </c>
      <c r="AB6469">
        <v>17.399999999999999</v>
      </c>
      <c r="AC6469">
        <v>7</v>
      </c>
      <c r="AD6469">
        <v>0</v>
      </c>
      <c r="AE6469" t="s">
        <v>19486</v>
      </c>
      <c r="AF6469" t="s">
        <v>19487</v>
      </c>
      <c r="AG6469">
        <v>0.2</v>
      </c>
      <c r="AH6469" t="s">
        <v>36</v>
      </c>
      <c r="AI6469" t="s">
        <v>37</v>
      </c>
      <c r="AJ6469" t="s">
        <v>38</v>
      </c>
    </row>
    <row r="6470" spans="1:36" x14ac:dyDescent="0.25">
      <c r="A6470" t="s">
        <v>32</v>
      </c>
      <c r="B6470" t="s">
        <v>19488</v>
      </c>
      <c r="C6470">
        <f>YEAR(B6470)</f>
        <v>2017</v>
      </c>
      <c r="D6470">
        <v>78.8</v>
      </c>
      <c r="E6470">
        <v>66.2</v>
      </c>
      <c r="F6470">
        <v>72.599999999999994</v>
      </c>
      <c r="H6470" s="2">
        <f>IF(F6470-67.88&lt;=0,0,IF(F6470-67.88&lt;=1,1,2))</f>
        <v>2</v>
      </c>
      <c r="I6470">
        <v>78.8</v>
      </c>
      <c r="J6470">
        <v>66.2</v>
      </c>
      <c r="K6470">
        <v>72.599999999999994</v>
      </c>
      <c r="L6470">
        <v>64.599999999999994</v>
      </c>
      <c r="M6470">
        <v>76.3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17.7</v>
      </c>
      <c r="V6470">
        <v>10.3</v>
      </c>
      <c r="W6470">
        <v>344.3</v>
      </c>
      <c r="X6470">
        <v>1018.2</v>
      </c>
      <c r="Y6470">
        <v>36.1</v>
      </c>
      <c r="Z6470">
        <v>6.2</v>
      </c>
      <c r="AA6470">
        <v>216.6</v>
      </c>
      <c r="AB6470">
        <v>18.600000000000001</v>
      </c>
      <c r="AC6470">
        <v>8</v>
      </c>
      <c r="AD6470">
        <v>0</v>
      </c>
      <c r="AE6470" t="s">
        <v>19489</v>
      </c>
      <c r="AF6470" t="s">
        <v>19490</v>
      </c>
      <c r="AG6470">
        <v>0.23</v>
      </c>
      <c r="AH6470" t="s">
        <v>36</v>
      </c>
      <c r="AI6470" t="s">
        <v>37</v>
      </c>
      <c r="AJ6470" t="s">
        <v>38</v>
      </c>
    </row>
    <row r="6471" spans="1:36" x14ac:dyDescent="0.25">
      <c r="A6471" t="s">
        <v>32</v>
      </c>
      <c r="B6471" t="s">
        <v>19491</v>
      </c>
      <c r="C6471">
        <f>YEAR(B6471)</f>
        <v>2017</v>
      </c>
      <c r="D6471">
        <v>78.8</v>
      </c>
      <c r="E6471">
        <v>64.400000000000006</v>
      </c>
      <c r="F6471">
        <v>70.599999999999994</v>
      </c>
      <c r="H6471" s="2">
        <f>IF(F6471-67.88&lt;=0,0,IF(F6471-67.88&lt;=1,1,2))</f>
        <v>2</v>
      </c>
      <c r="I6471">
        <v>78.8</v>
      </c>
      <c r="J6471">
        <v>64.400000000000006</v>
      </c>
      <c r="K6471">
        <v>70.599999999999994</v>
      </c>
      <c r="L6471">
        <v>63.5</v>
      </c>
      <c r="M6471">
        <v>78.900000000000006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19.7</v>
      </c>
      <c r="V6471">
        <v>10.3</v>
      </c>
      <c r="W6471">
        <v>312.60000000000002</v>
      </c>
      <c r="X6471">
        <v>1018.1</v>
      </c>
      <c r="Y6471">
        <v>38</v>
      </c>
      <c r="Z6471">
        <v>6.2</v>
      </c>
      <c r="AA6471">
        <v>192.9</v>
      </c>
      <c r="AB6471">
        <v>16.899999999999999</v>
      </c>
      <c r="AC6471">
        <v>7</v>
      </c>
      <c r="AD6471">
        <v>0</v>
      </c>
      <c r="AE6471" t="s">
        <v>19492</v>
      </c>
      <c r="AF6471" t="s">
        <v>19493</v>
      </c>
      <c r="AG6471">
        <v>0.25</v>
      </c>
      <c r="AH6471" t="s">
        <v>36</v>
      </c>
      <c r="AI6471" t="s">
        <v>37</v>
      </c>
      <c r="AJ6471" t="s">
        <v>38</v>
      </c>
    </row>
    <row r="6472" spans="1:36" x14ac:dyDescent="0.25">
      <c r="A6472" t="s">
        <v>32</v>
      </c>
      <c r="B6472" t="s">
        <v>19494</v>
      </c>
      <c r="C6472">
        <f>YEAR(B6472)</f>
        <v>2017</v>
      </c>
      <c r="D6472">
        <v>71.599999999999994</v>
      </c>
      <c r="E6472">
        <v>64.5</v>
      </c>
      <c r="F6472">
        <v>68.099999999999994</v>
      </c>
      <c r="H6472" s="2">
        <f>IF(F6472-67.88&lt;=0,0,IF(F6472-67.88&lt;=1,1,2))</f>
        <v>1</v>
      </c>
      <c r="I6472">
        <v>71.599999999999994</v>
      </c>
      <c r="J6472">
        <v>64.5</v>
      </c>
      <c r="K6472">
        <v>68.099999999999994</v>
      </c>
      <c r="L6472">
        <v>62.5</v>
      </c>
      <c r="M6472">
        <v>82.4</v>
      </c>
      <c r="O6472">
        <v>0.23400000000000001</v>
      </c>
      <c r="P6472">
        <v>100</v>
      </c>
      <c r="Q6472">
        <v>4.17</v>
      </c>
      <c r="R6472" t="s">
        <v>40</v>
      </c>
      <c r="S6472">
        <v>0</v>
      </c>
      <c r="T6472">
        <v>0</v>
      </c>
      <c r="U6472">
        <v>19</v>
      </c>
      <c r="V6472">
        <v>18.3</v>
      </c>
      <c r="W6472">
        <v>311.3</v>
      </c>
      <c r="X6472">
        <v>1014.5</v>
      </c>
      <c r="Y6472">
        <v>62.4</v>
      </c>
      <c r="Z6472">
        <v>5.9</v>
      </c>
      <c r="AA6472">
        <v>122</v>
      </c>
      <c r="AB6472">
        <v>10.5</v>
      </c>
      <c r="AC6472">
        <v>5</v>
      </c>
      <c r="AD6472">
        <v>0</v>
      </c>
      <c r="AE6472" t="s">
        <v>19495</v>
      </c>
      <c r="AF6472" t="s">
        <v>19496</v>
      </c>
      <c r="AG6472">
        <v>0.28999999999999998</v>
      </c>
      <c r="AH6472" t="s">
        <v>56</v>
      </c>
      <c r="AI6472" t="s">
        <v>65</v>
      </c>
      <c r="AJ6472" t="s">
        <v>40</v>
      </c>
    </row>
    <row r="6473" spans="1:36" x14ac:dyDescent="0.25">
      <c r="A6473" t="s">
        <v>32</v>
      </c>
      <c r="B6473" t="s">
        <v>19497</v>
      </c>
      <c r="C6473">
        <f>YEAR(B6473)</f>
        <v>2017</v>
      </c>
      <c r="D6473">
        <v>71.599999999999994</v>
      </c>
      <c r="E6473">
        <v>68</v>
      </c>
      <c r="F6473">
        <v>68.8</v>
      </c>
      <c r="H6473" s="2">
        <f>IF(F6473-67.88&lt;=0,0,IF(F6473-67.88&lt;=1,1,2))</f>
        <v>1</v>
      </c>
      <c r="I6473">
        <v>71.599999999999994</v>
      </c>
      <c r="J6473">
        <v>68</v>
      </c>
      <c r="K6473">
        <v>68.8</v>
      </c>
      <c r="L6473">
        <v>60.8</v>
      </c>
      <c r="M6473">
        <v>76</v>
      </c>
      <c r="O6473">
        <v>4.3999999999999997E-2</v>
      </c>
      <c r="P6473">
        <v>100</v>
      </c>
      <c r="Q6473">
        <v>12.5</v>
      </c>
      <c r="R6473" t="s">
        <v>40</v>
      </c>
      <c r="S6473">
        <v>0</v>
      </c>
      <c r="T6473">
        <v>0</v>
      </c>
      <c r="U6473">
        <v>19.7</v>
      </c>
      <c r="V6473">
        <v>13.8</v>
      </c>
      <c r="W6473">
        <v>330.1</v>
      </c>
      <c r="X6473">
        <v>1015</v>
      </c>
      <c r="Y6473">
        <v>65.099999999999994</v>
      </c>
      <c r="Z6473">
        <v>6.2</v>
      </c>
      <c r="AA6473">
        <v>175.3</v>
      </c>
      <c r="AB6473">
        <v>15.3</v>
      </c>
      <c r="AC6473">
        <v>6</v>
      </c>
      <c r="AD6473">
        <v>0</v>
      </c>
      <c r="AE6473" t="s">
        <v>19498</v>
      </c>
      <c r="AF6473" t="s">
        <v>19499</v>
      </c>
      <c r="AG6473">
        <v>0.33</v>
      </c>
      <c r="AH6473" t="s">
        <v>56</v>
      </c>
      <c r="AI6473" t="s">
        <v>111</v>
      </c>
      <c r="AJ6473" t="s">
        <v>40</v>
      </c>
    </row>
    <row r="6474" spans="1:36" x14ac:dyDescent="0.25">
      <c r="A6474" t="s">
        <v>32</v>
      </c>
      <c r="B6474" t="s">
        <v>19500</v>
      </c>
      <c r="C6474">
        <f>YEAR(B6474)</f>
        <v>2017</v>
      </c>
      <c r="D6474">
        <v>71.599999999999994</v>
      </c>
      <c r="E6474">
        <v>64.400000000000006</v>
      </c>
      <c r="F6474">
        <v>68.099999999999994</v>
      </c>
      <c r="H6474" s="2">
        <f>IF(F6474-67.88&lt;=0,0,IF(F6474-67.88&lt;=1,1,2))</f>
        <v>1</v>
      </c>
      <c r="I6474">
        <v>71.599999999999994</v>
      </c>
      <c r="J6474">
        <v>64.400000000000006</v>
      </c>
      <c r="K6474">
        <v>68.099999999999994</v>
      </c>
      <c r="L6474">
        <v>60.8</v>
      </c>
      <c r="M6474">
        <v>78</v>
      </c>
      <c r="O6474">
        <v>7.8E-2</v>
      </c>
      <c r="P6474">
        <v>100</v>
      </c>
      <c r="Q6474">
        <v>4.17</v>
      </c>
      <c r="R6474" t="s">
        <v>40</v>
      </c>
      <c r="S6474">
        <v>0</v>
      </c>
      <c r="T6474">
        <v>0</v>
      </c>
      <c r="U6474">
        <v>23.9</v>
      </c>
      <c r="V6474">
        <v>12.8</v>
      </c>
      <c r="W6474">
        <v>331.4</v>
      </c>
      <c r="X6474">
        <v>1017.4</v>
      </c>
      <c r="Y6474">
        <v>58.6</v>
      </c>
      <c r="Z6474">
        <v>6.2</v>
      </c>
      <c r="AA6474">
        <v>168.1</v>
      </c>
      <c r="AB6474">
        <v>14.5</v>
      </c>
      <c r="AC6474">
        <v>6</v>
      </c>
      <c r="AD6474">
        <v>0</v>
      </c>
      <c r="AE6474" t="s">
        <v>19501</v>
      </c>
      <c r="AF6474" t="s">
        <v>19502</v>
      </c>
      <c r="AG6474">
        <v>0.36</v>
      </c>
      <c r="AH6474" t="s">
        <v>56</v>
      </c>
      <c r="AI6474" t="s">
        <v>137</v>
      </c>
      <c r="AJ6474" t="s">
        <v>40</v>
      </c>
    </row>
    <row r="6475" spans="1:36" x14ac:dyDescent="0.25">
      <c r="A6475" t="s">
        <v>32</v>
      </c>
      <c r="B6475" t="s">
        <v>19503</v>
      </c>
      <c r="C6475">
        <f>YEAR(B6475)</f>
        <v>2017</v>
      </c>
      <c r="D6475">
        <v>73.400000000000006</v>
      </c>
      <c r="E6475">
        <v>68</v>
      </c>
      <c r="F6475">
        <v>69.5</v>
      </c>
      <c r="H6475" s="2">
        <f>IF(F6475-67.88&lt;=0,0,IF(F6475-67.88&lt;=1,1,2))</f>
        <v>2</v>
      </c>
      <c r="I6475">
        <v>73.400000000000006</v>
      </c>
      <c r="J6475">
        <v>68</v>
      </c>
      <c r="K6475">
        <v>69.5</v>
      </c>
      <c r="L6475">
        <v>60.6</v>
      </c>
      <c r="M6475">
        <v>73.400000000000006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29.5</v>
      </c>
      <c r="V6475">
        <v>17.2</v>
      </c>
      <c r="W6475">
        <v>331.7</v>
      </c>
      <c r="X6475">
        <v>1019.5</v>
      </c>
      <c r="Y6475">
        <v>46.5</v>
      </c>
      <c r="Z6475">
        <v>6.2</v>
      </c>
      <c r="AA6475">
        <v>174.3</v>
      </c>
      <c r="AB6475">
        <v>15.1</v>
      </c>
      <c r="AC6475">
        <v>6</v>
      </c>
      <c r="AD6475">
        <v>0</v>
      </c>
      <c r="AE6475" t="s">
        <v>19504</v>
      </c>
      <c r="AF6475" t="s">
        <v>19505</v>
      </c>
      <c r="AG6475">
        <v>0.39</v>
      </c>
      <c r="AH6475" t="s">
        <v>36</v>
      </c>
      <c r="AI6475" t="s">
        <v>37</v>
      </c>
      <c r="AJ6475" t="s">
        <v>38</v>
      </c>
    </row>
    <row r="6476" spans="1:36" x14ac:dyDescent="0.25">
      <c r="A6476" t="s">
        <v>32</v>
      </c>
      <c r="B6476" t="s">
        <v>19506</v>
      </c>
      <c r="C6476">
        <f>YEAR(B6476)</f>
        <v>2017</v>
      </c>
      <c r="D6476">
        <v>71.599999999999994</v>
      </c>
      <c r="E6476">
        <v>66.2</v>
      </c>
      <c r="F6476">
        <v>68.400000000000006</v>
      </c>
      <c r="H6476" s="2">
        <f>IF(F6476-67.88&lt;=0,0,IF(F6476-67.88&lt;=1,1,2))</f>
        <v>1</v>
      </c>
      <c r="I6476">
        <v>71.599999999999994</v>
      </c>
      <c r="J6476">
        <v>66.2</v>
      </c>
      <c r="K6476">
        <v>68.400000000000006</v>
      </c>
      <c r="L6476">
        <v>56.6</v>
      </c>
      <c r="M6476">
        <v>66.400000000000006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30</v>
      </c>
      <c r="V6476">
        <v>24.2</v>
      </c>
      <c r="W6476">
        <v>324.5</v>
      </c>
      <c r="X6476">
        <v>1020.3</v>
      </c>
      <c r="Y6476">
        <v>50.9</v>
      </c>
      <c r="Z6476">
        <v>6.2</v>
      </c>
      <c r="AA6476">
        <v>193.4</v>
      </c>
      <c r="AB6476">
        <v>16.600000000000001</v>
      </c>
      <c r="AC6476">
        <v>7</v>
      </c>
      <c r="AD6476">
        <v>0</v>
      </c>
      <c r="AE6476" t="s">
        <v>19507</v>
      </c>
      <c r="AF6476" t="s">
        <v>19508</v>
      </c>
      <c r="AG6476">
        <v>0.42</v>
      </c>
      <c r="AH6476" t="s">
        <v>36</v>
      </c>
      <c r="AI6476" t="s">
        <v>37</v>
      </c>
      <c r="AJ6476" t="s">
        <v>38</v>
      </c>
    </row>
    <row r="6477" spans="1:36" x14ac:dyDescent="0.25">
      <c r="A6477" t="s">
        <v>32</v>
      </c>
      <c r="B6477" t="s">
        <v>19509</v>
      </c>
      <c r="C6477">
        <f>YEAR(B6477)</f>
        <v>2017</v>
      </c>
      <c r="D6477">
        <v>73.400000000000006</v>
      </c>
      <c r="E6477">
        <v>66.2</v>
      </c>
      <c r="F6477">
        <v>69.2</v>
      </c>
      <c r="H6477" s="2">
        <f>IF(F6477-67.88&lt;=0,0,IF(F6477-67.88&lt;=1,1,2))</f>
        <v>2</v>
      </c>
      <c r="I6477">
        <v>73.400000000000006</v>
      </c>
      <c r="J6477">
        <v>66.2</v>
      </c>
      <c r="K6477">
        <v>69.2</v>
      </c>
      <c r="L6477">
        <v>58</v>
      </c>
      <c r="M6477">
        <v>67.900000000000006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30</v>
      </c>
      <c r="V6477">
        <v>18.3</v>
      </c>
      <c r="W6477">
        <v>313.10000000000002</v>
      </c>
      <c r="X6477">
        <v>1020.9</v>
      </c>
      <c r="Y6477">
        <v>36.1</v>
      </c>
      <c r="Z6477">
        <v>6.2</v>
      </c>
      <c r="AA6477">
        <v>211.4</v>
      </c>
      <c r="AB6477">
        <v>18.3</v>
      </c>
      <c r="AC6477">
        <v>7</v>
      </c>
      <c r="AD6477">
        <v>0</v>
      </c>
      <c r="AE6477" t="s">
        <v>19510</v>
      </c>
      <c r="AF6477" t="s">
        <v>19511</v>
      </c>
      <c r="AG6477">
        <v>0.45</v>
      </c>
      <c r="AH6477" t="s">
        <v>36</v>
      </c>
      <c r="AI6477" t="s">
        <v>37</v>
      </c>
      <c r="AJ6477" t="s">
        <v>38</v>
      </c>
    </row>
    <row r="6478" spans="1:36" x14ac:dyDescent="0.25">
      <c r="A6478" t="s">
        <v>32</v>
      </c>
      <c r="B6478" t="s">
        <v>19512</v>
      </c>
      <c r="C6478">
        <f>YEAR(B6478)</f>
        <v>2017</v>
      </c>
      <c r="D6478">
        <v>75.2</v>
      </c>
      <c r="E6478">
        <v>64.400000000000006</v>
      </c>
      <c r="F6478">
        <v>69.599999999999994</v>
      </c>
      <c r="H6478" s="2">
        <f>IF(F6478-67.88&lt;=0,0,IF(F6478-67.88&lt;=1,1,2))</f>
        <v>2</v>
      </c>
      <c r="I6478">
        <v>75.2</v>
      </c>
      <c r="J6478">
        <v>64.400000000000006</v>
      </c>
      <c r="K6478">
        <v>69.599999999999994</v>
      </c>
      <c r="L6478">
        <v>58.5</v>
      </c>
      <c r="M6478">
        <v>68.400000000000006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23.3</v>
      </c>
      <c r="V6478">
        <v>20.7</v>
      </c>
      <c r="W6478">
        <v>298.5</v>
      </c>
      <c r="X6478">
        <v>1018.9</v>
      </c>
      <c r="Y6478">
        <v>13.9</v>
      </c>
      <c r="Z6478">
        <v>6.2</v>
      </c>
      <c r="AA6478">
        <v>215.5</v>
      </c>
      <c r="AB6478">
        <v>18.8</v>
      </c>
      <c r="AC6478">
        <v>7</v>
      </c>
      <c r="AD6478">
        <v>0</v>
      </c>
      <c r="AE6478" t="s">
        <v>19513</v>
      </c>
      <c r="AF6478" t="s">
        <v>19514</v>
      </c>
      <c r="AG6478">
        <v>0.5</v>
      </c>
      <c r="AH6478" t="s">
        <v>330</v>
      </c>
      <c r="AI6478" t="s">
        <v>9140</v>
      </c>
      <c r="AJ6478" t="s">
        <v>331</v>
      </c>
    </row>
    <row r="6479" spans="1:36" x14ac:dyDescent="0.25">
      <c r="A6479" t="s">
        <v>32</v>
      </c>
      <c r="B6479" t="s">
        <v>19515</v>
      </c>
      <c r="C6479">
        <f>YEAR(B6479)</f>
        <v>2017</v>
      </c>
      <c r="D6479">
        <v>77</v>
      </c>
      <c r="E6479">
        <v>62.6</v>
      </c>
      <c r="F6479">
        <v>70.7</v>
      </c>
      <c r="H6479" s="2">
        <f>IF(F6479-67.88&lt;=0,0,IF(F6479-67.88&lt;=1,1,2))</f>
        <v>2</v>
      </c>
      <c r="I6479">
        <v>77</v>
      </c>
      <c r="J6479">
        <v>62.6</v>
      </c>
      <c r="K6479">
        <v>70.7</v>
      </c>
      <c r="L6479">
        <v>56.9</v>
      </c>
      <c r="M6479">
        <v>62.1</v>
      </c>
      <c r="O6479">
        <v>4.0000000000000001E-3</v>
      </c>
      <c r="P6479">
        <v>100</v>
      </c>
      <c r="Q6479">
        <v>4.17</v>
      </c>
      <c r="R6479" t="s">
        <v>40</v>
      </c>
      <c r="S6479">
        <v>0</v>
      </c>
      <c r="T6479">
        <v>0</v>
      </c>
      <c r="U6479">
        <v>20.100000000000001</v>
      </c>
      <c r="V6479">
        <v>10.199999999999999</v>
      </c>
      <c r="W6479">
        <v>163.69999999999999</v>
      </c>
      <c r="X6479">
        <v>1011</v>
      </c>
      <c r="Y6479">
        <v>46.9</v>
      </c>
      <c r="Z6479">
        <v>6.2</v>
      </c>
      <c r="AA6479">
        <v>154.30000000000001</v>
      </c>
      <c r="AB6479">
        <v>13.4</v>
      </c>
      <c r="AC6479">
        <v>6</v>
      </c>
      <c r="AD6479">
        <v>0</v>
      </c>
      <c r="AE6479" t="s">
        <v>19516</v>
      </c>
      <c r="AF6479" t="s">
        <v>19517</v>
      </c>
      <c r="AG6479">
        <v>0.52</v>
      </c>
      <c r="AH6479" t="s">
        <v>56</v>
      </c>
      <c r="AI6479" t="s">
        <v>61</v>
      </c>
      <c r="AJ6479" t="s">
        <v>40</v>
      </c>
    </row>
    <row r="6480" spans="1:36" x14ac:dyDescent="0.25">
      <c r="A6480" t="s">
        <v>32</v>
      </c>
      <c r="B6480" t="s">
        <v>19518</v>
      </c>
      <c r="C6480">
        <f>YEAR(B6480)</f>
        <v>2017</v>
      </c>
      <c r="D6480">
        <v>78.8</v>
      </c>
      <c r="E6480">
        <v>68</v>
      </c>
      <c r="F6480">
        <v>73.7</v>
      </c>
      <c r="H6480" s="2">
        <f>IF(F6480-67.88&lt;=0,0,IF(F6480-67.88&lt;=1,1,2))</f>
        <v>2</v>
      </c>
      <c r="I6480">
        <v>78.8</v>
      </c>
      <c r="J6480">
        <v>68</v>
      </c>
      <c r="K6480">
        <v>73.7</v>
      </c>
      <c r="L6480">
        <v>65.8</v>
      </c>
      <c r="M6480">
        <v>76.599999999999994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19.2</v>
      </c>
      <c r="V6480">
        <v>12.8</v>
      </c>
      <c r="W6480">
        <v>307.7</v>
      </c>
      <c r="X6480">
        <v>1007.5</v>
      </c>
      <c r="Y6480">
        <v>50.5</v>
      </c>
      <c r="Z6480">
        <v>6.2</v>
      </c>
      <c r="AA6480">
        <v>179.6</v>
      </c>
      <c r="AB6480">
        <v>15.5</v>
      </c>
      <c r="AC6480">
        <v>7</v>
      </c>
      <c r="AD6480">
        <v>0</v>
      </c>
      <c r="AE6480" t="s">
        <v>19519</v>
      </c>
      <c r="AF6480" t="s">
        <v>19520</v>
      </c>
      <c r="AG6480">
        <v>0.56000000000000005</v>
      </c>
      <c r="AH6480" t="s">
        <v>36</v>
      </c>
      <c r="AI6480" t="s">
        <v>37</v>
      </c>
      <c r="AJ6480" t="s">
        <v>38</v>
      </c>
    </row>
    <row r="6481" spans="1:36" x14ac:dyDescent="0.25">
      <c r="A6481" t="s">
        <v>32</v>
      </c>
      <c r="B6481" t="s">
        <v>19521</v>
      </c>
      <c r="C6481">
        <f>YEAR(B6481)</f>
        <v>2017</v>
      </c>
      <c r="D6481">
        <v>73.400000000000006</v>
      </c>
      <c r="E6481">
        <v>66.2</v>
      </c>
      <c r="F6481">
        <v>69.099999999999994</v>
      </c>
      <c r="H6481" s="2">
        <f>IF(F6481-67.88&lt;=0,0,IF(F6481-67.88&lt;=1,1,2))</f>
        <v>2</v>
      </c>
      <c r="I6481">
        <v>73.400000000000006</v>
      </c>
      <c r="J6481">
        <v>66.2</v>
      </c>
      <c r="K6481">
        <v>69.099999999999994</v>
      </c>
      <c r="L6481">
        <v>58.8</v>
      </c>
      <c r="M6481">
        <v>70.2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28</v>
      </c>
      <c r="V6481">
        <v>21.9</v>
      </c>
      <c r="W6481">
        <v>292.3</v>
      </c>
      <c r="X6481">
        <v>1010.6</v>
      </c>
      <c r="Y6481">
        <v>44.3</v>
      </c>
      <c r="Z6481">
        <v>6.2</v>
      </c>
      <c r="AA6481">
        <v>167.3</v>
      </c>
      <c r="AB6481">
        <v>14.7</v>
      </c>
      <c r="AC6481">
        <v>6</v>
      </c>
      <c r="AD6481">
        <v>0</v>
      </c>
      <c r="AE6481" t="s">
        <v>19522</v>
      </c>
      <c r="AF6481" t="s">
        <v>19523</v>
      </c>
      <c r="AG6481">
        <v>0.59</v>
      </c>
      <c r="AH6481" t="s">
        <v>36</v>
      </c>
      <c r="AI6481" t="s">
        <v>37</v>
      </c>
      <c r="AJ6481" t="s">
        <v>38</v>
      </c>
    </row>
    <row r="6482" spans="1:36" x14ac:dyDescent="0.25">
      <c r="A6482" t="s">
        <v>32</v>
      </c>
      <c r="B6482" t="s">
        <v>19524</v>
      </c>
      <c r="C6482">
        <f>YEAR(B6482)</f>
        <v>2017</v>
      </c>
      <c r="D6482">
        <v>73.400000000000006</v>
      </c>
      <c r="E6482">
        <v>57.2</v>
      </c>
      <c r="F6482">
        <v>66.400000000000006</v>
      </c>
      <c r="H6482" s="2">
        <f>IF(F6482-67.88&lt;=0,0,IF(F6482-67.88&lt;=1,1,2))</f>
        <v>0</v>
      </c>
      <c r="I6482">
        <v>73.400000000000006</v>
      </c>
      <c r="J6482">
        <v>57.2</v>
      </c>
      <c r="K6482">
        <v>66.400000000000006</v>
      </c>
      <c r="L6482">
        <v>53</v>
      </c>
      <c r="M6482">
        <v>63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20.8</v>
      </c>
      <c r="V6482">
        <v>9.1999999999999993</v>
      </c>
      <c r="W6482">
        <v>308.8</v>
      </c>
      <c r="X6482">
        <v>1015.9</v>
      </c>
      <c r="Y6482">
        <v>33.299999999999997</v>
      </c>
      <c r="Z6482">
        <v>6.2</v>
      </c>
      <c r="AA6482">
        <v>208.9</v>
      </c>
      <c r="AB6482">
        <v>18</v>
      </c>
      <c r="AC6482">
        <v>7</v>
      </c>
      <c r="AD6482">
        <v>0</v>
      </c>
      <c r="AE6482" t="s">
        <v>19525</v>
      </c>
      <c r="AF6482" t="s">
        <v>19526</v>
      </c>
      <c r="AG6482">
        <v>0.63</v>
      </c>
      <c r="AH6482" t="s">
        <v>36</v>
      </c>
      <c r="AI6482" t="s">
        <v>37</v>
      </c>
      <c r="AJ6482" t="s">
        <v>38</v>
      </c>
    </row>
    <row r="6483" spans="1:36" x14ac:dyDescent="0.25">
      <c r="A6483" t="s">
        <v>32</v>
      </c>
      <c r="B6483" t="s">
        <v>19527</v>
      </c>
      <c r="C6483">
        <f>YEAR(B6483)</f>
        <v>2017</v>
      </c>
      <c r="D6483">
        <v>73.400000000000006</v>
      </c>
      <c r="E6483">
        <v>59</v>
      </c>
      <c r="F6483">
        <v>65.8</v>
      </c>
      <c r="H6483" s="2">
        <f>IF(F6483-67.88&lt;=0,0,IF(F6483-67.88&lt;=1,1,2))</f>
        <v>0</v>
      </c>
      <c r="I6483">
        <v>73.400000000000006</v>
      </c>
      <c r="J6483">
        <v>59</v>
      </c>
      <c r="K6483">
        <v>65.8</v>
      </c>
      <c r="L6483">
        <v>53.8</v>
      </c>
      <c r="M6483">
        <v>65.599999999999994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23.3</v>
      </c>
      <c r="V6483">
        <v>9.1999999999999993</v>
      </c>
      <c r="W6483">
        <v>329</v>
      </c>
      <c r="X6483">
        <v>1018.6</v>
      </c>
      <c r="Y6483">
        <v>25.7</v>
      </c>
      <c r="Z6483">
        <v>6.2</v>
      </c>
      <c r="AA6483">
        <v>204.5</v>
      </c>
      <c r="AB6483">
        <v>17.600000000000001</v>
      </c>
      <c r="AC6483">
        <v>7</v>
      </c>
      <c r="AD6483">
        <v>0</v>
      </c>
      <c r="AE6483" t="s">
        <v>19528</v>
      </c>
      <c r="AF6483" t="s">
        <v>19529</v>
      </c>
      <c r="AG6483">
        <v>0.66</v>
      </c>
      <c r="AH6483" t="s">
        <v>36</v>
      </c>
      <c r="AI6483" t="s">
        <v>37</v>
      </c>
      <c r="AJ6483" t="s">
        <v>38</v>
      </c>
    </row>
    <row r="6484" spans="1:36" x14ac:dyDescent="0.25">
      <c r="A6484" t="s">
        <v>32</v>
      </c>
      <c r="B6484" t="s">
        <v>19530</v>
      </c>
      <c r="C6484">
        <f>YEAR(B6484)</f>
        <v>2017</v>
      </c>
      <c r="D6484">
        <v>73.400000000000006</v>
      </c>
      <c r="E6484">
        <v>57.2</v>
      </c>
      <c r="F6484">
        <v>66.5</v>
      </c>
      <c r="H6484" s="2">
        <f>IF(F6484-67.88&lt;=0,0,IF(F6484-67.88&lt;=1,1,2))</f>
        <v>0</v>
      </c>
      <c r="I6484">
        <v>73.400000000000006</v>
      </c>
      <c r="J6484">
        <v>57.2</v>
      </c>
      <c r="K6484">
        <v>66.5</v>
      </c>
      <c r="L6484">
        <v>54.4</v>
      </c>
      <c r="M6484">
        <v>65.900000000000006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27.3</v>
      </c>
      <c r="V6484">
        <v>15</v>
      </c>
      <c r="W6484">
        <v>311.8</v>
      </c>
      <c r="X6484">
        <v>1019.7</v>
      </c>
      <c r="Y6484">
        <v>22.7</v>
      </c>
      <c r="Z6484">
        <v>6.2</v>
      </c>
      <c r="AA6484">
        <v>198.6</v>
      </c>
      <c r="AB6484">
        <v>17.3</v>
      </c>
      <c r="AC6484">
        <v>7</v>
      </c>
      <c r="AD6484">
        <v>0</v>
      </c>
      <c r="AE6484" t="s">
        <v>19531</v>
      </c>
      <c r="AF6484" t="s">
        <v>19532</v>
      </c>
      <c r="AG6484">
        <v>0.7</v>
      </c>
      <c r="AH6484" t="s">
        <v>36</v>
      </c>
      <c r="AI6484" t="s">
        <v>37</v>
      </c>
      <c r="AJ6484" t="s">
        <v>38</v>
      </c>
    </row>
    <row r="6485" spans="1:36" x14ac:dyDescent="0.25">
      <c r="A6485" t="s">
        <v>32</v>
      </c>
      <c r="B6485" t="s">
        <v>19533</v>
      </c>
      <c r="C6485">
        <f>YEAR(B6485)</f>
        <v>2017</v>
      </c>
      <c r="D6485">
        <v>73.400000000000006</v>
      </c>
      <c r="E6485">
        <v>68</v>
      </c>
      <c r="F6485">
        <v>69.8</v>
      </c>
      <c r="H6485" s="2">
        <f>IF(F6485-67.88&lt;=0,0,IF(F6485-67.88&lt;=1,1,2))</f>
        <v>2</v>
      </c>
      <c r="I6485">
        <v>73.400000000000006</v>
      </c>
      <c r="J6485">
        <v>68</v>
      </c>
      <c r="K6485">
        <v>69.8</v>
      </c>
      <c r="L6485">
        <v>55.3</v>
      </c>
      <c r="M6485">
        <v>60.1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31.5</v>
      </c>
      <c r="V6485">
        <v>17.2</v>
      </c>
      <c r="W6485">
        <v>323.10000000000002</v>
      </c>
      <c r="X6485">
        <v>1020.1</v>
      </c>
      <c r="Y6485">
        <v>41.7</v>
      </c>
      <c r="Z6485">
        <v>6.2</v>
      </c>
      <c r="AA6485">
        <v>194.8</v>
      </c>
      <c r="AB6485">
        <v>16.8</v>
      </c>
      <c r="AC6485">
        <v>7</v>
      </c>
      <c r="AD6485">
        <v>0</v>
      </c>
      <c r="AE6485" t="s">
        <v>19534</v>
      </c>
      <c r="AF6485" t="s">
        <v>19535</v>
      </c>
      <c r="AG6485">
        <v>0.75</v>
      </c>
      <c r="AH6485" t="s">
        <v>36</v>
      </c>
      <c r="AI6485" t="s">
        <v>37</v>
      </c>
      <c r="AJ6485" t="s">
        <v>38</v>
      </c>
    </row>
    <row r="6486" spans="1:36" x14ac:dyDescent="0.25">
      <c r="A6486" t="s">
        <v>32</v>
      </c>
      <c r="B6486" t="s">
        <v>19536</v>
      </c>
      <c r="C6486">
        <f>YEAR(B6486)</f>
        <v>2017</v>
      </c>
      <c r="D6486">
        <v>73.400000000000006</v>
      </c>
      <c r="E6486">
        <v>66.2</v>
      </c>
      <c r="F6486">
        <v>69.5</v>
      </c>
      <c r="H6486" s="2">
        <f>IF(F6486-67.88&lt;=0,0,IF(F6486-67.88&lt;=1,1,2))</f>
        <v>2</v>
      </c>
      <c r="I6486">
        <v>73.400000000000006</v>
      </c>
      <c r="J6486">
        <v>66.2</v>
      </c>
      <c r="K6486">
        <v>69.5</v>
      </c>
      <c r="L6486">
        <v>57</v>
      </c>
      <c r="M6486">
        <v>64.8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25.7</v>
      </c>
      <c r="V6486">
        <v>15</v>
      </c>
      <c r="W6486">
        <v>315.8</v>
      </c>
      <c r="X6486">
        <v>1019.6</v>
      </c>
      <c r="Y6486">
        <v>32.4</v>
      </c>
      <c r="Z6486">
        <v>6.2</v>
      </c>
      <c r="AA6486">
        <v>196.3</v>
      </c>
      <c r="AB6486">
        <v>17</v>
      </c>
      <c r="AC6486">
        <v>7</v>
      </c>
      <c r="AD6486">
        <v>0</v>
      </c>
      <c r="AE6486" t="s">
        <v>19537</v>
      </c>
      <c r="AF6486" t="s">
        <v>19538</v>
      </c>
      <c r="AG6486">
        <v>0.77</v>
      </c>
      <c r="AH6486" t="s">
        <v>36</v>
      </c>
      <c r="AI6486" t="s">
        <v>37</v>
      </c>
      <c r="AJ6486" t="s">
        <v>38</v>
      </c>
    </row>
    <row r="6487" spans="1:36" x14ac:dyDescent="0.25">
      <c r="A6487" t="s">
        <v>32</v>
      </c>
      <c r="B6487" t="s">
        <v>19539</v>
      </c>
      <c r="C6487">
        <f>YEAR(B6487)</f>
        <v>2017</v>
      </c>
      <c r="D6487">
        <v>73.400000000000006</v>
      </c>
      <c r="E6487">
        <v>64.400000000000006</v>
      </c>
      <c r="F6487">
        <v>70.3</v>
      </c>
      <c r="H6487" s="2">
        <f>IF(F6487-67.88&lt;=0,0,IF(F6487-67.88&lt;=1,1,2))</f>
        <v>2</v>
      </c>
      <c r="I6487">
        <v>73.400000000000006</v>
      </c>
      <c r="J6487">
        <v>64.400000000000006</v>
      </c>
      <c r="K6487">
        <v>70.3</v>
      </c>
      <c r="L6487">
        <v>57.7</v>
      </c>
      <c r="M6487">
        <v>64.7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31.1</v>
      </c>
      <c r="V6487">
        <v>20.8</v>
      </c>
      <c r="W6487">
        <v>311.7</v>
      </c>
      <c r="X6487">
        <v>1019.2</v>
      </c>
      <c r="Y6487">
        <v>32.4</v>
      </c>
      <c r="Z6487">
        <v>6.2</v>
      </c>
      <c r="AA6487">
        <v>193.7</v>
      </c>
      <c r="AB6487">
        <v>16.7</v>
      </c>
      <c r="AC6487">
        <v>7</v>
      </c>
      <c r="AD6487">
        <v>0</v>
      </c>
      <c r="AE6487" t="s">
        <v>19540</v>
      </c>
      <c r="AF6487" t="s">
        <v>19541</v>
      </c>
      <c r="AG6487">
        <v>0.81</v>
      </c>
      <c r="AH6487" t="s">
        <v>36</v>
      </c>
      <c r="AI6487" t="s">
        <v>37</v>
      </c>
      <c r="AJ6487" t="s">
        <v>38</v>
      </c>
    </row>
    <row r="6488" spans="1:36" x14ac:dyDescent="0.25">
      <c r="A6488" t="s">
        <v>32</v>
      </c>
      <c r="B6488" t="s">
        <v>19542</v>
      </c>
      <c r="C6488">
        <f>YEAR(B6488)</f>
        <v>2017</v>
      </c>
      <c r="D6488">
        <v>71.599999999999994</v>
      </c>
      <c r="E6488">
        <v>66.2</v>
      </c>
      <c r="F6488">
        <v>68.8</v>
      </c>
      <c r="H6488" s="2">
        <f>IF(F6488-67.88&lt;=0,0,IF(F6488-67.88&lt;=1,1,2))</f>
        <v>1</v>
      </c>
      <c r="I6488">
        <v>71.599999999999994</v>
      </c>
      <c r="J6488">
        <v>66.2</v>
      </c>
      <c r="K6488">
        <v>68.8</v>
      </c>
      <c r="L6488">
        <v>55.1</v>
      </c>
      <c r="M6488">
        <v>61.9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34.9</v>
      </c>
      <c r="V6488">
        <v>24.2</v>
      </c>
      <c r="W6488">
        <v>324.10000000000002</v>
      </c>
      <c r="X6488">
        <v>1021.6</v>
      </c>
      <c r="Y6488">
        <v>36.1</v>
      </c>
      <c r="Z6488">
        <v>6.2</v>
      </c>
      <c r="AA6488">
        <v>187</v>
      </c>
      <c r="AB6488">
        <v>16.100000000000001</v>
      </c>
      <c r="AC6488">
        <v>7</v>
      </c>
      <c r="AD6488">
        <v>0</v>
      </c>
      <c r="AE6488" t="s">
        <v>19543</v>
      </c>
      <c r="AF6488" t="s">
        <v>19544</v>
      </c>
      <c r="AG6488">
        <v>0.84</v>
      </c>
      <c r="AH6488" t="s">
        <v>36</v>
      </c>
      <c r="AI6488" t="s">
        <v>37</v>
      </c>
      <c r="AJ6488" t="s">
        <v>38</v>
      </c>
    </row>
    <row r="6489" spans="1:36" x14ac:dyDescent="0.25">
      <c r="A6489" t="s">
        <v>32</v>
      </c>
      <c r="B6489" t="s">
        <v>19545</v>
      </c>
      <c r="C6489">
        <f>YEAR(B6489)</f>
        <v>2017</v>
      </c>
      <c r="D6489">
        <v>73.400000000000006</v>
      </c>
      <c r="E6489">
        <v>66.2</v>
      </c>
      <c r="F6489">
        <v>69.7</v>
      </c>
      <c r="H6489" s="2">
        <f>IF(F6489-67.88&lt;=0,0,IF(F6489-67.88&lt;=1,1,2))</f>
        <v>2</v>
      </c>
      <c r="I6489">
        <v>73.400000000000006</v>
      </c>
      <c r="J6489">
        <v>66.2</v>
      </c>
      <c r="K6489">
        <v>69.7</v>
      </c>
      <c r="L6489">
        <v>59.5</v>
      </c>
      <c r="M6489">
        <v>70.2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31.5</v>
      </c>
      <c r="V6489">
        <v>21.9</v>
      </c>
      <c r="W6489">
        <v>311.2</v>
      </c>
      <c r="X6489">
        <v>1022.3</v>
      </c>
      <c r="Y6489">
        <v>36.1</v>
      </c>
      <c r="Z6489">
        <v>6.2</v>
      </c>
      <c r="AA6489">
        <v>182.9</v>
      </c>
      <c r="AB6489">
        <v>15.7</v>
      </c>
      <c r="AC6489">
        <v>7</v>
      </c>
      <c r="AD6489">
        <v>0</v>
      </c>
      <c r="AE6489" t="s">
        <v>19546</v>
      </c>
      <c r="AF6489" t="s">
        <v>19547</v>
      </c>
      <c r="AG6489">
        <v>0.88</v>
      </c>
      <c r="AH6489" t="s">
        <v>36</v>
      </c>
      <c r="AI6489" t="s">
        <v>37</v>
      </c>
      <c r="AJ6489" t="s">
        <v>38</v>
      </c>
    </row>
    <row r="6490" spans="1:36" x14ac:dyDescent="0.25">
      <c r="A6490" t="s">
        <v>32</v>
      </c>
      <c r="B6490" t="s">
        <v>19548</v>
      </c>
      <c r="C6490">
        <f>YEAR(B6490)</f>
        <v>2017</v>
      </c>
      <c r="D6490">
        <v>71.599999999999994</v>
      </c>
      <c r="E6490">
        <v>66.2</v>
      </c>
      <c r="F6490">
        <v>69.3</v>
      </c>
      <c r="H6490" s="2">
        <f>IF(F6490-67.88&lt;=0,0,IF(F6490-67.88&lt;=1,1,2))</f>
        <v>2</v>
      </c>
      <c r="I6490">
        <v>71.599999999999994</v>
      </c>
      <c r="J6490">
        <v>66.2</v>
      </c>
      <c r="K6490">
        <v>69.3</v>
      </c>
      <c r="L6490">
        <v>59.7</v>
      </c>
      <c r="M6490">
        <v>71.5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26.4</v>
      </c>
      <c r="V6490">
        <v>18.3</v>
      </c>
      <c r="W6490">
        <v>317.3</v>
      </c>
      <c r="X6490">
        <v>1021.4</v>
      </c>
      <c r="Y6490">
        <v>36.5</v>
      </c>
      <c r="Z6490">
        <v>6.2</v>
      </c>
      <c r="AA6490">
        <v>172</v>
      </c>
      <c r="AB6490">
        <v>14.9</v>
      </c>
      <c r="AC6490">
        <v>7</v>
      </c>
      <c r="AD6490">
        <v>0</v>
      </c>
      <c r="AE6490" t="s">
        <v>19549</v>
      </c>
      <c r="AF6490" t="s">
        <v>19550</v>
      </c>
      <c r="AG6490">
        <v>0.91</v>
      </c>
      <c r="AH6490" t="s">
        <v>36</v>
      </c>
      <c r="AI6490" t="s">
        <v>37</v>
      </c>
      <c r="AJ6490" t="s">
        <v>38</v>
      </c>
    </row>
    <row r="6491" spans="1:36" x14ac:dyDescent="0.25">
      <c r="A6491" t="s">
        <v>32</v>
      </c>
      <c r="B6491" t="s">
        <v>19551</v>
      </c>
      <c r="C6491">
        <f>YEAR(B6491)</f>
        <v>2017</v>
      </c>
      <c r="D6491">
        <v>73.400000000000006</v>
      </c>
      <c r="E6491">
        <v>59</v>
      </c>
      <c r="F6491">
        <v>66.400000000000006</v>
      </c>
      <c r="H6491" s="2">
        <f>IF(F6491-67.88&lt;=0,0,IF(F6491-67.88&lt;=1,1,2))</f>
        <v>0</v>
      </c>
      <c r="I6491">
        <v>73.400000000000006</v>
      </c>
      <c r="J6491">
        <v>59</v>
      </c>
      <c r="K6491">
        <v>66.400000000000006</v>
      </c>
      <c r="L6491">
        <v>59.1</v>
      </c>
      <c r="M6491">
        <v>77.599999999999994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15</v>
      </c>
      <c r="V6491">
        <v>8.1</v>
      </c>
      <c r="W6491">
        <v>197.7</v>
      </c>
      <c r="X6491">
        <v>1018.6</v>
      </c>
      <c r="Y6491">
        <v>29.6</v>
      </c>
      <c r="Z6491">
        <v>6.2</v>
      </c>
      <c r="AA6491">
        <v>186.2</v>
      </c>
      <c r="AB6491">
        <v>16.100000000000001</v>
      </c>
      <c r="AC6491">
        <v>7</v>
      </c>
      <c r="AD6491">
        <v>0</v>
      </c>
      <c r="AE6491" t="s">
        <v>19552</v>
      </c>
      <c r="AF6491" t="s">
        <v>19553</v>
      </c>
      <c r="AG6491">
        <v>0.95</v>
      </c>
      <c r="AH6491" t="s">
        <v>36</v>
      </c>
      <c r="AI6491" t="s">
        <v>37</v>
      </c>
      <c r="AJ6491" t="s">
        <v>38</v>
      </c>
    </row>
    <row r="6492" spans="1:36" x14ac:dyDescent="0.25">
      <c r="A6492" t="s">
        <v>32</v>
      </c>
      <c r="B6492" t="s">
        <v>19554</v>
      </c>
      <c r="C6492">
        <f>YEAR(B6492)</f>
        <v>2017</v>
      </c>
      <c r="D6492">
        <v>75.2</v>
      </c>
      <c r="E6492">
        <v>59</v>
      </c>
      <c r="F6492">
        <v>66.7</v>
      </c>
      <c r="H6492" s="2">
        <f>IF(F6492-67.88&lt;=0,0,IF(F6492-67.88&lt;=1,1,2))</f>
        <v>0</v>
      </c>
      <c r="I6492">
        <v>75.2</v>
      </c>
      <c r="J6492">
        <v>59</v>
      </c>
      <c r="K6492">
        <v>66.7</v>
      </c>
      <c r="L6492">
        <v>60.3</v>
      </c>
      <c r="M6492">
        <v>80.3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15.9</v>
      </c>
      <c r="V6492">
        <v>8.1</v>
      </c>
      <c r="W6492">
        <v>199.2</v>
      </c>
      <c r="X6492">
        <v>1017.6</v>
      </c>
      <c r="Y6492">
        <v>27.8</v>
      </c>
      <c r="Z6492">
        <v>6.2</v>
      </c>
      <c r="AA6492">
        <v>186.2</v>
      </c>
      <c r="AB6492">
        <v>16</v>
      </c>
      <c r="AC6492">
        <v>7</v>
      </c>
      <c r="AD6492">
        <v>0</v>
      </c>
      <c r="AE6492" t="s">
        <v>19555</v>
      </c>
      <c r="AF6492" t="s">
        <v>19556</v>
      </c>
      <c r="AG6492">
        <v>0</v>
      </c>
      <c r="AH6492" t="s">
        <v>36</v>
      </c>
      <c r="AI6492" t="s">
        <v>37</v>
      </c>
      <c r="AJ6492" t="s">
        <v>38</v>
      </c>
    </row>
    <row r="6493" spans="1:36" x14ac:dyDescent="0.25">
      <c r="A6493" t="s">
        <v>32</v>
      </c>
      <c r="B6493" t="s">
        <v>19557</v>
      </c>
      <c r="C6493">
        <f>YEAR(B6493)</f>
        <v>2017</v>
      </c>
      <c r="D6493">
        <v>73.400000000000006</v>
      </c>
      <c r="E6493">
        <v>57.2</v>
      </c>
      <c r="F6493">
        <v>66.400000000000006</v>
      </c>
      <c r="H6493" s="2">
        <f>IF(F6493-67.88&lt;=0,0,IF(F6493-67.88&lt;=1,1,2))</f>
        <v>0</v>
      </c>
      <c r="I6493">
        <v>73.400000000000006</v>
      </c>
      <c r="J6493">
        <v>57.2</v>
      </c>
      <c r="K6493">
        <v>66.400000000000006</v>
      </c>
      <c r="L6493">
        <v>59.4</v>
      </c>
      <c r="M6493">
        <v>78.7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17</v>
      </c>
      <c r="V6493">
        <v>9.1999999999999993</v>
      </c>
      <c r="W6493">
        <v>207</v>
      </c>
      <c r="X6493">
        <v>1017.8</v>
      </c>
      <c r="Y6493">
        <v>31.3</v>
      </c>
      <c r="Z6493">
        <v>6.2</v>
      </c>
      <c r="AA6493">
        <v>185.5</v>
      </c>
      <c r="AB6493">
        <v>16.100000000000001</v>
      </c>
      <c r="AC6493">
        <v>7</v>
      </c>
      <c r="AD6493">
        <v>0</v>
      </c>
      <c r="AE6493" t="s">
        <v>19558</v>
      </c>
      <c r="AF6493" t="s">
        <v>19559</v>
      </c>
      <c r="AG6493">
        <v>0.02</v>
      </c>
      <c r="AH6493" t="s">
        <v>36</v>
      </c>
      <c r="AI6493" t="s">
        <v>37</v>
      </c>
      <c r="AJ6493" t="s">
        <v>38</v>
      </c>
    </row>
    <row r="6494" spans="1:36" x14ac:dyDescent="0.25">
      <c r="A6494" t="s">
        <v>32</v>
      </c>
      <c r="B6494" t="s">
        <v>19560</v>
      </c>
      <c r="C6494">
        <f>YEAR(B6494)</f>
        <v>2017</v>
      </c>
      <c r="D6494">
        <v>75.2</v>
      </c>
      <c r="E6494">
        <v>59</v>
      </c>
      <c r="F6494">
        <v>67.5</v>
      </c>
      <c r="H6494" s="2">
        <f>IF(F6494-67.88&lt;=0,0,IF(F6494-67.88&lt;=1,1,2))</f>
        <v>0</v>
      </c>
      <c r="I6494">
        <v>75.2</v>
      </c>
      <c r="J6494">
        <v>59</v>
      </c>
      <c r="K6494">
        <v>67.5</v>
      </c>
      <c r="L6494">
        <v>61.6</v>
      </c>
      <c r="M6494">
        <v>82.1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15</v>
      </c>
      <c r="V6494">
        <v>13.9</v>
      </c>
      <c r="W6494">
        <v>278.5</v>
      </c>
      <c r="X6494">
        <v>1016.7</v>
      </c>
      <c r="Y6494">
        <v>30.2</v>
      </c>
      <c r="Z6494">
        <v>6.2</v>
      </c>
      <c r="AA6494">
        <v>158</v>
      </c>
      <c r="AB6494">
        <v>13.5</v>
      </c>
      <c r="AC6494">
        <v>5</v>
      </c>
      <c r="AD6494">
        <v>0</v>
      </c>
      <c r="AE6494" t="s">
        <v>19561</v>
      </c>
      <c r="AF6494" t="s">
        <v>19562</v>
      </c>
      <c r="AG6494">
        <v>0.05</v>
      </c>
      <c r="AH6494" t="s">
        <v>36</v>
      </c>
      <c r="AI6494" t="s">
        <v>37</v>
      </c>
      <c r="AJ6494" t="s">
        <v>38</v>
      </c>
    </row>
    <row r="6495" spans="1:36" x14ac:dyDescent="0.25">
      <c r="A6495" t="s">
        <v>32</v>
      </c>
      <c r="B6495" t="s">
        <v>19563</v>
      </c>
      <c r="C6495">
        <f>YEAR(B6495)</f>
        <v>2017</v>
      </c>
      <c r="D6495">
        <v>73.400000000000006</v>
      </c>
      <c r="E6495">
        <v>60.8</v>
      </c>
      <c r="F6495">
        <v>67.099999999999994</v>
      </c>
      <c r="H6495" s="2">
        <f>IF(F6495-67.88&lt;=0,0,IF(F6495-67.88&lt;=1,1,2))</f>
        <v>0</v>
      </c>
      <c r="I6495">
        <v>73.400000000000006</v>
      </c>
      <c r="J6495">
        <v>60.8</v>
      </c>
      <c r="K6495">
        <v>67.099999999999994</v>
      </c>
      <c r="L6495">
        <v>61.1</v>
      </c>
      <c r="M6495">
        <v>81.8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15</v>
      </c>
      <c r="V6495">
        <v>10.3</v>
      </c>
      <c r="W6495">
        <v>175.8</v>
      </c>
      <c r="X6495">
        <v>1014.5</v>
      </c>
      <c r="Y6495">
        <v>24.5</v>
      </c>
      <c r="Z6495">
        <v>6.2</v>
      </c>
      <c r="AA6495">
        <v>185.3</v>
      </c>
      <c r="AB6495">
        <v>15.9</v>
      </c>
      <c r="AC6495">
        <v>7</v>
      </c>
      <c r="AD6495">
        <v>0</v>
      </c>
      <c r="AE6495" t="s">
        <v>19564</v>
      </c>
      <c r="AF6495" t="s">
        <v>19565</v>
      </c>
      <c r="AG6495">
        <v>0.08</v>
      </c>
      <c r="AH6495" t="s">
        <v>36</v>
      </c>
      <c r="AI6495" t="s">
        <v>702</v>
      </c>
      <c r="AJ6495" t="s">
        <v>38</v>
      </c>
    </row>
    <row r="6496" spans="1:36" x14ac:dyDescent="0.25">
      <c r="A6496" t="s">
        <v>32</v>
      </c>
      <c r="B6496" t="s">
        <v>19566</v>
      </c>
      <c r="C6496">
        <f>YEAR(B6496)</f>
        <v>2017</v>
      </c>
      <c r="D6496">
        <v>73.400000000000006</v>
      </c>
      <c r="E6496">
        <v>59</v>
      </c>
      <c r="F6496">
        <v>66.8</v>
      </c>
      <c r="H6496" s="2">
        <f>IF(F6496-67.88&lt;=0,0,IF(F6496-67.88&lt;=1,1,2))</f>
        <v>0</v>
      </c>
      <c r="I6496">
        <v>73.400000000000006</v>
      </c>
      <c r="J6496">
        <v>59</v>
      </c>
      <c r="K6496">
        <v>66.8</v>
      </c>
      <c r="L6496">
        <v>58.3</v>
      </c>
      <c r="M6496">
        <v>74.7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25.3</v>
      </c>
      <c r="V6496">
        <v>11.4</v>
      </c>
      <c r="W6496">
        <v>147.80000000000001</v>
      </c>
      <c r="X6496">
        <v>1010.3</v>
      </c>
      <c r="Y6496">
        <v>35.1</v>
      </c>
      <c r="Z6496">
        <v>6.2</v>
      </c>
      <c r="AA6496">
        <v>178.9</v>
      </c>
      <c r="AB6496">
        <v>15.4</v>
      </c>
      <c r="AC6496">
        <v>7</v>
      </c>
      <c r="AD6496">
        <v>0</v>
      </c>
      <c r="AE6496" t="s">
        <v>19567</v>
      </c>
      <c r="AF6496" t="s">
        <v>19568</v>
      </c>
      <c r="AG6496">
        <v>0.12</v>
      </c>
      <c r="AH6496" t="s">
        <v>36</v>
      </c>
      <c r="AI6496" t="s">
        <v>37</v>
      </c>
      <c r="AJ6496" t="s">
        <v>38</v>
      </c>
    </row>
    <row r="6497" spans="1:36" x14ac:dyDescent="0.25">
      <c r="A6497" t="s">
        <v>32</v>
      </c>
      <c r="B6497" t="s">
        <v>19569</v>
      </c>
      <c r="C6497">
        <f>YEAR(B6497)</f>
        <v>2017</v>
      </c>
      <c r="D6497">
        <v>71.599999999999994</v>
      </c>
      <c r="E6497">
        <v>62.6</v>
      </c>
      <c r="F6497">
        <v>67.400000000000006</v>
      </c>
      <c r="H6497" s="2">
        <f>IF(F6497-67.88&lt;=0,0,IF(F6497-67.88&lt;=1,1,2))</f>
        <v>0</v>
      </c>
      <c r="I6497">
        <v>71.599999999999994</v>
      </c>
      <c r="J6497">
        <v>62.6</v>
      </c>
      <c r="K6497">
        <v>67.400000000000006</v>
      </c>
      <c r="L6497">
        <v>58.1</v>
      </c>
      <c r="M6497">
        <v>72.5</v>
      </c>
      <c r="O6497">
        <v>0.04</v>
      </c>
      <c r="P6497">
        <v>100</v>
      </c>
      <c r="Q6497">
        <v>8.33</v>
      </c>
      <c r="R6497" t="s">
        <v>40</v>
      </c>
      <c r="S6497">
        <v>0</v>
      </c>
      <c r="T6497">
        <v>0</v>
      </c>
      <c r="U6497">
        <v>31.1</v>
      </c>
      <c r="V6497">
        <v>19.7</v>
      </c>
      <c r="W6497">
        <v>254.2</v>
      </c>
      <c r="X6497">
        <v>1005.5</v>
      </c>
      <c r="Y6497">
        <v>57.6</v>
      </c>
      <c r="Z6497">
        <v>6.2</v>
      </c>
      <c r="AA6497">
        <v>144.6</v>
      </c>
      <c r="AB6497">
        <v>12.5</v>
      </c>
      <c r="AC6497">
        <v>6</v>
      </c>
      <c r="AD6497">
        <v>0</v>
      </c>
      <c r="AE6497" t="s">
        <v>19570</v>
      </c>
      <c r="AF6497" t="s">
        <v>19571</v>
      </c>
      <c r="AG6497">
        <v>0.15</v>
      </c>
      <c r="AH6497" t="s">
        <v>56</v>
      </c>
      <c r="AI6497" t="s">
        <v>1166</v>
      </c>
      <c r="AJ6497" t="s">
        <v>40</v>
      </c>
    </row>
    <row r="6498" spans="1:36" x14ac:dyDescent="0.25">
      <c r="A6498" t="s">
        <v>32</v>
      </c>
      <c r="B6498" t="s">
        <v>19572</v>
      </c>
      <c r="C6498">
        <f>YEAR(B6498)</f>
        <v>2017</v>
      </c>
      <c r="D6498">
        <v>77</v>
      </c>
      <c r="E6498">
        <v>60.8</v>
      </c>
      <c r="F6498">
        <v>67</v>
      </c>
      <c r="H6498" s="2">
        <f>IF(F6498-67.88&lt;=0,0,IF(F6498-67.88&lt;=1,1,2))</f>
        <v>0</v>
      </c>
      <c r="I6498">
        <v>77</v>
      </c>
      <c r="J6498">
        <v>60.8</v>
      </c>
      <c r="K6498">
        <v>67</v>
      </c>
      <c r="L6498">
        <v>54.7</v>
      </c>
      <c r="M6498">
        <v>66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19.7</v>
      </c>
      <c r="V6498">
        <v>15</v>
      </c>
      <c r="W6498">
        <v>178.2</v>
      </c>
      <c r="X6498">
        <v>1010.8</v>
      </c>
      <c r="Y6498">
        <v>41.3</v>
      </c>
      <c r="Z6498">
        <v>6.2</v>
      </c>
      <c r="AA6498">
        <v>145.9</v>
      </c>
      <c r="AB6498">
        <v>12.6</v>
      </c>
      <c r="AC6498">
        <v>5</v>
      </c>
      <c r="AD6498">
        <v>0</v>
      </c>
      <c r="AE6498" t="s">
        <v>19573</v>
      </c>
      <c r="AF6498" t="s">
        <v>19574</v>
      </c>
      <c r="AG6498">
        <v>0.18</v>
      </c>
      <c r="AH6498" t="s">
        <v>36</v>
      </c>
      <c r="AI6498" t="s">
        <v>37</v>
      </c>
      <c r="AJ6498" t="s">
        <v>38</v>
      </c>
    </row>
    <row r="6499" spans="1:36" x14ac:dyDescent="0.25">
      <c r="A6499" t="s">
        <v>32</v>
      </c>
      <c r="B6499" t="s">
        <v>19575</v>
      </c>
      <c r="C6499">
        <f>YEAR(B6499)</f>
        <v>2017</v>
      </c>
      <c r="D6499">
        <v>73.400000000000006</v>
      </c>
      <c r="E6499">
        <v>59</v>
      </c>
      <c r="F6499">
        <v>65</v>
      </c>
      <c r="H6499" s="2">
        <f>IF(F6499-67.88&lt;=0,0,IF(F6499-67.88&lt;=1,1,2))</f>
        <v>0</v>
      </c>
      <c r="I6499">
        <v>73.400000000000006</v>
      </c>
      <c r="J6499">
        <v>59</v>
      </c>
      <c r="K6499">
        <v>65</v>
      </c>
      <c r="L6499">
        <v>57.1</v>
      </c>
      <c r="M6499">
        <v>75.900000000000006</v>
      </c>
      <c r="O6499">
        <v>3.0000000000000001E-3</v>
      </c>
      <c r="P6499">
        <v>100</v>
      </c>
      <c r="Q6499">
        <v>4.17</v>
      </c>
      <c r="R6499" t="s">
        <v>40</v>
      </c>
      <c r="S6499">
        <v>0</v>
      </c>
      <c r="T6499">
        <v>0</v>
      </c>
      <c r="U6499">
        <v>28.9</v>
      </c>
      <c r="V6499">
        <v>12.8</v>
      </c>
      <c r="W6499">
        <v>45.9</v>
      </c>
      <c r="X6499">
        <v>1018.3</v>
      </c>
      <c r="Y6499">
        <v>46.4</v>
      </c>
      <c r="Z6499">
        <v>6.2</v>
      </c>
      <c r="AA6499">
        <v>121.4</v>
      </c>
      <c r="AB6499">
        <v>10.6</v>
      </c>
      <c r="AC6499">
        <v>5</v>
      </c>
      <c r="AD6499">
        <v>0</v>
      </c>
      <c r="AE6499" t="s">
        <v>19576</v>
      </c>
      <c r="AF6499" t="s">
        <v>19577</v>
      </c>
      <c r="AG6499">
        <v>0.21</v>
      </c>
      <c r="AH6499" t="s">
        <v>56</v>
      </c>
      <c r="AI6499" t="s">
        <v>65</v>
      </c>
      <c r="AJ6499" t="s">
        <v>40</v>
      </c>
    </row>
    <row r="6500" spans="1:36" x14ac:dyDescent="0.25">
      <c r="A6500" t="s">
        <v>32</v>
      </c>
      <c r="B6500" t="s">
        <v>19578</v>
      </c>
      <c r="C6500">
        <f>YEAR(B6500)</f>
        <v>2017</v>
      </c>
      <c r="D6500">
        <v>68</v>
      </c>
      <c r="E6500">
        <v>60.8</v>
      </c>
      <c r="F6500">
        <v>65.5</v>
      </c>
      <c r="H6500" s="2">
        <f>IF(F6500-67.88&lt;=0,0,IF(F6500-67.88&lt;=1,1,2))</f>
        <v>0</v>
      </c>
      <c r="I6500">
        <v>68</v>
      </c>
      <c r="J6500">
        <v>60.8</v>
      </c>
      <c r="K6500">
        <v>65.5</v>
      </c>
      <c r="L6500">
        <v>56.6</v>
      </c>
      <c r="M6500">
        <v>73.400000000000006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24.4</v>
      </c>
      <c r="V6500">
        <v>15</v>
      </c>
      <c r="W6500">
        <v>326.5</v>
      </c>
      <c r="X6500">
        <v>1016.2</v>
      </c>
      <c r="Y6500">
        <v>47.2</v>
      </c>
      <c r="Z6500">
        <v>6.2</v>
      </c>
      <c r="AA6500">
        <v>133</v>
      </c>
      <c r="AB6500">
        <v>11.3</v>
      </c>
      <c r="AC6500">
        <v>5</v>
      </c>
      <c r="AD6500">
        <v>0</v>
      </c>
      <c r="AE6500" t="s">
        <v>19579</v>
      </c>
      <c r="AF6500" t="s">
        <v>19580</v>
      </c>
      <c r="AG6500">
        <v>0.25</v>
      </c>
      <c r="AH6500" t="s">
        <v>36</v>
      </c>
      <c r="AI6500" t="s">
        <v>37</v>
      </c>
      <c r="AJ6500" t="s">
        <v>38</v>
      </c>
    </row>
    <row r="6501" spans="1:36" x14ac:dyDescent="0.25">
      <c r="A6501" t="s">
        <v>32</v>
      </c>
      <c r="B6501" t="s">
        <v>19581</v>
      </c>
      <c r="C6501">
        <f>YEAR(B6501)</f>
        <v>2017</v>
      </c>
      <c r="D6501">
        <v>75.2</v>
      </c>
      <c r="E6501">
        <v>55.4</v>
      </c>
      <c r="F6501">
        <v>64.7</v>
      </c>
      <c r="H6501" s="2">
        <f>IF(F6501-67.88&lt;=0,0,IF(F6501-67.88&lt;=1,1,2))</f>
        <v>0</v>
      </c>
      <c r="I6501">
        <v>75.2</v>
      </c>
      <c r="J6501">
        <v>55.4</v>
      </c>
      <c r="K6501">
        <v>64.7</v>
      </c>
      <c r="L6501">
        <v>53.8</v>
      </c>
      <c r="M6501">
        <v>69.400000000000006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23</v>
      </c>
      <c r="V6501">
        <v>11.4</v>
      </c>
      <c r="W6501">
        <v>158.19999999999999</v>
      </c>
      <c r="X6501">
        <v>1008.8</v>
      </c>
      <c r="Y6501">
        <v>44.8</v>
      </c>
      <c r="Z6501">
        <v>6.2</v>
      </c>
      <c r="AA6501">
        <v>134.80000000000001</v>
      </c>
      <c r="AB6501">
        <v>11.5</v>
      </c>
      <c r="AC6501">
        <v>5</v>
      </c>
      <c r="AD6501">
        <v>0</v>
      </c>
      <c r="AE6501" t="s">
        <v>19582</v>
      </c>
      <c r="AF6501" t="s">
        <v>19583</v>
      </c>
      <c r="AG6501">
        <v>0.25</v>
      </c>
      <c r="AH6501" t="s">
        <v>36</v>
      </c>
      <c r="AI6501" t="s">
        <v>37</v>
      </c>
      <c r="AJ6501" t="s">
        <v>38</v>
      </c>
    </row>
    <row r="6502" spans="1:36" x14ac:dyDescent="0.25">
      <c r="A6502" t="s">
        <v>32</v>
      </c>
      <c r="B6502" t="s">
        <v>19584</v>
      </c>
      <c r="C6502">
        <f>YEAR(B6502)</f>
        <v>2017</v>
      </c>
      <c r="D6502">
        <v>69.8</v>
      </c>
      <c r="E6502">
        <v>57.2</v>
      </c>
      <c r="F6502">
        <v>64</v>
      </c>
      <c r="H6502" s="2">
        <f>IF(F6502-67.88&lt;=0,0,IF(F6502-67.88&lt;=1,1,2))</f>
        <v>0</v>
      </c>
      <c r="I6502">
        <v>69.8</v>
      </c>
      <c r="J6502">
        <v>57.2</v>
      </c>
      <c r="K6502">
        <v>64</v>
      </c>
      <c r="L6502">
        <v>56.6</v>
      </c>
      <c r="M6502">
        <v>77</v>
      </c>
      <c r="O6502">
        <v>0.313</v>
      </c>
      <c r="P6502">
        <v>100</v>
      </c>
      <c r="Q6502">
        <v>12.5</v>
      </c>
      <c r="R6502" t="s">
        <v>40</v>
      </c>
      <c r="S6502">
        <v>0</v>
      </c>
      <c r="T6502">
        <v>0</v>
      </c>
      <c r="U6502">
        <v>23</v>
      </c>
      <c r="V6502">
        <v>17.2</v>
      </c>
      <c r="W6502">
        <v>332.8</v>
      </c>
      <c r="X6502">
        <v>1009.1</v>
      </c>
      <c r="Y6502">
        <v>47.1</v>
      </c>
      <c r="Z6502">
        <v>6.2</v>
      </c>
      <c r="AA6502">
        <v>108.7</v>
      </c>
      <c r="AB6502">
        <v>9.6</v>
      </c>
      <c r="AC6502">
        <v>4</v>
      </c>
      <c r="AD6502">
        <v>0</v>
      </c>
      <c r="AE6502" t="s">
        <v>19585</v>
      </c>
      <c r="AF6502" t="s">
        <v>19586</v>
      </c>
      <c r="AG6502">
        <v>0.31</v>
      </c>
      <c r="AH6502" t="s">
        <v>56</v>
      </c>
      <c r="AI6502" t="s">
        <v>111</v>
      </c>
      <c r="AJ6502" t="s">
        <v>40</v>
      </c>
    </row>
    <row r="6503" spans="1:36" x14ac:dyDescent="0.25">
      <c r="A6503" t="s">
        <v>32</v>
      </c>
      <c r="B6503" t="s">
        <v>19587</v>
      </c>
      <c r="C6503">
        <f>YEAR(B6503)</f>
        <v>2017</v>
      </c>
      <c r="D6503">
        <v>73.400000000000006</v>
      </c>
      <c r="E6503">
        <v>57.2</v>
      </c>
      <c r="F6503">
        <v>64.7</v>
      </c>
      <c r="H6503" s="2">
        <f>IF(F6503-67.88&lt;=0,0,IF(F6503-67.88&lt;=1,1,2))</f>
        <v>0</v>
      </c>
      <c r="I6503">
        <v>73.400000000000006</v>
      </c>
      <c r="J6503">
        <v>57.2</v>
      </c>
      <c r="K6503">
        <v>64.7</v>
      </c>
      <c r="L6503">
        <v>55</v>
      </c>
      <c r="M6503">
        <v>71.2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23</v>
      </c>
      <c r="V6503">
        <v>16.100000000000001</v>
      </c>
      <c r="W6503">
        <v>219.1</v>
      </c>
      <c r="X6503">
        <v>1011.4</v>
      </c>
      <c r="Y6503">
        <v>41.5</v>
      </c>
      <c r="Z6503">
        <v>6.2</v>
      </c>
      <c r="AA6503">
        <v>116.8</v>
      </c>
      <c r="AB6503">
        <v>10.1</v>
      </c>
      <c r="AC6503">
        <v>5</v>
      </c>
      <c r="AD6503">
        <v>0</v>
      </c>
      <c r="AE6503" t="s">
        <v>19588</v>
      </c>
      <c r="AF6503" t="s">
        <v>19589</v>
      </c>
      <c r="AG6503">
        <v>0.34</v>
      </c>
      <c r="AH6503" t="s">
        <v>36</v>
      </c>
      <c r="AI6503" t="s">
        <v>37</v>
      </c>
      <c r="AJ6503" t="s">
        <v>38</v>
      </c>
    </row>
    <row r="6504" spans="1:36" x14ac:dyDescent="0.25">
      <c r="A6504" t="s">
        <v>32</v>
      </c>
      <c r="B6504" t="s">
        <v>19590</v>
      </c>
      <c r="C6504">
        <f>YEAR(B6504)</f>
        <v>2017</v>
      </c>
      <c r="D6504">
        <v>69.8</v>
      </c>
      <c r="E6504">
        <v>59</v>
      </c>
      <c r="F6504">
        <v>63.4</v>
      </c>
      <c r="H6504" s="2">
        <f>IF(F6504-67.88&lt;=0,0,IF(F6504-67.88&lt;=1,1,2))</f>
        <v>0</v>
      </c>
      <c r="I6504">
        <v>69.8</v>
      </c>
      <c r="J6504">
        <v>59</v>
      </c>
      <c r="K6504">
        <v>63.4</v>
      </c>
      <c r="L6504">
        <v>55.5</v>
      </c>
      <c r="M6504">
        <v>76.099999999999994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23</v>
      </c>
      <c r="V6504">
        <v>13.9</v>
      </c>
      <c r="W6504">
        <v>59.5</v>
      </c>
      <c r="X6504">
        <v>1018</v>
      </c>
      <c r="Y6504">
        <v>57.6</v>
      </c>
      <c r="Z6504">
        <v>6.2</v>
      </c>
      <c r="AA6504">
        <v>102.2</v>
      </c>
      <c r="AB6504">
        <v>8.9</v>
      </c>
      <c r="AC6504">
        <v>4</v>
      </c>
      <c r="AD6504">
        <v>0</v>
      </c>
      <c r="AE6504" t="s">
        <v>19591</v>
      </c>
      <c r="AF6504" t="s">
        <v>19592</v>
      </c>
      <c r="AG6504">
        <v>0.38</v>
      </c>
      <c r="AH6504" t="s">
        <v>36</v>
      </c>
      <c r="AI6504" t="s">
        <v>37</v>
      </c>
      <c r="AJ6504" t="s">
        <v>38</v>
      </c>
    </row>
    <row r="6505" spans="1:36" x14ac:dyDescent="0.25">
      <c r="A6505" t="s">
        <v>32</v>
      </c>
      <c r="B6505" t="s">
        <v>19593</v>
      </c>
      <c r="C6505">
        <f>YEAR(B6505)</f>
        <v>2017</v>
      </c>
      <c r="D6505">
        <v>64.400000000000006</v>
      </c>
      <c r="E6505">
        <v>59</v>
      </c>
      <c r="F6505">
        <v>62.1</v>
      </c>
      <c r="H6505" s="2">
        <f>IF(F6505-67.88&lt;=0,0,IF(F6505-67.88&lt;=1,1,2))</f>
        <v>0</v>
      </c>
      <c r="I6505">
        <v>64.400000000000006</v>
      </c>
      <c r="J6505">
        <v>59</v>
      </c>
      <c r="K6505">
        <v>62.1</v>
      </c>
      <c r="L6505">
        <v>50.8</v>
      </c>
      <c r="M6505">
        <v>66.7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24.8</v>
      </c>
      <c r="V6505">
        <v>13.9</v>
      </c>
      <c r="W6505">
        <v>358</v>
      </c>
      <c r="X6505">
        <v>1020.9</v>
      </c>
      <c r="Y6505">
        <v>65</v>
      </c>
      <c r="Z6505">
        <v>6.2</v>
      </c>
      <c r="AA6505">
        <v>138</v>
      </c>
      <c r="AB6505">
        <v>12.1</v>
      </c>
      <c r="AC6505">
        <v>5</v>
      </c>
      <c r="AD6505">
        <v>0</v>
      </c>
      <c r="AE6505" t="s">
        <v>19594</v>
      </c>
      <c r="AF6505" t="s">
        <v>19595</v>
      </c>
      <c r="AG6505">
        <v>0.41</v>
      </c>
      <c r="AH6505" t="s">
        <v>36</v>
      </c>
      <c r="AI6505" t="s">
        <v>37</v>
      </c>
      <c r="AJ6505" t="s">
        <v>38</v>
      </c>
    </row>
    <row r="6506" spans="1:36" x14ac:dyDescent="0.25">
      <c r="A6506" t="s">
        <v>32</v>
      </c>
      <c r="B6506" t="s">
        <v>19596</v>
      </c>
      <c r="C6506">
        <f>YEAR(B6506)</f>
        <v>2017</v>
      </c>
      <c r="D6506">
        <v>64.400000000000006</v>
      </c>
      <c r="E6506">
        <v>51.8</v>
      </c>
      <c r="F6506">
        <v>59.9</v>
      </c>
      <c r="H6506" s="2">
        <f>IF(F6506-67.88&lt;=0,0,IF(F6506-67.88&lt;=1,1,2))</f>
        <v>0</v>
      </c>
      <c r="I6506">
        <v>64.400000000000006</v>
      </c>
      <c r="J6506">
        <v>51.8</v>
      </c>
      <c r="K6506">
        <v>59.9</v>
      </c>
      <c r="L6506">
        <v>49.4</v>
      </c>
      <c r="M6506">
        <v>68.5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26.4</v>
      </c>
      <c r="V6506">
        <v>12.8</v>
      </c>
      <c r="W6506">
        <v>328.8</v>
      </c>
      <c r="X6506">
        <v>1020.1</v>
      </c>
      <c r="Y6506">
        <v>56.2</v>
      </c>
      <c r="Z6506">
        <v>6.2</v>
      </c>
      <c r="AA6506">
        <v>141.19999999999999</v>
      </c>
      <c r="AB6506">
        <v>12.1</v>
      </c>
      <c r="AC6506">
        <v>6</v>
      </c>
      <c r="AD6506">
        <v>0</v>
      </c>
      <c r="AE6506" t="s">
        <v>19597</v>
      </c>
      <c r="AF6506" t="s">
        <v>19598</v>
      </c>
      <c r="AG6506">
        <v>0.44</v>
      </c>
      <c r="AH6506" t="s">
        <v>36</v>
      </c>
      <c r="AI6506" t="s">
        <v>37</v>
      </c>
      <c r="AJ6506" t="s">
        <v>38</v>
      </c>
    </row>
    <row r="6507" spans="1:36" x14ac:dyDescent="0.25">
      <c r="A6507" t="s">
        <v>32</v>
      </c>
      <c r="B6507" t="s">
        <v>19599</v>
      </c>
      <c r="C6507">
        <f>YEAR(B6507)</f>
        <v>2017</v>
      </c>
      <c r="D6507">
        <v>68</v>
      </c>
      <c r="E6507">
        <v>50</v>
      </c>
      <c r="F6507">
        <v>59</v>
      </c>
      <c r="H6507" s="2">
        <f>IF(F6507-67.88&lt;=0,0,IF(F6507-67.88&lt;=1,1,2))</f>
        <v>0</v>
      </c>
      <c r="I6507">
        <v>68</v>
      </c>
      <c r="J6507">
        <v>50</v>
      </c>
      <c r="K6507">
        <v>59</v>
      </c>
      <c r="L6507">
        <v>51.4</v>
      </c>
      <c r="M6507">
        <v>76.599999999999994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16.3</v>
      </c>
      <c r="V6507">
        <v>15</v>
      </c>
      <c r="W6507">
        <v>205.7</v>
      </c>
      <c r="X6507">
        <v>1016.5</v>
      </c>
      <c r="Y6507">
        <v>31.5</v>
      </c>
      <c r="Z6507">
        <v>6.2</v>
      </c>
      <c r="AA6507">
        <v>139.1</v>
      </c>
      <c r="AB6507">
        <v>12</v>
      </c>
      <c r="AC6507">
        <v>5</v>
      </c>
      <c r="AD6507">
        <v>0</v>
      </c>
      <c r="AE6507" t="s">
        <v>19600</v>
      </c>
      <c r="AF6507" t="s">
        <v>19601</v>
      </c>
      <c r="AG6507">
        <v>0.47</v>
      </c>
      <c r="AH6507" t="s">
        <v>36</v>
      </c>
      <c r="AI6507" t="s">
        <v>37</v>
      </c>
      <c r="AJ6507" t="s">
        <v>38</v>
      </c>
    </row>
    <row r="6508" spans="1:36" x14ac:dyDescent="0.25">
      <c r="A6508" t="s">
        <v>32</v>
      </c>
      <c r="B6508" t="s">
        <v>19602</v>
      </c>
      <c r="C6508">
        <f>YEAR(B6508)</f>
        <v>2017</v>
      </c>
      <c r="D6508">
        <v>68</v>
      </c>
      <c r="E6508">
        <v>57.2</v>
      </c>
      <c r="F6508">
        <v>62.2</v>
      </c>
      <c r="H6508" s="2">
        <f>IF(F6508-67.88&lt;=0,0,IF(F6508-67.88&lt;=1,1,2))</f>
        <v>0</v>
      </c>
      <c r="I6508">
        <v>68</v>
      </c>
      <c r="J6508">
        <v>57.2</v>
      </c>
      <c r="K6508">
        <v>62.2</v>
      </c>
      <c r="L6508">
        <v>54.4</v>
      </c>
      <c r="M6508">
        <v>75.900000000000006</v>
      </c>
      <c r="O6508">
        <v>7.8E-2</v>
      </c>
      <c r="P6508">
        <v>100</v>
      </c>
      <c r="Q6508">
        <v>4.17</v>
      </c>
      <c r="R6508" t="s">
        <v>40</v>
      </c>
      <c r="S6508">
        <v>0</v>
      </c>
      <c r="T6508">
        <v>0</v>
      </c>
      <c r="U6508">
        <v>21.9</v>
      </c>
      <c r="V6508">
        <v>19.7</v>
      </c>
      <c r="W6508">
        <v>275.10000000000002</v>
      </c>
      <c r="X6508">
        <v>1013.4</v>
      </c>
      <c r="Y6508">
        <v>47.9</v>
      </c>
      <c r="Z6508">
        <v>6.2</v>
      </c>
      <c r="AA6508">
        <v>121.6</v>
      </c>
      <c r="AB6508">
        <v>10.5</v>
      </c>
      <c r="AC6508">
        <v>5</v>
      </c>
      <c r="AD6508">
        <v>0</v>
      </c>
      <c r="AE6508" t="s">
        <v>19603</v>
      </c>
      <c r="AF6508" t="s">
        <v>19604</v>
      </c>
      <c r="AG6508">
        <v>0.5</v>
      </c>
      <c r="AH6508" t="s">
        <v>56</v>
      </c>
      <c r="AI6508" t="s">
        <v>65</v>
      </c>
      <c r="AJ6508" t="s">
        <v>40</v>
      </c>
    </row>
    <row r="6509" spans="1:36" x14ac:dyDescent="0.25">
      <c r="A6509" t="s">
        <v>32</v>
      </c>
      <c r="B6509" t="s">
        <v>19605</v>
      </c>
      <c r="C6509">
        <f>YEAR(B6509)</f>
        <v>2017</v>
      </c>
      <c r="D6509">
        <v>64.400000000000006</v>
      </c>
      <c r="E6509">
        <v>60.8</v>
      </c>
      <c r="F6509">
        <v>62.8</v>
      </c>
      <c r="H6509" s="2">
        <f>IF(F6509-67.88&lt;=0,0,IF(F6509-67.88&lt;=1,1,2))</f>
        <v>0</v>
      </c>
      <c r="I6509">
        <v>64.400000000000006</v>
      </c>
      <c r="J6509">
        <v>60.8</v>
      </c>
      <c r="K6509">
        <v>62.8</v>
      </c>
      <c r="L6509">
        <v>52.7</v>
      </c>
      <c r="M6509">
        <v>69.8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32.200000000000003</v>
      </c>
      <c r="V6509">
        <v>19.7</v>
      </c>
      <c r="W6509">
        <v>324.7</v>
      </c>
      <c r="X6509">
        <v>1016</v>
      </c>
      <c r="Y6509">
        <v>59.4</v>
      </c>
      <c r="Z6509">
        <v>6.2</v>
      </c>
      <c r="AA6509">
        <v>124.6</v>
      </c>
      <c r="AB6509">
        <v>10.9</v>
      </c>
      <c r="AC6509">
        <v>5</v>
      </c>
      <c r="AD6509">
        <v>0</v>
      </c>
      <c r="AE6509" t="s">
        <v>19606</v>
      </c>
      <c r="AF6509" t="s">
        <v>19607</v>
      </c>
      <c r="AG6509">
        <v>0.54</v>
      </c>
      <c r="AH6509" t="s">
        <v>36</v>
      </c>
      <c r="AI6509" t="s">
        <v>37</v>
      </c>
      <c r="AJ6509" t="s">
        <v>38</v>
      </c>
    </row>
    <row r="6510" spans="1:36" x14ac:dyDescent="0.25">
      <c r="A6510" t="s">
        <v>32</v>
      </c>
      <c r="B6510" t="s">
        <v>19608</v>
      </c>
      <c r="C6510">
        <f>YEAR(B6510)</f>
        <v>2017</v>
      </c>
      <c r="D6510">
        <v>68</v>
      </c>
      <c r="E6510">
        <v>53.6</v>
      </c>
      <c r="F6510">
        <v>60.7</v>
      </c>
      <c r="H6510" s="2">
        <f>IF(F6510-67.88&lt;=0,0,IF(F6510-67.88&lt;=1,1,2))</f>
        <v>0</v>
      </c>
      <c r="I6510">
        <v>68</v>
      </c>
      <c r="J6510">
        <v>53.6</v>
      </c>
      <c r="K6510">
        <v>60.7</v>
      </c>
      <c r="L6510">
        <v>50.4</v>
      </c>
      <c r="M6510">
        <v>69.5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15.7</v>
      </c>
      <c r="V6510">
        <v>10.3</v>
      </c>
      <c r="W6510">
        <v>183.6</v>
      </c>
      <c r="X6510">
        <v>1017.8</v>
      </c>
      <c r="Y6510">
        <v>27.8</v>
      </c>
      <c r="Z6510">
        <v>6.2</v>
      </c>
      <c r="AA6510">
        <v>153.19999999999999</v>
      </c>
      <c r="AB6510">
        <v>13.2</v>
      </c>
      <c r="AC6510">
        <v>6</v>
      </c>
      <c r="AD6510">
        <v>0</v>
      </c>
      <c r="AE6510" t="s">
        <v>19609</v>
      </c>
      <c r="AF6510" t="s">
        <v>19610</v>
      </c>
      <c r="AG6510">
        <v>0.57999999999999996</v>
      </c>
      <c r="AH6510" t="s">
        <v>36</v>
      </c>
      <c r="AI6510" t="s">
        <v>37</v>
      </c>
      <c r="AJ6510" t="s">
        <v>38</v>
      </c>
    </row>
    <row r="6511" spans="1:36" x14ac:dyDescent="0.25">
      <c r="A6511" t="s">
        <v>32</v>
      </c>
      <c r="B6511" t="s">
        <v>19611</v>
      </c>
      <c r="C6511">
        <f>YEAR(B6511)</f>
        <v>2017</v>
      </c>
      <c r="D6511">
        <v>68</v>
      </c>
      <c r="E6511">
        <v>50</v>
      </c>
      <c r="F6511">
        <v>59.5</v>
      </c>
      <c r="H6511" s="2">
        <f>IF(F6511-67.88&lt;=0,0,IF(F6511-67.88&lt;=1,1,2))</f>
        <v>0</v>
      </c>
      <c r="I6511">
        <v>68</v>
      </c>
      <c r="J6511">
        <v>50</v>
      </c>
      <c r="K6511">
        <v>59.5</v>
      </c>
      <c r="L6511">
        <v>51.4</v>
      </c>
      <c r="M6511">
        <v>75.400000000000006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19.7</v>
      </c>
      <c r="V6511">
        <v>13.9</v>
      </c>
      <c r="W6511">
        <v>141.80000000000001</v>
      </c>
      <c r="X6511">
        <v>1020.1</v>
      </c>
      <c r="Y6511">
        <v>17.600000000000001</v>
      </c>
      <c r="Z6511">
        <v>6.2</v>
      </c>
      <c r="AA6511">
        <v>157.30000000000001</v>
      </c>
      <c r="AB6511">
        <v>13.5</v>
      </c>
      <c r="AC6511">
        <v>6</v>
      </c>
      <c r="AD6511">
        <v>0</v>
      </c>
      <c r="AE6511" t="s">
        <v>19612</v>
      </c>
      <c r="AF6511" t="s">
        <v>19613</v>
      </c>
      <c r="AG6511">
        <v>0.61</v>
      </c>
      <c r="AH6511" t="s">
        <v>330</v>
      </c>
      <c r="AI6511" t="s">
        <v>9140</v>
      </c>
      <c r="AJ6511" t="s">
        <v>331</v>
      </c>
    </row>
    <row r="6512" spans="1:36" x14ac:dyDescent="0.25">
      <c r="A6512" t="s">
        <v>32</v>
      </c>
      <c r="B6512" t="s">
        <v>19614</v>
      </c>
      <c r="C6512">
        <f>YEAR(B6512)</f>
        <v>2017</v>
      </c>
      <c r="D6512">
        <v>78.8</v>
      </c>
      <c r="E6512">
        <v>57.2</v>
      </c>
      <c r="F6512">
        <v>64.5</v>
      </c>
      <c r="H6512" s="2">
        <f>IF(F6512-67.88&lt;=0,0,IF(F6512-67.88&lt;=1,1,2))</f>
        <v>0</v>
      </c>
      <c r="I6512">
        <v>78.8</v>
      </c>
      <c r="J6512">
        <v>57.2</v>
      </c>
      <c r="K6512">
        <v>64.5</v>
      </c>
      <c r="L6512">
        <v>56.8</v>
      </c>
      <c r="M6512">
        <v>77.5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27.7</v>
      </c>
      <c r="V6512">
        <v>17.2</v>
      </c>
      <c r="W6512">
        <v>190.2</v>
      </c>
      <c r="X6512">
        <v>1018.8</v>
      </c>
      <c r="Y6512">
        <v>13.9</v>
      </c>
      <c r="Z6512">
        <v>6.2</v>
      </c>
      <c r="AA6512">
        <v>157.1</v>
      </c>
      <c r="AB6512">
        <v>13.5</v>
      </c>
      <c r="AC6512">
        <v>6</v>
      </c>
      <c r="AD6512">
        <v>0</v>
      </c>
      <c r="AE6512" t="s">
        <v>19615</v>
      </c>
      <c r="AF6512" t="s">
        <v>19616</v>
      </c>
      <c r="AG6512">
        <v>0.65</v>
      </c>
      <c r="AH6512" t="s">
        <v>330</v>
      </c>
      <c r="AI6512" t="s">
        <v>9140</v>
      </c>
      <c r="AJ6512" t="s">
        <v>331</v>
      </c>
    </row>
    <row r="6513" spans="1:36" x14ac:dyDescent="0.25">
      <c r="A6513" t="s">
        <v>32</v>
      </c>
      <c r="B6513" t="s">
        <v>19617</v>
      </c>
      <c r="C6513">
        <f>YEAR(B6513)</f>
        <v>2017</v>
      </c>
      <c r="D6513">
        <v>69.8</v>
      </c>
      <c r="E6513">
        <v>55.4</v>
      </c>
      <c r="F6513">
        <v>62.8</v>
      </c>
      <c r="H6513" s="2">
        <f>IF(F6513-67.88&lt;=0,0,IF(F6513-67.88&lt;=1,1,2))</f>
        <v>0</v>
      </c>
      <c r="I6513">
        <v>69.8</v>
      </c>
      <c r="J6513">
        <v>55.4</v>
      </c>
      <c r="K6513">
        <v>62.8</v>
      </c>
      <c r="L6513">
        <v>55.6</v>
      </c>
      <c r="M6513">
        <v>78.599999999999994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16.100000000000001</v>
      </c>
      <c r="V6513">
        <v>10.3</v>
      </c>
      <c r="W6513">
        <v>245.6</v>
      </c>
      <c r="X6513">
        <v>1020.1</v>
      </c>
      <c r="Y6513">
        <v>34.9</v>
      </c>
      <c r="Z6513">
        <v>6.2</v>
      </c>
      <c r="AA6513">
        <v>140.69999999999999</v>
      </c>
      <c r="AB6513">
        <v>12.1</v>
      </c>
      <c r="AC6513">
        <v>6</v>
      </c>
      <c r="AD6513">
        <v>0</v>
      </c>
      <c r="AE6513" t="s">
        <v>19618</v>
      </c>
      <c r="AF6513" t="s">
        <v>19619</v>
      </c>
      <c r="AG6513">
        <v>0.68</v>
      </c>
      <c r="AH6513" t="s">
        <v>36</v>
      </c>
      <c r="AI6513" t="s">
        <v>37</v>
      </c>
      <c r="AJ6513" t="s">
        <v>38</v>
      </c>
    </row>
    <row r="6514" spans="1:36" x14ac:dyDescent="0.25">
      <c r="A6514" t="s">
        <v>32</v>
      </c>
      <c r="B6514" t="s">
        <v>19620</v>
      </c>
      <c r="C6514">
        <f>YEAR(B6514)</f>
        <v>2017</v>
      </c>
      <c r="D6514">
        <v>68</v>
      </c>
      <c r="E6514">
        <v>55.4</v>
      </c>
      <c r="F6514">
        <v>61.8</v>
      </c>
      <c r="H6514" s="2">
        <f>IF(F6514-67.88&lt;=0,0,IF(F6514-67.88&lt;=1,1,2))</f>
        <v>0</v>
      </c>
      <c r="I6514">
        <v>68</v>
      </c>
      <c r="J6514">
        <v>55.4</v>
      </c>
      <c r="K6514">
        <v>61.8</v>
      </c>
      <c r="L6514">
        <v>54.1</v>
      </c>
      <c r="M6514">
        <v>76.5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15.4</v>
      </c>
      <c r="V6514">
        <v>8</v>
      </c>
      <c r="W6514">
        <v>191</v>
      </c>
      <c r="X6514">
        <v>1019.5</v>
      </c>
      <c r="Y6514">
        <v>37.6</v>
      </c>
      <c r="Z6514">
        <v>6.2</v>
      </c>
      <c r="AA6514">
        <v>131.80000000000001</v>
      </c>
      <c r="AB6514">
        <v>11.3</v>
      </c>
      <c r="AC6514">
        <v>5</v>
      </c>
      <c r="AD6514">
        <v>0</v>
      </c>
      <c r="AE6514" t="s">
        <v>19621</v>
      </c>
      <c r="AF6514" t="s">
        <v>19622</v>
      </c>
      <c r="AG6514">
        <v>0.75</v>
      </c>
      <c r="AH6514" t="s">
        <v>36</v>
      </c>
      <c r="AI6514" t="s">
        <v>37</v>
      </c>
      <c r="AJ6514" t="s">
        <v>38</v>
      </c>
    </row>
    <row r="6515" spans="1:36" x14ac:dyDescent="0.25">
      <c r="A6515" t="s">
        <v>32</v>
      </c>
      <c r="B6515" t="s">
        <v>19623</v>
      </c>
      <c r="C6515">
        <f>YEAR(B6515)</f>
        <v>2017</v>
      </c>
      <c r="D6515">
        <v>75.2</v>
      </c>
      <c r="E6515">
        <v>51.8</v>
      </c>
      <c r="F6515">
        <v>61.8</v>
      </c>
      <c r="H6515" s="2">
        <f>IF(F6515-67.88&lt;=0,0,IF(F6515-67.88&lt;=1,1,2))</f>
        <v>0</v>
      </c>
      <c r="I6515">
        <v>75.2</v>
      </c>
      <c r="J6515">
        <v>51.8</v>
      </c>
      <c r="K6515">
        <v>61.8</v>
      </c>
      <c r="L6515">
        <v>53.1</v>
      </c>
      <c r="M6515">
        <v>74.900000000000006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21.9</v>
      </c>
      <c r="V6515">
        <v>17.2</v>
      </c>
      <c r="W6515">
        <v>143.6</v>
      </c>
      <c r="X6515">
        <v>1018.1</v>
      </c>
      <c r="Y6515">
        <v>12.3</v>
      </c>
      <c r="Z6515">
        <v>6.2</v>
      </c>
      <c r="AA6515">
        <v>150.6</v>
      </c>
      <c r="AB6515">
        <v>13</v>
      </c>
      <c r="AC6515">
        <v>6</v>
      </c>
      <c r="AD6515">
        <v>0</v>
      </c>
      <c r="AE6515" t="s">
        <v>19624</v>
      </c>
      <c r="AF6515" t="s">
        <v>19625</v>
      </c>
      <c r="AG6515">
        <v>0.75</v>
      </c>
      <c r="AH6515" t="s">
        <v>330</v>
      </c>
      <c r="AI6515" t="s">
        <v>9140</v>
      </c>
      <c r="AJ6515" t="s">
        <v>331</v>
      </c>
    </row>
    <row r="6516" spans="1:36" x14ac:dyDescent="0.25">
      <c r="A6516" t="s">
        <v>32</v>
      </c>
      <c r="B6516" t="s">
        <v>19626</v>
      </c>
      <c r="C6516">
        <f>YEAR(B6516)</f>
        <v>2017</v>
      </c>
      <c r="D6516">
        <v>71.599999999999994</v>
      </c>
      <c r="E6516">
        <v>55.4</v>
      </c>
      <c r="F6516">
        <v>64.3</v>
      </c>
      <c r="H6516" s="2">
        <f>IF(F6516-67.88&lt;=0,0,IF(F6516-67.88&lt;=1,1,2))</f>
        <v>0</v>
      </c>
      <c r="I6516">
        <v>71.599999999999994</v>
      </c>
      <c r="J6516">
        <v>55.4</v>
      </c>
      <c r="K6516">
        <v>64.3</v>
      </c>
      <c r="L6516">
        <v>54.7</v>
      </c>
      <c r="M6516">
        <v>71.599999999999994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28.9</v>
      </c>
      <c r="V6516">
        <v>19.600000000000001</v>
      </c>
      <c r="W6516">
        <v>167.1</v>
      </c>
      <c r="X6516">
        <v>1015.4</v>
      </c>
      <c r="Y6516">
        <v>37.9</v>
      </c>
      <c r="Z6516">
        <v>6.2</v>
      </c>
      <c r="AA6516">
        <v>130.4</v>
      </c>
      <c r="AB6516">
        <v>11.3</v>
      </c>
      <c r="AC6516">
        <v>5</v>
      </c>
      <c r="AD6516">
        <v>0</v>
      </c>
      <c r="AE6516" t="s">
        <v>19627</v>
      </c>
      <c r="AF6516" t="s">
        <v>19628</v>
      </c>
      <c r="AG6516">
        <v>0.79</v>
      </c>
      <c r="AH6516" t="s">
        <v>36</v>
      </c>
      <c r="AI6516" t="s">
        <v>37</v>
      </c>
      <c r="AJ6516" t="s">
        <v>38</v>
      </c>
    </row>
    <row r="6517" spans="1:36" x14ac:dyDescent="0.25">
      <c r="A6517" t="s">
        <v>32</v>
      </c>
      <c r="B6517" t="s">
        <v>19629</v>
      </c>
      <c r="C6517">
        <f>YEAR(B6517)</f>
        <v>2017</v>
      </c>
      <c r="D6517">
        <v>69.8</v>
      </c>
      <c r="E6517">
        <v>59</v>
      </c>
      <c r="F6517">
        <v>65.8</v>
      </c>
      <c r="H6517" s="2">
        <f>IF(F6517-67.88&lt;=0,0,IF(F6517-67.88&lt;=1,1,2))</f>
        <v>0</v>
      </c>
      <c r="I6517">
        <v>69.8</v>
      </c>
      <c r="J6517">
        <v>59</v>
      </c>
      <c r="K6517">
        <v>65.8</v>
      </c>
      <c r="L6517">
        <v>55.2</v>
      </c>
      <c r="M6517">
        <v>69</v>
      </c>
      <c r="O6517">
        <v>0.121</v>
      </c>
      <c r="P6517">
        <v>100</v>
      </c>
      <c r="Q6517">
        <v>8.33</v>
      </c>
      <c r="R6517" t="s">
        <v>40</v>
      </c>
      <c r="S6517">
        <v>0</v>
      </c>
      <c r="T6517">
        <v>0</v>
      </c>
      <c r="U6517">
        <v>39.1</v>
      </c>
      <c r="V6517">
        <v>19.7</v>
      </c>
      <c r="W6517">
        <v>169.8</v>
      </c>
      <c r="X6517">
        <v>1006.4</v>
      </c>
      <c r="Y6517">
        <v>43.9</v>
      </c>
      <c r="Z6517">
        <v>6.1</v>
      </c>
      <c r="AA6517">
        <v>122.3</v>
      </c>
      <c r="AB6517">
        <v>10.6</v>
      </c>
      <c r="AC6517">
        <v>6</v>
      </c>
      <c r="AD6517">
        <v>0</v>
      </c>
      <c r="AE6517" t="s">
        <v>19630</v>
      </c>
      <c r="AF6517" t="s">
        <v>19631</v>
      </c>
      <c r="AG6517">
        <v>0.82</v>
      </c>
      <c r="AH6517" t="s">
        <v>56</v>
      </c>
      <c r="AI6517" t="s">
        <v>101</v>
      </c>
      <c r="AJ6517" t="s">
        <v>40</v>
      </c>
    </row>
    <row r="6518" spans="1:36" x14ac:dyDescent="0.25">
      <c r="A6518" t="s">
        <v>32</v>
      </c>
      <c r="B6518" t="s">
        <v>19632</v>
      </c>
      <c r="C6518">
        <f>YEAR(B6518)</f>
        <v>2017</v>
      </c>
      <c r="D6518">
        <v>75.2</v>
      </c>
      <c r="E6518">
        <v>57.2</v>
      </c>
      <c r="F6518">
        <v>65.400000000000006</v>
      </c>
      <c r="H6518" s="2">
        <f>IF(F6518-67.88&lt;=0,0,IF(F6518-67.88&lt;=1,1,2))</f>
        <v>0</v>
      </c>
      <c r="I6518">
        <v>75.2</v>
      </c>
      <c r="J6518">
        <v>57.2</v>
      </c>
      <c r="K6518">
        <v>65.400000000000006</v>
      </c>
      <c r="L6518">
        <v>54.8</v>
      </c>
      <c r="M6518">
        <v>69.5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25.3</v>
      </c>
      <c r="V6518">
        <v>18.3</v>
      </c>
      <c r="W6518">
        <v>170.6</v>
      </c>
      <c r="X6518">
        <v>1011.8</v>
      </c>
      <c r="Y6518">
        <v>27.4</v>
      </c>
      <c r="Z6518">
        <v>6.2</v>
      </c>
      <c r="AA6518">
        <v>134.80000000000001</v>
      </c>
      <c r="AB6518">
        <v>11.6</v>
      </c>
      <c r="AC6518">
        <v>6</v>
      </c>
      <c r="AD6518">
        <v>0</v>
      </c>
      <c r="AE6518" t="s">
        <v>19633</v>
      </c>
      <c r="AF6518" t="s">
        <v>19634</v>
      </c>
      <c r="AG6518">
        <v>0.86</v>
      </c>
      <c r="AH6518" t="s">
        <v>36</v>
      </c>
      <c r="AI6518" t="s">
        <v>702</v>
      </c>
      <c r="AJ6518" t="s">
        <v>38</v>
      </c>
    </row>
    <row r="6519" spans="1:36" x14ac:dyDescent="0.25">
      <c r="A6519" t="s">
        <v>32</v>
      </c>
      <c r="B6519" t="s">
        <v>19635</v>
      </c>
      <c r="C6519">
        <f>YEAR(B6519)</f>
        <v>2017</v>
      </c>
      <c r="D6519">
        <v>75.2</v>
      </c>
      <c r="E6519">
        <v>64.400000000000006</v>
      </c>
      <c r="F6519">
        <v>68.599999999999994</v>
      </c>
      <c r="H6519" s="2">
        <f>IF(F6519-67.88&lt;=0,0,IF(F6519-67.88&lt;=1,1,2))</f>
        <v>1</v>
      </c>
      <c r="I6519">
        <v>75.2</v>
      </c>
      <c r="J6519">
        <v>64.400000000000006</v>
      </c>
      <c r="K6519">
        <v>68.599999999999994</v>
      </c>
      <c r="L6519">
        <v>58.8</v>
      </c>
      <c r="M6519">
        <v>71.5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23</v>
      </c>
      <c r="V6519">
        <v>19.7</v>
      </c>
      <c r="W6519">
        <v>163</v>
      </c>
      <c r="X6519">
        <v>1015.8</v>
      </c>
      <c r="Y6519">
        <v>28.8</v>
      </c>
      <c r="Z6519">
        <v>6.2</v>
      </c>
      <c r="AA6519">
        <v>131.19999999999999</v>
      </c>
      <c r="AB6519">
        <v>11.4</v>
      </c>
      <c r="AC6519">
        <v>5</v>
      </c>
      <c r="AD6519">
        <v>0</v>
      </c>
      <c r="AE6519" t="s">
        <v>19636</v>
      </c>
      <c r="AF6519" t="s">
        <v>19637</v>
      </c>
      <c r="AG6519">
        <v>0.89</v>
      </c>
      <c r="AH6519" t="s">
        <v>36</v>
      </c>
      <c r="AI6519" t="s">
        <v>37</v>
      </c>
      <c r="AJ6519" t="s">
        <v>38</v>
      </c>
    </row>
    <row r="6520" spans="1:36" x14ac:dyDescent="0.25">
      <c r="A6520" t="s">
        <v>32</v>
      </c>
      <c r="B6520" t="s">
        <v>19638</v>
      </c>
      <c r="C6520">
        <f>YEAR(B6520)</f>
        <v>2017</v>
      </c>
      <c r="D6520">
        <v>75.2</v>
      </c>
      <c r="E6520">
        <v>64.400000000000006</v>
      </c>
      <c r="F6520">
        <v>68.2</v>
      </c>
      <c r="H6520" s="2">
        <f>IF(F6520-67.88&lt;=0,0,IF(F6520-67.88&lt;=1,1,2))</f>
        <v>1</v>
      </c>
      <c r="I6520">
        <v>75.2</v>
      </c>
      <c r="J6520">
        <v>64.400000000000006</v>
      </c>
      <c r="K6520">
        <v>68.2</v>
      </c>
      <c r="L6520">
        <v>57.8</v>
      </c>
      <c r="M6520">
        <v>70.099999999999994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30</v>
      </c>
      <c r="V6520">
        <v>25.3</v>
      </c>
      <c r="W6520">
        <v>165.3</v>
      </c>
      <c r="X6520">
        <v>1015.3</v>
      </c>
      <c r="Y6520">
        <v>28.6</v>
      </c>
      <c r="Z6520">
        <v>6.2</v>
      </c>
      <c r="AA6520">
        <v>139</v>
      </c>
      <c r="AB6520">
        <v>12</v>
      </c>
      <c r="AC6520">
        <v>6</v>
      </c>
      <c r="AD6520">
        <v>0</v>
      </c>
      <c r="AE6520" t="s">
        <v>19639</v>
      </c>
      <c r="AF6520" t="s">
        <v>19640</v>
      </c>
      <c r="AG6520">
        <v>0.93</v>
      </c>
      <c r="AH6520" t="s">
        <v>36</v>
      </c>
      <c r="AI6520" t="s">
        <v>37</v>
      </c>
      <c r="AJ6520" t="s">
        <v>38</v>
      </c>
    </row>
    <row r="6521" spans="1:36" x14ac:dyDescent="0.25">
      <c r="A6521" t="s">
        <v>32</v>
      </c>
      <c r="B6521" t="s">
        <v>19641</v>
      </c>
      <c r="C6521">
        <f>YEAR(B6521)</f>
        <v>2017</v>
      </c>
      <c r="D6521">
        <v>75.2</v>
      </c>
      <c r="E6521">
        <v>59.1</v>
      </c>
      <c r="F6521">
        <v>66.400000000000006</v>
      </c>
      <c r="H6521" s="2">
        <f>IF(F6521-67.88&lt;=0,0,IF(F6521-67.88&lt;=1,1,2))</f>
        <v>0</v>
      </c>
      <c r="I6521">
        <v>75.2</v>
      </c>
      <c r="J6521">
        <v>59.1</v>
      </c>
      <c r="K6521">
        <v>66.400000000000006</v>
      </c>
      <c r="L6521">
        <v>58</v>
      </c>
      <c r="M6521">
        <v>75.099999999999994</v>
      </c>
      <c r="O6521">
        <v>1.6E-2</v>
      </c>
      <c r="P6521">
        <v>100</v>
      </c>
      <c r="Q6521">
        <v>4.17</v>
      </c>
      <c r="R6521" t="s">
        <v>40</v>
      </c>
      <c r="S6521">
        <v>0</v>
      </c>
      <c r="T6521">
        <v>0</v>
      </c>
      <c r="U6521">
        <v>23</v>
      </c>
      <c r="V6521">
        <v>20.8</v>
      </c>
      <c r="W6521">
        <v>186.1</v>
      </c>
      <c r="X6521">
        <v>1013.3</v>
      </c>
      <c r="Y6521">
        <v>31.8</v>
      </c>
      <c r="Z6521">
        <v>6.2</v>
      </c>
      <c r="AA6521">
        <v>126.3</v>
      </c>
      <c r="AB6521">
        <v>10.8</v>
      </c>
      <c r="AC6521">
        <v>5</v>
      </c>
      <c r="AD6521">
        <v>0</v>
      </c>
      <c r="AE6521" t="s">
        <v>19642</v>
      </c>
      <c r="AF6521" t="s">
        <v>19643</v>
      </c>
      <c r="AG6521">
        <v>0.96</v>
      </c>
      <c r="AH6521" t="s">
        <v>56</v>
      </c>
      <c r="AI6521" t="s">
        <v>65</v>
      </c>
      <c r="AJ6521" t="s">
        <v>40</v>
      </c>
    </row>
    <row r="6522" spans="1:36" x14ac:dyDescent="0.25">
      <c r="A6522" t="s">
        <v>32</v>
      </c>
      <c r="B6522" t="s">
        <v>19644</v>
      </c>
      <c r="C6522">
        <f>YEAR(B6522)</f>
        <v>2017</v>
      </c>
      <c r="D6522">
        <v>68</v>
      </c>
      <c r="E6522">
        <v>57.2</v>
      </c>
      <c r="F6522">
        <v>61.2</v>
      </c>
      <c r="H6522" s="2">
        <f>IF(F6522-67.88&lt;=0,0,IF(F6522-67.88&lt;=1,1,2))</f>
        <v>0</v>
      </c>
      <c r="I6522">
        <v>68</v>
      </c>
      <c r="J6522">
        <v>57.2</v>
      </c>
      <c r="K6522">
        <v>61.2</v>
      </c>
      <c r="L6522">
        <v>54.7</v>
      </c>
      <c r="M6522">
        <v>80</v>
      </c>
      <c r="O6522">
        <v>0.27</v>
      </c>
      <c r="P6522">
        <v>100</v>
      </c>
      <c r="Q6522">
        <v>8.33</v>
      </c>
      <c r="R6522" t="s">
        <v>40</v>
      </c>
      <c r="S6522">
        <v>0</v>
      </c>
      <c r="T6522">
        <v>0</v>
      </c>
      <c r="U6522">
        <v>19.7</v>
      </c>
      <c r="V6522">
        <v>15</v>
      </c>
      <c r="W6522">
        <v>185.7</v>
      </c>
      <c r="X6522">
        <v>1011.9</v>
      </c>
      <c r="Y6522">
        <v>56.7</v>
      </c>
      <c r="Z6522">
        <v>6.2</v>
      </c>
      <c r="AA6522">
        <v>115.1</v>
      </c>
      <c r="AB6522">
        <v>10</v>
      </c>
      <c r="AC6522">
        <v>5</v>
      </c>
      <c r="AD6522">
        <v>0</v>
      </c>
      <c r="AE6522" t="s">
        <v>19645</v>
      </c>
      <c r="AF6522" t="s">
        <v>19646</v>
      </c>
      <c r="AG6522">
        <v>0</v>
      </c>
      <c r="AH6522" t="s">
        <v>56</v>
      </c>
      <c r="AI6522" t="s">
        <v>57</v>
      </c>
      <c r="AJ6522" t="s">
        <v>40</v>
      </c>
    </row>
    <row r="6523" spans="1:36" x14ac:dyDescent="0.25">
      <c r="A6523" t="s">
        <v>32</v>
      </c>
      <c r="B6523" t="s">
        <v>19647</v>
      </c>
      <c r="C6523">
        <f>YEAR(B6523)</f>
        <v>2017</v>
      </c>
      <c r="D6523">
        <v>69.8</v>
      </c>
      <c r="E6523">
        <v>55.4</v>
      </c>
      <c r="F6523">
        <v>61</v>
      </c>
      <c r="H6523" s="2">
        <f>IF(F6523-67.88&lt;=0,0,IF(F6523-67.88&lt;=1,1,2))</f>
        <v>0</v>
      </c>
      <c r="I6523">
        <v>69.8</v>
      </c>
      <c r="J6523">
        <v>55.4</v>
      </c>
      <c r="K6523">
        <v>61</v>
      </c>
      <c r="L6523">
        <v>53.6</v>
      </c>
      <c r="M6523">
        <v>77.7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20.8</v>
      </c>
      <c r="V6523">
        <v>10.3</v>
      </c>
      <c r="W6523">
        <v>176.9</v>
      </c>
      <c r="X6523">
        <v>1011.4</v>
      </c>
      <c r="Y6523">
        <v>36.6</v>
      </c>
      <c r="Z6523">
        <v>6.2</v>
      </c>
      <c r="AA6523">
        <v>121.3</v>
      </c>
      <c r="AB6523">
        <v>10.6</v>
      </c>
      <c r="AC6523">
        <v>5</v>
      </c>
      <c r="AD6523">
        <v>0</v>
      </c>
      <c r="AE6523" t="s">
        <v>19648</v>
      </c>
      <c r="AF6523" t="s">
        <v>19649</v>
      </c>
      <c r="AG6523">
        <v>0.03</v>
      </c>
      <c r="AH6523" t="s">
        <v>36</v>
      </c>
      <c r="AI6523" t="s">
        <v>37</v>
      </c>
      <c r="AJ6523" t="s">
        <v>38</v>
      </c>
    </row>
    <row r="6524" spans="1:36" x14ac:dyDescent="0.25">
      <c r="A6524" t="s">
        <v>32</v>
      </c>
      <c r="B6524" t="s">
        <v>19650</v>
      </c>
      <c r="C6524">
        <f>YEAR(B6524)</f>
        <v>2017</v>
      </c>
      <c r="D6524">
        <v>68</v>
      </c>
      <c r="E6524">
        <v>57.2</v>
      </c>
      <c r="F6524">
        <v>60.8</v>
      </c>
      <c r="H6524" s="2">
        <f>IF(F6524-67.88&lt;=0,0,IF(F6524-67.88&lt;=1,1,2))</f>
        <v>0</v>
      </c>
      <c r="I6524">
        <v>68</v>
      </c>
      <c r="J6524">
        <v>57.2</v>
      </c>
      <c r="K6524">
        <v>60.8</v>
      </c>
      <c r="L6524">
        <v>50.5</v>
      </c>
      <c r="M6524">
        <v>69.400000000000006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32.4</v>
      </c>
      <c r="V6524">
        <v>25.3</v>
      </c>
      <c r="W6524">
        <v>277.10000000000002</v>
      </c>
      <c r="X6524">
        <v>1011.3</v>
      </c>
      <c r="Y6524">
        <v>45.6</v>
      </c>
      <c r="Z6524">
        <v>6.2</v>
      </c>
      <c r="AA6524">
        <v>111.4</v>
      </c>
      <c r="AB6524">
        <v>9.6</v>
      </c>
      <c r="AC6524">
        <v>4</v>
      </c>
      <c r="AD6524">
        <v>0</v>
      </c>
      <c r="AE6524" t="s">
        <v>19651</v>
      </c>
      <c r="AF6524" t="s">
        <v>19652</v>
      </c>
      <c r="AG6524">
        <v>0.06</v>
      </c>
      <c r="AH6524" t="s">
        <v>36</v>
      </c>
      <c r="AI6524" t="s">
        <v>37</v>
      </c>
      <c r="AJ6524" t="s">
        <v>38</v>
      </c>
    </row>
    <row r="6525" spans="1:36" x14ac:dyDescent="0.25">
      <c r="A6525" t="s">
        <v>32</v>
      </c>
      <c r="B6525" t="s">
        <v>19653</v>
      </c>
      <c r="C6525">
        <f>YEAR(B6525)</f>
        <v>2017</v>
      </c>
      <c r="D6525">
        <v>60.8</v>
      </c>
      <c r="E6525">
        <v>48.2</v>
      </c>
      <c r="F6525">
        <v>56.5</v>
      </c>
      <c r="H6525" s="2">
        <f>IF(F6525-67.88&lt;=0,0,IF(F6525-67.88&lt;=1,1,2))</f>
        <v>0</v>
      </c>
      <c r="I6525">
        <v>60.8</v>
      </c>
      <c r="J6525">
        <v>45.1</v>
      </c>
      <c r="K6525">
        <v>56.2</v>
      </c>
      <c r="L6525">
        <v>38.9</v>
      </c>
      <c r="M6525">
        <v>52.3</v>
      </c>
      <c r="O6525">
        <v>8.9999999999999993E-3</v>
      </c>
      <c r="P6525">
        <v>100</v>
      </c>
      <c r="Q6525">
        <v>4.17</v>
      </c>
      <c r="R6525" t="s">
        <v>40</v>
      </c>
      <c r="S6525">
        <v>0</v>
      </c>
      <c r="T6525">
        <v>0</v>
      </c>
      <c r="U6525">
        <v>30</v>
      </c>
      <c r="V6525">
        <v>23</v>
      </c>
      <c r="W6525">
        <v>325.39999999999998</v>
      </c>
      <c r="X6525">
        <v>1018.5</v>
      </c>
      <c r="Y6525">
        <v>51.1</v>
      </c>
      <c r="Z6525">
        <v>6.2</v>
      </c>
      <c r="AA6525">
        <v>116.9</v>
      </c>
      <c r="AB6525">
        <v>10</v>
      </c>
      <c r="AC6525">
        <v>4</v>
      </c>
      <c r="AD6525">
        <v>0</v>
      </c>
      <c r="AE6525" t="s">
        <v>19654</v>
      </c>
      <c r="AF6525" t="s">
        <v>19655</v>
      </c>
      <c r="AG6525">
        <v>0.1</v>
      </c>
      <c r="AH6525" t="s">
        <v>56</v>
      </c>
      <c r="AI6525" t="s">
        <v>137</v>
      </c>
      <c r="AJ6525" t="s">
        <v>40</v>
      </c>
    </row>
    <row r="6526" spans="1:36" x14ac:dyDescent="0.25">
      <c r="A6526" t="s">
        <v>32</v>
      </c>
      <c r="B6526" t="s">
        <v>19656</v>
      </c>
      <c r="C6526">
        <f>YEAR(B6526)</f>
        <v>2017</v>
      </c>
      <c r="D6526">
        <v>64.400000000000006</v>
      </c>
      <c r="E6526">
        <v>46.4</v>
      </c>
      <c r="F6526">
        <v>54.5</v>
      </c>
      <c r="H6526" s="2">
        <f>IF(F6526-67.88&lt;=0,0,IF(F6526-67.88&lt;=1,1,2))</f>
        <v>0</v>
      </c>
      <c r="I6526">
        <v>64.400000000000006</v>
      </c>
      <c r="J6526">
        <v>41.9</v>
      </c>
      <c r="K6526">
        <v>53.1</v>
      </c>
      <c r="L6526">
        <v>43.5</v>
      </c>
      <c r="M6526">
        <v>67.2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19.2</v>
      </c>
      <c r="V6526">
        <v>9.1999999999999993</v>
      </c>
      <c r="W6526">
        <v>178.1</v>
      </c>
      <c r="X6526">
        <v>1020.2</v>
      </c>
      <c r="Y6526">
        <v>26.3</v>
      </c>
      <c r="Z6526">
        <v>6.2</v>
      </c>
      <c r="AA6526">
        <v>139.19999999999999</v>
      </c>
      <c r="AB6526">
        <v>12.1</v>
      </c>
      <c r="AC6526">
        <v>5</v>
      </c>
      <c r="AD6526">
        <v>0</v>
      </c>
      <c r="AE6526" t="s">
        <v>19657</v>
      </c>
      <c r="AF6526" t="s">
        <v>19658</v>
      </c>
      <c r="AG6526">
        <v>0.13</v>
      </c>
      <c r="AH6526" t="s">
        <v>36</v>
      </c>
      <c r="AI6526" t="s">
        <v>37</v>
      </c>
      <c r="AJ6526" t="s">
        <v>38</v>
      </c>
    </row>
    <row r="6527" spans="1:36" x14ac:dyDescent="0.25">
      <c r="A6527" t="s">
        <v>32</v>
      </c>
      <c r="B6527" t="s">
        <v>19659</v>
      </c>
      <c r="C6527">
        <f>YEAR(B6527)</f>
        <v>2017</v>
      </c>
      <c r="D6527">
        <v>68</v>
      </c>
      <c r="E6527">
        <v>50</v>
      </c>
      <c r="F6527">
        <v>58.2</v>
      </c>
      <c r="H6527" s="2">
        <f>IF(F6527-67.88&lt;=0,0,IF(F6527-67.88&lt;=1,1,2))</f>
        <v>0</v>
      </c>
      <c r="I6527">
        <v>68</v>
      </c>
      <c r="J6527">
        <v>45.9</v>
      </c>
      <c r="K6527">
        <v>57.9</v>
      </c>
      <c r="L6527">
        <v>49</v>
      </c>
      <c r="M6527">
        <v>72.400000000000006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16.100000000000001</v>
      </c>
      <c r="V6527">
        <v>12.8</v>
      </c>
      <c r="W6527">
        <v>200.7</v>
      </c>
      <c r="X6527">
        <v>1019.5</v>
      </c>
      <c r="Y6527">
        <v>37.1</v>
      </c>
      <c r="Z6527">
        <v>6.2</v>
      </c>
      <c r="AA6527">
        <v>130</v>
      </c>
      <c r="AB6527">
        <v>11.1</v>
      </c>
      <c r="AC6527">
        <v>5</v>
      </c>
      <c r="AD6527">
        <v>0</v>
      </c>
      <c r="AE6527" t="s">
        <v>19660</v>
      </c>
      <c r="AF6527" t="s">
        <v>19661</v>
      </c>
      <c r="AG6527">
        <v>0.16</v>
      </c>
      <c r="AH6527" t="s">
        <v>36</v>
      </c>
      <c r="AI6527" t="s">
        <v>37</v>
      </c>
      <c r="AJ6527" t="s">
        <v>38</v>
      </c>
    </row>
    <row r="6528" spans="1:36" x14ac:dyDescent="0.25">
      <c r="A6528" t="s">
        <v>32</v>
      </c>
      <c r="B6528" t="s">
        <v>19662</v>
      </c>
      <c r="C6528">
        <f>YEAR(B6528)</f>
        <v>2017</v>
      </c>
      <c r="D6528">
        <v>66.2</v>
      </c>
      <c r="E6528">
        <v>51.8</v>
      </c>
      <c r="F6528">
        <v>58.5</v>
      </c>
      <c r="H6528" s="2">
        <f>IF(F6528-67.88&lt;=0,0,IF(F6528-67.88&lt;=1,1,2))</f>
        <v>0</v>
      </c>
      <c r="I6528">
        <v>66.2</v>
      </c>
      <c r="J6528">
        <v>51.8</v>
      </c>
      <c r="K6528">
        <v>58.5</v>
      </c>
      <c r="L6528">
        <v>51.8</v>
      </c>
      <c r="M6528">
        <v>78.900000000000006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11.4</v>
      </c>
      <c r="V6528">
        <v>9.1999999999999993</v>
      </c>
      <c r="W6528">
        <v>171.7</v>
      </c>
      <c r="X6528">
        <v>1020</v>
      </c>
      <c r="Y6528">
        <v>32.5</v>
      </c>
      <c r="Z6528">
        <v>6.2</v>
      </c>
      <c r="AA6528">
        <v>126.9</v>
      </c>
      <c r="AB6528">
        <v>10.9</v>
      </c>
      <c r="AC6528">
        <v>5</v>
      </c>
      <c r="AD6528">
        <v>0</v>
      </c>
      <c r="AE6528" t="s">
        <v>19663</v>
      </c>
      <c r="AF6528" t="s">
        <v>19664</v>
      </c>
      <c r="AG6528">
        <v>0.2</v>
      </c>
      <c r="AH6528" t="s">
        <v>36</v>
      </c>
      <c r="AI6528" t="s">
        <v>37</v>
      </c>
      <c r="AJ6528" t="s">
        <v>38</v>
      </c>
    </row>
    <row r="6529" spans="1:36" x14ac:dyDescent="0.25">
      <c r="A6529" t="s">
        <v>32</v>
      </c>
      <c r="B6529" t="s">
        <v>19665</v>
      </c>
      <c r="C6529">
        <f>YEAR(B6529)</f>
        <v>2017</v>
      </c>
      <c r="D6529">
        <v>66.2</v>
      </c>
      <c r="E6529">
        <v>53.6</v>
      </c>
      <c r="F6529">
        <v>58.3</v>
      </c>
      <c r="H6529" s="2">
        <f>IF(F6529-67.88&lt;=0,0,IF(F6529-67.88&lt;=1,1,2))</f>
        <v>0</v>
      </c>
      <c r="I6529">
        <v>66.2</v>
      </c>
      <c r="J6529">
        <v>53.6</v>
      </c>
      <c r="K6529">
        <v>58.3</v>
      </c>
      <c r="L6529">
        <v>52.6</v>
      </c>
      <c r="M6529">
        <v>81.599999999999994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9.1999999999999993</v>
      </c>
      <c r="V6529">
        <v>10.3</v>
      </c>
      <c r="W6529">
        <v>169.3</v>
      </c>
      <c r="X6529">
        <v>1019.5</v>
      </c>
      <c r="Y6529">
        <v>35.700000000000003</v>
      </c>
      <c r="Z6529">
        <v>6.2</v>
      </c>
      <c r="AA6529">
        <v>93.5</v>
      </c>
      <c r="AB6529">
        <v>8</v>
      </c>
      <c r="AC6529">
        <v>4</v>
      </c>
      <c r="AD6529">
        <v>0</v>
      </c>
      <c r="AE6529" t="s">
        <v>19666</v>
      </c>
      <c r="AF6529" t="s">
        <v>19667</v>
      </c>
      <c r="AG6529">
        <v>0.23</v>
      </c>
      <c r="AH6529" t="s">
        <v>36</v>
      </c>
      <c r="AI6529" t="s">
        <v>37</v>
      </c>
      <c r="AJ6529" t="s">
        <v>38</v>
      </c>
    </row>
    <row r="6530" spans="1:36" x14ac:dyDescent="0.25">
      <c r="A6530" t="s">
        <v>32</v>
      </c>
      <c r="B6530" t="s">
        <v>19668</v>
      </c>
      <c r="C6530">
        <f>YEAR(B6530)</f>
        <v>2017</v>
      </c>
      <c r="D6530">
        <v>66.2</v>
      </c>
      <c r="E6530">
        <v>55.4</v>
      </c>
      <c r="F6530">
        <v>58.7</v>
      </c>
      <c r="H6530" s="2">
        <f>IF(F6530-67.88&lt;=0,0,IF(F6530-67.88&lt;=1,1,2))</f>
        <v>0</v>
      </c>
      <c r="I6530">
        <v>66.2</v>
      </c>
      <c r="J6530">
        <v>55.4</v>
      </c>
      <c r="K6530">
        <v>58.7</v>
      </c>
      <c r="L6530">
        <v>49.9</v>
      </c>
      <c r="M6530">
        <v>73.5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13.9</v>
      </c>
      <c r="V6530">
        <v>8.1</v>
      </c>
      <c r="W6530">
        <v>176.7</v>
      </c>
      <c r="X6530">
        <v>1018.8</v>
      </c>
      <c r="Y6530">
        <v>36.799999999999997</v>
      </c>
      <c r="Z6530">
        <v>6.2</v>
      </c>
      <c r="AA6530">
        <v>107.9</v>
      </c>
      <c r="AB6530">
        <v>9.4</v>
      </c>
      <c r="AC6530">
        <v>5</v>
      </c>
      <c r="AD6530">
        <v>0</v>
      </c>
      <c r="AE6530" t="s">
        <v>19669</v>
      </c>
      <c r="AF6530" t="s">
        <v>19670</v>
      </c>
      <c r="AG6530">
        <v>0.25</v>
      </c>
      <c r="AH6530" t="s">
        <v>36</v>
      </c>
      <c r="AI6530" t="s">
        <v>702</v>
      </c>
      <c r="AJ6530" t="s">
        <v>38</v>
      </c>
    </row>
    <row r="6531" spans="1:36" x14ac:dyDescent="0.25">
      <c r="A6531" t="s">
        <v>32</v>
      </c>
      <c r="B6531" t="s">
        <v>19671</v>
      </c>
      <c r="C6531">
        <f>YEAR(B6531)</f>
        <v>2017</v>
      </c>
      <c r="D6531">
        <v>66.2</v>
      </c>
      <c r="E6531">
        <v>55.4</v>
      </c>
      <c r="F6531">
        <v>59.8</v>
      </c>
      <c r="H6531" s="2">
        <f>IF(F6531-67.88&lt;=0,0,IF(F6531-67.88&lt;=1,1,2))</f>
        <v>0</v>
      </c>
      <c r="I6531">
        <v>66.2</v>
      </c>
      <c r="J6531">
        <v>55.4</v>
      </c>
      <c r="K6531">
        <v>59.8</v>
      </c>
      <c r="L6531">
        <v>51</v>
      </c>
      <c r="M6531">
        <v>73</v>
      </c>
      <c r="O6531">
        <v>0.14199999999999999</v>
      </c>
      <c r="P6531">
        <v>100</v>
      </c>
      <c r="Q6531">
        <v>8.33</v>
      </c>
      <c r="R6531" t="s">
        <v>40</v>
      </c>
      <c r="S6531">
        <v>0</v>
      </c>
      <c r="T6531">
        <v>0</v>
      </c>
      <c r="U6531">
        <v>33.6</v>
      </c>
      <c r="V6531">
        <v>20.8</v>
      </c>
      <c r="W6531">
        <v>186.9</v>
      </c>
      <c r="X6531">
        <v>1014.4</v>
      </c>
      <c r="Y6531">
        <v>49.1</v>
      </c>
      <c r="Z6531">
        <v>6.2</v>
      </c>
      <c r="AA6531">
        <v>65</v>
      </c>
      <c r="AB6531">
        <v>5.8</v>
      </c>
      <c r="AC6531">
        <v>3</v>
      </c>
      <c r="AD6531">
        <v>0</v>
      </c>
      <c r="AE6531" t="s">
        <v>19672</v>
      </c>
      <c r="AF6531" t="s">
        <v>19673</v>
      </c>
      <c r="AG6531">
        <v>0.28999999999999998</v>
      </c>
      <c r="AH6531" t="s">
        <v>56</v>
      </c>
      <c r="AI6531" t="s">
        <v>57</v>
      </c>
      <c r="AJ6531" t="s">
        <v>40</v>
      </c>
    </row>
    <row r="6532" spans="1:36" x14ac:dyDescent="0.25">
      <c r="A6532" t="s">
        <v>32</v>
      </c>
      <c r="B6532" t="s">
        <v>19674</v>
      </c>
      <c r="C6532">
        <f>YEAR(B6532)</f>
        <v>2017</v>
      </c>
      <c r="D6532">
        <v>62.6</v>
      </c>
      <c r="E6532">
        <v>53.6</v>
      </c>
      <c r="F6532">
        <v>57.1</v>
      </c>
      <c r="H6532" s="2">
        <f>IF(F6532-67.88&lt;=0,0,IF(F6532-67.88&lt;=1,1,2))</f>
        <v>0</v>
      </c>
      <c r="I6532">
        <v>62.6</v>
      </c>
      <c r="J6532">
        <v>53.6</v>
      </c>
      <c r="K6532">
        <v>57.1</v>
      </c>
      <c r="L6532">
        <v>47.5</v>
      </c>
      <c r="M6532">
        <v>70.8</v>
      </c>
      <c r="O6532">
        <v>8.9999999999999993E-3</v>
      </c>
      <c r="P6532">
        <v>100</v>
      </c>
      <c r="Q6532">
        <v>4.17</v>
      </c>
      <c r="R6532" t="s">
        <v>40</v>
      </c>
      <c r="S6532">
        <v>0</v>
      </c>
      <c r="T6532">
        <v>0</v>
      </c>
      <c r="U6532">
        <v>24.2</v>
      </c>
      <c r="V6532">
        <v>19.7</v>
      </c>
      <c r="W6532">
        <v>253.5</v>
      </c>
      <c r="X6532">
        <v>1014.5</v>
      </c>
      <c r="Y6532">
        <v>43.2</v>
      </c>
      <c r="Z6532">
        <v>6.2</v>
      </c>
      <c r="AA6532">
        <v>112.1</v>
      </c>
      <c r="AB6532">
        <v>9.8000000000000007</v>
      </c>
      <c r="AC6532">
        <v>5</v>
      </c>
      <c r="AD6532">
        <v>0</v>
      </c>
      <c r="AE6532" t="s">
        <v>19675</v>
      </c>
      <c r="AF6532" t="s">
        <v>19676</v>
      </c>
      <c r="AG6532">
        <v>0.33</v>
      </c>
      <c r="AH6532" t="s">
        <v>56</v>
      </c>
      <c r="AI6532" t="s">
        <v>65</v>
      </c>
      <c r="AJ6532" t="s">
        <v>40</v>
      </c>
    </row>
    <row r="6533" spans="1:36" x14ac:dyDescent="0.25">
      <c r="A6533" t="s">
        <v>32</v>
      </c>
      <c r="B6533" t="s">
        <v>19677</v>
      </c>
      <c r="C6533">
        <f>YEAR(B6533)</f>
        <v>2017</v>
      </c>
      <c r="D6533">
        <v>64.400000000000006</v>
      </c>
      <c r="E6533">
        <v>53.6</v>
      </c>
      <c r="F6533">
        <v>58.2</v>
      </c>
      <c r="H6533" s="2">
        <f>IF(F6533-67.88&lt;=0,0,IF(F6533-67.88&lt;=1,1,2))</f>
        <v>0</v>
      </c>
      <c r="I6533">
        <v>64.400000000000006</v>
      </c>
      <c r="J6533">
        <v>53.6</v>
      </c>
      <c r="K6533">
        <v>58.2</v>
      </c>
      <c r="L6533">
        <v>46.1</v>
      </c>
      <c r="M6533">
        <v>64.5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16.100000000000001</v>
      </c>
      <c r="V6533">
        <v>17.2</v>
      </c>
      <c r="W6533">
        <v>251.2</v>
      </c>
      <c r="X6533">
        <v>1018.4</v>
      </c>
      <c r="Y6533">
        <v>51.5</v>
      </c>
      <c r="Z6533">
        <v>6.2</v>
      </c>
      <c r="AA6533">
        <v>84.4</v>
      </c>
      <c r="AB6533">
        <v>7.3</v>
      </c>
      <c r="AC6533">
        <v>3</v>
      </c>
      <c r="AD6533">
        <v>0</v>
      </c>
      <c r="AE6533" t="s">
        <v>19678</v>
      </c>
      <c r="AF6533" t="s">
        <v>19679</v>
      </c>
      <c r="AG6533">
        <v>0.36</v>
      </c>
      <c r="AH6533" t="s">
        <v>36</v>
      </c>
      <c r="AI6533" t="s">
        <v>37</v>
      </c>
      <c r="AJ6533" t="s">
        <v>38</v>
      </c>
    </row>
    <row r="6534" spans="1:36" x14ac:dyDescent="0.25">
      <c r="A6534" t="s">
        <v>32</v>
      </c>
      <c r="B6534" t="s">
        <v>19680</v>
      </c>
      <c r="C6534">
        <f>YEAR(B6534)</f>
        <v>2017</v>
      </c>
      <c r="D6534">
        <v>69.8</v>
      </c>
      <c r="E6534">
        <v>53.6</v>
      </c>
      <c r="F6534">
        <v>61.3</v>
      </c>
      <c r="H6534" s="2">
        <f>IF(F6534-67.88&lt;=0,0,IF(F6534-67.88&lt;=1,1,2))</f>
        <v>0</v>
      </c>
      <c r="I6534">
        <v>69.8</v>
      </c>
      <c r="J6534">
        <v>53.6</v>
      </c>
      <c r="K6534">
        <v>61.3</v>
      </c>
      <c r="L6534">
        <v>50.8</v>
      </c>
      <c r="M6534">
        <v>68.8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31.1</v>
      </c>
      <c r="V6534">
        <v>24.2</v>
      </c>
      <c r="W6534">
        <v>170.7</v>
      </c>
      <c r="X6534">
        <v>1019.5</v>
      </c>
      <c r="Y6534">
        <v>28.8</v>
      </c>
      <c r="Z6534">
        <v>6.2</v>
      </c>
      <c r="AA6534">
        <v>108.4</v>
      </c>
      <c r="AB6534">
        <v>9.4</v>
      </c>
      <c r="AC6534">
        <v>5</v>
      </c>
      <c r="AD6534">
        <v>0</v>
      </c>
      <c r="AE6534" t="s">
        <v>19681</v>
      </c>
      <c r="AF6534" t="s">
        <v>19682</v>
      </c>
      <c r="AG6534">
        <v>0.39</v>
      </c>
      <c r="AH6534" t="s">
        <v>36</v>
      </c>
      <c r="AI6534" t="s">
        <v>37</v>
      </c>
      <c r="AJ6534" t="s">
        <v>38</v>
      </c>
    </row>
    <row r="6535" spans="1:36" x14ac:dyDescent="0.25">
      <c r="A6535" t="s">
        <v>32</v>
      </c>
      <c r="B6535" t="s">
        <v>19683</v>
      </c>
      <c r="C6535">
        <f>YEAR(B6535)</f>
        <v>2017</v>
      </c>
      <c r="D6535">
        <v>71.599999999999994</v>
      </c>
      <c r="E6535">
        <v>62.6</v>
      </c>
      <c r="F6535">
        <v>65.5</v>
      </c>
      <c r="G6535" s="2">
        <f>AVERAGE(F6535:F6624)</f>
        <v>56.276666666666685</v>
      </c>
      <c r="H6535" s="2">
        <f>IF(F6535-56.28&lt;=0,0,IF(F6535-56.28&lt;=1,1,2))</f>
        <v>2</v>
      </c>
      <c r="I6535">
        <v>71.599999999999994</v>
      </c>
      <c r="J6535">
        <v>62.6</v>
      </c>
      <c r="K6535">
        <v>65.5</v>
      </c>
      <c r="L6535">
        <v>52.2</v>
      </c>
      <c r="M6535">
        <v>62.7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45</v>
      </c>
      <c r="V6535">
        <v>34.4</v>
      </c>
      <c r="W6535">
        <v>181.5</v>
      </c>
      <c r="X6535">
        <v>1017.3</v>
      </c>
      <c r="Y6535">
        <v>38.1</v>
      </c>
      <c r="Z6535">
        <v>6.2</v>
      </c>
      <c r="AA6535">
        <v>113.3</v>
      </c>
      <c r="AB6535">
        <v>9.8000000000000007</v>
      </c>
      <c r="AC6535">
        <v>5</v>
      </c>
      <c r="AD6535">
        <v>0</v>
      </c>
      <c r="AE6535" t="s">
        <v>19684</v>
      </c>
      <c r="AF6535" t="s">
        <v>19685</v>
      </c>
      <c r="AG6535">
        <v>0.43</v>
      </c>
      <c r="AH6535" t="s">
        <v>36</v>
      </c>
      <c r="AI6535" t="s">
        <v>37</v>
      </c>
      <c r="AJ6535" t="s">
        <v>344</v>
      </c>
    </row>
    <row r="6536" spans="1:36" x14ac:dyDescent="0.25">
      <c r="A6536" t="s">
        <v>32</v>
      </c>
      <c r="B6536" t="s">
        <v>19686</v>
      </c>
      <c r="C6536">
        <f>YEAR(B6536)</f>
        <v>2017</v>
      </c>
      <c r="D6536">
        <v>71.599999999999994</v>
      </c>
      <c r="E6536">
        <v>60.5</v>
      </c>
      <c r="F6536">
        <v>66.3</v>
      </c>
      <c r="H6536" s="2">
        <f>IF(F6536-56.28&lt;=0,0,IF(F6536-56.28&lt;=1,1,2))</f>
        <v>2</v>
      </c>
      <c r="I6536">
        <v>71.599999999999994</v>
      </c>
      <c r="J6536">
        <v>60.5</v>
      </c>
      <c r="K6536">
        <v>66.3</v>
      </c>
      <c r="L6536">
        <v>53.3</v>
      </c>
      <c r="M6536">
        <v>63.2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46.1</v>
      </c>
      <c r="V6536">
        <v>34.4</v>
      </c>
      <c r="W6536">
        <v>182.1</v>
      </c>
      <c r="X6536">
        <v>1016.2</v>
      </c>
      <c r="Y6536">
        <v>48.1</v>
      </c>
      <c r="Z6536">
        <v>6.2</v>
      </c>
      <c r="AA6536">
        <v>120.9</v>
      </c>
      <c r="AB6536">
        <v>10.4</v>
      </c>
      <c r="AC6536">
        <v>5</v>
      </c>
      <c r="AD6536">
        <v>0</v>
      </c>
      <c r="AE6536" t="s">
        <v>19687</v>
      </c>
      <c r="AF6536" t="s">
        <v>19688</v>
      </c>
      <c r="AG6536">
        <v>0.46</v>
      </c>
      <c r="AH6536" t="s">
        <v>36</v>
      </c>
      <c r="AI6536" t="s">
        <v>37</v>
      </c>
      <c r="AJ6536" t="s">
        <v>344</v>
      </c>
    </row>
    <row r="6537" spans="1:36" x14ac:dyDescent="0.25">
      <c r="A6537" t="s">
        <v>32</v>
      </c>
      <c r="B6537" t="s">
        <v>19689</v>
      </c>
      <c r="C6537">
        <f>YEAR(B6537)</f>
        <v>2017</v>
      </c>
      <c r="D6537">
        <v>73.400000000000006</v>
      </c>
      <c r="E6537">
        <v>64.400000000000006</v>
      </c>
      <c r="F6537">
        <v>68.099999999999994</v>
      </c>
      <c r="H6537" s="2">
        <f>IF(F6537-56.28&lt;=0,0,IF(F6537-56.28&lt;=1,1,2))</f>
        <v>2</v>
      </c>
      <c r="I6537">
        <v>73.400000000000006</v>
      </c>
      <c r="J6537">
        <v>64.400000000000006</v>
      </c>
      <c r="K6537">
        <v>68.099999999999994</v>
      </c>
      <c r="L6537">
        <v>54.4</v>
      </c>
      <c r="M6537">
        <v>62.1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42.5</v>
      </c>
      <c r="V6537">
        <v>31.1</v>
      </c>
      <c r="W6537">
        <v>180.9</v>
      </c>
      <c r="X6537">
        <v>1019.1</v>
      </c>
      <c r="Y6537">
        <v>34.299999999999997</v>
      </c>
      <c r="Z6537">
        <v>6.2</v>
      </c>
      <c r="AA6537">
        <v>122.8</v>
      </c>
      <c r="AB6537">
        <v>10.5</v>
      </c>
      <c r="AC6537">
        <v>5</v>
      </c>
      <c r="AD6537">
        <v>0</v>
      </c>
      <c r="AE6537" t="s">
        <v>19690</v>
      </c>
      <c r="AF6537" t="s">
        <v>19691</v>
      </c>
      <c r="AG6537">
        <v>0.5</v>
      </c>
      <c r="AH6537" t="s">
        <v>36</v>
      </c>
      <c r="AI6537" t="s">
        <v>37</v>
      </c>
      <c r="AJ6537" t="s">
        <v>344</v>
      </c>
    </row>
    <row r="6538" spans="1:36" x14ac:dyDescent="0.25">
      <c r="A6538" t="s">
        <v>32</v>
      </c>
      <c r="B6538" t="s">
        <v>19692</v>
      </c>
      <c r="C6538">
        <f>YEAR(B6538)</f>
        <v>2017</v>
      </c>
      <c r="D6538">
        <v>68</v>
      </c>
      <c r="E6538">
        <v>59</v>
      </c>
      <c r="F6538">
        <v>64.599999999999994</v>
      </c>
      <c r="H6538" s="2">
        <f>IF(F6538-56.28&lt;=0,0,IF(F6538-56.28&lt;=1,1,2))</f>
        <v>2</v>
      </c>
      <c r="I6538">
        <v>68</v>
      </c>
      <c r="J6538">
        <v>59</v>
      </c>
      <c r="K6538">
        <v>64.599999999999994</v>
      </c>
      <c r="L6538">
        <v>56.3</v>
      </c>
      <c r="M6538">
        <v>74.8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19.7</v>
      </c>
      <c r="V6538">
        <v>19.600000000000001</v>
      </c>
      <c r="W6538">
        <v>248.7</v>
      </c>
      <c r="X6538">
        <v>1020.3</v>
      </c>
      <c r="Y6538">
        <v>48.3</v>
      </c>
      <c r="Z6538">
        <v>6.2</v>
      </c>
      <c r="AA6538">
        <v>100.9</v>
      </c>
      <c r="AB6538">
        <v>8.6999999999999993</v>
      </c>
      <c r="AC6538">
        <v>4</v>
      </c>
      <c r="AD6538">
        <v>0</v>
      </c>
      <c r="AE6538" t="s">
        <v>19693</v>
      </c>
      <c r="AF6538" t="s">
        <v>19694</v>
      </c>
      <c r="AG6538">
        <v>0.53</v>
      </c>
      <c r="AH6538" t="s">
        <v>36</v>
      </c>
      <c r="AI6538" t="s">
        <v>174</v>
      </c>
      <c r="AJ6538" t="s">
        <v>38</v>
      </c>
    </row>
    <row r="6539" spans="1:36" x14ac:dyDescent="0.25">
      <c r="A6539" t="s">
        <v>32</v>
      </c>
      <c r="B6539" t="s">
        <v>19695</v>
      </c>
      <c r="C6539">
        <f>YEAR(B6539)</f>
        <v>2017</v>
      </c>
      <c r="D6539">
        <v>60.8</v>
      </c>
      <c r="E6539">
        <v>51.8</v>
      </c>
      <c r="F6539">
        <v>57</v>
      </c>
      <c r="H6539" s="2">
        <f>IF(F6539-56.28&lt;=0,0,IF(F6539-56.28&lt;=1,1,2))</f>
        <v>1</v>
      </c>
      <c r="I6539">
        <v>60.8</v>
      </c>
      <c r="J6539">
        <v>51.8</v>
      </c>
      <c r="K6539">
        <v>57</v>
      </c>
      <c r="L6539">
        <v>48.4</v>
      </c>
      <c r="M6539">
        <v>73.599999999999994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26.8</v>
      </c>
      <c r="V6539">
        <v>20.8</v>
      </c>
      <c r="W6539">
        <v>294.5</v>
      </c>
      <c r="X6539">
        <v>1020</v>
      </c>
      <c r="Y6539">
        <v>58.8</v>
      </c>
      <c r="Z6539">
        <v>6.1</v>
      </c>
      <c r="AA6539">
        <v>102.6</v>
      </c>
      <c r="AB6539">
        <v>9</v>
      </c>
      <c r="AC6539">
        <v>4</v>
      </c>
      <c r="AD6539">
        <v>0</v>
      </c>
      <c r="AE6539" t="s">
        <v>19696</v>
      </c>
      <c r="AF6539" t="s">
        <v>19697</v>
      </c>
      <c r="AG6539">
        <v>0.56000000000000005</v>
      </c>
      <c r="AH6539" t="s">
        <v>36</v>
      </c>
      <c r="AI6539" t="s">
        <v>37</v>
      </c>
      <c r="AJ6539" t="s">
        <v>38</v>
      </c>
    </row>
    <row r="6540" spans="1:36" x14ac:dyDescent="0.25">
      <c r="A6540" t="s">
        <v>32</v>
      </c>
      <c r="B6540" t="s">
        <v>19698</v>
      </c>
      <c r="C6540">
        <f>YEAR(B6540)</f>
        <v>2017</v>
      </c>
      <c r="D6540">
        <v>51.8</v>
      </c>
      <c r="E6540">
        <v>50</v>
      </c>
      <c r="F6540">
        <v>51.4</v>
      </c>
      <c r="H6540" s="2">
        <f>IF(F6540-56.28&lt;=0,0,IF(F6540-56.28&lt;=1,1,2))</f>
        <v>0</v>
      </c>
      <c r="I6540">
        <v>51.8</v>
      </c>
      <c r="J6540">
        <v>43</v>
      </c>
      <c r="K6540">
        <v>51.1</v>
      </c>
      <c r="L6540">
        <v>40.1</v>
      </c>
      <c r="M6540">
        <v>65.7</v>
      </c>
      <c r="O6540">
        <v>0.877</v>
      </c>
      <c r="P6540">
        <v>100</v>
      </c>
      <c r="Q6540">
        <v>12.5</v>
      </c>
      <c r="R6540" t="s">
        <v>40</v>
      </c>
      <c r="S6540">
        <v>0</v>
      </c>
      <c r="T6540">
        <v>0</v>
      </c>
      <c r="U6540">
        <v>42.1</v>
      </c>
      <c r="V6540">
        <v>28.9</v>
      </c>
      <c r="W6540">
        <v>348.6</v>
      </c>
      <c r="X6540">
        <v>1024.8</v>
      </c>
      <c r="Y6540">
        <v>62.4</v>
      </c>
      <c r="Z6540">
        <v>6.2</v>
      </c>
      <c r="AA6540">
        <v>105.5</v>
      </c>
      <c r="AB6540">
        <v>9.1</v>
      </c>
      <c r="AC6540">
        <v>5</v>
      </c>
      <c r="AD6540">
        <v>0</v>
      </c>
      <c r="AE6540" t="s">
        <v>19699</v>
      </c>
      <c r="AF6540" t="s">
        <v>19700</v>
      </c>
      <c r="AG6540">
        <v>0.59</v>
      </c>
      <c r="AH6540" t="s">
        <v>56</v>
      </c>
      <c r="AI6540" t="s">
        <v>111</v>
      </c>
      <c r="AJ6540" t="s">
        <v>40</v>
      </c>
    </row>
    <row r="6541" spans="1:36" x14ac:dyDescent="0.25">
      <c r="A6541" t="s">
        <v>32</v>
      </c>
      <c r="B6541" t="s">
        <v>19701</v>
      </c>
      <c r="C6541">
        <f>YEAR(B6541)</f>
        <v>2017</v>
      </c>
      <c r="D6541">
        <v>59</v>
      </c>
      <c r="E6541">
        <v>46.4</v>
      </c>
      <c r="F6541">
        <v>53.1</v>
      </c>
      <c r="H6541" s="2">
        <f>IF(F6541-56.28&lt;=0,0,IF(F6541-56.28&lt;=1,1,2))</f>
        <v>0</v>
      </c>
      <c r="I6541">
        <v>59</v>
      </c>
      <c r="J6541">
        <v>41.9</v>
      </c>
      <c r="K6541">
        <v>52.3</v>
      </c>
      <c r="L6541">
        <v>40.799999999999997</v>
      </c>
      <c r="M6541">
        <v>63.2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22.6</v>
      </c>
      <c r="V6541">
        <v>16.100000000000001</v>
      </c>
      <c r="W6541">
        <v>276.89999999999998</v>
      </c>
      <c r="X6541">
        <v>1027.2</v>
      </c>
      <c r="Y6541">
        <v>39.9</v>
      </c>
      <c r="Z6541">
        <v>6.2</v>
      </c>
      <c r="AA6541">
        <v>129.6</v>
      </c>
      <c r="AB6541">
        <v>11.2</v>
      </c>
      <c r="AC6541">
        <v>5</v>
      </c>
      <c r="AD6541">
        <v>0</v>
      </c>
      <c r="AE6541" t="s">
        <v>19702</v>
      </c>
      <c r="AF6541" t="s">
        <v>19703</v>
      </c>
      <c r="AG6541">
        <v>0.63</v>
      </c>
      <c r="AH6541" t="s">
        <v>36</v>
      </c>
      <c r="AI6541" t="s">
        <v>37</v>
      </c>
      <c r="AJ6541" t="s">
        <v>38</v>
      </c>
    </row>
    <row r="6542" spans="1:36" x14ac:dyDescent="0.25">
      <c r="A6542" t="s">
        <v>32</v>
      </c>
      <c r="B6542" t="s">
        <v>19704</v>
      </c>
      <c r="C6542">
        <f>YEAR(B6542)</f>
        <v>2017</v>
      </c>
      <c r="D6542">
        <v>62.6</v>
      </c>
      <c r="E6542">
        <v>44.6</v>
      </c>
      <c r="F6542">
        <v>53</v>
      </c>
      <c r="H6542" s="2">
        <f>IF(F6542-56.28&lt;=0,0,IF(F6542-56.28&lt;=1,1,2))</f>
        <v>0</v>
      </c>
      <c r="I6542">
        <v>62.6</v>
      </c>
      <c r="J6542">
        <v>40.200000000000003</v>
      </c>
      <c r="K6542">
        <v>51.3</v>
      </c>
      <c r="L6542">
        <v>43.3</v>
      </c>
      <c r="M6542">
        <v>70.2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16.100000000000001</v>
      </c>
      <c r="V6542">
        <v>12.8</v>
      </c>
      <c r="W6542">
        <v>165.2</v>
      </c>
      <c r="X6542">
        <v>1025.0999999999999</v>
      </c>
      <c r="Y6542">
        <v>28.9</v>
      </c>
      <c r="Z6542">
        <v>6.2</v>
      </c>
      <c r="AA6542">
        <v>129.69999999999999</v>
      </c>
      <c r="AB6542">
        <v>11.2</v>
      </c>
      <c r="AC6542">
        <v>5</v>
      </c>
      <c r="AD6542">
        <v>0</v>
      </c>
      <c r="AE6542" t="s">
        <v>19705</v>
      </c>
      <c r="AF6542" t="s">
        <v>19706</v>
      </c>
      <c r="AG6542">
        <v>0.66</v>
      </c>
      <c r="AH6542" t="s">
        <v>36</v>
      </c>
      <c r="AI6542" t="s">
        <v>37</v>
      </c>
      <c r="AJ6542" t="s">
        <v>38</v>
      </c>
    </row>
    <row r="6543" spans="1:36" x14ac:dyDescent="0.25">
      <c r="A6543" t="s">
        <v>32</v>
      </c>
      <c r="B6543" t="s">
        <v>19707</v>
      </c>
      <c r="C6543">
        <f>YEAR(B6543)</f>
        <v>2017</v>
      </c>
      <c r="D6543">
        <v>66.2</v>
      </c>
      <c r="E6543">
        <v>50</v>
      </c>
      <c r="F6543">
        <v>57.5</v>
      </c>
      <c r="H6543" s="2">
        <f>IF(F6543-56.28&lt;=0,0,IF(F6543-56.28&lt;=1,1,2))</f>
        <v>2</v>
      </c>
      <c r="I6543">
        <v>66.2</v>
      </c>
      <c r="J6543">
        <v>50</v>
      </c>
      <c r="K6543">
        <v>57.5</v>
      </c>
      <c r="L6543">
        <v>46.9</v>
      </c>
      <c r="M6543">
        <v>68.2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23</v>
      </c>
      <c r="V6543">
        <v>14.9</v>
      </c>
      <c r="W6543">
        <v>178.6</v>
      </c>
      <c r="X6543">
        <v>1020.7</v>
      </c>
      <c r="Y6543">
        <v>27.8</v>
      </c>
      <c r="Z6543">
        <v>6.2</v>
      </c>
      <c r="AA6543">
        <v>98.2</v>
      </c>
      <c r="AB6543">
        <v>8.6</v>
      </c>
      <c r="AC6543">
        <v>4</v>
      </c>
      <c r="AD6543">
        <v>0</v>
      </c>
      <c r="AE6543" t="s">
        <v>19708</v>
      </c>
      <c r="AF6543" t="s">
        <v>19709</v>
      </c>
      <c r="AG6543">
        <v>0.7</v>
      </c>
      <c r="AH6543" t="s">
        <v>36</v>
      </c>
      <c r="AI6543" t="s">
        <v>37</v>
      </c>
      <c r="AJ6543" t="s">
        <v>38</v>
      </c>
    </row>
    <row r="6544" spans="1:36" x14ac:dyDescent="0.25">
      <c r="A6544" t="s">
        <v>32</v>
      </c>
      <c r="B6544" t="s">
        <v>19710</v>
      </c>
      <c r="C6544">
        <f>YEAR(B6544)</f>
        <v>2017</v>
      </c>
      <c r="D6544">
        <v>68</v>
      </c>
      <c r="E6544">
        <v>53.6</v>
      </c>
      <c r="F6544">
        <v>60.4</v>
      </c>
      <c r="H6544" s="2">
        <f>IF(F6544-56.28&lt;=0,0,IF(F6544-56.28&lt;=1,1,2))</f>
        <v>2</v>
      </c>
      <c r="I6544">
        <v>68</v>
      </c>
      <c r="J6544">
        <v>53.6</v>
      </c>
      <c r="K6544">
        <v>60.4</v>
      </c>
      <c r="L6544">
        <v>50.4</v>
      </c>
      <c r="M6544">
        <v>70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20.8</v>
      </c>
      <c r="V6544">
        <v>21.9</v>
      </c>
      <c r="W6544">
        <v>176.9</v>
      </c>
      <c r="X6544">
        <v>1018.8</v>
      </c>
      <c r="Y6544">
        <v>42.3</v>
      </c>
      <c r="Z6544">
        <v>6.2</v>
      </c>
      <c r="AA6544">
        <v>93.8</v>
      </c>
      <c r="AB6544">
        <v>8.1999999999999993</v>
      </c>
      <c r="AC6544">
        <v>4</v>
      </c>
      <c r="AD6544">
        <v>0</v>
      </c>
      <c r="AE6544" t="s">
        <v>19711</v>
      </c>
      <c r="AF6544" t="s">
        <v>19712</v>
      </c>
      <c r="AG6544">
        <v>0.75</v>
      </c>
      <c r="AH6544" t="s">
        <v>36</v>
      </c>
      <c r="AI6544" t="s">
        <v>37</v>
      </c>
      <c r="AJ6544" t="s">
        <v>38</v>
      </c>
    </row>
    <row r="6545" spans="1:36" x14ac:dyDescent="0.25">
      <c r="A6545" t="s">
        <v>32</v>
      </c>
      <c r="B6545" t="s">
        <v>19713</v>
      </c>
      <c r="C6545">
        <f>YEAR(B6545)</f>
        <v>2017</v>
      </c>
      <c r="D6545">
        <v>64.400000000000006</v>
      </c>
      <c r="E6545">
        <v>51.8</v>
      </c>
      <c r="F6545">
        <v>57.4</v>
      </c>
      <c r="H6545" s="2">
        <f>IF(F6545-56.28&lt;=0,0,IF(F6545-56.28&lt;=1,1,2))</f>
        <v>2</v>
      </c>
      <c r="I6545">
        <v>64.400000000000006</v>
      </c>
      <c r="J6545">
        <v>51.8</v>
      </c>
      <c r="K6545">
        <v>57.4</v>
      </c>
      <c r="L6545">
        <v>49.6</v>
      </c>
      <c r="M6545">
        <v>75.599999999999994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12.8</v>
      </c>
      <c r="V6545">
        <v>11.4</v>
      </c>
      <c r="W6545">
        <v>174.8</v>
      </c>
      <c r="X6545">
        <v>1022.8</v>
      </c>
      <c r="Y6545">
        <v>40.4</v>
      </c>
      <c r="Z6545">
        <v>6.2</v>
      </c>
      <c r="AA6545">
        <v>75.3</v>
      </c>
      <c r="AB6545">
        <v>6.7</v>
      </c>
      <c r="AC6545">
        <v>3</v>
      </c>
      <c r="AD6545">
        <v>0</v>
      </c>
      <c r="AE6545" t="s">
        <v>19714</v>
      </c>
      <c r="AF6545" t="s">
        <v>19715</v>
      </c>
      <c r="AG6545">
        <v>0.77</v>
      </c>
      <c r="AH6545" t="s">
        <v>36</v>
      </c>
      <c r="AI6545" t="s">
        <v>37</v>
      </c>
      <c r="AJ6545" t="s">
        <v>38</v>
      </c>
    </row>
    <row r="6546" spans="1:36" x14ac:dyDescent="0.25">
      <c r="A6546" t="s">
        <v>32</v>
      </c>
      <c r="B6546" t="s">
        <v>19716</v>
      </c>
      <c r="C6546">
        <f>YEAR(B6546)</f>
        <v>2017</v>
      </c>
      <c r="D6546">
        <v>64.400000000000006</v>
      </c>
      <c r="E6546">
        <v>50</v>
      </c>
      <c r="F6546">
        <v>55.9</v>
      </c>
      <c r="H6546" s="2">
        <f>IF(F6546-56.28&lt;=0,0,IF(F6546-56.28&lt;=1,1,2))</f>
        <v>0</v>
      </c>
      <c r="I6546">
        <v>64.400000000000006</v>
      </c>
      <c r="J6546">
        <v>46.7</v>
      </c>
      <c r="K6546">
        <v>55.8</v>
      </c>
      <c r="L6546">
        <v>50.2</v>
      </c>
      <c r="M6546">
        <v>81.900000000000006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12.8</v>
      </c>
      <c r="V6546">
        <v>8.1</v>
      </c>
      <c r="W6546">
        <v>175.1</v>
      </c>
      <c r="X6546">
        <v>1022.6</v>
      </c>
      <c r="Y6546">
        <v>28.6</v>
      </c>
      <c r="Z6546">
        <v>6.2</v>
      </c>
      <c r="AA6546">
        <v>116.5</v>
      </c>
      <c r="AB6546">
        <v>10</v>
      </c>
      <c r="AC6546">
        <v>5</v>
      </c>
      <c r="AD6546">
        <v>0</v>
      </c>
      <c r="AE6546" t="s">
        <v>19717</v>
      </c>
      <c r="AF6546" t="s">
        <v>19718</v>
      </c>
      <c r="AG6546">
        <v>0.8</v>
      </c>
      <c r="AH6546" t="s">
        <v>36</v>
      </c>
      <c r="AI6546" t="s">
        <v>702</v>
      </c>
      <c r="AJ6546" t="s">
        <v>38</v>
      </c>
    </row>
    <row r="6547" spans="1:36" x14ac:dyDescent="0.25">
      <c r="A6547" t="s">
        <v>32</v>
      </c>
      <c r="B6547" t="s">
        <v>19719</v>
      </c>
      <c r="C6547">
        <f>YEAR(B6547)</f>
        <v>2017</v>
      </c>
      <c r="D6547">
        <v>66.2</v>
      </c>
      <c r="E6547">
        <v>50</v>
      </c>
      <c r="F6547">
        <v>57.7</v>
      </c>
      <c r="H6547" s="2">
        <f>IF(F6547-56.28&lt;=0,0,IF(F6547-56.28&lt;=1,1,2))</f>
        <v>2</v>
      </c>
      <c r="I6547">
        <v>66.2</v>
      </c>
      <c r="J6547">
        <v>50</v>
      </c>
      <c r="K6547">
        <v>57.7</v>
      </c>
      <c r="L6547">
        <v>50.3</v>
      </c>
      <c r="M6547">
        <v>77.099999999999994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19</v>
      </c>
      <c r="V6547">
        <v>19.600000000000001</v>
      </c>
      <c r="W6547">
        <v>235.9</v>
      </c>
      <c r="X6547">
        <v>1021.8</v>
      </c>
      <c r="Y6547">
        <v>47.2</v>
      </c>
      <c r="Z6547">
        <v>6.2</v>
      </c>
      <c r="AA6547">
        <v>115.1</v>
      </c>
      <c r="AB6547">
        <v>9.9</v>
      </c>
      <c r="AC6547">
        <v>5</v>
      </c>
      <c r="AD6547">
        <v>0</v>
      </c>
      <c r="AE6547" t="s">
        <v>19720</v>
      </c>
      <c r="AF6547" t="s">
        <v>19721</v>
      </c>
      <c r="AG6547">
        <v>0.83</v>
      </c>
      <c r="AH6547" t="s">
        <v>36</v>
      </c>
      <c r="AI6547" t="s">
        <v>702</v>
      </c>
      <c r="AJ6547" t="s">
        <v>38</v>
      </c>
    </row>
    <row r="6548" spans="1:36" x14ac:dyDescent="0.25">
      <c r="A6548" t="s">
        <v>32</v>
      </c>
      <c r="B6548" t="s">
        <v>19722</v>
      </c>
      <c r="C6548">
        <f>YEAR(B6548)</f>
        <v>2017</v>
      </c>
      <c r="D6548">
        <v>69.8</v>
      </c>
      <c r="E6548">
        <v>51.7</v>
      </c>
      <c r="F6548">
        <v>58.5</v>
      </c>
      <c r="H6548" s="2">
        <f>IF(F6548-56.28&lt;=0,0,IF(F6548-56.28&lt;=1,1,2))</f>
        <v>2</v>
      </c>
      <c r="I6548">
        <v>69.8</v>
      </c>
      <c r="J6548">
        <v>51.7</v>
      </c>
      <c r="K6548">
        <v>58.5</v>
      </c>
      <c r="L6548">
        <v>50.3</v>
      </c>
      <c r="M6548">
        <v>75.400000000000006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19.899999999999999</v>
      </c>
      <c r="V6548">
        <v>13.8</v>
      </c>
      <c r="W6548">
        <v>207.3</v>
      </c>
      <c r="X6548">
        <v>1018.2</v>
      </c>
      <c r="Y6548">
        <v>27.8</v>
      </c>
      <c r="Z6548">
        <v>6.2</v>
      </c>
      <c r="AA6548">
        <v>119</v>
      </c>
      <c r="AB6548">
        <v>10.4</v>
      </c>
      <c r="AC6548">
        <v>5</v>
      </c>
      <c r="AD6548">
        <v>0</v>
      </c>
      <c r="AE6548" t="s">
        <v>19723</v>
      </c>
      <c r="AF6548" t="s">
        <v>19724</v>
      </c>
      <c r="AG6548">
        <v>0.87</v>
      </c>
      <c r="AH6548" t="s">
        <v>36</v>
      </c>
      <c r="AI6548" t="s">
        <v>37</v>
      </c>
      <c r="AJ6548" t="s">
        <v>38</v>
      </c>
    </row>
    <row r="6549" spans="1:36" x14ac:dyDescent="0.25">
      <c r="A6549" t="s">
        <v>32</v>
      </c>
      <c r="B6549" t="s">
        <v>19725</v>
      </c>
      <c r="C6549">
        <f>YEAR(B6549)</f>
        <v>2017</v>
      </c>
      <c r="D6549">
        <v>66.2</v>
      </c>
      <c r="E6549">
        <v>53.6</v>
      </c>
      <c r="F6549">
        <v>59.5</v>
      </c>
      <c r="H6549" s="2">
        <f>IF(F6549-56.28&lt;=0,0,IF(F6549-56.28&lt;=1,1,2))</f>
        <v>2</v>
      </c>
      <c r="I6549">
        <v>66.2</v>
      </c>
      <c r="J6549">
        <v>53.6</v>
      </c>
      <c r="K6549">
        <v>59.5</v>
      </c>
      <c r="L6549">
        <v>50.8</v>
      </c>
      <c r="M6549">
        <v>73.7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21.9</v>
      </c>
      <c r="V6549">
        <v>10.3</v>
      </c>
      <c r="W6549">
        <v>171.9</v>
      </c>
      <c r="X6549">
        <v>1017.7</v>
      </c>
      <c r="Y6549">
        <v>43.4</v>
      </c>
      <c r="Z6549">
        <v>6.2</v>
      </c>
      <c r="AA6549">
        <v>103.4</v>
      </c>
      <c r="AB6549">
        <v>8.6999999999999993</v>
      </c>
      <c r="AC6549">
        <v>4</v>
      </c>
      <c r="AD6549">
        <v>0</v>
      </c>
      <c r="AE6549" t="s">
        <v>19726</v>
      </c>
      <c r="AF6549" t="s">
        <v>19727</v>
      </c>
      <c r="AG6549">
        <v>0.9</v>
      </c>
      <c r="AH6549" t="s">
        <v>36</v>
      </c>
      <c r="AI6549" t="s">
        <v>37</v>
      </c>
      <c r="AJ6549" t="s">
        <v>38</v>
      </c>
    </row>
    <row r="6550" spans="1:36" x14ac:dyDescent="0.25">
      <c r="A6550" t="s">
        <v>32</v>
      </c>
      <c r="B6550" t="s">
        <v>19728</v>
      </c>
      <c r="C6550">
        <f>YEAR(B6550)</f>
        <v>2017</v>
      </c>
      <c r="D6550">
        <v>69.8</v>
      </c>
      <c r="E6550">
        <v>57.2</v>
      </c>
      <c r="F6550">
        <v>63.1</v>
      </c>
      <c r="H6550" s="2">
        <f>IF(F6550-56.28&lt;=0,0,IF(F6550-56.28&lt;=1,1,2))</f>
        <v>2</v>
      </c>
      <c r="I6550">
        <v>69.8</v>
      </c>
      <c r="J6550">
        <v>57.2</v>
      </c>
      <c r="K6550">
        <v>63.1</v>
      </c>
      <c r="L6550">
        <v>52.2</v>
      </c>
      <c r="M6550">
        <v>68.2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40.299999999999997</v>
      </c>
      <c r="V6550">
        <v>26.4</v>
      </c>
      <c r="W6550">
        <v>175.4</v>
      </c>
      <c r="X6550">
        <v>1016</v>
      </c>
      <c r="Y6550">
        <v>40.4</v>
      </c>
      <c r="Z6550">
        <v>6.2</v>
      </c>
      <c r="AA6550">
        <v>117.8</v>
      </c>
      <c r="AB6550">
        <v>10.3</v>
      </c>
      <c r="AC6550">
        <v>5</v>
      </c>
      <c r="AD6550">
        <v>0</v>
      </c>
      <c r="AE6550" t="s">
        <v>19729</v>
      </c>
      <c r="AF6550" t="s">
        <v>19730</v>
      </c>
      <c r="AG6550">
        <v>0.94</v>
      </c>
      <c r="AH6550" t="s">
        <v>36</v>
      </c>
      <c r="AI6550" t="s">
        <v>37</v>
      </c>
      <c r="AJ6550" t="s">
        <v>38</v>
      </c>
    </row>
    <row r="6551" spans="1:36" x14ac:dyDescent="0.25">
      <c r="A6551" t="s">
        <v>32</v>
      </c>
      <c r="B6551" t="s">
        <v>19731</v>
      </c>
      <c r="C6551">
        <f>YEAR(B6551)</f>
        <v>2017</v>
      </c>
      <c r="D6551">
        <v>71.599999999999994</v>
      </c>
      <c r="E6551">
        <v>57.2</v>
      </c>
      <c r="F6551">
        <v>63.4</v>
      </c>
      <c r="H6551" s="2">
        <f>IF(F6551-56.28&lt;=0,0,IF(F6551-56.28&lt;=1,1,2))</f>
        <v>2</v>
      </c>
      <c r="I6551">
        <v>71.599999999999994</v>
      </c>
      <c r="J6551">
        <v>57.2</v>
      </c>
      <c r="K6551">
        <v>63.4</v>
      </c>
      <c r="L6551">
        <v>52.6</v>
      </c>
      <c r="M6551">
        <v>68.900000000000006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43.8</v>
      </c>
      <c r="V6551">
        <v>26.4</v>
      </c>
      <c r="W6551">
        <v>174.2</v>
      </c>
      <c r="X6551">
        <v>1013</v>
      </c>
      <c r="Y6551">
        <v>41.9</v>
      </c>
      <c r="Z6551">
        <v>6.2</v>
      </c>
      <c r="AA6551">
        <v>101.3</v>
      </c>
      <c r="AB6551">
        <v>8.8000000000000007</v>
      </c>
      <c r="AC6551">
        <v>5</v>
      </c>
      <c r="AD6551">
        <v>0</v>
      </c>
      <c r="AE6551" t="s">
        <v>19732</v>
      </c>
      <c r="AF6551" t="s">
        <v>19733</v>
      </c>
      <c r="AG6551">
        <v>0.97</v>
      </c>
      <c r="AH6551" t="s">
        <v>36</v>
      </c>
      <c r="AI6551" t="s">
        <v>174</v>
      </c>
      <c r="AJ6551" t="s">
        <v>38</v>
      </c>
    </row>
    <row r="6552" spans="1:36" x14ac:dyDescent="0.25">
      <c r="A6552" t="s">
        <v>32</v>
      </c>
      <c r="B6552" t="s">
        <v>19734</v>
      </c>
      <c r="C6552">
        <f>YEAR(B6552)</f>
        <v>2017</v>
      </c>
      <c r="D6552">
        <v>64.400000000000006</v>
      </c>
      <c r="E6552">
        <v>55.4</v>
      </c>
      <c r="F6552">
        <v>60</v>
      </c>
      <c r="H6552" s="2">
        <f>IF(F6552-56.28&lt;=0,0,IF(F6552-56.28&lt;=1,1,2))</f>
        <v>2</v>
      </c>
      <c r="I6552">
        <v>64.400000000000006</v>
      </c>
      <c r="J6552">
        <v>55.4</v>
      </c>
      <c r="K6552">
        <v>60</v>
      </c>
      <c r="L6552">
        <v>48.6</v>
      </c>
      <c r="M6552">
        <v>67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27.7</v>
      </c>
      <c r="V6552">
        <v>8.1</v>
      </c>
      <c r="W6552">
        <v>198.6</v>
      </c>
      <c r="X6552">
        <v>1016.5</v>
      </c>
      <c r="Y6552">
        <v>72.8</v>
      </c>
      <c r="Z6552">
        <v>6.2</v>
      </c>
      <c r="AA6552">
        <v>94.4</v>
      </c>
      <c r="AB6552">
        <v>8.1</v>
      </c>
      <c r="AC6552">
        <v>4</v>
      </c>
      <c r="AD6552">
        <v>0</v>
      </c>
      <c r="AE6552" t="s">
        <v>19735</v>
      </c>
      <c r="AF6552" t="s">
        <v>19736</v>
      </c>
      <c r="AG6552">
        <v>0</v>
      </c>
      <c r="AH6552" t="s">
        <v>36</v>
      </c>
      <c r="AI6552" t="s">
        <v>37</v>
      </c>
      <c r="AJ6552" t="s">
        <v>38</v>
      </c>
    </row>
    <row r="6553" spans="1:36" x14ac:dyDescent="0.25">
      <c r="A6553" t="s">
        <v>32</v>
      </c>
      <c r="B6553" t="s">
        <v>19737</v>
      </c>
      <c r="C6553">
        <f>YEAR(B6553)</f>
        <v>2017</v>
      </c>
      <c r="D6553">
        <v>59</v>
      </c>
      <c r="E6553">
        <v>51.8</v>
      </c>
      <c r="F6553">
        <v>56.1</v>
      </c>
      <c r="H6553" s="2">
        <f>IF(F6553-56.28&lt;=0,0,IF(F6553-56.28&lt;=1,1,2))</f>
        <v>0</v>
      </c>
      <c r="I6553">
        <v>59</v>
      </c>
      <c r="J6553">
        <v>51.8</v>
      </c>
      <c r="K6553">
        <v>56.1</v>
      </c>
      <c r="L6553">
        <v>45.7</v>
      </c>
      <c r="M6553">
        <v>68.400000000000006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20.8</v>
      </c>
      <c r="V6553">
        <v>12.7</v>
      </c>
      <c r="W6553">
        <v>292</v>
      </c>
      <c r="X6553">
        <v>1021.5</v>
      </c>
      <c r="Y6553">
        <v>47.3</v>
      </c>
      <c r="Z6553">
        <v>6.2</v>
      </c>
      <c r="AA6553">
        <v>62.7</v>
      </c>
      <c r="AB6553">
        <v>5.4</v>
      </c>
      <c r="AC6553">
        <v>3</v>
      </c>
      <c r="AD6553">
        <v>0</v>
      </c>
      <c r="AE6553" t="s">
        <v>19738</v>
      </c>
      <c r="AF6553" t="s">
        <v>19739</v>
      </c>
      <c r="AG6553">
        <v>0.04</v>
      </c>
      <c r="AH6553" t="s">
        <v>36</v>
      </c>
      <c r="AI6553" t="s">
        <v>37</v>
      </c>
      <c r="AJ6553" t="s">
        <v>38</v>
      </c>
    </row>
    <row r="6554" spans="1:36" x14ac:dyDescent="0.25">
      <c r="A6554" t="s">
        <v>32</v>
      </c>
      <c r="B6554" t="s">
        <v>19740</v>
      </c>
      <c r="C6554">
        <f>YEAR(B6554)</f>
        <v>2017</v>
      </c>
      <c r="D6554">
        <v>55.4</v>
      </c>
      <c r="E6554">
        <v>51.8</v>
      </c>
      <c r="F6554">
        <v>54.7</v>
      </c>
      <c r="H6554" s="2">
        <f>IF(F6554-56.28&lt;=0,0,IF(F6554-56.28&lt;=1,1,2))</f>
        <v>0</v>
      </c>
      <c r="I6554">
        <v>55.4</v>
      </c>
      <c r="J6554">
        <v>51.8</v>
      </c>
      <c r="K6554">
        <v>54.7</v>
      </c>
      <c r="L6554">
        <v>45.4</v>
      </c>
      <c r="M6554">
        <v>71</v>
      </c>
      <c r="O6554">
        <v>8.0000000000000002E-3</v>
      </c>
      <c r="P6554">
        <v>100</v>
      </c>
      <c r="Q6554">
        <v>4.17</v>
      </c>
      <c r="R6554" t="s">
        <v>40</v>
      </c>
      <c r="S6554">
        <v>0</v>
      </c>
      <c r="T6554">
        <v>0</v>
      </c>
      <c r="U6554">
        <v>23</v>
      </c>
      <c r="V6554">
        <v>18.3</v>
      </c>
      <c r="W6554">
        <v>44.6</v>
      </c>
      <c r="X6554">
        <v>1023.3</v>
      </c>
      <c r="Y6554">
        <v>58.2</v>
      </c>
      <c r="Z6554">
        <v>6.2</v>
      </c>
      <c r="AA6554">
        <v>34.6</v>
      </c>
      <c r="AB6554">
        <v>3</v>
      </c>
      <c r="AC6554">
        <v>1</v>
      </c>
      <c r="AD6554">
        <v>0</v>
      </c>
      <c r="AE6554" t="s">
        <v>19741</v>
      </c>
      <c r="AF6554" t="s">
        <v>19742</v>
      </c>
      <c r="AG6554">
        <v>7.0000000000000007E-2</v>
      </c>
      <c r="AH6554" t="s">
        <v>56</v>
      </c>
      <c r="AI6554" t="s">
        <v>61</v>
      </c>
      <c r="AJ6554" t="s">
        <v>40</v>
      </c>
    </row>
    <row r="6555" spans="1:36" x14ac:dyDescent="0.25">
      <c r="A6555" t="s">
        <v>32</v>
      </c>
      <c r="B6555" t="s">
        <v>19743</v>
      </c>
      <c r="C6555">
        <f>YEAR(B6555)</f>
        <v>2017</v>
      </c>
      <c r="D6555">
        <v>59</v>
      </c>
      <c r="E6555">
        <v>55.4</v>
      </c>
      <c r="F6555">
        <v>56.9</v>
      </c>
      <c r="H6555" s="2">
        <f>IF(F6555-56.28&lt;=0,0,IF(F6555-56.28&lt;=1,1,2))</f>
        <v>1</v>
      </c>
      <c r="I6555">
        <v>59</v>
      </c>
      <c r="J6555">
        <v>55.4</v>
      </c>
      <c r="K6555">
        <v>56.9</v>
      </c>
      <c r="L6555">
        <v>45.5</v>
      </c>
      <c r="M6555">
        <v>65.8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18.3</v>
      </c>
      <c r="V6555">
        <v>13.9</v>
      </c>
      <c r="W6555">
        <v>54</v>
      </c>
      <c r="X6555">
        <v>1021.4</v>
      </c>
      <c r="Y6555">
        <v>61.1</v>
      </c>
      <c r="Z6555">
        <v>6.2</v>
      </c>
      <c r="AA6555">
        <v>85.7</v>
      </c>
      <c r="AB6555">
        <v>7.5</v>
      </c>
      <c r="AC6555">
        <v>4</v>
      </c>
      <c r="AD6555">
        <v>0</v>
      </c>
      <c r="AE6555" t="s">
        <v>19744</v>
      </c>
      <c r="AF6555" t="s">
        <v>19745</v>
      </c>
      <c r="AG6555">
        <v>0.11</v>
      </c>
      <c r="AH6555" t="s">
        <v>36</v>
      </c>
      <c r="AI6555" t="s">
        <v>37</v>
      </c>
      <c r="AJ6555" t="s">
        <v>38</v>
      </c>
    </row>
    <row r="6556" spans="1:36" x14ac:dyDescent="0.25">
      <c r="A6556" t="s">
        <v>32</v>
      </c>
      <c r="B6556" t="s">
        <v>19746</v>
      </c>
      <c r="C6556">
        <f>YEAR(B6556)</f>
        <v>2017</v>
      </c>
      <c r="D6556">
        <v>66.2</v>
      </c>
      <c r="E6556">
        <v>57.2</v>
      </c>
      <c r="F6556">
        <v>60.4</v>
      </c>
      <c r="H6556" s="2">
        <f>IF(F6556-56.28&lt;=0,0,IF(F6556-56.28&lt;=1,1,2))</f>
        <v>2</v>
      </c>
      <c r="I6556">
        <v>66.2</v>
      </c>
      <c r="J6556">
        <v>57.2</v>
      </c>
      <c r="K6556">
        <v>60.4</v>
      </c>
      <c r="L6556">
        <v>53.9</v>
      </c>
      <c r="M6556">
        <v>79.599999999999994</v>
      </c>
      <c r="O6556">
        <v>4.0000000000000001E-3</v>
      </c>
      <c r="P6556">
        <v>100</v>
      </c>
      <c r="Q6556">
        <v>4.17</v>
      </c>
      <c r="R6556" t="s">
        <v>40</v>
      </c>
      <c r="S6556">
        <v>0</v>
      </c>
      <c r="T6556">
        <v>0</v>
      </c>
      <c r="U6556">
        <v>31.8</v>
      </c>
      <c r="V6556">
        <v>19.7</v>
      </c>
      <c r="W6556">
        <v>14.4</v>
      </c>
      <c r="X6556">
        <v>1011.3</v>
      </c>
      <c r="Y6556">
        <v>62.8</v>
      </c>
      <c r="Z6556">
        <v>6</v>
      </c>
      <c r="AA6556">
        <v>75.3</v>
      </c>
      <c r="AB6556">
        <v>6.5</v>
      </c>
      <c r="AC6556">
        <v>4</v>
      </c>
      <c r="AD6556">
        <v>0</v>
      </c>
      <c r="AE6556" t="s">
        <v>19747</v>
      </c>
      <c r="AF6556" t="s">
        <v>19748</v>
      </c>
      <c r="AG6556">
        <v>0.14000000000000001</v>
      </c>
      <c r="AH6556" t="s">
        <v>56</v>
      </c>
      <c r="AI6556" t="s">
        <v>61</v>
      </c>
      <c r="AJ6556" t="s">
        <v>40</v>
      </c>
    </row>
    <row r="6557" spans="1:36" x14ac:dyDescent="0.25">
      <c r="A6557" t="s">
        <v>32</v>
      </c>
      <c r="B6557" t="s">
        <v>19749</v>
      </c>
      <c r="C6557">
        <f>YEAR(B6557)</f>
        <v>2017</v>
      </c>
      <c r="D6557">
        <v>57.2</v>
      </c>
      <c r="E6557">
        <v>50</v>
      </c>
      <c r="F6557">
        <v>52.7</v>
      </c>
      <c r="H6557" s="2">
        <f>IF(F6557-56.28&lt;=0,0,IF(F6557-56.28&lt;=1,1,2))</f>
        <v>0</v>
      </c>
      <c r="I6557">
        <v>57.2</v>
      </c>
      <c r="J6557">
        <v>50</v>
      </c>
      <c r="K6557">
        <v>52.7</v>
      </c>
      <c r="L6557">
        <v>46</v>
      </c>
      <c r="M6557">
        <v>78.400000000000006</v>
      </c>
      <c r="O6557">
        <v>0.72799999999999998</v>
      </c>
      <c r="P6557">
        <v>100</v>
      </c>
      <c r="Q6557">
        <v>16.670000000000002</v>
      </c>
      <c r="R6557" t="s">
        <v>40</v>
      </c>
      <c r="S6557">
        <v>0</v>
      </c>
      <c r="T6557">
        <v>0</v>
      </c>
      <c r="U6557">
        <v>33.200000000000003</v>
      </c>
      <c r="V6557">
        <v>26.4</v>
      </c>
      <c r="W6557">
        <v>347.4</v>
      </c>
      <c r="X6557">
        <v>1013.4</v>
      </c>
      <c r="Y6557">
        <v>74.099999999999994</v>
      </c>
      <c r="Z6557">
        <v>5.6</v>
      </c>
      <c r="AA6557">
        <v>33.700000000000003</v>
      </c>
      <c r="AB6557">
        <v>2.8</v>
      </c>
      <c r="AC6557">
        <v>2</v>
      </c>
      <c r="AD6557">
        <v>0</v>
      </c>
      <c r="AE6557" t="s">
        <v>19750</v>
      </c>
      <c r="AF6557" t="s">
        <v>19751</v>
      </c>
      <c r="AG6557">
        <v>0.17</v>
      </c>
      <c r="AH6557" t="s">
        <v>56</v>
      </c>
      <c r="AI6557" t="s">
        <v>111</v>
      </c>
      <c r="AJ6557" t="s">
        <v>40</v>
      </c>
    </row>
    <row r="6558" spans="1:36" x14ac:dyDescent="0.25">
      <c r="A6558" t="s">
        <v>32</v>
      </c>
      <c r="B6558" t="s">
        <v>19752</v>
      </c>
      <c r="C6558">
        <f>YEAR(B6558)</f>
        <v>2017</v>
      </c>
      <c r="D6558">
        <v>55.4</v>
      </c>
      <c r="E6558">
        <v>46.4</v>
      </c>
      <c r="F6558">
        <v>50.4</v>
      </c>
      <c r="H6558" s="2">
        <f>IF(F6558-56.28&lt;=0,0,IF(F6558-56.28&lt;=1,1,2))</f>
        <v>0</v>
      </c>
      <c r="I6558">
        <v>55.4</v>
      </c>
      <c r="J6558">
        <v>36.200000000000003</v>
      </c>
      <c r="K6558">
        <v>46.4</v>
      </c>
      <c r="L6558">
        <v>39.700000000000003</v>
      </c>
      <c r="M6558">
        <v>66.900000000000006</v>
      </c>
      <c r="O6558">
        <v>0.21099999999999999</v>
      </c>
      <c r="P6558">
        <v>100</v>
      </c>
      <c r="Q6558">
        <v>12.5</v>
      </c>
      <c r="R6558" t="s">
        <v>40</v>
      </c>
      <c r="S6558">
        <v>0</v>
      </c>
      <c r="T6558">
        <v>0</v>
      </c>
      <c r="U6558">
        <v>51.9</v>
      </c>
      <c r="V6558">
        <v>36.9</v>
      </c>
      <c r="W6558">
        <v>323.3</v>
      </c>
      <c r="X6558">
        <v>1019.4</v>
      </c>
      <c r="Y6558">
        <v>70.400000000000006</v>
      </c>
      <c r="Z6558">
        <v>6</v>
      </c>
      <c r="AA6558">
        <v>94.9</v>
      </c>
      <c r="AB6558">
        <v>8.1999999999999993</v>
      </c>
      <c r="AC6558">
        <v>4</v>
      </c>
      <c r="AD6558">
        <v>0</v>
      </c>
      <c r="AE6558" t="s">
        <v>19753</v>
      </c>
      <c r="AF6558" t="s">
        <v>19754</v>
      </c>
      <c r="AG6558">
        <v>0.21</v>
      </c>
      <c r="AH6558" t="s">
        <v>56</v>
      </c>
      <c r="AI6558" t="s">
        <v>111</v>
      </c>
      <c r="AJ6558" t="s">
        <v>40</v>
      </c>
    </row>
    <row r="6559" spans="1:36" x14ac:dyDescent="0.25">
      <c r="A6559" t="s">
        <v>32</v>
      </c>
      <c r="B6559" t="s">
        <v>19755</v>
      </c>
      <c r="C6559">
        <f>YEAR(B6559)</f>
        <v>2017</v>
      </c>
      <c r="D6559">
        <v>60.8</v>
      </c>
      <c r="E6559">
        <v>48.2</v>
      </c>
      <c r="F6559">
        <v>55.3</v>
      </c>
      <c r="H6559" s="2">
        <f>IF(F6559-56.28&lt;=0,0,IF(F6559-56.28&lt;=1,1,2))</f>
        <v>0</v>
      </c>
      <c r="I6559">
        <v>60.8</v>
      </c>
      <c r="J6559">
        <v>44.5</v>
      </c>
      <c r="K6559">
        <v>55.1</v>
      </c>
      <c r="L6559">
        <v>46.6</v>
      </c>
      <c r="M6559">
        <v>72.8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26.8</v>
      </c>
      <c r="V6559">
        <v>19.7</v>
      </c>
      <c r="W6559">
        <v>326.7</v>
      </c>
      <c r="X6559">
        <v>1025.5999999999999</v>
      </c>
      <c r="Y6559">
        <v>52</v>
      </c>
      <c r="Z6559">
        <v>6.2</v>
      </c>
      <c r="AA6559">
        <v>95.9</v>
      </c>
      <c r="AB6559">
        <v>8.1999999999999993</v>
      </c>
      <c r="AC6559">
        <v>4</v>
      </c>
      <c r="AD6559">
        <v>0</v>
      </c>
      <c r="AE6559" t="s">
        <v>19756</v>
      </c>
      <c r="AF6559" t="s">
        <v>19757</v>
      </c>
      <c r="AG6559">
        <v>0.24</v>
      </c>
      <c r="AH6559" t="s">
        <v>36</v>
      </c>
      <c r="AI6559" t="s">
        <v>37</v>
      </c>
      <c r="AJ6559" t="s">
        <v>38</v>
      </c>
    </row>
    <row r="6560" spans="1:36" x14ac:dyDescent="0.25">
      <c r="A6560" t="s">
        <v>32</v>
      </c>
      <c r="B6560" t="s">
        <v>19758</v>
      </c>
      <c r="C6560">
        <f>YEAR(B6560)</f>
        <v>2017</v>
      </c>
      <c r="D6560">
        <v>62.6</v>
      </c>
      <c r="E6560">
        <v>46.4</v>
      </c>
      <c r="F6560">
        <v>53.5</v>
      </c>
      <c r="H6560" s="2">
        <f>IF(F6560-56.28&lt;=0,0,IF(F6560-56.28&lt;=1,1,2))</f>
        <v>0</v>
      </c>
      <c r="I6560">
        <v>62.6</v>
      </c>
      <c r="J6560">
        <v>41.9</v>
      </c>
      <c r="K6560">
        <v>51.9</v>
      </c>
      <c r="L6560">
        <v>46.2</v>
      </c>
      <c r="M6560">
        <v>77.099999999999994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17.2</v>
      </c>
      <c r="V6560">
        <v>10.3</v>
      </c>
      <c r="W6560">
        <v>165.2</v>
      </c>
      <c r="X6560">
        <v>1024</v>
      </c>
      <c r="Y6560">
        <v>38</v>
      </c>
      <c r="Z6560">
        <v>6.2</v>
      </c>
      <c r="AA6560">
        <v>121.2</v>
      </c>
      <c r="AB6560">
        <v>10.4</v>
      </c>
      <c r="AC6560">
        <v>5</v>
      </c>
      <c r="AD6560">
        <v>0</v>
      </c>
      <c r="AE6560" t="s">
        <v>19759</v>
      </c>
      <c r="AF6560" t="s">
        <v>19760</v>
      </c>
      <c r="AG6560">
        <v>0.25</v>
      </c>
      <c r="AH6560" t="s">
        <v>36</v>
      </c>
      <c r="AI6560" t="s">
        <v>37</v>
      </c>
      <c r="AJ6560" t="s">
        <v>38</v>
      </c>
    </row>
    <row r="6561" spans="1:36" x14ac:dyDescent="0.25">
      <c r="A6561" t="s">
        <v>32</v>
      </c>
      <c r="B6561" t="s">
        <v>19761</v>
      </c>
      <c r="C6561">
        <f>YEAR(B6561)</f>
        <v>2017</v>
      </c>
      <c r="D6561">
        <v>64.400000000000006</v>
      </c>
      <c r="E6561">
        <v>46.8</v>
      </c>
      <c r="F6561">
        <v>56</v>
      </c>
      <c r="H6561" s="2">
        <f>IF(F6561-56.28&lt;=0,0,IF(F6561-56.28&lt;=1,1,2))</f>
        <v>0</v>
      </c>
      <c r="I6561">
        <v>64.400000000000006</v>
      </c>
      <c r="J6561">
        <v>46.3</v>
      </c>
      <c r="K6561">
        <v>55.7</v>
      </c>
      <c r="L6561">
        <v>48.8</v>
      </c>
      <c r="M6561">
        <v>77.2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13.9</v>
      </c>
      <c r="V6561">
        <v>12.8</v>
      </c>
      <c r="W6561">
        <v>165.7</v>
      </c>
      <c r="X6561">
        <v>1018.3</v>
      </c>
      <c r="Y6561">
        <v>45.5</v>
      </c>
      <c r="Z6561">
        <v>6.2</v>
      </c>
      <c r="AA6561">
        <v>104.1</v>
      </c>
      <c r="AB6561">
        <v>9</v>
      </c>
      <c r="AC6561">
        <v>5</v>
      </c>
      <c r="AD6561">
        <v>0</v>
      </c>
      <c r="AE6561" t="s">
        <v>19762</v>
      </c>
      <c r="AF6561" t="s">
        <v>19763</v>
      </c>
      <c r="AG6561">
        <v>0.31</v>
      </c>
      <c r="AH6561" t="s">
        <v>36</v>
      </c>
      <c r="AI6561" t="s">
        <v>37</v>
      </c>
      <c r="AJ6561" t="s">
        <v>38</v>
      </c>
    </row>
    <row r="6562" spans="1:36" x14ac:dyDescent="0.25">
      <c r="A6562" t="s">
        <v>32</v>
      </c>
      <c r="B6562" t="s">
        <v>19764</v>
      </c>
      <c r="C6562">
        <f>YEAR(B6562)</f>
        <v>2017</v>
      </c>
      <c r="D6562">
        <v>66.2</v>
      </c>
      <c r="E6562">
        <v>55.4</v>
      </c>
      <c r="F6562">
        <v>59.7</v>
      </c>
      <c r="H6562" s="2">
        <f>IF(F6562-56.28&lt;=0,0,IF(F6562-56.28&lt;=1,1,2))</f>
        <v>2</v>
      </c>
      <c r="I6562">
        <v>66.2</v>
      </c>
      <c r="J6562">
        <v>55.4</v>
      </c>
      <c r="K6562">
        <v>59.7</v>
      </c>
      <c r="L6562">
        <v>46.9</v>
      </c>
      <c r="M6562">
        <v>63.1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26.4</v>
      </c>
      <c r="V6562">
        <v>23</v>
      </c>
      <c r="W6562">
        <v>183.6</v>
      </c>
      <c r="X6562">
        <v>1012.4</v>
      </c>
      <c r="Y6562">
        <v>54.1</v>
      </c>
      <c r="Z6562">
        <v>6.2</v>
      </c>
      <c r="AA6562">
        <v>106.2</v>
      </c>
      <c r="AB6562">
        <v>9</v>
      </c>
      <c r="AC6562">
        <v>5</v>
      </c>
      <c r="AD6562">
        <v>0</v>
      </c>
      <c r="AE6562" t="s">
        <v>19765</v>
      </c>
      <c r="AF6562" t="s">
        <v>19766</v>
      </c>
      <c r="AG6562">
        <v>0.34</v>
      </c>
      <c r="AH6562" t="s">
        <v>36</v>
      </c>
      <c r="AI6562" t="s">
        <v>37</v>
      </c>
      <c r="AJ6562" t="s">
        <v>38</v>
      </c>
    </row>
    <row r="6563" spans="1:36" x14ac:dyDescent="0.25">
      <c r="A6563" t="s">
        <v>32</v>
      </c>
      <c r="B6563" t="s">
        <v>19767</v>
      </c>
      <c r="C6563">
        <f>YEAR(B6563)</f>
        <v>2017</v>
      </c>
      <c r="D6563">
        <v>62.6</v>
      </c>
      <c r="E6563">
        <v>53.6</v>
      </c>
      <c r="F6563">
        <v>58.6</v>
      </c>
      <c r="H6563" s="2">
        <f>IF(F6563-56.28&lt;=0,0,IF(F6563-56.28&lt;=1,1,2))</f>
        <v>2</v>
      </c>
      <c r="I6563">
        <v>62.6</v>
      </c>
      <c r="J6563">
        <v>53.6</v>
      </c>
      <c r="K6563">
        <v>58.6</v>
      </c>
      <c r="L6563">
        <v>47.4</v>
      </c>
      <c r="M6563">
        <v>67.3</v>
      </c>
      <c r="O6563">
        <v>8.3000000000000004E-2</v>
      </c>
      <c r="P6563">
        <v>100</v>
      </c>
      <c r="Q6563">
        <v>8.33</v>
      </c>
      <c r="R6563" t="s">
        <v>40</v>
      </c>
      <c r="S6563">
        <v>0</v>
      </c>
      <c r="T6563">
        <v>0</v>
      </c>
      <c r="U6563">
        <v>35.799999999999997</v>
      </c>
      <c r="V6563">
        <v>25.3</v>
      </c>
      <c r="W6563">
        <v>185.7</v>
      </c>
      <c r="X6563">
        <v>1010.1</v>
      </c>
      <c r="Y6563">
        <v>50.2</v>
      </c>
      <c r="Z6563">
        <v>6.2</v>
      </c>
      <c r="AA6563">
        <v>92.3</v>
      </c>
      <c r="AB6563">
        <v>8.1</v>
      </c>
      <c r="AC6563">
        <v>4</v>
      </c>
      <c r="AD6563">
        <v>0</v>
      </c>
      <c r="AE6563" t="s">
        <v>19768</v>
      </c>
      <c r="AF6563" t="s">
        <v>19769</v>
      </c>
      <c r="AG6563">
        <v>0.38</v>
      </c>
      <c r="AH6563" t="s">
        <v>56</v>
      </c>
      <c r="AI6563" t="s">
        <v>57</v>
      </c>
      <c r="AJ6563" t="s">
        <v>40</v>
      </c>
    </row>
    <row r="6564" spans="1:36" x14ac:dyDescent="0.25">
      <c r="A6564" t="s">
        <v>32</v>
      </c>
      <c r="B6564" t="s">
        <v>19770</v>
      </c>
      <c r="C6564">
        <f>YEAR(B6564)</f>
        <v>2017</v>
      </c>
      <c r="D6564">
        <v>60.8</v>
      </c>
      <c r="E6564">
        <v>51.8</v>
      </c>
      <c r="F6564">
        <v>55.2</v>
      </c>
      <c r="H6564" s="2">
        <f>IF(F6564-56.28&lt;=0,0,IF(F6564-56.28&lt;=1,1,2))</f>
        <v>0</v>
      </c>
      <c r="I6564">
        <v>60.8</v>
      </c>
      <c r="J6564">
        <v>51.8</v>
      </c>
      <c r="K6564">
        <v>55.2</v>
      </c>
      <c r="L6564">
        <v>46.3</v>
      </c>
      <c r="M6564">
        <v>72.3</v>
      </c>
      <c r="O6564">
        <v>0.08</v>
      </c>
      <c r="P6564">
        <v>100</v>
      </c>
      <c r="Q6564">
        <v>4.17</v>
      </c>
      <c r="R6564" t="s">
        <v>40</v>
      </c>
      <c r="S6564">
        <v>0</v>
      </c>
      <c r="T6564">
        <v>0</v>
      </c>
      <c r="U6564">
        <v>22.6</v>
      </c>
      <c r="V6564">
        <v>16</v>
      </c>
      <c r="W6564">
        <v>243.1</v>
      </c>
      <c r="X6564">
        <v>1010.9</v>
      </c>
      <c r="Y6564">
        <v>49.7</v>
      </c>
      <c r="Z6564">
        <v>6.2</v>
      </c>
      <c r="AA6564">
        <v>102.5</v>
      </c>
      <c r="AB6564">
        <v>8.6999999999999993</v>
      </c>
      <c r="AC6564">
        <v>4</v>
      </c>
      <c r="AD6564">
        <v>0</v>
      </c>
      <c r="AE6564" t="s">
        <v>19771</v>
      </c>
      <c r="AF6564" t="s">
        <v>19772</v>
      </c>
      <c r="AG6564">
        <v>0.41</v>
      </c>
      <c r="AH6564" t="s">
        <v>56</v>
      </c>
      <c r="AI6564" t="s">
        <v>137</v>
      </c>
      <c r="AJ6564" t="s">
        <v>40</v>
      </c>
    </row>
    <row r="6565" spans="1:36" x14ac:dyDescent="0.25">
      <c r="A6565" t="s">
        <v>32</v>
      </c>
      <c r="B6565" t="s">
        <v>19773</v>
      </c>
      <c r="C6565">
        <f>YEAR(B6565)</f>
        <v>2017</v>
      </c>
      <c r="D6565">
        <v>57.2</v>
      </c>
      <c r="E6565">
        <v>48.2</v>
      </c>
      <c r="F6565">
        <v>52.9</v>
      </c>
      <c r="H6565" s="2">
        <f>IF(F6565-56.28&lt;=0,0,IF(F6565-56.28&lt;=1,1,2))</f>
        <v>0</v>
      </c>
      <c r="I6565">
        <v>57.2</v>
      </c>
      <c r="J6565">
        <v>43.7</v>
      </c>
      <c r="K6565">
        <v>52.1</v>
      </c>
      <c r="L6565">
        <v>44.8</v>
      </c>
      <c r="M6565">
        <v>74.400000000000006</v>
      </c>
      <c r="O6565">
        <v>7.9000000000000001E-2</v>
      </c>
      <c r="P6565">
        <v>100</v>
      </c>
      <c r="Q6565">
        <v>8.33</v>
      </c>
      <c r="R6565" t="s">
        <v>40</v>
      </c>
      <c r="S6565">
        <v>0</v>
      </c>
      <c r="T6565">
        <v>0</v>
      </c>
      <c r="U6565">
        <v>34</v>
      </c>
      <c r="V6565">
        <v>21.9</v>
      </c>
      <c r="W6565">
        <v>311.89999999999998</v>
      </c>
      <c r="X6565">
        <v>1016.3</v>
      </c>
      <c r="Y6565">
        <v>61</v>
      </c>
      <c r="Z6565">
        <v>6.1</v>
      </c>
      <c r="AA6565">
        <v>100.2</v>
      </c>
      <c r="AB6565">
        <v>8.6</v>
      </c>
      <c r="AC6565">
        <v>4</v>
      </c>
      <c r="AD6565">
        <v>0</v>
      </c>
      <c r="AE6565" t="s">
        <v>19774</v>
      </c>
      <c r="AF6565" t="s">
        <v>19775</v>
      </c>
      <c r="AG6565">
        <v>0.44</v>
      </c>
      <c r="AH6565" t="s">
        <v>56</v>
      </c>
      <c r="AI6565" t="s">
        <v>101</v>
      </c>
      <c r="AJ6565" t="s">
        <v>40</v>
      </c>
    </row>
    <row r="6566" spans="1:36" x14ac:dyDescent="0.25">
      <c r="A6566" t="s">
        <v>32</v>
      </c>
      <c r="B6566" t="s">
        <v>19776</v>
      </c>
      <c r="C6566">
        <f>YEAR(B6566)</f>
        <v>2018</v>
      </c>
      <c r="D6566">
        <v>62.6</v>
      </c>
      <c r="E6566">
        <v>46.4</v>
      </c>
      <c r="F6566">
        <v>54.7</v>
      </c>
      <c r="H6566" s="2">
        <f>IF(F6566-56.28&lt;=0,0,IF(F6566-56.28&lt;=1,1,2))</f>
        <v>0</v>
      </c>
      <c r="I6566">
        <v>62.6</v>
      </c>
      <c r="J6566">
        <v>42.4</v>
      </c>
      <c r="K6566">
        <v>54.3</v>
      </c>
      <c r="L6566">
        <v>42.9</v>
      </c>
      <c r="M6566">
        <v>65.900000000000006</v>
      </c>
      <c r="N6566">
        <f>AVERAGE(M6566:M6930)</f>
        <v>75.44191780821923</v>
      </c>
      <c r="O6566">
        <v>1E-3</v>
      </c>
      <c r="P6566">
        <v>100</v>
      </c>
      <c r="Q6566">
        <v>4.17</v>
      </c>
      <c r="R6566" t="s">
        <v>40</v>
      </c>
      <c r="S6566">
        <v>0</v>
      </c>
      <c r="T6566">
        <v>0</v>
      </c>
      <c r="U6566">
        <v>24.1</v>
      </c>
      <c r="V6566">
        <v>16.100000000000001</v>
      </c>
      <c r="W6566">
        <v>261</v>
      </c>
      <c r="X6566">
        <v>1018.5</v>
      </c>
      <c r="Y6566">
        <v>31</v>
      </c>
      <c r="Z6566">
        <v>6.2</v>
      </c>
      <c r="AA6566">
        <v>0</v>
      </c>
      <c r="AB6566">
        <v>0</v>
      </c>
      <c r="AC6566">
        <v>0</v>
      </c>
      <c r="AD6566">
        <v>0</v>
      </c>
      <c r="AE6566" t="s">
        <v>19777</v>
      </c>
      <c r="AF6566" t="s">
        <v>19778</v>
      </c>
      <c r="AG6566">
        <v>0.48</v>
      </c>
      <c r="AH6566" t="s">
        <v>56</v>
      </c>
      <c r="AI6566" t="s">
        <v>78</v>
      </c>
      <c r="AJ6566" t="s">
        <v>40</v>
      </c>
    </row>
    <row r="6567" spans="1:36" x14ac:dyDescent="0.25">
      <c r="A6567" t="s">
        <v>32</v>
      </c>
      <c r="B6567" t="s">
        <v>19779</v>
      </c>
      <c r="C6567">
        <f>YEAR(B6567)</f>
        <v>2018</v>
      </c>
      <c r="D6567">
        <v>64.400000000000006</v>
      </c>
      <c r="E6567">
        <v>46.4</v>
      </c>
      <c r="F6567">
        <v>55.9</v>
      </c>
      <c r="H6567" s="2">
        <f>IF(F6567-56.28&lt;=0,0,IF(F6567-56.28&lt;=1,1,2))</f>
        <v>0</v>
      </c>
      <c r="I6567">
        <v>64.400000000000006</v>
      </c>
      <c r="J6567">
        <v>42.4</v>
      </c>
      <c r="K6567">
        <v>55.5</v>
      </c>
      <c r="L6567">
        <v>50.2</v>
      </c>
      <c r="M6567">
        <v>81.900000000000006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30</v>
      </c>
      <c r="V6567">
        <v>17.2</v>
      </c>
      <c r="W6567">
        <v>198.8</v>
      </c>
      <c r="X6567">
        <v>1013</v>
      </c>
      <c r="Y6567">
        <v>40.799999999999997</v>
      </c>
      <c r="Z6567">
        <v>6.2</v>
      </c>
      <c r="AA6567">
        <v>81.2</v>
      </c>
      <c r="AB6567">
        <v>6.7</v>
      </c>
      <c r="AC6567">
        <v>4</v>
      </c>
      <c r="AD6567">
        <v>0</v>
      </c>
      <c r="AE6567" t="s">
        <v>19780</v>
      </c>
      <c r="AF6567" t="s">
        <v>19781</v>
      </c>
      <c r="AG6567">
        <v>0.5</v>
      </c>
      <c r="AH6567" t="s">
        <v>36</v>
      </c>
      <c r="AI6567" t="s">
        <v>37</v>
      </c>
      <c r="AJ6567" t="s">
        <v>38</v>
      </c>
    </row>
    <row r="6568" spans="1:36" x14ac:dyDescent="0.25">
      <c r="A6568" t="s">
        <v>32</v>
      </c>
      <c r="B6568" t="s">
        <v>19782</v>
      </c>
      <c r="C6568">
        <f>YEAR(B6568)</f>
        <v>2018</v>
      </c>
      <c r="D6568">
        <v>57.2</v>
      </c>
      <c r="E6568">
        <v>50</v>
      </c>
      <c r="F6568">
        <v>54.5</v>
      </c>
      <c r="H6568" s="2">
        <f>IF(F6568-56.28&lt;=0,0,IF(F6568-56.28&lt;=1,1,2))</f>
        <v>0</v>
      </c>
      <c r="I6568">
        <v>57.2</v>
      </c>
      <c r="J6568">
        <v>50</v>
      </c>
      <c r="K6568">
        <v>54.5</v>
      </c>
      <c r="L6568">
        <v>48.8</v>
      </c>
      <c r="M6568">
        <v>81.3</v>
      </c>
      <c r="O6568">
        <v>3.1E-2</v>
      </c>
      <c r="P6568">
        <v>100</v>
      </c>
      <c r="Q6568">
        <v>4.17</v>
      </c>
      <c r="R6568" t="s">
        <v>40</v>
      </c>
      <c r="S6568">
        <v>0</v>
      </c>
      <c r="T6568">
        <v>0</v>
      </c>
      <c r="U6568">
        <v>26.4</v>
      </c>
      <c r="V6568">
        <v>16.100000000000001</v>
      </c>
      <c r="W6568">
        <v>243</v>
      </c>
      <c r="X6568">
        <v>1009.4</v>
      </c>
      <c r="Y6568">
        <v>67.900000000000006</v>
      </c>
      <c r="Z6568">
        <v>6.2</v>
      </c>
      <c r="AA6568">
        <v>98.9</v>
      </c>
      <c r="AB6568">
        <v>8.4</v>
      </c>
      <c r="AC6568">
        <v>4</v>
      </c>
      <c r="AD6568">
        <v>0</v>
      </c>
      <c r="AE6568" t="s">
        <v>19783</v>
      </c>
      <c r="AF6568" t="s">
        <v>19784</v>
      </c>
      <c r="AG6568">
        <v>0.54</v>
      </c>
      <c r="AH6568" t="s">
        <v>56</v>
      </c>
      <c r="AI6568" t="s">
        <v>65</v>
      </c>
      <c r="AJ6568" t="s">
        <v>40</v>
      </c>
    </row>
    <row r="6569" spans="1:36" x14ac:dyDescent="0.25">
      <c r="A6569" t="s">
        <v>32</v>
      </c>
      <c r="B6569" t="s">
        <v>19785</v>
      </c>
      <c r="C6569">
        <f>YEAR(B6569)</f>
        <v>2018</v>
      </c>
      <c r="D6569">
        <v>62.6</v>
      </c>
      <c r="E6569">
        <v>50</v>
      </c>
      <c r="F6569">
        <v>54.2</v>
      </c>
      <c r="H6569" s="2">
        <f>IF(F6569-56.28&lt;=0,0,IF(F6569-56.28&lt;=1,1,2))</f>
        <v>0</v>
      </c>
      <c r="I6569">
        <v>62.6</v>
      </c>
      <c r="J6569">
        <v>50</v>
      </c>
      <c r="K6569">
        <v>54.2</v>
      </c>
      <c r="L6569">
        <v>49.3</v>
      </c>
      <c r="M6569">
        <v>83.7</v>
      </c>
      <c r="O6569">
        <v>0.23799999999999999</v>
      </c>
      <c r="P6569">
        <v>100</v>
      </c>
      <c r="Q6569">
        <v>8.33</v>
      </c>
      <c r="R6569" t="s">
        <v>40</v>
      </c>
      <c r="S6569">
        <v>0</v>
      </c>
      <c r="T6569">
        <v>0</v>
      </c>
      <c r="U6569">
        <v>49.7</v>
      </c>
      <c r="V6569">
        <v>33.200000000000003</v>
      </c>
      <c r="W6569">
        <v>263.39999999999998</v>
      </c>
      <c r="X6569">
        <v>1005.9</v>
      </c>
      <c r="Y6569">
        <v>68.2</v>
      </c>
      <c r="Z6569">
        <v>6.1</v>
      </c>
      <c r="AA6569">
        <v>91.5</v>
      </c>
      <c r="AB6569">
        <v>7.7</v>
      </c>
      <c r="AC6569">
        <v>4</v>
      </c>
      <c r="AD6569">
        <v>0</v>
      </c>
      <c r="AE6569" t="s">
        <v>19786</v>
      </c>
      <c r="AF6569" t="s">
        <v>19787</v>
      </c>
      <c r="AG6569">
        <v>0.57999999999999996</v>
      </c>
      <c r="AH6569" t="s">
        <v>56</v>
      </c>
      <c r="AI6569" t="s">
        <v>101</v>
      </c>
      <c r="AJ6569" t="s">
        <v>40</v>
      </c>
    </row>
    <row r="6570" spans="1:36" x14ac:dyDescent="0.25">
      <c r="A6570" t="s">
        <v>32</v>
      </c>
      <c r="B6570" t="s">
        <v>19788</v>
      </c>
      <c r="C6570">
        <f>YEAR(B6570)</f>
        <v>2018</v>
      </c>
      <c r="D6570">
        <v>59</v>
      </c>
      <c r="E6570">
        <v>48.2</v>
      </c>
      <c r="F6570">
        <v>55</v>
      </c>
      <c r="H6570" s="2">
        <f>IF(F6570-56.28&lt;=0,0,IF(F6570-56.28&lt;=1,1,2))</f>
        <v>0</v>
      </c>
      <c r="I6570">
        <v>59</v>
      </c>
      <c r="J6570">
        <v>44.6</v>
      </c>
      <c r="K6570">
        <v>54.7</v>
      </c>
      <c r="L6570">
        <v>47.2</v>
      </c>
      <c r="M6570">
        <v>75.2</v>
      </c>
      <c r="O6570">
        <v>0.01</v>
      </c>
      <c r="P6570">
        <v>100</v>
      </c>
      <c r="Q6570">
        <v>4.17</v>
      </c>
      <c r="R6570" t="s">
        <v>40</v>
      </c>
      <c r="S6570">
        <v>0</v>
      </c>
      <c r="T6570">
        <v>0</v>
      </c>
      <c r="U6570">
        <v>48.1</v>
      </c>
      <c r="V6570">
        <v>32.200000000000003</v>
      </c>
      <c r="W6570">
        <v>309.60000000000002</v>
      </c>
      <c r="X6570">
        <v>1012.3</v>
      </c>
      <c r="Y6570">
        <v>51.9</v>
      </c>
      <c r="Z6570">
        <v>6.2</v>
      </c>
      <c r="AA6570">
        <v>114.1</v>
      </c>
      <c r="AB6570">
        <v>9.6999999999999993</v>
      </c>
      <c r="AC6570">
        <v>5</v>
      </c>
      <c r="AD6570">
        <v>0</v>
      </c>
      <c r="AE6570" t="s">
        <v>19789</v>
      </c>
      <c r="AF6570" t="s">
        <v>19790</v>
      </c>
      <c r="AG6570">
        <v>0.61</v>
      </c>
      <c r="AH6570" t="s">
        <v>56</v>
      </c>
      <c r="AI6570" t="s">
        <v>137</v>
      </c>
      <c r="AJ6570" t="s">
        <v>40</v>
      </c>
    </row>
    <row r="6571" spans="1:36" x14ac:dyDescent="0.25">
      <c r="A6571" t="s">
        <v>32</v>
      </c>
      <c r="B6571" t="s">
        <v>19791</v>
      </c>
      <c r="C6571">
        <f>YEAR(B6571)</f>
        <v>2018</v>
      </c>
      <c r="D6571">
        <v>60.8</v>
      </c>
      <c r="E6571">
        <v>46.4</v>
      </c>
      <c r="F6571">
        <v>52.9</v>
      </c>
      <c r="H6571" s="2">
        <f>IF(F6571-56.28&lt;=0,0,IF(F6571-56.28&lt;=1,1,2))</f>
        <v>0</v>
      </c>
      <c r="I6571">
        <v>60.8</v>
      </c>
      <c r="J6571">
        <v>41.9</v>
      </c>
      <c r="K6571">
        <v>51.3</v>
      </c>
      <c r="L6571">
        <v>47.4</v>
      </c>
      <c r="M6571">
        <v>81.8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10.3</v>
      </c>
      <c r="V6571">
        <v>9.1999999999999993</v>
      </c>
      <c r="W6571">
        <v>156.1</v>
      </c>
      <c r="X6571">
        <v>1019</v>
      </c>
      <c r="Y6571">
        <v>16.8</v>
      </c>
      <c r="Z6571">
        <v>6.2</v>
      </c>
      <c r="AA6571">
        <v>132.9</v>
      </c>
      <c r="AB6571">
        <v>11.5</v>
      </c>
      <c r="AC6571">
        <v>5</v>
      </c>
      <c r="AD6571">
        <v>0</v>
      </c>
      <c r="AE6571" t="s">
        <v>19792</v>
      </c>
      <c r="AF6571" t="s">
        <v>19793</v>
      </c>
      <c r="AG6571">
        <v>0.64</v>
      </c>
      <c r="AH6571" t="s">
        <v>330</v>
      </c>
      <c r="AI6571" t="s">
        <v>9140</v>
      </c>
      <c r="AJ6571" t="s">
        <v>331</v>
      </c>
    </row>
    <row r="6572" spans="1:36" x14ac:dyDescent="0.25">
      <c r="A6572" t="s">
        <v>32</v>
      </c>
      <c r="B6572" t="s">
        <v>19794</v>
      </c>
      <c r="C6572">
        <f>YEAR(B6572)</f>
        <v>2018</v>
      </c>
      <c r="D6572">
        <v>62.6</v>
      </c>
      <c r="E6572">
        <v>50</v>
      </c>
      <c r="F6572">
        <v>56</v>
      </c>
      <c r="H6572" s="2">
        <f>IF(F6572-56.28&lt;=0,0,IF(F6572-56.28&lt;=1,1,2))</f>
        <v>0</v>
      </c>
      <c r="I6572">
        <v>62.6</v>
      </c>
      <c r="J6572">
        <v>50</v>
      </c>
      <c r="K6572">
        <v>56</v>
      </c>
      <c r="L6572">
        <v>51.1</v>
      </c>
      <c r="M6572">
        <v>84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18.3</v>
      </c>
      <c r="V6572">
        <v>12.8</v>
      </c>
      <c r="W6572">
        <v>151.19999999999999</v>
      </c>
      <c r="X6572">
        <v>1025.4000000000001</v>
      </c>
      <c r="Y6572">
        <v>55.3</v>
      </c>
      <c r="Z6572">
        <v>6.2</v>
      </c>
      <c r="AA6572">
        <v>110.6</v>
      </c>
      <c r="AB6572">
        <v>9.5</v>
      </c>
      <c r="AC6572">
        <v>5</v>
      </c>
      <c r="AD6572">
        <v>0</v>
      </c>
      <c r="AE6572" t="s">
        <v>19795</v>
      </c>
      <c r="AF6572" t="s">
        <v>19796</v>
      </c>
      <c r="AG6572">
        <v>0.68</v>
      </c>
      <c r="AH6572" t="s">
        <v>36</v>
      </c>
      <c r="AI6572" t="s">
        <v>37</v>
      </c>
      <c r="AJ6572" t="s">
        <v>38</v>
      </c>
    </row>
    <row r="6573" spans="1:36" x14ac:dyDescent="0.25">
      <c r="A6573" t="s">
        <v>32</v>
      </c>
      <c r="B6573" t="s">
        <v>19797</v>
      </c>
      <c r="C6573">
        <f>YEAR(B6573)</f>
        <v>2018</v>
      </c>
      <c r="D6573">
        <v>62.9</v>
      </c>
      <c r="E6573">
        <v>51.8</v>
      </c>
      <c r="F6573">
        <v>57</v>
      </c>
      <c r="H6573" s="2">
        <f>IF(F6573-56.28&lt;=0,0,IF(F6573-56.28&lt;=1,1,2))</f>
        <v>1</v>
      </c>
      <c r="I6573">
        <v>62.9</v>
      </c>
      <c r="J6573">
        <v>51.8</v>
      </c>
      <c r="K6573">
        <v>57</v>
      </c>
      <c r="L6573">
        <v>53.4</v>
      </c>
      <c r="M6573">
        <v>88.2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10.3</v>
      </c>
      <c r="V6573">
        <v>11.4</v>
      </c>
      <c r="W6573">
        <v>158.19999999999999</v>
      </c>
      <c r="X6573">
        <v>1029.4000000000001</v>
      </c>
      <c r="Y6573">
        <v>51.1</v>
      </c>
      <c r="Z6573">
        <v>6.2</v>
      </c>
      <c r="AA6573">
        <v>127</v>
      </c>
      <c r="AB6573">
        <v>11</v>
      </c>
      <c r="AC6573">
        <v>5</v>
      </c>
      <c r="AD6573">
        <v>0</v>
      </c>
      <c r="AE6573" t="s">
        <v>19798</v>
      </c>
      <c r="AF6573" t="s">
        <v>19799</v>
      </c>
      <c r="AG6573">
        <v>0.71</v>
      </c>
      <c r="AH6573" t="s">
        <v>36</v>
      </c>
      <c r="AI6573" t="s">
        <v>702</v>
      </c>
      <c r="AJ6573" t="s">
        <v>38</v>
      </c>
    </row>
    <row r="6574" spans="1:36" x14ac:dyDescent="0.25">
      <c r="A6574" t="s">
        <v>32</v>
      </c>
      <c r="B6574" t="s">
        <v>19800</v>
      </c>
      <c r="C6574">
        <f>YEAR(B6574)</f>
        <v>2018</v>
      </c>
      <c r="D6574">
        <v>62.6</v>
      </c>
      <c r="E6574">
        <v>48.2</v>
      </c>
      <c r="F6574">
        <v>54.8</v>
      </c>
      <c r="H6574" s="2">
        <f>IF(F6574-56.28&lt;=0,0,IF(F6574-56.28&lt;=1,1,2))</f>
        <v>0</v>
      </c>
      <c r="I6574">
        <v>62.6</v>
      </c>
      <c r="J6574">
        <v>44.1</v>
      </c>
      <c r="K6574">
        <v>54</v>
      </c>
      <c r="L6574">
        <v>51.1</v>
      </c>
      <c r="M6574">
        <v>87.6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10.3</v>
      </c>
      <c r="V6574">
        <v>9.1999999999999993</v>
      </c>
      <c r="W6574">
        <v>169.9</v>
      </c>
      <c r="X6574">
        <v>1028.5</v>
      </c>
      <c r="Y6574">
        <v>36.799999999999997</v>
      </c>
      <c r="Z6574">
        <v>6.2</v>
      </c>
      <c r="AA6574">
        <v>123</v>
      </c>
      <c r="AB6574">
        <v>10.7</v>
      </c>
      <c r="AC6574">
        <v>5</v>
      </c>
      <c r="AD6574">
        <v>0</v>
      </c>
      <c r="AE6574" t="s">
        <v>19801</v>
      </c>
      <c r="AF6574" t="s">
        <v>19802</v>
      </c>
      <c r="AG6574">
        <v>0.75</v>
      </c>
      <c r="AH6574" t="s">
        <v>36</v>
      </c>
      <c r="AI6574" t="s">
        <v>174</v>
      </c>
      <c r="AJ6574" t="s">
        <v>38</v>
      </c>
    </row>
    <row r="6575" spans="1:36" x14ac:dyDescent="0.25">
      <c r="A6575" t="s">
        <v>32</v>
      </c>
      <c r="B6575" t="s">
        <v>19803</v>
      </c>
      <c r="C6575">
        <f>YEAR(B6575)</f>
        <v>2018</v>
      </c>
      <c r="D6575">
        <v>62.6</v>
      </c>
      <c r="E6575">
        <v>51.8</v>
      </c>
      <c r="F6575">
        <v>57.3</v>
      </c>
      <c r="H6575" s="2">
        <f>IF(F6575-56.28&lt;=0,0,IF(F6575-56.28&lt;=1,1,2))</f>
        <v>2</v>
      </c>
      <c r="I6575">
        <v>62.6</v>
      </c>
      <c r="J6575">
        <v>51.8</v>
      </c>
      <c r="K6575">
        <v>57.3</v>
      </c>
      <c r="L6575">
        <v>53.5</v>
      </c>
      <c r="M6575">
        <v>87.3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33.299999999999997</v>
      </c>
      <c r="V6575">
        <v>21.9</v>
      </c>
      <c r="W6575">
        <v>168.9</v>
      </c>
      <c r="X6575">
        <v>1019.7</v>
      </c>
      <c r="Y6575">
        <v>31.6</v>
      </c>
      <c r="Z6575">
        <v>6.2</v>
      </c>
      <c r="AA6575">
        <v>87.1</v>
      </c>
      <c r="AB6575">
        <v>7.6</v>
      </c>
      <c r="AC6575">
        <v>3</v>
      </c>
      <c r="AD6575">
        <v>0</v>
      </c>
      <c r="AE6575" t="s">
        <v>19804</v>
      </c>
      <c r="AF6575" t="s">
        <v>19805</v>
      </c>
      <c r="AG6575">
        <v>0.78</v>
      </c>
      <c r="AH6575" t="s">
        <v>36</v>
      </c>
      <c r="AI6575" t="s">
        <v>37</v>
      </c>
      <c r="AJ6575" t="s">
        <v>38</v>
      </c>
    </row>
    <row r="6576" spans="1:36" x14ac:dyDescent="0.25">
      <c r="A6576" t="s">
        <v>32</v>
      </c>
      <c r="B6576" t="s">
        <v>19806</v>
      </c>
      <c r="C6576">
        <f>YEAR(B6576)</f>
        <v>2018</v>
      </c>
      <c r="D6576">
        <v>68</v>
      </c>
      <c r="E6576">
        <v>55.4</v>
      </c>
      <c r="F6576">
        <v>60.6</v>
      </c>
      <c r="H6576" s="2">
        <f>IF(F6576-56.28&lt;=0,0,IF(F6576-56.28&lt;=1,1,2))</f>
        <v>2</v>
      </c>
      <c r="I6576">
        <v>68</v>
      </c>
      <c r="J6576">
        <v>55.4</v>
      </c>
      <c r="K6576">
        <v>60.6</v>
      </c>
      <c r="L6576">
        <v>54.9</v>
      </c>
      <c r="M6576">
        <v>81.5</v>
      </c>
      <c r="O6576">
        <v>8.0000000000000002E-3</v>
      </c>
      <c r="P6576">
        <v>100</v>
      </c>
      <c r="Q6576">
        <v>4.17</v>
      </c>
      <c r="R6576" t="s">
        <v>40</v>
      </c>
      <c r="S6576">
        <v>0</v>
      </c>
      <c r="T6576">
        <v>0</v>
      </c>
      <c r="U6576">
        <v>24.2</v>
      </c>
      <c r="V6576">
        <v>18.3</v>
      </c>
      <c r="W6576">
        <v>183.2</v>
      </c>
      <c r="X6576">
        <v>1011</v>
      </c>
      <c r="Y6576">
        <v>51.9</v>
      </c>
      <c r="Z6576">
        <v>6.2</v>
      </c>
      <c r="AA6576">
        <v>116.3</v>
      </c>
      <c r="AB6576">
        <v>10.1</v>
      </c>
      <c r="AC6576">
        <v>5</v>
      </c>
      <c r="AD6576">
        <v>0</v>
      </c>
      <c r="AE6576" t="s">
        <v>19807</v>
      </c>
      <c r="AF6576" t="s">
        <v>19808</v>
      </c>
      <c r="AG6576">
        <v>0.81</v>
      </c>
      <c r="AH6576" t="s">
        <v>56</v>
      </c>
      <c r="AI6576" t="s">
        <v>2394</v>
      </c>
      <c r="AJ6576" t="s">
        <v>40</v>
      </c>
    </row>
    <row r="6577" spans="1:36" x14ac:dyDescent="0.25">
      <c r="A6577" t="s">
        <v>32</v>
      </c>
      <c r="B6577" t="s">
        <v>19809</v>
      </c>
      <c r="C6577">
        <f>YEAR(B6577)</f>
        <v>2018</v>
      </c>
      <c r="D6577">
        <v>62.6</v>
      </c>
      <c r="E6577">
        <v>51.8</v>
      </c>
      <c r="F6577">
        <v>56.8</v>
      </c>
      <c r="H6577" s="2">
        <f>IF(F6577-56.28&lt;=0,0,IF(F6577-56.28&lt;=1,1,2))</f>
        <v>1</v>
      </c>
      <c r="I6577">
        <v>62.6</v>
      </c>
      <c r="J6577">
        <v>51.8</v>
      </c>
      <c r="K6577">
        <v>56.8</v>
      </c>
      <c r="L6577">
        <v>50.3</v>
      </c>
      <c r="M6577">
        <v>79.400000000000006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20.8</v>
      </c>
      <c r="V6577">
        <v>11.4</v>
      </c>
      <c r="W6577">
        <v>147.30000000000001</v>
      </c>
      <c r="X6577">
        <v>1015.7</v>
      </c>
      <c r="Y6577">
        <v>29.6</v>
      </c>
      <c r="Z6577">
        <v>6.2</v>
      </c>
      <c r="AA6577">
        <v>118.6</v>
      </c>
      <c r="AB6577">
        <v>10.199999999999999</v>
      </c>
      <c r="AC6577">
        <v>5</v>
      </c>
      <c r="AD6577">
        <v>0</v>
      </c>
      <c r="AE6577" t="s">
        <v>19810</v>
      </c>
      <c r="AF6577" t="s">
        <v>19811</v>
      </c>
      <c r="AG6577">
        <v>0.84</v>
      </c>
      <c r="AH6577" t="s">
        <v>36</v>
      </c>
      <c r="AI6577" t="s">
        <v>37</v>
      </c>
      <c r="AJ6577" t="s">
        <v>38</v>
      </c>
    </row>
    <row r="6578" spans="1:36" x14ac:dyDescent="0.25">
      <c r="A6578" t="s">
        <v>32</v>
      </c>
      <c r="B6578" t="s">
        <v>19812</v>
      </c>
      <c r="C6578">
        <f>YEAR(B6578)</f>
        <v>2018</v>
      </c>
      <c r="D6578">
        <v>60.8</v>
      </c>
      <c r="E6578">
        <v>48.2</v>
      </c>
      <c r="F6578">
        <v>55.6</v>
      </c>
      <c r="H6578" s="2">
        <f>IF(F6578-56.28&lt;=0,0,IF(F6578-56.28&lt;=1,1,2))</f>
        <v>0</v>
      </c>
      <c r="I6578">
        <v>60.8</v>
      </c>
      <c r="J6578">
        <v>45.6</v>
      </c>
      <c r="K6578">
        <v>55.5</v>
      </c>
      <c r="L6578">
        <v>48.1</v>
      </c>
      <c r="M6578">
        <v>76.3</v>
      </c>
      <c r="O6578">
        <v>0.125</v>
      </c>
      <c r="P6578">
        <v>100</v>
      </c>
      <c r="Q6578">
        <v>4.17</v>
      </c>
      <c r="R6578" t="s">
        <v>40</v>
      </c>
      <c r="S6578">
        <v>0</v>
      </c>
      <c r="T6578">
        <v>0</v>
      </c>
      <c r="U6578">
        <v>29.1</v>
      </c>
      <c r="V6578">
        <v>21.9</v>
      </c>
      <c r="W6578">
        <v>179.3</v>
      </c>
      <c r="X6578">
        <v>1011.4</v>
      </c>
      <c r="Y6578">
        <v>48.5</v>
      </c>
      <c r="Z6578">
        <v>6.1</v>
      </c>
      <c r="AA6578">
        <v>102.5</v>
      </c>
      <c r="AB6578">
        <v>8.6999999999999993</v>
      </c>
      <c r="AC6578">
        <v>4</v>
      </c>
      <c r="AD6578">
        <v>0</v>
      </c>
      <c r="AE6578" t="s">
        <v>19813</v>
      </c>
      <c r="AF6578" t="s">
        <v>19814</v>
      </c>
      <c r="AG6578">
        <v>0.88</v>
      </c>
      <c r="AH6578" t="s">
        <v>56</v>
      </c>
      <c r="AI6578" t="s">
        <v>78</v>
      </c>
      <c r="AJ6578" t="s">
        <v>40</v>
      </c>
    </row>
    <row r="6579" spans="1:36" x14ac:dyDescent="0.25">
      <c r="A6579" t="s">
        <v>32</v>
      </c>
      <c r="B6579" t="s">
        <v>19815</v>
      </c>
      <c r="C6579">
        <f>YEAR(B6579)</f>
        <v>2018</v>
      </c>
      <c r="D6579">
        <v>55.4</v>
      </c>
      <c r="E6579">
        <v>48.2</v>
      </c>
      <c r="F6579">
        <v>52.3</v>
      </c>
      <c r="H6579" s="2">
        <f>IF(F6579-56.28&lt;=0,0,IF(F6579-56.28&lt;=1,1,2))</f>
        <v>0</v>
      </c>
      <c r="I6579">
        <v>55.4</v>
      </c>
      <c r="J6579">
        <v>46.3</v>
      </c>
      <c r="K6579">
        <v>51.9</v>
      </c>
      <c r="L6579">
        <v>47.6</v>
      </c>
      <c r="M6579">
        <v>84.2</v>
      </c>
      <c r="O6579">
        <v>1.216</v>
      </c>
      <c r="P6579">
        <v>100</v>
      </c>
      <c r="Q6579">
        <v>12.5</v>
      </c>
      <c r="R6579" t="s">
        <v>40</v>
      </c>
      <c r="S6579">
        <v>0</v>
      </c>
      <c r="T6579">
        <v>0</v>
      </c>
      <c r="U6579">
        <v>34.4</v>
      </c>
      <c r="V6579">
        <v>27.7</v>
      </c>
      <c r="W6579">
        <v>323</v>
      </c>
      <c r="X6579">
        <v>1017.3</v>
      </c>
      <c r="Y6579">
        <v>76.099999999999994</v>
      </c>
      <c r="Z6579">
        <v>6</v>
      </c>
      <c r="AA6579">
        <v>102.2</v>
      </c>
      <c r="AB6579">
        <v>8.6999999999999993</v>
      </c>
      <c r="AC6579">
        <v>4</v>
      </c>
      <c r="AD6579">
        <v>0</v>
      </c>
      <c r="AE6579" t="s">
        <v>19816</v>
      </c>
      <c r="AF6579" t="s">
        <v>19817</v>
      </c>
      <c r="AG6579">
        <v>0.91</v>
      </c>
      <c r="AH6579" t="s">
        <v>56</v>
      </c>
      <c r="AI6579" t="s">
        <v>111</v>
      </c>
      <c r="AJ6579" t="s">
        <v>40</v>
      </c>
    </row>
    <row r="6580" spans="1:36" x14ac:dyDescent="0.25">
      <c r="A6580" t="s">
        <v>32</v>
      </c>
      <c r="B6580" t="s">
        <v>19818</v>
      </c>
      <c r="C6580">
        <f>YEAR(B6580)</f>
        <v>2018</v>
      </c>
      <c r="D6580">
        <v>57.2</v>
      </c>
      <c r="E6580">
        <v>46.4</v>
      </c>
      <c r="F6580">
        <v>53.1</v>
      </c>
      <c r="H6580" s="2">
        <f>IF(F6580-56.28&lt;=0,0,IF(F6580-56.28&lt;=1,1,2))</f>
        <v>0</v>
      </c>
      <c r="I6580">
        <v>57.2</v>
      </c>
      <c r="J6580">
        <v>44.2</v>
      </c>
      <c r="K6580">
        <v>52.5</v>
      </c>
      <c r="L6580">
        <v>46.4</v>
      </c>
      <c r="M6580">
        <v>78.3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16.600000000000001</v>
      </c>
      <c r="V6580">
        <v>18.3</v>
      </c>
      <c r="W6580">
        <v>326.7</v>
      </c>
      <c r="X6580">
        <v>1026.0999999999999</v>
      </c>
      <c r="Y6580">
        <v>63.8</v>
      </c>
      <c r="Z6580">
        <v>6.2</v>
      </c>
      <c r="AA6580">
        <v>134.80000000000001</v>
      </c>
      <c r="AB6580">
        <v>11.6</v>
      </c>
      <c r="AC6580">
        <v>6</v>
      </c>
      <c r="AD6580">
        <v>0</v>
      </c>
      <c r="AE6580" t="s">
        <v>19819</v>
      </c>
      <c r="AF6580" t="s">
        <v>19820</v>
      </c>
      <c r="AG6580">
        <v>0.94</v>
      </c>
      <c r="AH6580" t="s">
        <v>36</v>
      </c>
      <c r="AI6580" t="s">
        <v>37</v>
      </c>
      <c r="AJ6580" t="s">
        <v>38</v>
      </c>
    </row>
    <row r="6581" spans="1:36" x14ac:dyDescent="0.25">
      <c r="A6581" t="s">
        <v>32</v>
      </c>
      <c r="B6581" t="s">
        <v>19821</v>
      </c>
      <c r="C6581">
        <f>YEAR(B6581)</f>
        <v>2018</v>
      </c>
      <c r="D6581">
        <v>62.6</v>
      </c>
      <c r="E6581">
        <v>48.2</v>
      </c>
      <c r="F6581">
        <v>55.2</v>
      </c>
      <c r="H6581" s="2">
        <f>IF(F6581-56.28&lt;=0,0,IF(F6581-56.28&lt;=1,1,2))</f>
        <v>0</v>
      </c>
      <c r="I6581">
        <v>62.6</v>
      </c>
      <c r="J6581">
        <v>43.7</v>
      </c>
      <c r="K6581">
        <v>54.7</v>
      </c>
      <c r="L6581">
        <v>48.4</v>
      </c>
      <c r="M6581">
        <v>78.099999999999994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22.2</v>
      </c>
      <c r="V6581">
        <v>13.8</v>
      </c>
      <c r="W6581">
        <v>167</v>
      </c>
      <c r="X6581">
        <v>1021.2</v>
      </c>
      <c r="Y6581">
        <v>50.3</v>
      </c>
      <c r="Z6581">
        <v>6.2</v>
      </c>
      <c r="AA6581">
        <v>103.6</v>
      </c>
      <c r="AB6581">
        <v>8.9</v>
      </c>
      <c r="AC6581">
        <v>4</v>
      </c>
      <c r="AD6581">
        <v>0</v>
      </c>
      <c r="AE6581" t="s">
        <v>19822</v>
      </c>
      <c r="AF6581" t="s">
        <v>19823</v>
      </c>
      <c r="AG6581">
        <v>0.98</v>
      </c>
      <c r="AH6581" t="s">
        <v>36</v>
      </c>
      <c r="AI6581" t="s">
        <v>37</v>
      </c>
      <c r="AJ6581" t="s">
        <v>38</v>
      </c>
    </row>
    <row r="6582" spans="1:36" x14ac:dyDescent="0.25">
      <c r="A6582" t="s">
        <v>32</v>
      </c>
      <c r="B6582" t="s">
        <v>19824</v>
      </c>
      <c r="C6582">
        <f>YEAR(B6582)</f>
        <v>2018</v>
      </c>
      <c r="D6582">
        <v>64.400000000000006</v>
      </c>
      <c r="E6582">
        <v>42.5</v>
      </c>
      <c r="F6582">
        <v>57.6</v>
      </c>
      <c r="H6582" s="2">
        <f>IF(F6582-56.28&lt;=0,0,IF(F6582-56.28&lt;=1,1,2))</f>
        <v>2</v>
      </c>
      <c r="I6582">
        <v>64.400000000000006</v>
      </c>
      <c r="J6582">
        <v>42.5</v>
      </c>
      <c r="K6582">
        <v>57.6</v>
      </c>
      <c r="L6582">
        <v>50.5</v>
      </c>
      <c r="M6582">
        <v>77.3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41.4</v>
      </c>
      <c r="V6582">
        <v>18.3</v>
      </c>
      <c r="W6582">
        <v>201.4</v>
      </c>
      <c r="X6582">
        <v>1012.1</v>
      </c>
      <c r="Y6582">
        <v>49.3</v>
      </c>
      <c r="Z6582">
        <v>6.2</v>
      </c>
      <c r="AA6582">
        <v>99.1</v>
      </c>
      <c r="AB6582">
        <v>8.5</v>
      </c>
      <c r="AC6582">
        <v>4</v>
      </c>
      <c r="AD6582">
        <v>0</v>
      </c>
      <c r="AE6582" t="s">
        <v>19825</v>
      </c>
      <c r="AF6582" t="s">
        <v>19826</v>
      </c>
      <c r="AG6582">
        <v>0</v>
      </c>
      <c r="AH6582" t="s">
        <v>36</v>
      </c>
      <c r="AI6582" t="s">
        <v>37</v>
      </c>
      <c r="AJ6582" t="s">
        <v>38</v>
      </c>
    </row>
    <row r="6583" spans="1:36" x14ac:dyDescent="0.25">
      <c r="A6583" t="s">
        <v>32</v>
      </c>
      <c r="B6583" t="s">
        <v>19827</v>
      </c>
      <c r="C6583">
        <f>YEAR(B6583)</f>
        <v>2018</v>
      </c>
      <c r="D6583">
        <v>60.8</v>
      </c>
      <c r="E6583">
        <v>53.6</v>
      </c>
      <c r="F6583">
        <v>56.5</v>
      </c>
      <c r="H6583" s="2">
        <f>IF(F6583-56.28&lt;=0,0,IF(F6583-56.28&lt;=1,1,2))</f>
        <v>1</v>
      </c>
      <c r="I6583">
        <v>60.8</v>
      </c>
      <c r="J6583">
        <v>53.6</v>
      </c>
      <c r="K6583">
        <v>56.5</v>
      </c>
      <c r="L6583">
        <v>46.5</v>
      </c>
      <c r="M6583">
        <v>69.400000000000006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51.9</v>
      </c>
      <c r="V6583">
        <v>41.3</v>
      </c>
      <c r="W6583">
        <v>301.60000000000002</v>
      </c>
      <c r="X6583">
        <v>1007.9</v>
      </c>
      <c r="Y6583">
        <v>64.900000000000006</v>
      </c>
      <c r="Z6583">
        <v>6.2</v>
      </c>
      <c r="AA6583">
        <v>122.5</v>
      </c>
      <c r="AB6583">
        <v>10.5</v>
      </c>
      <c r="AC6583">
        <v>5</v>
      </c>
      <c r="AD6583">
        <v>0</v>
      </c>
      <c r="AE6583" t="s">
        <v>19828</v>
      </c>
      <c r="AF6583" t="s">
        <v>19829</v>
      </c>
      <c r="AG6583">
        <v>0.05</v>
      </c>
      <c r="AH6583" t="s">
        <v>36</v>
      </c>
      <c r="AI6583" t="s">
        <v>37</v>
      </c>
      <c r="AJ6583" t="s">
        <v>344</v>
      </c>
    </row>
    <row r="6584" spans="1:36" x14ac:dyDescent="0.25">
      <c r="A6584" t="s">
        <v>32</v>
      </c>
      <c r="B6584" t="s">
        <v>19830</v>
      </c>
      <c r="C6584">
        <f>YEAR(B6584)</f>
        <v>2018</v>
      </c>
      <c r="D6584">
        <v>59</v>
      </c>
      <c r="E6584">
        <v>48.2</v>
      </c>
      <c r="F6584">
        <v>53.5</v>
      </c>
      <c r="H6584" s="2">
        <f>IF(F6584-56.28&lt;=0,0,IF(F6584-56.28&lt;=1,1,2))</f>
        <v>0</v>
      </c>
      <c r="I6584">
        <v>59</v>
      </c>
      <c r="J6584">
        <v>43.4</v>
      </c>
      <c r="K6584">
        <v>52.6</v>
      </c>
      <c r="L6584">
        <v>45</v>
      </c>
      <c r="M6584">
        <v>73.2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36.5</v>
      </c>
      <c r="V6584">
        <v>28.9</v>
      </c>
      <c r="W6584">
        <v>302.89999999999998</v>
      </c>
      <c r="X6584">
        <v>1017.6</v>
      </c>
      <c r="Y6584">
        <v>19.899999999999999</v>
      </c>
      <c r="Z6584">
        <v>6.2</v>
      </c>
      <c r="AA6584">
        <v>149</v>
      </c>
      <c r="AB6584">
        <v>12.7</v>
      </c>
      <c r="AC6584">
        <v>6</v>
      </c>
      <c r="AD6584">
        <v>0</v>
      </c>
      <c r="AE6584" t="s">
        <v>19831</v>
      </c>
      <c r="AF6584" t="s">
        <v>19832</v>
      </c>
      <c r="AG6584">
        <v>0.08</v>
      </c>
      <c r="AH6584" t="s">
        <v>330</v>
      </c>
      <c r="AI6584" t="s">
        <v>9140</v>
      </c>
      <c r="AJ6584" t="s">
        <v>331</v>
      </c>
    </row>
    <row r="6585" spans="1:36" x14ac:dyDescent="0.25">
      <c r="A6585" t="s">
        <v>32</v>
      </c>
      <c r="B6585" t="s">
        <v>19833</v>
      </c>
      <c r="C6585">
        <f>YEAR(B6585)</f>
        <v>2018</v>
      </c>
      <c r="D6585">
        <v>64.400000000000006</v>
      </c>
      <c r="E6585">
        <v>48.2</v>
      </c>
      <c r="F6585">
        <v>55.8</v>
      </c>
      <c r="H6585" s="2">
        <f>IF(F6585-56.28&lt;=0,0,IF(F6585-56.28&lt;=1,1,2))</f>
        <v>0</v>
      </c>
      <c r="I6585">
        <v>64.400000000000006</v>
      </c>
      <c r="J6585">
        <v>44.1</v>
      </c>
      <c r="K6585">
        <v>55.5</v>
      </c>
      <c r="L6585">
        <v>47.8</v>
      </c>
      <c r="M6585">
        <v>74.900000000000006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38</v>
      </c>
      <c r="V6585">
        <v>26.4</v>
      </c>
      <c r="W6585">
        <v>178.3</v>
      </c>
      <c r="X6585">
        <v>1016.8</v>
      </c>
      <c r="Y6585">
        <v>27.8</v>
      </c>
      <c r="Z6585">
        <v>6.2</v>
      </c>
      <c r="AA6585">
        <v>134.30000000000001</v>
      </c>
      <c r="AB6585">
        <v>11.7</v>
      </c>
      <c r="AC6585">
        <v>5</v>
      </c>
      <c r="AD6585">
        <v>0</v>
      </c>
      <c r="AE6585" t="s">
        <v>19834</v>
      </c>
      <c r="AF6585" t="s">
        <v>19835</v>
      </c>
      <c r="AG6585">
        <v>0.11</v>
      </c>
      <c r="AH6585" t="s">
        <v>36</v>
      </c>
      <c r="AI6585" t="s">
        <v>37</v>
      </c>
      <c r="AJ6585" t="s">
        <v>38</v>
      </c>
    </row>
    <row r="6586" spans="1:36" x14ac:dyDescent="0.25">
      <c r="A6586" t="s">
        <v>32</v>
      </c>
      <c r="B6586" t="s">
        <v>19836</v>
      </c>
      <c r="C6586">
        <f>YEAR(B6586)</f>
        <v>2018</v>
      </c>
      <c r="D6586">
        <v>64.400000000000006</v>
      </c>
      <c r="E6586">
        <v>55.4</v>
      </c>
      <c r="F6586">
        <v>58.9</v>
      </c>
      <c r="H6586" s="2">
        <f>IF(F6586-56.28&lt;=0,0,IF(F6586-56.28&lt;=1,1,2))</f>
        <v>2</v>
      </c>
      <c r="I6586">
        <v>64.400000000000006</v>
      </c>
      <c r="J6586">
        <v>55.4</v>
      </c>
      <c r="K6586">
        <v>58.9</v>
      </c>
      <c r="L6586">
        <v>51.4</v>
      </c>
      <c r="M6586">
        <v>76.5</v>
      </c>
      <c r="O6586">
        <v>0.02</v>
      </c>
      <c r="P6586">
        <v>100</v>
      </c>
      <c r="Q6586">
        <v>4.17</v>
      </c>
      <c r="R6586" t="s">
        <v>40</v>
      </c>
      <c r="S6586">
        <v>0</v>
      </c>
      <c r="T6586">
        <v>0</v>
      </c>
      <c r="U6586">
        <v>41.4</v>
      </c>
      <c r="V6586">
        <v>27.7</v>
      </c>
      <c r="W6586">
        <v>174.9</v>
      </c>
      <c r="X6586">
        <v>1008.5</v>
      </c>
      <c r="Y6586">
        <v>50.7</v>
      </c>
      <c r="Z6586">
        <v>5.8</v>
      </c>
      <c r="AA6586">
        <v>126</v>
      </c>
      <c r="AB6586">
        <v>10.8</v>
      </c>
      <c r="AC6586">
        <v>5</v>
      </c>
      <c r="AD6586">
        <v>0</v>
      </c>
      <c r="AE6586" t="s">
        <v>19837</v>
      </c>
      <c r="AF6586" t="s">
        <v>19838</v>
      </c>
      <c r="AG6586">
        <v>0.15</v>
      </c>
      <c r="AH6586" t="s">
        <v>56</v>
      </c>
      <c r="AI6586" t="s">
        <v>65</v>
      </c>
      <c r="AJ6586" t="s">
        <v>40</v>
      </c>
    </row>
    <row r="6587" spans="1:36" x14ac:dyDescent="0.25">
      <c r="A6587" t="s">
        <v>32</v>
      </c>
      <c r="B6587" t="s">
        <v>19839</v>
      </c>
      <c r="C6587">
        <f>YEAR(B6587)</f>
        <v>2018</v>
      </c>
      <c r="D6587">
        <v>60.8</v>
      </c>
      <c r="E6587">
        <v>48.2</v>
      </c>
      <c r="F6587">
        <v>53.3</v>
      </c>
      <c r="H6587" s="2">
        <f>IF(F6587-56.28&lt;=0,0,IF(F6587-56.28&lt;=1,1,2))</f>
        <v>0</v>
      </c>
      <c r="I6587">
        <v>60.8</v>
      </c>
      <c r="J6587">
        <v>46.3</v>
      </c>
      <c r="K6587">
        <v>53.1</v>
      </c>
      <c r="L6587">
        <v>47.8</v>
      </c>
      <c r="M6587">
        <v>81.8</v>
      </c>
      <c r="O6587">
        <v>5.6000000000000001E-2</v>
      </c>
      <c r="P6587">
        <v>100</v>
      </c>
      <c r="Q6587">
        <v>12.5</v>
      </c>
      <c r="R6587" t="s">
        <v>40</v>
      </c>
      <c r="S6587">
        <v>0</v>
      </c>
      <c r="T6587">
        <v>0</v>
      </c>
      <c r="U6587">
        <v>45</v>
      </c>
      <c r="V6587">
        <v>36.9</v>
      </c>
      <c r="W6587">
        <v>290.2</v>
      </c>
      <c r="X6587">
        <v>1002.6</v>
      </c>
      <c r="Y6587">
        <v>69.099999999999994</v>
      </c>
      <c r="Z6587">
        <v>6</v>
      </c>
      <c r="AA6587">
        <v>126.3</v>
      </c>
      <c r="AB6587">
        <v>10.9</v>
      </c>
      <c r="AC6587">
        <v>5</v>
      </c>
      <c r="AD6587">
        <v>0</v>
      </c>
      <c r="AE6587" t="s">
        <v>19840</v>
      </c>
      <c r="AF6587" t="s">
        <v>19841</v>
      </c>
      <c r="AG6587">
        <v>0.18</v>
      </c>
      <c r="AH6587" t="s">
        <v>56</v>
      </c>
      <c r="AI6587" t="s">
        <v>101</v>
      </c>
      <c r="AJ6587" t="s">
        <v>40</v>
      </c>
    </row>
    <row r="6588" spans="1:36" x14ac:dyDescent="0.25">
      <c r="A6588" t="s">
        <v>32</v>
      </c>
      <c r="B6588" t="s">
        <v>19842</v>
      </c>
      <c r="C6588">
        <f>YEAR(B6588)</f>
        <v>2018</v>
      </c>
      <c r="D6588">
        <v>57.2</v>
      </c>
      <c r="E6588">
        <v>53.6</v>
      </c>
      <c r="F6588">
        <v>54.2</v>
      </c>
      <c r="H6588" s="2">
        <f>IF(F6588-56.28&lt;=0,0,IF(F6588-56.28&lt;=1,1,2))</f>
        <v>0</v>
      </c>
      <c r="I6588">
        <v>57.2</v>
      </c>
      <c r="J6588">
        <v>53.6</v>
      </c>
      <c r="K6588">
        <v>54.2</v>
      </c>
      <c r="L6588">
        <v>46.8</v>
      </c>
      <c r="M6588">
        <v>76</v>
      </c>
      <c r="O6588">
        <v>1.2999999999999999E-2</v>
      </c>
      <c r="P6588">
        <v>100</v>
      </c>
      <c r="Q6588">
        <v>4.17</v>
      </c>
      <c r="R6588" t="s">
        <v>40</v>
      </c>
      <c r="S6588">
        <v>0</v>
      </c>
      <c r="T6588">
        <v>0</v>
      </c>
      <c r="U6588">
        <v>30</v>
      </c>
      <c r="V6588">
        <v>21.9</v>
      </c>
      <c r="W6588">
        <v>337.2</v>
      </c>
      <c r="X6588">
        <v>1013.8</v>
      </c>
      <c r="Y6588">
        <v>74.400000000000006</v>
      </c>
      <c r="Z6588">
        <v>6.2</v>
      </c>
      <c r="AA6588">
        <v>100</v>
      </c>
      <c r="AB6588">
        <v>8.6</v>
      </c>
      <c r="AC6588">
        <v>4</v>
      </c>
      <c r="AD6588">
        <v>0</v>
      </c>
      <c r="AE6588" t="s">
        <v>19843</v>
      </c>
      <c r="AF6588" t="s">
        <v>19844</v>
      </c>
      <c r="AG6588">
        <v>0.22</v>
      </c>
      <c r="AH6588" t="s">
        <v>56</v>
      </c>
      <c r="AI6588" t="s">
        <v>78</v>
      </c>
      <c r="AJ6588" t="s">
        <v>40</v>
      </c>
    </row>
    <row r="6589" spans="1:36" x14ac:dyDescent="0.25">
      <c r="A6589" t="s">
        <v>32</v>
      </c>
      <c r="B6589" t="s">
        <v>19845</v>
      </c>
      <c r="C6589">
        <f>YEAR(B6589)</f>
        <v>2018</v>
      </c>
      <c r="D6589">
        <v>51.8</v>
      </c>
      <c r="E6589">
        <v>46.4</v>
      </c>
      <c r="F6589">
        <v>50.3</v>
      </c>
      <c r="H6589" s="2">
        <f>IF(F6589-56.28&lt;=0,0,IF(F6589-56.28&lt;=1,1,2))</f>
        <v>0</v>
      </c>
      <c r="I6589">
        <v>51.8</v>
      </c>
      <c r="J6589">
        <v>37.200000000000003</v>
      </c>
      <c r="K6589">
        <v>47.9</v>
      </c>
      <c r="L6589">
        <v>41.9</v>
      </c>
      <c r="M6589">
        <v>73.099999999999994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46.8</v>
      </c>
      <c r="V6589">
        <v>31</v>
      </c>
      <c r="W6589">
        <v>338.3</v>
      </c>
      <c r="X6589">
        <v>1019.7</v>
      </c>
      <c r="Y6589">
        <v>89.1</v>
      </c>
      <c r="Z6589">
        <v>6.2</v>
      </c>
      <c r="AA6589">
        <v>105.9</v>
      </c>
      <c r="AB6589">
        <v>9</v>
      </c>
      <c r="AC6589">
        <v>4</v>
      </c>
      <c r="AD6589">
        <v>0</v>
      </c>
      <c r="AE6589" t="s">
        <v>19846</v>
      </c>
      <c r="AF6589" t="s">
        <v>19847</v>
      </c>
      <c r="AG6589">
        <v>0.25</v>
      </c>
      <c r="AH6589" t="s">
        <v>36</v>
      </c>
      <c r="AI6589" t="s">
        <v>37</v>
      </c>
      <c r="AJ6589" t="s">
        <v>344</v>
      </c>
    </row>
    <row r="6590" spans="1:36" x14ac:dyDescent="0.25">
      <c r="A6590" t="s">
        <v>32</v>
      </c>
      <c r="B6590" t="s">
        <v>19848</v>
      </c>
      <c r="C6590">
        <f>YEAR(B6590)</f>
        <v>2018</v>
      </c>
      <c r="D6590">
        <v>50</v>
      </c>
      <c r="E6590">
        <v>46.4</v>
      </c>
      <c r="F6590">
        <v>48</v>
      </c>
      <c r="H6590" s="2">
        <f>IF(F6590-56.28&lt;=0,0,IF(F6590-56.28&lt;=1,1,2))</f>
        <v>0</v>
      </c>
      <c r="I6590">
        <v>50</v>
      </c>
      <c r="J6590">
        <v>36.9</v>
      </c>
      <c r="K6590">
        <v>40.6</v>
      </c>
      <c r="L6590">
        <v>40.299999999999997</v>
      </c>
      <c r="M6590">
        <v>74.900000000000006</v>
      </c>
      <c r="O6590">
        <v>8.3000000000000004E-2</v>
      </c>
      <c r="P6590">
        <v>100</v>
      </c>
      <c r="Q6590">
        <v>8.33</v>
      </c>
      <c r="R6590" t="s">
        <v>40</v>
      </c>
      <c r="S6590">
        <v>0</v>
      </c>
      <c r="T6590">
        <v>0</v>
      </c>
      <c r="U6590">
        <v>55</v>
      </c>
      <c r="V6590">
        <v>34.299999999999997</v>
      </c>
      <c r="W6590">
        <v>326.60000000000002</v>
      </c>
      <c r="X6590">
        <v>1022</v>
      </c>
      <c r="Y6590">
        <v>89.1</v>
      </c>
      <c r="Z6590">
        <v>6.2</v>
      </c>
      <c r="AA6590">
        <v>59</v>
      </c>
      <c r="AB6590">
        <v>4.9000000000000004</v>
      </c>
      <c r="AC6590">
        <v>2</v>
      </c>
      <c r="AD6590">
        <v>0</v>
      </c>
      <c r="AE6590" t="s">
        <v>19849</v>
      </c>
      <c r="AF6590" t="s">
        <v>19850</v>
      </c>
      <c r="AG6590">
        <v>0.25</v>
      </c>
      <c r="AH6590" t="s">
        <v>56</v>
      </c>
      <c r="AI6590" t="s">
        <v>101</v>
      </c>
      <c r="AJ6590" t="s">
        <v>40</v>
      </c>
    </row>
    <row r="6591" spans="1:36" x14ac:dyDescent="0.25">
      <c r="A6591" t="s">
        <v>32</v>
      </c>
      <c r="B6591" t="s">
        <v>19851</v>
      </c>
      <c r="C6591">
        <f>YEAR(B6591)</f>
        <v>2018</v>
      </c>
      <c r="D6591">
        <v>51.8</v>
      </c>
      <c r="E6591">
        <v>48.2</v>
      </c>
      <c r="F6591">
        <v>49.3</v>
      </c>
      <c r="H6591" s="2">
        <f>IF(F6591-56.28&lt;=0,0,IF(F6591-56.28&lt;=1,1,2))</f>
        <v>0</v>
      </c>
      <c r="I6591">
        <v>51.8</v>
      </c>
      <c r="J6591">
        <v>39</v>
      </c>
      <c r="K6591">
        <v>44.2</v>
      </c>
      <c r="L6591">
        <v>40.6</v>
      </c>
      <c r="M6591">
        <v>72.099999999999994</v>
      </c>
      <c r="O6591">
        <v>3.0000000000000001E-3</v>
      </c>
      <c r="P6591">
        <v>100</v>
      </c>
      <c r="Q6591">
        <v>8.33</v>
      </c>
      <c r="R6591" t="s">
        <v>40</v>
      </c>
      <c r="S6591">
        <v>0</v>
      </c>
      <c r="T6591">
        <v>0</v>
      </c>
      <c r="U6591">
        <v>53</v>
      </c>
      <c r="V6591">
        <v>34.4</v>
      </c>
      <c r="W6591">
        <v>322.7</v>
      </c>
      <c r="X6591">
        <v>1021.5</v>
      </c>
      <c r="Y6591">
        <v>89.1</v>
      </c>
      <c r="Z6591">
        <v>6.2</v>
      </c>
      <c r="AA6591">
        <v>80</v>
      </c>
      <c r="AB6591">
        <v>6.7</v>
      </c>
      <c r="AC6591">
        <v>3</v>
      </c>
      <c r="AD6591">
        <v>0</v>
      </c>
      <c r="AE6591" t="s">
        <v>19852</v>
      </c>
      <c r="AF6591" t="s">
        <v>19853</v>
      </c>
      <c r="AG6591">
        <v>0.32</v>
      </c>
      <c r="AH6591" t="s">
        <v>56</v>
      </c>
      <c r="AI6591" t="s">
        <v>1166</v>
      </c>
      <c r="AJ6591" t="s">
        <v>40</v>
      </c>
    </row>
    <row r="6592" spans="1:36" x14ac:dyDescent="0.25">
      <c r="A6592" t="s">
        <v>32</v>
      </c>
      <c r="B6592" t="s">
        <v>19854</v>
      </c>
      <c r="C6592">
        <f>YEAR(B6592)</f>
        <v>2018</v>
      </c>
      <c r="D6592">
        <v>53.6</v>
      </c>
      <c r="E6592">
        <v>48.2</v>
      </c>
      <c r="F6592">
        <v>51.4</v>
      </c>
      <c r="H6592" s="2">
        <f>IF(F6592-56.28&lt;=0,0,IF(F6592-56.28&lt;=1,1,2))</f>
        <v>0</v>
      </c>
      <c r="I6592">
        <v>53.6</v>
      </c>
      <c r="J6592">
        <v>41.6</v>
      </c>
      <c r="K6592">
        <v>50.4</v>
      </c>
      <c r="L6592">
        <v>44.2</v>
      </c>
      <c r="M6592">
        <v>76.099999999999994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36.200000000000003</v>
      </c>
      <c r="V6592">
        <v>19.7</v>
      </c>
      <c r="W6592">
        <v>318.5</v>
      </c>
      <c r="X6592">
        <v>1026.5999999999999</v>
      </c>
      <c r="Y6592">
        <v>68</v>
      </c>
      <c r="Z6592">
        <v>6.2</v>
      </c>
      <c r="AA6592">
        <v>117</v>
      </c>
      <c r="AB6592">
        <v>10.1</v>
      </c>
      <c r="AC6592">
        <v>4</v>
      </c>
      <c r="AD6592">
        <v>0</v>
      </c>
      <c r="AE6592" t="s">
        <v>19855</v>
      </c>
      <c r="AF6592" t="s">
        <v>19856</v>
      </c>
      <c r="AG6592">
        <v>0.36</v>
      </c>
      <c r="AH6592" t="s">
        <v>36</v>
      </c>
      <c r="AI6592" t="s">
        <v>37</v>
      </c>
      <c r="AJ6592" t="s">
        <v>38</v>
      </c>
    </row>
    <row r="6593" spans="1:36" x14ac:dyDescent="0.25">
      <c r="A6593" t="s">
        <v>32</v>
      </c>
      <c r="B6593" t="s">
        <v>19857</v>
      </c>
      <c r="C6593">
        <f>YEAR(B6593)</f>
        <v>2018</v>
      </c>
      <c r="D6593">
        <v>57.2</v>
      </c>
      <c r="E6593">
        <v>51.8</v>
      </c>
      <c r="F6593">
        <v>54.4</v>
      </c>
      <c r="H6593" s="2">
        <f>IF(F6593-56.28&lt;=0,0,IF(F6593-56.28&lt;=1,1,2))</f>
        <v>0</v>
      </c>
      <c r="I6593">
        <v>57.2</v>
      </c>
      <c r="J6593">
        <v>51.8</v>
      </c>
      <c r="K6593">
        <v>54.4</v>
      </c>
      <c r="L6593">
        <v>46.6</v>
      </c>
      <c r="M6593">
        <v>75.099999999999994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29.3</v>
      </c>
      <c r="V6593">
        <v>16.100000000000001</v>
      </c>
      <c r="W6593">
        <v>315.10000000000002</v>
      </c>
      <c r="X6593">
        <v>1029</v>
      </c>
      <c r="Y6593">
        <v>89.1</v>
      </c>
      <c r="Z6593">
        <v>6.2</v>
      </c>
      <c r="AA6593">
        <v>132.80000000000001</v>
      </c>
      <c r="AB6593">
        <v>11.6</v>
      </c>
      <c r="AC6593">
        <v>5</v>
      </c>
      <c r="AD6593">
        <v>0</v>
      </c>
      <c r="AE6593" t="s">
        <v>19858</v>
      </c>
      <c r="AF6593" t="s">
        <v>19859</v>
      </c>
      <c r="AG6593">
        <v>0.39</v>
      </c>
      <c r="AH6593" t="s">
        <v>36</v>
      </c>
      <c r="AI6593" t="s">
        <v>37</v>
      </c>
      <c r="AJ6593" t="s">
        <v>38</v>
      </c>
    </row>
    <row r="6594" spans="1:36" x14ac:dyDescent="0.25">
      <c r="A6594" t="s">
        <v>32</v>
      </c>
      <c r="B6594" t="s">
        <v>19860</v>
      </c>
      <c r="C6594">
        <f>YEAR(B6594)</f>
        <v>2018</v>
      </c>
      <c r="D6594">
        <v>59</v>
      </c>
      <c r="E6594">
        <v>50</v>
      </c>
      <c r="F6594">
        <v>55.3</v>
      </c>
      <c r="H6594" s="2">
        <f>IF(F6594-56.28&lt;=0,0,IF(F6594-56.28&lt;=1,1,2))</f>
        <v>0</v>
      </c>
      <c r="I6594">
        <v>59</v>
      </c>
      <c r="J6594">
        <v>50</v>
      </c>
      <c r="K6594">
        <v>55.3</v>
      </c>
      <c r="L6594">
        <v>48.6</v>
      </c>
      <c r="M6594">
        <v>78.400000000000006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25.9</v>
      </c>
      <c r="V6594">
        <v>15</v>
      </c>
      <c r="W6594">
        <v>303.60000000000002</v>
      </c>
      <c r="X6594">
        <v>1027.8</v>
      </c>
      <c r="Y6594">
        <v>49.6</v>
      </c>
      <c r="Z6594">
        <v>6.2</v>
      </c>
      <c r="AA6594">
        <v>151.80000000000001</v>
      </c>
      <c r="AB6594">
        <v>13.2</v>
      </c>
      <c r="AC6594">
        <v>6</v>
      </c>
      <c r="AD6594">
        <v>0</v>
      </c>
      <c r="AE6594" t="s">
        <v>19861</v>
      </c>
      <c r="AF6594" t="s">
        <v>19862</v>
      </c>
      <c r="AG6594">
        <v>0.43</v>
      </c>
      <c r="AH6594" t="s">
        <v>36</v>
      </c>
      <c r="AI6594" t="s">
        <v>37</v>
      </c>
      <c r="AJ6594" t="s">
        <v>38</v>
      </c>
    </row>
    <row r="6595" spans="1:36" x14ac:dyDescent="0.25">
      <c r="A6595" t="s">
        <v>32</v>
      </c>
      <c r="B6595" t="s">
        <v>19863</v>
      </c>
      <c r="C6595">
        <f>YEAR(B6595)</f>
        <v>2018</v>
      </c>
      <c r="D6595">
        <v>59</v>
      </c>
      <c r="E6595">
        <v>46.4</v>
      </c>
      <c r="F6595">
        <v>52.3</v>
      </c>
      <c r="H6595" s="2">
        <f>IF(F6595-56.28&lt;=0,0,IF(F6595-56.28&lt;=1,1,2))</f>
        <v>0</v>
      </c>
      <c r="I6595">
        <v>59</v>
      </c>
      <c r="J6595">
        <v>42.4</v>
      </c>
      <c r="K6595">
        <v>51.3</v>
      </c>
      <c r="L6595">
        <v>46.2</v>
      </c>
      <c r="M6595">
        <v>80.2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13.4</v>
      </c>
      <c r="V6595">
        <v>12.7</v>
      </c>
      <c r="W6595">
        <v>204.9</v>
      </c>
      <c r="X6595">
        <v>1024.5</v>
      </c>
      <c r="Y6595">
        <v>12.2</v>
      </c>
      <c r="Z6595">
        <v>6.2</v>
      </c>
      <c r="AA6595">
        <v>164.4</v>
      </c>
      <c r="AB6595">
        <v>14.2</v>
      </c>
      <c r="AC6595">
        <v>6</v>
      </c>
      <c r="AD6595">
        <v>0</v>
      </c>
      <c r="AE6595" t="s">
        <v>19864</v>
      </c>
      <c r="AF6595" t="s">
        <v>19865</v>
      </c>
      <c r="AG6595">
        <v>0.46</v>
      </c>
      <c r="AH6595" t="s">
        <v>330</v>
      </c>
      <c r="AI6595" t="s">
        <v>9140</v>
      </c>
      <c r="AJ6595" t="s">
        <v>331</v>
      </c>
    </row>
    <row r="6596" spans="1:36" x14ac:dyDescent="0.25">
      <c r="A6596" t="s">
        <v>32</v>
      </c>
      <c r="B6596" t="s">
        <v>19866</v>
      </c>
      <c r="C6596">
        <f>YEAR(B6596)</f>
        <v>2018</v>
      </c>
      <c r="D6596">
        <v>60.8</v>
      </c>
      <c r="E6596">
        <v>46.4</v>
      </c>
      <c r="F6596">
        <v>52</v>
      </c>
      <c r="H6596" s="2">
        <f>IF(F6596-56.28&lt;=0,0,IF(F6596-56.28&lt;=1,1,2))</f>
        <v>0</v>
      </c>
      <c r="I6596">
        <v>60.8</v>
      </c>
      <c r="J6596">
        <v>42.3</v>
      </c>
      <c r="K6596">
        <v>50.2</v>
      </c>
      <c r="L6596">
        <v>47.1</v>
      </c>
      <c r="M6596">
        <v>83.9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15</v>
      </c>
      <c r="V6596">
        <v>11.4</v>
      </c>
      <c r="W6596">
        <v>196</v>
      </c>
      <c r="X6596">
        <v>1023.1</v>
      </c>
      <c r="Y6596">
        <v>40.799999999999997</v>
      </c>
      <c r="Z6596">
        <v>6.2</v>
      </c>
      <c r="AA6596">
        <v>153</v>
      </c>
      <c r="AB6596">
        <v>13.3</v>
      </c>
      <c r="AC6596">
        <v>6</v>
      </c>
      <c r="AD6596">
        <v>0</v>
      </c>
      <c r="AE6596" t="s">
        <v>19867</v>
      </c>
      <c r="AF6596" t="s">
        <v>19868</v>
      </c>
      <c r="AG6596">
        <v>0.5</v>
      </c>
      <c r="AH6596" t="s">
        <v>36</v>
      </c>
      <c r="AI6596" t="s">
        <v>702</v>
      </c>
      <c r="AJ6596" t="s">
        <v>38</v>
      </c>
    </row>
    <row r="6597" spans="1:36" x14ac:dyDescent="0.25">
      <c r="A6597" t="s">
        <v>32</v>
      </c>
      <c r="B6597" t="s">
        <v>19869</v>
      </c>
      <c r="C6597">
        <f>YEAR(B6597)</f>
        <v>2018</v>
      </c>
      <c r="D6597">
        <v>59</v>
      </c>
      <c r="E6597">
        <v>46.4</v>
      </c>
      <c r="F6597">
        <v>53.2</v>
      </c>
      <c r="H6597" s="2">
        <f>IF(F6597-56.28&lt;=0,0,IF(F6597-56.28&lt;=1,1,2))</f>
        <v>0</v>
      </c>
      <c r="I6597">
        <v>59</v>
      </c>
      <c r="J6597">
        <v>42.4</v>
      </c>
      <c r="K6597">
        <v>52</v>
      </c>
      <c r="L6597">
        <v>45.1</v>
      </c>
      <c r="M6597">
        <v>74.5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17.2</v>
      </c>
      <c r="V6597">
        <v>9.1999999999999993</v>
      </c>
      <c r="W6597">
        <v>162.1</v>
      </c>
      <c r="X6597">
        <v>1022.2</v>
      </c>
      <c r="Y6597">
        <v>73</v>
      </c>
      <c r="Z6597">
        <v>6.2</v>
      </c>
      <c r="AA6597">
        <v>143.9</v>
      </c>
      <c r="AB6597">
        <v>12.6</v>
      </c>
      <c r="AC6597">
        <v>6</v>
      </c>
      <c r="AD6597">
        <v>0</v>
      </c>
      <c r="AE6597" t="s">
        <v>19870</v>
      </c>
      <c r="AF6597" t="s">
        <v>19871</v>
      </c>
      <c r="AG6597">
        <v>0.53</v>
      </c>
      <c r="AH6597" t="s">
        <v>36</v>
      </c>
      <c r="AI6597" t="s">
        <v>37</v>
      </c>
      <c r="AJ6597" t="s">
        <v>38</v>
      </c>
    </row>
    <row r="6598" spans="1:36" x14ac:dyDescent="0.25">
      <c r="A6598" t="s">
        <v>32</v>
      </c>
      <c r="B6598" t="s">
        <v>19872</v>
      </c>
      <c r="C6598">
        <f>YEAR(B6598)</f>
        <v>2018</v>
      </c>
      <c r="D6598">
        <v>62.6</v>
      </c>
      <c r="E6598">
        <v>53.6</v>
      </c>
      <c r="F6598">
        <v>57.7</v>
      </c>
      <c r="H6598" s="2">
        <f>IF(F6598-56.28&lt;=0,0,IF(F6598-56.28&lt;=1,1,2))</f>
        <v>2</v>
      </c>
      <c r="I6598">
        <v>62.6</v>
      </c>
      <c r="J6598">
        <v>53.6</v>
      </c>
      <c r="K6598">
        <v>57.7</v>
      </c>
      <c r="L6598">
        <v>46.8</v>
      </c>
      <c r="M6598">
        <v>67.099999999999994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26.4</v>
      </c>
      <c r="V6598">
        <v>23</v>
      </c>
      <c r="W6598">
        <v>184.3</v>
      </c>
      <c r="X6598">
        <v>1022.2</v>
      </c>
      <c r="Y6598">
        <v>67.7</v>
      </c>
      <c r="Z6598">
        <v>6.2</v>
      </c>
      <c r="AA6598">
        <v>125.8</v>
      </c>
      <c r="AB6598">
        <v>10.9</v>
      </c>
      <c r="AC6598">
        <v>6</v>
      </c>
      <c r="AD6598">
        <v>0</v>
      </c>
      <c r="AE6598" t="s">
        <v>19873</v>
      </c>
      <c r="AF6598" t="s">
        <v>19874</v>
      </c>
      <c r="AG6598">
        <v>0.56000000000000005</v>
      </c>
      <c r="AH6598" t="s">
        <v>36</v>
      </c>
      <c r="AI6598" t="s">
        <v>37</v>
      </c>
      <c r="AJ6598" t="s">
        <v>38</v>
      </c>
    </row>
    <row r="6599" spans="1:36" x14ac:dyDescent="0.25">
      <c r="A6599" t="s">
        <v>32</v>
      </c>
      <c r="B6599" t="s">
        <v>19875</v>
      </c>
      <c r="C6599">
        <f>YEAR(B6599)</f>
        <v>2018</v>
      </c>
      <c r="D6599">
        <v>64.400000000000006</v>
      </c>
      <c r="E6599">
        <v>59</v>
      </c>
      <c r="F6599">
        <v>60.4</v>
      </c>
      <c r="H6599" s="2">
        <f>IF(F6599-56.28&lt;=0,0,IF(F6599-56.28&lt;=1,1,2))</f>
        <v>2</v>
      </c>
      <c r="I6599">
        <v>64.400000000000006</v>
      </c>
      <c r="J6599">
        <v>59</v>
      </c>
      <c r="K6599">
        <v>60.4</v>
      </c>
      <c r="L6599">
        <v>49.9</v>
      </c>
      <c r="M6599">
        <v>68.7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45.9</v>
      </c>
      <c r="V6599">
        <v>34.299999999999997</v>
      </c>
      <c r="W6599">
        <v>176.9</v>
      </c>
      <c r="X6599">
        <v>1018.8</v>
      </c>
      <c r="Y6599">
        <v>66.3</v>
      </c>
      <c r="Z6599">
        <v>6.2</v>
      </c>
      <c r="AA6599">
        <v>144</v>
      </c>
      <c r="AB6599">
        <v>12.2</v>
      </c>
      <c r="AC6599">
        <v>6</v>
      </c>
      <c r="AD6599">
        <v>0</v>
      </c>
      <c r="AE6599" t="s">
        <v>19876</v>
      </c>
      <c r="AF6599" t="s">
        <v>19877</v>
      </c>
      <c r="AG6599">
        <v>0.59</v>
      </c>
      <c r="AH6599" t="s">
        <v>36</v>
      </c>
      <c r="AI6599" t="s">
        <v>37</v>
      </c>
      <c r="AJ6599" t="s">
        <v>344</v>
      </c>
    </row>
    <row r="6600" spans="1:36" x14ac:dyDescent="0.25">
      <c r="A6600" t="s">
        <v>32</v>
      </c>
      <c r="B6600" t="s">
        <v>19878</v>
      </c>
      <c r="C6600">
        <f>YEAR(B6600)</f>
        <v>2018</v>
      </c>
      <c r="D6600">
        <v>66.2</v>
      </c>
      <c r="E6600">
        <v>55.4</v>
      </c>
      <c r="F6600">
        <v>61.3</v>
      </c>
      <c r="H6600" s="2">
        <f>IF(F6600-56.28&lt;=0,0,IF(F6600-56.28&lt;=1,1,2))</f>
        <v>2</v>
      </c>
      <c r="I6600">
        <v>66.2</v>
      </c>
      <c r="J6600">
        <v>55.4</v>
      </c>
      <c r="K6600">
        <v>61.3</v>
      </c>
      <c r="L6600">
        <v>52.1</v>
      </c>
      <c r="M6600">
        <v>71.900000000000006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41.4</v>
      </c>
      <c r="V6600">
        <v>33.200000000000003</v>
      </c>
      <c r="W6600">
        <v>158.69999999999999</v>
      </c>
      <c r="X6600">
        <v>1013.9</v>
      </c>
      <c r="Y6600">
        <v>44.8</v>
      </c>
      <c r="Z6600">
        <v>6.2</v>
      </c>
      <c r="AA6600">
        <v>107.8</v>
      </c>
      <c r="AB6600">
        <v>9.6</v>
      </c>
      <c r="AC6600">
        <v>5</v>
      </c>
      <c r="AD6600">
        <v>0</v>
      </c>
      <c r="AE6600" t="s">
        <v>19879</v>
      </c>
      <c r="AF6600" t="s">
        <v>19880</v>
      </c>
      <c r="AG6600">
        <v>0.63</v>
      </c>
      <c r="AH6600" t="s">
        <v>36</v>
      </c>
      <c r="AI6600" t="s">
        <v>37</v>
      </c>
      <c r="AJ6600" t="s">
        <v>344</v>
      </c>
    </row>
    <row r="6601" spans="1:36" x14ac:dyDescent="0.25">
      <c r="A6601" t="s">
        <v>32</v>
      </c>
      <c r="B6601" t="s">
        <v>19881</v>
      </c>
      <c r="C6601">
        <f>YEAR(B6601)</f>
        <v>2018</v>
      </c>
      <c r="D6601">
        <v>62.6</v>
      </c>
      <c r="E6601">
        <v>50</v>
      </c>
      <c r="F6601">
        <v>56.2</v>
      </c>
      <c r="H6601" s="2">
        <f>IF(F6601-56.28&lt;=0,0,IF(F6601-56.28&lt;=1,1,2))</f>
        <v>0</v>
      </c>
      <c r="I6601">
        <v>62.6</v>
      </c>
      <c r="J6601">
        <v>50</v>
      </c>
      <c r="K6601">
        <v>56.2</v>
      </c>
      <c r="L6601">
        <v>51.1</v>
      </c>
      <c r="M6601">
        <v>83.3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19.2</v>
      </c>
      <c r="V6601">
        <v>15</v>
      </c>
      <c r="W6601">
        <v>276.8</v>
      </c>
      <c r="X6601">
        <v>1016.2</v>
      </c>
      <c r="Y6601">
        <v>39.1</v>
      </c>
      <c r="Z6601">
        <v>6.2</v>
      </c>
      <c r="AA6601">
        <v>164.1</v>
      </c>
      <c r="AB6601">
        <v>14.1</v>
      </c>
      <c r="AC6601">
        <v>6</v>
      </c>
      <c r="AD6601">
        <v>0</v>
      </c>
      <c r="AE6601" t="s">
        <v>19882</v>
      </c>
      <c r="AF6601" t="s">
        <v>19883</v>
      </c>
      <c r="AG6601">
        <v>0.66</v>
      </c>
      <c r="AH6601" t="s">
        <v>36</v>
      </c>
      <c r="AI6601" t="s">
        <v>174</v>
      </c>
      <c r="AJ6601" t="s">
        <v>38</v>
      </c>
    </row>
    <row r="6602" spans="1:36" x14ac:dyDescent="0.25">
      <c r="A6602" t="s">
        <v>32</v>
      </c>
      <c r="B6602" t="s">
        <v>19884</v>
      </c>
      <c r="C6602">
        <f>YEAR(B6602)</f>
        <v>2018</v>
      </c>
      <c r="D6602">
        <v>60.9</v>
      </c>
      <c r="E6602">
        <v>46.4</v>
      </c>
      <c r="F6602">
        <v>54</v>
      </c>
      <c r="H6602" s="2">
        <f>IF(F6602-56.28&lt;=0,0,IF(F6602-56.28&lt;=1,1,2))</f>
        <v>0</v>
      </c>
      <c r="I6602">
        <v>60.9</v>
      </c>
      <c r="J6602">
        <v>44.2</v>
      </c>
      <c r="K6602">
        <v>53.3</v>
      </c>
      <c r="L6602">
        <v>47.6</v>
      </c>
      <c r="M6602">
        <v>79.8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14.3</v>
      </c>
      <c r="V6602">
        <v>10.199999999999999</v>
      </c>
      <c r="W6602">
        <v>148.80000000000001</v>
      </c>
      <c r="X6602">
        <v>1019.5</v>
      </c>
      <c r="Y6602">
        <v>24.4</v>
      </c>
      <c r="Z6602">
        <v>6.2</v>
      </c>
      <c r="AA6602">
        <v>170</v>
      </c>
      <c r="AB6602">
        <v>14.5</v>
      </c>
      <c r="AC6602">
        <v>6</v>
      </c>
      <c r="AD6602">
        <v>0</v>
      </c>
      <c r="AE6602" t="s">
        <v>19885</v>
      </c>
      <c r="AF6602" t="s">
        <v>19886</v>
      </c>
      <c r="AG6602">
        <v>0.69</v>
      </c>
      <c r="AH6602" t="s">
        <v>36</v>
      </c>
      <c r="AI6602" t="s">
        <v>37</v>
      </c>
      <c r="AJ6602" t="s">
        <v>38</v>
      </c>
    </row>
    <row r="6603" spans="1:36" x14ac:dyDescent="0.25">
      <c r="A6603" t="s">
        <v>32</v>
      </c>
      <c r="B6603" t="s">
        <v>19887</v>
      </c>
      <c r="C6603">
        <f>YEAR(B6603)</f>
        <v>2018</v>
      </c>
      <c r="D6603">
        <v>71.599999999999994</v>
      </c>
      <c r="E6603">
        <v>50</v>
      </c>
      <c r="F6603">
        <v>62.5</v>
      </c>
      <c r="H6603" s="2">
        <f>IF(F6603-56.28&lt;=0,0,IF(F6603-56.28&lt;=1,1,2))</f>
        <v>2</v>
      </c>
      <c r="I6603">
        <v>71.599999999999994</v>
      </c>
      <c r="J6603">
        <v>50</v>
      </c>
      <c r="K6603">
        <v>62.5</v>
      </c>
      <c r="L6603">
        <v>48</v>
      </c>
      <c r="M6603">
        <v>60.5</v>
      </c>
      <c r="O6603">
        <v>1.2E-2</v>
      </c>
      <c r="P6603">
        <v>100</v>
      </c>
      <c r="Q6603">
        <v>4.17</v>
      </c>
      <c r="R6603" t="s">
        <v>40</v>
      </c>
      <c r="S6603">
        <v>0</v>
      </c>
      <c r="T6603">
        <v>0</v>
      </c>
      <c r="U6603">
        <v>36.9</v>
      </c>
      <c r="V6603">
        <v>32.200000000000003</v>
      </c>
      <c r="W6603">
        <v>164</v>
      </c>
      <c r="X6603">
        <v>1016</v>
      </c>
      <c r="Y6603">
        <v>62.4</v>
      </c>
      <c r="Z6603">
        <v>6.2</v>
      </c>
      <c r="AA6603">
        <v>143.1</v>
      </c>
      <c r="AB6603">
        <v>12.3</v>
      </c>
      <c r="AC6603">
        <v>5</v>
      </c>
      <c r="AD6603">
        <v>0</v>
      </c>
      <c r="AE6603" t="s">
        <v>19888</v>
      </c>
      <c r="AF6603" t="s">
        <v>19889</v>
      </c>
      <c r="AG6603">
        <v>0.75</v>
      </c>
      <c r="AH6603" t="s">
        <v>56</v>
      </c>
      <c r="AI6603" t="s">
        <v>61</v>
      </c>
      <c r="AJ6603" t="s">
        <v>40</v>
      </c>
    </row>
    <row r="6604" spans="1:36" x14ac:dyDescent="0.25">
      <c r="A6604" t="s">
        <v>32</v>
      </c>
      <c r="B6604" t="s">
        <v>19890</v>
      </c>
      <c r="C6604">
        <f>YEAR(B6604)</f>
        <v>2018</v>
      </c>
      <c r="D6604">
        <v>68</v>
      </c>
      <c r="E6604">
        <v>51.8</v>
      </c>
      <c r="F6604">
        <v>61</v>
      </c>
      <c r="H6604" s="2">
        <f>IF(F6604-56.28&lt;=0,0,IF(F6604-56.28&lt;=1,1,2))</f>
        <v>2</v>
      </c>
      <c r="I6604">
        <v>68</v>
      </c>
      <c r="J6604">
        <v>51.8</v>
      </c>
      <c r="K6604">
        <v>61</v>
      </c>
      <c r="L6604">
        <v>50.2</v>
      </c>
      <c r="M6604">
        <v>69.8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35.799999999999997</v>
      </c>
      <c r="V6604">
        <v>20.8</v>
      </c>
      <c r="W6604">
        <v>247.8</v>
      </c>
      <c r="X6604">
        <v>1015.2</v>
      </c>
      <c r="Y6604">
        <v>27.9</v>
      </c>
      <c r="Z6604">
        <v>6.1</v>
      </c>
      <c r="AA6604">
        <v>143.19999999999999</v>
      </c>
      <c r="AB6604">
        <v>12.4</v>
      </c>
      <c r="AC6604">
        <v>6</v>
      </c>
      <c r="AD6604">
        <v>0</v>
      </c>
      <c r="AE6604" t="s">
        <v>19891</v>
      </c>
      <c r="AF6604" t="s">
        <v>19892</v>
      </c>
      <c r="AG6604">
        <v>0.76</v>
      </c>
      <c r="AH6604" t="s">
        <v>36</v>
      </c>
      <c r="AI6604" t="s">
        <v>37</v>
      </c>
      <c r="AJ6604" t="s">
        <v>38</v>
      </c>
    </row>
    <row r="6605" spans="1:36" x14ac:dyDescent="0.25">
      <c r="A6605" t="s">
        <v>32</v>
      </c>
      <c r="B6605" t="s">
        <v>19893</v>
      </c>
      <c r="C6605">
        <f>YEAR(B6605)</f>
        <v>2018</v>
      </c>
      <c r="D6605">
        <v>59</v>
      </c>
      <c r="E6605">
        <v>48.2</v>
      </c>
      <c r="F6605">
        <v>54.9</v>
      </c>
      <c r="H6605" s="2">
        <f>IF(F6605-56.28&lt;=0,0,IF(F6605-56.28&lt;=1,1,2))</f>
        <v>0</v>
      </c>
      <c r="I6605">
        <v>59</v>
      </c>
      <c r="J6605">
        <v>45.6</v>
      </c>
      <c r="K6605">
        <v>54.7</v>
      </c>
      <c r="L6605">
        <v>47.1</v>
      </c>
      <c r="M6605">
        <v>75.3</v>
      </c>
      <c r="O6605">
        <v>8.0000000000000002E-3</v>
      </c>
      <c r="P6605">
        <v>100</v>
      </c>
      <c r="Q6605">
        <v>4.17</v>
      </c>
      <c r="R6605" t="s">
        <v>40</v>
      </c>
      <c r="S6605">
        <v>0</v>
      </c>
      <c r="T6605">
        <v>0</v>
      </c>
      <c r="U6605">
        <v>15</v>
      </c>
      <c r="V6605">
        <v>8</v>
      </c>
      <c r="W6605">
        <v>195.9</v>
      </c>
      <c r="X6605">
        <v>1015</v>
      </c>
      <c r="Y6605">
        <v>63.3</v>
      </c>
      <c r="Z6605">
        <v>6.2</v>
      </c>
      <c r="AA6605">
        <v>108.8</v>
      </c>
      <c r="AB6605">
        <v>9.4</v>
      </c>
      <c r="AC6605">
        <v>4</v>
      </c>
      <c r="AD6605">
        <v>0</v>
      </c>
      <c r="AE6605" t="s">
        <v>19894</v>
      </c>
      <c r="AF6605" t="s">
        <v>19895</v>
      </c>
      <c r="AG6605">
        <v>0.79</v>
      </c>
      <c r="AH6605" t="s">
        <v>56</v>
      </c>
      <c r="AI6605" t="s">
        <v>65</v>
      </c>
      <c r="AJ6605" t="s">
        <v>40</v>
      </c>
    </row>
    <row r="6606" spans="1:36" x14ac:dyDescent="0.25">
      <c r="A6606" t="s">
        <v>32</v>
      </c>
      <c r="B6606" t="s">
        <v>19896</v>
      </c>
      <c r="C6606">
        <f>YEAR(B6606)</f>
        <v>2018</v>
      </c>
      <c r="D6606">
        <v>68</v>
      </c>
      <c r="E6606">
        <v>51.8</v>
      </c>
      <c r="F6606">
        <v>59.9</v>
      </c>
      <c r="H6606" s="2">
        <f>IF(F6606-56.28&lt;=0,0,IF(F6606-56.28&lt;=1,1,2))</f>
        <v>2</v>
      </c>
      <c r="I6606">
        <v>68</v>
      </c>
      <c r="J6606">
        <v>51.8</v>
      </c>
      <c r="K6606">
        <v>59.9</v>
      </c>
      <c r="L6606">
        <v>47.1</v>
      </c>
      <c r="M6606">
        <v>63.5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40.5</v>
      </c>
      <c r="V6606">
        <v>24.1</v>
      </c>
      <c r="W6606">
        <v>175.4</v>
      </c>
      <c r="X6606">
        <v>1003.8</v>
      </c>
      <c r="Y6606">
        <v>62.6</v>
      </c>
      <c r="Z6606">
        <v>6.2</v>
      </c>
      <c r="AA6606">
        <v>114.7</v>
      </c>
      <c r="AB6606">
        <v>9.9</v>
      </c>
      <c r="AC6606">
        <v>4</v>
      </c>
      <c r="AD6606">
        <v>0</v>
      </c>
      <c r="AE6606" t="s">
        <v>19897</v>
      </c>
      <c r="AF6606" t="s">
        <v>19898</v>
      </c>
      <c r="AG6606">
        <v>0.82</v>
      </c>
      <c r="AH6606" t="s">
        <v>36</v>
      </c>
      <c r="AI6606" t="s">
        <v>37</v>
      </c>
      <c r="AJ6606" t="s">
        <v>38</v>
      </c>
    </row>
    <row r="6607" spans="1:36" x14ac:dyDescent="0.25">
      <c r="A6607" t="s">
        <v>32</v>
      </c>
      <c r="B6607" t="s">
        <v>19899</v>
      </c>
      <c r="C6607">
        <f>YEAR(B6607)</f>
        <v>2018</v>
      </c>
      <c r="D6607">
        <v>66.2</v>
      </c>
      <c r="E6607">
        <v>51.8</v>
      </c>
      <c r="F6607">
        <v>59</v>
      </c>
      <c r="H6607" s="2">
        <f>IF(F6607-56.28&lt;=0,0,IF(F6607-56.28&lt;=1,1,2))</f>
        <v>2</v>
      </c>
      <c r="I6607">
        <v>66.2</v>
      </c>
      <c r="J6607">
        <v>51.8</v>
      </c>
      <c r="K6607">
        <v>59</v>
      </c>
      <c r="L6607">
        <v>47.2</v>
      </c>
      <c r="M6607">
        <v>65.5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43.8</v>
      </c>
      <c r="V6607">
        <v>24.2</v>
      </c>
      <c r="W6607">
        <v>280.89999999999998</v>
      </c>
      <c r="X6607">
        <v>1006.3</v>
      </c>
      <c r="Y6607">
        <v>40.299999999999997</v>
      </c>
      <c r="Z6607">
        <v>6.2</v>
      </c>
      <c r="AA6607">
        <v>167.2</v>
      </c>
      <c r="AB6607">
        <v>14.4</v>
      </c>
      <c r="AC6607">
        <v>6</v>
      </c>
      <c r="AD6607">
        <v>0</v>
      </c>
      <c r="AE6607" t="s">
        <v>19900</v>
      </c>
      <c r="AF6607" t="s">
        <v>19901</v>
      </c>
      <c r="AG6607">
        <v>0.85</v>
      </c>
      <c r="AH6607" t="s">
        <v>36</v>
      </c>
      <c r="AI6607" t="s">
        <v>37</v>
      </c>
      <c r="AJ6607" t="s">
        <v>38</v>
      </c>
    </row>
    <row r="6608" spans="1:36" x14ac:dyDescent="0.25">
      <c r="A6608" t="s">
        <v>32</v>
      </c>
      <c r="B6608" t="s">
        <v>19902</v>
      </c>
      <c r="C6608">
        <f>YEAR(B6608)</f>
        <v>2018</v>
      </c>
      <c r="D6608">
        <v>60.8</v>
      </c>
      <c r="E6608">
        <v>46.4</v>
      </c>
      <c r="F6608">
        <v>53.3</v>
      </c>
      <c r="H6608" s="2">
        <f>IF(F6608-56.28&lt;=0,0,IF(F6608-56.28&lt;=1,1,2))</f>
        <v>0</v>
      </c>
      <c r="I6608">
        <v>60.8</v>
      </c>
      <c r="J6608">
        <v>41.4</v>
      </c>
      <c r="K6608">
        <v>52.3</v>
      </c>
      <c r="L6608">
        <v>44.1</v>
      </c>
      <c r="M6608">
        <v>71.400000000000006</v>
      </c>
      <c r="O6608">
        <v>3.9E-2</v>
      </c>
      <c r="P6608">
        <v>100</v>
      </c>
      <c r="Q6608">
        <v>4.17</v>
      </c>
      <c r="R6608" t="s">
        <v>40</v>
      </c>
      <c r="S6608">
        <v>0</v>
      </c>
      <c r="T6608">
        <v>0</v>
      </c>
      <c r="U6608">
        <v>17.7</v>
      </c>
      <c r="V6608">
        <v>13.9</v>
      </c>
      <c r="W6608">
        <v>222.6</v>
      </c>
      <c r="X6608">
        <v>1012</v>
      </c>
      <c r="Y6608">
        <v>50.1</v>
      </c>
      <c r="Z6608">
        <v>6.2</v>
      </c>
      <c r="AA6608">
        <v>147.80000000000001</v>
      </c>
      <c r="AB6608">
        <v>12.9</v>
      </c>
      <c r="AC6608">
        <v>6</v>
      </c>
      <c r="AD6608">
        <v>0</v>
      </c>
      <c r="AE6608" t="s">
        <v>19903</v>
      </c>
      <c r="AF6608" t="s">
        <v>19904</v>
      </c>
      <c r="AG6608">
        <v>0.89</v>
      </c>
      <c r="AH6608" t="s">
        <v>56</v>
      </c>
      <c r="AI6608" t="s">
        <v>2394</v>
      </c>
      <c r="AJ6608" t="s">
        <v>40</v>
      </c>
    </row>
    <row r="6609" spans="1:36" x14ac:dyDescent="0.25">
      <c r="A6609" t="s">
        <v>32</v>
      </c>
      <c r="B6609" t="s">
        <v>19905</v>
      </c>
      <c r="C6609">
        <f>YEAR(B6609)</f>
        <v>2018</v>
      </c>
      <c r="D6609">
        <v>62.6</v>
      </c>
      <c r="E6609">
        <v>50</v>
      </c>
      <c r="F6609">
        <v>55</v>
      </c>
      <c r="H6609" s="2">
        <f>IF(F6609-56.28&lt;=0,0,IF(F6609-56.28&lt;=1,1,2))</f>
        <v>0</v>
      </c>
      <c r="I6609">
        <v>62.6</v>
      </c>
      <c r="J6609">
        <v>47.2</v>
      </c>
      <c r="K6609">
        <v>54.7</v>
      </c>
      <c r="L6609">
        <v>45</v>
      </c>
      <c r="M6609">
        <v>69.7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24.2</v>
      </c>
      <c r="V6609">
        <v>10.3</v>
      </c>
      <c r="W6609">
        <v>207.6</v>
      </c>
      <c r="X6609">
        <v>1015.6</v>
      </c>
      <c r="Y6609">
        <v>35.200000000000003</v>
      </c>
      <c r="Z6609">
        <v>6.2</v>
      </c>
      <c r="AA6609">
        <v>151.6</v>
      </c>
      <c r="AB6609">
        <v>13</v>
      </c>
      <c r="AC6609">
        <v>6</v>
      </c>
      <c r="AD6609">
        <v>0</v>
      </c>
      <c r="AE6609" t="s">
        <v>19906</v>
      </c>
      <c r="AF6609" t="s">
        <v>19907</v>
      </c>
      <c r="AG6609">
        <v>0.92</v>
      </c>
      <c r="AH6609" t="s">
        <v>36</v>
      </c>
      <c r="AI6609" t="s">
        <v>37</v>
      </c>
      <c r="AJ6609" t="s">
        <v>38</v>
      </c>
    </row>
    <row r="6610" spans="1:36" x14ac:dyDescent="0.25">
      <c r="A6610" t="s">
        <v>32</v>
      </c>
      <c r="B6610" t="s">
        <v>19908</v>
      </c>
      <c r="C6610">
        <f>YEAR(B6610)</f>
        <v>2018</v>
      </c>
      <c r="D6610">
        <v>62.6</v>
      </c>
      <c r="E6610">
        <v>51.8</v>
      </c>
      <c r="F6610">
        <v>56.8</v>
      </c>
      <c r="H6610" s="2">
        <f>IF(F6610-56.28&lt;=0,0,IF(F6610-56.28&lt;=1,1,2))</f>
        <v>1</v>
      </c>
      <c r="I6610">
        <v>62.6</v>
      </c>
      <c r="J6610">
        <v>51.8</v>
      </c>
      <c r="K6610">
        <v>56.8</v>
      </c>
      <c r="L6610">
        <v>44.9</v>
      </c>
      <c r="M6610">
        <v>65.3</v>
      </c>
      <c r="O6610">
        <v>4.7E-2</v>
      </c>
      <c r="P6610">
        <v>100</v>
      </c>
      <c r="Q6610">
        <v>4.17</v>
      </c>
      <c r="R6610" t="s">
        <v>40</v>
      </c>
      <c r="S6610">
        <v>0</v>
      </c>
      <c r="T6610">
        <v>0</v>
      </c>
      <c r="U6610">
        <v>35</v>
      </c>
      <c r="V6610">
        <v>23</v>
      </c>
      <c r="W6610">
        <v>256.89999999999998</v>
      </c>
      <c r="X6610">
        <v>1014.7</v>
      </c>
      <c r="Y6610">
        <v>54.9</v>
      </c>
      <c r="Z6610">
        <v>6.2</v>
      </c>
      <c r="AA6610">
        <v>174.9</v>
      </c>
      <c r="AB6610">
        <v>14.9</v>
      </c>
      <c r="AC6610">
        <v>6</v>
      </c>
      <c r="AD6610">
        <v>0</v>
      </c>
      <c r="AE6610" t="s">
        <v>19909</v>
      </c>
      <c r="AF6610" t="s">
        <v>19910</v>
      </c>
      <c r="AG6610">
        <v>0.95</v>
      </c>
      <c r="AH6610" t="s">
        <v>56</v>
      </c>
      <c r="AI6610" t="s">
        <v>78</v>
      </c>
      <c r="AJ6610" t="s">
        <v>40</v>
      </c>
    </row>
    <row r="6611" spans="1:36" x14ac:dyDescent="0.25">
      <c r="A6611" t="s">
        <v>32</v>
      </c>
      <c r="B6611" t="s">
        <v>19911</v>
      </c>
      <c r="C6611">
        <f>YEAR(B6611)</f>
        <v>2018</v>
      </c>
      <c r="D6611">
        <v>59</v>
      </c>
      <c r="E6611">
        <v>48.2</v>
      </c>
      <c r="F6611">
        <v>52.7</v>
      </c>
      <c r="H6611" s="2">
        <f>IF(F6611-56.28&lt;=0,0,IF(F6611-56.28&lt;=1,1,2))</f>
        <v>0</v>
      </c>
      <c r="I6611">
        <v>59</v>
      </c>
      <c r="J6611">
        <v>43.3</v>
      </c>
      <c r="K6611">
        <v>52.1</v>
      </c>
      <c r="L6611">
        <v>44.5</v>
      </c>
      <c r="M6611">
        <v>74.400000000000006</v>
      </c>
      <c r="O6611">
        <v>0.28100000000000003</v>
      </c>
      <c r="P6611">
        <v>100</v>
      </c>
      <c r="Q6611">
        <v>12.5</v>
      </c>
      <c r="R6611" t="s">
        <v>40</v>
      </c>
      <c r="S6611">
        <v>0</v>
      </c>
      <c r="T6611">
        <v>0</v>
      </c>
      <c r="U6611">
        <v>37.6</v>
      </c>
      <c r="V6611">
        <v>25.3</v>
      </c>
      <c r="W6611">
        <v>173.8</v>
      </c>
      <c r="X6611">
        <v>1010.9</v>
      </c>
      <c r="Y6611">
        <v>76.099999999999994</v>
      </c>
      <c r="Z6611">
        <v>6.2</v>
      </c>
      <c r="AA6611">
        <v>79.099999999999994</v>
      </c>
      <c r="AB6611">
        <v>6.8</v>
      </c>
      <c r="AC6611">
        <v>4</v>
      </c>
      <c r="AD6611">
        <v>0</v>
      </c>
      <c r="AE6611" t="s">
        <v>19912</v>
      </c>
      <c r="AF6611" t="s">
        <v>19913</v>
      </c>
      <c r="AG6611">
        <v>0</v>
      </c>
      <c r="AH6611" t="s">
        <v>56</v>
      </c>
      <c r="AI6611" t="s">
        <v>101</v>
      </c>
      <c r="AJ6611" t="s">
        <v>40</v>
      </c>
    </row>
    <row r="6612" spans="1:36" x14ac:dyDescent="0.25">
      <c r="A6612" t="s">
        <v>32</v>
      </c>
      <c r="B6612" t="s">
        <v>19914</v>
      </c>
      <c r="C6612">
        <f>YEAR(B6612)</f>
        <v>2018</v>
      </c>
      <c r="D6612">
        <v>55.4</v>
      </c>
      <c r="E6612">
        <v>44.6</v>
      </c>
      <c r="F6612">
        <v>51.4</v>
      </c>
      <c r="H6612" s="2">
        <f>IF(F6612-56.28&lt;=0,0,IF(F6612-56.28&lt;=1,1,2))</f>
        <v>0</v>
      </c>
      <c r="I6612">
        <v>55.4</v>
      </c>
      <c r="J6612">
        <v>41.4</v>
      </c>
      <c r="K6612">
        <v>50.3</v>
      </c>
      <c r="L6612">
        <v>46.9</v>
      </c>
      <c r="M6612">
        <v>84.6</v>
      </c>
      <c r="O6612">
        <v>0.27300000000000002</v>
      </c>
      <c r="P6612">
        <v>100</v>
      </c>
      <c r="Q6612">
        <v>8.33</v>
      </c>
      <c r="R6612" t="s">
        <v>40</v>
      </c>
      <c r="S6612">
        <v>0</v>
      </c>
      <c r="T6612">
        <v>0</v>
      </c>
      <c r="U6612">
        <v>23.5</v>
      </c>
      <c r="V6612">
        <v>24.2</v>
      </c>
      <c r="W6612">
        <v>321.2</v>
      </c>
      <c r="X6612">
        <v>1012</v>
      </c>
      <c r="Y6612">
        <v>72.599999999999994</v>
      </c>
      <c r="Z6612">
        <v>6.2</v>
      </c>
      <c r="AA6612">
        <v>127.9</v>
      </c>
      <c r="AB6612">
        <v>11</v>
      </c>
      <c r="AC6612">
        <v>6</v>
      </c>
      <c r="AD6612">
        <v>0</v>
      </c>
      <c r="AE6612" t="s">
        <v>19915</v>
      </c>
      <c r="AF6612" t="s">
        <v>19916</v>
      </c>
      <c r="AG6612">
        <v>0.02</v>
      </c>
      <c r="AH6612" t="s">
        <v>56</v>
      </c>
      <c r="AI6612" t="s">
        <v>101</v>
      </c>
      <c r="AJ6612" t="s">
        <v>40</v>
      </c>
    </row>
    <row r="6613" spans="1:36" x14ac:dyDescent="0.25">
      <c r="A6613" t="s">
        <v>32</v>
      </c>
      <c r="B6613" t="s">
        <v>19917</v>
      </c>
      <c r="C6613">
        <f>YEAR(B6613)</f>
        <v>2018</v>
      </c>
      <c r="D6613">
        <v>57.2</v>
      </c>
      <c r="E6613">
        <v>55.4</v>
      </c>
      <c r="F6613">
        <v>55.9</v>
      </c>
      <c r="H6613" s="2">
        <f>IF(F6613-56.28&lt;=0,0,IF(F6613-56.28&lt;=1,1,2))</f>
        <v>0</v>
      </c>
      <c r="I6613">
        <v>57.2</v>
      </c>
      <c r="J6613">
        <v>55.4</v>
      </c>
      <c r="K6613">
        <v>55.9</v>
      </c>
      <c r="L6613">
        <v>49.8</v>
      </c>
      <c r="M6613">
        <v>80.099999999999994</v>
      </c>
      <c r="O6613">
        <v>8.4000000000000005E-2</v>
      </c>
      <c r="P6613">
        <v>100</v>
      </c>
      <c r="Q6613">
        <v>4.17</v>
      </c>
      <c r="R6613" t="s">
        <v>40</v>
      </c>
      <c r="S6613">
        <v>0</v>
      </c>
      <c r="T6613">
        <v>0</v>
      </c>
      <c r="U6613">
        <v>32.200000000000003</v>
      </c>
      <c r="V6613">
        <v>21.9</v>
      </c>
      <c r="W6613">
        <v>324.10000000000002</v>
      </c>
      <c r="X6613">
        <v>1019.2</v>
      </c>
      <c r="Y6613">
        <v>81.900000000000006</v>
      </c>
      <c r="Z6613">
        <v>6.2</v>
      </c>
      <c r="AA6613">
        <v>143.69999999999999</v>
      </c>
      <c r="AB6613">
        <v>12.5</v>
      </c>
      <c r="AC6613">
        <v>5</v>
      </c>
      <c r="AD6613">
        <v>0</v>
      </c>
      <c r="AE6613" t="s">
        <v>19918</v>
      </c>
      <c r="AF6613" t="s">
        <v>19919</v>
      </c>
      <c r="AG6613">
        <v>0.05</v>
      </c>
      <c r="AH6613" t="s">
        <v>56</v>
      </c>
      <c r="AI6613" t="s">
        <v>137</v>
      </c>
      <c r="AJ6613" t="s">
        <v>40</v>
      </c>
    </row>
    <row r="6614" spans="1:36" x14ac:dyDescent="0.25">
      <c r="A6614" t="s">
        <v>32</v>
      </c>
      <c r="B6614" t="s">
        <v>19920</v>
      </c>
      <c r="C6614">
        <f>YEAR(B6614)</f>
        <v>2018</v>
      </c>
      <c r="D6614">
        <v>59</v>
      </c>
      <c r="E6614">
        <v>50</v>
      </c>
      <c r="F6614">
        <v>55.9</v>
      </c>
      <c r="H6614" s="2">
        <f>IF(F6614-56.28&lt;=0,0,IF(F6614-56.28&lt;=1,1,2))</f>
        <v>0</v>
      </c>
      <c r="I6614">
        <v>59</v>
      </c>
      <c r="J6614">
        <v>50</v>
      </c>
      <c r="K6614">
        <v>55.9</v>
      </c>
      <c r="L6614">
        <v>48.9</v>
      </c>
      <c r="M6614">
        <v>77.900000000000006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17.2</v>
      </c>
      <c r="V6614">
        <v>15</v>
      </c>
      <c r="W6614">
        <v>302.3</v>
      </c>
      <c r="X6614">
        <v>1017.8</v>
      </c>
      <c r="Y6614">
        <v>42.4</v>
      </c>
      <c r="Z6614">
        <v>6.2</v>
      </c>
      <c r="AA6614">
        <v>178.1</v>
      </c>
      <c r="AB6614">
        <v>15.5</v>
      </c>
      <c r="AC6614">
        <v>7</v>
      </c>
      <c r="AD6614">
        <v>0</v>
      </c>
      <c r="AE6614" t="s">
        <v>19921</v>
      </c>
      <c r="AF6614" t="s">
        <v>19922</v>
      </c>
      <c r="AG6614">
        <v>0.09</v>
      </c>
      <c r="AH6614" t="s">
        <v>36</v>
      </c>
      <c r="AI6614" t="s">
        <v>702</v>
      </c>
      <c r="AJ6614" t="s">
        <v>38</v>
      </c>
    </row>
    <row r="6615" spans="1:36" x14ac:dyDescent="0.25">
      <c r="A6615" t="s">
        <v>32</v>
      </c>
      <c r="B6615" t="s">
        <v>19923</v>
      </c>
      <c r="C6615">
        <f>YEAR(B6615)</f>
        <v>2018</v>
      </c>
      <c r="D6615">
        <v>60.8</v>
      </c>
      <c r="E6615">
        <v>50</v>
      </c>
      <c r="F6615">
        <v>53.9</v>
      </c>
      <c r="H6615" s="2">
        <f>IF(F6615-56.28&lt;=0,0,IF(F6615-56.28&lt;=1,1,2))</f>
        <v>0</v>
      </c>
      <c r="I6615">
        <v>60.8</v>
      </c>
      <c r="J6615">
        <v>49.4</v>
      </c>
      <c r="K6615">
        <v>53.9</v>
      </c>
      <c r="L6615">
        <v>48.4</v>
      </c>
      <c r="M6615">
        <v>81.900000000000006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12.1</v>
      </c>
      <c r="V6615">
        <v>8</v>
      </c>
      <c r="W6615">
        <v>181.2</v>
      </c>
      <c r="X6615">
        <v>1013.6</v>
      </c>
      <c r="Y6615">
        <v>63.8</v>
      </c>
      <c r="Z6615">
        <v>6.2</v>
      </c>
      <c r="AA6615">
        <v>130.5</v>
      </c>
      <c r="AB6615">
        <v>11.2</v>
      </c>
      <c r="AC6615">
        <v>5</v>
      </c>
      <c r="AD6615">
        <v>0</v>
      </c>
      <c r="AE6615" t="s">
        <v>19924</v>
      </c>
      <c r="AF6615" t="s">
        <v>19925</v>
      </c>
      <c r="AG6615">
        <v>0.12</v>
      </c>
      <c r="AH6615" t="s">
        <v>36</v>
      </c>
      <c r="AI6615" t="s">
        <v>37</v>
      </c>
      <c r="AJ6615" t="s">
        <v>38</v>
      </c>
    </row>
    <row r="6616" spans="1:36" x14ac:dyDescent="0.25">
      <c r="A6616" t="s">
        <v>32</v>
      </c>
      <c r="B6616" t="s">
        <v>19926</v>
      </c>
      <c r="C6616">
        <f>YEAR(B6616)</f>
        <v>2018</v>
      </c>
      <c r="D6616">
        <v>64.400000000000006</v>
      </c>
      <c r="E6616">
        <v>51.8</v>
      </c>
      <c r="F6616">
        <v>56.1</v>
      </c>
      <c r="H6616" s="2">
        <f>IF(F6616-56.28&lt;=0,0,IF(F6616-56.28&lt;=1,1,2))</f>
        <v>0</v>
      </c>
      <c r="I6616">
        <v>64.400000000000006</v>
      </c>
      <c r="J6616">
        <v>51.8</v>
      </c>
      <c r="K6616">
        <v>56.1</v>
      </c>
      <c r="L6616">
        <v>50.7</v>
      </c>
      <c r="M6616">
        <v>82.9</v>
      </c>
      <c r="O6616">
        <v>0.05</v>
      </c>
      <c r="P6616">
        <v>100</v>
      </c>
      <c r="Q6616">
        <v>8.33</v>
      </c>
      <c r="R6616" t="s">
        <v>40</v>
      </c>
      <c r="S6616">
        <v>0</v>
      </c>
      <c r="T6616">
        <v>0</v>
      </c>
      <c r="U6616">
        <v>21.9</v>
      </c>
      <c r="V6616">
        <v>15</v>
      </c>
      <c r="W6616">
        <v>172.7</v>
      </c>
      <c r="X6616">
        <v>1010.8</v>
      </c>
      <c r="Y6616">
        <v>81.099999999999994</v>
      </c>
      <c r="Z6616">
        <v>6.1</v>
      </c>
      <c r="AA6616">
        <v>153.4</v>
      </c>
      <c r="AB6616">
        <v>13.2</v>
      </c>
      <c r="AC6616">
        <v>6</v>
      </c>
      <c r="AD6616">
        <v>0</v>
      </c>
      <c r="AE6616" t="s">
        <v>19927</v>
      </c>
      <c r="AF6616" t="s">
        <v>19928</v>
      </c>
      <c r="AG6616">
        <v>0.16</v>
      </c>
      <c r="AH6616" t="s">
        <v>56</v>
      </c>
      <c r="AI6616" t="s">
        <v>101</v>
      </c>
      <c r="AJ6616" t="s">
        <v>40</v>
      </c>
    </row>
    <row r="6617" spans="1:36" x14ac:dyDescent="0.25">
      <c r="A6617" t="s">
        <v>32</v>
      </c>
      <c r="B6617" t="s">
        <v>19929</v>
      </c>
      <c r="C6617">
        <f>YEAR(B6617)</f>
        <v>2018</v>
      </c>
      <c r="D6617">
        <v>59.1</v>
      </c>
      <c r="E6617">
        <v>51.9</v>
      </c>
      <c r="F6617">
        <v>54.9</v>
      </c>
      <c r="H6617" s="2">
        <f>IF(F6617-56.28&lt;=0,0,IF(F6617-56.28&lt;=1,1,2))</f>
        <v>0</v>
      </c>
      <c r="I6617">
        <v>59.1</v>
      </c>
      <c r="J6617">
        <v>51.9</v>
      </c>
      <c r="K6617">
        <v>54.9</v>
      </c>
      <c r="L6617">
        <v>50.7</v>
      </c>
      <c r="M6617">
        <v>85.9</v>
      </c>
      <c r="O6617">
        <v>0.26900000000000002</v>
      </c>
      <c r="P6617">
        <v>100</v>
      </c>
      <c r="Q6617">
        <v>8.33</v>
      </c>
      <c r="R6617" t="s">
        <v>40</v>
      </c>
      <c r="S6617">
        <v>0</v>
      </c>
      <c r="T6617">
        <v>0</v>
      </c>
      <c r="U6617">
        <v>17.3</v>
      </c>
      <c r="V6617">
        <v>18.2</v>
      </c>
      <c r="W6617">
        <v>155.9</v>
      </c>
      <c r="X6617">
        <v>1006.3</v>
      </c>
      <c r="Y6617">
        <v>77.5</v>
      </c>
      <c r="Z6617">
        <v>6.1</v>
      </c>
      <c r="AA6617">
        <v>156.9</v>
      </c>
      <c r="AB6617">
        <v>13.5</v>
      </c>
      <c r="AC6617">
        <v>6</v>
      </c>
      <c r="AD6617">
        <v>0</v>
      </c>
      <c r="AE6617" t="s">
        <v>19930</v>
      </c>
      <c r="AF6617" t="s">
        <v>19931</v>
      </c>
      <c r="AG6617">
        <v>0.2</v>
      </c>
      <c r="AH6617" t="s">
        <v>56</v>
      </c>
      <c r="AI6617" t="s">
        <v>101</v>
      </c>
      <c r="AJ6617" t="s">
        <v>40</v>
      </c>
    </row>
    <row r="6618" spans="1:36" x14ac:dyDescent="0.25">
      <c r="A6618" t="s">
        <v>32</v>
      </c>
      <c r="B6618" t="s">
        <v>19932</v>
      </c>
      <c r="C6618">
        <f>YEAR(B6618)</f>
        <v>2018</v>
      </c>
      <c r="D6618">
        <v>62.7</v>
      </c>
      <c r="E6618">
        <v>51.8</v>
      </c>
      <c r="F6618">
        <v>56.8</v>
      </c>
      <c r="H6618" s="2">
        <f>IF(F6618-56.28&lt;=0,0,IF(F6618-56.28&lt;=1,1,2))</f>
        <v>1</v>
      </c>
      <c r="I6618">
        <v>62.7</v>
      </c>
      <c r="J6618">
        <v>51.8</v>
      </c>
      <c r="K6618">
        <v>56.8</v>
      </c>
      <c r="L6618">
        <v>50.9</v>
      </c>
      <c r="M6618">
        <v>81.099999999999994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17.2</v>
      </c>
      <c r="V6618">
        <v>11.3</v>
      </c>
      <c r="W6618">
        <v>149.6</v>
      </c>
      <c r="X6618">
        <v>1008.2</v>
      </c>
      <c r="Y6618">
        <v>31</v>
      </c>
      <c r="Z6618">
        <v>6.2</v>
      </c>
      <c r="AA6618">
        <v>169</v>
      </c>
      <c r="AB6618">
        <v>14.6</v>
      </c>
      <c r="AC6618">
        <v>6</v>
      </c>
      <c r="AD6618">
        <v>0</v>
      </c>
      <c r="AE6618" t="s">
        <v>19933</v>
      </c>
      <c r="AF6618" t="s">
        <v>19934</v>
      </c>
      <c r="AG6618">
        <v>0.23</v>
      </c>
      <c r="AH6618" t="s">
        <v>36</v>
      </c>
      <c r="AI6618" t="s">
        <v>37</v>
      </c>
      <c r="AJ6618" t="s">
        <v>38</v>
      </c>
    </row>
    <row r="6619" spans="1:36" x14ac:dyDescent="0.25">
      <c r="A6619" t="s">
        <v>32</v>
      </c>
      <c r="B6619" t="s">
        <v>19935</v>
      </c>
      <c r="C6619">
        <f>YEAR(B6619)</f>
        <v>2018</v>
      </c>
      <c r="D6619">
        <v>62.6</v>
      </c>
      <c r="E6619">
        <v>50</v>
      </c>
      <c r="F6619">
        <v>55.6</v>
      </c>
      <c r="H6619" s="2">
        <f>IF(F6619-56.28&lt;=0,0,IF(F6619-56.28&lt;=1,1,2))</f>
        <v>0</v>
      </c>
      <c r="I6619">
        <v>62.6</v>
      </c>
      <c r="J6619">
        <v>46.3</v>
      </c>
      <c r="K6619">
        <v>55.4</v>
      </c>
      <c r="L6619">
        <v>50.5</v>
      </c>
      <c r="M6619">
        <v>83.3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11.4</v>
      </c>
      <c r="V6619">
        <v>11.4</v>
      </c>
      <c r="W6619">
        <v>136.5</v>
      </c>
      <c r="X6619">
        <v>1008.8</v>
      </c>
      <c r="Y6619">
        <v>29.6</v>
      </c>
      <c r="Z6619">
        <v>6.2</v>
      </c>
      <c r="AA6619">
        <v>180.3</v>
      </c>
      <c r="AB6619">
        <v>15.5</v>
      </c>
      <c r="AC6619">
        <v>6</v>
      </c>
      <c r="AD6619">
        <v>0</v>
      </c>
      <c r="AE6619" t="s">
        <v>19936</v>
      </c>
      <c r="AF6619" t="s">
        <v>19937</v>
      </c>
      <c r="AG6619">
        <v>0.25</v>
      </c>
      <c r="AH6619" t="s">
        <v>36</v>
      </c>
      <c r="AI6619" t="s">
        <v>37</v>
      </c>
      <c r="AJ6619" t="s">
        <v>38</v>
      </c>
    </row>
    <row r="6620" spans="1:36" x14ac:dyDescent="0.25">
      <c r="A6620" t="s">
        <v>32</v>
      </c>
      <c r="B6620" t="s">
        <v>19938</v>
      </c>
      <c r="C6620">
        <f>YEAR(B6620)</f>
        <v>2018</v>
      </c>
      <c r="D6620">
        <v>60.8</v>
      </c>
      <c r="E6620">
        <v>51.8</v>
      </c>
      <c r="F6620">
        <v>56.4</v>
      </c>
      <c r="H6620" s="2">
        <f>IF(F6620-56.28&lt;=0,0,IF(F6620-56.28&lt;=1,1,2))</f>
        <v>1</v>
      </c>
      <c r="I6620">
        <v>60.8</v>
      </c>
      <c r="J6620">
        <v>51.8</v>
      </c>
      <c r="K6620">
        <v>56.4</v>
      </c>
      <c r="L6620">
        <v>49.7</v>
      </c>
      <c r="M6620">
        <v>78.599999999999994</v>
      </c>
      <c r="O6620">
        <v>0.23499999999999999</v>
      </c>
      <c r="P6620">
        <v>100</v>
      </c>
      <c r="Q6620">
        <v>4.17</v>
      </c>
      <c r="R6620" t="s">
        <v>40</v>
      </c>
      <c r="S6620">
        <v>0</v>
      </c>
      <c r="T6620">
        <v>0</v>
      </c>
      <c r="U6620">
        <v>45</v>
      </c>
      <c r="V6620">
        <v>27.7</v>
      </c>
      <c r="W6620">
        <v>257.7</v>
      </c>
      <c r="X6620">
        <v>1007.3</v>
      </c>
      <c r="Y6620">
        <v>65.099999999999994</v>
      </c>
      <c r="Z6620">
        <v>6.1</v>
      </c>
      <c r="AA6620">
        <v>150.4</v>
      </c>
      <c r="AB6620">
        <v>13.1</v>
      </c>
      <c r="AC6620">
        <v>6</v>
      </c>
      <c r="AD6620">
        <v>0</v>
      </c>
      <c r="AE6620" t="s">
        <v>19939</v>
      </c>
      <c r="AF6620" t="s">
        <v>19940</v>
      </c>
      <c r="AG6620">
        <v>0.3</v>
      </c>
      <c r="AH6620" t="s">
        <v>56</v>
      </c>
      <c r="AI6620" t="s">
        <v>61</v>
      </c>
      <c r="AJ6620" t="s">
        <v>40</v>
      </c>
    </row>
    <row r="6621" spans="1:36" x14ac:dyDescent="0.25">
      <c r="A6621" t="s">
        <v>32</v>
      </c>
      <c r="B6621" t="s">
        <v>19941</v>
      </c>
      <c r="C6621">
        <f>YEAR(B6621)</f>
        <v>2018</v>
      </c>
      <c r="D6621">
        <v>60.8</v>
      </c>
      <c r="E6621">
        <v>47</v>
      </c>
      <c r="F6621">
        <v>55.1</v>
      </c>
      <c r="H6621" s="2">
        <f>IF(F6621-56.28&lt;=0,0,IF(F6621-56.28&lt;=1,1,2))</f>
        <v>0</v>
      </c>
      <c r="I6621">
        <v>60.8</v>
      </c>
      <c r="J6621">
        <v>43.8</v>
      </c>
      <c r="K6621">
        <v>54.7</v>
      </c>
      <c r="L6621">
        <v>46.8</v>
      </c>
      <c r="M6621">
        <v>74.3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17</v>
      </c>
      <c r="V6621">
        <v>11.4</v>
      </c>
      <c r="W6621">
        <v>241.9</v>
      </c>
      <c r="X6621">
        <v>1008.3</v>
      </c>
      <c r="Y6621">
        <v>53.1</v>
      </c>
      <c r="Z6621">
        <v>6.2</v>
      </c>
      <c r="AA6621">
        <v>150.6</v>
      </c>
      <c r="AB6621">
        <v>13</v>
      </c>
      <c r="AC6621">
        <v>6</v>
      </c>
      <c r="AD6621">
        <v>0</v>
      </c>
      <c r="AE6621" t="s">
        <v>19942</v>
      </c>
      <c r="AF6621" t="s">
        <v>19943</v>
      </c>
      <c r="AG6621">
        <v>0.34</v>
      </c>
      <c r="AH6621" t="s">
        <v>36</v>
      </c>
      <c r="AI6621" t="s">
        <v>37</v>
      </c>
      <c r="AJ6621" t="s">
        <v>38</v>
      </c>
    </row>
    <row r="6622" spans="1:36" x14ac:dyDescent="0.25">
      <c r="A6622" t="s">
        <v>32</v>
      </c>
      <c r="B6622" t="s">
        <v>19944</v>
      </c>
      <c r="C6622">
        <f>YEAR(B6622)</f>
        <v>2018</v>
      </c>
      <c r="D6622">
        <v>59</v>
      </c>
      <c r="E6622">
        <v>48.2</v>
      </c>
      <c r="F6622">
        <v>54.3</v>
      </c>
      <c r="H6622" s="2">
        <f>IF(F6622-56.28&lt;=0,0,IF(F6622-56.28&lt;=1,1,2))</f>
        <v>0</v>
      </c>
      <c r="I6622">
        <v>59</v>
      </c>
      <c r="J6622">
        <v>45.1</v>
      </c>
      <c r="K6622">
        <v>54.1</v>
      </c>
      <c r="L6622">
        <v>47.7</v>
      </c>
      <c r="M6622">
        <v>78.7</v>
      </c>
      <c r="O6622">
        <v>0.14199999999999999</v>
      </c>
      <c r="P6622">
        <v>100</v>
      </c>
      <c r="Q6622">
        <v>8.33</v>
      </c>
      <c r="R6622" t="s">
        <v>40</v>
      </c>
      <c r="S6622">
        <v>0</v>
      </c>
      <c r="T6622">
        <v>0</v>
      </c>
      <c r="U6622">
        <v>33.6</v>
      </c>
      <c r="V6622">
        <v>25.3</v>
      </c>
      <c r="W6622">
        <v>202.4</v>
      </c>
      <c r="X6622">
        <v>1001.9</v>
      </c>
      <c r="Y6622">
        <v>53.1</v>
      </c>
      <c r="Z6622">
        <v>6.1</v>
      </c>
      <c r="AA6622">
        <v>164.9</v>
      </c>
      <c r="AB6622">
        <v>14.1</v>
      </c>
      <c r="AC6622">
        <v>6</v>
      </c>
      <c r="AD6622">
        <v>0</v>
      </c>
      <c r="AE6622" t="s">
        <v>19945</v>
      </c>
      <c r="AF6622" t="s">
        <v>19946</v>
      </c>
      <c r="AG6622">
        <v>0.37</v>
      </c>
      <c r="AH6622" t="s">
        <v>56</v>
      </c>
      <c r="AI6622" t="s">
        <v>101</v>
      </c>
      <c r="AJ6622" t="s">
        <v>40</v>
      </c>
    </row>
    <row r="6623" spans="1:36" x14ac:dyDescent="0.25">
      <c r="A6623" t="s">
        <v>32</v>
      </c>
      <c r="B6623" t="s">
        <v>19947</v>
      </c>
      <c r="C6623">
        <f>YEAR(B6623)</f>
        <v>2018</v>
      </c>
      <c r="D6623">
        <v>62.6</v>
      </c>
      <c r="E6623">
        <v>48.2</v>
      </c>
      <c r="F6623">
        <v>56.8</v>
      </c>
      <c r="H6623" s="2">
        <f>IF(F6623-56.28&lt;=0,0,IF(F6623-56.28&lt;=1,1,2))</f>
        <v>1</v>
      </c>
      <c r="I6623">
        <v>62.6</v>
      </c>
      <c r="J6623">
        <v>45.6</v>
      </c>
      <c r="K6623">
        <v>56.6</v>
      </c>
      <c r="L6623">
        <v>47.8</v>
      </c>
      <c r="M6623">
        <v>72.5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27.7</v>
      </c>
      <c r="V6623">
        <v>20.8</v>
      </c>
      <c r="W6623">
        <v>165.7</v>
      </c>
      <c r="X6623">
        <v>1007.5</v>
      </c>
      <c r="Y6623">
        <v>39.6</v>
      </c>
      <c r="Z6623">
        <v>6.2</v>
      </c>
      <c r="AA6623">
        <v>161</v>
      </c>
      <c r="AB6623">
        <v>14.2</v>
      </c>
      <c r="AC6623">
        <v>6</v>
      </c>
      <c r="AD6623">
        <v>0</v>
      </c>
      <c r="AE6623" t="s">
        <v>19948</v>
      </c>
      <c r="AF6623" t="s">
        <v>19949</v>
      </c>
      <c r="AG6623">
        <v>0.41</v>
      </c>
      <c r="AH6623" t="s">
        <v>36</v>
      </c>
      <c r="AI6623" t="s">
        <v>37</v>
      </c>
      <c r="AJ6623" t="s">
        <v>38</v>
      </c>
    </row>
    <row r="6624" spans="1:36" x14ac:dyDescent="0.25">
      <c r="A6624" t="s">
        <v>32</v>
      </c>
      <c r="B6624" t="s">
        <v>19950</v>
      </c>
      <c r="C6624">
        <f>YEAR(B6624)</f>
        <v>2018</v>
      </c>
      <c r="D6624">
        <v>64.400000000000006</v>
      </c>
      <c r="E6624">
        <v>55.4</v>
      </c>
      <c r="F6624">
        <v>60.4</v>
      </c>
      <c r="H6624" s="2">
        <f>IF(F6624-56.28&lt;=0,0,IF(F6624-56.28&lt;=1,1,2))</f>
        <v>2</v>
      </c>
      <c r="I6624">
        <v>64.400000000000006</v>
      </c>
      <c r="J6624">
        <v>55.4</v>
      </c>
      <c r="K6624">
        <v>60.4</v>
      </c>
      <c r="L6624">
        <v>50.2</v>
      </c>
      <c r="M6624">
        <v>69.3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36.9</v>
      </c>
      <c r="V6624">
        <v>23</v>
      </c>
      <c r="W6624">
        <v>224.3</v>
      </c>
      <c r="X6624">
        <v>1010</v>
      </c>
      <c r="Y6624">
        <v>58.2</v>
      </c>
      <c r="Z6624">
        <v>6.2</v>
      </c>
      <c r="AA6624">
        <v>168.4</v>
      </c>
      <c r="AB6624">
        <v>14.4</v>
      </c>
      <c r="AC6624">
        <v>6</v>
      </c>
      <c r="AD6624">
        <v>0</v>
      </c>
      <c r="AE6624" t="s">
        <v>19951</v>
      </c>
      <c r="AF6624" t="s">
        <v>19952</v>
      </c>
      <c r="AG6624">
        <v>0.44</v>
      </c>
      <c r="AH6624" t="s">
        <v>36</v>
      </c>
      <c r="AI6624" t="s">
        <v>37</v>
      </c>
      <c r="AJ6624" t="s">
        <v>38</v>
      </c>
    </row>
    <row r="6625" spans="1:36" x14ac:dyDescent="0.25">
      <c r="A6625" t="s">
        <v>32</v>
      </c>
      <c r="B6625" t="s">
        <v>19953</v>
      </c>
      <c r="C6625">
        <f>YEAR(B6625)</f>
        <v>2018</v>
      </c>
      <c r="D6625">
        <v>60.8</v>
      </c>
      <c r="E6625">
        <v>50</v>
      </c>
      <c r="F6625">
        <v>56</v>
      </c>
      <c r="G6625" s="2">
        <f>AVERAGE(F6625:F6716)</f>
        <v>65.461956521739125</v>
      </c>
      <c r="H6625" s="2">
        <f>IF(F6625-65.46&lt;=0,0,IF(F6625-65.46&lt;=1,1,2))</f>
        <v>0</v>
      </c>
      <c r="I6625">
        <v>60.8</v>
      </c>
      <c r="J6625">
        <v>50</v>
      </c>
      <c r="K6625">
        <v>56</v>
      </c>
      <c r="L6625">
        <v>47.8</v>
      </c>
      <c r="M6625">
        <v>74.400000000000006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17</v>
      </c>
      <c r="V6625">
        <v>15</v>
      </c>
      <c r="W6625">
        <v>281.39999999999998</v>
      </c>
      <c r="X6625">
        <v>1016.9</v>
      </c>
      <c r="Y6625">
        <v>29.7</v>
      </c>
      <c r="Z6625">
        <v>6.2</v>
      </c>
      <c r="AA6625">
        <v>186.5</v>
      </c>
      <c r="AB6625">
        <v>16.100000000000001</v>
      </c>
      <c r="AC6625">
        <v>7</v>
      </c>
      <c r="AD6625">
        <v>0</v>
      </c>
      <c r="AE6625" t="s">
        <v>19954</v>
      </c>
      <c r="AF6625" t="s">
        <v>19955</v>
      </c>
      <c r="AG6625">
        <v>0.48</v>
      </c>
      <c r="AH6625" t="s">
        <v>36</v>
      </c>
      <c r="AI6625" t="s">
        <v>37</v>
      </c>
      <c r="AJ6625" t="s">
        <v>38</v>
      </c>
    </row>
    <row r="6626" spans="1:36" x14ac:dyDescent="0.25">
      <c r="A6626" t="s">
        <v>32</v>
      </c>
      <c r="B6626" t="s">
        <v>19956</v>
      </c>
      <c r="C6626">
        <f>YEAR(B6626)</f>
        <v>2018</v>
      </c>
      <c r="D6626">
        <v>69.8</v>
      </c>
      <c r="E6626">
        <v>50</v>
      </c>
      <c r="F6626">
        <v>61.4</v>
      </c>
      <c r="H6626" s="2">
        <f>IF(F6626-65.46&lt;=0,0,IF(F6626-65.46&lt;=1,1,2))</f>
        <v>0</v>
      </c>
      <c r="I6626">
        <v>69.8</v>
      </c>
      <c r="J6626">
        <v>50</v>
      </c>
      <c r="K6626">
        <v>61.4</v>
      </c>
      <c r="L6626">
        <v>50.9</v>
      </c>
      <c r="M6626">
        <v>69.8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40.299999999999997</v>
      </c>
      <c r="V6626">
        <v>29.9</v>
      </c>
      <c r="W6626">
        <v>171.1</v>
      </c>
      <c r="X6626">
        <v>1011</v>
      </c>
      <c r="Y6626">
        <v>63</v>
      </c>
      <c r="Z6626">
        <v>6.2</v>
      </c>
      <c r="AA6626">
        <v>198.6</v>
      </c>
      <c r="AB6626">
        <v>17.100000000000001</v>
      </c>
      <c r="AC6626">
        <v>7</v>
      </c>
      <c r="AD6626">
        <v>0</v>
      </c>
      <c r="AE6626" t="s">
        <v>19957</v>
      </c>
      <c r="AF6626" t="s">
        <v>19958</v>
      </c>
      <c r="AG6626">
        <v>0.5</v>
      </c>
      <c r="AH6626" t="s">
        <v>36</v>
      </c>
      <c r="AI6626" t="s">
        <v>37</v>
      </c>
      <c r="AJ6626" t="s">
        <v>38</v>
      </c>
    </row>
    <row r="6627" spans="1:36" x14ac:dyDescent="0.25">
      <c r="A6627" t="s">
        <v>32</v>
      </c>
      <c r="B6627" t="s">
        <v>19959</v>
      </c>
      <c r="C6627">
        <f>YEAR(B6627)</f>
        <v>2018</v>
      </c>
      <c r="D6627">
        <v>69.8</v>
      </c>
      <c r="E6627">
        <v>57.2</v>
      </c>
      <c r="F6627">
        <v>64.3</v>
      </c>
      <c r="H6627" s="2">
        <f>IF(F6627-65.46&lt;=0,0,IF(F6627-65.46&lt;=1,1,2))</f>
        <v>0</v>
      </c>
      <c r="I6627">
        <v>69.8</v>
      </c>
      <c r="J6627">
        <v>57.2</v>
      </c>
      <c r="K6627">
        <v>64.3</v>
      </c>
      <c r="L6627">
        <v>54.1</v>
      </c>
      <c r="M6627">
        <v>70.2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34.4</v>
      </c>
      <c r="V6627">
        <v>26.4</v>
      </c>
      <c r="W6627">
        <v>166.9</v>
      </c>
      <c r="X6627">
        <v>1007.2</v>
      </c>
      <c r="Y6627">
        <v>38.9</v>
      </c>
      <c r="Z6627">
        <v>6.2</v>
      </c>
      <c r="AA6627">
        <v>200.2</v>
      </c>
      <c r="AB6627">
        <v>17.2</v>
      </c>
      <c r="AC6627">
        <v>7</v>
      </c>
      <c r="AD6627">
        <v>0</v>
      </c>
      <c r="AE6627" t="s">
        <v>19960</v>
      </c>
      <c r="AF6627" t="s">
        <v>19961</v>
      </c>
      <c r="AG6627">
        <v>0.54</v>
      </c>
      <c r="AH6627" t="s">
        <v>36</v>
      </c>
      <c r="AI6627" t="s">
        <v>37</v>
      </c>
      <c r="AJ6627" t="s">
        <v>38</v>
      </c>
    </row>
    <row r="6628" spans="1:36" x14ac:dyDescent="0.25">
      <c r="A6628" t="s">
        <v>32</v>
      </c>
      <c r="B6628" t="s">
        <v>19962</v>
      </c>
      <c r="C6628">
        <f>YEAR(B6628)</f>
        <v>2018</v>
      </c>
      <c r="D6628">
        <v>78.8</v>
      </c>
      <c r="E6628">
        <v>56.7</v>
      </c>
      <c r="F6628">
        <v>66.5</v>
      </c>
      <c r="H6628" s="2">
        <f>IF(F6628-65.46&lt;=0,0,IF(F6628-65.46&lt;=1,1,2))</f>
        <v>2</v>
      </c>
      <c r="I6628">
        <v>78.8</v>
      </c>
      <c r="J6628">
        <v>56.7</v>
      </c>
      <c r="K6628">
        <v>66.5</v>
      </c>
      <c r="L6628">
        <v>52.4</v>
      </c>
      <c r="M6628">
        <v>61.7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25.3</v>
      </c>
      <c r="V6628">
        <v>20.7</v>
      </c>
      <c r="W6628">
        <v>168.4</v>
      </c>
      <c r="X6628">
        <v>1006.4</v>
      </c>
      <c r="Y6628">
        <v>31.1</v>
      </c>
      <c r="Z6628">
        <v>4.4000000000000004</v>
      </c>
      <c r="AA6628">
        <v>193.3</v>
      </c>
      <c r="AB6628">
        <v>16.5</v>
      </c>
      <c r="AC6628">
        <v>7</v>
      </c>
      <c r="AD6628">
        <v>0</v>
      </c>
      <c r="AE6628" t="s">
        <v>19963</v>
      </c>
      <c r="AF6628" t="s">
        <v>19964</v>
      </c>
      <c r="AG6628">
        <v>0.57999999999999996</v>
      </c>
      <c r="AH6628" t="s">
        <v>36</v>
      </c>
      <c r="AI6628" t="s">
        <v>702</v>
      </c>
      <c r="AJ6628" t="s">
        <v>38</v>
      </c>
    </row>
    <row r="6629" spans="1:36" x14ac:dyDescent="0.25">
      <c r="A6629" t="s">
        <v>32</v>
      </c>
      <c r="B6629" t="s">
        <v>19965</v>
      </c>
      <c r="C6629">
        <f>YEAR(B6629)</f>
        <v>2018</v>
      </c>
      <c r="D6629">
        <v>77</v>
      </c>
      <c r="E6629">
        <v>60.8</v>
      </c>
      <c r="F6629">
        <v>68.3</v>
      </c>
      <c r="H6629" s="2">
        <f>IF(F6629-65.46&lt;=0,0,IF(F6629-65.46&lt;=1,1,2))</f>
        <v>2</v>
      </c>
      <c r="I6629">
        <v>77</v>
      </c>
      <c r="J6629">
        <v>60.8</v>
      </c>
      <c r="K6629">
        <v>68.3</v>
      </c>
      <c r="L6629">
        <v>49.4</v>
      </c>
      <c r="M6629">
        <v>53.3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31.1</v>
      </c>
      <c r="V6629">
        <v>28.9</v>
      </c>
      <c r="W6629">
        <v>163.69999999999999</v>
      </c>
      <c r="X6629">
        <v>1001.8</v>
      </c>
      <c r="Y6629">
        <v>41.9</v>
      </c>
      <c r="Z6629">
        <v>5.9</v>
      </c>
      <c r="AA6629">
        <v>168.6</v>
      </c>
      <c r="AB6629">
        <v>14.5</v>
      </c>
      <c r="AC6629">
        <v>6</v>
      </c>
      <c r="AD6629">
        <v>0</v>
      </c>
      <c r="AE6629" t="s">
        <v>19966</v>
      </c>
      <c r="AF6629" t="s">
        <v>19967</v>
      </c>
      <c r="AG6629">
        <v>0.61</v>
      </c>
      <c r="AH6629" t="s">
        <v>36</v>
      </c>
      <c r="AI6629" t="s">
        <v>37</v>
      </c>
      <c r="AJ6629" t="s">
        <v>38</v>
      </c>
    </row>
    <row r="6630" spans="1:36" x14ac:dyDescent="0.25">
      <c r="A6630" t="s">
        <v>32</v>
      </c>
      <c r="B6630" t="s">
        <v>19968</v>
      </c>
      <c r="C6630">
        <f>YEAR(B6630)</f>
        <v>2018</v>
      </c>
      <c r="D6630">
        <v>71.599999999999994</v>
      </c>
      <c r="E6630">
        <v>53.6</v>
      </c>
      <c r="F6630">
        <v>62.4</v>
      </c>
      <c r="H6630" s="2">
        <f>IF(F6630-65.46&lt;=0,0,IF(F6630-65.46&lt;=1,1,2))</f>
        <v>0</v>
      </c>
      <c r="I6630">
        <v>71.599999999999994</v>
      </c>
      <c r="J6630">
        <v>53.6</v>
      </c>
      <c r="K6630">
        <v>62.4</v>
      </c>
      <c r="L6630">
        <v>52.1</v>
      </c>
      <c r="M6630">
        <v>71.2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30</v>
      </c>
      <c r="V6630">
        <v>19.7</v>
      </c>
      <c r="W6630">
        <v>175.2</v>
      </c>
      <c r="X6630">
        <v>1007.5</v>
      </c>
      <c r="Y6630">
        <v>33.9</v>
      </c>
      <c r="Z6630">
        <v>6.2</v>
      </c>
      <c r="AA6630">
        <v>199.5</v>
      </c>
      <c r="AB6630">
        <v>17</v>
      </c>
      <c r="AC6630">
        <v>7</v>
      </c>
      <c r="AD6630">
        <v>0</v>
      </c>
      <c r="AE6630" t="s">
        <v>19969</v>
      </c>
      <c r="AF6630" t="s">
        <v>19970</v>
      </c>
      <c r="AG6630">
        <v>0.64</v>
      </c>
      <c r="AH6630" t="s">
        <v>36</v>
      </c>
      <c r="AI6630" t="s">
        <v>174</v>
      </c>
      <c r="AJ6630" t="s">
        <v>38</v>
      </c>
    </row>
    <row r="6631" spans="1:36" x14ac:dyDescent="0.25">
      <c r="A6631" t="s">
        <v>32</v>
      </c>
      <c r="B6631" t="s">
        <v>19971</v>
      </c>
      <c r="C6631">
        <f>YEAR(B6631)</f>
        <v>2018</v>
      </c>
      <c r="D6631">
        <v>80.599999999999994</v>
      </c>
      <c r="E6631">
        <v>59</v>
      </c>
      <c r="F6631">
        <v>69</v>
      </c>
      <c r="H6631" s="2">
        <f>IF(F6631-65.46&lt;=0,0,IF(F6631-65.46&lt;=1,1,2))</f>
        <v>2</v>
      </c>
      <c r="I6631">
        <v>80.5</v>
      </c>
      <c r="J6631">
        <v>59</v>
      </c>
      <c r="K6631">
        <v>69</v>
      </c>
      <c r="L6631">
        <v>51.6</v>
      </c>
      <c r="M6631">
        <v>56.4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34.4</v>
      </c>
      <c r="V6631">
        <v>23</v>
      </c>
      <c r="W6631">
        <v>168.3</v>
      </c>
      <c r="X6631">
        <v>1008.4</v>
      </c>
      <c r="Y6631">
        <v>26.3</v>
      </c>
      <c r="Z6631">
        <v>5.6</v>
      </c>
      <c r="AA6631">
        <v>196.4</v>
      </c>
      <c r="AB6631">
        <v>17.100000000000001</v>
      </c>
      <c r="AC6631">
        <v>7</v>
      </c>
      <c r="AD6631">
        <v>0</v>
      </c>
      <c r="AE6631" t="s">
        <v>19972</v>
      </c>
      <c r="AF6631" t="s">
        <v>19973</v>
      </c>
      <c r="AG6631">
        <v>0.67</v>
      </c>
      <c r="AH6631" t="s">
        <v>36</v>
      </c>
      <c r="AI6631" t="s">
        <v>37</v>
      </c>
      <c r="AJ6631" t="s">
        <v>38</v>
      </c>
    </row>
    <row r="6632" spans="1:36" x14ac:dyDescent="0.25">
      <c r="A6632" t="s">
        <v>32</v>
      </c>
      <c r="B6632" t="s">
        <v>19974</v>
      </c>
      <c r="C6632">
        <f>YEAR(B6632)</f>
        <v>2018</v>
      </c>
      <c r="D6632">
        <v>68</v>
      </c>
      <c r="E6632">
        <v>53.6</v>
      </c>
      <c r="F6632">
        <v>61.8</v>
      </c>
      <c r="H6632" s="2">
        <f>IF(F6632-65.46&lt;=0,0,IF(F6632-65.46&lt;=1,1,2))</f>
        <v>0</v>
      </c>
      <c r="I6632">
        <v>68</v>
      </c>
      <c r="J6632">
        <v>53.6</v>
      </c>
      <c r="K6632">
        <v>61.8</v>
      </c>
      <c r="L6632">
        <v>48.2</v>
      </c>
      <c r="M6632">
        <v>61.8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31.3</v>
      </c>
      <c r="V6632">
        <v>27.7</v>
      </c>
      <c r="W6632">
        <v>278.3</v>
      </c>
      <c r="X6632">
        <v>1010.3</v>
      </c>
      <c r="Y6632">
        <v>26.6</v>
      </c>
      <c r="Z6632">
        <v>6.2</v>
      </c>
      <c r="AA6632">
        <v>226.4</v>
      </c>
      <c r="AB6632">
        <v>19.600000000000001</v>
      </c>
      <c r="AC6632">
        <v>8</v>
      </c>
      <c r="AD6632">
        <v>0</v>
      </c>
      <c r="AE6632" t="s">
        <v>19975</v>
      </c>
      <c r="AF6632" t="s">
        <v>19976</v>
      </c>
      <c r="AG6632">
        <v>0.71</v>
      </c>
      <c r="AH6632" t="s">
        <v>36</v>
      </c>
      <c r="AI6632" t="s">
        <v>37</v>
      </c>
      <c r="AJ6632" t="s">
        <v>38</v>
      </c>
    </row>
    <row r="6633" spans="1:36" x14ac:dyDescent="0.25">
      <c r="A6633" t="s">
        <v>32</v>
      </c>
      <c r="B6633" t="s">
        <v>19977</v>
      </c>
      <c r="C6633">
        <f>YEAR(B6633)</f>
        <v>2018</v>
      </c>
      <c r="D6633">
        <v>60.8</v>
      </c>
      <c r="E6633">
        <v>50</v>
      </c>
      <c r="F6633">
        <v>56.5</v>
      </c>
      <c r="H6633" s="2">
        <f>IF(F6633-65.46&lt;=0,0,IF(F6633-65.46&lt;=1,1,2))</f>
        <v>0</v>
      </c>
      <c r="I6633">
        <v>60.8</v>
      </c>
      <c r="J6633">
        <v>50</v>
      </c>
      <c r="K6633">
        <v>56.5</v>
      </c>
      <c r="L6633">
        <v>47.3</v>
      </c>
      <c r="M6633">
        <v>71.599999999999994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19</v>
      </c>
      <c r="V6633">
        <v>12.8</v>
      </c>
      <c r="W6633">
        <v>290</v>
      </c>
      <c r="X6633">
        <v>1015.8</v>
      </c>
      <c r="Y6633">
        <v>45.9</v>
      </c>
      <c r="Z6633">
        <v>6.2</v>
      </c>
      <c r="AA6633">
        <v>167.9</v>
      </c>
      <c r="AB6633">
        <v>14.5</v>
      </c>
      <c r="AC6633">
        <v>6</v>
      </c>
      <c r="AD6633">
        <v>0</v>
      </c>
      <c r="AE6633" t="s">
        <v>19978</v>
      </c>
      <c r="AF6633" t="s">
        <v>19979</v>
      </c>
      <c r="AG6633">
        <v>0.75</v>
      </c>
      <c r="AH6633" t="s">
        <v>36</v>
      </c>
      <c r="AI6633" t="s">
        <v>37</v>
      </c>
      <c r="AJ6633" t="s">
        <v>38</v>
      </c>
    </row>
    <row r="6634" spans="1:36" x14ac:dyDescent="0.25">
      <c r="A6634" t="s">
        <v>32</v>
      </c>
      <c r="B6634" t="s">
        <v>19980</v>
      </c>
      <c r="C6634">
        <f>YEAR(B6634)</f>
        <v>2018</v>
      </c>
      <c r="D6634">
        <v>62.6</v>
      </c>
      <c r="E6634">
        <v>48.2</v>
      </c>
      <c r="F6634">
        <v>55.9</v>
      </c>
      <c r="H6634" s="2">
        <f>IF(F6634-65.46&lt;=0,0,IF(F6634-65.46&lt;=1,1,2))</f>
        <v>0</v>
      </c>
      <c r="I6634">
        <v>62.6</v>
      </c>
      <c r="J6634">
        <v>45.1</v>
      </c>
      <c r="K6634">
        <v>55.5</v>
      </c>
      <c r="L6634">
        <v>48.9</v>
      </c>
      <c r="M6634">
        <v>78.099999999999994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17.2</v>
      </c>
      <c r="V6634">
        <v>11.4</v>
      </c>
      <c r="W6634">
        <v>231.1</v>
      </c>
      <c r="X6634">
        <v>1016.7</v>
      </c>
      <c r="Y6634">
        <v>21.2</v>
      </c>
      <c r="Z6634">
        <v>6.2</v>
      </c>
      <c r="AA6634">
        <v>233.4</v>
      </c>
      <c r="AB6634">
        <v>20.100000000000001</v>
      </c>
      <c r="AC6634">
        <v>8</v>
      </c>
      <c r="AD6634">
        <v>0</v>
      </c>
      <c r="AE6634" t="s">
        <v>19981</v>
      </c>
      <c r="AF6634" t="s">
        <v>19982</v>
      </c>
      <c r="AG6634">
        <v>0.77</v>
      </c>
      <c r="AH6634" t="s">
        <v>36</v>
      </c>
      <c r="AI6634" t="s">
        <v>37</v>
      </c>
      <c r="AJ6634" t="s">
        <v>38</v>
      </c>
    </row>
    <row r="6635" spans="1:36" x14ac:dyDescent="0.25">
      <c r="A6635" t="s">
        <v>32</v>
      </c>
      <c r="B6635" t="s">
        <v>19983</v>
      </c>
      <c r="C6635">
        <f>YEAR(B6635)</f>
        <v>2018</v>
      </c>
      <c r="D6635">
        <v>64.400000000000006</v>
      </c>
      <c r="E6635">
        <v>44.6</v>
      </c>
      <c r="F6635">
        <v>55.8</v>
      </c>
      <c r="H6635" s="2">
        <f>IF(F6635-65.46&lt;=0,0,IF(F6635-65.46&lt;=1,1,2))</f>
        <v>0</v>
      </c>
      <c r="I6635">
        <v>64.400000000000006</v>
      </c>
      <c r="J6635">
        <v>41.4</v>
      </c>
      <c r="K6635">
        <v>55</v>
      </c>
      <c r="L6635">
        <v>48.4</v>
      </c>
      <c r="M6635">
        <v>77.2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17.2</v>
      </c>
      <c r="V6635">
        <v>10.3</v>
      </c>
      <c r="W6635">
        <v>142.6</v>
      </c>
      <c r="X6635">
        <v>1016.6</v>
      </c>
      <c r="Y6635">
        <v>30.5</v>
      </c>
      <c r="Z6635">
        <v>6.2</v>
      </c>
      <c r="AA6635">
        <v>234</v>
      </c>
      <c r="AB6635">
        <v>20.2</v>
      </c>
      <c r="AC6635">
        <v>8</v>
      </c>
      <c r="AD6635">
        <v>0</v>
      </c>
      <c r="AE6635" t="s">
        <v>19984</v>
      </c>
      <c r="AF6635" t="s">
        <v>19985</v>
      </c>
      <c r="AG6635">
        <v>0.8</v>
      </c>
      <c r="AH6635" t="s">
        <v>36</v>
      </c>
      <c r="AI6635" t="s">
        <v>37</v>
      </c>
      <c r="AJ6635" t="s">
        <v>38</v>
      </c>
    </row>
    <row r="6636" spans="1:36" x14ac:dyDescent="0.25">
      <c r="A6636" t="s">
        <v>32</v>
      </c>
      <c r="B6636" t="s">
        <v>19986</v>
      </c>
      <c r="C6636">
        <f>YEAR(B6636)</f>
        <v>2018</v>
      </c>
      <c r="D6636">
        <v>68</v>
      </c>
      <c r="E6636">
        <v>51.8</v>
      </c>
      <c r="F6636">
        <v>60.5</v>
      </c>
      <c r="H6636" s="2">
        <f>IF(F6636-65.46&lt;=0,0,IF(F6636-65.46&lt;=1,1,2))</f>
        <v>0</v>
      </c>
      <c r="I6636">
        <v>68</v>
      </c>
      <c r="J6636">
        <v>51.8</v>
      </c>
      <c r="K6636">
        <v>60.5</v>
      </c>
      <c r="L6636">
        <v>52.5</v>
      </c>
      <c r="M6636">
        <v>75.7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27.7</v>
      </c>
      <c r="V6636">
        <v>27.7</v>
      </c>
      <c r="W6636">
        <v>146.1</v>
      </c>
      <c r="X6636">
        <v>1014</v>
      </c>
      <c r="Y6636">
        <v>40.1</v>
      </c>
      <c r="Z6636">
        <v>6.2</v>
      </c>
      <c r="AA6636">
        <v>228.4</v>
      </c>
      <c r="AB6636">
        <v>19.8</v>
      </c>
      <c r="AC6636">
        <v>8</v>
      </c>
      <c r="AD6636">
        <v>0</v>
      </c>
      <c r="AE6636" t="s">
        <v>19987</v>
      </c>
      <c r="AF6636" t="s">
        <v>19988</v>
      </c>
      <c r="AG6636">
        <v>0.83</v>
      </c>
      <c r="AH6636" t="s">
        <v>36</v>
      </c>
      <c r="AI6636" t="s">
        <v>37</v>
      </c>
      <c r="AJ6636" t="s">
        <v>38</v>
      </c>
    </row>
    <row r="6637" spans="1:36" x14ac:dyDescent="0.25">
      <c r="A6637" t="s">
        <v>32</v>
      </c>
      <c r="B6637" t="s">
        <v>19989</v>
      </c>
      <c r="C6637">
        <f>YEAR(B6637)</f>
        <v>2018</v>
      </c>
      <c r="D6637">
        <v>71.599999999999994</v>
      </c>
      <c r="E6637">
        <v>55.4</v>
      </c>
      <c r="F6637">
        <v>63</v>
      </c>
      <c r="H6637" s="2">
        <f>IF(F6637-65.46&lt;=0,0,IF(F6637-65.46&lt;=1,1,2))</f>
        <v>0</v>
      </c>
      <c r="I6637">
        <v>71.599999999999994</v>
      </c>
      <c r="J6637">
        <v>55.4</v>
      </c>
      <c r="K6637">
        <v>63</v>
      </c>
      <c r="L6637">
        <v>52.8</v>
      </c>
      <c r="M6637">
        <v>70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41.4</v>
      </c>
      <c r="V6637">
        <v>26.4</v>
      </c>
      <c r="W6637">
        <v>258.5</v>
      </c>
      <c r="X6637">
        <v>1011.2</v>
      </c>
      <c r="Y6637">
        <v>36.700000000000003</v>
      </c>
      <c r="Z6637">
        <v>6.2</v>
      </c>
      <c r="AA6637">
        <v>227.9</v>
      </c>
      <c r="AB6637">
        <v>19.7</v>
      </c>
      <c r="AC6637">
        <v>8</v>
      </c>
      <c r="AD6637">
        <v>0</v>
      </c>
      <c r="AE6637" t="s">
        <v>19990</v>
      </c>
      <c r="AF6637" t="s">
        <v>19991</v>
      </c>
      <c r="AG6637">
        <v>0.87</v>
      </c>
      <c r="AH6637" t="s">
        <v>36</v>
      </c>
      <c r="AI6637" t="s">
        <v>37</v>
      </c>
      <c r="AJ6637" t="s">
        <v>38</v>
      </c>
    </row>
    <row r="6638" spans="1:36" x14ac:dyDescent="0.25">
      <c r="A6638" t="s">
        <v>32</v>
      </c>
      <c r="B6638" t="s">
        <v>19992</v>
      </c>
      <c r="C6638">
        <f>YEAR(B6638)</f>
        <v>2018</v>
      </c>
      <c r="D6638">
        <v>66.2</v>
      </c>
      <c r="E6638">
        <v>50</v>
      </c>
      <c r="F6638">
        <v>58.5</v>
      </c>
      <c r="H6638" s="2">
        <f>IF(F6638-65.46&lt;=0,0,IF(F6638-65.46&lt;=1,1,2))</f>
        <v>0</v>
      </c>
      <c r="I6638">
        <v>66.2</v>
      </c>
      <c r="J6638">
        <v>50</v>
      </c>
      <c r="K6638">
        <v>58.5</v>
      </c>
      <c r="L6638">
        <v>47.5</v>
      </c>
      <c r="M6638">
        <v>67.900000000000006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22.6</v>
      </c>
      <c r="V6638">
        <v>20.7</v>
      </c>
      <c r="W6638">
        <v>242.6</v>
      </c>
      <c r="X6638">
        <v>1012.8</v>
      </c>
      <c r="Y6638">
        <v>29.7</v>
      </c>
      <c r="Z6638">
        <v>6.2</v>
      </c>
      <c r="AA6638">
        <v>224.9</v>
      </c>
      <c r="AB6638">
        <v>19.3</v>
      </c>
      <c r="AC6638">
        <v>8</v>
      </c>
      <c r="AD6638">
        <v>0</v>
      </c>
      <c r="AE6638" t="s">
        <v>19993</v>
      </c>
      <c r="AF6638" t="s">
        <v>19994</v>
      </c>
      <c r="AG6638">
        <v>0.9</v>
      </c>
      <c r="AH6638" t="s">
        <v>36</v>
      </c>
      <c r="AI6638" t="s">
        <v>37</v>
      </c>
      <c r="AJ6638" t="s">
        <v>38</v>
      </c>
    </row>
    <row r="6639" spans="1:36" x14ac:dyDescent="0.25">
      <c r="A6639" t="s">
        <v>32</v>
      </c>
      <c r="B6639" t="s">
        <v>19995</v>
      </c>
      <c r="C6639">
        <f>YEAR(B6639)</f>
        <v>2018</v>
      </c>
      <c r="D6639">
        <v>64.400000000000006</v>
      </c>
      <c r="E6639">
        <v>51.8</v>
      </c>
      <c r="F6639">
        <v>58</v>
      </c>
      <c r="H6639" s="2">
        <f>IF(F6639-65.46&lt;=0,0,IF(F6639-65.46&lt;=1,1,2))</f>
        <v>0</v>
      </c>
      <c r="I6639">
        <v>64.400000000000006</v>
      </c>
      <c r="J6639">
        <v>51.8</v>
      </c>
      <c r="K6639">
        <v>58</v>
      </c>
      <c r="L6639">
        <v>48.6</v>
      </c>
      <c r="M6639">
        <v>71.5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26.4</v>
      </c>
      <c r="V6639">
        <v>20.7</v>
      </c>
      <c r="W6639">
        <v>279.39999999999998</v>
      </c>
      <c r="X6639">
        <v>1013.5</v>
      </c>
      <c r="Y6639">
        <v>27.8</v>
      </c>
      <c r="Z6639">
        <v>6.2</v>
      </c>
      <c r="AA6639">
        <v>199.3</v>
      </c>
      <c r="AB6639">
        <v>17.3</v>
      </c>
      <c r="AC6639">
        <v>7</v>
      </c>
      <c r="AD6639">
        <v>0</v>
      </c>
      <c r="AE6639" t="s">
        <v>19996</v>
      </c>
      <c r="AF6639" t="s">
        <v>19997</v>
      </c>
      <c r="AG6639">
        <v>0.93</v>
      </c>
      <c r="AH6639" t="s">
        <v>36</v>
      </c>
      <c r="AI6639" t="s">
        <v>37</v>
      </c>
      <c r="AJ6639" t="s">
        <v>38</v>
      </c>
    </row>
    <row r="6640" spans="1:36" x14ac:dyDescent="0.25">
      <c r="A6640" t="s">
        <v>32</v>
      </c>
      <c r="B6640" t="s">
        <v>19998</v>
      </c>
      <c r="C6640">
        <f>YEAR(B6640)</f>
        <v>2018</v>
      </c>
      <c r="D6640">
        <v>64.400000000000006</v>
      </c>
      <c r="E6640">
        <v>48.2</v>
      </c>
      <c r="F6640">
        <v>57.1</v>
      </c>
      <c r="H6640" s="2">
        <f>IF(F6640-65.46&lt;=0,0,IF(F6640-65.46&lt;=1,1,2))</f>
        <v>0</v>
      </c>
      <c r="I6640">
        <v>64.400000000000006</v>
      </c>
      <c r="J6640">
        <v>43.3</v>
      </c>
      <c r="K6640">
        <v>56.3</v>
      </c>
      <c r="L6640">
        <v>48.7</v>
      </c>
      <c r="M6640">
        <v>74.3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17.899999999999999</v>
      </c>
      <c r="V6640">
        <v>13.8</v>
      </c>
      <c r="W6640">
        <v>139.69999999999999</v>
      </c>
      <c r="X6640">
        <v>1015</v>
      </c>
      <c r="Y6640">
        <v>23.4</v>
      </c>
      <c r="Z6640">
        <v>6.2</v>
      </c>
      <c r="AA6640">
        <v>237.5</v>
      </c>
      <c r="AB6640">
        <v>20.7</v>
      </c>
      <c r="AC6640">
        <v>8</v>
      </c>
      <c r="AD6640">
        <v>0</v>
      </c>
      <c r="AE6640" t="s">
        <v>19999</v>
      </c>
      <c r="AF6640" t="s">
        <v>20000</v>
      </c>
      <c r="AG6640">
        <v>0.96</v>
      </c>
      <c r="AH6640" t="s">
        <v>36</v>
      </c>
      <c r="AI6640" t="s">
        <v>37</v>
      </c>
      <c r="AJ6640" t="s">
        <v>38</v>
      </c>
    </row>
    <row r="6641" spans="1:36" x14ac:dyDescent="0.25">
      <c r="A6641" t="s">
        <v>32</v>
      </c>
      <c r="B6641" t="s">
        <v>20001</v>
      </c>
      <c r="C6641">
        <f>YEAR(B6641)</f>
        <v>2018</v>
      </c>
      <c r="D6641">
        <v>78.8</v>
      </c>
      <c r="E6641">
        <v>59</v>
      </c>
      <c r="F6641">
        <v>67.400000000000006</v>
      </c>
      <c r="H6641" s="2">
        <f>IF(F6641-65.46&lt;=0,0,IF(F6641-65.46&lt;=1,1,2))</f>
        <v>2</v>
      </c>
      <c r="I6641">
        <v>78.8</v>
      </c>
      <c r="J6641">
        <v>59</v>
      </c>
      <c r="K6641">
        <v>67.400000000000006</v>
      </c>
      <c r="L6641">
        <v>46.3</v>
      </c>
      <c r="M6641">
        <v>48.7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57.5</v>
      </c>
      <c r="V6641">
        <v>42.5</v>
      </c>
      <c r="W6641">
        <v>170.4</v>
      </c>
      <c r="X6641">
        <v>1011.6</v>
      </c>
      <c r="Y6641">
        <v>66.400000000000006</v>
      </c>
      <c r="Z6641">
        <v>6.2</v>
      </c>
      <c r="AA6641">
        <v>228.4</v>
      </c>
      <c r="AB6641">
        <v>19.600000000000001</v>
      </c>
      <c r="AC6641">
        <v>8</v>
      </c>
      <c r="AD6641">
        <v>0</v>
      </c>
      <c r="AE6641" t="s">
        <v>20002</v>
      </c>
      <c r="AF6641" t="s">
        <v>20003</v>
      </c>
      <c r="AG6641">
        <v>0</v>
      </c>
      <c r="AH6641" t="s">
        <v>36</v>
      </c>
      <c r="AI6641" t="s">
        <v>37</v>
      </c>
      <c r="AJ6641" t="s">
        <v>344</v>
      </c>
    </row>
    <row r="6642" spans="1:36" x14ac:dyDescent="0.25">
      <c r="A6642" t="s">
        <v>32</v>
      </c>
      <c r="B6642" t="s">
        <v>20004</v>
      </c>
      <c r="C6642">
        <f>YEAR(B6642)</f>
        <v>2018</v>
      </c>
      <c r="D6642">
        <v>71.599999999999994</v>
      </c>
      <c r="E6642">
        <v>59</v>
      </c>
      <c r="F6642">
        <v>67.3</v>
      </c>
      <c r="H6642" s="2">
        <f>IF(F6642-65.46&lt;=0,0,IF(F6642-65.46&lt;=1,1,2))</f>
        <v>2</v>
      </c>
      <c r="I6642">
        <v>71.599999999999994</v>
      </c>
      <c r="J6642">
        <v>59</v>
      </c>
      <c r="K6642">
        <v>67.3</v>
      </c>
      <c r="L6642">
        <v>51.6</v>
      </c>
      <c r="M6642">
        <v>58.2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57.5</v>
      </c>
      <c r="V6642">
        <v>40.1</v>
      </c>
      <c r="W6642">
        <v>172.1</v>
      </c>
      <c r="X6642">
        <v>1004.5</v>
      </c>
      <c r="Y6642">
        <v>58.2</v>
      </c>
      <c r="Z6642">
        <v>6.2</v>
      </c>
      <c r="AA6642">
        <v>176.4</v>
      </c>
      <c r="AB6642">
        <v>15.3</v>
      </c>
      <c r="AC6642">
        <v>6</v>
      </c>
      <c r="AD6642">
        <v>0</v>
      </c>
      <c r="AE6642" t="s">
        <v>20005</v>
      </c>
      <c r="AF6642" t="s">
        <v>20006</v>
      </c>
      <c r="AG6642">
        <v>0.03</v>
      </c>
      <c r="AH6642" t="s">
        <v>36</v>
      </c>
      <c r="AI6642" t="s">
        <v>37</v>
      </c>
      <c r="AJ6642" t="s">
        <v>344</v>
      </c>
    </row>
    <row r="6643" spans="1:36" x14ac:dyDescent="0.25">
      <c r="A6643" t="s">
        <v>32</v>
      </c>
      <c r="B6643" t="s">
        <v>20007</v>
      </c>
      <c r="C6643">
        <f>YEAR(B6643)</f>
        <v>2018</v>
      </c>
      <c r="D6643">
        <v>68</v>
      </c>
      <c r="E6643">
        <v>57.2</v>
      </c>
      <c r="F6643">
        <v>61.7</v>
      </c>
      <c r="H6643" s="2">
        <f>IF(F6643-65.46&lt;=0,0,IF(F6643-65.46&lt;=1,1,2))</f>
        <v>0</v>
      </c>
      <c r="I6643">
        <v>68</v>
      </c>
      <c r="J6643">
        <v>57.2</v>
      </c>
      <c r="K6643">
        <v>61.7</v>
      </c>
      <c r="L6643">
        <v>52.6</v>
      </c>
      <c r="M6643">
        <v>73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21.9</v>
      </c>
      <c r="V6643">
        <v>11.4</v>
      </c>
      <c r="W6643">
        <v>105.4</v>
      </c>
      <c r="X6643">
        <v>1007.5</v>
      </c>
      <c r="Y6643">
        <v>31.2</v>
      </c>
      <c r="Z6643">
        <v>6.2</v>
      </c>
      <c r="AA6643">
        <v>246.5</v>
      </c>
      <c r="AB6643">
        <v>21.2</v>
      </c>
      <c r="AC6643">
        <v>8</v>
      </c>
      <c r="AD6643">
        <v>0</v>
      </c>
      <c r="AE6643" t="s">
        <v>20008</v>
      </c>
      <c r="AF6643" t="s">
        <v>20009</v>
      </c>
      <c r="AG6643">
        <v>7.0000000000000007E-2</v>
      </c>
      <c r="AH6643" t="s">
        <v>36</v>
      </c>
      <c r="AI6643" t="s">
        <v>37</v>
      </c>
      <c r="AJ6643" t="s">
        <v>38</v>
      </c>
    </row>
    <row r="6644" spans="1:36" x14ac:dyDescent="0.25">
      <c r="A6644" t="s">
        <v>32</v>
      </c>
      <c r="B6644" t="s">
        <v>20010</v>
      </c>
      <c r="C6644">
        <f>YEAR(B6644)</f>
        <v>2018</v>
      </c>
      <c r="D6644">
        <v>64.400000000000006</v>
      </c>
      <c r="E6644">
        <v>50</v>
      </c>
      <c r="F6644">
        <v>60.3</v>
      </c>
      <c r="H6644" s="2">
        <f>IF(F6644-65.46&lt;=0,0,IF(F6644-65.46&lt;=1,1,2))</f>
        <v>0</v>
      </c>
      <c r="I6644">
        <v>64.400000000000006</v>
      </c>
      <c r="J6644">
        <v>50</v>
      </c>
      <c r="K6644">
        <v>60.3</v>
      </c>
      <c r="L6644">
        <v>47.9</v>
      </c>
      <c r="M6644">
        <v>65.3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24.2</v>
      </c>
      <c r="V6644">
        <v>17.2</v>
      </c>
      <c r="W6644">
        <v>283.3</v>
      </c>
      <c r="X6644">
        <v>1011.2</v>
      </c>
      <c r="Y6644">
        <v>31.5</v>
      </c>
      <c r="Z6644">
        <v>6.2</v>
      </c>
      <c r="AA6644">
        <v>243.3</v>
      </c>
      <c r="AB6644">
        <v>20.9</v>
      </c>
      <c r="AC6644">
        <v>8</v>
      </c>
      <c r="AD6644">
        <v>0</v>
      </c>
      <c r="AE6644" t="s">
        <v>20011</v>
      </c>
      <c r="AF6644" t="s">
        <v>20012</v>
      </c>
      <c r="AG6644">
        <v>0.1</v>
      </c>
      <c r="AH6644" t="s">
        <v>36</v>
      </c>
      <c r="AI6644" t="s">
        <v>37</v>
      </c>
      <c r="AJ6644" t="s">
        <v>38</v>
      </c>
    </row>
    <row r="6645" spans="1:36" x14ac:dyDescent="0.25">
      <c r="A6645" t="s">
        <v>32</v>
      </c>
      <c r="B6645" t="s">
        <v>20013</v>
      </c>
      <c r="C6645">
        <f>YEAR(B6645)</f>
        <v>2018</v>
      </c>
      <c r="D6645">
        <v>75.2</v>
      </c>
      <c r="E6645">
        <v>48.2</v>
      </c>
      <c r="F6645">
        <v>62.1</v>
      </c>
      <c r="H6645" s="2">
        <f>IF(F6645-65.46&lt;=0,0,IF(F6645-65.46&lt;=1,1,2))</f>
        <v>0</v>
      </c>
      <c r="I6645">
        <v>75.2</v>
      </c>
      <c r="J6645">
        <v>45.1</v>
      </c>
      <c r="K6645">
        <v>61.6</v>
      </c>
      <c r="L6645">
        <v>43.7</v>
      </c>
      <c r="M6645">
        <v>54.8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31.1</v>
      </c>
      <c r="V6645">
        <v>25.2</v>
      </c>
      <c r="W6645">
        <v>159.9</v>
      </c>
      <c r="X6645">
        <v>1015.1</v>
      </c>
      <c r="Y6645">
        <v>42.9</v>
      </c>
      <c r="Z6645">
        <v>6.2</v>
      </c>
      <c r="AA6645">
        <v>251.2</v>
      </c>
      <c r="AB6645">
        <v>21.6</v>
      </c>
      <c r="AC6645">
        <v>8</v>
      </c>
      <c r="AD6645">
        <v>0</v>
      </c>
      <c r="AE6645" t="s">
        <v>20014</v>
      </c>
      <c r="AF6645" t="s">
        <v>20015</v>
      </c>
      <c r="AG6645">
        <v>0.14000000000000001</v>
      </c>
      <c r="AH6645" t="s">
        <v>36</v>
      </c>
      <c r="AI6645" t="s">
        <v>37</v>
      </c>
      <c r="AJ6645" t="s">
        <v>38</v>
      </c>
    </row>
    <row r="6646" spans="1:36" x14ac:dyDescent="0.25">
      <c r="A6646" t="s">
        <v>32</v>
      </c>
      <c r="B6646" t="s">
        <v>20016</v>
      </c>
      <c r="C6646">
        <f>YEAR(B6646)</f>
        <v>2018</v>
      </c>
      <c r="D6646">
        <v>80.599999999999994</v>
      </c>
      <c r="E6646">
        <v>62.6</v>
      </c>
      <c r="F6646">
        <v>71.7</v>
      </c>
      <c r="H6646" s="2">
        <f>IF(F6646-65.46&lt;=0,0,IF(F6646-65.46&lt;=1,1,2))</f>
        <v>2</v>
      </c>
      <c r="I6646">
        <v>79.400000000000006</v>
      </c>
      <c r="J6646">
        <v>62.6</v>
      </c>
      <c r="K6646">
        <v>71.599999999999994</v>
      </c>
      <c r="L6646">
        <v>48.3</v>
      </c>
      <c r="M6646">
        <v>45.8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55.4</v>
      </c>
      <c r="V6646">
        <v>43.7</v>
      </c>
      <c r="W6646">
        <v>182.6</v>
      </c>
      <c r="X6646">
        <v>1002.8</v>
      </c>
      <c r="Y6646">
        <v>11.5</v>
      </c>
      <c r="Z6646">
        <v>3.7</v>
      </c>
      <c r="AA6646">
        <v>233</v>
      </c>
      <c r="AB6646">
        <v>19.899999999999999</v>
      </c>
      <c r="AC6646">
        <v>8</v>
      </c>
      <c r="AD6646">
        <v>0</v>
      </c>
      <c r="AE6646" t="s">
        <v>20017</v>
      </c>
      <c r="AF6646" t="s">
        <v>20018</v>
      </c>
      <c r="AG6646">
        <v>0.17</v>
      </c>
      <c r="AH6646" t="s">
        <v>330</v>
      </c>
      <c r="AI6646" t="s">
        <v>9140</v>
      </c>
      <c r="AJ6646" t="s">
        <v>344</v>
      </c>
    </row>
    <row r="6647" spans="1:36" x14ac:dyDescent="0.25">
      <c r="A6647" t="s">
        <v>32</v>
      </c>
      <c r="B6647" t="s">
        <v>20019</v>
      </c>
      <c r="C6647">
        <f>YEAR(B6647)</f>
        <v>2018</v>
      </c>
      <c r="D6647">
        <v>66.2</v>
      </c>
      <c r="E6647">
        <v>57.2</v>
      </c>
      <c r="F6647">
        <v>61.1</v>
      </c>
      <c r="H6647" s="2">
        <f>IF(F6647-65.46&lt;=0,0,IF(F6647-65.46&lt;=1,1,2))</f>
        <v>0</v>
      </c>
      <c r="I6647">
        <v>66.2</v>
      </c>
      <c r="J6647">
        <v>57.2</v>
      </c>
      <c r="K6647">
        <v>61.1</v>
      </c>
      <c r="L6647">
        <v>49.5</v>
      </c>
      <c r="M6647">
        <v>66.8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39.4</v>
      </c>
      <c r="V6647">
        <v>19.7</v>
      </c>
      <c r="W6647">
        <v>294.10000000000002</v>
      </c>
      <c r="X6647">
        <v>1002.4</v>
      </c>
      <c r="Y6647">
        <v>33.6</v>
      </c>
      <c r="Z6647">
        <v>5.9</v>
      </c>
      <c r="AA6647">
        <v>203.1</v>
      </c>
      <c r="AB6647">
        <v>17.5</v>
      </c>
      <c r="AC6647">
        <v>7</v>
      </c>
      <c r="AD6647">
        <v>0</v>
      </c>
      <c r="AE6647" t="s">
        <v>20020</v>
      </c>
      <c r="AF6647" t="s">
        <v>20021</v>
      </c>
      <c r="AG6647">
        <v>0.21</v>
      </c>
      <c r="AH6647" t="s">
        <v>36</v>
      </c>
      <c r="AI6647" t="s">
        <v>702</v>
      </c>
      <c r="AJ6647" t="s">
        <v>38</v>
      </c>
    </row>
    <row r="6648" spans="1:36" x14ac:dyDescent="0.25">
      <c r="A6648" t="s">
        <v>32</v>
      </c>
      <c r="B6648" t="s">
        <v>20022</v>
      </c>
      <c r="C6648">
        <f>YEAR(B6648)</f>
        <v>2018</v>
      </c>
      <c r="D6648">
        <v>62.6</v>
      </c>
      <c r="E6648">
        <v>50</v>
      </c>
      <c r="F6648">
        <v>56.6</v>
      </c>
      <c r="H6648" s="2">
        <f>IF(F6648-65.46&lt;=0,0,IF(F6648-65.46&lt;=1,1,2))</f>
        <v>0</v>
      </c>
      <c r="I6648">
        <v>62.6</v>
      </c>
      <c r="J6648">
        <v>50</v>
      </c>
      <c r="K6648">
        <v>56.6</v>
      </c>
      <c r="L6648">
        <v>45.2</v>
      </c>
      <c r="M6648">
        <v>66.5</v>
      </c>
      <c r="O6648">
        <v>1.7000000000000001E-2</v>
      </c>
      <c r="P6648">
        <v>100</v>
      </c>
      <c r="Q6648">
        <v>8.33</v>
      </c>
      <c r="R6648" t="s">
        <v>40</v>
      </c>
      <c r="S6648">
        <v>0</v>
      </c>
      <c r="T6648">
        <v>0</v>
      </c>
      <c r="U6648">
        <v>38.700000000000003</v>
      </c>
      <c r="V6648">
        <v>23</v>
      </c>
      <c r="W6648">
        <v>200.9</v>
      </c>
      <c r="X6648">
        <v>1004.2</v>
      </c>
      <c r="Y6648">
        <v>52.7</v>
      </c>
      <c r="Z6648">
        <v>6.2</v>
      </c>
      <c r="AA6648">
        <v>226.1</v>
      </c>
      <c r="AB6648">
        <v>19.5</v>
      </c>
      <c r="AC6648">
        <v>8</v>
      </c>
      <c r="AD6648">
        <v>0</v>
      </c>
      <c r="AE6648" t="s">
        <v>20023</v>
      </c>
      <c r="AF6648" t="s">
        <v>20024</v>
      </c>
      <c r="AG6648">
        <v>0.25</v>
      </c>
      <c r="AH6648" t="s">
        <v>56</v>
      </c>
      <c r="AI6648" t="s">
        <v>101</v>
      </c>
      <c r="AJ6648" t="s">
        <v>40</v>
      </c>
    </row>
    <row r="6649" spans="1:36" x14ac:dyDescent="0.25">
      <c r="A6649" t="s">
        <v>32</v>
      </c>
      <c r="B6649" t="s">
        <v>20025</v>
      </c>
      <c r="C6649">
        <f>YEAR(B6649)</f>
        <v>2018</v>
      </c>
      <c r="D6649">
        <v>71.599999999999994</v>
      </c>
      <c r="E6649">
        <v>53.6</v>
      </c>
      <c r="F6649">
        <v>61.2</v>
      </c>
      <c r="H6649" s="2">
        <f>IF(F6649-65.46&lt;=0,0,IF(F6649-65.46&lt;=1,1,2))</f>
        <v>0</v>
      </c>
      <c r="I6649">
        <v>71.599999999999994</v>
      </c>
      <c r="J6649">
        <v>53.6</v>
      </c>
      <c r="K6649">
        <v>61.2</v>
      </c>
      <c r="L6649">
        <v>45</v>
      </c>
      <c r="M6649">
        <v>56.2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40.299999999999997</v>
      </c>
      <c r="V6649">
        <v>24.2</v>
      </c>
      <c r="W6649">
        <v>170.6</v>
      </c>
      <c r="X6649">
        <v>1012.5</v>
      </c>
      <c r="Y6649">
        <v>50.1</v>
      </c>
      <c r="Z6649">
        <v>6</v>
      </c>
      <c r="AA6649">
        <v>229</v>
      </c>
      <c r="AB6649">
        <v>18.899999999999999</v>
      </c>
      <c r="AC6649">
        <v>7</v>
      </c>
      <c r="AD6649">
        <v>0</v>
      </c>
      <c r="AE6649" t="s">
        <v>20026</v>
      </c>
      <c r="AF6649" t="s">
        <v>20027</v>
      </c>
      <c r="AG6649">
        <v>0.28000000000000003</v>
      </c>
      <c r="AH6649" t="s">
        <v>36</v>
      </c>
      <c r="AI6649" t="s">
        <v>37</v>
      </c>
      <c r="AJ6649" t="s">
        <v>38</v>
      </c>
    </row>
    <row r="6650" spans="1:36" x14ac:dyDescent="0.25">
      <c r="A6650" t="s">
        <v>32</v>
      </c>
      <c r="B6650" t="s">
        <v>20028</v>
      </c>
      <c r="C6650">
        <f>YEAR(B6650)</f>
        <v>2018</v>
      </c>
      <c r="D6650">
        <v>73.400000000000006</v>
      </c>
      <c r="E6650">
        <v>62.6</v>
      </c>
      <c r="F6650">
        <v>66.5</v>
      </c>
      <c r="H6650" s="2">
        <f>IF(F6650-65.46&lt;=0,0,IF(F6650-65.46&lt;=1,1,2))</f>
        <v>2</v>
      </c>
      <c r="I6650">
        <v>73.400000000000006</v>
      </c>
      <c r="J6650">
        <v>62.6</v>
      </c>
      <c r="K6650">
        <v>66.5</v>
      </c>
      <c r="L6650">
        <v>46.6</v>
      </c>
      <c r="M6650">
        <v>49.3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44.2</v>
      </c>
      <c r="V6650">
        <v>30</v>
      </c>
      <c r="W6650">
        <v>168.7</v>
      </c>
      <c r="X6650">
        <v>1012.3</v>
      </c>
      <c r="Y6650">
        <v>38.200000000000003</v>
      </c>
      <c r="Z6650">
        <v>4.8</v>
      </c>
      <c r="AA6650">
        <v>226.7</v>
      </c>
      <c r="AB6650">
        <v>19.8</v>
      </c>
      <c r="AC6650">
        <v>8</v>
      </c>
      <c r="AD6650">
        <v>0</v>
      </c>
      <c r="AE6650" t="s">
        <v>20029</v>
      </c>
      <c r="AF6650" t="s">
        <v>20030</v>
      </c>
      <c r="AG6650">
        <v>0.32</v>
      </c>
      <c r="AH6650" t="s">
        <v>36</v>
      </c>
      <c r="AI6650" t="s">
        <v>37</v>
      </c>
      <c r="AJ6650" t="s">
        <v>38</v>
      </c>
    </row>
    <row r="6651" spans="1:36" x14ac:dyDescent="0.25">
      <c r="A6651" t="s">
        <v>32</v>
      </c>
      <c r="B6651" t="s">
        <v>20031</v>
      </c>
      <c r="C6651">
        <f>YEAR(B6651)</f>
        <v>2018</v>
      </c>
      <c r="D6651">
        <v>66.2</v>
      </c>
      <c r="E6651">
        <v>51.8</v>
      </c>
      <c r="F6651">
        <v>59.5</v>
      </c>
      <c r="H6651" s="2">
        <f>IF(F6651-65.46&lt;=0,0,IF(F6651-65.46&lt;=1,1,2))</f>
        <v>0</v>
      </c>
      <c r="I6651">
        <v>66.2</v>
      </c>
      <c r="J6651">
        <v>51.8</v>
      </c>
      <c r="K6651">
        <v>59.5</v>
      </c>
      <c r="L6651">
        <v>49.3</v>
      </c>
      <c r="M6651">
        <v>69.5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21.7</v>
      </c>
      <c r="V6651">
        <v>10.3</v>
      </c>
      <c r="W6651">
        <v>116.3</v>
      </c>
      <c r="X6651">
        <v>1013.4</v>
      </c>
      <c r="Y6651">
        <v>22</v>
      </c>
      <c r="Z6651">
        <v>4.3</v>
      </c>
      <c r="AA6651">
        <v>238.4</v>
      </c>
      <c r="AB6651">
        <v>20.5</v>
      </c>
      <c r="AC6651">
        <v>8</v>
      </c>
      <c r="AD6651">
        <v>0</v>
      </c>
      <c r="AE6651" t="s">
        <v>20032</v>
      </c>
      <c r="AF6651" t="s">
        <v>20033</v>
      </c>
      <c r="AG6651">
        <v>0.35</v>
      </c>
      <c r="AH6651" t="s">
        <v>36</v>
      </c>
      <c r="AI6651" t="s">
        <v>37</v>
      </c>
      <c r="AJ6651" t="s">
        <v>38</v>
      </c>
    </row>
    <row r="6652" spans="1:36" x14ac:dyDescent="0.25">
      <c r="A6652" t="s">
        <v>32</v>
      </c>
      <c r="B6652" t="s">
        <v>20034</v>
      </c>
      <c r="C6652">
        <f>YEAR(B6652)</f>
        <v>2018</v>
      </c>
      <c r="D6652">
        <v>62.6</v>
      </c>
      <c r="E6652">
        <v>53.6</v>
      </c>
      <c r="F6652">
        <v>58.2</v>
      </c>
      <c r="H6652" s="2">
        <f>IF(F6652-65.46&lt;=0,0,IF(F6652-65.46&lt;=1,1,2))</f>
        <v>0</v>
      </c>
      <c r="I6652">
        <v>62.6</v>
      </c>
      <c r="J6652">
        <v>53.6</v>
      </c>
      <c r="K6652">
        <v>58.2</v>
      </c>
      <c r="L6652">
        <v>52.3</v>
      </c>
      <c r="M6652">
        <v>81.2</v>
      </c>
      <c r="O6652">
        <v>7.9000000000000001E-2</v>
      </c>
      <c r="P6652">
        <v>100</v>
      </c>
      <c r="Q6652">
        <v>4.17</v>
      </c>
      <c r="R6652" t="s">
        <v>40</v>
      </c>
      <c r="S6652">
        <v>0</v>
      </c>
      <c r="T6652">
        <v>0</v>
      </c>
      <c r="U6652">
        <v>19.5</v>
      </c>
      <c r="V6652">
        <v>17.2</v>
      </c>
      <c r="W6652">
        <v>296.8</v>
      </c>
      <c r="X6652">
        <v>1008.4</v>
      </c>
      <c r="Y6652">
        <v>43.3</v>
      </c>
      <c r="Z6652">
        <v>5.8</v>
      </c>
      <c r="AA6652">
        <v>188</v>
      </c>
      <c r="AB6652">
        <v>16.100000000000001</v>
      </c>
      <c r="AC6652">
        <v>7</v>
      </c>
      <c r="AD6652">
        <v>0</v>
      </c>
      <c r="AE6652" t="s">
        <v>20035</v>
      </c>
      <c r="AF6652" t="s">
        <v>20036</v>
      </c>
      <c r="AG6652">
        <v>0.39</v>
      </c>
      <c r="AH6652" t="s">
        <v>56</v>
      </c>
      <c r="AI6652" t="s">
        <v>65</v>
      </c>
      <c r="AJ6652" t="s">
        <v>40</v>
      </c>
    </row>
    <row r="6653" spans="1:36" x14ac:dyDescent="0.25">
      <c r="A6653" t="s">
        <v>32</v>
      </c>
      <c r="B6653" t="s">
        <v>20037</v>
      </c>
      <c r="C6653">
        <f>YEAR(B6653)</f>
        <v>2018</v>
      </c>
      <c r="D6653">
        <v>60.8</v>
      </c>
      <c r="E6653">
        <v>53.6</v>
      </c>
      <c r="F6653">
        <v>57.4</v>
      </c>
      <c r="H6653" s="2">
        <f>IF(F6653-65.46&lt;=0,0,IF(F6653-65.46&lt;=1,1,2))</f>
        <v>0</v>
      </c>
      <c r="I6653">
        <v>60.8</v>
      </c>
      <c r="J6653">
        <v>53.6</v>
      </c>
      <c r="K6653">
        <v>57.4</v>
      </c>
      <c r="L6653">
        <v>47.4</v>
      </c>
      <c r="M6653">
        <v>69.599999999999994</v>
      </c>
      <c r="O6653">
        <v>0.19700000000000001</v>
      </c>
      <c r="P6653">
        <v>100</v>
      </c>
      <c r="Q6653">
        <v>8.33</v>
      </c>
      <c r="R6653" t="s">
        <v>40</v>
      </c>
      <c r="S6653">
        <v>0</v>
      </c>
      <c r="T6653">
        <v>0</v>
      </c>
      <c r="U6653">
        <v>42.1</v>
      </c>
      <c r="V6653">
        <v>26.4</v>
      </c>
      <c r="W6653">
        <v>314.3</v>
      </c>
      <c r="X6653">
        <v>1010.5</v>
      </c>
      <c r="Y6653">
        <v>59.8</v>
      </c>
      <c r="Z6653">
        <v>6.2</v>
      </c>
      <c r="AA6653">
        <v>238.5</v>
      </c>
      <c r="AB6653">
        <v>20.8</v>
      </c>
      <c r="AC6653">
        <v>8</v>
      </c>
      <c r="AD6653">
        <v>0</v>
      </c>
      <c r="AE6653" t="s">
        <v>20038</v>
      </c>
      <c r="AF6653" t="s">
        <v>20039</v>
      </c>
      <c r="AG6653">
        <v>0.42</v>
      </c>
      <c r="AH6653" t="s">
        <v>56</v>
      </c>
      <c r="AI6653" t="s">
        <v>1166</v>
      </c>
      <c r="AJ6653" t="s">
        <v>40</v>
      </c>
    </row>
    <row r="6654" spans="1:36" x14ac:dyDescent="0.25">
      <c r="A6654" t="s">
        <v>32</v>
      </c>
      <c r="B6654" t="s">
        <v>20040</v>
      </c>
      <c r="C6654">
        <f>YEAR(B6654)</f>
        <v>2018</v>
      </c>
      <c r="D6654">
        <v>64.400000000000006</v>
      </c>
      <c r="E6654">
        <v>48.2</v>
      </c>
      <c r="F6654">
        <v>57.6</v>
      </c>
      <c r="H6654" s="2">
        <f>IF(F6654-65.46&lt;=0,0,IF(F6654-65.46&lt;=1,1,2))</f>
        <v>0</v>
      </c>
      <c r="I6654">
        <v>64.400000000000006</v>
      </c>
      <c r="J6654">
        <v>44.5</v>
      </c>
      <c r="K6654">
        <v>57.4</v>
      </c>
      <c r="L6654">
        <v>48.9</v>
      </c>
      <c r="M6654">
        <v>73.2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19</v>
      </c>
      <c r="V6654">
        <v>11.4</v>
      </c>
      <c r="W6654">
        <v>249</v>
      </c>
      <c r="X6654">
        <v>1019</v>
      </c>
      <c r="Y6654">
        <v>28.5</v>
      </c>
      <c r="Z6654">
        <v>6.2</v>
      </c>
      <c r="AA6654">
        <v>271.10000000000002</v>
      </c>
      <c r="AB6654">
        <v>23.6</v>
      </c>
      <c r="AC6654">
        <v>9</v>
      </c>
      <c r="AD6654">
        <v>0</v>
      </c>
      <c r="AE6654" t="s">
        <v>20041</v>
      </c>
      <c r="AF6654" t="s">
        <v>20042</v>
      </c>
      <c r="AG6654">
        <v>0.46</v>
      </c>
      <c r="AH6654" t="s">
        <v>36</v>
      </c>
      <c r="AI6654" t="s">
        <v>37</v>
      </c>
      <c r="AJ6654" t="s">
        <v>38</v>
      </c>
    </row>
    <row r="6655" spans="1:36" x14ac:dyDescent="0.25">
      <c r="A6655" t="s">
        <v>32</v>
      </c>
      <c r="B6655" t="s">
        <v>20043</v>
      </c>
      <c r="C6655">
        <f>YEAR(B6655)</f>
        <v>2018</v>
      </c>
      <c r="D6655">
        <v>66.2</v>
      </c>
      <c r="E6655">
        <v>50</v>
      </c>
      <c r="F6655">
        <v>59</v>
      </c>
      <c r="H6655" s="2">
        <f>IF(F6655-65.46&lt;=0,0,IF(F6655-65.46&lt;=1,1,2))</f>
        <v>0</v>
      </c>
      <c r="I6655">
        <v>66.2</v>
      </c>
      <c r="J6655">
        <v>45.9</v>
      </c>
      <c r="K6655">
        <v>58.8</v>
      </c>
      <c r="L6655">
        <v>50.9</v>
      </c>
      <c r="M6655">
        <v>75.5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27.7</v>
      </c>
      <c r="V6655">
        <v>15</v>
      </c>
      <c r="W6655">
        <v>140.4</v>
      </c>
      <c r="X6655">
        <v>1018.2</v>
      </c>
      <c r="Y6655">
        <v>55</v>
      </c>
      <c r="Z6655">
        <v>6.2</v>
      </c>
      <c r="AA6655">
        <v>233.4</v>
      </c>
      <c r="AB6655">
        <v>20.100000000000001</v>
      </c>
      <c r="AC6655">
        <v>8</v>
      </c>
      <c r="AD6655">
        <v>0</v>
      </c>
      <c r="AE6655" t="s">
        <v>20044</v>
      </c>
      <c r="AF6655" t="s">
        <v>20045</v>
      </c>
      <c r="AG6655">
        <v>0.5</v>
      </c>
      <c r="AH6655" t="s">
        <v>36</v>
      </c>
      <c r="AI6655" t="s">
        <v>37</v>
      </c>
      <c r="AJ6655" t="s">
        <v>38</v>
      </c>
    </row>
    <row r="6656" spans="1:36" x14ac:dyDescent="0.25">
      <c r="A6656" t="s">
        <v>32</v>
      </c>
      <c r="B6656" t="s">
        <v>20046</v>
      </c>
      <c r="C6656">
        <f>YEAR(B6656)</f>
        <v>2018</v>
      </c>
      <c r="D6656">
        <v>82.3</v>
      </c>
      <c r="E6656">
        <v>59</v>
      </c>
      <c r="F6656">
        <v>67.8</v>
      </c>
      <c r="H6656" s="2">
        <f>IF(F6656-65.46&lt;=0,0,IF(F6656-65.46&lt;=1,1,2))</f>
        <v>2</v>
      </c>
      <c r="I6656">
        <v>81</v>
      </c>
      <c r="J6656">
        <v>59</v>
      </c>
      <c r="K6656">
        <v>67.7</v>
      </c>
      <c r="L6656">
        <v>48</v>
      </c>
      <c r="M6656">
        <v>51.1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33.299999999999997</v>
      </c>
      <c r="V6656">
        <v>27.7</v>
      </c>
      <c r="W6656">
        <v>179</v>
      </c>
      <c r="X6656">
        <v>1011.5</v>
      </c>
      <c r="Y6656">
        <v>8</v>
      </c>
      <c r="Z6656">
        <v>6.2</v>
      </c>
      <c r="AA6656">
        <v>273.89999999999998</v>
      </c>
      <c r="AB6656">
        <v>23.7</v>
      </c>
      <c r="AC6656">
        <v>9</v>
      </c>
      <c r="AD6656">
        <v>0</v>
      </c>
      <c r="AE6656" t="s">
        <v>20047</v>
      </c>
      <c r="AF6656" t="s">
        <v>20048</v>
      </c>
      <c r="AG6656">
        <v>0.53</v>
      </c>
      <c r="AH6656" t="s">
        <v>330</v>
      </c>
      <c r="AI6656" t="s">
        <v>9140</v>
      </c>
      <c r="AJ6656" t="s">
        <v>331</v>
      </c>
    </row>
    <row r="6657" spans="1:36" x14ac:dyDescent="0.25">
      <c r="A6657" t="s">
        <v>32</v>
      </c>
      <c r="B6657" t="s">
        <v>20049</v>
      </c>
      <c r="C6657">
        <f>YEAR(B6657)</f>
        <v>2018</v>
      </c>
      <c r="D6657">
        <v>64.400000000000006</v>
      </c>
      <c r="E6657">
        <v>55.4</v>
      </c>
      <c r="F6657">
        <v>60.3</v>
      </c>
      <c r="H6657" s="2">
        <f>IF(F6657-65.46&lt;=0,0,IF(F6657-65.46&lt;=1,1,2))</f>
        <v>0</v>
      </c>
      <c r="I6657">
        <v>64.400000000000006</v>
      </c>
      <c r="J6657">
        <v>55.4</v>
      </c>
      <c r="K6657">
        <v>60.3</v>
      </c>
      <c r="L6657">
        <v>49.8</v>
      </c>
      <c r="M6657">
        <v>68.599999999999994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23.9</v>
      </c>
      <c r="V6657">
        <v>21.8</v>
      </c>
      <c r="W6657">
        <v>293.2</v>
      </c>
      <c r="X6657">
        <v>1015.1</v>
      </c>
      <c r="Y6657">
        <v>27.9</v>
      </c>
      <c r="Z6657">
        <v>6.2</v>
      </c>
      <c r="AA6657">
        <v>253.6</v>
      </c>
      <c r="AB6657">
        <v>22</v>
      </c>
      <c r="AC6657">
        <v>9</v>
      </c>
      <c r="AD6657">
        <v>0</v>
      </c>
      <c r="AE6657" t="s">
        <v>20050</v>
      </c>
      <c r="AF6657" t="s">
        <v>20051</v>
      </c>
      <c r="AG6657">
        <v>0.56000000000000005</v>
      </c>
      <c r="AH6657" t="s">
        <v>36</v>
      </c>
      <c r="AI6657" t="s">
        <v>37</v>
      </c>
      <c r="AJ6657" t="s">
        <v>38</v>
      </c>
    </row>
    <row r="6658" spans="1:36" x14ac:dyDescent="0.25">
      <c r="A6658" t="s">
        <v>32</v>
      </c>
      <c r="B6658" t="s">
        <v>20052</v>
      </c>
      <c r="C6658">
        <f>YEAR(B6658)</f>
        <v>2018</v>
      </c>
      <c r="D6658">
        <v>64.400000000000006</v>
      </c>
      <c r="E6658">
        <v>48.2</v>
      </c>
      <c r="F6658">
        <v>58.4</v>
      </c>
      <c r="H6658" s="2">
        <f>IF(F6658-65.46&lt;=0,0,IF(F6658-65.46&lt;=1,1,2))</f>
        <v>0</v>
      </c>
      <c r="I6658">
        <v>64.400000000000006</v>
      </c>
      <c r="J6658">
        <v>45.6</v>
      </c>
      <c r="K6658">
        <v>58.2</v>
      </c>
      <c r="L6658">
        <v>48.9</v>
      </c>
      <c r="M6658">
        <v>71.7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25.5</v>
      </c>
      <c r="V6658">
        <v>10.3</v>
      </c>
      <c r="W6658">
        <v>301</v>
      </c>
      <c r="X6658">
        <v>1020</v>
      </c>
      <c r="Y6658">
        <v>14.6</v>
      </c>
      <c r="Z6658">
        <v>6.2</v>
      </c>
      <c r="AA6658">
        <v>280.7</v>
      </c>
      <c r="AB6658">
        <v>24.2</v>
      </c>
      <c r="AC6658">
        <v>9</v>
      </c>
      <c r="AD6658">
        <v>0</v>
      </c>
      <c r="AE6658" t="s">
        <v>20053</v>
      </c>
      <c r="AF6658" t="s">
        <v>20054</v>
      </c>
      <c r="AG6658">
        <v>0.59</v>
      </c>
      <c r="AH6658" t="s">
        <v>330</v>
      </c>
      <c r="AI6658" t="s">
        <v>9140</v>
      </c>
      <c r="AJ6658" t="s">
        <v>331</v>
      </c>
    </row>
    <row r="6659" spans="1:36" x14ac:dyDescent="0.25">
      <c r="A6659" t="s">
        <v>32</v>
      </c>
      <c r="B6659" t="s">
        <v>20055</v>
      </c>
      <c r="C6659">
        <f>YEAR(B6659)</f>
        <v>2018</v>
      </c>
      <c r="D6659">
        <v>66.2</v>
      </c>
      <c r="E6659">
        <v>48.2</v>
      </c>
      <c r="F6659">
        <v>57.4</v>
      </c>
      <c r="H6659" s="2">
        <f>IF(F6659-65.46&lt;=0,0,IF(F6659-65.46&lt;=1,1,2))</f>
        <v>0</v>
      </c>
      <c r="I6659">
        <v>66.2</v>
      </c>
      <c r="J6659">
        <v>45.1</v>
      </c>
      <c r="K6659">
        <v>57.1</v>
      </c>
      <c r="L6659">
        <v>49.6</v>
      </c>
      <c r="M6659">
        <v>75.7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19.899999999999999</v>
      </c>
      <c r="V6659">
        <v>8.1</v>
      </c>
      <c r="W6659">
        <v>265</v>
      </c>
      <c r="X6659">
        <v>1019.8</v>
      </c>
      <c r="Y6659">
        <v>16.100000000000001</v>
      </c>
      <c r="Z6659">
        <v>6.2</v>
      </c>
      <c r="AA6659">
        <v>281.89999999999998</v>
      </c>
      <c r="AB6659">
        <v>24.3</v>
      </c>
      <c r="AC6659">
        <v>9</v>
      </c>
      <c r="AD6659">
        <v>0</v>
      </c>
      <c r="AE6659" t="s">
        <v>20056</v>
      </c>
      <c r="AF6659" t="s">
        <v>20057</v>
      </c>
      <c r="AG6659">
        <v>0.62</v>
      </c>
      <c r="AH6659" t="s">
        <v>330</v>
      </c>
      <c r="AI6659" t="s">
        <v>9140</v>
      </c>
      <c r="AJ6659" t="s">
        <v>331</v>
      </c>
    </row>
    <row r="6660" spans="1:36" x14ac:dyDescent="0.25">
      <c r="A6660" t="s">
        <v>32</v>
      </c>
      <c r="B6660" t="s">
        <v>20058</v>
      </c>
      <c r="C6660">
        <f>YEAR(B6660)</f>
        <v>2018</v>
      </c>
      <c r="D6660">
        <v>68.099999999999994</v>
      </c>
      <c r="E6660">
        <v>50</v>
      </c>
      <c r="F6660">
        <v>58.9</v>
      </c>
      <c r="H6660" s="2">
        <f>IF(F6660-65.46&lt;=0,0,IF(F6660-65.46&lt;=1,1,2))</f>
        <v>0</v>
      </c>
      <c r="I6660">
        <v>68.099999999999994</v>
      </c>
      <c r="J6660">
        <v>46.7</v>
      </c>
      <c r="K6660">
        <v>58.7</v>
      </c>
      <c r="L6660">
        <v>46.3</v>
      </c>
      <c r="M6660">
        <v>63.8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13.6</v>
      </c>
      <c r="V6660">
        <v>8.1</v>
      </c>
      <c r="W6660">
        <v>148.69999999999999</v>
      </c>
      <c r="X6660">
        <v>1014.5</v>
      </c>
      <c r="Y6660">
        <v>5.4</v>
      </c>
      <c r="Z6660">
        <v>6.2</v>
      </c>
      <c r="AA6660">
        <v>285.10000000000002</v>
      </c>
      <c r="AB6660">
        <v>24.7</v>
      </c>
      <c r="AC6660">
        <v>9</v>
      </c>
      <c r="AD6660">
        <v>0</v>
      </c>
      <c r="AE6660" t="s">
        <v>20059</v>
      </c>
      <c r="AF6660" t="s">
        <v>20060</v>
      </c>
      <c r="AG6660">
        <v>0.66</v>
      </c>
      <c r="AH6660" t="s">
        <v>330</v>
      </c>
      <c r="AI6660" t="s">
        <v>9140</v>
      </c>
      <c r="AJ6660" t="s">
        <v>331</v>
      </c>
    </row>
    <row r="6661" spans="1:36" x14ac:dyDescent="0.25">
      <c r="A6661" t="s">
        <v>32</v>
      </c>
      <c r="B6661" t="s">
        <v>20061</v>
      </c>
      <c r="C6661">
        <f>YEAR(B6661)</f>
        <v>2018</v>
      </c>
      <c r="D6661">
        <v>68</v>
      </c>
      <c r="E6661">
        <v>51.8</v>
      </c>
      <c r="F6661">
        <v>60</v>
      </c>
      <c r="H6661" s="2">
        <f>IF(F6661-65.46&lt;=0,0,IF(F6661-65.46&lt;=1,1,2))</f>
        <v>0</v>
      </c>
      <c r="I6661">
        <v>68</v>
      </c>
      <c r="J6661">
        <v>51.8</v>
      </c>
      <c r="K6661">
        <v>60</v>
      </c>
      <c r="L6661">
        <v>48.6</v>
      </c>
      <c r="M6661">
        <v>67.2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19.7</v>
      </c>
      <c r="V6661">
        <v>11.4</v>
      </c>
      <c r="W6661">
        <v>153.5</v>
      </c>
      <c r="X6661">
        <v>1008.4</v>
      </c>
      <c r="Y6661">
        <v>32.1</v>
      </c>
      <c r="Z6661">
        <v>6.2</v>
      </c>
      <c r="AA6661">
        <v>241.2</v>
      </c>
      <c r="AB6661">
        <v>20.9</v>
      </c>
      <c r="AC6661">
        <v>8</v>
      </c>
      <c r="AD6661">
        <v>0</v>
      </c>
      <c r="AE6661" t="s">
        <v>20062</v>
      </c>
      <c r="AF6661" t="s">
        <v>20063</v>
      </c>
      <c r="AG6661">
        <v>0.69</v>
      </c>
      <c r="AH6661" t="s">
        <v>36</v>
      </c>
      <c r="AI6661" t="s">
        <v>37</v>
      </c>
      <c r="AJ6661" t="s">
        <v>38</v>
      </c>
    </row>
    <row r="6662" spans="1:36" x14ac:dyDescent="0.25">
      <c r="A6662" t="s">
        <v>32</v>
      </c>
      <c r="B6662" t="s">
        <v>20064</v>
      </c>
      <c r="C6662">
        <f>YEAR(B6662)</f>
        <v>2018</v>
      </c>
      <c r="D6662">
        <v>66.2</v>
      </c>
      <c r="E6662">
        <v>53.6</v>
      </c>
      <c r="F6662">
        <v>60.2</v>
      </c>
      <c r="H6662" s="2">
        <f>IF(F6662-65.46&lt;=0,0,IF(F6662-65.46&lt;=1,1,2))</f>
        <v>0</v>
      </c>
      <c r="I6662">
        <v>66.2</v>
      </c>
      <c r="J6662">
        <v>53.6</v>
      </c>
      <c r="K6662">
        <v>60.2</v>
      </c>
      <c r="L6662">
        <v>52.5</v>
      </c>
      <c r="M6662">
        <v>76</v>
      </c>
      <c r="O6662">
        <v>2.8000000000000001E-2</v>
      </c>
      <c r="P6662">
        <v>100</v>
      </c>
      <c r="Q6662">
        <v>4.17</v>
      </c>
      <c r="R6662" t="s">
        <v>40</v>
      </c>
      <c r="S6662">
        <v>0</v>
      </c>
      <c r="T6662">
        <v>0</v>
      </c>
      <c r="U6662">
        <v>28.4</v>
      </c>
      <c r="V6662">
        <v>21.9</v>
      </c>
      <c r="W6662">
        <v>297.89999999999998</v>
      </c>
      <c r="X6662">
        <v>1010.3</v>
      </c>
      <c r="Y6662">
        <v>59.6</v>
      </c>
      <c r="Z6662">
        <v>6.2</v>
      </c>
      <c r="AA6662">
        <v>237.8</v>
      </c>
      <c r="AB6662">
        <v>20.6</v>
      </c>
      <c r="AC6662">
        <v>8</v>
      </c>
      <c r="AD6662">
        <v>0</v>
      </c>
      <c r="AE6662" t="s">
        <v>20065</v>
      </c>
      <c r="AF6662" t="s">
        <v>20066</v>
      </c>
      <c r="AG6662">
        <v>0.72</v>
      </c>
      <c r="AH6662" t="s">
        <v>56</v>
      </c>
      <c r="AI6662" t="s">
        <v>65</v>
      </c>
      <c r="AJ6662" t="s">
        <v>40</v>
      </c>
    </row>
    <row r="6663" spans="1:36" x14ac:dyDescent="0.25">
      <c r="A6663" t="s">
        <v>32</v>
      </c>
      <c r="B6663" t="s">
        <v>20067</v>
      </c>
      <c r="C6663">
        <f>YEAR(B6663)</f>
        <v>2018</v>
      </c>
      <c r="D6663">
        <v>66.2</v>
      </c>
      <c r="E6663">
        <v>55.4</v>
      </c>
      <c r="F6663">
        <v>61.6</v>
      </c>
      <c r="H6663" s="2">
        <f>IF(F6663-65.46&lt;=0,0,IF(F6663-65.46&lt;=1,1,2))</f>
        <v>0</v>
      </c>
      <c r="I6663">
        <v>66.2</v>
      </c>
      <c r="J6663">
        <v>55.4</v>
      </c>
      <c r="K6663">
        <v>61.6</v>
      </c>
      <c r="L6663">
        <v>50.7</v>
      </c>
      <c r="M6663">
        <v>67.599999999999994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31.5</v>
      </c>
      <c r="V6663">
        <v>26.4</v>
      </c>
      <c r="W6663">
        <v>292.60000000000002</v>
      </c>
      <c r="X6663">
        <v>1013.6</v>
      </c>
      <c r="Y6663">
        <v>29.8</v>
      </c>
      <c r="Z6663">
        <v>6.2</v>
      </c>
      <c r="AA6663">
        <v>246.3</v>
      </c>
      <c r="AB6663">
        <v>21.4</v>
      </c>
      <c r="AC6663">
        <v>8</v>
      </c>
      <c r="AD6663">
        <v>0</v>
      </c>
      <c r="AE6663" t="s">
        <v>20068</v>
      </c>
      <c r="AF6663" t="s">
        <v>20069</v>
      </c>
      <c r="AG6663">
        <v>0.75</v>
      </c>
      <c r="AH6663" t="s">
        <v>36</v>
      </c>
      <c r="AI6663" t="s">
        <v>37</v>
      </c>
      <c r="AJ6663" t="s">
        <v>38</v>
      </c>
    </row>
    <row r="6664" spans="1:36" x14ac:dyDescent="0.25">
      <c r="A6664" t="s">
        <v>32</v>
      </c>
      <c r="B6664" t="s">
        <v>20070</v>
      </c>
      <c r="C6664">
        <f>YEAR(B6664)</f>
        <v>2018</v>
      </c>
      <c r="D6664">
        <v>66.2</v>
      </c>
      <c r="E6664">
        <v>53.6</v>
      </c>
      <c r="F6664">
        <v>60.3</v>
      </c>
      <c r="H6664" s="2">
        <f>IF(F6664-65.46&lt;=0,0,IF(F6664-65.46&lt;=1,1,2))</f>
        <v>0</v>
      </c>
      <c r="I6664">
        <v>66.2</v>
      </c>
      <c r="J6664">
        <v>53.6</v>
      </c>
      <c r="K6664">
        <v>60.3</v>
      </c>
      <c r="L6664">
        <v>52.3</v>
      </c>
      <c r="M6664">
        <v>75.2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21.9</v>
      </c>
      <c r="V6664">
        <v>17.2</v>
      </c>
      <c r="W6664">
        <v>310</v>
      </c>
      <c r="X6664">
        <v>1014.7</v>
      </c>
      <c r="Y6664">
        <v>27.8</v>
      </c>
      <c r="Z6664">
        <v>6.2</v>
      </c>
      <c r="AA6664">
        <v>274</v>
      </c>
      <c r="AB6664">
        <v>23.7</v>
      </c>
      <c r="AC6664">
        <v>9</v>
      </c>
      <c r="AD6664">
        <v>0</v>
      </c>
      <c r="AE6664" t="s">
        <v>20071</v>
      </c>
      <c r="AF6664" t="s">
        <v>20072</v>
      </c>
      <c r="AG6664">
        <v>0.78</v>
      </c>
      <c r="AH6664" t="s">
        <v>36</v>
      </c>
      <c r="AI6664" t="s">
        <v>37</v>
      </c>
      <c r="AJ6664" t="s">
        <v>38</v>
      </c>
    </row>
    <row r="6665" spans="1:36" x14ac:dyDescent="0.25">
      <c r="A6665" t="s">
        <v>32</v>
      </c>
      <c r="B6665" t="s">
        <v>20073</v>
      </c>
      <c r="C6665">
        <f>YEAR(B6665)</f>
        <v>2018</v>
      </c>
      <c r="D6665">
        <v>68.099999999999994</v>
      </c>
      <c r="E6665">
        <v>51.8</v>
      </c>
      <c r="F6665">
        <v>61</v>
      </c>
      <c r="H6665" s="2">
        <f>IF(F6665-65.46&lt;=0,0,IF(F6665-65.46&lt;=1,1,2))</f>
        <v>0</v>
      </c>
      <c r="I6665">
        <v>68.099999999999994</v>
      </c>
      <c r="J6665">
        <v>51.8</v>
      </c>
      <c r="K6665">
        <v>61</v>
      </c>
      <c r="L6665">
        <v>54.4</v>
      </c>
      <c r="M6665">
        <v>79.400000000000006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17.2</v>
      </c>
      <c r="V6665">
        <v>10.3</v>
      </c>
      <c r="W6665">
        <v>95.4</v>
      </c>
      <c r="X6665">
        <v>1012.4</v>
      </c>
      <c r="Y6665">
        <v>22.6</v>
      </c>
      <c r="Z6665">
        <v>6.2</v>
      </c>
      <c r="AA6665">
        <v>285.89999999999998</v>
      </c>
      <c r="AB6665">
        <v>24.6</v>
      </c>
      <c r="AC6665">
        <v>9</v>
      </c>
      <c r="AD6665">
        <v>0</v>
      </c>
      <c r="AE6665" t="s">
        <v>20074</v>
      </c>
      <c r="AF6665" t="s">
        <v>20075</v>
      </c>
      <c r="AG6665">
        <v>0.82</v>
      </c>
      <c r="AH6665" t="s">
        <v>36</v>
      </c>
      <c r="AI6665" t="s">
        <v>37</v>
      </c>
      <c r="AJ6665" t="s">
        <v>38</v>
      </c>
    </row>
    <row r="6666" spans="1:36" x14ac:dyDescent="0.25">
      <c r="A6666" t="s">
        <v>32</v>
      </c>
      <c r="B6666" t="s">
        <v>20076</v>
      </c>
      <c r="C6666">
        <f>YEAR(B6666)</f>
        <v>2018</v>
      </c>
      <c r="D6666">
        <v>66.099999999999994</v>
      </c>
      <c r="E6666">
        <v>55.4</v>
      </c>
      <c r="F6666">
        <v>61.3</v>
      </c>
      <c r="H6666" s="2">
        <f>IF(F6666-65.46&lt;=0,0,IF(F6666-65.46&lt;=1,1,2))</f>
        <v>0</v>
      </c>
      <c r="I6666">
        <v>66.099999999999994</v>
      </c>
      <c r="J6666">
        <v>55.4</v>
      </c>
      <c r="K6666">
        <v>61.3</v>
      </c>
      <c r="L6666">
        <v>54.9</v>
      </c>
      <c r="M6666">
        <v>81.7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19.7</v>
      </c>
      <c r="V6666">
        <v>13.9</v>
      </c>
      <c r="W6666">
        <v>187.6</v>
      </c>
      <c r="X6666">
        <v>1010.3</v>
      </c>
      <c r="Y6666">
        <v>51.2</v>
      </c>
      <c r="Z6666">
        <v>6</v>
      </c>
      <c r="AA6666">
        <v>223.6</v>
      </c>
      <c r="AB6666">
        <v>19.399999999999999</v>
      </c>
      <c r="AC6666">
        <v>7</v>
      </c>
      <c r="AD6666">
        <v>0</v>
      </c>
      <c r="AE6666" t="s">
        <v>20077</v>
      </c>
      <c r="AF6666" t="s">
        <v>20078</v>
      </c>
      <c r="AG6666">
        <v>0.85</v>
      </c>
      <c r="AH6666" t="s">
        <v>36</v>
      </c>
      <c r="AI6666" t="s">
        <v>37</v>
      </c>
      <c r="AJ6666" t="s">
        <v>38</v>
      </c>
    </row>
    <row r="6667" spans="1:36" x14ac:dyDescent="0.25">
      <c r="A6667" t="s">
        <v>32</v>
      </c>
      <c r="B6667" t="s">
        <v>20079</v>
      </c>
      <c r="C6667">
        <f>YEAR(B6667)</f>
        <v>2018</v>
      </c>
      <c r="D6667">
        <v>80.599999999999994</v>
      </c>
      <c r="E6667">
        <v>53.6</v>
      </c>
      <c r="F6667">
        <v>69</v>
      </c>
      <c r="H6667" s="2">
        <f>IF(F6667-65.46&lt;=0,0,IF(F6667-65.46&lt;=1,1,2))</f>
        <v>2</v>
      </c>
      <c r="I6667">
        <v>79.7</v>
      </c>
      <c r="J6667">
        <v>53.6</v>
      </c>
      <c r="K6667">
        <v>68.8</v>
      </c>
      <c r="L6667">
        <v>50.6</v>
      </c>
      <c r="M6667">
        <v>57.2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27.7</v>
      </c>
      <c r="V6667">
        <v>17.2</v>
      </c>
      <c r="W6667">
        <v>161.69999999999999</v>
      </c>
      <c r="X6667">
        <v>1008.9</v>
      </c>
      <c r="Y6667">
        <v>29.3</v>
      </c>
      <c r="Z6667">
        <v>6.2</v>
      </c>
      <c r="AA6667">
        <v>282.10000000000002</v>
      </c>
      <c r="AB6667">
        <v>24.4</v>
      </c>
      <c r="AC6667">
        <v>9</v>
      </c>
      <c r="AD6667">
        <v>0</v>
      </c>
      <c r="AE6667" t="s">
        <v>20080</v>
      </c>
      <c r="AF6667" t="s">
        <v>20081</v>
      </c>
      <c r="AG6667">
        <v>0.88</v>
      </c>
      <c r="AH6667" t="s">
        <v>36</v>
      </c>
      <c r="AI6667" t="s">
        <v>37</v>
      </c>
      <c r="AJ6667" t="s">
        <v>38</v>
      </c>
    </row>
    <row r="6668" spans="1:36" x14ac:dyDescent="0.25">
      <c r="A6668" t="s">
        <v>32</v>
      </c>
      <c r="B6668" t="s">
        <v>20082</v>
      </c>
      <c r="C6668">
        <f>YEAR(B6668)</f>
        <v>2018</v>
      </c>
      <c r="D6668">
        <v>75.2</v>
      </c>
      <c r="E6668">
        <v>59</v>
      </c>
      <c r="F6668">
        <v>66.5</v>
      </c>
      <c r="H6668" s="2">
        <f>IF(F6668-65.46&lt;=0,0,IF(F6668-65.46&lt;=1,1,2))</f>
        <v>2</v>
      </c>
      <c r="I6668">
        <v>75.2</v>
      </c>
      <c r="J6668">
        <v>59</v>
      </c>
      <c r="K6668">
        <v>66.5</v>
      </c>
      <c r="L6668">
        <v>57.4</v>
      </c>
      <c r="M6668">
        <v>75.2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18.3</v>
      </c>
      <c r="V6668">
        <v>10.3</v>
      </c>
      <c r="W6668">
        <v>338.4</v>
      </c>
      <c r="X6668">
        <v>1011.8</v>
      </c>
      <c r="Y6668">
        <v>30.2</v>
      </c>
      <c r="Z6668">
        <v>5.3</v>
      </c>
      <c r="AA6668">
        <v>287.89999999999998</v>
      </c>
      <c r="AB6668">
        <v>24.9</v>
      </c>
      <c r="AC6668">
        <v>9</v>
      </c>
      <c r="AD6668">
        <v>0</v>
      </c>
      <c r="AE6668" t="s">
        <v>20083</v>
      </c>
      <c r="AF6668" t="s">
        <v>20084</v>
      </c>
      <c r="AG6668">
        <v>0.91</v>
      </c>
      <c r="AH6668" t="s">
        <v>36</v>
      </c>
      <c r="AI6668" t="s">
        <v>702</v>
      </c>
      <c r="AJ6668" t="s">
        <v>38</v>
      </c>
    </row>
    <row r="6669" spans="1:36" x14ac:dyDescent="0.25">
      <c r="A6669" t="s">
        <v>32</v>
      </c>
      <c r="B6669" t="s">
        <v>20085</v>
      </c>
      <c r="C6669">
        <f>YEAR(B6669)</f>
        <v>2018</v>
      </c>
      <c r="D6669">
        <v>69.900000000000006</v>
      </c>
      <c r="E6669">
        <v>57.2</v>
      </c>
      <c r="F6669">
        <v>63.7</v>
      </c>
      <c r="H6669" s="2">
        <f>IF(F6669-65.46&lt;=0,0,IF(F6669-65.46&lt;=1,1,2))</f>
        <v>0</v>
      </c>
      <c r="I6669">
        <v>69.900000000000006</v>
      </c>
      <c r="J6669">
        <v>57.2</v>
      </c>
      <c r="K6669">
        <v>63.7</v>
      </c>
      <c r="L6669">
        <v>58.4</v>
      </c>
      <c r="M6669">
        <v>83.6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15</v>
      </c>
      <c r="V6669">
        <v>4.7</v>
      </c>
      <c r="W6669">
        <v>40.799999999999997</v>
      </c>
      <c r="X6669">
        <v>1015.7</v>
      </c>
      <c r="Y6669">
        <v>36.4</v>
      </c>
      <c r="Z6669">
        <v>3.3</v>
      </c>
      <c r="AA6669">
        <v>285.8</v>
      </c>
      <c r="AB6669">
        <v>24.7</v>
      </c>
      <c r="AC6669">
        <v>9</v>
      </c>
      <c r="AD6669">
        <v>0</v>
      </c>
      <c r="AE6669" t="s">
        <v>20086</v>
      </c>
      <c r="AF6669" t="s">
        <v>20087</v>
      </c>
      <c r="AG6669">
        <v>0.95</v>
      </c>
      <c r="AH6669" t="s">
        <v>36</v>
      </c>
      <c r="AI6669" t="s">
        <v>702</v>
      </c>
      <c r="AJ6669" t="s">
        <v>38</v>
      </c>
    </row>
    <row r="6670" spans="1:36" x14ac:dyDescent="0.25">
      <c r="A6670" t="s">
        <v>32</v>
      </c>
      <c r="B6670" t="s">
        <v>20088</v>
      </c>
      <c r="C6670">
        <f>YEAR(B6670)</f>
        <v>2018</v>
      </c>
      <c r="D6670">
        <v>73.400000000000006</v>
      </c>
      <c r="E6670">
        <v>57.2</v>
      </c>
      <c r="F6670">
        <v>65.400000000000006</v>
      </c>
      <c r="H6670" s="2">
        <f>IF(F6670-65.46&lt;=0,0,IF(F6670-65.46&lt;=1,1,2))</f>
        <v>0</v>
      </c>
      <c r="I6670">
        <v>73.400000000000006</v>
      </c>
      <c r="J6670">
        <v>57.2</v>
      </c>
      <c r="K6670">
        <v>65.400000000000006</v>
      </c>
      <c r="L6670">
        <v>56.4</v>
      </c>
      <c r="M6670">
        <v>73.3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18.3</v>
      </c>
      <c r="V6670">
        <v>7</v>
      </c>
      <c r="W6670">
        <v>91.7</v>
      </c>
      <c r="X6670">
        <v>1015.5</v>
      </c>
      <c r="Y6670">
        <v>39.200000000000003</v>
      </c>
      <c r="Z6670">
        <v>6</v>
      </c>
      <c r="AA6670">
        <v>274</v>
      </c>
      <c r="AB6670">
        <v>23.4</v>
      </c>
      <c r="AC6670">
        <v>9</v>
      </c>
      <c r="AD6670">
        <v>0</v>
      </c>
      <c r="AE6670" t="s">
        <v>20089</v>
      </c>
      <c r="AF6670" t="s">
        <v>20090</v>
      </c>
      <c r="AG6670">
        <v>0.98</v>
      </c>
      <c r="AH6670" t="s">
        <v>36</v>
      </c>
      <c r="AI6670" t="s">
        <v>37</v>
      </c>
      <c r="AJ6670" t="s">
        <v>38</v>
      </c>
    </row>
    <row r="6671" spans="1:36" x14ac:dyDescent="0.25">
      <c r="A6671" t="s">
        <v>32</v>
      </c>
      <c r="B6671" t="s">
        <v>20091</v>
      </c>
      <c r="C6671">
        <f>YEAR(B6671)</f>
        <v>2018</v>
      </c>
      <c r="D6671">
        <v>81.8</v>
      </c>
      <c r="E6671">
        <v>62.6</v>
      </c>
      <c r="F6671">
        <v>68.099999999999994</v>
      </c>
      <c r="H6671" s="2">
        <f>IF(F6671-65.46&lt;=0,0,IF(F6671-65.46&lt;=1,1,2))</f>
        <v>2</v>
      </c>
      <c r="I6671">
        <v>80</v>
      </c>
      <c r="J6671">
        <v>62.6</v>
      </c>
      <c r="K6671">
        <v>68.099999999999994</v>
      </c>
      <c r="L6671">
        <v>59.5</v>
      </c>
      <c r="M6671">
        <v>75.5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25.3</v>
      </c>
      <c r="V6671">
        <v>14.9</v>
      </c>
      <c r="W6671">
        <v>358.2</v>
      </c>
      <c r="X6671">
        <v>1012.6</v>
      </c>
      <c r="Y6671">
        <v>44.2</v>
      </c>
      <c r="Z6671">
        <v>5.8</v>
      </c>
      <c r="AA6671">
        <v>183.9</v>
      </c>
      <c r="AB6671">
        <v>15.8</v>
      </c>
      <c r="AC6671">
        <v>6</v>
      </c>
      <c r="AD6671">
        <v>0</v>
      </c>
      <c r="AE6671" t="s">
        <v>20092</v>
      </c>
      <c r="AF6671" t="s">
        <v>20093</v>
      </c>
      <c r="AG6671">
        <v>0</v>
      </c>
      <c r="AH6671" t="s">
        <v>36</v>
      </c>
      <c r="AI6671" t="s">
        <v>37</v>
      </c>
      <c r="AJ6671" t="s">
        <v>38</v>
      </c>
    </row>
    <row r="6672" spans="1:36" x14ac:dyDescent="0.25">
      <c r="A6672" t="s">
        <v>32</v>
      </c>
      <c r="B6672" t="s">
        <v>20094</v>
      </c>
      <c r="C6672">
        <f>YEAR(B6672)</f>
        <v>2018</v>
      </c>
      <c r="D6672">
        <v>68</v>
      </c>
      <c r="E6672">
        <v>57.2</v>
      </c>
      <c r="F6672">
        <v>64.3</v>
      </c>
      <c r="H6672" s="2">
        <f>IF(F6672-65.46&lt;=0,0,IF(F6672-65.46&lt;=1,1,2))</f>
        <v>0</v>
      </c>
      <c r="I6672">
        <v>68</v>
      </c>
      <c r="J6672">
        <v>57.2</v>
      </c>
      <c r="K6672">
        <v>64.3</v>
      </c>
      <c r="L6672">
        <v>58.5</v>
      </c>
      <c r="M6672">
        <v>81.900000000000006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19.2</v>
      </c>
      <c r="V6672">
        <v>13.8</v>
      </c>
      <c r="W6672">
        <v>305.3</v>
      </c>
      <c r="X6672">
        <v>1015.6</v>
      </c>
      <c r="Y6672">
        <v>35</v>
      </c>
      <c r="Z6672">
        <v>5</v>
      </c>
      <c r="AA6672">
        <v>288</v>
      </c>
      <c r="AB6672">
        <v>24.8</v>
      </c>
      <c r="AC6672">
        <v>9</v>
      </c>
      <c r="AD6672">
        <v>0</v>
      </c>
      <c r="AE6672" t="s">
        <v>20095</v>
      </c>
      <c r="AF6672" t="s">
        <v>20096</v>
      </c>
      <c r="AG6672">
        <v>0.05</v>
      </c>
      <c r="AH6672" t="s">
        <v>36</v>
      </c>
      <c r="AI6672" t="s">
        <v>37</v>
      </c>
      <c r="AJ6672" t="s">
        <v>38</v>
      </c>
    </row>
    <row r="6673" spans="1:36" x14ac:dyDescent="0.25">
      <c r="A6673" t="s">
        <v>32</v>
      </c>
      <c r="B6673" t="s">
        <v>20097</v>
      </c>
      <c r="C6673">
        <f>YEAR(B6673)</f>
        <v>2018</v>
      </c>
      <c r="D6673">
        <v>69.8</v>
      </c>
      <c r="E6673">
        <v>55.4</v>
      </c>
      <c r="F6673">
        <v>63.3</v>
      </c>
      <c r="H6673" s="2">
        <f>IF(F6673-65.46&lt;=0,0,IF(F6673-65.46&lt;=1,1,2))</f>
        <v>0</v>
      </c>
      <c r="I6673">
        <v>69.8</v>
      </c>
      <c r="J6673">
        <v>55.4</v>
      </c>
      <c r="K6673">
        <v>63.3</v>
      </c>
      <c r="L6673">
        <v>59.2</v>
      </c>
      <c r="M6673">
        <v>87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17.899999999999999</v>
      </c>
      <c r="V6673">
        <v>9.1999999999999993</v>
      </c>
      <c r="W6673">
        <v>331.2</v>
      </c>
      <c r="X6673">
        <v>1018.8</v>
      </c>
      <c r="Y6673">
        <v>34.1</v>
      </c>
      <c r="Z6673">
        <v>4.9000000000000004</v>
      </c>
      <c r="AA6673">
        <v>287.2</v>
      </c>
      <c r="AB6673">
        <v>24.8</v>
      </c>
      <c r="AC6673">
        <v>9</v>
      </c>
      <c r="AD6673">
        <v>0</v>
      </c>
      <c r="AE6673" t="s">
        <v>20098</v>
      </c>
      <c r="AF6673" t="s">
        <v>20099</v>
      </c>
      <c r="AG6673">
        <v>0.08</v>
      </c>
      <c r="AH6673" t="s">
        <v>36</v>
      </c>
      <c r="AI6673" t="s">
        <v>702</v>
      </c>
      <c r="AJ6673" t="s">
        <v>38</v>
      </c>
    </row>
    <row r="6674" spans="1:36" x14ac:dyDescent="0.25">
      <c r="A6674" t="s">
        <v>32</v>
      </c>
      <c r="B6674" t="s">
        <v>20100</v>
      </c>
      <c r="C6674">
        <f>YEAR(B6674)</f>
        <v>2018</v>
      </c>
      <c r="D6674">
        <v>69.8</v>
      </c>
      <c r="E6674">
        <v>55.4</v>
      </c>
      <c r="F6674">
        <v>63</v>
      </c>
      <c r="H6674" s="2">
        <f>IF(F6674-65.46&lt;=0,0,IF(F6674-65.46&lt;=1,1,2))</f>
        <v>0</v>
      </c>
      <c r="I6674">
        <v>69.8</v>
      </c>
      <c r="J6674">
        <v>55.4</v>
      </c>
      <c r="K6674">
        <v>63</v>
      </c>
      <c r="L6674">
        <v>55.7</v>
      </c>
      <c r="M6674">
        <v>78.7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29.3</v>
      </c>
      <c r="V6674">
        <v>23</v>
      </c>
      <c r="W6674">
        <v>296.39999999999998</v>
      </c>
      <c r="X6674">
        <v>1018.7</v>
      </c>
      <c r="Y6674">
        <v>26</v>
      </c>
      <c r="Z6674">
        <v>5.7</v>
      </c>
      <c r="AA6674">
        <v>258.60000000000002</v>
      </c>
      <c r="AB6674">
        <v>22.4</v>
      </c>
      <c r="AC6674">
        <v>9</v>
      </c>
      <c r="AD6674">
        <v>0</v>
      </c>
      <c r="AE6674" t="s">
        <v>20101</v>
      </c>
      <c r="AF6674" t="s">
        <v>20102</v>
      </c>
      <c r="AG6674">
        <v>0.12</v>
      </c>
      <c r="AH6674" t="s">
        <v>36</v>
      </c>
      <c r="AI6674" t="s">
        <v>37</v>
      </c>
      <c r="AJ6674" t="s">
        <v>38</v>
      </c>
    </row>
    <row r="6675" spans="1:36" x14ac:dyDescent="0.25">
      <c r="A6675" t="s">
        <v>32</v>
      </c>
      <c r="B6675" t="s">
        <v>20103</v>
      </c>
      <c r="C6675">
        <f>YEAR(B6675)</f>
        <v>2018</v>
      </c>
      <c r="D6675">
        <v>73.400000000000006</v>
      </c>
      <c r="E6675">
        <v>55.4</v>
      </c>
      <c r="F6675">
        <v>65.3</v>
      </c>
      <c r="H6675" s="2">
        <f>IF(F6675-65.46&lt;=0,0,IF(F6675-65.46&lt;=1,1,2))</f>
        <v>0</v>
      </c>
      <c r="I6675">
        <v>73.400000000000006</v>
      </c>
      <c r="J6675">
        <v>55.4</v>
      </c>
      <c r="K6675">
        <v>65.3</v>
      </c>
      <c r="L6675">
        <v>53.5</v>
      </c>
      <c r="M6675">
        <v>67.8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28.2</v>
      </c>
      <c r="V6675">
        <v>17.2</v>
      </c>
      <c r="W6675">
        <v>303.5</v>
      </c>
      <c r="X6675">
        <v>1014.7</v>
      </c>
      <c r="Y6675">
        <v>14</v>
      </c>
      <c r="Z6675">
        <v>6.2</v>
      </c>
      <c r="AA6675">
        <v>298.3</v>
      </c>
      <c r="AB6675">
        <v>25.7</v>
      </c>
      <c r="AC6675">
        <v>9</v>
      </c>
      <c r="AD6675">
        <v>0</v>
      </c>
      <c r="AE6675" t="s">
        <v>20104</v>
      </c>
      <c r="AF6675" t="s">
        <v>20105</v>
      </c>
      <c r="AG6675">
        <v>0.15</v>
      </c>
      <c r="AH6675" t="s">
        <v>330</v>
      </c>
      <c r="AI6675" t="s">
        <v>9140</v>
      </c>
      <c r="AJ6675" t="s">
        <v>331</v>
      </c>
    </row>
    <row r="6676" spans="1:36" x14ac:dyDescent="0.25">
      <c r="A6676" t="s">
        <v>32</v>
      </c>
      <c r="B6676" t="s">
        <v>20106</v>
      </c>
      <c r="C6676">
        <f>YEAR(B6676)</f>
        <v>2018</v>
      </c>
      <c r="D6676">
        <v>66.2</v>
      </c>
      <c r="E6676">
        <v>60.8</v>
      </c>
      <c r="F6676">
        <v>63.4</v>
      </c>
      <c r="H6676" s="2">
        <f>IF(F6676-65.46&lt;=0,0,IF(F6676-65.46&lt;=1,1,2))</f>
        <v>0</v>
      </c>
      <c r="I6676">
        <v>66.2</v>
      </c>
      <c r="J6676">
        <v>60.8</v>
      </c>
      <c r="K6676">
        <v>63.4</v>
      </c>
      <c r="L6676">
        <v>50.9</v>
      </c>
      <c r="M6676">
        <v>64.5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43.2</v>
      </c>
      <c r="V6676">
        <v>25.3</v>
      </c>
      <c r="W6676">
        <v>331.5</v>
      </c>
      <c r="X6676">
        <v>1016.2</v>
      </c>
      <c r="Y6676">
        <v>50.5</v>
      </c>
      <c r="Z6676">
        <v>6.2</v>
      </c>
      <c r="AA6676">
        <v>267.8</v>
      </c>
      <c r="AB6676">
        <v>23</v>
      </c>
      <c r="AC6676">
        <v>8</v>
      </c>
      <c r="AD6676">
        <v>0</v>
      </c>
      <c r="AE6676" t="s">
        <v>20107</v>
      </c>
      <c r="AF6676" t="s">
        <v>20108</v>
      </c>
      <c r="AG6676">
        <v>0.19</v>
      </c>
      <c r="AH6676" t="s">
        <v>36</v>
      </c>
      <c r="AI6676" t="s">
        <v>37</v>
      </c>
      <c r="AJ6676" t="s">
        <v>38</v>
      </c>
    </row>
    <row r="6677" spans="1:36" x14ac:dyDescent="0.25">
      <c r="A6677" t="s">
        <v>32</v>
      </c>
      <c r="B6677" t="s">
        <v>20109</v>
      </c>
      <c r="C6677">
        <f>YEAR(B6677)</f>
        <v>2018</v>
      </c>
      <c r="D6677">
        <v>68</v>
      </c>
      <c r="E6677">
        <v>57.2</v>
      </c>
      <c r="F6677">
        <v>63.8</v>
      </c>
      <c r="H6677" s="2">
        <f>IF(F6677-65.46&lt;=0,0,IF(F6677-65.46&lt;=1,1,2))</f>
        <v>0</v>
      </c>
      <c r="I6677">
        <v>68</v>
      </c>
      <c r="J6677">
        <v>57.2</v>
      </c>
      <c r="K6677">
        <v>63.8</v>
      </c>
      <c r="L6677">
        <v>52</v>
      </c>
      <c r="M6677">
        <v>65.5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28.4</v>
      </c>
      <c r="V6677">
        <v>17.2</v>
      </c>
      <c r="W6677">
        <v>312.7</v>
      </c>
      <c r="X6677">
        <v>1016.6</v>
      </c>
      <c r="Y6677">
        <v>33.6</v>
      </c>
      <c r="Z6677">
        <v>6.2</v>
      </c>
      <c r="AA6677">
        <v>303</v>
      </c>
      <c r="AB6677">
        <v>26.2</v>
      </c>
      <c r="AC6677">
        <v>9</v>
      </c>
      <c r="AD6677">
        <v>0</v>
      </c>
      <c r="AE6677" t="s">
        <v>20110</v>
      </c>
      <c r="AF6677" t="s">
        <v>20111</v>
      </c>
      <c r="AG6677">
        <v>0.23</v>
      </c>
      <c r="AH6677" t="s">
        <v>36</v>
      </c>
      <c r="AI6677" t="s">
        <v>702</v>
      </c>
      <c r="AJ6677" t="s">
        <v>38</v>
      </c>
    </row>
    <row r="6678" spans="1:36" x14ac:dyDescent="0.25">
      <c r="A6678" t="s">
        <v>32</v>
      </c>
      <c r="B6678" t="s">
        <v>20112</v>
      </c>
      <c r="C6678">
        <f>YEAR(B6678)</f>
        <v>2018</v>
      </c>
      <c r="D6678">
        <v>69.8</v>
      </c>
      <c r="E6678">
        <v>53.5</v>
      </c>
      <c r="F6678">
        <v>62.2</v>
      </c>
      <c r="H6678" s="2">
        <f>IF(F6678-65.46&lt;=0,0,IF(F6678-65.46&lt;=1,1,2))</f>
        <v>0</v>
      </c>
      <c r="I6678">
        <v>69.8</v>
      </c>
      <c r="J6678">
        <v>53.5</v>
      </c>
      <c r="K6678">
        <v>62.2</v>
      </c>
      <c r="L6678">
        <v>49.5</v>
      </c>
      <c r="M6678">
        <v>64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19.7</v>
      </c>
      <c r="V6678">
        <v>12.7</v>
      </c>
      <c r="W6678">
        <v>135.1</v>
      </c>
      <c r="X6678">
        <v>1015.2</v>
      </c>
      <c r="Y6678">
        <v>19.3</v>
      </c>
      <c r="Z6678">
        <v>6.2</v>
      </c>
      <c r="AA6678">
        <v>306.10000000000002</v>
      </c>
      <c r="AB6678">
        <v>26.5</v>
      </c>
      <c r="AC6678">
        <v>9</v>
      </c>
      <c r="AD6678">
        <v>0</v>
      </c>
      <c r="AE6678" t="s">
        <v>20113</v>
      </c>
      <c r="AF6678" t="s">
        <v>20114</v>
      </c>
      <c r="AG6678">
        <v>0.25</v>
      </c>
      <c r="AH6678" t="s">
        <v>330</v>
      </c>
      <c r="AI6678" t="s">
        <v>9140</v>
      </c>
      <c r="AJ6678" t="s">
        <v>331</v>
      </c>
    </row>
    <row r="6679" spans="1:36" x14ac:dyDescent="0.25">
      <c r="A6679" t="s">
        <v>32</v>
      </c>
      <c r="B6679" t="s">
        <v>20115</v>
      </c>
      <c r="C6679">
        <f>YEAR(B6679)</f>
        <v>2018</v>
      </c>
      <c r="D6679">
        <v>69.8</v>
      </c>
      <c r="E6679">
        <v>55.4</v>
      </c>
      <c r="F6679">
        <v>63.2</v>
      </c>
      <c r="H6679" s="2">
        <f>IF(F6679-65.46&lt;=0,0,IF(F6679-65.46&lt;=1,1,2))</f>
        <v>0</v>
      </c>
      <c r="I6679">
        <v>69.8</v>
      </c>
      <c r="J6679">
        <v>55.4</v>
      </c>
      <c r="K6679">
        <v>63.2</v>
      </c>
      <c r="L6679">
        <v>56.4</v>
      </c>
      <c r="M6679">
        <v>79.099999999999994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23</v>
      </c>
      <c r="V6679">
        <v>10.3</v>
      </c>
      <c r="W6679">
        <v>329</v>
      </c>
      <c r="X6679">
        <v>1015.7</v>
      </c>
      <c r="Y6679">
        <v>29.4</v>
      </c>
      <c r="Z6679">
        <v>6.2</v>
      </c>
      <c r="AA6679">
        <v>301.60000000000002</v>
      </c>
      <c r="AB6679">
        <v>26</v>
      </c>
      <c r="AC6679">
        <v>9</v>
      </c>
      <c r="AD6679">
        <v>0</v>
      </c>
      <c r="AE6679" t="s">
        <v>20116</v>
      </c>
      <c r="AF6679" t="s">
        <v>20117</v>
      </c>
      <c r="AG6679">
        <v>0.3</v>
      </c>
      <c r="AH6679" t="s">
        <v>36</v>
      </c>
      <c r="AI6679" t="s">
        <v>37</v>
      </c>
      <c r="AJ6679" t="s">
        <v>38</v>
      </c>
    </row>
    <row r="6680" spans="1:36" x14ac:dyDescent="0.25">
      <c r="A6680" t="s">
        <v>32</v>
      </c>
      <c r="B6680" t="s">
        <v>20118</v>
      </c>
      <c r="C6680">
        <f>YEAR(B6680)</f>
        <v>2018</v>
      </c>
      <c r="D6680">
        <v>77</v>
      </c>
      <c r="E6680">
        <v>55.4</v>
      </c>
      <c r="F6680">
        <v>66.5</v>
      </c>
      <c r="H6680" s="2">
        <f>IF(F6680-65.46&lt;=0,0,IF(F6680-65.46&lt;=1,1,2))</f>
        <v>2</v>
      </c>
      <c r="I6680">
        <v>77</v>
      </c>
      <c r="J6680">
        <v>55.4</v>
      </c>
      <c r="K6680">
        <v>66.5</v>
      </c>
      <c r="L6680">
        <v>51.7</v>
      </c>
      <c r="M6680">
        <v>61.1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23.9</v>
      </c>
      <c r="V6680">
        <v>9.1999999999999993</v>
      </c>
      <c r="W6680">
        <v>165.9</v>
      </c>
      <c r="X6680">
        <v>1014.7</v>
      </c>
      <c r="Y6680">
        <v>1.3</v>
      </c>
      <c r="Z6680">
        <v>6.2</v>
      </c>
      <c r="AA6680">
        <v>311.10000000000002</v>
      </c>
      <c r="AB6680">
        <v>27</v>
      </c>
      <c r="AC6680">
        <v>10</v>
      </c>
      <c r="AD6680">
        <v>0</v>
      </c>
      <c r="AE6680" t="s">
        <v>20119</v>
      </c>
      <c r="AF6680" t="s">
        <v>20120</v>
      </c>
      <c r="AG6680">
        <v>0.33</v>
      </c>
      <c r="AH6680" t="s">
        <v>330</v>
      </c>
      <c r="AI6680" t="s">
        <v>9140</v>
      </c>
      <c r="AJ6680" t="s">
        <v>331</v>
      </c>
    </row>
    <row r="6681" spans="1:36" x14ac:dyDescent="0.25">
      <c r="A6681" t="s">
        <v>32</v>
      </c>
      <c r="B6681" t="s">
        <v>20121</v>
      </c>
      <c r="C6681">
        <f>YEAR(B6681)</f>
        <v>2018</v>
      </c>
      <c r="D6681">
        <v>73.400000000000006</v>
      </c>
      <c r="E6681">
        <v>55.4</v>
      </c>
      <c r="F6681">
        <v>65.7</v>
      </c>
      <c r="H6681" s="2">
        <f>IF(F6681-65.46&lt;=0,0,IF(F6681-65.46&lt;=1,1,2))</f>
        <v>1</v>
      </c>
      <c r="I6681">
        <v>73.400000000000006</v>
      </c>
      <c r="J6681">
        <v>55.4</v>
      </c>
      <c r="K6681">
        <v>65.7</v>
      </c>
      <c r="L6681">
        <v>60.2</v>
      </c>
      <c r="M6681">
        <v>82.6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18.600000000000001</v>
      </c>
      <c r="V6681">
        <v>9.1999999999999993</v>
      </c>
      <c r="W6681">
        <v>147.4</v>
      </c>
      <c r="X6681">
        <v>1012.4</v>
      </c>
      <c r="Y6681">
        <v>12.3</v>
      </c>
      <c r="Z6681">
        <v>6.2</v>
      </c>
      <c r="AA6681">
        <v>309.5</v>
      </c>
      <c r="AB6681">
        <v>26.8</v>
      </c>
      <c r="AC6681">
        <v>10</v>
      </c>
      <c r="AD6681">
        <v>0</v>
      </c>
      <c r="AE6681" t="s">
        <v>20122</v>
      </c>
      <c r="AF6681" t="s">
        <v>20123</v>
      </c>
      <c r="AG6681">
        <v>0.37</v>
      </c>
      <c r="AH6681" t="s">
        <v>330</v>
      </c>
      <c r="AI6681" t="s">
        <v>9140</v>
      </c>
      <c r="AJ6681" t="s">
        <v>331</v>
      </c>
    </row>
    <row r="6682" spans="1:36" x14ac:dyDescent="0.25">
      <c r="A6682" t="s">
        <v>32</v>
      </c>
      <c r="B6682" t="s">
        <v>20124</v>
      </c>
      <c r="C6682">
        <f>YEAR(B6682)</f>
        <v>2018</v>
      </c>
      <c r="D6682">
        <v>75.3</v>
      </c>
      <c r="E6682">
        <v>57.2</v>
      </c>
      <c r="F6682">
        <v>66.900000000000006</v>
      </c>
      <c r="H6682" s="2">
        <f>IF(F6682-65.46&lt;=0,0,IF(F6682-65.46&lt;=1,1,2))</f>
        <v>2</v>
      </c>
      <c r="I6682">
        <v>75.3</v>
      </c>
      <c r="J6682">
        <v>57.2</v>
      </c>
      <c r="K6682">
        <v>66.900000000000006</v>
      </c>
      <c r="L6682">
        <v>59</v>
      </c>
      <c r="M6682">
        <v>76.2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21.9</v>
      </c>
      <c r="V6682">
        <v>8.1</v>
      </c>
      <c r="W6682">
        <v>207</v>
      </c>
      <c r="X6682">
        <v>1011.5</v>
      </c>
      <c r="Y6682">
        <v>1.7</v>
      </c>
      <c r="Z6682">
        <v>6.2</v>
      </c>
      <c r="AA6682">
        <v>309.89999999999998</v>
      </c>
      <c r="AB6682">
        <v>26.6</v>
      </c>
      <c r="AC6682">
        <v>9</v>
      </c>
      <c r="AD6682">
        <v>0</v>
      </c>
      <c r="AE6682" t="s">
        <v>20125</v>
      </c>
      <c r="AF6682" t="s">
        <v>20126</v>
      </c>
      <c r="AG6682">
        <v>0.4</v>
      </c>
      <c r="AH6682" t="s">
        <v>330</v>
      </c>
      <c r="AI6682" t="s">
        <v>9140</v>
      </c>
      <c r="AJ6682" t="s">
        <v>331</v>
      </c>
    </row>
    <row r="6683" spans="1:36" x14ac:dyDescent="0.25">
      <c r="A6683" t="s">
        <v>32</v>
      </c>
      <c r="B6683" t="s">
        <v>20127</v>
      </c>
      <c r="C6683">
        <f>YEAR(B6683)</f>
        <v>2018</v>
      </c>
      <c r="D6683">
        <v>77</v>
      </c>
      <c r="E6683">
        <v>54.8</v>
      </c>
      <c r="F6683">
        <v>68.900000000000006</v>
      </c>
      <c r="H6683" s="2">
        <f>IF(F6683-65.46&lt;=0,0,IF(F6683-65.46&lt;=1,1,2))</f>
        <v>2</v>
      </c>
      <c r="I6683">
        <v>77</v>
      </c>
      <c r="J6683">
        <v>54.8</v>
      </c>
      <c r="K6683">
        <v>68.900000000000006</v>
      </c>
      <c r="L6683">
        <v>60</v>
      </c>
      <c r="M6683">
        <v>73.900000000000006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18.3</v>
      </c>
      <c r="V6683">
        <v>9.1999999999999993</v>
      </c>
      <c r="W6683">
        <v>134</v>
      </c>
      <c r="X6683">
        <v>1012.7</v>
      </c>
      <c r="Y6683">
        <v>13.6</v>
      </c>
      <c r="Z6683">
        <v>6.2</v>
      </c>
      <c r="AA6683">
        <v>312.10000000000002</v>
      </c>
      <c r="AB6683">
        <v>27.1</v>
      </c>
      <c r="AC6683">
        <v>10</v>
      </c>
      <c r="AD6683">
        <v>0</v>
      </c>
      <c r="AE6683" t="s">
        <v>20128</v>
      </c>
      <c r="AF6683" t="s">
        <v>20129</v>
      </c>
      <c r="AG6683">
        <v>0.44</v>
      </c>
      <c r="AH6683" t="s">
        <v>330</v>
      </c>
      <c r="AI6683" t="s">
        <v>9140</v>
      </c>
      <c r="AJ6683" t="s">
        <v>331</v>
      </c>
    </row>
    <row r="6684" spans="1:36" x14ac:dyDescent="0.25">
      <c r="A6684" t="s">
        <v>32</v>
      </c>
      <c r="B6684" t="s">
        <v>20130</v>
      </c>
      <c r="C6684">
        <f>YEAR(B6684)</f>
        <v>2018</v>
      </c>
      <c r="D6684">
        <v>78.8</v>
      </c>
      <c r="E6684">
        <v>62.6</v>
      </c>
      <c r="F6684">
        <v>70.599999999999994</v>
      </c>
      <c r="H6684" s="2">
        <f>IF(F6684-65.46&lt;=0,0,IF(F6684-65.46&lt;=1,1,2))</f>
        <v>2</v>
      </c>
      <c r="I6684">
        <v>78.8</v>
      </c>
      <c r="J6684">
        <v>62.6</v>
      </c>
      <c r="K6684">
        <v>70.599999999999994</v>
      </c>
      <c r="L6684">
        <v>61.9</v>
      </c>
      <c r="M6684">
        <v>74.8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25.3</v>
      </c>
      <c r="V6684">
        <v>11.4</v>
      </c>
      <c r="W6684">
        <v>116.2</v>
      </c>
      <c r="X6684">
        <v>1010.7</v>
      </c>
      <c r="Y6684">
        <v>52.1</v>
      </c>
      <c r="Z6684">
        <v>6.2</v>
      </c>
      <c r="AA6684">
        <v>299.89999999999998</v>
      </c>
      <c r="AB6684">
        <v>25.7</v>
      </c>
      <c r="AC6684">
        <v>9</v>
      </c>
      <c r="AD6684">
        <v>0</v>
      </c>
      <c r="AE6684" t="s">
        <v>20131</v>
      </c>
      <c r="AF6684" t="s">
        <v>20132</v>
      </c>
      <c r="AG6684">
        <v>0.48</v>
      </c>
      <c r="AH6684" t="s">
        <v>36</v>
      </c>
      <c r="AI6684" t="s">
        <v>37</v>
      </c>
      <c r="AJ6684" t="s">
        <v>38</v>
      </c>
    </row>
    <row r="6685" spans="1:36" x14ac:dyDescent="0.25">
      <c r="A6685" t="s">
        <v>32</v>
      </c>
      <c r="B6685" t="s">
        <v>20133</v>
      </c>
      <c r="C6685">
        <f>YEAR(B6685)</f>
        <v>2018</v>
      </c>
      <c r="D6685">
        <v>73.400000000000006</v>
      </c>
      <c r="E6685">
        <v>62.6</v>
      </c>
      <c r="F6685">
        <v>68</v>
      </c>
      <c r="H6685" s="2">
        <f>IF(F6685-65.46&lt;=0,0,IF(F6685-65.46&lt;=1,1,2))</f>
        <v>2</v>
      </c>
      <c r="I6685">
        <v>73.400000000000006</v>
      </c>
      <c r="J6685">
        <v>62.6</v>
      </c>
      <c r="K6685">
        <v>68</v>
      </c>
      <c r="L6685">
        <v>63.8</v>
      </c>
      <c r="M6685">
        <v>86.7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17.2</v>
      </c>
      <c r="V6685">
        <v>11.4</v>
      </c>
      <c r="W6685">
        <v>302.39999999999998</v>
      </c>
      <c r="X6685">
        <v>1010.7</v>
      </c>
      <c r="Y6685">
        <v>38.4</v>
      </c>
      <c r="Z6685">
        <v>6</v>
      </c>
      <c r="AA6685">
        <v>308.5</v>
      </c>
      <c r="AB6685">
        <v>26.6</v>
      </c>
      <c r="AC6685">
        <v>9</v>
      </c>
      <c r="AD6685">
        <v>0</v>
      </c>
      <c r="AE6685" t="s">
        <v>20134</v>
      </c>
      <c r="AF6685" t="s">
        <v>20135</v>
      </c>
      <c r="AG6685">
        <v>0.5</v>
      </c>
      <c r="AH6685" t="s">
        <v>36</v>
      </c>
      <c r="AI6685" t="s">
        <v>37</v>
      </c>
      <c r="AJ6685" t="s">
        <v>38</v>
      </c>
    </row>
    <row r="6686" spans="1:36" x14ac:dyDescent="0.25">
      <c r="A6686" t="s">
        <v>32</v>
      </c>
      <c r="B6686" t="s">
        <v>20136</v>
      </c>
      <c r="C6686">
        <f>YEAR(B6686)</f>
        <v>2018</v>
      </c>
      <c r="D6686">
        <v>75.2</v>
      </c>
      <c r="E6686">
        <v>59</v>
      </c>
      <c r="F6686">
        <v>67.900000000000006</v>
      </c>
      <c r="H6686" s="2">
        <f>IF(F6686-65.46&lt;=0,0,IF(F6686-65.46&lt;=1,1,2))</f>
        <v>2</v>
      </c>
      <c r="I6686">
        <v>75.2</v>
      </c>
      <c r="J6686">
        <v>59</v>
      </c>
      <c r="K6686">
        <v>67.900000000000006</v>
      </c>
      <c r="L6686">
        <v>63.5</v>
      </c>
      <c r="M6686">
        <v>86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16.100000000000001</v>
      </c>
      <c r="V6686">
        <v>8.1</v>
      </c>
      <c r="W6686">
        <v>87</v>
      </c>
      <c r="X6686">
        <v>1011</v>
      </c>
      <c r="Y6686">
        <v>30.3</v>
      </c>
      <c r="Z6686">
        <v>6.1</v>
      </c>
      <c r="AA6686">
        <v>307.7</v>
      </c>
      <c r="AB6686">
        <v>26.5</v>
      </c>
      <c r="AC6686">
        <v>9</v>
      </c>
      <c r="AD6686">
        <v>0</v>
      </c>
      <c r="AE6686" t="s">
        <v>20137</v>
      </c>
      <c r="AF6686" t="s">
        <v>20138</v>
      </c>
      <c r="AG6686">
        <v>0.54</v>
      </c>
      <c r="AH6686" t="s">
        <v>36</v>
      </c>
      <c r="AI6686" t="s">
        <v>37</v>
      </c>
      <c r="AJ6686" t="s">
        <v>38</v>
      </c>
    </row>
    <row r="6687" spans="1:36" x14ac:dyDescent="0.25">
      <c r="A6687" t="s">
        <v>32</v>
      </c>
      <c r="B6687" t="s">
        <v>20139</v>
      </c>
      <c r="C6687">
        <f>YEAR(B6687)</f>
        <v>2018</v>
      </c>
      <c r="D6687">
        <v>75.2</v>
      </c>
      <c r="E6687">
        <v>60.8</v>
      </c>
      <c r="F6687">
        <v>69.400000000000006</v>
      </c>
      <c r="H6687" s="2">
        <f>IF(F6687-65.46&lt;=0,0,IF(F6687-65.46&lt;=1,1,2))</f>
        <v>2</v>
      </c>
      <c r="I6687">
        <v>75.2</v>
      </c>
      <c r="J6687">
        <v>60.8</v>
      </c>
      <c r="K6687">
        <v>69.400000000000006</v>
      </c>
      <c r="L6687">
        <v>63.9</v>
      </c>
      <c r="M6687">
        <v>83.1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18.3</v>
      </c>
      <c r="V6687">
        <v>10.3</v>
      </c>
      <c r="W6687">
        <v>138.1</v>
      </c>
      <c r="X6687">
        <v>1009.1</v>
      </c>
      <c r="Y6687">
        <v>30.7</v>
      </c>
      <c r="Z6687">
        <v>6.2</v>
      </c>
      <c r="AA6687">
        <v>306.2</v>
      </c>
      <c r="AB6687">
        <v>26.4</v>
      </c>
      <c r="AC6687">
        <v>9</v>
      </c>
      <c r="AD6687">
        <v>0</v>
      </c>
      <c r="AE6687" t="s">
        <v>20140</v>
      </c>
      <c r="AF6687" t="s">
        <v>20141</v>
      </c>
      <c r="AG6687">
        <v>0.57999999999999996</v>
      </c>
      <c r="AH6687" t="s">
        <v>36</v>
      </c>
      <c r="AI6687" t="s">
        <v>174</v>
      </c>
      <c r="AJ6687" t="s">
        <v>38</v>
      </c>
    </row>
    <row r="6688" spans="1:36" x14ac:dyDescent="0.25">
      <c r="A6688" t="s">
        <v>32</v>
      </c>
      <c r="B6688" t="s">
        <v>20142</v>
      </c>
      <c r="C6688">
        <f>YEAR(B6688)</f>
        <v>2018</v>
      </c>
      <c r="D6688">
        <v>91.4</v>
      </c>
      <c r="E6688">
        <v>68</v>
      </c>
      <c r="F6688">
        <v>76.400000000000006</v>
      </c>
      <c r="H6688" s="2">
        <f>IF(F6688-65.46&lt;=0,0,IF(F6688-65.46&lt;=1,1,2))</f>
        <v>2</v>
      </c>
      <c r="I6688">
        <v>88.4</v>
      </c>
      <c r="J6688">
        <v>68</v>
      </c>
      <c r="K6688">
        <v>76.599999999999994</v>
      </c>
      <c r="L6688">
        <v>63.8</v>
      </c>
      <c r="M6688">
        <v>67.7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29.4</v>
      </c>
      <c r="V6688">
        <v>17.2</v>
      </c>
      <c r="W6688">
        <v>102.1</v>
      </c>
      <c r="X6688">
        <v>1005.1</v>
      </c>
      <c r="Y6688">
        <v>54.7</v>
      </c>
      <c r="Z6688">
        <v>6.2</v>
      </c>
      <c r="AA6688">
        <v>288.7</v>
      </c>
      <c r="AB6688">
        <v>24.8</v>
      </c>
      <c r="AC6688">
        <v>8</v>
      </c>
      <c r="AD6688">
        <v>0</v>
      </c>
      <c r="AE6688" t="s">
        <v>20143</v>
      </c>
      <c r="AF6688" t="s">
        <v>20144</v>
      </c>
      <c r="AG6688">
        <v>0.61</v>
      </c>
      <c r="AH6688" t="s">
        <v>36</v>
      </c>
      <c r="AI6688" t="s">
        <v>37</v>
      </c>
      <c r="AJ6688" t="s">
        <v>38</v>
      </c>
    </row>
    <row r="6689" spans="1:36" x14ac:dyDescent="0.25">
      <c r="A6689" t="s">
        <v>32</v>
      </c>
      <c r="B6689" t="s">
        <v>20145</v>
      </c>
      <c r="C6689">
        <f>YEAR(B6689)</f>
        <v>2018</v>
      </c>
      <c r="D6689">
        <v>71.599999999999994</v>
      </c>
      <c r="E6689">
        <v>64.400000000000006</v>
      </c>
      <c r="F6689">
        <v>68.099999999999994</v>
      </c>
      <c r="H6689" s="2">
        <f>IF(F6689-65.46&lt;=0,0,IF(F6689-65.46&lt;=1,1,2))</f>
        <v>2</v>
      </c>
      <c r="I6689">
        <v>71.599999999999994</v>
      </c>
      <c r="J6689">
        <v>64.400000000000006</v>
      </c>
      <c r="K6689">
        <v>68.099999999999994</v>
      </c>
      <c r="L6689">
        <v>64.5</v>
      </c>
      <c r="M6689">
        <v>88.4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23.7</v>
      </c>
      <c r="V6689">
        <v>19.7</v>
      </c>
      <c r="W6689">
        <v>313.7</v>
      </c>
      <c r="X6689">
        <v>1006.8</v>
      </c>
      <c r="Y6689">
        <v>26</v>
      </c>
      <c r="Z6689">
        <v>6.2</v>
      </c>
      <c r="AA6689">
        <v>292.60000000000002</v>
      </c>
      <c r="AB6689">
        <v>25.2</v>
      </c>
      <c r="AC6689">
        <v>9</v>
      </c>
      <c r="AD6689">
        <v>0</v>
      </c>
      <c r="AE6689" t="s">
        <v>20146</v>
      </c>
      <c r="AF6689" t="s">
        <v>20147</v>
      </c>
      <c r="AG6689">
        <v>0.64</v>
      </c>
      <c r="AH6689" t="s">
        <v>36</v>
      </c>
      <c r="AI6689" t="s">
        <v>37</v>
      </c>
      <c r="AJ6689" t="s">
        <v>38</v>
      </c>
    </row>
    <row r="6690" spans="1:36" x14ac:dyDescent="0.25">
      <c r="A6690" t="s">
        <v>32</v>
      </c>
      <c r="B6690" t="s">
        <v>20148</v>
      </c>
      <c r="C6690">
        <f>YEAR(B6690)</f>
        <v>2018</v>
      </c>
      <c r="D6690">
        <v>73.400000000000006</v>
      </c>
      <c r="E6690">
        <v>59</v>
      </c>
      <c r="F6690">
        <v>67.2</v>
      </c>
      <c r="H6690" s="2">
        <f>IF(F6690-65.46&lt;=0,0,IF(F6690-65.46&lt;=1,1,2))</f>
        <v>2</v>
      </c>
      <c r="I6690">
        <v>73.400000000000006</v>
      </c>
      <c r="J6690">
        <v>59</v>
      </c>
      <c r="K6690">
        <v>67.2</v>
      </c>
      <c r="L6690">
        <v>61.7</v>
      </c>
      <c r="M6690">
        <v>82.9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26.4</v>
      </c>
      <c r="V6690">
        <v>19.7</v>
      </c>
      <c r="W6690">
        <v>294</v>
      </c>
      <c r="X6690">
        <v>1008</v>
      </c>
      <c r="Y6690">
        <v>28.5</v>
      </c>
      <c r="Z6690">
        <v>6.2</v>
      </c>
      <c r="AA6690">
        <v>301.39999999999998</v>
      </c>
      <c r="AB6690">
        <v>25.9</v>
      </c>
      <c r="AC6690">
        <v>9</v>
      </c>
      <c r="AD6690">
        <v>0</v>
      </c>
      <c r="AE6690" t="s">
        <v>20149</v>
      </c>
      <c r="AF6690" t="s">
        <v>20150</v>
      </c>
      <c r="AG6690">
        <v>0.67</v>
      </c>
      <c r="AH6690" t="s">
        <v>36</v>
      </c>
      <c r="AI6690" t="s">
        <v>37</v>
      </c>
      <c r="AJ6690" t="s">
        <v>38</v>
      </c>
    </row>
    <row r="6691" spans="1:36" x14ac:dyDescent="0.25">
      <c r="A6691" t="s">
        <v>32</v>
      </c>
      <c r="B6691" t="s">
        <v>20151</v>
      </c>
      <c r="C6691">
        <f>YEAR(B6691)</f>
        <v>2018</v>
      </c>
      <c r="D6691">
        <v>71.599999999999994</v>
      </c>
      <c r="E6691">
        <v>59</v>
      </c>
      <c r="F6691">
        <v>66.7</v>
      </c>
      <c r="H6691" s="2">
        <f>IF(F6691-65.46&lt;=0,0,IF(F6691-65.46&lt;=1,1,2))</f>
        <v>2</v>
      </c>
      <c r="I6691">
        <v>71.599999999999994</v>
      </c>
      <c r="J6691">
        <v>59</v>
      </c>
      <c r="K6691">
        <v>66.7</v>
      </c>
      <c r="L6691">
        <v>61.9</v>
      </c>
      <c r="M6691">
        <v>84.7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21.9</v>
      </c>
      <c r="V6691">
        <v>17.2</v>
      </c>
      <c r="W6691">
        <v>303.8</v>
      </c>
      <c r="X6691">
        <v>1009.7</v>
      </c>
      <c r="Y6691">
        <v>41.6</v>
      </c>
      <c r="Z6691">
        <v>6.2</v>
      </c>
      <c r="AA6691">
        <v>298.39999999999998</v>
      </c>
      <c r="AB6691">
        <v>25.7</v>
      </c>
      <c r="AC6691">
        <v>9</v>
      </c>
      <c r="AD6691">
        <v>0</v>
      </c>
      <c r="AE6691" t="s">
        <v>20152</v>
      </c>
      <c r="AF6691" t="s">
        <v>20153</v>
      </c>
      <c r="AG6691">
        <v>0.7</v>
      </c>
      <c r="AH6691" t="s">
        <v>36</v>
      </c>
      <c r="AI6691" t="s">
        <v>37</v>
      </c>
      <c r="AJ6691" t="s">
        <v>38</v>
      </c>
    </row>
    <row r="6692" spans="1:36" x14ac:dyDescent="0.25">
      <c r="A6692" t="s">
        <v>32</v>
      </c>
      <c r="B6692" t="s">
        <v>20154</v>
      </c>
      <c r="C6692">
        <f>YEAR(B6692)</f>
        <v>2018</v>
      </c>
      <c r="D6692">
        <v>68</v>
      </c>
      <c r="E6692">
        <v>60.8</v>
      </c>
      <c r="F6692">
        <v>65.2</v>
      </c>
      <c r="H6692" s="2">
        <f>IF(F6692-65.46&lt;=0,0,IF(F6692-65.46&lt;=1,1,2))</f>
        <v>0</v>
      </c>
      <c r="I6692">
        <v>68</v>
      </c>
      <c r="J6692">
        <v>60.8</v>
      </c>
      <c r="K6692">
        <v>65.2</v>
      </c>
      <c r="L6692">
        <v>62</v>
      </c>
      <c r="M6692">
        <v>89.4</v>
      </c>
      <c r="O6692">
        <v>0.85199999999999998</v>
      </c>
      <c r="P6692">
        <v>100</v>
      </c>
      <c r="Q6692">
        <v>12.5</v>
      </c>
      <c r="R6692" t="s">
        <v>40</v>
      </c>
      <c r="S6692">
        <v>0</v>
      </c>
      <c r="T6692">
        <v>0</v>
      </c>
      <c r="U6692">
        <v>24.4</v>
      </c>
      <c r="V6692">
        <v>23</v>
      </c>
      <c r="W6692">
        <v>267.89999999999998</v>
      </c>
      <c r="X6692">
        <v>1007.7</v>
      </c>
      <c r="Y6692">
        <v>67.7</v>
      </c>
      <c r="Z6692">
        <v>5.7</v>
      </c>
      <c r="AA6692">
        <v>173.3</v>
      </c>
      <c r="AB6692">
        <v>15.2</v>
      </c>
      <c r="AC6692">
        <v>5</v>
      </c>
      <c r="AD6692">
        <v>0</v>
      </c>
      <c r="AE6692" t="s">
        <v>20155</v>
      </c>
      <c r="AF6692" t="s">
        <v>20156</v>
      </c>
      <c r="AG6692">
        <v>0.74</v>
      </c>
      <c r="AH6692" t="s">
        <v>56</v>
      </c>
      <c r="AI6692" t="s">
        <v>101</v>
      </c>
      <c r="AJ6692" t="s">
        <v>40</v>
      </c>
    </row>
    <row r="6693" spans="1:36" x14ac:dyDescent="0.25">
      <c r="A6693" t="s">
        <v>32</v>
      </c>
      <c r="B6693" t="s">
        <v>20157</v>
      </c>
      <c r="C6693">
        <f>YEAR(B6693)</f>
        <v>2018</v>
      </c>
      <c r="D6693">
        <v>71.599999999999994</v>
      </c>
      <c r="E6693">
        <v>64.400000000000006</v>
      </c>
      <c r="F6693">
        <v>68</v>
      </c>
      <c r="H6693" s="2">
        <f>IF(F6693-65.46&lt;=0,0,IF(F6693-65.46&lt;=1,1,2))</f>
        <v>2</v>
      </c>
      <c r="I6693">
        <v>71.599999999999994</v>
      </c>
      <c r="J6693">
        <v>64.400000000000006</v>
      </c>
      <c r="K6693">
        <v>68</v>
      </c>
      <c r="L6693">
        <v>64.8</v>
      </c>
      <c r="M6693">
        <v>89.8</v>
      </c>
      <c r="O6693">
        <v>1.6E-2</v>
      </c>
      <c r="P6693">
        <v>100</v>
      </c>
      <c r="Q6693">
        <v>4.17</v>
      </c>
      <c r="R6693" t="s">
        <v>40</v>
      </c>
      <c r="S6693">
        <v>0</v>
      </c>
      <c r="T6693">
        <v>0</v>
      </c>
      <c r="U6693">
        <v>24.4</v>
      </c>
      <c r="V6693">
        <v>18.3</v>
      </c>
      <c r="W6693">
        <v>300.39999999999998</v>
      </c>
      <c r="X6693">
        <v>1007</v>
      </c>
      <c r="Y6693">
        <v>40.299999999999997</v>
      </c>
      <c r="Z6693">
        <v>6.1</v>
      </c>
      <c r="AA6693">
        <v>272.2</v>
      </c>
      <c r="AB6693">
        <v>23.4</v>
      </c>
      <c r="AC6693">
        <v>8</v>
      </c>
      <c r="AD6693">
        <v>0</v>
      </c>
      <c r="AE6693" t="s">
        <v>20158</v>
      </c>
      <c r="AF6693" t="s">
        <v>20159</v>
      </c>
      <c r="AG6693">
        <v>0.75</v>
      </c>
      <c r="AH6693" t="s">
        <v>56</v>
      </c>
      <c r="AI6693" t="s">
        <v>2069</v>
      </c>
      <c r="AJ6693" t="s">
        <v>40</v>
      </c>
    </row>
    <row r="6694" spans="1:36" x14ac:dyDescent="0.25">
      <c r="A6694" t="s">
        <v>32</v>
      </c>
      <c r="B6694" t="s">
        <v>20160</v>
      </c>
      <c r="C6694">
        <f>YEAR(B6694)</f>
        <v>2018</v>
      </c>
      <c r="D6694">
        <v>73.400000000000006</v>
      </c>
      <c r="E6694">
        <v>59</v>
      </c>
      <c r="F6694">
        <v>67.099999999999994</v>
      </c>
      <c r="H6694" s="2">
        <f>IF(F6694-65.46&lt;=0,0,IF(F6694-65.46&lt;=1,1,2))</f>
        <v>2</v>
      </c>
      <c r="I6694">
        <v>73.400000000000006</v>
      </c>
      <c r="J6694">
        <v>59</v>
      </c>
      <c r="K6694">
        <v>67.099999999999994</v>
      </c>
      <c r="L6694">
        <v>63.9</v>
      </c>
      <c r="M6694">
        <v>89.8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19.899999999999999</v>
      </c>
      <c r="V6694">
        <v>9.1999999999999993</v>
      </c>
      <c r="W6694">
        <v>81.3</v>
      </c>
      <c r="X6694">
        <v>1006.1</v>
      </c>
      <c r="Y6694">
        <v>29.7</v>
      </c>
      <c r="Z6694">
        <v>6.2</v>
      </c>
      <c r="AA6694">
        <v>311.5</v>
      </c>
      <c r="AB6694">
        <v>26.9</v>
      </c>
      <c r="AC6694">
        <v>9</v>
      </c>
      <c r="AD6694">
        <v>0</v>
      </c>
      <c r="AE6694" t="s">
        <v>20161</v>
      </c>
      <c r="AF6694" t="s">
        <v>20162</v>
      </c>
      <c r="AG6694">
        <v>0.8</v>
      </c>
      <c r="AH6694" t="s">
        <v>36</v>
      </c>
      <c r="AI6694" t="s">
        <v>37</v>
      </c>
      <c r="AJ6694" t="s">
        <v>38</v>
      </c>
    </row>
    <row r="6695" spans="1:36" x14ac:dyDescent="0.25">
      <c r="A6695" t="s">
        <v>32</v>
      </c>
      <c r="B6695" t="s">
        <v>20163</v>
      </c>
      <c r="C6695">
        <f>YEAR(B6695)</f>
        <v>2018</v>
      </c>
      <c r="D6695">
        <v>75.2</v>
      </c>
      <c r="E6695">
        <v>66.2</v>
      </c>
      <c r="F6695">
        <v>70</v>
      </c>
      <c r="H6695" s="2">
        <f>IF(F6695-65.46&lt;=0,0,IF(F6695-65.46&lt;=1,1,2))</f>
        <v>2</v>
      </c>
      <c r="I6695">
        <v>75.2</v>
      </c>
      <c r="J6695">
        <v>66.2</v>
      </c>
      <c r="K6695">
        <v>70</v>
      </c>
      <c r="L6695">
        <v>64.3</v>
      </c>
      <c r="M6695">
        <v>82.7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21.9</v>
      </c>
      <c r="V6695">
        <v>10.3</v>
      </c>
      <c r="W6695">
        <v>329.7</v>
      </c>
      <c r="X6695">
        <v>1006.4</v>
      </c>
      <c r="Y6695">
        <v>41.7</v>
      </c>
      <c r="Z6695">
        <v>6.2</v>
      </c>
      <c r="AA6695">
        <v>301.10000000000002</v>
      </c>
      <c r="AB6695">
        <v>26.1</v>
      </c>
      <c r="AC6695">
        <v>9</v>
      </c>
      <c r="AD6695">
        <v>0</v>
      </c>
      <c r="AE6695" t="s">
        <v>20164</v>
      </c>
      <c r="AF6695" t="s">
        <v>20165</v>
      </c>
      <c r="AG6695">
        <v>0.83</v>
      </c>
      <c r="AH6695" t="s">
        <v>36</v>
      </c>
      <c r="AI6695" t="s">
        <v>37</v>
      </c>
      <c r="AJ6695" t="s">
        <v>38</v>
      </c>
    </row>
    <row r="6696" spans="1:36" x14ac:dyDescent="0.25">
      <c r="A6696" t="s">
        <v>32</v>
      </c>
      <c r="B6696" t="s">
        <v>20166</v>
      </c>
      <c r="C6696">
        <f>YEAR(B6696)</f>
        <v>2018</v>
      </c>
      <c r="D6696">
        <v>73.400000000000006</v>
      </c>
      <c r="E6696">
        <v>59</v>
      </c>
      <c r="F6696">
        <v>67.7</v>
      </c>
      <c r="H6696" s="2">
        <f>IF(F6696-65.46&lt;=0,0,IF(F6696-65.46&lt;=1,1,2))</f>
        <v>2</v>
      </c>
      <c r="I6696">
        <v>73.400000000000006</v>
      </c>
      <c r="J6696">
        <v>59</v>
      </c>
      <c r="K6696">
        <v>67.7</v>
      </c>
      <c r="L6696">
        <v>61.7</v>
      </c>
      <c r="M6696">
        <v>81.400000000000006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29.8</v>
      </c>
      <c r="V6696">
        <v>19.7</v>
      </c>
      <c r="W6696">
        <v>296.39999999999998</v>
      </c>
      <c r="X6696">
        <v>1010</v>
      </c>
      <c r="Y6696">
        <v>34.200000000000003</v>
      </c>
      <c r="Z6696">
        <v>6.2</v>
      </c>
      <c r="AA6696">
        <v>282.10000000000002</v>
      </c>
      <c r="AB6696">
        <v>24.4</v>
      </c>
      <c r="AC6696">
        <v>9</v>
      </c>
      <c r="AD6696">
        <v>0</v>
      </c>
      <c r="AE6696" t="s">
        <v>20167</v>
      </c>
      <c r="AF6696" t="s">
        <v>20168</v>
      </c>
      <c r="AG6696">
        <v>0.87</v>
      </c>
      <c r="AH6696" t="s">
        <v>36</v>
      </c>
      <c r="AI6696" t="s">
        <v>37</v>
      </c>
      <c r="AJ6696" t="s">
        <v>38</v>
      </c>
    </row>
    <row r="6697" spans="1:36" x14ac:dyDescent="0.25">
      <c r="A6697" t="s">
        <v>32</v>
      </c>
      <c r="B6697" t="s">
        <v>20169</v>
      </c>
      <c r="C6697">
        <f>YEAR(B6697)</f>
        <v>2018</v>
      </c>
      <c r="D6697">
        <v>71.599999999999994</v>
      </c>
      <c r="E6697">
        <v>66.2</v>
      </c>
      <c r="F6697">
        <v>68.900000000000006</v>
      </c>
      <c r="H6697" s="2">
        <f>IF(F6697-65.46&lt;=0,0,IF(F6697-65.46&lt;=1,1,2))</f>
        <v>2</v>
      </c>
      <c r="I6697">
        <v>71.599999999999994</v>
      </c>
      <c r="J6697">
        <v>66.2</v>
      </c>
      <c r="K6697">
        <v>68.900000000000006</v>
      </c>
      <c r="L6697">
        <v>63.4</v>
      </c>
      <c r="M6697">
        <v>82.6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33.799999999999997</v>
      </c>
      <c r="V6697">
        <v>20.8</v>
      </c>
      <c r="W6697">
        <v>307.2</v>
      </c>
      <c r="X6697">
        <v>1011.9</v>
      </c>
      <c r="Y6697">
        <v>58.4</v>
      </c>
      <c r="Z6697">
        <v>6.2</v>
      </c>
      <c r="AA6697">
        <v>263.5</v>
      </c>
      <c r="AB6697">
        <v>22.7</v>
      </c>
      <c r="AC6697">
        <v>8</v>
      </c>
      <c r="AD6697">
        <v>0</v>
      </c>
      <c r="AE6697" t="s">
        <v>20170</v>
      </c>
      <c r="AF6697" t="s">
        <v>20171</v>
      </c>
      <c r="AG6697">
        <v>0.9</v>
      </c>
      <c r="AH6697" t="s">
        <v>36</v>
      </c>
      <c r="AI6697" t="s">
        <v>37</v>
      </c>
      <c r="AJ6697" t="s">
        <v>38</v>
      </c>
    </row>
    <row r="6698" spans="1:36" x14ac:dyDescent="0.25">
      <c r="A6698" t="s">
        <v>32</v>
      </c>
      <c r="B6698" t="s">
        <v>20172</v>
      </c>
      <c r="C6698">
        <f>YEAR(B6698)</f>
        <v>2018</v>
      </c>
      <c r="D6698">
        <v>73.400000000000006</v>
      </c>
      <c r="E6698">
        <v>64.400000000000006</v>
      </c>
      <c r="F6698">
        <v>68.900000000000006</v>
      </c>
      <c r="H6698" s="2">
        <f>IF(F6698-65.46&lt;=0,0,IF(F6698-65.46&lt;=1,1,2))</f>
        <v>2</v>
      </c>
      <c r="I6698">
        <v>73.400000000000006</v>
      </c>
      <c r="J6698">
        <v>64.400000000000006</v>
      </c>
      <c r="K6698">
        <v>68.900000000000006</v>
      </c>
      <c r="L6698">
        <v>61.8</v>
      </c>
      <c r="M6698">
        <v>78.5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27.5</v>
      </c>
      <c r="V6698">
        <v>21.8</v>
      </c>
      <c r="W6698">
        <v>304</v>
      </c>
      <c r="X6698">
        <v>1012.3</v>
      </c>
      <c r="Y6698">
        <v>25.4</v>
      </c>
      <c r="Z6698">
        <v>6.2</v>
      </c>
      <c r="AA6698">
        <v>317.10000000000002</v>
      </c>
      <c r="AB6698">
        <v>27.4</v>
      </c>
      <c r="AC6698">
        <v>10</v>
      </c>
      <c r="AD6698">
        <v>0</v>
      </c>
      <c r="AE6698" t="s">
        <v>20173</v>
      </c>
      <c r="AF6698" t="s">
        <v>20174</v>
      </c>
      <c r="AG6698">
        <v>0.93</v>
      </c>
      <c r="AH6698" t="s">
        <v>36</v>
      </c>
      <c r="AI6698" t="s">
        <v>37</v>
      </c>
      <c r="AJ6698" t="s">
        <v>38</v>
      </c>
    </row>
    <row r="6699" spans="1:36" x14ac:dyDescent="0.25">
      <c r="A6699" t="s">
        <v>32</v>
      </c>
      <c r="B6699" t="s">
        <v>20175</v>
      </c>
      <c r="C6699">
        <f>YEAR(B6699)</f>
        <v>2018</v>
      </c>
      <c r="D6699">
        <v>75.2</v>
      </c>
      <c r="E6699">
        <v>59</v>
      </c>
      <c r="F6699">
        <v>67.599999999999994</v>
      </c>
      <c r="H6699" s="2">
        <f>IF(F6699-65.46&lt;=0,0,IF(F6699-65.46&lt;=1,1,2))</f>
        <v>2</v>
      </c>
      <c r="I6699">
        <v>75.2</v>
      </c>
      <c r="J6699">
        <v>59</v>
      </c>
      <c r="K6699">
        <v>67.599999999999994</v>
      </c>
      <c r="L6699">
        <v>63.3</v>
      </c>
      <c r="M6699">
        <v>86.5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18.8</v>
      </c>
      <c r="V6699">
        <v>9.1999999999999993</v>
      </c>
      <c r="W6699">
        <v>68.7</v>
      </c>
      <c r="X6699">
        <v>1014.3</v>
      </c>
      <c r="Y6699">
        <v>12.4</v>
      </c>
      <c r="Z6699">
        <v>6.2</v>
      </c>
      <c r="AA6699">
        <v>322.5</v>
      </c>
      <c r="AB6699">
        <v>28</v>
      </c>
      <c r="AC6699">
        <v>10</v>
      </c>
      <c r="AD6699">
        <v>0</v>
      </c>
      <c r="AE6699" t="s">
        <v>20176</v>
      </c>
      <c r="AF6699" t="s">
        <v>20177</v>
      </c>
      <c r="AG6699">
        <v>0.96</v>
      </c>
      <c r="AH6699" t="s">
        <v>330</v>
      </c>
      <c r="AI6699" t="s">
        <v>9140</v>
      </c>
      <c r="AJ6699" t="s">
        <v>331</v>
      </c>
    </row>
    <row r="6700" spans="1:36" x14ac:dyDescent="0.25">
      <c r="A6700" t="s">
        <v>32</v>
      </c>
      <c r="B6700" t="s">
        <v>20178</v>
      </c>
      <c r="C6700">
        <f>YEAR(B6700)</f>
        <v>2018</v>
      </c>
      <c r="D6700">
        <v>80.599999999999994</v>
      </c>
      <c r="E6700">
        <v>60.8</v>
      </c>
      <c r="F6700">
        <v>71.3</v>
      </c>
      <c r="H6700" s="2">
        <f>IF(F6700-65.46&lt;=0,0,IF(F6700-65.46&lt;=1,1,2))</f>
        <v>2</v>
      </c>
      <c r="I6700">
        <v>83.9</v>
      </c>
      <c r="J6700">
        <v>60.8</v>
      </c>
      <c r="K6700">
        <v>71.5</v>
      </c>
      <c r="L6700">
        <v>63.3</v>
      </c>
      <c r="M6700">
        <v>76.7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16.100000000000001</v>
      </c>
      <c r="V6700">
        <v>9.1999999999999993</v>
      </c>
      <c r="W6700">
        <v>120.7</v>
      </c>
      <c r="X6700">
        <v>1016.3</v>
      </c>
      <c r="Y6700">
        <v>8.1</v>
      </c>
      <c r="Z6700">
        <v>6.2</v>
      </c>
      <c r="AA6700">
        <v>320.7</v>
      </c>
      <c r="AB6700">
        <v>27.8</v>
      </c>
      <c r="AC6700">
        <v>10</v>
      </c>
      <c r="AD6700">
        <v>0</v>
      </c>
      <c r="AE6700" t="s">
        <v>20179</v>
      </c>
      <c r="AF6700" t="s">
        <v>20180</v>
      </c>
      <c r="AG6700">
        <v>0</v>
      </c>
      <c r="AH6700" t="s">
        <v>330</v>
      </c>
      <c r="AI6700" t="s">
        <v>9140</v>
      </c>
      <c r="AJ6700" t="s">
        <v>331</v>
      </c>
    </row>
    <row r="6701" spans="1:36" x14ac:dyDescent="0.25">
      <c r="A6701" t="s">
        <v>32</v>
      </c>
      <c r="B6701" t="s">
        <v>20181</v>
      </c>
      <c r="C6701">
        <f>YEAR(B6701)</f>
        <v>2018</v>
      </c>
      <c r="D6701">
        <v>78.900000000000006</v>
      </c>
      <c r="E6701">
        <v>64.400000000000006</v>
      </c>
      <c r="F6701">
        <v>72.2</v>
      </c>
      <c r="H6701" s="2">
        <f>IF(F6701-65.46&lt;=0,0,IF(F6701-65.46&lt;=1,1,2))</f>
        <v>2</v>
      </c>
      <c r="I6701">
        <v>78.900000000000006</v>
      </c>
      <c r="J6701">
        <v>64.400000000000006</v>
      </c>
      <c r="K6701">
        <v>72.2</v>
      </c>
      <c r="L6701">
        <v>66.8</v>
      </c>
      <c r="M6701">
        <v>83.3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19.7</v>
      </c>
      <c r="V6701">
        <v>8.1</v>
      </c>
      <c r="W6701">
        <v>112.1</v>
      </c>
      <c r="X6701">
        <v>1015.8</v>
      </c>
      <c r="Y6701">
        <v>33.700000000000003</v>
      </c>
      <c r="Z6701">
        <v>6.2</v>
      </c>
      <c r="AA6701">
        <v>312.3</v>
      </c>
      <c r="AB6701">
        <v>27.2</v>
      </c>
      <c r="AC6701">
        <v>9</v>
      </c>
      <c r="AD6701">
        <v>0</v>
      </c>
      <c r="AE6701" t="s">
        <v>20182</v>
      </c>
      <c r="AF6701" t="s">
        <v>20183</v>
      </c>
      <c r="AG6701">
        <v>0.03</v>
      </c>
      <c r="AH6701" t="s">
        <v>36</v>
      </c>
      <c r="AI6701" t="s">
        <v>37</v>
      </c>
      <c r="AJ6701" t="s">
        <v>38</v>
      </c>
    </row>
    <row r="6702" spans="1:36" x14ac:dyDescent="0.25">
      <c r="A6702" t="s">
        <v>32</v>
      </c>
      <c r="B6702" t="s">
        <v>20184</v>
      </c>
      <c r="C6702">
        <f>YEAR(B6702)</f>
        <v>2018</v>
      </c>
      <c r="D6702">
        <v>82.4</v>
      </c>
      <c r="E6702">
        <v>66.2</v>
      </c>
      <c r="F6702">
        <v>74.2</v>
      </c>
      <c r="H6702" s="2">
        <f>IF(F6702-65.46&lt;=0,0,IF(F6702-65.46&lt;=1,1,2))</f>
        <v>2</v>
      </c>
      <c r="I6702">
        <v>86.2</v>
      </c>
      <c r="J6702">
        <v>66.2</v>
      </c>
      <c r="K6702">
        <v>74.8</v>
      </c>
      <c r="L6702">
        <v>64.5</v>
      </c>
      <c r="M6702">
        <v>72.3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15.2</v>
      </c>
      <c r="V6702">
        <v>14.9</v>
      </c>
      <c r="W6702">
        <v>156.69999999999999</v>
      </c>
      <c r="X6702">
        <v>1014.7</v>
      </c>
      <c r="Y6702">
        <v>22.8</v>
      </c>
      <c r="Z6702">
        <v>6.2</v>
      </c>
      <c r="AA6702">
        <v>321</v>
      </c>
      <c r="AB6702">
        <v>27.8</v>
      </c>
      <c r="AC6702">
        <v>9</v>
      </c>
      <c r="AD6702">
        <v>0</v>
      </c>
      <c r="AE6702" t="s">
        <v>20185</v>
      </c>
      <c r="AF6702" t="s">
        <v>20186</v>
      </c>
      <c r="AG6702">
        <v>7.0000000000000007E-2</v>
      </c>
      <c r="AH6702" t="s">
        <v>36</v>
      </c>
      <c r="AI6702" t="s">
        <v>37</v>
      </c>
      <c r="AJ6702" t="s">
        <v>38</v>
      </c>
    </row>
    <row r="6703" spans="1:36" x14ac:dyDescent="0.25">
      <c r="A6703" t="s">
        <v>32</v>
      </c>
      <c r="B6703" t="s">
        <v>20187</v>
      </c>
      <c r="C6703">
        <f>YEAR(B6703)</f>
        <v>2018</v>
      </c>
      <c r="D6703">
        <v>82.4</v>
      </c>
      <c r="E6703">
        <v>66.2</v>
      </c>
      <c r="F6703">
        <v>74.400000000000006</v>
      </c>
      <c r="H6703" s="2">
        <f>IF(F6703-65.46&lt;=0,0,IF(F6703-65.46&lt;=1,1,2))</f>
        <v>2</v>
      </c>
      <c r="I6703">
        <v>83.3</v>
      </c>
      <c r="J6703">
        <v>66.2</v>
      </c>
      <c r="K6703">
        <v>74.7</v>
      </c>
      <c r="L6703">
        <v>64.8</v>
      </c>
      <c r="M6703">
        <v>73.3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19.2</v>
      </c>
      <c r="V6703">
        <v>10.3</v>
      </c>
      <c r="W6703">
        <v>132.30000000000001</v>
      </c>
      <c r="X6703">
        <v>1013.5</v>
      </c>
      <c r="Y6703">
        <v>65.599999999999994</v>
      </c>
      <c r="Z6703">
        <v>6.2</v>
      </c>
      <c r="AA6703">
        <v>243.6</v>
      </c>
      <c r="AB6703">
        <v>21.3</v>
      </c>
      <c r="AC6703">
        <v>9</v>
      </c>
      <c r="AD6703">
        <v>0</v>
      </c>
      <c r="AE6703" t="s">
        <v>20188</v>
      </c>
      <c r="AF6703" t="s">
        <v>20189</v>
      </c>
      <c r="AG6703">
        <v>0.1</v>
      </c>
      <c r="AH6703" t="s">
        <v>36</v>
      </c>
      <c r="AI6703" t="s">
        <v>37</v>
      </c>
      <c r="AJ6703" t="s">
        <v>38</v>
      </c>
    </row>
    <row r="6704" spans="1:36" x14ac:dyDescent="0.25">
      <c r="A6704" t="s">
        <v>32</v>
      </c>
      <c r="B6704" t="s">
        <v>20190</v>
      </c>
      <c r="C6704">
        <f>YEAR(B6704)</f>
        <v>2018</v>
      </c>
      <c r="D6704">
        <v>96.8</v>
      </c>
      <c r="E6704">
        <v>77</v>
      </c>
      <c r="F6704">
        <v>84.1</v>
      </c>
      <c r="H6704" s="2">
        <f>IF(F6704-65.46&lt;=0,0,IF(F6704-65.46&lt;=1,1,2))</f>
        <v>2</v>
      </c>
      <c r="I6704">
        <v>107.5</v>
      </c>
      <c r="J6704">
        <v>77</v>
      </c>
      <c r="K6704">
        <v>87.1</v>
      </c>
      <c r="L6704">
        <v>65.3</v>
      </c>
      <c r="M6704">
        <v>54.7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26.4</v>
      </c>
      <c r="V6704">
        <v>24.2</v>
      </c>
      <c r="W6704">
        <v>170.8</v>
      </c>
      <c r="X6704">
        <v>1010.3</v>
      </c>
      <c r="Y6704">
        <v>68.400000000000006</v>
      </c>
      <c r="Z6704">
        <v>6.2</v>
      </c>
      <c r="AA6704">
        <v>297.7</v>
      </c>
      <c r="AB6704">
        <v>25.7</v>
      </c>
      <c r="AC6704">
        <v>9</v>
      </c>
      <c r="AD6704">
        <v>0</v>
      </c>
      <c r="AE6704" t="s">
        <v>20191</v>
      </c>
      <c r="AF6704" t="s">
        <v>20192</v>
      </c>
      <c r="AG6704">
        <v>0.14000000000000001</v>
      </c>
      <c r="AH6704" t="s">
        <v>36</v>
      </c>
      <c r="AI6704" t="s">
        <v>37</v>
      </c>
      <c r="AJ6704" t="s">
        <v>38</v>
      </c>
    </row>
    <row r="6705" spans="1:36" x14ac:dyDescent="0.25">
      <c r="A6705" t="s">
        <v>32</v>
      </c>
      <c r="B6705" t="s">
        <v>20193</v>
      </c>
      <c r="C6705">
        <f>YEAR(B6705)</f>
        <v>2018</v>
      </c>
      <c r="D6705">
        <v>78.8</v>
      </c>
      <c r="E6705">
        <v>69.8</v>
      </c>
      <c r="F6705">
        <v>74.400000000000006</v>
      </c>
      <c r="H6705" s="2">
        <f>IF(F6705-65.46&lt;=0,0,IF(F6705-65.46&lt;=1,1,2))</f>
        <v>2</v>
      </c>
      <c r="I6705">
        <v>78.8</v>
      </c>
      <c r="J6705">
        <v>69.8</v>
      </c>
      <c r="K6705">
        <v>74.400000000000006</v>
      </c>
      <c r="L6705">
        <v>68.400000000000006</v>
      </c>
      <c r="M6705">
        <v>82.1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18.3</v>
      </c>
      <c r="V6705">
        <v>9.1999999999999993</v>
      </c>
      <c r="W6705">
        <v>58.1</v>
      </c>
      <c r="X6705">
        <v>1011.8</v>
      </c>
      <c r="Y6705">
        <v>39.9</v>
      </c>
      <c r="Z6705">
        <v>6.2</v>
      </c>
      <c r="AA6705">
        <v>225.3</v>
      </c>
      <c r="AB6705">
        <v>19.5</v>
      </c>
      <c r="AC6705">
        <v>6</v>
      </c>
      <c r="AD6705">
        <v>0</v>
      </c>
      <c r="AE6705" t="s">
        <v>20194</v>
      </c>
      <c r="AF6705" t="s">
        <v>20195</v>
      </c>
      <c r="AG6705">
        <v>0.17</v>
      </c>
      <c r="AH6705" t="s">
        <v>36</v>
      </c>
      <c r="AI6705" t="s">
        <v>37</v>
      </c>
      <c r="AJ6705" t="s">
        <v>38</v>
      </c>
    </row>
    <row r="6706" spans="1:36" x14ac:dyDescent="0.25">
      <c r="A6706" t="s">
        <v>32</v>
      </c>
      <c r="B6706" t="s">
        <v>20196</v>
      </c>
      <c r="C6706">
        <f>YEAR(B6706)</f>
        <v>2018</v>
      </c>
      <c r="D6706">
        <v>77.099999999999994</v>
      </c>
      <c r="E6706">
        <v>66.2</v>
      </c>
      <c r="F6706">
        <v>71.900000000000006</v>
      </c>
      <c r="H6706" s="2">
        <f>IF(F6706-65.46&lt;=0,0,IF(F6706-65.46&lt;=1,1,2))</f>
        <v>2</v>
      </c>
      <c r="I6706">
        <v>77.099999999999994</v>
      </c>
      <c r="J6706">
        <v>66.2</v>
      </c>
      <c r="K6706">
        <v>71.900000000000006</v>
      </c>
      <c r="L6706">
        <v>68.599999999999994</v>
      </c>
      <c r="M6706">
        <v>89.3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25.3</v>
      </c>
      <c r="V6706">
        <v>13.9</v>
      </c>
      <c r="W6706">
        <v>342.2</v>
      </c>
      <c r="X6706">
        <v>1010.1</v>
      </c>
      <c r="Y6706">
        <v>40.4</v>
      </c>
      <c r="Z6706">
        <v>6.2</v>
      </c>
      <c r="AA6706">
        <v>273.5</v>
      </c>
      <c r="AB6706">
        <v>23.6</v>
      </c>
      <c r="AC6706">
        <v>9</v>
      </c>
      <c r="AD6706">
        <v>0</v>
      </c>
      <c r="AE6706" t="s">
        <v>20197</v>
      </c>
      <c r="AF6706" t="s">
        <v>20198</v>
      </c>
      <c r="AG6706">
        <v>0.21</v>
      </c>
      <c r="AH6706" t="s">
        <v>36</v>
      </c>
      <c r="AI6706" t="s">
        <v>37</v>
      </c>
      <c r="AJ6706" t="s">
        <v>38</v>
      </c>
    </row>
    <row r="6707" spans="1:36" x14ac:dyDescent="0.25">
      <c r="A6707" t="s">
        <v>32</v>
      </c>
      <c r="B6707" t="s">
        <v>20199</v>
      </c>
      <c r="C6707">
        <f>YEAR(B6707)</f>
        <v>2018</v>
      </c>
      <c r="D6707">
        <v>75.2</v>
      </c>
      <c r="E6707">
        <v>69.8</v>
      </c>
      <c r="F6707">
        <v>72.099999999999994</v>
      </c>
      <c r="H6707" s="2">
        <f>IF(F6707-65.46&lt;=0,0,IF(F6707-65.46&lt;=1,1,2))</f>
        <v>2</v>
      </c>
      <c r="I6707">
        <v>75.2</v>
      </c>
      <c r="J6707">
        <v>69.8</v>
      </c>
      <c r="K6707">
        <v>72.099999999999994</v>
      </c>
      <c r="L6707">
        <v>69.3</v>
      </c>
      <c r="M6707">
        <v>91.1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18.8</v>
      </c>
      <c r="V6707">
        <v>13.8</v>
      </c>
      <c r="W6707">
        <v>319.39999999999998</v>
      </c>
      <c r="X6707">
        <v>1013.7</v>
      </c>
      <c r="Y6707">
        <v>47.8</v>
      </c>
      <c r="Z6707">
        <v>6.2</v>
      </c>
      <c r="AA6707">
        <v>245.3</v>
      </c>
      <c r="AB6707">
        <v>21.3</v>
      </c>
      <c r="AC6707">
        <v>7</v>
      </c>
      <c r="AD6707">
        <v>0</v>
      </c>
      <c r="AE6707" t="s">
        <v>20200</v>
      </c>
      <c r="AF6707" t="s">
        <v>20201</v>
      </c>
      <c r="AG6707">
        <v>0.25</v>
      </c>
      <c r="AH6707" t="s">
        <v>36</v>
      </c>
      <c r="AI6707" t="s">
        <v>37</v>
      </c>
      <c r="AJ6707" t="s">
        <v>38</v>
      </c>
    </row>
    <row r="6708" spans="1:36" x14ac:dyDescent="0.25">
      <c r="A6708" t="s">
        <v>32</v>
      </c>
      <c r="B6708" t="s">
        <v>20202</v>
      </c>
      <c r="C6708">
        <f>YEAR(B6708)</f>
        <v>2018</v>
      </c>
      <c r="D6708">
        <v>77.099999999999994</v>
      </c>
      <c r="E6708">
        <v>62.6</v>
      </c>
      <c r="F6708">
        <v>71.400000000000006</v>
      </c>
      <c r="H6708" s="2">
        <f>IF(F6708-65.46&lt;=0,0,IF(F6708-65.46&lt;=1,1,2))</f>
        <v>2</v>
      </c>
      <c r="I6708">
        <v>77.099999999999994</v>
      </c>
      <c r="J6708">
        <v>62.6</v>
      </c>
      <c r="K6708">
        <v>71.400000000000006</v>
      </c>
      <c r="L6708">
        <v>66.900000000000006</v>
      </c>
      <c r="M6708">
        <v>86.1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23</v>
      </c>
      <c r="V6708">
        <v>11.4</v>
      </c>
      <c r="W6708">
        <v>65.2</v>
      </c>
      <c r="X6708">
        <v>1015.5</v>
      </c>
      <c r="Y6708">
        <v>30</v>
      </c>
      <c r="Z6708">
        <v>6</v>
      </c>
      <c r="AA6708">
        <v>317.10000000000002</v>
      </c>
      <c r="AB6708">
        <v>27.3</v>
      </c>
      <c r="AC6708">
        <v>10</v>
      </c>
      <c r="AD6708">
        <v>0</v>
      </c>
      <c r="AE6708" t="s">
        <v>20203</v>
      </c>
      <c r="AF6708" t="s">
        <v>20204</v>
      </c>
      <c r="AG6708">
        <v>0.28000000000000003</v>
      </c>
      <c r="AH6708" t="s">
        <v>36</v>
      </c>
      <c r="AI6708" t="s">
        <v>37</v>
      </c>
      <c r="AJ6708" t="s">
        <v>38</v>
      </c>
    </row>
    <row r="6709" spans="1:36" x14ac:dyDescent="0.25">
      <c r="A6709" t="s">
        <v>32</v>
      </c>
      <c r="B6709" t="s">
        <v>20205</v>
      </c>
      <c r="C6709">
        <f>YEAR(B6709)</f>
        <v>2018</v>
      </c>
      <c r="D6709">
        <v>77</v>
      </c>
      <c r="E6709">
        <v>69.8</v>
      </c>
      <c r="F6709">
        <v>72.8</v>
      </c>
      <c r="H6709" s="2">
        <f>IF(F6709-65.46&lt;=0,0,IF(F6709-65.46&lt;=1,1,2))</f>
        <v>2</v>
      </c>
      <c r="I6709">
        <v>77</v>
      </c>
      <c r="J6709">
        <v>69.8</v>
      </c>
      <c r="K6709">
        <v>72.8</v>
      </c>
      <c r="L6709">
        <v>67.8</v>
      </c>
      <c r="M6709">
        <v>84.6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27.7</v>
      </c>
      <c r="V6709">
        <v>25.3</v>
      </c>
      <c r="W6709">
        <v>307</v>
      </c>
      <c r="X6709">
        <v>1012</v>
      </c>
      <c r="Y6709">
        <v>38.700000000000003</v>
      </c>
      <c r="Z6709">
        <v>6.2</v>
      </c>
      <c r="AA6709">
        <v>320.3</v>
      </c>
      <c r="AB6709">
        <v>27.8</v>
      </c>
      <c r="AC6709">
        <v>10</v>
      </c>
      <c r="AD6709">
        <v>0</v>
      </c>
      <c r="AE6709" t="s">
        <v>20206</v>
      </c>
      <c r="AF6709" t="s">
        <v>20207</v>
      </c>
      <c r="AG6709">
        <v>0.31</v>
      </c>
      <c r="AH6709" t="s">
        <v>36</v>
      </c>
      <c r="AI6709" t="s">
        <v>37</v>
      </c>
      <c r="AJ6709" t="s">
        <v>38</v>
      </c>
    </row>
    <row r="6710" spans="1:36" x14ac:dyDescent="0.25">
      <c r="A6710" t="s">
        <v>32</v>
      </c>
      <c r="B6710" t="s">
        <v>20208</v>
      </c>
      <c r="C6710">
        <f>YEAR(B6710)</f>
        <v>2018</v>
      </c>
      <c r="D6710">
        <v>77</v>
      </c>
      <c r="E6710">
        <v>64.400000000000006</v>
      </c>
      <c r="F6710">
        <v>71.8</v>
      </c>
      <c r="H6710" s="2">
        <f>IF(F6710-65.46&lt;=0,0,IF(F6710-65.46&lt;=1,1,2))</f>
        <v>2</v>
      </c>
      <c r="I6710">
        <v>77</v>
      </c>
      <c r="J6710">
        <v>64.400000000000006</v>
      </c>
      <c r="K6710">
        <v>71.8</v>
      </c>
      <c r="L6710">
        <v>66.099999999999994</v>
      </c>
      <c r="M6710">
        <v>82.4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30.2</v>
      </c>
      <c r="V6710">
        <v>19.7</v>
      </c>
      <c r="W6710">
        <v>300</v>
      </c>
      <c r="X6710">
        <v>1009.7</v>
      </c>
      <c r="Y6710">
        <v>31.5</v>
      </c>
      <c r="Z6710">
        <v>6.2</v>
      </c>
      <c r="AA6710">
        <v>298.39999999999998</v>
      </c>
      <c r="AB6710">
        <v>25.8</v>
      </c>
      <c r="AC6710">
        <v>9</v>
      </c>
      <c r="AD6710">
        <v>0</v>
      </c>
      <c r="AE6710" t="s">
        <v>20209</v>
      </c>
      <c r="AF6710" t="s">
        <v>20210</v>
      </c>
      <c r="AG6710">
        <v>0.35</v>
      </c>
      <c r="AH6710" t="s">
        <v>36</v>
      </c>
      <c r="AI6710" t="s">
        <v>37</v>
      </c>
      <c r="AJ6710" t="s">
        <v>38</v>
      </c>
    </row>
    <row r="6711" spans="1:36" x14ac:dyDescent="0.25">
      <c r="A6711" t="s">
        <v>32</v>
      </c>
      <c r="B6711" t="s">
        <v>20211</v>
      </c>
      <c r="C6711">
        <f>YEAR(B6711)</f>
        <v>2018</v>
      </c>
      <c r="D6711">
        <v>75.2</v>
      </c>
      <c r="E6711">
        <v>69.8</v>
      </c>
      <c r="F6711">
        <v>72.3</v>
      </c>
      <c r="H6711" s="2">
        <f>IF(F6711-65.46&lt;=0,0,IF(F6711-65.46&lt;=1,1,2))</f>
        <v>2</v>
      </c>
      <c r="I6711">
        <v>75.2</v>
      </c>
      <c r="J6711">
        <v>69.8</v>
      </c>
      <c r="K6711">
        <v>72.3</v>
      </c>
      <c r="L6711">
        <v>67</v>
      </c>
      <c r="M6711">
        <v>83.7</v>
      </c>
      <c r="O6711">
        <v>4.0000000000000001E-3</v>
      </c>
      <c r="P6711">
        <v>100</v>
      </c>
      <c r="Q6711">
        <v>4.17</v>
      </c>
      <c r="R6711" t="s">
        <v>40</v>
      </c>
      <c r="S6711">
        <v>0</v>
      </c>
      <c r="T6711">
        <v>0</v>
      </c>
      <c r="U6711">
        <v>33.799999999999997</v>
      </c>
      <c r="V6711">
        <v>19.7</v>
      </c>
      <c r="W6711">
        <v>302.89999999999998</v>
      </c>
      <c r="X6711">
        <v>1010.8</v>
      </c>
      <c r="Y6711">
        <v>58.2</v>
      </c>
      <c r="Z6711">
        <v>6.1</v>
      </c>
      <c r="AA6711">
        <v>252.3</v>
      </c>
      <c r="AB6711">
        <v>21.9</v>
      </c>
      <c r="AC6711">
        <v>8</v>
      </c>
      <c r="AD6711">
        <v>0</v>
      </c>
      <c r="AE6711" t="s">
        <v>20212</v>
      </c>
      <c r="AF6711" t="s">
        <v>20213</v>
      </c>
      <c r="AG6711">
        <v>0.39</v>
      </c>
      <c r="AH6711" t="s">
        <v>56</v>
      </c>
      <c r="AI6711" t="s">
        <v>65</v>
      </c>
      <c r="AJ6711" t="s">
        <v>40</v>
      </c>
    </row>
    <row r="6712" spans="1:36" x14ac:dyDescent="0.25">
      <c r="A6712" t="s">
        <v>32</v>
      </c>
      <c r="B6712" t="s">
        <v>20214</v>
      </c>
      <c r="C6712">
        <f>YEAR(B6712)</f>
        <v>2018</v>
      </c>
      <c r="D6712">
        <v>75.2</v>
      </c>
      <c r="E6712">
        <v>71.599999999999994</v>
      </c>
      <c r="F6712">
        <v>72.8</v>
      </c>
      <c r="H6712" s="2">
        <f>IF(F6712-65.46&lt;=0,0,IF(F6712-65.46&lt;=1,1,2))</f>
        <v>2</v>
      </c>
      <c r="I6712">
        <v>75.2</v>
      </c>
      <c r="J6712">
        <v>71.599999999999994</v>
      </c>
      <c r="K6712">
        <v>72.8</v>
      </c>
      <c r="L6712">
        <v>66.8</v>
      </c>
      <c r="M6712">
        <v>81.7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30.9</v>
      </c>
      <c r="V6712">
        <v>20.8</v>
      </c>
      <c r="W6712">
        <v>311.2</v>
      </c>
      <c r="X6712">
        <v>1012.4</v>
      </c>
      <c r="Y6712">
        <v>80.900000000000006</v>
      </c>
      <c r="Z6712">
        <v>6.2</v>
      </c>
      <c r="AA6712">
        <v>238.6</v>
      </c>
      <c r="AB6712">
        <v>20.5</v>
      </c>
      <c r="AC6712">
        <v>7</v>
      </c>
      <c r="AD6712">
        <v>0</v>
      </c>
      <c r="AE6712" t="s">
        <v>20215</v>
      </c>
      <c r="AF6712" t="s">
        <v>20216</v>
      </c>
      <c r="AG6712">
        <v>0.42</v>
      </c>
      <c r="AH6712" t="s">
        <v>36</v>
      </c>
      <c r="AI6712" t="s">
        <v>37</v>
      </c>
      <c r="AJ6712" t="s">
        <v>38</v>
      </c>
    </row>
    <row r="6713" spans="1:36" x14ac:dyDescent="0.25">
      <c r="A6713" t="s">
        <v>32</v>
      </c>
      <c r="B6713" t="s">
        <v>20217</v>
      </c>
      <c r="C6713">
        <f>YEAR(B6713)</f>
        <v>2018</v>
      </c>
      <c r="D6713">
        <v>73.400000000000006</v>
      </c>
      <c r="E6713">
        <v>69.8</v>
      </c>
      <c r="F6713">
        <v>71.2</v>
      </c>
      <c r="H6713" s="2">
        <f>IF(F6713-65.46&lt;=0,0,IF(F6713-65.46&lt;=1,1,2))</f>
        <v>2</v>
      </c>
      <c r="I6713">
        <v>73.400000000000006</v>
      </c>
      <c r="J6713">
        <v>69.8</v>
      </c>
      <c r="K6713">
        <v>71.2</v>
      </c>
      <c r="L6713">
        <v>66.400000000000006</v>
      </c>
      <c r="M6713">
        <v>84.7</v>
      </c>
      <c r="O6713">
        <v>6.0000000000000001E-3</v>
      </c>
      <c r="P6713">
        <v>100</v>
      </c>
      <c r="Q6713">
        <v>4.17</v>
      </c>
      <c r="R6713" t="s">
        <v>40</v>
      </c>
      <c r="S6713">
        <v>0</v>
      </c>
      <c r="T6713">
        <v>0</v>
      </c>
      <c r="U6713">
        <v>32.200000000000003</v>
      </c>
      <c r="V6713">
        <v>20.8</v>
      </c>
      <c r="W6713">
        <v>313.5</v>
      </c>
      <c r="X6713">
        <v>1013.5</v>
      </c>
      <c r="Y6713">
        <v>72.400000000000006</v>
      </c>
      <c r="Z6713">
        <v>6.2</v>
      </c>
      <c r="AA6713">
        <v>267.7</v>
      </c>
      <c r="AB6713">
        <v>23.2</v>
      </c>
      <c r="AC6713">
        <v>8</v>
      </c>
      <c r="AD6713">
        <v>0</v>
      </c>
      <c r="AE6713" t="s">
        <v>20218</v>
      </c>
      <c r="AF6713" t="s">
        <v>20219</v>
      </c>
      <c r="AG6713">
        <v>0.46</v>
      </c>
      <c r="AH6713" t="s">
        <v>56</v>
      </c>
      <c r="AI6713" t="s">
        <v>78</v>
      </c>
      <c r="AJ6713" t="s">
        <v>40</v>
      </c>
    </row>
    <row r="6714" spans="1:36" x14ac:dyDescent="0.25">
      <c r="A6714" t="s">
        <v>32</v>
      </c>
      <c r="B6714" t="s">
        <v>20220</v>
      </c>
      <c r="C6714">
        <f>YEAR(B6714)</f>
        <v>2018</v>
      </c>
      <c r="D6714">
        <v>75.2</v>
      </c>
      <c r="E6714">
        <v>69.8</v>
      </c>
      <c r="F6714">
        <v>72.3</v>
      </c>
      <c r="H6714" s="2">
        <f>IF(F6714-65.46&lt;=0,0,IF(F6714-65.46&lt;=1,1,2))</f>
        <v>2</v>
      </c>
      <c r="I6714">
        <v>75.2</v>
      </c>
      <c r="J6714">
        <v>69.8</v>
      </c>
      <c r="K6714">
        <v>72.3</v>
      </c>
      <c r="L6714">
        <v>64.3</v>
      </c>
      <c r="M6714">
        <v>76.3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37.1</v>
      </c>
      <c r="V6714">
        <v>20.8</v>
      </c>
      <c r="W6714">
        <v>302.8</v>
      </c>
      <c r="X6714">
        <v>1013</v>
      </c>
      <c r="Y6714">
        <v>38</v>
      </c>
      <c r="Z6714">
        <v>6.2</v>
      </c>
      <c r="AA6714">
        <v>300.3</v>
      </c>
      <c r="AB6714">
        <v>25.8</v>
      </c>
      <c r="AC6714">
        <v>8</v>
      </c>
      <c r="AD6714">
        <v>0</v>
      </c>
      <c r="AE6714" t="s">
        <v>20221</v>
      </c>
      <c r="AF6714" t="s">
        <v>20222</v>
      </c>
      <c r="AG6714">
        <v>0.5</v>
      </c>
      <c r="AH6714" t="s">
        <v>36</v>
      </c>
      <c r="AI6714" t="s">
        <v>37</v>
      </c>
      <c r="AJ6714" t="s">
        <v>38</v>
      </c>
    </row>
    <row r="6715" spans="1:36" x14ac:dyDescent="0.25">
      <c r="A6715" t="s">
        <v>32</v>
      </c>
      <c r="B6715" t="s">
        <v>20223</v>
      </c>
      <c r="C6715">
        <f>YEAR(B6715)</f>
        <v>2018</v>
      </c>
      <c r="D6715">
        <v>77</v>
      </c>
      <c r="E6715">
        <v>69.8</v>
      </c>
      <c r="F6715">
        <v>73.3</v>
      </c>
      <c r="H6715" s="2">
        <f>IF(F6715-65.46&lt;=0,0,IF(F6715-65.46&lt;=1,1,2))</f>
        <v>2</v>
      </c>
      <c r="I6715">
        <v>77</v>
      </c>
      <c r="J6715">
        <v>69.8</v>
      </c>
      <c r="K6715">
        <v>73.3</v>
      </c>
      <c r="L6715">
        <v>65.099999999999994</v>
      </c>
      <c r="M6715">
        <v>75.5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33.6</v>
      </c>
      <c r="V6715">
        <v>23</v>
      </c>
      <c r="W6715">
        <v>299.3</v>
      </c>
      <c r="X6715">
        <v>1012.2</v>
      </c>
      <c r="Y6715">
        <v>34.299999999999997</v>
      </c>
      <c r="Z6715">
        <v>6.2</v>
      </c>
      <c r="AA6715">
        <v>314.3</v>
      </c>
      <c r="AB6715">
        <v>27.2</v>
      </c>
      <c r="AC6715">
        <v>9</v>
      </c>
      <c r="AD6715">
        <v>0</v>
      </c>
      <c r="AE6715" t="s">
        <v>20224</v>
      </c>
      <c r="AF6715" t="s">
        <v>20225</v>
      </c>
      <c r="AG6715">
        <v>0.53</v>
      </c>
      <c r="AH6715" t="s">
        <v>36</v>
      </c>
      <c r="AI6715" t="s">
        <v>37</v>
      </c>
      <c r="AJ6715" t="s">
        <v>38</v>
      </c>
    </row>
    <row r="6716" spans="1:36" x14ac:dyDescent="0.25">
      <c r="A6716" t="s">
        <v>32</v>
      </c>
      <c r="B6716" t="s">
        <v>20226</v>
      </c>
      <c r="C6716">
        <f>YEAR(B6716)</f>
        <v>2018</v>
      </c>
      <c r="D6716">
        <v>77</v>
      </c>
      <c r="E6716">
        <v>69.8</v>
      </c>
      <c r="F6716">
        <v>73.3</v>
      </c>
      <c r="H6716" s="2">
        <f>IF(F6716-65.46&lt;=0,0,IF(F6716-65.46&lt;=1,1,2))</f>
        <v>2</v>
      </c>
      <c r="I6716">
        <v>77</v>
      </c>
      <c r="J6716">
        <v>69.8</v>
      </c>
      <c r="K6716">
        <v>73.3</v>
      </c>
      <c r="L6716">
        <v>63.3</v>
      </c>
      <c r="M6716">
        <v>71.599999999999994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34.200000000000003</v>
      </c>
      <c r="V6716">
        <v>19.7</v>
      </c>
      <c r="W6716">
        <v>299.60000000000002</v>
      </c>
      <c r="X6716">
        <v>1012.2</v>
      </c>
      <c r="Y6716">
        <v>34</v>
      </c>
      <c r="Z6716">
        <v>6.2</v>
      </c>
      <c r="AA6716">
        <v>335</v>
      </c>
      <c r="AB6716">
        <v>28.7</v>
      </c>
      <c r="AC6716">
        <v>10</v>
      </c>
      <c r="AD6716">
        <v>0</v>
      </c>
      <c r="AE6716" t="s">
        <v>20227</v>
      </c>
      <c r="AF6716" t="s">
        <v>20228</v>
      </c>
      <c r="AG6716">
        <v>0.56000000000000005</v>
      </c>
      <c r="AH6716" t="s">
        <v>36</v>
      </c>
      <c r="AI6716" t="s">
        <v>702</v>
      </c>
      <c r="AJ6716" t="s">
        <v>38</v>
      </c>
    </row>
    <row r="6717" spans="1:36" x14ac:dyDescent="0.25">
      <c r="A6717" t="s">
        <v>32</v>
      </c>
      <c r="B6717" t="s">
        <v>20229</v>
      </c>
      <c r="C6717">
        <f>YEAR(B6717)</f>
        <v>2018</v>
      </c>
      <c r="D6717">
        <v>80.599999999999994</v>
      </c>
      <c r="E6717">
        <v>69.8</v>
      </c>
      <c r="F6717">
        <v>75.099999999999994</v>
      </c>
      <c r="G6717" s="2">
        <f>AVERAGE(F6717:F6808)</f>
        <v>79.160869565217396</v>
      </c>
      <c r="H6717" s="2">
        <f>IF(F6717-79.16&lt;=0,0,IF(F6717-49.16&lt;=1,1,2))</f>
        <v>0</v>
      </c>
      <c r="I6717">
        <v>83.3</v>
      </c>
      <c r="J6717">
        <v>69.8</v>
      </c>
      <c r="K6717">
        <v>75.3</v>
      </c>
      <c r="L6717">
        <v>61.5</v>
      </c>
      <c r="M6717">
        <v>63.1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36.9</v>
      </c>
      <c r="V6717">
        <v>20.8</v>
      </c>
      <c r="W6717">
        <v>295.10000000000002</v>
      </c>
      <c r="X6717">
        <v>1012.5</v>
      </c>
      <c r="Y6717">
        <v>17.5</v>
      </c>
      <c r="Z6717">
        <v>6.2</v>
      </c>
      <c r="AA6717">
        <v>341.4</v>
      </c>
      <c r="AB6717">
        <v>29.5</v>
      </c>
      <c r="AC6717">
        <v>10</v>
      </c>
      <c r="AD6717">
        <v>0</v>
      </c>
      <c r="AE6717" t="s">
        <v>20230</v>
      </c>
      <c r="AF6717" t="s">
        <v>20231</v>
      </c>
      <c r="AG6717">
        <v>0.59</v>
      </c>
      <c r="AH6717" t="s">
        <v>330</v>
      </c>
      <c r="AI6717" t="s">
        <v>9140</v>
      </c>
      <c r="AJ6717" t="s">
        <v>331</v>
      </c>
    </row>
    <row r="6718" spans="1:36" x14ac:dyDescent="0.25">
      <c r="A6718" t="s">
        <v>32</v>
      </c>
      <c r="B6718" t="s">
        <v>20232</v>
      </c>
      <c r="C6718">
        <f>YEAR(B6718)</f>
        <v>2018</v>
      </c>
      <c r="D6718">
        <v>78.8</v>
      </c>
      <c r="E6718">
        <v>73.400000000000006</v>
      </c>
      <c r="F6718">
        <v>76.599999999999994</v>
      </c>
      <c r="H6718" s="2">
        <f>IF(F6718-79.16&lt;=0,0,IF(F6718-49.16&lt;=1,1,2))</f>
        <v>0</v>
      </c>
      <c r="I6718">
        <v>78.8</v>
      </c>
      <c r="J6718">
        <v>73.400000000000006</v>
      </c>
      <c r="K6718">
        <v>76.599999999999994</v>
      </c>
      <c r="L6718">
        <v>65.7</v>
      </c>
      <c r="M6718">
        <v>69.599999999999994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28.6</v>
      </c>
      <c r="V6718">
        <v>19.7</v>
      </c>
      <c r="W6718">
        <v>300.89999999999998</v>
      </c>
      <c r="X6718">
        <v>1012.1</v>
      </c>
      <c r="Y6718">
        <v>17.899999999999999</v>
      </c>
      <c r="Z6718">
        <v>6.2</v>
      </c>
      <c r="AA6718">
        <v>330</v>
      </c>
      <c r="AB6718">
        <v>28.3</v>
      </c>
      <c r="AC6718">
        <v>10</v>
      </c>
      <c r="AD6718">
        <v>0</v>
      </c>
      <c r="AE6718" t="s">
        <v>20233</v>
      </c>
      <c r="AF6718" t="s">
        <v>20234</v>
      </c>
      <c r="AG6718">
        <v>0.62</v>
      </c>
      <c r="AH6718" t="s">
        <v>330</v>
      </c>
      <c r="AI6718" t="s">
        <v>9140</v>
      </c>
      <c r="AJ6718" t="s">
        <v>331</v>
      </c>
    </row>
    <row r="6719" spans="1:36" x14ac:dyDescent="0.25">
      <c r="A6719" t="s">
        <v>32</v>
      </c>
      <c r="B6719" t="s">
        <v>20235</v>
      </c>
      <c r="C6719">
        <f>YEAR(B6719)</f>
        <v>2018</v>
      </c>
      <c r="D6719">
        <v>82.4</v>
      </c>
      <c r="E6719">
        <v>68</v>
      </c>
      <c r="F6719">
        <v>76.2</v>
      </c>
      <c r="H6719" s="2">
        <f>IF(F6719-79.16&lt;=0,0,IF(F6719-49.16&lt;=1,1,2))</f>
        <v>0</v>
      </c>
      <c r="I6719">
        <v>86.2</v>
      </c>
      <c r="J6719">
        <v>68</v>
      </c>
      <c r="K6719">
        <v>77</v>
      </c>
      <c r="L6719">
        <v>65.400000000000006</v>
      </c>
      <c r="M6719">
        <v>70.2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30.6</v>
      </c>
      <c r="V6719">
        <v>20.8</v>
      </c>
      <c r="W6719">
        <v>298.89999999999998</v>
      </c>
      <c r="X6719">
        <v>1012.5</v>
      </c>
      <c r="Y6719">
        <v>1.3</v>
      </c>
      <c r="Z6719">
        <v>6.2</v>
      </c>
      <c r="AA6719">
        <v>341.6</v>
      </c>
      <c r="AB6719">
        <v>29.4</v>
      </c>
      <c r="AC6719">
        <v>10</v>
      </c>
      <c r="AD6719">
        <v>0</v>
      </c>
      <c r="AE6719" t="s">
        <v>20236</v>
      </c>
      <c r="AF6719" t="s">
        <v>20237</v>
      </c>
      <c r="AG6719">
        <v>0.66</v>
      </c>
      <c r="AH6719" t="s">
        <v>330</v>
      </c>
      <c r="AI6719" t="s">
        <v>9140</v>
      </c>
      <c r="AJ6719" t="s">
        <v>331</v>
      </c>
    </row>
    <row r="6720" spans="1:36" x14ac:dyDescent="0.25">
      <c r="A6720" t="s">
        <v>32</v>
      </c>
      <c r="B6720" t="s">
        <v>20238</v>
      </c>
      <c r="C6720">
        <f>YEAR(B6720)</f>
        <v>2018</v>
      </c>
      <c r="D6720">
        <v>82.4</v>
      </c>
      <c r="E6720">
        <v>66.2</v>
      </c>
      <c r="F6720">
        <v>74.400000000000006</v>
      </c>
      <c r="H6720" s="2">
        <f>IF(F6720-79.16&lt;=0,0,IF(F6720-49.16&lt;=1,1,2))</f>
        <v>0</v>
      </c>
      <c r="I6720">
        <v>83.4</v>
      </c>
      <c r="J6720">
        <v>66.2</v>
      </c>
      <c r="K6720">
        <v>74.8</v>
      </c>
      <c r="L6720">
        <v>63.7</v>
      </c>
      <c r="M6720">
        <v>70.599999999999994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25.7</v>
      </c>
      <c r="V6720">
        <v>15</v>
      </c>
      <c r="W6720">
        <v>283.3</v>
      </c>
      <c r="X6720">
        <v>1009.8</v>
      </c>
      <c r="Y6720">
        <v>10.9</v>
      </c>
      <c r="Z6720">
        <v>6.2</v>
      </c>
      <c r="AA6720">
        <v>333.3</v>
      </c>
      <c r="AB6720">
        <v>29</v>
      </c>
      <c r="AC6720">
        <v>10</v>
      </c>
      <c r="AD6720">
        <v>0</v>
      </c>
      <c r="AE6720" t="s">
        <v>20239</v>
      </c>
      <c r="AF6720" t="s">
        <v>20240</v>
      </c>
      <c r="AG6720">
        <v>0.69</v>
      </c>
      <c r="AH6720" t="s">
        <v>330</v>
      </c>
      <c r="AI6720" t="s">
        <v>9140</v>
      </c>
      <c r="AJ6720" t="s">
        <v>331</v>
      </c>
    </row>
    <row r="6721" spans="1:36" x14ac:dyDescent="0.25">
      <c r="A6721" t="s">
        <v>32</v>
      </c>
      <c r="B6721" t="s">
        <v>20241</v>
      </c>
      <c r="C6721">
        <f>YEAR(B6721)</f>
        <v>2018</v>
      </c>
      <c r="D6721">
        <v>84.2</v>
      </c>
      <c r="E6721">
        <v>66.2</v>
      </c>
      <c r="F6721">
        <v>76.099999999999994</v>
      </c>
      <c r="H6721" s="2">
        <f>IF(F6721-79.16&lt;=0,0,IF(F6721-49.16&lt;=1,1,2))</f>
        <v>0</v>
      </c>
      <c r="I6721">
        <v>87.4</v>
      </c>
      <c r="J6721">
        <v>66.2</v>
      </c>
      <c r="K6721">
        <v>77.2</v>
      </c>
      <c r="L6721">
        <v>60.3</v>
      </c>
      <c r="M6721">
        <v>59.2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17.2</v>
      </c>
      <c r="V6721">
        <v>8</v>
      </c>
      <c r="W6721">
        <v>142.6</v>
      </c>
      <c r="X6721">
        <v>1008.8</v>
      </c>
      <c r="Y6721">
        <v>41.9</v>
      </c>
      <c r="Z6721">
        <v>6.2</v>
      </c>
      <c r="AA6721">
        <v>330.7</v>
      </c>
      <c r="AB6721">
        <v>28.5</v>
      </c>
      <c r="AC6721">
        <v>9</v>
      </c>
      <c r="AD6721">
        <v>0</v>
      </c>
      <c r="AE6721" t="s">
        <v>20242</v>
      </c>
      <c r="AF6721" t="s">
        <v>20243</v>
      </c>
      <c r="AG6721">
        <v>0.72</v>
      </c>
      <c r="AH6721" t="s">
        <v>36</v>
      </c>
      <c r="AI6721" t="s">
        <v>37</v>
      </c>
      <c r="AJ6721" t="s">
        <v>38</v>
      </c>
    </row>
    <row r="6722" spans="1:36" x14ac:dyDescent="0.25">
      <c r="A6722" t="s">
        <v>32</v>
      </c>
      <c r="B6722" t="s">
        <v>20244</v>
      </c>
      <c r="C6722">
        <f>YEAR(B6722)</f>
        <v>2018</v>
      </c>
      <c r="D6722">
        <v>89.6</v>
      </c>
      <c r="E6722">
        <v>68</v>
      </c>
      <c r="F6722">
        <v>80.400000000000006</v>
      </c>
      <c r="H6722" s="2">
        <f>IF(F6722-79.16&lt;=0,0,IF(F6722-49.16&lt;=1,1,2))</f>
        <v>2</v>
      </c>
      <c r="I6722">
        <v>91.3</v>
      </c>
      <c r="J6722">
        <v>68</v>
      </c>
      <c r="K6722">
        <v>81</v>
      </c>
      <c r="L6722">
        <v>62.9</v>
      </c>
      <c r="M6722">
        <v>58.5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18.600000000000001</v>
      </c>
      <c r="V6722">
        <v>11.4</v>
      </c>
      <c r="W6722">
        <v>144</v>
      </c>
      <c r="X6722">
        <v>1012.1</v>
      </c>
      <c r="Y6722">
        <v>7.9</v>
      </c>
      <c r="Z6722">
        <v>6.2</v>
      </c>
      <c r="AA6722">
        <v>332.9</v>
      </c>
      <c r="AB6722">
        <v>28.8</v>
      </c>
      <c r="AC6722">
        <v>10</v>
      </c>
      <c r="AD6722">
        <v>0</v>
      </c>
      <c r="AE6722" t="s">
        <v>20245</v>
      </c>
      <c r="AF6722" t="s">
        <v>20246</v>
      </c>
      <c r="AG6722">
        <v>0.75</v>
      </c>
      <c r="AH6722" t="s">
        <v>330</v>
      </c>
      <c r="AI6722" t="s">
        <v>9140</v>
      </c>
      <c r="AJ6722" t="s">
        <v>331</v>
      </c>
    </row>
    <row r="6723" spans="1:36" x14ac:dyDescent="0.25">
      <c r="A6723" t="s">
        <v>32</v>
      </c>
      <c r="B6723" t="s">
        <v>20247</v>
      </c>
      <c r="C6723">
        <f>YEAR(B6723)</f>
        <v>2018</v>
      </c>
      <c r="D6723">
        <v>84.2</v>
      </c>
      <c r="E6723">
        <v>71.599999999999994</v>
      </c>
      <c r="F6723">
        <v>78.400000000000006</v>
      </c>
      <c r="H6723" s="2">
        <f>IF(F6723-79.16&lt;=0,0,IF(F6723-49.16&lt;=1,1,2))</f>
        <v>0</v>
      </c>
      <c r="I6723">
        <v>87.4</v>
      </c>
      <c r="J6723">
        <v>71.599999999999994</v>
      </c>
      <c r="K6723">
        <v>79.7</v>
      </c>
      <c r="L6723">
        <v>63.8</v>
      </c>
      <c r="M6723">
        <v>61.7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21.3</v>
      </c>
      <c r="V6723">
        <v>11.4</v>
      </c>
      <c r="W6723">
        <v>57.1</v>
      </c>
      <c r="X6723">
        <v>1015.2</v>
      </c>
      <c r="Y6723">
        <v>3.2</v>
      </c>
      <c r="Z6723">
        <v>6.2</v>
      </c>
      <c r="AA6723">
        <v>341.1</v>
      </c>
      <c r="AB6723">
        <v>29.4</v>
      </c>
      <c r="AC6723">
        <v>10</v>
      </c>
      <c r="AD6723">
        <v>0</v>
      </c>
      <c r="AE6723" t="s">
        <v>20248</v>
      </c>
      <c r="AF6723" t="s">
        <v>20249</v>
      </c>
      <c r="AG6723">
        <v>0.79</v>
      </c>
      <c r="AH6723" t="s">
        <v>330</v>
      </c>
      <c r="AI6723" t="s">
        <v>9140</v>
      </c>
      <c r="AJ6723" t="s">
        <v>331</v>
      </c>
    </row>
    <row r="6724" spans="1:36" x14ac:dyDescent="0.25">
      <c r="A6724" t="s">
        <v>32</v>
      </c>
      <c r="B6724" t="s">
        <v>20250</v>
      </c>
      <c r="C6724">
        <f>YEAR(B6724)</f>
        <v>2018</v>
      </c>
      <c r="D6724">
        <v>84.3</v>
      </c>
      <c r="E6724">
        <v>68</v>
      </c>
      <c r="F6724">
        <v>77.2</v>
      </c>
      <c r="H6724" s="2">
        <f>IF(F6724-79.16&lt;=0,0,IF(F6724-49.16&lt;=1,1,2))</f>
        <v>0</v>
      </c>
      <c r="I6724">
        <v>89.6</v>
      </c>
      <c r="J6724">
        <v>68</v>
      </c>
      <c r="K6724">
        <v>78.7</v>
      </c>
      <c r="L6724">
        <v>64.900000000000006</v>
      </c>
      <c r="M6724">
        <v>66.400000000000006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17</v>
      </c>
      <c r="V6724">
        <v>6.9</v>
      </c>
      <c r="W6724">
        <v>65.900000000000006</v>
      </c>
      <c r="X6724">
        <v>1015.4</v>
      </c>
      <c r="Y6724">
        <v>7.1</v>
      </c>
      <c r="Z6724">
        <v>6.2</v>
      </c>
      <c r="AA6724">
        <v>339.6</v>
      </c>
      <c r="AB6724">
        <v>29.3</v>
      </c>
      <c r="AC6724">
        <v>10</v>
      </c>
      <c r="AD6724">
        <v>0</v>
      </c>
      <c r="AE6724" t="s">
        <v>20251</v>
      </c>
      <c r="AF6724" t="s">
        <v>20252</v>
      </c>
      <c r="AG6724">
        <v>0.82</v>
      </c>
      <c r="AH6724" t="s">
        <v>330</v>
      </c>
      <c r="AI6724" t="s">
        <v>9140</v>
      </c>
      <c r="AJ6724" t="s">
        <v>331</v>
      </c>
    </row>
    <row r="6725" spans="1:36" x14ac:dyDescent="0.25">
      <c r="A6725" t="s">
        <v>32</v>
      </c>
      <c r="B6725" t="s">
        <v>20253</v>
      </c>
      <c r="C6725">
        <f>YEAR(B6725)</f>
        <v>2018</v>
      </c>
      <c r="D6725">
        <v>86</v>
      </c>
      <c r="E6725">
        <v>71.5</v>
      </c>
      <c r="F6725">
        <v>78.400000000000006</v>
      </c>
      <c r="H6725" s="2">
        <f>IF(F6725-79.16&lt;=0,0,IF(F6725-49.16&lt;=1,1,2))</f>
        <v>0</v>
      </c>
      <c r="I6725">
        <v>87.2</v>
      </c>
      <c r="J6725">
        <v>71.5</v>
      </c>
      <c r="K6725">
        <v>79.900000000000006</v>
      </c>
      <c r="L6725">
        <v>65.8</v>
      </c>
      <c r="M6725">
        <v>66.8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24.2</v>
      </c>
      <c r="V6725">
        <v>17.2</v>
      </c>
      <c r="W6725">
        <v>278.10000000000002</v>
      </c>
      <c r="X6725">
        <v>1011.5</v>
      </c>
      <c r="Y6725">
        <v>4.5999999999999996</v>
      </c>
      <c r="Z6725">
        <v>6.1</v>
      </c>
      <c r="AA6725">
        <v>338.8</v>
      </c>
      <c r="AB6725">
        <v>29.2</v>
      </c>
      <c r="AC6725">
        <v>10</v>
      </c>
      <c r="AD6725">
        <v>0</v>
      </c>
      <c r="AE6725" t="s">
        <v>20254</v>
      </c>
      <c r="AF6725" t="s">
        <v>20255</v>
      </c>
      <c r="AG6725">
        <v>0.85</v>
      </c>
      <c r="AH6725" t="s">
        <v>330</v>
      </c>
      <c r="AI6725" t="s">
        <v>9140</v>
      </c>
      <c r="AJ6725" t="s">
        <v>331</v>
      </c>
    </row>
    <row r="6726" spans="1:36" x14ac:dyDescent="0.25">
      <c r="A6726" t="s">
        <v>32</v>
      </c>
      <c r="B6726" t="s">
        <v>20256</v>
      </c>
      <c r="C6726">
        <f>YEAR(B6726)</f>
        <v>2018</v>
      </c>
      <c r="D6726">
        <v>80.599999999999994</v>
      </c>
      <c r="E6726">
        <v>71.599999999999994</v>
      </c>
      <c r="F6726">
        <v>76.2</v>
      </c>
      <c r="H6726" s="2">
        <f>IF(F6726-79.16&lt;=0,0,IF(F6726-49.16&lt;=1,1,2))</f>
        <v>0</v>
      </c>
      <c r="I6726">
        <v>83.3</v>
      </c>
      <c r="J6726">
        <v>71.599999999999994</v>
      </c>
      <c r="K6726">
        <v>76.400000000000006</v>
      </c>
      <c r="L6726">
        <v>66.8</v>
      </c>
      <c r="M6726">
        <v>73.3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29.8</v>
      </c>
      <c r="V6726">
        <v>28.9</v>
      </c>
      <c r="W6726">
        <v>285.7</v>
      </c>
      <c r="X6726">
        <v>1007</v>
      </c>
      <c r="Y6726">
        <v>15</v>
      </c>
      <c r="Z6726">
        <v>6.2</v>
      </c>
      <c r="AA6726">
        <v>335</v>
      </c>
      <c r="AB6726">
        <v>28.9</v>
      </c>
      <c r="AC6726">
        <v>10</v>
      </c>
      <c r="AD6726">
        <v>0</v>
      </c>
      <c r="AE6726" t="s">
        <v>20257</v>
      </c>
      <c r="AF6726" t="s">
        <v>20258</v>
      </c>
      <c r="AG6726">
        <v>0.89</v>
      </c>
      <c r="AH6726" t="s">
        <v>330</v>
      </c>
      <c r="AI6726" t="s">
        <v>9140</v>
      </c>
      <c r="AJ6726" t="s">
        <v>331</v>
      </c>
    </row>
    <row r="6727" spans="1:36" x14ac:dyDescent="0.25">
      <c r="A6727" t="s">
        <v>32</v>
      </c>
      <c r="B6727" t="s">
        <v>20259</v>
      </c>
      <c r="C6727">
        <f>YEAR(B6727)</f>
        <v>2018</v>
      </c>
      <c r="D6727">
        <v>80.599999999999994</v>
      </c>
      <c r="E6727">
        <v>68</v>
      </c>
      <c r="F6727">
        <v>76.400000000000006</v>
      </c>
      <c r="H6727" s="2">
        <f>IF(F6727-79.16&lt;=0,0,IF(F6727-49.16&lt;=1,1,2))</f>
        <v>0</v>
      </c>
      <c r="I6727">
        <v>83.9</v>
      </c>
      <c r="J6727">
        <v>68</v>
      </c>
      <c r="K6727">
        <v>77</v>
      </c>
      <c r="L6727">
        <v>64.5</v>
      </c>
      <c r="M6727">
        <v>67.400000000000006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34.700000000000003</v>
      </c>
      <c r="V6727">
        <v>21.9</v>
      </c>
      <c r="W6727">
        <v>292.10000000000002</v>
      </c>
      <c r="X6727">
        <v>1006.8</v>
      </c>
      <c r="Y6727">
        <v>28.7</v>
      </c>
      <c r="Z6727">
        <v>6.2</v>
      </c>
      <c r="AA6727">
        <v>318</v>
      </c>
      <c r="AB6727">
        <v>27.5</v>
      </c>
      <c r="AC6727">
        <v>9</v>
      </c>
      <c r="AD6727">
        <v>0</v>
      </c>
      <c r="AE6727" t="s">
        <v>20260</v>
      </c>
      <c r="AF6727" t="s">
        <v>20261</v>
      </c>
      <c r="AG6727">
        <v>0.92</v>
      </c>
      <c r="AH6727" t="s">
        <v>36</v>
      </c>
      <c r="AI6727" t="s">
        <v>37</v>
      </c>
      <c r="AJ6727" t="s">
        <v>38</v>
      </c>
    </row>
    <row r="6728" spans="1:36" x14ac:dyDescent="0.25">
      <c r="A6728" t="s">
        <v>32</v>
      </c>
      <c r="B6728" t="s">
        <v>20262</v>
      </c>
      <c r="C6728">
        <f>YEAR(B6728)</f>
        <v>2018</v>
      </c>
      <c r="D6728">
        <v>80.599999999999994</v>
      </c>
      <c r="E6728">
        <v>75.2</v>
      </c>
      <c r="F6728">
        <v>78.099999999999994</v>
      </c>
      <c r="H6728" s="2">
        <f>IF(F6728-79.16&lt;=0,0,IF(F6728-49.16&lt;=1,1,2))</f>
        <v>0</v>
      </c>
      <c r="I6728">
        <v>83.3</v>
      </c>
      <c r="J6728">
        <v>75.2</v>
      </c>
      <c r="K6728">
        <v>78.7</v>
      </c>
      <c r="L6728">
        <v>64.7</v>
      </c>
      <c r="M6728">
        <v>63.8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33.1</v>
      </c>
      <c r="V6728">
        <v>21.9</v>
      </c>
      <c r="W6728">
        <v>299.8</v>
      </c>
      <c r="X6728">
        <v>1006.9</v>
      </c>
      <c r="Y6728">
        <v>17.399999999999999</v>
      </c>
      <c r="Z6728">
        <v>6.2</v>
      </c>
      <c r="AA6728">
        <v>341.9</v>
      </c>
      <c r="AB6728">
        <v>29.6</v>
      </c>
      <c r="AC6728">
        <v>10</v>
      </c>
      <c r="AD6728">
        <v>0</v>
      </c>
      <c r="AE6728" t="s">
        <v>20263</v>
      </c>
      <c r="AF6728" t="s">
        <v>20264</v>
      </c>
      <c r="AG6728">
        <v>0.95</v>
      </c>
      <c r="AH6728" t="s">
        <v>330</v>
      </c>
      <c r="AI6728" t="s">
        <v>9140</v>
      </c>
      <c r="AJ6728" t="s">
        <v>331</v>
      </c>
    </row>
    <row r="6729" spans="1:36" x14ac:dyDescent="0.25">
      <c r="A6729" t="s">
        <v>32</v>
      </c>
      <c r="B6729" t="s">
        <v>20265</v>
      </c>
      <c r="C6729">
        <f>YEAR(B6729)</f>
        <v>2018</v>
      </c>
      <c r="D6729">
        <v>84.2</v>
      </c>
      <c r="E6729">
        <v>66.2</v>
      </c>
      <c r="F6729">
        <v>77.7</v>
      </c>
      <c r="H6729" s="2">
        <f>IF(F6729-79.16&lt;=0,0,IF(F6729-49.16&lt;=1,1,2))</f>
        <v>0</v>
      </c>
      <c r="I6729">
        <v>89.6</v>
      </c>
      <c r="J6729">
        <v>66.2</v>
      </c>
      <c r="K6729">
        <v>78.7</v>
      </c>
      <c r="L6729">
        <v>62.3</v>
      </c>
      <c r="M6729">
        <v>60.4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25.3</v>
      </c>
      <c r="V6729">
        <v>16.100000000000001</v>
      </c>
      <c r="W6729">
        <v>317.2</v>
      </c>
      <c r="X6729">
        <v>1004.7</v>
      </c>
      <c r="Y6729">
        <v>0.2</v>
      </c>
      <c r="Z6729">
        <v>6.2</v>
      </c>
      <c r="AA6729">
        <v>339</v>
      </c>
      <c r="AB6729">
        <v>29.2</v>
      </c>
      <c r="AC6729">
        <v>10</v>
      </c>
      <c r="AD6729">
        <v>0</v>
      </c>
      <c r="AE6729" t="s">
        <v>20266</v>
      </c>
      <c r="AF6729" t="s">
        <v>20267</v>
      </c>
      <c r="AG6729">
        <v>0</v>
      </c>
      <c r="AH6729" t="s">
        <v>330</v>
      </c>
      <c r="AI6729" t="s">
        <v>9140</v>
      </c>
      <c r="AJ6729" t="s">
        <v>331</v>
      </c>
    </row>
    <row r="6730" spans="1:36" x14ac:dyDescent="0.25">
      <c r="A6730" t="s">
        <v>32</v>
      </c>
      <c r="B6730" t="s">
        <v>20268</v>
      </c>
      <c r="C6730">
        <f>YEAR(B6730)</f>
        <v>2018</v>
      </c>
      <c r="D6730">
        <v>87.8</v>
      </c>
      <c r="E6730">
        <v>71.599999999999994</v>
      </c>
      <c r="F6730">
        <v>79.900000000000006</v>
      </c>
      <c r="H6730" s="2">
        <f>IF(F6730-79.16&lt;=0,0,IF(F6730-49.16&lt;=1,1,2))</f>
        <v>2</v>
      </c>
      <c r="I6730">
        <v>94.2</v>
      </c>
      <c r="J6730">
        <v>71.599999999999994</v>
      </c>
      <c r="K6730">
        <v>81.7</v>
      </c>
      <c r="L6730">
        <v>65.3</v>
      </c>
      <c r="M6730">
        <v>61.7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19</v>
      </c>
      <c r="V6730">
        <v>12.7</v>
      </c>
      <c r="W6730">
        <v>115.6</v>
      </c>
      <c r="X6730">
        <v>1004.1</v>
      </c>
      <c r="Y6730">
        <v>22.7</v>
      </c>
      <c r="Z6730">
        <v>6.2</v>
      </c>
      <c r="AA6730">
        <v>329.4</v>
      </c>
      <c r="AB6730">
        <v>28.6</v>
      </c>
      <c r="AC6730">
        <v>10</v>
      </c>
      <c r="AD6730">
        <v>0</v>
      </c>
      <c r="AE6730" t="s">
        <v>20269</v>
      </c>
      <c r="AF6730" t="s">
        <v>20270</v>
      </c>
      <c r="AG6730">
        <v>0.02</v>
      </c>
      <c r="AH6730" t="s">
        <v>36</v>
      </c>
      <c r="AI6730" t="s">
        <v>37</v>
      </c>
      <c r="AJ6730" t="s">
        <v>38</v>
      </c>
    </row>
    <row r="6731" spans="1:36" x14ac:dyDescent="0.25">
      <c r="A6731" t="s">
        <v>32</v>
      </c>
      <c r="B6731" t="s">
        <v>20271</v>
      </c>
      <c r="C6731">
        <f>YEAR(B6731)</f>
        <v>2018</v>
      </c>
      <c r="D6731">
        <v>80.599999999999994</v>
      </c>
      <c r="E6731">
        <v>69.8</v>
      </c>
      <c r="F6731">
        <v>76.900000000000006</v>
      </c>
      <c r="H6731" s="2">
        <f>IF(F6731-79.16&lt;=0,0,IF(F6731-49.16&lt;=1,1,2))</f>
        <v>0</v>
      </c>
      <c r="I6731">
        <v>85.4</v>
      </c>
      <c r="J6731">
        <v>69.8</v>
      </c>
      <c r="K6731">
        <v>77.5</v>
      </c>
      <c r="L6731">
        <v>69.2</v>
      </c>
      <c r="M6731">
        <v>77.2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20.8</v>
      </c>
      <c r="V6731">
        <v>10.3</v>
      </c>
      <c r="W6731">
        <v>341.1</v>
      </c>
      <c r="X6731">
        <v>1006.2</v>
      </c>
      <c r="Y6731">
        <v>39.799999999999997</v>
      </c>
      <c r="Z6731">
        <v>6.2</v>
      </c>
      <c r="AA6731">
        <v>295.39999999999998</v>
      </c>
      <c r="AB6731">
        <v>25.3</v>
      </c>
      <c r="AC6731">
        <v>9</v>
      </c>
      <c r="AD6731">
        <v>0</v>
      </c>
      <c r="AE6731" t="s">
        <v>20272</v>
      </c>
      <c r="AF6731" t="s">
        <v>20273</v>
      </c>
      <c r="AG6731">
        <v>0.05</v>
      </c>
      <c r="AH6731" t="s">
        <v>36</v>
      </c>
      <c r="AI6731" t="s">
        <v>37</v>
      </c>
      <c r="AJ6731" t="s">
        <v>38</v>
      </c>
    </row>
    <row r="6732" spans="1:36" x14ac:dyDescent="0.25">
      <c r="A6732" t="s">
        <v>32</v>
      </c>
      <c r="B6732" t="s">
        <v>20274</v>
      </c>
      <c r="C6732">
        <f>YEAR(B6732)</f>
        <v>2018</v>
      </c>
      <c r="D6732">
        <v>82.4</v>
      </c>
      <c r="E6732">
        <v>69.8</v>
      </c>
      <c r="F6732">
        <v>74.3</v>
      </c>
      <c r="H6732" s="2">
        <f>IF(F6732-79.16&lt;=0,0,IF(F6732-49.16&lt;=1,1,2))</f>
        <v>0</v>
      </c>
      <c r="I6732">
        <v>85.3</v>
      </c>
      <c r="J6732">
        <v>69.8</v>
      </c>
      <c r="K6732">
        <v>74.7</v>
      </c>
      <c r="L6732">
        <v>66.400000000000006</v>
      </c>
      <c r="M6732">
        <v>77</v>
      </c>
      <c r="O6732">
        <v>0.121</v>
      </c>
      <c r="P6732">
        <v>100</v>
      </c>
      <c r="Q6732">
        <v>8.33</v>
      </c>
      <c r="R6732" t="s">
        <v>40</v>
      </c>
      <c r="S6732">
        <v>0</v>
      </c>
      <c r="T6732">
        <v>0</v>
      </c>
      <c r="U6732">
        <v>24.2</v>
      </c>
      <c r="V6732">
        <v>19.7</v>
      </c>
      <c r="W6732">
        <v>210.8</v>
      </c>
      <c r="X6732">
        <v>1006.5</v>
      </c>
      <c r="Y6732">
        <v>56.3</v>
      </c>
      <c r="Z6732">
        <v>6.1</v>
      </c>
      <c r="AA6732">
        <v>267.60000000000002</v>
      </c>
      <c r="AB6732">
        <v>23.2</v>
      </c>
      <c r="AC6732">
        <v>8</v>
      </c>
      <c r="AD6732">
        <v>0</v>
      </c>
      <c r="AE6732" t="s">
        <v>20275</v>
      </c>
      <c r="AF6732" t="s">
        <v>20276</v>
      </c>
      <c r="AG6732">
        <v>0.09</v>
      </c>
      <c r="AH6732" t="s">
        <v>56</v>
      </c>
      <c r="AI6732" t="s">
        <v>121</v>
      </c>
      <c r="AJ6732" t="s">
        <v>40</v>
      </c>
    </row>
    <row r="6733" spans="1:36" x14ac:dyDescent="0.25">
      <c r="A6733" t="s">
        <v>32</v>
      </c>
      <c r="B6733" t="s">
        <v>20277</v>
      </c>
      <c r="C6733">
        <f>YEAR(B6733)</f>
        <v>2018</v>
      </c>
      <c r="D6733">
        <v>78.8</v>
      </c>
      <c r="E6733">
        <v>68</v>
      </c>
      <c r="F6733">
        <v>74</v>
      </c>
      <c r="H6733" s="2">
        <f>IF(F6733-79.16&lt;=0,0,IF(F6733-49.16&lt;=1,1,2))</f>
        <v>0</v>
      </c>
      <c r="I6733">
        <v>78.8</v>
      </c>
      <c r="J6733">
        <v>68</v>
      </c>
      <c r="K6733">
        <v>74</v>
      </c>
      <c r="L6733">
        <v>67.5</v>
      </c>
      <c r="M6733">
        <v>80.400000000000006</v>
      </c>
      <c r="O6733">
        <v>0.46899999999999997</v>
      </c>
      <c r="P6733">
        <v>100</v>
      </c>
      <c r="Q6733">
        <v>8.33</v>
      </c>
      <c r="R6733" t="s">
        <v>40</v>
      </c>
      <c r="S6733">
        <v>0</v>
      </c>
      <c r="T6733">
        <v>0</v>
      </c>
      <c r="U6733">
        <v>20.100000000000001</v>
      </c>
      <c r="V6733">
        <v>19.600000000000001</v>
      </c>
      <c r="W6733">
        <v>305.5</v>
      </c>
      <c r="X6733">
        <v>1009</v>
      </c>
      <c r="Y6733">
        <v>45</v>
      </c>
      <c r="Z6733">
        <v>6.2</v>
      </c>
      <c r="AA6733">
        <v>274.10000000000002</v>
      </c>
      <c r="AB6733">
        <v>23.7</v>
      </c>
      <c r="AC6733">
        <v>8</v>
      </c>
      <c r="AD6733">
        <v>0</v>
      </c>
      <c r="AE6733" t="s">
        <v>20278</v>
      </c>
      <c r="AF6733" t="s">
        <v>20279</v>
      </c>
      <c r="AG6733">
        <v>0.12</v>
      </c>
      <c r="AH6733" t="s">
        <v>56</v>
      </c>
      <c r="AI6733" t="s">
        <v>101</v>
      </c>
      <c r="AJ6733" t="s">
        <v>40</v>
      </c>
    </row>
    <row r="6734" spans="1:36" x14ac:dyDescent="0.25">
      <c r="A6734" t="s">
        <v>32</v>
      </c>
      <c r="B6734" t="s">
        <v>20280</v>
      </c>
      <c r="C6734">
        <f>YEAR(B6734)</f>
        <v>2018</v>
      </c>
      <c r="D6734">
        <v>80.599999999999994</v>
      </c>
      <c r="E6734">
        <v>68</v>
      </c>
      <c r="F6734">
        <v>74.5</v>
      </c>
      <c r="H6734" s="2">
        <f>IF(F6734-79.16&lt;=0,0,IF(F6734-49.16&lt;=1,1,2))</f>
        <v>0</v>
      </c>
      <c r="I6734">
        <v>83.9</v>
      </c>
      <c r="J6734">
        <v>68</v>
      </c>
      <c r="K6734">
        <v>74.599999999999994</v>
      </c>
      <c r="L6734">
        <v>67.900000000000006</v>
      </c>
      <c r="M6734">
        <v>80.5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23</v>
      </c>
      <c r="V6734">
        <v>13.9</v>
      </c>
      <c r="W6734">
        <v>320.3</v>
      </c>
      <c r="X6734">
        <v>1008.8</v>
      </c>
      <c r="Y6734">
        <v>36.1</v>
      </c>
      <c r="Z6734">
        <v>6.2</v>
      </c>
      <c r="AA6734">
        <v>273.8</v>
      </c>
      <c r="AB6734">
        <v>23.5</v>
      </c>
      <c r="AC6734">
        <v>9</v>
      </c>
      <c r="AD6734">
        <v>0</v>
      </c>
      <c r="AE6734" t="s">
        <v>20281</v>
      </c>
      <c r="AF6734" t="s">
        <v>20282</v>
      </c>
      <c r="AG6734">
        <v>0.16</v>
      </c>
      <c r="AH6734" t="s">
        <v>36</v>
      </c>
      <c r="AI6734" t="s">
        <v>37</v>
      </c>
      <c r="AJ6734" t="s">
        <v>38</v>
      </c>
    </row>
    <row r="6735" spans="1:36" x14ac:dyDescent="0.25">
      <c r="A6735" t="s">
        <v>32</v>
      </c>
      <c r="B6735" t="s">
        <v>20283</v>
      </c>
      <c r="C6735">
        <f>YEAR(B6735)</f>
        <v>2018</v>
      </c>
      <c r="D6735">
        <v>78.8</v>
      </c>
      <c r="E6735">
        <v>68</v>
      </c>
      <c r="F6735">
        <v>74.8</v>
      </c>
      <c r="H6735" s="2">
        <f>IF(F6735-79.16&lt;=0,0,IF(F6735-49.16&lt;=1,1,2))</f>
        <v>0</v>
      </c>
      <c r="I6735">
        <v>78.8</v>
      </c>
      <c r="J6735">
        <v>68</v>
      </c>
      <c r="K6735">
        <v>74.8</v>
      </c>
      <c r="L6735">
        <v>68.099999999999994</v>
      </c>
      <c r="M6735">
        <v>80.3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19.7</v>
      </c>
      <c r="V6735">
        <v>13.9</v>
      </c>
      <c r="W6735">
        <v>313</v>
      </c>
      <c r="X6735">
        <v>1009.8</v>
      </c>
      <c r="Y6735">
        <v>35.200000000000003</v>
      </c>
      <c r="Z6735">
        <v>6.2</v>
      </c>
      <c r="AA6735">
        <v>257</v>
      </c>
      <c r="AB6735">
        <v>22.2</v>
      </c>
      <c r="AC6735">
        <v>8</v>
      </c>
      <c r="AD6735">
        <v>0</v>
      </c>
      <c r="AE6735" t="s">
        <v>20284</v>
      </c>
      <c r="AF6735" t="s">
        <v>20285</v>
      </c>
      <c r="AG6735">
        <v>0.19</v>
      </c>
      <c r="AH6735" t="s">
        <v>36</v>
      </c>
      <c r="AI6735" t="s">
        <v>37</v>
      </c>
      <c r="AJ6735" t="s">
        <v>38</v>
      </c>
    </row>
    <row r="6736" spans="1:36" x14ac:dyDescent="0.25">
      <c r="A6736" t="s">
        <v>32</v>
      </c>
      <c r="B6736" t="s">
        <v>20286</v>
      </c>
      <c r="C6736">
        <f>YEAR(B6736)</f>
        <v>2018</v>
      </c>
      <c r="D6736">
        <v>80.599999999999994</v>
      </c>
      <c r="E6736">
        <v>69.8</v>
      </c>
      <c r="F6736">
        <v>75.8</v>
      </c>
      <c r="H6736" s="2">
        <f>IF(F6736-79.16&lt;=0,0,IF(F6736-49.16&lt;=1,1,2))</f>
        <v>0</v>
      </c>
      <c r="I6736">
        <v>83.9</v>
      </c>
      <c r="J6736">
        <v>69.8</v>
      </c>
      <c r="K6736">
        <v>75.900000000000006</v>
      </c>
      <c r="L6736">
        <v>68.5</v>
      </c>
      <c r="M6736">
        <v>78.2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17.899999999999999</v>
      </c>
      <c r="V6736">
        <v>16.100000000000001</v>
      </c>
      <c r="W6736">
        <v>310.89999999999998</v>
      </c>
      <c r="X6736">
        <v>1013.1</v>
      </c>
      <c r="Y6736">
        <v>35.799999999999997</v>
      </c>
      <c r="Z6736">
        <v>6.2</v>
      </c>
      <c r="AA6736">
        <v>290</v>
      </c>
      <c r="AB6736">
        <v>25</v>
      </c>
      <c r="AC6736">
        <v>8</v>
      </c>
      <c r="AD6736">
        <v>0</v>
      </c>
      <c r="AE6736" t="s">
        <v>20287</v>
      </c>
      <c r="AF6736" t="s">
        <v>20288</v>
      </c>
      <c r="AG6736">
        <v>0.25</v>
      </c>
      <c r="AH6736" t="s">
        <v>36</v>
      </c>
      <c r="AI6736" t="s">
        <v>174</v>
      </c>
      <c r="AJ6736" t="s">
        <v>38</v>
      </c>
    </row>
    <row r="6737" spans="1:36" x14ac:dyDescent="0.25">
      <c r="A6737" t="s">
        <v>32</v>
      </c>
      <c r="B6737" t="s">
        <v>20289</v>
      </c>
      <c r="C6737">
        <f>YEAR(B6737)</f>
        <v>2018</v>
      </c>
      <c r="D6737">
        <v>82.4</v>
      </c>
      <c r="E6737">
        <v>66.2</v>
      </c>
      <c r="F6737">
        <v>75.8</v>
      </c>
      <c r="H6737" s="2">
        <f>IF(F6737-79.16&lt;=0,0,IF(F6737-49.16&lt;=1,1,2))</f>
        <v>0</v>
      </c>
      <c r="I6737">
        <v>87.2</v>
      </c>
      <c r="J6737">
        <v>66.2</v>
      </c>
      <c r="K6737">
        <v>76.900000000000006</v>
      </c>
      <c r="L6737">
        <v>66.3</v>
      </c>
      <c r="M6737">
        <v>73.2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18.3</v>
      </c>
      <c r="V6737">
        <v>12.8</v>
      </c>
      <c r="W6737">
        <v>355.5</v>
      </c>
      <c r="X6737">
        <v>1014.1</v>
      </c>
      <c r="Y6737">
        <v>22.8</v>
      </c>
      <c r="Z6737">
        <v>6.2</v>
      </c>
      <c r="AA6737">
        <v>321.7</v>
      </c>
      <c r="AB6737">
        <v>27.5</v>
      </c>
      <c r="AC6737">
        <v>10</v>
      </c>
      <c r="AD6737">
        <v>0</v>
      </c>
      <c r="AE6737" t="s">
        <v>20290</v>
      </c>
      <c r="AF6737" t="s">
        <v>20291</v>
      </c>
      <c r="AG6737">
        <v>0.26</v>
      </c>
      <c r="AH6737" t="s">
        <v>36</v>
      </c>
      <c r="AI6737" t="s">
        <v>37</v>
      </c>
      <c r="AJ6737" t="s">
        <v>38</v>
      </c>
    </row>
    <row r="6738" spans="1:36" x14ac:dyDescent="0.25">
      <c r="A6738" t="s">
        <v>32</v>
      </c>
      <c r="B6738" t="s">
        <v>20292</v>
      </c>
      <c r="C6738">
        <f>YEAR(B6738)</f>
        <v>2018</v>
      </c>
      <c r="D6738">
        <v>82.4</v>
      </c>
      <c r="E6738">
        <v>68</v>
      </c>
      <c r="F6738">
        <v>76.7</v>
      </c>
      <c r="H6738" s="2">
        <f>IF(F6738-79.16&lt;=0,0,IF(F6738-49.16&lt;=1,1,2))</f>
        <v>0</v>
      </c>
      <c r="I6738">
        <v>88.3</v>
      </c>
      <c r="J6738">
        <v>68</v>
      </c>
      <c r="K6738">
        <v>78.3</v>
      </c>
      <c r="L6738">
        <v>66</v>
      </c>
      <c r="M6738">
        <v>70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21.9</v>
      </c>
      <c r="V6738">
        <v>13.9</v>
      </c>
      <c r="W6738">
        <v>301.3</v>
      </c>
      <c r="X6738">
        <v>1013</v>
      </c>
      <c r="Y6738">
        <v>17.5</v>
      </c>
      <c r="Z6738">
        <v>6.2</v>
      </c>
      <c r="AA6738">
        <v>318.2</v>
      </c>
      <c r="AB6738">
        <v>27.6</v>
      </c>
      <c r="AC6738">
        <v>9</v>
      </c>
      <c r="AD6738">
        <v>0</v>
      </c>
      <c r="AE6738" t="s">
        <v>20293</v>
      </c>
      <c r="AF6738" t="s">
        <v>20294</v>
      </c>
      <c r="AG6738">
        <v>0.3</v>
      </c>
      <c r="AH6738" t="s">
        <v>330</v>
      </c>
      <c r="AI6738" t="s">
        <v>9140</v>
      </c>
      <c r="AJ6738" t="s">
        <v>331</v>
      </c>
    </row>
    <row r="6739" spans="1:36" x14ac:dyDescent="0.25">
      <c r="A6739" t="s">
        <v>32</v>
      </c>
      <c r="B6739" t="s">
        <v>20295</v>
      </c>
      <c r="C6739">
        <f>YEAR(B6739)</f>
        <v>2018</v>
      </c>
      <c r="D6739">
        <v>82.4</v>
      </c>
      <c r="E6739">
        <v>69.8</v>
      </c>
      <c r="F6739">
        <v>76.599999999999994</v>
      </c>
      <c r="H6739" s="2">
        <f>IF(F6739-79.16&lt;=0,0,IF(F6739-49.16&lt;=1,1,2))</f>
        <v>0</v>
      </c>
      <c r="I6739">
        <v>86.2</v>
      </c>
      <c r="J6739">
        <v>69.8</v>
      </c>
      <c r="K6739">
        <v>78</v>
      </c>
      <c r="L6739">
        <v>68.5</v>
      </c>
      <c r="M6739">
        <v>76.599999999999994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28.9</v>
      </c>
      <c r="V6739">
        <v>22.9</v>
      </c>
      <c r="W6739">
        <v>300.39999999999998</v>
      </c>
      <c r="X6739">
        <v>1011.3</v>
      </c>
      <c r="Y6739">
        <v>23.2</v>
      </c>
      <c r="Z6739">
        <v>6.2</v>
      </c>
      <c r="AA6739">
        <v>328.2</v>
      </c>
      <c r="AB6739">
        <v>28.1</v>
      </c>
      <c r="AC6739">
        <v>9</v>
      </c>
      <c r="AD6739">
        <v>0</v>
      </c>
      <c r="AE6739" t="s">
        <v>20296</v>
      </c>
      <c r="AF6739" t="s">
        <v>20297</v>
      </c>
      <c r="AG6739">
        <v>0.33</v>
      </c>
      <c r="AH6739" t="s">
        <v>36</v>
      </c>
      <c r="AI6739" t="s">
        <v>37</v>
      </c>
      <c r="AJ6739" t="s">
        <v>38</v>
      </c>
    </row>
    <row r="6740" spans="1:36" x14ac:dyDescent="0.25">
      <c r="A6740" t="s">
        <v>32</v>
      </c>
      <c r="B6740" t="s">
        <v>20298</v>
      </c>
      <c r="C6740">
        <f>YEAR(B6740)</f>
        <v>2018</v>
      </c>
      <c r="D6740">
        <v>80.599999999999994</v>
      </c>
      <c r="E6740">
        <v>69.8</v>
      </c>
      <c r="F6740">
        <v>76.3</v>
      </c>
      <c r="H6740" s="2">
        <f>IF(F6740-79.16&lt;=0,0,IF(F6740-49.16&lt;=1,1,2))</f>
        <v>0</v>
      </c>
      <c r="I6740">
        <v>85.4</v>
      </c>
      <c r="J6740">
        <v>69.8</v>
      </c>
      <c r="K6740">
        <v>77.400000000000006</v>
      </c>
      <c r="L6740">
        <v>70.2</v>
      </c>
      <c r="M6740">
        <v>81.599999999999994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23</v>
      </c>
      <c r="V6740">
        <v>11.4</v>
      </c>
      <c r="W6740">
        <v>324.60000000000002</v>
      </c>
      <c r="X6740">
        <v>1011.8</v>
      </c>
      <c r="Y6740">
        <v>38</v>
      </c>
      <c r="Z6740">
        <v>6.2</v>
      </c>
      <c r="AA6740">
        <v>319.89999999999998</v>
      </c>
      <c r="AB6740">
        <v>27.6</v>
      </c>
      <c r="AC6740">
        <v>9</v>
      </c>
      <c r="AD6740">
        <v>0</v>
      </c>
      <c r="AE6740" t="s">
        <v>20299</v>
      </c>
      <c r="AF6740" t="s">
        <v>20300</v>
      </c>
      <c r="AG6740">
        <v>0.37</v>
      </c>
      <c r="AH6740" t="s">
        <v>36</v>
      </c>
      <c r="AI6740" t="s">
        <v>37</v>
      </c>
      <c r="AJ6740" t="s">
        <v>38</v>
      </c>
    </row>
    <row r="6741" spans="1:36" x14ac:dyDescent="0.25">
      <c r="A6741" t="s">
        <v>32</v>
      </c>
      <c r="B6741" t="s">
        <v>20301</v>
      </c>
      <c r="C6741">
        <f>YEAR(B6741)</f>
        <v>2018</v>
      </c>
      <c r="D6741">
        <v>78.8</v>
      </c>
      <c r="E6741">
        <v>71.599999999999994</v>
      </c>
      <c r="F6741">
        <v>76.3</v>
      </c>
      <c r="H6741" s="2">
        <f>IF(F6741-79.16&lt;=0,0,IF(F6741-49.16&lt;=1,1,2))</f>
        <v>0</v>
      </c>
      <c r="I6741">
        <v>78.8</v>
      </c>
      <c r="J6741">
        <v>71.599999999999994</v>
      </c>
      <c r="K6741">
        <v>76.3</v>
      </c>
      <c r="L6741">
        <v>68</v>
      </c>
      <c r="M6741">
        <v>75.900000000000006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18.3</v>
      </c>
      <c r="V6741">
        <v>8.1</v>
      </c>
      <c r="W6741">
        <v>347</v>
      </c>
      <c r="X6741">
        <v>1010.8</v>
      </c>
      <c r="Y6741">
        <v>49.5</v>
      </c>
      <c r="Z6741">
        <v>6.2</v>
      </c>
      <c r="AA6741">
        <v>292.7</v>
      </c>
      <c r="AB6741">
        <v>25.2</v>
      </c>
      <c r="AC6741">
        <v>9</v>
      </c>
      <c r="AD6741">
        <v>0</v>
      </c>
      <c r="AE6741" t="s">
        <v>20302</v>
      </c>
      <c r="AF6741" t="s">
        <v>20303</v>
      </c>
      <c r="AG6741">
        <v>0.4</v>
      </c>
      <c r="AH6741" t="s">
        <v>36</v>
      </c>
      <c r="AI6741" t="s">
        <v>37</v>
      </c>
      <c r="AJ6741" t="s">
        <v>38</v>
      </c>
    </row>
    <row r="6742" spans="1:36" x14ac:dyDescent="0.25">
      <c r="A6742" t="s">
        <v>32</v>
      </c>
      <c r="B6742" t="s">
        <v>20304</v>
      </c>
      <c r="C6742">
        <f>YEAR(B6742)</f>
        <v>2018</v>
      </c>
      <c r="D6742">
        <v>80.599999999999994</v>
      </c>
      <c r="E6742">
        <v>69.8</v>
      </c>
      <c r="F6742">
        <v>76.7</v>
      </c>
      <c r="H6742" s="2">
        <f>IF(F6742-79.16&lt;=0,0,IF(F6742-49.16&lt;=1,1,2))</f>
        <v>0</v>
      </c>
      <c r="I6742">
        <v>83.3</v>
      </c>
      <c r="J6742">
        <v>69.8</v>
      </c>
      <c r="K6742">
        <v>77.099999999999994</v>
      </c>
      <c r="L6742">
        <v>64.8</v>
      </c>
      <c r="M6742">
        <v>67.599999999999994</v>
      </c>
      <c r="O6742">
        <v>8.0000000000000002E-3</v>
      </c>
      <c r="P6742">
        <v>100</v>
      </c>
      <c r="Q6742">
        <v>4.17</v>
      </c>
      <c r="R6742" t="s">
        <v>40</v>
      </c>
      <c r="S6742">
        <v>0</v>
      </c>
      <c r="T6742">
        <v>0</v>
      </c>
      <c r="U6742">
        <v>34.700000000000003</v>
      </c>
      <c r="V6742">
        <v>20.8</v>
      </c>
      <c r="W6742">
        <v>181.5</v>
      </c>
      <c r="X6742">
        <v>1007.2</v>
      </c>
      <c r="Y6742">
        <v>64.400000000000006</v>
      </c>
      <c r="Z6742">
        <v>6.2</v>
      </c>
      <c r="AA6742">
        <v>283.3</v>
      </c>
      <c r="AB6742">
        <v>24.3</v>
      </c>
      <c r="AC6742">
        <v>8</v>
      </c>
      <c r="AD6742">
        <v>0</v>
      </c>
      <c r="AE6742" t="s">
        <v>20305</v>
      </c>
      <c r="AF6742" t="s">
        <v>20306</v>
      </c>
      <c r="AG6742">
        <v>0.44</v>
      </c>
      <c r="AH6742" t="s">
        <v>56</v>
      </c>
      <c r="AI6742" t="s">
        <v>61</v>
      </c>
      <c r="AJ6742" t="s">
        <v>40</v>
      </c>
    </row>
    <row r="6743" spans="1:36" x14ac:dyDescent="0.25">
      <c r="A6743" t="s">
        <v>32</v>
      </c>
      <c r="B6743" t="s">
        <v>20307</v>
      </c>
      <c r="C6743">
        <f>YEAR(B6743)</f>
        <v>2018</v>
      </c>
      <c r="D6743">
        <v>82.4</v>
      </c>
      <c r="E6743">
        <v>68</v>
      </c>
      <c r="F6743">
        <v>76.400000000000006</v>
      </c>
      <c r="H6743" s="2">
        <f>IF(F6743-79.16&lt;=0,0,IF(F6743-49.16&lt;=1,1,2))</f>
        <v>0</v>
      </c>
      <c r="I6743">
        <v>86.2</v>
      </c>
      <c r="J6743">
        <v>68</v>
      </c>
      <c r="K6743">
        <v>77.3</v>
      </c>
      <c r="L6743">
        <v>65.8</v>
      </c>
      <c r="M6743">
        <v>70.2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30.2</v>
      </c>
      <c r="V6743">
        <v>13.9</v>
      </c>
      <c r="W6743">
        <v>76.400000000000006</v>
      </c>
      <c r="X6743">
        <v>1005.7</v>
      </c>
      <c r="Y6743">
        <v>42.2</v>
      </c>
      <c r="Z6743">
        <v>6.2</v>
      </c>
      <c r="AA6743">
        <v>314.60000000000002</v>
      </c>
      <c r="AB6743">
        <v>27.1</v>
      </c>
      <c r="AC6743">
        <v>9</v>
      </c>
      <c r="AD6743">
        <v>0</v>
      </c>
      <c r="AE6743" t="s">
        <v>20308</v>
      </c>
      <c r="AF6743" t="s">
        <v>20309</v>
      </c>
      <c r="AG6743">
        <v>0.47</v>
      </c>
      <c r="AH6743" t="s">
        <v>36</v>
      </c>
      <c r="AI6743" t="s">
        <v>37</v>
      </c>
      <c r="AJ6743" t="s">
        <v>38</v>
      </c>
    </row>
    <row r="6744" spans="1:36" x14ac:dyDescent="0.25">
      <c r="A6744" t="s">
        <v>32</v>
      </c>
      <c r="B6744" t="s">
        <v>20310</v>
      </c>
      <c r="C6744">
        <f>YEAR(B6744)</f>
        <v>2018</v>
      </c>
      <c r="D6744">
        <v>80.599999999999994</v>
      </c>
      <c r="E6744">
        <v>68</v>
      </c>
      <c r="F6744">
        <v>75</v>
      </c>
      <c r="H6744" s="2">
        <f>IF(F6744-79.16&lt;=0,0,IF(F6744-49.16&lt;=1,1,2))</f>
        <v>0</v>
      </c>
      <c r="I6744">
        <v>82.3</v>
      </c>
      <c r="J6744">
        <v>68</v>
      </c>
      <c r="K6744">
        <v>75</v>
      </c>
      <c r="L6744">
        <v>64.5</v>
      </c>
      <c r="M6744">
        <v>70.400000000000006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27.8</v>
      </c>
      <c r="V6744">
        <v>20.8</v>
      </c>
      <c r="W6744">
        <v>290.39999999999998</v>
      </c>
      <c r="X6744">
        <v>1007.5</v>
      </c>
      <c r="Y6744">
        <v>44.7</v>
      </c>
      <c r="Z6744">
        <v>6.2</v>
      </c>
      <c r="AA6744">
        <v>275.8</v>
      </c>
      <c r="AB6744">
        <v>23.9</v>
      </c>
      <c r="AC6744">
        <v>8</v>
      </c>
      <c r="AD6744">
        <v>0</v>
      </c>
      <c r="AE6744" t="s">
        <v>20311</v>
      </c>
      <c r="AF6744" t="s">
        <v>20312</v>
      </c>
      <c r="AG6744">
        <v>0.5</v>
      </c>
      <c r="AH6744" t="s">
        <v>36</v>
      </c>
      <c r="AI6744" t="s">
        <v>174</v>
      </c>
      <c r="AJ6744" t="s">
        <v>38</v>
      </c>
    </row>
    <row r="6745" spans="1:36" x14ac:dyDescent="0.25">
      <c r="A6745" t="s">
        <v>32</v>
      </c>
      <c r="B6745" t="s">
        <v>20313</v>
      </c>
      <c r="C6745">
        <f>YEAR(B6745)</f>
        <v>2018</v>
      </c>
      <c r="D6745">
        <v>80.599999999999994</v>
      </c>
      <c r="E6745">
        <v>69.8</v>
      </c>
      <c r="F6745">
        <v>76.2</v>
      </c>
      <c r="H6745" s="2">
        <f>IF(F6745-79.16&lt;=0,0,IF(F6745-49.16&lt;=1,1,2))</f>
        <v>0</v>
      </c>
      <c r="I6745">
        <v>82.7</v>
      </c>
      <c r="J6745">
        <v>69.8</v>
      </c>
      <c r="K6745">
        <v>76.5</v>
      </c>
      <c r="L6745">
        <v>60.2</v>
      </c>
      <c r="M6745">
        <v>58.2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32.200000000000003</v>
      </c>
      <c r="V6745">
        <v>27.7</v>
      </c>
      <c r="W6745">
        <v>293.2</v>
      </c>
      <c r="X6745">
        <v>1007.9</v>
      </c>
      <c r="Y6745">
        <v>23.2</v>
      </c>
      <c r="Z6745">
        <v>6.2</v>
      </c>
      <c r="AA6745">
        <v>336.1</v>
      </c>
      <c r="AB6745">
        <v>29</v>
      </c>
      <c r="AC6745">
        <v>10</v>
      </c>
      <c r="AD6745">
        <v>0</v>
      </c>
      <c r="AE6745" t="s">
        <v>20314</v>
      </c>
      <c r="AF6745" t="s">
        <v>20315</v>
      </c>
      <c r="AG6745">
        <v>0.54</v>
      </c>
      <c r="AH6745" t="s">
        <v>36</v>
      </c>
      <c r="AI6745" t="s">
        <v>37</v>
      </c>
      <c r="AJ6745" t="s">
        <v>38</v>
      </c>
    </row>
    <row r="6746" spans="1:36" x14ac:dyDescent="0.25">
      <c r="A6746" t="s">
        <v>32</v>
      </c>
      <c r="B6746" t="s">
        <v>20316</v>
      </c>
      <c r="C6746">
        <f>YEAR(B6746)</f>
        <v>2018</v>
      </c>
      <c r="D6746">
        <v>80.599999999999994</v>
      </c>
      <c r="E6746">
        <v>68</v>
      </c>
      <c r="F6746">
        <v>76.5</v>
      </c>
      <c r="H6746" s="2">
        <f>IF(F6746-79.16&lt;=0,0,IF(F6746-49.16&lt;=1,1,2))</f>
        <v>0</v>
      </c>
      <c r="I6746">
        <v>82.3</v>
      </c>
      <c r="J6746">
        <v>68</v>
      </c>
      <c r="K6746">
        <v>76.900000000000006</v>
      </c>
      <c r="L6746">
        <v>62.3</v>
      </c>
      <c r="M6746">
        <v>62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26.8</v>
      </c>
      <c r="V6746">
        <v>26.4</v>
      </c>
      <c r="W6746">
        <v>298.5</v>
      </c>
      <c r="X6746">
        <v>1006.8</v>
      </c>
      <c r="Y6746">
        <v>16.899999999999999</v>
      </c>
      <c r="Z6746">
        <v>6.2</v>
      </c>
      <c r="AA6746">
        <v>329</v>
      </c>
      <c r="AB6746">
        <v>28.2</v>
      </c>
      <c r="AC6746">
        <v>10</v>
      </c>
      <c r="AD6746">
        <v>0</v>
      </c>
      <c r="AE6746" t="s">
        <v>20317</v>
      </c>
      <c r="AF6746" t="s">
        <v>20318</v>
      </c>
      <c r="AG6746">
        <v>0.56999999999999995</v>
      </c>
      <c r="AH6746" t="s">
        <v>330</v>
      </c>
      <c r="AI6746" t="s">
        <v>9140</v>
      </c>
      <c r="AJ6746" t="s">
        <v>331</v>
      </c>
    </row>
    <row r="6747" spans="1:36" x14ac:dyDescent="0.25">
      <c r="A6747" t="s">
        <v>32</v>
      </c>
      <c r="B6747" t="s">
        <v>20319</v>
      </c>
      <c r="C6747">
        <f>YEAR(B6747)</f>
        <v>2018</v>
      </c>
      <c r="D6747">
        <v>80.599999999999994</v>
      </c>
      <c r="E6747">
        <v>68</v>
      </c>
      <c r="F6747">
        <v>75.5</v>
      </c>
      <c r="H6747" s="2">
        <f>IF(F6747-79.16&lt;=0,0,IF(F6747-49.16&lt;=1,1,2))</f>
        <v>0</v>
      </c>
      <c r="I6747">
        <v>83.9</v>
      </c>
      <c r="J6747">
        <v>68</v>
      </c>
      <c r="K6747">
        <v>76.3</v>
      </c>
      <c r="L6747">
        <v>67.8</v>
      </c>
      <c r="M6747">
        <v>77.599999999999994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27.7</v>
      </c>
      <c r="V6747">
        <v>9.1999999999999993</v>
      </c>
      <c r="W6747">
        <v>5.7</v>
      </c>
      <c r="X6747">
        <v>1010.5</v>
      </c>
      <c r="Y6747">
        <v>18.899999999999999</v>
      </c>
      <c r="Z6747">
        <v>6.2</v>
      </c>
      <c r="AA6747">
        <v>330.2</v>
      </c>
      <c r="AB6747">
        <v>28.6</v>
      </c>
      <c r="AC6747">
        <v>10</v>
      </c>
      <c r="AD6747">
        <v>0</v>
      </c>
      <c r="AE6747" t="s">
        <v>20320</v>
      </c>
      <c r="AF6747" t="s">
        <v>20321</v>
      </c>
      <c r="AG6747">
        <v>0.61</v>
      </c>
      <c r="AH6747" t="s">
        <v>330</v>
      </c>
      <c r="AI6747" t="s">
        <v>9140</v>
      </c>
      <c r="AJ6747" t="s">
        <v>331</v>
      </c>
    </row>
    <row r="6748" spans="1:36" x14ac:dyDescent="0.25">
      <c r="A6748" t="s">
        <v>32</v>
      </c>
      <c r="B6748" t="s">
        <v>20322</v>
      </c>
      <c r="C6748">
        <f>YEAR(B6748)</f>
        <v>2018</v>
      </c>
      <c r="D6748">
        <v>84.2</v>
      </c>
      <c r="E6748">
        <v>68</v>
      </c>
      <c r="F6748">
        <v>77.3</v>
      </c>
      <c r="H6748" s="2">
        <f>IF(F6748-79.16&lt;=0,0,IF(F6748-49.16&lt;=1,1,2))</f>
        <v>0</v>
      </c>
      <c r="I6748">
        <v>88.5</v>
      </c>
      <c r="J6748">
        <v>68</v>
      </c>
      <c r="K6748">
        <v>78.8</v>
      </c>
      <c r="L6748">
        <v>67</v>
      </c>
      <c r="M6748">
        <v>71.599999999999994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26.6</v>
      </c>
      <c r="V6748">
        <v>16.100000000000001</v>
      </c>
      <c r="W6748">
        <v>299.39999999999998</v>
      </c>
      <c r="X6748">
        <v>1013</v>
      </c>
      <c r="Y6748">
        <v>0</v>
      </c>
      <c r="Z6748">
        <v>6.2</v>
      </c>
      <c r="AA6748">
        <v>338.6</v>
      </c>
      <c r="AB6748">
        <v>29.1</v>
      </c>
      <c r="AC6748">
        <v>10</v>
      </c>
      <c r="AD6748">
        <v>0</v>
      </c>
      <c r="AE6748" t="s">
        <v>20323</v>
      </c>
      <c r="AF6748" t="s">
        <v>20324</v>
      </c>
      <c r="AG6748">
        <v>0.64</v>
      </c>
      <c r="AH6748" t="s">
        <v>330</v>
      </c>
      <c r="AI6748" t="s">
        <v>9140</v>
      </c>
      <c r="AJ6748" t="s">
        <v>331</v>
      </c>
    </row>
    <row r="6749" spans="1:36" x14ac:dyDescent="0.25">
      <c r="A6749" t="s">
        <v>32</v>
      </c>
      <c r="B6749" t="s">
        <v>20325</v>
      </c>
      <c r="C6749">
        <f>YEAR(B6749)</f>
        <v>2018</v>
      </c>
      <c r="D6749">
        <v>86</v>
      </c>
      <c r="E6749">
        <v>69.8</v>
      </c>
      <c r="F6749">
        <v>79.7</v>
      </c>
      <c r="H6749" s="2">
        <f>IF(F6749-79.16&lt;=0,0,IF(F6749-49.16&lt;=1,1,2))</f>
        <v>2</v>
      </c>
      <c r="I6749">
        <v>88.4</v>
      </c>
      <c r="J6749">
        <v>69.8</v>
      </c>
      <c r="K6749">
        <v>80.8</v>
      </c>
      <c r="L6749">
        <v>64.5</v>
      </c>
      <c r="M6749">
        <v>61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28.9</v>
      </c>
      <c r="V6749">
        <v>17.2</v>
      </c>
      <c r="W6749">
        <v>297.7</v>
      </c>
      <c r="X6749">
        <v>1012.4</v>
      </c>
      <c r="Y6749">
        <v>0</v>
      </c>
      <c r="Z6749">
        <v>6.2</v>
      </c>
      <c r="AA6749">
        <v>342.1</v>
      </c>
      <c r="AB6749">
        <v>29.4</v>
      </c>
      <c r="AC6749">
        <v>10</v>
      </c>
      <c r="AD6749">
        <v>0</v>
      </c>
      <c r="AE6749" t="s">
        <v>20326</v>
      </c>
      <c r="AF6749" t="s">
        <v>20327</v>
      </c>
      <c r="AG6749">
        <v>0.67</v>
      </c>
      <c r="AH6749" t="s">
        <v>330</v>
      </c>
      <c r="AI6749" t="s">
        <v>9140</v>
      </c>
      <c r="AJ6749" t="s">
        <v>331</v>
      </c>
    </row>
    <row r="6750" spans="1:36" x14ac:dyDescent="0.25">
      <c r="A6750" t="s">
        <v>32</v>
      </c>
      <c r="B6750" t="s">
        <v>20328</v>
      </c>
      <c r="C6750">
        <f>YEAR(B6750)</f>
        <v>2018</v>
      </c>
      <c r="D6750">
        <v>87.8</v>
      </c>
      <c r="E6750">
        <v>71.599999999999994</v>
      </c>
      <c r="F6750">
        <v>80.8</v>
      </c>
      <c r="H6750" s="2">
        <f>IF(F6750-79.16&lt;=0,0,IF(F6750-49.16&lt;=1,1,2))</f>
        <v>2</v>
      </c>
      <c r="I6750">
        <v>91.4</v>
      </c>
      <c r="J6750">
        <v>71.599999999999994</v>
      </c>
      <c r="K6750">
        <v>82.3</v>
      </c>
      <c r="L6750">
        <v>64</v>
      </c>
      <c r="M6750">
        <v>57.3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25.3</v>
      </c>
      <c r="V6750">
        <v>18.3</v>
      </c>
      <c r="W6750">
        <v>292</v>
      </c>
      <c r="X6750">
        <v>1010.8</v>
      </c>
      <c r="Y6750">
        <v>0</v>
      </c>
      <c r="Z6750">
        <v>6.2</v>
      </c>
      <c r="AA6750">
        <v>341</v>
      </c>
      <c r="AB6750">
        <v>29.3</v>
      </c>
      <c r="AC6750">
        <v>10</v>
      </c>
      <c r="AD6750">
        <v>0</v>
      </c>
      <c r="AE6750" t="s">
        <v>20329</v>
      </c>
      <c r="AF6750" t="s">
        <v>20330</v>
      </c>
      <c r="AG6750">
        <v>0.71</v>
      </c>
      <c r="AH6750" t="s">
        <v>330</v>
      </c>
      <c r="AI6750" t="s">
        <v>9140</v>
      </c>
      <c r="AJ6750" t="s">
        <v>331</v>
      </c>
    </row>
    <row r="6751" spans="1:36" x14ac:dyDescent="0.25">
      <c r="A6751" t="s">
        <v>32</v>
      </c>
      <c r="B6751" t="s">
        <v>20331</v>
      </c>
      <c r="C6751">
        <f>YEAR(B6751)</f>
        <v>2018</v>
      </c>
      <c r="D6751">
        <v>89.6</v>
      </c>
      <c r="E6751">
        <v>73.400000000000006</v>
      </c>
      <c r="F6751">
        <v>80.900000000000006</v>
      </c>
      <c r="H6751" s="2">
        <f>IF(F6751-79.16&lt;=0,0,IF(F6751-49.16&lt;=1,1,2))</f>
        <v>2</v>
      </c>
      <c r="I6751">
        <v>94.2</v>
      </c>
      <c r="J6751">
        <v>73.400000000000006</v>
      </c>
      <c r="K6751">
        <v>83.6</v>
      </c>
      <c r="L6751">
        <v>67.599999999999994</v>
      </c>
      <c r="M6751">
        <v>64.7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27.3</v>
      </c>
      <c r="V6751">
        <v>18.3</v>
      </c>
      <c r="W6751">
        <v>294.3</v>
      </c>
      <c r="X6751">
        <v>1009.7</v>
      </c>
      <c r="Y6751">
        <v>0.1</v>
      </c>
      <c r="Z6751">
        <v>6.2</v>
      </c>
      <c r="AA6751">
        <v>341.5</v>
      </c>
      <c r="AB6751">
        <v>29.5</v>
      </c>
      <c r="AC6751">
        <v>10</v>
      </c>
      <c r="AD6751">
        <v>0</v>
      </c>
      <c r="AE6751" t="s">
        <v>20332</v>
      </c>
      <c r="AF6751" t="s">
        <v>20333</v>
      </c>
      <c r="AG6751">
        <v>0.74</v>
      </c>
      <c r="AH6751" t="s">
        <v>330</v>
      </c>
      <c r="AI6751" t="s">
        <v>9140</v>
      </c>
      <c r="AJ6751" t="s">
        <v>331</v>
      </c>
    </row>
    <row r="6752" spans="1:36" x14ac:dyDescent="0.25">
      <c r="A6752" t="s">
        <v>32</v>
      </c>
      <c r="B6752" t="s">
        <v>20334</v>
      </c>
      <c r="C6752">
        <f>YEAR(B6752)</f>
        <v>2018</v>
      </c>
      <c r="D6752">
        <v>89.6</v>
      </c>
      <c r="E6752">
        <v>74.400000000000006</v>
      </c>
      <c r="F6752">
        <v>83</v>
      </c>
      <c r="H6752" s="2">
        <f>IF(F6752-79.16&lt;=0,0,IF(F6752-49.16&lt;=1,1,2))</f>
        <v>2</v>
      </c>
      <c r="I6752">
        <v>97.7</v>
      </c>
      <c r="J6752">
        <v>74.400000000000006</v>
      </c>
      <c r="K6752">
        <v>86.9</v>
      </c>
      <c r="L6752">
        <v>70.2</v>
      </c>
      <c r="M6752">
        <v>66.5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23.5</v>
      </c>
      <c r="V6752">
        <v>11.4</v>
      </c>
      <c r="W6752">
        <v>323.5</v>
      </c>
      <c r="X6752">
        <v>1009.8</v>
      </c>
      <c r="Y6752">
        <v>0</v>
      </c>
      <c r="Z6752">
        <v>6.2</v>
      </c>
      <c r="AA6752">
        <v>338.3</v>
      </c>
      <c r="AB6752">
        <v>29.1</v>
      </c>
      <c r="AC6752">
        <v>10</v>
      </c>
      <c r="AD6752">
        <v>0</v>
      </c>
      <c r="AE6752" t="s">
        <v>20335</v>
      </c>
      <c r="AF6752" t="s">
        <v>20336</v>
      </c>
      <c r="AG6752">
        <v>0.75</v>
      </c>
      <c r="AH6752" t="s">
        <v>330</v>
      </c>
      <c r="AI6752" t="s">
        <v>9140</v>
      </c>
      <c r="AJ6752" t="s">
        <v>331</v>
      </c>
    </row>
    <row r="6753" spans="1:36" x14ac:dyDescent="0.25">
      <c r="A6753" t="s">
        <v>32</v>
      </c>
      <c r="B6753" t="s">
        <v>20337</v>
      </c>
      <c r="C6753">
        <f>YEAR(B6753)</f>
        <v>2018</v>
      </c>
      <c r="D6753">
        <v>84.2</v>
      </c>
      <c r="E6753">
        <v>69.8</v>
      </c>
      <c r="F6753">
        <v>79.3</v>
      </c>
      <c r="H6753" s="2">
        <f>IF(F6753-79.16&lt;=0,0,IF(F6753-49.16&lt;=1,1,2))</f>
        <v>2</v>
      </c>
      <c r="I6753">
        <v>92.5</v>
      </c>
      <c r="J6753">
        <v>69.8</v>
      </c>
      <c r="K6753">
        <v>83</v>
      </c>
      <c r="L6753">
        <v>73.400000000000006</v>
      </c>
      <c r="M6753">
        <v>82.6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19.7</v>
      </c>
      <c r="V6753">
        <v>10.3</v>
      </c>
      <c r="W6753">
        <v>342.1</v>
      </c>
      <c r="X6753">
        <v>1007.4</v>
      </c>
      <c r="Y6753">
        <v>13.8</v>
      </c>
      <c r="Z6753">
        <v>6.2</v>
      </c>
      <c r="AA6753">
        <v>339.8</v>
      </c>
      <c r="AB6753">
        <v>29.2</v>
      </c>
      <c r="AC6753">
        <v>10</v>
      </c>
      <c r="AD6753">
        <v>0</v>
      </c>
      <c r="AE6753" t="s">
        <v>20338</v>
      </c>
      <c r="AF6753" t="s">
        <v>20339</v>
      </c>
      <c r="AG6753">
        <v>0.81</v>
      </c>
      <c r="AH6753" t="s">
        <v>330</v>
      </c>
      <c r="AI6753" t="s">
        <v>9140</v>
      </c>
      <c r="AJ6753" t="s">
        <v>331</v>
      </c>
    </row>
    <row r="6754" spans="1:36" x14ac:dyDescent="0.25">
      <c r="A6754" t="s">
        <v>32</v>
      </c>
      <c r="B6754" t="s">
        <v>20340</v>
      </c>
      <c r="C6754">
        <f>YEAR(B6754)</f>
        <v>2018</v>
      </c>
      <c r="D6754">
        <v>86</v>
      </c>
      <c r="E6754">
        <v>71.599999999999994</v>
      </c>
      <c r="F6754">
        <v>78.8</v>
      </c>
      <c r="H6754" s="2">
        <f>IF(F6754-79.16&lt;=0,0,IF(F6754-49.16&lt;=1,1,2))</f>
        <v>0</v>
      </c>
      <c r="I6754">
        <v>93.4</v>
      </c>
      <c r="J6754">
        <v>71.599999999999994</v>
      </c>
      <c r="K6754">
        <v>81.7</v>
      </c>
      <c r="L6754">
        <v>71.599999999999994</v>
      </c>
      <c r="M6754">
        <v>79.099999999999994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20.8</v>
      </c>
      <c r="V6754">
        <v>10.3</v>
      </c>
      <c r="W6754">
        <v>323</v>
      </c>
      <c r="X6754">
        <v>1007.4</v>
      </c>
      <c r="Y6754">
        <v>11.4</v>
      </c>
      <c r="Z6754">
        <v>6.2</v>
      </c>
      <c r="AA6754">
        <v>329.5</v>
      </c>
      <c r="AB6754">
        <v>28.5</v>
      </c>
      <c r="AC6754">
        <v>10</v>
      </c>
      <c r="AD6754">
        <v>0</v>
      </c>
      <c r="AE6754" t="s">
        <v>20341</v>
      </c>
      <c r="AF6754" t="s">
        <v>20342</v>
      </c>
      <c r="AG6754">
        <v>0.84</v>
      </c>
      <c r="AH6754" t="s">
        <v>330</v>
      </c>
      <c r="AI6754" t="s">
        <v>9140</v>
      </c>
      <c r="AJ6754" t="s">
        <v>331</v>
      </c>
    </row>
    <row r="6755" spans="1:36" x14ac:dyDescent="0.25">
      <c r="A6755" t="s">
        <v>32</v>
      </c>
      <c r="B6755" t="s">
        <v>20343</v>
      </c>
      <c r="C6755">
        <f>YEAR(B6755)</f>
        <v>2018</v>
      </c>
      <c r="D6755">
        <v>84.2</v>
      </c>
      <c r="E6755">
        <v>77</v>
      </c>
      <c r="F6755">
        <v>80.099999999999994</v>
      </c>
      <c r="H6755" s="2">
        <f>IF(F6755-79.16&lt;=0,0,IF(F6755-49.16&lt;=1,1,2))</f>
        <v>2</v>
      </c>
      <c r="I6755">
        <v>92.5</v>
      </c>
      <c r="J6755">
        <v>77</v>
      </c>
      <c r="K6755">
        <v>82.7</v>
      </c>
      <c r="L6755">
        <v>72.900000000000006</v>
      </c>
      <c r="M6755">
        <v>79.099999999999994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19.7</v>
      </c>
      <c r="V6755">
        <v>12.8</v>
      </c>
      <c r="W6755">
        <v>328.5</v>
      </c>
      <c r="X6755">
        <v>1008.8</v>
      </c>
      <c r="Y6755">
        <v>33.1</v>
      </c>
      <c r="Z6755">
        <v>6.2</v>
      </c>
      <c r="AA6755">
        <v>295.8</v>
      </c>
      <c r="AB6755">
        <v>25.5</v>
      </c>
      <c r="AC6755">
        <v>9</v>
      </c>
      <c r="AD6755">
        <v>0</v>
      </c>
      <c r="AE6755" t="s">
        <v>20344</v>
      </c>
      <c r="AF6755" t="s">
        <v>20345</v>
      </c>
      <c r="AG6755">
        <v>0.87</v>
      </c>
      <c r="AH6755" t="s">
        <v>36</v>
      </c>
      <c r="AI6755" t="s">
        <v>37</v>
      </c>
      <c r="AJ6755" t="s">
        <v>38</v>
      </c>
    </row>
    <row r="6756" spans="1:36" x14ac:dyDescent="0.25">
      <c r="A6756" t="s">
        <v>32</v>
      </c>
      <c r="B6756" t="s">
        <v>20346</v>
      </c>
      <c r="C6756">
        <f>YEAR(B6756)</f>
        <v>2018</v>
      </c>
      <c r="D6756">
        <v>84.2</v>
      </c>
      <c r="E6756">
        <v>77</v>
      </c>
      <c r="F6756">
        <v>79.599999999999994</v>
      </c>
      <c r="H6756" s="2">
        <f>IF(F6756-79.16&lt;=0,0,IF(F6756-49.16&lt;=1,1,2))</f>
        <v>2</v>
      </c>
      <c r="I6756">
        <v>91</v>
      </c>
      <c r="J6756">
        <v>77</v>
      </c>
      <c r="K6756">
        <v>81.8</v>
      </c>
      <c r="L6756">
        <v>72.2</v>
      </c>
      <c r="M6756">
        <v>78.7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20.8</v>
      </c>
      <c r="V6756">
        <v>15</v>
      </c>
      <c r="W6756">
        <v>322.3</v>
      </c>
      <c r="X6756">
        <v>1010.3</v>
      </c>
      <c r="Y6756">
        <v>38.9</v>
      </c>
      <c r="Z6756">
        <v>6.2</v>
      </c>
      <c r="AA6756">
        <v>267.8</v>
      </c>
      <c r="AB6756">
        <v>23.1</v>
      </c>
      <c r="AC6756">
        <v>8</v>
      </c>
      <c r="AD6756">
        <v>0</v>
      </c>
      <c r="AE6756" t="s">
        <v>20347</v>
      </c>
      <c r="AF6756" t="s">
        <v>20348</v>
      </c>
      <c r="AG6756">
        <v>0.91</v>
      </c>
      <c r="AH6756" t="s">
        <v>36</v>
      </c>
      <c r="AI6756" t="s">
        <v>702</v>
      </c>
      <c r="AJ6756" t="s">
        <v>38</v>
      </c>
    </row>
    <row r="6757" spans="1:36" x14ac:dyDescent="0.25">
      <c r="A6757" t="s">
        <v>32</v>
      </c>
      <c r="B6757" t="s">
        <v>20349</v>
      </c>
      <c r="C6757">
        <f>YEAR(B6757)</f>
        <v>2018</v>
      </c>
      <c r="D6757">
        <v>82.4</v>
      </c>
      <c r="E6757">
        <v>69.8</v>
      </c>
      <c r="F6757">
        <v>78</v>
      </c>
      <c r="H6757" s="2">
        <f>IF(F6757-79.16&lt;=0,0,IF(F6757-49.16&lt;=1,1,2))</f>
        <v>0</v>
      </c>
      <c r="I6757">
        <v>87.2</v>
      </c>
      <c r="J6757">
        <v>69.8</v>
      </c>
      <c r="K6757">
        <v>79.8</v>
      </c>
      <c r="L6757">
        <v>69.900000000000006</v>
      </c>
      <c r="M6757">
        <v>76.599999999999994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23.5</v>
      </c>
      <c r="V6757">
        <v>16.100000000000001</v>
      </c>
      <c r="W6757">
        <v>312.10000000000002</v>
      </c>
      <c r="X6757">
        <v>1011</v>
      </c>
      <c r="Y6757">
        <v>24.4</v>
      </c>
      <c r="Z6757">
        <v>6.2</v>
      </c>
      <c r="AA6757">
        <v>333</v>
      </c>
      <c r="AB6757">
        <v>29</v>
      </c>
      <c r="AC6757">
        <v>10</v>
      </c>
      <c r="AD6757">
        <v>0</v>
      </c>
      <c r="AE6757" t="s">
        <v>20350</v>
      </c>
      <c r="AF6757" t="s">
        <v>20351</v>
      </c>
      <c r="AG6757">
        <v>0.94</v>
      </c>
      <c r="AH6757" t="s">
        <v>36</v>
      </c>
      <c r="AI6757" t="s">
        <v>37</v>
      </c>
      <c r="AJ6757" t="s">
        <v>38</v>
      </c>
    </row>
    <row r="6758" spans="1:36" x14ac:dyDescent="0.25">
      <c r="A6758" t="s">
        <v>32</v>
      </c>
      <c r="B6758" t="s">
        <v>20352</v>
      </c>
      <c r="C6758">
        <f>YEAR(B6758)</f>
        <v>2018</v>
      </c>
      <c r="D6758">
        <v>84.2</v>
      </c>
      <c r="E6758">
        <v>69.8</v>
      </c>
      <c r="F6758">
        <v>79.7</v>
      </c>
      <c r="H6758" s="2">
        <f>IF(F6758-79.16&lt;=0,0,IF(F6758-49.16&lt;=1,1,2))</f>
        <v>2</v>
      </c>
      <c r="I6758">
        <v>89.6</v>
      </c>
      <c r="J6758">
        <v>69.8</v>
      </c>
      <c r="K6758">
        <v>82</v>
      </c>
      <c r="L6758">
        <v>69</v>
      </c>
      <c r="M6758">
        <v>71.099999999999994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32.9</v>
      </c>
      <c r="V6758">
        <v>19.7</v>
      </c>
      <c r="W6758">
        <v>295.8</v>
      </c>
      <c r="X6758">
        <v>1011.3</v>
      </c>
      <c r="Y6758">
        <v>11.8</v>
      </c>
      <c r="Z6758">
        <v>6.2</v>
      </c>
      <c r="AA6758">
        <v>333.3</v>
      </c>
      <c r="AB6758">
        <v>28.8</v>
      </c>
      <c r="AC6758">
        <v>10</v>
      </c>
      <c r="AD6758">
        <v>0</v>
      </c>
      <c r="AE6758" t="s">
        <v>20353</v>
      </c>
      <c r="AF6758" t="s">
        <v>20354</v>
      </c>
      <c r="AG6758">
        <v>0.98</v>
      </c>
      <c r="AH6758" t="s">
        <v>330</v>
      </c>
      <c r="AI6758" t="s">
        <v>9140</v>
      </c>
      <c r="AJ6758" t="s">
        <v>331</v>
      </c>
    </row>
    <row r="6759" spans="1:36" x14ac:dyDescent="0.25">
      <c r="A6759" t="s">
        <v>32</v>
      </c>
      <c r="B6759" t="s">
        <v>20355</v>
      </c>
      <c r="C6759">
        <f>YEAR(B6759)</f>
        <v>2018</v>
      </c>
      <c r="D6759">
        <v>87.8</v>
      </c>
      <c r="E6759">
        <v>78.8</v>
      </c>
      <c r="F6759">
        <v>82.5</v>
      </c>
      <c r="H6759" s="2">
        <f>IF(F6759-79.16&lt;=0,0,IF(F6759-49.16&lt;=1,1,2))</f>
        <v>2</v>
      </c>
      <c r="I6759">
        <v>94.2</v>
      </c>
      <c r="J6759">
        <v>78.8</v>
      </c>
      <c r="K6759">
        <v>85</v>
      </c>
      <c r="L6759">
        <v>68.7</v>
      </c>
      <c r="M6759">
        <v>63.7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37.6</v>
      </c>
      <c r="V6759">
        <v>23</v>
      </c>
      <c r="W6759">
        <v>298.3</v>
      </c>
      <c r="X6759">
        <v>1010.3</v>
      </c>
      <c r="Y6759">
        <v>10.5</v>
      </c>
      <c r="Z6759">
        <v>6.2</v>
      </c>
      <c r="AA6759">
        <v>334</v>
      </c>
      <c r="AB6759">
        <v>29</v>
      </c>
      <c r="AC6759">
        <v>10</v>
      </c>
      <c r="AD6759">
        <v>0</v>
      </c>
      <c r="AE6759" t="s">
        <v>20356</v>
      </c>
      <c r="AF6759" t="s">
        <v>20357</v>
      </c>
      <c r="AG6759">
        <v>0</v>
      </c>
      <c r="AH6759" t="s">
        <v>330</v>
      </c>
      <c r="AI6759" t="s">
        <v>9140</v>
      </c>
      <c r="AJ6759" t="s">
        <v>331</v>
      </c>
    </row>
    <row r="6760" spans="1:36" x14ac:dyDescent="0.25">
      <c r="A6760" t="s">
        <v>32</v>
      </c>
      <c r="B6760" t="s">
        <v>20358</v>
      </c>
      <c r="C6760">
        <f>YEAR(B6760)</f>
        <v>2018</v>
      </c>
      <c r="D6760">
        <v>86</v>
      </c>
      <c r="E6760">
        <v>77</v>
      </c>
      <c r="F6760">
        <v>82.1</v>
      </c>
      <c r="H6760" s="2">
        <f>IF(F6760-79.16&lt;=0,0,IF(F6760-49.16&lt;=1,1,2))</f>
        <v>2</v>
      </c>
      <c r="I6760">
        <v>93.5</v>
      </c>
      <c r="J6760">
        <v>77</v>
      </c>
      <c r="K6760">
        <v>85.7</v>
      </c>
      <c r="L6760">
        <v>69.900000000000006</v>
      </c>
      <c r="M6760">
        <v>66.8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39.4</v>
      </c>
      <c r="V6760">
        <v>24.1</v>
      </c>
      <c r="W6760">
        <v>301.5</v>
      </c>
      <c r="X6760">
        <v>1009.2</v>
      </c>
      <c r="Y6760">
        <v>19.2</v>
      </c>
      <c r="Z6760">
        <v>6.2</v>
      </c>
      <c r="AA6760">
        <v>331.4</v>
      </c>
      <c r="AB6760">
        <v>28.7</v>
      </c>
      <c r="AC6760">
        <v>10</v>
      </c>
      <c r="AD6760">
        <v>0</v>
      </c>
      <c r="AE6760" t="s">
        <v>20359</v>
      </c>
      <c r="AF6760" t="s">
        <v>20360</v>
      </c>
      <c r="AG6760">
        <v>0.04</v>
      </c>
      <c r="AH6760" t="s">
        <v>330</v>
      </c>
      <c r="AI6760" t="s">
        <v>9140</v>
      </c>
      <c r="AJ6760" t="s">
        <v>331</v>
      </c>
    </row>
    <row r="6761" spans="1:36" x14ac:dyDescent="0.25">
      <c r="A6761" t="s">
        <v>32</v>
      </c>
      <c r="B6761" t="s">
        <v>20361</v>
      </c>
      <c r="C6761">
        <f>YEAR(B6761)</f>
        <v>2018</v>
      </c>
      <c r="D6761">
        <v>84.2</v>
      </c>
      <c r="E6761">
        <v>78.8</v>
      </c>
      <c r="F6761">
        <v>81.7</v>
      </c>
      <c r="H6761" s="2">
        <f>IF(F6761-79.16&lt;=0,0,IF(F6761-49.16&lt;=1,1,2))</f>
        <v>2</v>
      </c>
      <c r="I6761">
        <v>89.6</v>
      </c>
      <c r="J6761">
        <v>78.8</v>
      </c>
      <c r="K6761">
        <v>84.9</v>
      </c>
      <c r="L6761">
        <v>69.900000000000006</v>
      </c>
      <c r="M6761">
        <v>67.900000000000006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40.299999999999997</v>
      </c>
      <c r="V6761">
        <v>21.9</v>
      </c>
      <c r="W6761">
        <v>304.7</v>
      </c>
      <c r="X6761">
        <v>1009.3</v>
      </c>
      <c r="Y6761">
        <v>24.4</v>
      </c>
      <c r="Z6761">
        <v>6.2</v>
      </c>
      <c r="AA6761">
        <v>333.3</v>
      </c>
      <c r="AB6761">
        <v>29</v>
      </c>
      <c r="AC6761">
        <v>10</v>
      </c>
      <c r="AD6761">
        <v>0</v>
      </c>
      <c r="AE6761" t="s">
        <v>20362</v>
      </c>
      <c r="AF6761" t="s">
        <v>20363</v>
      </c>
      <c r="AG6761">
        <v>0.08</v>
      </c>
      <c r="AH6761" t="s">
        <v>36</v>
      </c>
      <c r="AI6761" t="s">
        <v>37</v>
      </c>
      <c r="AJ6761" t="s">
        <v>38</v>
      </c>
    </row>
    <row r="6762" spans="1:36" x14ac:dyDescent="0.25">
      <c r="A6762" t="s">
        <v>32</v>
      </c>
      <c r="B6762" t="s">
        <v>20364</v>
      </c>
      <c r="C6762">
        <f>YEAR(B6762)</f>
        <v>2018</v>
      </c>
      <c r="D6762">
        <v>86</v>
      </c>
      <c r="E6762">
        <v>78.8</v>
      </c>
      <c r="F6762">
        <v>82.3</v>
      </c>
      <c r="H6762" s="2">
        <f>IF(F6762-79.16&lt;=0,0,IF(F6762-49.16&lt;=1,1,2))</f>
        <v>2</v>
      </c>
      <c r="I6762">
        <v>87.5</v>
      </c>
      <c r="J6762">
        <v>78.8</v>
      </c>
      <c r="K6762">
        <v>84.1</v>
      </c>
      <c r="L6762">
        <v>66.5</v>
      </c>
      <c r="M6762">
        <v>59.6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33.1</v>
      </c>
      <c r="V6762">
        <v>18.3</v>
      </c>
      <c r="W6762">
        <v>305.2</v>
      </c>
      <c r="X6762">
        <v>1010.3</v>
      </c>
      <c r="Y6762">
        <v>1.5</v>
      </c>
      <c r="Z6762">
        <v>6.2</v>
      </c>
      <c r="AA6762">
        <v>333.6</v>
      </c>
      <c r="AB6762">
        <v>29</v>
      </c>
      <c r="AC6762">
        <v>10</v>
      </c>
      <c r="AD6762">
        <v>0</v>
      </c>
      <c r="AE6762" t="s">
        <v>20365</v>
      </c>
      <c r="AF6762" t="s">
        <v>20366</v>
      </c>
      <c r="AG6762">
        <v>0.11</v>
      </c>
      <c r="AH6762" t="s">
        <v>330</v>
      </c>
      <c r="AI6762" t="s">
        <v>9140</v>
      </c>
      <c r="AJ6762" t="s">
        <v>331</v>
      </c>
    </row>
    <row r="6763" spans="1:36" x14ac:dyDescent="0.25">
      <c r="A6763" t="s">
        <v>32</v>
      </c>
      <c r="B6763" t="s">
        <v>20367</v>
      </c>
      <c r="C6763">
        <f>YEAR(B6763)</f>
        <v>2018</v>
      </c>
      <c r="D6763">
        <v>89.6</v>
      </c>
      <c r="E6763">
        <v>73.400000000000006</v>
      </c>
      <c r="F6763">
        <v>82.5</v>
      </c>
      <c r="H6763" s="2">
        <f>IF(F6763-79.16&lt;=0,0,IF(F6763-49.16&lt;=1,1,2))</f>
        <v>2</v>
      </c>
      <c r="I6763">
        <v>99.4</v>
      </c>
      <c r="J6763">
        <v>73.400000000000006</v>
      </c>
      <c r="K6763">
        <v>86.6</v>
      </c>
      <c r="L6763">
        <v>68.099999999999994</v>
      </c>
      <c r="M6763">
        <v>62.5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22.1</v>
      </c>
      <c r="V6763">
        <v>9.1999999999999993</v>
      </c>
      <c r="W6763">
        <v>142.19999999999999</v>
      </c>
      <c r="X6763">
        <v>1009.4</v>
      </c>
      <c r="Y6763">
        <v>0.1</v>
      </c>
      <c r="Z6763">
        <v>6.2</v>
      </c>
      <c r="AA6763">
        <v>331.3</v>
      </c>
      <c r="AB6763">
        <v>28.8</v>
      </c>
      <c r="AC6763">
        <v>10</v>
      </c>
      <c r="AD6763">
        <v>0</v>
      </c>
      <c r="AE6763" t="s">
        <v>20368</v>
      </c>
      <c r="AF6763" t="s">
        <v>20369</v>
      </c>
      <c r="AG6763">
        <v>0.14000000000000001</v>
      </c>
      <c r="AH6763" t="s">
        <v>330</v>
      </c>
      <c r="AI6763" t="s">
        <v>9140</v>
      </c>
      <c r="AJ6763" t="s">
        <v>331</v>
      </c>
    </row>
    <row r="6764" spans="1:36" x14ac:dyDescent="0.25">
      <c r="A6764" t="s">
        <v>32</v>
      </c>
      <c r="B6764" t="s">
        <v>20370</v>
      </c>
      <c r="C6764">
        <f>YEAR(B6764)</f>
        <v>2018</v>
      </c>
      <c r="D6764">
        <v>86</v>
      </c>
      <c r="E6764">
        <v>78.8</v>
      </c>
      <c r="F6764">
        <v>82.4</v>
      </c>
      <c r="H6764" s="2">
        <f>IF(F6764-79.16&lt;=0,0,IF(F6764-49.16&lt;=1,1,2))</f>
        <v>2</v>
      </c>
      <c r="I6764">
        <v>93.5</v>
      </c>
      <c r="J6764">
        <v>78.8</v>
      </c>
      <c r="K6764">
        <v>86.2</v>
      </c>
      <c r="L6764">
        <v>71</v>
      </c>
      <c r="M6764">
        <v>69.099999999999994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29.1</v>
      </c>
      <c r="V6764">
        <v>23</v>
      </c>
      <c r="W6764">
        <v>294.60000000000002</v>
      </c>
      <c r="X6764">
        <v>1005.8</v>
      </c>
      <c r="Y6764">
        <v>15.3</v>
      </c>
      <c r="Z6764">
        <v>6.2</v>
      </c>
      <c r="AA6764">
        <v>327.2</v>
      </c>
      <c r="AB6764">
        <v>28.2</v>
      </c>
      <c r="AC6764">
        <v>10</v>
      </c>
      <c r="AD6764">
        <v>0</v>
      </c>
      <c r="AE6764" t="s">
        <v>20371</v>
      </c>
      <c r="AF6764" t="s">
        <v>20372</v>
      </c>
      <c r="AG6764">
        <v>0.18</v>
      </c>
      <c r="AH6764" t="s">
        <v>330</v>
      </c>
      <c r="AI6764" t="s">
        <v>9140</v>
      </c>
      <c r="AJ6764" t="s">
        <v>331</v>
      </c>
    </row>
    <row r="6765" spans="1:36" x14ac:dyDescent="0.25">
      <c r="A6765" t="s">
        <v>32</v>
      </c>
      <c r="B6765" t="s">
        <v>20373</v>
      </c>
      <c r="C6765">
        <f>YEAR(B6765)</f>
        <v>2018</v>
      </c>
      <c r="D6765">
        <v>86</v>
      </c>
      <c r="E6765">
        <v>75.2</v>
      </c>
      <c r="F6765">
        <v>81.2</v>
      </c>
      <c r="H6765" s="2">
        <f>IF(F6765-79.16&lt;=0,0,IF(F6765-49.16&lt;=1,1,2))</f>
        <v>2</v>
      </c>
      <c r="I6765">
        <v>95.2</v>
      </c>
      <c r="J6765">
        <v>75.2</v>
      </c>
      <c r="K6765">
        <v>83.6</v>
      </c>
      <c r="L6765">
        <v>70.5</v>
      </c>
      <c r="M6765">
        <v>71.400000000000006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24.8</v>
      </c>
      <c r="V6765">
        <v>13.9</v>
      </c>
      <c r="W6765">
        <v>313.3</v>
      </c>
      <c r="X6765">
        <v>1007.6</v>
      </c>
      <c r="Y6765">
        <v>14.3</v>
      </c>
      <c r="Z6765">
        <v>6.2</v>
      </c>
      <c r="AA6765">
        <v>329.8</v>
      </c>
      <c r="AB6765">
        <v>28.4</v>
      </c>
      <c r="AC6765">
        <v>10</v>
      </c>
      <c r="AD6765">
        <v>0</v>
      </c>
      <c r="AE6765" t="s">
        <v>20374</v>
      </c>
      <c r="AF6765" t="s">
        <v>20375</v>
      </c>
      <c r="AG6765">
        <v>0.25</v>
      </c>
      <c r="AH6765" t="s">
        <v>330</v>
      </c>
      <c r="AI6765" t="s">
        <v>9140</v>
      </c>
      <c r="AJ6765" t="s">
        <v>331</v>
      </c>
    </row>
    <row r="6766" spans="1:36" x14ac:dyDescent="0.25">
      <c r="A6766" t="s">
        <v>32</v>
      </c>
      <c r="B6766" t="s">
        <v>20376</v>
      </c>
      <c r="C6766">
        <f>YEAR(B6766)</f>
        <v>2018</v>
      </c>
      <c r="D6766">
        <v>86</v>
      </c>
      <c r="E6766">
        <v>71.599999999999994</v>
      </c>
      <c r="F6766">
        <v>80.2</v>
      </c>
      <c r="H6766" s="2">
        <f>IF(F6766-79.16&lt;=0,0,IF(F6766-49.16&lt;=1,1,2))</f>
        <v>2</v>
      </c>
      <c r="I6766">
        <v>93.5</v>
      </c>
      <c r="J6766">
        <v>71.599999999999994</v>
      </c>
      <c r="K6766">
        <v>83.1</v>
      </c>
      <c r="L6766">
        <v>67.5</v>
      </c>
      <c r="M6766">
        <v>65.599999999999994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24.2</v>
      </c>
      <c r="V6766">
        <v>13.9</v>
      </c>
      <c r="W6766">
        <v>306.2</v>
      </c>
      <c r="X6766">
        <v>1008.3</v>
      </c>
      <c r="Y6766">
        <v>21.2</v>
      </c>
      <c r="Z6766">
        <v>6.2</v>
      </c>
      <c r="AA6766">
        <v>324.89999999999998</v>
      </c>
      <c r="AB6766">
        <v>28</v>
      </c>
      <c r="AC6766">
        <v>10</v>
      </c>
      <c r="AD6766">
        <v>0</v>
      </c>
      <c r="AE6766" t="s">
        <v>20377</v>
      </c>
      <c r="AF6766" t="s">
        <v>20378</v>
      </c>
      <c r="AG6766">
        <v>0.25</v>
      </c>
      <c r="AH6766" t="s">
        <v>36</v>
      </c>
      <c r="AI6766" t="s">
        <v>37</v>
      </c>
      <c r="AJ6766" t="s">
        <v>38</v>
      </c>
    </row>
    <row r="6767" spans="1:36" x14ac:dyDescent="0.25">
      <c r="A6767" t="s">
        <v>32</v>
      </c>
      <c r="B6767" t="s">
        <v>20379</v>
      </c>
      <c r="C6767">
        <f>YEAR(B6767)</f>
        <v>2018</v>
      </c>
      <c r="D6767">
        <v>86</v>
      </c>
      <c r="E6767">
        <v>78.8</v>
      </c>
      <c r="F6767">
        <v>82.6</v>
      </c>
      <c r="H6767" s="2">
        <f>IF(F6767-79.16&lt;=0,0,IF(F6767-49.16&lt;=1,1,2))</f>
        <v>2</v>
      </c>
      <c r="I6767">
        <v>92</v>
      </c>
      <c r="J6767">
        <v>78.8</v>
      </c>
      <c r="K6767">
        <v>86</v>
      </c>
      <c r="L6767">
        <v>70.599999999999994</v>
      </c>
      <c r="M6767">
        <v>67.7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28</v>
      </c>
      <c r="V6767">
        <v>18.3</v>
      </c>
      <c r="W6767">
        <v>301.3</v>
      </c>
      <c r="X6767">
        <v>1010.3</v>
      </c>
      <c r="Y6767">
        <v>12.3</v>
      </c>
      <c r="Z6767">
        <v>6.2</v>
      </c>
      <c r="AA6767">
        <v>324.5</v>
      </c>
      <c r="AB6767">
        <v>28</v>
      </c>
      <c r="AC6767">
        <v>9</v>
      </c>
      <c r="AD6767">
        <v>0</v>
      </c>
      <c r="AE6767" t="s">
        <v>20380</v>
      </c>
      <c r="AF6767" t="s">
        <v>20381</v>
      </c>
      <c r="AG6767">
        <v>0.28000000000000003</v>
      </c>
      <c r="AH6767" t="s">
        <v>330</v>
      </c>
      <c r="AI6767" t="s">
        <v>9140</v>
      </c>
      <c r="AJ6767" t="s">
        <v>331</v>
      </c>
    </row>
    <row r="6768" spans="1:36" x14ac:dyDescent="0.25">
      <c r="A6768" t="s">
        <v>32</v>
      </c>
      <c r="B6768" t="s">
        <v>20382</v>
      </c>
      <c r="C6768">
        <f>YEAR(B6768)</f>
        <v>2018</v>
      </c>
      <c r="D6768">
        <v>86</v>
      </c>
      <c r="E6768">
        <v>75.2</v>
      </c>
      <c r="F6768">
        <v>82.9</v>
      </c>
      <c r="H6768" s="2">
        <f>IF(F6768-79.16&lt;=0,0,IF(F6768-49.16&lt;=1,1,2))</f>
        <v>2</v>
      </c>
      <c r="I6768">
        <v>97.2</v>
      </c>
      <c r="J6768">
        <v>75.2</v>
      </c>
      <c r="K6768">
        <v>86.6</v>
      </c>
      <c r="L6768">
        <v>68.400000000000006</v>
      </c>
      <c r="M6768">
        <v>62.2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28.2</v>
      </c>
      <c r="V6768">
        <v>13.9</v>
      </c>
      <c r="W6768">
        <v>324.8</v>
      </c>
      <c r="X6768">
        <v>1010.8</v>
      </c>
      <c r="Y6768">
        <v>0.4</v>
      </c>
      <c r="Z6768">
        <v>6.2</v>
      </c>
      <c r="AA6768">
        <v>328.8</v>
      </c>
      <c r="AB6768">
        <v>28.4</v>
      </c>
      <c r="AC6768">
        <v>10</v>
      </c>
      <c r="AD6768">
        <v>0</v>
      </c>
      <c r="AE6768" t="s">
        <v>20383</v>
      </c>
      <c r="AF6768" t="s">
        <v>20384</v>
      </c>
      <c r="AG6768">
        <v>0.31</v>
      </c>
      <c r="AH6768" t="s">
        <v>330</v>
      </c>
      <c r="AI6768" t="s">
        <v>9140</v>
      </c>
      <c r="AJ6768" t="s">
        <v>331</v>
      </c>
    </row>
    <row r="6769" spans="1:36" x14ac:dyDescent="0.25">
      <c r="A6769" t="s">
        <v>32</v>
      </c>
      <c r="B6769" t="s">
        <v>20385</v>
      </c>
      <c r="C6769">
        <f>YEAR(B6769)</f>
        <v>2018</v>
      </c>
      <c r="D6769">
        <v>96.8</v>
      </c>
      <c r="E6769">
        <v>77</v>
      </c>
      <c r="F6769">
        <v>87.1</v>
      </c>
      <c r="H6769" s="2">
        <f>IF(F6769-79.16&lt;=0,0,IF(F6769-49.16&lt;=1,1,2))</f>
        <v>2</v>
      </c>
      <c r="I6769">
        <v>112.4</v>
      </c>
      <c r="J6769">
        <v>77</v>
      </c>
      <c r="K6769">
        <v>90.5</v>
      </c>
      <c r="L6769">
        <v>65.900000000000006</v>
      </c>
      <c r="M6769">
        <v>50.9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32.4</v>
      </c>
      <c r="V6769">
        <v>21.8</v>
      </c>
      <c r="W6769">
        <v>291.2</v>
      </c>
      <c r="X6769">
        <v>1007</v>
      </c>
      <c r="Y6769">
        <v>0.4</v>
      </c>
      <c r="Z6769">
        <v>6.2</v>
      </c>
      <c r="AA6769">
        <v>327.9</v>
      </c>
      <c r="AB6769">
        <v>28.4</v>
      </c>
      <c r="AC6769">
        <v>10</v>
      </c>
      <c r="AD6769">
        <v>0</v>
      </c>
      <c r="AE6769" t="s">
        <v>20386</v>
      </c>
      <c r="AF6769" t="s">
        <v>20387</v>
      </c>
      <c r="AG6769">
        <v>0.35</v>
      </c>
      <c r="AH6769" t="s">
        <v>330</v>
      </c>
      <c r="AI6769" t="s">
        <v>9140</v>
      </c>
      <c r="AJ6769" t="s">
        <v>331</v>
      </c>
    </row>
    <row r="6770" spans="1:36" x14ac:dyDescent="0.25">
      <c r="A6770" t="s">
        <v>32</v>
      </c>
      <c r="B6770" t="s">
        <v>20388</v>
      </c>
      <c r="C6770">
        <f>YEAR(B6770)</f>
        <v>2018</v>
      </c>
      <c r="D6770">
        <v>86</v>
      </c>
      <c r="E6770">
        <v>78.8</v>
      </c>
      <c r="F6770">
        <v>82.5</v>
      </c>
      <c r="H6770" s="2">
        <f>IF(F6770-79.16&lt;=0,0,IF(F6770-49.16&lt;=1,1,2))</f>
        <v>2</v>
      </c>
      <c r="I6770">
        <v>93.5</v>
      </c>
      <c r="J6770">
        <v>78.8</v>
      </c>
      <c r="K6770">
        <v>86.9</v>
      </c>
      <c r="L6770">
        <v>70.7</v>
      </c>
      <c r="M6770">
        <v>68.099999999999994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28.2</v>
      </c>
      <c r="V6770">
        <v>23</v>
      </c>
      <c r="W6770">
        <v>308.3</v>
      </c>
      <c r="X6770">
        <v>1002.1</v>
      </c>
      <c r="Y6770">
        <v>27.7</v>
      </c>
      <c r="Z6770">
        <v>6.2</v>
      </c>
      <c r="AA6770">
        <v>311.2</v>
      </c>
      <c r="AB6770">
        <v>26.9</v>
      </c>
      <c r="AC6770">
        <v>9</v>
      </c>
      <c r="AD6770">
        <v>0</v>
      </c>
      <c r="AE6770" t="s">
        <v>20389</v>
      </c>
      <c r="AF6770" t="s">
        <v>20390</v>
      </c>
      <c r="AG6770">
        <v>0.38</v>
      </c>
      <c r="AH6770" t="s">
        <v>36</v>
      </c>
      <c r="AI6770" t="s">
        <v>37</v>
      </c>
      <c r="AJ6770" t="s">
        <v>38</v>
      </c>
    </row>
    <row r="6771" spans="1:36" x14ac:dyDescent="0.25">
      <c r="A6771" t="s">
        <v>32</v>
      </c>
      <c r="B6771" t="s">
        <v>20391</v>
      </c>
      <c r="C6771">
        <f>YEAR(B6771)</f>
        <v>2018</v>
      </c>
      <c r="D6771">
        <v>84.2</v>
      </c>
      <c r="E6771">
        <v>77</v>
      </c>
      <c r="F6771">
        <v>80.3</v>
      </c>
      <c r="H6771" s="2">
        <f>IF(F6771-79.16&lt;=0,0,IF(F6771-49.16&lt;=1,1,2))</f>
        <v>2</v>
      </c>
      <c r="I6771">
        <v>91</v>
      </c>
      <c r="J6771">
        <v>77</v>
      </c>
      <c r="K6771">
        <v>83</v>
      </c>
      <c r="L6771">
        <v>71.400000000000006</v>
      </c>
      <c r="M6771">
        <v>74.599999999999994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17.7</v>
      </c>
      <c r="V6771">
        <v>14.9</v>
      </c>
      <c r="W6771">
        <v>312.89999999999998</v>
      </c>
      <c r="X6771">
        <v>1005.3</v>
      </c>
      <c r="Y6771">
        <v>27.8</v>
      </c>
      <c r="Z6771">
        <v>6.2</v>
      </c>
      <c r="AA6771">
        <v>285.10000000000002</v>
      </c>
      <c r="AB6771">
        <v>24.4</v>
      </c>
      <c r="AC6771">
        <v>9</v>
      </c>
      <c r="AD6771">
        <v>0</v>
      </c>
      <c r="AE6771" t="s">
        <v>20392</v>
      </c>
      <c r="AF6771" t="s">
        <v>20393</v>
      </c>
      <c r="AG6771">
        <v>0.42</v>
      </c>
      <c r="AH6771" t="s">
        <v>36</v>
      </c>
      <c r="AI6771" t="s">
        <v>37</v>
      </c>
      <c r="AJ6771" t="s">
        <v>38</v>
      </c>
    </row>
    <row r="6772" spans="1:36" x14ac:dyDescent="0.25">
      <c r="A6772" t="s">
        <v>32</v>
      </c>
      <c r="B6772" t="s">
        <v>20394</v>
      </c>
      <c r="C6772">
        <f>YEAR(B6772)</f>
        <v>2018</v>
      </c>
      <c r="D6772">
        <v>86</v>
      </c>
      <c r="E6772">
        <v>71.599999999999994</v>
      </c>
      <c r="F6772">
        <v>78.3</v>
      </c>
      <c r="H6772" s="2">
        <f>IF(F6772-79.16&lt;=0,0,IF(F6772-49.16&lt;=1,1,2))</f>
        <v>0</v>
      </c>
      <c r="I6772">
        <v>93.5</v>
      </c>
      <c r="J6772">
        <v>71.599999999999994</v>
      </c>
      <c r="K6772">
        <v>80.900000000000006</v>
      </c>
      <c r="L6772">
        <v>71.3</v>
      </c>
      <c r="M6772">
        <v>79.8</v>
      </c>
      <c r="O6772">
        <v>4.3999999999999997E-2</v>
      </c>
      <c r="P6772">
        <v>100</v>
      </c>
      <c r="Q6772">
        <v>8.33</v>
      </c>
      <c r="R6772" t="s">
        <v>40</v>
      </c>
      <c r="S6772">
        <v>0</v>
      </c>
      <c r="T6772">
        <v>0</v>
      </c>
      <c r="U6772">
        <v>24.2</v>
      </c>
      <c r="V6772">
        <v>8.1</v>
      </c>
      <c r="W6772">
        <v>142.80000000000001</v>
      </c>
      <c r="X6772">
        <v>1007.4</v>
      </c>
      <c r="Y6772">
        <v>34.5</v>
      </c>
      <c r="Z6772">
        <v>6.1</v>
      </c>
      <c r="AA6772">
        <v>269.39999999999998</v>
      </c>
      <c r="AB6772">
        <v>23.3</v>
      </c>
      <c r="AC6772">
        <v>9</v>
      </c>
      <c r="AD6772">
        <v>0</v>
      </c>
      <c r="AE6772" t="s">
        <v>20395</v>
      </c>
      <c r="AF6772" t="s">
        <v>20396</v>
      </c>
      <c r="AG6772">
        <v>0.45</v>
      </c>
      <c r="AH6772" t="s">
        <v>56</v>
      </c>
      <c r="AI6772" t="s">
        <v>101</v>
      </c>
      <c r="AJ6772" t="s">
        <v>40</v>
      </c>
    </row>
    <row r="6773" spans="1:36" x14ac:dyDescent="0.25">
      <c r="A6773" t="s">
        <v>32</v>
      </c>
      <c r="B6773" t="s">
        <v>20397</v>
      </c>
      <c r="C6773">
        <f>YEAR(B6773)</f>
        <v>2018</v>
      </c>
      <c r="D6773">
        <v>84.2</v>
      </c>
      <c r="E6773">
        <v>71.7</v>
      </c>
      <c r="F6773">
        <v>78.599999999999994</v>
      </c>
      <c r="H6773" s="2">
        <f>IF(F6773-79.16&lt;=0,0,IF(F6773-49.16&lt;=1,1,2))</f>
        <v>0</v>
      </c>
      <c r="I6773">
        <v>91</v>
      </c>
      <c r="J6773">
        <v>71.7</v>
      </c>
      <c r="K6773">
        <v>81</v>
      </c>
      <c r="L6773">
        <v>71</v>
      </c>
      <c r="M6773">
        <v>78</v>
      </c>
      <c r="O6773">
        <v>3.9E-2</v>
      </c>
      <c r="P6773">
        <v>100</v>
      </c>
      <c r="Q6773">
        <v>4.17</v>
      </c>
      <c r="R6773" t="s">
        <v>40</v>
      </c>
      <c r="S6773">
        <v>0</v>
      </c>
      <c r="T6773">
        <v>0</v>
      </c>
      <c r="U6773">
        <v>17.2</v>
      </c>
      <c r="V6773">
        <v>16.100000000000001</v>
      </c>
      <c r="W6773">
        <v>312.5</v>
      </c>
      <c r="X6773">
        <v>1010</v>
      </c>
      <c r="Y6773">
        <v>26.4</v>
      </c>
      <c r="Z6773">
        <v>6.2</v>
      </c>
      <c r="AA6773">
        <v>285.8</v>
      </c>
      <c r="AB6773">
        <v>24.8</v>
      </c>
      <c r="AC6773">
        <v>9</v>
      </c>
      <c r="AD6773">
        <v>0</v>
      </c>
      <c r="AE6773" t="s">
        <v>20398</v>
      </c>
      <c r="AF6773" t="s">
        <v>20399</v>
      </c>
      <c r="AG6773">
        <v>0.5</v>
      </c>
      <c r="AH6773" t="s">
        <v>56</v>
      </c>
      <c r="AI6773" t="s">
        <v>61</v>
      </c>
      <c r="AJ6773" t="s">
        <v>40</v>
      </c>
    </row>
    <row r="6774" spans="1:36" x14ac:dyDescent="0.25">
      <c r="A6774" t="s">
        <v>32</v>
      </c>
      <c r="B6774" t="s">
        <v>20400</v>
      </c>
      <c r="C6774">
        <f>YEAR(B6774)</f>
        <v>2018</v>
      </c>
      <c r="D6774">
        <v>84.2</v>
      </c>
      <c r="E6774">
        <v>71.599999999999994</v>
      </c>
      <c r="F6774">
        <v>79.5</v>
      </c>
      <c r="H6774" s="2">
        <f>IF(F6774-79.16&lt;=0,0,IF(F6774-49.16&lt;=1,1,2))</f>
        <v>2</v>
      </c>
      <c r="I6774">
        <v>90.9</v>
      </c>
      <c r="J6774">
        <v>71.599999999999994</v>
      </c>
      <c r="K6774">
        <v>81.8</v>
      </c>
      <c r="L6774">
        <v>70.8</v>
      </c>
      <c r="M6774">
        <v>75.3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23</v>
      </c>
      <c r="V6774">
        <v>19.7</v>
      </c>
      <c r="W6774">
        <v>312.5</v>
      </c>
      <c r="X6774">
        <v>1009.2</v>
      </c>
      <c r="Y6774">
        <v>27.8</v>
      </c>
      <c r="Z6774">
        <v>6.2</v>
      </c>
      <c r="AA6774">
        <v>304.3</v>
      </c>
      <c r="AB6774">
        <v>26.3</v>
      </c>
      <c r="AC6774">
        <v>9</v>
      </c>
      <c r="AD6774">
        <v>0</v>
      </c>
      <c r="AE6774" t="s">
        <v>20401</v>
      </c>
      <c r="AF6774" t="s">
        <v>20402</v>
      </c>
      <c r="AG6774">
        <v>0.52</v>
      </c>
      <c r="AH6774" t="s">
        <v>36</v>
      </c>
      <c r="AI6774" t="s">
        <v>37</v>
      </c>
      <c r="AJ6774" t="s">
        <v>38</v>
      </c>
    </row>
    <row r="6775" spans="1:36" x14ac:dyDescent="0.25">
      <c r="A6775" t="s">
        <v>32</v>
      </c>
      <c r="B6775" t="s">
        <v>20403</v>
      </c>
      <c r="C6775">
        <f>YEAR(B6775)</f>
        <v>2018</v>
      </c>
      <c r="D6775">
        <v>86</v>
      </c>
      <c r="E6775">
        <v>73.400000000000006</v>
      </c>
      <c r="F6775">
        <v>80.2</v>
      </c>
      <c r="H6775" s="2">
        <f>IF(F6775-79.16&lt;=0,0,IF(F6775-49.16&lt;=1,1,2))</f>
        <v>2</v>
      </c>
      <c r="I6775">
        <v>95.2</v>
      </c>
      <c r="J6775">
        <v>73.400000000000006</v>
      </c>
      <c r="K6775">
        <v>84</v>
      </c>
      <c r="L6775">
        <v>72.400000000000006</v>
      </c>
      <c r="M6775">
        <v>77.8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19.7</v>
      </c>
      <c r="V6775">
        <v>15</v>
      </c>
      <c r="W6775">
        <v>318</v>
      </c>
      <c r="X6775">
        <v>1007</v>
      </c>
      <c r="Y6775">
        <v>22.4</v>
      </c>
      <c r="Z6775">
        <v>6.2</v>
      </c>
      <c r="AA6775">
        <v>303.89999999999998</v>
      </c>
      <c r="AB6775">
        <v>26.2</v>
      </c>
      <c r="AC6775">
        <v>9</v>
      </c>
      <c r="AD6775">
        <v>0</v>
      </c>
      <c r="AE6775" t="s">
        <v>20404</v>
      </c>
      <c r="AF6775" t="s">
        <v>20405</v>
      </c>
      <c r="AG6775">
        <v>0.55000000000000004</v>
      </c>
      <c r="AH6775" t="s">
        <v>36</v>
      </c>
      <c r="AI6775" t="s">
        <v>37</v>
      </c>
      <c r="AJ6775" t="s">
        <v>38</v>
      </c>
    </row>
    <row r="6776" spans="1:36" x14ac:dyDescent="0.25">
      <c r="A6776" t="s">
        <v>32</v>
      </c>
      <c r="B6776" t="s">
        <v>20406</v>
      </c>
      <c r="C6776">
        <f>YEAR(B6776)</f>
        <v>2018</v>
      </c>
      <c r="D6776">
        <v>82.4</v>
      </c>
      <c r="E6776">
        <v>75.2</v>
      </c>
      <c r="F6776">
        <v>80.099999999999994</v>
      </c>
      <c r="H6776" s="2">
        <f>IF(F6776-79.16&lt;=0,0,IF(F6776-49.16&lt;=1,1,2))</f>
        <v>2</v>
      </c>
      <c r="I6776">
        <v>89.5</v>
      </c>
      <c r="J6776">
        <v>75.2</v>
      </c>
      <c r="K6776">
        <v>83.4</v>
      </c>
      <c r="L6776">
        <v>73.099999999999994</v>
      </c>
      <c r="M6776">
        <v>79.3</v>
      </c>
      <c r="O6776">
        <v>8.0000000000000002E-3</v>
      </c>
      <c r="P6776">
        <v>100</v>
      </c>
      <c r="Q6776">
        <v>4.17</v>
      </c>
      <c r="R6776" t="s">
        <v>40</v>
      </c>
      <c r="S6776">
        <v>0</v>
      </c>
      <c r="T6776">
        <v>0</v>
      </c>
      <c r="U6776">
        <v>20.8</v>
      </c>
      <c r="V6776">
        <v>13.9</v>
      </c>
      <c r="W6776">
        <v>304.3</v>
      </c>
      <c r="X6776">
        <v>1007.1</v>
      </c>
      <c r="Y6776">
        <v>42.6</v>
      </c>
      <c r="Z6776">
        <v>6.2</v>
      </c>
      <c r="AA6776">
        <v>264.10000000000002</v>
      </c>
      <c r="AB6776">
        <v>22.7</v>
      </c>
      <c r="AC6776">
        <v>8</v>
      </c>
      <c r="AD6776">
        <v>0</v>
      </c>
      <c r="AE6776" t="s">
        <v>20407</v>
      </c>
      <c r="AF6776" t="s">
        <v>20408</v>
      </c>
      <c r="AG6776">
        <v>0.59</v>
      </c>
      <c r="AH6776" t="s">
        <v>56</v>
      </c>
      <c r="AI6776" t="s">
        <v>65</v>
      </c>
      <c r="AJ6776" t="s">
        <v>40</v>
      </c>
    </row>
    <row r="6777" spans="1:36" x14ac:dyDescent="0.25">
      <c r="A6777" t="s">
        <v>32</v>
      </c>
      <c r="B6777" t="s">
        <v>20409</v>
      </c>
      <c r="C6777">
        <f>YEAR(B6777)</f>
        <v>2018</v>
      </c>
      <c r="D6777">
        <v>86</v>
      </c>
      <c r="E6777">
        <v>73.400000000000006</v>
      </c>
      <c r="F6777">
        <v>81</v>
      </c>
      <c r="H6777" s="2">
        <f>IF(F6777-79.16&lt;=0,0,IF(F6777-49.16&lt;=1,1,2))</f>
        <v>2</v>
      </c>
      <c r="I6777">
        <v>95.2</v>
      </c>
      <c r="J6777">
        <v>73.400000000000006</v>
      </c>
      <c r="K6777">
        <v>84.9</v>
      </c>
      <c r="L6777">
        <v>72.400000000000006</v>
      </c>
      <c r="M6777">
        <v>75.599999999999994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23.7</v>
      </c>
      <c r="V6777">
        <v>17.2</v>
      </c>
      <c r="W6777">
        <v>299.60000000000002</v>
      </c>
      <c r="X6777">
        <v>1008.1</v>
      </c>
      <c r="Y6777">
        <v>35.700000000000003</v>
      </c>
      <c r="Z6777">
        <v>6.2</v>
      </c>
      <c r="AA6777">
        <v>283.10000000000002</v>
      </c>
      <c r="AB6777">
        <v>24.3</v>
      </c>
      <c r="AC6777">
        <v>8</v>
      </c>
      <c r="AD6777">
        <v>0</v>
      </c>
      <c r="AE6777" t="s">
        <v>20410</v>
      </c>
      <c r="AF6777" t="s">
        <v>20411</v>
      </c>
      <c r="AG6777">
        <v>0.62</v>
      </c>
      <c r="AH6777" t="s">
        <v>36</v>
      </c>
      <c r="AI6777" t="s">
        <v>702</v>
      </c>
      <c r="AJ6777" t="s">
        <v>38</v>
      </c>
    </row>
    <row r="6778" spans="1:36" x14ac:dyDescent="0.25">
      <c r="A6778" t="s">
        <v>32</v>
      </c>
      <c r="B6778" t="s">
        <v>20412</v>
      </c>
      <c r="C6778">
        <f>YEAR(B6778)</f>
        <v>2018</v>
      </c>
      <c r="D6778">
        <v>86</v>
      </c>
      <c r="E6778">
        <v>77</v>
      </c>
      <c r="F6778">
        <v>81.5</v>
      </c>
      <c r="H6778" s="2">
        <f>IF(F6778-79.16&lt;=0,0,IF(F6778-49.16&lt;=1,1,2))</f>
        <v>2</v>
      </c>
      <c r="I6778">
        <v>95.2</v>
      </c>
      <c r="J6778">
        <v>77</v>
      </c>
      <c r="K6778">
        <v>86.7</v>
      </c>
      <c r="L6778">
        <v>74.2</v>
      </c>
      <c r="M6778">
        <v>78.900000000000006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23.1</v>
      </c>
      <c r="V6778">
        <v>17.2</v>
      </c>
      <c r="W6778">
        <v>308.60000000000002</v>
      </c>
      <c r="X6778">
        <v>1010.3</v>
      </c>
      <c r="Y6778">
        <v>26.9</v>
      </c>
      <c r="Z6778">
        <v>6.2</v>
      </c>
      <c r="AA6778">
        <v>298.8</v>
      </c>
      <c r="AB6778">
        <v>25.8</v>
      </c>
      <c r="AC6778">
        <v>9</v>
      </c>
      <c r="AD6778">
        <v>0</v>
      </c>
      <c r="AE6778" t="s">
        <v>20413</v>
      </c>
      <c r="AF6778" t="s">
        <v>20414</v>
      </c>
      <c r="AG6778">
        <v>0.66</v>
      </c>
      <c r="AH6778" t="s">
        <v>36</v>
      </c>
      <c r="AI6778" t="s">
        <v>37</v>
      </c>
      <c r="AJ6778" t="s">
        <v>38</v>
      </c>
    </row>
    <row r="6779" spans="1:36" x14ac:dyDescent="0.25">
      <c r="A6779" t="s">
        <v>32</v>
      </c>
      <c r="B6779" t="s">
        <v>20415</v>
      </c>
      <c r="C6779">
        <f>YEAR(B6779)</f>
        <v>2018</v>
      </c>
      <c r="D6779">
        <v>86</v>
      </c>
      <c r="E6779">
        <v>78.8</v>
      </c>
      <c r="F6779">
        <v>82.3</v>
      </c>
      <c r="H6779" s="2">
        <f>IF(F6779-79.16&lt;=0,0,IF(F6779-49.16&lt;=1,1,2))</f>
        <v>2</v>
      </c>
      <c r="I6779">
        <v>95.2</v>
      </c>
      <c r="J6779">
        <v>78.8</v>
      </c>
      <c r="K6779">
        <v>88.2</v>
      </c>
      <c r="L6779">
        <v>74.8</v>
      </c>
      <c r="M6779">
        <v>78.5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26.2</v>
      </c>
      <c r="V6779">
        <v>18.3</v>
      </c>
      <c r="W6779">
        <v>304.10000000000002</v>
      </c>
      <c r="X6779">
        <v>1010.8</v>
      </c>
      <c r="Y6779">
        <v>19.5</v>
      </c>
      <c r="Z6779">
        <v>6.2</v>
      </c>
      <c r="AA6779">
        <v>307.89999999999998</v>
      </c>
      <c r="AB6779">
        <v>26.5</v>
      </c>
      <c r="AC6779">
        <v>9</v>
      </c>
      <c r="AD6779">
        <v>0</v>
      </c>
      <c r="AE6779" t="s">
        <v>20416</v>
      </c>
      <c r="AF6779" t="s">
        <v>20417</v>
      </c>
      <c r="AG6779">
        <v>0.69</v>
      </c>
      <c r="AH6779" t="s">
        <v>330</v>
      </c>
      <c r="AI6779" t="s">
        <v>9140</v>
      </c>
      <c r="AJ6779" t="s">
        <v>331</v>
      </c>
    </row>
    <row r="6780" spans="1:36" x14ac:dyDescent="0.25">
      <c r="A6780" t="s">
        <v>32</v>
      </c>
      <c r="B6780" t="s">
        <v>20418</v>
      </c>
      <c r="C6780">
        <f>YEAR(B6780)</f>
        <v>2018</v>
      </c>
      <c r="D6780">
        <v>86</v>
      </c>
      <c r="E6780">
        <v>80.599999999999994</v>
      </c>
      <c r="F6780">
        <v>82.7</v>
      </c>
      <c r="H6780" s="2">
        <f>IF(F6780-79.16&lt;=0,0,IF(F6780-49.16&lt;=1,1,2))</f>
        <v>2</v>
      </c>
      <c r="I6780">
        <v>92.5</v>
      </c>
      <c r="J6780">
        <v>83.9</v>
      </c>
      <c r="K6780">
        <v>87.7</v>
      </c>
      <c r="L6780">
        <v>72.099999999999994</v>
      </c>
      <c r="M6780">
        <v>70.8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32.700000000000003</v>
      </c>
      <c r="V6780">
        <v>22.9</v>
      </c>
      <c r="W6780">
        <v>299.7</v>
      </c>
      <c r="X6780">
        <v>1009.1</v>
      </c>
      <c r="Y6780">
        <v>29.7</v>
      </c>
      <c r="Z6780">
        <v>6.2</v>
      </c>
      <c r="AA6780">
        <v>287.2</v>
      </c>
      <c r="AB6780">
        <v>24.8</v>
      </c>
      <c r="AC6780">
        <v>9</v>
      </c>
      <c r="AD6780">
        <v>0</v>
      </c>
      <c r="AE6780" t="s">
        <v>20419</v>
      </c>
      <c r="AF6780" t="s">
        <v>20420</v>
      </c>
      <c r="AG6780">
        <v>0.72</v>
      </c>
      <c r="AH6780" t="s">
        <v>36</v>
      </c>
      <c r="AI6780" t="s">
        <v>37</v>
      </c>
      <c r="AJ6780" t="s">
        <v>38</v>
      </c>
    </row>
    <row r="6781" spans="1:36" x14ac:dyDescent="0.25">
      <c r="A6781" t="s">
        <v>32</v>
      </c>
      <c r="B6781" t="s">
        <v>20421</v>
      </c>
      <c r="C6781">
        <f>YEAR(B6781)</f>
        <v>2018</v>
      </c>
      <c r="D6781">
        <v>86</v>
      </c>
      <c r="E6781">
        <v>80.599999999999994</v>
      </c>
      <c r="F6781">
        <v>82.4</v>
      </c>
      <c r="H6781" s="2">
        <f>IF(F6781-79.16&lt;=0,0,IF(F6781-49.16&lt;=1,1,2))</f>
        <v>2</v>
      </c>
      <c r="I6781">
        <v>93.5</v>
      </c>
      <c r="J6781">
        <v>83.3</v>
      </c>
      <c r="K6781">
        <v>86.8</v>
      </c>
      <c r="L6781">
        <v>70.7</v>
      </c>
      <c r="M6781">
        <v>67.900000000000006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34.9</v>
      </c>
      <c r="V6781">
        <v>21.9</v>
      </c>
      <c r="W6781">
        <v>299.10000000000002</v>
      </c>
      <c r="X6781">
        <v>1008.8</v>
      </c>
      <c r="Y6781">
        <v>39.799999999999997</v>
      </c>
      <c r="Z6781">
        <v>6.2</v>
      </c>
      <c r="AA6781">
        <v>278.39999999999998</v>
      </c>
      <c r="AB6781">
        <v>24</v>
      </c>
      <c r="AC6781">
        <v>8</v>
      </c>
      <c r="AD6781">
        <v>0</v>
      </c>
      <c r="AE6781" t="s">
        <v>20422</v>
      </c>
      <c r="AF6781" t="s">
        <v>20423</v>
      </c>
      <c r="AG6781">
        <v>0.75</v>
      </c>
      <c r="AH6781" t="s">
        <v>36</v>
      </c>
      <c r="AI6781" t="s">
        <v>37</v>
      </c>
      <c r="AJ6781" t="s">
        <v>38</v>
      </c>
    </row>
    <row r="6782" spans="1:36" x14ac:dyDescent="0.25">
      <c r="A6782" t="s">
        <v>32</v>
      </c>
      <c r="B6782" t="s">
        <v>20424</v>
      </c>
      <c r="C6782">
        <f>YEAR(B6782)</f>
        <v>2018</v>
      </c>
      <c r="D6782">
        <v>84.2</v>
      </c>
      <c r="E6782">
        <v>78.8</v>
      </c>
      <c r="F6782">
        <v>81.7</v>
      </c>
      <c r="H6782" s="2">
        <f>IF(F6782-79.16&lt;=0,0,IF(F6782-49.16&lt;=1,1,2))</f>
        <v>2</v>
      </c>
      <c r="I6782">
        <v>91</v>
      </c>
      <c r="J6782">
        <v>78.8</v>
      </c>
      <c r="K6782">
        <v>85.8</v>
      </c>
      <c r="L6782">
        <v>70.900000000000006</v>
      </c>
      <c r="M6782">
        <v>69.900000000000006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24.6</v>
      </c>
      <c r="V6782">
        <v>20.7</v>
      </c>
      <c r="W6782">
        <v>299.8</v>
      </c>
      <c r="X6782">
        <v>1010.3</v>
      </c>
      <c r="Y6782">
        <v>31.5</v>
      </c>
      <c r="Z6782">
        <v>6.2</v>
      </c>
      <c r="AA6782">
        <v>278.7</v>
      </c>
      <c r="AB6782">
        <v>24.1</v>
      </c>
      <c r="AC6782">
        <v>8</v>
      </c>
      <c r="AD6782">
        <v>0</v>
      </c>
      <c r="AE6782" t="s">
        <v>20425</v>
      </c>
      <c r="AF6782" t="s">
        <v>20426</v>
      </c>
      <c r="AG6782">
        <v>0.79</v>
      </c>
      <c r="AH6782" t="s">
        <v>36</v>
      </c>
      <c r="AI6782" t="s">
        <v>37</v>
      </c>
      <c r="AJ6782" t="s">
        <v>38</v>
      </c>
    </row>
    <row r="6783" spans="1:36" x14ac:dyDescent="0.25">
      <c r="A6783" t="s">
        <v>32</v>
      </c>
      <c r="B6783" t="s">
        <v>20427</v>
      </c>
      <c r="C6783">
        <f>YEAR(B6783)</f>
        <v>2018</v>
      </c>
      <c r="D6783">
        <v>86</v>
      </c>
      <c r="E6783">
        <v>77</v>
      </c>
      <c r="F6783">
        <v>81.2</v>
      </c>
      <c r="H6783" s="2">
        <f>IF(F6783-79.16&lt;=0,0,IF(F6783-49.16&lt;=1,1,2))</f>
        <v>2</v>
      </c>
      <c r="I6783">
        <v>89.6</v>
      </c>
      <c r="J6783">
        <v>77</v>
      </c>
      <c r="K6783">
        <v>83.8</v>
      </c>
      <c r="L6783">
        <v>70.3</v>
      </c>
      <c r="M6783">
        <v>69.900000000000006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25.1</v>
      </c>
      <c r="V6783">
        <v>19.7</v>
      </c>
      <c r="W6783">
        <v>298.39999999999998</v>
      </c>
      <c r="X6783">
        <v>1012</v>
      </c>
      <c r="Y6783">
        <v>22.2</v>
      </c>
      <c r="Z6783">
        <v>6.2</v>
      </c>
      <c r="AA6783">
        <v>292</v>
      </c>
      <c r="AB6783">
        <v>25.1</v>
      </c>
      <c r="AC6783">
        <v>9</v>
      </c>
      <c r="AD6783">
        <v>0</v>
      </c>
      <c r="AE6783" t="s">
        <v>20428</v>
      </c>
      <c r="AF6783" t="s">
        <v>20429</v>
      </c>
      <c r="AG6783">
        <v>0.83</v>
      </c>
      <c r="AH6783" t="s">
        <v>36</v>
      </c>
      <c r="AI6783" t="s">
        <v>37</v>
      </c>
      <c r="AJ6783" t="s">
        <v>38</v>
      </c>
    </row>
    <row r="6784" spans="1:36" x14ac:dyDescent="0.25">
      <c r="A6784" t="s">
        <v>32</v>
      </c>
      <c r="B6784" t="s">
        <v>20430</v>
      </c>
      <c r="C6784">
        <f>YEAR(B6784)</f>
        <v>2018</v>
      </c>
      <c r="D6784">
        <v>86</v>
      </c>
      <c r="E6784">
        <v>75.2</v>
      </c>
      <c r="F6784">
        <v>81.900000000000006</v>
      </c>
      <c r="H6784" s="2">
        <f>IF(F6784-79.16&lt;=0,0,IF(F6784-49.16&lt;=1,1,2))</f>
        <v>2</v>
      </c>
      <c r="I6784">
        <v>89.4</v>
      </c>
      <c r="J6784">
        <v>75.2</v>
      </c>
      <c r="K6784">
        <v>83.8</v>
      </c>
      <c r="L6784">
        <v>66.900000000000006</v>
      </c>
      <c r="M6784">
        <v>61.1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32.9</v>
      </c>
      <c r="V6784">
        <v>20.8</v>
      </c>
      <c r="W6784">
        <v>293.10000000000002</v>
      </c>
      <c r="X6784">
        <v>1011.9</v>
      </c>
      <c r="Y6784">
        <v>3.3</v>
      </c>
      <c r="Z6784">
        <v>6.2</v>
      </c>
      <c r="AA6784">
        <v>313.8</v>
      </c>
      <c r="AB6784">
        <v>27.1</v>
      </c>
      <c r="AC6784">
        <v>9</v>
      </c>
      <c r="AD6784">
        <v>0</v>
      </c>
      <c r="AE6784" t="s">
        <v>20431</v>
      </c>
      <c r="AF6784" t="s">
        <v>20432</v>
      </c>
      <c r="AG6784">
        <v>0.86</v>
      </c>
      <c r="AH6784" t="s">
        <v>330</v>
      </c>
      <c r="AI6784" t="s">
        <v>9140</v>
      </c>
      <c r="AJ6784" t="s">
        <v>331</v>
      </c>
    </row>
    <row r="6785" spans="1:36" x14ac:dyDescent="0.25">
      <c r="A6785" t="s">
        <v>32</v>
      </c>
      <c r="B6785" t="s">
        <v>20433</v>
      </c>
      <c r="C6785">
        <f>YEAR(B6785)</f>
        <v>2018</v>
      </c>
      <c r="D6785">
        <v>87.8</v>
      </c>
      <c r="E6785">
        <v>75.2</v>
      </c>
      <c r="F6785">
        <v>82.3</v>
      </c>
      <c r="H6785" s="2">
        <f>IF(F6785-79.16&lt;=0,0,IF(F6785-49.16&lt;=1,1,2))</f>
        <v>2</v>
      </c>
      <c r="I6785">
        <v>94.1</v>
      </c>
      <c r="J6785">
        <v>75.2</v>
      </c>
      <c r="K6785">
        <v>84.9</v>
      </c>
      <c r="L6785">
        <v>68.2</v>
      </c>
      <c r="M6785">
        <v>63.3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33.6</v>
      </c>
      <c r="V6785">
        <v>21.9</v>
      </c>
      <c r="W6785">
        <v>294</v>
      </c>
      <c r="X6785">
        <v>1011.5</v>
      </c>
      <c r="Y6785">
        <v>14.6</v>
      </c>
      <c r="Z6785">
        <v>6.2</v>
      </c>
      <c r="AA6785">
        <v>313.39999999999998</v>
      </c>
      <c r="AB6785">
        <v>27.1</v>
      </c>
      <c r="AC6785">
        <v>9</v>
      </c>
      <c r="AD6785">
        <v>0</v>
      </c>
      <c r="AE6785" t="s">
        <v>20434</v>
      </c>
      <c r="AF6785" t="s">
        <v>20435</v>
      </c>
      <c r="AG6785">
        <v>0.9</v>
      </c>
      <c r="AH6785" t="s">
        <v>330</v>
      </c>
      <c r="AI6785" t="s">
        <v>9140</v>
      </c>
      <c r="AJ6785" t="s">
        <v>331</v>
      </c>
    </row>
    <row r="6786" spans="1:36" x14ac:dyDescent="0.25">
      <c r="A6786" t="s">
        <v>32</v>
      </c>
      <c r="B6786" t="s">
        <v>20436</v>
      </c>
      <c r="C6786">
        <f>YEAR(B6786)</f>
        <v>2018</v>
      </c>
      <c r="D6786">
        <v>84.2</v>
      </c>
      <c r="E6786">
        <v>80.599999999999994</v>
      </c>
      <c r="F6786">
        <v>82.1</v>
      </c>
      <c r="H6786" s="2">
        <f>IF(F6786-79.16&lt;=0,0,IF(F6786-49.16&lt;=1,1,2))</f>
        <v>2</v>
      </c>
      <c r="I6786">
        <v>91</v>
      </c>
      <c r="J6786">
        <v>83.9</v>
      </c>
      <c r="K6786">
        <v>86.7</v>
      </c>
      <c r="L6786">
        <v>71.400000000000006</v>
      </c>
      <c r="M6786">
        <v>70.2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29.5</v>
      </c>
      <c r="V6786">
        <v>20.8</v>
      </c>
      <c r="W6786">
        <v>301.89999999999998</v>
      </c>
      <c r="X6786">
        <v>1011.9</v>
      </c>
      <c r="Y6786">
        <v>24.6</v>
      </c>
      <c r="Z6786">
        <v>6.2</v>
      </c>
      <c r="AA6786">
        <v>286.89999999999998</v>
      </c>
      <c r="AB6786">
        <v>24.9</v>
      </c>
      <c r="AC6786">
        <v>9</v>
      </c>
      <c r="AD6786">
        <v>0</v>
      </c>
      <c r="AE6786" t="s">
        <v>20437</v>
      </c>
      <c r="AF6786" t="s">
        <v>20438</v>
      </c>
      <c r="AG6786">
        <v>0.93</v>
      </c>
      <c r="AH6786" t="s">
        <v>36</v>
      </c>
      <c r="AI6786" t="s">
        <v>37</v>
      </c>
      <c r="AJ6786" t="s">
        <v>38</v>
      </c>
    </row>
    <row r="6787" spans="1:36" x14ac:dyDescent="0.25">
      <c r="A6787" t="s">
        <v>32</v>
      </c>
      <c r="B6787" t="s">
        <v>20439</v>
      </c>
      <c r="C6787">
        <f>YEAR(B6787)</f>
        <v>2018</v>
      </c>
      <c r="D6787">
        <v>84.2</v>
      </c>
      <c r="E6787">
        <v>75.2</v>
      </c>
      <c r="F6787">
        <v>80.8</v>
      </c>
      <c r="H6787" s="2">
        <f>IF(F6787-79.16&lt;=0,0,IF(F6787-49.16&lt;=1,1,2))</f>
        <v>2</v>
      </c>
      <c r="I6787">
        <v>91</v>
      </c>
      <c r="J6787">
        <v>75.2</v>
      </c>
      <c r="K6787">
        <v>84.1</v>
      </c>
      <c r="L6787">
        <v>71.099999999999994</v>
      </c>
      <c r="M6787">
        <v>72.599999999999994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28.6</v>
      </c>
      <c r="V6787">
        <v>20.7</v>
      </c>
      <c r="W6787">
        <v>301.3</v>
      </c>
      <c r="X6787">
        <v>1012.7</v>
      </c>
      <c r="Y6787">
        <v>30.6</v>
      </c>
      <c r="Z6787">
        <v>6.2</v>
      </c>
      <c r="AA6787">
        <v>281.39999999999998</v>
      </c>
      <c r="AB6787">
        <v>24.2</v>
      </c>
      <c r="AC6787">
        <v>9</v>
      </c>
      <c r="AD6787">
        <v>0</v>
      </c>
      <c r="AE6787" t="s">
        <v>20440</v>
      </c>
      <c r="AF6787" t="s">
        <v>20441</v>
      </c>
      <c r="AG6787">
        <v>0.96</v>
      </c>
      <c r="AH6787" t="s">
        <v>36</v>
      </c>
      <c r="AI6787" t="s">
        <v>37</v>
      </c>
      <c r="AJ6787" t="s">
        <v>38</v>
      </c>
    </row>
    <row r="6788" spans="1:36" x14ac:dyDescent="0.25">
      <c r="A6788" t="s">
        <v>32</v>
      </c>
      <c r="B6788" t="s">
        <v>20442</v>
      </c>
      <c r="C6788">
        <f>YEAR(B6788)</f>
        <v>2018</v>
      </c>
      <c r="D6788">
        <v>82.4</v>
      </c>
      <c r="E6788">
        <v>78.8</v>
      </c>
      <c r="F6788">
        <v>80.099999999999994</v>
      </c>
      <c r="H6788" s="2">
        <f>IF(F6788-79.16&lt;=0,0,IF(F6788-49.16&lt;=1,1,2))</f>
        <v>2</v>
      </c>
      <c r="I6788">
        <v>86.2</v>
      </c>
      <c r="J6788">
        <v>78.8</v>
      </c>
      <c r="K6788">
        <v>82</v>
      </c>
      <c r="L6788">
        <v>69.7</v>
      </c>
      <c r="M6788">
        <v>70.900000000000006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32.9</v>
      </c>
      <c r="V6788">
        <v>19.7</v>
      </c>
      <c r="W6788">
        <v>303.3</v>
      </c>
      <c r="X6788">
        <v>1012.7</v>
      </c>
      <c r="Y6788">
        <v>36.700000000000003</v>
      </c>
      <c r="Z6788">
        <v>6.2</v>
      </c>
      <c r="AA6788">
        <v>289.39999999999998</v>
      </c>
      <c r="AB6788">
        <v>25</v>
      </c>
      <c r="AC6788">
        <v>9</v>
      </c>
      <c r="AD6788">
        <v>0</v>
      </c>
      <c r="AE6788" t="s">
        <v>20443</v>
      </c>
      <c r="AF6788" t="s">
        <v>20444</v>
      </c>
      <c r="AG6788">
        <v>0</v>
      </c>
      <c r="AH6788" t="s">
        <v>36</v>
      </c>
      <c r="AI6788" t="s">
        <v>37</v>
      </c>
      <c r="AJ6788" t="s">
        <v>38</v>
      </c>
    </row>
    <row r="6789" spans="1:36" x14ac:dyDescent="0.25">
      <c r="A6789" t="s">
        <v>32</v>
      </c>
      <c r="B6789" t="s">
        <v>20445</v>
      </c>
      <c r="C6789">
        <f>YEAR(B6789)</f>
        <v>2018</v>
      </c>
      <c r="D6789">
        <v>82.4</v>
      </c>
      <c r="E6789">
        <v>77</v>
      </c>
      <c r="F6789">
        <v>79.400000000000006</v>
      </c>
      <c r="H6789" s="2">
        <f>IF(F6789-79.16&lt;=0,0,IF(F6789-49.16&lt;=1,1,2))</f>
        <v>2</v>
      </c>
      <c r="I6789">
        <v>85.4</v>
      </c>
      <c r="J6789">
        <v>77</v>
      </c>
      <c r="K6789">
        <v>80.5</v>
      </c>
      <c r="L6789">
        <v>67.3</v>
      </c>
      <c r="M6789">
        <v>66.599999999999994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29.3</v>
      </c>
      <c r="V6789">
        <v>17.2</v>
      </c>
      <c r="W6789">
        <v>305.10000000000002</v>
      </c>
      <c r="X6789">
        <v>1013.1</v>
      </c>
      <c r="Y6789">
        <v>43.5</v>
      </c>
      <c r="Z6789">
        <v>6.2</v>
      </c>
      <c r="AA6789">
        <v>296.3</v>
      </c>
      <c r="AB6789">
        <v>25.7</v>
      </c>
      <c r="AC6789">
        <v>9</v>
      </c>
      <c r="AD6789">
        <v>0</v>
      </c>
      <c r="AE6789" t="s">
        <v>20446</v>
      </c>
      <c r="AF6789" t="s">
        <v>20447</v>
      </c>
      <c r="AG6789">
        <v>0.03</v>
      </c>
      <c r="AH6789" t="s">
        <v>36</v>
      </c>
      <c r="AI6789" t="s">
        <v>37</v>
      </c>
      <c r="AJ6789" t="s">
        <v>38</v>
      </c>
    </row>
    <row r="6790" spans="1:36" x14ac:dyDescent="0.25">
      <c r="A6790" t="s">
        <v>32</v>
      </c>
      <c r="B6790" t="s">
        <v>20448</v>
      </c>
      <c r="C6790">
        <f>YEAR(B6790)</f>
        <v>2018</v>
      </c>
      <c r="D6790">
        <v>82.4</v>
      </c>
      <c r="E6790">
        <v>73.400000000000006</v>
      </c>
      <c r="F6790">
        <v>78.3</v>
      </c>
      <c r="H6790" s="2">
        <f>IF(F6790-79.16&lt;=0,0,IF(F6790-49.16&lt;=1,1,2))</f>
        <v>0</v>
      </c>
      <c r="I6790">
        <v>85.4</v>
      </c>
      <c r="J6790">
        <v>73.400000000000006</v>
      </c>
      <c r="K6790">
        <v>79</v>
      </c>
      <c r="L6790">
        <v>65.099999999999994</v>
      </c>
      <c r="M6790">
        <v>64.400000000000006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30.6</v>
      </c>
      <c r="V6790">
        <v>21.9</v>
      </c>
      <c r="W6790">
        <v>301.60000000000002</v>
      </c>
      <c r="X6790">
        <v>1011.6</v>
      </c>
      <c r="Y6790">
        <v>34.299999999999997</v>
      </c>
      <c r="Z6790">
        <v>6.2</v>
      </c>
      <c r="AA6790">
        <v>300.10000000000002</v>
      </c>
      <c r="AB6790">
        <v>25.9</v>
      </c>
      <c r="AC6790">
        <v>9</v>
      </c>
      <c r="AD6790">
        <v>0</v>
      </c>
      <c r="AE6790" t="s">
        <v>20449</v>
      </c>
      <c r="AF6790" t="s">
        <v>20450</v>
      </c>
      <c r="AG6790">
        <v>0.06</v>
      </c>
      <c r="AH6790" t="s">
        <v>36</v>
      </c>
      <c r="AI6790" t="s">
        <v>37</v>
      </c>
      <c r="AJ6790" t="s">
        <v>38</v>
      </c>
    </row>
    <row r="6791" spans="1:36" x14ac:dyDescent="0.25">
      <c r="A6791" t="s">
        <v>32</v>
      </c>
      <c r="B6791" t="s">
        <v>20451</v>
      </c>
      <c r="C6791">
        <f>YEAR(B6791)</f>
        <v>2018</v>
      </c>
      <c r="D6791">
        <v>84.2</v>
      </c>
      <c r="E6791">
        <v>75.2</v>
      </c>
      <c r="F6791">
        <v>79.3</v>
      </c>
      <c r="H6791" s="2">
        <f>IF(F6791-79.16&lt;=0,0,IF(F6791-49.16&lt;=1,1,2))</f>
        <v>2</v>
      </c>
      <c r="I6791">
        <v>86.5</v>
      </c>
      <c r="J6791">
        <v>75.2</v>
      </c>
      <c r="K6791">
        <v>80.2</v>
      </c>
      <c r="L6791">
        <v>65.5</v>
      </c>
      <c r="M6791">
        <v>63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29.8</v>
      </c>
      <c r="V6791">
        <v>19.7</v>
      </c>
      <c r="W6791">
        <v>308.7</v>
      </c>
      <c r="X6791">
        <v>1010.5</v>
      </c>
      <c r="Y6791">
        <v>26.2</v>
      </c>
      <c r="Z6791">
        <v>6.2</v>
      </c>
      <c r="AA6791">
        <v>304.2</v>
      </c>
      <c r="AB6791">
        <v>26.1</v>
      </c>
      <c r="AC6791">
        <v>9</v>
      </c>
      <c r="AD6791">
        <v>0</v>
      </c>
      <c r="AE6791" t="s">
        <v>20452</v>
      </c>
      <c r="AF6791" t="s">
        <v>20453</v>
      </c>
      <c r="AG6791">
        <v>0.1</v>
      </c>
      <c r="AH6791" t="s">
        <v>36</v>
      </c>
      <c r="AI6791" t="s">
        <v>37</v>
      </c>
      <c r="AJ6791" t="s">
        <v>38</v>
      </c>
    </row>
    <row r="6792" spans="1:36" x14ac:dyDescent="0.25">
      <c r="A6792" t="s">
        <v>32</v>
      </c>
      <c r="B6792" t="s">
        <v>20454</v>
      </c>
      <c r="C6792">
        <f>YEAR(B6792)</f>
        <v>2018</v>
      </c>
      <c r="D6792">
        <v>84.2</v>
      </c>
      <c r="E6792">
        <v>69.8</v>
      </c>
      <c r="F6792">
        <v>79.599999999999994</v>
      </c>
      <c r="H6792" s="2">
        <f>IF(F6792-79.16&lt;=0,0,IF(F6792-49.16&lt;=1,1,2))</f>
        <v>2</v>
      </c>
      <c r="I6792">
        <v>91</v>
      </c>
      <c r="J6792">
        <v>69.8</v>
      </c>
      <c r="K6792">
        <v>81.900000000000006</v>
      </c>
      <c r="L6792">
        <v>67.3</v>
      </c>
      <c r="M6792">
        <v>66.400000000000006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27.3</v>
      </c>
      <c r="V6792">
        <v>18.3</v>
      </c>
      <c r="W6792">
        <v>304.5</v>
      </c>
      <c r="X6792">
        <v>1009.5</v>
      </c>
      <c r="Y6792">
        <v>5.2</v>
      </c>
      <c r="Z6792">
        <v>6.2</v>
      </c>
      <c r="AA6792">
        <v>301.5</v>
      </c>
      <c r="AB6792">
        <v>26.1</v>
      </c>
      <c r="AC6792">
        <v>9</v>
      </c>
      <c r="AD6792">
        <v>0</v>
      </c>
      <c r="AE6792" t="s">
        <v>20455</v>
      </c>
      <c r="AF6792" t="s">
        <v>20456</v>
      </c>
      <c r="AG6792">
        <v>0.13</v>
      </c>
      <c r="AH6792" t="s">
        <v>330</v>
      </c>
      <c r="AI6792" t="s">
        <v>9140</v>
      </c>
      <c r="AJ6792" t="s">
        <v>331</v>
      </c>
    </row>
    <row r="6793" spans="1:36" x14ac:dyDescent="0.25">
      <c r="A6793" t="s">
        <v>32</v>
      </c>
      <c r="B6793" t="s">
        <v>20457</v>
      </c>
      <c r="C6793">
        <f>YEAR(B6793)</f>
        <v>2018</v>
      </c>
      <c r="D6793">
        <v>86</v>
      </c>
      <c r="E6793">
        <v>71.599999999999994</v>
      </c>
      <c r="F6793">
        <v>80.3</v>
      </c>
      <c r="H6793" s="2">
        <f>IF(F6793-79.16&lt;=0,0,IF(F6793-49.16&lt;=1,1,2))</f>
        <v>2</v>
      </c>
      <c r="I6793">
        <v>93.5</v>
      </c>
      <c r="J6793">
        <v>71.599999999999994</v>
      </c>
      <c r="K6793">
        <v>83.4</v>
      </c>
      <c r="L6793">
        <v>70.2</v>
      </c>
      <c r="M6793">
        <v>71.8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26.6</v>
      </c>
      <c r="V6793">
        <v>12.8</v>
      </c>
      <c r="W6793">
        <v>319.10000000000002</v>
      </c>
      <c r="X6793">
        <v>1010.2</v>
      </c>
      <c r="Y6793">
        <v>10.3</v>
      </c>
      <c r="Z6793">
        <v>6.2</v>
      </c>
      <c r="AA6793">
        <v>296</v>
      </c>
      <c r="AB6793">
        <v>25.5</v>
      </c>
      <c r="AC6793">
        <v>9</v>
      </c>
      <c r="AD6793">
        <v>0</v>
      </c>
      <c r="AE6793" t="s">
        <v>20458</v>
      </c>
      <c r="AF6793" t="s">
        <v>20459</v>
      </c>
      <c r="AG6793">
        <v>0.16</v>
      </c>
      <c r="AH6793" t="s">
        <v>330</v>
      </c>
      <c r="AI6793" t="s">
        <v>9140</v>
      </c>
      <c r="AJ6793" t="s">
        <v>331</v>
      </c>
    </row>
    <row r="6794" spans="1:36" x14ac:dyDescent="0.25">
      <c r="A6794" t="s">
        <v>32</v>
      </c>
      <c r="B6794" t="s">
        <v>20460</v>
      </c>
      <c r="C6794">
        <f>YEAR(B6794)</f>
        <v>2018</v>
      </c>
      <c r="D6794">
        <v>84.2</v>
      </c>
      <c r="E6794">
        <v>75.2</v>
      </c>
      <c r="F6794">
        <v>79.900000000000006</v>
      </c>
      <c r="H6794" s="2">
        <f>IF(F6794-79.16&lt;=0,0,IF(F6794-49.16&lt;=1,1,2))</f>
        <v>2</v>
      </c>
      <c r="I6794">
        <v>91</v>
      </c>
      <c r="J6794">
        <v>75.2</v>
      </c>
      <c r="K6794">
        <v>82.7</v>
      </c>
      <c r="L6794">
        <v>70.7</v>
      </c>
      <c r="M6794">
        <v>73.8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26.2</v>
      </c>
      <c r="V6794">
        <v>21.9</v>
      </c>
      <c r="W6794">
        <v>298.60000000000002</v>
      </c>
      <c r="X6794">
        <v>1010.4</v>
      </c>
      <c r="Y6794">
        <v>27.8</v>
      </c>
      <c r="Z6794">
        <v>6.2</v>
      </c>
      <c r="AA6794">
        <v>287.39999999999998</v>
      </c>
      <c r="AB6794">
        <v>24.6</v>
      </c>
      <c r="AC6794">
        <v>9</v>
      </c>
      <c r="AD6794">
        <v>0</v>
      </c>
      <c r="AE6794" t="s">
        <v>20461</v>
      </c>
      <c r="AF6794" t="s">
        <v>20462</v>
      </c>
      <c r="AG6794">
        <v>0.2</v>
      </c>
      <c r="AH6794" t="s">
        <v>36</v>
      </c>
      <c r="AI6794" t="s">
        <v>37</v>
      </c>
      <c r="AJ6794" t="s">
        <v>38</v>
      </c>
    </row>
    <row r="6795" spans="1:36" x14ac:dyDescent="0.25">
      <c r="A6795" t="s">
        <v>32</v>
      </c>
      <c r="B6795" t="s">
        <v>20463</v>
      </c>
      <c r="C6795">
        <f>YEAR(B6795)</f>
        <v>2018</v>
      </c>
      <c r="D6795">
        <v>86</v>
      </c>
      <c r="E6795">
        <v>71.599999999999994</v>
      </c>
      <c r="F6795">
        <v>80.5</v>
      </c>
      <c r="H6795" s="2">
        <f>IF(F6795-79.16&lt;=0,0,IF(F6795-49.16&lt;=1,1,2))</f>
        <v>2</v>
      </c>
      <c r="I6795">
        <v>91.9</v>
      </c>
      <c r="J6795">
        <v>71.599999999999994</v>
      </c>
      <c r="K6795">
        <v>83.2</v>
      </c>
      <c r="L6795">
        <v>70.2</v>
      </c>
      <c r="M6795">
        <v>72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33.299999999999997</v>
      </c>
      <c r="V6795">
        <v>20.8</v>
      </c>
      <c r="W6795">
        <v>295.89999999999998</v>
      </c>
      <c r="X6795">
        <v>1009.9</v>
      </c>
      <c r="Y6795">
        <v>23.2</v>
      </c>
      <c r="Z6795">
        <v>6.2</v>
      </c>
      <c r="AA6795">
        <v>296.7</v>
      </c>
      <c r="AB6795">
        <v>25.5</v>
      </c>
      <c r="AC6795">
        <v>9</v>
      </c>
      <c r="AD6795">
        <v>0</v>
      </c>
      <c r="AE6795" t="s">
        <v>20464</v>
      </c>
      <c r="AF6795" t="s">
        <v>20465</v>
      </c>
      <c r="AG6795">
        <v>0.25</v>
      </c>
      <c r="AH6795" t="s">
        <v>36</v>
      </c>
      <c r="AI6795" t="s">
        <v>37</v>
      </c>
      <c r="AJ6795" t="s">
        <v>38</v>
      </c>
    </row>
    <row r="6796" spans="1:36" x14ac:dyDescent="0.25">
      <c r="A6796" t="s">
        <v>32</v>
      </c>
      <c r="B6796" t="s">
        <v>20466</v>
      </c>
      <c r="C6796">
        <f>YEAR(B6796)</f>
        <v>2018</v>
      </c>
      <c r="D6796">
        <v>86</v>
      </c>
      <c r="E6796">
        <v>80.599999999999994</v>
      </c>
      <c r="F6796">
        <v>83.3</v>
      </c>
      <c r="H6796" s="2">
        <f>IF(F6796-79.16&lt;=0,0,IF(F6796-49.16&lt;=1,1,2))</f>
        <v>2</v>
      </c>
      <c r="I6796">
        <v>92</v>
      </c>
      <c r="J6796">
        <v>81.900000000000006</v>
      </c>
      <c r="K6796">
        <v>86.6</v>
      </c>
      <c r="L6796">
        <v>67.599999999999994</v>
      </c>
      <c r="M6796">
        <v>59.3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34.4</v>
      </c>
      <c r="V6796">
        <v>23</v>
      </c>
      <c r="W6796">
        <v>294.5</v>
      </c>
      <c r="X6796">
        <v>1008.5</v>
      </c>
      <c r="Y6796">
        <v>14.3</v>
      </c>
      <c r="Z6796">
        <v>6.2</v>
      </c>
      <c r="AA6796">
        <v>291.5</v>
      </c>
      <c r="AB6796">
        <v>25.1</v>
      </c>
      <c r="AC6796">
        <v>9</v>
      </c>
      <c r="AD6796">
        <v>0</v>
      </c>
      <c r="AE6796" t="s">
        <v>20467</v>
      </c>
      <c r="AF6796" t="s">
        <v>20468</v>
      </c>
      <c r="AG6796">
        <v>0.26</v>
      </c>
      <c r="AH6796" t="s">
        <v>330</v>
      </c>
      <c r="AI6796" t="s">
        <v>9140</v>
      </c>
      <c r="AJ6796" t="s">
        <v>331</v>
      </c>
    </row>
    <row r="6797" spans="1:36" x14ac:dyDescent="0.25">
      <c r="A6797" t="s">
        <v>32</v>
      </c>
      <c r="B6797" t="s">
        <v>20469</v>
      </c>
      <c r="C6797">
        <f>YEAR(B6797)</f>
        <v>2018</v>
      </c>
      <c r="D6797">
        <v>84.2</v>
      </c>
      <c r="E6797">
        <v>77</v>
      </c>
      <c r="F6797">
        <v>81.2</v>
      </c>
      <c r="H6797" s="2">
        <f>IF(F6797-79.16&lt;=0,0,IF(F6797-49.16&lt;=1,1,2))</f>
        <v>2</v>
      </c>
      <c r="I6797">
        <v>89.6</v>
      </c>
      <c r="J6797">
        <v>77</v>
      </c>
      <c r="K6797">
        <v>84.4</v>
      </c>
      <c r="L6797">
        <v>70.2</v>
      </c>
      <c r="M6797">
        <v>69.5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25.7</v>
      </c>
      <c r="V6797">
        <v>21.9</v>
      </c>
      <c r="W6797">
        <v>304.3</v>
      </c>
      <c r="X6797">
        <v>1007.6</v>
      </c>
      <c r="Y6797">
        <v>24</v>
      </c>
      <c r="Z6797">
        <v>6.2</v>
      </c>
      <c r="AA6797">
        <v>280.10000000000002</v>
      </c>
      <c r="AB6797">
        <v>24.2</v>
      </c>
      <c r="AC6797">
        <v>9</v>
      </c>
      <c r="AD6797">
        <v>0</v>
      </c>
      <c r="AE6797" t="s">
        <v>20470</v>
      </c>
      <c r="AF6797" t="s">
        <v>20471</v>
      </c>
      <c r="AG6797">
        <v>0.3</v>
      </c>
      <c r="AH6797" t="s">
        <v>36</v>
      </c>
      <c r="AI6797" t="s">
        <v>37</v>
      </c>
      <c r="AJ6797" t="s">
        <v>38</v>
      </c>
    </row>
    <row r="6798" spans="1:36" x14ac:dyDescent="0.25">
      <c r="A6798" t="s">
        <v>32</v>
      </c>
      <c r="B6798" t="s">
        <v>20472</v>
      </c>
      <c r="C6798">
        <f>YEAR(B6798)</f>
        <v>2018</v>
      </c>
      <c r="D6798">
        <v>84.3</v>
      </c>
      <c r="E6798">
        <v>75.2</v>
      </c>
      <c r="F6798">
        <v>79.5</v>
      </c>
      <c r="H6798" s="2">
        <f>IF(F6798-79.16&lt;=0,0,IF(F6798-49.16&lt;=1,1,2))</f>
        <v>2</v>
      </c>
      <c r="I6798">
        <v>88.6</v>
      </c>
      <c r="J6798">
        <v>75.2</v>
      </c>
      <c r="K6798">
        <v>81.400000000000006</v>
      </c>
      <c r="L6798">
        <v>69.400000000000006</v>
      </c>
      <c r="M6798">
        <v>71.5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27.1</v>
      </c>
      <c r="V6798">
        <v>20.8</v>
      </c>
      <c r="W6798">
        <v>310.7</v>
      </c>
      <c r="X6798">
        <v>1010.8</v>
      </c>
      <c r="Y6798">
        <v>26.6</v>
      </c>
      <c r="Z6798">
        <v>6.2</v>
      </c>
      <c r="AA6798">
        <v>279.7</v>
      </c>
      <c r="AB6798">
        <v>24.1</v>
      </c>
      <c r="AC6798">
        <v>9</v>
      </c>
      <c r="AD6798">
        <v>0</v>
      </c>
      <c r="AE6798" t="s">
        <v>20473</v>
      </c>
      <c r="AF6798" t="s">
        <v>20474</v>
      </c>
      <c r="AG6798">
        <v>0.33</v>
      </c>
      <c r="AH6798" t="s">
        <v>36</v>
      </c>
      <c r="AI6798" t="s">
        <v>37</v>
      </c>
      <c r="AJ6798" t="s">
        <v>38</v>
      </c>
    </row>
    <row r="6799" spans="1:36" x14ac:dyDescent="0.25">
      <c r="A6799" t="s">
        <v>32</v>
      </c>
      <c r="B6799" t="s">
        <v>20475</v>
      </c>
      <c r="C6799">
        <f>YEAR(B6799)</f>
        <v>2018</v>
      </c>
      <c r="D6799">
        <v>82.5</v>
      </c>
      <c r="E6799">
        <v>69.900000000000006</v>
      </c>
      <c r="F6799">
        <v>78</v>
      </c>
      <c r="H6799" s="2">
        <f>IF(F6799-79.16&lt;=0,0,IF(F6799-49.16&lt;=1,1,2))</f>
        <v>0</v>
      </c>
      <c r="I6799">
        <v>86.3</v>
      </c>
      <c r="J6799">
        <v>69.900000000000006</v>
      </c>
      <c r="K6799">
        <v>79.099999999999994</v>
      </c>
      <c r="L6799">
        <v>66.5</v>
      </c>
      <c r="M6799">
        <v>68.400000000000006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28</v>
      </c>
      <c r="V6799">
        <v>20.8</v>
      </c>
      <c r="W6799">
        <v>299</v>
      </c>
      <c r="X6799">
        <v>1012.1</v>
      </c>
      <c r="Y6799">
        <v>16.3</v>
      </c>
      <c r="Z6799">
        <v>6.2</v>
      </c>
      <c r="AA6799">
        <v>291.8</v>
      </c>
      <c r="AB6799">
        <v>25.3</v>
      </c>
      <c r="AC6799">
        <v>9</v>
      </c>
      <c r="AD6799">
        <v>0</v>
      </c>
      <c r="AE6799" t="s">
        <v>20476</v>
      </c>
      <c r="AF6799" t="s">
        <v>20477</v>
      </c>
      <c r="AG6799">
        <v>0.36</v>
      </c>
      <c r="AH6799" t="s">
        <v>330</v>
      </c>
      <c r="AI6799" t="s">
        <v>9140</v>
      </c>
      <c r="AJ6799" t="s">
        <v>331</v>
      </c>
    </row>
    <row r="6800" spans="1:36" x14ac:dyDescent="0.25">
      <c r="A6800" t="s">
        <v>32</v>
      </c>
      <c r="B6800" t="s">
        <v>20478</v>
      </c>
      <c r="C6800">
        <f>YEAR(B6800)</f>
        <v>2018</v>
      </c>
      <c r="D6800">
        <v>82.4</v>
      </c>
      <c r="E6800">
        <v>71.599999999999994</v>
      </c>
      <c r="F6800">
        <v>78.599999999999994</v>
      </c>
      <c r="H6800" s="2">
        <f>IF(F6800-79.16&lt;=0,0,IF(F6800-49.16&lt;=1,1,2))</f>
        <v>0</v>
      </c>
      <c r="I6800">
        <v>87.2</v>
      </c>
      <c r="J6800">
        <v>71.599999999999994</v>
      </c>
      <c r="K6800">
        <v>80.3</v>
      </c>
      <c r="L6800">
        <v>67.900000000000006</v>
      </c>
      <c r="M6800">
        <v>70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26.4</v>
      </c>
      <c r="V6800">
        <v>19.600000000000001</v>
      </c>
      <c r="W6800">
        <v>308.8</v>
      </c>
      <c r="X6800">
        <v>1010.7</v>
      </c>
      <c r="Y6800">
        <v>19.3</v>
      </c>
      <c r="Z6800">
        <v>6.2</v>
      </c>
      <c r="AA6800">
        <v>291.2</v>
      </c>
      <c r="AB6800">
        <v>25.3</v>
      </c>
      <c r="AC6800">
        <v>9</v>
      </c>
      <c r="AD6800">
        <v>0</v>
      </c>
      <c r="AE6800" t="s">
        <v>20479</v>
      </c>
      <c r="AF6800" t="s">
        <v>20480</v>
      </c>
      <c r="AG6800">
        <v>0.4</v>
      </c>
      <c r="AH6800" t="s">
        <v>330</v>
      </c>
      <c r="AI6800" t="s">
        <v>9140</v>
      </c>
      <c r="AJ6800" t="s">
        <v>331</v>
      </c>
    </row>
    <row r="6801" spans="1:36" x14ac:dyDescent="0.25">
      <c r="A6801" t="s">
        <v>32</v>
      </c>
      <c r="B6801" t="s">
        <v>20481</v>
      </c>
      <c r="C6801">
        <f>YEAR(B6801)</f>
        <v>2018</v>
      </c>
      <c r="D6801">
        <v>84.2</v>
      </c>
      <c r="E6801">
        <v>69.8</v>
      </c>
      <c r="F6801">
        <v>78</v>
      </c>
      <c r="H6801" s="2">
        <f>IF(F6801-79.16&lt;=0,0,IF(F6801-49.16&lt;=1,1,2))</f>
        <v>0</v>
      </c>
      <c r="I6801">
        <v>88.5</v>
      </c>
      <c r="J6801">
        <v>69.8</v>
      </c>
      <c r="K6801">
        <v>79.5</v>
      </c>
      <c r="L6801">
        <v>66.900000000000006</v>
      </c>
      <c r="M6801">
        <v>69.400000000000006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22.4</v>
      </c>
      <c r="V6801">
        <v>18.3</v>
      </c>
      <c r="W6801">
        <v>305.3</v>
      </c>
      <c r="X6801">
        <v>1009.6</v>
      </c>
      <c r="Y6801">
        <v>5</v>
      </c>
      <c r="Z6801">
        <v>6.2</v>
      </c>
      <c r="AA6801">
        <v>289.3</v>
      </c>
      <c r="AB6801">
        <v>25.1</v>
      </c>
      <c r="AC6801">
        <v>9</v>
      </c>
      <c r="AD6801">
        <v>0</v>
      </c>
      <c r="AE6801" t="s">
        <v>20482</v>
      </c>
      <c r="AF6801" t="s">
        <v>20483</v>
      </c>
      <c r="AG6801">
        <v>0.43</v>
      </c>
      <c r="AH6801" t="s">
        <v>330</v>
      </c>
      <c r="AI6801" t="s">
        <v>9140</v>
      </c>
      <c r="AJ6801" t="s">
        <v>331</v>
      </c>
    </row>
    <row r="6802" spans="1:36" x14ac:dyDescent="0.25">
      <c r="A6802" t="s">
        <v>32</v>
      </c>
      <c r="B6802" t="s">
        <v>20484</v>
      </c>
      <c r="C6802">
        <f>YEAR(B6802)</f>
        <v>2018</v>
      </c>
      <c r="D6802">
        <v>86</v>
      </c>
      <c r="E6802">
        <v>69.8</v>
      </c>
      <c r="F6802">
        <v>78.8</v>
      </c>
      <c r="H6802" s="2">
        <f>IF(F6802-79.16&lt;=0,0,IF(F6802-49.16&lt;=1,1,2))</f>
        <v>0</v>
      </c>
      <c r="I6802">
        <v>93.5</v>
      </c>
      <c r="J6802">
        <v>69.8</v>
      </c>
      <c r="K6802">
        <v>81.7</v>
      </c>
      <c r="L6802">
        <v>67.900000000000006</v>
      </c>
      <c r="M6802">
        <v>69.599999999999994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21</v>
      </c>
      <c r="V6802">
        <v>12.8</v>
      </c>
      <c r="W6802">
        <v>297.8</v>
      </c>
      <c r="X6802">
        <v>1009.9</v>
      </c>
      <c r="Y6802">
        <v>29.5</v>
      </c>
      <c r="Z6802">
        <v>6.2</v>
      </c>
      <c r="AA6802">
        <v>252.3</v>
      </c>
      <c r="AB6802">
        <v>22</v>
      </c>
      <c r="AC6802">
        <v>8</v>
      </c>
      <c r="AD6802">
        <v>0</v>
      </c>
      <c r="AE6802" t="s">
        <v>20485</v>
      </c>
      <c r="AF6802" t="s">
        <v>20486</v>
      </c>
      <c r="AG6802">
        <v>0.46</v>
      </c>
      <c r="AH6802" t="s">
        <v>36</v>
      </c>
      <c r="AI6802" t="s">
        <v>37</v>
      </c>
      <c r="AJ6802" t="s">
        <v>38</v>
      </c>
    </row>
    <row r="6803" spans="1:36" x14ac:dyDescent="0.25">
      <c r="A6803" t="s">
        <v>32</v>
      </c>
      <c r="B6803" t="s">
        <v>20487</v>
      </c>
      <c r="C6803">
        <f>YEAR(B6803)</f>
        <v>2018</v>
      </c>
      <c r="D6803">
        <v>86</v>
      </c>
      <c r="E6803">
        <v>75.2</v>
      </c>
      <c r="F6803">
        <v>80.5</v>
      </c>
      <c r="H6803" s="2">
        <f>IF(F6803-79.16&lt;=0,0,IF(F6803-49.16&lt;=1,1,2))</f>
        <v>2</v>
      </c>
      <c r="I6803">
        <v>93.5</v>
      </c>
      <c r="J6803">
        <v>75.2</v>
      </c>
      <c r="K6803">
        <v>83.8</v>
      </c>
      <c r="L6803">
        <v>71.599999999999994</v>
      </c>
      <c r="M6803">
        <v>75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27.7</v>
      </c>
      <c r="V6803">
        <v>25.3</v>
      </c>
      <c r="W6803">
        <v>288.89999999999998</v>
      </c>
      <c r="X6803">
        <v>1008.1</v>
      </c>
      <c r="Y6803">
        <v>23.6</v>
      </c>
      <c r="Z6803">
        <v>6.2</v>
      </c>
      <c r="AA6803">
        <v>260.60000000000002</v>
      </c>
      <c r="AB6803">
        <v>22.5</v>
      </c>
      <c r="AC6803">
        <v>8</v>
      </c>
      <c r="AD6803">
        <v>0</v>
      </c>
      <c r="AE6803" t="s">
        <v>20488</v>
      </c>
      <c r="AF6803" t="s">
        <v>20489</v>
      </c>
      <c r="AG6803">
        <v>0.5</v>
      </c>
      <c r="AH6803" t="s">
        <v>36</v>
      </c>
      <c r="AI6803" t="s">
        <v>37</v>
      </c>
      <c r="AJ6803" t="s">
        <v>38</v>
      </c>
    </row>
    <row r="6804" spans="1:36" x14ac:dyDescent="0.25">
      <c r="A6804" t="s">
        <v>32</v>
      </c>
      <c r="B6804" t="s">
        <v>20490</v>
      </c>
      <c r="C6804">
        <f>YEAR(B6804)</f>
        <v>2018</v>
      </c>
      <c r="D6804">
        <v>86</v>
      </c>
      <c r="E6804">
        <v>73.400000000000006</v>
      </c>
      <c r="F6804">
        <v>80</v>
      </c>
      <c r="H6804" s="2">
        <f>IF(F6804-79.16&lt;=0,0,IF(F6804-49.16&lt;=1,1,2))</f>
        <v>2</v>
      </c>
      <c r="I6804">
        <v>89.6</v>
      </c>
      <c r="J6804">
        <v>73.400000000000006</v>
      </c>
      <c r="K6804">
        <v>82.4</v>
      </c>
      <c r="L6804">
        <v>70.2</v>
      </c>
      <c r="M6804">
        <v>72.7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29.9</v>
      </c>
      <c r="V6804">
        <v>24.2</v>
      </c>
      <c r="W6804">
        <v>292.8</v>
      </c>
      <c r="X6804">
        <v>1006.1</v>
      </c>
      <c r="Y6804">
        <v>32.4</v>
      </c>
      <c r="Z6804">
        <v>6.2</v>
      </c>
      <c r="AA6804">
        <v>281.39999999999998</v>
      </c>
      <c r="AB6804">
        <v>24.2</v>
      </c>
      <c r="AC6804">
        <v>9</v>
      </c>
      <c r="AD6804">
        <v>0</v>
      </c>
      <c r="AE6804" t="s">
        <v>20491</v>
      </c>
      <c r="AF6804" t="s">
        <v>20492</v>
      </c>
      <c r="AG6804">
        <v>0.53</v>
      </c>
      <c r="AH6804" t="s">
        <v>36</v>
      </c>
      <c r="AI6804" t="s">
        <v>37</v>
      </c>
      <c r="AJ6804" t="s">
        <v>38</v>
      </c>
    </row>
    <row r="6805" spans="1:36" x14ac:dyDescent="0.25">
      <c r="A6805" t="s">
        <v>32</v>
      </c>
      <c r="B6805" t="s">
        <v>20493</v>
      </c>
      <c r="C6805">
        <f>YEAR(B6805)</f>
        <v>2018</v>
      </c>
      <c r="D6805">
        <v>84.2</v>
      </c>
      <c r="E6805">
        <v>71.599999999999994</v>
      </c>
      <c r="F6805">
        <v>77.400000000000006</v>
      </c>
      <c r="H6805" s="2">
        <f>IF(F6805-79.16&lt;=0,0,IF(F6805-49.16&lt;=1,1,2))</f>
        <v>0</v>
      </c>
      <c r="I6805">
        <v>89.6</v>
      </c>
      <c r="J6805">
        <v>71.599999999999994</v>
      </c>
      <c r="K6805">
        <v>78.2</v>
      </c>
      <c r="L6805">
        <v>70.3</v>
      </c>
      <c r="M6805">
        <v>79.400000000000006</v>
      </c>
      <c r="O6805">
        <v>2.1999999999999999E-2</v>
      </c>
      <c r="P6805">
        <v>100</v>
      </c>
      <c r="Q6805">
        <v>4.17</v>
      </c>
      <c r="R6805" t="s">
        <v>40</v>
      </c>
      <c r="S6805">
        <v>0</v>
      </c>
      <c r="T6805">
        <v>0</v>
      </c>
      <c r="U6805">
        <v>20.8</v>
      </c>
      <c r="V6805">
        <v>19.600000000000001</v>
      </c>
      <c r="W6805">
        <v>279.89999999999998</v>
      </c>
      <c r="X6805">
        <v>1006.1</v>
      </c>
      <c r="Y6805">
        <v>63.3</v>
      </c>
      <c r="Z6805">
        <v>6.1</v>
      </c>
      <c r="AA6805">
        <v>215.1</v>
      </c>
      <c r="AB6805">
        <v>18.7</v>
      </c>
      <c r="AC6805">
        <v>7</v>
      </c>
      <c r="AD6805">
        <v>0</v>
      </c>
      <c r="AE6805" t="s">
        <v>20494</v>
      </c>
      <c r="AF6805" t="s">
        <v>20495</v>
      </c>
      <c r="AG6805">
        <v>0.56999999999999995</v>
      </c>
      <c r="AH6805" t="s">
        <v>56</v>
      </c>
      <c r="AI6805" t="s">
        <v>61</v>
      </c>
      <c r="AJ6805" t="s">
        <v>40</v>
      </c>
    </row>
    <row r="6806" spans="1:36" x14ac:dyDescent="0.25">
      <c r="A6806" t="s">
        <v>32</v>
      </c>
      <c r="B6806" t="s">
        <v>20496</v>
      </c>
      <c r="C6806">
        <f>YEAR(B6806)</f>
        <v>2018</v>
      </c>
      <c r="D6806">
        <v>82.4</v>
      </c>
      <c r="E6806">
        <v>71.599999999999994</v>
      </c>
      <c r="F6806">
        <v>77.599999999999994</v>
      </c>
      <c r="H6806" s="2">
        <f>IF(F6806-79.16&lt;=0,0,IF(F6806-49.16&lt;=1,1,2))</f>
        <v>0</v>
      </c>
      <c r="I6806">
        <v>88.3</v>
      </c>
      <c r="J6806">
        <v>71.599999999999994</v>
      </c>
      <c r="K6806">
        <v>79.099999999999994</v>
      </c>
      <c r="L6806">
        <v>71.099999999999994</v>
      </c>
      <c r="M6806">
        <v>81.099999999999994</v>
      </c>
      <c r="O6806">
        <v>0.42499999999999999</v>
      </c>
      <c r="P6806">
        <v>100</v>
      </c>
      <c r="Q6806">
        <v>8.33</v>
      </c>
      <c r="R6806" t="s">
        <v>40</v>
      </c>
      <c r="S6806">
        <v>0</v>
      </c>
      <c r="T6806">
        <v>0</v>
      </c>
      <c r="U6806">
        <v>24.2</v>
      </c>
      <c r="V6806">
        <v>18.3</v>
      </c>
      <c r="W6806">
        <v>307</v>
      </c>
      <c r="X6806">
        <v>1008.6</v>
      </c>
      <c r="Y6806">
        <v>69.3</v>
      </c>
      <c r="Z6806">
        <v>6.1</v>
      </c>
      <c r="AA6806">
        <v>241.4</v>
      </c>
      <c r="AB6806">
        <v>20.7</v>
      </c>
      <c r="AC6806">
        <v>8</v>
      </c>
      <c r="AD6806">
        <v>0</v>
      </c>
      <c r="AE6806" t="s">
        <v>20497</v>
      </c>
      <c r="AF6806" t="s">
        <v>20498</v>
      </c>
      <c r="AG6806">
        <v>0.6</v>
      </c>
      <c r="AH6806" t="s">
        <v>56</v>
      </c>
      <c r="AI6806" t="s">
        <v>1166</v>
      </c>
      <c r="AJ6806" t="s">
        <v>40</v>
      </c>
    </row>
    <row r="6807" spans="1:36" x14ac:dyDescent="0.25">
      <c r="A6807" t="s">
        <v>32</v>
      </c>
      <c r="B6807" t="s">
        <v>20499</v>
      </c>
      <c r="C6807">
        <f>YEAR(B6807)</f>
        <v>2018</v>
      </c>
      <c r="D6807">
        <v>82.4</v>
      </c>
      <c r="E6807">
        <v>75.2</v>
      </c>
      <c r="F6807">
        <v>79.7</v>
      </c>
      <c r="H6807" s="2">
        <f>IF(F6807-79.16&lt;=0,0,IF(F6807-49.16&lt;=1,1,2))</f>
        <v>2</v>
      </c>
      <c r="I6807">
        <v>87.2</v>
      </c>
      <c r="J6807">
        <v>75.2</v>
      </c>
      <c r="K6807">
        <v>81.5</v>
      </c>
      <c r="L6807">
        <v>68.2</v>
      </c>
      <c r="M6807">
        <v>68.2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25.5</v>
      </c>
      <c r="V6807">
        <v>19.7</v>
      </c>
      <c r="W6807">
        <v>300.5</v>
      </c>
      <c r="X6807">
        <v>1011.5</v>
      </c>
      <c r="Y6807">
        <v>21.5</v>
      </c>
      <c r="Z6807">
        <v>6.2</v>
      </c>
      <c r="AA6807">
        <v>275.7</v>
      </c>
      <c r="AB6807">
        <v>24</v>
      </c>
      <c r="AC6807">
        <v>9</v>
      </c>
      <c r="AD6807">
        <v>0</v>
      </c>
      <c r="AE6807" t="s">
        <v>20500</v>
      </c>
      <c r="AF6807" t="s">
        <v>20501</v>
      </c>
      <c r="AG6807">
        <v>0.64</v>
      </c>
      <c r="AH6807" t="s">
        <v>36</v>
      </c>
      <c r="AI6807" t="s">
        <v>37</v>
      </c>
      <c r="AJ6807" t="s">
        <v>38</v>
      </c>
    </row>
    <row r="6808" spans="1:36" x14ac:dyDescent="0.25">
      <c r="A6808" t="s">
        <v>32</v>
      </c>
      <c r="B6808" t="s">
        <v>20502</v>
      </c>
      <c r="C6808">
        <f>YEAR(B6808)</f>
        <v>2018</v>
      </c>
      <c r="D6808">
        <v>84.2</v>
      </c>
      <c r="E6808">
        <v>71.599999999999994</v>
      </c>
      <c r="F6808">
        <v>79.3</v>
      </c>
      <c r="H6808" s="2">
        <f>IF(F6808-79.16&lt;=0,0,IF(F6808-49.16&lt;=1,1,2))</f>
        <v>2</v>
      </c>
      <c r="I6808">
        <v>89.6</v>
      </c>
      <c r="J6808">
        <v>71.599999999999994</v>
      </c>
      <c r="K6808">
        <v>81.099999999999994</v>
      </c>
      <c r="L6808">
        <v>68</v>
      </c>
      <c r="M6808">
        <v>68.900000000000006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23.9</v>
      </c>
      <c r="V6808">
        <v>15</v>
      </c>
      <c r="W6808">
        <v>305.8</v>
      </c>
      <c r="X6808">
        <v>1012.5</v>
      </c>
      <c r="Y6808">
        <v>4.9000000000000004</v>
      </c>
      <c r="Z6808">
        <v>6.2</v>
      </c>
      <c r="AA6808">
        <v>278.5</v>
      </c>
      <c r="AB6808">
        <v>24.1</v>
      </c>
      <c r="AC6808">
        <v>9</v>
      </c>
      <c r="AD6808">
        <v>0</v>
      </c>
      <c r="AE6808" t="s">
        <v>20503</v>
      </c>
      <c r="AF6808" t="s">
        <v>20504</v>
      </c>
      <c r="AG6808">
        <v>0.67</v>
      </c>
      <c r="AH6808" t="s">
        <v>330</v>
      </c>
      <c r="AI6808" t="s">
        <v>9140</v>
      </c>
      <c r="AJ6808" t="s">
        <v>331</v>
      </c>
    </row>
    <row r="6809" spans="1:36" x14ac:dyDescent="0.25">
      <c r="A6809" t="s">
        <v>32</v>
      </c>
      <c r="B6809" t="s">
        <v>20505</v>
      </c>
      <c r="C6809">
        <f>YEAR(B6809)</f>
        <v>2018</v>
      </c>
      <c r="D6809">
        <v>84.2</v>
      </c>
      <c r="E6809">
        <v>71.599999999999994</v>
      </c>
      <c r="F6809">
        <v>79.8</v>
      </c>
      <c r="G6809" s="2">
        <f>AVERAGE(F6809:F6899)</f>
        <v>69.485714285714295</v>
      </c>
      <c r="H6809" s="2">
        <f>IF(F6809-69.49&lt;=0,0,IF(F6809-69.49&lt;=1,1,2))</f>
        <v>2</v>
      </c>
      <c r="I6809">
        <v>88.5</v>
      </c>
      <c r="J6809">
        <v>71.599999999999994</v>
      </c>
      <c r="K6809">
        <v>81.3</v>
      </c>
      <c r="L6809">
        <v>69.400000000000006</v>
      </c>
      <c r="M6809">
        <v>71.400000000000006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23.3</v>
      </c>
      <c r="V6809">
        <v>17.2</v>
      </c>
      <c r="W6809">
        <v>307.7</v>
      </c>
      <c r="X6809">
        <v>1012.8</v>
      </c>
      <c r="Y6809">
        <v>10.9</v>
      </c>
      <c r="Z6809">
        <v>6.2</v>
      </c>
      <c r="AA6809">
        <v>279.39999999999998</v>
      </c>
      <c r="AB6809">
        <v>24.2</v>
      </c>
      <c r="AC6809">
        <v>9</v>
      </c>
      <c r="AD6809">
        <v>0</v>
      </c>
      <c r="AE6809" t="s">
        <v>20506</v>
      </c>
      <c r="AF6809" t="s">
        <v>20507</v>
      </c>
      <c r="AG6809">
        <v>0.71</v>
      </c>
      <c r="AH6809" t="s">
        <v>330</v>
      </c>
      <c r="AI6809" t="s">
        <v>9140</v>
      </c>
      <c r="AJ6809" t="s">
        <v>331</v>
      </c>
    </row>
    <row r="6810" spans="1:36" x14ac:dyDescent="0.25">
      <c r="A6810" t="s">
        <v>32</v>
      </c>
      <c r="B6810" t="s">
        <v>20508</v>
      </c>
      <c r="C6810">
        <f>YEAR(B6810)</f>
        <v>2018</v>
      </c>
      <c r="D6810">
        <v>86</v>
      </c>
      <c r="E6810">
        <v>69.8</v>
      </c>
      <c r="F6810">
        <v>79.3</v>
      </c>
      <c r="H6810" s="2">
        <f>IF(F6810-69.49&lt;=0,0,IF(F6810-69.49&lt;=1,1,2))</f>
        <v>2</v>
      </c>
      <c r="I6810">
        <v>91</v>
      </c>
      <c r="J6810">
        <v>69.8</v>
      </c>
      <c r="K6810">
        <v>81.099999999999994</v>
      </c>
      <c r="L6810">
        <v>67.5</v>
      </c>
      <c r="M6810">
        <v>68.2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26.6</v>
      </c>
      <c r="V6810">
        <v>17.2</v>
      </c>
      <c r="W6810">
        <v>290.39999999999998</v>
      </c>
      <c r="X6810">
        <v>1012.8</v>
      </c>
      <c r="Y6810">
        <v>0</v>
      </c>
      <c r="Z6810">
        <v>6.2</v>
      </c>
      <c r="AA6810">
        <v>279.89999999999998</v>
      </c>
      <c r="AB6810">
        <v>24.1</v>
      </c>
      <c r="AC6810">
        <v>9</v>
      </c>
      <c r="AD6810">
        <v>0</v>
      </c>
      <c r="AE6810" t="s">
        <v>20509</v>
      </c>
      <c r="AF6810" t="s">
        <v>20510</v>
      </c>
      <c r="AG6810">
        <v>0.74</v>
      </c>
      <c r="AH6810" t="s">
        <v>330</v>
      </c>
      <c r="AI6810" t="s">
        <v>9140</v>
      </c>
      <c r="AJ6810" t="s">
        <v>331</v>
      </c>
    </row>
    <row r="6811" spans="1:36" x14ac:dyDescent="0.25">
      <c r="A6811" t="s">
        <v>32</v>
      </c>
      <c r="B6811" t="s">
        <v>20511</v>
      </c>
      <c r="C6811">
        <f>YEAR(B6811)</f>
        <v>2018</v>
      </c>
      <c r="D6811">
        <v>86</v>
      </c>
      <c r="E6811">
        <v>75.2</v>
      </c>
      <c r="F6811">
        <v>80.5</v>
      </c>
      <c r="H6811" s="2">
        <f>IF(F6811-69.49&lt;=0,0,IF(F6811-69.49&lt;=1,1,2))</f>
        <v>2</v>
      </c>
      <c r="I6811">
        <v>90.6</v>
      </c>
      <c r="J6811">
        <v>75.2</v>
      </c>
      <c r="K6811">
        <v>82.9</v>
      </c>
      <c r="L6811">
        <v>68.400000000000006</v>
      </c>
      <c r="M6811">
        <v>67.099999999999994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24.2</v>
      </c>
      <c r="V6811">
        <v>18.3</v>
      </c>
      <c r="W6811">
        <v>302.8</v>
      </c>
      <c r="X6811">
        <v>1009.9</v>
      </c>
      <c r="Y6811">
        <v>0.1</v>
      </c>
      <c r="Z6811">
        <v>6.2</v>
      </c>
      <c r="AA6811">
        <v>274.8</v>
      </c>
      <c r="AB6811">
        <v>23.7</v>
      </c>
      <c r="AC6811">
        <v>9</v>
      </c>
      <c r="AD6811">
        <v>0</v>
      </c>
      <c r="AE6811" t="s">
        <v>20512</v>
      </c>
      <c r="AF6811" t="s">
        <v>20513</v>
      </c>
      <c r="AG6811">
        <v>0.75</v>
      </c>
      <c r="AH6811" t="s">
        <v>330</v>
      </c>
      <c r="AI6811" t="s">
        <v>9140</v>
      </c>
      <c r="AJ6811" t="s">
        <v>331</v>
      </c>
    </row>
    <row r="6812" spans="1:36" x14ac:dyDescent="0.25">
      <c r="A6812" t="s">
        <v>32</v>
      </c>
      <c r="B6812" t="s">
        <v>20514</v>
      </c>
      <c r="C6812">
        <f>YEAR(B6812)</f>
        <v>2018</v>
      </c>
      <c r="D6812">
        <v>87.8</v>
      </c>
      <c r="E6812">
        <v>71.599999999999994</v>
      </c>
      <c r="F6812">
        <v>79.099999999999994</v>
      </c>
      <c r="H6812" s="2">
        <f>IF(F6812-69.49&lt;=0,0,IF(F6812-69.49&lt;=1,1,2))</f>
        <v>2</v>
      </c>
      <c r="I6812">
        <v>92</v>
      </c>
      <c r="J6812">
        <v>71.599999999999994</v>
      </c>
      <c r="K6812">
        <v>81.099999999999994</v>
      </c>
      <c r="L6812">
        <v>68.099999999999994</v>
      </c>
      <c r="M6812">
        <v>70.400000000000006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23.3</v>
      </c>
      <c r="V6812">
        <v>21.9</v>
      </c>
      <c r="W6812">
        <v>296.89999999999998</v>
      </c>
      <c r="X6812">
        <v>1008.9</v>
      </c>
      <c r="Y6812">
        <v>0.1</v>
      </c>
      <c r="Z6812">
        <v>6.2</v>
      </c>
      <c r="AA6812">
        <v>279.60000000000002</v>
      </c>
      <c r="AB6812">
        <v>24.1</v>
      </c>
      <c r="AC6812">
        <v>9</v>
      </c>
      <c r="AD6812">
        <v>0</v>
      </c>
      <c r="AE6812" t="s">
        <v>20515</v>
      </c>
      <c r="AF6812" t="s">
        <v>20516</v>
      </c>
      <c r="AG6812">
        <v>0.81</v>
      </c>
      <c r="AH6812" t="s">
        <v>330</v>
      </c>
      <c r="AI6812" t="s">
        <v>9140</v>
      </c>
      <c r="AJ6812" t="s">
        <v>331</v>
      </c>
    </row>
    <row r="6813" spans="1:36" x14ac:dyDescent="0.25">
      <c r="A6813" t="s">
        <v>32</v>
      </c>
      <c r="B6813" t="s">
        <v>20517</v>
      </c>
      <c r="C6813">
        <f>YEAR(B6813)</f>
        <v>2018</v>
      </c>
      <c r="D6813">
        <v>84.2</v>
      </c>
      <c r="E6813">
        <v>71.599999999999994</v>
      </c>
      <c r="F6813">
        <v>78.7</v>
      </c>
      <c r="H6813" s="2">
        <f>IF(F6813-69.49&lt;=0,0,IF(F6813-69.49&lt;=1,1,2))</f>
        <v>2</v>
      </c>
      <c r="I6813">
        <v>89.6</v>
      </c>
      <c r="J6813">
        <v>71.599999999999994</v>
      </c>
      <c r="K6813">
        <v>81.099999999999994</v>
      </c>
      <c r="L6813">
        <v>68.400000000000006</v>
      </c>
      <c r="M6813">
        <v>71.400000000000006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24.4</v>
      </c>
      <c r="V6813">
        <v>20.8</v>
      </c>
      <c r="W6813">
        <v>291.2</v>
      </c>
      <c r="X6813">
        <v>1008.7</v>
      </c>
      <c r="Y6813">
        <v>7.1</v>
      </c>
      <c r="Z6813">
        <v>6.2</v>
      </c>
      <c r="AA6813">
        <v>272.89999999999998</v>
      </c>
      <c r="AB6813">
        <v>23.6</v>
      </c>
      <c r="AC6813">
        <v>9</v>
      </c>
      <c r="AD6813">
        <v>0</v>
      </c>
      <c r="AE6813" t="s">
        <v>20518</v>
      </c>
      <c r="AF6813" t="s">
        <v>20519</v>
      </c>
      <c r="AG6813">
        <v>0.85</v>
      </c>
      <c r="AH6813" t="s">
        <v>330</v>
      </c>
      <c r="AI6813" t="s">
        <v>9140</v>
      </c>
      <c r="AJ6813" t="s">
        <v>331</v>
      </c>
    </row>
    <row r="6814" spans="1:36" x14ac:dyDescent="0.25">
      <c r="A6814" t="s">
        <v>32</v>
      </c>
      <c r="B6814" t="s">
        <v>20520</v>
      </c>
      <c r="C6814">
        <f>YEAR(B6814)</f>
        <v>2018</v>
      </c>
      <c r="D6814">
        <v>84.2</v>
      </c>
      <c r="E6814">
        <v>75.2</v>
      </c>
      <c r="F6814">
        <v>80</v>
      </c>
      <c r="H6814" s="2">
        <f>IF(F6814-69.49&lt;=0,0,IF(F6814-69.49&lt;=1,1,2))</f>
        <v>2</v>
      </c>
      <c r="I6814">
        <v>89.6</v>
      </c>
      <c r="J6814">
        <v>75.2</v>
      </c>
      <c r="K6814">
        <v>81.900000000000006</v>
      </c>
      <c r="L6814">
        <v>68.900000000000006</v>
      </c>
      <c r="M6814">
        <v>69.099999999999994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22.1</v>
      </c>
      <c r="V6814">
        <v>18.3</v>
      </c>
      <c r="W6814">
        <v>294.3</v>
      </c>
      <c r="X6814">
        <v>1009.3</v>
      </c>
      <c r="Y6814">
        <v>27.8</v>
      </c>
      <c r="Z6814">
        <v>6.2</v>
      </c>
      <c r="AA6814">
        <v>249.8</v>
      </c>
      <c r="AB6814">
        <v>21.8</v>
      </c>
      <c r="AC6814">
        <v>8</v>
      </c>
      <c r="AD6814">
        <v>0</v>
      </c>
      <c r="AE6814" t="s">
        <v>20521</v>
      </c>
      <c r="AF6814" t="s">
        <v>20522</v>
      </c>
      <c r="AG6814">
        <v>0.88</v>
      </c>
      <c r="AH6814" t="s">
        <v>36</v>
      </c>
      <c r="AI6814" t="s">
        <v>37</v>
      </c>
      <c r="AJ6814" t="s">
        <v>38</v>
      </c>
    </row>
    <row r="6815" spans="1:36" x14ac:dyDescent="0.25">
      <c r="A6815" t="s">
        <v>32</v>
      </c>
      <c r="B6815" t="s">
        <v>20523</v>
      </c>
      <c r="C6815">
        <f>YEAR(B6815)</f>
        <v>2018</v>
      </c>
      <c r="D6815">
        <v>84.2</v>
      </c>
      <c r="E6815">
        <v>69.8</v>
      </c>
      <c r="F6815">
        <v>77.099999999999994</v>
      </c>
      <c r="H6815" s="2">
        <f>IF(F6815-69.49&lt;=0,0,IF(F6815-69.49&lt;=1,1,2))</f>
        <v>2</v>
      </c>
      <c r="I6815">
        <v>89.5</v>
      </c>
      <c r="J6815">
        <v>69.8</v>
      </c>
      <c r="K6815">
        <v>79.099999999999994</v>
      </c>
      <c r="L6815">
        <v>68.099999999999994</v>
      </c>
      <c r="M6815">
        <v>74.099999999999994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22.8</v>
      </c>
      <c r="V6815">
        <v>19.7</v>
      </c>
      <c r="W6815">
        <v>303.3</v>
      </c>
      <c r="X6815">
        <v>1010.6</v>
      </c>
      <c r="Y6815">
        <v>27.9</v>
      </c>
      <c r="Z6815">
        <v>6.2</v>
      </c>
      <c r="AA6815">
        <v>257.60000000000002</v>
      </c>
      <c r="AB6815">
        <v>22.3</v>
      </c>
      <c r="AC6815">
        <v>8</v>
      </c>
      <c r="AD6815">
        <v>0</v>
      </c>
      <c r="AE6815" t="s">
        <v>20524</v>
      </c>
      <c r="AF6815" t="s">
        <v>20525</v>
      </c>
      <c r="AG6815">
        <v>0.92</v>
      </c>
      <c r="AH6815" t="s">
        <v>36</v>
      </c>
      <c r="AI6815" t="s">
        <v>37</v>
      </c>
      <c r="AJ6815" t="s">
        <v>38</v>
      </c>
    </row>
    <row r="6816" spans="1:36" x14ac:dyDescent="0.25">
      <c r="A6816" t="s">
        <v>32</v>
      </c>
      <c r="B6816" t="s">
        <v>20526</v>
      </c>
      <c r="C6816">
        <f>YEAR(B6816)</f>
        <v>2018</v>
      </c>
      <c r="D6816">
        <v>84.2</v>
      </c>
      <c r="E6816">
        <v>69.8</v>
      </c>
      <c r="F6816">
        <v>78.3</v>
      </c>
      <c r="H6816" s="2">
        <f>IF(F6816-69.49&lt;=0,0,IF(F6816-69.49&lt;=1,1,2))</f>
        <v>2</v>
      </c>
      <c r="I6816">
        <v>90.9</v>
      </c>
      <c r="J6816">
        <v>69.8</v>
      </c>
      <c r="K6816">
        <v>81.3</v>
      </c>
      <c r="L6816">
        <v>69.7</v>
      </c>
      <c r="M6816">
        <v>75.5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23.9</v>
      </c>
      <c r="V6816">
        <v>20.8</v>
      </c>
      <c r="W6816">
        <v>298.7</v>
      </c>
      <c r="X6816">
        <v>1011.8</v>
      </c>
      <c r="Y6816">
        <v>25</v>
      </c>
      <c r="Z6816">
        <v>6.2</v>
      </c>
      <c r="AA6816">
        <v>252.4</v>
      </c>
      <c r="AB6816">
        <v>21.7</v>
      </c>
      <c r="AC6816">
        <v>8</v>
      </c>
      <c r="AD6816">
        <v>0</v>
      </c>
      <c r="AE6816" t="s">
        <v>20527</v>
      </c>
      <c r="AF6816" t="s">
        <v>20528</v>
      </c>
      <c r="AG6816">
        <v>0.95</v>
      </c>
      <c r="AH6816" t="s">
        <v>36</v>
      </c>
      <c r="AI6816" t="s">
        <v>37</v>
      </c>
      <c r="AJ6816" t="s">
        <v>38</v>
      </c>
    </row>
    <row r="6817" spans="1:36" x14ac:dyDescent="0.25">
      <c r="A6817" t="s">
        <v>32</v>
      </c>
      <c r="B6817" t="s">
        <v>20529</v>
      </c>
      <c r="C6817">
        <f>YEAR(B6817)</f>
        <v>2018</v>
      </c>
      <c r="D6817">
        <v>82.4</v>
      </c>
      <c r="E6817">
        <v>77</v>
      </c>
      <c r="F6817">
        <v>79.400000000000006</v>
      </c>
      <c r="H6817" s="2">
        <f>IF(F6817-69.49&lt;=0,0,IF(F6817-69.49&lt;=1,1,2))</f>
        <v>2</v>
      </c>
      <c r="I6817">
        <v>87.2</v>
      </c>
      <c r="J6817">
        <v>77</v>
      </c>
      <c r="K6817">
        <v>81</v>
      </c>
      <c r="L6817">
        <v>70.8</v>
      </c>
      <c r="M6817">
        <v>75.3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28.9</v>
      </c>
      <c r="V6817">
        <v>18.3</v>
      </c>
      <c r="W6817">
        <v>306.8</v>
      </c>
      <c r="X6817">
        <v>1013.7</v>
      </c>
      <c r="Y6817">
        <v>41.7</v>
      </c>
      <c r="Z6817">
        <v>6.2</v>
      </c>
      <c r="AA6817">
        <v>249.1</v>
      </c>
      <c r="AB6817">
        <v>21.5</v>
      </c>
      <c r="AC6817">
        <v>8</v>
      </c>
      <c r="AD6817">
        <v>0</v>
      </c>
      <c r="AE6817" t="s">
        <v>20530</v>
      </c>
      <c r="AF6817" t="s">
        <v>20531</v>
      </c>
      <c r="AG6817">
        <v>0</v>
      </c>
      <c r="AH6817" t="s">
        <v>36</v>
      </c>
      <c r="AI6817" t="s">
        <v>37</v>
      </c>
      <c r="AJ6817" t="s">
        <v>38</v>
      </c>
    </row>
    <row r="6818" spans="1:36" x14ac:dyDescent="0.25">
      <c r="A6818" t="s">
        <v>32</v>
      </c>
      <c r="B6818" t="s">
        <v>20532</v>
      </c>
      <c r="C6818">
        <f>YEAR(B6818)</f>
        <v>2018</v>
      </c>
      <c r="D6818">
        <v>82.4</v>
      </c>
      <c r="E6818">
        <v>77</v>
      </c>
      <c r="F6818">
        <v>79.599999999999994</v>
      </c>
      <c r="H6818" s="2">
        <f>IF(F6818-69.49&lt;=0,0,IF(F6818-69.49&lt;=1,1,2))</f>
        <v>2</v>
      </c>
      <c r="I6818">
        <v>88.2</v>
      </c>
      <c r="J6818">
        <v>77</v>
      </c>
      <c r="K6818">
        <v>81.400000000000006</v>
      </c>
      <c r="L6818">
        <v>69.3</v>
      </c>
      <c r="M6818">
        <v>70.900000000000006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30</v>
      </c>
      <c r="V6818">
        <v>16.100000000000001</v>
      </c>
      <c r="W6818">
        <v>312.39999999999998</v>
      </c>
      <c r="X6818">
        <v>1015.3</v>
      </c>
      <c r="Y6818">
        <v>32.4</v>
      </c>
      <c r="Z6818">
        <v>6.2</v>
      </c>
      <c r="AA6818">
        <v>260.2</v>
      </c>
      <c r="AB6818">
        <v>22.3</v>
      </c>
      <c r="AC6818">
        <v>8</v>
      </c>
      <c r="AD6818">
        <v>0</v>
      </c>
      <c r="AE6818" t="s">
        <v>20533</v>
      </c>
      <c r="AF6818" t="s">
        <v>20534</v>
      </c>
      <c r="AG6818">
        <v>0.02</v>
      </c>
      <c r="AH6818" t="s">
        <v>36</v>
      </c>
      <c r="AI6818" t="s">
        <v>37</v>
      </c>
      <c r="AJ6818" t="s">
        <v>38</v>
      </c>
    </row>
    <row r="6819" spans="1:36" x14ac:dyDescent="0.25">
      <c r="A6819" t="s">
        <v>32</v>
      </c>
      <c r="B6819" t="s">
        <v>20535</v>
      </c>
      <c r="C6819">
        <f>YEAR(B6819)</f>
        <v>2018</v>
      </c>
      <c r="D6819">
        <v>82.4</v>
      </c>
      <c r="E6819">
        <v>77</v>
      </c>
      <c r="F6819">
        <v>78.8</v>
      </c>
      <c r="H6819" s="2">
        <f>IF(F6819-69.49&lt;=0,0,IF(F6819-69.49&lt;=1,1,2))</f>
        <v>2</v>
      </c>
      <c r="I6819">
        <v>86.2</v>
      </c>
      <c r="J6819">
        <v>77</v>
      </c>
      <c r="K6819">
        <v>80</v>
      </c>
      <c r="L6819">
        <v>70.2</v>
      </c>
      <c r="M6819">
        <v>75.2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28.9</v>
      </c>
      <c r="V6819">
        <v>16.100000000000001</v>
      </c>
      <c r="W6819">
        <v>322.3</v>
      </c>
      <c r="X6819">
        <v>1017</v>
      </c>
      <c r="Y6819">
        <v>30.6</v>
      </c>
      <c r="Z6819">
        <v>6.2</v>
      </c>
      <c r="AA6819">
        <v>257.89999999999998</v>
      </c>
      <c r="AB6819">
        <v>22.2</v>
      </c>
      <c r="AC6819">
        <v>8</v>
      </c>
      <c r="AD6819">
        <v>0</v>
      </c>
      <c r="AE6819" t="s">
        <v>20536</v>
      </c>
      <c r="AF6819" t="s">
        <v>20537</v>
      </c>
      <c r="AG6819">
        <v>0.05</v>
      </c>
      <c r="AH6819" t="s">
        <v>36</v>
      </c>
      <c r="AI6819" t="s">
        <v>37</v>
      </c>
      <c r="AJ6819" t="s">
        <v>38</v>
      </c>
    </row>
    <row r="6820" spans="1:36" x14ac:dyDescent="0.25">
      <c r="A6820" t="s">
        <v>32</v>
      </c>
      <c r="B6820" t="s">
        <v>20538</v>
      </c>
      <c r="C6820">
        <f>YEAR(B6820)</f>
        <v>2018</v>
      </c>
      <c r="D6820">
        <v>80.599999999999994</v>
      </c>
      <c r="E6820">
        <v>75.2</v>
      </c>
      <c r="F6820">
        <v>78.3</v>
      </c>
      <c r="H6820" s="2">
        <f>IF(F6820-69.49&lt;=0,0,IF(F6820-69.49&lt;=1,1,2))</f>
        <v>2</v>
      </c>
      <c r="I6820">
        <v>83.9</v>
      </c>
      <c r="J6820">
        <v>75.2</v>
      </c>
      <c r="K6820">
        <v>79.099999999999994</v>
      </c>
      <c r="L6820">
        <v>68.3</v>
      </c>
      <c r="M6820">
        <v>71.8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33.299999999999997</v>
      </c>
      <c r="V6820">
        <v>20.8</v>
      </c>
      <c r="W6820">
        <v>322.5</v>
      </c>
      <c r="X6820">
        <v>1014.8</v>
      </c>
      <c r="Y6820">
        <v>36.200000000000003</v>
      </c>
      <c r="Z6820">
        <v>6.2</v>
      </c>
      <c r="AA6820">
        <v>211.8</v>
      </c>
      <c r="AB6820">
        <v>18.3</v>
      </c>
      <c r="AC6820">
        <v>7</v>
      </c>
      <c r="AD6820">
        <v>0</v>
      </c>
      <c r="AE6820" t="s">
        <v>20539</v>
      </c>
      <c r="AF6820" t="s">
        <v>20540</v>
      </c>
      <c r="AG6820">
        <v>0.09</v>
      </c>
      <c r="AH6820" t="s">
        <v>36</v>
      </c>
      <c r="AI6820" t="s">
        <v>37</v>
      </c>
      <c r="AJ6820" t="s">
        <v>38</v>
      </c>
    </row>
    <row r="6821" spans="1:36" x14ac:dyDescent="0.25">
      <c r="A6821" t="s">
        <v>32</v>
      </c>
      <c r="B6821" t="s">
        <v>20541</v>
      </c>
      <c r="C6821">
        <f>YEAR(B6821)</f>
        <v>2018</v>
      </c>
      <c r="D6821">
        <v>77</v>
      </c>
      <c r="E6821">
        <v>60.8</v>
      </c>
      <c r="F6821">
        <v>71.8</v>
      </c>
      <c r="H6821" s="2">
        <f>IF(F6821-69.49&lt;=0,0,IF(F6821-69.49&lt;=1,1,2))</f>
        <v>2</v>
      </c>
      <c r="I6821">
        <v>77</v>
      </c>
      <c r="J6821">
        <v>60.8</v>
      </c>
      <c r="K6821">
        <v>71.8</v>
      </c>
      <c r="L6821">
        <v>63.1</v>
      </c>
      <c r="M6821">
        <v>74.599999999999994</v>
      </c>
      <c r="O6821">
        <v>0.01</v>
      </c>
      <c r="P6821">
        <v>100</v>
      </c>
      <c r="Q6821">
        <v>8.33</v>
      </c>
      <c r="R6821" t="s">
        <v>40</v>
      </c>
      <c r="S6821">
        <v>0</v>
      </c>
      <c r="T6821">
        <v>0</v>
      </c>
      <c r="U6821">
        <v>21.5</v>
      </c>
      <c r="V6821">
        <v>16.100000000000001</v>
      </c>
      <c r="W6821">
        <v>264.3</v>
      </c>
      <c r="X6821">
        <v>1012.4</v>
      </c>
      <c r="Y6821">
        <v>67</v>
      </c>
      <c r="Z6821">
        <v>6.2</v>
      </c>
      <c r="AA6821">
        <v>171.1</v>
      </c>
      <c r="AB6821">
        <v>14.7</v>
      </c>
      <c r="AC6821">
        <v>6</v>
      </c>
      <c r="AD6821">
        <v>0</v>
      </c>
      <c r="AE6821" t="s">
        <v>20542</v>
      </c>
      <c r="AF6821" t="s">
        <v>20543</v>
      </c>
      <c r="AG6821">
        <v>0.12</v>
      </c>
      <c r="AH6821" t="s">
        <v>56</v>
      </c>
      <c r="AI6821" t="s">
        <v>101</v>
      </c>
      <c r="AJ6821" t="s">
        <v>40</v>
      </c>
    </row>
    <row r="6822" spans="1:36" x14ac:dyDescent="0.25">
      <c r="A6822" t="s">
        <v>32</v>
      </c>
      <c r="B6822" t="s">
        <v>20544</v>
      </c>
      <c r="C6822">
        <f>YEAR(B6822)</f>
        <v>2018</v>
      </c>
      <c r="D6822">
        <v>80.599999999999994</v>
      </c>
      <c r="E6822">
        <v>66.2</v>
      </c>
      <c r="F6822">
        <v>74</v>
      </c>
      <c r="H6822" s="2">
        <f>IF(F6822-69.49&lt;=0,0,IF(F6822-69.49&lt;=1,1,2))</f>
        <v>2</v>
      </c>
      <c r="I6822">
        <v>84.6</v>
      </c>
      <c r="J6822">
        <v>66.2</v>
      </c>
      <c r="K6822">
        <v>74.5</v>
      </c>
      <c r="L6822">
        <v>68.099999999999994</v>
      </c>
      <c r="M6822">
        <v>82.1</v>
      </c>
      <c r="O6822">
        <v>4.3999999999999997E-2</v>
      </c>
      <c r="P6822">
        <v>100</v>
      </c>
      <c r="Q6822">
        <v>8.33</v>
      </c>
      <c r="R6822" t="s">
        <v>40</v>
      </c>
      <c r="S6822">
        <v>0</v>
      </c>
      <c r="T6822">
        <v>0</v>
      </c>
      <c r="U6822">
        <v>18.3</v>
      </c>
      <c r="V6822">
        <v>9.1999999999999993</v>
      </c>
      <c r="W6822">
        <v>276.7</v>
      </c>
      <c r="X6822">
        <v>1014.7</v>
      </c>
      <c r="Y6822">
        <v>43.1</v>
      </c>
      <c r="Z6822">
        <v>6.2</v>
      </c>
      <c r="AA6822">
        <v>221.5</v>
      </c>
      <c r="AB6822">
        <v>19</v>
      </c>
      <c r="AC6822">
        <v>7</v>
      </c>
      <c r="AD6822">
        <v>0</v>
      </c>
      <c r="AE6822" t="s">
        <v>20545</v>
      </c>
      <c r="AF6822" t="s">
        <v>20546</v>
      </c>
      <c r="AG6822">
        <v>0.15</v>
      </c>
      <c r="AH6822" t="s">
        <v>56</v>
      </c>
      <c r="AI6822" t="s">
        <v>1166</v>
      </c>
      <c r="AJ6822" t="s">
        <v>40</v>
      </c>
    </row>
    <row r="6823" spans="1:36" x14ac:dyDescent="0.25">
      <c r="A6823" t="s">
        <v>32</v>
      </c>
      <c r="B6823" t="s">
        <v>20547</v>
      </c>
      <c r="C6823">
        <f>YEAR(B6823)</f>
        <v>2018</v>
      </c>
      <c r="D6823">
        <v>80.599999999999994</v>
      </c>
      <c r="E6823">
        <v>66.2</v>
      </c>
      <c r="F6823">
        <v>73.900000000000006</v>
      </c>
      <c r="H6823" s="2">
        <f>IF(F6823-69.49&lt;=0,0,IF(F6823-69.49&lt;=1,1,2))</f>
        <v>2</v>
      </c>
      <c r="I6823">
        <v>84.6</v>
      </c>
      <c r="J6823">
        <v>66.2</v>
      </c>
      <c r="K6823">
        <v>74.2</v>
      </c>
      <c r="L6823">
        <v>68.5</v>
      </c>
      <c r="M6823">
        <v>83.8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23</v>
      </c>
      <c r="V6823">
        <v>10.3</v>
      </c>
      <c r="W6823">
        <v>302.5</v>
      </c>
      <c r="X6823">
        <v>1015.8</v>
      </c>
      <c r="Y6823">
        <v>34.299999999999997</v>
      </c>
      <c r="Z6823">
        <v>6.2</v>
      </c>
      <c r="AA6823">
        <v>249.7</v>
      </c>
      <c r="AB6823">
        <v>21.5</v>
      </c>
      <c r="AC6823">
        <v>8</v>
      </c>
      <c r="AD6823">
        <v>0</v>
      </c>
      <c r="AE6823" t="s">
        <v>20548</v>
      </c>
      <c r="AF6823" t="s">
        <v>20549</v>
      </c>
      <c r="AG6823">
        <v>0.18</v>
      </c>
      <c r="AH6823" t="s">
        <v>36</v>
      </c>
      <c r="AI6823" t="s">
        <v>37</v>
      </c>
      <c r="AJ6823" t="s">
        <v>38</v>
      </c>
    </row>
    <row r="6824" spans="1:36" x14ac:dyDescent="0.25">
      <c r="A6824" t="s">
        <v>32</v>
      </c>
      <c r="B6824" t="s">
        <v>20550</v>
      </c>
      <c r="C6824">
        <f>YEAR(B6824)</f>
        <v>2018</v>
      </c>
      <c r="D6824">
        <v>80.599999999999994</v>
      </c>
      <c r="E6824">
        <v>68</v>
      </c>
      <c r="F6824">
        <v>75.599999999999994</v>
      </c>
      <c r="H6824" s="2">
        <f>IF(F6824-69.49&lt;=0,0,IF(F6824-69.49&lt;=1,1,2))</f>
        <v>2</v>
      </c>
      <c r="I6824">
        <v>85.4</v>
      </c>
      <c r="J6824">
        <v>68</v>
      </c>
      <c r="K6824">
        <v>76.900000000000006</v>
      </c>
      <c r="L6824">
        <v>68.5</v>
      </c>
      <c r="M6824">
        <v>78.900000000000006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28.2</v>
      </c>
      <c r="V6824">
        <v>16.100000000000001</v>
      </c>
      <c r="W6824">
        <v>295.8</v>
      </c>
      <c r="X6824">
        <v>1016.5</v>
      </c>
      <c r="Y6824">
        <v>27.5</v>
      </c>
      <c r="Z6824">
        <v>6.2</v>
      </c>
      <c r="AA6824">
        <v>248.7</v>
      </c>
      <c r="AB6824">
        <v>21.6</v>
      </c>
      <c r="AC6824">
        <v>8</v>
      </c>
      <c r="AD6824">
        <v>0</v>
      </c>
      <c r="AE6824" t="s">
        <v>20551</v>
      </c>
      <c r="AF6824" t="s">
        <v>20552</v>
      </c>
      <c r="AG6824">
        <v>0.22</v>
      </c>
      <c r="AH6824" t="s">
        <v>36</v>
      </c>
      <c r="AI6824" t="s">
        <v>37</v>
      </c>
      <c r="AJ6824" t="s">
        <v>38</v>
      </c>
    </row>
    <row r="6825" spans="1:36" x14ac:dyDescent="0.25">
      <c r="A6825" t="s">
        <v>32</v>
      </c>
      <c r="B6825" t="s">
        <v>20553</v>
      </c>
      <c r="C6825">
        <f>YEAR(B6825)</f>
        <v>2018</v>
      </c>
      <c r="D6825">
        <v>80.599999999999994</v>
      </c>
      <c r="E6825">
        <v>75.099999999999994</v>
      </c>
      <c r="F6825">
        <v>78.099999999999994</v>
      </c>
      <c r="H6825" s="2">
        <f>IF(F6825-69.49&lt;=0,0,IF(F6825-69.49&lt;=1,1,2))</f>
        <v>2</v>
      </c>
      <c r="I6825">
        <v>84.6</v>
      </c>
      <c r="J6825">
        <v>75.099999999999994</v>
      </c>
      <c r="K6825">
        <v>79.400000000000006</v>
      </c>
      <c r="L6825">
        <v>70.5</v>
      </c>
      <c r="M6825">
        <v>77.7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29.8</v>
      </c>
      <c r="V6825">
        <v>19.7</v>
      </c>
      <c r="W6825">
        <v>300.10000000000002</v>
      </c>
      <c r="X6825">
        <v>1015.9</v>
      </c>
      <c r="Y6825">
        <v>38.700000000000003</v>
      </c>
      <c r="Z6825">
        <v>6.2</v>
      </c>
      <c r="AA6825">
        <v>233.5</v>
      </c>
      <c r="AB6825">
        <v>20.100000000000001</v>
      </c>
      <c r="AC6825">
        <v>8</v>
      </c>
      <c r="AD6825">
        <v>0</v>
      </c>
      <c r="AE6825" t="s">
        <v>20554</v>
      </c>
      <c r="AF6825" t="s">
        <v>20555</v>
      </c>
      <c r="AG6825">
        <v>0.25</v>
      </c>
      <c r="AH6825" t="s">
        <v>36</v>
      </c>
      <c r="AI6825" t="s">
        <v>37</v>
      </c>
      <c r="AJ6825" t="s">
        <v>38</v>
      </c>
    </row>
    <row r="6826" spans="1:36" x14ac:dyDescent="0.25">
      <c r="A6826" t="s">
        <v>32</v>
      </c>
      <c r="B6826" t="s">
        <v>20556</v>
      </c>
      <c r="C6826">
        <f>YEAR(B6826)</f>
        <v>2018</v>
      </c>
      <c r="D6826">
        <v>78.8</v>
      </c>
      <c r="E6826">
        <v>75.099999999999994</v>
      </c>
      <c r="F6826">
        <v>76.5</v>
      </c>
      <c r="H6826" s="2">
        <f>IF(F6826-69.49&lt;=0,0,IF(F6826-69.49&lt;=1,1,2))</f>
        <v>2</v>
      </c>
      <c r="I6826">
        <v>78.8</v>
      </c>
      <c r="J6826">
        <v>75.099999999999994</v>
      </c>
      <c r="K6826">
        <v>76.5</v>
      </c>
      <c r="L6826">
        <v>68.400000000000006</v>
      </c>
      <c r="M6826">
        <v>76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30.4</v>
      </c>
      <c r="V6826">
        <v>19.7</v>
      </c>
      <c r="W6826">
        <v>307</v>
      </c>
      <c r="X6826">
        <v>1015.6</v>
      </c>
      <c r="Y6826">
        <v>34.200000000000003</v>
      </c>
      <c r="Z6826">
        <v>6.2</v>
      </c>
      <c r="AA6826">
        <v>228.4</v>
      </c>
      <c r="AB6826">
        <v>19.8</v>
      </c>
      <c r="AC6826">
        <v>8</v>
      </c>
      <c r="AD6826">
        <v>0</v>
      </c>
      <c r="AE6826" t="s">
        <v>20557</v>
      </c>
      <c r="AF6826" t="s">
        <v>20558</v>
      </c>
      <c r="AG6826">
        <v>0.28000000000000003</v>
      </c>
      <c r="AH6826" t="s">
        <v>36</v>
      </c>
      <c r="AI6826" t="s">
        <v>37</v>
      </c>
      <c r="AJ6826" t="s">
        <v>38</v>
      </c>
    </row>
    <row r="6827" spans="1:36" x14ac:dyDescent="0.25">
      <c r="A6827" t="s">
        <v>32</v>
      </c>
      <c r="B6827" t="s">
        <v>20559</v>
      </c>
      <c r="C6827">
        <f>YEAR(B6827)</f>
        <v>2018</v>
      </c>
      <c r="D6827">
        <v>78.8</v>
      </c>
      <c r="E6827">
        <v>73.400000000000006</v>
      </c>
      <c r="F6827">
        <v>75.2</v>
      </c>
      <c r="H6827" s="2">
        <f>IF(F6827-69.49&lt;=0,0,IF(F6827-69.49&lt;=1,1,2))</f>
        <v>2</v>
      </c>
      <c r="I6827">
        <v>78.8</v>
      </c>
      <c r="J6827">
        <v>73.400000000000006</v>
      </c>
      <c r="K6827">
        <v>75.2</v>
      </c>
      <c r="L6827">
        <v>66.400000000000006</v>
      </c>
      <c r="M6827">
        <v>74.3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29.1</v>
      </c>
      <c r="V6827">
        <v>17.2</v>
      </c>
      <c r="W6827">
        <v>313.5</v>
      </c>
      <c r="X6827">
        <v>1016</v>
      </c>
      <c r="Y6827">
        <v>42.6</v>
      </c>
      <c r="Z6827">
        <v>6.2</v>
      </c>
      <c r="AA6827">
        <v>222.1</v>
      </c>
      <c r="AB6827">
        <v>19.100000000000001</v>
      </c>
      <c r="AC6827">
        <v>7</v>
      </c>
      <c r="AD6827">
        <v>0</v>
      </c>
      <c r="AE6827" t="s">
        <v>20560</v>
      </c>
      <c r="AF6827" t="s">
        <v>20561</v>
      </c>
      <c r="AG6827">
        <v>0.31</v>
      </c>
      <c r="AH6827" t="s">
        <v>36</v>
      </c>
      <c r="AI6827" t="s">
        <v>37</v>
      </c>
      <c r="AJ6827" t="s">
        <v>38</v>
      </c>
    </row>
    <row r="6828" spans="1:36" x14ac:dyDescent="0.25">
      <c r="A6828" t="s">
        <v>32</v>
      </c>
      <c r="B6828" t="s">
        <v>20562</v>
      </c>
      <c r="C6828">
        <f>YEAR(B6828)</f>
        <v>2018</v>
      </c>
      <c r="D6828">
        <v>78.900000000000006</v>
      </c>
      <c r="E6828">
        <v>66.8</v>
      </c>
      <c r="F6828">
        <v>73.3</v>
      </c>
      <c r="H6828" s="2">
        <f>IF(F6828-69.49&lt;=0,0,IF(F6828-69.49&lt;=1,1,2))</f>
        <v>2</v>
      </c>
      <c r="I6828">
        <v>78.900000000000006</v>
      </c>
      <c r="J6828">
        <v>66.8</v>
      </c>
      <c r="K6828">
        <v>73.3</v>
      </c>
      <c r="L6828">
        <v>65.7</v>
      </c>
      <c r="M6828">
        <v>77.3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26.8</v>
      </c>
      <c r="V6828">
        <v>16.100000000000001</v>
      </c>
      <c r="W6828">
        <v>318.10000000000002</v>
      </c>
      <c r="X6828">
        <v>1015.7</v>
      </c>
      <c r="Y6828">
        <v>43</v>
      </c>
      <c r="Z6828">
        <v>6.2</v>
      </c>
      <c r="AA6828">
        <v>221.1</v>
      </c>
      <c r="AB6828">
        <v>18.8</v>
      </c>
      <c r="AC6828">
        <v>8</v>
      </c>
      <c r="AD6828">
        <v>0</v>
      </c>
      <c r="AE6828" t="s">
        <v>20563</v>
      </c>
      <c r="AF6828" t="s">
        <v>20564</v>
      </c>
      <c r="AG6828">
        <v>0.35</v>
      </c>
      <c r="AH6828" t="s">
        <v>36</v>
      </c>
      <c r="AI6828" t="s">
        <v>37</v>
      </c>
      <c r="AJ6828" t="s">
        <v>38</v>
      </c>
    </row>
    <row r="6829" spans="1:36" x14ac:dyDescent="0.25">
      <c r="A6829" t="s">
        <v>32</v>
      </c>
      <c r="B6829" t="s">
        <v>20565</v>
      </c>
      <c r="C6829">
        <f>YEAR(B6829)</f>
        <v>2018</v>
      </c>
      <c r="D6829">
        <v>78.8</v>
      </c>
      <c r="E6829">
        <v>71.599999999999994</v>
      </c>
      <c r="F6829">
        <v>74.599999999999994</v>
      </c>
      <c r="H6829" s="2">
        <f>IF(F6829-69.49&lt;=0,0,IF(F6829-69.49&lt;=1,1,2))</f>
        <v>2</v>
      </c>
      <c r="I6829">
        <v>78.8</v>
      </c>
      <c r="J6829">
        <v>71.599999999999994</v>
      </c>
      <c r="K6829">
        <v>74.599999999999994</v>
      </c>
      <c r="L6829">
        <v>67.2</v>
      </c>
      <c r="M6829">
        <v>78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23.3</v>
      </c>
      <c r="V6829">
        <v>16.100000000000001</v>
      </c>
      <c r="W6829">
        <v>305.89999999999998</v>
      </c>
      <c r="X6829">
        <v>1014.5</v>
      </c>
      <c r="Y6829">
        <v>32.4</v>
      </c>
      <c r="Z6829">
        <v>6.2</v>
      </c>
      <c r="AA6829">
        <v>222.6</v>
      </c>
      <c r="AB6829">
        <v>19</v>
      </c>
      <c r="AC6829">
        <v>8</v>
      </c>
      <c r="AD6829">
        <v>0</v>
      </c>
      <c r="AE6829" t="s">
        <v>20566</v>
      </c>
      <c r="AF6829" t="s">
        <v>20567</v>
      </c>
      <c r="AG6829">
        <v>0.38</v>
      </c>
      <c r="AH6829" t="s">
        <v>36</v>
      </c>
      <c r="AI6829" t="s">
        <v>37</v>
      </c>
      <c r="AJ6829" t="s">
        <v>38</v>
      </c>
    </row>
    <row r="6830" spans="1:36" x14ac:dyDescent="0.25">
      <c r="A6830" t="s">
        <v>32</v>
      </c>
      <c r="B6830" t="s">
        <v>20568</v>
      </c>
      <c r="C6830">
        <f>YEAR(B6830)</f>
        <v>2018</v>
      </c>
      <c r="D6830">
        <v>78.8</v>
      </c>
      <c r="E6830">
        <v>68</v>
      </c>
      <c r="F6830">
        <v>73.900000000000006</v>
      </c>
      <c r="H6830" s="2">
        <f>IF(F6830-69.49&lt;=0,0,IF(F6830-69.49&lt;=1,1,2))</f>
        <v>2</v>
      </c>
      <c r="I6830">
        <v>78.8</v>
      </c>
      <c r="J6830">
        <v>68</v>
      </c>
      <c r="K6830">
        <v>73.900000000000006</v>
      </c>
      <c r="L6830">
        <v>67.5</v>
      </c>
      <c r="M6830">
        <v>80.8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19.7</v>
      </c>
      <c r="V6830">
        <v>15</v>
      </c>
      <c r="W6830">
        <v>304.60000000000002</v>
      </c>
      <c r="X6830">
        <v>1015.6</v>
      </c>
      <c r="Y6830">
        <v>34.299999999999997</v>
      </c>
      <c r="Z6830">
        <v>6.2</v>
      </c>
      <c r="AA6830">
        <v>227.6</v>
      </c>
      <c r="AB6830">
        <v>19.600000000000001</v>
      </c>
      <c r="AC6830">
        <v>8</v>
      </c>
      <c r="AD6830">
        <v>0</v>
      </c>
      <c r="AE6830" t="s">
        <v>20569</v>
      </c>
      <c r="AF6830" t="s">
        <v>20570</v>
      </c>
      <c r="AG6830">
        <v>0.41</v>
      </c>
      <c r="AH6830" t="s">
        <v>36</v>
      </c>
      <c r="AI6830" t="s">
        <v>37</v>
      </c>
      <c r="AJ6830" t="s">
        <v>38</v>
      </c>
    </row>
    <row r="6831" spans="1:36" x14ac:dyDescent="0.25">
      <c r="A6831" t="s">
        <v>32</v>
      </c>
      <c r="B6831" t="s">
        <v>20571</v>
      </c>
      <c r="C6831">
        <f>YEAR(B6831)</f>
        <v>2018</v>
      </c>
      <c r="D6831">
        <v>79.099999999999994</v>
      </c>
      <c r="E6831">
        <v>66.2</v>
      </c>
      <c r="F6831">
        <v>73.599999999999994</v>
      </c>
      <c r="H6831" s="2">
        <f>IF(F6831-69.49&lt;=0,0,IF(F6831-69.49&lt;=1,1,2))</f>
        <v>2</v>
      </c>
      <c r="I6831">
        <v>79.099999999999994</v>
      </c>
      <c r="J6831">
        <v>66.2</v>
      </c>
      <c r="K6831">
        <v>73.599999999999994</v>
      </c>
      <c r="L6831">
        <v>67.7</v>
      </c>
      <c r="M6831">
        <v>82.5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20.100000000000001</v>
      </c>
      <c r="V6831">
        <v>11.4</v>
      </c>
      <c r="W6831">
        <v>310</v>
      </c>
      <c r="X6831">
        <v>1016.9</v>
      </c>
      <c r="Y6831">
        <v>29.4</v>
      </c>
      <c r="Z6831">
        <v>6.2</v>
      </c>
      <c r="AA6831">
        <v>237.9</v>
      </c>
      <c r="AB6831">
        <v>20.5</v>
      </c>
      <c r="AC6831">
        <v>8</v>
      </c>
      <c r="AD6831">
        <v>0</v>
      </c>
      <c r="AE6831" t="s">
        <v>20572</v>
      </c>
      <c r="AF6831" t="s">
        <v>20573</v>
      </c>
      <c r="AG6831">
        <v>0.44</v>
      </c>
      <c r="AH6831" t="s">
        <v>36</v>
      </c>
      <c r="AI6831" t="s">
        <v>37</v>
      </c>
      <c r="AJ6831" t="s">
        <v>38</v>
      </c>
    </row>
    <row r="6832" spans="1:36" x14ac:dyDescent="0.25">
      <c r="A6832" t="s">
        <v>32</v>
      </c>
      <c r="B6832" t="s">
        <v>20574</v>
      </c>
      <c r="C6832">
        <f>YEAR(B6832)</f>
        <v>2018</v>
      </c>
      <c r="D6832">
        <v>80.599999999999994</v>
      </c>
      <c r="E6832">
        <v>64.400000000000006</v>
      </c>
      <c r="F6832">
        <v>72.400000000000006</v>
      </c>
      <c r="H6832" s="2">
        <f>IF(F6832-69.49&lt;=0,0,IF(F6832-69.49&lt;=1,1,2))</f>
        <v>2</v>
      </c>
      <c r="I6832">
        <v>85.4</v>
      </c>
      <c r="J6832">
        <v>64.400000000000006</v>
      </c>
      <c r="K6832">
        <v>73</v>
      </c>
      <c r="L6832">
        <v>67</v>
      </c>
      <c r="M6832">
        <v>83.6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14.1</v>
      </c>
      <c r="V6832">
        <v>8.1</v>
      </c>
      <c r="W6832">
        <v>166.6</v>
      </c>
      <c r="X6832">
        <v>1015</v>
      </c>
      <c r="Y6832">
        <v>12.9</v>
      </c>
      <c r="Z6832">
        <v>6.2</v>
      </c>
      <c r="AA6832">
        <v>238.3</v>
      </c>
      <c r="AB6832">
        <v>20.6</v>
      </c>
      <c r="AC6832">
        <v>8</v>
      </c>
      <c r="AD6832">
        <v>0</v>
      </c>
      <c r="AE6832" t="s">
        <v>20575</v>
      </c>
      <c r="AF6832" t="s">
        <v>20576</v>
      </c>
      <c r="AG6832">
        <v>0.48</v>
      </c>
      <c r="AH6832" t="s">
        <v>330</v>
      </c>
      <c r="AI6832" t="s">
        <v>9140</v>
      </c>
      <c r="AJ6832" t="s">
        <v>331</v>
      </c>
    </row>
    <row r="6833" spans="1:36" x14ac:dyDescent="0.25">
      <c r="A6833" t="s">
        <v>32</v>
      </c>
      <c r="B6833" t="s">
        <v>20577</v>
      </c>
      <c r="C6833">
        <f>YEAR(B6833)</f>
        <v>2018</v>
      </c>
      <c r="D6833">
        <v>80.599999999999994</v>
      </c>
      <c r="E6833">
        <v>66.2</v>
      </c>
      <c r="F6833">
        <v>73.3</v>
      </c>
      <c r="H6833" s="2">
        <f>IF(F6833-69.49&lt;=0,0,IF(F6833-69.49&lt;=1,1,2))</f>
        <v>2</v>
      </c>
      <c r="I6833">
        <v>85.4</v>
      </c>
      <c r="J6833">
        <v>66.2</v>
      </c>
      <c r="K6833">
        <v>74</v>
      </c>
      <c r="L6833">
        <v>66.099999999999994</v>
      </c>
      <c r="M6833">
        <v>78.2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32.700000000000003</v>
      </c>
      <c r="V6833">
        <v>21.9</v>
      </c>
      <c r="W6833">
        <v>314</v>
      </c>
      <c r="X6833">
        <v>1014.2</v>
      </c>
      <c r="Y6833">
        <v>28.1</v>
      </c>
      <c r="Z6833">
        <v>6.2</v>
      </c>
      <c r="AA6833">
        <v>220.5</v>
      </c>
      <c r="AB6833">
        <v>19</v>
      </c>
      <c r="AC6833">
        <v>8</v>
      </c>
      <c r="AD6833">
        <v>0</v>
      </c>
      <c r="AE6833" t="s">
        <v>20578</v>
      </c>
      <c r="AF6833" t="s">
        <v>20579</v>
      </c>
      <c r="AG6833">
        <v>0.5</v>
      </c>
      <c r="AH6833" t="s">
        <v>36</v>
      </c>
      <c r="AI6833" t="s">
        <v>37</v>
      </c>
      <c r="AJ6833" t="s">
        <v>38</v>
      </c>
    </row>
    <row r="6834" spans="1:36" x14ac:dyDescent="0.25">
      <c r="A6834" t="s">
        <v>32</v>
      </c>
      <c r="B6834" t="s">
        <v>20580</v>
      </c>
      <c r="C6834">
        <f>YEAR(B6834)</f>
        <v>2018</v>
      </c>
      <c r="D6834">
        <v>71.599999999999994</v>
      </c>
      <c r="E6834">
        <v>66.2</v>
      </c>
      <c r="F6834">
        <v>69.2</v>
      </c>
      <c r="H6834" s="2">
        <f>IF(F6834-69.49&lt;=0,0,IF(F6834-69.49&lt;=1,1,2))</f>
        <v>0</v>
      </c>
      <c r="I6834">
        <v>71.599999999999994</v>
      </c>
      <c r="J6834">
        <v>66.2</v>
      </c>
      <c r="K6834">
        <v>69.2</v>
      </c>
      <c r="L6834">
        <v>61.2</v>
      </c>
      <c r="M6834">
        <v>75.900000000000006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41.2</v>
      </c>
      <c r="V6834">
        <v>24.2</v>
      </c>
      <c r="W6834">
        <v>327.3</v>
      </c>
      <c r="X6834">
        <v>1018.3</v>
      </c>
      <c r="Y6834">
        <v>77.7</v>
      </c>
      <c r="Z6834">
        <v>6.2</v>
      </c>
      <c r="AA6834">
        <v>185.6</v>
      </c>
      <c r="AB6834">
        <v>16</v>
      </c>
      <c r="AC6834">
        <v>7</v>
      </c>
      <c r="AD6834">
        <v>0</v>
      </c>
      <c r="AE6834" t="s">
        <v>20581</v>
      </c>
      <c r="AF6834" t="s">
        <v>20582</v>
      </c>
      <c r="AG6834">
        <v>0.54</v>
      </c>
      <c r="AH6834" t="s">
        <v>36</v>
      </c>
      <c r="AI6834" t="s">
        <v>37</v>
      </c>
      <c r="AJ6834" t="s">
        <v>38</v>
      </c>
    </row>
    <row r="6835" spans="1:36" x14ac:dyDescent="0.25">
      <c r="A6835" t="s">
        <v>32</v>
      </c>
      <c r="B6835" t="s">
        <v>20583</v>
      </c>
      <c r="C6835">
        <f>YEAR(B6835)</f>
        <v>2018</v>
      </c>
      <c r="D6835">
        <v>71.599999999999994</v>
      </c>
      <c r="E6835">
        <v>68</v>
      </c>
      <c r="F6835">
        <v>69.400000000000006</v>
      </c>
      <c r="H6835" s="2">
        <f>IF(F6835-69.49&lt;=0,0,IF(F6835-69.49&lt;=1,1,2))</f>
        <v>0</v>
      </c>
      <c r="I6835">
        <v>71.599999999999994</v>
      </c>
      <c r="J6835">
        <v>68</v>
      </c>
      <c r="K6835">
        <v>69.400000000000006</v>
      </c>
      <c r="L6835">
        <v>61.3</v>
      </c>
      <c r="M6835">
        <v>75.8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28</v>
      </c>
      <c r="V6835">
        <v>20.8</v>
      </c>
      <c r="W6835">
        <v>337.8</v>
      </c>
      <c r="X6835">
        <v>1015.1</v>
      </c>
      <c r="Y6835">
        <v>89.1</v>
      </c>
      <c r="Z6835">
        <v>6.2</v>
      </c>
      <c r="AA6835">
        <v>92.7</v>
      </c>
      <c r="AB6835">
        <v>8</v>
      </c>
      <c r="AC6835">
        <v>4</v>
      </c>
      <c r="AD6835">
        <v>0</v>
      </c>
      <c r="AE6835" t="s">
        <v>20584</v>
      </c>
      <c r="AF6835" t="s">
        <v>20585</v>
      </c>
      <c r="AG6835">
        <v>0.57999999999999996</v>
      </c>
      <c r="AH6835" t="s">
        <v>36</v>
      </c>
      <c r="AI6835" t="s">
        <v>37</v>
      </c>
      <c r="AJ6835" t="s">
        <v>38</v>
      </c>
    </row>
    <row r="6836" spans="1:36" x14ac:dyDescent="0.25">
      <c r="A6836" t="s">
        <v>32</v>
      </c>
      <c r="B6836" t="s">
        <v>20586</v>
      </c>
      <c r="C6836">
        <f>YEAR(B6836)</f>
        <v>2018</v>
      </c>
      <c r="D6836">
        <v>82.4</v>
      </c>
      <c r="E6836">
        <v>66.2</v>
      </c>
      <c r="F6836">
        <v>72.8</v>
      </c>
      <c r="H6836" s="2">
        <f>IF(F6836-69.49&lt;=0,0,IF(F6836-69.49&lt;=1,1,2))</f>
        <v>2</v>
      </c>
      <c r="I6836">
        <v>87.2</v>
      </c>
      <c r="J6836">
        <v>66.2</v>
      </c>
      <c r="K6836">
        <v>73.8</v>
      </c>
      <c r="L6836">
        <v>65.7</v>
      </c>
      <c r="M6836">
        <v>79.400000000000006</v>
      </c>
      <c r="O6836">
        <v>0.08</v>
      </c>
      <c r="P6836">
        <v>100</v>
      </c>
      <c r="Q6836">
        <v>4.17</v>
      </c>
      <c r="R6836" t="s">
        <v>40</v>
      </c>
      <c r="S6836">
        <v>0</v>
      </c>
      <c r="T6836">
        <v>0</v>
      </c>
      <c r="U6836">
        <v>39.1</v>
      </c>
      <c r="V6836">
        <v>25.2</v>
      </c>
      <c r="W6836">
        <v>180.4</v>
      </c>
      <c r="X6836">
        <v>1011.5</v>
      </c>
      <c r="Y6836">
        <v>56.8</v>
      </c>
      <c r="Z6836">
        <v>6</v>
      </c>
      <c r="AA6836">
        <v>213.7</v>
      </c>
      <c r="AB6836">
        <v>18.399999999999999</v>
      </c>
      <c r="AC6836">
        <v>8</v>
      </c>
      <c r="AD6836">
        <v>0</v>
      </c>
      <c r="AE6836" t="s">
        <v>20587</v>
      </c>
      <c r="AF6836" t="s">
        <v>20588</v>
      </c>
      <c r="AG6836">
        <v>0.62</v>
      </c>
      <c r="AH6836" t="s">
        <v>56</v>
      </c>
      <c r="AI6836" t="s">
        <v>248</v>
      </c>
      <c r="AJ6836" t="s">
        <v>40</v>
      </c>
    </row>
    <row r="6837" spans="1:36" x14ac:dyDescent="0.25">
      <c r="A6837" t="s">
        <v>32</v>
      </c>
      <c r="B6837" t="s">
        <v>20589</v>
      </c>
      <c r="C6837">
        <f>YEAR(B6837)</f>
        <v>2018</v>
      </c>
      <c r="D6837">
        <v>82.4</v>
      </c>
      <c r="E6837">
        <v>66.2</v>
      </c>
      <c r="F6837">
        <v>74.099999999999994</v>
      </c>
      <c r="H6837" s="2">
        <f>IF(F6837-69.49&lt;=0,0,IF(F6837-69.49&lt;=1,1,2))</f>
        <v>2</v>
      </c>
      <c r="I6837">
        <v>84.7</v>
      </c>
      <c r="J6837">
        <v>66.2</v>
      </c>
      <c r="K6837">
        <v>74.3</v>
      </c>
      <c r="L6837">
        <v>65.2</v>
      </c>
      <c r="M6837">
        <v>74.7</v>
      </c>
      <c r="O6837">
        <v>4.0000000000000001E-3</v>
      </c>
      <c r="P6837">
        <v>100</v>
      </c>
      <c r="Q6837">
        <v>4.17</v>
      </c>
      <c r="R6837" t="s">
        <v>40</v>
      </c>
      <c r="S6837">
        <v>0</v>
      </c>
      <c r="T6837">
        <v>0</v>
      </c>
      <c r="U6837">
        <v>40.299999999999997</v>
      </c>
      <c r="V6837">
        <v>24.2</v>
      </c>
      <c r="W6837">
        <v>183.8</v>
      </c>
      <c r="X6837">
        <v>1010.6</v>
      </c>
      <c r="Y6837">
        <v>45.4</v>
      </c>
      <c r="Z6837">
        <v>5.9</v>
      </c>
      <c r="AA6837">
        <v>196.4</v>
      </c>
      <c r="AB6837">
        <v>16.899999999999999</v>
      </c>
      <c r="AC6837">
        <v>7</v>
      </c>
      <c r="AD6837">
        <v>0</v>
      </c>
      <c r="AE6837" t="s">
        <v>20590</v>
      </c>
      <c r="AF6837" t="s">
        <v>20591</v>
      </c>
      <c r="AG6837">
        <v>0.65</v>
      </c>
      <c r="AH6837" t="s">
        <v>56</v>
      </c>
      <c r="AI6837" t="s">
        <v>61</v>
      </c>
      <c r="AJ6837" t="s">
        <v>40</v>
      </c>
    </row>
    <row r="6838" spans="1:36" x14ac:dyDescent="0.25">
      <c r="A6838" t="s">
        <v>32</v>
      </c>
      <c r="B6838" t="s">
        <v>20592</v>
      </c>
      <c r="C6838">
        <f>YEAR(B6838)</f>
        <v>2018</v>
      </c>
      <c r="D6838">
        <v>82.4</v>
      </c>
      <c r="E6838">
        <v>68</v>
      </c>
      <c r="F6838">
        <v>74.900000000000006</v>
      </c>
      <c r="H6838" s="2">
        <f>IF(F6838-69.49&lt;=0,0,IF(F6838-69.49&lt;=1,1,2))</f>
        <v>2</v>
      </c>
      <c r="I6838">
        <v>87.1</v>
      </c>
      <c r="J6838">
        <v>68</v>
      </c>
      <c r="K6838">
        <v>75.599999999999994</v>
      </c>
      <c r="L6838">
        <v>65.400000000000006</v>
      </c>
      <c r="M6838">
        <v>72.7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27.3</v>
      </c>
      <c r="V6838">
        <v>17.2</v>
      </c>
      <c r="W6838">
        <v>179.2</v>
      </c>
      <c r="X6838">
        <v>1011.4</v>
      </c>
      <c r="Y6838">
        <v>50</v>
      </c>
      <c r="Z6838">
        <v>6.2</v>
      </c>
      <c r="AA6838">
        <v>197</v>
      </c>
      <c r="AB6838">
        <v>16.899999999999999</v>
      </c>
      <c r="AC6838">
        <v>7</v>
      </c>
      <c r="AD6838">
        <v>0</v>
      </c>
      <c r="AE6838" t="s">
        <v>20593</v>
      </c>
      <c r="AF6838" t="s">
        <v>20594</v>
      </c>
      <c r="AG6838">
        <v>0.69</v>
      </c>
      <c r="AH6838" t="s">
        <v>36</v>
      </c>
      <c r="AI6838" t="s">
        <v>37</v>
      </c>
      <c r="AJ6838" t="s">
        <v>38</v>
      </c>
    </row>
    <row r="6839" spans="1:36" x14ac:dyDescent="0.25">
      <c r="A6839" t="s">
        <v>32</v>
      </c>
      <c r="B6839" t="s">
        <v>20595</v>
      </c>
      <c r="C6839">
        <f>YEAR(B6839)</f>
        <v>2018</v>
      </c>
      <c r="D6839">
        <v>78.8</v>
      </c>
      <c r="E6839">
        <v>66.2</v>
      </c>
      <c r="F6839">
        <v>72.400000000000006</v>
      </c>
      <c r="H6839" s="2">
        <f>IF(F6839-69.49&lt;=0,0,IF(F6839-69.49&lt;=1,1,2))</f>
        <v>2</v>
      </c>
      <c r="I6839">
        <v>78.8</v>
      </c>
      <c r="J6839">
        <v>66.2</v>
      </c>
      <c r="K6839">
        <v>72.400000000000006</v>
      </c>
      <c r="L6839">
        <v>64</v>
      </c>
      <c r="M6839">
        <v>75.400000000000006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21.9</v>
      </c>
      <c r="V6839">
        <v>18.3</v>
      </c>
      <c r="W6839">
        <v>262.89999999999998</v>
      </c>
      <c r="X6839">
        <v>1012.8</v>
      </c>
      <c r="Y6839">
        <v>54.9</v>
      </c>
      <c r="Z6839">
        <v>6.2</v>
      </c>
      <c r="AA6839">
        <v>187</v>
      </c>
      <c r="AB6839">
        <v>16.3</v>
      </c>
      <c r="AC6839">
        <v>7</v>
      </c>
      <c r="AD6839">
        <v>0</v>
      </c>
      <c r="AE6839" t="s">
        <v>20596</v>
      </c>
      <c r="AF6839" t="s">
        <v>20597</v>
      </c>
      <c r="AG6839">
        <v>0.72</v>
      </c>
      <c r="AH6839" t="s">
        <v>36</v>
      </c>
      <c r="AI6839" t="s">
        <v>37</v>
      </c>
      <c r="AJ6839" t="s">
        <v>38</v>
      </c>
    </row>
    <row r="6840" spans="1:36" x14ac:dyDescent="0.25">
      <c r="A6840" t="s">
        <v>32</v>
      </c>
      <c r="B6840" t="s">
        <v>20598</v>
      </c>
      <c r="C6840">
        <f>YEAR(B6840)</f>
        <v>2018</v>
      </c>
      <c r="D6840">
        <v>80.599999999999994</v>
      </c>
      <c r="E6840">
        <v>64.400000000000006</v>
      </c>
      <c r="F6840">
        <v>72.099999999999994</v>
      </c>
      <c r="H6840" s="2">
        <f>IF(F6840-69.49&lt;=0,0,IF(F6840-69.49&lt;=1,1,2))</f>
        <v>2</v>
      </c>
      <c r="I6840">
        <v>83.3</v>
      </c>
      <c r="J6840">
        <v>64.400000000000006</v>
      </c>
      <c r="K6840">
        <v>72.400000000000006</v>
      </c>
      <c r="L6840">
        <v>64</v>
      </c>
      <c r="M6840">
        <v>76.2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15</v>
      </c>
      <c r="V6840">
        <v>12.8</v>
      </c>
      <c r="W6840">
        <v>126.6</v>
      </c>
      <c r="X6840">
        <v>1015.8</v>
      </c>
      <c r="Y6840">
        <v>27.8</v>
      </c>
      <c r="Z6840">
        <v>6.2</v>
      </c>
      <c r="AA6840">
        <v>187.5</v>
      </c>
      <c r="AB6840">
        <v>16.3</v>
      </c>
      <c r="AC6840">
        <v>7</v>
      </c>
      <c r="AD6840">
        <v>0</v>
      </c>
      <c r="AE6840" t="s">
        <v>20599</v>
      </c>
      <c r="AF6840" t="s">
        <v>20600</v>
      </c>
      <c r="AG6840">
        <v>0.75</v>
      </c>
      <c r="AH6840" t="s">
        <v>36</v>
      </c>
      <c r="AI6840" t="s">
        <v>37</v>
      </c>
      <c r="AJ6840" t="s">
        <v>38</v>
      </c>
    </row>
    <row r="6841" spans="1:36" x14ac:dyDescent="0.25">
      <c r="A6841" t="s">
        <v>32</v>
      </c>
      <c r="B6841" t="s">
        <v>20601</v>
      </c>
      <c r="C6841">
        <f>YEAR(B6841)</f>
        <v>2018</v>
      </c>
      <c r="D6841">
        <v>80.599999999999994</v>
      </c>
      <c r="E6841">
        <v>64.400000000000006</v>
      </c>
      <c r="F6841">
        <v>71.5</v>
      </c>
      <c r="H6841" s="2">
        <f>IF(F6841-69.49&lt;=0,0,IF(F6841-69.49&lt;=1,1,2))</f>
        <v>2</v>
      </c>
      <c r="I6841">
        <v>83.3</v>
      </c>
      <c r="J6841">
        <v>64.400000000000006</v>
      </c>
      <c r="K6841">
        <v>71.7</v>
      </c>
      <c r="L6841">
        <v>65</v>
      </c>
      <c r="M6841">
        <v>80.8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16.399999999999999</v>
      </c>
      <c r="V6841">
        <v>12.8</v>
      </c>
      <c r="W6841">
        <v>133.4</v>
      </c>
      <c r="X6841">
        <v>1017.1</v>
      </c>
      <c r="Y6841">
        <v>33.299999999999997</v>
      </c>
      <c r="Z6841">
        <v>6.2</v>
      </c>
      <c r="AA6841">
        <v>193.5</v>
      </c>
      <c r="AB6841">
        <v>16.8</v>
      </c>
      <c r="AC6841">
        <v>6</v>
      </c>
      <c r="AD6841">
        <v>0</v>
      </c>
      <c r="AE6841" t="s">
        <v>20602</v>
      </c>
      <c r="AF6841" t="s">
        <v>20603</v>
      </c>
      <c r="AG6841">
        <v>0.79</v>
      </c>
      <c r="AH6841" t="s">
        <v>36</v>
      </c>
      <c r="AI6841" t="s">
        <v>37</v>
      </c>
      <c r="AJ6841" t="s">
        <v>38</v>
      </c>
    </row>
    <row r="6842" spans="1:36" x14ac:dyDescent="0.25">
      <c r="A6842" t="s">
        <v>32</v>
      </c>
      <c r="B6842" t="s">
        <v>20604</v>
      </c>
      <c r="C6842">
        <f>YEAR(B6842)</f>
        <v>2018</v>
      </c>
      <c r="D6842">
        <v>78.8</v>
      </c>
      <c r="E6842">
        <v>66.2</v>
      </c>
      <c r="F6842">
        <v>72.400000000000006</v>
      </c>
      <c r="H6842" s="2">
        <f>IF(F6842-69.49&lt;=0,0,IF(F6842-69.49&lt;=1,1,2))</f>
        <v>2</v>
      </c>
      <c r="I6842">
        <v>78.8</v>
      </c>
      <c r="J6842">
        <v>66.2</v>
      </c>
      <c r="K6842">
        <v>72.400000000000006</v>
      </c>
      <c r="L6842">
        <v>67.5</v>
      </c>
      <c r="M6842">
        <v>84.8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17.2</v>
      </c>
      <c r="V6842">
        <v>9.1999999999999993</v>
      </c>
      <c r="W6842">
        <v>114.1</v>
      </c>
      <c r="X6842">
        <v>1019.6</v>
      </c>
      <c r="Y6842">
        <v>36.6</v>
      </c>
      <c r="Z6842">
        <v>6.2</v>
      </c>
      <c r="AA6842">
        <v>196.3</v>
      </c>
      <c r="AB6842">
        <v>16.899999999999999</v>
      </c>
      <c r="AC6842">
        <v>7</v>
      </c>
      <c r="AD6842">
        <v>0</v>
      </c>
      <c r="AE6842" t="s">
        <v>20605</v>
      </c>
      <c r="AF6842" t="s">
        <v>20606</v>
      </c>
      <c r="AG6842">
        <v>0.83</v>
      </c>
      <c r="AH6842" t="s">
        <v>36</v>
      </c>
      <c r="AI6842" t="s">
        <v>37</v>
      </c>
      <c r="AJ6842" t="s">
        <v>38</v>
      </c>
    </row>
    <row r="6843" spans="1:36" x14ac:dyDescent="0.25">
      <c r="A6843" t="s">
        <v>32</v>
      </c>
      <c r="B6843" t="s">
        <v>20607</v>
      </c>
      <c r="C6843">
        <f>YEAR(B6843)</f>
        <v>2018</v>
      </c>
      <c r="D6843">
        <v>77</v>
      </c>
      <c r="E6843">
        <v>68</v>
      </c>
      <c r="F6843">
        <v>72.099999999999994</v>
      </c>
      <c r="H6843" s="2">
        <f>IF(F6843-69.49&lt;=0,0,IF(F6843-69.49&lt;=1,1,2))</f>
        <v>2</v>
      </c>
      <c r="I6843">
        <v>77</v>
      </c>
      <c r="J6843">
        <v>68</v>
      </c>
      <c r="K6843">
        <v>72.099999999999994</v>
      </c>
      <c r="L6843">
        <v>66.2</v>
      </c>
      <c r="M6843">
        <v>82.1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24.4</v>
      </c>
      <c r="V6843">
        <v>17.2</v>
      </c>
      <c r="W6843">
        <v>325.3</v>
      </c>
      <c r="X6843">
        <v>1022.8</v>
      </c>
      <c r="Y6843">
        <v>39.799999999999997</v>
      </c>
      <c r="Z6843">
        <v>6.2</v>
      </c>
      <c r="AA6843">
        <v>199.3</v>
      </c>
      <c r="AB6843">
        <v>17.3</v>
      </c>
      <c r="AC6843">
        <v>7</v>
      </c>
      <c r="AD6843">
        <v>0</v>
      </c>
      <c r="AE6843" t="s">
        <v>20608</v>
      </c>
      <c r="AF6843" t="s">
        <v>20609</v>
      </c>
      <c r="AG6843">
        <v>0.87</v>
      </c>
      <c r="AH6843" t="s">
        <v>36</v>
      </c>
      <c r="AI6843" t="s">
        <v>37</v>
      </c>
      <c r="AJ6843" t="s">
        <v>38</v>
      </c>
    </row>
    <row r="6844" spans="1:36" x14ac:dyDescent="0.25">
      <c r="A6844" t="s">
        <v>32</v>
      </c>
      <c r="B6844" t="s">
        <v>20610</v>
      </c>
      <c r="C6844">
        <f>YEAR(B6844)</f>
        <v>2018</v>
      </c>
      <c r="D6844">
        <v>73.400000000000006</v>
      </c>
      <c r="E6844">
        <v>68</v>
      </c>
      <c r="F6844">
        <v>70.099999999999994</v>
      </c>
      <c r="H6844" s="2">
        <f>IF(F6844-69.49&lt;=0,0,IF(F6844-69.49&lt;=1,1,2))</f>
        <v>1</v>
      </c>
      <c r="I6844">
        <v>73.400000000000006</v>
      </c>
      <c r="J6844">
        <v>68</v>
      </c>
      <c r="K6844">
        <v>70.099999999999994</v>
      </c>
      <c r="L6844">
        <v>62.4</v>
      </c>
      <c r="M6844">
        <v>76.900000000000006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28.9</v>
      </c>
      <c r="V6844">
        <v>18.3</v>
      </c>
      <c r="W6844">
        <v>312.7</v>
      </c>
      <c r="X6844">
        <v>1020.4</v>
      </c>
      <c r="Y6844">
        <v>47.2</v>
      </c>
      <c r="Z6844">
        <v>6.2</v>
      </c>
      <c r="AA6844">
        <v>191.6</v>
      </c>
      <c r="AB6844">
        <v>16.5</v>
      </c>
      <c r="AC6844">
        <v>7</v>
      </c>
      <c r="AD6844">
        <v>0</v>
      </c>
      <c r="AE6844" t="s">
        <v>20611</v>
      </c>
      <c r="AF6844" t="s">
        <v>20612</v>
      </c>
      <c r="AG6844">
        <v>0.9</v>
      </c>
      <c r="AH6844" t="s">
        <v>36</v>
      </c>
      <c r="AI6844" t="s">
        <v>37</v>
      </c>
      <c r="AJ6844" t="s">
        <v>38</v>
      </c>
    </row>
    <row r="6845" spans="1:36" x14ac:dyDescent="0.25">
      <c r="A6845" t="s">
        <v>32</v>
      </c>
      <c r="B6845" t="s">
        <v>20613</v>
      </c>
      <c r="C6845">
        <f>YEAR(B6845)</f>
        <v>2018</v>
      </c>
      <c r="D6845">
        <v>73.400000000000006</v>
      </c>
      <c r="E6845">
        <v>64.400000000000006</v>
      </c>
      <c r="F6845">
        <v>69.099999999999994</v>
      </c>
      <c r="H6845" s="2">
        <f>IF(F6845-69.49&lt;=0,0,IF(F6845-69.49&lt;=1,1,2))</f>
        <v>0</v>
      </c>
      <c r="I6845">
        <v>73.400000000000006</v>
      </c>
      <c r="J6845">
        <v>64.400000000000006</v>
      </c>
      <c r="K6845">
        <v>69.099999999999994</v>
      </c>
      <c r="L6845">
        <v>62.6</v>
      </c>
      <c r="M6845">
        <v>79.900000000000006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24.2</v>
      </c>
      <c r="V6845">
        <v>16.100000000000001</v>
      </c>
      <c r="W6845">
        <v>303.3</v>
      </c>
      <c r="X6845">
        <v>1015.8</v>
      </c>
      <c r="Y6845">
        <v>39.799999999999997</v>
      </c>
      <c r="Z6845">
        <v>6.2</v>
      </c>
      <c r="AA6845">
        <v>203.4</v>
      </c>
      <c r="AB6845">
        <v>17.600000000000001</v>
      </c>
      <c r="AC6845">
        <v>7</v>
      </c>
      <c r="AD6845">
        <v>0</v>
      </c>
      <c r="AE6845" t="s">
        <v>20614</v>
      </c>
      <c r="AF6845" t="s">
        <v>20615</v>
      </c>
      <c r="AG6845">
        <v>0.94</v>
      </c>
      <c r="AH6845" t="s">
        <v>36</v>
      </c>
      <c r="AI6845" t="s">
        <v>37</v>
      </c>
      <c r="AJ6845" t="s">
        <v>38</v>
      </c>
    </row>
    <row r="6846" spans="1:36" x14ac:dyDescent="0.25">
      <c r="A6846" t="s">
        <v>32</v>
      </c>
      <c r="B6846" t="s">
        <v>20616</v>
      </c>
      <c r="C6846">
        <f>YEAR(B6846)</f>
        <v>2018</v>
      </c>
      <c r="D6846">
        <v>75.2</v>
      </c>
      <c r="E6846">
        <v>62.6</v>
      </c>
      <c r="F6846">
        <v>68.099999999999994</v>
      </c>
      <c r="H6846" s="2">
        <f>IF(F6846-69.49&lt;=0,0,IF(F6846-69.49&lt;=1,1,2))</f>
        <v>0</v>
      </c>
      <c r="I6846">
        <v>75.2</v>
      </c>
      <c r="J6846">
        <v>62.6</v>
      </c>
      <c r="K6846">
        <v>68.099999999999994</v>
      </c>
      <c r="L6846">
        <v>62.4</v>
      </c>
      <c r="M6846">
        <v>82.2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19.7</v>
      </c>
      <c r="V6846">
        <v>8.1</v>
      </c>
      <c r="W6846">
        <v>259.89999999999998</v>
      </c>
      <c r="X6846">
        <v>1015</v>
      </c>
      <c r="Y6846">
        <v>32.4</v>
      </c>
      <c r="Z6846">
        <v>6.2</v>
      </c>
      <c r="AA6846">
        <v>200.8</v>
      </c>
      <c r="AB6846">
        <v>17.3</v>
      </c>
      <c r="AC6846">
        <v>7</v>
      </c>
      <c r="AD6846">
        <v>0</v>
      </c>
      <c r="AE6846" t="s">
        <v>20617</v>
      </c>
      <c r="AF6846" t="s">
        <v>20618</v>
      </c>
      <c r="AG6846">
        <v>0.97</v>
      </c>
      <c r="AH6846" t="s">
        <v>36</v>
      </c>
      <c r="AI6846" t="s">
        <v>37</v>
      </c>
      <c r="AJ6846" t="s">
        <v>38</v>
      </c>
    </row>
    <row r="6847" spans="1:36" x14ac:dyDescent="0.25">
      <c r="A6847" t="s">
        <v>32</v>
      </c>
      <c r="B6847" t="s">
        <v>20619</v>
      </c>
      <c r="C6847">
        <f>YEAR(B6847)</f>
        <v>2018</v>
      </c>
      <c r="D6847">
        <v>73.400000000000006</v>
      </c>
      <c r="E6847">
        <v>62.6</v>
      </c>
      <c r="F6847">
        <v>68.5</v>
      </c>
      <c r="H6847" s="2">
        <f>IF(F6847-69.49&lt;=0,0,IF(F6847-69.49&lt;=1,1,2))</f>
        <v>0</v>
      </c>
      <c r="I6847">
        <v>73.400000000000006</v>
      </c>
      <c r="J6847">
        <v>62.6</v>
      </c>
      <c r="K6847">
        <v>68.5</v>
      </c>
      <c r="L6847">
        <v>61.8</v>
      </c>
      <c r="M6847">
        <v>79.7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27.3</v>
      </c>
      <c r="V6847">
        <v>18.3</v>
      </c>
      <c r="W6847">
        <v>305.3</v>
      </c>
      <c r="X6847">
        <v>1016.2</v>
      </c>
      <c r="Y6847">
        <v>38.9</v>
      </c>
      <c r="Z6847">
        <v>6.2</v>
      </c>
      <c r="AA6847">
        <v>194.1</v>
      </c>
      <c r="AB6847">
        <v>16.7</v>
      </c>
      <c r="AC6847">
        <v>7</v>
      </c>
      <c r="AD6847">
        <v>0</v>
      </c>
      <c r="AE6847" t="s">
        <v>20620</v>
      </c>
      <c r="AF6847" t="s">
        <v>20621</v>
      </c>
      <c r="AG6847">
        <v>0</v>
      </c>
      <c r="AH6847" t="s">
        <v>36</v>
      </c>
      <c r="AI6847" t="s">
        <v>37</v>
      </c>
      <c r="AJ6847" t="s">
        <v>38</v>
      </c>
    </row>
    <row r="6848" spans="1:36" x14ac:dyDescent="0.25">
      <c r="A6848" t="s">
        <v>32</v>
      </c>
      <c r="B6848" t="s">
        <v>20622</v>
      </c>
      <c r="C6848">
        <f>YEAR(B6848)</f>
        <v>2018</v>
      </c>
      <c r="D6848">
        <v>73.400000000000006</v>
      </c>
      <c r="E6848">
        <v>68</v>
      </c>
      <c r="F6848">
        <v>70</v>
      </c>
      <c r="H6848" s="2">
        <f>IF(F6848-69.49&lt;=0,0,IF(F6848-69.49&lt;=1,1,2))</f>
        <v>1</v>
      </c>
      <c r="I6848">
        <v>73.400000000000006</v>
      </c>
      <c r="J6848">
        <v>68</v>
      </c>
      <c r="K6848">
        <v>70</v>
      </c>
      <c r="L6848">
        <v>62.5</v>
      </c>
      <c r="M6848">
        <v>77.5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26.8</v>
      </c>
      <c r="V6848">
        <v>16.100000000000001</v>
      </c>
      <c r="W6848">
        <v>317</v>
      </c>
      <c r="X6848">
        <v>1016.8</v>
      </c>
      <c r="Y6848">
        <v>66.8</v>
      </c>
      <c r="Z6848">
        <v>6.2</v>
      </c>
      <c r="AA6848">
        <v>163.30000000000001</v>
      </c>
      <c r="AB6848">
        <v>14</v>
      </c>
      <c r="AC6848">
        <v>6</v>
      </c>
      <c r="AD6848">
        <v>0</v>
      </c>
      <c r="AE6848" t="s">
        <v>20623</v>
      </c>
      <c r="AF6848" t="s">
        <v>20624</v>
      </c>
      <c r="AG6848">
        <v>0.04</v>
      </c>
      <c r="AH6848" t="s">
        <v>36</v>
      </c>
      <c r="AI6848" t="s">
        <v>37</v>
      </c>
      <c r="AJ6848" t="s">
        <v>38</v>
      </c>
    </row>
    <row r="6849" spans="1:36" x14ac:dyDescent="0.25">
      <c r="A6849" t="s">
        <v>32</v>
      </c>
      <c r="B6849" t="s">
        <v>20625</v>
      </c>
      <c r="C6849">
        <f>YEAR(B6849)</f>
        <v>2018</v>
      </c>
      <c r="D6849">
        <v>71.599999999999994</v>
      </c>
      <c r="E6849">
        <v>68</v>
      </c>
      <c r="F6849">
        <v>69.599999999999994</v>
      </c>
      <c r="H6849" s="2">
        <f>IF(F6849-69.49&lt;=0,0,IF(F6849-69.49&lt;=1,1,2))</f>
        <v>1</v>
      </c>
      <c r="I6849">
        <v>71.599999999999994</v>
      </c>
      <c r="J6849">
        <v>68</v>
      </c>
      <c r="K6849">
        <v>69.599999999999994</v>
      </c>
      <c r="L6849">
        <v>61.3</v>
      </c>
      <c r="M6849">
        <v>75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30.4</v>
      </c>
      <c r="V6849">
        <v>18.3</v>
      </c>
      <c r="W6849">
        <v>321.2</v>
      </c>
      <c r="X6849">
        <v>1018</v>
      </c>
      <c r="Y6849">
        <v>72.8</v>
      </c>
      <c r="Z6849">
        <v>6.2</v>
      </c>
      <c r="AA6849">
        <v>170.6</v>
      </c>
      <c r="AB6849">
        <v>14.8</v>
      </c>
      <c r="AC6849">
        <v>6</v>
      </c>
      <c r="AD6849">
        <v>0</v>
      </c>
      <c r="AE6849" t="s">
        <v>20626</v>
      </c>
      <c r="AF6849" t="s">
        <v>20627</v>
      </c>
      <c r="AG6849">
        <v>7.0000000000000007E-2</v>
      </c>
      <c r="AH6849" t="s">
        <v>36</v>
      </c>
      <c r="AI6849" t="s">
        <v>37</v>
      </c>
      <c r="AJ6849" t="s">
        <v>38</v>
      </c>
    </row>
    <row r="6850" spans="1:36" x14ac:dyDescent="0.25">
      <c r="A6850" t="s">
        <v>32</v>
      </c>
      <c r="B6850" t="s">
        <v>20628</v>
      </c>
      <c r="C6850">
        <f>YEAR(B6850)</f>
        <v>2018</v>
      </c>
      <c r="D6850">
        <v>71.599999999999994</v>
      </c>
      <c r="E6850">
        <v>68</v>
      </c>
      <c r="F6850">
        <v>69.3</v>
      </c>
      <c r="H6850" s="2">
        <f>IF(F6850-69.49&lt;=0,0,IF(F6850-69.49&lt;=1,1,2))</f>
        <v>0</v>
      </c>
      <c r="I6850">
        <v>71.599999999999994</v>
      </c>
      <c r="J6850">
        <v>68</v>
      </c>
      <c r="K6850">
        <v>69.3</v>
      </c>
      <c r="L6850">
        <v>62.5</v>
      </c>
      <c r="M6850">
        <v>79.099999999999994</v>
      </c>
      <c r="O6850">
        <v>4.0000000000000001E-3</v>
      </c>
      <c r="P6850">
        <v>100</v>
      </c>
      <c r="Q6850">
        <v>4.17</v>
      </c>
      <c r="R6850" t="s">
        <v>40</v>
      </c>
      <c r="S6850">
        <v>0</v>
      </c>
      <c r="T6850">
        <v>0</v>
      </c>
      <c r="U6850">
        <v>24.6</v>
      </c>
      <c r="V6850">
        <v>17.2</v>
      </c>
      <c r="W6850">
        <v>324.10000000000002</v>
      </c>
      <c r="X6850">
        <v>1017.5</v>
      </c>
      <c r="Y6850">
        <v>80.900000000000006</v>
      </c>
      <c r="Z6850">
        <v>6.2</v>
      </c>
      <c r="AA6850">
        <v>140.30000000000001</v>
      </c>
      <c r="AB6850">
        <v>12.1</v>
      </c>
      <c r="AC6850">
        <v>6</v>
      </c>
      <c r="AD6850">
        <v>0</v>
      </c>
      <c r="AE6850" t="s">
        <v>20629</v>
      </c>
      <c r="AF6850" t="s">
        <v>20630</v>
      </c>
      <c r="AG6850">
        <v>0.1</v>
      </c>
      <c r="AH6850" t="s">
        <v>56</v>
      </c>
      <c r="AI6850" t="s">
        <v>65</v>
      </c>
      <c r="AJ6850" t="s">
        <v>40</v>
      </c>
    </row>
    <row r="6851" spans="1:36" x14ac:dyDescent="0.25">
      <c r="A6851" t="s">
        <v>32</v>
      </c>
      <c r="B6851" t="s">
        <v>20631</v>
      </c>
      <c r="C6851">
        <f>YEAR(B6851)</f>
        <v>2018</v>
      </c>
      <c r="D6851">
        <v>73.400000000000006</v>
      </c>
      <c r="E6851">
        <v>66.2</v>
      </c>
      <c r="F6851">
        <v>70</v>
      </c>
      <c r="H6851" s="2">
        <f>IF(F6851-69.49&lt;=0,0,IF(F6851-69.49&lt;=1,1,2))</f>
        <v>1</v>
      </c>
      <c r="I6851">
        <v>73.400000000000006</v>
      </c>
      <c r="J6851">
        <v>66.2</v>
      </c>
      <c r="K6851">
        <v>70</v>
      </c>
      <c r="L6851">
        <v>64.3</v>
      </c>
      <c r="M6851">
        <v>82</v>
      </c>
      <c r="O6851">
        <v>1.0999999999999999E-2</v>
      </c>
      <c r="P6851">
        <v>100</v>
      </c>
      <c r="Q6851">
        <v>4.17</v>
      </c>
      <c r="R6851" t="s">
        <v>40</v>
      </c>
      <c r="S6851">
        <v>0</v>
      </c>
      <c r="T6851">
        <v>0</v>
      </c>
      <c r="U6851">
        <v>17.399999999999999</v>
      </c>
      <c r="V6851">
        <v>16.100000000000001</v>
      </c>
      <c r="W6851">
        <v>327.9</v>
      </c>
      <c r="X6851">
        <v>1017.5</v>
      </c>
      <c r="Y6851">
        <v>76.099999999999994</v>
      </c>
      <c r="Z6851">
        <v>6.2</v>
      </c>
      <c r="AA6851">
        <v>164.8</v>
      </c>
      <c r="AB6851">
        <v>14.2</v>
      </c>
      <c r="AC6851">
        <v>6</v>
      </c>
      <c r="AD6851">
        <v>0</v>
      </c>
      <c r="AE6851" t="s">
        <v>20632</v>
      </c>
      <c r="AF6851" t="s">
        <v>20633</v>
      </c>
      <c r="AG6851">
        <v>0.14000000000000001</v>
      </c>
      <c r="AH6851" t="s">
        <v>56</v>
      </c>
      <c r="AI6851" t="s">
        <v>61</v>
      </c>
      <c r="AJ6851" t="s">
        <v>40</v>
      </c>
    </row>
    <row r="6852" spans="1:36" x14ac:dyDescent="0.25">
      <c r="A6852" t="s">
        <v>32</v>
      </c>
      <c r="B6852" t="s">
        <v>20634</v>
      </c>
      <c r="C6852">
        <f>YEAR(B6852)</f>
        <v>2018</v>
      </c>
      <c r="D6852">
        <v>73.400000000000006</v>
      </c>
      <c r="E6852">
        <v>68</v>
      </c>
      <c r="F6852">
        <v>70.3</v>
      </c>
      <c r="H6852" s="2">
        <f>IF(F6852-69.49&lt;=0,0,IF(F6852-69.49&lt;=1,1,2))</f>
        <v>1</v>
      </c>
      <c r="I6852">
        <v>73.400000000000006</v>
      </c>
      <c r="J6852">
        <v>68</v>
      </c>
      <c r="K6852">
        <v>70.3</v>
      </c>
      <c r="L6852">
        <v>64.900000000000006</v>
      </c>
      <c r="M6852">
        <v>83.3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18.100000000000001</v>
      </c>
      <c r="V6852">
        <v>12.7</v>
      </c>
      <c r="W6852">
        <v>332</v>
      </c>
      <c r="X6852">
        <v>1018.4</v>
      </c>
      <c r="Y6852">
        <v>51.6</v>
      </c>
      <c r="Z6852">
        <v>6.2</v>
      </c>
      <c r="AA6852">
        <v>164.3</v>
      </c>
      <c r="AB6852">
        <v>14.1</v>
      </c>
      <c r="AC6852">
        <v>6</v>
      </c>
      <c r="AD6852">
        <v>0</v>
      </c>
      <c r="AE6852" t="s">
        <v>20635</v>
      </c>
      <c r="AF6852" t="s">
        <v>20636</v>
      </c>
      <c r="AG6852">
        <v>0.17</v>
      </c>
      <c r="AH6852" t="s">
        <v>36</v>
      </c>
      <c r="AI6852" t="s">
        <v>37</v>
      </c>
      <c r="AJ6852" t="s">
        <v>38</v>
      </c>
    </row>
    <row r="6853" spans="1:36" x14ac:dyDescent="0.25">
      <c r="A6853" t="s">
        <v>32</v>
      </c>
      <c r="B6853" t="s">
        <v>20637</v>
      </c>
      <c r="C6853">
        <f>YEAR(B6853)</f>
        <v>2018</v>
      </c>
      <c r="D6853">
        <v>73.400000000000006</v>
      </c>
      <c r="E6853">
        <v>66.2</v>
      </c>
      <c r="F6853">
        <v>69.5</v>
      </c>
      <c r="H6853" s="2">
        <f>IF(F6853-69.49&lt;=0,0,IF(F6853-69.49&lt;=1,1,2))</f>
        <v>1</v>
      </c>
      <c r="I6853">
        <v>73.400000000000006</v>
      </c>
      <c r="J6853">
        <v>66.2</v>
      </c>
      <c r="K6853">
        <v>69.5</v>
      </c>
      <c r="L6853">
        <v>63.8</v>
      </c>
      <c r="M6853">
        <v>82.3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20.6</v>
      </c>
      <c r="V6853">
        <v>13.8</v>
      </c>
      <c r="W6853">
        <v>317.3</v>
      </c>
      <c r="X6853">
        <v>1017.6</v>
      </c>
      <c r="Y6853">
        <v>56.5</v>
      </c>
      <c r="Z6853">
        <v>6.2</v>
      </c>
      <c r="AA6853">
        <v>170.2</v>
      </c>
      <c r="AB6853">
        <v>14.6</v>
      </c>
      <c r="AC6853">
        <v>6</v>
      </c>
      <c r="AD6853">
        <v>0</v>
      </c>
      <c r="AE6853" t="s">
        <v>20638</v>
      </c>
      <c r="AF6853" t="s">
        <v>20639</v>
      </c>
      <c r="AG6853">
        <v>0.2</v>
      </c>
      <c r="AH6853" t="s">
        <v>36</v>
      </c>
      <c r="AI6853" t="s">
        <v>37</v>
      </c>
      <c r="AJ6853" t="s">
        <v>38</v>
      </c>
    </row>
    <row r="6854" spans="1:36" x14ac:dyDescent="0.25">
      <c r="A6854" t="s">
        <v>32</v>
      </c>
      <c r="B6854" t="s">
        <v>20640</v>
      </c>
      <c r="C6854">
        <f>YEAR(B6854)</f>
        <v>2018</v>
      </c>
      <c r="D6854">
        <v>73.400000000000006</v>
      </c>
      <c r="E6854">
        <v>68</v>
      </c>
      <c r="F6854">
        <v>70</v>
      </c>
      <c r="H6854" s="2">
        <f>IF(F6854-69.49&lt;=0,0,IF(F6854-69.49&lt;=1,1,2))</f>
        <v>1</v>
      </c>
      <c r="I6854">
        <v>73.400000000000006</v>
      </c>
      <c r="J6854">
        <v>68</v>
      </c>
      <c r="K6854">
        <v>70</v>
      </c>
      <c r="L6854">
        <v>64</v>
      </c>
      <c r="M6854">
        <v>81.400000000000006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21.7</v>
      </c>
      <c r="V6854">
        <v>12.8</v>
      </c>
      <c r="W6854">
        <v>313.39999999999998</v>
      </c>
      <c r="X6854">
        <v>1018.4</v>
      </c>
      <c r="Y6854">
        <v>65.599999999999994</v>
      </c>
      <c r="Z6854">
        <v>6.2</v>
      </c>
      <c r="AA6854">
        <v>156.5</v>
      </c>
      <c r="AB6854">
        <v>13.4</v>
      </c>
      <c r="AC6854">
        <v>6</v>
      </c>
      <c r="AD6854">
        <v>0</v>
      </c>
      <c r="AE6854" t="s">
        <v>20641</v>
      </c>
      <c r="AF6854" t="s">
        <v>20642</v>
      </c>
      <c r="AG6854">
        <v>0.25</v>
      </c>
      <c r="AH6854" t="s">
        <v>36</v>
      </c>
      <c r="AI6854" t="s">
        <v>37</v>
      </c>
      <c r="AJ6854" t="s">
        <v>38</v>
      </c>
    </row>
    <row r="6855" spans="1:36" x14ac:dyDescent="0.25">
      <c r="A6855" t="s">
        <v>32</v>
      </c>
      <c r="B6855" t="s">
        <v>20643</v>
      </c>
      <c r="C6855">
        <f>YEAR(B6855)</f>
        <v>2018</v>
      </c>
      <c r="D6855">
        <v>73.400000000000006</v>
      </c>
      <c r="E6855">
        <v>64.400000000000006</v>
      </c>
      <c r="F6855">
        <v>68.599999999999994</v>
      </c>
      <c r="H6855" s="2">
        <f>IF(F6855-69.49&lt;=0,0,IF(F6855-69.49&lt;=1,1,2))</f>
        <v>0</v>
      </c>
      <c r="I6855">
        <v>73.400000000000006</v>
      </c>
      <c r="J6855">
        <v>64.400000000000006</v>
      </c>
      <c r="K6855">
        <v>68.599999999999994</v>
      </c>
      <c r="L6855">
        <v>62.1</v>
      </c>
      <c r="M6855">
        <v>80.3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21.7</v>
      </c>
      <c r="V6855">
        <v>15</v>
      </c>
      <c r="W6855">
        <v>294.10000000000002</v>
      </c>
      <c r="X6855">
        <v>1016</v>
      </c>
      <c r="Y6855">
        <v>55.4</v>
      </c>
      <c r="Z6855">
        <v>6.2</v>
      </c>
      <c r="AA6855">
        <v>160.6</v>
      </c>
      <c r="AB6855">
        <v>13.9</v>
      </c>
      <c r="AC6855">
        <v>6</v>
      </c>
      <c r="AD6855">
        <v>0</v>
      </c>
      <c r="AE6855" t="s">
        <v>20644</v>
      </c>
      <c r="AF6855" t="s">
        <v>20645</v>
      </c>
      <c r="AG6855">
        <v>0.26</v>
      </c>
      <c r="AH6855" t="s">
        <v>36</v>
      </c>
      <c r="AI6855" t="s">
        <v>37</v>
      </c>
      <c r="AJ6855" t="s">
        <v>38</v>
      </c>
    </row>
    <row r="6856" spans="1:36" x14ac:dyDescent="0.25">
      <c r="A6856" t="s">
        <v>32</v>
      </c>
      <c r="B6856" t="s">
        <v>20646</v>
      </c>
      <c r="C6856">
        <f>YEAR(B6856)</f>
        <v>2018</v>
      </c>
      <c r="D6856">
        <v>73.400000000000006</v>
      </c>
      <c r="E6856">
        <v>66.2</v>
      </c>
      <c r="F6856">
        <v>69.2</v>
      </c>
      <c r="H6856" s="2">
        <f>IF(F6856-69.49&lt;=0,0,IF(F6856-69.49&lt;=1,1,2))</f>
        <v>0</v>
      </c>
      <c r="I6856">
        <v>73.400000000000006</v>
      </c>
      <c r="J6856">
        <v>66.2</v>
      </c>
      <c r="K6856">
        <v>69.2</v>
      </c>
      <c r="L6856">
        <v>63.9</v>
      </c>
      <c r="M6856">
        <v>83.5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17.2</v>
      </c>
      <c r="V6856">
        <v>8.1</v>
      </c>
      <c r="W6856">
        <v>2.4</v>
      </c>
      <c r="X6856">
        <v>1014.6</v>
      </c>
      <c r="Y6856">
        <v>55.8</v>
      </c>
      <c r="Z6856">
        <v>6.2</v>
      </c>
      <c r="AA6856">
        <v>173.3</v>
      </c>
      <c r="AB6856">
        <v>15.2</v>
      </c>
      <c r="AC6856">
        <v>7</v>
      </c>
      <c r="AD6856">
        <v>0</v>
      </c>
      <c r="AE6856" t="s">
        <v>20647</v>
      </c>
      <c r="AF6856" t="s">
        <v>20648</v>
      </c>
      <c r="AG6856">
        <v>0.3</v>
      </c>
      <c r="AH6856" t="s">
        <v>36</v>
      </c>
      <c r="AI6856" t="s">
        <v>702</v>
      </c>
      <c r="AJ6856" t="s">
        <v>38</v>
      </c>
    </row>
    <row r="6857" spans="1:36" x14ac:dyDescent="0.25">
      <c r="A6857" t="s">
        <v>32</v>
      </c>
      <c r="B6857" t="s">
        <v>20649</v>
      </c>
      <c r="C6857">
        <f>YEAR(B6857)</f>
        <v>2018</v>
      </c>
      <c r="D6857">
        <v>73.400000000000006</v>
      </c>
      <c r="E6857">
        <v>62.6</v>
      </c>
      <c r="F6857">
        <v>68.8</v>
      </c>
      <c r="H6857" s="2">
        <f>IF(F6857-69.49&lt;=0,0,IF(F6857-69.49&lt;=1,1,2))</f>
        <v>0</v>
      </c>
      <c r="I6857">
        <v>73.400000000000006</v>
      </c>
      <c r="J6857">
        <v>62.6</v>
      </c>
      <c r="K6857">
        <v>68.8</v>
      </c>
      <c r="L6857">
        <v>65.099999999999994</v>
      </c>
      <c r="M6857">
        <v>88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14.6</v>
      </c>
      <c r="V6857">
        <v>10.3</v>
      </c>
      <c r="W6857">
        <v>82.5</v>
      </c>
      <c r="X6857">
        <v>1014.7</v>
      </c>
      <c r="Y6857">
        <v>45.2</v>
      </c>
      <c r="Z6857">
        <v>6.2</v>
      </c>
      <c r="AA6857">
        <v>161.5</v>
      </c>
      <c r="AB6857">
        <v>14.1</v>
      </c>
      <c r="AC6857">
        <v>6</v>
      </c>
      <c r="AD6857">
        <v>0</v>
      </c>
      <c r="AE6857" t="s">
        <v>20650</v>
      </c>
      <c r="AF6857" t="s">
        <v>20651</v>
      </c>
      <c r="AG6857">
        <v>0.33</v>
      </c>
      <c r="AH6857" t="s">
        <v>36</v>
      </c>
      <c r="AI6857" t="s">
        <v>702</v>
      </c>
      <c r="AJ6857" t="s">
        <v>38</v>
      </c>
    </row>
    <row r="6858" spans="1:36" x14ac:dyDescent="0.25">
      <c r="A6858" t="s">
        <v>32</v>
      </c>
      <c r="B6858" t="s">
        <v>20652</v>
      </c>
      <c r="C6858">
        <f>YEAR(B6858)</f>
        <v>2018</v>
      </c>
      <c r="D6858">
        <v>75.2</v>
      </c>
      <c r="E6858">
        <v>62.9</v>
      </c>
      <c r="F6858">
        <v>69.2</v>
      </c>
      <c r="H6858" s="2">
        <f>IF(F6858-69.49&lt;=0,0,IF(F6858-69.49&lt;=1,1,2))</f>
        <v>0</v>
      </c>
      <c r="I6858">
        <v>75.2</v>
      </c>
      <c r="J6858">
        <v>62.9</v>
      </c>
      <c r="K6858">
        <v>69.2</v>
      </c>
      <c r="L6858">
        <v>65.3</v>
      </c>
      <c r="M6858">
        <v>87.5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18.3</v>
      </c>
      <c r="V6858">
        <v>7</v>
      </c>
      <c r="W6858">
        <v>329.8</v>
      </c>
      <c r="X6858">
        <v>1015.4</v>
      </c>
      <c r="Y6858">
        <v>44.6</v>
      </c>
      <c r="Z6858">
        <v>5.9</v>
      </c>
      <c r="AA6858">
        <v>175.8</v>
      </c>
      <c r="AB6858">
        <v>15.1</v>
      </c>
      <c r="AC6858">
        <v>7</v>
      </c>
      <c r="AD6858">
        <v>0</v>
      </c>
      <c r="AE6858" t="s">
        <v>20653</v>
      </c>
      <c r="AF6858" t="s">
        <v>20654</v>
      </c>
      <c r="AG6858">
        <v>0.36</v>
      </c>
      <c r="AH6858" t="s">
        <v>36</v>
      </c>
      <c r="AI6858" t="s">
        <v>37</v>
      </c>
      <c r="AJ6858" t="s">
        <v>38</v>
      </c>
    </row>
    <row r="6859" spans="1:36" x14ac:dyDescent="0.25">
      <c r="A6859" t="s">
        <v>32</v>
      </c>
      <c r="B6859" t="s">
        <v>20655</v>
      </c>
      <c r="C6859">
        <f>YEAR(B6859)</f>
        <v>2018</v>
      </c>
      <c r="D6859">
        <v>73.400000000000006</v>
      </c>
      <c r="E6859">
        <v>66.2</v>
      </c>
      <c r="F6859">
        <v>69.400000000000006</v>
      </c>
      <c r="H6859" s="2">
        <f>IF(F6859-69.49&lt;=0,0,IF(F6859-69.49&lt;=1,1,2))</f>
        <v>0</v>
      </c>
      <c r="I6859">
        <v>73.400000000000006</v>
      </c>
      <c r="J6859">
        <v>66.2</v>
      </c>
      <c r="K6859">
        <v>69.400000000000006</v>
      </c>
      <c r="L6859">
        <v>63.9</v>
      </c>
      <c r="M6859">
        <v>83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20.8</v>
      </c>
      <c r="V6859">
        <v>12.8</v>
      </c>
      <c r="W6859">
        <v>327</v>
      </c>
      <c r="X6859">
        <v>1015.6</v>
      </c>
      <c r="Y6859">
        <v>41.7</v>
      </c>
      <c r="Z6859">
        <v>6.2</v>
      </c>
      <c r="AA6859">
        <v>162</v>
      </c>
      <c r="AB6859">
        <v>14</v>
      </c>
      <c r="AC6859">
        <v>6</v>
      </c>
      <c r="AD6859">
        <v>0</v>
      </c>
      <c r="AE6859" t="s">
        <v>20656</v>
      </c>
      <c r="AF6859" t="s">
        <v>20657</v>
      </c>
      <c r="AG6859">
        <v>0.39</v>
      </c>
      <c r="AH6859" t="s">
        <v>36</v>
      </c>
      <c r="AI6859" t="s">
        <v>37</v>
      </c>
      <c r="AJ6859" t="s">
        <v>38</v>
      </c>
    </row>
    <row r="6860" spans="1:36" x14ac:dyDescent="0.25">
      <c r="A6860" t="s">
        <v>32</v>
      </c>
      <c r="B6860" t="s">
        <v>20658</v>
      </c>
      <c r="C6860">
        <f>YEAR(B6860)</f>
        <v>2018</v>
      </c>
      <c r="D6860">
        <v>71.599999999999994</v>
      </c>
      <c r="E6860">
        <v>59</v>
      </c>
      <c r="F6860">
        <v>67.599999999999994</v>
      </c>
      <c r="H6860" s="2">
        <f>IF(F6860-69.49&lt;=0,0,IF(F6860-69.49&lt;=1,1,2))</f>
        <v>0</v>
      </c>
      <c r="I6860">
        <v>71.599999999999994</v>
      </c>
      <c r="J6860">
        <v>59</v>
      </c>
      <c r="K6860">
        <v>67.599999999999994</v>
      </c>
      <c r="L6860">
        <v>62.2</v>
      </c>
      <c r="M6860">
        <v>83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16.100000000000001</v>
      </c>
      <c r="V6860">
        <v>6.9</v>
      </c>
      <c r="W6860">
        <v>49</v>
      </c>
      <c r="X6860">
        <v>1015</v>
      </c>
      <c r="Y6860">
        <v>54.2</v>
      </c>
      <c r="Z6860">
        <v>6.2</v>
      </c>
      <c r="AA6860">
        <v>172</v>
      </c>
      <c r="AB6860">
        <v>14.8</v>
      </c>
      <c r="AC6860">
        <v>7</v>
      </c>
      <c r="AD6860">
        <v>0</v>
      </c>
      <c r="AE6860" t="s">
        <v>20659</v>
      </c>
      <c r="AF6860" t="s">
        <v>20660</v>
      </c>
      <c r="AG6860">
        <v>0.43</v>
      </c>
      <c r="AH6860" t="s">
        <v>36</v>
      </c>
      <c r="AI6860" t="s">
        <v>37</v>
      </c>
      <c r="AJ6860" t="s">
        <v>38</v>
      </c>
    </row>
    <row r="6861" spans="1:36" x14ac:dyDescent="0.25">
      <c r="A6861" t="s">
        <v>32</v>
      </c>
      <c r="B6861" t="s">
        <v>20661</v>
      </c>
      <c r="C6861">
        <f>YEAR(B6861)</f>
        <v>2018</v>
      </c>
      <c r="D6861">
        <v>78.599999999999994</v>
      </c>
      <c r="E6861">
        <v>62.6</v>
      </c>
      <c r="F6861">
        <v>69.2</v>
      </c>
      <c r="H6861" s="2">
        <f>IF(F6861-69.49&lt;=0,0,IF(F6861-69.49&lt;=1,1,2))</f>
        <v>0</v>
      </c>
      <c r="I6861">
        <v>78.599999999999994</v>
      </c>
      <c r="J6861">
        <v>62.6</v>
      </c>
      <c r="K6861">
        <v>69.2</v>
      </c>
      <c r="L6861">
        <v>62.8</v>
      </c>
      <c r="M6861">
        <v>80.7</v>
      </c>
      <c r="O6861">
        <v>8.0000000000000002E-3</v>
      </c>
      <c r="P6861">
        <v>100</v>
      </c>
      <c r="Q6861">
        <v>8.33</v>
      </c>
      <c r="R6861" t="s">
        <v>40</v>
      </c>
      <c r="S6861">
        <v>0</v>
      </c>
      <c r="T6861">
        <v>0</v>
      </c>
      <c r="U6861">
        <v>21.5</v>
      </c>
      <c r="V6861">
        <v>15</v>
      </c>
      <c r="W6861">
        <v>151.6</v>
      </c>
      <c r="X6861">
        <v>1011.4</v>
      </c>
      <c r="Y6861">
        <v>72.900000000000006</v>
      </c>
      <c r="Z6861">
        <v>6.2</v>
      </c>
      <c r="AA6861">
        <v>120.5</v>
      </c>
      <c r="AB6861">
        <v>10.4</v>
      </c>
      <c r="AC6861">
        <v>5</v>
      </c>
      <c r="AD6861">
        <v>0</v>
      </c>
      <c r="AE6861" t="s">
        <v>20662</v>
      </c>
      <c r="AF6861" t="s">
        <v>20663</v>
      </c>
      <c r="AG6861">
        <v>0.46</v>
      </c>
      <c r="AH6861" t="s">
        <v>56</v>
      </c>
      <c r="AI6861" t="s">
        <v>101</v>
      </c>
      <c r="AJ6861" t="s">
        <v>40</v>
      </c>
    </row>
    <row r="6862" spans="1:36" x14ac:dyDescent="0.25">
      <c r="A6862" t="s">
        <v>32</v>
      </c>
      <c r="B6862" t="s">
        <v>20664</v>
      </c>
      <c r="C6862">
        <f>YEAR(B6862)</f>
        <v>2018</v>
      </c>
      <c r="D6862">
        <v>69.8</v>
      </c>
      <c r="E6862">
        <v>62.6</v>
      </c>
      <c r="F6862">
        <v>64.900000000000006</v>
      </c>
      <c r="H6862" s="2">
        <f>IF(F6862-69.49&lt;=0,0,IF(F6862-69.49&lt;=1,1,2))</f>
        <v>0</v>
      </c>
      <c r="I6862">
        <v>69.8</v>
      </c>
      <c r="J6862">
        <v>62.6</v>
      </c>
      <c r="K6862">
        <v>64.900000000000006</v>
      </c>
      <c r="L6862">
        <v>60.4</v>
      </c>
      <c r="M6862">
        <v>85.7</v>
      </c>
      <c r="O6862">
        <v>7.9000000000000001E-2</v>
      </c>
      <c r="P6862">
        <v>100</v>
      </c>
      <c r="Q6862">
        <v>4.17</v>
      </c>
      <c r="R6862" t="s">
        <v>40</v>
      </c>
      <c r="S6862">
        <v>0</v>
      </c>
      <c r="T6862">
        <v>0</v>
      </c>
      <c r="U6862">
        <v>19.899999999999999</v>
      </c>
      <c r="V6862">
        <v>12.8</v>
      </c>
      <c r="W6862">
        <v>217.3</v>
      </c>
      <c r="X6862">
        <v>1005.8</v>
      </c>
      <c r="Y6862">
        <v>71.7</v>
      </c>
      <c r="Z6862">
        <v>6.1</v>
      </c>
      <c r="AA6862">
        <v>65.599999999999994</v>
      </c>
      <c r="AB6862">
        <v>5.7</v>
      </c>
      <c r="AC6862">
        <v>3</v>
      </c>
      <c r="AD6862">
        <v>0</v>
      </c>
      <c r="AE6862" t="s">
        <v>20665</v>
      </c>
      <c r="AF6862" t="s">
        <v>20666</v>
      </c>
      <c r="AG6862">
        <v>0.5</v>
      </c>
      <c r="AH6862" t="s">
        <v>56</v>
      </c>
      <c r="AI6862" t="s">
        <v>61</v>
      </c>
      <c r="AJ6862" t="s">
        <v>40</v>
      </c>
    </row>
    <row r="6863" spans="1:36" x14ac:dyDescent="0.25">
      <c r="A6863" t="s">
        <v>32</v>
      </c>
      <c r="B6863" t="s">
        <v>20667</v>
      </c>
      <c r="C6863">
        <f>YEAR(B6863)</f>
        <v>2018</v>
      </c>
      <c r="D6863">
        <v>66.2</v>
      </c>
      <c r="E6863">
        <v>59</v>
      </c>
      <c r="F6863">
        <v>61.8</v>
      </c>
      <c r="H6863" s="2">
        <f>IF(F6863-69.49&lt;=0,0,IF(F6863-69.49&lt;=1,1,2))</f>
        <v>0</v>
      </c>
      <c r="I6863">
        <v>66.2</v>
      </c>
      <c r="J6863">
        <v>59</v>
      </c>
      <c r="K6863">
        <v>61.8</v>
      </c>
      <c r="L6863">
        <v>54.6</v>
      </c>
      <c r="M6863">
        <v>78</v>
      </c>
      <c r="O6863">
        <v>1E-3</v>
      </c>
      <c r="P6863">
        <v>100</v>
      </c>
      <c r="Q6863">
        <v>4.17</v>
      </c>
      <c r="R6863" t="s">
        <v>40</v>
      </c>
      <c r="S6863">
        <v>0</v>
      </c>
      <c r="T6863">
        <v>0</v>
      </c>
      <c r="U6863">
        <v>34.9</v>
      </c>
      <c r="V6863">
        <v>23</v>
      </c>
      <c r="W6863">
        <v>349</v>
      </c>
      <c r="X6863">
        <v>1009.9</v>
      </c>
      <c r="Y6863">
        <v>59.3</v>
      </c>
      <c r="Z6863">
        <v>6.2</v>
      </c>
      <c r="AA6863">
        <v>132.69999999999999</v>
      </c>
      <c r="AB6863">
        <v>11.3</v>
      </c>
      <c r="AC6863">
        <v>5</v>
      </c>
      <c r="AD6863">
        <v>0</v>
      </c>
      <c r="AE6863" t="s">
        <v>20668</v>
      </c>
      <c r="AF6863" t="s">
        <v>20669</v>
      </c>
      <c r="AG6863">
        <v>0.52</v>
      </c>
      <c r="AH6863" t="s">
        <v>56</v>
      </c>
      <c r="AI6863" t="s">
        <v>61</v>
      </c>
      <c r="AJ6863" t="s">
        <v>40</v>
      </c>
    </row>
    <row r="6864" spans="1:36" x14ac:dyDescent="0.25">
      <c r="A6864" t="s">
        <v>32</v>
      </c>
      <c r="B6864" t="s">
        <v>20670</v>
      </c>
      <c r="C6864">
        <f>YEAR(B6864)</f>
        <v>2018</v>
      </c>
      <c r="D6864">
        <v>68</v>
      </c>
      <c r="E6864">
        <v>51.8</v>
      </c>
      <c r="F6864">
        <v>61.4</v>
      </c>
      <c r="H6864" s="2">
        <f>IF(F6864-69.49&lt;=0,0,IF(F6864-69.49&lt;=1,1,2))</f>
        <v>0</v>
      </c>
      <c r="I6864">
        <v>68</v>
      </c>
      <c r="J6864">
        <v>51.8</v>
      </c>
      <c r="K6864">
        <v>61.4</v>
      </c>
      <c r="L6864">
        <v>51.9</v>
      </c>
      <c r="M6864">
        <v>71.400000000000006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19.7</v>
      </c>
      <c r="V6864">
        <v>15</v>
      </c>
      <c r="W6864">
        <v>305.3</v>
      </c>
      <c r="X6864">
        <v>1019.3</v>
      </c>
      <c r="Y6864">
        <v>10.4</v>
      </c>
      <c r="Z6864">
        <v>6.2</v>
      </c>
      <c r="AA6864">
        <v>183.9</v>
      </c>
      <c r="AB6864">
        <v>15.9</v>
      </c>
      <c r="AC6864">
        <v>7</v>
      </c>
      <c r="AD6864">
        <v>0</v>
      </c>
      <c r="AE6864" t="s">
        <v>20671</v>
      </c>
      <c r="AF6864" t="s">
        <v>20672</v>
      </c>
      <c r="AG6864">
        <v>0.56000000000000005</v>
      </c>
      <c r="AH6864" t="s">
        <v>330</v>
      </c>
      <c r="AI6864" t="s">
        <v>9140</v>
      </c>
      <c r="AJ6864" t="s">
        <v>331</v>
      </c>
    </row>
    <row r="6865" spans="1:36" x14ac:dyDescent="0.25">
      <c r="A6865" t="s">
        <v>32</v>
      </c>
      <c r="B6865" t="s">
        <v>20673</v>
      </c>
      <c r="C6865">
        <f>YEAR(B6865)</f>
        <v>2018</v>
      </c>
      <c r="D6865">
        <v>73.400000000000006</v>
      </c>
      <c r="E6865">
        <v>53.5</v>
      </c>
      <c r="F6865">
        <v>63.3</v>
      </c>
      <c r="H6865" s="2">
        <f>IF(F6865-69.49&lt;=0,0,IF(F6865-69.49&lt;=1,1,2))</f>
        <v>0</v>
      </c>
      <c r="I6865">
        <v>73.400000000000006</v>
      </c>
      <c r="J6865">
        <v>53.5</v>
      </c>
      <c r="K6865">
        <v>63.3</v>
      </c>
      <c r="L6865">
        <v>53.7</v>
      </c>
      <c r="M6865">
        <v>71.400000000000006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17.2</v>
      </c>
      <c r="V6865">
        <v>13.9</v>
      </c>
      <c r="W6865">
        <v>136.4</v>
      </c>
      <c r="X6865">
        <v>1021</v>
      </c>
      <c r="Y6865">
        <v>26.8</v>
      </c>
      <c r="Z6865">
        <v>6.2</v>
      </c>
      <c r="AA6865">
        <v>179.6</v>
      </c>
      <c r="AB6865">
        <v>15.6</v>
      </c>
      <c r="AC6865">
        <v>7</v>
      </c>
      <c r="AD6865">
        <v>0</v>
      </c>
      <c r="AE6865" t="s">
        <v>20674</v>
      </c>
      <c r="AF6865" t="s">
        <v>20675</v>
      </c>
      <c r="AG6865">
        <v>0.6</v>
      </c>
      <c r="AH6865" t="s">
        <v>36</v>
      </c>
      <c r="AI6865" t="s">
        <v>37</v>
      </c>
      <c r="AJ6865" t="s">
        <v>38</v>
      </c>
    </row>
    <row r="6866" spans="1:36" x14ac:dyDescent="0.25">
      <c r="A6866" t="s">
        <v>32</v>
      </c>
      <c r="B6866" t="s">
        <v>20676</v>
      </c>
      <c r="C6866">
        <f>YEAR(B6866)</f>
        <v>2018</v>
      </c>
      <c r="D6866">
        <v>77</v>
      </c>
      <c r="E6866">
        <v>60.8</v>
      </c>
      <c r="F6866">
        <v>67.8</v>
      </c>
      <c r="H6866" s="2">
        <f>IF(F6866-69.49&lt;=0,0,IF(F6866-69.49&lt;=1,1,2))</f>
        <v>0</v>
      </c>
      <c r="I6866">
        <v>77</v>
      </c>
      <c r="J6866">
        <v>60.8</v>
      </c>
      <c r="K6866">
        <v>67.8</v>
      </c>
      <c r="L6866">
        <v>60.5</v>
      </c>
      <c r="M6866">
        <v>78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21.9</v>
      </c>
      <c r="V6866">
        <v>12.7</v>
      </c>
      <c r="W6866">
        <v>150.6</v>
      </c>
      <c r="X6866">
        <v>1021.3</v>
      </c>
      <c r="Y6866">
        <v>33.9</v>
      </c>
      <c r="Z6866">
        <v>6.2</v>
      </c>
      <c r="AA6866">
        <v>145.9</v>
      </c>
      <c r="AB6866">
        <v>13.1</v>
      </c>
      <c r="AC6866">
        <v>6</v>
      </c>
      <c r="AD6866">
        <v>0</v>
      </c>
      <c r="AE6866" t="s">
        <v>20677</v>
      </c>
      <c r="AF6866" t="s">
        <v>20678</v>
      </c>
      <c r="AG6866">
        <v>0.63</v>
      </c>
      <c r="AH6866" t="s">
        <v>36</v>
      </c>
      <c r="AI6866" t="s">
        <v>702</v>
      </c>
      <c r="AJ6866" t="s">
        <v>38</v>
      </c>
    </row>
    <row r="6867" spans="1:36" x14ac:dyDescent="0.25">
      <c r="A6867" t="s">
        <v>32</v>
      </c>
      <c r="B6867" t="s">
        <v>20679</v>
      </c>
      <c r="C6867">
        <f>YEAR(B6867)</f>
        <v>2018</v>
      </c>
      <c r="D6867">
        <v>75.2</v>
      </c>
      <c r="E6867">
        <v>59</v>
      </c>
      <c r="F6867">
        <v>67.5</v>
      </c>
      <c r="H6867" s="2">
        <f>IF(F6867-69.49&lt;=0,0,IF(F6867-69.49&lt;=1,1,2))</f>
        <v>0</v>
      </c>
      <c r="I6867">
        <v>75.2</v>
      </c>
      <c r="J6867">
        <v>59</v>
      </c>
      <c r="K6867">
        <v>67.5</v>
      </c>
      <c r="L6867">
        <v>61.1</v>
      </c>
      <c r="M6867">
        <v>80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25.3</v>
      </c>
      <c r="V6867">
        <v>11.3</v>
      </c>
      <c r="W6867">
        <v>153.6</v>
      </c>
      <c r="X6867">
        <v>1020.4</v>
      </c>
      <c r="Y6867">
        <v>27.8</v>
      </c>
      <c r="Z6867">
        <v>6.2</v>
      </c>
      <c r="AA6867">
        <v>162.5</v>
      </c>
      <c r="AB6867">
        <v>14.1</v>
      </c>
      <c r="AC6867">
        <v>6</v>
      </c>
      <c r="AD6867">
        <v>0</v>
      </c>
      <c r="AE6867" t="s">
        <v>20680</v>
      </c>
      <c r="AF6867" t="s">
        <v>20681</v>
      </c>
      <c r="AG6867">
        <v>0.67</v>
      </c>
      <c r="AH6867" t="s">
        <v>36</v>
      </c>
      <c r="AI6867" t="s">
        <v>37</v>
      </c>
      <c r="AJ6867" t="s">
        <v>38</v>
      </c>
    </row>
    <row r="6868" spans="1:36" x14ac:dyDescent="0.25">
      <c r="A6868" t="s">
        <v>32</v>
      </c>
      <c r="B6868" t="s">
        <v>20682</v>
      </c>
      <c r="C6868">
        <f>YEAR(B6868)</f>
        <v>2018</v>
      </c>
      <c r="D6868">
        <v>75.2</v>
      </c>
      <c r="E6868">
        <v>62.6</v>
      </c>
      <c r="F6868">
        <v>68.8</v>
      </c>
      <c r="H6868" s="2">
        <f>IF(F6868-69.49&lt;=0,0,IF(F6868-69.49&lt;=1,1,2))</f>
        <v>0</v>
      </c>
      <c r="I6868">
        <v>75.2</v>
      </c>
      <c r="J6868">
        <v>62.6</v>
      </c>
      <c r="K6868">
        <v>68.8</v>
      </c>
      <c r="L6868">
        <v>64.2</v>
      </c>
      <c r="M6868">
        <v>85.4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17.2</v>
      </c>
      <c r="V6868">
        <v>9.1999999999999993</v>
      </c>
      <c r="W6868">
        <v>158.6</v>
      </c>
      <c r="X6868">
        <v>1020.1</v>
      </c>
      <c r="Y6868">
        <v>53.5</v>
      </c>
      <c r="Z6868">
        <v>6.2</v>
      </c>
      <c r="AA6868">
        <v>148.5</v>
      </c>
      <c r="AB6868">
        <v>12.8</v>
      </c>
      <c r="AC6868">
        <v>6</v>
      </c>
      <c r="AD6868">
        <v>0</v>
      </c>
      <c r="AE6868" t="s">
        <v>20683</v>
      </c>
      <c r="AF6868" t="s">
        <v>20684</v>
      </c>
      <c r="AG6868">
        <v>0.7</v>
      </c>
      <c r="AH6868" t="s">
        <v>36</v>
      </c>
      <c r="AI6868" t="s">
        <v>174</v>
      </c>
      <c r="AJ6868" t="s">
        <v>38</v>
      </c>
    </row>
    <row r="6869" spans="1:36" x14ac:dyDescent="0.25">
      <c r="A6869" t="s">
        <v>32</v>
      </c>
      <c r="B6869" t="s">
        <v>20685</v>
      </c>
      <c r="C6869">
        <f>YEAR(B6869)</f>
        <v>2018</v>
      </c>
      <c r="D6869">
        <v>73.400000000000006</v>
      </c>
      <c r="E6869">
        <v>60.8</v>
      </c>
      <c r="F6869">
        <v>66.900000000000006</v>
      </c>
      <c r="H6869" s="2">
        <f>IF(F6869-69.49&lt;=0,0,IF(F6869-69.49&lt;=1,1,2))</f>
        <v>0</v>
      </c>
      <c r="I6869">
        <v>73.400000000000006</v>
      </c>
      <c r="J6869">
        <v>60.8</v>
      </c>
      <c r="K6869">
        <v>66.900000000000006</v>
      </c>
      <c r="L6869">
        <v>63.3</v>
      </c>
      <c r="M6869">
        <v>88.5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18.3</v>
      </c>
      <c r="V6869">
        <v>8.1</v>
      </c>
      <c r="W6869">
        <v>150.9</v>
      </c>
      <c r="X6869">
        <v>1022.4</v>
      </c>
      <c r="Y6869">
        <v>48.9</v>
      </c>
      <c r="Z6869">
        <v>6.2</v>
      </c>
      <c r="AA6869">
        <v>128.69999999999999</v>
      </c>
      <c r="AB6869">
        <v>11</v>
      </c>
      <c r="AC6869">
        <v>5</v>
      </c>
      <c r="AD6869">
        <v>0</v>
      </c>
      <c r="AE6869" t="s">
        <v>20686</v>
      </c>
      <c r="AF6869" t="s">
        <v>20687</v>
      </c>
      <c r="AG6869">
        <v>0.75</v>
      </c>
      <c r="AH6869" t="s">
        <v>36</v>
      </c>
      <c r="AI6869" t="s">
        <v>702</v>
      </c>
      <c r="AJ6869" t="s">
        <v>38</v>
      </c>
    </row>
    <row r="6870" spans="1:36" x14ac:dyDescent="0.25">
      <c r="A6870" t="s">
        <v>32</v>
      </c>
      <c r="B6870" t="s">
        <v>20688</v>
      </c>
      <c r="C6870">
        <f>YEAR(B6870)</f>
        <v>2018</v>
      </c>
      <c r="D6870">
        <v>73.400000000000006</v>
      </c>
      <c r="E6870">
        <v>62.6</v>
      </c>
      <c r="F6870">
        <v>68.599999999999994</v>
      </c>
      <c r="H6870" s="2">
        <f>IF(F6870-69.49&lt;=0,0,IF(F6870-69.49&lt;=1,1,2))</f>
        <v>0</v>
      </c>
      <c r="I6870">
        <v>73.400000000000006</v>
      </c>
      <c r="J6870">
        <v>62.6</v>
      </c>
      <c r="K6870">
        <v>68.599999999999994</v>
      </c>
      <c r="L6870">
        <v>66.599999999999994</v>
      </c>
      <c r="M6870">
        <v>93.6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20.8</v>
      </c>
      <c r="V6870">
        <v>9.1999999999999993</v>
      </c>
      <c r="W6870">
        <v>288.39999999999998</v>
      </c>
      <c r="X6870">
        <v>1022.4</v>
      </c>
      <c r="Y6870">
        <v>31.5</v>
      </c>
      <c r="Z6870">
        <v>6.2</v>
      </c>
      <c r="AA6870">
        <v>166.2</v>
      </c>
      <c r="AB6870">
        <v>14.3</v>
      </c>
      <c r="AC6870">
        <v>6</v>
      </c>
      <c r="AD6870">
        <v>0</v>
      </c>
      <c r="AE6870" t="s">
        <v>20689</v>
      </c>
      <c r="AF6870" t="s">
        <v>20690</v>
      </c>
      <c r="AG6870">
        <v>0.78</v>
      </c>
      <c r="AH6870" t="s">
        <v>36</v>
      </c>
      <c r="AI6870" t="s">
        <v>37</v>
      </c>
      <c r="AJ6870" t="s">
        <v>38</v>
      </c>
    </row>
    <row r="6871" spans="1:36" x14ac:dyDescent="0.25">
      <c r="A6871" t="s">
        <v>32</v>
      </c>
      <c r="B6871" t="s">
        <v>20691</v>
      </c>
      <c r="C6871">
        <f>YEAR(B6871)</f>
        <v>2018</v>
      </c>
      <c r="D6871">
        <v>73.400000000000006</v>
      </c>
      <c r="E6871">
        <v>62.6</v>
      </c>
      <c r="F6871">
        <v>67.3</v>
      </c>
      <c r="H6871" s="2">
        <f>IF(F6871-69.49&lt;=0,0,IF(F6871-69.49&lt;=1,1,2))</f>
        <v>0</v>
      </c>
      <c r="I6871">
        <v>73.400000000000006</v>
      </c>
      <c r="J6871">
        <v>62.6</v>
      </c>
      <c r="K6871">
        <v>67.3</v>
      </c>
      <c r="L6871">
        <v>64.900000000000006</v>
      </c>
      <c r="M6871">
        <v>92.4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25.3</v>
      </c>
      <c r="V6871">
        <v>8.1</v>
      </c>
      <c r="W6871">
        <v>296.2</v>
      </c>
      <c r="X6871">
        <v>1020.3</v>
      </c>
      <c r="Y6871">
        <v>44.9</v>
      </c>
      <c r="Z6871">
        <v>6.1</v>
      </c>
      <c r="AA6871">
        <v>161.4</v>
      </c>
      <c r="AB6871">
        <v>13.9</v>
      </c>
      <c r="AC6871">
        <v>6</v>
      </c>
      <c r="AD6871">
        <v>0</v>
      </c>
      <c r="AE6871" t="s">
        <v>20692</v>
      </c>
      <c r="AF6871" t="s">
        <v>20693</v>
      </c>
      <c r="AG6871">
        <v>0.81</v>
      </c>
      <c r="AH6871" t="s">
        <v>36</v>
      </c>
      <c r="AI6871" t="s">
        <v>37</v>
      </c>
      <c r="AJ6871" t="s">
        <v>38</v>
      </c>
    </row>
    <row r="6872" spans="1:36" x14ac:dyDescent="0.25">
      <c r="A6872" t="s">
        <v>32</v>
      </c>
      <c r="B6872" t="s">
        <v>20694</v>
      </c>
      <c r="C6872">
        <f>YEAR(B6872)</f>
        <v>2018</v>
      </c>
      <c r="D6872">
        <v>71.599999999999994</v>
      </c>
      <c r="E6872">
        <v>60.8</v>
      </c>
      <c r="F6872">
        <v>67</v>
      </c>
      <c r="H6872" s="2">
        <f>IF(F6872-69.49&lt;=0,0,IF(F6872-69.49&lt;=1,1,2))</f>
        <v>0</v>
      </c>
      <c r="I6872">
        <v>71.599999999999994</v>
      </c>
      <c r="J6872">
        <v>60.8</v>
      </c>
      <c r="K6872">
        <v>67</v>
      </c>
      <c r="L6872">
        <v>63.1</v>
      </c>
      <c r="M6872">
        <v>87.7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16.100000000000001</v>
      </c>
      <c r="V6872">
        <v>10.3</v>
      </c>
      <c r="W6872">
        <v>333.4</v>
      </c>
      <c r="X6872">
        <v>1018.4</v>
      </c>
      <c r="Y6872">
        <v>50</v>
      </c>
      <c r="Z6872">
        <v>5.6</v>
      </c>
      <c r="AA6872">
        <v>161.80000000000001</v>
      </c>
      <c r="AB6872">
        <v>13.9</v>
      </c>
      <c r="AC6872">
        <v>6</v>
      </c>
      <c r="AD6872">
        <v>0</v>
      </c>
      <c r="AE6872" t="s">
        <v>20695</v>
      </c>
      <c r="AF6872" t="s">
        <v>20696</v>
      </c>
      <c r="AG6872">
        <v>0.85</v>
      </c>
      <c r="AH6872" t="s">
        <v>36</v>
      </c>
      <c r="AI6872" t="s">
        <v>37</v>
      </c>
      <c r="AJ6872" t="s">
        <v>38</v>
      </c>
    </row>
    <row r="6873" spans="1:36" x14ac:dyDescent="0.25">
      <c r="A6873" t="s">
        <v>32</v>
      </c>
      <c r="B6873" t="s">
        <v>20697</v>
      </c>
      <c r="C6873">
        <f>YEAR(B6873)</f>
        <v>2018</v>
      </c>
      <c r="D6873">
        <v>71.599999999999994</v>
      </c>
      <c r="E6873">
        <v>60.8</v>
      </c>
      <c r="F6873">
        <v>67</v>
      </c>
      <c r="H6873" s="2">
        <f>IF(F6873-69.49&lt;=0,0,IF(F6873-69.49&lt;=1,1,2))</f>
        <v>0</v>
      </c>
      <c r="I6873">
        <v>71.599999999999994</v>
      </c>
      <c r="J6873">
        <v>60.8</v>
      </c>
      <c r="K6873">
        <v>67</v>
      </c>
      <c r="L6873">
        <v>61.9</v>
      </c>
      <c r="M6873">
        <v>84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20.8</v>
      </c>
      <c r="V6873">
        <v>12.8</v>
      </c>
      <c r="W6873">
        <v>328.4</v>
      </c>
      <c r="X6873">
        <v>1018.2</v>
      </c>
      <c r="Y6873">
        <v>53.2</v>
      </c>
      <c r="Z6873">
        <v>6.2</v>
      </c>
      <c r="AA6873">
        <v>139.1</v>
      </c>
      <c r="AB6873">
        <v>12</v>
      </c>
      <c r="AC6873">
        <v>5</v>
      </c>
      <c r="AD6873">
        <v>0</v>
      </c>
      <c r="AE6873" t="s">
        <v>20698</v>
      </c>
      <c r="AF6873" t="s">
        <v>20699</v>
      </c>
      <c r="AG6873">
        <v>0.88</v>
      </c>
      <c r="AH6873" t="s">
        <v>36</v>
      </c>
      <c r="AI6873" t="s">
        <v>37</v>
      </c>
      <c r="AJ6873" t="s">
        <v>38</v>
      </c>
    </row>
    <row r="6874" spans="1:36" x14ac:dyDescent="0.25">
      <c r="A6874" t="s">
        <v>32</v>
      </c>
      <c r="B6874" t="s">
        <v>20700</v>
      </c>
      <c r="C6874">
        <f>YEAR(B6874)</f>
        <v>2018</v>
      </c>
      <c r="D6874">
        <v>71.599999999999994</v>
      </c>
      <c r="E6874">
        <v>57.2</v>
      </c>
      <c r="F6874">
        <v>64.2</v>
      </c>
      <c r="H6874" s="2">
        <f>IF(F6874-69.49&lt;=0,0,IF(F6874-69.49&lt;=1,1,2))</f>
        <v>0</v>
      </c>
      <c r="I6874">
        <v>71.599999999999994</v>
      </c>
      <c r="J6874">
        <v>57.2</v>
      </c>
      <c r="K6874">
        <v>64.2</v>
      </c>
      <c r="L6874">
        <v>58.8</v>
      </c>
      <c r="M6874">
        <v>83.3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20.8</v>
      </c>
      <c r="V6874">
        <v>12.8</v>
      </c>
      <c r="W6874">
        <v>272.5</v>
      </c>
      <c r="X6874">
        <v>1017.2</v>
      </c>
      <c r="Y6874">
        <v>47.2</v>
      </c>
      <c r="Z6874">
        <v>6.2</v>
      </c>
      <c r="AA6874">
        <v>159.80000000000001</v>
      </c>
      <c r="AB6874">
        <v>13.8</v>
      </c>
      <c r="AC6874">
        <v>6</v>
      </c>
      <c r="AD6874">
        <v>0</v>
      </c>
      <c r="AE6874" t="s">
        <v>20701</v>
      </c>
      <c r="AF6874" t="s">
        <v>20702</v>
      </c>
      <c r="AG6874">
        <v>0.92</v>
      </c>
      <c r="AH6874" t="s">
        <v>36</v>
      </c>
      <c r="AI6874" t="s">
        <v>37</v>
      </c>
      <c r="AJ6874" t="s">
        <v>38</v>
      </c>
    </row>
    <row r="6875" spans="1:36" x14ac:dyDescent="0.25">
      <c r="A6875" t="s">
        <v>32</v>
      </c>
      <c r="B6875" t="s">
        <v>20703</v>
      </c>
      <c r="C6875">
        <f>YEAR(B6875)</f>
        <v>2018</v>
      </c>
      <c r="D6875">
        <v>69.8</v>
      </c>
      <c r="E6875">
        <v>64.400000000000006</v>
      </c>
      <c r="F6875">
        <v>66.900000000000006</v>
      </c>
      <c r="H6875" s="2">
        <f>IF(F6875-69.49&lt;=0,0,IF(F6875-69.49&lt;=1,1,2))</f>
        <v>0</v>
      </c>
      <c r="I6875">
        <v>69.8</v>
      </c>
      <c r="J6875">
        <v>64.400000000000006</v>
      </c>
      <c r="K6875">
        <v>66.900000000000006</v>
      </c>
      <c r="L6875">
        <v>60.6</v>
      </c>
      <c r="M6875">
        <v>80.5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25.7</v>
      </c>
      <c r="V6875">
        <v>12.8</v>
      </c>
      <c r="W6875">
        <v>323.2</v>
      </c>
      <c r="X6875">
        <v>1016.5</v>
      </c>
      <c r="Y6875">
        <v>66.3</v>
      </c>
      <c r="Z6875">
        <v>6.2</v>
      </c>
      <c r="AA6875">
        <v>134.1</v>
      </c>
      <c r="AB6875">
        <v>11.7</v>
      </c>
      <c r="AC6875">
        <v>5</v>
      </c>
      <c r="AD6875">
        <v>0</v>
      </c>
      <c r="AE6875" t="s">
        <v>20704</v>
      </c>
      <c r="AF6875" t="s">
        <v>20705</v>
      </c>
      <c r="AG6875">
        <v>0.96</v>
      </c>
      <c r="AH6875" t="s">
        <v>36</v>
      </c>
      <c r="AI6875" t="s">
        <v>37</v>
      </c>
      <c r="AJ6875" t="s">
        <v>38</v>
      </c>
    </row>
    <row r="6876" spans="1:36" x14ac:dyDescent="0.25">
      <c r="A6876" t="s">
        <v>32</v>
      </c>
      <c r="B6876" t="s">
        <v>20706</v>
      </c>
      <c r="C6876">
        <f>YEAR(B6876)</f>
        <v>2018</v>
      </c>
      <c r="D6876">
        <v>71.599999999999994</v>
      </c>
      <c r="E6876">
        <v>60.8</v>
      </c>
      <c r="F6876">
        <v>65.8</v>
      </c>
      <c r="H6876" s="2">
        <f>IF(F6876-69.49&lt;=0,0,IF(F6876-69.49&lt;=1,1,2))</f>
        <v>0</v>
      </c>
      <c r="I6876">
        <v>71.599999999999994</v>
      </c>
      <c r="J6876">
        <v>60.8</v>
      </c>
      <c r="K6876">
        <v>65.8</v>
      </c>
      <c r="L6876">
        <v>60.3</v>
      </c>
      <c r="M6876">
        <v>82.8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20.8</v>
      </c>
      <c r="V6876">
        <v>9.1999999999999993</v>
      </c>
      <c r="W6876">
        <v>330.3</v>
      </c>
      <c r="X6876">
        <v>1017.9</v>
      </c>
      <c r="Y6876">
        <v>61.4</v>
      </c>
      <c r="Z6876">
        <v>6.2</v>
      </c>
      <c r="AA6876">
        <v>133.4</v>
      </c>
      <c r="AB6876">
        <v>11.6</v>
      </c>
      <c r="AC6876">
        <v>5</v>
      </c>
      <c r="AD6876">
        <v>0</v>
      </c>
      <c r="AE6876" t="s">
        <v>20707</v>
      </c>
      <c r="AF6876" t="s">
        <v>20708</v>
      </c>
      <c r="AG6876">
        <v>0</v>
      </c>
      <c r="AH6876" t="s">
        <v>36</v>
      </c>
      <c r="AI6876" t="s">
        <v>37</v>
      </c>
      <c r="AJ6876" t="s">
        <v>38</v>
      </c>
    </row>
    <row r="6877" spans="1:36" x14ac:dyDescent="0.25">
      <c r="A6877" t="s">
        <v>32</v>
      </c>
      <c r="B6877" t="s">
        <v>20709</v>
      </c>
      <c r="C6877">
        <f>YEAR(B6877)</f>
        <v>2018</v>
      </c>
      <c r="D6877">
        <v>69.8</v>
      </c>
      <c r="E6877">
        <v>60.8</v>
      </c>
      <c r="F6877">
        <v>64.400000000000006</v>
      </c>
      <c r="H6877" s="2">
        <f>IF(F6877-69.49&lt;=0,0,IF(F6877-69.49&lt;=1,1,2))</f>
        <v>0</v>
      </c>
      <c r="I6877">
        <v>69.8</v>
      </c>
      <c r="J6877">
        <v>60.8</v>
      </c>
      <c r="K6877">
        <v>64.400000000000006</v>
      </c>
      <c r="L6877">
        <v>60.4</v>
      </c>
      <c r="M6877">
        <v>87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16.3</v>
      </c>
      <c r="V6877">
        <v>9.1999999999999993</v>
      </c>
      <c r="W6877">
        <v>336.3</v>
      </c>
      <c r="X6877">
        <v>1018.3</v>
      </c>
      <c r="Y6877">
        <v>45.9</v>
      </c>
      <c r="Z6877">
        <v>6.2</v>
      </c>
      <c r="AA6877">
        <v>142.69999999999999</v>
      </c>
      <c r="AB6877">
        <v>12.2</v>
      </c>
      <c r="AC6877">
        <v>6</v>
      </c>
      <c r="AD6877">
        <v>0</v>
      </c>
      <c r="AE6877" t="s">
        <v>20710</v>
      </c>
      <c r="AF6877" t="s">
        <v>20711</v>
      </c>
      <c r="AG6877">
        <v>0.02</v>
      </c>
      <c r="AH6877" t="s">
        <v>36</v>
      </c>
      <c r="AI6877" t="s">
        <v>37</v>
      </c>
      <c r="AJ6877" t="s">
        <v>38</v>
      </c>
    </row>
    <row r="6878" spans="1:36" x14ac:dyDescent="0.25">
      <c r="A6878" t="s">
        <v>32</v>
      </c>
      <c r="B6878" t="s">
        <v>20712</v>
      </c>
      <c r="C6878">
        <f>YEAR(B6878)</f>
        <v>2018</v>
      </c>
      <c r="D6878">
        <v>68</v>
      </c>
      <c r="E6878">
        <v>60.8</v>
      </c>
      <c r="F6878">
        <v>63.1</v>
      </c>
      <c r="H6878" s="2">
        <f>IF(F6878-69.49&lt;=0,0,IF(F6878-69.49&lt;=1,1,2))</f>
        <v>0</v>
      </c>
      <c r="I6878">
        <v>68</v>
      </c>
      <c r="J6878">
        <v>60.8</v>
      </c>
      <c r="K6878">
        <v>63.1</v>
      </c>
      <c r="L6878">
        <v>58.9</v>
      </c>
      <c r="M6878">
        <v>86.6</v>
      </c>
      <c r="O6878">
        <v>0.13700000000000001</v>
      </c>
      <c r="P6878">
        <v>100</v>
      </c>
      <c r="Q6878">
        <v>8.33</v>
      </c>
      <c r="R6878" t="s">
        <v>40</v>
      </c>
      <c r="S6878">
        <v>0</v>
      </c>
      <c r="T6878">
        <v>0</v>
      </c>
      <c r="U6878">
        <v>18.3</v>
      </c>
      <c r="V6878">
        <v>17.2</v>
      </c>
      <c r="W6878">
        <v>338.9</v>
      </c>
      <c r="X6878">
        <v>1015.8</v>
      </c>
      <c r="Y6878">
        <v>71.2</v>
      </c>
      <c r="Z6878">
        <v>6.2</v>
      </c>
      <c r="AA6878">
        <v>112.9</v>
      </c>
      <c r="AB6878">
        <v>9.6999999999999993</v>
      </c>
      <c r="AC6878">
        <v>5</v>
      </c>
      <c r="AD6878">
        <v>0</v>
      </c>
      <c r="AE6878" t="s">
        <v>20713</v>
      </c>
      <c r="AF6878" t="s">
        <v>20714</v>
      </c>
      <c r="AG6878">
        <v>0.06</v>
      </c>
      <c r="AH6878" t="s">
        <v>56</v>
      </c>
      <c r="AI6878" t="s">
        <v>101</v>
      </c>
      <c r="AJ6878" t="s">
        <v>40</v>
      </c>
    </row>
    <row r="6879" spans="1:36" x14ac:dyDescent="0.25">
      <c r="A6879" t="s">
        <v>32</v>
      </c>
      <c r="B6879" t="s">
        <v>20715</v>
      </c>
      <c r="C6879">
        <f>YEAR(B6879)</f>
        <v>2018</v>
      </c>
      <c r="D6879">
        <v>66.2</v>
      </c>
      <c r="E6879">
        <v>57.2</v>
      </c>
      <c r="F6879">
        <v>62.5</v>
      </c>
      <c r="H6879" s="2">
        <f>IF(F6879-69.49&lt;=0,0,IF(F6879-69.49&lt;=1,1,2))</f>
        <v>0</v>
      </c>
      <c r="I6879">
        <v>66.2</v>
      </c>
      <c r="J6879">
        <v>57.2</v>
      </c>
      <c r="K6879">
        <v>62.5</v>
      </c>
      <c r="L6879">
        <v>59.2</v>
      </c>
      <c r="M6879">
        <v>89.3</v>
      </c>
      <c r="O6879">
        <v>4.0000000000000001E-3</v>
      </c>
      <c r="P6879">
        <v>100</v>
      </c>
      <c r="Q6879">
        <v>4.17</v>
      </c>
      <c r="R6879" t="s">
        <v>40</v>
      </c>
      <c r="S6879">
        <v>0</v>
      </c>
      <c r="T6879">
        <v>0</v>
      </c>
      <c r="U6879">
        <v>16.100000000000001</v>
      </c>
      <c r="V6879">
        <v>10.3</v>
      </c>
      <c r="W6879">
        <v>277.5</v>
      </c>
      <c r="X6879">
        <v>1016</v>
      </c>
      <c r="Y6879">
        <v>84.2</v>
      </c>
      <c r="Z6879">
        <v>6.2</v>
      </c>
      <c r="AA6879">
        <v>109.6</v>
      </c>
      <c r="AB6879">
        <v>9.4</v>
      </c>
      <c r="AC6879">
        <v>4</v>
      </c>
      <c r="AD6879">
        <v>0</v>
      </c>
      <c r="AE6879" t="s">
        <v>20716</v>
      </c>
      <c r="AF6879" t="s">
        <v>20717</v>
      </c>
      <c r="AG6879">
        <v>0.09</v>
      </c>
      <c r="AH6879" t="s">
        <v>56</v>
      </c>
      <c r="AI6879" t="s">
        <v>78</v>
      </c>
      <c r="AJ6879" t="s">
        <v>40</v>
      </c>
    </row>
    <row r="6880" spans="1:36" x14ac:dyDescent="0.25">
      <c r="A6880" t="s">
        <v>32</v>
      </c>
      <c r="B6880" t="s">
        <v>20718</v>
      </c>
      <c r="C6880">
        <f>YEAR(B6880)</f>
        <v>2018</v>
      </c>
      <c r="D6880">
        <v>69.8</v>
      </c>
      <c r="E6880">
        <v>57.2</v>
      </c>
      <c r="F6880">
        <v>63.5</v>
      </c>
      <c r="H6880" s="2">
        <f>IF(F6880-69.49&lt;=0,0,IF(F6880-69.49&lt;=1,1,2))</f>
        <v>0</v>
      </c>
      <c r="I6880">
        <v>69.8</v>
      </c>
      <c r="J6880">
        <v>57.2</v>
      </c>
      <c r="K6880">
        <v>63.5</v>
      </c>
      <c r="L6880">
        <v>59.7</v>
      </c>
      <c r="M6880">
        <v>87.5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17.2</v>
      </c>
      <c r="V6880">
        <v>6.9</v>
      </c>
      <c r="W6880">
        <v>107.2</v>
      </c>
      <c r="X6880">
        <v>1019</v>
      </c>
      <c r="Y6880">
        <v>57</v>
      </c>
      <c r="Z6880">
        <v>6.2</v>
      </c>
      <c r="AA6880">
        <v>118.3</v>
      </c>
      <c r="AB6880">
        <v>10.1</v>
      </c>
      <c r="AC6880">
        <v>5</v>
      </c>
      <c r="AD6880">
        <v>0</v>
      </c>
      <c r="AE6880" t="s">
        <v>20719</v>
      </c>
      <c r="AF6880" t="s">
        <v>20720</v>
      </c>
      <c r="AG6880">
        <v>0.12</v>
      </c>
      <c r="AH6880" t="s">
        <v>36</v>
      </c>
      <c r="AI6880" t="s">
        <v>37</v>
      </c>
      <c r="AJ6880" t="s">
        <v>38</v>
      </c>
    </row>
    <row r="6881" spans="1:36" x14ac:dyDescent="0.25">
      <c r="A6881" t="s">
        <v>32</v>
      </c>
      <c r="B6881" t="s">
        <v>20721</v>
      </c>
      <c r="C6881">
        <f>YEAR(B6881)</f>
        <v>2018</v>
      </c>
      <c r="D6881">
        <v>69.8</v>
      </c>
      <c r="E6881">
        <v>59</v>
      </c>
      <c r="F6881">
        <v>64.599999999999994</v>
      </c>
      <c r="H6881" s="2">
        <f>IF(F6881-69.49&lt;=0,0,IF(F6881-69.49&lt;=1,1,2))</f>
        <v>0</v>
      </c>
      <c r="I6881">
        <v>69.8</v>
      </c>
      <c r="J6881">
        <v>59</v>
      </c>
      <c r="K6881">
        <v>64.599999999999994</v>
      </c>
      <c r="L6881">
        <v>59.9</v>
      </c>
      <c r="M6881">
        <v>85.2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21.5</v>
      </c>
      <c r="V6881">
        <v>13.8</v>
      </c>
      <c r="W6881">
        <v>329.8</v>
      </c>
      <c r="X6881">
        <v>1022.8</v>
      </c>
      <c r="Y6881">
        <v>66.3</v>
      </c>
      <c r="Z6881">
        <v>6.2</v>
      </c>
      <c r="AA6881">
        <v>128.30000000000001</v>
      </c>
      <c r="AB6881">
        <v>11</v>
      </c>
      <c r="AC6881">
        <v>5</v>
      </c>
      <c r="AD6881">
        <v>0</v>
      </c>
      <c r="AE6881" t="s">
        <v>20722</v>
      </c>
      <c r="AF6881" t="s">
        <v>20723</v>
      </c>
      <c r="AG6881">
        <v>0.15</v>
      </c>
      <c r="AH6881" t="s">
        <v>36</v>
      </c>
      <c r="AI6881" t="s">
        <v>37</v>
      </c>
      <c r="AJ6881" t="s">
        <v>38</v>
      </c>
    </row>
    <row r="6882" spans="1:36" x14ac:dyDescent="0.25">
      <c r="A6882" t="s">
        <v>32</v>
      </c>
      <c r="B6882" t="s">
        <v>20724</v>
      </c>
      <c r="C6882">
        <f>YEAR(B6882)</f>
        <v>2018</v>
      </c>
      <c r="D6882">
        <v>66.2</v>
      </c>
      <c r="E6882">
        <v>64.400000000000006</v>
      </c>
      <c r="F6882">
        <v>64.7</v>
      </c>
      <c r="H6882" s="2">
        <f>IF(F6882-69.49&lt;=0,0,IF(F6882-69.49&lt;=1,1,2))</f>
        <v>0</v>
      </c>
      <c r="I6882">
        <v>66.2</v>
      </c>
      <c r="J6882">
        <v>64.400000000000006</v>
      </c>
      <c r="K6882">
        <v>64.7</v>
      </c>
      <c r="L6882">
        <v>56.5</v>
      </c>
      <c r="M6882">
        <v>75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38.700000000000003</v>
      </c>
      <c r="V6882">
        <v>25.3</v>
      </c>
      <c r="W6882">
        <v>333.9</v>
      </c>
      <c r="X6882">
        <v>1021</v>
      </c>
      <c r="Y6882">
        <v>67.900000000000006</v>
      </c>
      <c r="Z6882">
        <v>6.2</v>
      </c>
      <c r="AA6882">
        <v>107.2</v>
      </c>
      <c r="AB6882">
        <v>9.4</v>
      </c>
      <c r="AC6882">
        <v>4</v>
      </c>
      <c r="AD6882">
        <v>0</v>
      </c>
      <c r="AE6882" t="s">
        <v>20725</v>
      </c>
      <c r="AF6882" t="s">
        <v>20726</v>
      </c>
      <c r="AG6882">
        <v>0.18</v>
      </c>
      <c r="AH6882" t="s">
        <v>36</v>
      </c>
      <c r="AI6882" t="s">
        <v>37</v>
      </c>
      <c r="AJ6882" t="s">
        <v>38</v>
      </c>
    </row>
    <row r="6883" spans="1:36" x14ac:dyDescent="0.25">
      <c r="A6883" t="s">
        <v>32</v>
      </c>
      <c r="B6883" t="s">
        <v>20727</v>
      </c>
      <c r="C6883">
        <f>YEAR(B6883)</f>
        <v>2018</v>
      </c>
      <c r="D6883">
        <v>64.400000000000006</v>
      </c>
      <c r="E6883">
        <v>60.8</v>
      </c>
      <c r="F6883">
        <v>62.6</v>
      </c>
      <c r="H6883" s="2">
        <f>IF(F6883-69.49&lt;=0,0,IF(F6883-69.49&lt;=1,1,2))</f>
        <v>0</v>
      </c>
      <c r="I6883">
        <v>64.400000000000006</v>
      </c>
      <c r="J6883">
        <v>60.8</v>
      </c>
      <c r="K6883">
        <v>62.6</v>
      </c>
      <c r="L6883">
        <v>54.7</v>
      </c>
      <c r="M6883">
        <v>75.5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36</v>
      </c>
      <c r="V6883">
        <v>24.2</v>
      </c>
      <c r="W6883">
        <v>328.8</v>
      </c>
      <c r="X6883">
        <v>1019.1</v>
      </c>
      <c r="Y6883">
        <v>75.7</v>
      </c>
      <c r="Z6883">
        <v>6.2</v>
      </c>
      <c r="AA6883">
        <v>112.9</v>
      </c>
      <c r="AB6883">
        <v>9.9</v>
      </c>
      <c r="AC6883">
        <v>4</v>
      </c>
      <c r="AD6883">
        <v>0</v>
      </c>
      <c r="AE6883" t="s">
        <v>20728</v>
      </c>
      <c r="AF6883" t="s">
        <v>20729</v>
      </c>
      <c r="AG6883">
        <v>0.22</v>
      </c>
      <c r="AH6883" t="s">
        <v>36</v>
      </c>
      <c r="AI6883" t="s">
        <v>37</v>
      </c>
      <c r="AJ6883" t="s">
        <v>38</v>
      </c>
    </row>
    <row r="6884" spans="1:36" x14ac:dyDescent="0.25">
      <c r="A6884" t="s">
        <v>32</v>
      </c>
      <c r="B6884" t="s">
        <v>20730</v>
      </c>
      <c r="C6884">
        <f>YEAR(B6884)</f>
        <v>2018</v>
      </c>
      <c r="D6884">
        <v>64.400000000000006</v>
      </c>
      <c r="E6884">
        <v>60.8</v>
      </c>
      <c r="F6884">
        <v>62.1</v>
      </c>
      <c r="H6884" s="2">
        <f>IF(F6884-69.49&lt;=0,0,IF(F6884-69.49&lt;=1,1,2))</f>
        <v>0</v>
      </c>
      <c r="I6884">
        <v>64.400000000000006</v>
      </c>
      <c r="J6884">
        <v>60.8</v>
      </c>
      <c r="K6884">
        <v>62.1</v>
      </c>
      <c r="L6884">
        <v>54.7</v>
      </c>
      <c r="M6884">
        <v>77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38.5</v>
      </c>
      <c r="V6884">
        <v>24.2</v>
      </c>
      <c r="W6884">
        <v>333.5</v>
      </c>
      <c r="X6884">
        <v>1017.9</v>
      </c>
      <c r="Y6884">
        <v>61.6</v>
      </c>
      <c r="Z6884">
        <v>6.2</v>
      </c>
      <c r="AA6884">
        <v>117.4</v>
      </c>
      <c r="AB6884">
        <v>10.199999999999999</v>
      </c>
      <c r="AC6884">
        <v>5</v>
      </c>
      <c r="AD6884">
        <v>0</v>
      </c>
      <c r="AE6884" t="s">
        <v>20731</v>
      </c>
      <c r="AF6884" t="s">
        <v>20732</v>
      </c>
      <c r="AG6884">
        <v>0.25</v>
      </c>
      <c r="AH6884" t="s">
        <v>36</v>
      </c>
      <c r="AI6884" t="s">
        <v>37</v>
      </c>
      <c r="AJ6884" t="s">
        <v>38</v>
      </c>
    </row>
    <row r="6885" spans="1:36" x14ac:dyDescent="0.25">
      <c r="A6885" t="s">
        <v>32</v>
      </c>
      <c r="B6885" t="s">
        <v>20733</v>
      </c>
      <c r="C6885">
        <f>YEAR(B6885)</f>
        <v>2018</v>
      </c>
      <c r="D6885">
        <v>62.6</v>
      </c>
      <c r="E6885">
        <v>53.6</v>
      </c>
      <c r="F6885">
        <v>58.9</v>
      </c>
      <c r="H6885" s="2">
        <f>IF(F6885-69.49&lt;=0,0,IF(F6885-69.49&lt;=1,1,2))</f>
        <v>0</v>
      </c>
      <c r="I6885">
        <v>62.6</v>
      </c>
      <c r="J6885">
        <v>53.6</v>
      </c>
      <c r="K6885">
        <v>58.9</v>
      </c>
      <c r="L6885">
        <v>53.5</v>
      </c>
      <c r="M6885">
        <v>82.7</v>
      </c>
      <c r="O6885">
        <v>2.1000000000000001E-2</v>
      </c>
      <c r="P6885">
        <v>100</v>
      </c>
      <c r="Q6885">
        <v>4.17</v>
      </c>
      <c r="R6885" t="s">
        <v>40</v>
      </c>
      <c r="S6885">
        <v>0</v>
      </c>
      <c r="T6885">
        <v>0</v>
      </c>
      <c r="U6885">
        <v>18.8</v>
      </c>
      <c r="V6885">
        <v>16.100000000000001</v>
      </c>
      <c r="W6885">
        <v>359.9</v>
      </c>
      <c r="X6885">
        <v>1019.5</v>
      </c>
      <c r="Y6885">
        <v>52.7</v>
      </c>
      <c r="Z6885">
        <v>6.1</v>
      </c>
      <c r="AA6885">
        <v>107.2</v>
      </c>
      <c r="AB6885">
        <v>9.1</v>
      </c>
      <c r="AC6885">
        <v>5</v>
      </c>
      <c r="AD6885">
        <v>0</v>
      </c>
      <c r="AE6885" t="s">
        <v>20734</v>
      </c>
      <c r="AF6885" t="s">
        <v>20735</v>
      </c>
      <c r="AG6885">
        <v>0.28000000000000003</v>
      </c>
      <c r="AH6885" t="s">
        <v>56</v>
      </c>
      <c r="AI6885" t="s">
        <v>65</v>
      </c>
      <c r="AJ6885" t="s">
        <v>40</v>
      </c>
    </row>
    <row r="6886" spans="1:36" x14ac:dyDescent="0.25">
      <c r="A6886" t="s">
        <v>32</v>
      </c>
      <c r="B6886" t="s">
        <v>20736</v>
      </c>
      <c r="C6886">
        <f>YEAR(B6886)</f>
        <v>2018</v>
      </c>
      <c r="D6886">
        <v>66.2</v>
      </c>
      <c r="E6886">
        <v>53.6</v>
      </c>
      <c r="F6886">
        <v>59.5</v>
      </c>
      <c r="H6886" s="2">
        <f>IF(F6886-69.49&lt;=0,0,IF(F6886-69.49&lt;=1,1,2))</f>
        <v>0</v>
      </c>
      <c r="I6886">
        <v>66.2</v>
      </c>
      <c r="J6886">
        <v>53.6</v>
      </c>
      <c r="K6886">
        <v>59.5</v>
      </c>
      <c r="L6886">
        <v>57.6</v>
      </c>
      <c r="M6886">
        <v>93.6</v>
      </c>
      <c r="O6886">
        <v>2.2269999999999999</v>
      </c>
      <c r="P6886">
        <v>100</v>
      </c>
      <c r="Q6886">
        <v>12.5</v>
      </c>
      <c r="R6886" t="s">
        <v>40</v>
      </c>
      <c r="S6886">
        <v>0</v>
      </c>
      <c r="T6886">
        <v>0</v>
      </c>
      <c r="U6886">
        <v>30.2</v>
      </c>
      <c r="V6886">
        <v>11.4</v>
      </c>
      <c r="W6886">
        <v>189.1</v>
      </c>
      <c r="X6886">
        <v>1016.4</v>
      </c>
      <c r="Y6886">
        <v>83</v>
      </c>
      <c r="Z6886">
        <v>5.9</v>
      </c>
      <c r="AA6886">
        <v>103.2</v>
      </c>
      <c r="AB6886">
        <v>8.9</v>
      </c>
      <c r="AC6886">
        <v>4</v>
      </c>
      <c r="AD6886">
        <v>0</v>
      </c>
      <c r="AE6886" t="s">
        <v>20737</v>
      </c>
      <c r="AF6886" t="s">
        <v>20738</v>
      </c>
      <c r="AG6886">
        <v>0.31</v>
      </c>
      <c r="AH6886" t="s">
        <v>56</v>
      </c>
      <c r="AI6886" t="s">
        <v>111</v>
      </c>
      <c r="AJ6886" t="s">
        <v>40</v>
      </c>
    </row>
    <row r="6887" spans="1:36" x14ac:dyDescent="0.25">
      <c r="A6887" t="s">
        <v>32</v>
      </c>
      <c r="B6887" t="s">
        <v>20739</v>
      </c>
      <c r="C6887">
        <f>YEAR(B6887)</f>
        <v>2018</v>
      </c>
      <c r="D6887">
        <v>71.599999999999994</v>
      </c>
      <c r="E6887">
        <v>59</v>
      </c>
      <c r="F6887">
        <v>65.599999999999994</v>
      </c>
      <c r="H6887" s="2">
        <f>IF(F6887-69.49&lt;=0,0,IF(F6887-69.49&lt;=1,1,2))</f>
        <v>0</v>
      </c>
      <c r="I6887">
        <v>71.599999999999994</v>
      </c>
      <c r="J6887">
        <v>59</v>
      </c>
      <c r="K6887">
        <v>65.599999999999994</v>
      </c>
      <c r="L6887">
        <v>59</v>
      </c>
      <c r="M6887">
        <v>79.900000000000006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30</v>
      </c>
      <c r="V6887">
        <v>15</v>
      </c>
      <c r="W6887">
        <v>175.1</v>
      </c>
      <c r="X6887">
        <v>1013.9</v>
      </c>
      <c r="Y6887">
        <v>82.6</v>
      </c>
      <c r="Z6887">
        <v>6.2</v>
      </c>
      <c r="AA6887">
        <v>60.2</v>
      </c>
      <c r="AB6887">
        <v>5.2</v>
      </c>
      <c r="AC6887">
        <v>3</v>
      </c>
      <c r="AD6887">
        <v>0</v>
      </c>
      <c r="AE6887" t="s">
        <v>20740</v>
      </c>
      <c r="AF6887" t="s">
        <v>20741</v>
      </c>
      <c r="AG6887">
        <v>0.35</v>
      </c>
      <c r="AH6887" t="s">
        <v>36</v>
      </c>
      <c r="AI6887" t="s">
        <v>37</v>
      </c>
      <c r="AJ6887" t="s">
        <v>38</v>
      </c>
    </row>
    <row r="6888" spans="1:36" x14ac:dyDescent="0.25">
      <c r="A6888" t="s">
        <v>32</v>
      </c>
      <c r="B6888" t="s">
        <v>20742</v>
      </c>
      <c r="C6888">
        <f>YEAR(B6888)</f>
        <v>2018</v>
      </c>
      <c r="D6888">
        <v>71.599999999999994</v>
      </c>
      <c r="E6888">
        <v>60.8</v>
      </c>
      <c r="F6888">
        <v>66.599999999999994</v>
      </c>
      <c r="H6888" s="2">
        <f>IF(F6888-69.49&lt;=0,0,IF(F6888-69.49&lt;=1,1,2))</f>
        <v>0</v>
      </c>
      <c r="I6888">
        <v>71.599999999999994</v>
      </c>
      <c r="J6888">
        <v>60.8</v>
      </c>
      <c r="K6888">
        <v>66.599999999999994</v>
      </c>
      <c r="L6888">
        <v>61.9</v>
      </c>
      <c r="M6888">
        <v>85.3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34.4</v>
      </c>
      <c r="V6888">
        <v>17.2</v>
      </c>
      <c r="W6888">
        <v>170.1</v>
      </c>
      <c r="X6888">
        <v>1012.4</v>
      </c>
      <c r="Y6888">
        <v>51.9</v>
      </c>
      <c r="Z6888">
        <v>6.2</v>
      </c>
      <c r="AA6888">
        <v>121.5</v>
      </c>
      <c r="AB6888">
        <v>10.5</v>
      </c>
      <c r="AC6888">
        <v>5</v>
      </c>
      <c r="AD6888">
        <v>0</v>
      </c>
      <c r="AE6888" t="s">
        <v>20743</v>
      </c>
      <c r="AF6888" t="s">
        <v>20744</v>
      </c>
      <c r="AG6888">
        <v>0.38</v>
      </c>
      <c r="AH6888" t="s">
        <v>36</v>
      </c>
      <c r="AI6888" t="s">
        <v>37</v>
      </c>
      <c r="AJ6888" t="s">
        <v>38</v>
      </c>
    </row>
    <row r="6889" spans="1:36" x14ac:dyDescent="0.25">
      <c r="A6889" t="s">
        <v>32</v>
      </c>
      <c r="B6889" t="s">
        <v>20745</v>
      </c>
      <c r="C6889">
        <f>YEAR(B6889)</f>
        <v>2018</v>
      </c>
      <c r="D6889">
        <v>75.2</v>
      </c>
      <c r="E6889">
        <v>57.2</v>
      </c>
      <c r="F6889">
        <v>67.2</v>
      </c>
      <c r="H6889" s="2">
        <f>IF(F6889-69.49&lt;=0,0,IF(F6889-69.49&lt;=1,1,2))</f>
        <v>0</v>
      </c>
      <c r="I6889">
        <v>75.2</v>
      </c>
      <c r="J6889">
        <v>57.2</v>
      </c>
      <c r="K6889">
        <v>67.2</v>
      </c>
      <c r="L6889">
        <v>61.2</v>
      </c>
      <c r="M6889">
        <v>81.900000000000006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21.9</v>
      </c>
      <c r="V6889">
        <v>27.7</v>
      </c>
      <c r="W6889">
        <v>170.7</v>
      </c>
      <c r="X6889">
        <v>1016.5</v>
      </c>
      <c r="Y6889">
        <v>50.4</v>
      </c>
      <c r="Z6889">
        <v>6.2</v>
      </c>
      <c r="AA6889">
        <v>112.1</v>
      </c>
      <c r="AB6889">
        <v>9.6999999999999993</v>
      </c>
      <c r="AC6889">
        <v>5</v>
      </c>
      <c r="AD6889">
        <v>0</v>
      </c>
      <c r="AE6889" t="s">
        <v>20746</v>
      </c>
      <c r="AF6889" t="s">
        <v>20747</v>
      </c>
      <c r="AG6889">
        <v>0.41</v>
      </c>
      <c r="AH6889" t="s">
        <v>36</v>
      </c>
      <c r="AI6889" t="s">
        <v>37</v>
      </c>
      <c r="AJ6889" t="s">
        <v>38</v>
      </c>
    </row>
    <row r="6890" spans="1:36" x14ac:dyDescent="0.25">
      <c r="A6890" t="s">
        <v>32</v>
      </c>
      <c r="B6890" t="s">
        <v>20748</v>
      </c>
      <c r="C6890">
        <f>YEAR(B6890)</f>
        <v>2018</v>
      </c>
      <c r="D6890">
        <v>77</v>
      </c>
      <c r="E6890">
        <v>60.8</v>
      </c>
      <c r="F6890">
        <v>70.8</v>
      </c>
      <c r="H6890" s="2">
        <f>IF(F6890-69.49&lt;=0,0,IF(F6890-69.49&lt;=1,1,2))</f>
        <v>2</v>
      </c>
      <c r="I6890">
        <v>77</v>
      </c>
      <c r="J6890">
        <v>60.8</v>
      </c>
      <c r="K6890">
        <v>70.8</v>
      </c>
      <c r="L6890">
        <v>62.7</v>
      </c>
      <c r="M6890">
        <v>76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33.299999999999997</v>
      </c>
      <c r="V6890">
        <v>20.8</v>
      </c>
      <c r="W6890">
        <v>206.6</v>
      </c>
      <c r="X6890">
        <v>1013.3</v>
      </c>
      <c r="Y6890">
        <v>53.6</v>
      </c>
      <c r="Z6890">
        <v>6.2</v>
      </c>
      <c r="AA6890">
        <v>128.4</v>
      </c>
      <c r="AB6890">
        <v>10.9</v>
      </c>
      <c r="AC6890">
        <v>5</v>
      </c>
      <c r="AD6890">
        <v>0</v>
      </c>
      <c r="AE6890" t="s">
        <v>20749</v>
      </c>
      <c r="AF6890" t="s">
        <v>20750</v>
      </c>
      <c r="AG6890">
        <v>0.44</v>
      </c>
      <c r="AH6890" t="s">
        <v>36</v>
      </c>
      <c r="AI6890" t="s">
        <v>702</v>
      </c>
      <c r="AJ6890" t="s">
        <v>38</v>
      </c>
    </row>
    <row r="6891" spans="1:36" x14ac:dyDescent="0.25">
      <c r="A6891" t="s">
        <v>32</v>
      </c>
      <c r="B6891" t="s">
        <v>20751</v>
      </c>
      <c r="C6891">
        <f>YEAR(B6891)</f>
        <v>2018</v>
      </c>
      <c r="D6891">
        <v>69.8</v>
      </c>
      <c r="E6891">
        <v>60.8</v>
      </c>
      <c r="F6891">
        <v>64.7</v>
      </c>
      <c r="H6891" s="2">
        <f>IF(F6891-69.49&lt;=0,0,IF(F6891-69.49&lt;=1,1,2))</f>
        <v>0</v>
      </c>
      <c r="I6891">
        <v>69.8</v>
      </c>
      <c r="J6891">
        <v>60.8</v>
      </c>
      <c r="K6891">
        <v>64.7</v>
      </c>
      <c r="L6891">
        <v>58.3</v>
      </c>
      <c r="M6891">
        <v>80.2</v>
      </c>
      <c r="O6891">
        <v>0.11700000000000001</v>
      </c>
      <c r="P6891">
        <v>100</v>
      </c>
      <c r="Q6891">
        <v>4.17</v>
      </c>
      <c r="R6891" t="s">
        <v>40</v>
      </c>
      <c r="S6891">
        <v>0</v>
      </c>
      <c r="T6891">
        <v>0</v>
      </c>
      <c r="U6891">
        <v>24.8</v>
      </c>
      <c r="V6891">
        <v>20.7</v>
      </c>
      <c r="W6891">
        <v>292.2</v>
      </c>
      <c r="X6891">
        <v>1014.5</v>
      </c>
      <c r="Y6891">
        <v>36.6</v>
      </c>
      <c r="Z6891">
        <v>6.2</v>
      </c>
      <c r="AA6891">
        <v>127.3</v>
      </c>
      <c r="AB6891">
        <v>10.9</v>
      </c>
      <c r="AC6891">
        <v>5</v>
      </c>
      <c r="AD6891">
        <v>0</v>
      </c>
      <c r="AE6891" t="s">
        <v>20752</v>
      </c>
      <c r="AF6891" t="s">
        <v>20753</v>
      </c>
      <c r="AG6891">
        <v>0.47</v>
      </c>
      <c r="AH6891" t="s">
        <v>56</v>
      </c>
      <c r="AI6891" t="s">
        <v>65</v>
      </c>
      <c r="AJ6891" t="s">
        <v>40</v>
      </c>
    </row>
    <row r="6892" spans="1:36" x14ac:dyDescent="0.25">
      <c r="A6892" t="s">
        <v>32</v>
      </c>
      <c r="B6892" t="s">
        <v>20754</v>
      </c>
      <c r="C6892">
        <f>YEAR(B6892)</f>
        <v>2018</v>
      </c>
      <c r="D6892">
        <v>64.400000000000006</v>
      </c>
      <c r="E6892">
        <v>59</v>
      </c>
      <c r="F6892">
        <v>61.4</v>
      </c>
      <c r="H6892" s="2">
        <f>IF(F6892-69.49&lt;=0,0,IF(F6892-69.49&lt;=1,1,2))</f>
        <v>0</v>
      </c>
      <c r="I6892">
        <v>64.400000000000006</v>
      </c>
      <c r="J6892">
        <v>59</v>
      </c>
      <c r="K6892">
        <v>61.4</v>
      </c>
      <c r="L6892">
        <v>56.1</v>
      </c>
      <c r="M6892">
        <v>83</v>
      </c>
      <c r="O6892">
        <v>7.9000000000000001E-2</v>
      </c>
      <c r="P6892">
        <v>100</v>
      </c>
      <c r="Q6892">
        <v>8.33</v>
      </c>
      <c r="R6892" t="s">
        <v>40</v>
      </c>
      <c r="S6892">
        <v>0</v>
      </c>
      <c r="T6892">
        <v>0</v>
      </c>
      <c r="U6892">
        <v>38.9</v>
      </c>
      <c r="V6892">
        <v>27.7</v>
      </c>
      <c r="W6892">
        <v>331.7</v>
      </c>
      <c r="X6892">
        <v>1018.5</v>
      </c>
      <c r="Y6892">
        <v>77.7</v>
      </c>
      <c r="Z6892">
        <v>6.2</v>
      </c>
      <c r="AA6892">
        <v>113.6</v>
      </c>
      <c r="AB6892">
        <v>9.9</v>
      </c>
      <c r="AC6892">
        <v>4</v>
      </c>
      <c r="AD6892">
        <v>0</v>
      </c>
      <c r="AE6892" t="s">
        <v>20755</v>
      </c>
      <c r="AF6892" t="s">
        <v>20756</v>
      </c>
      <c r="AG6892">
        <v>0.5</v>
      </c>
      <c r="AH6892" t="s">
        <v>56</v>
      </c>
      <c r="AI6892" t="s">
        <v>1166</v>
      </c>
      <c r="AJ6892" t="s">
        <v>40</v>
      </c>
    </row>
    <row r="6893" spans="1:36" x14ac:dyDescent="0.25">
      <c r="A6893" t="s">
        <v>32</v>
      </c>
      <c r="B6893" t="s">
        <v>20757</v>
      </c>
      <c r="C6893">
        <f>YEAR(B6893)</f>
        <v>2018</v>
      </c>
      <c r="D6893">
        <v>62.6</v>
      </c>
      <c r="E6893">
        <v>59</v>
      </c>
      <c r="F6893">
        <v>61</v>
      </c>
      <c r="H6893" s="2">
        <f>IF(F6893-69.49&lt;=0,0,IF(F6893-69.49&lt;=1,1,2))</f>
        <v>0</v>
      </c>
      <c r="I6893">
        <v>62.6</v>
      </c>
      <c r="J6893">
        <v>59</v>
      </c>
      <c r="K6893">
        <v>61</v>
      </c>
      <c r="L6893">
        <v>53.5</v>
      </c>
      <c r="M6893">
        <v>76.400000000000006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28</v>
      </c>
      <c r="V6893">
        <v>20.8</v>
      </c>
      <c r="W6893">
        <v>319.8</v>
      </c>
      <c r="X6893">
        <v>1021.6</v>
      </c>
      <c r="Y6893">
        <v>82.6</v>
      </c>
      <c r="Z6893">
        <v>6.2</v>
      </c>
      <c r="AA6893">
        <v>104.2</v>
      </c>
      <c r="AB6893">
        <v>9</v>
      </c>
      <c r="AC6893">
        <v>5</v>
      </c>
      <c r="AD6893">
        <v>0</v>
      </c>
      <c r="AE6893" t="s">
        <v>20758</v>
      </c>
      <c r="AF6893" t="s">
        <v>20759</v>
      </c>
      <c r="AG6893">
        <v>0.54</v>
      </c>
      <c r="AH6893" t="s">
        <v>36</v>
      </c>
      <c r="AI6893" t="s">
        <v>37</v>
      </c>
      <c r="AJ6893" t="s">
        <v>38</v>
      </c>
    </row>
    <row r="6894" spans="1:36" x14ac:dyDescent="0.25">
      <c r="A6894" t="s">
        <v>32</v>
      </c>
      <c r="B6894" t="s">
        <v>20760</v>
      </c>
      <c r="C6894">
        <f>YEAR(B6894)</f>
        <v>2018</v>
      </c>
      <c r="D6894">
        <v>64.400000000000006</v>
      </c>
      <c r="E6894">
        <v>51.8</v>
      </c>
      <c r="F6894">
        <v>58.6</v>
      </c>
      <c r="H6894" s="2">
        <f>IF(F6894-69.49&lt;=0,0,IF(F6894-69.49&lt;=1,1,2))</f>
        <v>0</v>
      </c>
      <c r="I6894">
        <v>64.400000000000006</v>
      </c>
      <c r="J6894">
        <v>51.8</v>
      </c>
      <c r="K6894">
        <v>58.6</v>
      </c>
      <c r="L6894">
        <v>54</v>
      </c>
      <c r="M6894">
        <v>84.8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20.8</v>
      </c>
      <c r="V6894">
        <v>15</v>
      </c>
      <c r="W6894">
        <v>155.69999999999999</v>
      </c>
      <c r="X6894">
        <v>1019.4</v>
      </c>
      <c r="Y6894">
        <v>60.2</v>
      </c>
      <c r="Z6894">
        <v>6.2</v>
      </c>
      <c r="AA6894">
        <v>125.6</v>
      </c>
      <c r="AB6894">
        <v>10.9</v>
      </c>
      <c r="AC6894">
        <v>5</v>
      </c>
      <c r="AD6894">
        <v>0</v>
      </c>
      <c r="AE6894" t="s">
        <v>20761</v>
      </c>
      <c r="AF6894" t="s">
        <v>20762</v>
      </c>
      <c r="AG6894">
        <v>0.57999999999999996</v>
      </c>
      <c r="AH6894" t="s">
        <v>36</v>
      </c>
      <c r="AI6894" t="s">
        <v>37</v>
      </c>
      <c r="AJ6894" t="s">
        <v>38</v>
      </c>
    </row>
    <row r="6895" spans="1:36" x14ac:dyDescent="0.25">
      <c r="A6895" t="s">
        <v>32</v>
      </c>
      <c r="B6895" t="s">
        <v>20763</v>
      </c>
      <c r="C6895">
        <f>YEAR(B6895)</f>
        <v>2018</v>
      </c>
      <c r="D6895">
        <v>68</v>
      </c>
      <c r="E6895">
        <v>59</v>
      </c>
      <c r="F6895">
        <v>63.4</v>
      </c>
      <c r="H6895" s="2">
        <f>IF(F6895-69.49&lt;=0,0,IF(F6895-69.49&lt;=1,1,2))</f>
        <v>0</v>
      </c>
      <c r="I6895">
        <v>68</v>
      </c>
      <c r="J6895">
        <v>59</v>
      </c>
      <c r="K6895">
        <v>63.4</v>
      </c>
      <c r="L6895">
        <v>58.3</v>
      </c>
      <c r="M6895">
        <v>83.4</v>
      </c>
      <c r="O6895">
        <v>0.126</v>
      </c>
      <c r="P6895">
        <v>100</v>
      </c>
      <c r="Q6895">
        <v>16.670000000000002</v>
      </c>
      <c r="R6895" t="s">
        <v>40</v>
      </c>
      <c r="S6895">
        <v>0</v>
      </c>
      <c r="T6895">
        <v>0</v>
      </c>
      <c r="U6895">
        <v>32.200000000000003</v>
      </c>
      <c r="V6895">
        <v>20.8</v>
      </c>
      <c r="W6895">
        <v>175.2</v>
      </c>
      <c r="X6895">
        <v>1013.4</v>
      </c>
      <c r="Y6895">
        <v>72.8</v>
      </c>
      <c r="Z6895">
        <v>6.1</v>
      </c>
      <c r="AA6895">
        <v>94.7</v>
      </c>
      <c r="AB6895">
        <v>8.1999999999999993</v>
      </c>
      <c r="AC6895">
        <v>4</v>
      </c>
      <c r="AD6895">
        <v>0</v>
      </c>
      <c r="AE6895" t="s">
        <v>20764</v>
      </c>
      <c r="AF6895" t="s">
        <v>20765</v>
      </c>
      <c r="AG6895">
        <v>0.61</v>
      </c>
      <c r="AH6895" t="s">
        <v>56</v>
      </c>
      <c r="AI6895" t="s">
        <v>111</v>
      </c>
      <c r="AJ6895" t="s">
        <v>40</v>
      </c>
    </row>
    <row r="6896" spans="1:36" x14ac:dyDescent="0.25">
      <c r="A6896" t="s">
        <v>32</v>
      </c>
      <c r="B6896" t="s">
        <v>20766</v>
      </c>
      <c r="C6896">
        <f>YEAR(B6896)</f>
        <v>2018</v>
      </c>
      <c r="D6896">
        <v>71.599999999999994</v>
      </c>
      <c r="E6896">
        <v>62.6</v>
      </c>
      <c r="F6896">
        <v>66.599999999999994</v>
      </c>
      <c r="H6896" s="2">
        <f>IF(F6896-69.49&lt;=0,0,IF(F6896-69.49&lt;=1,1,2))</f>
        <v>0</v>
      </c>
      <c r="I6896">
        <v>71.599999999999994</v>
      </c>
      <c r="J6896">
        <v>62.6</v>
      </c>
      <c r="K6896">
        <v>66.599999999999994</v>
      </c>
      <c r="L6896">
        <v>58.8</v>
      </c>
      <c r="M6896">
        <v>76.3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40.299999999999997</v>
      </c>
      <c r="V6896">
        <v>21.9</v>
      </c>
      <c r="W6896">
        <v>169.9</v>
      </c>
      <c r="X6896">
        <v>1010.6</v>
      </c>
      <c r="Y6896">
        <v>48.7</v>
      </c>
      <c r="Z6896">
        <v>6.2</v>
      </c>
      <c r="AA6896">
        <v>111.1</v>
      </c>
      <c r="AB6896">
        <v>9.6</v>
      </c>
      <c r="AC6896">
        <v>5</v>
      </c>
      <c r="AD6896">
        <v>0</v>
      </c>
      <c r="AE6896" t="s">
        <v>20767</v>
      </c>
      <c r="AF6896" t="s">
        <v>20768</v>
      </c>
      <c r="AG6896">
        <v>0.65</v>
      </c>
      <c r="AH6896" t="s">
        <v>36</v>
      </c>
      <c r="AI6896" t="s">
        <v>37</v>
      </c>
      <c r="AJ6896" t="s">
        <v>38</v>
      </c>
    </row>
    <row r="6897" spans="1:36" x14ac:dyDescent="0.25">
      <c r="A6897" t="s">
        <v>32</v>
      </c>
      <c r="B6897" t="s">
        <v>20769</v>
      </c>
      <c r="C6897">
        <f>YEAR(B6897)</f>
        <v>2018</v>
      </c>
      <c r="D6897">
        <v>69.8</v>
      </c>
      <c r="E6897">
        <v>60.8</v>
      </c>
      <c r="F6897">
        <v>64.099999999999994</v>
      </c>
      <c r="H6897" s="2">
        <f>IF(F6897-69.49&lt;=0,0,IF(F6897-69.49&lt;=1,1,2))</f>
        <v>0</v>
      </c>
      <c r="I6897">
        <v>69.8</v>
      </c>
      <c r="J6897">
        <v>60.8</v>
      </c>
      <c r="K6897">
        <v>64.099999999999994</v>
      </c>
      <c r="L6897">
        <v>58</v>
      </c>
      <c r="M6897">
        <v>80.7</v>
      </c>
      <c r="O6897">
        <v>3.9E-2</v>
      </c>
      <c r="P6897">
        <v>100</v>
      </c>
      <c r="Q6897">
        <v>4.17</v>
      </c>
      <c r="R6897" t="s">
        <v>40</v>
      </c>
      <c r="S6897">
        <v>0</v>
      </c>
      <c r="T6897">
        <v>0</v>
      </c>
      <c r="U6897">
        <v>38</v>
      </c>
      <c r="V6897">
        <v>16.100000000000001</v>
      </c>
      <c r="W6897">
        <v>184.3</v>
      </c>
      <c r="X6897">
        <v>1009</v>
      </c>
      <c r="Y6897">
        <v>62.6</v>
      </c>
      <c r="Z6897">
        <v>6.2</v>
      </c>
      <c r="AA6897">
        <v>111.8</v>
      </c>
      <c r="AB6897">
        <v>9.8000000000000007</v>
      </c>
      <c r="AC6897">
        <v>5</v>
      </c>
      <c r="AD6897">
        <v>0</v>
      </c>
      <c r="AE6897" t="s">
        <v>20770</v>
      </c>
      <c r="AF6897" t="s">
        <v>20771</v>
      </c>
      <c r="AG6897">
        <v>0.68</v>
      </c>
      <c r="AH6897" t="s">
        <v>56</v>
      </c>
      <c r="AI6897" t="s">
        <v>61</v>
      </c>
      <c r="AJ6897" t="s">
        <v>40</v>
      </c>
    </row>
    <row r="6898" spans="1:36" x14ac:dyDescent="0.25">
      <c r="A6898" t="s">
        <v>32</v>
      </c>
      <c r="B6898" t="s">
        <v>20772</v>
      </c>
      <c r="C6898">
        <f>YEAR(B6898)</f>
        <v>2018</v>
      </c>
      <c r="D6898">
        <v>69.8</v>
      </c>
      <c r="E6898">
        <v>57.2</v>
      </c>
      <c r="F6898">
        <v>60.4</v>
      </c>
      <c r="H6898" s="2">
        <f>IF(F6898-69.49&lt;=0,0,IF(F6898-69.49&lt;=1,1,2))</f>
        <v>0</v>
      </c>
      <c r="I6898">
        <v>69.8</v>
      </c>
      <c r="J6898">
        <v>57.2</v>
      </c>
      <c r="K6898">
        <v>60.4</v>
      </c>
      <c r="L6898">
        <v>56</v>
      </c>
      <c r="M6898">
        <v>85.7</v>
      </c>
      <c r="O6898">
        <v>0.85699999999999998</v>
      </c>
      <c r="P6898">
        <v>100</v>
      </c>
      <c r="Q6898">
        <v>8.33</v>
      </c>
      <c r="R6898" t="s">
        <v>40</v>
      </c>
      <c r="S6898">
        <v>0</v>
      </c>
      <c r="T6898">
        <v>0</v>
      </c>
      <c r="U6898">
        <v>37.6</v>
      </c>
      <c r="V6898">
        <v>26.2</v>
      </c>
      <c r="W6898">
        <v>239.6</v>
      </c>
      <c r="X6898">
        <v>1009.5</v>
      </c>
      <c r="Y6898">
        <v>67.900000000000006</v>
      </c>
      <c r="Z6898">
        <v>5.6</v>
      </c>
      <c r="AA6898">
        <v>79.599999999999994</v>
      </c>
      <c r="AB6898">
        <v>6.9</v>
      </c>
      <c r="AC6898">
        <v>3</v>
      </c>
      <c r="AD6898">
        <v>0</v>
      </c>
      <c r="AE6898" t="s">
        <v>20773</v>
      </c>
      <c r="AF6898" t="s">
        <v>20774</v>
      </c>
      <c r="AG6898">
        <v>0.72</v>
      </c>
      <c r="AH6898" t="s">
        <v>56</v>
      </c>
      <c r="AI6898" t="s">
        <v>101</v>
      </c>
      <c r="AJ6898" t="s">
        <v>40</v>
      </c>
    </row>
    <row r="6899" spans="1:36" x14ac:dyDescent="0.25">
      <c r="A6899" t="s">
        <v>32</v>
      </c>
      <c r="B6899" t="s">
        <v>20775</v>
      </c>
      <c r="C6899">
        <f>YEAR(B6899)</f>
        <v>2018</v>
      </c>
      <c r="D6899">
        <v>57.2</v>
      </c>
      <c r="E6899">
        <v>53.6</v>
      </c>
      <c r="F6899">
        <v>55.2</v>
      </c>
      <c r="H6899" s="2">
        <f>IF(F6899-69.49&lt;=0,0,IF(F6899-69.49&lt;=1,1,2))</f>
        <v>0</v>
      </c>
      <c r="I6899">
        <v>57.2</v>
      </c>
      <c r="J6899">
        <v>53.6</v>
      </c>
      <c r="K6899">
        <v>55.2</v>
      </c>
      <c r="L6899">
        <v>51.3</v>
      </c>
      <c r="M6899">
        <v>86.8</v>
      </c>
      <c r="O6899">
        <v>1.909</v>
      </c>
      <c r="P6899">
        <v>100</v>
      </c>
      <c r="Q6899">
        <v>12.5</v>
      </c>
      <c r="R6899" t="s">
        <v>40</v>
      </c>
      <c r="S6899">
        <v>0</v>
      </c>
      <c r="T6899">
        <v>0</v>
      </c>
      <c r="U6899">
        <v>42.5</v>
      </c>
      <c r="V6899">
        <v>31.1</v>
      </c>
      <c r="W6899">
        <v>331.6</v>
      </c>
      <c r="X6899">
        <v>1013.9</v>
      </c>
      <c r="Y6899">
        <v>89.1</v>
      </c>
      <c r="Z6899">
        <v>5.7</v>
      </c>
      <c r="AA6899">
        <v>92.4</v>
      </c>
      <c r="AB6899">
        <v>7.8</v>
      </c>
      <c r="AC6899">
        <v>4</v>
      </c>
      <c r="AD6899">
        <v>0</v>
      </c>
      <c r="AE6899" t="s">
        <v>20776</v>
      </c>
      <c r="AF6899" t="s">
        <v>20777</v>
      </c>
      <c r="AG6899">
        <v>0.75</v>
      </c>
      <c r="AH6899" t="s">
        <v>56</v>
      </c>
      <c r="AI6899" t="s">
        <v>111</v>
      </c>
      <c r="AJ6899" t="s">
        <v>40</v>
      </c>
    </row>
    <row r="6900" spans="1:36" x14ac:dyDescent="0.25">
      <c r="A6900" t="s">
        <v>32</v>
      </c>
      <c r="B6900" t="s">
        <v>20778</v>
      </c>
      <c r="C6900">
        <f>YEAR(B6900)</f>
        <v>2018</v>
      </c>
      <c r="D6900">
        <v>57.2</v>
      </c>
      <c r="E6900">
        <v>50</v>
      </c>
      <c r="F6900">
        <v>54.9</v>
      </c>
      <c r="G6900" s="2">
        <f>AVERAGE(F6900:F6989)</f>
        <v>54.076666666666661</v>
      </c>
      <c r="H6900" s="2">
        <f>IF(F6900-54.08&lt;=0,0,IF(F6900-54.08&lt;=1,1,2))</f>
        <v>1</v>
      </c>
      <c r="I6900">
        <v>57.2</v>
      </c>
      <c r="J6900">
        <v>47.2</v>
      </c>
      <c r="K6900">
        <v>54.8</v>
      </c>
      <c r="L6900">
        <v>48.5</v>
      </c>
      <c r="M6900">
        <v>79.2</v>
      </c>
      <c r="O6900">
        <v>7.0000000000000001E-3</v>
      </c>
      <c r="P6900">
        <v>100</v>
      </c>
      <c r="Q6900">
        <v>4.17</v>
      </c>
      <c r="R6900" t="s">
        <v>40</v>
      </c>
      <c r="S6900">
        <v>0</v>
      </c>
      <c r="T6900">
        <v>0</v>
      </c>
      <c r="U6900">
        <v>21.7</v>
      </c>
      <c r="V6900">
        <v>23</v>
      </c>
      <c r="W6900">
        <v>327.9</v>
      </c>
      <c r="X6900">
        <v>1018.6</v>
      </c>
      <c r="Y6900">
        <v>87.5</v>
      </c>
      <c r="Z6900">
        <v>6.2</v>
      </c>
      <c r="AA6900">
        <v>76.7</v>
      </c>
      <c r="AB6900">
        <v>6.7</v>
      </c>
      <c r="AC6900">
        <v>3</v>
      </c>
      <c r="AD6900">
        <v>0</v>
      </c>
      <c r="AE6900" t="s">
        <v>20779</v>
      </c>
      <c r="AF6900" t="s">
        <v>20780</v>
      </c>
      <c r="AG6900">
        <v>0.79</v>
      </c>
      <c r="AH6900" t="s">
        <v>56</v>
      </c>
      <c r="AI6900" t="s">
        <v>78</v>
      </c>
      <c r="AJ6900" t="s">
        <v>40</v>
      </c>
    </row>
    <row r="6901" spans="1:36" x14ac:dyDescent="0.25">
      <c r="A6901" t="s">
        <v>32</v>
      </c>
      <c r="B6901" t="s">
        <v>20781</v>
      </c>
      <c r="C6901">
        <f>YEAR(B6901)</f>
        <v>2018</v>
      </c>
      <c r="D6901">
        <v>59</v>
      </c>
      <c r="E6901">
        <v>46.4</v>
      </c>
      <c r="F6901">
        <v>53.8</v>
      </c>
      <c r="H6901" s="2">
        <f>IF(F6901-54.08&lt;=0,0,IF(F6901-54.08&lt;=1,1,2))</f>
        <v>0</v>
      </c>
      <c r="I6901">
        <v>59</v>
      </c>
      <c r="J6901">
        <v>42.4</v>
      </c>
      <c r="K6901">
        <v>52.5</v>
      </c>
      <c r="L6901">
        <v>49.2</v>
      </c>
      <c r="M6901">
        <v>84.8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11.4</v>
      </c>
      <c r="V6901">
        <v>10.3</v>
      </c>
      <c r="W6901">
        <v>135</v>
      </c>
      <c r="X6901">
        <v>1017.8</v>
      </c>
      <c r="Y6901">
        <v>66.8</v>
      </c>
      <c r="Z6901">
        <v>6.2</v>
      </c>
      <c r="AA6901">
        <v>77.099999999999994</v>
      </c>
      <c r="AB6901">
        <v>6.9</v>
      </c>
      <c r="AC6901">
        <v>3</v>
      </c>
      <c r="AD6901">
        <v>0</v>
      </c>
      <c r="AE6901" t="s">
        <v>20782</v>
      </c>
      <c r="AF6901" t="s">
        <v>20783</v>
      </c>
      <c r="AG6901">
        <v>0.83</v>
      </c>
      <c r="AH6901" t="s">
        <v>36</v>
      </c>
      <c r="AI6901" t="s">
        <v>37</v>
      </c>
      <c r="AJ6901" t="s">
        <v>38</v>
      </c>
    </row>
    <row r="6902" spans="1:36" x14ac:dyDescent="0.25">
      <c r="A6902" t="s">
        <v>32</v>
      </c>
      <c r="B6902" t="s">
        <v>20784</v>
      </c>
      <c r="C6902">
        <f>YEAR(B6902)</f>
        <v>2018</v>
      </c>
      <c r="D6902">
        <v>59</v>
      </c>
      <c r="E6902">
        <v>55.4</v>
      </c>
      <c r="F6902">
        <v>57</v>
      </c>
      <c r="H6902" s="2">
        <f>IF(F6902-54.08&lt;=0,0,IF(F6902-54.08&lt;=1,1,2))</f>
        <v>2</v>
      </c>
      <c r="I6902">
        <v>59</v>
      </c>
      <c r="J6902">
        <v>55.4</v>
      </c>
      <c r="K6902">
        <v>57</v>
      </c>
      <c r="L6902">
        <v>53.5</v>
      </c>
      <c r="M6902">
        <v>88.1</v>
      </c>
      <c r="O6902">
        <v>0.71099999999999997</v>
      </c>
      <c r="P6902">
        <v>100</v>
      </c>
      <c r="Q6902">
        <v>12.5</v>
      </c>
      <c r="R6902" t="s">
        <v>40</v>
      </c>
      <c r="S6902">
        <v>0</v>
      </c>
      <c r="T6902">
        <v>0</v>
      </c>
      <c r="U6902">
        <v>17.2</v>
      </c>
      <c r="V6902">
        <v>18.3</v>
      </c>
      <c r="W6902">
        <v>349.9</v>
      </c>
      <c r="X6902">
        <v>1014.4</v>
      </c>
      <c r="Y6902">
        <v>89.1</v>
      </c>
      <c r="Z6902">
        <v>5.8</v>
      </c>
      <c r="AA6902">
        <v>31.5</v>
      </c>
      <c r="AB6902">
        <v>2.6</v>
      </c>
      <c r="AC6902">
        <v>2</v>
      </c>
      <c r="AD6902">
        <v>0</v>
      </c>
      <c r="AE6902" t="s">
        <v>20785</v>
      </c>
      <c r="AF6902" t="s">
        <v>20786</v>
      </c>
      <c r="AG6902">
        <v>0.86</v>
      </c>
      <c r="AH6902" t="s">
        <v>56</v>
      </c>
      <c r="AI6902" t="s">
        <v>101</v>
      </c>
      <c r="AJ6902" t="s">
        <v>40</v>
      </c>
    </row>
    <row r="6903" spans="1:36" x14ac:dyDescent="0.25">
      <c r="A6903" t="s">
        <v>32</v>
      </c>
      <c r="B6903" t="s">
        <v>20787</v>
      </c>
      <c r="C6903">
        <f>YEAR(B6903)</f>
        <v>2018</v>
      </c>
      <c r="D6903">
        <v>64.400000000000006</v>
      </c>
      <c r="E6903">
        <v>55.4</v>
      </c>
      <c r="F6903">
        <v>59.1</v>
      </c>
      <c r="H6903" s="2">
        <f>IF(F6903-54.08&lt;=0,0,IF(F6903-54.08&lt;=1,1,2))</f>
        <v>2</v>
      </c>
      <c r="I6903">
        <v>64.400000000000006</v>
      </c>
      <c r="J6903">
        <v>55.4</v>
      </c>
      <c r="K6903">
        <v>59.1</v>
      </c>
      <c r="L6903">
        <v>51.4</v>
      </c>
      <c r="M6903">
        <v>76.2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28.2</v>
      </c>
      <c r="V6903">
        <v>19.7</v>
      </c>
      <c r="W6903">
        <v>312.8</v>
      </c>
      <c r="X6903">
        <v>1010.4</v>
      </c>
      <c r="Y6903">
        <v>65.400000000000006</v>
      </c>
      <c r="Z6903">
        <v>6.2</v>
      </c>
      <c r="AA6903">
        <v>105.7</v>
      </c>
      <c r="AB6903">
        <v>9.3000000000000007</v>
      </c>
      <c r="AC6903">
        <v>4</v>
      </c>
      <c r="AD6903">
        <v>0</v>
      </c>
      <c r="AE6903" t="s">
        <v>20788</v>
      </c>
      <c r="AF6903" t="s">
        <v>20789</v>
      </c>
      <c r="AG6903">
        <v>0.9</v>
      </c>
      <c r="AH6903" t="s">
        <v>36</v>
      </c>
      <c r="AI6903" t="s">
        <v>37</v>
      </c>
      <c r="AJ6903" t="s">
        <v>38</v>
      </c>
    </row>
    <row r="6904" spans="1:36" x14ac:dyDescent="0.25">
      <c r="A6904" t="s">
        <v>32</v>
      </c>
      <c r="B6904" t="s">
        <v>20790</v>
      </c>
      <c r="C6904">
        <f>YEAR(B6904)</f>
        <v>2018</v>
      </c>
      <c r="D6904">
        <v>60.8</v>
      </c>
      <c r="E6904">
        <v>55.4</v>
      </c>
      <c r="F6904">
        <v>58.6</v>
      </c>
      <c r="H6904" s="2">
        <f>IF(F6904-54.08&lt;=0,0,IF(F6904-54.08&lt;=1,1,2))</f>
        <v>2</v>
      </c>
      <c r="I6904">
        <v>60.8</v>
      </c>
      <c r="J6904">
        <v>55.4</v>
      </c>
      <c r="K6904">
        <v>58.6</v>
      </c>
      <c r="L6904">
        <v>53.5</v>
      </c>
      <c r="M6904">
        <v>83.2</v>
      </c>
      <c r="O6904">
        <v>0.376</v>
      </c>
      <c r="P6904">
        <v>100</v>
      </c>
      <c r="Q6904">
        <v>8.33</v>
      </c>
      <c r="R6904" t="s">
        <v>40</v>
      </c>
      <c r="S6904">
        <v>0</v>
      </c>
      <c r="T6904">
        <v>0</v>
      </c>
      <c r="U6904">
        <v>36.799999999999997</v>
      </c>
      <c r="V6904">
        <v>30</v>
      </c>
      <c r="W6904">
        <v>330.1</v>
      </c>
      <c r="X6904">
        <v>1010.8</v>
      </c>
      <c r="Y6904">
        <v>85.8</v>
      </c>
      <c r="Z6904">
        <v>5.8</v>
      </c>
      <c r="AA6904">
        <v>92.6</v>
      </c>
      <c r="AB6904">
        <v>7.9</v>
      </c>
      <c r="AC6904">
        <v>4</v>
      </c>
      <c r="AD6904">
        <v>0</v>
      </c>
      <c r="AE6904" t="s">
        <v>20791</v>
      </c>
      <c r="AF6904" t="s">
        <v>20792</v>
      </c>
      <c r="AG6904">
        <v>0.93</v>
      </c>
      <c r="AH6904" t="s">
        <v>56</v>
      </c>
      <c r="AI6904" t="s">
        <v>101</v>
      </c>
      <c r="AJ6904" t="s">
        <v>40</v>
      </c>
    </row>
    <row r="6905" spans="1:36" x14ac:dyDescent="0.25">
      <c r="A6905" t="s">
        <v>32</v>
      </c>
      <c r="B6905" t="s">
        <v>20793</v>
      </c>
      <c r="C6905">
        <f>YEAR(B6905)</f>
        <v>2018</v>
      </c>
      <c r="D6905">
        <v>59</v>
      </c>
      <c r="E6905">
        <v>51.3</v>
      </c>
      <c r="F6905">
        <v>57.4</v>
      </c>
      <c r="H6905" s="2">
        <f>IF(F6905-54.08&lt;=0,0,IF(F6905-54.08&lt;=1,1,2))</f>
        <v>2</v>
      </c>
      <c r="I6905">
        <v>59</v>
      </c>
      <c r="J6905">
        <v>51.3</v>
      </c>
      <c r="K6905">
        <v>57.4</v>
      </c>
      <c r="L6905">
        <v>49.6</v>
      </c>
      <c r="M6905">
        <v>75.400000000000006</v>
      </c>
      <c r="O6905">
        <v>1.2E-2</v>
      </c>
      <c r="P6905">
        <v>100</v>
      </c>
      <c r="Q6905">
        <v>4.17</v>
      </c>
      <c r="R6905" t="s">
        <v>40</v>
      </c>
      <c r="S6905">
        <v>0</v>
      </c>
      <c r="T6905">
        <v>0</v>
      </c>
      <c r="U6905">
        <v>45.2</v>
      </c>
      <c r="V6905">
        <v>34.4</v>
      </c>
      <c r="W6905">
        <v>333.2</v>
      </c>
      <c r="X6905">
        <v>1015</v>
      </c>
      <c r="Y6905">
        <v>77.8</v>
      </c>
      <c r="Z6905">
        <v>6.2</v>
      </c>
      <c r="AA6905">
        <v>100.1</v>
      </c>
      <c r="AB6905">
        <v>8.8000000000000007</v>
      </c>
      <c r="AC6905">
        <v>4</v>
      </c>
      <c r="AD6905">
        <v>0</v>
      </c>
      <c r="AE6905" t="s">
        <v>20794</v>
      </c>
      <c r="AF6905" t="s">
        <v>20795</v>
      </c>
      <c r="AG6905">
        <v>0.97</v>
      </c>
      <c r="AH6905" t="s">
        <v>56</v>
      </c>
      <c r="AI6905" t="s">
        <v>65</v>
      </c>
      <c r="AJ6905" t="s">
        <v>40</v>
      </c>
    </row>
    <row r="6906" spans="1:36" x14ac:dyDescent="0.25">
      <c r="A6906" t="s">
        <v>32</v>
      </c>
      <c r="B6906" t="s">
        <v>20796</v>
      </c>
      <c r="C6906">
        <f>YEAR(B6906)</f>
        <v>2018</v>
      </c>
      <c r="D6906">
        <v>55.4</v>
      </c>
      <c r="E6906">
        <v>51.8</v>
      </c>
      <c r="F6906">
        <v>53.5</v>
      </c>
      <c r="H6906" s="2">
        <f>IF(F6906-54.08&lt;=0,0,IF(F6906-54.08&lt;=1,1,2))</f>
        <v>0</v>
      </c>
      <c r="I6906">
        <v>55.4</v>
      </c>
      <c r="J6906">
        <v>51.8</v>
      </c>
      <c r="K6906">
        <v>53.5</v>
      </c>
      <c r="L6906">
        <v>45.7</v>
      </c>
      <c r="M6906">
        <v>75.099999999999994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42.7</v>
      </c>
      <c r="V6906">
        <v>31.1</v>
      </c>
      <c r="W6906">
        <v>324.7</v>
      </c>
      <c r="X6906">
        <v>1018.3</v>
      </c>
      <c r="Y6906">
        <v>82.6</v>
      </c>
      <c r="Z6906">
        <v>6.2</v>
      </c>
      <c r="AA6906">
        <v>88.2</v>
      </c>
      <c r="AB6906">
        <v>7.7</v>
      </c>
      <c r="AC6906">
        <v>4</v>
      </c>
      <c r="AD6906">
        <v>0</v>
      </c>
      <c r="AE6906" t="s">
        <v>20797</v>
      </c>
      <c r="AF6906" t="s">
        <v>20798</v>
      </c>
      <c r="AG6906">
        <v>0</v>
      </c>
      <c r="AH6906" t="s">
        <v>36</v>
      </c>
      <c r="AI6906" t="s">
        <v>37</v>
      </c>
      <c r="AJ6906" t="s">
        <v>344</v>
      </c>
    </row>
    <row r="6907" spans="1:36" x14ac:dyDescent="0.25">
      <c r="A6907" t="s">
        <v>32</v>
      </c>
      <c r="B6907" t="s">
        <v>20799</v>
      </c>
      <c r="C6907">
        <f>YEAR(B6907)</f>
        <v>2018</v>
      </c>
      <c r="D6907">
        <v>64.400000000000006</v>
      </c>
      <c r="E6907">
        <v>46.4</v>
      </c>
      <c r="F6907">
        <v>54.9</v>
      </c>
      <c r="H6907" s="2">
        <f>IF(F6907-54.08&lt;=0,0,IF(F6907-54.08&lt;=1,1,2))</f>
        <v>1</v>
      </c>
      <c r="I6907">
        <v>64.400000000000006</v>
      </c>
      <c r="J6907">
        <v>44.2</v>
      </c>
      <c r="K6907">
        <v>54.3</v>
      </c>
      <c r="L6907">
        <v>50.1</v>
      </c>
      <c r="M6907">
        <v>84.3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17.899999999999999</v>
      </c>
      <c r="V6907">
        <v>15</v>
      </c>
      <c r="W6907">
        <v>224.4</v>
      </c>
      <c r="X6907">
        <v>1017</v>
      </c>
      <c r="Y6907">
        <v>32.4</v>
      </c>
      <c r="Z6907">
        <v>6.2</v>
      </c>
      <c r="AA6907">
        <v>124.8</v>
      </c>
      <c r="AB6907">
        <v>11</v>
      </c>
      <c r="AC6907">
        <v>5</v>
      </c>
      <c r="AD6907">
        <v>0</v>
      </c>
      <c r="AE6907" t="s">
        <v>20800</v>
      </c>
      <c r="AF6907" t="s">
        <v>20801</v>
      </c>
      <c r="AG6907">
        <v>0.04</v>
      </c>
      <c r="AH6907" t="s">
        <v>36</v>
      </c>
      <c r="AI6907" t="s">
        <v>37</v>
      </c>
      <c r="AJ6907" t="s">
        <v>38</v>
      </c>
    </row>
    <row r="6908" spans="1:36" x14ac:dyDescent="0.25">
      <c r="A6908" t="s">
        <v>32</v>
      </c>
      <c r="B6908" t="s">
        <v>20802</v>
      </c>
      <c r="C6908">
        <f>YEAR(B6908)</f>
        <v>2018</v>
      </c>
      <c r="D6908">
        <v>62.6</v>
      </c>
      <c r="E6908">
        <v>51.8</v>
      </c>
      <c r="F6908">
        <v>58.3</v>
      </c>
      <c r="H6908" s="2">
        <f>IF(F6908-54.08&lt;=0,0,IF(F6908-54.08&lt;=1,1,2))</f>
        <v>2</v>
      </c>
      <c r="I6908">
        <v>62.6</v>
      </c>
      <c r="J6908">
        <v>51.8</v>
      </c>
      <c r="K6908">
        <v>58.3</v>
      </c>
      <c r="L6908">
        <v>53.8</v>
      </c>
      <c r="M6908">
        <v>85.1</v>
      </c>
      <c r="O6908">
        <v>0.08</v>
      </c>
      <c r="P6908">
        <v>100</v>
      </c>
      <c r="Q6908">
        <v>4.17</v>
      </c>
      <c r="R6908" t="s">
        <v>40</v>
      </c>
      <c r="S6908">
        <v>0</v>
      </c>
      <c r="T6908">
        <v>0</v>
      </c>
      <c r="U6908">
        <v>25.7</v>
      </c>
      <c r="V6908">
        <v>17.2</v>
      </c>
      <c r="W6908">
        <v>196</v>
      </c>
      <c r="X6908">
        <v>1013.4</v>
      </c>
      <c r="Y6908">
        <v>62.8</v>
      </c>
      <c r="Z6908">
        <v>6.2</v>
      </c>
      <c r="AA6908">
        <v>90.9</v>
      </c>
      <c r="AB6908">
        <v>7.9</v>
      </c>
      <c r="AC6908">
        <v>4</v>
      </c>
      <c r="AD6908">
        <v>0</v>
      </c>
      <c r="AE6908" t="s">
        <v>20803</v>
      </c>
      <c r="AF6908" t="s">
        <v>20804</v>
      </c>
      <c r="AG6908">
        <v>7.0000000000000007E-2</v>
      </c>
      <c r="AH6908" t="s">
        <v>56</v>
      </c>
      <c r="AI6908" t="s">
        <v>61</v>
      </c>
      <c r="AJ6908" t="s">
        <v>40</v>
      </c>
    </row>
    <row r="6909" spans="1:36" x14ac:dyDescent="0.25">
      <c r="A6909" t="s">
        <v>32</v>
      </c>
      <c r="B6909" t="s">
        <v>20805</v>
      </c>
      <c r="C6909">
        <f>YEAR(B6909)</f>
        <v>2018</v>
      </c>
      <c r="D6909">
        <v>69.7</v>
      </c>
      <c r="E6909">
        <v>53.6</v>
      </c>
      <c r="F6909">
        <v>60.5</v>
      </c>
      <c r="H6909" s="2">
        <f>IF(F6909-54.08&lt;=0,0,IF(F6909-54.08&lt;=1,1,2))</f>
        <v>2</v>
      </c>
      <c r="I6909">
        <v>69.7</v>
      </c>
      <c r="J6909">
        <v>53.6</v>
      </c>
      <c r="K6909">
        <v>60.5</v>
      </c>
      <c r="L6909">
        <v>52.2</v>
      </c>
      <c r="M6909">
        <v>74.400000000000006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38.700000000000003</v>
      </c>
      <c r="V6909">
        <v>25.3</v>
      </c>
      <c r="W6909">
        <v>215.9</v>
      </c>
      <c r="X6909">
        <v>1009.1</v>
      </c>
      <c r="Y6909">
        <v>44.7</v>
      </c>
      <c r="Z6909">
        <v>6.1</v>
      </c>
      <c r="AA6909">
        <v>99.9</v>
      </c>
      <c r="AB6909">
        <v>8.6999999999999993</v>
      </c>
      <c r="AC6909">
        <v>4</v>
      </c>
      <c r="AD6909">
        <v>0</v>
      </c>
      <c r="AE6909" t="s">
        <v>20806</v>
      </c>
      <c r="AF6909" t="s">
        <v>20807</v>
      </c>
      <c r="AG6909">
        <v>0.1</v>
      </c>
      <c r="AH6909" t="s">
        <v>36</v>
      </c>
      <c r="AI6909" t="s">
        <v>37</v>
      </c>
      <c r="AJ6909" t="s">
        <v>38</v>
      </c>
    </row>
    <row r="6910" spans="1:36" x14ac:dyDescent="0.25">
      <c r="A6910" t="s">
        <v>32</v>
      </c>
      <c r="B6910" t="s">
        <v>20808</v>
      </c>
      <c r="C6910">
        <f>YEAR(B6910)</f>
        <v>2018</v>
      </c>
      <c r="D6910">
        <v>60.8</v>
      </c>
      <c r="E6910">
        <v>51.8</v>
      </c>
      <c r="F6910">
        <v>57.1</v>
      </c>
      <c r="H6910" s="2">
        <f>IF(F6910-54.08&lt;=0,0,IF(F6910-54.08&lt;=1,1,2))</f>
        <v>2</v>
      </c>
      <c r="I6910">
        <v>60.8</v>
      </c>
      <c r="J6910">
        <v>51.8</v>
      </c>
      <c r="K6910">
        <v>57.1</v>
      </c>
      <c r="L6910">
        <v>51.3</v>
      </c>
      <c r="M6910">
        <v>80.8</v>
      </c>
      <c r="O6910">
        <v>0.01</v>
      </c>
      <c r="P6910">
        <v>100</v>
      </c>
      <c r="Q6910">
        <v>8.33</v>
      </c>
      <c r="R6910" t="s">
        <v>40</v>
      </c>
      <c r="S6910">
        <v>0</v>
      </c>
      <c r="T6910">
        <v>0</v>
      </c>
      <c r="U6910">
        <v>26.1</v>
      </c>
      <c r="V6910">
        <v>14.9</v>
      </c>
      <c r="W6910">
        <v>237.2</v>
      </c>
      <c r="X6910">
        <v>1011</v>
      </c>
      <c r="Y6910">
        <v>66.099999999999994</v>
      </c>
      <c r="Z6910">
        <v>6.2</v>
      </c>
      <c r="AA6910">
        <v>100.6</v>
      </c>
      <c r="AB6910">
        <v>8.6999999999999993</v>
      </c>
      <c r="AC6910">
        <v>4</v>
      </c>
      <c r="AD6910">
        <v>0</v>
      </c>
      <c r="AE6910" t="s">
        <v>20809</v>
      </c>
      <c r="AF6910" t="s">
        <v>20810</v>
      </c>
      <c r="AG6910">
        <v>0.13</v>
      </c>
      <c r="AH6910" t="s">
        <v>56</v>
      </c>
      <c r="AI6910" t="s">
        <v>57</v>
      </c>
      <c r="AJ6910" t="s">
        <v>40</v>
      </c>
    </row>
    <row r="6911" spans="1:36" x14ac:dyDescent="0.25">
      <c r="A6911" t="s">
        <v>32</v>
      </c>
      <c r="B6911" t="s">
        <v>20811</v>
      </c>
      <c r="C6911">
        <f>YEAR(B6911)</f>
        <v>2018</v>
      </c>
      <c r="D6911">
        <v>57.3</v>
      </c>
      <c r="E6911">
        <v>48.2</v>
      </c>
      <c r="F6911">
        <v>52.4</v>
      </c>
      <c r="H6911" s="2">
        <f>IF(F6911-54.08&lt;=0,0,IF(F6911-54.08&lt;=1,1,2))</f>
        <v>0</v>
      </c>
      <c r="I6911">
        <v>57.3</v>
      </c>
      <c r="J6911">
        <v>43.4</v>
      </c>
      <c r="K6911">
        <v>51.7</v>
      </c>
      <c r="L6911">
        <v>46.6</v>
      </c>
      <c r="M6911">
        <v>80.900000000000006</v>
      </c>
      <c r="O6911">
        <v>0.20899999999999999</v>
      </c>
      <c r="P6911">
        <v>100</v>
      </c>
      <c r="Q6911">
        <v>12.5</v>
      </c>
      <c r="R6911" t="s">
        <v>40</v>
      </c>
      <c r="S6911">
        <v>0</v>
      </c>
      <c r="T6911">
        <v>0</v>
      </c>
      <c r="U6911">
        <v>25.9</v>
      </c>
      <c r="V6911">
        <v>26.4</v>
      </c>
      <c r="W6911">
        <v>276.7</v>
      </c>
      <c r="X6911">
        <v>1017.7</v>
      </c>
      <c r="Y6911">
        <v>50</v>
      </c>
      <c r="Z6911">
        <v>6.2</v>
      </c>
      <c r="AA6911">
        <v>116.6</v>
      </c>
      <c r="AB6911">
        <v>10.199999999999999</v>
      </c>
      <c r="AC6911">
        <v>5</v>
      </c>
      <c r="AD6911">
        <v>0</v>
      </c>
      <c r="AE6911" t="s">
        <v>20812</v>
      </c>
      <c r="AF6911" t="s">
        <v>20813</v>
      </c>
      <c r="AG6911">
        <v>0.17</v>
      </c>
      <c r="AH6911" t="s">
        <v>56</v>
      </c>
      <c r="AI6911" t="s">
        <v>101</v>
      </c>
      <c r="AJ6911" t="s">
        <v>40</v>
      </c>
    </row>
    <row r="6912" spans="1:36" x14ac:dyDescent="0.25">
      <c r="A6912" t="s">
        <v>32</v>
      </c>
      <c r="B6912" t="s">
        <v>20814</v>
      </c>
      <c r="C6912">
        <f>YEAR(B6912)</f>
        <v>2018</v>
      </c>
      <c r="D6912">
        <v>62.6</v>
      </c>
      <c r="E6912">
        <v>44.6</v>
      </c>
      <c r="F6912">
        <v>55.7</v>
      </c>
      <c r="H6912" s="2">
        <f>IF(F6912-54.08&lt;=0,0,IF(F6912-54.08&lt;=1,1,2))</f>
        <v>2</v>
      </c>
      <c r="I6912">
        <v>62.6</v>
      </c>
      <c r="J6912">
        <v>38.4</v>
      </c>
      <c r="K6912">
        <v>54.4</v>
      </c>
      <c r="L6912">
        <v>49.5</v>
      </c>
      <c r="M6912">
        <v>79.900000000000006</v>
      </c>
      <c r="O6912">
        <v>4.0000000000000001E-3</v>
      </c>
      <c r="P6912">
        <v>100</v>
      </c>
      <c r="Q6912">
        <v>4.17</v>
      </c>
      <c r="R6912" t="s">
        <v>40</v>
      </c>
      <c r="S6912">
        <v>0</v>
      </c>
      <c r="T6912">
        <v>0</v>
      </c>
      <c r="U6912">
        <v>38</v>
      </c>
      <c r="V6912">
        <v>20.8</v>
      </c>
      <c r="W6912">
        <v>175.2</v>
      </c>
      <c r="X6912">
        <v>1018.9</v>
      </c>
      <c r="Y6912">
        <v>61</v>
      </c>
      <c r="Z6912">
        <v>6.2</v>
      </c>
      <c r="AA6912">
        <v>93.8</v>
      </c>
      <c r="AB6912">
        <v>8.1</v>
      </c>
      <c r="AC6912">
        <v>4</v>
      </c>
      <c r="AD6912">
        <v>0</v>
      </c>
      <c r="AE6912" t="s">
        <v>20815</v>
      </c>
      <c r="AF6912" t="s">
        <v>20816</v>
      </c>
      <c r="AG6912">
        <v>0.2</v>
      </c>
      <c r="AH6912" t="s">
        <v>56</v>
      </c>
      <c r="AI6912" t="s">
        <v>65</v>
      </c>
      <c r="AJ6912" t="s">
        <v>40</v>
      </c>
    </row>
    <row r="6913" spans="1:36" x14ac:dyDescent="0.25">
      <c r="A6913" t="s">
        <v>32</v>
      </c>
      <c r="B6913" t="s">
        <v>20817</v>
      </c>
      <c r="C6913">
        <f>YEAR(B6913)</f>
        <v>2018</v>
      </c>
      <c r="D6913">
        <v>69.8</v>
      </c>
      <c r="E6913">
        <v>53.6</v>
      </c>
      <c r="F6913">
        <v>61.4</v>
      </c>
      <c r="H6913" s="2">
        <f>IF(F6913-54.08&lt;=0,0,IF(F6913-54.08&lt;=1,1,2))</f>
        <v>2</v>
      </c>
      <c r="I6913">
        <v>69.8</v>
      </c>
      <c r="J6913">
        <v>53.6</v>
      </c>
      <c r="K6913">
        <v>61.4</v>
      </c>
      <c r="L6913">
        <v>54.1</v>
      </c>
      <c r="M6913">
        <v>77.400000000000006</v>
      </c>
      <c r="O6913">
        <v>3.9E-2</v>
      </c>
      <c r="P6913">
        <v>100</v>
      </c>
      <c r="Q6913">
        <v>4.17</v>
      </c>
      <c r="R6913" t="s">
        <v>40</v>
      </c>
      <c r="S6913">
        <v>0</v>
      </c>
      <c r="T6913">
        <v>0</v>
      </c>
      <c r="U6913">
        <v>26.4</v>
      </c>
      <c r="V6913">
        <v>21.8</v>
      </c>
      <c r="W6913">
        <v>172.9</v>
      </c>
      <c r="X6913">
        <v>1017.6</v>
      </c>
      <c r="Y6913">
        <v>29.8</v>
      </c>
      <c r="Z6913">
        <v>6.2</v>
      </c>
      <c r="AA6913">
        <v>121.8</v>
      </c>
      <c r="AB6913">
        <v>10.5</v>
      </c>
      <c r="AC6913">
        <v>5</v>
      </c>
      <c r="AD6913">
        <v>0</v>
      </c>
      <c r="AE6913" t="s">
        <v>20818</v>
      </c>
      <c r="AF6913" t="s">
        <v>20819</v>
      </c>
      <c r="AG6913">
        <v>0.23</v>
      </c>
      <c r="AH6913" t="s">
        <v>56</v>
      </c>
      <c r="AI6913" t="s">
        <v>78</v>
      </c>
      <c r="AJ6913" t="s">
        <v>40</v>
      </c>
    </row>
    <row r="6914" spans="1:36" x14ac:dyDescent="0.25">
      <c r="A6914" t="s">
        <v>32</v>
      </c>
      <c r="B6914" t="s">
        <v>20820</v>
      </c>
      <c r="C6914">
        <f>YEAR(B6914)</f>
        <v>2018</v>
      </c>
      <c r="D6914">
        <v>69.8</v>
      </c>
      <c r="E6914">
        <v>59</v>
      </c>
      <c r="F6914">
        <v>63.2</v>
      </c>
      <c r="H6914" s="2">
        <f>IF(F6914-54.08&lt;=0,0,IF(F6914-54.08&lt;=1,1,2))</f>
        <v>2</v>
      </c>
      <c r="I6914">
        <v>69.8</v>
      </c>
      <c r="J6914">
        <v>59</v>
      </c>
      <c r="K6914">
        <v>63.2</v>
      </c>
      <c r="L6914">
        <v>55.3</v>
      </c>
      <c r="M6914">
        <v>75.8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35.799999999999997</v>
      </c>
      <c r="V6914">
        <v>31.1</v>
      </c>
      <c r="W6914">
        <v>163.1</v>
      </c>
      <c r="X6914">
        <v>1015.6</v>
      </c>
      <c r="Y6914">
        <v>50.5</v>
      </c>
      <c r="Z6914">
        <v>6.2</v>
      </c>
      <c r="AA6914">
        <v>94.3</v>
      </c>
      <c r="AB6914">
        <v>8.1</v>
      </c>
      <c r="AC6914">
        <v>4</v>
      </c>
      <c r="AD6914">
        <v>0</v>
      </c>
      <c r="AE6914" t="s">
        <v>20821</v>
      </c>
      <c r="AF6914" t="s">
        <v>20822</v>
      </c>
      <c r="AG6914">
        <v>0.25</v>
      </c>
      <c r="AH6914" t="s">
        <v>36</v>
      </c>
      <c r="AI6914" t="s">
        <v>37</v>
      </c>
      <c r="AJ6914" t="s">
        <v>344</v>
      </c>
    </row>
    <row r="6915" spans="1:36" x14ac:dyDescent="0.25">
      <c r="A6915" t="s">
        <v>32</v>
      </c>
      <c r="B6915" t="s">
        <v>20823</v>
      </c>
      <c r="C6915">
        <f>YEAR(B6915)</f>
        <v>2018</v>
      </c>
      <c r="D6915">
        <v>64.400000000000006</v>
      </c>
      <c r="E6915">
        <v>55.4</v>
      </c>
      <c r="F6915">
        <v>59.9</v>
      </c>
      <c r="H6915" s="2">
        <f>IF(F6915-54.08&lt;=0,0,IF(F6915-54.08&lt;=1,1,2))</f>
        <v>2</v>
      </c>
      <c r="I6915">
        <v>64.400000000000006</v>
      </c>
      <c r="J6915">
        <v>55.4</v>
      </c>
      <c r="K6915">
        <v>59.9</v>
      </c>
      <c r="L6915">
        <v>54.2</v>
      </c>
      <c r="M6915">
        <v>81.8</v>
      </c>
      <c r="O6915">
        <v>0.86099999999999999</v>
      </c>
      <c r="P6915">
        <v>100</v>
      </c>
      <c r="Q6915">
        <v>12.5</v>
      </c>
      <c r="R6915" t="s">
        <v>40</v>
      </c>
      <c r="S6915">
        <v>0</v>
      </c>
      <c r="T6915">
        <v>0</v>
      </c>
      <c r="U6915">
        <v>38</v>
      </c>
      <c r="V6915">
        <v>20.8</v>
      </c>
      <c r="W6915">
        <v>197.2</v>
      </c>
      <c r="X6915">
        <v>1010.3</v>
      </c>
      <c r="Y6915">
        <v>71</v>
      </c>
      <c r="Z6915">
        <v>6.2</v>
      </c>
      <c r="AA6915">
        <v>98.5</v>
      </c>
      <c r="AB6915">
        <v>8.5</v>
      </c>
      <c r="AC6915">
        <v>4</v>
      </c>
      <c r="AD6915">
        <v>0</v>
      </c>
      <c r="AE6915" t="s">
        <v>20824</v>
      </c>
      <c r="AF6915" t="s">
        <v>20825</v>
      </c>
      <c r="AG6915">
        <v>0.3</v>
      </c>
      <c r="AH6915" t="s">
        <v>56</v>
      </c>
      <c r="AI6915" t="s">
        <v>111</v>
      </c>
      <c r="AJ6915" t="s">
        <v>40</v>
      </c>
    </row>
    <row r="6916" spans="1:36" x14ac:dyDescent="0.25">
      <c r="A6916" t="s">
        <v>32</v>
      </c>
      <c r="B6916" t="s">
        <v>20826</v>
      </c>
      <c r="C6916">
        <f>YEAR(B6916)</f>
        <v>2018</v>
      </c>
      <c r="D6916">
        <v>62.6</v>
      </c>
      <c r="E6916">
        <v>50</v>
      </c>
      <c r="F6916">
        <v>56.6</v>
      </c>
      <c r="H6916" s="2">
        <f>IF(F6916-54.08&lt;=0,0,IF(F6916-54.08&lt;=1,1,2))</f>
        <v>2</v>
      </c>
      <c r="I6916">
        <v>62.6</v>
      </c>
      <c r="J6916">
        <v>50</v>
      </c>
      <c r="K6916">
        <v>56.6</v>
      </c>
      <c r="L6916">
        <v>50.5</v>
      </c>
      <c r="M6916">
        <v>80.3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24.2</v>
      </c>
      <c r="V6916">
        <v>19.7</v>
      </c>
      <c r="W6916">
        <v>262.39999999999998</v>
      </c>
      <c r="X6916">
        <v>1014.7</v>
      </c>
      <c r="Y6916">
        <v>45.4</v>
      </c>
      <c r="Z6916">
        <v>6.2</v>
      </c>
      <c r="AA6916">
        <v>107.3</v>
      </c>
      <c r="AB6916">
        <v>9.4</v>
      </c>
      <c r="AC6916">
        <v>4</v>
      </c>
      <c r="AD6916">
        <v>0</v>
      </c>
      <c r="AE6916" t="s">
        <v>20827</v>
      </c>
      <c r="AF6916" t="s">
        <v>20828</v>
      </c>
      <c r="AG6916">
        <v>0.33</v>
      </c>
      <c r="AH6916" t="s">
        <v>36</v>
      </c>
      <c r="AI6916" t="s">
        <v>37</v>
      </c>
      <c r="AJ6916" t="s">
        <v>38</v>
      </c>
    </row>
    <row r="6917" spans="1:36" x14ac:dyDescent="0.25">
      <c r="A6917" t="s">
        <v>32</v>
      </c>
      <c r="B6917" t="s">
        <v>20829</v>
      </c>
      <c r="C6917">
        <f>YEAR(B6917)</f>
        <v>2018</v>
      </c>
      <c r="D6917">
        <v>60.8</v>
      </c>
      <c r="E6917">
        <v>53.6</v>
      </c>
      <c r="F6917">
        <v>56.8</v>
      </c>
      <c r="H6917" s="2">
        <f>IF(F6917-54.08&lt;=0,0,IF(F6917-54.08&lt;=1,1,2))</f>
        <v>2</v>
      </c>
      <c r="I6917">
        <v>60.8</v>
      </c>
      <c r="J6917">
        <v>53.6</v>
      </c>
      <c r="K6917">
        <v>56.8</v>
      </c>
      <c r="L6917">
        <v>53.5</v>
      </c>
      <c r="M6917">
        <v>88.8</v>
      </c>
      <c r="O6917">
        <v>0.36199999999999999</v>
      </c>
      <c r="P6917">
        <v>100</v>
      </c>
      <c r="Q6917">
        <v>12.5</v>
      </c>
      <c r="R6917" t="s">
        <v>40</v>
      </c>
      <c r="S6917">
        <v>0</v>
      </c>
      <c r="T6917">
        <v>0</v>
      </c>
      <c r="U6917">
        <v>33.299999999999997</v>
      </c>
      <c r="V6917">
        <v>18.3</v>
      </c>
      <c r="W6917">
        <v>213.4</v>
      </c>
      <c r="X6917">
        <v>1012.5</v>
      </c>
      <c r="Y6917">
        <v>79.3</v>
      </c>
      <c r="Z6917">
        <v>6.1</v>
      </c>
      <c r="AA6917">
        <v>94.8</v>
      </c>
      <c r="AB6917">
        <v>8.1999999999999993</v>
      </c>
      <c r="AC6917">
        <v>4</v>
      </c>
      <c r="AD6917">
        <v>0</v>
      </c>
      <c r="AE6917" t="s">
        <v>20830</v>
      </c>
      <c r="AF6917" t="s">
        <v>20831</v>
      </c>
      <c r="AG6917">
        <v>0.36</v>
      </c>
      <c r="AH6917" t="s">
        <v>56</v>
      </c>
      <c r="AI6917" t="s">
        <v>111</v>
      </c>
      <c r="AJ6917" t="s">
        <v>40</v>
      </c>
    </row>
    <row r="6918" spans="1:36" x14ac:dyDescent="0.25">
      <c r="A6918" t="s">
        <v>32</v>
      </c>
      <c r="B6918" t="s">
        <v>20832</v>
      </c>
      <c r="C6918">
        <f>YEAR(B6918)</f>
        <v>2018</v>
      </c>
      <c r="D6918">
        <v>55.4</v>
      </c>
      <c r="E6918">
        <v>51</v>
      </c>
      <c r="F6918">
        <v>53.8</v>
      </c>
      <c r="H6918" s="2">
        <f>IF(F6918-54.08&lt;=0,0,IF(F6918-54.08&lt;=1,1,2))</f>
        <v>0</v>
      </c>
      <c r="I6918">
        <v>55.4</v>
      </c>
      <c r="J6918">
        <v>51</v>
      </c>
      <c r="K6918">
        <v>53.8</v>
      </c>
      <c r="L6918">
        <v>49.1</v>
      </c>
      <c r="M6918">
        <v>84.3</v>
      </c>
      <c r="O6918">
        <v>0.17599999999999999</v>
      </c>
      <c r="P6918">
        <v>100</v>
      </c>
      <c r="Q6918">
        <v>16.670000000000002</v>
      </c>
      <c r="R6918" t="s">
        <v>40</v>
      </c>
      <c r="S6918">
        <v>0</v>
      </c>
      <c r="T6918">
        <v>0</v>
      </c>
      <c r="U6918">
        <v>40</v>
      </c>
      <c r="V6918">
        <v>28.9</v>
      </c>
      <c r="W6918">
        <v>339</v>
      </c>
      <c r="X6918">
        <v>1017.3</v>
      </c>
      <c r="Y6918">
        <v>76.8</v>
      </c>
      <c r="Z6918">
        <v>6.1</v>
      </c>
      <c r="AA6918">
        <v>91.9</v>
      </c>
      <c r="AB6918">
        <v>8</v>
      </c>
      <c r="AC6918">
        <v>4</v>
      </c>
      <c r="AD6918">
        <v>0</v>
      </c>
      <c r="AE6918" t="s">
        <v>20833</v>
      </c>
      <c r="AF6918" t="s">
        <v>20834</v>
      </c>
      <c r="AG6918">
        <v>0.39</v>
      </c>
      <c r="AH6918" t="s">
        <v>56</v>
      </c>
      <c r="AI6918" t="s">
        <v>111</v>
      </c>
      <c r="AJ6918" t="s">
        <v>40</v>
      </c>
    </row>
    <row r="6919" spans="1:36" x14ac:dyDescent="0.25">
      <c r="A6919" t="s">
        <v>32</v>
      </c>
      <c r="B6919" t="s">
        <v>20835</v>
      </c>
      <c r="C6919">
        <f>YEAR(B6919)</f>
        <v>2018</v>
      </c>
      <c r="D6919">
        <v>55.4</v>
      </c>
      <c r="E6919">
        <v>51.8</v>
      </c>
      <c r="F6919">
        <v>54.1</v>
      </c>
      <c r="H6919" s="2">
        <f>IF(F6919-54.08&lt;=0,0,IF(F6919-54.08&lt;=1,1,2))</f>
        <v>1</v>
      </c>
      <c r="I6919">
        <v>55.4</v>
      </c>
      <c r="J6919">
        <v>51.8</v>
      </c>
      <c r="K6919">
        <v>54.1</v>
      </c>
      <c r="L6919">
        <v>48.1</v>
      </c>
      <c r="M6919">
        <v>80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30.6</v>
      </c>
      <c r="V6919">
        <v>25.3</v>
      </c>
      <c r="W6919">
        <v>334.6</v>
      </c>
      <c r="X6919">
        <v>1024.5</v>
      </c>
      <c r="Y6919">
        <v>89.1</v>
      </c>
      <c r="Z6919">
        <v>6.2</v>
      </c>
      <c r="AA6919">
        <v>77</v>
      </c>
      <c r="AB6919">
        <v>6.6</v>
      </c>
      <c r="AC6919">
        <v>3</v>
      </c>
      <c r="AD6919">
        <v>0</v>
      </c>
      <c r="AE6919" t="s">
        <v>20836</v>
      </c>
      <c r="AF6919" t="s">
        <v>20837</v>
      </c>
      <c r="AG6919">
        <v>0.42</v>
      </c>
      <c r="AH6919" t="s">
        <v>36</v>
      </c>
      <c r="AI6919" t="s">
        <v>37</v>
      </c>
      <c r="AJ6919" t="s">
        <v>38</v>
      </c>
    </row>
    <row r="6920" spans="1:36" x14ac:dyDescent="0.25">
      <c r="A6920" t="s">
        <v>32</v>
      </c>
      <c r="B6920" t="s">
        <v>20838</v>
      </c>
      <c r="C6920">
        <f>YEAR(B6920)</f>
        <v>2018</v>
      </c>
      <c r="D6920">
        <v>59</v>
      </c>
      <c r="E6920">
        <v>48.2</v>
      </c>
      <c r="F6920">
        <v>55.1</v>
      </c>
      <c r="H6920" s="2">
        <f>IF(F6920-54.08&lt;=0,0,IF(F6920-54.08&lt;=1,1,2))</f>
        <v>2</v>
      </c>
      <c r="I6920">
        <v>59</v>
      </c>
      <c r="J6920">
        <v>45.1</v>
      </c>
      <c r="K6920">
        <v>55</v>
      </c>
      <c r="L6920">
        <v>49.9</v>
      </c>
      <c r="M6920">
        <v>82.9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17.2</v>
      </c>
      <c r="V6920">
        <v>10.3</v>
      </c>
      <c r="W6920">
        <v>325.5</v>
      </c>
      <c r="X6920">
        <v>1026.9000000000001</v>
      </c>
      <c r="Y6920">
        <v>58.9</v>
      </c>
      <c r="Z6920">
        <v>6.2</v>
      </c>
      <c r="AA6920">
        <v>107.3</v>
      </c>
      <c r="AB6920">
        <v>9.1</v>
      </c>
      <c r="AC6920">
        <v>4</v>
      </c>
      <c r="AD6920">
        <v>0</v>
      </c>
      <c r="AE6920" t="s">
        <v>20839</v>
      </c>
      <c r="AF6920" t="s">
        <v>20840</v>
      </c>
      <c r="AG6920">
        <v>0.46</v>
      </c>
      <c r="AH6920" t="s">
        <v>36</v>
      </c>
      <c r="AI6920" t="s">
        <v>37</v>
      </c>
      <c r="AJ6920" t="s">
        <v>38</v>
      </c>
    </row>
    <row r="6921" spans="1:36" x14ac:dyDescent="0.25">
      <c r="A6921" t="s">
        <v>32</v>
      </c>
      <c r="B6921" t="s">
        <v>20841</v>
      </c>
      <c r="C6921">
        <f>YEAR(B6921)</f>
        <v>2018</v>
      </c>
      <c r="D6921">
        <v>64.400000000000006</v>
      </c>
      <c r="E6921">
        <v>48.2</v>
      </c>
      <c r="F6921">
        <v>56.3</v>
      </c>
      <c r="H6921" s="2">
        <f>IF(F6921-54.08&lt;=0,0,IF(F6921-54.08&lt;=1,1,2))</f>
        <v>2</v>
      </c>
      <c r="I6921">
        <v>64.400000000000006</v>
      </c>
      <c r="J6921">
        <v>43.4</v>
      </c>
      <c r="K6921">
        <v>55.2</v>
      </c>
      <c r="L6921">
        <v>51.7</v>
      </c>
      <c r="M6921">
        <v>85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15.4</v>
      </c>
      <c r="V6921">
        <v>16.100000000000001</v>
      </c>
      <c r="W6921">
        <v>232.6</v>
      </c>
      <c r="X6921">
        <v>1024.3</v>
      </c>
      <c r="Y6921">
        <v>47.5</v>
      </c>
      <c r="Z6921">
        <v>6.2</v>
      </c>
      <c r="AA6921">
        <v>100.2</v>
      </c>
      <c r="AB6921">
        <v>8.6999999999999993</v>
      </c>
      <c r="AC6921">
        <v>4</v>
      </c>
      <c r="AD6921">
        <v>0</v>
      </c>
      <c r="AE6921" t="s">
        <v>20842</v>
      </c>
      <c r="AF6921" t="s">
        <v>20843</v>
      </c>
      <c r="AG6921">
        <v>0.5</v>
      </c>
      <c r="AH6921" t="s">
        <v>36</v>
      </c>
      <c r="AI6921" t="s">
        <v>174</v>
      </c>
      <c r="AJ6921" t="s">
        <v>38</v>
      </c>
    </row>
    <row r="6922" spans="1:36" x14ac:dyDescent="0.25">
      <c r="A6922" t="s">
        <v>32</v>
      </c>
      <c r="B6922" t="s">
        <v>20844</v>
      </c>
      <c r="C6922">
        <f>YEAR(B6922)</f>
        <v>2018</v>
      </c>
      <c r="D6922">
        <v>62.6</v>
      </c>
      <c r="E6922">
        <v>50</v>
      </c>
      <c r="F6922">
        <v>57.6</v>
      </c>
      <c r="H6922" s="2">
        <f>IF(F6922-54.08&lt;=0,0,IF(F6922-54.08&lt;=1,1,2))</f>
        <v>2</v>
      </c>
      <c r="I6922">
        <v>62.6</v>
      </c>
      <c r="J6922">
        <v>47.2</v>
      </c>
      <c r="K6922">
        <v>57.5</v>
      </c>
      <c r="L6922">
        <v>52.5</v>
      </c>
      <c r="M6922">
        <v>83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22.6</v>
      </c>
      <c r="V6922">
        <v>13.9</v>
      </c>
      <c r="W6922">
        <v>253.1</v>
      </c>
      <c r="X6922">
        <v>1021.7</v>
      </c>
      <c r="Y6922">
        <v>70</v>
      </c>
      <c r="Z6922">
        <v>6.2</v>
      </c>
      <c r="AA6922">
        <v>81</v>
      </c>
      <c r="AB6922">
        <v>6.9</v>
      </c>
      <c r="AC6922">
        <v>3</v>
      </c>
      <c r="AD6922">
        <v>0</v>
      </c>
      <c r="AE6922" t="s">
        <v>20845</v>
      </c>
      <c r="AF6922" t="s">
        <v>20846</v>
      </c>
      <c r="AG6922">
        <v>0.52</v>
      </c>
      <c r="AH6922" t="s">
        <v>36</v>
      </c>
      <c r="AI6922" t="s">
        <v>37</v>
      </c>
      <c r="AJ6922" t="s">
        <v>38</v>
      </c>
    </row>
    <row r="6923" spans="1:36" x14ac:dyDescent="0.25">
      <c r="A6923" t="s">
        <v>32</v>
      </c>
      <c r="B6923" t="s">
        <v>20847</v>
      </c>
      <c r="C6923">
        <f>YEAR(B6923)</f>
        <v>2018</v>
      </c>
      <c r="D6923">
        <v>62.6</v>
      </c>
      <c r="E6923">
        <v>48.2</v>
      </c>
      <c r="F6923">
        <v>54.9</v>
      </c>
      <c r="H6923" s="2">
        <f>IF(F6923-54.08&lt;=0,0,IF(F6923-54.08&lt;=1,1,2))</f>
        <v>1</v>
      </c>
      <c r="I6923">
        <v>62.6</v>
      </c>
      <c r="J6923">
        <v>45</v>
      </c>
      <c r="K6923">
        <v>54.2</v>
      </c>
      <c r="L6923">
        <v>50.7</v>
      </c>
      <c r="M6923">
        <v>86.1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30</v>
      </c>
      <c r="V6923">
        <v>12.7</v>
      </c>
      <c r="W6923">
        <v>169.9</v>
      </c>
      <c r="X6923">
        <v>1020.7</v>
      </c>
      <c r="Y6923">
        <v>42.2</v>
      </c>
      <c r="Z6923">
        <v>6.2</v>
      </c>
      <c r="AA6923">
        <v>120.6</v>
      </c>
      <c r="AB6923">
        <v>10.4</v>
      </c>
      <c r="AC6923">
        <v>5</v>
      </c>
      <c r="AD6923">
        <v>0</v>
      </c>
      <c r="AE6923" t="s">
        <v>20848</v>
      </c>
      <c r="AF6923" t="s">
        <v>20849</v>
      </c>
      <c r="AG6923">
        <v>0.56000000000000005</v>
      </c>
      <c r="AH6923" t="s">
        <v>36</v>
      </c>
      <c r="AI6923" t="s">
        <v>702</v>
      </c>
      <c r="AJ6923" t="s">
        <v>38</v>
      </c>
    </row>
    <row r="6924" spans="1:36" x14ac:dyDescent="0.25">
      <c r="A6924" t="s">
        <v>32</v>
      </c>
      <c r="B6924" t="s">
        <v>20850</v>
      </c>
      <c r="C6924">
        <f>YEAR(B6924)</f>
        <v>2018</v>
      </c>
      <c r="D6924">
        <v>69.8</v>
      </c>
      <c r="E6924">
        <v>50</v>
      </c>
      <c r="F6924">
        <v>57.6</v>
      </c>
      <c r="H6924" s="2">
        <f>IF(F6924-54.08&lt;=0,0,IF(F6924-54.08&lt;=1,1,2))</f>
        <v>2</v>
      </c>
      <c r="I6924">
        <v>69.8</v>
      </c>
      <c r="J6924">
        <v>50</v>
      </c>
      <c r="K6924">
        <v>57.6</v>
      </c>
      <c r="L6924">
        <v>52.6</v>
      </c>
      <c r="M6924">
        <v>84</v>
      </c>
      <c r="O6924">
        <v>0.314</v>
      </c>
      <c r="P6924">
        <v>100</v>
      </c>
      <c r="Q6924">
        <v>4.17</v>
      </c>
      <c r="R6924" t="s">
        <v>40</v>
      </c>
      <c r="S6924">
        <v>0</v>
      </c>
      <c r="T6924">
        <v>0</v>
      </c>
      <c r="U6924">
        <v>27.3</v>
      </c>
      <c r="V6924">
        <v>23</v>
      </c>
      <c r="W6924">
        <v>242.5</v>
      </c>
      <c r="X6924">
        <v>1014</v>
      </c>
      <c r="Y6924">
        <v>59.6</v>
      </c>
      <c r="Z6924">
        <v>5.7</v>
      </c>
      <c r="AA6924">
        <v>89</v>
      </c>
      <c r="AB6924">
        <v>7.7</v>
      </c>
      <c r="AC6924">
        <v>4</v>
      </c>
      <c r="AD6924">
        <v>0</v>
      </c>
      <c r="AE6924" t="s">
        <v>20851</v>
      </c>
      <c r="AF6924" t="s">
        <v>20852</v>
      </c>
      <c r="AG6924">
        <v>0.59</v>
      </c>
      <c r="AH6924" t="s">
        <v>56</v>
      </c>
      <c r="AI6924" t="s">
        <v>65</v>
      </c>
      <c r="AJ6924" t="s">
        <v>40</v>
      </c>
    </row>
    <row r="6925" spans="1:36" x14ac:dyDescent="0.25">
      <c r="A6925" t="s">
        <v>32</v>
      </c>
      <c r="B6925" t="s">
        <v>20853</v>
      </c>
      <c r="C6925">
        <f>YEAR(B6925)</f>
        <v>2018</v>
      </c>
      <c r="D6925">
        <v>53.6</v>
      </c>
      <c r="E6925">
        <v>50</v>
      </c>
      <c r="F6925">
        <v>50.6</v>
      </c>
      <c r="H6925" s="2">
        <f>IF(F6925-54.08&lt;=0,0,IF(F6925-54.08&lt;=1,1,2))</f>
        <v>0</v>
      </c>
      <c r="I6925">
        <v>53.6</v>
      </c>
      <c r="J6925">
        <v>42.7</v>
      </c>
      <c r="K6925">
        <v>48.6</v>
      </c>
      <c r="L6925">
        <v>42.6</v>
      </c>
      <c r="M6925">
        <v>74.2</v>
      </c>
      <c r="O6925">
        <v>0.11799999999999999</v>
      </c>
      <c r="P6925">
        <v>100</v>
      </c>
      <c r="Q6925">
        <v>4.17</v>
      </c>
      <c r="R6925" t="s">
        <v>40</v>
      </c>
      <c r="S6925">
        <v>0</v>
      </c>
      <c r="T6925">
        <v>0</v>
      </c>
      <c r="U6925">
        <v>41.8</v>
      </c>
      <c r="V6925">
        <v>28.9</v>
      </c>
      <c r="W6925">
        <v>354.7</v>
      </c>
      <c r="X6925">
        <v>1018.5</v>
      </c>
      <c r="Y6925">
        <v>85.8</v>
      </c>
      <c r="Z6925">
        <v>6.1</v>
      </c>
      <c r="AA6925">
        <v>91.5</v>
      </c>
      <c r="AB6925">
        <v>7.7</v>
      </c>
      <c r="AC6925">
        <v>3</v>
      </c>
      <c r="AD6925">
        <v>0</v>
      </c>
      <c r="AE6925" t="s">
        <v>20854</v>
      </c>
      <c r="AF6925" t="s">
        <v>20855</v>
      </c>
      <c r="AG6925">
        <v>0.63</v>
      </c>
      <c r="AH6925" t="s">
        <v>56</v>
      </c>
      <c r="AI6925" t="s">
        <v>137</v>
      </c>
      <c r="AJ6925" t="s">
        <v>40</v>
      </c>
    </row>
    <row r="6926" spans="1:36" x14ac:dyDescent="0.25">
      <c r="A6926" t="s">
        <v>32</v>
      </c>
      <c r="B6926" t="s">
        <v>20856</v>
      </c>
      <c r="C6926">
        <f>YEAR(B6926)</f>
        <v>2018</v>
      </c>
      <c r="D6926">
        <v>51.8</v>
      </c>
      <c r="E6926">
        <v>48.2</v>
      </c>
      <c r="F6926">
        <v>50.6</v>
      </c>
      <c r="H6926" s="2">
        <f>IF(F6926-54.08&lt;=0,0,IF(F6926-54.08&lt;=1,1,2))</f>
        <v>0</v>
      </c>
      <c r="I6926">
        <v>51.8</v>
      </c>
      <c r="J6926">
        <v>40.9</v>
      </c>
      <c r="K6926">
        <v>49.1</v>
      </c>
      <c r="L6926">
        <v>42.3</v>
      </c>
      <c r="M6926">
        <v>73.3</v>
      </c>
      <c r="O6926">
        <v>1E-3</v>
      </c>
      <c r="P6926">
        <v>100</v>
      </c>
      <c r="Q6926">
        <v>4.17</v>
      </c>
      <c r="R6926" t="s">
        <v>40</v>
      </c>
      <c r="S6926">
        <v>0</v>
      </c>
      <c r="T6926">
        <v>0</v>
      </c>
      <c r="U6926">
        <v>40.299999999999997</v>
      </c>
      <c r="V6926">
        <v>27.7</v>
      </c>
      <c r="W6926">
        <v>337.8</v>
      </c>
      <c r="X6926">
        <v>1020.4</v>
      </c>
      <c r="Y6926">
        <v>89.1</v>
      </c>
      <c r="Z6926">
        <v>6.2</v>
      </c>
      <c r="AA6926">
        <v>70.8</v>
      </c>
      <c r="AB6926">
        <v>6.1</v>
      </c>
      <c r="AC6926">
        <v>3</v>
      </c>
      <c r="AD6926">
        <v>0</v>
      </c>
      <c r="AE6926" t="s">
        <v>20857</v>
      </c>
      <c r="AF6926" t="s">
        <v>20858</v>
      </c>
      <c r="AG6926">
        <v>0.66</v>
      </c>
      <c r="AH6926" t="s">
        <v>56</v>
      </c>
      <c r="AI6926" t="s">
        <v>61</v>
      </c>
      <c r="AJ6926" t="s">
        <v>40</v>
      </c>
    </row>
    <row r="6927" spans="1:36" x14ac:dyDescent="0.25">
      <c r="A6927" t="s">
        <v>32</v>
      </c>
      <c r="B6927" t="s">
        <v>20859</v>
      </c>
      <c r="C6927">
        <f>YEAR(B6927)</f>
        <v>2018</v>
      </c>
      <c r="D6927">
        <v>53.6</v>
      </c>
      <c r="E6927">
        <v>51.8</v>
      </c>
      <c r="F6927">
        <v>53.3</v>
      </c>
      <c r="H6927" s="2">
        <f>IF(F6927-54.08&lt;=0,0,IF(F6927-54.08&lt;=1,1,2))</f>
        <v>0</v>
      </c>
      <c r="I6927">
        <v>53.6</v>
      </c>
      <c r="J6927">
        <v>51.8</v>
      </c>
      <c r="K6927">
        <v>53.3</v>
      </c>
      <c r="L6927">
        <v>45.7</v>
      </c>
      <c r="M6927">
        <v>75.3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27.1</v>
      </c>
      <c r="V6927">
        <v>19.600000000000001</v>
      </c>
      <c r="W6927">
        <v>335.2</v>
      </c>
      <c r="X6927">
        <v>1020.8</v>
      </c>
      <c r="Y6927">
        <v>89.1</v>
      </c>
      <c r="Z6927">
        <v>6.2</v>
      </c>
      <c r="AA6927">
        <v>68.400000000000006</v>
      </c>
      <c r="AB6927">
        <v>5.9</v>
      </c>
      <c r="AC6927">
        <v>3</v>
      </c>
      <c r="AD6927">
        <v>0</v>
      </c>
      <c r="AE6927" t="s">
        <v>20860</v>
      </c>
      <c r="AF6927" t="s">
        <v>20861</v>
      </c>
      <c r="AG6927">
        <v>0.7</v>
      </c>
      <c r="AH6927" t="s">
        <v>36</v>
      </c>
      <c r="AI6927" t="s">
        <v>37</v>
      </c>
      <c r="AJ6927" t="s">
        <v>38</v>
      </c>
    </row>
    <row r="6928" spans="1:36" x14ac:dyDescent="0.25">
      <c r="A6928" t="s">
        <v>32</v>
      </c>
      <c r="B6928" t="s">
        <v>20862</v>
      </c>
      <c r="C6928">
        <f>YEAR(B6928)</f>
        <v>2018</v>
      </c>
      <c r="D6928">
        <v>59</v>
      </c>
      <c r="E6928">
        <v>48.2</v>
      </c>
      <c r="F6928">
        <v>54.1</v>
      </c>
      <c r="H6928" s="2">
        <f>IF(F6928-54.08&lt;=0,0,IF(F6928-54.08&lt;=1,1,2))</f>
        <v>1</v>
      </c>
      <c r="I6928">
        <v>59</v>
      </c>
      <c r="J6928">
        <v>46.3</v>
      </c>
      <c r="K6928">
        <v>54</v>
      </c>
      <c r="L6928">
        <v>48.1</v>
      </c>
      <c r="M6928">
        <v>80.7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20.100000000000001</v>
      </c>
      <c r="V6928">
        <v>12.8</v>
      </c>
      <c r="W6928">
        <v>294.3</v>
      </c>
      <c r="X6928">
        <v>1019.3</v>
      </c>
      <c r="Y6928">
        <v>60.7</v>
      </c>
      <c r="Z6928">
        <v>6.2</v>
      </c>
      <c r="AA6928">
        <v>107.7</v>
      </c>
      <c r="AB6928">
        <v>9.3000000000000007</v>
      </c>
      <c r="AC6928">
        <v>4</v>
      </c>
      <c r="AD6928">
        <v>0</v>
      </c>
      <c r="AE6928" t="s">
        <v>20863</v>
      </c>
      <c r="AF6928" t="s">
        <v>20864</v>
      </c>
      <c r="AG6928">
        <v>0.75</v>
      </c>
      <c r="AH6928" t="s">
        <v>36</v>
      </c>
      <c r="AI6928" t="s">
        <v>37</v>
      </c>
      <c r="AJ6928" t="s">
        <v>38</v>
      </c>
    </row>
    <row r="6929" spans="1:36" x14ac:dyDescent="0.25">
      <c r="A6929" t="s">
        <v>32</v>
      </c>
      <c r="B6929" t="s">
        <v>20865</v>
      </c>
      <c r="C6929">
        <f>YEAR(B6929)</f>
        <v>2018</v>
      </c>
      <c r="D6929">
        <v>59</v>
      </c>
      <c r="E6929">
        <v>46.4</v>
      </c>
      <c r="F6929">
        <v>51.9</v>
      </c>
      <c r="H6929" s="2">
        <f>IF(F6929-54.08&lt;=0,0,IF(F6929-54.08&lt;=1,1,2))</f>
        <v>0</v>
      </c>
      <c r="I6929">
        <v>59</v>
      </c>
      <c r="J6929">
        <v>42.4</v>
      </c>
      <c r="K6929">
        <v>50.5</v>
      </c>
      <c r="L6929">
        <v>48.1</v>
      </c>
      <c r="M6929">
        <v>87.6</v>
      </c>
      <c r="O6929">
        <v>2.4E-2</v>
      </c>
      <c r="P6929">
        <v>100</v>
      </c>
      <c r="Q6929">
        <v>4.17</v>
      </c>
      <c r="R6929" t="s">
        <v>40</v>
      </c>
      <c r="S6929">
        <v>0</v>
      </c>
      <c r="T6929">
        <v>0</v>
      </c>
      <c r="U6929">
        <v>13.9</v>
      </c>
      <c r="V6929">
        <v>9.1999999999999993</v>
      </c>
      <c r="W6929">
        <v>162.9</v>
      </c>
      <c r="X6929">
        <v>1019.9</v>
      </c>
      <c r="Y6929">
        <v>60.3</v>
      </c>
      <c r="Z6929">
        <v>6.1</v>
      </c>
      <c r="AA6929">
        <v>98.3</v>
      </c>
      <c r="AB6929">
        <v>8.1999999999999993</v>
      </c>
      <c r="AC6929">
        <v>4</v>
      </c>
      <c r="AD6929">
        <v>0</v>
      </c>
      <c r="AE6929" t="s">
        <v>20866</v>
      </c>
      <c r="AF6929" t="s">
        <v>20867</v>
      </c>
      <c r="AG6929">
        <v>0.77</v>
      </c>
      <c r="AH6929" t="s">
        <v>56</v>
      </c>
      <c r="AI6929" t="s">
        <v>65</v>
      </c>
      <c r="AJ6929" t="s">
        <v>40</v>
      </c>
    </row>
    <row r="6930" spans="1:36" x14ac:dyDescent="0.25">
      <c r="A6930" t="s">
        <v>32</v>
      </c>
      <c r="B6930" t="s">
        <v>20868</v>
      </c>
      <c r="C6930">
        <f>YEAR(B6930)</f>
        <v>2018</v>
      </c>
      <c r="D6930">
        <v>57.2</v>
      </c>
      <c r="E6930">
        <v>44.6</v>
      </c>
      <c r="F6930">
        <v>50.7</v>
      </c>
      <c r="H6930" s="2">
        <f>IF(F6930-54.08&lt;=0,0,IF(F6930-54.08&lt;=1,1,2))</f>
        <v>0</v>
      </c>
      <c r="I6930">
        <v>57.2</v>
      </c>
      <c r="J6930">
        <v>39.700000000000003</v>
      </c>
      <c r="K6930">
        <v>49</v>
      </c>
      <c r="L6930">
        <v>47.2</v>
      </c>
      <c r="M6930">
        <v>88.2</v>
      </c>
      <c r="O6930">
        <v>0.123</v>
      </c>
      <c r="P6930">
        <v>100</v>
      </c>
      <c r="Q6930">
        <v>4.17</v>
      </c>
      <c r="R6930" t="s">
        <v>40</v>
      </c>
      <c r="S6930">
        <v>0</v>
      </c>
      <c r="T6930">
        <v>0</v>
      </c>
      <c r="U6930">
        <v>31</v>
      </c>
      <c r="V6930">
        <v>19.600000000000001</v>
      </c>
      <c r="W6930">
        <v>165.4</v>
      </c>
      <c r="X6930">
        <v>1015.4</v>
      </c>
      <c r="Y6930">
        <v>69.3</v>
      </c>
      <c r="Z6930">
        <v>6.2</v>
      </c>
      <c r="AA6930">
        <v>65.3</v>
      </c>
      <c r="AB6930">
        <v>5.7</v>
      </c>
      <c r="AC6930">
        <v>3</v>
      </c>
      <c r="AD6930">
        <v>0</v>
      </c>
      <c r="AE6930" t="s">
        <v>20869</v>
      </c>
      <c r="AF6930" t="s">
        <v>20870</v>
      </c>
      <c r="AG6930">
        <v>0.8</v>
      </c>
      <c r="AH6930" t="s">
        <v>56</v>
      </c>
      <c r="AI6930" t="s">
        <v>65</v>
      </c>
      <c r="AJ6930" t="s">
        <v>40</v>
      </c>
    </row>
    <row r="6931" spans="1:36" x14ac:dyDescent="0.25">
      <c r="A6931" t="s">
        <v>32</v>
      </c>
      <c r="B6931" t="s">
        <v>20871</v>
      </c>
      <c r="C6931">
        <f>YEAR(B6931)</f>
        <v>2019</v>
      </c>
      <c r="D6931">
        <v>57.2</v>
      </c>
      <c r="E6931">
        <v>50</v>
      </c>
      <c r="F6931">
        <v>53.5</v>
      </c>
      <c r="H6931" s="2">
        <f>IF(F6931-54.08&lt;=0,0,IF(F6931-54.08&lt;=1,1,2))</f>
        <v>0</v>
      </c>
      <c r="I6931">
        <v>57.2</v>
      </c>
      <c r="J6931">
        <v>48.4</v>
      </c>
      <c r="K6931">
        <v>53.5</v>
      </c>
      <c r="L6931">
        <v>49.8</v>
      </c>
      <c r="M6931">
        <v>87.1</v>
      </c>
      <c r="N6931">
        <f>AVERAGE(M6931:M7295)</f>
        <v>70.670410958904128</v>
      </c>
      <c r="O6931">
        <v>0.14000000000000001</v>
      </c>
      <c r="P6931">
        <v>100</v>
      </c>
      <c r="Q6931">
        <v>8.33</v>
      </c>
      <c r="R6931" t="s">
        <v>40</v>
      </c>
      <c r="S6931">
        <v>0</v>
      </c>
      <c r="T6931">
        <v>0</v>
      </c>
      <c r="U6931">
        <v>26.3</v>
      </c>
      <c r="V6931">
        <v>13.9</v>
      </c>
      <c r="W6931">
        <v>176.2</v>
      </c>
      <c r="X6931">
        <v>1009.4</v>
      </c>
      <c r="Y6931">
        <v>55</v>
      </c>
      <c r="Z6931">
        <v>6.2</v>
      </c>
      <c r="AA6931">
        <v>104.7</v>
      </c>
      <c r="AB6931">
        <v>9</v>
      </c>
      <c r="AC6931">
        <v>4</v>
      </c>
      <c r="AD6931">
        <v>0</v>
      </c>
      <c r="AE6931" t="s">
        <v>20872</v>
      </c>
      <c r="AF6931" t="s">
        <v>20873</v>
      </c>
      <c r="AG6931">
        <v>0.84</v>
      </c>
      <c r="AH6931" t="s">
        <v>56</v>
      </c>
      <c r="AI6931" t="s">
        <v>1166</v>
      </c>
      <c r="AJ6931" t="s">
        <v>40</v>
      </c>
    </row>
    <row r="6932" spans="1:36" x14ac:dyDescent="0.25">
      <c r="A6932" t="s">
        <v>32</v>
      </c>
      <c r="B6932" t="s">
        <v>20874</v>
      </c>
      <c r="C6932">
        <f>YEAR(B6932)</f>
        <v>2019</v>
      </c>
      <c r="D6932">
        <v>53.6</v>
      </c>
      <c r="E6932">
        <v>46.4</v>
      </c>
      <c r="F6932">
        <v>50.5</v>
      </c>
      <c r="H6932" s="2">
        <f>IF(F6932-54.08&lt;=0,0,IF(F6932-54.08&lt;=1,1,2))</f>
        <v>0</v>
      </c>
      <c r="I6932">
        <v>53.6</v>
      </c>
      <c r="J6932">
        <v>41.1</v>
      </c>
      <c r="K6932">
        <v>49</v>
      </c>
      <c r="L6932">
        <v>46.1</v>
      </c>
      <c r="M6932">
        <v>85</v>
      </c>
      <c r="O6932">
        <v>0.98899999999999999</v>
      </c>
      <c r="P6932">
        <v>100</v>
      </c>
      <c r="Q6932">
        <v>8.33</v>
      </c>
      <c r="R6932" t="s">
        <v>40</v>
      </c>
      <c r="S6932">
        <v>0</v>
      </c>
      <c r="T6932">
        <v>0</v>
      </c>
      <c r="U6932">
        <v>25.7</v>
      </c>
      <c r="V6932">
        <v>20.8</v>
      </c>
      <c r="W6932">
        <v>294.60000000000002</v>
      </c>
      <c r="X6932">
        <v>1009.3</v>
      </c>
      <c r="Y6932">
        <v>63.7</v>
      </c>
      <c r="Z6932">
        <v>6</v>
      </c>
      <c r="AA6932">
        <v>78.3</v>
      </c>
      <c r="AB6932">
        <v>6.6</v>
      </c>
      <c r="AC6932">
        <v>3</v>
      </c>
      <c r="AD6932">
        <v>0</v>
      </c>
      <c r="AE6932" t="s">
        <v>20875</v>
      </c>
      <c r="AF6932" t="s">
        <v>20876</v>
      </c>
      <c r="AG6932">
        <v>0.87</v>
      </c>
      <c r="AH6932" t="s">
        <v>56</v>
      </c>
      <c r="AI6932" t="s">
        <v>57</v>
      </c>
      <c r="AJ6932" t="s">
        <v>40</v>
      </c>
    </row>
    <row r="6933" spans="1:36" x14ac:dyDescent="0.25">
      <c r="A6933" t="s">
        <v>32</v>
      </c>
      <c r="B6933" t="s">
        <v>20877</v>
      </c>
      <c r="C6933">
        <f>YEAR(B6933)</f>
        <v>2019</v>
      </c>
      <c r="D6933">
        <v>60.8</v>
      </c>
      <c r="E6933">
        <v>46.4</v>
      </c>
      <c r="F6933">
        <v>53.1</v>
      </c>
      <c r="H6933" s="2">
        <f>IF(F6933-54.08&lt;=0,0,IF(F6933-54.08&lt;=1,1,2))</f>
        <v>0</v>
      </c>
      <c r="I6933">
        <v>60.8</v>
      </c>
      <c r="J6933">
        <v>42.4</v>
      </c>
      <c r="K6933">
        <v>51.9</v>
      </c>
      <c r="L6933">
        <v>47.7</v>
      </c>
      <c r="M6933">
        <v>81.900000000000006</v>
      </c>
      <c r="O6933">
        <v>0.161</v>
      </c>
      <c r="P6933">
        <v>100</v>
      </c>
      <c r="Q6933">
        <v>4.17</v>
      </c>
      <c r="R6933" t="s">
        <v>40</v>
      </c>
      <c r="S6933">
        <v>0</v>
      </c>
      <c r="T6933">
        <v>0</v>
      </c>
      <c r="U6933">
        <v>40.9</v>
      </c>
      <c r="V6933">
        <v>25.2</v>
      </c>
      <c r="W6933">
        <v>209.5</v>
      </c>
      <c r="X6933">
        <v>1008.3</v>
      </c>
      <c r="Y6933">
        <v>50.4</v>
      </c>
      <c r="Z6933">
        <v>6.1</v>
      </c>
      <c r="AA6933">
        <v>89.6</v>
      </c>
      <c r="AB6933">
        <v>7.7</v>
      </c>
      <c r="AC6933">
        <v>4</v>
      </c>
      <c r="AD6933">
        <v>0</v>
      </c>
      <c r="AE6933" t="s">
        <v>20878</v>
      </c>
      <c r="AF6933" t="s">
        <v>20879</v>
      </c>
      <c r="AG6933">
        <v>0.91</v>
      </c>
      <c r="AH6933" t="s">
        <v>56</v>
      </c>
      <c r="AI6933" t="s">
        <v>65</v>
      </c>
      <c r="AJ6933" t="s">
        <v>40</v>
      </c>
    </row>
    <row r="6934" spans="1:36" x14ac:dyDescent="0.25">
      <c r="A6934" t="s">
        <v>32</v>
      </c>
      <c r="B6934" t="s">
        <v>20880</v>
      </c>
      <c r="C6934">
        <f>YEAR(B6934)</f>
        <v>2019</v>
      </c>
      <c r="D6934">
        <v>55.4</v>
      </c>
      <c r="E6934">
        <v>46.4</v>
      </c>
      <c r="F6934">
        <v>51.3</v>
      </c>
      <c r="H6934" s="2">
        <f>IF(F6934-54.08&lt;=0,0,IF(F6934-54.08&lt;=1,1,2))</f>
        <v>0</v>
      </c>
      <c r="I6934">
        <v>55.4</v>
      </c>
      <c r="J6934">
        <v>43.3</v>
      </c>
      <c r="K6934">
        <v>50.4</v>
      </c>
      <c r="L6934">
        <v>44.4</v>
      </c>
      <c r="M6934">
        <v>77.5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23</v>
      </c>
      <c r="V6934">
        <v>19.7</v>
      </c>
      <c r="W6934">
        <v>234.6</v>
      </c>
      <c r="X6934">
        <v>1015.7</v>
      </c>
      <c r="Y6934">
        <v>43.7</v>
      </c>
      <c r="Z6934">
        <v>6.2</v>
      </c>
      <c r="AA6934">
        <v>103.2</v>
      </c>
      <c r="AB6934">
        <v>8.9</v>
      </c>
      <c r="AC6934">
        <v>4</v>
      </c>
      <c r="AD6934">
        <v>0</v>
      </c>
      <c r="AE6934" t="s">
        <v>20881</v>
      </c>
      <c r="AF6934" t="s">
        <v>20882</v>
      </c>
      <c r="AG6934">
        <v>0.94</v>
      </c>
      <c r="AH6934" t="s">
        <v>36</v>
      </c>
      <c r="AI6934" t="s">
        <v>37</v>
      </c>
      <c r="AJ6934" t="s">
        <v>38</v>
      </c>
    </row>
    <row r="6935" spans="1:36" x14ac:dyDescent="0.25">
      <c r="A6935" t="s">
        <v>32</v>
      </c>
      <c r="B6935" t="s">
        <v>20883</v>
      </c>
      <c r="C6935">
        <f>YEAR(B6935)</f>
        <v>2019</v>
      </c>
      <c r="D6935">
        <v>51.8</v>
      </c>
      <c r="E6935">
        <v>41</v>
      </c>
      <c r="F6935">
        <v>45.7</v>
      </c>
      <c r="H6935" s="2">
        <f>IF(F6935-54.08&lt;=0,0,IF(F6935-54.08&lt;=1,1,2))</f>
        <v>0</v>
      </c>
      <c r="I6935">
        <v>51.8</v>
      </c>
      <c r="J6935">
        <v>36.1</v>
      </c>
      <c r="K6935">
        <v>41.9</v>
      </c>
      <c r="L6935">
        <v>41.4</v>
      </c>
      <c r="M6935">
        <v>85.2</v>
      </c>
      <c r="O6935">
        <v>4.3999999999999997E-2</v>
      </c>
      <c r="P6935">
        <v>100</v>
      </c>
      <c r="Q6935">
        <v>12.5</v>
      </c>
      <c r="R6935" t="s">
        <v>40</v>
      </c>
      <c r="S6935">
        <v>0</v>
      </c>
      <c r="T6935">
        <v>0</v>
      </c>
      <c r="U6935">
        <v>28.4</v>
      </c>
      <c r="V6935">
        <v>13.9</v>
      </c>
      <c r="W6935">
        <v>206.6</v>
      </c>
      <c r="X6935">
        <v>1013.6</v>
      </c>
      <c r="Y6935">
        <v>48.8</v>
      </c>
      <c r="Z6935">
        <v>6.1</v>
      </c>
      <c r="AA6935">
        <v>106.4</v>
      </c>
      <c r="AB6935">
        <v>9.1</v>
      </c>
      <c r="AC6935">
        <v>5</v>
      </c>
      <c r="AD6935">
        <v>0</v>
      </c>
      <c r="AE6935" t="s">
        <v>20884</v>
      </c>
      <c r="AF6935" t="s">
        <v>20885</v>
      </c>
      <c r="AG6935">
        <v>0.98</v>
      </c>
      <c r="AH6935" t="s">
        <v>56</v>
      </c>
      <c r="AI6935" t="s">
        <v>101</v>
      </c>
      <c r="AJ6935" t="s">
        <v>40</v>
      </c>
    </row>
    <row r="6936" spans="1:36" x14ac:dyDescent="0.25">
      <c r="A6936" t="s">
        <v>32</v>
      </c>
      <c r="B6936" t="s">
        <v>20886</v>
      </c>
      <c r="C6936">
        <f>YEAR(B6936)</f>
        <v>2019</v>
      </c>
      <c r="D6936">
        <v>53.6</v>
      </c>
      <c r="E6936">
        <v>39.200000000000003</v>
      </c>
      <c r="F6936">
        <v>45.7</v>
      </c>
      <c r="H6936" s="2">
        <f>IF(F6936-54.08&lt;=0,0,IF(F6936-54.08&lt;=1,1,2))</f>
        <v>0</v>
      </c>
      <c r="I6936">
        <v>53.6</v>
      </c>
      <c r="J6936">
        <v>31.4</v>
      </c>
      <c r="K6936">
        <v>41.4</v>
      </c>
      <c r="L6936">
        <v>40.799999999999997</v>
      </c>
      <c r="M6936">
        <v>83.5</v>
      </c>
      <c r="O6936">
        <v>0.27400000000000002</v>
      </c>
      <c r="P6936">
        <v>100</v>
      </c>
      <c r="Q6936">
        <v>8.33</v>
      </c>
      <c r="R6936" t="s">
        <v>40</v>
      </c>
      <c r="S6936">
        <v>0</v>
      </c>
      <c r="T6936">
        <v>0</v>
      </c>
      <c r="U6936">
        <v>30</v>
      </c>
      <c r="V6936">
        <v>21.9</v>
      </c>
      <c r="W6936">
        <v>250.9</v>
      </c>
      <c r="X6936">
        <v>1010.6</v>
      </c>
      <c r="Y6936">
        <v>46.7</v>
      </c>
      <c r="Z6936">
        <v>6</v>
      </c>
      <c r="AA6936">
        <v>114.1</v>
      </c>
      <c r="AB6936">
        <v>9.8000000000000007</v>
      </c>
      <c r="AC6936">
        <v>5</v>
      </c>
      <c r="AD6936">
        <v>0</v>
      </c>
      <c r="AE6936" t="s">
        <v>20887</v>
      </c>
      <c r="AF6936" t="s">
        <v>20888</v>
      </c>
      <c r="AG6936">
        <v>0</v>
      </c>
      <c r="AH6936" t="s">
        <v>56</v>
      </c>
      <c r="AI6936" t="s">
        <v>101</v>
      </c>
      <c r="AJ6936" t="s">
        <v>40</v>
      </c>
    </row>
    <row r="6937" spans="1:36" x14ac:dyDescent="0.25">
      <c r="A6937" t="s">
        <v>32</v>
      </c>
      <c r="B6937" t="s">
        <v>20889</v>
      </c>
      <c r="C6937">
        <f>YEAR(B6937)</f>
        <v>2019</v>
      </c>
      <c r="D6937">
        <v>51.8</v>
      </c>
      <c r="E6937">
        <v>41</v>
      </c>
      <c r="F6937">
        <v>45.4</v>
      </c>
      <c r="H6937" s="2">
        <f>IF(F6937-54.08&lt;=0,0,IF(F6937-54.08&lt;=1,1,2))</f>
        <v>0</v>
      </c>
      <c r="I6937">
        <v>51.8</v>
      </c>
      <c r="J6937">
        <v>34.299999999999997</v>
      </c>
      <c r="K6937">
        <v>42.2</v>
      </c>
      <c r="L6937">
        <v>42.8</v>
      </c>
      <c r="M6937">
        <v>90.7</v>
      </c>
      <c r="O6937">
        <v>0.53400000000000003</v>
      </c>
      <c r="P6937">
        <v>100</v>
      </c>
      <c r="Q6937">
        <v>12.5</v>
      </c>
      <c r="R6937" t="s">
        <v>40</v>
      </c>
      <c r="S6937">
        <v>0</v>
      </c>
      <c r="T6937">
        <v>0</v>
      </c>
      <c r="U6937">
        <v>23.3</v>
      </c>
      <c r="V6937">
        <v>16.100000000000001</v>
      </c>
      <c r="W6937">
        <v>246.7</v>
      </c>
      <c r="X6937">
        <v>1013.6</v>
      </c>
      <c r="Y6937">
        <v>58.2</v>
      </c>
      <c r="Z6937">
        <v>5.6</v>
      </c>
      <c r="AA6937">
        <v>110.9</v>
      </c>
      <c r="AB6937">
        <v>9.5</v>
      </c>
      <c r="AC6937">
        <v>4</v>
      </c>
      <c r="AD6937">
        <v>0</v>
      </c>
      <c r="AE6937" t="s">
        <v>20890</v>
      </c>
      <c r="AF6937" t="s">
        <v>20891</v>
      </c>
      <c r="AG6937">
        <v>0.04</v>
      </c>
      <c r="AH6937" t="s">
        <v>56</v>
      </c>
      <c r="AI6937" t="s">
        <v>101</v>
      </c>
      <c r="AJ6937" t="s">
        <v>40</v>
      </c>
    </row>
    <row r="6938" spans="1:36" x14ac:dyDescent="0.25">
      <c r="A6938" t="s">
        <v>32</v>
      </c>
      <c r="B6938" t="s">
        <v>20892</v>
      </c>
      <c r="C6938">
        <f>YEAR(B6938)</f>
        <v>2019</v>
      </c>
      <c r="D6938">
        <v>48.2</v>
      </c>
      <c r="E6938">
        <v>39.1</v>
      </c>
      <c r="F6938">
        <v>42.4</v>
      </c>
      <c r="H6938" s="2">
        <f>IF(F6938-54.08&lt;=0,0,IF(F6938-54.08&lt;=1,1,2))</f>
        <v>0</v>
      </c>
      <c r="I6938">
        <v>41.3</v>
      </c>
      <c r="J6938">
        <v>30.6</v>
      </c>
      <c r="K6938">
        <v>35.1</v>
      </c>
      <c r="L6938">
        <v>36.9</v>
      </c>
      <c r="M6938">
        <v>81.2</v>
      </c>
      <c r="O6938">
        <v>0.79200000000000004</v>
      </c>
      <c r="P6938">
        <v>100</v>
      </c>
      <c r="Q6938">
        <v>16.670000000000002</v>
      </c>
      <c r="R6938" t="s">
        <v>40</v>
      </c>
      <c r="S6938">
        <v>0</v>
      </c>
      <c r="T6938">
        <v>0</v>
      </c>
      <c r="U6938">
        <v>39.9</v>
      </c>
      <c r="V6938">
        <v>27.6</v>
      </c>
      <c r="W6938">
        <v>308.39999999999998</v>
      </c>
      <c r="X6938">
        <v>1016.7</v>
      </c>
      <c r="Y6938">
        <v>58.5</v>
      </c>
      <c r="Z6938">
        <v>5.9</v>
      </c>
      <c r="AA6938">
        <v>109.1</v>
      </c>
      <c r="AB6938">
        <v>9.4</v>
      </c>
      <c r="AC6938">
        <v>4</v>
      </c>
      <c r="AD6938">
        <v>0</v>
      </c>
      <c r="AE6938" t="s">
        <v>20893</v>
      </c>
      <c r="AF6938" t="s">
        <v>20894</v>
      </c>
      <c r="AG6938">
        <v>0.08</v>
      </c>
      <c r="AH6938" t="s">
        <v>56</v>
      </c>
      <c r="AI6938" t="s">
        <v>111</v>
      </c>
      <c r="AJ6938" t="s">
        <v>40</v>
      </c>
    </row>
    <row r="6939" spans="1:36" x14ac:dyDescent="0.25">
      <c r="A6939" t="s">
        <v>32</v>
      </c>
      <c r="B6939" t="s">
        <v>20895</v>
      </c>
      <c r="C6939">
        <f>YEAR(B6939)</f>
        <v>2019</v>
      </c>
      <c r="D6939">
        <v>59</v>
      </c>
      <c r="E6939">
        <v>37.4</v>
      </c>
      <c r="F6939">
        <v>49</v>
      </c>
      <c r="H6939" s="2">
        <f>IF(F6939-54.08&lt;=0,0,IF(F6939-54.08&lt;=1,1,2))</f>
        <v>0</v>
      </c>
      <c r="I6939">
        <v>59</v>
      </c>
      <c r="J6939">
        <v>29.8</v>
      </c>
      <c r="K6939">
        <v>46.6</v>
      </c>
      <c r="L6939">
        <v>40.299999999999997</v>
      </c>
      <c r="M6939">
        <v>72.3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34.4</v>
      </c>
      <c r="V6939">
        <v>23</v>
      </c>
      <c r="W6939">
        <v>170.9</v>
      </c>
      <c r="X6939">
        <v>1015.3</v>
      </c>
      <c r="Y6939">
        <v>38</v>
      </c>
      <c r="Z6939">
        <v>6.2</v>
      </c>
      <c r="AA6939">
        <v>104.5</v>
      </c>
      <c r="AB6939">
        <v>8.8000000000000007</v>
      </c>
      <c r="AC6939">
        <v>4</v>
      </c>
      <c r="AD6939">
        <v>0</v>
      </c>
      <c r="AE6939" t="s">
        <v>20896</v>
      </c>
      <c r="AF6939" t="s">
        <v>20897</v>
      </c>
      <c r="AG6939">
        <v>0.11</v>
      </c>
      <c r="AH6939" t="s">
        <v>36</v>
      </c>
      <c r="AI6939" t="s">
        <v>37</v>
      </c>
      <c r="AJ6939" t="s">
        <v>38</v>
      </c>
    </row>
    <row r="6940" spans="1:36" x14ac:dyDescent="0.25">
      <c r="A6940" t="s">
        <v>32</v>
      </c>
      <c r="B6940" t="s">
        <v>20898</v>
      </c>
      <c r="C6940">
        <f>YEAR(B6940)</f>
        <v>2019</v>
      </c>
      <c r="D6940">
        <v>62.6</v>
      </c>
      <c r="E6940">
        <v>53.6</v>
      </c>
      <c r="F6940">
        <v>58</v>
      </c>
      <c r="H6940" s="2">
        <f>IF(F6940-54.08&lt;=0,0,IF(F6940-54.08&lt;=1,1,2))</f>
        <v>2</v>
      </c>
      <c r="I6940">
        <v>62.6</v>
      </c>
      <c r="J6940">
        <v>53.6</v>
      </c>
      <c r="K6940">
        <v>58</v>
      </c>
      <c r="L6940">
        <v>49.4</v>
      </c>
      <c r="M6940">
        <v>73.2</v>
      </c>
      <c r="O6940">
        <v>0.124</v>
      </c>
      <c r="P6940">
        <v>100</v>
      </c>
      <c r="Q6940">
        <v>8.33</v>
      </c>
      <c r="R6940" t="s">
        <v>40</v>
      </c>
      <c r="S6940">
        <v>0</v>
      </c>
      <c r="T6940">
        <v>0</v>
      </c>
      <c r="U6940">
        <v>42.5</v>
      </c>
      <c r="V6940">
        <v>27.7</v>
      </c>
      <c r="W6940">
        <v>182.8</v>
      </c>
      <c r="X6940">
        <v>1013.5</v>
      </c>
      <c r="Y6940">
        <v>47.9</v>
      </c>
      <c r="Z6940">
        <v>5.7</v>
      </c>
      <c r="AA6940">
        <v>111.6</v>
      </c>
      <c r="AB6940">
        <v>9.6</v>
      </c>
      <c r="AC6940">
        <v>5</v>
      </c>
      <c r="AD6940">
        <v>0</v>
      </c>
      <c r="AE6940" t="s">
        <v>20899</v>
      </c>
      <c r="AF6940" t="s">
        <v>20900</v>
      </c>
      <c r="AG6940">
        <v>0.14000000000000001</v>
      </c>
      <c r="AH6940" t="s">
        <v>56</v>
      </c>
      <c r="AI6940" t="s">
        <v>1166</v>
      </c>
      <c r="AJ6940" t="s">
        <v>40</v>
      </c>
    </row>
    <row r="6941" spans="1:36" x14ac:dyDescent="0.25">
      <c r="A6941" t="s">
        <v>32</v>
      </c>
      <c r="B6941" t="s">
        <v>20901</v>
      </c>
      <c r="C6941">
        <f>YEAR(B6941)</f>
        <v>2019</v>
      </c>
      <c r="D6941">
        <v>60.8</v>
      </c>
      <c r="E6941">
        <v>57.2</v>
      </c>
      <c r="F6941">
        <v>58.5</v>
      </c>
      <c r="H6941" s="2">
        <f>IF(F6941-54.08&lt;=0,0,IF(F6941-54.08&lt;=1,1,2))</f>
        <v>2</v>
      </c>
      <c r="I6941">
        <v>60.8</v>
      </c>
      <c r="J6941">
        <v>57.2</v>
      </c>
      <c r="K6941">
        <v>58.5</v>
      </c>
      <c r="L6941">
        <v>49.3</v>
      </c>
      <c r="M6941">
        <v>71.8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42.5</v>
      </c>
      <c r="V6941">
        <v>24.2</v>
      </c>
      <c r="W6941">
        <v>181.7</v>
      </c>
      <c r="X6941">
        <v>1014.6</v>
      </c>
      <c r="Y6941">
        <v>30.2</v>
      </c>
      <c r="Z6941">
        <v>5.8</v>
      </c>
      <c r="AA6941">
        <v>115.6</v>
      </c>
      <c r="AB6941">
        <v>10</v>
      </c>
      <c r="AC6941">
        <v>5</v>
      </c>
      <c r="AD6941">
        <v>0</v>
      </c>
      <c r="AE6941" t="s">
        <v>20902</v>
      </c>
      <c r="AF6941" t="s">
        <v>20903</v>
      </c>
      <c r="AG6941">
        <v>0.18</v>
      </c>
      <c r="AH6941" t="s">
        <v>36</v>
      </c>
      <c r="AI6941" t="s">
        <v>37</v>
      </c>
      <c r="AJ6941" t="s">
        <v>38</v>
      </c>
    </row>
    <row r="6942" spans="1:36" x14ac:dyDescent="0.25">
      <c r="A6942" t="s">
        <v>32</v>
      </c>
      <c r="B6942" t="s">
        <v>20904</v>
      </c>
      <c r="C6942">
        <f>YEAR(B6942)</f>
        <v>2019</v>
      </c>
      <c r="D6942">
        <v>64.400000000000006</v>
      </c>
      <c r="E6942">
        <v>51.8</v>
      </c>
      <c r="F6942">
        <v>58.3</v>
      </c>
      <c r="H6942" s="2">
        <f>IF(F6942-54.08&lt;=0,0,IF(F6942-54.08&lt;=1,1,2))</f>
        <v>2</v>
      </c>
      <c r="I6942">
        <v>64.400000000000006</v>
      </c>
      <c r="J6942">
        <v>51.8</v>
      </c>
      <c r="K6942">
        <v>58.3</v>
      </c>
      <c r="L6942">
        <v>50.3</v>
      </c>
      <c r="M6942">
        <v>75.2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28.9</v>
      </c>
      <c r="V6942">
        <v>26.3</v>
      </c>
      <c r="W6942">
        <v>181.2</v>
      </c>
      <c r="X6942">
        <v>1006.7</v>
      </c>
      <c r="Y6942">
        <v>35.299999999999997</v>
      </c>
      <c r="Z6942">
        <v>6.1</v>
      </c>
      <c r="AA6942">
        <v>106.9</v>
      </c>
      <c r="AB6942">
        <v>9</v>
      </c>
      <c r="AC6942">
        <v>4</v>
      </c>
      <c r="AD6942">
        <v>0</v>
      </c>
      <c r="AE6942" t="s">
        <v>20905</v>
      </c>
      <c r="AF6942" t="s">
        <v>20906</v>
      </c>
      <c r="AG6942">
        <v>0.21</v>
      </c>
      <c r="AH6942" t="s">
        <v>36</v>
      </c>
      <c r="AI6942" t="s">
        <v>37</v>
      </c>
      <c r="AJ6942" t="s">
        <v>38</v>
      </c>
    </row>
    <row r="6943" spans="1:36" x14ac:dyDescent="0.25">
      <c r="A6943" t="s">
        <v>32</v>
      </c>
      <c r="B6943" t="s">
        <v>20907</v>
      </c>
      <c r="C6943">
        <f>YEAR(B6943)</f>
        <v>2019</v>
      </c>
      <c r="D6943">
        <v>55.4</v>
      </c>
      <c r="E6943">
        <v>48.2</v>
      </c>
      <c r="F6943">
        <v>52.1</v>
      </c>
      <c r="H6943" s="2">
        <f>IF(F6943-54.08&lt;=0,0,IF(F6943-54.08&lt;=1,1,2))</f>
        <v>0</v>
      </c>
      <c r="I6943">
        <v>55.4</v>
      </c>
      <c r="J6943">
        <v>46.7</v>
      </c>
      <c r="K6943">
        <v>51.8</v>
      </c>
      <c r="L6943">
        <v>48.1</v>
      </c>
      <c r="M6943">
        <v>86.4</v>
      </c>
      <c r="O6943">
        <v>0.71599999999999997</v>
      </c>
      <c r="P6943">
        <v>100</v>
      </c>
      <c r="Q6943">
        <v>12.5</v>
      </c>
      <c r="R6943" t="s">
        <v>40</v>
      </c>
      <c r="S6943">
        <v>0</v>
      </c>
      <c r="T6943">
        <v>0</v>
      </c>
      <c r="U6943">
        <v>34.200000000000003</v>
      </c>
      <c r="V6943">
        <v>25.3</v>
      </c>
      <c r="W6943">
        <v>301.60000000000002</v>
      </c>
      <c r="X6943">
        <v>1006.5</v>
      </c>
      <c r="Y6943">
        <v>62.6</v>
      </c>
      <c r="Z6943">
        <v>5.9</v>
      </c>
      <c r="AA6943">
        <v>96.1</v>
      </c>
      <c r="AB6943">
        <v>8.3000000000000007</v>
      </c>
      <c r="AC6943">
        <v>4</v>
      </c>
      <c r="AD6943">
        <v>0</v>
      </c>
      <c r="AE6943" t="s">
        <v>20908</v>
      </c>
      <c r="AF6943" t="s">
        <v>20909</v>
      </c>
      <c r="AG6943">
        <v>0.24</v>
      </c>
      <c r="AH6943" t="s">
        <v>56</v>
      </c>
      <c r="AI6943" t="s">
        <v>111</v>
      </c>
      <c r="AJ6943" t="s">
        <v>40</v>
      </c>
    </row>
    <row r="6944" spans="1:36" x14ac:dyDescent="0.25">
      <c r="A6944" t="s">
        <v>32</v>
      </c>
      <c r="B6944" t="s">
        <v>20910</v>
      </c>
      <c r="C6944">
        <f>YEAR(B6944)</f>
        <v>2019</v>
      </c>
      <c r="D6944">
        <v>59</v>
      </c>
      <c r="E6944">
        <v>48.2</v>
      </c>
      <c r="F6944">
        <v>52.5</v>
      </c>
      <c r="H6944" s="2">
        <f>IF(F6944-54.08&lt;=0,0,IF(F6944-54.08&lt;=1,1,2))</f>
        <v>0</v>
      </c>
      <c r="I6944">
        <v>59</v>
      </c>
      <c r="J6944">
        <v>43.7</v>
      </c>
      <c r="K6944">
        <v>51.6</v>
      </c>
      <c r="L6944">
        <v>46.4</v>
      </c>
      <c r="M6944">
        <v>80</v>
      </c>
      <c r="O6944">
        <v>4.0000000000000001E-3</v>
      </c>
      <c r="P6944">
        <v>100</v>
      </c>
      <c r="Q6944">
        <v>4.17</v>
      </c>
      <c r="R6944" t="s">
        <v>40</v>
      </c>
      <c r="S6944">
        <v>0</v>
      </c>
      <c r="T6944">
        <v>0</v>
      </c>
      <c r="U6944">
        <v>21.5</v>
      </c>
      <c r="V6944">
        <v>12.8</v>
      </c>
      <c r="W6944">
        <v>215.4</v>
      </c>
      <c r="X6944">
        <v>1004.8</v>
      </c>
      <c r="Y6944">
        <v>44.6</v>
      </c>
      <c r="Z6944">
        <v>6.2</v>
      </c>
      <c r="AA6944">
        <v>116.4</v>
      </c>
      <c r="AB6944">
        <v>10</v>
      </c>
      <c r="AC6944">
        <v>5</v>
      </c>
      <c r="AD6944">
        <v>0</v>
      </c>
      <c r="AE6944" t="s">
        <v>20911</v>
      </c>
      <c r="AF6944" t="s">
        <v>20912</v>
      </c>
      <c r="AG6944">
        <v>0.25</v>
      </c>
      <c r="AH6944" t="s">
        <v>56</v>
      </c>
      <c r="AI6944" t="s">
        <v>61</v>
      </c>
      <c r="AJ6944" t="s">
        <v>40</v>
      </c>
    </row>
    <row r="6945" spans="1:36" x14ac:dyDescent="0.25">
      <c r="A6945" t="s">
        <v>32</v>
      </c>
      <c r="B6945" t="s">
        <v>20913</v>
      </c>
      <c r="C6945">
        <f>YEAR(B6945)</f>
        <v>2019</v>
      </c>
      <c r="D6945">
        <v>57.2</v>
      </c>
      <c r="E6945">
        <v>48.2</v>
      </c>
      <c r="F6945">
        <v>51.6</v>
      </c>
      <c r="H6945" s="2">
        <f>IF(F6945-54.08&lt;=0,0,IF(F6945-54.08&lt;=1,1,2))</f>
        <v>0</v>
      </c>
      <c r="I6945">
        <v>57.2</v>
      </c>
      <c r="J6945">
        <v>41.9</v>
      </c>
      <c r="K6945">
        <v>49.9</v>
      </c>
      <c r="L6945">
        <v>46.6</v>
      </c>
      <c r="M6945">
        <v>83.2</v>
      </c>
      <c r="O6945">
        <v>0.20899999999999999</v>
      </c>
      <c r="P6945">
        <v>100</v>
      </c>
      <c r="Q6945">
        <v>16.670000000000002</v>
      </c>
      <c r="R6945" t="s">
        <v>40</v>
      </c>
      <c r="S6945">
        <v>0</v>
      </c>
      <c r="T6945">
        <v>0</v>
      </c>
      <c r="U6945">
        <v>41.4</v>
      </c>
      <c r="V6945">
        <v>31</v>
      </c>
      <c r="W6945">
        <v>295.5</v>
      </c>
      <c r="X6945">
        <v>999.6</v>
      </c>
      <c r="Y6945">
        <v>74.8</v>
      </c>
      <c r="Z6945">
        <v>5.8</v>
      </c>
      <c r="AA6945">
        <v>86.3</v>
      </c>
      <c r="AB6945">
        <v>7.4</v>
      </c>
      <c r="AC6945">
        <v>4</v>
      </c>
      <c r="AD6945">
        <v>0</v>
      </c>
      <c r="AE6945" t="s">
        <v>20914</v>
      </c>
      <c r="AF6945" t="s">
        <v>20915</v>
      </c>
      <c r="AG6945">
        <v>0.31</v>
      </c>
      <c r="AH6945" t="s">
        <v>56</v>
      </c>
      <c r="AI6945" t="s">
        <v>111</v>
      </c>
      <c r="AJ6945" t="s">
        <v>40</v>
      </c>
    </row>
    <row r="6946" spans="1:36" x14ac:dyDescent="0.25">
      <c r="A6946" t="s">
        <v>32</v>
      </c>
      <c r="B6946" t="s">
        <v>20916</v>
      </c>
      <c r="C6946">
        <f>YEAR(B6946)</f>
        <v>2019</v>
      </c>
      <c r="D6946">
        <v>50</v>
      </c>
      <c r="E6946">
        <v>41</v>
      </c>
      <c r="F6946">
        <v>45.9</v>
      </c>
      <c r="H6946" s="2">
        <f>IF(F6946-54.08&lt;=0,0,IF(F6946-54.08&lt;=1,1,2))</f>
        <v>0</v>
      </c>
      <c r="I6946">
        <v>50</v>
      </c>
      <c r="J6946">
        <v>30.2</v>
      </c>
      <c r="K6946">
        <v>38.6</v>
      </c>
      <c r="L6946">
        <v>38.200000000000003</v>
      </c>
      <c r="M6946">
        <v>74.599999999999994</v>
      </c>
      <c r="O6946">
        <v>0.52900000000000003</v>
      </c>
      <c r="P6946">
        <v>100</v>
      </c>
      <c r="Q6946">
        <v>16.670000000000002</v>
      </c>
      <c r="R6946" t="s">
        <v>40</v>
      </c>
      <c r="S6946">
        <v>0</v>
      </c>
      <c r="T6946">
        <v>0.1</v>
      </c>
      <c r="U6946">
        <v>52.6</v>
      </c>
      <c r="V6946">
        <v>33.299999999999997</v>
      </c>
      <c r="W6946">
        <v>320.60000000000002</v>
      </c>
      <c r="X6946">
        <v>1015.3</v>
      </c>
      <c r="Y6946">
        <v>56.1</v>
      </c>
      <c r="Z6946">
        <v>5.7</v>
      </c>
      <c r="AA6946">
        <v>105.9</v>
      </c>
      <c r="AB6946">
        <v>9.1999999999999993</v>
      </c>
      <c r="AC6946">
        <v>4</v>
      </c>
      <c r="AD6946">
        <v>0</v>
      </c>
      <c r="AE6946" t="s">
        <v>20917</v>
      </c>
      <c r="AF6946" t="s">
        <v>20918</v>
      </c>
      <c r="AG6946">
        <v>0.34</v>
      </c>
      <c r="AH6946" t="s">
        <v>56</v>
      </c>
      <c r="AI6946" t="s">
        <v>111</v>
      </c>
      <c r="AJ6946" t="s">
        <v>40</v>
      </c>
    </row>
    <row r="6947" spans="1:36" x14ac:dyDescent="0.25">
      <c r="A6947" t="s">
        <v>32</v>
      </c>
      <c r="B6947" t="s">
        <v>20919</v>
      </c>
      <c r="C6947">
        <f>YEAR(B6947)</f>
        <v>2019</v>
      </c>
      <c r="D6947">
        <v>59</v>
      </c>
      <c r="E6947">
        <v>39.200000000000003</v>
      </c>
      <c r="F6947">
        <v>48.8</v>
      </c>
      <c r="H6947" s="2">
        <f>IF(F6947-54.08&lt;=0,0,IF(F6947-54.08&lt;=1,1,2))</f>
        <v>0</v>
      </c>
      <c r="I6947">
        <v>59</v>
      </c>
      <c r="J6947">
        <v>33</v>
      </c>
      <c r="K6947">
        <v>45.8</v>
      </c>
      <c r="L6947">
        <v>42</v>
      </c>
      <c r="M6947">
        <v>77.599999999999994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13.4</v>
      </c>
      <c r="V6947">
        <v>11.4</v>
      </c>
      <c r="W6947">
        <v>184.4</v>
      </c>
      <c r="X6947">
        <v>1020.9</v>
      </c>
      <c r="Y6947">
        <v>29.2</v>
      </c>
      <c r="Z6947">
        <v>6.2</v>
      </c>
      <c r="AA6947">
        <v>137.6</v>
      </c>
      <c r="AB6947">
        <v>12</v>
      </c>
      <c r="AC6947">
        <v>5</v>
      </c>
      <c r="AD6947">
        <v>0</v>
      </c>
      <c r="AE6947" t="s">
        <v>20920</v>
      </c>
      <c r="AF6947" t="s">
        <v>20921</v>
      </c>
      <c r="AG6947">
        <v>0.37</v>
      </c>
      <c r="AH6947" t="s">
        <v>36</v>
      </c>
      <c r="AI6947" t="s">
        <v>37</v>
      </c>
      <c r="AJ6947" t="s">
        <v>38</v>
      </c>
    </row>
    <row r="6948" spans="1:36" x14ac:dyDescent="0.25">
      <c r="A6948" t="s">
        <v>32</v>
      </c>
      <c r="B6948" t="s">
        <v>20922</v>
      </c>
      <c r="C6948">
        <f>YEAR(B6948)</f>
        <v>2019</v>
      </c>
      <c r="D6948">
        <v>59</v>
      </c>
      <c r="E6948">
        <v>46.4</v>
      </c>
      <c r="F6948">
        <v>52.1</v>
      </c>
      <c r="H6948" s="2">
        <f>IF(F6948-54.08&lt;=0,0,IF(F6948-54.08&lt;=1,1,2))</f>
        <v>0</v>
      </c>
      <c r="I6948">
        <v>59</v>
      </c>
      <c r="J6948">
        <v>40.700000000000003</v>
      </c>
      <c r="K6948">
        <v>50.6</v>
      </c>
      <c r="L6948">
        <v>46.5</v>
      </c>
      <c r="M6948">
        <v>81.3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19.7</v>
      </c>
      <c r="V6948">
        <v>12.8</v>
      </c>
      <c r="W6948">
        <v>158.5</v>
      </c>
      <c r="X6948">
        <v>1020.3</v>
      </c>
      <c r="Y6948">
        <v>32.4</v>
      </c>
      <c r="Z6948">
        <v>6.2</v>
      </c>
      <c r="AA6948">
        <v>111.1</v>
      </c>
      <c r="AB6948">
        <v>9.5</v>
      </c>
      <c r="AC6948">
        <v>5</v>
      </c>
      <c r="AD6948">
        <v>0</v>
      </c>
      <c r="AE6948" t="s">
        <v>20923</v>
      </c>
      <c r="AF6948" t="s">
        <v>20924</v>
      </c>
      <c r="AG6948">
        <v>0.41</v>
      </c>
      <c r="AH6948" t="s">
        <v>36</v>
      </c>
      <c r="AI6948" t="s">
        <v>37</v>
      </c>
      <c r="AJ6948" t="s">
        <v>38</v>
      </c>
    </row>
    <row r="6949" spans="1:36" x14ac:dyDescent="0.25">
      <c r="A6949" t="s">
        <v>32</v>
      </c>
      <c r="B6949" t="s">
        <v>20925</v>
      </c>
      <c r="C6949">
        <f>YEAR(B6949)</f>
        <v>2019</v>
      </c>
      <c r="D6949">
        <v>60.8</v>
      </c>
      <c r="E6949">
        <v>48.2</v>
      </c>
      <c r="F6949">
        <v>53.5</v>
      </c>
      <c r="H6949" s="2">
        <f>IF(F6949-54.08&lt;=0,0,IF(F6949-54.08&lt;=1,1,2))</f>
        <v>0</v>
      </c>
      <c r="I6949">
        <v>60.8</v>
      </c>
      <c r="J6949">
        <v>42.6</v>
      </c>
      <c r="K6949">
        <v>52.8</v>
      </c>
      <c r="L6949">
        <v>46.4</v>
      </c>
      <c r="M6949">
        <v>77.099999999999994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28.9</v>
      </c>
      <c r="V6949">
        <v>17.2</v>
      </c>
      <c r="W6949">
        <v>174.3</v>
      </c>
      <c r="X6949">
        <v>1018.7</v>
      </c>
      <c r="Y6949">
        <v>36.200000000000003</v>
      </c>
      <c r="Z6949">
        <v>6.2</v>
      </c>
      <c r="AA6949">
        <v>98.3</v>
      </c>
      <c r="AB6949">
        <v>8.5</v>
      </c>
      <c r="AC6949">
        <v>4</v>
      </c>
      <c r="AD6949">
        <v>0</v>
      </c>
      <c r="AE6949" t="s">
        <v>20926</v>
      </c>
      <c r="AF6949" t="s">
        <v>20927</v>
      </c>
      <c r="AG6949">
        <v>0.44</v>
      </c>
      <c r="AH6949" t="s">
        <v>36</v>
      </c>
      <c r="AI6949" t="s">
        <v>37</v>
      </c>
      <c r="AJ6949" t="s">
        <v>38</v>
      </c>
    </row>
    <row r="6950" spans="1:36" x14ac:dyDescent="0.25">
      <c r="A6950" t="s">
        <v>32</v>
      </c>
      <c r="B6950" t="s">
        <v>20928</v>
      </c>
      <c r="C6950">
        <f>YEAR(B6950)</f>
        <v>2019</v>
      </c>
      <c r="D6950">
        <v>59</v>
      </c>
      <c r="E6950">
        <v>51.8</v>
      </c>
      <c r="F6950">
        <v>54.4</v>
      </c>
      <c r="H6950" s="2">
        <f>IF(F6950-54.08&lt;=0,0,IF(F6950-54.08&lt;=1,1,2))</f>
        <v>1</v>
      </c>
      <c r="I6950">
        <v>59</v>
      </c>
      <c r="J6950">
        <v>51.8</v>
      </c>
      <c r="K6950">
        <v>54.4</v>
      </c>
      <c r="L6950">
        <v>48.4</v>
      </c>
      <c r="M6950">
        <v>80.400000000000006</v>
      </c>
      <c r="O6950">
        <v>2.1999999999999999E-2</v>
      </c>
      <c r="P6950">
        <v>100</v>
      </c>
      <c r="Q6950">
        <v>4.17</v>
      </c>
      <c r="R6950" t="s">
        <v>40</v>
      </c>
      <c r="S6950">
        <v>0</v>
      </c>
      <c r="T6950">
        <v>0</v>
      </c>
      <c r="U6950">
        <v>31.1</v>
      </c>
      <c r="V6950">
        <v>21.9</v>
      </c>
      <c r="W6950">
        <v>172.9</v>
      </c>
      <c r="X6950">
        <v>1016.5</v>
      </c>
      <c r="Y6950">
        <v>47.9</v>
      </c>
      <c r="Z6950">
        <v>6.1</v>
      </c>
      <c r="AA6950">
        <v>44.8</v>
      </c>
      <c r="AB6950">
        <v>4</v>
      </c>
      <c r="AC6950">
        <v>2</v>
      </c>
      <c r="AD6950">
        <v>0</v>
      </c>
      <c r="AE6950" t="s">
        <v>20929</v>
      </c>
      <c r="AF6950" t="s">
        <v>20930</v>
      </c>
      <c r="AG6950">
        <v>0.47</v>
      </c>
      <c r="AH6950" t="s">
        <v>56</v>
      </c>
      <c r="AI6950" t="s">
        <v>65</v>
      </c>
      <c r="AJ6950" t="s">
        <v>40</v>
      </c>
    </row>
    <row r="6951" spans="1:36" x14ac:dyDescent="0.25">
      <c r="A6951" t="s">
        <v>32</v>
      </c>
      <c r="B6951" t="s">
        <v>20931</v>
      </c>
      <c r="C6951">
        <f>YEAR(B6951)</f>
        <v>2019</v>
      </c>
      <c r="D6951">
        <v>60.8</v>
      </c>
      <c r="E6951">
        <v>48.2</v>
      </c>
      <c r="F6951">
        <v>54.1</v>
      </c>
      <c r="H6951" s="2">
        <f>IF(F6951-54.08&lt;=0,0,IF(F6951-54.08&lt;=1,1,2))</f>
        <v>1</v>
      </c>
      <c r="I6951">
        <v>60.8</v>
      </c>
      <c r="J6951">
        <v>45.6</v>
      </c>
      <c r="K6951">
        <v>53.7</v>
      </c>
      <c r="L6951">
        <v>49.6</v>
      </c>
      <c r="M6951">
        <v>85.2</v>
      </c>
      <c r="O6951">
        <v>0.433</v>
      </c>
      <c r="P6951">
        <v>100</v>
      </c>
      <c r="Q6951">
        <v>8.33</v>
      </c>
      <c r="R6951" t="s">
        <v>40</v>
      </c>
      <c r="S6951">
        <v>0</v>
      </c>
      <c r="T6951">
        <v>0</v>
      </c>
      <c r="U6951">
        <v>28.9</v>
      </c>
      <c r="V6951">
        <v>16</v>
      </c>
      <c r="W6951">
        <v>257.39999999999998</v>
      </c>
      <c r="X6951">
        <v>1014.6</v>
      </c>
      <c r="Y6951">
        <v>43.6</v>
      </c>
      <c r="Z6951">
        <v>6.1</v>
      </c>
      <c r="AA6951">
        <v>123.8</v>
      </c>
      <c r="AB6951">
        <v>10.7</v>
      </c>
      <c r="AC6951">
        <v>5</v>
      </c>
      <c r="AD6951">
        <v>0</v>
      </c>
      <c r="AE6951" t="s">
        <v>20932</v>
      </c>
      <c r="AF6951" t="s">
        <v>20933</v>
      </c>
      <c r="AG6951">
        <v>0.5</v>
      </c>
      <c r="AH6951" t="s">
        <v>56</v>
      </c>
      <c r="AI6951" t="s">
        <v>1166</v>
      </c>
      <c r="AJ6951" t="s">
        <v>40</v>
      </c>
    </row>
    <row r="6952" spans="1:36" x14ac:dyDescent="0.25">
      <c r="A6952" t="s">
        <v>32</v>
      </c>
      <c r="B6952" t="s">
        <v>20934</v>
      </c>
      <c r="C6952">
        <f>YEAR(B6952)</f>
        <v>2019</v>
      </c>
      <c r="D6952">
        <v>64.400000000000006</v>
      </c>
      <c r="E6952">
        <v>48.2</v>
      </c>
      <c r="F6952">
        <v>54.9</v>
      </c>
      <c r="H6952" s="2">
        <f>IF(F6952-54.08&lt;=0,0,IF(F6952-54.08&lt;=1,1,2))</f>
        <v>1</v>
      </c>
      <c r="I6952">
        <v>64.400000000000006</v>
      </c>
      <c r="J6952">
        <v>43.3</v>
      </c>
      <c r="K6952">
        <v>53.8</v>
      </c>
      <c r="L6952">
        <v>46.5</v>
      </c>
      <c r="M6952">
        <v>74.900000000000006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36.700000000000003</v>
      </c>
      <c r="V6952">
        <v>23</v>
      </c>
      <c r="W6952">
        <v>169.3</v>
      </c>
      <c r="X6952">
        <v>1015.1</v>
      </c>
      <c r="Y6952">
        <v>29.2</v>
      </c>
      <c r="Z6952">
        <v>6.2</v>
      </c>
      <c r="AA6952">
        <v>145.19999999999999</v>
      </c>
      <c r="AB6952">
        <v>12.5</v>
      </c>
      <c r="AC6952">
        <v>6</v>
      </c>
      <c r="AD6952">
        <v>0</v>
      </c>
      <c r="AE6952" t="s">
        <v>20935</v>
      </c>
      <c r="AF6952" t="s">
        <v>20936</v>
      </c>
      <c r="AG6952">
        <v>0.54</v>
      </c>
      <c r="AH6952" t="s">
        <v>36</v>
      </c>
      <c r="AI6952" t="s">
        <v>37</v>
      </c>
      <c r="AJ6952" t="s">
        <v>38</v>
      </c>
    </row>
    <row r="6953" spans="1:36" x14ac:dyDescent="0.25">
      <c r="A6953" t="s">
        <v>32</v>
      </c>
      <c r="B6953" t="s">
        <v>20937</v>
      </c>
      <c r="C6953">
        <f>YEAR(B6953)</f>
        <v>2019</v>
      </c>
      <c r="D6953">
        <v>64.400000000000006</v>
      </c>
      <c r="E6953">
        <v>55.4</v>
      </c>
      <c r="F6953">
        <v>59</v>
      </c>
      <c r="H6953" s="2">
        <f>IF(F6953-54.08&lt;=0,0,IF(F6953-54.08&lt;=1,1,2))</f>
        <v>2</v>
      </c>
      <c r="I6953">
        <v>64.400000000000006</v>
      </c>
      <c r="J6953">
        <v>55.4</v>
      </c>
      <c r="K6953">
        <v>59</v>
      </c>
      <c r="L6953">
        <v>49</v>
      </c>
      <c r="M6953">
        <v>69.5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38</v>
      </c>
      <c r="V6953">
        <v>24.2</v>
      </c>
      <c r="W6953">
        <v>167.1</v>
      </c>
      <c r="X6953">
        <v>1007.4</v>
      </c>
      <c r="Y6953">
        <v>49.3</v>
      </c>
      <c r="Z6953">
        <v>6.2</v>
      </c>
      <c r="AA6953">
        <v>116.4</v>
      </c>
      <c r="AB6953">
        <v>10.1</v>
      </c>
      <c r="AC6953">
        <v>5</v>
      </c>
      <c r="AD6953">
        <v>0</v>
      </c>
      <c r="AE6953" t="s">
        <v>20938</v>
      </c>
      <c r="AF6953" t="s">
        <v>20939</v>
      </c>
      <c r="AG6953">
        <v>0.56999999999999995</v>
      </c>
      <c r="AH6953" t="s">
        <v>36</v>
      </c>
      <c r="AI6953" t="s">
        <v>37</v>
      </c>
      <c r="AJ6953" t="s">
        <v>38</v>
      </c>
    </row>
    <row r="6954" spans="1:36" x14ac:dyDescent="0.25">
      <c r="A6954" t="s">
        <v>32</v>
      </c>
      <c r="B6954" t="s">
        <v>20940</v>
      </c>
      <c r="C6954">
        <f>YEAR(B6954)</f>
        <v>2019</v>
      </c>
      <c r="D6954">
        <v>60.8</v>
      </c>
      <c r="E6954">
        <v>51.8</v>
      </c>
      <c r="F6954">
        <v>56.2</v>
      </c>
      <c r="H6954" s="2">
        <f>IF(F6954-54.08&lt;=0,0,IF(F6954-54.08&lt;=1,1,2))</f>
        <v>2</v>
      </c>
      <c r="I6954">
        <v>60.8</v>
      </c>
      <c r="J6954">
        <v>51.8</v>
      </c>
      <c r="K6954">
        <v>56.2</v>
      </c>
      <c r="L6954">
        <v>47.4</v>
      </c>
      <c r="M6954">
        <v>72.8</v>
      </c>
      <c r="O6954">
        <v>8.5999999999999993E-2</v>
      </c>
      <c r="P6954">
        <v>100</v>
      </c>
      <c r="Q6954">
        <v>8.33</v>
      </c>
      <c r="R6954" t="s">
        <v>40</v>
      </c>
      <c r="S6954">
        <v>0</v>
      </c>
      <c r="T6954">
        <v>0</v>
      </c>
      <c r="U6954">
        <v>32.4</v>
      </c>
      <c r="V6954">
        <v>19.7</v>
      </c>
      <c r="W6954">
        <v>185.9</v>
      </c>
      <c r="X6954">
        <v>999</v>
      </c>
      <c r="Y6954">
        <v>51.2</v>
      </c>
      <c r="Z6954">
        <v>6</v>
      </c>
      <c r="AA6954">
        <v>102.1</v>
      </c>
      <c r="AB6954">
        <v>8.9</v>
      </c>
      <c r="AC6954">
        <v>4</v>
      </c>
      <c r="AD6954">
        <v>0</v>
      </c>
      <c r="AE6954" t="s">
        <v>20941</v>
      </c>
      <c r="AF6954" t="s">
        <v>20942</v>
      </c>
      <c r="AG6954">
        <v>0.61</v>
      </c>
      <c r="AH6954" t="s">
        <v>56</v>
      </c>
      <c r="AI6954" t="s">
        <v>101</v>
      </c>
      <c r="AJ6954" t="s">
        <v>40</v>
      </c>
    </row>
    <row r="6955" spans="1:36" x14ac:dyDescent="0.25">
      <c r="A6955" t="s">
        <v>32</v>
      </c>
      <c r="B6955" t="s">
        <v>20943</v>
      </c>
      <c r="C6955">
        <f>YEAR(B6955)</f>
        <v>2019</v>
      </c>
      <c r="D6955">
        <v>62.6</v>
      </c>
      <c r="E6955">
        <v>51.8</v>
      </c>
      <c r="F6955">
        <v>57.8</v>
      </c>
      <c r="H6955" s="2">
        <f>IF(F6955-54.08&lt;=0,0,IF(F6955-54.08&lt;=1,1,2))</f>
        <v>2</v>
      </c>
      <c r="I6955">
        <v>62.6</v>
      </c>
      <c r="J6955">
        <v>51.8</v>
      </c>
      <c r="K6955">
        <v>57.8</v>
      </c>
      <c r="L6955">
        <v>45.1</v>
      </c>
      <c r="M6955">
        <v>63.2</v>
      </c>
      <c r="O6955">
        <v>0.19700000000000001</v>
      </c>
      <c r="P6955">
        <v>100</v>
      </c>
      <c r="Q6955">
        <v>4.17</v>
      </c>
      <c r="R6955" t="s">
        <v>40</v>
      </c>
      <c r="S6955">
        <v>0</v>
      </c>
      <c r="T6955">
        <v>0</v>
      </c>
      <c r="U6955">
        <v>47.9</v>
      </c>
      <c r="V6955">
        <v>31.1</v>
      </c>
      <c r="W6955">
        <v>175.3</v>
      </c>
      <c r="X6955">
        <v>1000.3</v>
      </c>
      <c r="Y6955">
        <v>46.3</v>
      </c>
      <c r="Z6955">
        <v>3.7</v>
      </c>
      <c r="AA6955">
        <v>91.9</v>
      </c>
      <c r="AB6955">
        <v>8</v>
      </c>
      <c r="AC6955">
        <v>4</v>
      </c>
      <c r="AD6955">
        <v>0</v>
      </c>
      <c r="AE6955" t="s">
        <v>20944</v>
      </c>
      <c r="AF6955" t="s">
        <v>20945</v>
      </c>
      <c r="AG6955">
        <v>0.64</v>
      </c>
      <c r="AH6955" t="s">
        <v>56</v>
      </c>
      <c r="AI6955" t="s">
        <v>65</v>
      </c>
      <c r="AJ6955" t="s">
        <v>40</v>
      </c>
    </row>
    <row r="6956" spans="1:36" x14ac:dyDescent="0.25">
      <c r="A6956" t="s">
        <v>32</v>
      </c>
      <c r="B6956" t="s">
        <v>20946</v>
      </c>
      <c r="C6956">
        <f>YEAR(B6956)</f>
        <v>2019</v>
      </c>
      <c r="D6956">
        <v>60.8</v>
      </c>
      <c r="E6956">
        <v>50</v>
      </c>
      <c r="F6956">
        <v>54.1</v>
      </c>
      <c r="H6956" s="2">
        <f>IF(F6956-54.08&lt;=0,0,IF(F6956-54.08&lt;=1,1,2))</f>
        <v>1</v>
      </c>
      <c r="I6956">
        <v>60.8</v>
      </c>
      <c r="J6956">
        <v>45.6</v>
      </c>
      <c r="K6956">
        <v>53.9</v>
      </c>
      <c r="L6956">
        <v>45.3</v>
      </c>
      <c r="M6956">
        <v>72.7</v>
      </c>
      <c r="O6956">
        <v>0.42399999999999999</v>
      </c>
      <c r="P6956">
        <v>100</v>
      </c>
      <c r="Q6956">
        <v>16.670000000000002</v>
      </c>
      <c r="R6956" t="s">
        <v>40</v>
      </c>
      <c r="S6956">
        <v>0</v>
      </c>
      <c r="T6956">
        <v>0</v>
      </c>
      <c r="U6956">
        <v>35.299999999999997</v>
      </c>
      <c r="V6956">
        <v>19.7</v>
      </c>
      <c r="W6956">
        <v>185.2</v>
      </c>
      <c r="X6956">
        <v>999.9</v>
      </c>
      <c r="Y6956">
        <v>50.2</v>
      </c>
      <c r="Z6956">
        <v>5.9</v>
      </c>
      <c r="AA6956">
        <v>121.4</v>
      </c>
      <c r="AB6956">
        <v>10.4</v>
      </c>
      <c r="AC6956">
        <v>5</v>
      </c>
      <c r="AD6956">
        <v>0</v>
      </c>
      <c r="AE6956" t="s">
        <v>20947</v>
      </c>
      <c r="AF6956" t="s">
        <v>20948</v>
      </c>
      <c r="AG6956">
        <v>0.68</v>
      </c>
      <c r="AH6956" t="s">
        <v>56</v>
      </c>
      <c r="AI6956" t="s">
        <v>111</v>
      </c>
      <c r="AJ6956" t="s">
        <v>40</v>
      </c>
    </row>
    <row r="6957" spans="1:36" x14ac:dyDescent="0.25">
      <c r="A6957" t="s">
        <v>32</v>
      </c>
      <c r="B6957" t="s">
        <v>20949</v>
      </c>
      <c r="C6957">
        <f>YEAR(B6957)</f>
        <v>2019</v>
      </c>
      <c r="D6957">
        <v>59</v>
      </c>
      <c r="E6957">
        <v>48.2</v>
      </c>
      <c r="F6957">
        <v>53.5</v>
      </c>
      <c r="H6957" s="2">
        <f>IF(F6957-54.08&lt;=0,0,IF(F6957-54.08&lt;=1,1,2))</f>
        <v>0</v>
      </c>
      <c r="I6957">
        <v>59</v>
      </c>
      <c r="J6957">
        <v>44.6</v>
      </c>
      <c r="K6957">
        <v>53</v>
      </c>
      <c r="L6957">
        <v>43.7</v>
      </c>
      <c r="M6957">
        <v>70.099999999999994</v>
      </c>
      <c r="O6957">
        <v>8.0000000000000002E-3</v>
      </c>
      <c r="P6957">
        <v>100</v>
      </c>
      <c r="Q6957">
        <v>4.17</v>
      </c>
      <c r="R6957" t="s">
        <v>40</v>
      </c>
      <c r="S6957">
        <v>0</v>
      </c>
      <c r="T6957">
        <v>0</v>
      </c>
      <c r="U6957">
        <v>23.7</v>
      </c>
      <c r="V6957">
        <v>19.7</v>
      </c>
      <c r="W6957">
        <v>250.3</v>
      </c>
      <c r="X6957">
        <v>1007</v>
      </c>
      <c r="Y6957">
        <v>49.6</v>
      </c>
      <c r="Z6957">
        <v>6.2</v>
      </c>
      <c r="AA6957">
        <v>145.30000000000001</v>
      </c>
      <c r="AB6957">
        <v>12.7</v>
      </c>
      <c r="AC6957">
        <v>6</v>
      </c>
      <c r="AD6957">
        <v>0</v>
      </c>
      <c r="AE6957" t="s">
        <v>20950</v>
      </c>
      <c r="AF6957" t="s">
        <v>20951</v>
      </c>
      <c r="AG6957">
        <v>0.75</v>
      </c>
      <c r="AH6957" t="s">
        <v>56</v>
      </c>
      <c r="AI6957" t="s">
        <v>65</v>
      </c>
      <c r="AJ6957" t="s">
        <v>40</v>
      </c>
    </row>
    <row r="6958" spans="1:36" x14ac:dyDescent="0.25">
      <c r="A6958" t="s">
        <v>32</v>
      </c>
      <c r="B6958" t="s">
        <v>20952</v>
      </c>
      <c r="C6958">
        <f>YEAR(B6958)</f>
        <v>2019</v>
      </c>
      <c r="D6958">
        <v>60.8</v>
      </c>
      <c r="E6958">
        <v>46.4</v>
      </c>
      <c r="F6958">
        <v>54.1</v>
      </c>
      <c r="H6958" s="2">
        <f>IF(F6958-54.08&lt;=0,0,IF(F6958-54.08&lt;=1,1,2))</f>
        <v>1</v>
      </c>
      <c r="I6958">
        <v>60.8</v>
      </c>
      <c r="J6958">
        <v>41.5</v>
      </c>
      <c r="K6958">
        <v>53</v>
      </c>
      <c r="L6958">
        <v>44.5</v>
      </c>
      <c r="M6958">
        <v>70.5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23</v>
      </c>
      <c r="V6958">
        <v>17.2</v>
      </c>
      <c r="W6958">
        <v>167.1</v>
      </c>
      <c r="X6958">
        <v>1010.5</v>
      </c>
      <c r="Y6958">
        <v>40.4</v>
      </c>
      <c r="Z6958">
        <v>6.2</v>
      </c>
      <c r="AA6958">
        <v>119.7</v>
      </c>
      <c r="AB6958">
        <v>10.4</v>
      </c>
      <c r="AC6958">
        <v>5</v>
      </c>
      <c r="AD6958">
        <v>0</v>
      </c>
      <c r="AE6958" t="s">
        <v>20953</v>
      </c>
      <c r="AF6958" t="s">
        <v>20954</v>
      </c>
      <c r="AG6958">
        <v>0.75</v>
      </c>
      <c r="AH6958" t="s">
        <v>36</v>
      </c>
      <c r="AI6958" t="s">
        <v>37</v>
      </c>
      <c r="AJ6958" t="s">
        <v>38</v>
      </c>
    </row>
    <row r="6959" spans="1:36" x14ac:dyDescent="0.25">
      <c r="A6959" t="s">
        <v>32</v>
      </c>
      <c r="B6959" t="s">
        <v>20955</v>
      </c>
      <c r="C6959">
        <f>YEAR(B6959)</f>
        <v>2019</v>
      </c>
      <c r="D6959">
        <v>64.400000000000006</v>
      </c>
      <c r="E6959">
        <v>55.4</v>
      </c>
      <c r="F6959">
        <v>59.5</v>
      </c>
      <c r="H6959" s="2">
        <f>IF(F6959-54.08&lt;=0,0,IF(F6959-54.08&lt;=1,1,2))</f>
        <v>2</v>
      </c>
      <c r="I6959">
        <v>64.400000000000006</v>
      </c>
      <c r="J6959">
        <v>55.4</v>
      </c>
      <c r="K6959">
        <v>59.5</v>
      </c>
      <c r="L6959">
        <v>42.4</v>
      </c>
      <c r="M6959">
        <v>53.8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49.4</v>
      </c>
      <c r="V6959">
        <v>25.2</v>
      </c>
      <c r="W6959">
        <v>172.5</v>
      </c>
      <c r="X6959">
        <v>1007.6</v>
      </c>
      <c r="Y6959">
        <v>45.1</v>
      </c>
      <c r="Z6959">
        <v>6.1</v>
      </c>
      <c r="AA6959">
        <v>155.69999999999999</v>
      </c>
      <c r="AB6959">
        <v>13.5</v>
      </c>
      <c r="AC6959">
        <v>6</v>
      </c>
      <c r="AD6959">
        <v>0</v>
      </c>
      <c r="AE6959" t="s">
        <v>20956</v>
      </c>
      <c r="AF6959" t="s">
        <v>20957</v>
      </c>
      <c r="AG6959">
        <v>0.78</v>
      </c>
      <c r="AH6959" t="s">
        <v>36</v>
      </c>
      <c r="AI6959" t="s">
        <v>37</v>
      </c>
      <c r="AJ6959" t="s">
        <v>38</v>
      </c>
    </row>
    <row r="6960" spans="1:36" x14ac:dyDescent="0.25">
      <c r="A6960" t="s">
        <v>32</v>
      </c>
      <c r="B6960" t="s">
        <v>20958</v>
      </c>
      <c r="C6960">
        <f>YEAR(B6960)</f>
        <v>2019</v>
      </c>
      <c r="D6960">
        <v>60.8</v>
      </c>
      <c r="E6960">
        <v>51.8</v>
      </c>
      <c r="F6960">
        <v>55.9</v>
      </c>
      <c r="H6960" s="2">
        <f>IF(F6960-54.08&lt;=0,0,IF(F6960-54.08&lt;=1,1,2))</f>
        <v>2</v>
      </c>
      <c r="I6960">
        <v>60.8</v>
      </c>
      <c r="J6960">
        <v>51.8</v>
      </c>
      <c r="K6960">
        <v>55.9</v>
      </c>
      <c r="L6960">
        <v>45</v>
      </c>
      <c r="M6960">
        <v>67.2</v>
      </c>
      <c r="O6960">
        <v>4.1000000000000002E-2</v>
      </c>
      <c r="P6960">
        <v>100</v>
      </c>
      <c r="Q6960">
        <v>8.33</v>
      </c>
      <c r="R6960" t="s">
        <v>40</v>
      </c>
      <c r="S6960">
        <v>0</v>
      </c>
      <c r="T6960">
        <v>0</v>
      </c>
      <c r="U6960">
        <v>38</v>
      </c>
      <c r="V6960">
        <v>24.2</v>
      </c>
      <c r="W6960">
        <v>186.8</v>
      </c>
      <c r="X6960">
        <v>1004.4</v>
      </c>
      <c r="Y6960">
        <v>53</v>
      </c>
      <c r="Z6960">
        <v>6.1</v>
      </c>
      <c r="AA6960">
        <v>133.6</v>
      </c>
      <c r="AB6960">
        <v>11.4</v>
      </c>
      <c r="AC6960">
        <v>5</v>
      </c>
      <c r="AD6960">
        <v>0</v>
      </c>
      <c r="AE6960" t="s">
        <v>20959</v>
      </c>
      <c r="AF6960" t="s">
        <v>20960</v>
      </c>
      <c r="AG6960">
        <v>0.81</v>
      </c>
      <c r="AH6960" t="s">
        <v>56</v>
      </c>
      <c r="AI6960" t="s">
        <v>101</v>
      </c>
      <c r="AJ6960" t="s">
        <v>40</v>
      </c>
    </row>
    <row r="6961" spans="1:36" x14ac:dyDescent="0.25">
      <c r="A6961" t="s">
        <v>32</v>
      </c>
      <c r="B6961" t="s">
        <v>20961</v>
      </c>
      <c r="C6961">
        <f>YEAR(B6961)</f>
        <v>2019</v>
      </c>
      <c r="D6961">
        <v>57.2</v>
      </c>
      <c r="E6961">
        <v>51.8</v>
      </c>
      <c r="F6961">
        <v>53.8</v>
      </c>
      <c r="H6961" s="2">
        <f>IF(F6961-54.08&lt;=0,0,IF(F6961-54.08&lt;=1,1,2))</f>
        <v>0</v>
      </c>
      <c r="I6961">
        <v>57.2</v>
      </c>
      <c r="J6961">
        <v>51.8</v>
      </c>
      <c r="K6961">
        <v>53.8</v>
      </c>
      <c r="L6961">
        <v>47.3</v>
      </c>
      <c r="M6961">
        <v>79</v>
      </c>
      <c r="O6961">
        <v>0.32400000000000001</v>
      </c>
      <c r="P6961">
        <v>100</v>
      </c>
      <c r="Q6961">
        <v>8.33</v>
      </c>
      <c r="R6961" t="s">
        <v>40</v>
      </c>
      <c r="S6961">
        <v>0</v>
      </c>
      <c r="T6961">
        <v>0</v>
      </c>
      <c r="U6961">
        <v>38.700000000000003</v>
      </c>
      <c r="V6961">
        <v>25.3</v>
      </c>
      <c r="W6961">
        <v>198.1</v>
      </c>
      <c r="X6961">
        <v>1010.8</v>
      </c>
      <c r="Y6961">
        <v>49.8</v>
      </c>
      <c r="Z6961">
        <v>6.1</v>
      </c>
      <c r="AA6961">
        <v>90.7</v>
      </c>
      <c r="AB6961">
        <v>7.9</v>
      </c>
      <c r="AC6961">
        <v>4</v>
      </c>
      <c r="AD6961">
        <v>0</v>
      </c>
      <c r="AE6961" t="s">
        <v>20962</v>
      </c>
      <c r="AF6961" t="s">
        <v>20963</v>
      </c>
      <c r="AG6961">
        <v>0.85</v>
      </c>
      <c r="AH6961" t="s">
        <v>56</v>
      </c>
      <c r="AI6961" t="s">
        <v>57</v>
      </c>
      <c r="AJ6961" t="s">
        <v>40</v>
      </c>
    </row>
    <row r="6962" spans="1:36" x14ac:dyDescent="0.25">
      <c r="A6962" t="s">
        <v>32</v>
      </c>
      <c r="B6962" t="s">
        <v>20964</v>
      </c>
      <c r="C6962">
        <f>YEAR(B6962)</f>
        <v>2019</v>
      </c>
      <c r="D6962">
        <v>60.8</v>
      </c>
      <c r="E6962">
        <v>46.4</v>
      </c>
      <c r="F6962">
        <v>53.8</v>
      </c>
      <c r="H6962" s="2">
        <f>IF(F6962-54.08&lt;=0,0,IF(F6962-54.08&lt;=1,1,2))</f>
        <v>0</v>
      </c>
      <c r="I6962">
        <v>60.8</v>
      </c>
      <c r="J6962">
        <v>41.5</v>
      </c>
      <c r="K6962">
        <v>52.9</v>
      </c>
      <c r="L6962">
        <v>42.9</v>
      </c>
      <c r="M6962">
        <v>67.5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16.100000000000001</v>
      </c>
      <c r="V6962">
        <v>11.4</v>
      </c>
      <c r="W6962">
        <v>167.6</v>
      </c>
      <c r="X6962">
        <v>1018.3</v>
      </c>
      <c r="Y6962">
        <v>36.6</v>
      </c>
      <c r="Z6962">
        <v>6.2</v>
      </c>
      <c r="AA6962">
        <v>158.80000000000001</v>
      </c>
      <c r="AB6962">
        <v>13.8</v>
      </c>
      <c r="AC6962">
        <v>6</v>
      </c>
      <c r="AD6962">
        <v>0</v>
      </c>
      <c r="AE6962" t="s">
        <v>20965</v>
      </c>
      <c r="AF6962" t="s">
        <v>20966</v>
      </c>
      <c r="AG6962">
        <v>0.88</v>
      </c>
      <c r="AH6962" t="s">
        <v>36</v>
      </c>
      <c r="AI6962" t="s">
        <v>37</v>
      </c>
      <c r="AJ6962" t="s">
        <v>38</v>
      </c>
    </row>
    <row r="6963" spans="1:36" x14ac:dyDescent="0.25">
      <c r="A6963" t="s">
        <v>32</v>
      </c>
      <c r="B6963" t="s">
        <v>20967</v>
      </c>
      <c r="C6963">
        <f>YEAR(B6963)</f>
        <v>2019</v>
      </c>
      <c r="D6963">
        <v>66.2</v>
      </c>
      <c r="E6963">
        <v>50</v>
      </c>
      <c r="F6963">
        <v>58.3</v>
      </c>
      <c r="H6963" s="2">
        <f>IF(F6963-54.08&lt;=0,0,IF(F6963-54.08&lt;=1,1,2))</f>
        <v>2</v>
      </c>
      <c r="I6963">
        <v>66.2</v>
      </c>
      <c r="J6963">
        <v>47.7</v>
      </c>
      <c r="K6963">
        <v>58.2</v>
      </c>
      <c r="L6963">
        <v>48.1</v>
      </c>
      <c r="M6963">
        <v>69.8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27.7</v>
      </c>
      <c r="V6963">
        <v>22.9</v>
      </c>
      <c r="W6963">
        <v>168.3</v>
      </c>
      <c r="X6963">
        <v>1018.1</v>
      </c>
      <c r="Y6963">
        <v>27.8</v>
      </c>
      <c r="Z6963">
        <v>6.2</v>
      </c>
      <c r="AA6963">
        <v>160.80000000000001</v>
      </c>
      <c r="AB6963">
        <v>13.9</v>
      </c>
      <c r="AC6963">
        <v>6</v>
      </c>
      <c r="AD6963">
        <v>0</v>
      </c>
      <c r="AE6963" t="s">
        <v>20968</v>
      </c>
      <c r="AF6963" t="s">
        <v>20969</v>
      </c>
      <c r="AG6963">
        <v>0.92</v>
      </c>
      <c r="AH6963" t="s">
        <v>36</v>
      </c>
      <c r="AI6963" t="s">
        <v>37</v>
      </c>
      <c r="AJ6963" t="s">
        <v>38</v>
      </c>
    </row>
    <row r="6964" spans="1:36" x14ac:dyDescent="0.25">
      <c r="A6964" t="s">
        <v>32</v>
      </c>
      <c r="B6964" t="s">
        <v>20970</v>
      </c>
      <c r="C6964">
        <f>YEAR(B6964)</f>
        <v>2019</v>
      </c>
      <c r="D6964">
        <v>66.2</v>
      </c>
      <c r="E6964">
        <v>57.2</v>
      </c>
      <c r="F6964">
        <v>61.1</v>
      </c>
      <c r="H6964" s="2">
        <f>IF(F6964-54.08&lt;=0,0,IF(F6964-54.08&lt;=1,1,2))</f>
        <v>2</v>
      </c>
      <c r="I6964">
        <v>66.2</v>
      </c>
      <c r="J6964">
        <v>57.2</v>
      </c>
      <c r="K6964">
        <v>61.1</v>
      </c>
      <c r="L6964">
        <v>49.6</v>
      </c>
      <c r="M6964">
        <v>66.2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38</v>
      </c>
      <c r="V6964">
        <v>27.7</v>
      </c>
      <c r="W6964">
        <v>170</v>
      </c>
      <c r="X6964">
        <v>1016.5</v>
      </c>
      <c r="Y6964">
        <v>43.2</v>
      </c>
      <c r="Z6964">
        <v>6.2</v>
      </c>
      <c r="AA6964">
        <v>149.1</v>
      </c>
      <c r="AB6964">
        <v>12.9</v>
      </c>
      <c r="AC6964">
        <v>6</v>
      </c>
      <c r="AD6964">
        <v>0</v>
      </c>
      <c r="AE6964" t="s">
        <v>20971</v>
      </c>
      <c r="AF6964" t="s">
        <v>20972</v>
      </c>
      <c r="AG6964">
        <v>0.95</v>
      </c>
      <c r="AH6964" t="s">
        <v>36</v>
      </c>
      <c r="AI6964" t="s">
        <v>37</v>
      </c>
      <c r="AJ6964" t="s">
        <v>38</v>
      </c>
    </row>
    <row r="6965" spans="1:36" x14ac:dyDescent="0.25">
      <c r="A6965" t="s">
        <v>32</v>
      </c>
      <c r="B6965" t="s">
        <v>20973</v>
      </c>
      <c r="C6965">
        <f>YEAR(B6965)</f>
        <v>2019</v>
      </c>
      <c r="D6965">
        <v>64.400000000000006</v>
      </c>
      <c r="E6965">
        <v>50</v>
      </c>
      <c r="F6965">
        <v>58.3</v>
      </c>
      <c r="H6965" s="2">
        <f>IF(F6965-54.08&lt;=0,0,IF(F6965-54.08&lt;=1,1,2))</f>
        <v>2</v>
      </c>
      <c r="I6965">
        <v>64.400000000000006</v>
      </c>
      <c r="J6965">
        <v>50</v>
      </c>
      <c r="K6965">
        <v>58.3</v>
      </c>
      <c r="L6965">
        <v>48.2</v>
      </c>
      <c r="M6965">
        <v>69.599999999999994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28.4</v>
      </c>
      <c r="V6965">
        <v>20.8</v>
      </c>
      <c r="W6965">
        <v>153.69999999999999</v>
      </c>
      <c r="X6965">
        <v>1014.8</v>
      </c>
      <c r="Y6965">
        <v>28.8</v>
      </c>
      <c r="Z6965">
        <v>6.2</v>
      </c>
      <c r="AA6965">
        <v>130.9</v>
      </c>
      <c r="AB6965">
        <v>11.3</v>
      </c>
      <c r="AC6965">
        <v>5</v>
      </c>
      <c r="AD6965">
        <v>0</v>
      </c>
      <c r="AE6965" t="s">
        <v>20974</v>
      </c>
      <c r="AF6965" t="s">
        <v>20975</v>
      </c>
      <c r="AG6965">
        <v>0</v>
      </c>
      <c r="AH6965" t="s">
        <v>36</v>
      </c>
      <c r="AI6965" t="s">
        <v>37</v>
      </c>
      <c r="AJ6965" t="s">
        <v>38</v>
      </c>
    </row>
    <row r="6966" spans="1:36" x14ac:dyDescent="0.25">
      <c r="A6966" t="s">
        <v>32</v>
      </c>
      <c r="B6966" t="s">
        <v>20976</v>
      </c>
      <c r="C6966">
        <f>YEAR(B6966)</f>
        <v>2019</v>
      </c>
      <c r="D6966">
        <v>64.400000000000006</v>
      </c>
      <c r="E6966">
        <v>48.2</v>
      </c>
      <c r="F6966">
        <v>55.9</v>
      </c>
      <c r="H6966" s="2">
        <f>IF(F6966-54.08&lt;=0,0,IF(F6966-54.08&lt;=1,1,2))</f>
        <v>2</v>
      </c>
      <c r="I6966">
        <v>64.400000000000006</v>
      </c>
      <c r="J6966">
        <v>45</v>
      </c>
      <c r="K6966">
        <v>55.3</v>
      </c>
      <c r="L6966">
        <v>49.9</v>
      </c>
      <c r="M6966">
        <v>81.099999999999994</v>
      </c>
      <c r="O6966">
        <v>0.39500000000000002</v>
      </c>
      <c r="P6966">
        <v>100</v>
      </c>
      <c r="Q6966">
        <v>4.17</v>
      </c>
      <c r="R6966" t="s">
        <v>40</v>
      </c>
      <c r="S6966">
        <v>0</v>
      </c>
      <c r="T6966">
        <v>0</v>
      </c>
      <c r="U6966">
        <v>47</v>
      </c>
      <c r="V6966">
        <v>28.7</v>
      </c>
      <c r="W6966">
        <v>130.69999999999999</v>
      </c>
      <c r="X6966">
        <v>1008.1</v>
      </c>
      <c r="Y6966">
        <v>36.200000000000003</v>
      </c>
      <c r="Z6966">
        <v>5.6</v>
      </c>
      <c r="AA6966">
        <v>124.4</v>
      </c>
      <c r="AB6966">
        <v>10.8</v>
      </c>
      <c r="AC6966">
        <v>6</v>
      </c>
      <c r="AD6966">
        <v>0</v>
      </c>
      <c r="AE6966" t="s">
        <v>20977</v>
      </c>
      <c r="AF6966" t="s">
        <v>20978</v>
      </c>
      <c r="AG6966">
        <v>0.02</v>
      </c>
      <c r="AH6966" t="s">
        <v>56</v>
      </c>
      <c r="AI6966" t="s">
        <v>65</v>
      </c>
      <c r="AJ6966" t="s">
        <v>40</v>
      </c>
    </row>
    <row r="6967" spans="1:36" x14ac:dyDescent="0.25">
      <c r="A6967" t="s">
        <v>32</v>
      </c>
      <c r="B6967" t="s">
        <v>20979</v>
      </c>
      <c r="C6967">
        <f>YEAR(B6967)</f>
        <v>2019</v>
      </c>
      <c r="D6967">
        <v>60.8</v>
      </c>
      <c r="E6967">
        <v>50</v>
      </c>
      <c r="F6967">
        <v>55.2</v>
      </c>
      <c r="H6967" s="2">
        <f>IF(F6967-54.08&lt;=0,0,IF(F6967-54.08&lt;=1,1,2))</f>
        <v>2</v>
      </c>
      <c r="I6967">
        <v>60.8</v>
      </c>
      <c r="J6967">
        <v>50</v>
      </c>
      <c r="K6967">
        <v>55.2</v>
      </c>
      <c r="L6967">
        <v>42.1</v>
      </c>
      <c r="M6967">
        <v>62.1</v>
      </c>
      <c r="O6967">
        <v>2E-3</v>
      </c>
      <c r="P6967">
        <v>100</v>
      </c>
      <c r="Q6967">
        <v>4.17</v>
      </c>
      <c r="R6967" t="s">
        <v>40</v>
      </c>
      <c r="S6967">
        <v>0</v>
      </c>
      <c r="T6967">
        <v>0</v>
      </c>
      <c r="U6967">
        <v>50.8</v>
      </c>
      <c r="V6967">
        <v>24.2</v>
      </c>
      <c r="W6967">
        <v>161</v>
      </c>
      <c r="X6967">
        <v>1007.5</v>
      </c>
      <c r="Y6967">
        <v>58.1</v>
      </c>
      <c r="Z6967">
        <v>3.6</v>
      </c>
      <c r="AA6967">
        <v>129.6</v>
      </c>
      <c r="AB6967">
        <v>11.3</v>
      </c>
      <c r="AC6967">
        <v>5</v>
      </c>
      <c r="AD6967">
        <v>0</v>
      </c>
      <c r="AE6967" t="s">
        <v>20980</v>
      </c>
      <c r="AF6967" t="s">
        <v>20981</v>
      </c>
      <c r="AG6967">
        <v>0.05</v>
      </c>
      <c r="AH6967" t="s">
        <v>56</v>
      </c>
      <c r="AI6967" t="s">
        <v>65</v>
      </c>
      <c r="AJ6967" t="s">
        <v>40</v>
      </c>
    </row>
    <row r="6968" spans="1:36" x14ac:dyDescent="0.25">
      <c r="A6968" t="s">
        <v>32</v>
      </c>
      <c r="B6968" t="s">
        <v>20982</v>
      </c>
      <c r="C6968">
        <f>YEAR(B6968)</f>
        <v>2019</v>
      </c>
      <c r="D6968">
        <v>57.2</v>
      </c>
      <c r="E6968">
        <v>48.2</v>
      </c>
      <c r="F6968">
        <v>51.6</v>
      </c>
      <c r="H6968" s="2">
        <f>IF(F6968-54.08&lt;=0,0,IF(F6968-54.08&lt;=1,1,2))</f>
        <v>0</v>
      </c>
      <c r="I6968">
        <v>57.2</v>
      </c>
      <c r="J6968">
        <v>44.1</v>
      </c>
      <c r="K6968">
        <v>51</v>
      </c>
      <c r="L6968">
        <v>46.7</v>
      </c>
      <c r="M6968">
        <v>83.7</v>
      </c>
      <c r="O6968">
        <v>0.254</v>
      </c>
      <c r="P6968">
        <v>100</v>
      </c>
      <c r="Q6968">
        <v>12.5</v>
      </c>
      <c r="R6968" t="s">
        <v>40</v>
      </c>
      <c r="S6968">
        <v>0</v>
      </c>
      <c r="T6968">
        <v>0</v>
      </c>
      <c r="U6968">
        <v>19.7</v>
      </c>
      <c r="V6968">
        <v>15</v>
      </c>
      <c r="W6968">
        <v>262.10000000000002</v>
      </c>
      <c r="X6968">
        <v>1010.1</v>
      </c>
      <c r="Y6968">
        <v>64.2</v>
      </c>
      <c r="Z6968">
        <v>5.8</v>
      </c>
      <c r="AA6968">
        <v>119.4</v>
      </c>
      <c r="AB6968">
        <v>10.4</v>
      </c>
      <c r="AC6968">
        <v>5</v>
      </c>
      <c r="AD6968">
        <v>0</v>
      </c>
      <c r="AE6968" t="s">
        <v>20983</v>
      </c>
      <c r="AF6968" t="s">
        <v>20984</v>
      </c>
      <c r="AG6968">
        <v>0.09</v>
      </c>
      <c r="AH6968" t="s">
        <v>56</v>
      </c>
      <c r="AI6968" t="s">
        <v>101</v>
      </c>
      <c r="AJ6968" t="s">
        <v>40</v>
      </c>
    </row>
    <row r="6969" spans="1:36" x14ac:dyDescent="0.25">
      <c r="A6969" t="s">
        <v>32</v>
      </c>
      <c r="B6969" t="s">
        <v>20985</v>
      </c>
      <c r="C6969">
        <f>YEAR(B6969)</f>
        <v>2019</v>
      </c>
      <c r="D6969">
        <v>55.4</v>
      </c>
      <c r="E6969">
        <v>50</v>
      </c>
      <c r="F6969">
        <v>53.2</v>
      </c>
      <c r="H6969" s="2">
        <f>IF(F6969-54.08&lt;=0,0,IF(F6969-54.08&lt;=1,1,2))</f>
        <v>0</v>
      </c>
      <c r="I6969">
        <v>55.4</v>
      </c>
      <c r="J6969">
        <v>47.2</v>
      </c>
      <c r="K6969">
        <v>53</v>
      </c>
      <c r="L6969">
        <v>43.9</v>
      </c>
      <c r="M6969">
        <v>71</v>
      </c>
      <c r="O6969">
        <v>0.23100000000000001</v>
      </c>
      <c r="P6969">
        <v>100</v>
      </c>
      <c r="Q6969">
        <v>8.33</v>
      </c>
      <c r="R6969" t="s">
        <v>40</v>
      </c>
      <c r="S6969">
        <v>0</v>
      </c>
      <c r="T6969">
        <v>0</v>
      </c>
      <c r="U6969">
        <v>30</v>
      </c>
      <c r="V6969">
        <v>25.1</v>
      </c>
      <c r="W6969">
        <v>317</v>
      </c>
      <c r="X6969">
        <v>1015.5</v>
      </c>
      <c r="Y6969">
        <v>62.5</v>
      </c>
      <c r="Z6969">
        <v>6.1</v>
      </c>
      <c r="AA6969">
        <v>134.5</v>
      </c>
      <c r="AB6969">
        <v>11.7</v>
      </c>
      <c r="AC6969">
        <v>5</v>
      </c>
      <c r="AD6969">
        <v>0</v>
      </c>
      <c r="AE6969" t="s">
        <v>20986</v>
      </c>
      <c r="AF6969" t="s">
        <v>20987</v>
      </c>
      <c r="AG6969">
        <v>0.12</v>
      </c>
      <c r="AH6969" t="s">
        <v>56</v>
      </c>
      <c r="AI6969" t="s">
        <v>101</v>
      </c>
      <c r="AJ6969" t="s">
        <v>40</v>
      </c>
    </row>
    <row r="6970" spans="1:36" x14ac:dyDescent="0.25">
      <c r="A6970" t="s">
        <v>32</v>
      </c>
      <c r="B6970" t="s">
        <v>20988</v>
      </c>
      <c r="C6970">
        <f>YEAR(B6970)</f>
        <v>2019</v>
      </c>
      <c r="D6970">
        <v>57.2</v>
      </c>
      <c r="E6970">
        <v>50</v>
      </c>
      <c r="F6970">
        <v>52.8</v>
      </c>
      <c r="H6970" s="2">
        <f>IF(F6970-54.08&lt;=0,0,IF(F6970-54.08&lt;=1,1,2))</f>
        <v>0</v>
      </c>
      <c r="I6970">
        <v>57.2</v>
      </c>
      <c r="J6970">
        <v>46.7</v>
      </c>
      <c r="K6970">
        <v>52.6</v>
      </c>
      <c r="L6970">
        <v>44.1</v>
      </c>
      <c r="M6970">
        <v>72.5</v>
      </c>
      <c r="O6970">
        <v>8.0000000000000002E-3</v>
      </c>
      <c r="P6970">
        <v>100</v>
      </c>
      <c r="Q6970">
        <v>4.17</v>
      </c>
      <c r="R6970" t="s">
        <v>40</v>
      </c>
      <c r="S6970">
        <v>0</v>
      </c>
      <c r="T6970">
        <v>0</v>
      </c>
      <c r="U6970">
        <v>22.4</v>
      </c>
      <c r="V6970">
        <v>13.9</v>
      </c>
      <c r="W6970">
        <v>312.8</v>
      </c>
      <c r="X6970">
        <v>1018.7</v>
      </c>
      <c r="Y6970">
        <v>58.1</v>
      </c>
      <c r="Z6970">
        <v>6.2</v>
      </c>
      <c r="AA6970">
        <v>146.6</v>
      </c>
      <c r="AB6970">
        <v>12.7</v>
      </c>
      <c r="AC6970">
        <v>6</v>
      </c>
      <c r="AD6970">
        <v>0</v>
      </c>
      <c r="AE6970" t="s">
        <v>20989</v>
      </c>
      <c r="AF6970" t="s">
        <v>20990</v>
      </c>
      <c r="AG6970">
        <v>0.15</v>
      </c>
      <c r="AH6970" t="s">
        <v>56</v>
      </c>
      <c r="AI6970" t="s">
        <v>65</v>
      </c>
      <c r="AJ6970" t="s">
        <v>40</v>
      </c>
    </row>
    <row r="6971" spans="1:36" x14ac:dyDescent="0.25">
      <c r="A6971" t="s">
        <v>32</v>
      </c>
      <c r="B6971" t="s">
        <v>20991</v>
      </c>
      <c r="C6971">
        <f>YEAR(B6971)</f>
        <v>2019</v>
      </c>
      <c r="D6971">
        <v>59</v>
      </c>
      <c r="E6971">
        <v>46.4</v>
      </c>
      <c r="F6971">
        <v>52.6</v>
      </c>
      <c r="H6971" s="2">
        <f>IF(F6971-54.08&lt;=0,0,IF(F6971-54.08&lt;=1,1,2))</f>
        <v>0</v>
      </c>
      <c r="I6971">
        <v>59</v>
      </c>
      <c r="J6971">
        <v>42.9</v>
      </c>
      <c r="K6971">
        <v>52.1</v>
      </c>
      <c r="L6971">
        <v>43.9</v>
      </c>
      <c r="M6971">
        <v>72.599999999999994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24.2</v>
      </c>
      <c r="V6971">
        <v>16.100000000000001</v>
      </c>
      <c r="W6971">
        <v>282.2</v>
      </c>
      <c r="X6971">
        <v>1021.1</v>
      </c>
      <c r="Y6971">
        <v>48.3</v>
      </c>
      <c r="Z6971">
        <v>6.2</v>
      </c>
      <c r="AA6971">
        <v>131.6</v>
      </c>
      <c r="AB6971">
        <v>11.4</v>
      </c>
      <c r="AC6971">
        <v>5</v>
      </c>
      <c r="AD6971">
        <v>0</v>
      </c>
      <c r="AE6971" t="s">
        <v>20992</v>
      </c>
      <c r="AF6971" t="s">
        <v>20993</v>
      </c>
      <c r="AG6971">
        <v>0.19</v>
      </c>
      <c r="AH6971" t="s">
        <v>36</v>
      </c>
      <c r="AI6971" t="s">
        <v>37</v>
      </c>
      <c r="AJ6971" t="s">
        <v>38</v>
      </c>
    </row>
    <row r="6972" spans="1:36" x14ac:dyDescent="0.25">
      <c r="A6972" t="s">
        <v>32</v>
      </c>
      <c r="B6972" t="s">
        <v>20994</v>
      </c>
      <c r="C6972">
        <f>YEAR(B6972)</f>
        <v>2019</v>
      </c>
      <c r="D6972">
        <v>62.6</v>
      </c>
      <c r="E6972">
        <v>46.4</v>
      </c>
      <c r="F6972">
        <v>55.1</v>
      </c>
      <c r="H6972" s="2">
        <f>IF(F6972-54.08&lt;=0,0,IF(F6972-54.08&lt;=1,1,2))</f>
        <v>2</v>
      </c>
      <c r="I6972">
        <v>62.6</v>
      </c>
      <c r="J6972">
        <v>42.9</v>
      </c>
      <c r="K6972">
        <v>54.4</v>
      </c>
      <c r="L6972">
        <v>45</v>
      </c>
      <c r="M6972">
        <v>69.2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24.2</v>
      </c>
      <c r="V6972">
        <v>11.4</v>
      </c>
      <c r="W6972">
        <v>183.9</v>
      </c>
      <c r="X6972">
        <v>1019.2</v>
      </c>
      <c r="Y6972">
        <v>30.1</v>
      </c>
      <c r="Z6972">
        <v>6.2</v>
      </c>
      <c r="AA6972">
        <v>153.30000000000001</v>
      </c>
      <c r="AB6972">
        <v>13.2</v>
      </c>
      <c r="AC6972">
        <v>6</v>
      </c>
      <c r="AD6972">
        <v>0</v>
      </c>
      <c r="AE6972" t="s">
        <v>20995</v>
      </c>
      <c r="AF6972" t="s">
        <v>20996</v>
      </c>
      <c r="AG6972">
        <v>0.22</v>
      </c>
      <c r="AH6972" t="s">
        <v>36</v>
      </c>
      <c r="AI6972" t="s">
        <v>37</v>
      </c>
      <c r="AJ6972" t="s">
        <v>38</v>
      </c>
    </row>
    <row r="6973" spans="1:36" x14ac:dyDescent="0.25">
      <c r="A6973" t="s">
        <v>32</v>
      </c>
      <c r="B6973" t="s">
        <v>20997</v>
      </c>
      <c r="C6973">
        <f>YEAR(B6973)</f>
        <v>2019</v>
      </c>
      <c r="D6973">
        <v>64.400000000000006</v>
      </c>
      <c r="E6973">
        <v>51.8</v>
      </c>
      <c r="F6973">
        <v>57.7</v>
      </c>
      <c r="H6973" s="2">
        <f>IF(F6973-54.08&lt;=0,0,IF(F6973-54.08&lt;=1,1,2))</f>
        <v>2</v>
      </c>
      <c r="I6973">
        <v>64.400000000000006</v>
      </c>
      <c r="J6973">
        <v>51.8</v>
      </c>
      <c r="K6973">
        <v>57.7</v>
      </c>
      <c r="L6973">
        <v>46.3</v>
      </c>
      <c r="M6973">
        <v>66.8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27.7</v>
      </c>
      <c r="V6973">
        <v>20.8</v>
      </c>
      <c r="W6973">
        <v>174.9</v>
      </c>
      <c r="X6973">
        <v>1014.6</v>
      </c>
      <c r="Y6973">
        <v>33.9</v>
      </c>
      <c r="Z6973">
        <v>6.2</v>
      </c>
      <c r="AA6973">
        <v>164.2</v>
      </c>
      <c r="AB6973">
        <v>14.1</v>
      </c>
      <c r="AC6973">
        <v>7</v>
      </c>
      <c r="AD6973">
        <v>0</v>
      </c>
      <c r="AE6973" t="s">
        <v>20998</v>
      </c>
      <c r="AF6973" t="s">
        <v>20999</v>
      </c>
      <c r="AG6973">
        <v>0.25</v>
      </c>
      <c r="AH6973" t="s">
        <v>36</v>
      </c>
      <c r="AI6973" t="s">
        <v>37</v>
      </c>
      <c r="AJ6973" t="s">
        <v>38</v>
      </c>
    </row>
    <row r="6974" spans="1:36" x14ac:dyDescent="0.25">
      <c r="A6974" t="s">
        <v>32</v>
      </c>
      <c r="B6974" t="s">
        <v>21000</v>
      </c>
      <c r="C6974">
        <f>YEAR(B6974)</f>
        <v>2019</v>
      </c>
      <c r="D6974">
        <v>55.4</v>
      </c>
      <c r="E6974">
        <v>50</v>
      </c>
      <c r="F6974">
        <v>52.4</v>
      </c>
      <c r="H6974" s="2">
        <f>IF(F6974-54.08&lt;=0,0,IF(F6974-54.08&lt;=1,1,2))</f>
        <v>0</v>
      </c>
      <c r="I6974">
        <v>55.4</v>
      </c>
      <c r="J6974">
        <v>48.4</v>
      </c>
      <c r="K6974">
        <v>52.3</v>
      </c>
      <c r="L6974">
        <v>48.5</v>
      </c>
      <c r="M6974">
        <v>86.7</v>
      </c>
      <c r="O6974">
        <v>0.65600000000000003</v>
      </c>
      <c r="P6974">
        <v>100</v>
      </c>
      <c r="Q6974">
        <v>12.5</v>
      </c>
      <c r="R6974" t="s">
        <v>40</v>
      </c>
      <c r="S6974">
        <v>0</v>
      </c>
      <c r="T6974">
        <v>0</v>
      </c>
      <c r="U6974">
        <v>17.899999999999999</v>
      </c>
      <c r="V6974">
        <v>16</v>
      </c>
      <c r="W6974">
        <v>183.5</v>
      </c>
      <c r="X6974">
        <v>1011.2</v>
      </c>
      <c r="Y6974">
        <v>60.5</v>
      </c>
      <c r="Z6974">
        <v>6</v>
      </c>
      <c r="AA6974">
        <v>50.4</v>
      </c>
      <c r="AB6974">
        <v>4.3</v>
      </c>
      <c r="AC6974">
        <v>2</v>
      </c>
      <c r="AD6974">
        <v>0</v>
      </c>
      <c r="AE6974" t="s">
        <v>21001</v>
      </c>
      <c r="AF6974" t="s">
        <v>21002</v>
      </c>
      <c r="AG6974">
        <v>0.25</v>
      </c>
      <c r="AH6974" t="s">
        <v>56</v>
      </c>
      <c r="AI6974" t="s">
        <v>111</v>
      </c>
      <c r="AJ6974" t="s">
        <v>40</v>
      </c>
    </row>
    <row r="6975" spans="1:36" x14ac:dyDescent="0.25">
      <c r="A6975" t="s">
        <v>32</v>
      </c>
      <c r="B6975" t="s">
        <v>21003</v>
      </c>
      <c r="C6975">
        <f>YEAR(B6975)</f>
        <v>2019</v>
      </c>
      <c r="D6975">
        <v>53.6</v>
      </c>
      <c r="E6975">
        <v>48.2</v>
      </c>
      <c r="F6975">
        <v>51.5</v>
      </c>
      <c r="H6975" s="2">
        <f>IF(F6975-54.08&lt;=0,0,IF(F6975-54.08&lt;=1,1,2))</f>
        <v>0</v>
      </c>
      <c r="I6975">
        <v>53.6</v>
      </c>
      <c r="J6975">
        <v>44.9</v>
      </c>
      <c r="K6975">
        <v>51.2</v>
      </c>
      <c r="L6975">
        <v>46.1</v>
      </c>
      <c r="M6975">
        <v>82</v>
      </c>
      <c r="O6975">
        <v>0.86599999999999999</v>
      </c>
      <c r="P6975">
        <v>100</v>
      </c>
      <c r="Q6975">
        <v>12.5</v>
      </c>
      <c r="R6975" t="s">
        <v>40</v>
      </c>
      <c r="S6975">
        <v>0</v>
      </c>
      <c r="T6975">
        <v>0</v>
      </c>
      <c r="U6975">
        <v>43.8</v>
      </c>
      <c r="V6975">
        <v>34.299999999999997</v>
      </c>
      <c r="W6975">
        <v>331.2</v>
      </c>
      <c r="X6975">
        <v>1011</v>
      </c>
      <c r="Y6975">
        <v>63.8</v>
      </c>
      <c r="Z6975">
        <v>5.8</v>
      </c>
      <c r="AA6975">
        <v>77.599999999999994</v>
      </c>
      <c r="AB6975">
        <v>6.7</v>
      </c>
      <c r="AC6975">
        <v>3</v>
      </c>
      <c r="AD6975">
        <v>0</v>
      </c>
      <c r="AE6975" t="s">
        <v>21004</v>
      </c>
      <c r="AF6975" t="s">
        <v>21005</v>
      </c>
      <c r="AG6975">
        <v>0.32</v>
      </c>
      <c r="AH6975" t="s">
        <v>56</v>
      </c>
      <c r="AI6975" t="s">
        <v>101</v>
      </c>
      <c r="AJ6975" t="s">
        <v>40</v>
      </c>
    </row>
    <row r="6976" spans="1:36" x14ac:dyDescent="0.25">
      <c r="A6976" t="s">
        <v>32</v>
      </c>
      <c r="B6976" t="s">
        <v>21006</v>
      </c>
      <c r="C6976">
        <f>YEAR(B6976)</f>
        <v>2019</v>
      </c>
      <c r="D6976">
        <v>53.6</v>
      </c>
      <c r="E6976">
        <v>47.6</v>
      </c>
      <c r="F6976">
        <v>50.7</v>
      </c>
      <c r="H6976" s="2">
        <f>IF(F6976-54.08&lt;=0,0,IF(F6976-54.08&lt;=1,1,2))</f>
        <v>0</v>
      </c>
      <c r="I6976">
        <v>53.6</v>
      </c>
      <c r="J6976">
        <v>41</v>
      </c>
      <c r="K6976">
        <v>48.8</v>
      </c>
      <c r="L6976">
        <v>40.200000000000003</v>
      </c>
      <c r="M6976">
        <v>67.7</v>
      </c>
      <c r="O6976">
        <v>2.1000000000000001E-2</v>
      </c>
      <c r="P6976">
        <v>100</v>
      </c>
      <c r="Q6976">
        <v>8.33</v>
      </c>
      <c r="R6976" t="s">
        <v>40</v>
      </c>
      <c r="S6976">
        <v>0</v>
      </c>
      <c r="T6976">
        <v>0</v>
      </c>
      <c r="U6976">
        <v>42.3</v>
      </c>
      <c r="V6976">
        <v>32.200000000000003</v>
      </c>
      <c r="W6976">
        <v>327.5</v>
      </c>
      <c r="X6976">
        <v>1015.8</v>
      </c>
      <c r="Y6976">
        <v>61.9</v>
      </c>
      <c r="Z6976">
        <v>6.2</v>
      </c>
      <c r="AA6976">
        <v>150.6</v>
      </c>
      <c r="AB6976">
        <v>12.8</v>
      </c>
      <c r="AC6976">
        <v>5</v>
      </c>
      <c r="AD6976">
        <v>0</v>
      </c>
      <c r="AE6976" t="s">
        <v>21007</v>
      </c>
      <c r="AF6976" t="s">
        <v>21008</v>
      </c>
      <c r="AG6976">
        <v>0.36</v>
      </c>
      <c r="AH6976" t="s">
        <v>56</v>
      </c>
      <c r="AI6976" t="s">
        <v>101</v>
      </c>
      <c r="AJ6976" t="s">
        <v>40</v>
      </c>
    </row>
    <row r="6977" spans="1:36" x14ac:dyDescent="0.25">
      <c r="A6977" t="s">
        <v>32</v>
      </c>
      <c r="B6977" t="s">
        <v>21009</v>
      </c>
      <c r="C6977">
        <f>YEAR(B6977)</f>
        <v>2019</v>
      </c>
      <c r="D6977">
        <v>51.8</v>
      </c>
      <c r="E6977">
        <v>46.4</v>
      </c>
      <c r="F6977">
        <v>48.4</v>
      </c>
      <c r="H6977" s="2">
        <f>IF(F6977-54.08&lt;=0,0,IF(F6977-54.08&lt;=1,1,2))</f>
        <v>0</v>
      </c>
      <c r="I6977">
        <v>51.8</v>
      </c>
      <c r="J6977">
        <v>37.9</v>
      </c>
      <c r="K6977">
        <v>44.4</v>
      </c>
      <c r="L6977">
        <v>44.7</v>
      </c>
      <c r="M6977">
        <v>87.2</v>
      </c>
      <c r="O6977">
        <v>1.0249999999999999</v>
      </c>
      <c r="P6977">
        <v>100</v>
      </c>
      <c r="Q6977">
        <v>16.670000000000002</v>
      </c>
      <c r="R6977" t="s">
        <v>40</v>
      </c>
      <c r="S6977">
        <v>0</v>
      </c>
      <c r="T6977">
        <v>0</v>
      </c>
      <c r="U6977">
        <v>23.5</v>
      </c>
      <c r="V6977">
        <v>25.3</v>
      </c>
      <c r="W6977">
        <v>296</v>
      </c>
      <c r="X6977">
        <v>1018.2</v>
      </c>
      <c r="Y6977">
        <v>61.5</v>
      </c>
      <c r="Z6977">
        <v>5.4</v>
      </c>
      <c r="AA6977">
        <v>119.4</v>
      </c>
      <c r="AB6977">
        <v>10.3</v>
      </c>
      <c r="AC6977">
        <v>5</v>
      </c>
      <c r="AD6977">
        <v>0</v>
      </c>
      <c r="AE6977" t="s">
        <v>21010</v>
      </c>
      <c r="AF6977" t="s">
        <v>21011</v>
      </c>
      <c r="AG6977">
        <v>0.39</v>
      </c>
      <c r="AH6977" t="s">
        <v>56</v>
      </c>
      <c r="AI6977" t="s">
        <v>111</v>
      </c>
      <c r="AJ6977" t="s">
        <v>40</v>
      </c>
    </row>
    <row r="6978" spans="1:36" x14ac:dyDescent="0.25">
      <c r="A6978" t="s">
        <v>32</v>
      </c>
      <c r="B6978" t="s">
        <v>21012</v>
      </c>
      <c r="C6978">
        <f>YEAR(B6978)</f>
        <v>2019</v>
      </c>
      <c r="D6978">
        <v>53.6</v>
      </c>
      <c r="E6978">
        <v>48.2</v>
      </c>
      <c r="F6978">
        <v>51.1</v>
      </c>
      <c r="H6978" s="2">
        <f>IF(F6978-54.08&lt;=0,0,IF(F6978-54.08&lt;=1,1,2))</f>
        <v>0</v>
      </c>
      <c r="I6978">
        <v>53.6</v>
      </c>
      <c r="J6978">
        <v>44.1</v>
      </c>
      <c r="K6978">
        <v>50.2</v>
      </c>
      <c r="L6978">
        <v>47.1</v>
      </c>
      <c r="M6978">
        <v>86.3</v>
      </c>
      <c r="O6978">
        <v>1.859</v>
      </c>
      <c r="P6978">
        <v>100</v>
      </c>
      <c r="Q6978">
        <v>16.670000000000002</v>
      </c>
      <c r="R6978" t="s">
        <v>40</v>
      </c>
      <c r="S6978">
        <v>0</v>
      </c>
      <c r="T6978">
        <v>0</v>
      </c>
      <c r="U6978">
        <v>25.3</v>
      </c>
      <c r="V6978">
        <v>17.2</v>
      </c>
      <c r="W6978">
        <v>355.4</v>
      </c>
      <c r="X6978">
        <v>1021.2</v>
      </c>
      <c r="Y6978">
        <v>61.5</v>
      </c>
      <c r="Z6978">
        <v>5.4</v>
      </c>
      <c r="AA6978">
        <v>119.8</v>
      </c>
      <c r="AB6978">
        <v>10.4</v>
      </c>
      <c r="AC6978">
        <v>5</v>
      </c>
      <c r="AD6978">
        <v>0</v>
      </c>
      <c r="AE6978" t="s">
        <v>21013</v>
      </c>
      <c r="AF6978" t="s">
        <v>21014</v>
      </c>
      <c r="AG6978">
        <v>0.42</v>
      </c>
      <c r="AH6978" t="s">
        <v>56</v>
      </c>
      <c r="AI6978" t="s">
        <v>111</v>
      </c>
      <c r="AJ6978" t="s">
        <v>40</v>
      </c>
    </row>
    <row r="6979" spans="1:36" x14ac:dyDescent="0.25">
      <c r="A6979" t="s">
        <v>32</v>
      </c>
      <c r="B6979" t="s">
        <v>21015</v>
      </c>
      <c r="C6979">
        <f>YEAR(B6979)</f>
        <v>2019</v>
      </c>
      <c r="D6979">
        <v>57.2</v>
      </c>
      <c r="E6979">
        <v>48.2</v>
      </c>
      <c r="F6979">
        <v>53</v>
      </c>
      <c r="H6979" s="2">
        <f>IF(F6979-54.08&lt;=0,0,IF(F6979-54.08&lt;=1,1,2))</f>
        <v>0</v>
      </c>
      <c r="I6979">
        <v>57.2</v>
      </c>
      <c r="J6979">
        <v>44.5</v>
      </c>
      <c r="K6979">
        <v>52.7</v>
      </c>
      <c r="L6979">
        <v>42.9</v>
      </c>
      <c r="M6979">
        <v>68.900000000000006</v>
      </c>
      <c r="O6979">
        <v>1E-3</v>
      </c>
      <c r="P6979">
        <v>100</v>
      </c>
      <c r="Q6979">
        <v>4.17</v>
      </c>
      <c r="R6979" t="s">
        <v>40</v>
      </c>
      <c r="S6979">
        <v>0</v>
      </c>
      <c r="T6979">
        <v>0</v>
      </c>
      <c r="U6979">
        <v>20.8</v>
      </c>
      <c r="V6979">
        <v>16.100000000000001</v>
      </c>
      <c r="W6979">
        <v>285.8</v>
      </c>
      <c r="X6979">
        <v>1022.7</v>
      </c>
      <c r="Y6979">
        <v>54.9</v>
      </c>
      <c r="Z6979">
        <v>6.2</v>
      </c>
      <c r="AA6979">
        <v>142</v>
      </c>
      <c r="AB6979">
        <v>12.4</v>
      </c>
      <c r="AC6979">
        <v>5</v>
      </c>
      <c r="AD6979">
        <v>0</v>
      </c>
      <c r="AE6979" t="s">
        <v>21016</v>
      </c>
      <c r="AF6979" t="s">
        <v>21017</v>
      </c>
      <c r="AG6979">
        <v>0.46</v>
      </c>
      <c r="AH6979" t="s">
        <v>56</v>
      </c>
      <c r="AI6979" t="s">
        <v>137</v>
      </c>
      <c r="AJ6979" t="s">
        <v>40</v>
      </c>
    </row>
    <row r="6980" spans="1:36" x14ac:dyDescent="0.25">
      <c r="A6980" t="s">
        <v>32</v>
      </c>
      <c r="B6980" t="s">
        <v>21018</v>
      </c>
      <c r="C6980">
        <f>YEAR(B6980)</f>
        <v>2019</v>
      </c>
      <c r="D6980">
        <v>59</v>
      </c>
      <c r="E6980">
        <v>46.4</v>
      </c>
      <c r="F6980">
        <v>52.5</v>
      </c>
      <c r="H6980" s="2">
        <f>IF(F6980-54.08&lt;=0,0,IF(F6980-54.08&lt;=1,1,2))</f>
        <v>0</v>
      </c>
      <c r="I6980">
        <v>59</v>
      </c>
      <c r="J6980">
        <v>42.4</v>
      </c>
      <c r="K6980">
        <v>51.2</v>
      </c>
      <c r="L6980">
        <v>43.2</v>
      </c>
      <c r="M6980">
        <v>70.900000000000006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12.8</v>
      </c>
      <c r="V6980">
        <v>11.4</v>
      </c>
      <c r="W6980">
        <v>216</v>
      </c>
      <c r="X6980">
        <v>1021.4</v>
      </c>
      <c r="Y6980">
        <v>50.7</v>
      </c>
      <c r="Z6980">
        <v>6.2</v>
      </c>
      <c r="AA6980">
        <v>143.9</v>
      </c>
      <c r="AB6980">
        <v>12.3</v>
      </c>
      <c r="AC6980">
        <v>6</v>
      </c>
      <c r="AD6980">
        <v>0</v>
      </c>
      <c r="AE6980" t="s">
        <v>21019</v>
      </c>
      <c r="AF6980" t="s">
        <v>21020</v>
      </c>
      <c r="AG6980">
        <v>0.5</v>
      </c>
      <c r="AH6980" t="s">
        <v>36</v>
      </c>
      <c r="AI6980" t="s">
        <v>37</v>
      </c>
      <c r="AJ6980" t="s">
        <v>38</v>
      </c>
    </row>
    <row r="6981" spans="1:36" x14ac:dyDescent="0.25">
      <c r="A6981" t="s">
        <v>32</v>
      </c>
      <c r="B6981" t="s">
        <v>21021</v>
      </c>
      <c r="C6981">
        <f>YEAR(B6981)</f>
        <v>2019</v>
      </c>
      <c r="D6981">
        <v>60.8</v>
      </c>
      <c r="E6981">
        <v>46.4</v>
      </c>
      <c r="F6981">
        <v>52.9</v>
      </c>
      <c r="H6981" s="2">
        <f>IF(F6981-54.08&lt;=0,0,IF(F6981-54.08&lt;=1,1,2))</f>
        <v>0</v>
      </c>
      <c r="I6981">
        <v>60.8</v>
      </c>
      <c r="J6981">
        <v>41.4</v>
      </c>
      <c r="K6981">
        <v>51.3</v>
      </c>
      <c r="L6981">
        <v>46.4</v>
      </c>
      <c r="M6981">
        <v>79.099999999999994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15</v>
      </c>
      <c r="V6981">
        <v>12.8</v>
      </c>
      <c r="W6981">
        <v>220.4</v>
      </c>
      <c r="X6981">
        <v>1020.1</v>
      </c>
      <c r="Y6981">
        <v>40.4</v>
      </c>
      <c r="Z6981">
        <v>6.2</v>
      </c>
      <c r="AA6981">
        <v>149.69999999999999</v>
      </c>
      <c r="AB6981">
        <v>12.9</v>
      </c>
      <c r="AC6981">
        <v>5</v>
      </c>
      <c r="AD6981">
        <v>0</v>
      </c>
      <c r="AE6981" t="s">
        <v>21022</v>
      </c>
      <c r="AF6981" t="s">
        <v>21023</v>
      </c>
      <c r="AG6981">
        <v>0.53</v>
      </c>
      <c r="AH6981" t="s">
        <v>36</v>
      </c>
      <c r="AI6981" t="s">
        <v>37</v>
      </c>
      <c r="AJ6981" t="s">
        <v>38</v>
      </c>
    </row>
    <row r="6982" spans="1:36" x14ac:dyDescent="0.25">
      <c r="A6982" t="s">
        <v>32</v>
      </c>
      <c r="B6982" t="s">
        <v>21024</v>
      </c>
      <c r="C6982">
        <f>YEAR(B6982)</f>
        <v>2019</v>
      </c>
      <c r="D6982">
        <v>60.8</v>
      </c>
      <c r="E6982">
        <v>46.4</v>
      </c>
      <c r="F6982">
        <v>53.7</v>
      </c>
      <c r="H6982" s="2">
        <f>IF(F6982-54.08&lt;=0,0,IF(F6982-54.08&lt;=1,1,2))</f>
        <v>0</v>
      </c>
      <c r="I6982">
        <v>60.8</v>
      </c>
      <c r="J6982">
        <v>42.4</v>
      </c>
      <c r="K6982">
        <v>52.4</v>
      </c>
      <c r="L6982">
        <v>48.1</v>
      </c>
      <c r="M6982">
        <v>82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16.100000000000001</v>
      </c>
      <c r="V6982">
        <v>11.4</v>
      </c>
      <c r="W6982">
        <v>256.8</v>
      </c>
      <c r="X6982">
        <v>1020.6</v>
      </c>
      <c r="Y6982">
        <v>33.4</v>
      </c>
      <c r="Z6982">
        <v>6.2</v>
      </c>
      <c r="AA6982">
        <v>178.6</v>
      </c>
      <c r="AB6982">
        <v>15.6</v>
      </c>
      <c r="AC6982">
        <v>6</v>
      </c>
      <c r="AD6982">
        <v>0</v>
      </c>
      <c r="AE6982" t="s">
        <v>21025</v>
      </c>
      <c r="AF6982" t="s">
        <v>21026</v>
      </c>
      <c r="AG6982">
        <v>0.56000000000000005</v>
      </c>
      <c r="AH6982" t="s">
        <v>36</v>
      </c>
      <c r="AI6982" t="s">
        <v>37</v>
      </c>
      <c r="AJ6982" t="s">
        <v>38</v>
      </c>
    </row>
    <row r="6983" spans="1:36" x14ac:dyDescent="0.25">
      <c r="A6983" t="s">
        <v>32</v>
      </c>
      <c r="B6983" t="s">
        <v>21027</v>
      </c>
      <c r="C6983">
        <f>YEAR(B6983)</f>
        <v>2019</v>
      </c>
      <c r="D6983">
        <v>60.8</v>
      </c>
      <c r="E6983">
        <v>48.2</v>
      </c>
      <c r="F6983">
        <v>54.1</v>
      </c>
      <c r="H6983" s="2">
        <f>IF(F6983-54.08&lt;=0,0,IF(F6983-54.08&lt;=1,1,2))</f>
        <v>1</v>
      </c>
      <c r="I6983">
        <v>60.8</v>
      </c>
      <c r="J6983">
        <v>43.4</v>
      </c>
      <c r="K6983">
        <v>53.6</v>
      </c>
      <c r="L6983">
        <v>46</v>
      </c>
      <c r="M6983">
        <v>74.8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16.3</v>
      </c>
      <c r="V6983">
        <v>11.4</v>
      </c>
      <c r="W6983">
        <v>202.3</v>
      </c>
      <c r="X6983">
        <v>1018.5</v>
      </c>
      <c r="Y6983">
        <v>35.200000000000003</v>
      </c>
      <c r="Z6983">
        <v>6.2</v>
      </c>
      <c r="AA6983">
        <v>175.6</v>
      </c>
      <c r="AB6983">
        <v>15.1</v>
      </c>
      <c r="AC6983">
        <v>6</v>
      </c>
      <c r="AD6983">
        <v>0</v>
      </c>
      <c r="AE6983" t="s">
        <v>21028</v>
      </c>
      <c r="AF6983" t="s">
        <v>21029</v>
      </c>
      <c r="AG6983">
        <v>0.59</v>
      </c>
      <c r="AH6983" t="s">
        <v>36</v>
      </c>
      <c r="AI6983" t="s">
        <v>37</v>
      </c>
      <c r="AJ6983" t="s">
        <v>38</v>
      </c>
    </row>
    <row r="6984" spans="1:36" x14ac:dyDescent="0.25">
      <c r="A6984" t="s">
        <v>32</v>
      </c>
      <c r="B6984" t="s">
        <v>21030</v>
      </c>
      <c r="C6984">
        <f>YEAR(B6984)</f>
        <v>2019</v>
      </c>
      <c r="D6984">
        <v>62.6</v>
      </c>
      <c r="E6984">
        <v>50</v>
      </c>
      <c r="F6984">
        <v>53.5</v>
      </c>
      <c r="H6984" s="2">
        <f>IF(F6984-54.08&lt;=0,0,IF(F6984-54.08&lt;=1,1,2))</f>
        <v>0</v>
      </c>
      <c r="I6984">
        <v>62.6</v>
      </c>
      <c r="J6984">
        <v>47.7</v>
      </c>
      <c r="K6984">
        <v>53.4</v>
      </c>
      <c r="L6984">
        <v>45.4</v>
      </c>
      <c r="M6984">
        <v>75</v>
      </c>
      <c r="O6984">
        <v>3.9E-2</v>
      </c>
      <c r="P6984">
        <v>100</v>
      </c>
      <c r="Q6984">
        <v>4.17</v>
      </c>
      <c r="R6984" t="s">
        <v>40</v>
      </c>
      <c r="S6984">
        <v>0</v>
      </c>
      <c r="T6984">
        <v>0</v>
      </c>
      <c r="U6984">
        <v>29</v>
      </c>
      <c r="V6984">
        <v>20.8</v>
      </c>
      <c r="W6984">
        <v>177.4</v>
      </c>
      <c r="X6984">
        <v>1013.4</v>
      </c>
      <c r="Y6984">
        <v>40.9</v>
      </c>
      <c r="Z6984">
        <v>6.2</v>
      </c>
      <c r="AA6984">
        <v>168.1</v>
      </c>
      <c r="AB6984">
        <v>14.5</v>
      </c>
      <c r="AC6984">
        <v>6</v>
      </c>
      <c r="AD6984">
        <v>0</v>
      </c>
      <c r="AE6984" t="s">
        <v>21031</v>
      </c>
      <c r="AF6984" t="s">
        <v>21032</v>
      </c>
      <c r="AG6984">
        <v>0.63</v>
      </c>
      <c r="AH6984" t="s">
        <v>56</v>
      </c>
      <c r="AI6984" t="s">
        <v>65</v>
      </c>
      <c r="AJ6984" t="s">
        <v>40</v>
      </c>
    </row>
    <row r="6985" spans="1:36" x14ac:dyDescent="0.25">
      <c r="A6985" t="s">
        <v>32</v>
      </c>
      <c r="B6985" t="s">
        <v>21033</v>
      </c>
      <c r="C6985">
        <f>YEAR(B6985)</f>
        <v>2019</v>
      </c>
      <c r="D6985">
        <v>57.2</v>
      </c>
      <c r="E6985">
        <v>48.2</v>
      </c>
      <c r="F6985">
        <v>52.8</v>
      </c>
      <c r="H6985" s="2">
        <f>IF(F6985-54.08&lt;=0,0,IF(F6985-54.08&lt;=1,1,2))</f>
        <v>0</v>
      </c>
      <c r="I6985">
        <v>57.2</v>
      </c>
      <c r="J6985">
        <v>44.1</v>
      </c>
      <c r="K6985">
        <v>52.3</v>
      </c>
      <c r="L6985">
        <v>46.8</v>
      </c>
      <c r="M6985">
        <v>80.099999999999994</v>
      </c>
      <c r="O6985">
        <v>4.4999999999999998E-2</v>
      </c>
      <c r="P6985">
        <v>100</v>
      </c>
      <c r="Q6985">
        <v>8.33</v>
      </c>
      <c r="R6985" t="s">
        <v>40</v>
      </c>
      <c r="S6985">
        <v>0</v>
      </c>
      <c r="T6985">
        <v>0</v>
      </c>
      <c r="U6985">
        <v>19.7</v>
      </c>
      <c r="V6985">
        <v>19.600000000000001</v>
      </c>
      <c r="W6985">
        <v>127.1</v>
      </c>
      <c r="X6985">
        <v>1016.4</v>
      </c>
      <c r="Y6985">
        <v>51.2</v>
      </c>
      <c r="Z6985">
        <v>6.1</v>
      </c>
      <c r="AA6985">
        <v>131.19999999999999</v>
      </c>
      <c r="AB6985">
        <v>11.3</v>
      </c>
      <c r="AC6985">
        <v>5</v>
      </c>
      <c r="AD6985">
        <v>0</v>
      </c>
      <c r="AE6985" t="s">
        <v>21034</v>
      </c>
      <c r="AF6985" t="s">
        <v>21035</v>
      </c>
      <c r="AG6985">
        <v>0.66</v>
      </c>
      <c r="AH6985" t="s">
        <v>56</v>
      </c>
      <c r="AI6985" t="s">
        <v>57</v>
      </c>
      <c r="AJ6985" t="s">
        <v>40</v>
      </c>
    </row>
    <row r="6986" spans="1:36" x14ac:dyDescent="0.25">
      <c r="A6986" t="s">
        <v>32</v>
      </c>
      <c r="B6986" t="s">
        <v>21036</v>
      </c>
      <c r="C6986">
        <f>YEAR(B6986)</f>
        <v>2019</v>
      </c>
      <c r="D6986">
        <v>55.4</v>
      </c>
      <c r="E6986">
        <v>48.2</v>
      </c>
      <c r="F6986">
        <v>52.7</v>
      </c>
      <c r="H6986" s="2">
        <f>IF(F6986-54.08&lt;=0,0,IF(F6986-54.08&lt;=1,1,2))</f>
        <v>0</v>
      </c>
      <c r="I6986">
        <v>55.4</v>
      </c>
      <c r="J6986">
        <v>45</v>
      </c>
      <c r="K6986">
        <v>52.6</v>
      </c>
      <c r="L6986">
        <v>49.5</v>
      </c>
      <c r="M6986">
        <v>88.9</v>
      </c>
      <c r="O6986">
        <v>1.786</v>
      </c>
      <c r="P6986">
        <v>100</v>
      </c>
      <c r="Q6986">
        <v>16.670000000000002</v>
      </c>
      <c r="R6986" t="s">
        <v>40</v>
      </c>
      <c r="S6986">
        <v>0</v>
      </c>
      <c r="T6986">
        <v>0</v>
      </c>
      <c r="U6986">
        <v>33.799999999999997</v>
      </c>
      <c r="V6986">
        <v>27.7</v>
      </c>
      <c r="W6986">
        <v>57.2</v>
      </c>
      <c r="X6986">
        <v>1012.3</v>
      </c>
      <c r="Y6986">
        <v>64.5</v>
      </c>
      <c r="Z6986">
        <v>5.4</v>
      </c>
      <c r="AA6986">
        <v>81.400000000000006</v>
      </c>
      <c r="AB6986">
        <v>7</v>
      </c>
      <c r="AC6986">
        <v>4</v>
      </c>
      <c r="AD6986">
        <v>0</v>
      </c>
      <c r="AE6986" t="s">
        <v>21037</v>
      </c>
      <c r="AF6986" t="s">
        <v>21038</v>
      </c>
      <c r="AG6986">
        <v>0.69</v>
      </c>
      <c r="AH6986" t="s">
        <v>56</v>
      </c>
      <c r="AI6986" t="s">
        <v>111</v>
      </c>
      <c r="AJ6986" t="s">
        <v>40</v>
      </c>
    </row>
    <row r="6987" spans="1:36" x14ac:dyDescent="0.25">
      <c r="A6987" t="s">
        <v>32</v>
      </c>
      <c r="B6987" t="s">
        <v>21039</v>
      </c>
      <c r="C6987">
        <f>YEAR(B6987)</f>
        <v>2019</v>
      </c>
      <c r="D6987">
        <v>53.6</v>
      </c>
      <c r="E6987">
        <v>50</v>
      </c>
      <c r="F6987">
        <v>52.8</v>
      </c>
      <c r="H6987" s="2">
        <f>IF(F6987-54.08&lt;=0,0,IF(F6987-54.08&lt;=1,1,2))</f>
        <v>0</v>
      </c>
      <c r="I6987">
        <v>53.6</v>
      </c>
      <c r="J6987">
        <v>50</v>
      </c>
      <c r="K6987">
        <v>52.8</v>
      </c>
      <c r="L6987">
        <v>47</v>
      </c>
      <c r="M6987">
        <v>80.900000000000006</v>
      </c>
      <c r="O6987">
        <v>0.44</v>
      </c>
      <c r="P6987">
        <v>100</v>
      </c>
      <c r="Q6987">
        <v>12.5</v>
      </c>
      <c r="R6987" t="s">
        <v>40</v>
      </c>
      <c r="S6987">
        <v>0</v>
      </c>
      <c r="T6987">
        <v>0</v>
      </c>
      <c r="U6987">
        <v>40.299999999999997</v>
      </c>
      <c r="V6987">
        <v>28.9</v>
      </c>
      <c r="W6987">
        <v>325.10000000000002</v>
      </c>
      <c r="X6987">
        <v>1013.5</v>
      </c>
      <c r="Y6987">
        <v>65.3</v>
      </c>
      <c r="Z6987">
        <v>6</v>
      </c>
      <c r="AA6987">
        <v>127</v>
      </c>
      <c r="AB6987">
        <v>11</v>
      </c>
      <c r="AC6987">
        <v>5</v>
      </c>
      <c r="AD6987">
        <v>0</v>
      </c>
      <c r="AE6987" t="s">
        <v>21040</v>
      </c>
      <c r="AF6987" t="s">
        <v>21041</v>
      </c>
      <c r="AG6987">
        <v>0.75</v>
      </c>
      <c r="AH6987" t="s">
        <v>56</v>
      </c>
      <c r="AI6987" t="s">
        <v>111</v>
      </c>
      <c r="AJ6987" t="s">
        <v>40</v>
      </c>
    </row>
    <row r="6988" spans="1:36" x14ac:dyDescent="0.25">
      <c r="A6988" t="s">
        <v>32</v>
      </c>
      <c r="B6988" t="s">
        <v>21042</v>
      </c>
      <c r="C6988">
        <f>YEAR(B6988)</f>
        <v>2019</v>
      </c>
      <c r="D6988">
        <v>55.4</v>
      </c>
      <c r="E6988">
        <v>44.6</v>
      </c>
      <c r="F6988">
        <v>51</v>
      </c>
      <c r="H6988" s="2">
        <f>IF(F6988-54.08&lt;=0,0,IF(F6988-54.08&lt;=1,1,2))</f>
        <v>0</v>
      </c>
      <c r="I6988">
        <v>55.4</v>
      </c>
      <c r="J6988">
        <v>40.700000000000003</v>
      </c>
      <c r="K6988">
        <v>50</v>
      </c>
      <c r="L6988">
        <v>40.9</v>
      </c>
      <c r="M6988">
        <v>69.599999999999994</v>
      </c>
      <c r="O6988">
        <v>0.28799999999999998</v>
      </c>
      <c r="P6988">
        <v>100</v>
      </c>
      <c r="Q6988">
        <v>8.33</v>
      </c>
      <c r="R6988" t="s">
        <v>40</v>
      </c>
      <c r="S6988">
        <v>0</v>
      </c>
      <c r="T6988">
        <v>0</v>
      </c>
      <c r="U6988">
        <v>30.6</v>
      </c>
      <c r="V6988">
        <v>26.4</v>
      </c>
      <c r="W6988">
        <v>338.7</v>
      </c>
      <c r="X6988">
        <v>1011.9</v>
      </c>
      <c r="Y6988">
        <v>48.8</v>
      </c>
      <c r="Z6988">
        <v>6.1</v>
      </c>
      <c r="AA6988">
        <v>143.30000000000001</v>
      </c>
      <c r="AB6988">
        <v>12.4</v>
      </c>
      <c r="AC6988">
        <v>6</v>
      </c>
      <c r="AD6988">
        <v>0</v>
      </c>
      <c r="AE6988" t="s">
        <v>21043</v>
      </c>
      <c r="AF6988" t="s">
        <v>21044</v>
      </c>
      <c r="AG6988">
        <v>0.76</v>
      </c>
      <c r="AH6988" t="s">
        <v>56</v>
      </c>
      <c r="AI6988" t="s">
        <v>57</v>
      </c>
      <c r="AJ6988" t="s">
        <v>40</v>
      </c>
    </row>
    <row r="6989" spans="1:36" x14ac:dyDescent="0.25">
      <c r="A6989" t="s">
        <v>32</v>
      </c>
      <c r="B6989" t="s">
        <v>21045</v>
      </c>
      <c r="C6989">
        <f>YEAR(B6989)</f>
        <v>2019</v>
      </c>
      <c r="D6989">
        <v>55.4</v>
      </c>
      <c r="E6989">
        <v>48.2</v>
      </c>
      <c r="F6989">
        <v>51.3</v>
      </c>
      <c r="H6989" s="2">
        <f>IF(F6989-54.08&lt;=0,0,IF(F6989-54.08&lt;=1,1,2))</f>
        <v>0</v>
      </c>
      <c r="I6989">
        <v>55.4</v>
      </c>
      <c r="J6989">
        <v>42.2</v>
      </c>
      <c r="K6989">
        <v>49.8</v>
      </c>
      <c r="L6989">
        <v>35</v>
      </c>
      <c r="M6989">
        <v>54.5</v>
      </c>
      <c r="O6989">
        <v>1E-3</v>
      </c>
      <c r="P6989">
        <v>100</v>
      </c>
      <c r="Q6989">
        <v>4.17</v>
      </c>
      <c r="R6989" t="s">
        <v>40</v>
      </c>
      <c r="S6989">
        <v>0</v>
      </c>
      <c r="T6989">
        <v>0</v>
      </c>
      <c r="U6989">
        <v>40</v>
      </c>
      <c r="V6989">
        <v>28.9</v>
      </c>
      <c r="W6989">
        <v>327.60000000000002</v>
      </c>
      <c r="X6989">
        <v>1017.5</v>
      </c>
      <c r="Y6989">
        <v>43.6</v>
      </c>
      <c r="Z6989">
        <v>6.2</v>
      </c>
      <c r="AA6989">
        <v>169.5</v>
      </c>
      <c r="AB6989">
        <v>14.6</v>
      </c>
      <c r="AC6989">
        <v>6</v>
      </c>
      <c r="AD6989">
        <v>0</v>
      </c>
      <c r="AE6989" t="s">
        <v>21046</v>
      </c>
      <c r="AF6989" t="s">
        <v>21047</v>
      </c>
      <c r="AG6989">
        <v>0.79</v>
      </c>
      <c r="AH6989" t="s">
        <v>56</v>
      </c>
      <c r="AI6989" t="s">
        <v>78</v>
      </c>
      <c r="AJ6989" t="s">
        <v>40</v>
      </c>
    </row>
    <row r="6990" spans="1:36" x14ac:dyDescent="0.25">
      <c r="A6990" t="s">
        <v>32</v>
      </c>
      <c r="B6990" t="s">
        <v>21048</v>
      </c>
      <c r="C6990">
        <f>YEAR(B6990)</f>
        <v>2019</v>
      </c>
      <c r="D6990">
        <v>60.8</v>
      </c>
      <c r="E6990">
        <v>44.6</v>
      </c>
      <c r="F6990">
        <v>53.9</v>
      </c>
      <c r="G6990" s="2">
        <f>AVERAGE(F6990:F7081)</f>
        <v>61.90978260869565</v>
      </c>
      <c r="H6990" s="2">
        <f>IF(F6990-61.91&lt;=0,0,IF(F6990-61.91&lt;=1,1,2))</f>
        <v>0</v>
      </c>
      <c r="I6990">
        <v>60.8</v>
      </c>
      <c r="J6990">
        <v>40.700000000000003</v>
      </c>
      <c r="K6990">
        <v>52.8</v>
      </c>
      <c r="L6990">
        <v>41.5</v>
      </c>
      <c r="M6990">
        <v>63.5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17.899999999999999</v>
      </c>
      <c r="V6990">
        <v>19.7</v>
      </c>
      <c r="W6990">
        <v>255.5</v>
      </c>
      <c r="X6990">
        <v>1014.2</v>
      </c>
      <c r="Y6990">
        <v>29.7</v>
      </c>
      <c r="Z6990">
        <v>6.2</v>
      </c>
      <c r="AA6990">
        <v>198.4</v>
      </c>
      <c r="AB6990">
        <v>17.2</v>
      </c>
      <c r="AC6990">
        <v>7</v>
      </c>
      <c r="AD6990">
        <v>0</v>
      </c>
      <c r="AE6990" t="s">
        <v>21049</v>
      </c>
      <c r="AF6990" t="s">
        <v>21050</v>
      </c>
      <c r="AG6990">
        <v>0.82</v>
      </c>
      <c r="AH6990" t="s">
        <v>36</v>
      </c>
      <c r="AI6990" t="s">
        <v>37</v>
      </c>
      <c r="AJ6990" t="s">
        <v>38</v>
      </c>
    </row>
    <row r="6991" spans="1:36" x14ac:dyDescent="0.25">
      <c r="A6991" t="s">
        <v>32</v>
      </c>
      <c r="B6991" t="s">
        <v>21051</v>
      </c>
      <c r="C6991">
        <f>YEAR(B6991)</f>
        <v>2019</v>
      </c>
      <c r="D6991">
        <v>60.8</v>
      </c>
      <c r="E6991">
        <v>48.2</v>
      </c>
      <c r="F6991">
        <v>55.3</v>
      </c>
      <c r="H6991" s="2">
        <f>IF(F6991-61.91&lt;=0,0,IF(F6991-61.91&lt;=1,1,2))</f>
        <v>0</v>
      </c>
      <c r="I6991">
        <v>60.8</v>
      </c>
      <c r="J6991">
        <v>43.7</v>
      </c>
      <c r="K6991">
        <v>54.9</v>
      </c>
      <c r="L6991">
        <v>47.4</v>
      </c>
      <c r="M6991">
        <v>75.599999999999994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25.3</v>
      </c>
      <c r="V6991">
        <v>13.9</v>
      </c>
      <c r="W6991">
        <v>150.1</v>
      </c>
      <c r="X6991">
        <v>1009.5</v>
      </c>
      <c r="Y6991">
        <v>39.6</v>
      </c>
      <c r="Z6991">
        <v>6.2</v>
      </c>
      <c r="AA6991">
        <v>133.5</v>
      </c>
      <c r="AB6991">
        <v>11.3</v>
      </c>
      <c r="AC6991">
        <v>5</v>
      </c>
      <c r="AD6991">
        <v>0</v>
      </c>
      <c r="AE6991" t="s">
        <v>21052</v>
      </c>
      <c r="AF6991" t="s">
        <v>21053</v>
      </c>
      <c r="AG6991">
        <v>0.86</v>
      </c>
      <c r="AH6991" t="s">
        <v>36</v>
      </c>
      <c r="AI6991" t="s">
        <v>37</v>
      </c>
      <c r="AJ6991" t="s">
        <v>38</v>
      </c>
    </row>
    <row r="6992" spans="1:36" x14ac:dyDescent="0.25">
      <c r="A6992" t="s">
        <v>32</v>
      </c>
      <c r="B6992" t="s">
        <v>21054</v>
      </c>
      <c r="C6992">
        <f>YEAR(B6992)</f>
        <v>2019</v>
      </c>
      <c r="D6992">
        <v>60.8</v>
      </c>
      <c r="E6992">
        <v>51.8</v>
      </c>
      <c r="F6992">
        <v>56.9</v>
      </c>
      <c r="H6992" s="2">
        <f>IF(F6992-61.91&lt;=0,0,IF(F6992-61.91&lt;=1,1,2))</f>
        <v>0</v>
      </c>
      <c r="I6992">
        <v>60.8</v>
      </c>
      <c r="J6992">
        <v>51.8</v>
      </c>
      <c r="K6992">
        <v>56.9</v>
      </c>
      <c r="L6992">
        <v>48.7</v>
      </c>
      <c r="M6992">
        <v>74</v>
      </c>
      <c r="O6992">
        <v>0.02</v>
      </c>
      <c r="P6992">
        <v>100</v>
      </c>
      <c r="Q6992">
        <v>8.33</v>
      </c>
      <c r="R6992" t="s">
        <v>40</v>
      </c>
      <c r="S6992">
        <v>0</v>
      </c>
      <c r="T6992">
        <v>0</v>
      </c>
      <c r="U6992">
        <v>30</v>
      </c>
      <c r="V6992">
        <v>19.600000000000001</v>
      </c>
      <c r="W6992">
        <v>324</v>
      </c>
      <c r="X6992">
        <v>1012.3</v>
      </c>
      <c r="Y6992">
        <v>46</v>
      </c>
      <c r="Z6992">
        <v>6.2</v>
      </c>
      <c r="AA6992">
        <v>153.6</v>
      </c>
      <c r="AB6992">
        <v>13.4</v>
      </c>
      <c r="AC6992">
        <v>6</v>
      </c>
      <c r="AD6992">
        <v>0</v>
      </c>
      <c r="AE6992" t="s">
        <v>21055</v>
      </c>
      <c r="AF6992" t="s">
        <v>21056</v>
      </c>
      <c r="AG6992">
        <v>0.89</v>
      </c>
      <c r="AH6992" t="s">
        <v>56</v>
      </c>
      <c r="AI6992" t="s">
        <v>57</v>
      </c>
      <c r="AJ6992" t="s">
        <v>40</v>
      </c>
    </row>
    <row r="6993" spans="1:36" x14ac:dyDescent="0.25">
      <c r="A6993" t="s">
        <v>32</v>
      </c>
      <c r="B6993" t="s">
        <v>21057</v>
      </c>
      <c r="C6993">
        <f>YEAR(B6993)</f>
        <v>2019</v>
      </c>
      <c r="D6993">
        <v>60.8</v>
      </c>
      <c r="E6993">
        <v>48.2</v>
      </c>
      <c r="F6993">
        <v>55.5</v>
      </c>
      <c r="H6993" s="2">
        <f>IF(F6993-61.91&lt;=0,0,IF(F6993-61.91&lt;=1,1,2))</f>
        <v>0</v>
      </c>
      <c r="I6993">
        <v>60.8</v>
      </c>
      <c r="J6993">
        <v>45.1</v>
      </c>
      <c r="K6993">
        <v>55</v>
      </c>
      <c r="L6993">
        <v>45.7</v>
      </c>
      <c r="M6993">
        <v>70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20.6</v>
      </c>
      <c r="V6993">
        <v>10.199999999999999</v>
      </c>
      <c r="W6993">
        <v>337.6</v>
      </c>
      <c r="X6993">
        <v>1016.5</v>
      </c>
      <c r="Y6993">
        <v>39</v>
      </c>
      <c r="Z6993">
        <v>6.2</v>
      </c>
      <c r="AA6993">
        <v>185.5</v>
      </c>
      <c r="AB6993">
        <v>15.9</v>
      </c>
      <c r="AC6993">
        <v>7</v>
      </c>
      <c r="AD6993">
        <v>0</v>
      </c>
      <c r="AE6993" t="s">
        <v>21058</v>
      </c>
      <c r="AF6993" t="s">
        <v>21059</v>
      </c>
      <c r="AG6993">
        <v>0.92</v>
      </c>
      <c r="AH6993" t="s">
        <v>36</v>
      </c>
      <c r="AI6993" t="s">
        <v>37</v>
      </c>
      <c r="AJ6993" t="s">
        <v>38</v>
      </c>
    </row>
    <row r="6994" spans="1:36" x14ac:dyDescent="0.25">
      <c r="A6994" t="s">
        <v>32</v>
      </c>
      <c r="B6994" t="s">
        <v>21060</v>
      </c>
      <c r="C6994">
        <f>YEAR(B6994)</f>
        <v>2019</v>
      </c>
      <c r="D6994">
        <v>62.6</v>
      </c>
      <c r="E6994">
        <v>44.6</v>
      </c>
      <c r="F6994">
        <v>54</v>
      </c>
      <c r="H6994" s="2">
        <f>IF(F6994-61.91&lt;=0,0,IF(F6994-61.91&lt;=1,1,2))</f>
        <v>0</v>
      </c>
      <c r="I6994">
        <v>62.6</v>
      </c>
      <c r="J6994">
        <v>39.200000000000003</v>
      </c>
      <c r="K6994">
        <v>52.5</v>
      </c>
      <c r="L6994">
        <v>45.9</v>
      </c>
      <c r="M6994">
        <v>74.5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17.2</v>
      </c>
      <c r="V6994">
        <v>11.4</v>
      </c>
      <c r="W6994">
        <v>193.6</v>
      </c>
      <c r="X6994">
        <v>1017.1</v>
      </c>
      <c r="Y6994">
        <v>27.8</v>
      </c>
      <c r="Z6994">
        <v>6.2</v>
      </c>
      <c r="AA6994">
        <v>213.3</v>
      </c>
      <c r="AB6994">
        <v>18.399999999999999</v>
      </c>
      <c r="AC6994">
        <v>8</v>
      </c>
      <c r="AD6994">
        <v>0</v>
      </c>
      <c r="AE6994" t="s">
        <v>21061</v>
      </c>
      <c r="AF6994" t="s">
        <v>21062</v>
      </c>
      <c r="AG6994">
        <v>0.96</v>
      </c>
      <c r="AH6994" t="s">
        <v>36</v>
      </c>
      <c r="AI6994" t="s">
        <v>37</v>
      </c>
      <c r="AJ6994" t="s">
        <v>38</v>
      </c>
    </row>
    <row r="6995" spans="1:36" x14ac:dyDescent="0.25">
      <c r="A6995" t="s">
        <v>32</v>
      </c>
      <c r="B6995" t="s">
        <v>21063</v>
      </c>
      <c r="C6995">
        <f>YEAR(B6995)</f>
        <v>2019</v>
      </c>
      <c r="D6995">
        <v>64.400000000000006</v>
      </c>
      <c r="E6995">
        <v>50</v>
      </c>
      <c r="F6995">
        <v>56.8</v>
      </c>
      <c r="H6995" s="2">
        <f>IF(F6995-61.91&lt;=0,0,IF(F6995-61.91&lt;=1,1,2))</f>
        <v>0</v>
      </c>
      <c r="I6995">
        <v>64.400000000000006</v>
      </c>
      <c r="J6995">
        <v>50</v>
      </c>
      <c r="K6995">
        <v>56.8</v>
      </c>
      <c r="L6995">
        <v>50.2</v>
      </c>
      <c r="M6995">
        <v>79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23.1</v>
      </c>
      <c r="V6995">
        <v>11.4</v>
      </c>
      <c r="W6995">
        <v>145.5</v>
      </c>
      <c r="X6995">
        <v>1020.8</v>
      </c>
      <c r="Y6995">
        <v>27.8</v>
      </c>
      <c r="Z6995">
        <v>6.2</v>
      </c>
      <c r="AA6995">
        <v>220.5</v>
      </c>
      <c r="AB6995">
        <v>19.100000000000001</v>
      </c>
      <c r="AC6995">
        <v>8</v>
      </c>
      <c r="AD6995">
        <v>0</v>
      </c>
      <c r="AE6995" t="s">
        <v>21064</v>
      </c>
      <c r="AF6995" t="s">
        <v>21065</v>
      </c>
      <c r="AG6995">
        <v>0</v>
      </c>
      <c r="AH6995" t="s">
        <v>36</v>
      </c>
      <c r="AI6995" t="s">
        <v>37</v>
      </c>
      <c r="AJ6995" t="s">
        <v>38</v>
      </c>
    </row>
    <row r="6996" spans="1:36" x14ac:dyDescent="0.25">
      <c r="A6996" t="s">
        <v>32</v>
      </c>
      <c r="B6996" t="s">
        <v>21066</v>
      </c>
      <c r="C6996">
        <f>YEAR(B6996)</f>
        <v>2019</v>
      </c>
      <c r="D6996">
        <v>62.6</v>
      </c>
      <c r="E6996">
        <v>48.2</v>
      </c>
      <c r="F6996">
        <v>56.4</v>
      </c>
      <c r="H6996" s="2">
        <f>IF(F6996-61.91&lt;=0,0,IF(F6996-61.91&lt;=1,1,2))</f>
        <v>0</v>
      </c>
      <c r="I6996">
        <v>62.6</v>
      </c>
      <c r="J6996">
        <v>44.6</v>
      </c>
      <c r="K6996">
        <v>56.3</v>
      </c>
      <c r="L6996">
        <v>50.9</v>
      </c>
      <c r="M6996">
        <v>81.8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14.8</v>
      </c>
      <c r="V6996">
        <v>10.3</v>
      </c>
      <c r="W6996">
        <v>147.4</v>
      </c>
      <c r="X6996">
        <v>1023.1</v>
      </c>
      <c r="Y6996">
        <v>14.3</v>
      </c>
      <c r="Z6996">
        <v>6.2</v>
      </c>
      <c r="AA6996">
        <v>226</v>
      </c>
      <c r="AB6996">
        <v>19.5</v>
      </c>
      <c r="AC6996">
        <v>8</v>
      </c>
      <c r="AD6996">
        <v>0</v>
      </c>
      <c r="AE6996" t="s">
        <v>21067</v>
      </c>
      <c r="AF6996" t="s">
        <v>21068</v>
      </c>
      <c r="AG6996">
        <v>0.03</v>
      </c>
      <c r="AH6996" t="s">
        <v>330</v>
      </c>
      <c r="AI6996" t="s">
        <v>9140</v>
      </c>
      <c r="AJ6996" t="s">
        <v>331</v>
      </c>
    </row>
    <row r="6997" spans="1:36" x14ac:dyDescent="0.25">
      <c r="A6997" t="s">
        <v>32</v>
      </c>
      <c r="B6997" t="s">
        <v>21069</v>
      </c>
      <c r="C6997">
        <f>YEAR(B6997)</f>
        <v>2019</v>
      </c>
      <c r="D6997">
        <v>64.400000000000006</v>
      </c>
      <c r="E6997">
        <v>48.1</v>
      </c>
      <c r="F6997">
        <v>56.4</v>
      </c>
      <c r="H6997" s="2">
        <f>IF(F6997-61.91&lt;=0,0,IF(F6997-61.91&lt;=1,1,2))</f>
        <v>0</v>
      </c>
      <c r="I6997">
        <v>64.400000000000006</v>
      </c>
      <c r="J6997">
        <v>43.3</v>
      </c>
      <c r="K6997">
        <v>55.8</v>
      </c>
      <c r="L6997">
        <v>48.4</v>
      </c>
      <c r="M6997">
        <v>75.400000000000006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12.8</v>
      </c>
      <c r="V6997">
        <v>11.4</v>
      </c>
      <c r="W6997">
        <v>156.80000000000001</v>
      </c>
      <c r="X6997">
        <v>1023</v>
      </c>
      <c r="Y6997">
        <v>38.1</v>
      </c>
      <c r="Z6997">
        <v>6.2</v>
      </c>
      <c r="AA6997">
        <v>230.3</v>
      </c>
      <c r="AB6997">
        <v>19.899999999999999</v>
      </c>
      <c r="AC6997">
        <v>8</v>
      </c>
      <c r="AD6997">
        <v>0</v>
      </c>
      <c r="AE6997" t="s">
        <v>21070</v>
      </c>
      <c r="AF6997" t="s">
        <v>21071</v>
      </c>
      <c r="AG6997">
        <v>0.06</v>
      </c>
      <c r="AH6997" t="s">
        <v>36</v>
      </c>
      <c r="AI6997" t="s">
        <v>37</v>
      </c>
      <c r="AJ6997" t="s">
        <v>38</v>
      </c>
    </row>
    <row r="6998" spans="1:36" x14ac:dyDescent="0.25">
      <c r="A6998" t="s">
        <v>32</v>
      </c>
      <c r="B6998" t="s">
        <v>21072</v>
      </c>
      <c r="C6998">
        <f>YEAR(B6998)</f>
        <v>2019</v>
      </c>
      <c r="D6998">
        <v>68</v>
      </c>
      <c r="E6998">
        <v>48.2</v>
      </c>
      <c r="F6998">
        <v>59.2</v>
      </c>
      <c r="H6998" s="2">
        <f>IF(F6998-61.91&lt;=0,0,IF(F6998-61.91&lt;=1,1,2))</f>
        <v>0</v>
      </c>
      <c r="I6998">
        <v>68</v>
      </c>
      <c r="J6998">
        <v>42.6</v>
      </c>
      <c r="K6998">
        <v>58.8</v>
      </c>
      <c r="L6998">
        <v>43.1</v>
      </c>
      <c r="M6998">
        <v>56.9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17.2</v>
      </c>
      <c r="V6998">
        <v>13.9</v>
      </c>
      <c r="W6998">
        <v>181.9</v>
      </c>
      <c r="X6998">
        <v>1024.0999999999999</v>
      </c>
      <c r="Y6998">
        <v>17.2</v>
      </c>
      <c r="Z6998">
        <v>6.2</v>
      </c>
      <c r="AA6998">
        <v>236.5</v>
      </c>
      <c r="AB6998">
        <v>20.399999999999999</v>
      </c>
      <c r="AC6998">
        <v>8</v>
      </c>
      <c r="AD6998">
        <v>0</v>
      </c>
      <c r="AE6998" t="s">
        <v>21073</v>
      </c>
      <c r="AF6998" t="s">
        <v>21074</v>
      </c>
      <c r="AG6998">
        <v>0.1</v>
      </c>
      <c r="AH6998" t="s">
        <v>330</v>
      </c>
      <c r="AI6998" t="s">
        <v>9140</v>
      </c>
      <c r="AJ6998" t="s">
        <v>331</v>
      </c>
    </row>
    <row r="6999" spans="1:36" x14ac:dyDescent="0.25">
      <c r="A6999" t="s">
        <v>32</v>
      </c>
      <c r="B6999" t="s">
        <v>21075</v>
      </c>
      <c r="C6999">
        <f>YEAR(B6999)</f>
        <v>2019</v>
      </c>
      <c r="D6999">
        <v>71.599999999999994</v>
      </c>
      <c r="E6999">
        <v>55.4</v>
      </c>
      <c r="F6999">
        <v>63.3</v>
      </c>
      <c r="H6999" s="2">
        <f>IF(F6999-61.91&lt;=0,0,IF(F6999-61.91&lt;=1,1,2))</f>
        <v>2</v>
      </c>
      <c r="I6999">
        <v>71.599999999999994</v>
      </c>
      <c r="J6999">
        <v>55.4</v>
      </c>
      <c r="K6999">
        <v>63.3</v>
      </c>
      <c r="L6999">
        <v>41.9</v>
      </c>
      <c r="M6999">
        <v>46.3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26.4</v>
      </c>
      <c r="V6999">
        <v>17.2</v>
      </c>
      <c r="W6999">
        <v>265.3</v>
      </c>
      <c r="X6999">
        <v>1022.1</v>
      </c>
      <c r="Y6999">
        <v>5.8</v>
      </c>
      <c r="Z6999">
        <v>6.2</v>
      </c>
      <c r="AA6999">
        <v>237.6</v>
      </c>
      <c r="AB6999">
        <v>20.5</v>
      </c>
      <c r="AC6999">
        <v>8</v>
      </c>
      <c r="AD6999">
        <v>0</v>
      </c>
      <c r="AE6999" t="s">
        <v>21076</v>
      </c>
      <c r="AF6999" t="s">
        <v>21077</v>
      </c>
      <c r="AG6999">
        <v>0.13</v>
      </c>
      <c r="AH6999" t="s">
        <v>330</v>
      </c>
      <c r="AI6999" t="s">
        <v>9140</v>
      </c>
      <c r="AJ6999" t="s">
        <v>331</v>
      </c>
    </row>
    <row r="7000" spans="1:36" x14ac:dyDescent="0.25">
      <c r="A7000" t="s">
        <v>32</v>
      </c>
      <c r="B7000" t="s">
        <v>21078</v>
      </c>
      <c r="C7000">
        <f>YEAR(B7000)</f>
        <v>2019</v>
      </c>
      <c r="D7000">
        <v>73.400000000000006</v>
      </c>
      <c r="E7000">
        <v>55.3</v>
      </c>
      <c r="F7000">
        <v>63</v>
      </c>
      <c r="H7000" s="2">
        <f>IF(F7000-61.91&lt;=0,0,IF(F7000-61.91&lt;=1,1,2))</f>
        <v>2</v>
      </c>
      <c r="I7000">
        <v>73.400000000000006</v>
      </c>
      <c r="J7000">
        <v>55.3</v>
      </c>
      <c r="K7000">
        <v>63</v>
      </c>
      <c r="L7000">
        <v>44.6</v>
      </c>
      <c r="M7000">
        <v>52.9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25.3</v>
      </c>
      <c r="V7000">
        <v>18.3</v>
      </c>
      <c r="W7000">
        <v>168.8</v>
      </c>
      <c r="X7000">
        <v>1016.9</v>
      </c>
      <c r="Y7000">
        <v>19.899999999999999</v>
      </c>
      <c r="Z7000">
        <v>6.2</v>
      </c>
      <c r="AA7000">
        <v>236.5</v>
      </c>
      <c r="AB7000">
        <v>20.399999999999999</v>
      </c>
      <c r="AC7000">
        <v>8</v>
      </c>
      <c r="AD7000">
        <v>0</v>
      </c>
      <c r="AE7000" t="s">
        <v>21079</v>
      </c>
      <c r="AF7000" t="s">
        <v>21080</v>
      </c>
      <c r="AG7000">
        <v>0.16</v>
      </c>
      <c r="AH7000" t="s">
        <v>330</v>
      </c>
      <c r="AI7000" t="s">
        <v>9140</v>
      </c>
      <c r="AJ7000" t="s">
        <v>331</v>
      </c>
    </row>
    <row r="7001" spans="1:36" x14ac:dyDescent="0.25">
      <c r="A7001" t="s">
        <v>32</v>
      </c>
      <c r="B7001" t="s">
        <v>21081</v>
      </c>
      <c r="C7001">
        <f>YEAR(B7001)</f>
        <v>2019</v>
      </c>
      <c r="D7001">
        <v>66.2</v>
      </c>
      <c r="E7001">
        <v>51.8</v>
      </c>
      <c r="F7001">
        <v>61.1</v>
      </c>
      <c r="H7001" s="2">
        <f>IF(F7001-61.91&lt;=0,0,IF(F7001-61.91&lt;=1,1,2))</f>
        <v>0</v>
      </c>
      <c r="I7001">
        <v>66.2</v>
      </c>
      <c r="J7001">
        <v>51.8</v>
      </c>
      <c r="K7001">
        <v>61.1</v>
      </c>
      <c r="L7001">
        <v>47</v>
      </c>
      <c r="M7001">
        <v>61.1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114.1</v>
      </c>
      <c r="V7001">
        <v>24.2</v>
      </c>
      <c r="W7001">
        <v>182.8</v>
      </c>
      <c r="X7001">
        <v>1010.1</v>
      </c>
      <c r="Y7001">
        <v>62.1</v>
      </c>
      <c r="Z7001">
        <v>6.1</v>
      </c>
      <c r="AA7001">
        <v>107.7</v>
      </c>
      <c r="AB7001">
        <v>9.3000000000000007</v>
      </c>
      <c r="AC7001">
        <v>4</v>
      </c>
      <c r="AD7001">
        <v>0</v>
      </c>
      <c r="AE7001" t="s">
        <v>21082</v>
      </c>
      <c r="AF7001" t="s">
        <v>21083</v>
      </c>
      <c r="AG7001">
        <v>0.2</v>
      </c>
      <c r="AH7001" t="s">
        <v>36</v>
      </c>
      <c r="AI7001" t="s">
        <v>37</v>
      </c>
      <c r="AJ7001" t="s">
        <v>38</v>
      </c>
    </row>
    <row r="7002" spans="1:36" x14ac:dyDescent="0.25">
      <c r="A7002" t="s">
        <v>32</v>
      </c>
      <c r="B7002" t="s">
        <v>21084</v>
      </c>
      <c r="C7002">
        <f>YEAR(B7002)</f>
        <v>2019</v>
      </c>
      <c r="D7002">
        <v>59</v>
      </c>
      <c r="E7002">
        <v>46.1</v>
      </c>
      <c r="F7002">
        <v>53.9</v>
      </c>
      <c r="H7002" s="2">
        <f>IF(F7002-61.91&lt;=0,0,IF(F7002-61.91&lt;=1,1,2))</f>
        <v>0</v>
      </c>
      <c r="I7002">
        <v>59</v>
      </c>
      <c r="J7002">
        <v>40.299999999999997</v>
      </c>
      <c r="K7002">
        <v>53.5</v>
      </c>
      <c r="L7002">
        <v>46.9</v>
      </c>
      <c r="M7002">
        <v>77.7</v>
      </c>
      <c r="O7002">
        <v>0.21099999999999999</v>
      </c>
      <c r="P7002">
        <v>100</v>
      </c>
      <c r="Q7002">
        <v>8.33</v>
      </c>
      <c r="R7002" t="s">
        <v>40</v>
      </c>
      <c r="S7002">
        <v>0</v>
      </c>
      <c r="T7002">
        <v>0</v>
      </c>
      <c r="U7002">
        <v>39.1</v>
      </c>
      <c r="V7002">
        <v>27.7</v>
      </c>
      <c r="W7002">
        <v>315</v>
      </c>
      <c r="X7002">
        <v>1006</v>
      </c>
      <c r="Y7002">
        <v>43.4</v>
      </c>
      <c r="Z7002">
        <v>6.2</v>
      </c>
      <c r="AA7002">
        <v>199.2</v>
      </c>
      <c r="AB7002">
        <v>17.399999999999999</v>
      </c>
      <c r="AC7002">
        <v>7</v>
      </c>
      <c r="AD7002">
        <v>0</v>
      </c>
      <c r="AE7002" t="s">
        <v>21085</v>
      </c>
      <c r="AF7002" t="s">
        <v>21086</v>
      </c>
      <c r="AG7002">
        <v>0.23</v>
      </c>
      <c r="AH7002" t="s">
        <v>56</v>
      </c>
      <c r="AI7002" t="s">
        <v>101</v>
      </c>
      <c r="AJ7002" t="s">
        <v>40</v>
      </c>
    </row>
    <row r="7003" spans="1:36" x14ac:dyDescent="0.25">
      <c r="A7003" t="s">
        <v>32</v>
      </c>
      <c r="B7003" t="s">
        <v>21087</v>
      </c>
      <c r="C7003">
        <f>YEAR(B7003)</f>
        <v>2019</v>
      </c>
      <c r="D7003">
        <v>59</v>
      </c>
      <c r="E7003">
        <v>51.8</v>
      </c>
      <c r="F7003">
        <v>55.6</v>
      </c>
      <c r="H7003" s="2">
        <f>IF(F7003-61.91&lt;=0,0,IF(F7003-61.91&lt;=1,1,2))</f>
        <v>0</v>
      </c>
      <c r="I7003">
        <v>59</v>
      </c>
      <c r="J7003">
        <v>51.8</v>
      </c>
      <c r="K7003">
        <v>55.6</v>
      </c>
      <c r="L7003">
        <v>46.9</v>
      </c>
      <c r="M7003">
        <v>72.7</v>
      </c>
      <c r="O7003">
        <v>8.9999999999999993E-3</v>
      </c>
      <c r="P7003">
        <v>100</v>
      </c>
      <c r="Q7003">
        <v>8.33</v>
      </c>
      <c r="R7003" t="s">
        <v>40</v>
      </c>
      <c r="S7003">
        <v>0</v>
      </c>
      <c r="T7003">
        <v>0</v>
      </c>
      <c r="U7003">
        <v>23</v>
      </c>
      <c r="V7003">
        <v>18.3</v>
      </c>
      <c r="W7003">
        <v>294.2</v>
      </c>
      <c r="X7003">
        <v>1012</v>
      </c>
      <c r="Y7003">
        <v>57.7</v>
      </c>
      <c r="Z7003">
        <v>6.2</v>
      </c>
      <c r="AA7003">
        <v>173.7</v>
      </c>
      <c r="AB7003">
        <v>15</v>
      </c>
      <c r="AC7003">
        <v>7</v>
      </c>
      <c r="AD7003">
        <v>0</v>
      </c>
      <c r="AE7003" t="s">
        <v>21088</v>
      </c>
      <c r="AF7003" t="s">
        <v>21089</v>
      </c>
      <c r="AG7003">
        <v>0.25</v>
      </c>
      <c r="AH7003" t="s">
        <v>56</v>
      </c>
      <c r="AI7003" t="s">
        <v>1166</v>
      </c>
      <c r="AJ7003" t="s">
        <v>40</v>
      </c>
    </row>
    <row r="7004" spans="1:36" x14ac:dyDescent="0.25">
      <c r="A7004" t="s">
        <v>32</v>
      </c>
      <c r="B7004" t="s">
        <v>21090</v>
      </c>
      <c r="C7004">
        <f>YEAR(B7004)</f>
        <v>2019</v>
      </c>
      <c r="D7004">
        <v>60.8</v>
      </c>
      <c r="E7004">
        <v>50</v>
      </c>
      <c r="F7004">
        <v>54.7</v>
      </c>
      <c r="H7004" s="2">
        <f>IF(F7004-61.91&lt;=0,0,IF(F7004-61.91&lt;=1,1,2))</f>
        <v>0</v>
      </c>
      <c r="I7004">
        <v>60.8</v>
      </c>
      <c r="J7004">
        <v>44.4</v>
      </c>
      <c r="K7004">
        <v>54.5</v>
      </c>
      <c r="L7004">
        <v>46.8</v>
      </c>
      <c r="M7004">
        <v>75.5</v>
      </c>
      <c r="O7004">
        <v>0.20899999999999999</v>
      </c>
      <c r="P7004">
        <v>100</v>
      </c>
      <c r="Q7004">
        <v>8.33</v>
      </c>
      <c r="R7004" t="s">
        <v>40</v>
      </c>
      <c r="S7004">
        <v>0</v>
      </c>
      <c r="T7004">
        <v>0</v>
      </c>
      <c r="U7004">
        <v>33.1</v>
      </c>
      <c r="V7004">
        <v>22.9</v>
      </c>
      <c r="W7004">
        <v>276.3</v>
      </c>
      <c r="X7004">
        <v>1008.2</v>
      </c>
      <c r="Y7004">
        <v>54</v>
      </c>
      <c r="Z7004">
        <v>5.9</v>
      </c>
      <c r="AA7004">
        <v>187.8</v>
      </c>
      <c r="AB7004">
        <v>16.100000000000001</v>
      </c>
      <c r="AC7004">
        <v>7</v>
      </c>
      <c r="AD7004">
        <v>0</v>
      </c>
      <c r="AE7004" t="s">
        <v>21091</v>
      </c>
      <c r="AF7004" t="s">
        <v>21092</v>
      </c>
      <c r="AG7004">
        <v>0.3</v>
      </c>
      <c r="AH7004" t="s">
        <v>56</v>
      </c>
      <c r="AI7004" t="s">
        <v>101</v>
      </c>
      <c r="AJ7004" t="s">
        <v>40</v>
      </c>
    </row>
    <row r="7005" spans="1:36" x14ac:dyDescent="0.25">
      <c r="A7005" t="s">
        <v>32</v>
      </c>
      <c r="B7005" t="s">
        <v>21093</v>
      </c>
      <c r="C7005">
        <f>YEAR(B7005)</f>
        <v>2019</v>
      </c>
      <c r="D7005">
        <v>62.6</v>
      </c>
      <c r="E7005">
        <v>48.2</v>
      </c>
      <c r="F7005">
        <v>55.7</v>
      </c>
      <c r="H7005" s="2">
        <f>IF(F7005-61.91&lt;=0,0,IF(F7005-61.91&lt;=1,1,2))</f>
        <v>0</v>
      </c>
      <c r="I7005">
        <v>62.6</v>
      </c>
      <c r="J7005">
        <v>43</v>
      </c>
      <c r="K7005">
        <v>55.3</v>
      </c>
      <c r="L7005">
        <v>44</v>
      </c>
      <c r="M7005">
        <v>66.2</v>
      </c>
      <c r="O7005">
        <v>0.23499999999999999</v>
      </c>
      <c r="P7005">
        <v>100</v>
      </c>
      <c r="Q7005">
        <v>4.17</v>
      </c>
      <c r="R7005" t="s">
        <v>40</v>
      </c>
      <c r="S7005">
        <v>0</v>
      </c>
      <c r="T7005">
        <v>0</v>
      </c>
      <c r="U7005">
        <v>32.9</v>
      </c>
      <c r="V7005">
        <v>24.2</v>
      </c>
      <c r="W7005">
        <v>302.5</v>
      </c>
      <c r="X7005">
        <v>1016.5</v>
      </c>
      <c r="Y7005">
        <v>34.6</v>
      </c>
      <c r="Z7005">
        <v>6.2</v>
      </c>
      <c r="AA7005">
        <v>238.1</v>
      </c>
      <c r="AB7005">
        <v>20.5</v>
      </c>
      <c r="AC7005">
        <v>8</v>
      </c>
      <c r="AD7005">
        <v>0</v>
      </c>
      <c r="AE7005" t="s">
        <v>21094</v>
      </c>
      <c r="AF7005" t="s">
        <v>21095</v>
      </c>
      <c r="AG7005">
        <v>0.34</v>
      </c>
      <c r="AH7005" t="s">
        <v>56</v>
      </c>
      <c r="AI7005" t="s">
        <v>137</v>
      </c>
      <c r="AJ7005" t="s">
        <v>40</v>
      </c>
    </row>
    <row r="7006" spans="1:36" x14ac:dyDescent="0.25">
      <c r="A7006" t="s">
        <v>32</v>
      </c>
      <c r="B7006" t="s">
        <v>21096</v>
      </c>
      <c r="C7006">
        <f>YEAR(B7006)</f>
        <v>2019</v>
      </c>
      <c r="D7006">
        <v>66.2</v>
      </c>
      <c r="E7006">
        <v>48.2</v>
      </c>
      <c r="F7006">
        <v>57</v>
      </c>
      <c r="H7006" s="2">
        <f>IF(F7006-61.91&lt;=0,0,IF(F7006-61.91&lt;=1,1,2))</f>
        <v>0</v>
      </c>
      <c r="I7006">
        <v>66.2</v>
      </c>
      <c r="J7006">
        <v>44.1</v>
      </c>
      <c r="K7006">
        <v>56.6</v>
      </c>
      <c r="L7006">
        <v>48</v>
      </c>
      <c r="M7006">
        <v>72.599999999999994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18.3</v>
      </c>
      <c r="V7006">
        <v>12.8</v>
      </c>
      <c r="W7006">
        <v>181.4</v>
      </c>
      <c r="X7006">
        <v>1019</v>
      </c>
      <c r="Y7006">
        <v>13.9</v>
      </c>
      <c r="Z7006">
        <v>6.2</v>
      </c>
      <c r="AA7006">
        <v>247.5</v>
      </c>
      <c r="AB7006">
        <v>21.2</v>
      </c>
      <c r="AC7006">
        <v>8</v>
      </c>
      <c r="AD7006">
        <v>0</v>
      </c>
      <c r="AE7006" t="s">
        <v>21097</v>
      </c>
      <c r="AF7006" t="s">
        <v>21098</v>
      </c>
      <c r="AG7006">
        <v>0.37</v>
      </c>
      <c r="AH7006" t="s">
        <v>330</v>
      </c>
      <c r="AI7006" t="s">
        <v>9140</v>
      </c>
      <c r="AJ7006" t="s">
        <v>331</v>
      </c>
    </row>
    <row r="7007" spans="1:36" x14ac:dyDescent="0.25">
      <c r="A7007" t="s">
        <v>32</v>
      </c>
      <c r="B7007" t="s">
        <v>21099</v>
      </c>
      <c r="C7007">
        <f>YEAR(B7007)</f>
        <v>2019</v>
      </c>
      <c r="D7007">
        <v>62.6</v>
      </c>
      <c r="E7007">
        <v>51.7</v>
      </c>
      <c r="F7007">
        <v>57.1</v>
      </c>
      <c r="H7007" s="2">
        <f>IF(F7007-61.91&lt;=0,0,IF(F7007-61.91&lt;=1,1,2))</f>
        <v>0</v>
      </c>
      <c r="I7007">
        <v>62.6</v>
      </c>
      <c r="J7007">
        <v>51.7</v>
      </c>
      <c r="K7007">
        <v>57.1</v>
      </c>
      <c r="L7007">
        <v>51.1</v>
      </c>
      <c r="M7007">
        <v>80.599999999999994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20.8</v>
      </c>
      <c r="V7007">
        <v>12.8</v>
      </c>
      <c r="W7007">
        <v>147.1</v>
      </c>
      <c r="X7007">
        <v>1017.8</v>
      </c>
      <c r="Y7007">
        <v>37.4</v>
      </c>
      <c r="Z7007">
        <v>6.2</v>
      </c>
      <c r="AA7007">
        <v>242.1</v>
      </c>
      <c r="AB7007">
        <v>20.9</v>
      </c>
      <c r="AC7007">
        <v>8</v>
      </c>
      <c r="AD7007">
        <v>0</v>
      </c>
      <c r="AE7007" t="s">
        <v>21100</v>
      </c>
      <c r="AF7007" t="s">
        <v>21101</v>
      </c>
      <c r="AG7007">
        <v>0.41</v>
      </c>
      <c r="AH7007" t="s">
        <v>36</v>
      </c>
      <c r="AI7007" t="s">
        <v>702</v>
      </c>
      <c r="AJ7007" t="s">
        <v>38</v>
      </c>
    </row>
    <row r="7008" spans="1:36" x14ac:dyDescent="0.25">
      <c r="A7008" t="s">
        <v>32</v>
      </c>
      <c r="B7008" t="s">
        <v>21102</v>
      </c>
      <c r="C7008">
        <f>YEAR(B7008)</f>
        <v>2019</v>
      </c>
      <c r="D7008">
        <v>64.400000000000006</v>
      </c>
      <c r="E7008">
        <v>51.8</v>
      </c>
      <c r="F7008">
        <v>57.3</v>
      </c>
      <c r="H7008" s="2">
        <f>IF(F7008-61.91&lt;=0,0,IF(F7008-61.91&lt;=1,1,2))</f>
        <v>0</v>
      </c>
      <c r="I7008">
        <v>64.400000000000006</v>
      </c>
      <c r="J7008">
        <v>51.8</v>
      </c>
      <c r="K7008">
        <v>57.3</v>
      </c>
      <c r="L7008">
        <v>50.6</v>
      </c>
      <c r="M7008">
        <v>78.900000000000006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13.9</v>
      </c>
      <c r="V7008">
        <v>10.3</v>
      </c>
      <c r="W7008">
        <v>141.9</v>
      </c>
      <c r="X7008">
        <v>1016.7</v>
      </c>
      <c r="Y7008">
        <v>30.7</v>
      </c>
      <c r="Z7008">
        <v>6.2</v>
      </c>
      <c r="AA7008">
        <v>231.6</v>
      </c>
      <c r="AB7008">
        <v>20</v>
      </c>
      <c r="AC7008">
        <v>8</v>
      </c>
      <c r="AD7008">
        <v>0</v>
      </c>
      <c r="AE7008" t="s">
        <v>21103</v>
      </c>
      <c r="AF7008" t="s">
        <v>21104</v>
      </c>
      <c r="AG7008">
        <v>0.44</v>
      </c>
      <c r="AH7008" t="s">
        <v>36</v>
      </c>
      <c r="AI7008" t="s">
        <v>37</v>
      </c>
      <c r="AJ7008" t="s">
        <v>38</v>
      </c>
    </row>
    <row r="7009" spans="1:36" x14ac:dyDescent="0.25">
      <c r="A7009" t="s">
        <v>32</v>
      </c>
      <c r="B7009" t="s">
        <v>21105</v>
      </c>
      <c r="C7009">
        <f>YEAR(B7009)</f>
        <v>2019</v>
      </c>
      <c r="D7009">
        <v>64.400000000000006</v>
      </c>
      <c r="E7009">
        <v>51.8</v>
      </c>
      <c r="F7009">
        <v>58.1</v>
      </c>
      <c r="H7009" s="2">
        <f>IF(F7009-61.91&lt;=0,0,IF(F7009-61.91&lt;=1,1,2))</f>
        <v>0</v>
      </c>
      <c r="I7009">
        <v>64.400000000000006</v>
      </c>
      <c r="J7009">
        <v>51.8</v>
      </c>
      <c r="K7009">
        <v>58.1</v>
      </c>
      <c r="L7009">
        <v>53.5</v>
      </c>
      <c r="M7009">
        <v>84.8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17.2</v>
      </c>
      <c r="V7009">
        <v>8.1</v>
      </c>
      <c r="W7009">
        <v>12.3</v>
      </c>
      <c r="X7009">
        <v>1017.7</v>
      </c>
      <c r="Y7009">
        <v>38</v>
      </c>
      <c r="Z7009">
        <v>6.2</v>
      </c>
      <c r="AA7009">
        <v>177.1</v>
      </c>
      <c r="AB7009">
        <v>15.3</v>
      </c>
      <c r="AC7009">
        <v>6</v>
      </c>
      <c r="AD7009">
        <v>0</v>
      </c>
      <c r="AE7009" t="s">
        <v>21106</v>
      </c>
      <c r="AF7009" t="s">
        <v>21107</v>
      </c>
      <c r="AG7009">
        <v>0.48</v>
      </c>
      <c r="AH7009" t="s">
        <v>36</v>
      </c>
      <c r="AI7009" t="s">
        <v>37</v>
      </c>
      <c r="AJ7009" t="s">
        <v>38</v>
      </c>
    </row>
    <row r="7010" spans="1:36" x14ac:dyDescent="0.25">
      <c r="A7010" t="s">
        <v>32</v>
      </c>
      <c r="B7010" t="s">
        <v>21108</v>
      </c>
      <c r="C7010">
        <f>YEAR(B7010)</f>
        <v>2019</v>
      </c>
      <c r="D7010">
        <v>62.6</v>
      </c>
      <c r="E7010">
        <v>57.2</v>
      </c>
      <c r="F7010">
        <v>60</v>
      </c>
      <c r="H7010" s="2">
        <f>IF(F7010-61.91&lt;=0,0,IF(F7010-61.91&lt;=1,1,2))</f>
        <v>0</v>
      </c>
      <c r="I7010">
        <v>62.6</v>
      </c>
      <c r="J7010">
        <v>57.2</v>
      </c>
      <c r="K7010">
        <v>60</v>
      </c>
      <c r="L7010">
        <v>53.9</v>
      </c>
      <c r="M7010">
        <v>80.599999999999994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23</v>
      </c>
      <c r="V7010">
        <v>18.3</v>
      </c>
      <c r="W7010">
        <v>320.60000000000002</v>
      </c>
      <c r="X7010">
        <v>1019.3</v>
      </c>
      <c r="Y7010">
        <v>48.8</v>
      </c>
      <c r="Z7010">
        <v>6.2</v>
      </c>
      <c r="AA7010">
        <v>225.1</v>
      </c>
      <c r="AB7010">
        <v>19.3</v>
      </c>
      <c r="AC7010">
        <v>8</v>
      </c>
      <c r="AD7010">
        <v>0</v>
      </c>
      <c r="AE7010" t="s">
        <v>21109</v>
      </c>
      <c r="AF7010" t="s">
        <v>21110</v>
      </c>
      <c r="AG7010">
        <v>0.5</v>
      </c>
      <c r="AH7010" t="s">
        <v>36</v>
      </c>
      <c r="AI7010" t="s">
        <v>37</v>
      </c>
      <c r="AJ7010" t="s">
        <v>38</v>
      </c>
    </row>
    <row r="7011" spans="1:36" x14ac:dyDescent="0.25">
      <c r="A7011" t="s">
        <v>32</v>
      </c>
      <c r="B7011" t="s">
        <v>21111</v>
      </c>
      <c r="C7011">
        <f>YEAR(B7011)</f>
        <v>2019</v>
      </c>
      <c r="D7011">
        <v>62.6</v>
      </c>
      <c r="E7011">
        <v>57.2</v>
      </c>
      <c r="F7011">
        <v>59.8</v>
      </c>
      <c r="H7011" s="2">
        <f>IF(F7011-61.91&lt;=0,0,IF(F7011-61.91&lt;=1,1,2))</f>
        <v>0</v>
      </c>
      <c r="I7011">
        <v>62.6</v>
      </c>
      <c r="J7011">
        <v>57.2</v>
      </c>
      <c r="K7011">
        <v>59.8</v>
      </c>
      <c r="L7011">
        <v>50.5</v>
      </c>
      <c r="M7011">
        <v>71.599999999999994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23.7</v>
      </c>
      <c r="V7011">
        <v>17.2</v>
      </c>
      <c r="W7011">
        <v>318.10000000000002</v>
      </c>
      <c r="X7011">
        <v>1020.8</v>
      </c>
      <c r="Y7011">
        <v>48.3</v>
      </c>
      <c r="Z7011">
        <v>6.2</v>
      </c>
      <c r="AA7011">
        <v>233</v>
      </c>
      <c r="AB7011">
        <v>20.2</v>
      </c>
      <c r="AC7011">
        <v>8</v>
      </c>
      <c r="AD7011">
        <v>0</v>
      </c>
      <c r="AE7011" t="s">
        <v>21112</v>
      </c>
      <c r="AF7011" t="s">
        <v>21113</v>
      </c>
      <c r="AG7011">
        <v>0.54</v>
      </c>
      <c r="AH7011" t="s">
        <v>36</v>
      </c>
      <c r="AI7011" t="s">
        <v>37</v>
      </c>
      <c r="AJ7011" t="s">
        <v>38</v>
      </c>
    </row>
    <row r="7012" spans="1:36" x14ac:dyDescent="0.25">
      <c r="A7012" t="s">
        <v>32</v>
      </c>
      <c r="B7012" t="s">
        <v>21114</v>
      </c>
      <c r="C7012">
        <f>YEAR(B7012)</f>
        <v>2019</v>
      </c>
      <c r="D7012">
        <v>62.6</v>
      </c>
      <c r="E7012">
        <v>57.2</v>
      </c>
      <c r="F7012">
        <v>59.2</v>
      </c>
      <c r="H7012" s="2">
        <f>IF(F7012-61.91&lt;=0,0,IF(F7012-61.91&lt;=1,1,2))</f>
        <v>0</v>
      </c>
      <c r="I7012">
        <v>62.6</v>
      </c>
      <c r="J7012">
        <v>57.2</v>
      </c>
      <c r="K7012">
        <v>59.2</v>
      </c>
      <c r="L7012">
        <v>48.9</v>
      </c>
      <c r="M7012">
        <v>69.099999999999994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25.7</v>
      </c>
      <c r="V7012">
        <v>17.2</v>
      </c>
      <c r="W7012">
        <v>307.2</v>
      </c>
      <c r="X7012">
        <v>1016.6</v>
      </c>
      <c r="Y7012">
        <v>46.3</v>
      </c>
      <c r="Z7012">
        <v>6.2</v>
      </c>
      <c r="AA7012">
        <v>255.1</v>
      </c>
      <c r="AB7012">
        <v>22</v>
      </c>
      <c r="AC7012">
        <v>9</v>
      </c>
      <c r="AD7012">
        <v>0</v>
      </c>
      <c r="AE7012" t="s">
        <v>21115</v>
      </c>
      <c r="AF7012" t="s">
        <v>21116</v>
      </c>
      <c r="AG7012">
        <v>0.57999999999999996</v>
      </c>
      <c r="AH7012" t="s">
        <v>36</v>
      </c>
      <c r="AI7012" t="s">
        <v>37</v>
      </c>
      <c r="AJ7012" t="s">
        <v>38</v>
      </c>
    </row>
    <row r="7013" spans="1:36" x14ac:dyDescent="0.25">
      <c r="A7013" t="s">
        <v>32</v>
      </c>
      <c r="B7013" t="s">
        <v>21117</v>
      </c>
      <c r="C7013">
        <f>YEAR(B7013)</f>
        <v>2019</v>
      </c>
      <c r="D7013">
        <v>60.8</v>
      </c>
      <c r="E7013">
        <v>57.2</v>
      </c>
      <c r="F7013">
        <v>59.2</v>
      </c>
      <c r="H7013" s="2">
        <f>IF(F7013-61.91&lt;=0,0,IF(F7013-61.91&lt;=1,1,2))</f>
        <v>0</v>
      </c>
      <c r="I7013">
        <v>60.8</v>
      </c>
      <c r="J7013">
        <v>57.2</v>
      </c>
      <c r="K7013">
        <v>59.2</v>
      </c>
      <c r="L7013">
        <v>42.7</v>
      </c>
      <c r="M7013">
        <v>55.5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44.3</v>
      </c>
      <c r="V7013">
        <v>25.3</v>
      </c>
      <c r="W7013">
        <v>327.2</v>
      </c>
      <c r="X7013">
        <v>1014.6</v>
      </c>
      <c r="Y7013">
        <v>40.700000000000003</v>
      </c>
      <c r="Z7013">
        <v>6.2</v>
      </c>
      <c r="AA7013">
        <v>265.5</v>
      </c>
      <c r="AB7013">
        <v>23</v>
      </c>
      <c r="AC7013">
        <v>9</v>
      </c>
      <c r="AD7013">
        <v>0</v>
      </c>
      <c r="AE7013" t="s">
        <v>21118</v>
      </c>
      <c r="AF7013" t="s">
        <v>21119</v>
      </c>
      <c r="AG7013">
        <v>0.61</v>
      </c>
      <c r="AH7013" t="s">
        <v>36</v>
      </c>
      <c r="AI7013" t="s">
        <v>37</v>
      </c>
      <c r="AJ7013" t="s">
        <v>38</v>
      </c>
    </row>
    <row r="7014" spans="1:36" x14ac:dyDescent="0.25">
      <c r="A7014" t="s">
        <v>32</v>
      </c>
      <c r="B7014" t="s">
        <v>21120</v>
      </c>
      <c r="C7014">
        <f>YEAR(B7014)</f>
        <v>2019</v>
      </c>
      <c r="D7014">
        <v>62.6</v>
      </c>
      <c r="E7014">
        <v>51.8</v>
      </c>
      <c r="F7014">
        <v>58</v>
      </c>
      <c r="H7014" s="2">
        <f>IF(F7014-61.91&lt;=0,0,IF(F7014-61.91&lt;=1,1,2))</f>
        <v>0</v>
      </c>
      <c r="I7014">
        <v>62.6</v>
      </c>
      <c r="J7014">
        <v>51.8</v>
      </c>
      <c r="K7014">
        <v>58</v>
      </c>
      <c r="L7014">
        <v>43</v>
      </c>
      <c r="M7014">
        <v>58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36.700000000000003</v>
      </c>
      <c r="V7014">
        <v>21.9</v>
      </c>
      <c r="W7014">
        <v>313.39999999999998</v>
      </c>
      <c r="X7014">
        <v>1012.1</v>
      </c>
      <c r="Y7014">
        <v>36.1</v>
      </c>
      <c r="Z7014">
        <v>6.2</v>
      </c>
      <c r="AA7014">
        <v>256.39999999999998</v>
      </c>
      <c r="AB7014">
        <v>22.1</v>
      </c>
      <c r="AC7014">
        <v>9</v>
      </c>
      <c r="AD7014">
        <v>0</v>
      </c>
      <c r="AE7014" t="s">
        <v>21121</v>
      </c>
      <c r="AF7014" t="s">
        <v>21122</v>
      </c>
      <c r="AG7014">
        <v>0.64</v>
      </c>
      <c r="AH7014" t="s">
        <v>36</v>
      </c>
      <c r="AI7014" t="s">
        <v>37</v>
      </c>
      <c r="AJ7014" t="s">
        <v>38</v>
      </c>
    </row>
    <row r="7015" spans="1:36" x14ac:dyDescent="0.25">
      <c r="A7015" t="s">
        <v>32</v>
      </c>
      <c r="B7015" t="s">
        <v>21123</v>
      </c>
      <c r="C7015">
        <f>YEAR(B7015)</f>
        <v>2019</v>
      </c>
      <c r="D7015">
        <v>66.2</v>
      </c>
      <c r="E7015">
        <v>48.2</v>
      </c>
      <c r="F7015">
        <v>57.9</v>
      </c>
      <c r="H7015" s="2">
        <f>IF(F7015-61.91&lt;=0,0,IF(F7015-61.91&lt;=1,1,2))</f>
        <v>0</v>
      </c>
      <c r="I7015">
        <v>66.2</v>
      </c>
      <c r="J7015">
        <v>43</v>
      </c>
      <c r="K7015">
        <v>57</v>
      </c>
      <c r="L7015">
        <v>44.2</v>
      </c>
      <c r="M7015">
        <v>61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24.6</v>
      </c>
      <c r="V7015">
        <v>21.9</v>
      </c>
      <c r="W7015">
        <v>271.8</v>
      </c>
      <c r="X7015">
        <v>1010.3</v>
      </c>
      <c r="Y7015">
        <v>25.5</v>
      </c>
      <c r="Z7015">
        <v>6.2</v>
      </c>
      <c r="AA7015">
        <v>264.39999999999998</v>
      </c>
      <c r="AB7015">
        <v>23.1</v>
      </c>
      <c r="AC7015">
        <v>9</v>
      </c>
      <c r="AD7015">
        <v>0</v>
      </c>
      <c r="AE7015" t="s">
        <v>21124</v>
      </c>
      <c r="AF7015" t="s">
        <v>21125</v>
      </c>
      <c r="AG7015">
        <v>0.67</v>
      </c>
      <c r="AH7015" t="s">
        <v>36</v>
      </c>
      <c r="AI7015" t="s">
        <v>37</v>
      </c>
      <c r="AJ7015" t="s">
        <v>38</v>
      </c>
    </row>
    <row r="7016" spans="1:36" x14ac:dyDescent="0.25">
      <c r="A7016" t="s">
        <v>32</v>
      </c>
      <c r="B7016" t="s">
        <v>21126</v>
      </c>
      <c r="C7016">
        <f>YEAR(B7016)</f>
        <v>2019</v>
      </c>
      <c r="D7016">
        <v>64.400000000000006</v>
      </c>
      <c r="E7016">
        <v>51.8</v>
      </c>
      <c r="F7016">
        <v>58.5</v>
      </c>
      <c r="H7016" s="2">
        <f>IF(F7016-61.91&lt;=0,0,IF(F7016-61.91&lt;=1,1,2))</f>
        <v>0</v>
      </c>
      <c r="I7016">
        <v>64.400000000000006</v>
      </c>
      <c r="J7016">
        <v>51.8</v>
      </c>
      <c r="K7016">
        <v>58.5</v>
      </c>
      <c r="L7016">
        <v>52.3</v>
      </c>
      <c r="M7016">
        <v>80.3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17.399999999999999</v>
      </c>
      <c r="V7016">
        <v>11.4</v>
      </c>
      <c r="W7016">
        <v>186.5</v>
      </c>
      <c r="X7016">
        <v>1017</v>
      </c>
      <c r="Y7016">
        <v>30.6</v>
      </c>
      <c r="Z7016">
        <v>6.2</v>
      </c>
      <c r="AA7016">
        <v>245.4</v>
      </c>
      <c r="AB7016">
        <v>21.2</v>
      </c>
      <c r="AC7016">
        <v>9</v>
      </c>
      <c r="AD7016">
        <v>0</v>
      </c>
      <c r="AE7016" t="s">
        <v>21127</v>
      </c>
      <c r="AF7016" t="s">
        <v>21128</v>
      </c>
      <c r="AG7016">
        <v>0.71</v>
      </c>
      <c r="AH7016" t="s">
        <v>36</v>
      </c>
      <c r="AI7016" t="s">
        <v>37</v>
      </c>
      <c r="AJ7016" t="s">
        <v>38</v>
      </c>
    </row>
    <row r="7017" spans="1:36" x14ac:dyDescent="0.25">
      <c r="A7017" t="s">
        <v>32</v>
      </c>
      <c r="B7017" t="s">
        <v>21129</v>
      </c>
      <c r="C7017">
        <f>YEAR(B7017)</f>
        <v>2019</v>
      </c>
      <c r="D7017">
        <v>59</v>
      </c>
      <c r="E7017">
        <v>55.4</v>
      </c>
      <c r="F7017">
        <v>57.1</v>
      </c>
      <c r="H7017" s="2">
        <f>IF(F7017-61.91&lt;=0,0,IF(F7017-61.91&lt;=1,1,2))</f>
        <v>0</v>
      </c>
      <c r="I7017">
        <v>59</v>
      </c>
      <c r="J7017">
        <v>55.4</v>
      </c>
      <c r="K7017">
        <v>57.1</v>
      </c>
      <c r="L7017">
        <v>53.8</v>
      </c>
      <c r="M7017">
        <v>89.1</v>
      </c>
      <c r="O7017">
        <v>0.107</v>
      </c>
      <c r="P7017">
        <v>100</v>
      </c>
      <c r="Q7017">
        <v>8.33</v>
      </c>
      <c r="R7017" t="s">
        <v>40</v>
      </c>
      <c r="S7017">
        <v>0</v>
      </c>
      <c r="T7017">
        <v>0</v>
      </c>
      <c r="U7017">
        <v>33.299999999999997</v>
      </c>
      <c r="V7017">
        <v>15</v>
      </c>
      <c r="W7017">
        <v>128.19999999999999</v>
      </c>
      <c r="X7017">
        <v>1014.8</v>
      </c>
      <c r="Y7017">
        <v>64.400000000000006</v>
      </c>
      <c r="Z7017">
        <v>6.2</v>
      </c>
      <c r="AA7017">
        <v>77.5</v>
      </c>
      <c r="AB7017">
        <v>6.6</v>
      </c>
      <c r="AC7017">
        <v>3</v>
      </c>
      <c r="AD7017">
        <v>0</v>
      </c>
      <c r="AE7017" t="s">
        <v>21130</v>
      </c>
      <c r="AF7017" t="s">
        <v>21131</v>
      </c>
      <c r="AG7017">
        <v>0.75</v>
      </c>
      <c r="AH7017" t="s">
        <v>56</v>
      </c>
      <c r="AI7017" t="s">
        <v>57</v>
      </c>
      <c r="AJ7017" t="s">
        <v>40</v>
      </c>
    </row>
    <row r="7018" spans="1:36" x14ac:dyDescent="0.25">
      <c r="A7018" t="s">
        <v>32</v>
      </c>
      <c r="B7018" t="s">
        <v>21132</v>
      </c>
      <c r="C7018">
        <f>YEAR(B7018)</f>
        <v>2019</v>
      </c>
      <c r="D7018">
        <v>57.2</v>
      </c>
      <c r="E7018">
        <v>51.8</v>
      </c>
      <c r="F7018">
        <v>55</v>
      </c>
      <c r="H7018" s="2">
        <f>IF(F7018-61.91&lt;=0,0,IF(F7018-61.91&lt;=1,1,2))</f>
        <v>0</v>
      </c>
      <c r="I7018">
        <v>57.2</v>
      </c>
      <c r="J7018">
        <v>51.8</v>
      </c>
      <c r="K7018">
        <v>55</v>
      </c>
      <c r="L7018">
        <v>49.9</v>
      </c>
      <c r="M7018">
        <v>83.4</v>
      </c>
      <c r="O7018">
        <v>0.48299999999999998</v>
      </c>
      <c r="P7018">
        <v>100</v>
      </c>
      <c r="Q7018">
        <v>8.33</v>
      </c>
      <c r="R7018" t="s">
        <v>40</v>
      </c>
      <c r="S7018">
        <v>0</v>
      </c>
      <c r="T7018">
        <v>0</v>
      </c>
      <c r="U7018">
        <v>47.8</v>
      </c>
      <c r="V7018">
        <v>36.700000000000003</v>
      </c>
      <c r="W7018">
        <v>343.7</v>
      </c>
      <c r="X7018">
        <v>1008.9</v>
      </c>
      <c r="Y7018">
        <v>69.5</v>
      </c>
      <c r="Z7018">
        <v>5.2</v>
      </c>
      <c r="AA7018">
        <v>78.400000000000006</v>
      </c>
      <c r="AB7018">
        <v>6.8</v>
      </c>
      <c r="AC7018">
        <v>3</v>
      </c>
      <c r="AD7018">
        <v>0</v>
      </c>
      <c r="AE7018" t="s">
        <v>21133</v>
      </c>
      <c r="AF7018" t="s">
        <v>21134</v>
      </c>
      <c r="AG7018">
        <v>0.77</v>
      </c>
      <c r="AH7018" t="s">
        <v>56</v>
      </c>
      <c r="AI7018" t="s">
        <v>101</v>
      </c>
      <c r="AJ7018" t="s">
        <v>40</v>
      </c>
    </row>
    <row r="7019" spans="1:36" x14ac:dyDescent="0.25">
      <c r="A7019" t="s">
        <v>32</v>
      </c>
      <c r="B7019" t="s">
        <v>21135</v>
      </c>
      <c r="C7019">
        <f>YEAR(B7019)</f>
        <v>2019</v>
      </c>
      <c r="D7019">
        <v>53.6</v>
      </c>
      <c r="E7019">
        <v>50</v>
      </c>
      <c r="F7019">
        <v>52.2</v>
      </c>
      <c r="H7019" s="2">
        <f>IF(F7019-61.91&lt;=0,0,IF(F7019-61.91&lt;=1,1,2))</f>
        <v>0</v>
      </c>
      <c r="I7019">
        <v>53.6</v>
      </c>
      <c r="J7019">
        <v>42.3</v>
      </c>
      <c r="K7019">
        <v>51.9</v>
      </c>
      <c r="L7019">
        <v>41.2</v>
      </c>
      <c r="M7019">
        <v>66.599999999999994</v>
      </c>
      <c r="O7019">
        <v>0.11799999999999999</v>
      </c>
      <c r="P7019">
        <v>100</v>
      </c>
      <c r="Q7019">
        <v>4.17</v>
      </c>
      <c r="R7019" t="s">
        <v>40</v>
      </c>
      <c r="S7019">
        <v>0</v>
      </c>
      <c r="T7019">
        <v>0</v>
      </c>
      <c r="U7019">
        <v>46.5</v>
      </c>
      <c r="V7019">
        <v>31.1</v>
      </c>
      <c r="W7019">
        <v>327.2</v>
      </c>
      <c r="X7019">
        <v>1011.1</v>
      </c>
      <c r="Y7019">
        <v>69.7</v>
      </c>
      <c r="Z7019">
        <v>6.2</v>
      </c>
      <c r="AA7019">
        <v>193.1</v>
      </c>
      <c r="AB7019">
        <v>16.600000000000001</v>
      </c>
      <c r="AC7019">
        <v>7</v>
      </c>
      <c r="AD7019">
        <v>0</v>
      </c>
      <c r="AE7019" t="s">
        <v>21136</v>
      </c>
      <c r="AF7019" t="s">
        <v>21137</v>
      </c>
      <c r="AG7019">
        <v>0.81</v>
      </c>
      <c r="AH7019" t="s">
        <v>56</v>
      </c>
      <c r="AI7019" t="s">
        <v>65</v>
      </c>
      <c r="AJ7019" t="s">
        <v>40</v>
      </c>
    </row>
    <row r="7020" spans="1:36" x14ac:dyDescent="0.25">
      <c r="A7020" t="s">
        <v>32</v>
      </c>
      <c r="B7020" t="s">
        <v>21138</v>
      </c>
      <c r="C7020">
        <f>YEAR(B7020)</f>
        <v>2019</v>
      </c>
      <c r="D7020">
        <v>55.4</v>
      </c>
      <c r="E7020">
        <v>53.6</v>
      </c>
      <c r="F7020">
        <v>54.5</v>
      </c>
      <c r="H7020" s="2">
        <f>IF(F7020-61.91&lt;=0,0,IF(F7020-61.91&lt;=1,1,2))</f>
        <v>0</v>
      </c>
      <c r="I7020">
        <v>55.4</v>
      </c>
      <c r="J7020">
        <v>53.6</v>
      </c>
      <c r="K7020">
        <v>54.5</v>
      </c>
      <c r="L7020">
        <v>42.6</v>
      </c>
      <c r="M7020">
        <v>64.2</v>
      </c>
      <c r="O7020">
        <v>7.9000000000000001E-2</v>
      </c>
      <c r="P7020">
        <v>100</v>
      </c>
      <c r="Q7020">
        <v>8.33</v>
      </c>
      <c r="R7020" t="s">
        <v>40</v>
      </c>
      <c r="S7020">
        <v>0</v>
      </c>
      <c r="T7020">
        <v>0</v>
      </c>
      <c r="U7020">
        <v>40.299999999999997</v>
      </c>
      <c r="V7020">
        <v>26.4</v>
      </c>
      <c r="W7020">
        <v>310.89999999999998</v>
      </c>
      <c r="X7020">
        <v>1009.9</v>
      </c>
      <c r="Y7020">
        <v>64.8</v>
      </c>
      <c r="Z7020">
        <v>6.2</v>
      </c>
      <c r="AA7020">
        <v>191.6</v>
      </c>
      <c r="AB7020">
        <v>15.8</v>
      </c>
      <c r="AC7020">
        <v>6</v>
      </c>
      <c r="AD7020">
        <v>0</v>
      </c>
      <c r="AE7020" t="s">
        <v>21139</v>
      </c>
      <c r="AF7020" t="s">
        <v>21140</v>
      </c>
      <c r="AG7020">
        <v>0.84</v>
      </c>
      <c r="AH7020" t="s">
        <v>56</v>
      </c>
      <c r="AI7020" t="s">
        <v>1166</v>
      </c>
      <c r="AJ7020" t="s">
        <v>40</v>
      </c>
    </row>
    <row r="7021" spans="1:36" x14ac:dyDescent="0.25">
      <c r="A7021" t="s">
        <v>32</v>
      </c>
      <c r="B7021" t="s">
        <v>21141</v>
      </c>
      <c r="C7021">
        <f>YEAR(B7021)</f>
        <v>2019</v>
      </c>
      <c r="D7021">
        <v>60.8</v>
      </c>
      <c r="E7021">
        <v>53.6</v>
      </c>
      <c r="F7021">
        <v>57.4</v>
      </c>
      <c r="H7021" s="2">
        <f>IF(F7021-61.91&lt;=0,0,IF(F7021-61.91&lt;=1,1,2))</f>
        <v>0</v>
      </c>
      <c r="I7021">
        <v>60.8</v>
      </c>
      <c r="J7021">
        <v>53.6</v>
      </c>
      <c r="K7021">
        <v>57.4</v>
      </c>
      <c r="L7021">
        <v>45.1</v>
      </c>
      <c r="M7021">
        <v>64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38.5</v>
      </c>
      <c r="V7021">
        <v>24.2</v>
      </c>
      <c r="W7021">
        <v>312.10000000000002</v>
      </c>
      <c r="X7021">
        <v>1010.7</v>
      </c>
      <c r="Y7021">
        <v>54.4</v>
      </c>
      <c r="Z7021">
        <v>6.2</v>
      </c>
      <c r="AA7021">
        <v>179.5</v>
      </c>
      <c r="AB7021">
        <v>15.6</v>
      </c>
      <c r="AC7021">
        <v>6</v>
      </c>
      <c r="AD7021">
        <v>0</v>
      </c>
      <c r="AE7021" t="s">
        <v>21142</v>
      </c>
      <c r="AF7021" t="s">
        <v>21143</v>
      </c>
      <c r="AG7021">
        <v>0.87</v>
      </c>
      <c r="AH7021" t="s">
        <v>36</v>
      </c>
      <c r="AI7021" t="s">
        <v>37</v>
      </c>
      <c r="AJ7021" t="s">
        <v>38</v>
      </c>
    </row>
    <row r="7022" spans="1:36" x14ac:dyDescent="0.25">
      <c r="A7022" t="s">
        <v>32</v>
      </c>
      <c r="B7022" t="s">
        <v>21144</v>
      </c>
      <c r="C7022">
        <f>YEAR(B7022)</f>
        <v>2019</v>
      </c>
      <c r="D7022">
        <v>62.6</v>
      </c>
      <c r="E7022">
        <v>53.6</v>
      </c>
      <c r="F7022">
        <v>57.3</v>
      </c>
      <c r="H7022" s="2">
        <f>IF(F7022-61.91&lt;=0,0,IF(F7022-61.91&lt;=1,1,2))</f>
        <v>0</v>
      </c>
      <c r="I7022">
        <v>62.6</v>
      </c>
      <c r="J7022">
        <v>53.6</v>
      </c>
      <c r="K7022">
        <v>57.3</v>
      </c>
      <c r="L7022">
        <v>47.3</v>
      </c>
      <c r="M7022">
        <v>69.7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25.3</v>
      </c>
      <c r="V7022">
        <v>15</v>
      </c>
      <c r="W7022">
        <v>295.2</v>
      </c>
      <c r="X7022">
        <v>1012.5</v>
      </c>
      <c r="Y7022">
        <v>39.4</v>
      </c>
      <c r="Z7022">
        <v>6.2</v>
      </c>
      <c r="AA7022">
        <v>222.5</v>
      </c>
      <c r="AB7022">
        <v>19.399999999999999</v>
      </c>
      <c r="AC7022">
        <v>7</v>
      </c>
      <c r="AD7022">
        <v>0</v>
      </c>
      <c r="AE7022" t="s">
        <v>21145</v>
      </c>
      <c r="AF7022" t="s">
        <v>21146</v>
      </c>
      <c r="AG7022">
        <v>0.9</v>
      </c>
      <c r="AH7022" t="s">
        <v>36</v>
      </c>
      <c r="AI7022" t="s">
        <v>37</v>
      </c>
      <c r="AJ7022" t="s">
        <v>38</v>
      </c>
    </row>
    <row r="7023" spans="1:36" x14ac:dyDescent="0.25">
      <c r="A7023" t="s">
        <v>32</v>
      </c>
      <c r="B7023" t="s">
        <v>21147</v>
      </c>
      <c r="C7023">
        <f>YEAR(B7023)</f>
        <v>2019</v>
      </c>
      <c r="D7023">
        <v>62.6</v>
      </c>
      <c r="E7023">
        <v>50</v>
      </c>
      <c r="F7023">
        <v>57</v>
      </c>
      <c r="H7023" s="2">
        <f>IF(F7023-61.91&lt;=0,0,IF(F7023-61.91&lt;=1,1,2))</f>
        <v>0</v>
      </c>
      <c r="I7023">
        <v>62.6</v>
      </c>
      <c r="J7023">
        <v>50</v>
      </c>
      <c r="K7023">
        <v>57</v>
      </c>
      <c r="L7023">
        <v>49.8</v>
      </c>
      <c r="M7023">
        <v>77.2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18.3</v>
      </c>
      <c r="V7023">
        <v>12.7</v>
      </c>
      <c r="W7023">
        <v>300.8</v>
      </c>
      <c r="X7023">
        <v>1013.6</v>
      </c>
      <c r="Y7023">
        <v>42.7</v>
      </c>
      <c r="Z7023">
        <v>6.2</v>
      </c>
      <c r="AA7023">
        <v>229.9</v>
      </c>
      <c r="AB7023">
        <v>19.8</v>
      </c>
      <c r="AC7023">
        <v>8</v>
      </c>
      <c r="AD7023">
        <v>0</v>
      </c>
      <c r="AE7023" t="s">
        <v>21148</v>
      </c>
      <c r="AF7023" t="s">
        <v>21149</v>
      </c>
      <c r="AG7023">
        <v>0.93</v>
      </c>
      <c r="AH7023" t="s">
        <v>36</v>
      </c>
      <c r="AI7023" t="s">
        <v>37</v>
      </c>
      <c r="AJ7023" t="s">
        <v>38</v>
      </c>
    </row>
    <row r="7024" spans="1:36" x14ac:dyDescent="0.25">
      <c r="A7024" t="s">
        <v>32</v>
      </c>
      <c r="B7024" t="s">
        <v>21150</v>
      </c>
      <c r="C7024">
        <f>YEAR(B7024)</f>
        <v>2019</v>
      </c>
      <c r="D7024">
        <v>62.6</v>
      </c>
      <c r="E7024">
        <v>50</v>
      </c>
      <c r="F7024">
        <v>56.6</v>
      </c>
      <c r="H7024" s="2">
        <f>IF(F7024-61.91&lt;=0,0,IF(F7024-61.91&lt;=1,1,2))</f>
        <v>0</v>
      </c>
      <c r="I7024">
        <v>62.6</v>
      </c>
      <c r="J7024">
        <v>50</v>
      </c>
      <c r="K7024">
        <v>56.6</v>
      </c>
      <c r="L7024">
        <v>50.4</v>
      </c>
      <c r="M7024">
        <v>80.099999999999994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17.2</v>
      </c>
      <c r="V7024">
        <v>10.3</v>
      </c>
      <c r="W7024">
        <v>272.10000000000002</v>
      </c>
      <c r="X7024">
        <v>1014.2</v>
      </c>
      <c r="Y7024">
        <v>43.7</v>
      </c>
      <c r="Z7024">
        <v>6.2</v>
      </c>
      <c r="AA7024">
        <v>251.9</v>
      </c>
      <c r="AB7024">
        <v>21.9</v>
      </c>
      <c r="AC7024">
        <v>9</v>
      </c>
      <c r="AD7024">
        <v>0</v>
      </c>
      <c r="AE7024" t="s">
        <v>21151</v>
      </c>
      <c r="AF7024" t="s">
        <v>21152</v>
      </c>
      <c r="AG7024">
        <v>0.97</v>
      </c>
      <c r="AH7024" t="s">
        <v>36</v>
      </c>
      <c r="AI7024" t="s">
        <v>37</v>
      </c>
      <c r="AJ7024" t="s">
        <v>38</v>
      </c>
    </row>
    <row r="7025" spans="1:36" x14ac:dyDescent="0.25">
      <c r="A7025" t="s">
        <v>32</v>
      </c>
      <c r="B7025" t="s">
        <v>21153</v>
      </c>
      <c r="C7025">
        <f>YEAR(B7025)</f>
        <v>2019</v>
      </c>
      <c r="D7025">
        <v>62.6</v>
      </c>
      <c r="E7025">
        <v>51.8</v>
      </c>
      <c r="F7025">
        <v>57.4</v>
      </c>
      <c r="H7025" s="2">
        <f>IF(F7025-61.91&lt;=0,0,IF(F7025-61.91&lt;=1,1,2))</f>
        <v>0</v>
      </c>
      <c r="I7025">
        <v>62.6</v>
      </c>
      <c r="J7025">
        <v>51.8</v>
      </c>
      <c r="K7025">
        <v>57.4</v>
      </c>
      <c r="L7025">
        <v>50.4</v>
      </c>
      <c r="M7025">
        <v>78.3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28.4</v>
      </c>
      <c r="V7025">
        <v>21.8</v>
      </c>
      <c r="W7025">
        <v>170.9</v>
      </c>
      <c r="X7025">
        <v>1011.8</v>
      </c>
      <c r="Y7025">
        <v>46.5</v>
      </c>
      <c r="Z7025">
        <v>6.1</v>
      </c>
      <c r="AA7025">
        <v>159.1</v>
      </c>
      <c r="AB7025">
        <v>13.6</v>
      </c>
      <c r="AC7025">
        <v>5</v>
      </c>
      <c r="AD7025">
        <v>0</v>
      </c>
      <c r="AE7025" t="s">
        <v>21154</v>
      </c>
      <c r="AF7025" t="s">
        <v>21155</v>
      </c>
      <c r="AG7025">
        <v>0</v>
      </c>
      <c r="AH7025" t="s">
        <v>36</v>
      </c>
      <c r="AI7025" t="s">
        <v>37</v>
      </c>
      <c r="AJ7025" t="s">
        <v>38</v>
      </c>
    </row>
    <row r="7026" spans="1:36" x14ac:dyDescent="0.25">
      <c r="A7026" t="s">
        <v>32</v>
      </c>
      <c r="B7026" t="s">
        <v>21156</v>
      </c>
      <c r="C7026">
        <f>YEAR(B7026)</f>
        <v>2019</v>
      </c>
      <c r="D7026">
        <v>66.2</v>
      </c>
      <c r="E7026">
        <v>53.6</v>
      </c>
      <c r="F7026">
        <v>61</v>
      </c>
      <c r="H7026" s="2">
        <f>IF(F7026-61.91&lt;=0,0,IF(F7026-61.91&lt;=1,1,2))</f>
        <v>0</v>
      </c>
      <c r="I7026">
        <v>66.2</v>
      </c>
      <c r="J7026">
        <v>53.6</v>
      </c>
      <c r="K7026">
        <v>61</v>
      </c>
      <c r="L7026">
        <v>55.7</v>
      </c>
      <c r="M7026">
        <v>83.1</v>
      </c>
      <c r="O7026">
        <v>0.36099999999999999</v>
      </c>
      <c r="P7026">
        <v>100</v>
      </c>
      <c r="Q7026">
        <v>16.670000000000002</v>
      </c>
      <c r="R7026" t="s">
        <v>40</v>
      </c>
      <c r="S7026">
        <v>0</v>
      </c>
      <c r="T7026">
        <v>0</v>
      </c>
      <c r="U7026">
        <v>39.1</v>
      </c>
      <c r="V7026">
        <v>20.8</v>
      </c>
      <c r="W7026">
        <v>181.5</v>
      </c>
      <c r="X7026">
        <v>1002.9</v>
      </c>
      <c r="Y7026">
        <v>64.900000000000006</v>
      </c>
      <c r="Z7026">
        <v>5.9</v>
      </c>
      <c r="AA7026">
        <v>154.69999999999999</v>
      </c>
      <c r="AB7026">
        <v>13.4</v>
      </c>
      <c r="AC7026">
        <v>6</v>
      </c>
      <c r="AD7026">
        <v>0</v>
      </c>
      <c r="AE7026" t="s">
        <v>21157</v>
      </c>
      <c r="AF7026" t="s">
        <v>21158</v>
      </c>
      <c r="AG7026">
        <v>0.04</v>
      </c>
      <c r="AH7026" t="s">
        <v>56</v>
      </c>
      <c r="AI7026" t="s">
        <v>111</v>
      </c>
      <c r="AJ7026" t="s">
        <v>40</v>
      </c>
    </row>
    <row r="7027" spans="1:36" x14ac:dyDescent="0.25">
      <c r="A7027" t="s">
        <v>32</v>
      </c>
      <c r="B7027" t="s">
        <v>21159</v>
      </c>
      <c r="C7027">
        <f>YEAR(B7027)</f>
        <v>2019</v>
      </c>
      <c r="D7027">
        <v>64.400000000000006</v>
      </c>
      <c r="E7027">
        <v>57.2</v>
      </c>
      <c r="F7027">
        <v>60.2</v>
      </c>
      <c r="H7027" s="2">
        <f>IF(F7027-61.91&lt;=0,0,IF(F7027-61.91&lt;=1,1,2))</f>
        <v>0</v>
      </c>
      <c r="I7027">
        <v>64.400000000000006</v>
      </c>
      <c r="J7027">
        <v>57.2</v>
      </c>
      <c r="K7027">
        <v>60.2</v>
      </c>
      <c r="L7027">
        <v>57.7</v>
      </c>
      <c r="M7027">
        <v>91.6</v>
      </c>
      <c r="O7027">
        <v>3.9E-2</v>
      </c>
      <c r="P7027">
        <v>100</v>
      </c>
      <c r="Q7027">
        <v>4.17</v>
      </c>
      <c r="R7027" t="s">
        <v>40</v>
      </c>
      <c r="S7027">
        <v>0</v>
      </c>
      <c r="T7027">
        <v>0</v>
      </c>
      <c r="U7027">
        <v>18.3</v>
      </c>
      <c r="V7027">
        <v>9.1999999999999993</v>
      </c>
      <c r="W7027">
        <v>346.5</v>
      </c>
      <c r="X7027">
        <v>1007.8</v>
      </c>
      <c r="Y7027">
        <v>55.4</v>
      </c>
      <c r="Z7027">
        <v>6</v>
      </c>
      <c r="AA7027">
        <v>203</v>
      </c>
      <c r="AB7027">
        <v>17.600000000000001</v>
      </c>
      <c r="AC7027">
        <v>7</v>
      </c>
      <c r="AD7027">
        <v>0</v>
      </c>
      <c r="AE7027" t="s">
        <v>21160</v>
      </c>
      <c r="AF7027" t="s">
        <v>21161</v>
      </c>
      <c r="AG7027">
        <v>7.0000000000000007E-2</v>
      </c>
      <c r="AH7027" t="s">
        <v>56</v>
      </c>
      <c r="AI7027" t="s">
        <v>137</v>
      </c>
      <c r="AJ7027" t="s">
        <v>40</v>
      </c>
    </row>
    <row r="7028" spans="1:36" x14ac:dyDescent="0.25">
      <c r="A7028" t="s">
        <v>32</v>
      </c>
      <c r="B7028" t="s">
        <v>21162</v>
      </c>
      <c r="C7028">
        <f>YEAR(B7028)</f>
        <v>2019</v>
      </c>
      <c r="D7028">
        <v>69.8</v>
      </c>
      <c r="E7028">
        <v>55.4</v>
      </c>
      <c r="F7028">
        <v>59.2</v>
      </c>
      <c r="H7028" s="2">
        <f>IF(F7028-61.91&lt;=0,0,IF(F7028-61.91&lt;=1,1,2))</f>
        <v>0</v>
      </c>
      <c r="I7028">
        <v>69.8</v>
      </c>
      <c r="J7028">
        <v>55.4</v>
      </c>
      <c r="K7028">
        <v>59.2</v>
      </c>
      <c r="L7028">
        <v>53.4</v>
      </c>
      <c r="M7028">
        <v>81.8</v>
      </c>
      <c r="O7028">
        <v>0.11799999999999999</v>
      </c>
      <c r="P7028">
        <v>100</v>
      </c>
      <c r="Q7028">
        <v>4.17</v>
      </c>
      <c r="R7028" t="s">
        <v>40</v>
      </c>
      <c r="S7028">
        <v>0</v>
      </c>
      <c r="T7028">
        <v>0</v>
      </c>
      <c r="U7028">
        <v>34.4</v>
      </c>
      <c r="V7028">
        <v>21.9</v>
      </c>
      <c r="W7028">
        <v>187.9</v>
      </c>
      <c r="X7028">
        <v>1006.1</v>
      </c>
      <c r="Y7028">
        <v>48.4</v>
      </c>
      <c r="Z7028">
        <v>6.1</v>
      </c>
      <c r="AA7028">
        <v>181.6</v>
      </c>
      <c r="AB7028">
        <v>15.6</v>
      </c>
      <c r="AC7028">
        <v>6</v>
      </c>
      <c r="AD7028">
        <v>0</v>
      </c>
      <c r="AE7028" t="s">
        <v>21163</v>
      </c>
      <c r="AF7028" t="s">
        <v>21164</v>
      </c>
      <c r="AG7028">
        <v>0.11</v>
      </c>
      <c r="AH7028" t="s">
        <v>56</v>
      </c>
      <c r="AI7028" t="s">
        <v>65</v>
      </c>
      <c r="AJ7028" t="s">
        <v>40</v>
      </c>
    </row>
    <row r="7029" spans="1:36" x14ac:dyDescent="0.25">
      <c r="A7029" t="s">
        <v>32</v>
      </c>
      <c r="B7029" t="s">
        <v>21165</v>
      </c>
      <c r="C7029">
        <f>YEAR(B7029)</f>
        <v>2019</v>
      </c>
      <c r="D7029">
        <v>66.2</v>
      </c>
      <c r="E7029">
        <v>51.8</v>
      </c>
      <c r="F7029">
        <v>59.5</v>
      </c>
      <c r="H7029" s="2">
        <f>IF(F7029-61.91&lt;=0,0,IF(F7029-61.91&lt;=1,1,2))</f>
        <v>0</v>
      </c>
      <c r="I7029">
        <v>66.2</v>
      </c>
      <c r="J7029">
        <v>51.8</v>
      </c>
      <c r="K7029">
        <v>59.5</v>
      </c>
      <c r="L7029">
        <v>46.2</v>
      </c>
      <c r="M7029">
        <v>62.2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32.200000000000003</v>
      </c>
      <c r="V7029">
        <v>23</v>
      </c>
      <c r="W7029">
        <v>259.60000000000002</v>
      </c>
      <c r="X7029">
        <v>1006.3</v>
      </c>
      <c r="Y7029">
        <v>41.7</v>
      </c>
      <c r="Z7029">
        <v>6.2</v>
      </c>
      <c r="AA7029">
        <v>268.7</v>
      </c>
      <c r="AB7029">
        <v>23.3</v>
      </c>
      <c r="AC7029">
        <v>9</v>
      </c>
      <c r="AD7029">
        <v>0</v>
      </c>
      <c r="AE7029" t="s">
        <v>21166</v>
      </c>
      <c r="AF7029" t="s">
        <v>21167</v>
      </c>
      <c r="AG7029">
        <v>0.14000000000000001</v>
      </c>
      <c r="AH7029" t="s">
        <v>36</v>
      </c>
      <c r="AI7029" t="s">
        <v>37</v>
      </c>
      <c r="AJ7029" t="s">
        <v>38</v>
      </c>
    </row>
    <row r="7030" spans="1:36" x14ac:dyDescent="0.25">
      <c r="A7030" t="s">
        <v>32</v>
      </c>
      <c r="B7030" t="s">
        <v>21168</v>
      </c>
      <c r="C7030">
        <f>YEAR(B7030)</f>
        <v>2019</v>
      </c>
      <c r="D7030">
        <v>68</v>
      </c>
      <c r="E7030">
        <v>51.8</v>
      </c>
      <c r="F7030">
        <v>59.8</v>
      </c>
      <c r="H7030" s="2">
        <f>IF(F7030-61.91&lt;=0,0,IF(F7030-61.91&lt;=1,1,2))</f>
        <v>0</v>
      </c>
      <c r="I7030">
        <v>68</v>
      </c>
      <c r="J7030">
        <v>51.8</v>
      </c>
      <c r="K7030">
        <v>59.8</v>
      </c>
      <c r="L7030">
        <v>48.8</v>
      </c>
      <c r="M7030">
        <v>67.5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28.9</v>
      </c>
      <c r="V7030">
        <v>20.7</v>
      </c>
      <c r="W7030">
        <v>255.8</v>
      </c>
      <c r="X7030">
        <v>1009</v>
      </c>
      <c r="Y7030">
        <v>30.2</v>
      </c>
      <c r="Z7030">
        <v>6.2</v>
      </c>
      <c r="AA7030">
        <v>259.60000000000002</v>
      </c>
      <c r="AB7030">
        <v>22.3</v>
      </c>
      <c r="AC7030">
        <v>8</v>
      </c>
      <c r="AD7030">
        <v>0</v>
      </c>
      <c r="AE7030" t="s">
        <v>21169</v>
      </c>
      <c r="AF7030" t="s">
        <v>21170</v>
      </c>
      <c r="AG7030">
        <v>0.18</v>
      </c>
      <c r="AH7030" t="s">
        <v>36</v>
      </c>
      <c r="AI7030" t="s">
        <v>37</v>
      </c>
      <c r="AJ7030" t="s">
        <v>38</v>
      </c>
    </row>
    <row r="7031" spans="1:36" x14ac:dyDescent="0.25">
      <c r="A7031" t="s">
        <v>32</v>
      </c>
      <c r="B7031" t="s">
        <v>21171</v>
      </c>
      <c r="C7031">
        <f>YEAR(B7031)</f>
        <v>2019</v>
      </c>
      <c r="D7031">
        <v>68</v>
      </c>
      <c r="E7031">
        <v>53.6</v>
      </c>
      <c r="F7031">
        <v>61.1</v>
      </c>
      <c r="H7031" s="2">
        <f>IF(F7031-61.91&lt;=0,0,IF(F7031-61.91&lt;=1,1,2))</f>
        <v>0</v>
      </c>
      <c r="I7031">
        <v>68</v>
      </c>
      <c r="J7031">
        <v>53.6</v>
      </c>
      <c r="K7031">
        <v>61.1</v>
      </c>
      <c r="L7031">
        <v>52.7</v>
      </c>
      <c r="M7031">
        <v>74.400000000000006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21.3</v>
      </c>
      <c r="V7031">
        <v>10.3</v>
      </c>
      <c r="W7031">
        <v>144.80000000000001</v>
      </c>
      <c r="X7031">
        <v>1013.3</v>
      </c>
      <c r="Y7031">
        <v>29</v>
      </c>
      <c r="Z7031">
        <v>6.2</v>
      </c>
      <c r="AA7031">
        <v>278.3</v>
      </c>
      <c r="AB7031">
        <v>24</v>
      </c>
      <c r="AC7031">
        <v>9</v>
      </c>
      <c r="AD7031">
        <v>0</v>
      </c>
      <c r="AE7031" t="s">
        <v>21172</v>
      </c>
      <c r="AF7031" t="s">
        <v>21173</v>
      </c>
      <c r="AG7031">
        <v>0.21</v>
      </c>
      <c r="AH7031" t="s">
        <v>36</v>
      </c>
      <c r="AI7031" t="s">
        <v>37</v>
      </c>
      <c r="AJ7031" t="s">
        <v>38</v>
      </c>
    </row>
    <row r="7032" spans="1:36" x14ac:dyDescent="0.25">
      <c r="A7032" t="s">
        <v>32</v>
      </c>
      <c r="B7032" t="s">
        <v>21174</v>
      </c>
      <c r="C7032">
        <f>YEAR(B7032)</f>
        <v>2019</v>
      </c>
      <c r="D7032">
        <v>75.2</v>
      </c>
      <c r="E7032">
        <v>57.2</v>
      </c>
      <c r="F7032">
        <v>66.8</v>
      </c>
      <c r="H7032" s="2">
        <f>IF(F7032-61.91&lt;=0,0,IF(F7032-61.91&lt;=1,1,2))</f>
        <v>2</v>
      </c>
      <c r="I7032">
        <v>75.2</v>
      </c>
      <c r="J7032">
        <v>57.2</v>
      </c>
      <c r="K7032">
        <v>66.8</v>
      </c>
      <c r="L7032">
        <v>48.1</v>
      </c>
      <c r="M7032">
        <v>51.8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32</v>
      </c>
      <c r="V7032">
        <v>25.3</v>
      </c>
      <c r="W7032">
        <v>169.8</v>
      </c>
      <c r="X7032">
        <v>1012.2</v>
      </c>
      <c r="Y7032">
        <v>34.799999999999997</v>
      </c>
      <c r="Z7032">
        <v>6.2</v>
      </c>
      <c r="AA7032">
        <v>243.5</v>
      </c>
      <c r="AB7032">
        <v>21.1</v>
      </c>
      <c r="AC7032">
        <v>9</v>
      </c>
      <c r="AD7032">
        <v>0</v>
      </c>
      <c r="AE7032" t="s">
        <v>21175</v>
      </c>
      <c r="AF7032" t="s">
        <v>21176</v>
      </c>
      <c r="AG7032">
        <v>0.25</v>
      </c>
      <c r="AH7032" t="s">
        <v>36</v>
      </c>
      <c r="AI7032" t="s">
        <v>37</v>
      </c>
      <c r="AJ7032" t="s">
        <v>38</v>
      </c>
    </row>
    <row r="7033" spans="1:36" x14ac:dyDescent="0.25">
      <c r="A7033" t="s">
        <v>32</v>
      </c>
      <c r="B7033" t="s">
        <v>21177</v>
      </c>
      <c r="C7033">
        <f>YEAR(B7033)</f>
        <v>2019</v>
      </c>
      <c r="D7033">
        <v>71.599999999999994</v>
      </c>
      <c r="E7033">
        <v>60.8</v>
      </c>
      <c r="F7033">
        <v>64.5</v>
      </c>
      <c r="H7033" s="2">
        <f>IF(F7033-61.91&lt;=0,0,IF(F7033-61.91&lt;=1,1,2))</f>
        <v>2</v>
      </c>
      <c r="I7033">
        <v>71.599999999999994</v>
      </c>
      <c r="J7033">
        <v>60.8</v>
      </c>
      <c r="K7033">
        <v>64.5</v>
      </c>
      <c r="L7033">
        <v>50.6</v>
      </c>
      <c r="M7033">
        <v>62.5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26.6</v>
      </c>
      <c r="V7033">
        <v>18.3</v>
      </c>
      <c r="W7033">
        <v>271.10000000000002</v>
      </c>
      <c r="X7033">
        <v>1009.2</v>
      </c>
      <c r="Y7033">
        <v>40.4</v>
      </c>
      <c r="Z7033">
        <v>6.2</v>
      </c>
      <c r="AA7033">
        <v>253.6</v>
      </c>
      <c r="AB7033">
        <v>22.1</v>
      </c>
      <c r="AC7033">
        <v>9</v>
      </c>
      <c r="AD7033">
        <v>0</v>
      </c>
      <c r="AE7033" t="s">
        <v>21178</v>
      </c>
      <c r="AF7033" t="s">
        <v>21179</v>
      </c>
      <c r="AG7033">
        <v>0.28000000000000003</v>
      </c>
      <c r="AH7033" t="s">
        <v>36</v>
      </c>
      <c r="AI7033" t="s">
        <v>37</v>
      </c>
      <c r="AJ7033" t="s">
        <v>38</v>
      </c>
    </row>
    <row r="7034" spans="1:36" x14ac:dyDescent="0.25">
      <c r="A7034" t="s">
        <v>32</v>
      </c>
      <c r="B7034" t="s">
        <v>21180</v>
      </c>
      <c r="C7034">
        <f>YEAR(B7034)</f>
        <v>2019</v>
      </c>
      <c r="D7034">
        <v>66.2</v>
      </c>
      <c r="E7034">
        <v>55.4</v>
      </c>
      <c r="F7034">
        <v>61</v>
      </c>
      <c r="H7034" s="2">
        <f>IF(F7034-61.91&lt;=0,0,IF(F7034-61.91&lt;=1,1,2))</f>
        <v>0</v>
      </c>
      <c r="I7034">
        <v>66.2</v>
      </c>
      <c r="J7034">
        <v>55.4</v>
      </c>
      <c r="K7034">
        <v>61</v>
      </c>
      <c r="L7034">
        <v>51.7</v>
      </c>
      <c r="M7034">
        <v>71.599999999999994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21.7</v>
      </c>
      <c r="V7034">
        <v>17.2</v>
      </c>
      <c r="W7034">
        <v>293.3</v>
      </c>
      <c r="X7034">
        <v>1011.5</v>
      </c>
      <c r="Y7034">
        <v>40.799999999999997</v>
      </c>
      <c r="Z7034">
        <v>6.2</v>
      </c>
      <c r="AA7034">
        <v>249.2</v>
      </c>
      <c r="AB7034">
        <v>21.5</v>
      </c>
      <c r="AC7034">
        <v>8</v>
      </c>
      <c r="AD7034">
        <v>0</v>
      </c>
      <c r="AE7034" t="s">
        <v>21181</v>
      </c>
      <c r="AF7034" t="s">
        <v>21182</v>
      </c>
      <c r="AG7034">
        <v>0.32</v>
      </c>
      <c r="AH7034" t="s">
        <v>36</v>
      </c>
      <c r="AI7034" t="s">
        <v>37</v>
      </c>
      <c r="AJ7034" t="s">
        <v>38</v>
      </c>
    </row>
    <row r="7035" spans="1:36" x14ac:dyDescent="0.25">
      <c r="A7035" t="s">
        <v>32</v>
      </c>
      <c r="B7035" t="s">
        <v>21183</v>
      </c>
      <c r="C7035">
        <f>YEAR(B7035)</f>
        <v>2019</v>
      </c>
      <c r="D7035">
        <v>64.400000000000006</v>
      </c>
      <c r="E7035">
        <v>53.6</v>
      </c>
      <c r="F7035">
        <v>59.6</v>
      </c>
      <c r="H7035" s="2">
        <f>IF(F7035-61.91&lt;=0,0,IF(F7035-61.91&lt;=1,1,2))</f>
        <v>0</v>
      </c>
      <c r="I7035">
        <v>64.400000000000006</v>
      </c>
      <c r="J7035">
        <v>53.6</v>
      </c>
      <c r="K7035">
        <v>59.6</v>
      </c>
      <c r="L7035">
        <v>51.7</v>
      </c>
      <c r="M7035">
        <v>75.7</v>
      </c>
      <c r="O7035">
        <v>0.46700000000000003</v>
      </c>
      <c r="P7035">
        <v>100</v>
      </c>
      <c r="Q7035">
        <v>4.17</v>
      </c>
      <c r="R7035" t="s">
        <v>40</v>
      </c>
      <c r="S7035">
        <v>0</v>
      </c>
      <c r="T7035">
        <v>0</v>
      </c>
      <c r="U7035">
        <v>22.6</v>
      </c>
      <c r="V7035">
        <v>10.3</v>
      </c>
      <c r="W7035">
        <v>162.69999999999999</v>
      </c>
      <c r="X7035">
        <v>1012.2</v>
      </c>
      <c r="Y7035">
        <v>53</v>
      </c>
      <c r="Z7035">
        <v>6</v>
      </c>
      <c r="AA7035">
        <v>233.2</v>
      </c>
      <c r="AB7035">
        <v>20.3</v>
      </c>
      <c r="AC7035">
        <v>8</v>
      </c>
      <c r="AD7035">
        <v>0</v>
      </c>
      <c r="AE7035" t="s">
        <v>21184</v>
      </c>
      <c r="AF7035" t="s">
        <v>21185</v>
      </c>
      <c r="AG7035">
        <v>0.35</v>
      </c>
      <c r="AH7035" t="s">
        <v>56</v>
      </c>
      <c r="AI7035" t="s">
        <v>65</v>
      </c>
      <c r="AJ7035" t="s">
        <v>40</v>
      </c>
    </row>
    <row r="7036" spans="1:36" x14ac:dyDescent="0.25">
      <c r="A7036" t="s">
        <v>32</v>
      </c>
      <c r="B7036" t="s">
        <v>21186</v>
      </c>
      <c r="C7036">
        <f>YEAR(B7036)</f>
        <v>2019</v>
      </c>
      <c r="D7036">
        <v>60.8</v>
      </c>
      <c r="E7036">
        <v>50</v>
      </c>
      <c r="F7036">
        <v>55.6</v>
      </c>
      <c r="H7036" s="2">
        <f>IF(F7036-61.91&lt;=0,0,IF(F7036-61.91&lt;=1,1,2))</f>
        <v>0</v>
      </c>
      <c r="I7036">
        <v>60.8</v>
      </c>
      <c r="J7036">
        <v>48.4</v>
      </c>
      <c r="K7036">
        <v>55.5</v>
      </c>
      <c r="L7036">
        <v>49.6</v>
      </c>
      <c r="M7036">
        <v>81.099999999999994</v>
      </c>
      <c r="O7036">
        <v>0.17699999999999999</v>
      </c>
      <c r="P7036">
        <v>100</v>
      </c>
      <c r="Q7036">
        <v>8.33</v>
      </c>
      <c r="R7036" t="s">
        <v>40</v>
      </c>
      <c r="S7036">
        <v>0</v>
      </c>
      <c r="T7036">
        <v>0</v>
      </c>
      <c r="U7036">
        <v>29.1</v>
      </c>
      <c r="V7036">
        <v>20.8</v>
      </c>
      <c r="W7036">
        <v>311.5</v>
      </c>
      <c r="X7036">
        <v>1013</v>
      </c>
      <c r="Y7036">
        <v>64.599999999999994</v>
      </c>
      <c r="Z7036">
        <v>6.2</v>
      </c>
      <c r="AA7036">
        <v>212.6</v>
      </c>
      <c r="AB7036">
        <v>18.5</v>
      </c>
      <c r="AC7036">
        <v>8</v>
      </c>
      <c r="AD7036">
        <v>0</v>
      </c>
      <c r="AE7036" t="s">
        <v>21187</v>
      </c>
      <c r="AF7036" t="s">
        <v>21188</v>
      </c>
      <c r="AG7036">
        <v>0.39</v>
      </c>
      <c r="AH7036" t="s">
        <v>56</v>
      </c>
      <c r="AI7036" t="s">
        <v>101</v>
      </c>
      <c r="AJ7036" t="s">
        <v>40</v>
      </c>
    </row>
    <row r="7037" spans="1:36" x14ac:dyDescent="0.25">
      <c r="A7037" t="s">
        <v>32</v>
      </c>
      <c r="B7037" t="s">
        <v>21189</v>
      </c>
      <c r="C7037">
        <f>YEAR(B7037)</f>
        <v>2019</v>
      </c>
      <c r="D7037">
        <v>64.400000000000006</v>
      </c>
      <c r="E7037">
        <v>51.8</v>
      </c>
      <c r="F7037">
        <v>58.5</v>
      </c>
      <c r="H7037" s="2">
        <f>IF(F7037-61.91&lt;=0,0,IF(F7037-61.91&lt;=1,1,2))</f>
        <v>0</v>
      </c>
      <c r="I7037">
        <v>64.400000000000006</v>
      </c>
      <c r="J7037">
        <v>51.8</v>
      </c>
      <c r="K7037">
        <v>58.5</v>
      </c>
      <c r="L7037">
        <v>49.6</v>
      </c>
      <c r="M7037">
        <v>72.599999999999994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21.7</v>
      </c>
      <c r="V7037">
        <v>13.9</v>
      </c>
      <c r="W7037">
        <v>298.39999999999998</v>
      </c>
      <c r="X7037">
        <v>1016.6</v>
      </c>
      <c r="Y7037">
        <v>31.5</v>
      </c>
      <c r="Z7037">
        <v>6.2</v>
      </c>
      <c r="AA7037">
        <v>282.8</v>
      </c>
      <c r="AB7037">
        <v>24.3</v>
      </c>
      <c r="AC7037">
        <v>9</v>
      </c>
      <c r="AD7037">
        <v>0</v>
      </c>
      <c r="AE7037" t="s">
        <v>21190</v>
      </c>
      <c r="AF7037" t="s">
        <v>21191</v>
      </c>
      <c r="AG7037">
        <v>0.43</v>
      </c>
      <c r="AH7037" t="s">
        <v>36</v>
      </c>
      <c r="AI7037" t="s">
        <v>37</v>
      </c>
      <c r="AJ7037" t="s">
        <v>38</v>
      </c>
    </row>
    <row r="7038" spans="1:36" x14ac:dyDescent="0.25">
      <c r="A7038" t="s">
        <v>32</v>
      </c>
      <c r="B7038" t="s">
        <v>21192</v>
      </c>
      <c r="C7038">
        <f>YEAR(B7038)</f>
        <v>2019</v>
      </c>
      <c r="D7038">
        <v>62.6</v>
      </c>
      <c r="E7038">
        <v>50</v>
      </c>
      <c r="F7038">
        <v>57.3</v>
      </c>
      <c r="H7038" s="2">
        <f>IF(F7038-61.91&lt;=0,0,IF(F7038-61.91&lt;=1,1,2))</f>
        <v>0</v>
      </c>
      <c r="I7038">
        <v>62.6</v>
      </c>
      <c r="J7038">
        <v>50</v>
      </c>
      <c r="K7038">
        <v>57.3</v>
      </c>
      <c r="L7038">
        <v>48.3</v>
      </c>
      <c r="M7038">
        <v>73.599999999999994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22.4</v>
      </c>
      <c r="V7038">
        <v>18.3</v>
      </c>
      <c r="W7038">
        <v>308.8</v>
      </c>
      <c r="X7038">
        <v>1017.6</v>
      </c>
      <c r="Y7038">
        <v>37.200000000000003</v>
      </c>
      <c r="Z7038">
        <v>6.2</v>
      </c>
      <c r="AA7038">
        <v>275.2</v>
      </c>
      <c r="AB7038">
        <v>23.6</v>
      </c>
      <c r="AC7038">
        <v>9</v>
      </c>
      <c r="AD7038">
        <v>0</v>
      </c>
      <c r="AE7038" t="s">
        <v>21193</v>
      </c>
      <c r="AF7038" t="s">
        <v>21194</v>
      </c>
      <c r="AG7038">
        <v>0.46</v>
      </c>
      <c r="AH7038" t="s">
        <v>36</v>
      </c>
      <c r="AI7038" t="s">
        <v>37</v>
      </c>
      <c r="AJ7038" t="s">
        <v>38</v>
      </c>
    </row>
    <row r="7039" spans="1:36" x14ac:dyDescent="0.25">
      <c r="A7039" t="s">
        <v>32</v>
      </c>
      <c r="B7039" t="s">
        <v>21195</v>
      </c>
      <c r="C7039">
        <f>YEAR(B7039)</f>
        <v>2019</v>
      </c>
      <c r="D7039">
        <v>60.8</v>
      </c>
      <c r="E7039">
        <v>57.2</v>
      </c>
      <c r="F7039">
        <v>58.7</v>
      </c>
      <c r="H7039" s="2">
        <f>IF(F7039-61.91&lt;=0,0,IF(F7039-61.91&lt;=1,1,2))</f>
        <v>0</v>
      </c>
      <c r="I7039">
        <v>60.8</v>
      </c>
      <c r="J7039">
        <v>57.2</v>
      </c>
      <c r="K7039">
        <v>58.7</v>
      </c>
      <c r="L7039">
        <v>45.5</v>
      </c>
      <c r="M7039">
        <v>61.8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38</v>
      </c>
      <c r="V7039">
        <v>25.3</v>
      </c>
      <c r="W7039">
        <v>329.1</v>
      </c>
      <c r="X7039">
        <v>1021.1</v>
      </c>
      <c r="Y7039">
        <v>43.7</v>
      </c>
      <c r="Z7039">
        <v>6.2</v>
      </c>
      <c r="AA7039">
        <v>250.1</v>
      </c>
      <c r="AB7039">
        <v>21.6</v>
      </c>
      <c r="AC7039">
        <v>8</v>
      </c>
      <c r="AD7039">
        <v>0</v>
      </c>
      <c r="AE7039" t="s">
        <v>21196</v>
      </c>
      <c r="AF7039" t="s">
        <v>21197</v>
      </c>
      <c r="AG7039">
        <v>0.5</v>
      </c>
      <c r="AH7039" t="s">
        <v>36</v>
      </c>
      <c r="AI7039" t="s">
        <v>37</v>
      </c>
      <c r="AJ7039" t="s">
        <v>38</v>
      </c>
    </row>
    <row r="7040" spans="1:36" x14ac:dyDescent="0.25">
      <c r="A7040" t="s">
        <v>32</v>
      </c>
      <c r="B7040" t="s">
        <v>21198</v>
      </c>
      <c r="C7040">
        <f>YEAR(B7040)</f>
        <v>2019</v>
      </c>
      <c r="D7040">
        <v>62.6</v>
      </c>
      <c r="E7040">
        <v>55.4</v>
      </c>
      <c r="F7040">
        <v>59.1</v>
      </c>
      <c r="H7040" s="2">
        <f>IF(F7040-61.91&lt;=0,0,IF(F7040-61.91&lt;=1,1,2))</f>
        <v>0</v>
      </c>
      <c r="I7040">
        <v>62.6</v>
      </c>
      <c r="J7040">
        <v>55.4</v>
      </c>
      <c r="K7040">
        <v>59.1</v>
      </c>
      <c r="L7040">
        <v>46.3</v>
      </c>
      <c r="M7040">
        <v>62.7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30.6</v>
      </c>
      <c r="V7040">
        <v>20.8</v>
      </c>
      <c r="W7040">
        <v>327.60000000000002</v>
      </c>
      <c r="X7040">
        <v>1021.8</v>
      </c>
      <c r="Y7040">
        <v>50.4</v>
      </c>
      <c r="Z7040">
        <v>6.2</v>
      </c>
      <c r="AA7040">
        <v>265.3</v>
      </c>
      <c r="AB7040">
        <v>22.7</v>
      </c>
      <c r="AC7040">
        <v>8</v>
      </c>
      <c r="AD7040">
        <v>0</v>
      </c>
      <c r="AE7040" t="s">
        <v>21199</v>
      </c>
      <c r="AF7040" t="s">
        <v>21200</v>
      </c>
      <c r="AG7040">
        <v>0.53</v>
      </c>
      <c r="AH7040" t="s">
        <v>36</v>
      </c>
      <c r="AI7040" t="s">
        <v>37</v>
      </c>
      <c r="AJ7040" t="s">
        <v>38</v>
      </c>
    </row>
    <row r="7041" spans="1:36" x14ac:dyDescent="0.25">
      <c r="A7041" t="s">
        <v>32</v>
      </c>
      <c r="B7041" t="s">
        <v>21201</v>
      </c>
      <c r="C7041">
        <f>YEAR(B7041)</f>
        <v>2019</v>
      </c>
      <c r="D7041">
        <v>60.8</v>
      </c>
      <c r="E7041">
        <v>53.6</v>
      </c>
      <c r="F7041">
        <v>58</v>
      </c>
      <c r="H7041" s="2">
        <f>IF(F7041-61.91&lt;=0,0,IF(F7041-61.91&lt;=1,1,2))</f>
        <v>0</v>
      </c>
      <c r="I7041">
        <v>60.8</v>
      </c>
      <c r="J7041">
        <v>53.6</v>
      </c>
      <c r="K7041">
        <v>58</v>
      </c>
      <c r="L7041">
        <v>41.4</v>
      </c>
      <c r="M7041">
        <v>54.3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33.6</v>
      </c>
      <c r="V7041">
        <v>23</v>
      </c>
      <c r="W7041">
        <v>337.5</v>
      </c>
      <c r="X7041">
        <v>1023.1</v>
      </c>
      <c r="Y7041">
        <v>59.9</v>
      </c>
      <c r="Z7041">
        <v>6.2</v>
      </c>
      <c r="AA7041">
        <v>249.3</v>
      </c>
      <c r="AB7041">
        <v>21.5</v>
      </c>
      <c r="AC7041">
        <v>8</v>
      </c>
      <c r="AD7041">
        <v>0</v>
      </c>
      <c r="AE7041" t="s">
        <v>21202</v>
      </c>
      <c r="AF7041" t="s">
        <v>21203</v>
      </c>
      <c r="AG7041">
        <v>0.56000000000000005</v>
      </c>
      <c r="AH7041" t="s">
        <v>36</v>
      </c>
      <c r="AI7041" t="s">
        <v>37</v>
      </c>
      <c r="AJ7041" t="s">
        <v>38</v>
      </c>
    </row>
    <row r="7042" spans="1:36" x14ac:dyDescent="0.25">
      <c r="A7042" t="s">
        <v>32</v>
      </c>
      <c r="B7042" t="s">
        <v>21204</v>
      </c>
      <c r="C7042">
        <f>YEAR(B7042)</f>
        <v>2019</v>
      </c>
      <c r="D7042">
        <v>64.400000000000006</v>
      </c>
      <c r="E7042">
        <v>50</v>
      </c>
      <c r="F7042">
        <v>58.1</v>
      </c>
      <c r="H7042" s="2">
        <f>IF(F7042-61.91&lt;=0,0,IF(F7042-61.91&lt;=1,1,2))</f>
        <v>0</v>
      </c>
      <c r="I7042">
        <v>64.400000000000006</v>
      </c>
      <c r="J7042">
        <v>49.3</v>
      </c>
      <c r="K7042">
        <v>58.1</v>
      </c>
      <c r="L7042">
        <v>44.8</v>
      </c>
      <c r="M7042">
        <v>61.8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23.9</v>
      </c>
      <c r="V7042">
        <v>12.8</v>
      </c>
      <c r="W7042">
        <v>324.39999999999998</v>
      </c>
      <c r="X7042">
        <v>1020.7</v>
      </c>
      <c r="Y7042">
        <v>31.6</v>
      </c>
      <c r="Z7042">
        <v>6.2</v>
      </c>
      <c r="AA7042">
        <v>262</v>
      </c>
      <c r="AB7042">
        <v>22.8</v>
      </c>
      <c r="AC7042">
        <v>8</v>
      </c>
      <c r="AD7042">
        <v>0</v>
      </c>
      <c r="AE7042" t="s">
        <v>21205</v>
      </c>
      <c r="AF7042" t="s">
        <v>21206</v>
      </c>
      <c r="AG7042">
        <v>0.59</v>
      </c>
      <c r="AH7042" t="s">
        <v>36</v>
      </c>
      <c r="AI7042" t="s">
        <v>37</v>
      </c>
      <c r="AJ7042" t="s">
        <v>38</v>
      </c>
    </row>
    <row r="7043" spans="1:36" x14ac:dyDescent="0.25">
      <c r="A7043" t="s">
        <v>32</v>
      </c>
      <c r="B7043" t="s">
        <v>21207</v>
      </c>
      <c r="C7043">
        <f>YEAR(B7043)</f>
        <v>2019</v>
      </c>
      <c r="D7043">
        <v>73.400000000000006</v>
      </c>
      <c r="E7043">
        <v>48.2</v>
      </c>
      <c r="F7043">
        <v>62.8</v>
      </c>
      <c r="H7043" s="2">
        <f>IF(F7043-61.91&lt;=0,0,IF(F7043-61.91&lt;=1,1,2))</f>
        <v>1</v>
      </c>
      <c r="I7043">
        <v>73.400000000000006</v>
      </c>
      <c r="J7043">
        <v>44.1</v>
      </c>
      <c r="K7043">
        <v>62.5</v>
      </c>
      <c r="L7043">
        <v>39.4</v>
      </c>
      <c r="M7043">
        <v>48.3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24.6</v>
      </c>
      <c r="V7043">
        <v>26.4</v>
      </c>
      <c r="W7043">
        <v>160.30000000000001</v>
      </c>
      <c r="X7043">
        <v>1020.1</v>
      </c>
      <c r="Y7043">
        <v>49.2</v>
      </c>
      <c r="Z7043">
        <v>6.2</v>
      </c>
      <c r="AA7043">
        <v>270.8</v>
      </c>
      <c r="AB7043">
        <v>23.3</v>
      </c>
      <c r="AC7043">
        <v>9</v>
      </c>
      <c r="AD7043">
        <v>0</v>
      </c>
      <c r="AE7043" t="s">
        <v>21208</v>
      </c>
      <c r="AF7043" t="s">
        <v>21209</v>
      </c>
      <c r="AG7043">
        <v>0.63</v>
      </c>
      <c r="AH7043" t="s">
        <v>36</v>
      </c>
      <c r="AI7043" t="s">
        <v>37</v>
      </c>
      <c r="AJ7043" t="s">
        <v>38</v>
      </c>
    </row>
    <row r="7044" spans="1:36" x14ac:dyDescent="0.25">
      <c r="A7044" t="s">
        <v>32</v>
      </c>
      <c r="B7044" t="s">
        <v>21210</v>
      </c>
      <c r="C7044">
        <f>YEAR(B7044)</f>
        <v>2019</v>
      </c>
      <c r="D7044">
        <v>75.2</v>
      </c>
      <c r="E7044">
        <v>66.2</v>
      </c>
      <c r="F7044">
        <v>70.400000000000006</v>
      </c>
      <c r="H7044" s="2">
        <f>IF(F7044-61.91&lt;=0,0,IF(F7044-61.91&lt;=1,1,2))</f>
        <v>2</v>
      </c>
      <c r="I7044">
        <v>75.2</v>
      </c>
      <c r="J7044">
        <v>66.2</v>
      </c>
      <c r="K7044">
        <v>70.400000000000006</v>
      </c>
      <c r="L7044">
        <v>29</v>
      </c>
      <c r="M7044">
        <v>22.2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39.1</v>
      </c>
      <c r="V7044">
        <v>28.9</v>
      </c>
      <c r="W7044">
        <v>166.5</v>
      </c>
      <c r="X7044">
        <v>1021</v>
      </c>
      <c r="Y7044">
        <v>57.6</v>
      </c>
      <c r="Z7044">
        <v>6.2</v>
      </c>
      <c r="AA7044">
        <v>263.3</v>
      </c>
      <c r="AB7044">
        <v>22.8</v>
      </c>
      <c r="AC7044">
        <v>8</v>
      </c>
      <c r="AD7044">
        <v>0</v>
      </c>
      <c r="AE7044" t="s">
        <v>21211</v>
      </c>
      <c r="AF7044" t="s">
        <v>21212</v>
      </c>
      <c r="AG7044">
        <v>0.66</v>
      </c>
      <c r="AH7044" t="s">
        <v>36</v>
      </c>
      <c r="AI7044" t="s">
        <v>174</v>
      </c>
      <c r="AJ7044" t="s">
        <v>38</v>
      </c>
    </row>
    <row r="7045" spans="1:36" x14ac:dyDescent="0.25">
      <c r="A7045" t="s">
        <v>32</v>
      </c>
      <c r="B7045" t="s">
        <v>21213</v>
      </c>
      <c r="C7045">
        <f>YEAR(B7045)</f>
        <v>2019</v>
      </c>
      <c r="D7045">
        <v>78.8</v>
      </c>
      <c r="E7045">
        <v>62.6</v>
      </c>
      <c r="F7045">
        <v>71.7</v>
      </c>
      <c r="H7045" s="2">
        <f>IF(F7045-61.91&lt;=0,0,IF(F7045-61.91&lt;=1,1,2))</f>
        <v>2</v>
      </c>
      <c r="I7045">
        <v>78.8</v>
      </c>
      <c r="J7045">
        <v>62.6</v>
      </c>
      <c r="K7045">
        <v>71.7</v>
      </c>
      <c r="L7045">
        <v>45.1</v>
      </c>
      <c r="M7045">
        <v>44.2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20.8</v>
      </c>
      <c r="V7045">
        <v>24.2</v>
      </c>
      <c r="W7045">
        <v>165.7</v>
      </c>
      <c r="X7045">
        <v>1020.8</v>
      </c>
      <c r="Y7045">
        <v>42.8</v>
      </c>
      <c r="Z7045">
        <v>6.2</v>
      </c>
      <c r="AA7045">
        <v>282.89999999999998</v>
      </c>
      <c r="AB7045">
        <v>24.4</v>
      </c>
      <c r="AC7045">
        <v>9</v>
      </c>
      <c r="AD7045">
        <v>0</v>
      </c>
      <c r="AE7045" t="s">
        <v>21214</v>
      </c>
      <c r="AF7045" t="s">
        <v>21215</v>
      </c>
      <c r="AG7045">
        <v>0.69</v>
      </c>
      <c r="AH7045" t="s">
        <v>36</v>
      </c>
      <c r="AI7045" t="s">
        <v>37</v>
      </c>
      <c r="AJ7045" t="s">
        <v>38</v>
      </c>
    </row>
    <row r="7046" spans="1:36" x14ac:dyDescent="0.25">
      <c r="A7046" t="s">
        <v>32</v>
      </c>
      <c r="B7046" t="s">
        <v>21216</v>
      </c>
      <c r="C7046">
        <f>YEAR(B7046)</f>
        <v>2019</v>
      </c>
      <c r="D7046">
        <v>73.400000000000006</v>
      </c>
      <c r="E7046">
        <v>59</v>
      </c>
      <c r="F7046">
        <v>66.400000000000006</v>
      </c>
      <c r="H7046" s="2">
        <f>IF(F7046-61.91&lt;=0,0,IF(F7046-61.91&lt;=1,1,2))</f>
        <v>2</v>
      </c>
      <c r="I7046">
        <v>73.400000000000006</v>
      </c>
      <c r="J7046">
        <v>59</v>
      </c>
      <c r="K7046">
        <v>66.400000000000006</v>
      </c>
      <c r="L7046">
        <v>57.1</v>
      </c>
      <c r="M7046">
        <v>72.5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15</v>
      </c>
      <c r="V7046">
        <v>11.4</v>
      </c>
      <c r="W7046">
        <v>345.8</v>
      </c>
      <c r="X7046">
        <v>1018</v>
      </c>
      <c r="Y7046">
        <v>47.6</v>
      </c>
      <c r="Z7046">
        <v>6.2</v>
      </c>
      <c r="AA7046">
        <v>299.3</v>
      </c>
      <c r="AB7046">
        <v>25.9</v>
      </c>
      <c r="AC7046">
        <v>9</v>
      </c>
      <c r="AD7046">
        <v>0</v>
      </c>
      <c r="AE7046" t="s">
        <v>21217</v>
      </c>
      <c r="AF7046" t="s">
        <v>21218</v>
      </c>
      <c r="AG7046">
        <v>0.72</v>
      </c>
      <c r="AH7046" t="s">
        <v>36</v>
      </c>
      <c r="AI7046" t="s">
        <v>37</v>
      </c>
      <c r="AJ7046" t="s">
        <v>38</v>
      </c>
    </row>
    <row r="7047" spans="1:36" x14ac:dyDescent="0.25">
      <c r="A7047" t="s">
        <v>32</v>
      </c>
      <c r="B7047" t="s">
        <v>21219</v>
      </c>
      <c r="C7047">
        <f>YEAR(B7047)</f>
        <v>2019</v>
      </c>
      <c r="D7047">
        <v>71.7</v>
      </c>
      <c r="E7047">
        <v>53.6</v>
      </c>
      <c r="F7047">
        <v>64.3</v>
      </c>
      <c r="H7047" s="2">
        <f>IF(F7047-61.91&lt;=0,0,IF(F7047-61.91&lt;=1,1,2))</f>
        <v>2</v>
      </c>
      <c r="I7047">
        <v>71.7</v>
      </c>
      <c r="J7047">
        <v>53.6</v>
      </c>
      <c r="K7047">
        <v>64.3</v>
      </c>
      <c r="L7047">
        <v>55.6</v>
      </c>
      <c r="M7047">
        <v>74.599999999999994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12.8</v>
      </c>
      <c r="V7047">
        <v>8.1</v>
      </c>
      <c r="W7047">
        <v>123.6</v>
      </c>
      <c r="X7047">
        <v>1014.3</v>
      </c>
      <c r="Y7047">
        <v>11.6</v>
      </c>
      <c r="Z7047">
        <v>6.2</v>
      </c>
      <c r="AA7047">
        <v>308</v>
      </c>
      <c r="AB7047">
        <v>26.5</v>
      </c>
      <c r="AC7047">
        <v>9</v>
      </c>
      <c r="AD7047">
        <v>0</v>
      </c>
      <c r="AE7047" t="s">
        <v>21220</v>
      </c>
      <c r="AF7047" t="s">
        <v>21221</v>
      </c>
      <c r="AG7047">
        <v>0.75</v>
      </c>
      <c r="AH7047" t="s">
        <v>330</v>
      </c>
      <c r="AI7047" t="s">
        <v>9140</v>
      </c>
      <c r="AJ7047" t="s">
        <v>331</v>
      </c>
    </row>
    <row r="7048" spans="1:36" x14ac:dyDescent="0.25">
      <c r="A7048" t="s">
        <v>32</v>
      </c>
      <c r="B7048" t="s">
        <v>21222</v>
      </c>
      <c r="C7048">
        <f>YEAR(B7048)</f>
        <v>2019</v>
      </c>
      <c r="D7048">
        <v>73.400000000000006</v>
      </c>
      <c r="E7048">
        <v>60.8</v>
      </c>
      <c r="F7048">
        <v>66.599999999999994</v>
      </c>
      <c r="H7048" s="2">
        <f>IF(F7048-61.91&lt;=0,0,IF(F7048-61.91&lt;=1,1,2))</f>
        <v>2</v>
      </c>
      <c r="I7048">
        <v>73.400000000000006</v>
      </c>
      <c r="J7048">
        <v>60.8</v>
      </c>
      <c r="K7048">
        <v>66.599999999999994</v>
      </c>
      <c r="L7048">
        <v>58.1</v>
      </c>
      <c r="M7048">
        <v>74.3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13.9</v>
      </c>
      <c r="V7048">
        <v>8.1</v>
      </c>
      <c r="W7048">
        <v>111.8</v>
      </c>
      <c r="X7048">
        <v>1012.3</v>
      </c>
      <c r="Y7048">
        <v>23.2</v>
      </c>
      <c r="Z7048">
        <v>6.2</v>
      </c>
      <c r="AA7048">
        <v>299.89999999999998</v>
      </c>
      <c r="AB7048">
        <v>25.9</v>
      </c>
      <c r="AC7048">
        <v>9</v>
      </c>
      <c r="AD7048">
        <v>0</v>
      </c>
      <c r="AE7048" t="s">
        <v>21223</v>
      </c>
      <c r="AF7048" t="s">
        <v>21224</v>
      </c>
      <c r="AG7048">
        <v>0.79</v>
      </c>
      <c r="AH7048" t="s">
        <v>36</v>
      </c>
      <c r="AI7048" t="s">
        <v>37</v>
      </c>
      <c r="AJ7048" t="s">
        <v>38</v>
      </c>
    </row>
    <row r="7049" spans="1:36" x14ac:dyDescent="0.25">
      <c r="A7049" t="s">
        <v>32</v>
      </c>
      <c r="B7049" t="s">
        <v>21225</v>
      </c>
      <c r="C7049">
        <f>YEAR(B7049)</f>
        <v>2019</v>
      </c>
      <c r="D7049">
        <v>71.599999999999994</v>
      </c>
      <c r="E7049">
        <v>57.2</v>
      </c>
      <c r="F7049">
        <v>65.3</v>
      </c>
      <c r="H7049" s="2">
        <f>IF(F7049-61.91&lt;=0,0,IF(F7049-61.91&lt;=1,1,2))</f>
        <v>2</v>
      </c>
      <c r="I7049">
        <v>71.599999999999994</v>
      </c>
      <c r="J7049">
        <v>57.2</v>
      </c>
      <c r="K7049">
        <v>65.3</v>
      </c>
      <c r="L7049">
        <v>54.6</v>
      </c>
      <c r="M7049">
        <v>69.400000000000006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25.3</v>
      </c>
      <c r="V7049">
        <v>9.1</v>
      </c>
      <c r="W7049">
        <v>122.3</v>
      </c>
      <c r="X7049">
        <v>1013.6</v>
      </c>
      <c r="Y7049">
        <v>22.3</v>
      </c>
      <c r="Z7049">
        <v>6.2</v>
      </c>
      <c r="AA7049">
        <v>309</v>
      </c>
      <c r="AB7049">
        <v>26.6</v>
      </c>
      <c r="AC7049">
        <v>9</v>
      </c>
      <c r="AD7049">
        <v>0</v>
      </c>
      <c r="AE7049" t="s">
        <v>21226</v>
      </c>
      <c r="AF7049" t="s">
        <v>21227</v>
      </c>
      <c r="AG7049">
        <v>0.82</v>
      </c>
      <c r="AH7049" t="s">
        <v>36</v>
      </c>
      <c r="AI7049" t="s">
        <v>37</v>
      </c>
      <c r="AJ7049" t="s">
        <v>38</v>
      </c>
    </row>
    <row r="7050" spans="1:36" x14ac:dyDescent="0.25">
      <c r="A7050" t="s">
        <v>32</v>
      </c>
      <c r="B7050" t="s">
        <v>21228</v>
      </c>
      <c r="C7050">
        <f>YEAR(B7050)</f>
        <v>2019</v>
      </c>
      <c r="D7050">
        <v>69.8</v>
      </c>
      <c r="E7050">
        <v>55.4</v>
      </c>
      <c r="F7050">
        <v>62.9</v>
      </c>
      <c r="H7050" s="2">
        <f>IF(F7050-61.91&lt;=0,0,IF(F7050-61.91&lt;=1,1,2))</f>
        <v>1</v>
      </c>
      <c r="I7050">
        <v>69.8</v>
      </c>
      <c r="J7050">
        <v>55.4</v>
      </c>
      <c r="K7050">
        <v>62.9</v>
      </c>
      <c r="L7050">
        <v>54.4</v>
      </c>
      <c r="M7050">
        <v>74.099999999999994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22</v>
      </c>
      <c r="V7050">
        <v>11.4</v>
      </c>
      <c r="W7050">
        <v>111.9</v>
      </c>
      <c r="X7050">
        <v>1013.4</v>
      </c>
      <c r="Y7050">
        <v>26.7</v>
      </c>
      <c r="Z7050">
        <v>6.2</v>
      </c>
      <c r="AA7050">
        <v>312.39999999999998</v>
      </c>
      <c r="AB7050">
        <v>26.9</v>
      </c>
      <c r="AC7050">
        <v>9</v>
      </c>
      <c r="AD7050">
        <v>0</v>
      </c>
      <c r="AE7050" t="s">
        <v>21229</v>
      </c>
      <c r="AF7050" t="s">
        <v>21230</v>
      </c>
      <c r="AG7050">
        <v>0.85</v>
      </c>
      <c r="AH7050" t="s">
        <v>36</v>
      </c>
      <c r="AI7050" t="s">
        <v>37</v>
      </c>
      <c r="AJ7050" t="s">
        <v>38</v>
      </c>
    </row>
    <row r="7051" spans="1:36" x14ac:dyDescent="0.25">
      <c r="A7051" t="s">
        <v>32</v>
      </c>
      <c r="B7051" t="s">
        <v>21231</v>
      </c>
      <c r="C7051">
        <f>YEAR(B7051)</f>
        <v>2019</v>
      </c>
      <c r="D7051">
        <v>69.8</v>
      </c>
      <c r="E7051">
        <v>55.4</v>
      </c>
      <c r="F7051">
        <v>61.8</v>
      </c>
      <c r="H7051" s="2">
        <f>IF(F7051-61.91&lt;=0,0,IF(F7051-61.91&lt;=1,1,2))</f>
        <v>0</v>
      </c>
      <c r="I7051">
        <v>69.8</v>
      </c>
      <c r="J7051">
        <v>55.4</v>
      </c>
      <c r="K7051">
        <v>61.8</v>
      </c>
      <c r="L7051">
        <v>56.1</v>
      </c>
      <c r="M7051">
        <v>82</v>
      </c>
      <c r="O7051">
        <v>2.9000000000000001E-2</v>
      </c>
      <c r="P7051">
        <v>100</v>
      </c>
      <c r="Q7051">
        <v>4.17</v>
      </c>
      <c r="R7051" t="s">
        <v>40</v>
      </c>
      <c r="S7051">
        <v>0</v>
      </c>
      <c r="T7051">
        <v>0</v>
      </c>
      <c r="U7051">
        <v>21.9</v>
      </c>
      <c r="V7051">
        <v>13.9</v>
      </c>
      <c r="W7051">
        <v>131.30000000000001</v>
      </c>
      <c r="X7051">
        <v>1012.4</v>
      </c>
      <c r="Y7051">
        <v>39.5</v>
      </c>
      <c r="Z7051">
        <v>6.2</v>
      </c>
      <c r="AA7051">
        <v>269.10000000000002</v>
      </c>
      <c r="AB7051">
        <v>23.4</v>
      </c>
      <c r="AC7051">
        <v>9</v>
      </c>
      <c r="AD7051">
        <v>0</v>
      </c>
      <c r="AE7051" t="s">
        <v>21232</v>
      </c>
      <c r="AF7051" t="s">
        <v>21233</v>
      </c>
      <c r="AG7051">
        <v>0.88</v>
      </c>
      <c r="AH7051" t="s">
        <v>56</v>
      </c>
      <c r="AI7051" t="s">
        <v>65</v>
      </c>
      <c r="AJ7051" t="s">
        <v>40</v>
      </c>
    </row>
    <row r="7052" spans="1:36" x14ac:dyDescent="0.25">
      <c r="A7052" t="s">
        <v>32</v>
      </c>
      <c r="B7052" t="s">
        <v>21234</v>
      </c>
      <c r="C7052">
        <f>YEAR(B7052)</f>
        <v>2019</v>
      </c>
      <c r="D7052">
        <v>68</v>
      </c>
      <c r="E7052">
        <v>53.6</v>
      </c>
      <c r="F7052">
        <v>61.6</v>
      </c>
      <c r="H7052" s="2">
        <f>IF(F7052-61.91&lt;=0,0,IF(F7052-61.91&lt;=1,1,2))</f>
        <v>0</v>
      </c>
      <c r="I7052">
        <v>68</v>
      </c>
      <c r="J7052">
        <v>53.6</v>
      </c>
      <c r="K7052">
        <v>61.6</v>
      </c>
      <c r="L7052">
        <v>52.6</v>
      </c>
      <c r="M7052">
        <v>73.3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21.7</v>
      </c>
      <c r="V7052">
        <v>20.8</v>
      </c>
      <c r="W7052">
        <v>293.3</v>
      </c>
      <c r="X7052">
        <v>1012.5</v>
      </c>
      <c r="Y7052">
        <v>33.4</v>
      </c>
      <c r="Z7052">
        <v>6.2</v>
      </c>
      <c r="AA7052">
        <v>305.2</v>
      </c>
      <c r="AB7052">
        <v>26.5</v>
      </c>
      <c r="AC7052">
        <v>9</v>
      </c>
      <c r="AD7052">
        <v>0</v>
      </c>
      <c r="AE7052" t="s">
        <v>21235</v>
      </c>
      <c r="AF7052" t="s">
        <v>21236</v>
      </c>
      <c r="AG7052">
        <v>0.92</v>
      </c>
      <c r="AH7052" t="s">
        <v>36</v>
      </c>
      <c r="AI7052" t="s">
        <v>37</v>
      </c>
      <c r="AJ7052" t="s">
        <v>38</v>
      </c>
    </row>
    <row r="7053" spans="1:36" x14ac:dyDescent="0.25">
      <c r="A7053" t="s">
        <v>32</v>
      </c>
      <c r="B7053" t="s">
        <v>21237</v>
      </c>
      <c r="C7053">
        <f>YEAR(B7053)</f>
        <v>2019</v>
      </c>
      <c r="D7053">
        <v>69.8</v>
      </c>
      <c r="E7053">
        <v>51.8</v>
      </c>
      <c r="F7053">
        <v>62</v>
      </c>
      <c r="H7053" s="2">
        <f>IF(F7053-61.91&lt;=0,0,IF(F7053-61.91&lt;=1,1,2))</f>
        <v>1</v>
      </c>
      <c r="I7053">
        <v>69.8</v>
      </c>
      <c r="J7053">
        <v>51.8</v>
      </c>
      <c r="K7053">
        <v>62</v>
      </c>
      <c r="L7053">
        <v>54.3</v>
      </c>
      <c r="M7053">
        <v>76.599999999999994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17.2</v>
      </c>
      <c r="V7053">
        <v>11.4</v>
      </c>
      <c r="W7053">
        <v>305.7</v>
      </c>
      <c r="X7053">
        <v>1014.1</v>
      </c>
      <c r="Y7053">
        <v>23.1</v>
      </c>
      <c r="Z7053">
        <v>6.2</v>
      </c>
      <c r="AA7053">
        <v>316.60000000000002</v>
      </c>
      <c r="AB7053">
        <v>27.4</v>
      </c>
      <c r="AC7053">
        <v>10</v>
      </c>
      <c r="AD7053">
        <v>0</v>
      </c>
      <c r="AE7053" t="s">
        <v>21238</v>
      </c>
      <c r="AF7053" t="s">
        <v>21239</v>
      </c>
      <c r="AG7053">
        <v>0.95</v>
      </c>
      <c r="AH7053" t="s">
        <v>36</v>
      </c>
      <c r="AI7053" t="s">
        <v>37</v>
      </c>
      <c r="AJ7053" t="s">
        <v>38</v>
      </c>
    </row>
    <row r="7054" spans="1:36" x14ac:dyDescent="0.25">
      <c r="A7054" t="s">
        <v>32</v>
      </c>
      <c r="B7054" t="s">
        <v>21240</v>
      </c>
      <c r="C7054">
        <f>YEAR(B7054)</f>
        <v>2019</v>
      </c>
      <c r="D7054">
        <v>73.400000000000006</v>
      </c>
      <c r="E7054">
        <v>53.6</v>
      </c>
      <c r="F7054">
        <v>63.4</v>
      </c>
      <c r="H7054" s="2">
        <f>IF(F7054-61.91&lt;=0,0,IF(F7054-61.91&lt;=1,1,2))</f>
        <v>2</v>
      </c>
      <c r="I7054">
        <v>73.400000000000006</v>
      </c>
      <c r="J7054">
        <v>53.6</v>
      </c>
      <c r="K7054">
        <v>63.4</v>
      </c>
      <c r="L7054">
        <v>50.6</v>
      </c>
      <c r="M7054">
        <v>66.900000000000006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31.1</v>
      </c>
      <c r="V7054">
        <v>25.3</v>
      </c>
      <c r="W7054">
        <v>172.6</v>
      </c>
      <c r="X7054">
        <v>1011.9</v>
      </c>
      <c r="Y7054">
        <v>56.4</v>
      </c>
      <c r="Z7054">
        <v>6.2</v>
      </c>
      <c r="AA7054">
        <v>208.7</v>
      </c>
      <c r="AB7054">
        <v>17.899999999999999</v>
      </c>
      <c r="AC7054">
        <v>6</v>
      </c>
      <c r="AD7054">
        <v>0</v>
      </c>
      <c r="AE7054" t="s">
        <v>21241</v>
      </c>
      <c r="AF7054" t="s">
        <v>21242</v>
      </c>
      <c r="AG7054">
        <v>0.98</v>
      </c>
      <c r="AH7054" t="s">
        <v>36</v>
      </c>
      <c r="AI7054" t="s">
        <v>37</v>
      </c>
      <c r="AJ7054" t="s">
        <v>38</v>
      </c>
    </row>
    <row r="7055" spans="1:36" x14ac:dyDescent="0.25">
      <c r="A7055" t="s">
        <v>32</v>
      </c>
      <c r="B7055" t="s">
        <v>21243</v>
      </c>
      <c r="C7055">
        <f>YEAR(B7055)</f>
        <v>2019</v>
      </c>
      <c r="D7055">
        <v>78.8</v>
      </c>
      <c r="E7055">
        <v>64.400000000000006</v>
      </c>
      <c r="F7055">
        <v>72.400000000000006</v>
      </c>
      <c r="H7055" s="2">
        <f>IF(F7055-61.91&lt;=0,0,IF(F7055-61.91&lt;=1,1,2))</f>
        <v>2</v>
      </c>
      <c r="I7055">
        <v>78.8</v>
      </c>
      <c r="J7055">
        <v>64.400000000000006</v>
      </c>
      <c r="K7055">
        <v>72.400000000000006</v>
      </c>
      <c r="L7055">
        <v>43.9</v>
      </c>
      <c r="M7055">
        <v>39.200000000000003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45.1</v>
      </c>
      <c r="V7055">
        <v>33.299999999999997</v>
      </c>
      <c r="W7055">
        <v>170.7</v>
      </c>
      <c r="X7055">
        <v>1006.8</v>
      </c>
      <c r="Y7055">
        <v>48.2</v>
      </c>
      <c r="Z7055">
        <v>5.6</v>
      </c>
      <c r="AA7055">
        <v>264.39999999999998</v>
      </c>
      <c r="AB7055">
        <v>22.9</v>
      </c>
      <c r="AC7055">
        <v>9</v>
      </c>
      <c r="AD7055">
        <v>0</v>
      </c>
      <c r="AE7055" t="s">
        <v>21244</v>
      </c>
      <c r="AF7055" t="s">
        <v>21245</v>
      </c>
      <c r="AG7055">
        <v>0</v>
      </c>
      <c r="AH7055" t="s">
        <v>36</v>
      </c>
      <c r="AI7055" t="s">
        <v>37</v>
      </c>
      <c r="AJ7055" t="s">
        <v>344</v>
      </c>
    </row>
    <row r="7056" spans="1:36" x14ac:dyDescent="0.25">
      <c r="A7056" t="s">
        <v>32</v>
      </c>
      <c r="B7056" t="s">
        <v>21246</v>
      </c>
      <c r="C7056">
        <f>YEAR(B7056)</f>
        <v>2019</v>
      </c>
      <c r="D7056">
        <v>69.8</v>
      </c>
      <c r="E7056">
        <v>60.8</v>
      </c>
      <c r="F7056">
        <v>65.400000000000006</v>
      </c>
      <c r="H7056" s="2">
        <f>IF(F7056-61.91&lt;=0,0,IF(F7056-61.91&lt;=1,1,2))</f>
        <v>2</v>
      </c>
      <c r="I7056">
        <v>69.8</v>
      </c>
      <c r="J7056">
        <v>60.8</v>
      </c>
      <c r="K7056">
        <v>65.400000000000006</v>
      </c>
      <c r="L7056">
        <v>56.7</v>
      </c>
      <c r="M7056">
        <v>74.400000000000006</v>
      </c>
      <c r="O7056">
        <v>8.0000000000000002E-3</v>
      </c>
      <c r="P7056">
        <v>100</v>
      </c>
      <c r="Q7056">
        <v>4.17</v>
      </c>
      <c r="R7056" t="s">
        <v>40</v>
      </c>
      <c r="S7056">
        <v>0</v>
      </c>
      <c r="T7056">
        <v>0</v>
      </c>
      <c r="U7056">
        <v>25.9</v>
      </c>
      <c r="V7056">
        <v>24.2</v>
      </c>
      <c r="W7056">
        <v>302.3</v>
      </c>
      <c r="X7056">
        <v>1010.6</v>
      </c>
      <c r="Y7056">
        <v>42.2</v>
      </c>
      <c r="Z7056">
        <v>6.1</v>
      </c>
      <c r="AA7056">
        <v>291</v>
      </c>
      <c r="AB7056">
        <v>25.1</v>
      </c>
      <c r="AC7056">
        <v>9</v>
      </c>
      <c r="AD7056">
        <v>0</v>
      </c>
      <c r="AE7056" t="s">
        <v>21247</v>
      </c>
      <c r="AF7056" t="s">
        <v>21248</v>
      </c>
      <c r="AG7056">
        <v>0.05</v>
      </c>
      <c r="AH7056" t="s">
        <v>56</v>
      </c>
      <c r="AI7056" t="s">
        <v>78</v>
      </c>
      <c r="AJ7056" t="s">
        <v>40</v>
      </c>
    </row>
    <row r="7057" spans="1:36" x14ac:dyDescent="0.25">
      <c r="A7057" t="s">
        <v>32</v>
      </c>
      <c r="B7057" t="s">
        <v>21249</v>
      </c>
      <c r="C7057">
        <f>YEAR(B7057)</f>
        <v>2019</v>
      </c>
      <c r="D7057">
        <v>71.599999999999994</v>
      </c>
      <c r="E7057">
        <v>53.6</v>
      </c>
      <c r="F7057">
        <v>61.8</v>
      </c>
      <c r="H7057" s="2">
        <f>IF(F7057-61.91&lt;=0,0,IF(F7057-61.91&lt;=1,1,2))</f>
        <v>0</v>
      </c>
      <c r="I7057">
        <v>71.599999999999994</v>
      </c>
      <c r="J7057">
        <v>53.6</v>
      </c>
      <c r="K7057">
        <v>61.8</v>
      </c>
      <c r="L7057">
        <v>51.4</v>
      </c>
      <c r="M7057">
        <v>70.099999999999994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31.8</v>
      </c>
      <c r="V7057">
        <v>30</v>
      </c>
      <c r="W7057">
        <v>281.39999999999998</v>
      </c>
      <c r="X7057">
        <v>1013.1</v>
      </c>
      <c r="Y7057">
        <v>33.4</v>
      </c>
      <c r="Z7057">
        <v>6.2</v>
      </c>
      <c r="AA7057">
        <v>287.7</v>
      </c>
      <c r="AB7057">
        <v>24.8</v>
      </c>
      <c r="AC7057">
        <v>9</v>
      </c>
      <c r="AD7057">
        <v>0</v>
      </c>
      <c r="AE7057" t="s">
        <v>21250</v>
      </c>
      <c r="AF7057" t="s">
        <v>21251</v>
      </c>
      <c r="AG7057">
        <v>0.09</v>
      </c>
      <c r="AH7057" t="s">
        <v>36</v>
      </c>
      <c r="AI7057" t="s">
        <v>37</v>
      </c>
      <c r="AJ7057" t="s">
        <v>38</v>
      </c>
    </row>
    <row r="7058" spans="1:36" x14ac:dyDescent="0.25">
      <c r="A7058" t="s">
        <v>32</v>
      </c>
      <c r="B7058" t="s">
        <v>21252</v>
      </c>
      <c r="C7058">
        <f>YEAR(B7058)</f>
        <v>2019</v>
      </c>
      <c r="D7058">
        <v>68</v>
      </c>
      <c r="E7058">
        <v>50</v>
      </c>
      <c r="F7058">
        <v>60.9</v>
      </c>
      <c r="H7058" s="2">
        <f>IF(F7058-61.91&lt;=0,0,IF(F7058-61.91&lt;=1,1,2))</f>
        <v>0</v>
      </c>
      <c r="I7058">
        <v>68</v>
      </c>
      <c r="J7058">
        <v>46</v>
      </c>
      <c r="K7058">
        <v>60.7</v>
      </c>
      <c r="L7058">
        <v>53.1</v>
      </c>
      <c r="M7058">
        <v>76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19.899999999999999</v>
      </c>
      <c r="V7058">
        <v>16</v>
      </c>
      <c r="W7058">
        <v>296</v>
      </c>
      <c r="X7058">
        <v>1015.4</v>
      </c>
      <c r="Y7058">
        <v>35.200000000000003</v>
      </c>
      <c r="Z7058">
        <v>6.2</v>
      </c>
      <c r="AA7058">
        <v>270.10000000000002</v>
      </c>
      <c r="AB7058">
        <v>23.3</v>
      </c>
      <c r="AC7058">
        <v>8</v>
      </c>
      <c r="AD7058">
        <v>0</v>
      </c>
      <c r="AE7058" t="s">
        <v>21253</v>
      </c>
      <c r="AF7058" t="s">
        <v>21254</v>
      </c>
      <c r="AG7058">
        <v>0.12</v>
      </c>
      <c r="AH7058" t="s">
        <v>36</v>
      </c>
      <c r="AI7058" t="s">
        <v>37</v>
      </c>
      <c r="AJ7058" t="s">
        <v>38</v>
      </c>
    </row>
    <row r="7059" spans="1:36" x14ac:dyDescent="0.25">
      <c r="A7059" t="s">
        <v>32</v>
      </c>
      <c r="B7059" t="s">
        <v>21255</v>
      </c>
      <c r="C7059">
        <f>YEAR(B7059)</f>
        <v>2019</v>
      </c>
      <c r="D7059">
        <v>68</v>
      </c>
      <c r="E7059">
        <v>51.8</v>
      </c>
      <c r="F7059">
        <v>61.2</v>
      </c>
      <c r="H7059" s="2">
        <f>IF(F7059-61.91&lt;=0,0,IF(F7059-61.91&lt;=1,1,2))</f>
        <v>0</v>
      </c>
      <c r="I7059">
        <v>68</v>
      </c>
      <c r="J7059">
        <v>51.8</v>
      </c>
      <c r="K7059">
        <v>61.2</v>
      </c>
      <c r="L7059">
        <v>55.6</v>
      </c>
      <c r="M7059">
        <v>82.5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19.7</v>
      </c>
      <c r="V7059">
        <v>9.1999999999999993</v>
      </c>
      <c r="W7059">
        <v>339.8</v>
      </c>
      <c r="X7059">
        <v>1014.1</v>
      </c>
      <c r="Y7059">
        <v>33.299999999999997</v>
      </c>
      <c r="Z7059">
        <v>6.2</v>
      </c>
      <c r="AA7059">
        <v>312.89999999999998</v>
      </c>
      <c r="AB7059">
        <v>27.3</v>
      </c>
      <c r="AC7059">
        <v>9</v>
      </c>
      <c r="AD7059">
        <v>0</v>
      </c>
      <c r="AE7059" t="s">
        <v>21256</v>
      </c>
      <c r="AF7059" t="s">
        <v>21257</v>
      </c>
      <c r="AG7059">
        <v>0.16</v>
      </c>
      <c r="AH7059" t="s">
        <v>36</v>
      </c>
      <c r="AI7059" t="s">
        <v>37</v>
      </c>
      <c r="AJ7059" t="s">
        <v>38</v>
      </c>
    </row>
    <row r="7060" spans="1:36" x14ac:dyDescent="0.25">
      <c r="A7060" t="s">
        <v>32</v>
      </c>
      <c r="B7060" t="s">
        <v>21258</v>
      </c>
      <c r="C7060">
        <f>YEAR(B7060)</f>
        <v>2019</v>
      </c>
      <c r="D7060">
        <v>71.599999999999994</v>
      </c>
      <c r="E7060">
        <v>55.4</v>
      </c>
      <c r="F7060">
        <v>64</v>
      </c>
      <c r="H7060" s="2">
        <f>IF(F7060-61.91&lt;=0,0,IF(F7060-61.91&lt;=1,1,2))</f>
        <v>2</v>
      </c>
      <c r="I7060">
        <v>71.599999999999994</v>
      </c>
      <c r="J7060">
        <v>55.4</v>
      </c>
      <c r="K7060">
        <v>64</v>
      </c>
      <c r="L7060">
        <v>57.2</v>
      </c>
      <c r="M7060">
        <v>79.2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23</v>
      </c>
      <c r="V7060">
        <v>13.9</v>
      </c>
      <c r="W7060">
        <v>106</v>
      </c>
      <c r="X7060">
        <v>1011.2</v>
      </c>
      <c r="Y7060">
        <v>53.4</v>
      </c>
      <c r="Z7060">
        <v>6.2</v>
      </c>
      <c r="AA7060">
        <v>273.7</v>
      </c>
      <c r="AB7060">
        <v>23.7</v>
      </c>
      <c r="AC7060">
        <v>8</v>
      </c>
      <c r="AD7060">
        <v>0</v>
      </c>
      <c r="AE7060" t="s">
        <v>21259</v>
      </c>
      <c r="AF7060" t="s">
        <v>21260</v>
      </c>
      <c r="AG7060">
        <v>0.19</v>
      </c>
      <c r="AH7060" t="s">
        <v>36</v>
      </c>
      <c r="AI7060" t="s">
        <v>37</v>
      </c>
      <c r="AJ7060" t="s">
        <v>38</v>
      </c>
    </row>
    <row r="7061" spans="1:36" x14ac:dyDescent="0.25">
      <c r="A7061" t="s">
        <v>32</v>
      </c>
      <c r="B7061" t="s">
        <v>21261</v>
      </c>
      <c r="C7061">
        <f>YEAR(B7061)</f>
        <v>2019</v>
      </c>
      <c r="D7061">
        <v>69.8</v>
      </c>
      <c r="E7061">
        <v>55.4</v>
      </c>
      <c r="F7061">
        <v>63.4</v>
      </c>
      <c r="H7061" s="2">
        <f>IF(F7061-61.91&lt;=0,0,IF(F7061-61.91&lt;=1,1,2))</f>
        <v>2</v>
      </c>
      <c r="I7061">
        <v>69.8</v>
      </c>
      <c r="J7061">
        <v>55.4</v>
      </c>
      <c r="K7061">
        <v>63.4</v>
      </c>
      <c r="L7061">
        <v>58</v>
      </c>
      <c r="M7061">
        <v>82.7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23.7</v>
      </c>
      <c r="V7061">
        <v>15</v>
      </c>
      <c r="W7061">
        <v>4.4000000000000004</v>
      </c>
      <c r="X7061">
        <v>1013.3</v>
      </c>
      <c r="Y7061">
        <v>31.8</v>
      </c>
      <c r="Z7061">
        <v>6.2</v>
      </c>
      <c r="AA7061">
        <v>305.8</v>
      </c>
      <c r="AB7061">
        <v>26.3</v>
      </c>
      <c r="AC7061">
        <v>9</v>
      </c>
      <c r="AD7061">
        <v>0</v>
      </c>
      <c r="AE7061" t="s">
        <v>21262</v>
      </c>
      <c r="AF7061" t="s">
        <v>21263</v>
      </c>
      <c r="AG7061">
        <v>0.23</v>
      </c>
      <c r="AH7061" t="s">
        <v>36</v>
      </c>
      <c r="AI7061" t="s">
        <v>37</v>
      </c>
      <c r="AJ7061" t="s">
        <v>38</v>
      </c>
    </row>
    <row r="7062" spans="1:36" x14ac:dyDescent="0.25">
      <c r="A7062" t="s">
        <v>32</v>
      </c>
      <c r="B7062" t="s">
        <v>21264</v>
      </c>
      <c r="C7062">
        <f>YEAR(B7062)</f>
        <v>2019</v>
      </c>
      <c r="D7062">
        <v>71.599999999999994</v>
      </c>
      <c r="E7062">
        <v>55.4</v>
      </c>
      <c r="F7062">
        <v>63.7</v>
      </c>
      <c r="H7062" s="2">
        <f>IF(F7062-61.91&lt;=0,0,IF(F7062-61.91&lt;=1,1,2))</f>
        <v>2</v>
      </c>
      <c r="I7062">
        <v>71.599999999999994</v>
      </c>
      <c r="J7062">
        <v>55.4</v>
      </c>
      <c r="K7062">
        <v>63.7</v>
      </c>
      <c r="L7062">
        <v>59.4</v>
      </c>
      <c r="M7062">
        <v>86.6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16.100000000000001</v>
      </c>
      <c r="V7062">
        <v>8.1</v>
      </c>
      <c r="W7062">
        <v>82.3</v>
      </c>
      <c r="X7062">
        <v>1016.1</v>
      </c>
      <c r="Y7062">
        <v>27.8</v>
      </c>
      <c r="Z7062">
        <v>6.2</v>
      </c>
      <c r="AA7062">
        <v>315.60000000000002</v>
      </c>
      <c r="AB7062">
        <v>27.3</v>
      </c>
      <c r="AC7062">
        <v>10</v>
      </c>
      <c r="AD7062">
        <v>0</v>
      </c>
      <c r="AE7062" t="s">
        <v>21265</v>
      </c>
      <c r="AF7062" t="s">
        <v>21266</v>
      </c>
      <c r="AG7062">
        <v>0.25</v>
      </c>
      <c r="AH7062" t="s">
        <v>36</v>
      </c>
      <c r="AI7062" t="s">
        <v>37</v>
      </c>
      <c r="AJ7062" t="s">
        <v>38</v>
      </c>
    </row>
    <row r="7063" spans="1:36" x14ac:dyDescent="0.25">
      <c r="A7063" t="s">
        <v>32</v>
      </c>
      <c r="B7063" t="s">
        <v>21267</v>
      </c>
      <c r="C7063">
        <f>YEAR(B7063)</f>
        <v>2019</v>
      </c>
      <c r="D7063">
        <v>78.8</v>
      </c>
      <c r="E7063">
        <v>55.4</v>
      </c>
      <c r="F7063">
        <v>67.2</v>
      </c>
      <c r="H7063" s="2">
        <f>IF(F7063-61.91&lt;=0,0,IF(F7063-61.91&lt;=1,1,2))</f>
        <v>2</v>
      </c>
      <c r="I7063">
        <v>78.8</v>
      </c>
      <c r="J7063">
        <v>55.4</v>
      </c>
      <c r="K7063">
        <v>67.2</v>
      </c>
      <c r="L7063">
        <v>54</v>
      </c>
      <c r="M7063">
        <v>69.099999999999994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24.2</v>
      </c>
      <c r="V7063">
        <v>18.3</v>
      </c>
      <c r="W7063">
        <v>141.19999999999999</v>
      </c>
      <c r="X7063">
        <v>1012.4</v>
      </c>
      <c r="Y7063">
        <v>36.4</v>
      </c>
      <c r="Z7063">
        <v>6.2</v>
      </c>
      <c r="AA7063">
        <v>320.3</v>
      </c>
      <c r="AB7063">
        <v>27.8</v>
      </c>
      <c r="AC7063">
        <v>10</v>
      </c>
      <c r="AD7063">
        <v>0</v>
      </c>
      <c r="AE7063" t="s">
        <v>21268</v>
      </c>
      <c r="AF7063" t="s">
        <v>21269</v>
      </c>
      <c r="AG7063">
        <v>0.3</v>
      </c>
      <c r="AH7063" t="s">
        <v>36</v>
      </c>
      <c r="AI7063" t="s">
        <v>37</v>
      </c>
      <c r="AJ7063" t="s">
        <v>38</v>
      </c>
    </row>
    <row r="7064" spans="1:36" x14ac:dyDescent="0.25">
      <c r="A7064" t="s">
        <v>32</v>
      </c>
      <c r="B7064" t="s">
        <v>21270</v>
      </c>
      <c r="C7064">
        <f>YEAR(B7064)</f>
        <v>2019</v>
      </c>
      <c r="D7064">
        <v>86</v>
      </c>
      <c r="E7064">
        <v>66.2</v>
      </c>
      <c r="F7064">
        <v>73</v>
      </c>
      <c r="H7064" s="2">
        <f>IF(F7064-61.91&lt;=0,0,IF(F7064-61.91&lt;=1,1,2))</f>
        <v>2</v>
      </c>
      <c r="I7064">
        <v>83.6</v>
      </c>
      <c r="J7064">
        <v>66.2</v>
      </c>
      <c r="K7064">
        <v>72.900000000000006</v>
      </c>
      <c r="L7064">
        <v>53.5</v>
      </c>
      <c r="M7064">
        <v>54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26.9</v>
      </c>
      <c r="V7064">
        <v>20.8</v>
      </c>
      <c r="W7064">
        <v>177</v>
      </c>
      <c r="X7064">
        <v>1009.5</v>
      </c>
      <c r="Y7064">
        <v>53.1</v>
      </c>
      <c r="Z7064">
        <v>6.2</v>
      </c>
      <c r="AA7064">
        <v>307.5</v>
      </c>
      <c r="AB7064">
        <v>26.5</v>
      </c>
      <c r="AC7064">
        <v>9</v>
      </c>
      <c r="AD7064">
        <v>0</v>
      </c>
      <c r="AE7064" t="s">
        <v>21271</v>
      </c>
      <c r="AF7064" t="s">
        <v>21272</v>
      </c>
      <c r="AG7064">
        <v>0.34</v>
      </c>
      <c r="AH7064" t="s">
        <v>36</v>
      </c>
      <c r="AI7064" t="s">
        <v>37</v>
      </c>
      <c r="AJ7064" t="s">
        <v>38</v>
      </c>
    </row>
    <row r="7065" spans="1:36" x14ac:dyDescent="0.25">
      <c r="A7065" t="s">
        <v>32</v>
      </c>
      <c r="B7065" t="s">
        <v>21273</v>
      </c>
      <c r="C7065">
        <f>YEAR(B7065)</f>
        <v>2019</v>
      </c>
      <c r="D7065">
        <v>69.8</v>
      </c>
      <c r="E7065">
        <v>62.5</v>
      </c>
      <c r="F7065">
        <v>66.400000000000006</v>
      </c>
      <c r="H7065" s="2">
        <f>IF(F7065-61.91&lt;=0,0,IF(F7065-61.91&lt;=1,1,2))</f>
        <v>2</v>
      </c>
      <c r="I7065">
        <v>69.8</v>
      </c>
      <c r="J7065">
        <v>62.5</v>
      </c>
      <c r="K7065">
        <v>66.400000000000006</v>
      </c>
      <c r="L7065">
        <v>59.3</v>
      </c>
      <c r="M7065">
        <v>78.7</v>
      </c>
      <c r="O7065">
        <v>4.0000000000000001E-3</v>
      </c>
      <c r="P7065">
        <v>100</v>
      </c>
      <c r="Q7065">
        <v>4.17</v>
      </c>
      <c r="R7065" t="s">
        <v>40</v>
      </c>
      <c r="S7065">
        <v>0</v>
      </c>
      <c r="T7065">
        <v>0</v>
      </c>
      <c r="U7065">
        <v>18.3</v>
      </c>
      <c r="V7065">
        <v>19.7</v>
      </c>
      <c r="W7065">
        <v>324.3</v>
      </c>
      <c r="X7065">
        <v>1010.6</v>
      </c>
      <c r="Y7065">
        <v>68.2</v>
      </c>
      <c r="Z7065">
        <v>6.2</v>
      </c>
      <c r="AA7065">
        <v>218.9</v>
      </c>
      <c r="AB7065">
        <v>19.100000000000001</v>
      </c>
      <c r="AC7065">
        <v>7</v>
      </c>
      <c r="AD7065">
        <v>0</v>
      </c>
      <c r="AE7065" t="s">
        <v>21274</v>
      </c>
      <c r="AF7065" t="s">
        <v>21275</v>
      </c>
      <c r="AG7065">
        <v>0.37</v>
      </c>
      <c r="AH7065" t="s">
        <v>56</v>
      </c>
      <c r="AI7065" t="s">
        <v>65</v>
      </c>
      <c r="AJ7065" t="s">
        <v>40</v>
      </c>
    </row>
    <row r="7066" spans="1:36" x14ac:dyDescent="0.25">
      <c r="A7066" t="s">
        <v>32</v>
      </c>
      <c r="B7066" t="s">
        <v>21276</v>
      </c>
      <c r="C7066">
        <f>YEAR(B7066)</f>
        <v>2019</v>
      </c>
      <c r="D7066">
        <v>69.8</v>
      </c>
      <c r="E7066">
        <v>59</v>
      </c>
      <c r="F7066">
        <v>64.900000000000006</v>
      </c>
      <c r="H7066" s="2">
        <f>IF(F7066-61.91&lt;=0,0,IF(F7066-61.91&lt;=1,1,2))</f>
        <v>2</v>
      </c>
      <c r="I7066">
        <v>69.8</v>
      </c>
      <c r="J7066">
        <v>59</v>
      </c>
      <c r="K7066">
        <v>64.900000000000006</v>
      </c>
      <c r="L7066">
        <v>59.4</v>
      </c>
      <c r="M7066">
        <v>83.3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16.100000000000001</v>
      </c>
      <c r="V7066">
        <v>16</v>
      </c>
      <c r="W7066">
        <v>321.10000000000002</v>
      </c>
      <c r="X7066">
        <v>1010.3</v>
      </c>
      <c r="Y7066">
        <v>37.200000000000003</v>
      </c>
      <c r="Z7066">
        <v>6.2</v>
      </c>
      <c r="AA7066">
        <v>312.89999999999998</v>
      </c>
      <c r="AB7066">
        <v>27.2</v>
      </c>
      <c r="AC7066">
        <v>10</v>
      </c>
      <c r="AD7066">
        <v>0</v>
      </c>
      <c r="AE7066" t="s">
        <v>21277</v>
      </c>
      <c r="AF7066" t="s">
        <v>21278</v>
      </c>
      <c r="AG7066">
        <v>0.41</v>
      </c>
      <c r="AH7066" t="s">
        <v>36</v>
      </c>
      <c r="AI7066" t="s">
        <v>37</v>
      </c>
      <c r="AJ7066" t="s">
        <v>38</v>
      </c>
    </row>
    <row r="7067" spans="1:36" x14ac:dyDescent="0.25">
      <c r="A7067" t="s">
        <v>32</v>
      </c>
      <c r="B7067" t="s">
        <v>21279</v>
      </c>
      <c r="C7067">
        <f>YEAR(B7067)</f>
        <v>2019</v>
      </c>
      <c r="D7067">
        <v>69.8</v>
      </c>
      <c r="E7067">
        <v>53.6</v>
      </c>
      <c r="F7067">
        <v>63.7</v>
      </c>
      <c r="H7067" s="2">
        <f>IF(F7067-61.91&lt;=0,0,IF(F7067-61.91&lt;=1,1,2))</f>
        <v>2</v>
      </c>
      <c r="I7067">
        <v>69.8</v>
      </c>
      <c r="J7067">
        <v>53.6</v>
      </c>
      <c r="K7067">
        <v>63.7</v>
      </c>
      <c r="L7067">
        <v>57.6</v>
      </c>
      <c r="M7067">
        <v>81.099999999999994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25.5</v>
      </c>
      <c r="V7067">
        <v>17.2</v>
      </c>
      <c r="W7067">
        <v>317.2</v>
      </c>
      <c r="X7067">
        <v>1008</v>
      </c>
      <c r="Y7067">
        <v>39</v>
      </c>
      <c r="Z7067">
        <v>6.2</v>
      </c>
      <c r="AA7067">
        <v>294</v>
      </c>
      <c r="AB7067">
        <v>25.5</v>
      </c>
      <c r="AC7067">
        <v>9</v>
      </c>
      <c r="AD7067">
        <v>0</v>
      </c>
      <c r="AE7067" t="s">
        <v>21280</v>
      </c>
      <c r="AF7067" t="s">
        <v>21281</v>
      </c>
      <c r="AG7067">
        <v>0.45</v>
      </c>
      <c r="AH7067" t="s">
        <v>36</v>
      </c>
      <c r="AI7067" t="s">
        <v>37</v>
      </c>
      <c r="AJ7067" t="s">
        <v>38</v>
      </c>
    </row>
    <row r="7068" spans="1:36" x14ac:dyDescent="0.25">
      <c r="A7068" t="s">
        <v>32</v>
      </c>
      <c r="B7068" t="s">
        <v>21282</v>
      </c>
      <c r="C7068">
        <f>YEAR(B7068)</f>
        <v>2019</v>
      </c>
      <c r="D7068">
        <v>73.400000000000006</v>
      </c>
      <c r="E7068">
        <v>55.4</v>
      </c>
      <c r="F7068">
        <v>65.5</v>
      </c>
      <c r="H7068" s="2">
        <f>IF(F7068-61.91&lt;=0,0,IF(F7068-61.91&lt;=1,1,2))</f>
        <v>2</v>
      </c>
      <c r="I7068">
        <v>73.400000000000006</v>
      </c>
      <c r="J7068">
        <v>55.4</v>
      </c>
      <c r="K7068">
        <v>65.5</v>
      </c>
      <c r="L7068">
        <v>57.9</v>
      </c>
      <c r="M7068">
        <v>76.900000000000006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16.100000000000001</v>
      </c>
      <c r="V7068">
        <v>13.8</v>
      </c>
      <c r="W7068">
        <v>288.7</v>
      </c>
      <c r="X7068">
        <v>1010.5</v>
      </c>
      <c r="Y7068">
        <v>27.3</v>
      </c>
      <c r="Z7068">
        <v>6.2</v>
      </c>
      <c r="AA7068">
        <v>326</v>
      </c>
      <c r="AB7068">
        <v>28.1</v>
      </c>
      <c r="AC7068">
        <v>10</v>
      </c>
      <c r="AD7068">
        <v>0</v>
      </c>
      <c r="AE7068" t="s">
        <v>21283</v>
      </c>
      <c r="AF7068" t="s">
        <v>21284</v>
      </c>
      <c r="AG7068">
        <v>0.48</v>
      </c>
      <c r="AH7068" t="s">
        <v>36</v>
      </c>
      <c r="AI7068" t="s">
        <v>37</v>
      </c>
      <c r="AJ7068" t="s">
        <v>38</v>
      </c>
    </row>
    <row r="7069" spans="1:36" x14ac:dyDescent="0.25">
      <c r="A7069" t="s">
        <v>32</v>
      </c>
      <c r="B7069" t="s">
        <v>21285</v>
      </c>
      <c r="C7069">
        <f>YEAR(B7069)</f>
        <v>2019</v>
      </c>
      <c r="D7069">
        <v>86</v>
      </c>
      <c r="E7069">
        <v>60.8</v>
      </c>
      <c r="F7069">
        <v>74.5</v>
      </c>
      <c r="H7069" s="2">
        <f>IF(F7069-61.91&lt;=0,0,IF(F7069-61.91&lt;=1,1,2))</f>
        <v>2</v>
      </c>
      <c r="I7069">
        <v>85.5</v>
      </c>
      <c r="J7069">
        <v>60.8</v>
      </c>
      <c r="K7069">
        <v>73.900000000000006</v>
      </c>
      <c r="L7069">
        <v>51.7</v>
      </c>
      <c r="M7069">
        <v>49.5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39.1</v>
      </c>
      <c r="V7069">
        <v>33.299999999999997</v>
      </c>
      <c r="W7069">
        <v>171.2</v>
      </c>
      <c r="X7069">
        <v>1009.8</v>
      </c>
      <c r="Y7069">
        <v>43.9</v>
      </c>
      <c r="Z7069">
        <v>6.2</v>
      </c>
      <c r="AA7069">
        <v>311.3</v>
      </c>
      <c r="AB7069">
        <v>27</v>
      </c>
      <c r="AC7069">
        <v>10</v>
      </c>
      <c r="AD7069">
        <v>0</v>
      </c>
      <c r="AE7069" t="s">
        <v>21286</v>
      </c>
      <c r="AF7069" t="s">
        <v>21287</v>
      </c>
      <c r="AG7069">
        <v>0.5</v>
      </c>
      <c r="AH7069" t="s">
        <v>36</v>
      </c>
      <c r="AI7069" t="s">
        <v>37</v>
      </c>
      <c r="AJ7069" t="s">
        <v>344</v>
      </c>
    </row>
    <row r="7070" spans="1:36" x14ac:dyDescent="0.25">
      <c r="A7070" t="s">
        <v>32</v>
      </c>
      <c r="B7070" t="s">
        <v>21288</v>
      </c>
      <c r="C7070">
        <f>YEAR(B7070)</f>
        <v>2019</v>
      </c>
      <c r="D7070">
        <v>80.599999999999994</v>
      </c>
      <c r="E7070">
        <v>66.2</v>
      </c>
      <c r="F7070">
        <v>73.3</v>
      </c>
      <c r="H7070" s="2">
        <f>IF(F7070-61.91&lt;=0,0,IF(F7070-61.91&lt;=1,1,2))</f>
        <v>2</v>
      </c>
      <c r="I7070">
        <v>80.7</v>
      </c>
      <c r="J7070">
        <v>66.2</v>
      </c>
      <c r="K7070">
        <v>73.2</v>
      </c>
      <c r="L7070">
        <v>60.1</v>
      </c>
      <c r="M7070">
        <v>66.900000000000006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24.2</v>
      </c>
      <c r="V7070">
        <v>22.9</v>
      </c>
      <c r="W7070">
        <v>124.9</v>
      </c>
      <c r="X7070">
        <v>1011.8</v>
      </c>
      <c r="Y7070">
        <v>61.5</v>
      </c>
      <c r="Z7070">
        <v>6.2</v>
      </c>
      <c r="AA7070">
        <v>264.5</v>
      </c>
      <c r="AB7070">
        <v>23</v>
      </c>
      <c r="AC7070">
        <v>9</v>
      </c>
      <c r="AD7070">
        <v>0</v>
      </c>
      <c r="AE7070" t="s">
        <v>21289</v>
      </c>
      <c r="AF7070" t="s">
        <v>21290</v>
      </c>
      <c r="AG7070">
        <v>0.55000000000000004</v>
      </c>
      <c r="AH7070" t="s">
        <v>36</v>
      </c>
      <c r="AI7070" t="s">
        <v>37</v>
      </c>
      <c r="AJ7070" t="s">
        <v>38</v>
      </c>
    </row>
    <row r="7071" spans="1:36" x14ac:dyDescent="0.25">
      <c r="A7071" t="s">
        <v>32</v>
      </c>
      <c r="B7071" t="s">
        <v>21291</v>
      </c>
      <c r="C7071">
        <f>YEAR(B7071)</f>
        <v>2019</v>
      </c>
      <c r="D7071">
        <v>93.2</v>
      </c>
      <c r="E7071">
        <v>64.400000000000006</v>
      </c>
      <c r="F7071">
        <v>75.599999999999994</v>
      </c>
      <c r="H7071" s="2">
        <f>IF(F7071-61.91&lt;=0,0,IF(F7071-61.91&lt;=1,1,2))</f>
        <v>2</v>
      </c>
      <c r="I7071">
        <v>97.6</v>
      </c>
      <c r="J7071">
        <v>64.400000000000006</v>
      </c>
      <c r="K7071">
        <v>76</v>
      </c>
      <c r="L7071">
        <v>62</v>
      </c>
      <c r="M7071">
        <v>65.3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20.6</v>
      </c>
      <c r="V7071">
        <v>16.100000000000001</v>
      </c>
      <c r="W7071">
        <v>182.8</v>
      </c>
      <c r="X7071">
        <v>1014.2</v>
      </c>
      <c r="Y7071">
        <v>63.6</v>
      </c>
      <c r="Z7071">
        <v>6.2</v>
      </c>
      <c r="AA7071">
        <v>230.1</v>
      </c>
      <c r="AB7071">
        <v>19.899999999999999</v>
      </c>
      <c r="AC7071">
        <v>9</v>
      </c>
      <c r="AD7071">
        <v>0</v>
      </c>
      <c r="AE7071" t="s">
        <v>21292</v>
      </c>
      <c r="AF7071" t="s">
        <v>21293</v>
      </c>
      <c r="AG7071">
        <v>0.57999999999999996</v>
      </c>
      <c r="AH7071" t="s">
        <v>36</v>
      </c>
      <c r="AI7071" t="s">
        <v>37</v>
      </c>
      <c r="AJ7071" t="s">
        <v>38</v>
      </c>
    </row>
    <row r="7072" spans="1:36" x14ac:dyDescent="0.25">
      <c r="A7072" t="s">
        <v>32</v>
      </c>
      <c r="B7072" t="s">
        <v>21294</v>
      </c>
      <c r="C7072">
        <f>YEAR(B7072)</f>
        <v>2019</v>
      </c>
      <c r="D7072">
        <v>77.099999999999994</v>
      </c>
      <c r="E7072">
        <v>66.2</v>
      </c>
      <c r="F7072">
        <v>73.599999999999994</v>
      </c>
      <c r="H7072" s="2">
        <f>IF(F7072-61.91&lt;=0,0,IF(F7072-61.91&lt;=1,1,2))</f>
        <v>2</v>
      </c>
      <c r="I7072">
        <v>77.099999999999994</v>
      </c>
      <c r="J7072">
        <v>66.2</v>
      </c>
      <c r="K7072">
        <v>73.599999999999994</v>
      </c>
      <c r="L7072">
        <v>61.8</v>
      </c>
      <c r="M7072">
        <v>67.599999999999994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17.899999999999999</v>
      </c>
      <c r="V7072">
        <v>15</v>
      </c>
      <c r="W7072">
        <v>266.2</v>
      </c>
      <c r="X7072">
        <v>1013</v>
      </c>
      <c r="Y7072">
        <v>62.2</v>
      </c>
      <c r="Z7072">
        <v>6.2</v>
      </c>
      <c r="AA7072">
        <v>276.60000000000002</v>
      </c>
      <c r="AB7072">
        <v>24.1</v>
      </c>
      <c r="AC7072">
        <v>9</v>
      </c>
      <c r="AD7072">
        <v>0</v>
      </c>
      <c r="AE7072" t="s">
        <v>21295</v>
      </c>
      <c r="AF7072" t="s">
        <v>21296</v>
      </c>
      <c r="AG7072">
        <v>0.61</v>
      </c>
      <c r="AH7072" t="s">
        <v>36</v>
      </c>
      <c r="AI7072" t="s">
        <v>37</v>
      </c>
      <c r="AJ7072" t="s">
        <v>38</v>
      </c>
    </row>
    <row r="7073" spans="1:36" x14ac:dyDescent="0.25">
      <c r="A7073" t="s">
        <v>32</v>
      </c>
      <c r="B7073" t="s">
        <v>21297</v>
      </c>
      <c r="C7073">
        <f>YEAR(B7073)</f>
        <v>2019</v>
      </c>
      <c r="D7073">
        <v>75.2</v>
      </c>
      <c r="E7073">
        <v>66.2</v>
      </c>
      <c r="F7073">
        <v>70.099999999999994</v>
      </c>
      <c r="H7073" s="2">
        <f>IF(F7073-61.91&lt;=0,0,IF(F7073-61.91&lt;=1,1,2))</f>
        <v>2</v>
      </c>
      <c r="I7073">
        <v>75.2</v>
      </c>
      <c r="J7073">
        <v>66.2</v>
      </c>
      <c r="K7073">
        <v>70.099999999999994</v>
      </c>
      <c r="L7073">
        <v>63</v>
      </c>
      <c r="M7073">
        <v>78.5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20.100000000000001</v>
      </c>
      <c r="V7073">
        <v>9.1999999999999993</v>
      </c>
      <c r="W7073">
        <v>305.10000000000002</v>
      </c>
      <c r="X7073">
        <v>1010.9</v>
      </c>
      <c r="Y7073">
        <v>52.3</v>
      </c>
      <c r="Z7073">
        <v>6.2</v>
      </c>
      <c r="AA7073">
        <v>247.2</v>
      </c>
      <c r="AB7073">
        <v>21.4</v>
      </c>
      <c r="AC7073">
        <v>8</v>
      </c>
      <c r="AD7073">
        <v>0</v>
      </c>
      <c r="AE7073" t="s">
        <v>21298</v>
      </c>
      <c r="AF7073" t="s">
        <v>21299</v>
      </c>
      <c r="AG7073">
        <v>0.64</v>
      </c>
      <c r="AH7073" t="s">
        <v>36</v>
      </c>
      <c r="AI7073" t="s">
        <v>37</v>
      </c>
      <c r="AJ7073" t="s">
        <v>38</v>
      </c>
    </row>
    <row r="7074" spans="1:36" x14ac:dyDescent="0.25">
      <c r="A7074" t="s">
        <v>32</v>
      </c>
      <c r="B7074" t="s">
        <v>21300</v>
      </c>
      <c r="C7074">
        <f>YEAR(B7074)</f>
        <v>2019</v>
      </c>
      <c r="D7074">
        <v>75.2</v>
      </c>
      <c r="E7074">
        <v>62.1</v>
      </c>
      <c r="F7074">
        <v>69.900000000000006</v>
      </c>
      <c r="H7074" s="2">
        <f>IF(F7074-61.91&lt;=0,0,IF(F7074-61.91&lt;=1,1,2))</f>
        <v>2</v>
      </c>
      <c r="I7074">
        <v>75.2</v>
      </c>
      <c r="J7074">
        <v>62.1</v>
      </c>
      <c r="K7074">
        <v>69.900000000000006</v>
      </c>
      <c r="L7074">
        <v>57.1</v>
      </c>
      <c r="M7074">
        <v>64.8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30.6</v>
      </c>
      <c r="V7074">
        <v>25.3</v>
      </c>
      <c r="W7074">
        <v>301.2</v>
      </c>
      <c r="X7074">
        <v>1010.9</v>
      </c>
      <c r="Y7074">
        <v>18.7</v>
      </c>
      <c r="Z7074">
        <v>6.2</v>
      </c>
      <c r="AA7074">
        <v>337</v>
      </c>
      <c r="AB7074">
        <v>29</v>
      </c>
      <c r="AC7074">
        <v>10</v>
      </c>
      <c r="AD7074">
        <v>0</v>
      </c>
      <c r="AE7074" t="s">
        <v>21301</v>
      </c>
      <c r="AF7074" t="s">
        <v>21302</v>
      </c>
      <c r="AG7074">
        <v>0.68</v>
      </c>
      <c r="AH7074" t="s">
        <v>330</v>
      </c>
      <c r="AI7074" t="s">
        <v>9140</v>
      </c>
      <c r="AJ7074" t="s">
        <v>331</v>
      </c>
    </row>
    <row r="7075" spans="1:36" x14ac:dyDescent="0.25">
      <c r="A7075" t="s">
        <v>32</v>
      </c>
      <c r="B7075" t="s">
        <v>21303</v>
      </c>
      <c r="C7075">
        <f>YEAR(B7075)</f>
        <v>2019</v>
      </c>
      <c r="D7075">
        <v>73.400000000000006</v>
      </c>
      <c r="E7075">
        <v>57.2</v>
      </c>
      <c r="F7075">
        <v>66.8</v>
      </c>
      <c r="H7075" s="2">
        <f>IF(F7075-61.91&lt;=0,0,IF(F7075-61.91&lt;=1,1,2))</f>
        <v>2</v>
      </c>
      <c r="I7075">
        <v>73.400000000000006</v>
      </c>
      <c r="J7075">
        <v>57.2</v>
      </c>
      <c r="K7075">
        <v>66.8</v>
      </c>
      <c r="L7075">
        <v>59.5</v>
      </c>
      <c r="M7075">
        <v>77.8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17.899999999999999</v>
      </c>
      <c r="V7075">
        <v>10.3</v>
      </c>
      <c r="W7075">
        <v>348.6</v>
      </c>
      <c r="X7075">
        <v>1014.5</v>
      </c>
      <c r="Y7075">
        <v>20.9</v>
      </c>
      <c r="Z7075">
        <v>6.2</v>
      </c>
      <c r="AA7075">
        <v>332.7</v>
      </c>
      <c r="AB7075">
        <v>28.7</v>
      </c>
      <c r="AC7075">
        <v>10</v>
      </c>
      <c r="AD7075">
        <v>0</v>
      </c>
      <c r="AE7075" t="s">
        <v>21304</v>
      </c>
      <c r="AF7075" t="s">
        <v>21305</v>
      </c>
      <c r="AG7075">
        <v>0.71</v>
      </c>
      <c r="AH7075" t="s">
        <v>36</v>
      </c>
      <c r="AI7075" t="s">
        <v>37</v>
      </c>
      <c r="AJ7075" t="s">
        <v>38</v>
      </c>
    </row>
    <row r="7076" spans="1:36" x14ac:dyDescent="0.25">
      <c r="A7076" t="s">
        <v>32</v>
      </c>
      <c r="B7076" t="s">
        <v>21306</v>
      </c>
      <c r="C7076">
        <f>YEAR(B7076)</f>
        <v>2019</v>
      </c>
      <c r="D7076">
        <v>73.400000000000006</v>
      </c>
      <c r="E7076">
        <v>57.2</v>
      </c>
      <c r="F7076">
        <v>66.400000000000006</v>
      </c>
      <c r="H7076" s="2">
        <f>IF(F7076-61.91&lt;=0,0,IF(F7076-61.91&lt;=1,1,2))</f>
        <v>2</v>
      </c>
      <c r="I7076">
        <v>73.400000000000006</v>
      </c>
      <c r="J7076">
        <v>57.2</v>
      </c>
      <c r="K7076">
        <v>66.400000000000006</v>
      </c>
      <c r="L7076">
        <v>61.1</v>
      </c>
      <c r="M7076">
        <v>83.5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18.3</v>
      </c>
      <c r="V7076">
        <v>11.4</v>
      </c>
      <c r="W7076">
        <v>115.7</v>
      </c>
      <c r="X7076">
        <v>1015.1</v>
      </c>
      <c r="Y7076">
        <v>21.5</v>
      </c>
      <c r="Z7076">
        <v>6.2</v>
      </c>
      <c r="AA7076">
        <v>328.4</v>
      </c>
      <c r="AB7076">
        <v>28.3</v>
      </c>
      <c r="AC7076">
        <v>10</v>
      </c>
      <c r="AD7076">
        <v>0</v>
      </c>
      <c r="AE7076" t="s">
        <v>21307</v>
      </c>
      <c r="AF7076" t="s">
        <v>21308</v>
      </c>
      <c r="AG7076">
        <v>0.75</v>
      </c>
      <c r="AH7076" t="s">
        <v>36</v>
      </c>
      <c r="AI7076" t="s">
        <v>37</v>
      </c>
      <c r="AJ7076" t="s">
        <v>38</v>
      </c>
    </row>
    <row r="7077" spans="1:36" x14ac:dyDescent="0.25">
      <c r="A7077" t="s">
        <v>32</v>
      </c>
      <c r="B7077" t="s">
        <v>21309</v>
      </c>
      <c r="C7077">
        <f>YEAR(B7077)</f>
        <v>2019</v>
      </c>
      <c r="D7077">
        <v>75.2</v>
      </c>
      <c r="E7077">
        <v>59</v>
      </c>
      <c r="F7077">
        <v>68.099999999999994</v>
      </c>
      <c r="H7077" s="2">
        <f>IF(F7077-61.91&lt;=0,0,IF(F7077-61.91&lt;=1,1,2))</f>
        <v>2</v>
      </c>
      <c r="I7077">
        <v>75.2</v>
      </c>
      <c r="J7077">
        <v>59</v>
      </c>
      <c r="K7077">
        <v>68.099999999999994</v>
      </c>
      <c r="L7077">
        <v>60.5</v>
      </c>
      <c r="M7077">
        <v>77.099999999999994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15</v>
      </c>
      <c r="V7077">
        <v>8.1</v>
      </c>
      <c r="W7077">
        <v>113.5</v>
      </c>
      <c r="X7077">
        <v>1013.5</v>
      </c>
      <c r="Y7077">
        <v>37.299999999999997</v>
      </c>
      <c r="Z7077">
        <v>6.2</v>
      </c>
      <c r="AA7077">
        <v>309.3</v>
      </c>
      <c r="AB7077">
        <v>26.7</v>
      </c>
      <c r="AC7077">
        <v>9</v>
      </c>
      <c r="AD7077">
        <v>0</v>
      </c>
      <c r="AE7077" t="s">
        <v>21310</v>
      </c>
      <c r="AF7077" t="s">
        <v>21311</v>
      </c>
      <c r="AG7077">
        <v>0.77</v>
      </c>
      <c r="AH7077" t="s">
        <v>36</v>
      </c>
      <c r="AI7077" t="s">
        <v>37</v>
      </c>
      <c r="AJ7077" t="s">
        <v>38</v>
      </c>
    </row>
    <row r="7078" spans="1:36" x14ac:dyDescent="0.25">
      <c r="A7078" t="s">
        <v>32</v>
      </c>
      <c r="B7078" t="s">
        <v>21312</v>
      </c>
      <c r="C7078">
        <f>YEAR(B7078)</f>
        <v>2019</v>
      </c>
      <c r="D7078">
        <v>89.6</v>
      </c>
      <c r="E7078">
        <v>66.2</v>
      </c>
      <c r="F7078">
        <v>78.099999999999994</v>
      </c>
      <c r="H7078" s="2">
        <f>IF(F7078-61.91&lt;=0,0,IF(F7078-61.91&lt;=1,1,2))</f>
        <v>2</v>
      </c>
      <c r="I7078">
        <v>88.8</v>
      </c>
      <c r="J7078">
        <v>66.2</v>
      </c>
      <c r="K7078">
        <v>77.3</v>
      </c>
      <c r="L7078">
        <v>55.5</v>
      </c>
      <c r="M7078">
        <v>50.8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38</v>
      </c>
      <c r="V7078">
        <v>26.4</v>
      </c>
      <c r="W7078">
        <v>185.1</v>
      </c>
      <c r="X7078">
        <v>1011</v>
      </c>
      <c r="Y7078">
        <v>23.8</v>
      </c>
      <c r="Z7078">
        <v>6.2</v>
      </c>
      <c r="AA7078">
        <v>323.8</v>
      </c>
      <c r="AB7078">
        <v>27.9</v>
      </c>
      <c r="AC7078">
        <v>10</v>
      </c>
      <c r="AD7078">
        <v>0</v>
      </c>
      <c r="AE7078" t="s">
        <v>21313</v>
      </c>
      <c r="AF7078" t="s">
        <v>21314</v>
      </c>
      <c r="AG7078">
        <v>0.81</v>
      </c>
      <c r="AH7078" t="s">
        <v>36</v>
      </c>
      <c r="AI7078" t="s">
        <v>37</v>
      </c>
      <c r="AJ7078" t="s">
        <v>38</v>
      </c>
    </row>
    <row r="7079" spans="1:36" x14ac:dyDescent="0.25">
      <c r="A7079" t="s">
        <v>32</v>
      </c>
      <c r="B7079" t="s">
        <v>21315</v>
      </c>
      <c r="C7079">
        <f>YEAR(B7079)</f>
        <v>2019</v>
      </c>
      <c r="D7079">
        <v>77</v>
      </c>
      <c r="E7079">
        <v>62.6</v>
      </c>
      <c r="F7079">
        <v>69.5</v>
      </c>
      <c r="H7079" s="2">
        <f>IF(F7079-61.91&lt;=0,0,IF(F7079-61.91&lt;=1,1,2))</f>
        <v>2</v>
      </c>
      <c r="I7079">
        <v>77</v>
      </c>
      <c r="J7079">
        <v>62.6</v>
      </c>
      <c r="K7079">
        <v>69.5</v>
      </c>
      <c r="L7079">
        <v>63.4</v>
      </c>
      <c r="M7079">
        <v>81.7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16.3</v>
      </c>
      <c r="V7079">
        <v>9.1999999999999993</v>
      </c>
      <c r="W7079">
        <v>341.3</v>
      </c>
      <c r="X7079">
        <v>1014.7</v>
      </c>
      <c r="Y7079">
        <v>28.7</v>
      </c>
      <c r="Z7079">
        <v>6.2</v>
      </c>
      <c r="AA7079">
        <v>303</v>
      </c>
      <c r="AB7079">
        <v>26.1</v>
      </c>
      <c r="AC7079">
        <v>9</v>
      </c>
      <c r="AD7079">
        <v>0</v>
      </c>
      <c r="AE7079" t="s">
        <v>21316</v>
      </c>
      <c r="AF7079" t="s">
        <v>21317</v>
      </c>
      <c r="AG7079">
        <v>0.84</v>
      </c>
      <c r="AH7079" t="s">
        <v>36</v>
      </c>
      <c r="AI7079" t="s">
        <v>37</v>
      </c>
      <c r="AJ7079" t="s">
        <v>38</v>
      </c>
    </row>
    <row r="7080" spans="1:36" x14ac:dyDescent="0.25">
      <c r="A7080" t="s">
        <v>32</v>
      </c>
      <c r="B7080" t="s">
        <v>21318</v>
      </c>
      <c r="C7080">
        <f>YEAR(B7080)</f>
        <v>2019</v>
      </c>
      <c r="D7080">
        <v>77</v>
      </c>
      <c r="E7080">
        <v>60.8</v>
      </c>
      <c r="F7080">
        <v>69</v>
      </c>
      <c r="H7080" s="2">
        <f>IF(F7080-61.91&lt;=0,0,IF(F7080-61.91&lt;=1,1,2))</f>
        <v>2</v>
      </c>
      <c r="I7080">
        <v>77</v>
      </c>
      <c r="J7080">
        <v>60.8</v>
      </c>
      <c r="K7080">
        <v>69</v>
      </c>
      <c r="L7080">
        <v>62.5</v>
      </c>
      <c r="M7080">
        <v>80.599999999999994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20.399999999999999</v>
      </c>
      <c r="V7080">
        <v>6.9</v>
      </c>
      <c r="W7080">
        <v>184.3</v>
      </c>
      <c r="X7080">
        <v>1016.7</v>
      </c>
      <c r="Y7080">
        <v>38.700000000000003</v>
      </c>
      <c r="Z7080">
        <v>6.2</v>
      </c>
      <c r="AA7080">
        <v>247.6</v>
      </c>
      <c r="AB7080">
        <v>21.5</v>
      </c>
      <c r="AC7080">
        <v>8</v>
      </c>
      <c r="AD7080">
        <v>0</v>
      </c>
      <c r="AE7080" t="s">
        <v>21319</v>
      </c>
      <c r="AF7080" t="s">
        <v>21320</v>
      </c>
      <c r="AG7080">
        <v>0.87</v>
      </c>
      <c r="AH7080" t="s">
        <v>36</v>
      </c>
      <c r="AI7080" t="s">
        <v>37</v>
      </c>
      <c r="AJ7080" t="s">
        <v>38</v>
      </c>
    </row>
    <row r="7081" spans="1:36" x14ac:dyDescent="0.25">
      <c r="A7081" t="s">
        <v>32</v>
      </c>
      <c r="B7081" t="s">
        <v>21321</v>
      </c>
      <c r="C7081">
        <f>YEAR(B7081)</f>
        <v>2019</v>
      </c>
      <c r="D7081">
        <v>78.8</v>
      </c>
      <c r="E7081">
        <v>62.6</v>
      </c>
      <c r="F7081">
        <v>71.8</v>
      </c>
      <c r="H7081" s="2">
        <f>IF(F7081-61.91&lt;=0,0,IF(F7081-61.91&lt;=1,1,2))</f>
        <v>2</v>
      </c>
      <c r="I7081">
        <v>78.8</v>
      </c>
      <c r="J7081">
        <v>62.6</v>
      </c>
      <c r="K7081">
        <v>71.8</v>
      </c>
      <c r="L7081">
        <v>61.6</v>
      </c>
      <c r="M7081">
        <v>70.599999999999994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19.899999999999999</v>
      </c>
      <c r="V7081">
        <v>9.1999999999999993</v>
      </c>
      <c r="W7081">
        <v>246.1</v>
      </c>
      <c r="X7081">
        <v>1014.7</v>
      </c>
      <c r="Y7081">
        <v>16.899999999999999</v>
      </c>
      <c r="Z7081">
        <v>6.2</v>
      </c>
      <c r="AA7081">
        <v>324.2</v>
      </c>
      <c r="AB7081">
        <v>28.1</v>
      </c>
      <c r="AC7081">
        <v>10</v>
      </c>
      <c r="AD7081">
        <v>0</v>
      </c>
      <c r="AE7081" t="s">
        <v>21322</v>
      </c>
      <c r="AF7081" t="s">
        <v>21323</v>
      </c>
      <c r="AG7081">
        <v>0.9</v>
      </c>
      <c r="AH7081" t="s">
        <v>330</v>
      </c>
      <c r="AI7081" t="s">
        <v>9140</v>
      </c>
      <c r="AJ7081" t="s">
        <v>331</v>
      </c>
    </row>
    <row r="7082" spans="1:36" x14ac:dyDescent="0.25">
      <c r="A7082" t="s">
        <v>32</v>
      </c>
      <c r="B7082" t="s">
        <v>21324</v>
      </c>
      <c r="C7082">
        <f>YEAR(B7082)</f>
        <v>2019</v>
      </c>
      <c r="D7082">
        <v>77</v>
      </c>
      <c r="E7082">
        <v>66.2</v>
      </c>
      <c r="F7082">
        <v>71.5</v>
      </c>
      <c r="G7082" s="2">
        <f>AVERAGE(F7082:F7173)</f>
        <v>78.575000000000031</v>
      </c>
      <c r="H7082" s="2">
        <f>IF(F7082-78.58&lt;=0,0,IF(F7082-78.58&lt;=1,1,2))</f>
        <v>0</v>
      </c>
      <c r="I7082">
        <v>77</v>
      </c>
      <c r="J7082">
        <v>66.2</v>
      </c>
      <c r="K7082">
        <v>71.5</v>
      </c>
      <c r="L7082">
        <v>61.1</v>
      </c>
      <c r="M7082">
        <v>70.3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18.3</v>
      </c>
      <c r="V7082">
        <v>24.2</v>
      </c>
      <c r="W7082">
        <v>295.89999999999998</v>
      </c>
      <c r="X7082">
        <v>1013.6</v>
      </c>
      <c r="Y7082">
        <v>33.5</v>
      </c>
      <c r="Z7082">
        <v>6.2</v>
      </c>
      <c r="AA7082">
        <v>320.60000000000002</v>
      </c>
      <c r="AB7082">
        <v>27.6</v>
      </c>
      <c r="AC7082">
        <v>10</v>
      </c>
      <c r="AD7082">
        <v>0</v>
      </c>
      <c r="AE7082" t="s">
        <v>21325</v>
      </c>
      <c r="AF7082" t="s">
        <v>21326</v>
      </c>
      <c r="AG7082">
        <v>0.93</v>
      </c>
      <c r="AH7082" t="s">
        <v>36</v>
      </c>
      <c r="AI7082" t="s">
        <v>37</v>
      </c>
      <c r="AJ7082" t="s">
        <v>38</v>
      </c>
    </row>
    <row r="7083" spans="1:36" x14ac:dyDescent="0.25">
      <c r="A7083" t="s">
        <v>32</v>
      </c>
      <c r="B7083" t="s">
        <v>21327</v>
      </c>
      <c r="C7083">
        <f>YEAR(B7083)</f>
        <v>2019</v>
      </c>
      <c r="D7083">
        <v>73.5</v>
      </c>
      <c r="E7083">
        <v>64.400000000000006</v>
      </c>
      <c r="F7083">
        <v>69.3</v>
      </c>
      <c r="H7083" s="2">
        <f>IF(F7083-78.58&lt;=0,0,IF(F7083-78.58&lt;=1,1,2))</f>
        <v>0</v>
      </c>
      <c r="I7083">
        <v>73.5</v>
      </c>
      <c r="J7083">
        <v>64.400000000000006</v>
      </c>
      <c r="K7083">
        <v>69.3</v>
      </c>
      <c r="L7083">
        <v>62.4</v>
      </c>
      <c r="M7083">
        <v>79.099999999999994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20.8</v>
      </c>
      <c r="V7083">
        <v>13.9</v>
      </c>
      <c r="W7083">
        <v>314.89999999999998</v>
      </c>
      <c r="X7083">
        <v>1014.4</v>
      </c>
      <c r="Y7083">
        <v>39.9</v>
      </c>
      <c r="Z7083">
        <v>6.2</v>
      </c>
      <c r="AA7083">
        <v>316.2</v>
      </c>
      <c r="AB7083">
        <v>27.4</v>
      </c>
      <c r="AC7083">
        <v>10</v>
      </c>
      <c r="AD7083">
        <v>0</v>
      </c>
      <c r="AE7083" t="s">
        <v>21328</v>
      </c>
      <c r="AF7083" t="s">
        <v>21329</v>
      </c>
      <c r="AG7083">
        <v>0.97</v>
      </c>
      <c r="AH7083" t="s">
        <v>36</v>
      </c>
      <c r="AI7083" t="s">
        <v>37</v>
      </c>
      <c r="AJ7083" t="s">
        <v>38</v>
      </c>
    </row>
    <row r="7084" spans="1:36" x14ac:dyDescent="0.25">
      <c r="A7084" t="s">
        <v>32</v>
      </c>
      <c r="B7084" t="s">
        <v>21330</v>
      </c>
      <c r="C7084">
        <f>YEAR(B7084)</f>
        <v>2019</v>
      </c>
      <c r="D7084">
        <v>73.400000000000006</v>
      </c>
      <c r="E7084">
        <v>62.6</v>
      </c>
      <c r="F7084">
        <v>68.5</v>
      </c>
      <c r="H7084" s="2">
        <f>IF(F7084-78.58&lt;=0,0,IF(F7084-78.58&lt;=1,1,2))</f>
        <v>0</v>
      </c>
      <c r="I7084">
        <v>73.400000000000006</v>
      </c>
      <c r="J7084">
        <v>62.6</v>
      </c>
      <c r="K7084">
        <v>68.5</v>
      </c>
      <c r="L7084">
        <v>60.8</v>
      </c>
      <c r="M7084">
        <v>77.5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21.3</v>
      </c>
      <c r="V7084">
        <v>12.7</v>
      </c>
      <c r="W7084">
        <v>347.5</v>
      </c>
      <c r="X7084">
        <v>1015.9</v>
      </c>
      <c r="Y7084">
        <v>35.700000000000003</v>
      </c>
      <c r="Z7084">
        <v>6.2</v>
      </c>
      <c r="AA7084">
        <v>289.89999999999998</v>
      </c>
      <c r="AB7084">
        <v>25</v>
      </c>
      <c r="AC7084">
        <v>8</v>
      </c>
      <c r="AD7084">
        <v>0</v>
      </c>
      <c r="AE7084" t="s">
        <v>21331</v>
      </c>
      <c r="AF7084" t="s">
        <v>21332</v>
      </c>
      <c r="AG7084">
        <v>0</v>
      </c>
      <c r="AH7084" t="s">
        <v>36</v>
      </c>
      <c r="AI7084" t="s">
        <v>37</v>
      </c>
      <c r="AJ7084" t="s">
        <v>38</v>
      </c>
    </row>
    <row r="7085" spans="1:36" x14ac:dyDescent="0.25">
      <c r="A7085" t="s">
        <v>32</v>
      </c>
      <c r="B7085" t="s">
        <v>21333</v>
      </c>
      <c r="C7085">
        <f>YEAR(B7085)</f>
        <v>2019</v>
      </c>
      <c r="D7085">
        <v>73.400000000000006</v>
      </c>
      <c r="E7085">
        <v>59</v>
      </c>
      <c r="F7085">
        <v>67.599999999999994</v>
      </c>
      <c r="H7085" s="2">
        <f>IF(F7085-78.58&lt;=0,0,IF(F7085-78.58&lt;=1,1,2))</f>
        <v>0</v>
      </c>
      <c r="I7085">
        <v>73.400000000000006</v>
      </c>
      <c r="J7085">
        <v>59</v>
      </c>
      <c r="K7085">
        <v>67.599999999999994</v>
      </c>
      <c r="L7085">
        <v>60</v>
      </c>
      <c r="M7085">
        <v>77.099999999999994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18.3</v>
      </c>
      <c r="V7085">
        <v>9.1999999999999993</v>
      </c>
      <c r="W7085">
        <v>329.5</v>
      </c>
      <c r="X7085">
        <v>1014.8</v>
      </c>
      <c r="Y7085">
        <v>26</v>
      </c>
      <c r="Z7085">
        <v>6.2</v>
      </c>
      <c r="AA7085">
        <v>330.7</v>
      </c>
      <c r="AB7085">
        <v>28.7</v>
      </c>
      <c r="AC7085">
        <v>10</v>
      </c>
      <c r="AD7085">
        <v>0</v>
      </c>
      <c r="AE7085" t="s">
        <v>21334</v>
      </c>
      <c r="AF7085" t="s">
        <v>21335</v>
      </c>
      <c r="AG7085">
        <v>0.03</v>
      </c>
      <c r="AH7085" t="s">
        <v>36</v>
      </c>
      <c r="AI7085" t="s">
        <v>37</v>
      </c>
      <c r="AJ7085" t="s">
        <v>38</v>
      </c>
    </row>
    <row r="7086" spans="1:36" x14ac:dyDescent="0.25">
      <c r="A7086" t="s">
        <v>32</v>
      </c>
      <c r="B7086" t="s">
        <v>21336</v>
      </c>
      <c r="C7086">
        <f>YEAR(B7086)</f>
        <v>2019</v>
      </c>
      <c r="D7086">
        <v>75.2</v>
      </c>
      <c r="E7086">
        <v>59</v>
      </c>
      <c r="F7086">
        <v>68.2</v>
      </c>
      <c r="H7086" s="2">
        <f>IF(F7086-78.58&lt;=0,0,IF(F7086-78.58&lt;=1,1,2))</f>
        <v>0</v>
      </c>
      <c r="I7086">
        <v>75.2</v>
      </c>
      <c r="J7086">
        <v>59</v>
      </c>
      <c r="K7086">
        <v>68.2</v>
      </c>
      <c r="L7086">
        <v>60.4</v>
      </c>
      <c r="M7086">
        <v>76.8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18.3</v>
      </c>
      <c r="V7086">
        <v>9.1</v>
      </c>
      <c r="W7086">
        <v>49.5</v>
      </c>
      <c r="X7086">
        <v>1013.8</v>
      </c>
      <c r="Y7086">
        <v>24.4</v>
      </c>
      <c r="Z7086">
        <v>6.2</v>
      </c>
      <c r="AA7086">
        <v>301.60000000000002</v>
      </c>
      <c r="AB7086">
        <v>26.1</v>
      </c>
      <c r="AC7086">
        <v>9</v>
      </c>
      <c r="AD7086">
        <v>0</v>
      </c>
      <c r="AE7086" t="s">
        <v>21337</v>
      </c>
      <c r="AF7086" t="s">
        <v>21338</v>
      </c>
      <c r="AG7086">
        <v>7.0000000000000007E-2</v>
      </c>
      <c r="AH7086" t="s">
        <v>36</v>
      </c>
      <c r="AI7086" t="s">
        <v>37</v>
      </c>
      <c r="AJ7086" t="s">
        <v>38</v>
      </c>
    </row>
    <row r="7087" spans="1:36" x14ac:dyDescent="0.25">
      <c r="A7087" t="s">
        <v>32</v>
      </c>
      <c r="B7087" t="s">
        <v>21339</v>
      </c>
      <c r="C7087">
        <f>YEAR(B7087)</f>
        <v>2019</v>
      </c>
      <c r="D7087">
        <v>75.2</v>
      </c>
      <c r="E7087">
        <v>60.8</v>
      </c>
      <c r="F7087">
        <v>69.099999999999994</v>
      </c>
      <c r="H7087" s="2">
        <f>IF(F7087-78.58&lt;=0,0,IF(F7087-78.58&lt;=1,1,2))</f>
        <v>0</v>
      </c>
      <c r="I7087">
        <v>75.2</v>
      </c>
      <c r="J7087">
        <v>60.8</v>
      </c>
      <c r="K7087">
        <v>69.099999999999994</v>
      </c>
      <c r="L7087">
        <v>61.9</v>
      </c>
      <c r="M7087">
        <v>78.2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19.7</v>
      </c>
      <c r="V7087">
        <v>11.4</v>
      </c>
      <c r="W7087">
        <v>3</v>
      </c>
      <c r="X7087">
        <v>1015.6</v>
      </c>
      <c r="Y7087">
        <v>18.2</v>
      </c>
      <c r="Z7087">
        <v>6.2</v>
      </c>
      <c r="AA7087">
        <v>329</v>
      </c>
      <c r="AB7087">
        <v>28.5</v>
      </c>
      <c r="AC7087">
        <v>9</v>
      </c>
      <c r="AD7087">
        <v>0</v>
      </c>
      <c r="AE7087" t="s">
        <v>21340</v>
      </c>
      <c r="AF7087" t="s">
        <v>21341</v>
      </c>
      <c r="AG7087">
        <v>0.11</v>
      </c>
      <c r="AH7087" t="s">
        <v>330</v>
      </c>
      <c r="AI7087" t="s">
        <v>9140</v>
      </c>
      <c r="AJ7087" t="s">
        <v>331</v>
      </c>
    </row>
    <row r="7088" spans="1:36" x14ac:dyDescent="0.25">
      <c r="A7088" t="s">
        <v>32</v>
      </c>
      <c r="B7088" t="s">
        <v>21342</v>
      </c>
      <c r="C7088">
        <f>YEAR(B7088)</f>
        <v>2019</v>
      </c>
      <c r="D7088">
        <v>78.8</v>
      </c>
      <c r="E7088">
        <v>60.8</v>
      </c>
      <c r="F7088">
        <v>71.7</v>
      </c>
      <c r="H7088" s="2">
        <f>IF(F7088-78.58&lt;=0,0,IF(F7088-78.58&lt;=1,1,2))</f>
        <v>0</v>
      </c>
      <c r="I7088">
        <v>78.8</v>
      </c>
      <c r="J7088">
        <v>60.8</v>
      </c>
      <c r="K7088">
        <v>71.7</v>
      </c>
      <c r="L7088">
        <v>61.1</v>
      </c>
      <c r="M7088">
        <v>70.2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29.3</v>
      </c>
      <c r="V7088">
        <v>18.3</v>
      </c>
      <c r="W7088">
        <v>289.89999999999998</v>
      </c>
      <c r="X7088">
        <v>1016.3</v>
      </c>
      <c r="Y7088">
        <v>14.7</v>
      </c>
      <c r="Z7088">
        <v>6.2</v>
      </c>
      <c r="AA7088">
        <v>333.3</v>
      </c>
      <c r="AB7088">
        <v>28.8</v>
      </c>
      <c r="AC7088">
        <v>10</v>
      </c>
      <c r="AD7088">
        <v>0</v>
      </c>
      <c r="AE7088" t="s">
        <v>21343</v>
      </c>
      <c r="AF7088" t="s">
        <v>21344</v>
      </c>
      <c r="AG7088">
        <v>0.14000000000000001</v>
      </c>
      <c r="AH7088" t="s">
        <v>330</v>
      </c>
      <c r="AI7088" t="s">
        <v>9140</v>
      </c>
      <c r="AJ7088" t="s">
        <v>331</v>
      </c>
    </row>
    <row r="7089" spans="1:36" x14ac:dyDescent="0.25">
      <c r="A7089" t="s">
        <v>32</v>
      </c>
      <c r="B7089" t="s">
        <v>21345</v>
      </c>
      <c r="C7089">
        <f>YEAR(B7089)</f>
        <v>2019</v>
      </c>
      <c r="D7089">
        <v>82.4</v>
      </c>
      <c r="E7089">
        <v>69.8</v>
      </c>
      <c r="F7089">
        <v>77.7</v>
      </c>
      <c r="H7089" s="2">
        <f>IF(F7089-78.58&lt;=0,0,IF(F7089-78.58&lt;=1,1,2))</f>
        <v>0</v>
      </c>
      <c r="I7089">
        <v>84</v>
      </c>
      <c r="J7089">
        <v>69.8</v>
      </c>
      <c r="K7089">
        <v>78.2</v>
      </c>
      <c r="L7089">
        <v>62.5</v>
      </c>
      <c r="M7089">
        <v>60.2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34.200000000000003</v>
      </c>
      <c r="V7089">
        <v>19.7</v>
      </c>
      <c r="W7089">
        <v>299</v>
      </c>
      <c r="X7089">
        <v>1015.3</v>
      </c>
      <c r="Y7089">
        <v>12.8</v>
      </c>
      <c r="Z7089">
        <v>6.2</v>
      </c>
      <c r="AA7089">
        <v>336.7</v>
      </c>
      <c r="AB7089">
        <v>29.2</v>
      </c>
      <c r="AC7089">
        <v>10</v>
      </c>
      <c r="AD7089">
        <v>0</v>
      </c>
      <c r="AE7089" t="s">
        <v>21346</v>
      </c>
      <c r="AF7089" t="s">
        <v>21347</v>
      </c>
      <c r="AG7089">
        <v>0.18</v>
      </c>
      <c r="AH7089" t="s">
        <v>330</v>
      </c>
      <c r="AI7089" t="s">
        <v>9140</v>
      </c>
      <c r="AJ7089" t="s">
        <v>331</v>
      </c>
    </row>
    <row r="7090" spans="1:36" x14ac:dyDescent="0.25">
      <c r="A7090" t="s">
        <v>32</v>
      </c>
      <c r="B7090" t="s">
        <v>21348</v>
      </c>
      <c r="C7090">
        <f>YEAR(B7090)</f>
        <v>2019</v>
      </c>
      <c r="D7090">
        <v>84.2</v>
      </c>
      <c r="E7090">
        <v>75.2</v>
      </c>
      <c r="F7090">
        <v>79.3</v>
      </c>
      <c r="H7090" s="2">
        <f>IF(F7090-78.58&lt;=0,0,IF(F7090-78.58&lt;=1,1,2))</f>
        <v>1</v>
      </c>
      <c r="I7090">
        <v>86.5</v>
      </c>
      <c r="J7090">
        <v>75.2</v>
      </c>
      <c r="K7090">
        <v>80.2</v>
      </c>
      <c r="L7090">
        <v>64.599999999999994</v>
      </c>
      <c r="M7090">
        <v>61.1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34.4</v>
      </c>
      <c r="V7090">
        <v>16.100000000000001</v>
      </c>
      <c r="W7090">
        <v>298.7</v>
      </c>
      <c r="X7090">
        <v>1012.5</v>
      </c>
      <c r="Y7090">
        <v>9.4</v>
      </c>
      <c r="Z7090">
        <v>6.2</v>
      </c>
      <c r="AA7090">
        <v>337.2</v>
      </c>
      <c r="AB7090">
        <v>29.2</v>
      </c>
      <c r="AC7090">
        <v>10</v>
      </c>
      <c r="AD7090">
        <v>0</v>
      </c>
      <c r="AE7090" t="s">
        <v>21349</v>
      </c>
      <c r="AF7090" t="s">
        <v>21350</v>
      </c>
      <c r="AG7090">
        <v>0.21</v>
      </c>
      <c r="AH7090" t="s">
        <v>330</v>
      </c>
      <c r="AI7090" t="s">
        <v>9140</v>
      </c>
      <c r="AJ7090" t="s">
        <v>331</v>
      </c>
    </row>
    <row r="7091" spans="1:36" x14ac:dyDescent="0.25">
      <c r="A7091" t="s">
        <v>32</v>
      </c>
      <c r="B7091" t="s">
        <v>21351</v>
      </c>
      <c r="C7091">
        <f>YEAR(B7091)</f>
        <v>2019</v>
      </c>
      <c r="D7091">
        <v>78.8</v>
      </c>
      <c r="E7091">
        <v>73.400000000000006</v>
      </c>
      <c r="F7091">
        <v>75.599999999999994</v>
      </c>
      <c r="H7091" s="2">
        <f>IF(F7091-78.58&lt;=0,0,IF(F7091-78.58&lt;=1,1,2))</f>
        <v>0</v>
      </c>
      <c r="I7091">
        <v>78.8</v>
      </c>
      <c r="J7091">
        <v>73.400000000000006</v>
      </c>
      <c r="K7091">
        <v>75.599999999999994</v>
      </c>
      <c r="L7091">
        <v>66.099999999999994</v>
      </c>
      <c r="M7091">
        <v>72.7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31.3</v>
      </c>
      <c r="V7091">
        <v>21.9</v>
      </c>
      <c r="W7091">
        <v>299.39999999999998</v>
      </c>
      <c r="X7091">
        <v>1009.5</v>
      </c>
      <c r="Y7091">
        <v>39.9</v>
      </c>
      <c r="Z7091">
        <v>6.2</v>
      </c>
      <c r="AA7091">
        <v>310.39999999999998</v>
      </c>
      <c r="AB7091">
        <v>26.8</v>
      </c>
      <c r="AC7091">
        <v>9</v>
      </c>
      <c r="AD7091">
        <v>0</v>
      </c>
      <c r="AE7091" t="s">
        <v>21352</v>
      </c>
      <c r="AF7091" t="s">
        <v>21353</v>
      </c>
      <c r="AG7091">
        <v>0.25</v>
      </c>
      <c r="AH7091" t="s">
        <v>36</v>
      </c>
      <c r="AI7091" t="s">
        <v>37</v>
      </c>
      <c r="AJ7091" t="s">
        <v>38</v>
      </c>
    </row>
    <row r="7092" spans="1:36" x14ac:dyDescent="0.25">
      <c r="A7092" t="s">
        <v>32</v>
      </c>
      <c r="B7092" t="s">
        <v>21354</v>
      </c>
      <c r="C7092">
        <f>YEAR(B7092)</f>
        <v>2019</v>
      </c>
      <c r="D7092">
        <v>80.599999999999994</v>
      </c>
      <c r="E7092">
        <v>68</v>
      </c>
      <c r="F7092">
        <v>74.900000000000006</v>
      </c>
      <c r="H7092" s="2">
        <f>IF(F7092-78.58&lt;=0,0,IF(F7092-78.58&lt;=1,1,2))</f>
        <v>0</v>
      </c>
      <c r="I7092">
        <v>83.3</v>
      </c>
      <c r="J7092">
        <v>68</v>
      </c>
      <c r="K7092">
        <v>75</v>
      </c>
      <c r="L7092">
        <v>64.900000000000006</v>
      </c>
      <c r="M7092">
        <v>72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22.6</v>
      </c>
      <c r="V7092">
        <v>13.9</v>
      </c>
      <c r="W7092">
        <v>306.39999999999998</v>
      </c>
      <c r="X7092">
        <v>1010.1</v>
      </c>
      <c r="Y7092">
        <v>27.8</v>
      </c>
      <c r="Z7092">
        <v>6.2</v>
      </c>
      <c r="AA7092">
        <v>317.5</v>
      </c>
      <c r="AB7092">
        <v>27.3</v>
      </c>
      <c r="AC7092">
        <v>9</v>
      </c>
      <c r="AD7092">
        <v>0</v>
      </c>
      <c r="AE7092" t="s">
        <v>21355</v>
      </c>
      <c r="AF7092" t="s">
        <v>21356</v>
      </c>
      <c r="AG7092">
        <v>0.28999999999999998</v>
      </c>
      <c r="AH7092" t="s">
        <v>36</v>
      </c>
      <c r="AI7092" t="s">
        <v>37</v>
      </c>
      <c r="AJ7092" t="s">
        <v>38</v>
      </c>
    </row>
    <row r="7093" spans="1:36" x14ac:dyDescent="0.25">
      <c r="A7093" t="s">
        <v>32</v>
      </c>
      <c r="B7093" t="s">
        <v>21357</v>
      </c>
      <c r="C7093">
        <f>YEAR(B7093)</f>
        <v>2019</v>
      </c>
      <c r="D7093">
        <v>78.8</v>
      </c>
      <c r="E7093">
        <v>66.2</v>
      </c>
      <c r="F7093">
        <v>73.599999999999994</v>
      </c>
      <c r="H7093" s="2">
        <f>IF(F7093-78.58&lt;=0,0,IF(F7093-78.58&lt;=1,1,2))</f>
        <v>0</v>
      </c>
      <c r="I7093">
        <v>78.8</v>
      </c>
      <c r="J7093">
        <v>66.2</v>
      </c>
      <c r="K7093">
        <v>73.599999999999994</v>
      </c>
      <c r="L7093">
        <v>65.099999999999994</v>
      </c>
      <c r="M7093">
        <v>74.900000000000006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25.3</v>
      </c>
      <c r="V7093">
        <v>13.9</v>
      </c>
      <c r="W7093">
        <v>306.3</v>
      </c>
      <c r="X7093">
        <v>1012</v>
      </c>
      <c r="Y7093">
        <v>23.2</v>
      </c>
      <c r="Z7093">
        <v>6.2</v>
      </c>
      <c r="AA7093">
        <v>327.8</v>
      </c>
      <c r="AB7093">
        <v>28.1</v>
      </c>
      <c r="AC7093">
        <v>9</v>
      </c>
      <c r="AD7093">
        <v>0</v>
      </c>
      <c r="AE7093" t="s">
        <v>21358</v>
      </c>
      <c r="AF7093" t="s">
        <v>21359</v>
      </c>
      <c r="AG7093">
        <v>0.32</v>
      </c>
      <c r="AH7093" t="s">
        <v>36</v>
      </c>
      <c r="AI7093" t="s">
        <v>37</v>
      </c>
      <c r="AJ7093" t="s">
        <v>38</v>
      </c>
    </row>
    <row r="7094" spans="1:36" x14ac:dyDescent="0.25">
      <c r="A7094" t="s">
        <v>32</v>
      </c>
      <c r="B7094" t="s">
        <v>21360</v>
      </c>
      <c r="C7094">
        <f>YEAR(B7094)</f>
        <v>2019</v>
      </c>
      <c r="D7094">
        <v>84.2</v>
      </c>
      <c r="E7094">
        <v>68</v>
      </c>
      <c r="F7094">
        <v>75.8</v>
      </c>
      <c r="H7094" s="2">
        <f>IF(F7094-78.58&lt;=0,0,IF(F7094-78.58&lt;=1,1,2))</f>
        <v>0</v>
      </c>
      <c r="I7094">
        <v>85.7</v>
      </c>
      <c r="J7094">
        <v>68</v>
      </c>
      <c r="K7094">
        <v>76.3</v>
      </c>
      <c r="L7094">
        <v>64</v>
      </c>
      <c r="M7094">
        <v>67.3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30.6</v>
      </c>
      <c r="V7094">
        <v>17.2</v>
      </c>
      <c r="W7094">
        <v>290.89999999999998</v>
      </c>
      <c r="X7094">
        <v>1013.6</v>
      </c>
      <c r="Y7094">
        <v>28.3</v>
      </c>
      <c r="Z7094">
        <v>6.2</v>
      </c>
      <c r="AA7094">
        <v>332.5</v>
      </c>
      <c r="AB7094">
        <v>28.5</v>
      </c>
      <c r="AC7094">
        <v>10</v>
      </c>
      <c r="AD7094">
        <v>0</v>
      </c>
      <c r="AE7094" t="s">
        <v>21361</v>
      </c>
      <c r="AF7094" t="s">
        <v>21362</v>
      </c>
      <c r="AG7094">
        <v>0.36</v>
      </c>
      <c r="AH7094" t="s">
        <v>36</v>
      </c>
      <c r="AI7094" t="s">
        <v>37</v>
      </c>
      <c r="AJ7094" t="s">
        <v>38</v>
      </c>
    </row>
    <row r="7095" spans="1:36" x14ac:dyDescent="0.25">
      <c r="A7095" t="s">
        <v>32</v>
      </c>
      <c r="B7095" t="s">
        <v>21363</v>
      </c>
      <c r="C7095">
        <f>YEAR(B7095)</f>
        <v>2019</v>
      </c>
      <c r="D7095">
        <v>84.2</v>
      </c>
      <c r="E7095">
        <v>73.400000000000006</v>
      </c>
      <c r="F7095">
        <v>79.5</v>
      </c>
      <c r="H7095" s="2">
        <f>IF(F7095-78.58&lt;=0,0,IF(F7095-78.58&lt;=1,1,2))</f>
        <v>1</v>
      </c>
      <c r="I7095">
        <v>87.4</v>
      </c>
      <c r="J7095">
        <v>73.400000000000006</v>
      </c>
      <c r="K7095">
        <v>80.3</v>
      </c>
      <c r="L7095">
        <v>64</v>
      </c>
      <c r="M7095">
        <v>59.7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29.1</v>
      </c>
      <c r="V7095">
        <v>15</v>
      </c>
      <c r="W7095">
        <v>308.7</v>
      </c>
      <c r="X7095">
        <v>1013</v>
      </c>
      <c r="Y7095">
        <v>14.1</v>
      </c>
      <c r="Z7095">
        <v>6.2</v>
      </c>
      <c r="AA7095">
        <v>338.9</v>
      </c>
      <c r="AB7095">
        <v>29.3</v>
      </c>
      <c r="AC7095">
        <v>10</v>
      </c>
      <c r="AD7095">
        <v>0</v>
      </c>
      <c r="AE7095" t="s">
        <v>21364</v>
      </c>
      <c r="AF7095" t="s">
        <v>21365</v>
      </c>
      <c r="AG7095">
        <v>0.39</v>
      </c>
      <c r="AH7095" t="s">
        <v>330</v>
      </c>
      <c r="AI7095" t="s">
        <v>9140</v>
      </c>
      <c r="AJ7095" t="s">
        <v>331</v>
      </c>
    </row>
    <row r="7096" spans="1:36" x14ac:dyDescent="0.25">
      <c r="A7096" t="s">
        <v>32</v>
      </c>
      <c r="B7096" t="s">
        <v>21366</v>
      </c>
      <c r="C7096">
        <f>YEAR(B7096)</f>
        <v>2019</v>
      </c>
      <c r="D7096">
        <v>82.4</v>
      </c>
      <c r="E7096">
        <v>75.2</v>
      </c>
      <c r="F7096">
        <v>79.7</v>
      </c>
      <c r="H7096" s="2">
        <f>IF(F7096-78.58&lt;=0,0,IF(F7096-78.58&lt;=1,1,2))</f>
        <v>2</v>
      </c>
      <c r="I7096">
        <v>85.4</v>
      </c>
      <c r="J7096">
        <v>75.2</v>
      </c>
      <c r="K7096">
        <v>80.900000000000006</v>
      </c>
      <c r="L7096">
        <v>65.5</v>
      </c>
      <c r="M7096">
        <v>62.2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37.6</v>
      </c>
      <c r="V7096">
        <v>19.7</v>
      </c>
      <c r="W7096">
        <v>296.7</v>
      </c>
      <c r="X7096">
        <v>1010</v>
      </c>
      <c r="Y7096">
        <v>21.3</v>
      </c>
      <c r="Z7096">
        <v>6.2</v>
      </c>
      <c r="AA7096">
        <v>325.2</v>
      </c>
      <c r="AB7096">
        <v>28.1</v>
      </c>
      <c r="AC7096">
        <v>9</v>
      </c>
      <c r="AD7096">
        <v>0</v>
      </c>
      <c r="AE7096" t="s">
        <v>21367</v>
      </c>
      <c r="AF7096" t="s">
        <v>21368</v>
      </c>
      <c r="AG7096">
        <v>0.43</v>
      </c>
      <c r="AH7096" t="s">
        <v>36</v>
      </c>
      <c r="AI7096" t="s">
        <v>37</v>
      </c>
      <c r="AJ7096" t="s">
        <v>38</v>
      </c>
    </row>
    <row r="7097" spans="1:36" x14ac:dyDescent="0.25">
      <c r="A7097" t="s">
        <v>32</v>
      </c>
      <c r="B7097" t="s">
        <v>21369</v>
      </c>
      <c r="C7097">
        <f>YEAR(B7097)</f>
        <v>2019</v>
      </c>
      <c r="D7097">
        <v>80.599999999999994</v>
      </c>
      <c r="E7097">
        <v>73.400000000000006</v>
      </c>
      <c r="F7097">
        <v>77.599999999999994</v>
      </c>
      <c r="H7097" s="2">
        <f>IF(F7097-78.58&lt;=0,0,IF(F7097-78.58&lt;=1,1,2))</f>
        <v>0</v>
      </c>
      <c r="I7097">
        <v>83.9</v>
      </c>
      <c r="J7097">
        <v>73.400000000000006</v>
      </c>
      <c r="K7097">
        <v>78.2</v>
      </c>
      <c r="L7097">
        <v>67.2</v>
      </c>
      <c r="M7097">
        <v>70.599999999999994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31.3</v>
      </c>
      <c r="V7097">
        <v>18.3</v>
      </c>
      <c r="W7097">
        <v>300.8</v>
      </c>
      <c r="X7097">
        <v>1009.6</v>
      </c>
      <c r="Y7097">
        <v>34.799999999999997</v>
      </c>
      <c r="Z7097">
        <v>6.2</v>
      </c>
      <c r="AA7097">
        <v>310.89999999999998</v>
      </c>
      <c r="AB7097">
        <v>26.9</v>
      </c>
      <c r="AC7097">
        <v>9</v>
      </c>
      <c r="AD7097">
        <v>0</v>
      </c>
      <c r="AE7097" t="s">
        <v>21370</v>
      </c>
      <c r="AF7097" t="s">
        <v>21371</v>
      </c>
      <c r="AG7097">
        <v>0.46</v>
      </c>
      <c r="AH7097" t="s">
        <v>36</v>
      </c>
      <c r="AI7097" t="s">
        <v>37</v>
      </c>
      <c r="AJ7097" t="s">
        <v>38</v>
      </c>
    </row>
    <row r="7098" spans="1:36" x14ac:dyDescent="0.25">
      <c r="A7098" t="s">
        <v>32</v>
      </c>
      <c r="B7098" t="s">
        <v>21372</v>
      </c>
      <c r="C7098">
        <f>YEAR(B7098)</f>
        <v>2019</v>
      </c>
      <c r="D7098">
        <v>84.2</v>
      </c>
      <c r="E7098">
        <v>69.8</v>
      </c>
      <c r="F7098">
        <v>78.5</v>
      </c>
      <c r="H7098" s="2">
        <f>IF(F7098-78.58&lt;=0,0,IF(F7098-78.58&lt;=1,1,2))</f>
        <v>0</v>
      </c>
      <c r="I7098">
        <v>87.4</v>
      </c>
      <c r="J7098">
        <v>69.8</v>
      </c>
      <c r="K7098">
        <v>79.5</v>
      </c>
      <c r="L7098">
        <v>65.7</v>
      </c>
      <c r="M7098">
        <v>65.8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27.5</v>
      </c>
      <c r="V7098">
        <v>16.100000000000001</v>
      </c>
      <c r="W7098">
        <v>297.2</v>
      </c>
      <c r="X7098">
        <v>1010</v>
      </c>
      <c r="Y7098">
        <v>24.2</v>
      </c>
      <c r="Z7098">
        <v>6.2</v>
      </c>
      <c r="AA7098">
        <v>329.8</v>
      </c>
      <c r="AB7098">
        <v>28.4</v>
      </c>
      <c r="AC7098">
        <v>10</v>
      </c>
      <c r="AD7098">
        <v>0</v>
      </c>
      <c r="AE7098" t="s">
        <v>21373</v>
      </c>
      <c r="AF7098" t="s">
        <v>21374</v>
      </c>
      <c r="AG7098">
        <v>0.5</v>
      </c>
      <c r="AH7098" t="s">
        <v>36</v>
      </c>
      <c r="AI7098" t="s">
        <v>37</v>
      </c>
      <c r="AJ7098" t="s">
        <v>38</v>
      </c>
    </row>
    <row r="7099" spans="1:36" x14ac:dyDescent="0.25">
      <c r="A7099" t="s">
        <v>32</v>
      </c>
      <c r="B7099" t="s">
        <v>21375</v>
      </c>
      <c r="C7099">
        <f>YEAR(B7099)</f>
        <v>2019</v>
      </c>
      <c r="D7099">
        <v>84.2</v>
      </c>
      <c r="E7099">
        <v>69.8</v>
      </c>
      <c r="F7099">
        <v>78.7</v>
      </c>
      <c r="H7099" s="2">
        <f>IF(F7099-78.58&lt;=0,0,IF(F7099-78.58&lt;=1,1,2))</f>
        <v>1</v>
      </c>
      <c r="I7099">
        <v>86.4</v>
      </c>
      <c r="J7099">
        <v>69.8</v>
      </c>
      <c r="K7099">
        <v>79.5</v>
      </c>
      <c r="L7099">
        <v>64.2</v>
      </c>
      <c r="M7099">
        <v>61.9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30.2</v>
      </c>
      <c r="V7099">
        <v>17.2</v>
      </c>
      <c r="W7099">
        <v>296.39999999999998</v>
      </c>
      <c r="X7099">
        <v>1011.3</v>
      </c>
      <c r="Y7099">
        <v>25</v>
      </c>
      <c r="Z7099">
        <v>6.2</v>
      </c>
      <c r="AA7099">
        <v>331.9</v>
      </c>
      <c r="AB7099">
        <v>28.6</v>
      </c>
      <c r="AC7099">
        <v>10</v>
      </c>
      <c r="AD7099">
        <v>0</v>
      </c>
      <c r="AE7099" t="s">
        <v>21376</v>
      </c>
      <c r="AF7099" t="s">
        <v>21377</v>
      </c>
      <c r="AG7099">
        <v>0.53</v>
      </c>
      <c r="AH7099" t="s">
        <v>36</v>
      </c>
      <c r="AI7099" t="s">
        <v>37</v>
      </c>
      <c r="AJ7099" t="s">
        <v>38</v>
      </c>
    </row>
    <row r="7100" spans="1:36" x14ac:dyDescent="0.25">
      <c r="A7100" t="s">
        <v>32</v>
      </c>
      <c r="B7100" t="s">
        <v>21378</v>
      </c>
      <c r="C7100">
        <f>YEAR(B7100)</f>
        <v>2019</v>
      </c>
      <c r="D7100">
        <v>82.4</v>
      </c>
      <c r="E7100">
        <v>69.8</v>
      </c>
      <c r="F7100">
        <v>77.400000000000006</v>
      </c>
      <c r="H7100" s="2">
        <f>IF(F7100-78.58&lt;=0,0,IF(F7100-78.58&lt;=1,1,2))</f>
        <v>0</v>
      </c>
      <c r="I7100">
        <v>86.2</v>
      </c>
      <c r="J7100">
        <v>69.8</v>
      </c>
      <c r="K7100">
        <v>78.900000000000006</v>
      </c>
      <c r="L7100">
        <v>64.8</v>
      </c>
      <c r="M7100">
        <v>65.5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26.6</v>
      </c>
      <c r="V7100">
        <v>15</v>
      </c>
      <c r="W7100">
        <v>288.8</v>
      </c>
      <c r="X7100">
        <v>1011.3</v>
      </c>
      <c r="Y7100">
        <v>32.5</v>
      </c>
      <c r="Z7100">
        <v>6.2</v>
      </c>
      <c r="AA7100">
        <v>329.6</v>
      </c>
      <c r="AB7100">
        <v>28.3</v>
      </c>
      <c r="AC7100">
        <v>9</v>
      </c>
      <c r="AD7100">
        <v>0</v>
      </c>
      <c r="AE7100" t="s">
        <v>21379</v>
      </c>
      <c r="AF7100" t="s">
        <v>21380</v>
      </c>
      <c r="AG7100">
        <v>0.56999999999999995</v>
      </c>
      <c r="AH7100" t="s">
        <v>36</v>
      </c>
      <c r="AI7100" t="s">
        <v>37</v>
      </c>
      <c r="AJ7100" t="s">
        <v>38</v>
      </c>
    </row>
    <row r="7101" spans="1:36" x14ac:dyDescent="0.25">
      <c r="A7101" t="s">
        <v>32</v>
      </c>
      <c r="B7101" t="s">
        <v>21381</v>
      </c>
      <c r="C7101">
        <f>YEAR(B7101)</f>
        <v>2019</v>
      </c>
      <c r="D7101">
        <v>82.4</v>
      </c>
      <c r="E7101">
        <v>68</v>
      </c>
      <c r="F7101">
        <v>77.5</v>
      </c>
      <c r="H7101" s="2">
        <f>IF(F7101-78.58&lt;=0,0,IF(F7101-78.58&lt;=1,1,2))</f>
        <v>0</v>
      </c>
      <c r="I7101">
        <v>87.2</v>
      </c>
      <c r="J7101">
        <v>68</v>
      </c>
      <c r="K7101">
        <v>79.2</v>
      </c>
      <c r="L7101">
        <v>65.3</v>
      </c>
      <c r="M7101">
        <v>66.5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23.7</v>
      </c>
      <c r="V7101">
        <v>9.1999999999999993</v>
      </c>
      <c r="W7101">
        <v>318.8</v>
      </c>
      <c r="X7101">
        <v>1010.8</v>
      </c>
      <c r="Y7101">
        <v>11.9</v>
      </c>
      <c r="Z7101">
        <v>6.2</v>
      </c>
      <c r="AA7101">
        <v>322.89999999999998</v>
      </c>
      <c r="AB7101">
        <v>27.8</v>
      </c>
      <c r="AC7101">
        <v>9</v>
      </c>
      <c r="AD7101">
        <v>0</v>
      </c>
      <c r="AE7101" t="s">
        <v>21382</v>
      </c>
      <c r="AF7101" t="s">
        <v>21383</v>
      </c>
      <c r="AG7101">
        <v>0.6</v>
      </c>
      <c r="AH7101" t="s">
        <v>330</v>
      </c>
      <c r="AI7101" t="s">
        <v>9140</v>
      </c>
      <c r="AJ7101" t="s">
        <v>331</v>
      </c>
    </row>
    <row r="7102" spans="1:36" x14ac:dyDescent="0.25">
      <c r="A7102" t="s">
        <v>32</v>
      </c>
      <c r="B7102" t="s">
        <v>21384</v>
      </c>
      <c r="C7102">
        <f>YEAR(B7102)</f>
        <v>2019</v>
      </c>
      <c r="D7102">
        <v>84.2</v>
      </c>
      <c r="E7102">
        <v>71.599999999999994</v>
      </c>
      <c r="F7102">
        <v>78.099999999999994</v>
      </c>
      <c r="H7102" s="2">
        <f>IF(F7102-78.58&lt;=0,0,IF(F7102-78.58&lt;=1,1,2))</f>
        <v>0</v>
      </c>
      <c r="I7102">
        <v>88.3</v>
      </c>
      <c r="J7102">
        <v>71.599999999999994</v>
      </c>
      <c r="K7102">
        <v>79.3</v>
      </c>
      <c r="L7102">
        <v>68</v>
      </c>
      <c r="M7102">
        <v>72.3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25.3</v>
      </c>
      <c r="V7102">
        <v>12.8</v>
      </c>
      <c r="W7102">
        <v>301</v>
      </c>
      <c r="X7102">
        <v>1011.5</v>
      </c>
      <c r="Y7102">
        <v>12.1</v>
      </c>
      <c r="Z7102">
        <v>6.2</v>
      </c>
      <c r="AA7102">
        <v>335.3</v>
      </c>
      <c r="AB7102">
        <v>28.9</v>
      </c>
      <c r="AC7102">
        <v>9</v>
      </c>
      <c r="AD7102">
        <v>0</v>
      </c>
      <c r="AE7102" t="s">
        <v>21385</v>
      </c>
      <c r="AF7102" t="s">
        <v>21386</v>
      </c>
      <c r="AG7102">
        <v>0.63</v>
      </c>
      <c r="AH7102" t="s">
        <v>330</v>
      </c>
      <c r="AI7102" t="s">
        <v>9140</v>
      </c>
      <c r="AJ7102" t="s">
        <v>331</v>
      </c>
    </row>
    <row r="7103" spans="1:36" x14ac:dyDescent="0.25">
      <c r="A7103" t="s">
        <v>32</v>
      </c>
      <c r="B7103" t="s">
        <v>21387</v>
      </c>
      <c r="C7103">
        <f>YEAR(B7103)</f>
        <v>2019</v>
      </c>
      <c r="D7103">
        <v>86</v>
      </c>
      <c r="E7103">
        <v>73.400000000000006</v>
      </c>
      <c r="F7103">
        <v>80.900000000000006</v>
      </c>
      <c r="H7103" s="2">
        <f>IF(F7103-78.58&lt;=0,0,IF(F7103-78.58&lt;=1,1,2))</f>
        <v>2</v>
      </c>
      <c r="I7103">
        <v>89.4</v>
      </c>
      <c r="J7103">
        <v>73.400000000000006</v>
      </c>
      <c r="K7103">
        <v>82.5</v>
      </c>
      <c r="L7103">
        <v>66.900000000000006</v>
      </c>
      <c r="M7103">
        <v>63.4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32.700000000000003</v>
      </c>
      <c r="V7103">
        <v>20.8</v>
      </c>
      <c r="W7103">
        <v>298.10000000000002</v>
      </c>
      <c r="X7103">
        <v>1012.3</v>
      </c>
      <c r="Y7103">
        <v>16.7</v>
      </c>
      <c r="Z7103">
        <v>6.2</v>
      </c>
      <c r="AA7103">
        <v>334.8</v>
      </c>
      <c r="AB7103">
        <v>28.8</v>
      </c>
      <c r="AC7103">
        <v>10</v>
      </c>
      <c r="AD7103">
        <v>0</v>
      </c>
      <c r="AE7103" t="s">
        <v>21388</v>
      </c>
      <c r="AF7103" t="s">
        <v>21389</v>
      </c>
      <c r="AG7103">
        <v>0.66</v>
      </c>
      <c r="AH7103" t="s">
        <v>330</v>
      </c>
      <c r="AI7103" t="s">
        <v>9140</v>
      </c>
      <c r="AJ7103" t="s">
        <v>331</v>
      </c>
    </row>
    <row r="7104" spans="1:36" x14ac:dyDescent="0.25">
      <c r="A7104" t="s">
        <v>32</v>
      </c>
      <c r="B7104" t="s">
        <v>21390</v>
      </c>
      <c r="C7104">
        <f>YEAR(B7104)</f>
        <v>2019</v>
      </c>
      <c r="D7104">
        <v>86</v>
      </c>
      <c r="E7104">
        <v>78.8</v>
      </c>
      <c r="F7104">
        <v>82.9</v>
      </c>
      <c r="H7104" s="2">
        <f>IF(F7104-78.58&lt;=0,0,IF(F7104-78.58&lt;=1,1,2))</f>
        <v>2</v>
      </c>
      <c r="I7104">
        <v>89.4</v>
      </c>
      <c r="J7104">
        <v>78.8</v>
      </c>
      <c r="K7104">
        <v>85.1</v>
      </c>
      <c r="L7104">
        <v>66</v>
      </c>
      <c r="M7104">
        <v>57.1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28.9</v>
      </c>
      <c r="V7104">
        <v>19.600000000000001</v>
      </c>
      <c r="W7104">
        <v>298.60000000000002</v>
      </c>
      <c r="X7104">
        <v>1012.9</v>
      </c>
      <c r="Y7104">
        <v>9.3000000000000007</v>
      </c>
      <c r="Z7104">
        <v>6.2</v>
      </c>
      <c r="AA7104">
        <v>338.1</v>
      </c>
      <c r="AB7104">
        <v>29.2</v>
      </c>
      <c r="AC7104">
        <v>10</v>
      </c>
      <c r="AD7104">
        <v>0</v>
      </c>
      <c r="AE7104" t="s">
        <v>21391</v>
      </c>
      <c r="AF7104" t="s">
        <v>21392</v>
      </c>
      <c r="AG7104">
        <v>0.69</v>
      </c>
      <c r="AH7104" t="s">
        <v>330</v>
      </c>
      <c r="AI7104" t="s">
        <v>9140</v>
      </c>
      <c r="AJ7104" t="s">
        <v>331</v>
      </c>
    </row>
    <row r="7105" spans="1:36" x14ac:dyDescent="0.25">
      <c r="A7105" t="s">
        <v>32</v>
      </c>
      <c r="B7105" t="s">
        <v>21393</v>
      </c>
      <c r="C7105">
        <f>YEAR(B7105)</f>
        <v>2019</v>
      </c>
      <c r="D7105">
        <v>95</v>
      </c>
      <c r="E7105">
        <v>73.400000000000006</v>
      </c>
      <c r="F7105">
        <v>84.2</v>
      </c>
      <c r="H7105" s="2">
        <f>IF(F7105-78.58&lt;=0,0,IF(F7105-78.58&lt;=1,1,2))</f>
        <v>2</v>
      </c>
      <c r="I7105">
        <v>95.3</v>
      </c>
      <c r="J7105">
        <v>73.400000000000006</v>
      </c>
      <c r="K7105">
        <v>84</v>
      </c>
      <c r="L7105">
        <v>58.8</v>
      </c>
      <c r="M7105">
        <v>44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19.7</v>
      </c>
      <c r="V7105">
        <v>11.4</v>
      </c>
      <c r="W7105">
        <v>150.5</v>
      </c>
      <c r="X7105">
        <v>1011.6</v>
      </c>
      <c r="Y7105">
        <v>0</v>
      </c>
      <c r="Z7105">
        <v>6.2</v>
      </c>
      <c r="AA7105">
        <v>341.4</v>
      </c>
      <c r="AB7105">
        <v>29.5</v>
      </c>
      <c r="AC7105">
        <v>10</v>
      </c>
      <c r="AD7105">
        <v>0</v>
      </c>
      <c r="AE7105" t="s">
        <v>21394</v>
      </c>
      <c r="AF7105" t="s">
        <v>21395</v>
      </c>
      <c r="AG7105">
        <v>0.73</v>
      </c>
      <c r="AH7105" t="s">
        <v>330</v>
      </c>
      <c r="AI7105" t="s">
        <v>9140</v>
      </c>
      <c r="AJ7105" t="s">
        <v>331</v>
      </c>
    </row>
    <row r="7106" spans="1:36" x14ac:dyDescent="0.25">
      <c r="A7106" t="s">
        <v>32</v>
      </c>
      <c r="B7106" t="s">
        <v>21396</v>
      </c>
      <c r="C7106">
        <f>YEAR(B7106)</f>
        <v>2019</v>
      </c>
      <c r="D7106">
        <v>84.2</v>
      </c>
      <c r="E7106">
        <v>73.400000000000006</v>
      </c>
      <c r="F7106">
        <v>80</v>
      </c>
      <c r="H7106" s="2">
        <f>IF(F7106-78.58&lt;=0,0,IF(F7106-78.58&lt;=1,1,2))</f>
        <v>2</v>
      </c>
      <c r="I7106">
        <v>90.9</v>
      </c>
      <c r="J7106">
        <v>73.400000000000006</v>
      </c>
      <c r="K7106">
        <v>82.3</v>
      </c>
      <c r="L7106">
        <v>66.900000000000006</v>
      </c>
      <c r="M7106">
        <v>64.8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26.4</v>
      </c>
      <c r="V7106">
        <v>19.7</v>
      </c>
      <c r="W7106">
        <v>292.10000000000002</v>
      </c>
      <c r="X7106">
        <v>1009.8</v>
      </c>
      <c r="Y7106">
        <v>12.4</v>
      </c>
      <c r="Z7106">
        <v>6.2</v>
      </c>
      <c r="AA7106">
        <v>333.8</v>
      </c>
      <c r="AB7106">
        <v>28.8</v>
      </c>
      <c r="AC7106">
        <v>10</v>
      </c>
      <c r="AD7106">
        <v>0</v>
      </c>
      <c r="AE7106" t="s">
        <v>21397</v>
      </c>
      <c r="AF7106" t="s">
        <v>21398</v>
      </c>
      <c r="AG7106">
        <v>0.75</v>
      </c>
      <c r="AH7106" t="s">
        <v>330</v>
      </c>
      <c r="AI7106" t="s">
        <v>9140</v>
      </c>
      <c r="AJ7106" t="s">
        <v>331</v>
      </c>
    </row>
    <row r="7107" spans="1:36" x14ac:dyDescent="0.25">
      <c r="A7107" t="s">
        <v>32</v>
      </c>
      <c r="B7107" t="s">
        <v>21399</v>
      </c>
      <c r="C7107">
        <f>YEAR(B7107)</f>
        <v>2019</v>
      </c>
      <c r="D7107">
        <v>84.2</v>
      </c>
      <c r="E7107">
        <v>71.599999999999994</v>
      </c>
      <c r="F7107">
        <v>79.099999999999994</v>
      </c>
      <c r="H7107" s="2">
        <f>IF(F7107-78.58&lt;=0,0,IF(F7107-78.58&lt;=1,1,2))</f>
        <v>1</v>
      </c>
      <c r="I7107">
        <v>89.6</v>
      </c>
      <c r="J7107">
        <v>71.599999999999994</v>
      </c>
      <c r="K7107">
        <v>81.400000000000006</v>
      </c>
      <c r="L7107">
        <v>70</v>
      </c>
      <c r="M7107">
        <v>74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28.2</v>
      </c>
      <c r="V7107">
        <v>21.8</v>
      </c>
      <c r="W7107">
        <v>295.89999999999998</v>
      </c>
      <c r="X7107">
        <v>1011.6</v>
      </c>
      <c r="Y7107">
        <v>24.2</v>
      </c>
      <c r="Z7107">
        <v>6.2</v>
      </c>
      <c r="AA7107">
        <v>315.89999999999998</v>
      </c>
      <c r="AB7107">
        <v>27.3</v>
      </c>
      <c r="AC7107">
        <v>9</v>
      </c>
      <c r="AD7107">
        <v>0</v>
      </c>
      <c r="AE7107" t="s">
        <v>21400</v>
      </c>
      <c r="AF7107" t="s">
        <v>21401</v>
      </c>
      <c r="AG7107">
        <v>0.79</v>
      </c>
      <c r="AH7107" t="s">
        <v>36</v>
      </c>
      <c r="AI7107" t="s">
        <v>37</v>
      </c>
      <c r="AJ7107" t="s">
        <v>38</v>
      </c>
    </row>
    <row r="7108" spans="1:36" x14ac:dyDescent="0.25">
      <c r="A7108" t="s">
        <v>32</v>
      </c>
      <c r="B7108" t="s">
        <v>21402</v>
      </c>
      <c r="C7108">
        <f>YEAR(B7108)</f>
        <v>2019</v>
      </c>
      <c r="D7108">
        <v>84.2</v>
      </c>
      <c r="E7108">
        <v>78.8</v>
      </c>
      <c r="F7108">
        <v>80.5</v>
      </c>
      <c r="H7108" s="2">
        <f>IF(F7108-78.58&lt;=0,0,IF(F7108-78.58&lt;=1,1,2))</f>
        <v>2</v>
      </c>
      <c r="I7108">
        <v>89.6</v>
      </c>
      <c r="J7108">
        <v>78.8</v>
      </c>
      <c r="K7108">
        <v>82.9</v>
      </c>
      <c r="L7108">
        <v>70.3</v>
      </c>
      <c r="M7108">
        <v>71.2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32.9</v>
      </c>
      <c r="V7108">
        <v>23</v>
      </c>
      <c r="W7108">
        <v>293.2</v>
      </c>
      <c r="X7108">
        <v>1011.2</v>
      </c>
      <c r="Y7108">
        <v>31.4</v>
      </c>
      <c r="Z7108">
        <v>6.2</v>
      </c>
      <c r="AA7108">
        <v>306</v>
      </c>
      <c r="AB7108">
        <v>26.4</v>
      </c>
      <c r="AC7108">
        <v>9</v>
      </c>
      <c r="AD7108">
        <v>0</v>
      </c>
      <c r="AE7108" t="s">
        <v>21403</v>
      </c>
      <c r="AF7108" t="s">
        <v>21404</v>
      </c>
      <c r="AG7108">
        <v>0.82</v>
      </c>
      <c r="AH7108" t="s">
        <v>36</v>
      </c>
      <c r="AI7108" t="s">
        <v>37</v>
      </c>
      <c r="AJ7108" t="s">
        <v>38</v>
      </c>
    </row>
    <row r="7109" spans="1:36" x14ac:dyDescent="0.25">
      <c r="A7109" t="s">
        <v>32</v>
      </c>
      <c r="B7109" t="s">
        <v>21405</v>
      </c>
      <c r="C7109">
        <f>YEAR(B7109)</f>
        <v>2019</v>
      </c>
      <c r="D7109">
        <v>86</v>
      </c>
      <c r="E7109">
        <v>78.8</v>
      </c>
      <c r="F7109">
        <v>82.5</v>
      </c>
      <c r="H7109" s="2">
        <f>IF(F7109-78.58&lt;=0,0,IF(F7109-78.58&lt;=1,1,2))</f>
        <v>2</v>
      </c>
      <c r="I7109">
        <v>88.4</v>
      </c>
      <c r="J7109">
        <v>78.8</v>
      </c>
      <c r="K7109">
        <v>84</v>
      </c>
      <c r="L7109">
        <v>66</v>
      </c>
      <c r="M7109">
        <v>58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33.6</v>
      </c>
      <c r="V7109">
        <v>19.7</v>
      </c>
      <c r="W7109">
        <v>293.5</v>
      </c>
      <c r="X7109">
        <v>1008.2</v>
      </c>
      <c r="Y7109">
        <v>1.3</v>
      </c>
      <c r="Z7109">
        <v>6.2</v>
      </c>
      <c r="AA7109">
        <v>339</v>
      </c>
      <c r="AB7109">
        <v>29.2</v>
      </c>
      <c r="AC7109">
        <v>10</v>
      </c>
      <c r="AD7109">
        <v>0</v>
      </c>
      <c r="AE7109" t="s">
        <v>21406</v>
      </c>
      <c r="AF7109" t="s">
        <v>21407</v>
      </c>
      <c r="AG7109">
        <v>0.86</v>
      </c>
      <c r="AH7109" t="s">
        <v>330</v>
      </c>
      <c r="AI7109" t="s">
        <v>9140</v>
      </c>
      <c r="AJ7109" t="s">
        <v>331</v>
      </c>
    </row>
    <row r="7110" spans="1:36" x14ac:dyDescent="0.25">
      <c r="A7110" t="s">
        <v>32</v>
      </c>
      <c r="B7110" t="s">
        <v>21408</v>
      </c>
      <c r="C7110">
        <f>YEAR(B7110)</f>
        <v>2019</v>
      </c>
      <c r="D7110">
        <v>84.2</v>
      </c>
      <c r="E7110">
        <v>71.599999999999994</v>
      </c>
      <c r="F7110">
        <v>80.099999999999994</v>
      </c>
      <c r="H7110" s="2">
        <f>IF(F7110-78.58&lt;=0,0,IF(F7110-78.58&lt;=1,1,2))</f>
        <v>2</v>
      </c>
      <c r="I7110">
        <v>88.4</v>
      </c>
      <c r="J7110">
        <v>71.599999999999994</v>
      </c>
      <c r="K7110">
        <v>82.1</v>
      </c>
      <c r="L7110">
        <v>67.3</v>
      </c>
      <c r="M7110">
        <v>65.3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32.9</v>
      </c>
      <c r="V7110">
        <v>23</v>
      </c>
      <c r="W7110">
        <v>298.5</v>
      </c>
      <c r="X7110">
        <v>1008.6</v>
      </c>
      <c r="Y7110">
        <v>24.1</v>
      </c>
      <c r="Z7110">
        <v>6.2</v>
      </c>
      <c r="AA7110">
        <v>330.6</v>
      </c>
      <c r="AB7110">
        <v>28.4</v>
      </c>
      <c r="AC7110">
        <v>10</v>
      </c>
      <c r="AD7110">
        <v>0</v>
      </c>
      <c r="AE7110" t="s">
        <v>21409</v>
      </c>
      <c r="AF7110" t="s">
        <v>21410</v>
      </c>
      <c r="AG7110">
        <v>0.89</v>
      </c>
      <c r="AH7110" t="s">
        <v>36</v>
      </c>
      <c r="AI7110" t="s">
        <v>37</v>
      </c>
      <c r="AJ7110" t="s">
        <v>38</v>
      </c>
    </row>
    <row r="7111" spans="1:36" x14ac:dyDescent="0.25">
      <c r="A7111" t="s">
        <v>32</v>
      </c>
      <c r="B7111" t="s">
        <v>21411</v>
      </c>
      <c r="C7111">
        <f>YEAR(B7111)</f>
        <v>2019</v>
      </c>
      <c r="D7111">
        <v>80.599999999999994</v>
      </c>
      <c r="E7111">
        <v>75.2</v>
      </c>
      <c r="F7111">
        <v>77.900000000000006</v>
      </c>
      <c r="H7111" s="2">
        <f>IF(F7111-78.58&lt;=0,0,IF(F7111-78.58&lt;=1,1,2))</f>
        <v>0</v>
      </c>
      <c r="I7111">
        <v>81.099999999999994</v>
      </c>
      <c r="J7111">
        <v>75.2</v>
      </c>
      <c r="K7111">
        <v>78</v>
      </c>
      <c r="L7111">
        <v>61.3</v>
      </c>
      <c r="M7111">
        <v>57.7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36.9</v>
      </c>
      <c r="V7111">
        <v>23</v>
      </c>
      <c r="W7111">
        <v>312.10000000000002</v>
      </c>
      <c r="X7111">
        <v>1012.2</v>
      </c>
      <c r="Y7111">
        <v>24.7</v>
      </c>
      <c r="Z7111">
        <v>6.2</v>
      </c>
      <c r="AA7111">
        <v>343.1</v>
      </c>
      <c r="AB7111">
        <v>29.8</v>
      </c>
      <c r="AC7111">
        <v>10</v>
      </c>
      <c r="AD7111">
        <v>0</v>
      </c>
      <c r="AE7111" t="s">
        <v>21412</v>
      </c>
      <c r="AF7111" t="s">
        <v>21413</v>
      </c>
      <c r="AG7111">
        <v>0.92</v>
      </c>
      <c r="AH7111" t="s">
        <v>36</v>
      </c>
      <c r="AI7111" t="s">
        <v>37</v>
      </c>
      <c r="AJ7111" t="s">
        <v>38</v>
      </c>
    </row>
    <row r="7112" spans="1:36" x14ac:dyDescent="0.25">
      <c r="A7112" t="s">
        <v>32</v>
      </c>
      <c r="B7112" t="s">
        <v>21414</v>
      </c>
      <c r="C7112">
        <f>YEAR(B7112)</f>
        <v>2019</v>
      </c>
      <c r="D7112">
        <v>80.599999999999994</v>
      </c>
      <c r="E7112">
        <v>75.2</v>
      </c>
      <c r="F7112">
        <v>77.099999999999994</v>
      </c>
      <c r="H7112" s="2">
        <f>IF(F7112-78.58&lt;=0,0,IF(F7112-78.58&lt;=1,1,2))</f>
        <v>0</v>
      </c>
      <c r="I7112">
        <v>81.099999999999994</v>
      </c>
      <c r="J7112">
        <v>75.2</v>
      </c>
      <c r="K7112">
        <v>77.2</v>
      </c>
      <c r="L7112">
        <v>61.1</v>
      </c>
      <c r="M7112">
        <v>58.3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28.4</v>
      </c>
      <c r="V7112">
        <v>19.7</v>
      </c>
      <c r="W7112">
        <v>310</v>
      </c>
      <c r="X7112">
        <v>1012.7</v>
      </c>
      <c r="Y7112">
        <v>22.9</v>
      </c>
      <c r="Z7112">
        <v>6.2</v>
      </c>
      <c r="AA7112">
        <v>336.4</v>
      </c>
      <c r="AB7112">
        <v>29</v>
      </c>
      <c r="AC7112">
        <v>10</v>
      </c>
      <c r="AD7112">
        <v>0</v>
      </c>
      <c r="AE7112" t="s">
        <v>21415</v>
      </c>
      <c r="AF7112" t="s">
        <v>21416</v>
      </c>
      <c r="AG7112">
        <v>0.95</v>
      </c>
      <c r="AH7112" t="s">
        <v>36</v>
      </c>
      <c r="AI7112" t="s">
        <v>37</v>
      </c>
      <c r="AJ7112" t="s">
        <v>38</v>
      </c>
    </row>
    <row r="7113" spans="1:36" x14ac:dyDescent="0.25">
      <c r="A7113" t="s">
        <v>32</v>
      </c>
      <c r="B7113" t="s">
        <v>21417</v>
      </c>
      <c r="C7113">
        <f>YEAR(B7113)</f>
        <v>2019</v>
      </c>
      <c r="D7113">
        <v>82.4</v>
      </c>
      <c r="E7113">
        <v>66.2</v>
      </c>
      <c r="F7113">
        <v>74.8</v>
      </c>
      <c r="H7113" s="2">
        <f>IF(F7113-78.58&lt;=0,0,IF(F7113-78.58&lt;=1,1,2))</f>
        <v>0</v>
      </c>
      <c r="I7113">
        <v>84.7</v>
      </c>
      <c r="J7113">
        <v>66.2</v>
      </c>
      <c r="K7113">
        <v>75.599999999999994</v>
      </c>
      <c r="L7113">
        <v>60.8</v>
      </c>
      <c r="M7113">
        <v>62.1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19.2</v>
      </c>
      <c r="V7113">
        <v>15</v>
      </c>
      <c r="W7113">
        <v>304.60000000000002</v>
      </c>
      <c r="X7113">
        <v>1011</v>
      </c>
      <c r="Y7113">
        <v>6.1</v>
      </c>
      <c r="Z7113">
        <v>6.2</v>
      </c>
      <c r="AA7113">
        <v>343.8</v>
      </c>
      <c r="AB7113">
        <v>29.7</v>
      </c>
      <c r="AC7113">
        <v>10</v>
      </c>
      <c r="AD7113">
        <v>0</v>
      </c>
      <c r="AE7113" t="s">
        <v>21418</v>
      </c>
      <c r="AF7113" t="s">
        <v>21419</v>
      </c>
      <c r="AG7113">
        <v>0</v>
      </c>
      <c r="AH7113" t="s">
        <v>330</v>
      </c>
      <c r="AI7113" t="s">
        <v>9140</v>
      </c>
      <c r="AJ7113" t="s">
        <v>331</v>
      </c>
    </row>
    <row r="7114" spans="1:36" x14ac:dyDescent="0.25">
      <c r="A7114" t="s">
        <v>32</v>
      </c>
      <c r="B7114" t="s">
        <v>21420</v>
      </c>
      <c r="C7114">
        <f>YEAR(B7114)</f>
        <v>2019</v>
      </c>
      <c r="D7114">
        <v>84.2</v>
      </c>
      <c r="E7114">
        <v>66.2</v>
      </c>
      <c r="F7114">
        <v>76.2</v>
      </c>
      <c r="H7114" s="2">
        <f>IF(F7114-78.58&lt;=0,0,IF(F7114-78.58&lt;=1,1,2))</f>
        <v>0</v>
      </c>
      <c r="I7114">
        <v>87.4</v>
      </c>
      <c r="J7114">
        <v>66.2</v>
      </c>
      <c r="K7114">
        <v>77.3</v>
      </c>
      <c r="L7114">
        <v>63.7</v>
      </c>
      <c r="M7114">
        <v>66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19.5</v>
      </c>
      <c r="V7114">
        <v>9.1999999999999993</v>
      </c>
      <c r="W7114">
        <v>242.3</v>
      </c>
      <c r="X7114">
        <v>1010.8</v>
      </c>
      <c r="Y7114">
        <v>0.1</v>
      </c>
      <c r="Z7114">
        <v>6.2</v>
      </c>
      <c r="AA7114">
        <v>344.9</v>
      </c>
      <c r="AB7114">
        <v>29.8</v>
      </c>
      <c r="AC7114">
        <v>10</v>
      </c>
      <c r="AD7114">
        <v>0</v>
      </c>
      <c r="AE7114" t="s">
        <v>21421</v>
      </c>
      <c r="AF7114" t="s">
        <v>21422</v>
      </c>
      <c r="AG7114">
        <v>0.02</v>
      </c>
      <c r="AH7114" t="s">
        <v>330</v>
      </c>
      <c r="AI7114" t="s">
        <v>9140</v>
      </c>
      <c r="AJ7114" t="s">
        <v>331</v>
      </c>
    </row>
    <row r="7115" spans="1:36" x14ac:dyDescent="0.25">
      <c r="A7115" t="s">
        <v>32</v>
      </c>
      <c r="B7115" t="s">
        <v>21423</v>
      </c>
      <c r="C7115">
        <f>YEAR(B7115)</f>
        <v>2019</v>
      </c>
      <c r="D7115">
        <v>86</v>
      </c>
      <c r="E7115">
        <v>68</v>
      </c>
      <c r="F7115">
        <v>77.8</v>
      </c>
      <c r="H7115" s="2">
        <f>IF(F7115-78.58&lt;=0,0,IF(F7115-78.58&lt;=1,1,2))</f>
        <v>0</v>
      </c>
      <c r="I7115">
        <v>88.5</v>
      </c>
      <c r="J7115">
        <v>68</v>
      </c>
      <c r="K7115">
        <v>78.900000000000006</v>
      </c>
      <c r="L7115">
        <v>62.1</v>
      </c>
      <c r="M7115">
        <v>59.5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26.4</v>
      </c>
      <c r="V7115">
        <v>20.7</v>
      </c>
      <c r="W7115">
        <v>295.2</v>
      </c>
      <c r="X7115">
        <v>1011.3</v>
      </c>
      <c r="Y7115">
        <v>1.3</v>
      </c>
      <c r="Z7115">
        <v>6.2</v>
      </c>
      <c r="AA7115">
        <v>339.2</v>
      </c>
      <c r="AB7115">
        <v>29.2</v>
      </c>
      <c r="AC7115">
        <v>10</v>
      </c>
      <c r="AD7115">
        <v>0</v>
      </c>
      <c r="AE7115" t="s">
        <v>21424</v>
      </c>
      <c r="AF7115" t="s">
        <v>21425</v>
      </c>
      <c r="AG7115">
        <v>0.06</v>
      </c>
      <c r="AH7115" t="s">
        <v>330</v>
      </c>
      <c r="AI7115" t="s">
        <v>9140</v>
      </c>
      <c r="AJ7115" t="s">
        <v>331</v>
      </c>
    </row>
    <row r="7116" spans="1:36" x14ac:dyDescent="0.25">
      <c r="A7116" t="s">
        <v>32</v>
      </c>
      <c r="B7116" t="s">
        <v>21426</v>
      </c>
      <c r="C7116">
        <f>YEAR(B7116)</f>
        <v>2019</v>
      </c>
      <c r="D7116">
        <v>84.2</v>
      </c>
      <c r="E7116">
        <v>73.400000000000006</v>
      </c>
      <c r="F7116">
        <v>79.599999999999994</v>
      </c>
      <c r="H7116" s="2">
        <f>IF(F7116-78.58&lt;=0,0,IF(F7116-78.58&lt;=1,1,2))</f>
        <v>2</v>
      </c>
      <c r="I7116">
        <v>88.5</v>
      </c>
      <c r="J7116">
        <v>73.400000000000006</v>
      </c>
      <c r="K7116">
        <v>81.3</v>
      </c>
      <c r="L7116">
        <v>66.599999999999994</v>
      </c>
      <c r="M7116">
        <v>65.2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24.8</v>
      </c>
      <c r="V7116">
        <v>19.600000000000001</v>
      </c>
      <c r="W7116">
        <v>307.7</v>
      </c>
      <c r="X7116">
        <v>1011.2</v>
      </c>
      <c r="Y7116">
        <v>0</v>
      </c>
      <c r="Z7116">
        <v>6.2</v>
      </c>
      <c r="AA7116">
        <v>341.8</v>
      </c>
      <c r="AB7116">
        <v>29.4</v>
      </c>
      <c r="AC7116">
        <v>10</v>
      </c>
      <c r="AD7116">
        <v>0</v>
      </c>
      <c r="AE7116" t="s">
        <v>21427</v>
      </c>
      <c r="AF7116" t="s">
        <v>21428</v>
      </c>
      <c r="AG7116">
        <v>0.09</v>
      </c>
      <c r="AH7116" t="s">
        <v>330</v>
      </c>
      <c r="AI7116" t="s">
        <v>9140</v>
      </c>
      <c r="AJ7116" t="s">
        <v>331</v>
      </c>
    </row>
    <row r="7117" spans="1:36" x14ac:dyDescent="0.25">
      <c r="A7117" t="s">
        <v>32</v>
      </c>
      <c r="B7117" t="s">
        <v>21429</v>
      </c>
      <c r="C7117">
        <f>YEAR(B7117)</f>
        <v>2019</v>
      </c>
      <c r="D7117">
        <v>86</v>
      </c>
      <c r="E7117">
        <v>73.400000000000006</v>
      </c>
      <c r="F7117">
        <v>79.900000000000006</v>
      </c>
      <c r="H7117" s="2">
        <f>IF(F7117-78.58&lt;=0,0,IF(F7117-78.58&lt;=1,1,2))</f>
        <v>2</v>
      </c>
      <c r="I7117">
        <v>90.6</v>
      </c>
      <c r="J7117">
        <v>73.400000000000006</v>
      </c>
      <c r="K7117">
        <v>81.900000000000006</v>
      </c>
      <c r="L7117">
        <v>65.8</v>
      </c>
      <c r="M7117">
        <v>62.4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27.7</v>
      </c>
      <c r="V7117">
        <v>15</v>
      </c>
      <c r="W7117">
        <v>296.5</v>
      </c>
      <c r="X7117">
        <v>1009.9</v>
      </c>
      <c r="Y7117">
        <v>5.8</v>
      </c>
      <c r="Z7117">
        <v>6.2</v>
      </c>
      <c r="AA7117">
        <v>335.1</v>
      </c>
      <c r="AB7117">
        <v>28.9</v>
      </c>
      <c r="AC7117">
        <v>10</v>
      </c>
      <c r="AD7117">
        <v>0</v>
      </c>
      <c r="AE7117" t="s">
        <v>21430</v>
      </c>
      <c r="AF7117" t="s">
        <v>21431</v>
      </c>
      <c r="AG7117">
        <v>0.13</v>
      </c>
      <c r="AH7117" t="s">
        <v>330</v>
      </c>
      <c r="AI7117" t="s">
        <v>9140</v>
      </c>
      <c r="AJ7117" t="s">
        <v>331</v>
      </c>
    </row>
    <row r="7118" spans="1:36" x14ac:dyDescent="0.25">
      <c r="A7118" t="s">
        <v>32</v>
      </c>
      <c r="B7118" t="s">
        <v>21432</v>
      </c>
      <c r="C7118">
        <f>YEAR(B7118)</f>
        <v>2019</v>
      </c>
      <c r="D7118">
        <v>86</v>
      </c>
      <c r="E7118">
        <v>78.8</v>
      </c>
      <c r="F7118">
        <v>82.6</v>
      </c>
      <c r="H7118" s="2">
        <f>IF(F7118-78.58&lt;=0,0,IF(F7118-78.58&lt;=1,1,2))</f>
        <v>2</v>
      </c>
      <c r="I7118">
        <v>89.4</v>
      </c>
      <c r="J7118">
        <v>78.8</v>
      </c>
      <c r="K7118">
        <v>84.4</v>
      </c>
      <c r="L7118">
        <v>66</v>
      </c>
      <c r="M7118">
        <v>57.7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32.9</v>
      </c>
      <c r="V7118">
        <v>19.7</v>
      </c>
      <c r="W7118">
        <v>302.10000000000002</v>
      </c>
      <c r="X7118">
        <v>1009.3</v>
      </c>
      <c r="Y7118">
        <v>13.1</v>
      </c>
      <c r="Z7118">
        <v>6.2</v>
      </c>
      <c r="AA7118">
        <v>334.9</v>
      </c>
      <c r="AB7118">
        <v>28.9</v>
      </c>
      <c r="AC7118">
        <v>10</v>
      </c>
      <c r="AD7118">
        <v>0</v>
      </c>
      <c r="AE7118" t="s">
        <v>21433</v>
      </c>
      <c r="AF7118" t="s">
        <v>21434</v>
      </c>
      <c r="AG7118">
        <v>0.16</v>
      </c>
      <c r="AH7118" t="s">
        <v>330</v>
      </c>
      <c r="AI7118" t="s">
        <v>9140</v>
      </c>
      <c r="AJ7118" t="s">
        <v>331</v>
      </c>
    </row>
    <row r="7119" spans="1:36" x14ac:dyDescent="0.25">
      <c r="A7119" t="s">
        <v>32</v>
      </c>
      <c r="B7119" t="s">
        <v>21435</v>
      </c>
      <c r="C7119">
        <f>YEAR(B7119)</f>
        <v>2019</v>
      </c>
      <c r="D7119">
        <v>89.6</v>
      </c>
      <c r="E7119">
        <v>73.400000000000006</v>
      </c>
      <c r="F7119">
        <v>82.3</v>
      </c>
      <c r="H7119" s="2">
        <f>IF(F7119-78.58&lt;=0,0,IF(F7119-78.58&lt;=1,1,2))</f>
        <v>2</v>
      </c>
      <c r="I7119">
        <v>94.2</v>
      </c>
      <c r="J7119">
        <v>73.400000000000006</v>
      </c>
      <c r="K7119">
        <v>84.5</v>
      </c>
      <c r="L7119">
        <v>64</v>
      </c>
      <c r="M7119">
        <v>54.6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24.2</v>
      </c>
      <c r="V7119">
        <v>12.8</v>
      </c>
      <c r="W7119">
        <v>255.2</v>
      </c>
      <c r="X7119">
        <v>1009</v>
      </c>
      <c r="Y7119">
        <v>0.1</v>
      </c>
      <c r="Z7119">
        <v>6.2</v>
      </c>
      <c r="AA7119">
        <v>339.9</v>
      </c>
      <c r="AB7119">
        <v>29.2</v>
      </c>
      <c r="AC7119">
        <v>10</v>
      </c>
      <c r="AD7119">
        <v>0</v>
      </c>
      <c r="AE7119" t="s">
        <v>21436</v>
      </c>
      <c r="AF7119" t="s">
        <v>21437</v>
      </c>
      <c r="AG7119">
        <v>0.2</v>
      </c>
      <c r="AH7119" t="s">
        <v>330</v>
      </c>
      <c r="AI7119" t="s">
        <v>9140</v>
      </c>
      <c r="AJ7119" t="s">
        <v>331</v>
      </c>
    </row>
    <row r="7120" spans="1:36" x14ac:dyDescent="0.25">
      <c r="A7120" t="s">
        <v>32</v>
      </c>
      <c r="B7120" t="s">
        <v>21438</v>
      </c>
      <c r="C7120">
        <f>YEAR(B7120)</f>
        <v>2019</v>
      </c>
      <c r="D7120">
        <v>89.6</v>
      </c>
      <c r="E7120">
        <v>71.599999999999994</v>
      </c>
      <c r="F7120">
        <v>81.8</v>
      </c>
      <c r="H7120" s="2">
        <f>IF(F7120-78.58&lt;=0,0,IF(F7120-78.58&lt;=1,1,2))</f>
        <v>2</v>
      </c>
      <c r="I7120">
        <v>98.2</v>
      </c>
      <c r="J7120">
        <v>71.599999999999994</v>
      </c>
      <c r="K7120">
        <v>85.8</v>
      </c>
      <c r="L7120">
        <v>67</v>
      </c>
      <c r="M7120">
        <v>61.7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17.899999999999999</v>
      </c>
      <c r="V7120">
        <v>11.3</v>
      </c>
      <c r="W7120">
        <v>182.1</v>
      </c>
      <c r="X7120">
        <v>1010</v>
      </c>
      <c r="Y7120">
        <v>0</v>
      </c>
      <c r="Z7120">
        <v>6.2</v>
      </c>
      <c r="AA7120">
        <v>337.1</v>
      </c>
      <c r="AB7120">
        <v>29.1</v>
      </c>
      <c r="AC7120">
        <v>10</v>
      </c>
      <c r="AD7120">
        <v>0</v>
      </c>
      <c r="AE7120" t="s">
        <v>21439</v>
      </c>
      <c r="AF7120" t="s">
        <v>21440</v>
      </c>
      <c r="AG7120">
        <v>0.25</v>
      </c>
      <c r="AH7120" t="s">
        <v>330</v>
      </c>
      <c r="AI7120" t="s">
        <v>9140</v>
      </c>
      <c r="AJ7120" t="s">
        <v>331</v>
      </c>
    </row>
    <row r="7121" spans="1:36" x14ac:dyDescent="0.25">
      <c r="A7121" t="s">
        <v>32</v>
      </c>
      <c r="B7121" t="s">
        <v>21441</v>
      </c>
      <c r="C7121">
        <f>YEAR(B7121)</f>
        <v>2019</v>
      </c>
      <c r="D7121">
        <v>87.8</v>
      </c>
      <c r="E7121">
        <v>73.400000000000006</v>
      </c>
      <c r="F7121">
        <v>82.4</v>
      </c>
      <c r="H7121" s="2">
        <f>IF(F7121-78.58&lt;=0,0,IF(F7121-78.58&lt;=1,1,2))</f>
        <v>2</v>
      </c>
      <c r="I7121">
        <v>97.8</v>
      </c>
      <c r="J7121">
        <v>73.400000000000006</v>
      </c>
      <c r="K7121">
        <v>86.3</v>
      </c>
      <c r="L7121">
        <v>69</v>
      </c>
      <c r="M7121">
        <v>64.7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26.2</v>
      </c>
      <c r="V7121">
        <v>14.9</v>
      </c>
      <c r="W7121">
        <v>271.39999999999998</v>
      </c>
      <c r="X7121">
        <v>1008.3</v>
      </c>
      <c r="Y7121">
        <v>0</v>
      </c>
      <c r="Z7121">
        <v>6.2</v>
      </c>
      <c r="AA7121">
        <v>334.3</v>
      </c>
      <c r="AB7121">
        <v>28.9</v>
      </c>
      <c r="AC7121">
        <v>10</v>
      </c>
      <c r="AD7121">
        <v>0</v>
      </c>
      <c r="AE7121" t="s">
        <v>21442</v>
      </c>
      <c r="AF7121" t="s">
        <v>21443</v>
      </c>
      <c r="AG7121">
        <v>0.27</v>
      </c>
      <c r="AH7121" t="s">
        <v>330</v>
      </c>
      <c r="AI7121" t="s">
        <v>9140</v>
      </c>
      <c r="AJ7121" t="s">
        <v>331</v>
      </c>
    </row>
    <row r="7122" spans="1:36" x14ac:dyDescent="0.25">
      <c r="A7122" t="s">
        <v>32</v>
      </c>
      <c r="B7122" t="s">
        <v>21444</v>
      </c>
      <c r="C7122">
        <f>YEAR(B7122)</f>
        <v>2019</v>
      </c>
      <c r="D7122">
        <v>91.4</v>
      </c>
      <c r="E7122">
        <v>77</v>
      </c>
      <c r="F7122">
        <v>84.1</v>
      </c>
      <c r="H7122" s="2">
        <f>IF(F7122-78.58&lt;=0,0,IF(F7122-78.58&lt;=1,1,2))</f>
        <v>2</v>
      </c>
      <c r="I7122">
        <v>95.9</v>
      </c>
      <c r="J7122">
        <v>77</v>
      </c>
      <c r="K7122">
        <v>85.9</v>
      </c>
      <c r="L7122">
        <v>64.2</v>
      </c>
      <c r="M7122">
        <v>53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36.5</v>
      </c>
      <c r="V7122">
        <v>26.3</v>
      </c>
      <c r="W7122">
        <v>300.2</v>
      </c>
      <c r="X7122">
        <v>1005.6</v>
      </c>
      <c r="Y7122">
        <v>27</v>
      </c>
      <c r="Z7122">
        <v>6.2</v>
      </c>
      <c r="AA7122">
        <v>328.9</v>
      </c>
      <c r="AB7122">
        <v>28.5</v>
      </c>
      <c r="AC7122">
        <v>10</v>
      </c>
      <c r="AD7122">
        <v>0</v>
      </c>
      <c r="AE7122" t="s">
        <v>21445</v>
      </c>
      <c r="AF7122" t="s">
        <v>21446</v>
      </c>
      <c r="AG7122">
        <v>0.3</v>
      </c>
      <c r="AH7122" t="s">
        <v>36</v>
      </c>
      <c r="AI7122" t="s">
        <v>37</v>
      </c>
      <c r="AJ7122" t="s">
        <v>38</v>
      </c>
    </row>
    <row r="7123" spans="1:36" x14ac:dyDescent="0.25">
      <c r="A7123" t="s">
        <v>32</v>
      </c>
      <c r="B7123" t="s">
        <v>21447</v>
      </c>
      <c r="C7123">
        <f>YEAR(B7123)</f>
        <v>2019</v>
      </c>
      <c r="D7123">
        <v>80.599999999999994</v>
      </c>
      <c r="E7123">
        <v>73.400000000000006</v>
      </c>
      <c r="F7123">
        <v>77.099999999999994</v>
      </c>
      <c r="H7123" s="2">
        <f>IF(F7123-78.58&lt;=0,0,IF(F7123-78.58&lt;=1,1,2))</f>
        <v>0</v>
      </c>
      <c r="I7123">
        <v>81.5</v>
      </c>
      <c r="J7123">
        <v>73.400000000000006</v>
      </c>
      <c r="K7123">
        <v>77.2</v>
      </c>
      <c r="L7123">
        <v>63.1</v>
      </c>
      <c r="M7123">
        <v>62.3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29.1</v>
      </c>
      <c r="V7123">
        <v>18.3</v>
      </c>
      <c r="W7123">
        <v>324.39999999999998</v>
      </c>
      <c r="X7123">
        <v>1010.4</v>
      </c>
      <c r="Y7123">
        <v>23.4</v>
      </c>
      <c r="Z7123">
        <v>6.2</v>
      </c>
      <c r="AA7123">
        <v>333</v>
      </c>
      <c r="AB7123">
        <v>28.8</v>
      </c>
      <c r="AC7123">
        <v>10</v>
      </c>
      <c r="AD7123">
        <v>0</v>
      </c>
      <c r="AE7123" t="s">
        <v>21448</v>
      </c>
      <c r="AF7123" t="s">
        <v>21449</v>
      </c>
      <c r="AG7123">
        <v>0.34</v>
      </c>
      <c r="AH7123" t="s">
        <v>36</v>
      </c>
      <c r="AI7123" t="s">
        <v>37</v>
      </c>
      <c r="AJ7123" t="s">
        <v>38</v>
      </c>
    </row>
    <row r="7124" spans="1:36" x14ac:dyDescent="0.25">
      <c r="A7124" t="s">
        <v>32</v>
      </c>
      <c r="B7124" t="s">
        <v>21450</v>
      </c>
      <c r="C7124">
        <f>YEAR(B7124)</f>
        <v>2019</v>
      </c>
      <c r="D7124">
        <v>82.4</v>
      </c>
      <c r="E7124">
        <v>66.2</v>
      </c>
      <c r="F7124">
        <v>76.3</v>
      </c>
      <c r="H7124" s="2">
        <f>IF(F7124-78.58&lt;=0,0,IF(F7124-78.58&lt;=1,1,2))</f>
        <v>0</v>
      </c>
      <c r="I7124">
        <v>85.4</v>
      </c>
      <c r="J7124">
        <v>66.2</v>
      </c>
      <c r="K7124">
        <v>77.3</v>
      </c>
      <c r="L7124">
        <v>64.099999999999994</v>
      </c>
      <c r="M7124">
        <v>66.400000000000006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18.3</v>
      </c>
      <c r="V7124">
        <v>10.3</v>
      </c>
      <c r="W7124">
        <v>71.400000000000006</v>
      </c>
      <c r="X7124">
        <v>1010.5</v>
      </c>
      <c r="Y7124">
        <v>15</v>
      </c>
      <c r="Z7124">
        <v>6.2</v>
      </c>
      <c r="AA7124">
        <v>333.2</v>
      </c>
      <c r="AB7124">
        <v>29</v>
      </c>
      <c r="AC7124">
        <v>10</v>
      </c>
      <c r="AD7124">
        <v>0</v>
      </c>
      <c r="AE7124" t="s">
        <v>21451</v>
      </c>
      <c r="AF7124" t="s">
        <v>21452</v>
      </c>
      <c r="AG7124">
        <v>0.37</v>
      </c>
      <c r="AH7124" t="s">
        <v>330</v>
      </c>
      <c r="AI7124" t="s">
        <v>9140</v>
      </c>
      <c r="AJ7124" t="s">
        <v>331</v>
      </c>
    </row>
    <row r="7125" spans="1:36" x14ac:dyDescent="0.25">
      <c r="A7125" t="s">
        <v>32</v>
      </c>
      <c r="B7125" t="s">
        <v>21453</v>
      </c>
      <c r="C7125">
        <f>YEAR(B7125)</f>
        <v>2019</v>
      </c>
      <c r="D7125">
        <v>86</v>
      </c>
      <c r="E7125">
        <v>69.8</v>
      </c>
      <c r="F7125">
        <v>79.5</v>
      </c>
      <c r="H7125" s="2">
        <f>IF(F7125-78.58&lt;=0,0,IF(F7125-78.58&lt;=1,1,2))</f>
        <v>1</v>
      </c>
      <c r="I7125">
        <v>90.6</v>
      </c>
      <c r="J7125">
        <v>69.8</v>
      </c>
      <c r="K7125">
        <v>81.7</v>
      </c>
      <c r="L7125">
        <v>66.900000000000006</v>
      </c>
      <c r="M7125">
        <v>66.3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26.2</v>
      </c>
      <c r="V7125">
        <v>19.7</v>
      </c>
      <c r="W7125">
        <v>294.39999999999998</v>
      </c>
      <c r="X7125">
        <v>1006</v>
      </c>
      <c r="Y7125">
        <v>21.4</v>
      </c>
      <c r="Z7125">
        <v>6.2</v>
      </c>
      <c r="AA7125">
        <v>306.7</v>
      </c>
      <c r="AB7125">
        <v>26.4</v>
      </c>
      <c r="AC7125">
        <v>9</v>
      </c>
      <c r="AD7125">
        <v>0</v>
      </c>
      <c r="AE7125" t="s">
        <v>21454</v>
      </c>
      <c r="AF7125" t="s">
        <v>21455</v>
      </c>
      <c r="AG7125">
        <v>0.41</v>
      </c>
      <c r="AH7125" t="s">
        <v>36</v>
      </c>
      <c r="AI7125" t="s">
        <v>37</v>
      </c>
      <c r="AJ7125" t="s">
        <v>38</v>
      </c>
    </row>
    <row r="7126" spans="1:36" x14ac:dyDescent="0.25">
      <c r="A7126" t="s">
        <v>32</v>
      </c>
      <c r="B7126" t="s">
        <v>21456</v>
      </c>
      <c r="C7126">
        <f>YEAR(B7126)</f>
        <v>2019</v>
      </c>
      <c r="D7126">
        <v>82.4</v>
      </c>
      <c r="E7126">
        <v>75.2</v>
      </c>
      <c r="F7126">
        <v>78.599999999999994</v>
      </c>
      <c r="H7126" s="2">
        <f>IF(F7126-78.58&lt;=0,0,IF(F7126-78.58&lt;=1,1,2))</f>
        <v>1</v>
      </c>
      <c r="I7126">
        <v>84.7</v>
      </c>
      <c r="J7126">
        <v>75.2</v>
      </c>
      <c r="K7126">
        <v>79.5</v>
      </c>
      <c r="L7126">
        <v>67.599999999999994</v>
      </c>
      <c r="M7126">
        <v>69.099999999999994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18.3</v>
      </c>
      <c r="V7126">
        <v>11.4</v>
      </c>
      <c r="W7126">
        <v>20</v>
      </c>
      <c r="X7126">
        <v>1007.2</v>
      </c>
      <c r="Y7126">
        <v>36.200000000000003</v>
      </c>
      <c r="Z7126">
        <v>6.2</v>
      </c>
      <c r="AA7126">
        <v>311.8</v>
      </c>
      <c r="AB7126">
        <v>26.8</v>
      </c>
      <c r="AC7126">
        <v>9</v>
      </c>
      <c r="AD7126">
        <v>0</v>
      </c>
      <c r="AE7126" t="s">
        <v>21457</v>
      </c>
      <c r="AF7126" t="s">
        <v>21458</v>
      </c>
      <c r="AG7126">
        <v>0.45</v>
      </c>
      <c r="AH7126" t="s">
        <v>36</v>
      </c>
      <c r="AI7126" t="s">
        <v>37</v>
      </c>
      <c r="AJ7126" t="s">
        <v>38</v>
      </c>
    </row>
    <row r="7127" spans="1:36" x14ac:dyDescent="0.25">
      <c r="A7127" t="s">
        <v>32</v>
      </c>
      <c r="B7127" t="s">
        <v>21459</v>
      </c>
      <c r="C7127">
        <f>YEAR(B7127)</f>
        <v>2019</v>
      </c>
      <c r="D7127">
        <v>82.4</v>
      </c>
      <c r="E7127">
        <v>73.400000000000006</v>
      </c>
      <c r="F7127">
        <v>78.400000000000006</v>
      </c>
      <c r="H7127" s="2">
        <f>IF(F7127-78.58&lt;=0,0,IF(F7127-78.58&lt;=1,1,2))</f>
        <v>0</v>
      </c>
      <c r="I7127">
        <v>85.4</v>
      </c>
      <c r="J7127">
        <v>73.400000000000006</v>
      </c>
      <c r="K7127">
        <v>79.400000000000006</v>
      </c>
      <c r="L7127">
        <v>67.900000000000006</v>
      </c>
      <c r="M7127">
        <v>71.2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25.3</v>
      </c>
      <c r="V7127">
        <v>16.100000000000001</v>
      </c>
      <c r="W7127">
        <v>64.900000000000006</v>
      </c>
      <c r="X7127">
        <v>1004.5</v>
      </c>
      <c r="Y7127">
        <v>36.200000000000003</v>
      </c>
      <c r="Z7127">
        <v>6.2</v>
      </c>
      <c r="AA7127">
        <v>309.2</v>
      </c>
      <c r="AB7127">
        <v>26.9</v>
      </c>
      <c r="AC7127">
        <v>9</v>
      </c>
      <c r="AD7127">
        <v>0</v>
      </c>
      <c r="AE7127" t="s">
        <v>21460</v>
      </c>
      <c r="AF7127" t="s">
        <v>21461</v>
      </c>
      <c r="AG7127">
        <v>0.48</v>
      </c>
      <c r="AH7127" t="s">
        <v>36</v>
      </c>
      <c r="AI7127" t="s">
        <v>37</v>
      </c>
      <c r="AJ7127" t="s">
        <v>38</v>
      </c>
    </row>
    <row r="7128" spans="1:36" x14ac:dyDescent="0.25">
      <c r="A7128" t="s">
        <v>32</v>
      </c>
      <c r="B7128" t="s">
        <v>21462</v>
      </c>
      <c r="C7128">
        <f>YEAR(B7128)</f>
        <v>2019</v>
      </c>
      <c r="D7128">
        <v>80.599999999999994</v>
      </c>
      <c r="E7128">
        <v>68</v>
      </c>
      <c r="F7128">
        <v>75.8</v>
      </c>
      <c r="H7128" s="2">
        <f>IF(F7128-78.58&lt;=0,0,IF(F7128-78.58&lt;=1,1,2))</f>
        <v>0</v>
      </c>
      <c r="I7128">
        <v>83.3</v>
      </c>
      <c r="J7128">
        <v>68</v>
      </c>
      <c r="K7128">
        <v>75.900000000000006</v>
      </c>
      <c r="L7128">
        <v>67.5</v>
      </c>
      <c r="M7128">
        <v>75.900000000000006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30</v>
      </c>
      <c r="V7128">
        <v>21.9</v>
      </c>
      <c r="W7128">
        <v>300.2</v>
      </c>
      <c r="X7128">
        <v>1004</v>
      </c>
      <c r="Y7128">
        <v>52</v>
      </c>
      <c r="Z7128">
        <v>6.1</v>
      </c>
      <c r="AA7128">
        <v>256.60000000000002</v>
      </c>
      <c r="AB7128">
        <v>21.9</v>
      </c>
      <c r="AC7128">
        <v>8</v>
      </c>
      <c r="AD7128">
        <v>0</v>
      </c>
      <c r="AE7128" t="s">
        <v>21463</v>
      </c>
      <c r="AF7128" t="s">
        <v>21464</v>
      </c>
      <c r="AG7128">
        <v>0.5</v>
      </c>
      <c r="AH7128" t="s">
        <v>36</v>
      </c>
      <c r="AI7128" t="s">
        <v>37</v>
      </c>
      <c r="AJ7128" t="s">
        <v>38</v>
      </c>
    </row>
    <row r="7129" spans="1:36" x14ac:dyDescent="0.25">
      <c r="A7129" t="s">
        <v>32</v>
      </c>
      <c r="B7129" t="s">
        <v>21465</v>
      </c>
      <c r="C7129">
        <f>YEAR(B7129)</f>
        <v>2019</v>
      </c>
      <c r="D7129">
        <v>82.4</v>
      </c>
      <c r="E7129">
        <v>75.099999999999994</v>
      </c>
      <c r="F7129">
        <v>78.099999999999994</v>
      </c>
      <c r="H7129" s="2">
        <f>IF(F7129-78.58&lt;=0,0,IF(F7129-78.58&lt;=1,1,2))</f>
        <v>0</v>
      </c>
      <c r="I7129">
        <v>84</v>
      </c>
      <c r="J7129">
        <v>75.099999999999994</v>
      </c>
      <c r="K7129">
        <v>78.5</v>
      </c>
      <c r="L7129">
        <v>63</v>
      </c>
      <c r="M7129">
        <v>60.5</v>
      </c>
      <c r="O7129">
        <v>0.17899999999999999</v>
      </c>
      <c r="P7129">
        <v>100</v>
      </c>
      <c r="Q7129">
        <v>4.17</v>
      </c>
      <c r="R7129" t="s">
        <v>40</v>
      </c>
      <c r="S7129">
        <v>0</v>
      </c>
      <c r="T7129">
        <v>0</v>
      </c>
      <c r="U7129">
        <v>30.2</v>
      </c>
      <c r="V7129">
        <v>20.8</v>
      </c>
      <c r="W7129">
        <v>307.39999999999998</v>
      </c>
      <c r="X7129">
        <v>1009.3</v>
      </c>
      <c r="Y7129">
        <v>31.1</v>
      </c>
      <c r="Z7129">
        <v>6.2</v>
      </c>
      <c r="AA7129">
        <v>324.60000000000002</v>
      </c>
      <c r="AB7129">
        <v>27.9</v>
      </c>
      <c r="AC7129">
        <v>10</v>
      </c>
      <c r="AD7129">
        <v>0</v>
      </c>
      <c r="AE7129" t="s">
        <v>21466</v>
      </c>
      <c r="AF7129" t="s">
        <v>21467</v>
      </c>
      <c r="AG7129">
        <v>0.55000000000000004</v>
      </c>
      <c r="AH7129" t="s">
        <v>56</v>
      </c>
      <c r="AI7129" t="s">
        <v>78</v>
      </c>
      <c r="AJ7129" t="s">
        <v>40</v>
      </c>
    </row>
    <row r="7130" spans="1:36" x14ac:dyDescent="0.25">
      <c r="A7130" t="s">
        <v>32</v>
      </c>
      <c r="B7130" t="s">
        <v>21468</v>
      </c>
      <c r="C7130">
        <f>YEAR(B7130)</f>
        <v>2019</v>
      </c>
      <c r="D7130">
        <v>84.2</v>
      </c>
      <c r="E7130">
        <v>68</v>
      </c>
      <c r="F7130">
        <v>78.099999999999994</v>
      </c>
      <c r="H7130" s="2">
        <f>IF(F7130-78.58&lt;=0,0,IF(F7130-78.58&lt;=1,1,2))</f>
        <v>0</v>
      </c>
      <c r="I7130">
        <v>85.7</v>
      </c>
      <c r="J7130">
        <v>68</v>
      </c>
      <c r="K7130">
        <v>78.599999999999994</v>
      </c>
      <c r="L7130">
        <v>61</v>
      </c>
      <c r="M7130">
        <v>56.2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28.6</v>
      </c>
      <c r="V7130">
        <v>17.2</v>
      </c>
      <c r="W7130">
        <v>297.8</v>
      </c>
      <c r="X7130">
        <v>1012.3</v>
      </c>
      <c r="Y7130">
        <v>19.3</v>
      </c>
      <c r="Z7130">
        <v>6.2</v>
      </c>
      <c r="AA7130">
        <v>332.4</v>
      </c>
      <c r="AB7130">
        <v>28.7</v>
      </c>
      <c r="AC7130">
        <v>10</v>
      </c>
      <c r="AD7130">
        <v>0</v>
      </c>
      <c r="AE7130" t="s">
        <v>21469</v>
      </c>
      <c r="AF7130" t="s">
        <v>21470</v>
      </c>
      <c r="AG7130">
        <v>0.57999999999999996</v>
      </c>
      <c r="AH7130" t="s">
        <v>330</v>
      </c>
      <c r="AI7130" t="s">
        <v>9140</v>
      </c>
      <c r="AJ7130" t="s">
        <v>331</v>
      </c>
    </row>
    <row r="7131" spans="1:36" x14ac:dyDescent="0.25">
      <c r="A7131" t="s">
        <v>32</v>
      </c>
      <c r="B7131" t="s">
        <v>21471</v>
      </c>
      <c r="C7131">
        <f>YEAR(B7131)</f>
        <v>2019</v>
      </c>
      <c r="D7131">
        <v>82.4</v>
      </c>
      <c r="E7131">
        <v>75.2</v>
      </c>
      <c r="F7131">
        <v>79</v>
      </c>
      <c r="H7131" s="2">
        <f>IF(F7131-78.58&lt;=0,0,IF(F7131-78.58&lt;=1,1,2))</f>
        <v>1</v>
      </c>
      <c r="I7131">
        <v>85.4</v>
      </c>
      <c r="J7131">
        <v>75.2</v>
      </c>
      <c r="K7131">
        <v>79.900000000000006</v>
      </c>
      <c r="L7131">
        <v>65.5</v>
      </c>
      <c r="M7131">
        <v>63.6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28.6</v>
      </c>
      <c r="V7131">
        <v>20.8</v>
      </c>
      <c r="W7131">
        <v>295.10000000000002</v>
      </c>
      <c r="X7131">
        <v>1013.7</v>
      </c>
      <c r="Y7131">
        <v>30.6</v>
      </c>
      <c r="Z7131">
        <v>6.2</v>
      </c>
      <c r="AA7131">
        <v>329.2</v>
      </c>
      <c r="AB7131">
        <v>28.4</v>
      </c>
      <c r="AC7131">
        <v>10</v>
      </c>
      <c r="AD7131">
        <v>0</v>
      </c>
      <c r="AE7131" t="s">
        <v>21472</v>
      </c>
      <c r="AF7131" t="s">
        <v>21473</v>
      </c>
      <c r="AG7131">
        <v>0.61</v>
      </c>
      <c r="AH7131" t="s">
        <v>36</v>
      </c>
      <c r="AI7131" t="s">
        <v>37</v>
      </c>
      <c r="AJ7131" t="s">
        <v>38</v>
      </c>
    </row>
    <row r="7132" spans="1:36" x14ac:dyDescent="0.25">
      <c r="A7132" t="s">
        <v>32</v>
      </c>
      <c r="B7132" t="s">
        <v>21474</v>
      </c>
      <c r="C7132">
        <f>YEAR(B7132)</f>
        <v>2019</v>
      </c>
      <c r="D7132">
        <v>82.4</v>
      </c>
      <c r="E7132">
        <v>73.400000000000006</v>
      </c>
      <c r="F7132">
        <v>79.099999999999994</v>
      </c>
      <c r="H7132" s="2">
        <f>IF(F7132-78.58&lt;=0,0,IF(F7132-78.58&lt;=1,1,2))</f>
        <v>1</v>
      </c>
      <c r="I7132">
        <v>86.2</v>
      </c>
      <c r="J7132">
        <v>73.400000000000006</v>
      </c>
      <c r="K7132">
        <v>80.5</v>
      </c>
      <c r="L7132">
        <v>66.5</v>
      </c>
      <c r="M7132">
        <v>65.7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27.1</v>
      </c>
      <c r="V7132">
        <v>20.8</v>
      </c>
      <c r="W7132">
        <v>300.10000000000002</v>
      </c>
      <c r="X7132">
        <v>1013.9</v>
      </c>
      <c r="Y7132">
        <v>27.8</v>
      </c>
      <c r="Z7132">
        <v>6.2</v>
      </c>
      <c r="AA7132">
        <v>329.9</v>
      </c>
      <c r="AB7132">
        <v>28.4</v>
      </c>
      <c r="AC7132">
        <v>10</v>
      </c>
      <c r="AD7132">
        <v>0</v>
      </c>
      <c r="AE7132" t="s">
        <v>21475</v>
      </c>
      <c r="AF7132" t="s">
        <v>21476</v>
      </c>
      <c r="AG7132">
        <v>0.65</v>
      </c>
      <c r="AH7132" t="s">
        <v>36</v>
      </c>
      <c r="AI7132" t="s">
        <v>37</v>
      </c>
      <c r="AJ7132" t="s">
        <v>38</v>
      </c>
    </row>
    <row r="7133" spans="1:36" x14ac:dyDescent="0.25">
      <c r="A7133" t="s">
        <v>32</v>
      </c>
      <c r="B7133" t="s">
        <v>21477</v>
      </c>
      <c r="C7133">
        <f>YEAR(B7133)</f>
        <v>2019</v>
      </c>
      <c r="D7133">
        <v>84.2</v>
      </c>
      <c r="E7133">
        <v>71.599999999999994</v>
      </c>
      <c r="F7133">
        <v>80.099999999999994</v>
      </c>
      <c r="H7133" s="2">
        <f>IF(F7133-78.58&lt;=0,0,IF(F7133-78.58&lt;=1,1,2))</f>
        <v>2</v>
      </c>
      <c r="I7133">
        <v>85.7</v>
      </c>
      <c r="J7133">
        <v>71.599999999999994</v>
      </c>
      <c r="K7133">
        <v>80.8</v>
      </c>
      <c r="L7133">
        <v>61.8</v>
      </c>
      <c r="M7133">
        <v>57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34.9</v>
      </c>
      <c r="V7133">
        <v>21.9</v>
      </c>
      <c r="W7133">
        <v>296.5</v>
      </c>
      <c r="X7133">
        <v>1012.9</v>
      </c>
      <c r="Y7133">
        <v>16.2</v>
      </c>
      <c r="Z7133">
        <v>6.2</v>
      </c>
      <c r="AA7133">
        <v>332.1</v>
      </c>
      <c r="AB7133">
        <v>28.7</v>
      </c>
      <c r="AC7133">
        <v>10</v>
      </c>
      <c r="AD7133">
        <v>0</v>
      </c>
      <c r="AE7133" t="s">
        <v>21478</v>
      </c>
      <c r="AF7133" t="s">
        <v>21479</v>
      </c>
      <c r="AG7133">
        <v>0.68</v>
      </c>
      <c r="AH7133" t="s">
        <v>330</v>
      </c>
      <c r="AI7133" t="s">
        <v>9140</v>
      </c>
      <c r="AJ7133" t="s">
        <v>331</v>
      </c>
    </row>
    <row r="7134" spans="1:36" x14ac:dyDescent="0.25">
      <c r="A7134" t="s">
        <v>32</v>
      </c>
      <c r="B7134" t="s">
        <v>21480</v>
      </c>
      <c r="C7134">
        <f>YEAR(B7134)</f>
        <v>2019</v>
      </c>
      <c r="D7134">
        <v>84.2</v>
      </c>
      <c r="E7134">
        <v>77</v>
      </c>
      <c r="F7134">
        <v>80.8</v>
      </c>
      <c r="H7134" s="2">
        <f>IF(F7134-78.58&lt;=0,0,IF(F7134-78.58&lt;=1,1,2))</f>
        <v>2</v>
      </c>
      <c r="I7134">
        <v>85.7</v>
      </c>
      <c r="J7134">
        <v>77</v>
      </c>
      <c r="K7134">
        <v>81.8</v>
      </c>
      <c r="L7134">
        <v>61.2</v>
      </c>
      <c r="M7134">
        <v>53.3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26.4</v>
      </c>
      <c r="V7134">
        <v>19.7</v>
      </c>
      <c r="W7134">
        <v>295</v>
      </c>
      <c r="X7134">
        <v>1009.7</v>
      </c>
      <c r="Y7134">
        <v>0.5</v>
      </c>
      <c r="Z7134">
        <v>6.2</v>
      </c>
      <c r="AA7134">
        <v>329</v>
      </c>
      <c r="AB7134">
        <v>28.5</v>
      </c>
      <c r="AC7134">
        <v>10</v>
      </c>
      <c r="AD7134">
        <v>0</v>
      </c>
      <c r="AE7134" t="s">
        <v>21481</v>
      </c>
      <c r="AF7134" t="s">
        <v>21482</v>
      </c>
      <c r="AG7134">
        <v>0.71</v>
      </c>
      <c r="AH7134" t="s">
        <v>330</v>
      </c>
      <c r="AI7134" t="s">
        <v>9140</v>
      </c>
      <c r="AJ7134" t="s">
        <v>331</v>
      </c>
    </row>
    <row r="7135" spans="1:36" x14ac:dyDescent="0.25">
      <c r="A7135" t="s">
        <v>32</v>
      </c>
      <c r="B7135" t="s">
        <v>21483</v>
      </c>
      <c r="C7135">
        <f>YEAR(B7135)</f>
        <v>2019</v>
      </c>
      <c r="D7135">
        <v>86</v>
      </c>
      <c r="E7135">
        <v>75.2</v>
      </c>
      <c r="F7135">
        <v>81.400000000000006</v>
      </c>
      <c r="H7135" s="2">
        <f>IF(F7135-78.58&lt;=0,0,IF(F7135-78.58&lt;=1,1,2))</f>
        <v>2</v>
      </c>
      <c r="I7135">
        <v>89.4</v>
      </c>
      <c r="J7135">
        <v>75.2</v>
      </c>
      <c r="K7135">
        <v>82.6</v>
      </c>
      <c r="L7135">
        <v>64.099999999999994</v>
      </c>
      <c r="M7135">
        <v>56.3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33.299999999999997</v>
      </c>
      <c r="V7135">
        <v>21.9</v>
      </c>
      <c r="W7135">
        <v>300.10000000000002</v>
      </c>
      <c r="X7135">
        <v>1009.6</v>
      </c>
      <c r="Y7135">
        <v>6.1</v>
      </c>
      <c r="Z7135">
        <v>6.2</v>
      </c>
      <c r="AA7135">
        <v>323.3</v>
      </c>
      <c r="AB7135">
        <v>27.9</v>
      </c>
      <c r="AC7135">
        <v>10</v>
      </c>
      <c r="AD7135">
        <v>0</v>
      </c>
      <c r="AE7135" t="s">
        <v>21484</v>
      </c>
      <c r="AF7135" t="s">
        <v>21485</v>
      </c>
      <c r="AG7135">
        <v>0.75</v>
      </c>
      <c r="AH7135" t="s">
        <v>330</v>
      </c>
      <c r="AI7135" t="s">
        <v>9140</v>
      </c>
      <c r="AJ7135" t="s">
        <v>331</v>
      </c>
    </row>
    <row r="7136" spans="1:36" x14ac:dyDescent="0.25">
      <c r="A7136" t="s">
        <v>32</v>
      </c>
      <c r="B7136" t="s">
        <v>21486</v>
      </c>
      <c r="C7136">
        <f>YEAR(B7136)</f>
        <v>2019</v>
      </c>
      <c r="D7136">
        <v>82.4</v>
      </c>
      <c r="E7136">
        <v>73.400000000000006</v>
      </c>
      <c r="F7136">
        <v>78.599999999999994</v>
      </c>
      <c r="H7136" s="2">
        <f>IF(F7136-78.58&lt;=0,0,IF(F7136-78.58&lt;=1,1,2))</f>
        <v>1</v>
      </c>
      <c r="I7136">
        <v>84</v>
      </c>
      <c r="J7136">
        <v>73.400000000000006</v>
      </c>
      <c r="K7136">
        <v>79.2</v>
      </c>
      <c r="L7136">
        <v>64.8</v>
      </c>
      <c r="M7136">
        <v>62.8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34.700000000000003</v>
      </c>
      <c r="V7136">
        <v>21.9</v>
      </c>
      <c r="W7136">
        <v>306.5</v>
      </c>
      <c r="X7136">
        <v>1012.3</v>
      </c>
      <c r="Y7136">
        <v>23.5</v>
      </c>
      <c r="Z7136">
        <v>6.2</v>
      </c>
      <c r="AA7136">
        <v>314.39999999999998</v>
      </c>
      <c r="AB7136">
        <v>27.1</v>
      </c>
      <c r="AC7136">
        <v>9</v>
      </c>
      <c r="AD7136">
        <v>0</v>
      </c>
      <c r="AE7136" t="s">
        <v>21487</v>
      </c>
      <c r="AF7136" t="s">
        <v>21488</v>
      </c>
      <c r="AG7136">
        <v>0.75</v>
      </c>
      <c r="AH7136" t="s">
        <v>36</v>
      </c>
      <c r="AI7136" t="s">
        <v>37</v>
      </c>
      <c r="AJ7136" t="s">
        <v>38</v>
      </c>
    </row>
    <row r="7137" spans="1:36" x14ac:dyDescent="0.25">
      <c r="A7137" t="s">
        <v>32</v>
      </c>
      <c r="B7137" t="s">
        <v>21489</v>
      </c>
      <c r="C7137">
        <f>YEAR(B7137)</f>
        <v>2019</v>
      </c>
      <c r="D7137">
        <v>84.2</v>
      </c>
      <c r="E7137">
        <v>77</v>
      </c>
      <c r="F7137">
        <v>79.8</v>
      </c>
      <c r="H7137" s="2">
        <f>IF(F7137-78.58&lt;=0,0,IF(F7137-78.58&lt;=1,1,2))</f>
        <v>2</v>
      </c>
      <c r="I7137">
        <v>85.7</v>
      </c>
      <c r="J7137">
        <v>77</v>
      </c>
      <c r="K7137">
        <v>80.5</v>
      </c>
      <c r="L7137">
        <v>63.1</v>
      </c>
      <c r="M7137">
        <v>56.9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30.4</v>
      </c>
      <c r="V7137">
        <v>20.8</v>
      </c>
      <c r="W7137">
        <v>296.2</v>
      </c>
      <c r="X7137">
        <v>1010.7</v>
      </c>
      <c r="Y7137">
        <v>20</v>
      </c>
      <c r="Z7137">
        <v>6.2</v>
      </c>
      <c r="AA7137">
        <v>325.7</v>
      </c>
      <c r="AB7137">
        <v>27.9</v>
      </c>
      <c r="AC7137">
        <v>9</v>
      </c>
      <c r="AD7137">
        <v>0</v>
      </c>
      <c r="AE7137" t="s">
        <v>21490</v>
      </c>
      <c r="AF7137" t="s">
        <v>21491</v>
      </c>
      <c r="AG7137">
        <v>0.81</v>
      </c>
      <c r="AH7137" t="s">
        <v>330</v>
      </c>
      <c r="AI7137" t="s">
        <v>37</v>
      </c>
      <c r="AJ7137" t="s">
        <v>331</v>
      </c>
    </row>
    <row r="7138" spans="1:36" x14ac:dyDescent="0.25">
      <c r="A7138" t="s">
        <v>32</v>
      </c>
      <c r="B7138" t="s">
        <v>21492</v>
      </c>
      <c r="C7138">
        <f>YEAR(B7138)</f>
        <v>2019</v>
      </c>
      <c r="D7138">
        <v>86</v>
      </c>
      <c r="E7138">
        <v>69.8</v>
      </c>
      <c r="F7138">
        <v>79.599999999999994</v>
      </c>
      <c r="H7138" s="2">
        <f>IF(F7138-78.58&lt;=0,0,IF(F7138-78.58&lt;=1,1,2))</f>
        <v>2</v>
      </c>
      <c r="I7138">
        <v>87.5</v>
      </c>
      <c r="J7138">
        <v>69.8</v>
      </c>
      <c r="K7138">
        <v>80.099999999999994</v>
      </c>
      <c r="L7138">
        <v>61</v>
      </c>
      <c r="M7138">
        <v>53.5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33.6</v>
      </c>
      <c r="V7138">
        <v>19.7</v>
      </c>
      <c r="W7138">
        <v>291.10000000000002</v>
      </c>
      <c r="X7138">
        <v>1006.6</v>
      </c>
      <c r="Y7138">
        <v>0</v>
      </c>
      <c r="Z7138">
        <v>6.2</v>
      </c>
      <c r="AA7138">
        <v>328.7</v>
      </c>
      <c r="AB7138">
        <v>28.4</v>
      </c>
      <c r="AC7138">
        <v>10</v>
      </c>
      <c r="AD7138">
        <v>0</v>
      </c>
      <c r="AE7138" t="s">
        <v>21493</v>
      </c>
      <c r="AF7138" t="s">
        <v>21494</v>
      </c>
      <c r="AG7138">
        <v>0.84</v>
      </c>
      <c r="AH7138" t="s">
        <v>330</v>
      </c>
      <c r="AI7138" t="s">
        <v>9140</v>
      </c>
      <c r="AJ7138" t="s">
        <v>331</v>
      </c>
    </row>
    <row r="7139" spans="1:36" x14ac:dyDescent="0.25">
      <c r="A7139" t="s">
        <v>32</v>
      </c>
      <c r="B7139" t="s">
        <v>21495</v>
      </c>
      <c r="C7139">
        <f>YEAR(B7139)</f>
        <v>2019</v>
      </c>
      <c r="D7139">
        <v>86</v>
      </c>
      <c r="E7139">
        <v>71.599999999999994</v>
      </c>
      <c r="F7139">
        <v>79.099999999999994</v>
      </c>
      <c r="H7139" s="2">
        <f>IF(F7139-78.58&lt;=0,0,IF(F7139-78.58&lt;=1,1,2))</f>
        <v>1</v>
      </c>
      <c r="I7139">
        <v>88.4</v>
      </c>
      <c r="J7139">
        <v>71.599999999999994</v>
      </c>
      <c r="K7139">
        <v>80.7</v>
      </c>
      <c r="L7139">
        <v>65.599999999999994</v>
      </c>
      <c r="M7139">
        <v>63.8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28.9</v>
      </c>
      <c r="V7139">
        <v>17.2</v>
      </c>
      <c r="W7139">
        <v>286.8</v>
      </c>
      <c r="X7139">
        <v>1006</v>
      </c>
      <c r="Y7139">
        <v>0</v>
      </c>
      <c r="Z7139">
        <v>6.2</v>
      </c>
      <c r="AA7139">
        <v>328.6</v>
      </c>
      <c r="AB7139">
        <v>28.4</v>
      </c>
      <c r="AC7139">
        <v>10</v>
      </c>
      <c r="AD7139">
        <v>0</v>
      </c>
      <c r="AE7139" t="s">
        <v>21496</v>
      </c>
      <c r="AF7139" t="s">
        <v>21497</v>
      </c>
      <c r="AG7139">
        <v>0.88</v>
      </c>
      <c r="AH7139" t="s">
        <v>330</v>
      </c>
      <c r="AI7139" t="s">
        <v>9140</v>
      </c>
      <c r="AJ7139" t="s">
        <v>331</v>
      </c>
    </row>
    <row r="7140" spans="1:36" x14ac:dyDescent="0.25">
      <c r="A7140" t="s">
        <v>32</v>
      </c>
      <c r="B7140" t="s">
        <v>21498</v>
      </c>
      <c r="C7140">
        <f>YEAR(B7140)</f>
        <v>2019</v>
      </c>
      <c r="D7140">
        <v>86.1</v>
      </c>
      <c r="E7140">
        <v>71.599999999999994</v>
      </c>
      <c r="F7140">
        <v>80.5</v>
      </c>
      <c r="H7140" s="2">
        <f>IF(F7140-78.58&lt;=0,0,IF(F7140-78.58&lt;=1,1,2))</f>
        <v>2</v>
      </c>
      <c r="I7140">
        <v>95.2</v>
      </c>
      <c r="J7140">
        <v>71.599999999999994</v>
      </c>
      <c r="K7140">
        <v>83</v>
      </c>
      <c r="L7140">
        <v>63.9</v>
      </c>
      <c r="M7140">
        <v>57.6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20.8</v>
      </c>
      <c r="V7140">
        <v>19.600000000000001</v>
      </c>
      <c r="W7140">
        <v>286</v>
      </c>
      <c r="X7140">
        <v>1005.1</v>
      </c>
      <c r="Y7140">
        <v>3.9</v>
      </c>
      <c r="Z7140">
        <v>6.2</v>
      </c>
      <c r="AA7140">
        <v>322.5</v>
      </c>
      <c r="AB7140">
        <v>27.9</v>
      </c>
      <c r="AC7140">
        <v>10</v>
      </c>
      <c r="AD7140">
        <v>0</v>
      </c>
      <c r="AE7140" t="s">
        <v>21499</v>
      </c>
      <c r="AF7140" t="s">
        <v>21500</v>
      </c>
      <c r="AG7140">
        <v>0.91</v>
      </c>
      <c r="AH7140" t="s">
        <v>330</v>
      </c>
      <c r="AI7140" t="s">
        <v>9140</v>
      </c>
      <c r="AJ7140" t="s">
        <v>331</v>
      </c>
    </row>
    <row r="7141" spans="1:36" x14ac:dyDescent="0.25">
      <c r="A7141" t="s">
        <v>32</v>
      </c>
      <c r="B7141" t="s">
        <v>21501</v>
      </c>
      <c r="C7141">
        <f>YEAR(B7141)</f>
        <v>2019</v>
      </c>
      <c r="D7141">
        <v>86</v>
      </c>
      <c r="E7141">
        <v>71.599999999999994</v>
      </c>
      <c r="F7141">
        <v>79.599999999999994</v>
      </c>
      <c r="H7141" s="2">
        <f>IF(F7141-78.58&lt;=0,0,IF(F7141-78.58&lt;=1,1,2))</f>
        <v>2</v>
      </c>
      <c r="I7141">
        <v>91</v>
      </c>
      <c r="J7141">
        <v>71.599999999999994</v>
      </c>
      <c r="K7141">
        <v>81.900000000000006</v>
      </c>
      <c r="L7141">
        <v>66.400000000000006</v>
      </c>
      <c r="M7141">
        <v>64.7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21.9</v>
      </c>
      <c r="V7141">
        <v>19.600000000000001</v>
      </c>
      <c r="W7141">
        <v>295.10000000000002</v>
      </c>
      <c r="X7141">
        <v>1005.4</v>
      </c>
      <c r="Y7141">
        <v>6.7</v>
      </c>
      <c r="Z7141">
        <v>6.2</v>
      </c>
      <c r="AA7141">
        <v>317.3</v>
      </c>
      <c r="AB7141">
        <v>27.3</v>
      </c>
      <c r="AC7141">
        <v>9</v>
      </c>
      <c r="AD7141">
        <v>0</v>
      </c>
      <c r="AE7141" t="s">
        <v>21502</v>
      </c>
      <c r="AF7141" t="s">
        <v>21503</v>
      </c>
      <c r="AG7141">
        <v>0.94</v>
      </c>
      <c r="AH7141" t="s">
        <v>330</v>
      </c>
      <c r="AI7141" t="s">
        <v>9140</v>
      </c>
      <c r="AJ7141" t="s">
        <v>331</v>
      </c>
    </row>
    <row r="7142" spans="1:36" x14ac:dyDescent="0.25">
      <c r="A7142" t="s">
        <v>32</v>
      </c>
      <c r="B7142" t="s">
        <v>21504</v>
      </c>
      <c r="C7142">
        <f>YEAR(B7142)</f>
        <v>2019</v>
      </c>
      <c r="D7142">
        <v>84.2</v>
      </c>
      <c r="E7142">
        <v>71.599999999999994</v>
      </c>
      <c r="F7142">
        <v>79.3</v>
      </c>
      <c r="H7142" s="2">
        <f>IF(F7142-78.58&lt;=0,0,IF(F7142-78.58&lt;=1,1,2))</f>
        <v>1</v>
      </c>
      <c r="I7142">
        <v>91</v>
      </c>
      <c r="J7142">
        <v>71.599999999999994</v>
      </c>
      <c r="K7142">
        <v>82.5</v>
      </c>
      <c r="L7142">
        <v>71.2</v>
      </c>
      <c r="M7142">
        <v>77.099999999999994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26.6</v>
      </c>
      <c r="V7142">
        <v>16</v>
      </c>
      <c r="W7142">
        <v>296.39999999999998</v>
      </c>
      <c r="X7142">
        <v>1006.8</v>
      </c>
      <c r="Y7142">
        <v>7.5</v>
      </c>
      <c r="Z7142">
        <v>6.2</v>
      </c>
      <c r="AA7142">
        <v>314.89999999999998</v>
      </c>
      <c r="AB7142">
        <v>27.1</v>
      </c>
      <c r="AC7142">
        <v>9</v>
      </c>
      <c r="AD7142">
        <v>0</v>
      </c>
      <c r="AE7142" t="s">
        <v>21505</v>
      </c>
      <c r="AF7142" t="s">
        <v>21506</v>
      </c>
      <c r="AG7142">
        <v>0.98</v>
      </c>
      <c r="AH7142" t="s">
        <v>330</v>
      </c>
      <c r="AI7142" t="s">
        <v>9140</v>
      </c>
      <c r="AJ7142" t="s">
        <v>331</v>
      </c>
    </row>
    <row r="7143" spans="1:36" x14ac:dyDescent="0.25">
      <c r="A7143" t="s">
        <v>32</v>
      </c>
      <c r="B7143" t="s">
        <v>21507</v>
      </c>
      <c r="C7143">
        <f>YEAR(B7143)</f>
        <v>2019</v>
      </c>
      <c r="D7143">
        <v>89.6</v>
      </c>
      <c r="E7143">
        <v>77</v>
      </c>
      <c r="F7143">
        <v>83.7</v>
      </c>
      <c r="H7143" s="2">
        <f>IF(F7143-78.58&lt;=0,0,IF(F7143-78.58&lt;=1,1,2))</f>
        <v>2</v>
      </c>
      <c r="I7143">
        <v>92.7</v>
      </c>
      <c r="J7143">
        <v>77</v>
      </c>
      <c r="K7143">
        <v>85.9</v>
      </c>
      <c r="L7143">
        <v>67.900000000000006</v>
      </c>
      <c r="M7143">
        <v>60.2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30.2</v>
      </c>
      <c r="V7143">
        <v>18.3</v>
      </c>
      <c r="W7143">
        <v>295.3</v>
      </c>
      <c r="X7143">
        <v>1008.1</v>
      </c>
      <c r="Y7143">
        <v>7.7</v>
      </c>
      <c r="Z7143">
        <v>6.2</v>
      </c>
      <c r="AA7143">
        <v>314.2</v>
      </c>
      <c r="AB7143">
        <v>27.1</v>
      </c>
      <c r="AC7143">
        <v>9</v>
      </c>
      <c r="AD7143">
        <v>0</v>
      </c>
      <c r="AE7143" t="s">
        <v>21508</v>
      </c>
      <c r="AF7143" t="s">
        <v>21509</v>
      </c>
      <c r="AG7143">
        <v>0</v>
      </c>
      <c r="AH7143" t="s">
        <v>330</v>
      </c>
      <c r="AI7143" t="s">
        <v>9140</v>
      </c>
      <c r="AJ7143" t="s">
        <v>331</v>
      </c>
    </row>
    <row r="7144" spans="1:36" x14ac:dyDescent="0.25">
      <c r="A7144" t="s">
        <v>32</v>
      </c>
      <c r="B7144" t="s">
        <v>21510</v>
      </c>
      <c r="C7144">
        <f>YEAR(B7144)</f>
        <v>2019</v>
      </c>
      <c r="D7144">
        <v>89.6</v>
      </c>
      <c r="E7144">
        <v>82.4</v>
      </c>
      <c r="F7144">
        <v>85.6</v>
      </c>
      <c r="H7144" s="2">
        <f>IF(F7144-78.58&lt;=0,0,IF(F7144-78.58&lt;=1,1,2))</f>
        <v>2</v>
      </c>
      <c r="I7144">
        <v>92.7</v>
      </c>
      <c r="J7144">
        <v>84.6</v>
      </c>
      <c r="K7144">
        <v>88.3</v>
      </c>
      <c r="L7144">
        <v>66.8</v>
      </c>
      <c r="M7144">
        <v>53.9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32.9</v>
      </c>
      <c r="V7144">
        <v>19.7</v>
      </c>
      <c r="W7144">
        <v>294.2</v>
      </c>
      <c r="X7144">
        <v>1008.8</v>
      </c>
      <c r="Y7144">
        <v>4.5999999999999996</v>
      </c>
      <c r="Z7144">
        <v>6.2</v>
      </c>
      <c r="AA7144">
        <v>313.10000000000002</v>
      </c>
      <c r="AB7144">
        <v>27</v>
      </c>
      <c r="AC7144">
        <v>9</v>
      </c>
      <c r="AD7144">
        <v>0</v>
      </c>
      <c r="AE7144" t="s">
        <v>21511</v>
      </c>
      <c r="AF7144" t="s">
        <v>21512</v>
      </c>
      <c r="AG7144">
        <v>0.04</v>
      </c>
      <c r="AH7144" t="s">
        <v>330</v>
      </c>
      <c r="AI7144" t="s">
        <v>9140</v>
      </c>
      <c r="AJ7144" t="s">
        <v>331</v>
      </c>
    </row>
    <row r="7145" spans="1:36" x14ac:dyDescent="0.25">
      <c r="A7145" t="s">
        <v>32</v>
      </c>
      <c r="B7145" t="s">
        <v>21513</v>
      </c>
      <c r="C7145">
        <f>YEAR(B7145)</f>
        <v>2019</v>
      </c>
      <c r="D7145">
        <v>89.6</v>
      </c>
      <c r="E7145">
        <v>77</v>
      </c>
      <c r="F7145">
        <v>83.3</v>
      </c>
      <c r="H7145" s="2">
        <f>IF(F7145-78.58&lt;=0,0,IF(F7145-78.58&lt;=1,1,2))</f>
        <v>2</v>
      </c>
      <c r="I7145">
        <v>100</v>
      </c>
      <c r="J7145">
        <v>77</v>
      </c>
      <c r="K7145">
        <v>87.4</v>
      </c>
      <c r="L7145">
        <v>69.5</v>
      </c>
      <c r="M7145">
        <v>64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23.7</v>
      </c>
      <c r="V7145">
        <v>9.1999999999999993</v>
      </c>
      <c r="W7145">
        <v>147</v>
      </c>
      <c r="X7145">
        <v>1007.7</v>
      </c>
      <c r="Y7145">
        <v>1.2</v>
      </c>
      <c r="Z7145">
        <v>6.2</v>
      </c>
      <c r="AA7145">
        <v>317.60000000000002</v>
      </c>
      <c r="AB7145">
        <v>27.4</v>
      </c>
      <c r="AC7145">
        <v>9</v>
      </c>
      <c r="AD7145">
        <v>0</v>
      </c>
      <c r="AE7145" t="s">
        <v>21514</v>
      </c>
      <c r="AF7145" t="s">
        <v>21515</v>
      </c>
      <c r="AG7145">
        <v>0.08</v>
      </c>
      <c r="AH7145" t="s">
        <v>330</v>
      </c>
      <c r="AI7145" t="s">
        <v>9140</v>
      </c>
      <c r="AJ7145" t="s">
        <v>331</v>
      </c>
    </row>
    <row r="7146" spans="1:36" x14ac:dyDescent="0.25">
      <c r="A7146" t="s">
        <v>32</v>
      </c>
      <c r="B7146" t="s">
        <v>21516</v>
      </c>
      <c r="C7146">
        <f>YEAR(B7146)</f>
        <v>2019</v>
      </c>
      <c r="D7146">
        <v>89.6</v>
      </c>
      <c r="E7146">
        <v>75.099999999999994</v>
      </c>
      <c r="F7146">
        <v>82.6</v>
      </c>
      <c r="H7146" s="2">
        <f>IF(F7146-78.58&lt;=0,0,IF(F7146-78.58&lt;=1,1,2))</f>
        <v>2</v>
      </c>
      <c r="I7146">
        <v>95.9</v>
      </c>
      <c r="J7146">
        <v>75.099999999999994</v>
      </c>
      <c r="K7146">
        <v>85.2</v>
      </c>
      <c r="L7146">
        <v>64.2</v>
      </c>
      <c r="M7146">
        <v>62.3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28.9</v>
      </c>
      <c r="V7146">
        <v>20.7</v>
      </c>
      <c r="W7146">
        <v>287.89999999999998</v>
      </c>
      <c r="X7146">
        <v>1006.3</v>
      </c>
      <c r="Y7146">
        <v>0.1</v>
      </c>
      <c r="Z7146">
        <v>6.2</v>
      </c>
      <c r="AA7146">
        <v>318.5</v>
      </c>
      <c r="AB7146">
        <v>27.4</v>
      </c>
      <c r="AC7146">
        <v>9</v>
      </c>
      <c r="AD7146">
        <v>0</v>
      </c>
      <c r="AE7146" t="s">
        <v>21517</v>
      </c>
      <c r="AF7146" t="s">
        <v>21518</v>
      </c>
      <c r="AG7146">
        <v>0.11</v>
      </c>
      <c r="AH7146" t="s">
        <v>330</v>
      </c>
      <c r="AI7146" t="s">
        <v>9140</v>
      </c>
      <c r="AJ7146" t="s">
        <v>331</v>
      </c>
    </row>
    <row r="7147" spans="1:36" x14ac:dyDescent="0.25">
      <c r="A7147" t="s">
        <v>32</v>
      </c>
      <c r="B7147" t="s">
        <v>21519</v>
      </c>
      <c r="C7147">
        <f>YEAR(B7147)</f>
        <v>2019</v>
      </c>
      <c r="D7147">
        <v>84.2</v>
      </c>
      <c r="E7147">
        <v>78.8</v>
      </c>
      <c r="F7147">
        <v>81.099999999999994</v>
      </c>
      <c r="H7147" s="2">
        <f>IF(F7147-78.58&lt;=0,0,IF(F7147-78.58&lt;=1,1,2))</f>
        <v>2</v>
      </c>
      <c r="I7147">
        <v>85.7</v>
      </c>
      <c r="J7147">
        <v>78.8</v>
      </c>
      <c r="K7147">
        <v>81.900000000000006</v>
      </c>
      <c r="L7147">
        <v>65.8</v>
      </c>
      <c r="M7147">
        <v>60.8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34.4</v>
      </c>
      <c r="V7147">
        <v>20.8</v>
      </c>
      <c r="W7147">
        <v>311.7</v>
      </c>
      <c r="X7147">
        <v>1009.8</v>
      </c>
      <c r="Y7147">
        <v>14.6</v>
      </c>
      <c r="Z7147">
        <v>6.2</v>
      </c>
      <c r="AA7147">
        <v>314.60000000000002</v>
      </c>
      <c r="AB7147">
        <v>27.1</v>
      </c>
      <c r="AC7147">
        <v>9</v>
      </c>
      <c r="AD7147">
        <v>0</v>
      </c>
      <c r="AE7147" t="s">
        <v>21520</v>
      </c>
      <c r="AF7147" t="s">
        <v>21521</v>
      </c>
      <c r="AG7147">
        <v>0.15</v>
      </c>
      <c r="AH7147" t="s">
        <v>330</v>
      </c>
      <c r="AI7147" t="s">
        <v>9140</v>
      </c>
      <c r="AJ7147" t="s">
        <v>331</v>
      </c>
    </row>
    <row r="7148" spans="1:36" x14ac:dyDescent="0.25">
      <c r="A7148" t="s">
        <v>32</v>
      </c>
      <c r="B7148" t="s">
        <v>21522</v>
      </c>
      <c r="C7148">
        <f>YEAR(B7148)</f>
        <v>2019</v>
      </c>
      <c r="D7148">
        <v>84.2</v>
      </c>
      <c r="E7148">
        <v>77</v>
      </c>
      <c r="F7148">
        <v>80.099999999999994</v>
      </c>
      <c r="H7148" s="2">
        <f>IF(F7148-78.58&lt;=0,0,IF(F7148-78.58&lt;=1,1,2))</f>
        <v>2</v>
      </c>
      <c r="I7148">
        <v>83.9</v>
      </c>
      <c r="J7148">
        <v>77</v>
      </c>
      <c r="K7148">
        <v>80.2</v>
      </c>
      <c r="L7148">
        <v>60.8</v>
      </c>
      <c r="M7148">
        <v>52.3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40.700000000000003</v>
      </c>
      <c r="V7148">
        <v>24.1</v>
      </c>
      <c r="W7148">
        <v>315.39999999999998</v>
      </c>
      <c r="X7148">
        <v>1011.9</v>
      </c>
      <c r="Y7148">
        <v>21.3</v>
      </c>
      <c r="Z7148">
        <v>6.2</v>
      </c>
      <c r="AA7148">
        <v>318.8</v>
      </c>
      <c r="AB7148">
        <v>27.3</v>
      </c>
      <c r="AC7148">
        <v>10</v>
      </c>
      <c r="AD7148">
        <v>0</v>
      </c>
      <c r="AE7148" t="s">
        <v>21523</v>
      </c>
      <c r="AF7148" t="s">
        <v>21524</v>
      </c>
      <c r="AG7148">
        <v>0.18</v>
      </c>
      <c r="AH7148" t="s">
        <v>36</v>
      </c>
      <c r="AI7148" t="s">
        <v>37</v>
      </c>
      <c r="AJ7148" t="s">
        <v>38</v>
      </c>
    </row>
    <row r="7149" spans="1:36" x14ac:dyDescent="0.25">
      <c r="A7149" t="s">
        <v>32</v>
      </c>
      <c r="B7149" t="s">
        <v>21525</v>
      </c>
      <c r="C7149">
        <f>YEAR(B7149)</f>
        <v>2019</v>
      </c>
      <c r="D7149">
        <v>84.2</v>
      </c>
      <c r="E7149">
        <v>77</v>
      </c>
      <c r="F7149">
        <v>79.7</v>
      </c>
      <c r="H7149" s="2">
        <f>IF(F7149-78.58&lt;=0,0,IF(F7149-78.58&lt;=1,1,2))</f>
        <v>2</v>
      </c>
      <c r="I7149">
        <v>85</v>
      </c>
      <c r="J7149">
        <v>77</v>
      </c>
      <c r="K7149">
        <v>80.099999999999994</v>
      </c>
      <c r="L7149">
        <v>62.3</v>
      </c>
      <c r="M7149">
        <v>55.7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29.3</v>
      </c>
      <c r="V7149">
        <v>19.600000000000001</v>
      </c>
      <c r="W7149">
        <v>303.89999999999998</v>
      </c>
      <c r="X7149">
        <v>1012</v>
      </c>
      <c r="Y7149">
        <v>12.9</v>
      </c>
      <c r="Z7149">
        <v>6.2</v>
      </c>
      <c r="AA7149">
        <v>316.10000000000002</v>
      </c>
      <c r="AB7149">
        <v>27.1</v>
      </c>
      <c r="AC7149">
        <v>10</v>
      </c>
      <c r="AD7149">
        <v>0</v>
      </c>
      <c r="AE7149" t="s">
        <v>21526</v>
      </c>
      <c r="AF7149" t="s">
        <v>21527</v>
      </c>
      <c r="AG7149">
        <v>0.25</v>
      </c>
      <c r="AH7149" t="s">
        <v>330</v>
      </c>
      <c r="AI7149" t="s">
        <v>9140</v>
      </c>
      <c r="AJ7149" t="s">
        <v>331</v>
      </c>
    </row>
    <row r="7150" spans="1:36" x14ac:dyDescent="0.25">
      <c r="A7150" t="s">
        <v>32</v>
      </c>
      <c r="B7150" t="s">
        <v>21528</v>
      </c>
      <c r="C7150">
        <f>YEAR(B7150)</f>
        <v>2019</v>
      </c>
      <c r="D7150">
        <v>84.2</v>
      </c>
      <c r="E7150">
        <v>68</v>
      </c>
      <c r="F7150">
        <v>77.900000000000006</v>
      </c>
      <c r="H7150" s="2">
        <f>IF(F7150-78.58&lt;=0,0,IF(F7150-78.58&lt;=1,1,2))</f>
        <v>0</v>
      </c>
      <c r="I7150">
        <v>87.4</v>
      </c>
      <c r="J7150">
        <v>68</v>
      </c>
      <c r="K7150">
        <v>78.900000000000006</v>
      </c>
      <c r="L7150">
        <v>64.2</v>
      </c>
      <c r="M7150">
        <v>63.4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24.2</v>
      </c>
      <c r="V7150">
        <v>18.3</v>
      </c>
      <c r="W7150">
        <v>306.7</v>
      </c>
      <c r="X7150">
        <v>1011.2</v>
      </c>
      <c r="Y7150">
        <v>2.2999999999999998</v>
      </c>
      <c r="Z7150">
        <v>6.2</v>
      </c>
      <c r="AA7150">
        <v>318.60000000000002</v>
      </c>
      <c r="AB7150">
        <v>27.3</v>
      </c>
      <c r="AC7150">
        <v>10</v>
      </c>
      <c r="AD7150">
        <v>0</v>
      </c>
      <c r="AE7150" t="s">
        <v>21529</v>
      </c>
      <c r="AF7150" t="s">
        <v>21530</v>
      </c>
      <c r="AG7150">
        <v>0.25</v>
      </c>
      <c r="AH7150" t="s">
        <v>330</v>
      </c>
      <c r="AI7150" t="s">
        <v>9140</v>
      </c>
      <c r="AJ7150" t="s">
        <v>331</v>
      </c>
    </row>
    <row r="7151" spans="1:36" x14ac:dyDescent="0.25">
      <c r="A7151" t="s">
        <v>32</v>
      </c>
      <c r="B7151" t="s">
        <v>21531</v>
      </c>
      <c r="C7151">
        <f>YEAR(B7151)</f>
        <v>2019</v>
      </c>
      <c r="D7151">
        <v>86</v>
      </c>
      <c r="E7151">
        <v>69.8</v>
      </c>
      <c r="F7151">
        <v>78.400000000000006</v>
      </c>
      <c r="H7151" s="2">
        <f>IF(F7151-78.58&lt;=0,0,IF(F7151-78.58&lt;=1,1,2))</f>
        <v>0</v>
      </c>
      <c r="I7151">
        <v>87.5</v>
      </c>
      <c r="J7151">
        <v>69.8</v>
      </c>
      <c r="K7151">
        <v>79.400000000000006</v>
      </c>
      <c r="L7151">
        <v>62.1</v>
      </c>
      <c r="M7151">
        <v>58.3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26.8</v>
      </c>
      <c r="V7151">
        <v>18.3</v>
      </c>
      <c r="W7151">
        <v>298.10000000000002</v>
      </c>
      <c r="X7151">
        <v>1009</v>
      </c>
      <c r="Y7151">
        <v>0</v>
      </c>
      <c r="Z7151">
        <v>6.2</v>
      </c>
      <c r="AA7151">
        <v>319.10000000000002</v>
      </c>
      <c r="AB7151">
        <v>27.4</v>
      </c>
      <c r="AC7151">
        <v>10</v>
      </c>
      <c r="AD7151">
        <v>0</v>
      </c>
      <c r="AE7151" t="s">
        <v>21532</v>
      </c>
      <c r="AF7151" t="s">
        <v>21533</v>
      </c>
      <c r="AG7151">
        <v>0.28999999999999998</v>
      </c>
      <c r="AH7151" t="s">
        <v>330</v>
      </c>
      <c r="AI7151" t="s">
        <v>9140</v>
      </c>
      <c r="AJ7151" t="s">
        <v>331</v>
      </c>
    </row>
    <row r="7152" spans="1:36" x14ac:dyDescent="0.25">
      <c r="A7152" t="s">
        <v>32</v>
      </c>
      <c r="B7152" t="s">
        <v>21534</v>
      </c>
      <c r="C7152">
        <f>YEAR(B7152)</f>
        <v>2019</v>
      </c>
      <c r="D7152">
        <v>86</v>
      </c>
      <c r="E7152">
        <v>75.2</v>
      </c>
      <c r="F7152">
        <v>81</v>
      </c>
      <c r="H7152" s="2">
        <f>IF(F7152-78.58&lt;=0,0,IF(F7152-78.58&lt;=1,1,2))</f>
        <v>2</v>
      </c>
      <c r="I7152">
        <v>90.6</v>
      </c>
      <c r="J7152">
        <v>75.2</v>
      </c>
      <c r="K7152">
        <v>83</v>
      </c>
      <c r="L7152">
        <v>66.400000000000006</v>
      </c>
      <c r="M7152">
        <v>61.7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24.8</v>
      </c>
      <c r="V7152">
        <v>21.9</v>
      </c>
      <c r="W7152">
        <v>299.39999999999998</v>
      </c>
      <c r="X7152">
        <v>1008.1</v>
      </c>
      <c r="Y7152">
        <v>0</v>
      </c>
      <c r="Z7152">
        <v>6.2</v>
      </c>
      <c r="AA7152">
        <v>314.7</v>
      </c>
      <c r="AB7152">
        <v>27.1</v>
      </c>
      <c r="AC7152">
        <v>9</v>
      </c>
      <c r="AD7152">
        <v>0</v>
      </c>
      <c r="AE7152" t="s">
        <v>21535</v>
      </c>
      <c r="AF7152" t="s">
        <v>21536</v>
      </c>
      <c r="AG7152">
        <v>0.32</v>
      </c>
      <c r="AH7152" t="s">
        <v>330</v>
      </c>
      <c r="AI7152" t="s">
        <v>9140</v>
      </c>
      <c r="AJ7152" t="s">
        <v>331</v>
      </c>
    </row>
    <row r="7153" spans="1:36" x14ac:dyDescent="0.25">
      <c r="A7153" t="s">
        <v>32</v>
      </c>
      <c r="B7153" t="s">
        <v>21537</v>
      </c>
      <c r="C7153">
        <f>YEAR(B7153)</f>
        <v>2019</v>
      </c>
      <c r="D7153">
        <v>84.2</v>
      </c>
      <c r="E7153">
        <v>71.599999999999994</v>
      </c>
      <c r="F7153">
        <v>79.3</v>
      </c>
      <c r="H7153" s="2">
        <f>IF(F7153-78.58&lt;=0,0,IF(F7153-78.58&lt;=1,1,2))</f>
        <v>1</v>
      </c>
      <c r="I7153">
        <v>90.9</v>
      </c>
      <c r="J7153">
        <v>71.599999999999994</v>
      </c>
      <c r="K7153">
        <v>81.8</v>
      </c>
      <c r="L7153">
        <v>68.099999999999994</v>
      </c>
      <c r="M7153">
        <v>68.7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24.2</v>
      </c>
      <c r="V7153">
        <v>19.7</v>
      </c>
      <c r="W7153">
        <v>301.10000000000002</v>
      </c>
      <c r="X7153">
        <v>1008.5</v>
      </c>
      <c r="Y7153">
        <v>0</v>
      </c>
      <c r="Z7153">
        <v>6.2</v>
      </c>
      <c r="AA7153">
        <v>310.8</v>
      </c>
      <c r="AB7153">
        <v>26.7</v>
      </c>
      <c r="AC7153">
        <v>9</v>
      </c>
      <c r="AD7153">
        <v>0</v>
      </c>
      <c r="AE7153" t="s">
        <v>21538</v>
      </c>
      <c r="AF7153" t="s">
        <v>21539</v>
      </c>
      <c r="AG7153">
        <v>0.36</v>
      </c>
      <c r="AH7153" t="s">
        <v>330</v>
      </c>
      <c r="AI7153" t="s">
        <v>9140</v>
      </c>
      <c r="AJ7153" t="s">
        <v>331</v>
      </c>
    </row>
    <row r="7154" spans="1:36" x14ac:dyDescent="0.25">
      <c r="A7154" t="s">
        <v>32</v>
      </c>
      <c r="B7154" t="s">
        <v>21540</v>
      </c>
      <c r="C7154">
        <f>YEAR(B7154)</f>
        <v>2019</v>
      </c>
      <c r="D7154">
        <v>82.4</v>
      </c>
      <c r="E7154">
        <v>73.400000000000006</v>
      </c>
      <c r="F7154">
        <v>79.400000000000006</v>
      </c>
      <c r="H7154" s="2">
        <f>IF(F7154-78.58&lt;=0,0,IF(F7154-78.58&lt;=1,1,2))</f>
        <v>1</v>
      </c>
      <c r="I7154">
        <v>87.2</v>
      </c>
      <c r="J7154">
        <v>73.400000000000006</v>
      </c>
      <c r="K7154">
        <v>81.8</v>
      </c>
      <c r="L7154">
        <v>68.8</v>
      </c>
      <c r="M7154">
        <v>70.2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22.6</v>
      </c>
      <c r="V7154">
        <v>19.600000000000001</v>
      </c>
      <c r="W7154">
        <v>299.39999999999998</v>
      </c>
      <c r="X7154">
        <v>1007.8</v>
      </c>
      <c r="Y7154">
        <v>0.6</v>
      </c>
      <c r="Z7154">
        <v>6.2</v>
      </c>
      <c r="AA7154">
        <v>300.3</v>
      </c>
      <c r="AB7154">
        <v>25.9</v>
      </c>
      <c r="AC7154">
        <v>9</v>
      </c>
      <c r="AD7154">
        <v>0</v>
      </c>
      <c r="AE7154" t="s">
        <v>21541</v>
      </c>
      <c r="AF7154" t="s">
        <v>21542</v>
      </c>
      <c r="AG7154">
        <v>0.39</v>
      </c>
      <c r="AH7154" t="s">
        <v>330</v>
      </c>
      <c r="AI7154" t="s">
        <v>9140</v>
      </c>
      <c r="AJ7154" t="s">
        <v>331</v>
      </c>
    </row>
    <row r="7155" spans="1:36" x14ac:dyDescent="0.25">
      <c r="A7155" t="s">
        <v>32</v>
      </c>
      <c r="B7155" t="s">
        <v>21543</v>
      </c>
      <c r="C7155">
        <f>YEAR(B7155)</f>
        <v>2019</v>
      </c>
      <c r="D7155">
        <v>84.2</v>
      </c>
      <c r="E7155">
        <v>71.599999999999994</v>
      </c>
      <c r="F7155">
        <v>79.5</v>
      </c>
      <c r="H7155" s="2">
        <f>IF(F7155-78.58&lt;=0,0,IF(F7155-78.58&lt;=1,1,2))</f>
        <v>1</v>
      </c>
      <c r="I7155">
        <v>89.6</v>
      </c>
      <c r="J7155">
        <v>71.599999999999994</v>
      </c>
      <c r="K7155">
        <v>81.599999999999994</v>
      </c>
      <c r="L7155">
        <v>68.3</v>
      </c>
      <c r="M7155">
        <v>69.2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22.8</v>
      </c>
      <c r="V7155">
        <v>18.3</v>
      </c>
      <c r="W7155">
        <v>311.10000000000002</v>
      </c>
      <c r="X7155">
        <v>1007.1</v>
      </c>
      <c r="Y7155">
        <v>0</v>
      </c>
      <c r="Z7155">
        <v>6.2</v>
      </c>
      <c r="AA7155">
        <v>307</v>
      </c>
      <c r="AB7155">
        <v>26.7</v>
      </c>
      <c r="AC7155">
        <v>9</v>
      </c>
      <c r="AD7155">
        <v>0</v>
      </c>
      <c r="AE7155" t="s">
        <v>21544</v>
      </c>
      <c r="AF7155" t="s">
        <v>21545</v>
      </c>
      <c r="AG7155">
        <v>0.43</v>
      </c>
      <c r="AH7155" t="s">
        <v>330</v>
      </c>
      <c r="AI7155" t="s">
        <v>9140</v>
      </c>
      <c r="AJ7155" t="s">
        <v>331</v>
      </c>
    </row>
    <row r="7156" spans="1:36" x14ac:dyDescent="0.25">
      <c r="A7156" t="s">
        <v>32</v>
      </c>
      <c r="B7156" t="s">
        <v>21546</v>
      </c>
      <c r="C7156">
        <f>YEAR(B7156)</f>
        <v>2019</v>
      </c>
      <c r="D7156">
        <v>84.2</v>
      </c>
      <c r="E7156">
        <v>71.599999999999994</v>
      </c>
      <c r="F7156">
        <v>78.3</v>
      </c>
      <c r="H7156" s="2">
        <f>IF(F7156-78.58&lt;=0,0,IF(F7156-78.58&lt;=1,1,2))</f>
        <v>0</v>
      </c>
      <c r="I7156">
        <v>89.6</v>
      </c>
      <c r="J7156">
        <v>71.599999999999994</v>
      </c>
      <c r="K7156">
        <v>80.3</v>
      </c>
      <c r="L7156">
        <v>68.599999999999994</v>
      </c>
      <c r="M7156">
        <v>72.8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27.1</v>
      </c>
      <c r="V7156">
        <v>21.9</v>
      </c>
      <c r="W7156">
        <v>304.7</v>
      </c>
      <c r="X7156">
        <v>1006.3</v>
      </c>
      <c r="Y7156">
        <v>8.1999999999999993</v>
      </c>
      <c r="Z7156">
        <v>6.2</v>
      </c>
      <c r="AA7156">
        <v>298.60000000000002</v>
      </c>
      <c r="AB7156">
        <v>25.7</v>
      </c>
      <c r="AC7156">
        <v>9</v>
      </c>
      <c r="AD7156">
        <v>0</v>
      </c>
      <c r="AE7156" t="s">
        <v>21547</v>
      </c>
      <c r="AF7156" t="s">
        <v>21548</v>
      </c>
      <c r="AG7156">
        <v>0.46</v>
      </c>
      <c r="AH7156" t="s">
        <v>330</v>
      </c>
      <c r="AI7156" t="s">
        <v>9140</v>
      </c>
      <c r="AJ7156" t="s">
        <v>331</v>
      </c>
    </row>
    <row r="7157" spans="1:36" x14ac:dyDescent="0.25">
      <c r="A7157" t="s">
        <v>32</v>
      </c>
      <c r="B7157" t="s">
        <v>21549</v>
      </c>
      <c r="C7157">
        <f>YEAR(B7157)</f>
        <v>2019</v>
      </c>
      <c r="D7157">
        <v>87.8</v>
      </c>
      <c r="E7157">
        <v>69.8</v>
      </c>
      <c r="F7157">
        <v>79.5</v>
      </c>
      <c r="H7157" s="2">
        <f>IF(F7157-78.58&lt;=0,0,IF(F7157-78.58&lt;=1,1,2))</f>
        <v>1</v>
      </c>
      <c r="I7157">
        <v>100</v>
      </c>
      <c r="J7157">
        <v>69.8</v>
      </c>
      <c r="K7157">
        <v>83.6</v>
      </c>
      <c r="L7157">
        <v>68.2</v>
      </c>
      <c r="M7157">
        <v>68.599999999999994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19</v>
      </c>
      <c r="V7157">
        <v>10.199999999999999</v>
      </c>
      <c r="W7157">
        <v>202.4</v>
      </c>
      <c r="X7157">
        <v>1006.9</v>
      </c>
      <c r="Y7157">
        <v>11.6</v>
      </c>
      <c r="Z7157">
        <v>6.2</v>
      </c>
      <c r="AA7157">
        <v>295.7</v>
      </c>
      <c r="AB7157">
        <v>25.7</v>
      </c>
      <c r="AC7157">
        <v>9</v>
      </c>
      <c r="AD7157">
        <v>0</v>
      </c>
      <c r="AE7157" t="s">
        <v>21550</v>
      </c>
      <c r="AF7157" t="s">
        <v>21551</v>
      </c>
      <c r="AG7157">
        <v>0.5</v>
      </c>
      <c r="AH7157" t="s">
        <v>330</v>
      </c>
      <c r="AI7157" t="s">
        <v>9140</v>
      </c>
      <c r="AJ7157" t="s">
        <v>331</v>
      </c>
    </row>
    <row r="7158" spans="1:36" x14ac:dyDescent="0.25">
      <c r="A7158" t="s">
        <v>32</v>
      </c>
      <c r="B7158" t="s">
        <v>21552</v>
      </c>
      <c r="C7158">
        <f>YEAR(B7158)</f>
        <v>2019</v>
      </c>
      <c r="D7158">
        <v>86</v>
      </c>
      <c r="E7158">
        <v>71.599999999999994</v>
      </c>
      <c r="F7158">
        <v>79.3</v>
      </c>
      <c r="H7158" s="2">
        <f>IF(F7158-78.58&lt;=0,0,IF(F7158-78.58&lt;=1,1,2))</f>
        <v>1</v>
      </c>
      <c r="I7158">
        <v>91.9</v>
      </c>
      <c r="J7158">
        <v>71.599999999999994</v>
      </c>
      <c r="K7158">
        <v>81.599999999999994</v>
      </c>
      <c r="L7158">
        <v>69.2</v>
      </c>
      <c r="M7158">
        <v>71.8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19</v>
      </c>
      <c r="V7158">
        <v>11.4</v>
      </c>
      <c r="W7158">
        <v>308.8</v>
      </c>
      <c r="X7158">
        <v>1009.4</v>
      </c>
      <c r="Y7158">
        <v>10.199999999999999</v>
      </c>
      <c r="Z7158">
        <v>6.2</v>
      </c>
      <c r="AA7158">
        <v>296.10000000000002</v>
      </c>
      <c r="AB7158">
        <v>25.5</v>
      </c>
      <c r="AC7158">
        <v>9</v>
      </c>
      <c r="AD7158">
        <v>0</v>
      </c>
      <c r="AE7158" t="s">
        <v>21553</v>
      </c>
      <c r="AF7158" t="s">
        <v>21554</v>
      </c>
      <c r="AG7158">
        <v>0.53</v>
      </c>
      <c r="AH7158" t="s">
        <v>330</v>
      </c>
      <c r="AI7158" t="s">
        <v>9140</v>
      </c>
      <c r="AJ7158" t="s">
        <v>331</v>
      </c>
    </row>
    <row r="7159" spans="1:36" x14ac:dyDescent="0.25">
      <c r="A7159" t="s">
        <v>32</v>
      </c>
      <c r="B7159" t="s">
        <v>21555</v>
      </c>
      <c r="C7159">
        <f>YEAR(B7159)</f>
        <v>2019</v>
      </c>
      <c r="D7159">
        <v>86</v>
      </c>
      <c r="E7159">
        <v>73.400000000000006</v>
      </c>
      <c r="F7159">
        <v>79.7</v>
      </c>
      <c r="H7159" s="2">
        <f>IF(F7159-78.58&lt;=0,0,IF(F7159-78.58&lt;=1,1,2))</f>
        <v>2</v>
      </c>
      <c r="I7159">
        <v>92</v>
      </c>
      <c r="J7159">
        <v>73.400000000000006</v>
      </c>
      <c r="K7159">
        <v>82.2</v>
      </c>
      <c r="L7159">
        <v>69.7</v>
      </c>
      <c r="M7159">
        <v>72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27.1</v>
      </c>
      <c r="V7159">
        <v>12.8</v>
      </c>
      <c r="W7159">
        <v>332.1</v>
      </c>
      <c r="X7159">
        <v>1010.7</v>
      </c>
      <c r="Y7159">
        <v>21</v>
      </c>
      <c r="Z7159">
        <v>6.2</v>
      </c>
      <c r="AA7159">
        <v>289.3</v>
      </c>
      <c r="AB7159">
        <v>24.8</v>
      </c>
      <c r="AC7159">
        <v>9</v>
      </c>
      <c r="AD7159">
        <v>0</v>
      </c>
      <c r="AE7159" t="s">
        <v>21556</v>
      </c>
      <c r="AF7159" t="s">
        <v>21557</v>
      </c>
      <c r="AG7159">
        <v>0.56000000000000005</v>
      </c>
      <c r="AH7159" t="s">
        <v>36</v>
      </c>
      <c r="AI7159" t="s">
        <v>37</v>
      </c>
      <c r="AJ7159" t="s">
        <v>38</v>
      </c>
    </row>
    <row r="7160" spans="1:36" x14ac:dyDescent="0.25">
      <c r="A7160" t="s">
        <v>32</v>
      </c>
      <c r="B7160" t="s">
        <v>21558</v>
      </c>
      <c r="C7160">
        <f>YEAR(B7160)</f>
        <v>2019</v>
      </c>
      <c r="D7160">
        <v>82.4</v>
      </c>
      <c r="E7160">
        <v>77</v>
      </c>
      <c r="F7160">
        <v>79.099999999999994</v>
      </c>
      <c r="H7160" s="2">
        <f>IF(F7160-78.58&lt;=0,0,IF(F7160-78.58&lt;=1,1,2))</f>
        <v>1</v>
      </c>
      <c r="I7160">
        <v>82.9</v>
      </c>
      <c r="J7160">
        <v>77</v>
      </c>
      <c r="K7160">
        <v>79.3</v>
      </c>
      <c r="L7160">
        <v>62.1</v>
      </c>
      <c r="M7160">
        <v>56.7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37.4</v>
      </c>
      <c r="V7160">
        <v>20.8</v>
      </c>
      <c r="W7160">
        <v>321.60000000000002</v>
      </c>
      <c r="X7160">
        <v>1012.6</v>
      </c>
      <c r="Y7160">
        <v>29.7</v>
      </c>
      <c r="Z7160">
        <v>6.2</v>
      </c>
      <c r="AA7160">
        <v>298.2</v>
      </c>
      <c r="AB7160">
        <v>25.7</v>
      </c>
      <c r="AC7160">
        <v>9</v>
      </c>
      <c r="AD7160">
        <v>0</v>
      </c>
      <c r="AE7160" t="s">
        <v>21559</v>
      </c>
      <c r="AF7160" t="s">
        <v>21560</v>
      </c>
      <c r="AG7160">
        <v>0.6</v>
      </c>
      <c r="AH7160" t="s">
        <v>36</v>
      </c>
      <c r="AI7160" t="s">
        <v>37</v>
      </c>
      <c r="AJ7160" t="s">
        <v>38</v>
      </c>
    </row>
    <row r="7161" spans="1:36" x14ac:dyDescent="0.25">
      <c r="A7161" t="s">
        <v>32</v>
      </c>
      <c r="B7161" t="s">
        <v>21561</v>
      </c>
      <c r="C7161">
        <f>YEAR(B7161)</f>
        <v>2019</v>
      </c>
      <c r="D7161">
        <v>82.4</v>
      </c>
      <c r="E7161">
        <v>77</v>
      </c>
      <c r="F7161">
        <v>78.7</v>
      </c>
      <c r="H7161" s="2">
        <f>IF(F7161-78.58&lt;=0,0,IF(F7161-78.58&lt;=1,1,2))</f>
        <v>1</v>
      </c>
      <c r="I7161">
        <v>82.5</v>
      </c>
      <c r="J7161">
        <v>77</v>
      </c>
      <c r="K7161">
        <v>78.8</v>
      </c>
      <c r="L7161">
        <v>60.7</v>
      </c>
      <c r="M7161">
        <v>54.4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35.1</v>
      </c>
      <c r="V7161">
        <v>20.7</v>
      </c>
      <c r="W7161">
        <v>318</v>
      </c>
      <c r="X7161">
        <v>1012.6</v>
      </c>
      <c r="Y7161">
        <v>27.8</v>
      </c>
      <c r="Z7161">
        <v>6.2</v>
      </c>
      <c r="AA7161">
        <v>301.5</v>
      </c>
      <c r="AB7161">
        <v>26</v>
      </c>
      <c r="AC7161">
        <v>9</v>
      </c>
      <c r="AD7161">
        <v>0</v>
      </c>
      <c r="AE7161" t="s">
        <v>21562</v>
      </c>
      <c r="AF7161" t="s">
        <v>21563</v>
      </c>
      <c r="AG7161">
        <v>0.63</v>
      </c>
      <c r="AH7161" t="s">
        <v>36</v>
      </c>
      <c r="AI7161" t="s">
        <v>37</v>
      </c>
      <c r="AJ7161" t="s">
        <v>38</v>
      </c>
    </row>
    <row r="7162" spans="1:36" x14ac:dyDescent="0.25">
      <c r="A7162" t="s">
        <v>32</v>
      </c>
      <c r="B7162" t="s">
        <v>21564</v>
      </c>
      <c r="C7162">
        <f>YEAR(B7162)</f>
        <v>2019</v>
      </c>
      <c r="D7162">
        <v>80.599999999999994</v>
      </c>
      <c r="E7162">
        <v>75.2</v>
      </c>
      <c r="F7162">
        <v>77.8</v>
      </c>
      <c r="H7162" s="2">
        <f>IF(F7162-78.58&lt;=0,0,IF(F7162-78.58&lt;=1,1,2))</f>
        <v>0</v>
      </c>
      <c r="I7162">
        <v>82.8</v>
      </c>
      <c r="J7162">
        <v>75.2</v>
      </c>
      <c r="K7162">
        <v>78.2</v>
      </c>
      <c r="L7162">
        <v>64.3</v>
      </c>
      <c r="M7162">
        <v>63.4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28.6</v>
      </c>
      <c r="V7162">
        <v>20.8</v>
      </c>
      <c r="W7162">
        <v>307.10000000000002</v>
      </c>
      <c r="X7162">
        <v>1013.9</v>
      </c>
      <c r="Y7162">
        <v>37</v>
      </c>
      <c r="Z7162">
        <v>6.2</v>
      </c>
      <c r="AA7162">
        <v>284.10000000000002</v>
      </c>
      <c r="AB7162">
        <v>24.5</v>
      </c>
      <c r="AC7162">
        <v>9</v>
      </c>
      <c r="AD7162">
        <v>0</v>
      </c>
      <c r="AE7162" t="s">
        <v>21565</v>
      </c>
      <c r="AF7162" t="s">
        <v>21566</v>
      </c>
      <c r="AG7162">
        <v>0.66</v>
      </c>
      <c r="AH7162" t="s">
        <v>36</v>
      </c>
      <c r="AI7162" t="s">
        <v>37</v>
      </c>
      <c r="AJ7162" t="s">
        <v>38</v>
      </c>
    </row>
    <row r="7163" spans="1:36" x14ac:dyDescent="0.25">
      <c r="A7163" t="s">
        <v>32</v>
      </c>
      <c r="B7163" t="s">
        <v>21567</v>
      </c>
      <c r="C7163">
        <f>YEAR(B7163)</f>
        <v>2019</v>
      </c>
      <c r="D7163">
        <v>82.4</v>
      </c>
      <c r="E7163">
        <v>71.599999999999994</v>
      </c>
      <c r="F7163">
        <v>77.599999999999994</v>
      </c>
      <c r="H7163" s="2">
        <f>IF(F7163-78.58&lt;=0,0,IF(F7163-78.58&lt;=1,1,2))</f>
        <v>0</v>
      </c>
      <c r="I7163">
        <v>85.4</v>
      </c>
      <c r="J7163">
        <v>71.599999999999994</v>
      </c>
      <c r="K7163">
        <v>78.5</v>
      </c>
      <c r="L7163">
        <v>66.8</v>
      </c>
      <c r="M7163">
        <v>69.5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24.6</v>
      </c>
      <c r="V7163">
        <v>17.2</v>
      </c>
      <c r="W7163">
        <v>305.8</v>
      </c>
      <c r="X7163">
        <v>1014</v>
      </c>
      <c r="Y7163">
        <v>33.4</v>
      </c>
      <c r="Z7163">
        <v>6.2</v>
      </c>
      <c r="AA7163">
        <v>289.3</v>
      </c>
      <c r="AB7163">
        <v>24.9</v>
      </c>
      <c r="AC7163">
        <v>9</v>
      </c>
      <c r="AD7163">
        <v>0</v>
      </c>
      <c r="AE7163" t="s">
        <v>21568</v>
      </c>
      <c r="AF7163" t="s">
        <v>21569</v>
      </c>
      <c r="AG7163">
        <v>0.7</v>
      </c>
      <c r="AH7163" t="s">
        <v>36</v>
      </c>
      <c r="AI7163" t="s">
        <v>37</v>
      </c>
      <c r="AJ7163" t="s">
        <v>38</v>
      </c>
    </row>
    <row r="7164" spans="1:36" x14ac:dyDescent="0.25">
      <c r="A7164" t="s">
        <v>32</v>
      </c>
      <c r="B7164" t="s">
        <v>21570</v>
      </c>
      <c r="C7164">
        <f>YEAR(B7164)</f>
        <v>2019</v>
      </c>
      <c r="D7164">
        <v>82.4</v>
      </c>
      <c r="E7164">
        <v>71.599999999999994</v>
      </c>
      <c r="F7164">
        <v>79.099999999999994</v>
      </c>
      <c r="H7164" s="2">
        <f>IF(F7164-78.58&lt;=0,0,IF(F7164-78.58&lt;=1,1,2))</f>
        <v>1</v>
      </c>
      <c r="I7164">
        <v>87.2</v>
      </c>
      <c r="J7164">
        <v>71.599999999999994</v>
      </c>
      <c r="K7164">
        <v>81</v>
      </c>
      <c r="L7164">
        <v>67.900000000000006</v>
      </c>
      <c r="M7164">
        <v>68.8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28.4</v>
      </c>
      <c r="V7164">
        <v>20.7</v>
      </c>
      <c r="W7164">
        <v>300.8</v>
      </c>
      <c r="X7164">
        <v>1013.2</v>
      </c>
      <c r="Y7164">
        <v>19.8</v>
      </c>
      <c r="Z7164">
        <v>6.2</v>
      </c>
      <c r="AA7164">
        <v>278.5</v>
      </c>
      <c r="AB7164">
        <v>24.3</v>
      </c>
      <c r="AC7164">
        <v>8</v>
      </c>
      <c r="AD7164">
        <v>0</v>
      </c>
      <c r="AE7164" t="s">
        <v>21571</v>
      </c>
      <c r="AF7164" t="s">
        <v>21572</v>
      </c>
      <c r="AG7164">
        <v>0.73</v>
      </c>
      <c r="AH7164" t="s">
        <v>330</v>
      </c>
      <c r="AI7164" t="s">
        <v>9140</v>
      </c>
      <c r="AJ7164" t="s">
        <v>331</v>
      </c>
    </row>
    <row r="7165" spans="1:36" x14ac:dyDescent="0.25">
      <c r="A7165" t="s">
        <v>32</v>
      </c>
      <c r="B7165" t="s">
        <v>21573</v>
      </c>
      <c r="C7165">
        <f>YEAR(B7165)</f>
        <v>2019</v>
      </c>
      <c r="D7165">
        <v>84.2</v>
      </c>
      <c r="E7165">
        <v>73.400000000000006</v>
      </c>
      <c r="F7165">
        <v>80.5</v>
      </c>
      <c r="H7165" s="2">
        <f>IF(F7165-78.58&lt;=0,0,IF(F7165-78.58&lt;=1,1,2))</f>
        <v>2</v>
      </c>
      <c r="I7165">
        <v>89.6</v>
      </c>
      <c r="J7165">
        <v>73.400000000000006</v>
      </c>
      <c r="K7165">
        <v>83</v>
      </c>
      <c r="L7165">
        <v>68.8</v>
      </c>
      <c r="M7165">
        <v>67.7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24.8</v>
      </c>
      <c r="V7165">
        <v>21.9</v>
      </c>
      <c r="W7165">
        <v>301.89999999999998</v>
      </c>
      <c r="X7165">
        <v>1011.9</v>
      </c>
      <c r="Y7165">
        <v>16.600000000000001</v>
      </c>
      <c r="Z7165">
        <v>6.2</v>
      </c>
      <c r="AA7165">
        <v>285.39999999999998</v>
      </c>
      <c r="AB7165">
        <v>24.8</v>
      </c>
      <c r="AC7165">
        <v>9</v>
      </c>
      <c r="AD7165">
        <v>0</v>
      </c>
      <c r="AE7165" t="s">
        <v>21574</v>
      </c>
      <c r="AF7165" t="s">
        <v>21575</v>
      </c>
      <c r="AG7165">
        <v>0.75</v>
      </c>
      <c r="AH7165" t="s">
        <v>330</v>
      </c>
      <c r="AI7165" t="s">
        <v>9140</v>
      </c>
      <c r="AJ7165" t="s">
        <v>331</v>
      </c>
    </row>
    <row r="7166" spans="1:36" x14ac:dyDescent="0.25">
      <c r="A7166" t="s">
        <v>32</v>
      </c>
      <c r="B7166" t="s">
        <v>21576</v>
      </c>
      <c r="C7166">
        <f>YEAR(B7166)</f>
        <v>2019</v>
      </c>
      <c r="D7166">
        <v>84.2</v>
      </c>
      <c r="E7166">
        <v>73.400000000000006</v>
      </c>
      <c r="F7166">
        <v>79.400000000000006</v>
      </c>
      <c r="H7166" s="2">
        <f>IF(F7166-78.58&lt;=0,0,IF(F7166-78.58&lt;=1,1,2))</f>
        <v>1</v>
      </c>
      <c r="I7166">
        <v>89.6</v>
      </c>
      <c r="J7166">
        <v>73.400000000000006</v>
      </c>
      <c r="K7166">
        <v>81.8</v>
      </c>
      <c r="L7166">
        <v>68.7</v>
      </c>
      <c r="M7166">
        <v>70.2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25.3</v>
      </c>
      <c r="V7166">
        <v>19.7</v>
      </c>
      <c r="W7166">
        <v>310.39999999999998</v>
      </c>
      <c r="X7166">
        <v>1011.4</v>
      </c>
      <c r="Y7166">
        <v>19.600000000000001</v>
      </c>
      <c r="Z7166">
        <v>6.2</v>
      </c>
      <c r="AA7166">
        <v>283.60000000000002</v>
      </c>
      <c r="AB7166">
        <v>24.4</v>
      </c>
      <c r="AC7166">
        <v>9</v>
      </c>
      <c r="AD7166">
        <v>0</v>
      </c>
      <c r="AE7166" t="s">
        <v>21577</v>
      </c>
      <c r="AF7166" t="s">
        <v>21578</v>
      </c>
      <c r="AG7166">
        <v>0.8</v>
      </c>
      <c r="AH7166" t="s">
        <v>330</v>
      </c>
      <c r="AI7166" t="s">
        <v>9140</v>
      </c>
      <c r="AJ7166" t="s">
        <v>331</v>
      </c>
    </row>
    <row r="7167" spans="1:36" x14ac:dyDescent="0.25">
      <c r="A7167" t="s">
        <v>32</v>
      </c>
      <c r="B7167" t="s">
        <v>21579</v>
      </c>
      <c r="C7167">
        <f>YEAR(B7167)</f>
        <v>2019</v>
      </c>
      <c r="D7167">
        <v>84.2</v>
      </c>
      <c r="E7167">
        <v>73.400000000000006</v>
      </c>
      <c r="F7167">
        <v>79.599999999999994</v>
      </c>
      <c r="H7167" s="2">
        <f>IF(F7167-78.58&lt;=0,0,IF(F7167-78.58&lt;=1,1,2))</f>
        <v>2</v>
      </c>
      <c r="I7167">
        <v>91</v>
      </c>
      <c r="J7167">
        <v>73.400000000000006</v>
      </c>
      <c r="K7167">
        <v>82.3</v>
      </c>
      <c r="L7167">
        <v>69.099999999999994</v>
      </c>
      <c r="M7167">
        <v>70.7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23.3</v>
      </c>
      <c r="V7167">
        <v>21.9</v>
      </c>
      <c r="W7167">
        <v>301.8</v>
      </c>
      <c r="X7167">
        <v>1011</v>
      </c>
      <c r="Y7167">
        <v>8.3000000000000007</v>
      </c>
      <c r="Z7167">
        <v>6.2</v>
      </c>
      <c r="AA7167">
        <v>283.3</v>
      </c>
      <c r="AB7167">
        <v>24.5</v>
      </c>
      <c r="AC7167">
        <v>9</v>
      </c>
      <c r="AD7167">
        <v>0</v>
      </c>
      <c r="AE7167" t="s">
        <v>21580</v>
      </c>
      <c r="AF7167" t="s">
        <v>21581</v>
      </c>
      <c r="AG7167">
        <v>0.83</v>
      </c>
      <c r="AH7167" t="s">
        <v>330</v>
      </c>
      <c r="AI7167" t="s">
        <v>9140</v>
      </c>
      <c r="AJ7167" t="s">
        <v>331</v>
      </c>
    </row>
    <row r="7168" spans="1:36" x14ac:dyDescent="0.25">
      <c r="A7168" t="s">
        <v>32</v>
      </c>
      <c r="B7168" t="s">
        <v>21582</v>
      </c>
      <c r="C7168">
        <f>YEAR(B7168)</f>
        <v>2019</v>
      </c>
      <c r="D7168">
        <v>86</v>
      </c>
      <c r="E7168">
        <v>73.400000000000006</v>
      </c>
      <c r="F7168">
        <v>79.900000000000006</v>
      </c>
      <c r="H7168" s="2">
        <f>IF(F7168-78.58&lt;=0,0,IF(F7168-78.58&lt;=1,1,2))</f>
        <v>2</v>
      </c>
      <c r="I7168">
        <v>93.5</v>
      </c>
      <c r="J7168">
        <v>73.400000000000006</v>
      </c>
      <c r="K7168">
        <v>82.7</v>
      </c>
      <c r="L7168">
        <v>68.5</v>
      </c>
      <c r="M7168">
        <v>68.599999999999994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103.6</v>
      </c>
      <c r="V7168">
        <v>16.100000000000001</v>
      </c>
      <c r="W7168">
        <v>304</v>
      </c>
      <c r="X7168">
        <v>1011.4</v>
      </c>
      <c r="Y7168">
        <v>0.3</v>
      </c>
      <c r="Z7168">
        <v>6.2</v>
      </c>
      <c r="AA7168">
        <v>285.39999999999998</v>
      </c>
      <c r="AB7168">
        <v>24.5</v>
      </c>
      <c r="AC7168">
        <v>9</v>
      </c>
      <c r="AD7168">
        <v>0</v>
      </c>
      <c r="AE7168" t="s">
        <v>21583</v>
      </c>
      <c r="AF7168" t="s">
        <v>21584</v>
      </c>
      <c r="AG7168">
        <v>0.86</v>
      </c>
      <c r="AH7168" t="s">
        <v>330</v>
      </c>
      <c r="AI7168" t="s">
        <v>9140</v>
      </c>
      <c r="AJ7168" t="s">
        <v>331</v>
      </c>
    </row>
    <row r="7169" spans="1:36" x14ac:dyDescent="0.25">
      <c r="A7169" t="s">
        <v>32</v>
      </c>
      <c r="B7169" t="s">
        <v>21585</v>
      </c>
      <c r="C7169">
        <f>YEAR(B7169)</f>
        <v>2019</v>
      </c>
      <c r="D7169">
        <v>84.2</v>
      </c>
      <c r="E7169">
        <v>71.599999999999994</v>
      </c>
      <c r="F7169">
        <v>78.7</v>
      </c>
      <c r="H7169" s="2">
        <f>IF(F7169-78.58&lt;=0,0,IF(F7169-78.58&lt;=1,1,2))</f>
        <v>1</v>
      </c>
      <c r="I7169">
        <v>90.9</v>
      </c>
      <c r="J7169">
        <v>71.599999999999994</v>
      </c>
      <c r="K7169">
        <v>80.900000000000006</v>
      </c>
      <c r="L7169">
        <v>68.7</v>
      </c>
      <c r="M7169">
        <v>71.7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25.3</v>
      </c>
      <c r="V7169">
        <v>19.7</v>
      </c>
      <c r="W7169">
        <v>291.60000000000002</v>
      </c>
      <c r="X7169">
        <v>1012.4</v>
      </c>
      <c r="Y7169">
        <v>6.4</v>
      </c>
      <c r="Z7169">
        <v>6.2</v>
      </c>
      <c r="AA7169">
        <v>273.39999999999998</v>
      </c>
      <c r="AB7169">
        <v>23.7</v>
      </c>
      <c r="AC7169">
        <v>9</v>
      </c>
      <c r="AD7169">
        <v>0</v>
      </c>
      <c r="AE7169" t="s">
        <v>21586</v>
      </c>
      <c r="AF7169" t="s">
        <v>21587</v>
      </c>
      <c r="AG7169">
        <v>0.9</v>
      </c>
      <c r="AH7169" t="s">
        <v>330</v>
      </c>
      <c r="AI7169" t="s">
        <v>9140</v>
      </c>
      <c r="AJ7169" t="s">
        <v>331</v>
      </c>
    </row>
    <row r="7170" spans="1:36" x14ac:dyDescent="0.25">
      <c r="A7170" t="s">
        <v>32</v>
      </c>
      <c r="B7170" t="s">
        <v>21588</v>
      </c>
      <c r="C7170">
        <f>YEAR(B7170)</f>
        <v>2019</v>
      </c>
      <c r="D7170">
        <v>82.4</v>
      </c>
      <c r="E7170">
        <v>73.400000000000006</v>
      </c>
      <c r="F7170">
        <v>79.599999999999994</v>
      </c>
      <c r="H7170" s="2">
        <f>IF(F7170-78.58&lt;=0,0,IF(F7170-78.58&lt;=1,1,2))</f>
        <v>2</v>
      </c>
      <c r="I7170">
        <v>86.2</v>
      </c>
      <c r="J7170">
        <v>73.400000000000006</v>
      </c>
      <c r="K7170">
        <v>80.8</v>
      </c>
      <c r="L7170">
        <v>67.2</v>
      </c>
      <c r="M7170">
        <v>66.2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29.3</v>
      </c>
      <c r="V7170">
        <v>23</v>
      </c>
      <c r="W7170">
        <v>295.39999999999998</v>
      </c>
      <c r="X7170">
        <v>1012.8</v>
      </c>
      <c r="Y7170">
        <v>16.3</v>
      </c>
      <c r="Z7170">
        <v>6.2</v>
      </c>
      <c r="AA7170">
        <v>274.8</v>
      </c>
      <c r="AB7170">
        <v>23.7</v>
      </c>
      <c r="AC7170">
        <v>9</v>
      </c>
      <c r="AD7170">
        <v>0</v>
      </c>
      <c r="AE7170" t="s">
        <v>21589</v>
      </c>
      <c r="AF7170" t="s">
        <v>21590</v>
      </c>
      <c r="AG7170">
        <v>0.93</v>
      </c>
      <c r="AH7170" t="s">
        <v>330</v>
      </c>
      <c r="AI7170" t="s">
        <v>9140</v>
      </c>
      <c r="AJ7170" t="s">
        <v>331</v>
      </c>
    </row>
    <row r="7171" spans="1:36" x14ac:dyDescent="0.25">
      <c r="A7171" t="s">
        <v>32</v>
      </c>
      <c r="B7171" t="s">
        <v>21591</v>
      </c>
      <c r="C7171">
        <f>YEAR(B7171)</f>
        <v>2019</v>
      </c>
      <c r="D7171">
        <v>82.4</v>
      </c>
      <c r="E7171">
        <v>77</v>
      </c>
      <c r="F7171">
        <v>79.5</v>
      </c>
      <c r="H7171" s="2">
        <f>IF(F7171-78.58&lt;=0,0,IF(F7171-78.58&lt;=1,1,2))</f>
        <v>1</v>
      </c>
      <c r="I7171">
        <v>85.4</v>
      </c>
      <c r="J7171">
        <v>77</v>
      </c>
      <c r="K7171">
        <v>80.5</v>
      </c>
      <c r="L7171">
        <v>66.099999999999994</v>
      </c>
      <c r="M7171">
        <v>63.8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29.1</v>
      </c>
      <c r="V7171">
        <v>21.8</v>
      </c>
      <c r="W7171">
        <v>300.60000000000002</v>
      </c>
      <c r="X7171">
        <v>1012.8</v>
      </c>
      <c r="Y7171">
        <v>19.8</v>
      </c>
      <c r="Z7171">
        <v>6.2</v>
      </c>
      <c r="AA7171">
        <v>267.2</v>
      </c>
      <c r="AB7171">
        <v>23.2</v>
      </c>
      <c r="AC7171">
        <v>8</v>
      </c>
      <c r="AD7171">
        <v>0</v>
      </c>
      <c r="AE7171" t="s">
        <v>21592</v>
      </c>
      <c r="AF7171" t="s">
        <v>21593</v>
      </c>
      <c r="AG7171">
        <v>0.96</v>
      </c>
      <c r="AH7171" t="s">
        <v>330</v>
      </c>
      <c r="AI7171" t="s">
        <v>9140</v>
      </c>
      <c r="AJ7171" t="s">
        <v>331</v>
      </c>
    </row>
    <row r="7172" spans="1:36" x14ac:dyDescent="0.25">
      <c r="A7172" t="s">
        <v>32</v>
      </c>
      <c r="B7172" t="s">
        <v>21594</v>
      </c>
      <c r="C7172">
        <f>YEAR(B7172)</f>
        <v>2019</v>
      </c>
      <c r="D7172">
        <v>82.4</v>
      </c>
      <c r="E7172">
        <v>71.599999999999994</v>
      </c>
      <c r="F7172">
        <v>77.8</v>
      </c>
      <c r="H7172" s="2">
        <f>IF(F7172-78.58&lt;=0,0,IF(F7172-78.58&lt;=1,1,2))</f>
        <v>0</v>
      </c>
      <c r="I7172">
        <v>84.7</v>
      </c>
      <c r="J7172">
        <v>71.599999999999994</v>
      </c>
      <c r="K7172">
        <v>78.599999999999994</v>
      </c>
      <c r="L7172">
        <v>65.7</v>
      </c>
      <c r="M7172">
        <v>66.7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30.2</v>
      </c>
      <c r="V7172">
        <v>19.7</v>
      </c>
      <c r="W7172">
        <v>301.3</v>
      </c>
      <c r="X7172">
        <v>1013.2</v>
      </c>
      <c r="Y7172">
        <v>18.7</v>
      </c>
      <c r="Z7172">
        <v>6.2</v>
      </c>
      <c r="AA7172">
        <v>265.3</v>
      </c>
      <c r="AB7172">
        <v>22.8</v>
      </c>
      <c r="AC7172">
        <v>8</v>
      </c>
      <c r="AD7172">
        <v>0</v>
      </c>
      <c r="AE7172" t="s">
        <v>21595</v>
      </c>
      <c r="AF7172" t="s">
        <v>21596</v>
      </c>
      <c r="AG7172">
        <v>0</v>
      </c>
      <c r="AH7172" t="s">
        <v>330</v>
      </c>
      <c r="AI7172" t="s">
        <v>9140</v>
      </c>
      <c r="AJ7172" t="s">
        <v>331</v>
      </c>
    </row>
    <row r="7173" spans="1:36" x14ac:dyDescent="0.25">
      <c r="A7173" t="s">
        <v>32</v>
      </c>
      <c r="B7173" t="s">
        <v>21597</v>
      </c>
      <c r="C7173">
        <f>YEAR(B7173)</f>
        <v>2019</v>
      </c>
      <c r="D7173">
        <v>80.599999999999994</v>
      </c>
      <c r="E7173">
        <v>73.400000000000006</v>
      </c>
      <c r="F7173">
        <v>77.900000000000006</v>
      </c>
      <c r="H7173" s="2">
        <f>IF(F7173-78.58&lt;=0,0,IF(F7173-78.58&lt;=1,1,2))</f>
        <v>0</v>
      </c>
      <c r="I7173">
        <v>82.3</v>
      </c>
      <c r="J7173">
        <v>73.400000000000006</v>
      </c>
      <c r="K7173">
        <v>78.3</v>
      </c>
      <c r="L7173">
        <v>63.6</v>
      </c>
      <c r="M7173">
        <v>61.7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30.9</v>
      </c>
      <c r="V7173">
        <v>20.8</v>
      </c>
      <c r="W7173">
        <v>299.89999999999998</v>
      </c>
      <c r="X7173">
        <v>1011.2</v>
      </c>
      <c r="Y7173">
        <v>36.1</v>
      </c>
      <c r="Z7173">
        <v>6.2</v>
      </c>
      <c r="AA7173">
        <v>258.10000000000002</v>
      </c>
      <c r="AB7173">
        <v>22.3</v>
      </c>
      <c r="AC7173">
        <v>8</v>
      </c>
      <c r="AD7173">
        <v>0</v>
      </c>
      <c r="AE7173" t="s">
        <v>21598</v>
      </c>
      <c r="AF7173" t="s">
        <v>21599</v>
      </c>
      <c r="AG7173">
        <v>0.03</v>
      </c>
      <c r="AH7173" t="s">
        <v>36</v>
      </c>
      <c r="AI7173" t="s">
        <v>37</v>
      </c>
      <c r="AJ7173" t="s">
        <v>38</v>
      </c>
    </row>
    <row r="7174" spans="1:36" x14ac:dyDescent="0.25">
      <c r="A7174" t="s">
        <v>32</v>
      </c>
      <c r="B7174" t="s">
        <v>21600</v>
      </c>
      <c r="C7174">
        <f>YEAR(B7174)</f>
        <v>2019</v>
      </c>
      <c r="D7174">
        <v>80.599999999999994</v>
      </c>
      <c r="E7174">
        <v>73.400000000000006</v>
      </c>
      <c r="F7174">
        <v>77.400000000000006</v>
      </c>
      <c r="G7174" s="2">
        <f>AVERAGE(F7174:F7264)</f>
        <v>71.024175824175799</v>
      </c>
      <c r="H7174" s="2">
        <f>IF(F7174-71.02&lt;=0,0,IF(F7174-71.02&lt;=1,1,2))</f>
        <v>2</v>
      </c>
      <c r="I7174">
        <v>82.3</v>
      </c>
      <c r="J7174">
        <v>73.400000000000006</v>
      </c>
      <c r="K7174">
        <v>77.8</v>
      </c>
      <c r="L7174">
        <v>62.9</v>
      </c>
      <c r="M7174">
        <v>61.4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30.9</v>
      </c>
      <c r="V7174">
        <v>19.7</v>
      </c>
      <c r="W7174">
        <v>299.89999999999998</v>
      </c>
      <c r="X7174">
        <v>1010.1</v>
      </c>
      <c r="Y7174">
        <v>23.7</v>
      </c>
      <c r="Z7174">
        <v>6.2</v>
      </c>
      <c r="AA7174">
        <v>248.6</v>
      </c>
      <c r="AB7174">
        <v>21.4</v>
      </c>
      <c r="AC7174">
        <v>8</v>
      </c>
      <c r="AD7174">
        <v>0</v>
      </c>
      <c r="AE7174" t="s">
        <v>21601</v>
      </c>
      <c r="AF7174" t="s">
        <v>21602</v>
      </c>
      <c r="AG7174">
        <v>7.0000000000000007E-2</v>
      </c>
      <c r="AH7174" t="s">
        <v>36</v>
      </c>
      <c r="AI7174" t="s">
        <v>37</v>
      </c>
      <c r="AJ7174" t="s">
        <v>38</v>
      </c>
    </row>
    <row r="7175" spans="1:36" x14ac:dyDescent="0.25">
      <c r="A7175" t="s">
        <v>32</v>
      </c>
      <c r="B7175" t="s">
        <v>21603</v>
      </c>
      <c r="C7175">
        <f>YEAR(B7175)</f>
        <v>2019</v>
      </c>
      <c r="D7175">
        <v>82.4</v>
      </c>
      <c r="E7175">
        <v>75.2</v>
      </c>
      <c r="F7175">
        <v>79.2</v>
      </c>
      <c r="H7175" s="2">
        <f>IF(F7175-71.02&lt;=0,0,IF(F7175-71.02&lt;=1,1,2))</f>
        <v>2</v>
      </c>
      <c r="I7175">
        <v>85.4</v>
      </c>
      <c r="J7175">
        <v>75.2</v>
      </c>
      <c r="K7175">
        <v>80.099999999999994</v>
      </c>
      <c r="L7175">
        <v>63</v>
      </c>
      <c r="M7175">
        <v>57.9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30</v>
      </c>
      <c r="V7175">
        <v>19.7</v>
      </c>
      <c r="W7175">
        <v>299.39999999999998</v>
      </c>
      <c r="X7175">
        <v>1010.8</v>
      </c>
      <c r="Y7175">
        <v>23.8</v>
      </c>
      <c r="Z7175">
        <v>6.2</v>
      </c>
      <c r="AA7175">
        <v>267.7</v>
      </c>
      <c r="AB7175">
        <v>23</v>
      </c>
      <c r="AC7175">
        <v>8</v>
      </c>
      <c r="AD7175">
        <v>0</v>
      </c>
      <c r="AE7175" t="s">
        <v>21604</v>
      </c>
      <c r="AF7175" t="s">
        <v>21605</v>
      </c>
      <c r="AG7175">
        <v>0.1</v>
      </c>
      <c r="AH7175" t="s">
        <v>36</v>
      </c>
      <c r="AI7175" t="s">
        <v>37</v>
      </c>
      <c r="AJ7175" t="s">
        <v>38</v>
      </c>
    </row>
    <row r="7176" spans="1:36" x14ac:dyDescent="0.25">
      <c r="A7176" t="s">
        <v>32</v>
      </c>
      <c r="B7176" t="s">
        <v>21606</v>
      </c>
      <c r="C7176">
        <f>YEAR(B7176)</f>
        <v>2019</v>
      </c>
      <c r="D7176">
        <v>84.2</v>
      </c>
      <c r="E7176">
        <v>73.400000000000006</v>
      </c>
      <c r="F7176">
        <v>80.2</v>
      </c>
      <c r="H7176" s="2">
        <f>IF(F7176-71.02&lt;=0,0,IF(F7176-71.02&lt;=1,1,2))</f>
        <v>2</v>
      </c>
      <c r="I7176">
        <v>87.4</v>
      </c>
      <c r="J7176">
        <v>73.400000000000006</v>
      </c>
      <c r="K7176">
        <v>80.900000000000006</v>
      </c>
      <c r="L7176">
        <v>62.3</v>
      </c>
      <c r="M7176">
        <v>55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31.5</v>
      </c>
      <c r="V7176">
        <v>19.7</v>
      </c>
      <c r="W7176">
        <v>296.8</v>
      </c>
      <c r="X7176">
        <v>1010.5</v>
      </c>
      <c r="Y7176">
        <v>18.100000000000001</v>
      </c>
      <c r="Z7176">
        <v>6.2</v>
      </c>
      <c r="AA7176">
        <v>273.60000000000002</v>
      </c>
      <c r="AB7176">
        <v>23.6</v>
      </c>
      <c r="AC7176">
        <v>9</v>
      </c>
      <c r="AD7176">
        <v>0</v>
      </c>
      <c r="AE7176" t="s">
        <v>21607</v>
      </c>
      <c r="AF7176" t="s">
        <v>21608</v>
      </c>
      <c r="AG7176">
        <v>0.13</v>
      </c>
      <c r="AH7176" t="s">
        <v>330</v>
      </c>
      <c r="AI7176" t="s">
        <v>9140</v>
      </c>
      <c r="AJ7176" t="s">
        <v>331</v>
      </c>
    </row>
    <row r="7177" spans="1:36" x14ac:dyDescent="0.25">
      <c r="A7177" t="s">
        <v>32</v>
      </c>
      <c r="B7177" t="s">
        <v>21609</v>
      </c>
      <c r="C7177">
        <f>YEAR(B7177)</f>
        <v>2019</v>
      </c>
      <c r="D7177">
        <v>82.4</v>
      </c>
      <c r="E7177">
        <v>75.2</v>
      </c>
      <c r="F7177">
        <v>79.5</v>
      </c>
      <c r="H7177" s="2">
        <f>IF(F7177-71.02&lt;=0,0,IF(F7177-71.02&lt;=1,1,2))</f>
        <v>2</v>
      </c>
      <c r="I7177">
        <v>85.4</v>
      </c>
      <c r="J7177">
        <v>75.2</v>
      </c>
      <c r="K7177">
        <v>80.2</v>
      </c>
      <c r="L7177">
        <v>62.7</v>
      </c>
      <c r="M7177">
        <v>56.7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29.5</v>
      </c>
      <c r="V7177">
        <v>20.8</v>
      </c>
      <c r="W7177">
        <v>301.2</v>
      </c>
      <c r="X7177">
        <v>1009.3</v>
      </c>
      <c r="Y7177">
        <v>11</v>
      </c>
      <c r="Z7177">
        <v>6.2</v>
      </c>
      <c r="AA7177">
        <v>269.60000000000002</v>
      </c>
      <c r="AB7177">
        <v>23.3</v>
      </c>
      <c r="AC7177">
        <v>8</v>
      </c>
      <c r="AD7177">
        <v>0</v>
      </c>
      <c r="AE7177" t="s">
        <v>21610</v>
      </c>
      <c r="AF7177" t="s">
        <v>21611</v>
      </c>
      <c r="AG7177">
        <v>0.17</v>
      </c>
      <c r="AH7177" t="s">
        <v>330</v>
      </c>
      <c r="AI7177" t="s">
        <v>9140</v>
      </c>
      <c r="AJ7177" t="s">
        <v>331</v>
      </c>
    </row>
    <row r="7178" spans="1:36" x14ac:dyDescent="0.25">
      <c r="A7178" t="s">
        <v>32</v>
      </c>
      <c r="B7178" t="s">
        <v>21612</v>
      </c>
      <c r="C7178">
        <f>YEAR(B7178)</f>
        <v>2019</v>
      </c>
      <c r="D7178">
        <v>80.599999999999994</v>
      </c>
      <c r="E7178">
        <v>71.599999999999994</v>
      </c>
      <c r="F7178">
        <v>77.5</v>
      </c>
      <c r="H7178" s="2">
        <f>IF(F7178-71.02&lt;=0,0,IF(F7178-71.02&lt;=1,1,2))</f>
        <v>2</v>
      </c>
      <c r="I7178">
        <v>83.9</v>
      </c>
      <c r="J7178">
        <v>71.599999999999994</v>
      </c>
      <c r="K7178">
        <v>78.5</v>
      </c>
      <c r="L7178">
        <v>66.400000000000006</v>
      </c>
      <c r="M7178">
        <v>68.900000000000006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22.8</v>
      </c>
      <c r="V7178">
        <v>18.3</v>
      </c>
      <c r="W7178">
        <v>307.89999999999998</v>
      </c>
      <c r="X7178">
        <v>1008.2</v>
      </c>
      <c r="Y7178">
        <v>20.7</v>
      </c>
      <c r="Z7178">
        <v>6.2</v>
      </c>
      <c r="AA7178">
        <v>263.3</v>
      </c>
      <c r="AB7178">
        <v>22.9</v>
      </c>
      <c r="AC7178">
        <v>9</v>
      </c>
      <c r="AD7178">
        <v>0</v>
      </c>
      <c r="AE7178" t="s">
        <v>21613</v>
      </c>
      <c r="AF7178" t="s">
        <v>21614</v>
      </c>
      <c r="AG7178">
        <v>0.2</v>
      </c>
      <c r="AH7178" t="s">
        <v>36</v>
      </c>
      <c r="AI7178" t="s">
        <v>37</v>
      </c>
      <c r="AJ7178" t="s">
        <v>38</v>
      </c>
    </row>
    <row r="7179" spans="1:36" x14ac:dyDescent="0.25">
      <c r="A7179" t="s">
        <v>32</v>
      </c>
      <c r="B7179" t="s">
        <v>21615</v>
      </c>
      <c r="C7179">
        <f>YEAR(B7179)</f>
        <v>2019</v>
      </c>
      <c r="D7179">
        <v>80.599999999999994</v>
      </c>
      <c r="E7179">
        <v>69.8</v>
      </c>
      <c r="F7179">
        <v>76.2</v>
      </c>
      <c r="H7179" s="2">
        <f>IF(F7179-71.02&lt;=0,0,IF(F7179-71.02&lt;=1,1,2))</f>
        <v>2</v>
      </c>
      <c r="I7179">
        <v>84.6</v>
      </c>
      <c r="J7179">
        <v>69.8</v>
      </c>
      <c r="K7179">
        <v>77.2</v>
      </c>
      <c r="L7179">
        <v>68.2</v>
      </c>
      <c r="M7179">
        <v>76.8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24.8</v>
      </c>
      <c r="V7179">
        <v>17.2</v>
      </c>
      <c r="W7179">
        <v>306.7</v>
      </c>
      <c r="X7179">
        <v>1011.2</v>
      </c>
      <c r="Y7179">
        <v>29.6</v>
      </c>
      <c r="Z7179">
        <v>6.2</v>
      </c>
      <c r="AA7179">
        <v>245</v>
      </c>
      <c r="AB7179">
        <v>21.3</v>
      </c>
      <c r="AC7179">
        <v>8</v>
      </c>
      <c r="AD7179">
        <v>0</v>
      </c>
      <c r="AE7179" t="s">
        <v>21616</v>
      </c>
      <c r="AF7179" t="s">
        <v>21617</v>
      </c>
      <c r="AG7179">
        <v>0.25</v>
      </c>
      <c r="AH7179" t="s">
        <v>36</v>
      </c>
      <c r="AI7179" t="s">
        <v>37</v>
      </c>
      <c r="AJ7179" t="s">
        <v>38</v>
      </c>
    </row>
    <row r="7180" spans="1:36" x14ac:dyDescent="0.25">
      <c r="A7180" t="s">
        <v>32</v>
      </c>
      <c r="B7180" t="s">
        <v>21618</v>
      </c>
      <c r="C7180">
        <f>YEAR(B7180)</f>
        <v>2019</v>
      </c>
      <c r="D7180">
        <v>82.4</v>
      </c>
      <c r="E7180">
        <v>69.8</v>
      </c>
      <c r="F7180">
        <v>76.7</v>
      </c>
      <c r="H7180" s="2">
        <f>IF(F7180-71.02&lt;=0,0,IF(F7180-71.02&lt;=1,1,2))</f>
        <v>2</v>
      </c>
      <c r="I7180">
        <v>82.3</v>
      </c>
      <c r="J7180">
        <v>69.8</v>
      </c>
      <c r="K7180">
        <v>77</v>
      </c>
      <c r="L7180">
        <v>62.5</v>
      </c>
      <c r="M7180">
        <v>63.5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28.6</v>
      </c>
      <c r="V7180">
        <v>20.8</v>
      </c>
      <c r="W7180">
        <v>298.7</v>
      </c>
      <c r="X7180">
        <v>1013.3</v>
      </c>
      <c r="Y7180">
        <v>18.899999999999999</v>
      </c>
      <c r="Z7180">
        <v>6.2</v>
      </c>
      <c r="AA7180">
        <v>263.60000000000002</v>
      </c>
      <c r="AB7180">
        <v>22.9</v>
      </c>
      <c r="AC7180">
        <v>9</v>
      </c>
      <c r="AD7180">
        <v>0</v>
      </c>
      <c r="AE7180" t="s">
        <v>21619</v>
      </c>
      <c r="AF7180" t="s">
        <v>21620</v>
      </c>
      <c r="AG7180">
        <v>0.27</v>
      </c>
      <c r="AH7180" t="s">
        <v>330</v>
      </c>
      <c r="AI7180" t="s">
        <v>9140</v>
      </c>
      <c r="AJ7180" t="s">
        <v>331</v>
      </c>
    </row>
    <row r="7181" spans="1:36" x14ac:dyDescent="0.25">
      <c r="A7181" t="s">
        <v>32</v>
      </c>
      <c r="B7181" t="s">
        <v>21621</v>
      </c>
      <c r="C7181">
        <f>YEAR(B7181)</f>
        <v>2019</v>
      </c>
      <c r="D7181">
        <v>82.4</v>
      </c>
      <c r="E7181">
        <v>75.2</v>
      </c>
      <c r="F7181">
        <v>78.5</v>
      </c>
      <c r="H7181" s="2">
        <f>IF(F7181-71.02&lt;=0,0,IF(F7181-71.02&lt;=1,1,2))</f>
        <v>2</v>
      </c>
      <c r="I7181">
        <v>84</v>
      </c>
      <c r="J7181">
        <v>75.2</v>
      </c>
      <c r="K7181">
        <v>79</v>
      </c>
      <c r="L7181">
        <v>62.5</v>
      </c>
      <c r="M7181">
        <v>58.3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33.299999999999997</v>
      </c>
      <c r="V7181">
        <v>19.7</v>
      </c>
      <c r="W7181">
        <v>299.39999999999998</v>
      </c>
      <c r="X7181">
        <v>1013.9</v>
      </c>
      <c r="Y7181">
        <v>18.5</v>
      </c>
      <c r="Z7181">
        <v>6.2</v>
      </c>
      <c r="AA7181">
        <v>266.89999999999998</v>
      </c>
      <c r="AB7181">
        <v>23.1</v>
      </c>
      <c r="AC7181">
        <v>9</v>
      </c>
      <c r="AD7181">
        <v>0</v>
      </c>
      <c r="AE7181" t="s">
        <v>21622</v>
      </c>
      <c r="AF7181" t="s">
        <v>21623</v>
      </c>
      <c r="AG7181">
        <v>0.3</v>
      </c>
      <c r="AH7181" t="s">
        <v>330</v>
      </c>
      <c r="AI7181" t="s">
        <v>9140</v>
      </c>
      <c r="AJ7181" t="s">
        <v>331</v>
      </c>
    </row>
    <row r="7182" spans="1:36" x14ac:dyDescent="0.25">
      <c r="A7182" t="s">
        <v>32</v>
      </c>
      <c r="B7182" t="s">
        <v>21624</v>
      </c>
      <c r="C7182">
        <f>YEAR(B7182)</f>
        <v>2019</v>
      </c>
      <c r="D7182">
        <v>82.4</v>
      </c>
      <c r="E7182">
        <v>75.2</v>
      </c>
      <c r="F7182">
        <v>77.8</v>
      </c>
      <c r="H7182" s="2">
        <f>IF(F7182-71.02&lt;=0,0,IF(F7182-71.02&lt;=1,1,2))</f>
        <v>2</v>
      </c>
      <c r="I7182">
        <v>85.4</v>
      </c>
      <c r="J7182">
        <v>75.2</v>
      </c>
      <c r="K7182">
        <v>78.400000000000006</v>
      </c>
      <c r="L7182">
        <v>63.5</v>
      </c>
      <c r="M7182">
        <v>61.8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29.8</v>
      </c>
      <c r="V7182">
        <v>19.7</v>
      </c>
      <c r="W7182">
        <v>304.60000000000002</v>
      </c>
      <c r="X7182">
        <v>1012.9</v>
      </c>
      <c r="Y7182">
        <v>26.1</v>
      </c>
      <c r="Z7182">
        <v>6.2</v>
      </c>
      <c r="AA7182">
        <v>264.10000000000002</v>
      </c>
      <c r="AB7182">
        <v>22.7</v>
      </c>
      <c r="AC7182">
        <v>9</v>
      </c>
      <c r="AD7182">
        <v>0</v>
      </c>
      <c r="AE7182" t="s">
        <v>21625</v>
      </c>
      <c r="AF7182" t="s">
        <v>21626</v>
      </c>
      <c r="AG7182">
        <v>0.34</v>
      </c>
      <c r="AH7182" t="s">
        <v>36</v>
      </c>
      <c r="AI7182" t="s">
        <v>37</v>
      </c>
      <c r="AJ7182" t="s">
        <v>38</v>
      </c>
    </row>
    <row r="7183" spans="1:36" x14ac:dyDescent="0.25">
      <c r="A7183" t="s">
        <v>32</v>
      </c>
      <c r="B7183" t="s">
        <v>21627</v>
      </c>
      <c r="C7183">
        <f>YEAR(B7183)</f>
        <v>2019</v>
      </c>
      <c r="D7183">
        <v>82.4</v>
      </c>
      <c r="E7183">
        <v>68</v>
      </c>
      <c r="F7183">
        <v>76.2</v>
      </c>
      <c r="H7183" s="2">
        <f>IF(F7183-71.02&lt;=0,0,IF(F7183-71.02&lt;=1,1,2))</f>
        <v>2</v>
      </c>
      <c r="I7183">
        <v>84</v>
      </c>
      <c r="J7183">
        <v>68</v>
      </c>
      <c r="K7183">
        <v>76.5</v>
      </c>
      <c r="L7183">
        <v>61.8</v>
      </c>
      <c r="M7183">
        <v>61.6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28.4</v>
      </c>
      <c r="V7183">
        <v>15</v>
      </c>
      <c r="W7183">
        <v>298.60000000000002</v>
      </c>
      <c r="X7183">
        <v>1012.1</v>
      </c>
      <c r="Y7183">
        <v>24.4</v>
      </c>
      <c r="Z7183">
        <v>6.2</v>
      </c>
      <c r="AA7183">
        <v>259.60000000000002</v>
      </c>
      <c r="AB7183">
        <v>22.3</v>
      </c>
      <c r="AC7183">
        <v>8</v>
      </c>
      <c r="AD7183">
        <v>0</v>
      </c>
      <c r="AE7183" t="s">
        <v>21628</v>
      </c>
      <c r="AF7183" t="s">
        <v>21629</v>
      </c>
      <c r="AG7183">
        <v>0.37</v>
      </c>
      <c r="AH7183" t="s">
        <v>36</v>
      </c>
      <c r="AI7183" t="s">
        <v>37</v>
      </c>
      <c r="AJ7183" t="s">
        <v>38</v>
      </c>
    </row>
    <row r="7184" spans="1:36" x14ac:dyDescent="0.25">
      <c r="A7184" t="s">
        <v>32</v>
      </c>
      <c r="B7184" t="s">
        <v>21630</v>
      </c>
      <c r="C7184">
        <f>YEAR(B7184)</f>
        <v>2019</v>
      </c>
      <c r="D7184">
        <v>80.599999999999994</v>
      </c>
      <c r="E7184">
        <v>69.8</v>
      </c>
      <c r="F7184">
        <v>76.8</v>
      </c>
      <c r="H7184" s="2">
        <f>IF(F7184-71.02&lt;=0,0,IF(F7184-71.02&lt;=1,1,2))</f>
        <v>2</v>
      </c>
      <c r="I7184">
        <v>83.3</v>
      </c>
      <c r="J7184">
        <v>69.8</v>
      </c>
      <c r="K7184">
        <v>77.3</v>
      </c>
      <c r="L7184">
        <v>65.8</v>
      </c>
      <c r="M7184">
        <v>69.5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27.5</v>
      </c>
      <c r="V7184">
        <v>16.100000000000001</v>
      </c>
      <c r="W7184">
        <v>309.60000000000002</v>
      </c>
      <c r="X7184">
        <v>1014.6</v>
      </c>
      <c r="Y7184">
        <v>19</v>
      </c>
      <c r="Z7184">
        <v>6.2</v>
      </c>
      <c r="AA7184">
        <v>238.2</v>
      </c>
      <c r="AB7184">
        <v>20.6</v>
      </c>
      <c r="AC7184">
        <v>8</v>
      </c>
      <c r="AD7184">
        <v>0</v>
      </c>
      <c r="AE7184" t="s">
        <v>21631</v>
      </c>
      <c r="AF7184" t="s">
        <v>21632</v>
      </c>
      <c r="AG7184">
        <v>0.4</v>
      </c>
      <c r="AH7184" t="s">
        <v>330</v>
      </c>
      <c r="AI7184" t="s">
        <v>9140</v>
      </c>
      <c r="AJ7184" t="s">
        <v>331</v>
      </c>
    </row>
    <row r="7185" spans="1:36" x14ac:dyDescent="0.25">
      <c r="A7185" t="s">
        <v>32</v>
      </c>
      <c r="B7185" t="s">
        <v>21633</v>
      </c>
      <c r="C7185">
        <f>YEAR(B7185)</f>
        <v>2019</v>
      </c>
      <c r="D7185">
        <v>80.599999999999994</v>
      </c>
      <c r="E7185">
        <v>68</v>
      </c>
      <c r="F7185">
        <v>75.900000000000006</v>
      </c>
      <c r="H7185" s="2">
        <f>IF(F7185-71.02&lt;=0,0,IF(F7185-71.02&lt;=1,1,2))</f>
        <v>2</v>
      </c>
      <c r="I7185">
        <v>82.8</v>
      </c>
      <c r="J7185">
        <v>68</v>
      </c>
      <c r="K7185">
        <v>76.400000000000006</v>
      </c>
      <c r="L7185">
        <v>63.1</v>
      </c>
      <c r="M7185">
        <v>65.3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33.299999999999997</v>
      </c>
      <c r="V7185">
        <v>21.9</v>
      </c>
      <c r="W7185">
        <v>300.60000000000002</v>
      </c>
      <c r="X7185">
        <v>1017</v>
      </c>
      <c r="Y7185">
        <v>22.9</v>
      </c>
      <c r="Z7185">
        <v>6.2</v>
      </c>
      <c r="AA7185">
        <v>231.2</v>
      </c>
      <c r="AB7185">
        <v>19.899999999999999</v>
      </c>
      <c r="AC7185">
        <v>7</v>
      </c>
      <c r="AD7185">
        <v>0</v>
      </c>
      <c r="AE7185" t="s">
        <v>21634</v>
      </c>
      <c r="AF7185" t="s">
        <v>21635</v>
      </c>
      <c r="AG7185">
        <v>0.44</v>
      </c>
      <c r="AH7185" t="s">
        <v>36</v>
      </c>
      <c r="AI7185" t="s">
        <v>37</v>
      </c>
      <c r="AJ7185" t="s">
        <v>38</v>
      </c>
    </row>
    <row r="7186" spans="1:36" x14ac:dyDescent="0.25">
      <c r="A7186" t="s">
        <v>32</v>
      </c>
      <c r="B7186" t="s">
        <v>21636</v>
      </c>
      <c r="C7186">
        <f>YEAR(B7186)</f>
        <v>2019</v>
      </c>
      <c r="D7186">
        <v>77</v>
      </c>
      <c r="E7186">
        <v>73.400000000000006</v>
      </c>
      <c r="F7186">
        <v>75.900000000000006</v>
      </c>
      <c r="H7186" s="2">
        <f>IF(F7186-71.02&lt;=0,0,IF(F7186-71.02&lt;=1,1,2))</f>
        <v>2</v>
      </c>
      <c r="I7186">
        <v>77</v>
      </c>
      <c r="J7186">
        <v>73.400000000000006</v>
      </c>
      <c r="K7186">
        <v>75.900000000000006</v>
      </c>
      <c r="L7186">
        <v>63.2</v>
      </c>
      <c r="M7186">
        <v>65.099999999999994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49.4</v>
      </c>
      <c r="V7186">
        <v>27.7</v>
      </c>
      <c r="W7186">
        <v>312.89999999999998</v>
      </c>
      <c r="X7186">
        <v>1015</v>
      </c>
      <c r="Y7186">
        <v>48.2</v>
      </c>
      <c r="Z7186">
        <v>6.2</v>
      </c>
      <c r="AA7186">
        <v>208.1</v>
      </c>
      <c r="AB7186">
        <v>17.899999999999999</v>
      </c>
      <c r="AC7186">
        <v>7</v>
      </c>
      <c r="AD7186">
        <v>0</v>
      </c>
      <c r="AE7186" t="s">
        <v>21637</v>
      </c>
      <c r="AF7186" t="s">
        <v>21638</v>
      </c>
      <c r="AG7186">
        <v>0.47</v>
      </c>
      <c r="AH7186" t="s">
        <v>36</v>
      </c>
      <c r="AI7186" t="s">
        <v>37</v>
      </c>
      <c r="AJ7186" t="s">
        <v>38</v>
      </c>
    </row>
    <row r="7187" spans="1:36" x14ac:dyDescent="0.25">
      <c r="A7187" t="s">
        <v>32</v>
      </c>
      <c r="B7187" t="s">
        <v>21639</v>
      </c>
      <c r="C7187">
        <f>YEAR(B7187)</f>
        <v>2019</v>
      </c>
      <c r="D7187">
        <v>77</v>
      </c>
      <c r="E7187">
        <v>73.400000000000006</v>
      </c>
      <c r="F7187">
        <v>75.400000000000006</v>
      </c>
      <c r="H7187" s="2">
        <f>IF(F7187-71.02&lt;=0,0,IF(F7187-71.02&lt;=1,1,2))</f>
        <v>2</v>
      </c>
      <c r="I7187">
        <v>77</v>
      </c>
      <c r="J7187">
        <v>73.400000000000006</v>
      </c>
      <c r="K7187">
        <v>75.400000000000006</v>
      </c>
      <c r="L7187">
        <v>61.9</v>
      </c>
      <c r="M7187">
        <v>63.3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37.1</v>
      </c>
      <c r="V7187">
        <v>23</v>
      </c>
      <c r="W7187">
        <v>318.39999999999998</v>
      </c>
      <c r="X7187">
        <v>1014</v>
      </c>
      <c r="Y7187">
        <v>35.700000000000003</v>
      </c>
      <c r="Z7187">
        <v>6.2</v>
      </c>
      <c r="AA7187">
        <v>233.2</v>
      </c>
      <c r="AB7187">
        <v>20.100000000000001</v>
      </c>
      <c r="AC7187">
        <v>8</v>
      </c>
      <c r="AD7187">
        <v>0</v>
      </c>
      <c r="AE7187" t="s">
        <v>21640</v>
      </c>
      <c r="AF7187" t="s">
        <v>21641</v>
      </c>
      <c r="AG7187">
        <v>0.5</v>
      </c>
      <c r="AH7187" t="s">
        <v>36</v>
      </c>
      <c r="AI7187" t="s">
        <v>37</v>
      </c>
      <c r="AJ7187" t="s">
        <v>38</v>
      </c>
    </row>
    <row r="7188" spans="1:36" x14ac:dyDescent="0.25">
      <c r="A7188" t="s">
        <v>32</v>
      </c>
      <c r="B7188" t="s">
        <v>21642</v>
      </c>
      <c r="C7188">
        <f>YEAR(B7188)</f>
        <v>2019</v>
      </c>
      <c r="D7188">
        <v>78.8</v>
      </c>
      <c r="E7188">
        <v>73.400000000000006</v>
      </c>
      <c r="F7188">
        <v>76</v>
      </c>
      <c r="H7188" s="2">
        <f>IF(F7188-71.02&lt;=0,0,IF(F7188-71.02&lt;=1,1,2))</f>
        <v>2</v>
      </c>
      <c r="I7188">
        <v>78.8</v>
      </c>
      <c r="J7188">
        <v>73.400000000000006</v>
      </c>
      <c r="K7188">
        <v>76</v>
      </c>
      <c r="L7188">
        <v>61.9</v>
      </c>
      <c r="M7188">
        <v>62.2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35.299999999999997</v>
      </c>
      <c r="V7188">
        <v>21.9</v>
      </c>
      <c r="W7188">
        <v>301.3</v>
      </c>
      <c r="X7188">
        <v>1015.6</v>
      </c>
      <c r="Y7188">
        <v>29.6</v>
      </c>
      <c r="Z7188">
        <v>6.2</v>
      </c>
      <c r="AA7188">
        <v>254.4</v>
      </c>
      <c r="AB7188">
        <v>22.1</v>
      </c>
      <c r="AC7188">
        <v>8</v>
      </c>
      <c r="AD7188">
        <v>0</v>
      </c>
      <c r="AE7188" t="s">
        <v>21643</v>
      </c>
      <c r="AF7188" t="s">
        <v>21644</v>
      </c>
      <c r="AG7188">
        <v>0.54</v>
      </c>
      <c r="AH7188" t="s">
        <v>36</v>
      </c>
      <c r="AI7188" t="s">
        <v>37</v>
      </c>
      <c r="AJ7188" t="s">
        <v>38</v>
      </c>
    </row>
    <row r="7189" spans="1:36" x14ac:dyDescent="0.25">
      <c r="A7189" t="s">
        <v>32</v>
      </c>
      <c r="B7189" t="s">
        <v>21645</v>
      </c>
      <c r="C7189">
        <f>YEAR(B7189)</f>
        <v>2019</v>
      </c>
      <c r="D7189">
        <v>78.8</v>
      </c>
      <c r="E7189">
        <v>69.8</v>
      </c>
      <c r="F7189">
        <v>75.3</v>
      </c>
      <c r="H7189" s="2">
        <f>IF(F7189-71.02&lt;=0,0,IF(F7189-71.02&lt;=1,1,2))</f>
        <v>2</v>
      </c>
      <c r="I7189">
        <v>78.8</v>
      </c>
      <c r="J7189">
        <v>69.8</v>
      </c>
      <c r="K7189">
        <v>75.3</v>
      </c>
      <c r="L7189">
        <v>60</v>
      </c>
      <c r="M7189">
        <v>60.2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28.2</v>
      </c>
      <c r="V7189">
        <v>20.8</v>
      </c>
      <c r="W7189">
        <v>300.3</v>
      </c>
      <c r="X7189">
        <v>1015</v>
      </c>
      <c r="Y7189">
        <v>25.9</v>
      </c>
      <c r="Z7189">
        <v>6.2</v>
      </c>
      <c r="AA7189">
        <v>244.9</v>
      </c>
      <c r="AB7189">
        <v>21.1</v>
      </c>
      <c r="AC7189">
        <v>8</v>
      </c>
      <c r="AD7189">
        <v>0</v>
      </c>
      <c r="AE7189" t="s">
        <v>21646</v>
      </c>
      <c r="AF7189" t="s">
        <v>21647</v>
      </c>
      <c r="AG7189">
        <v>0.56999999999999995</v>
      </c>
      <c r="AH7189" t="s">
        <v>36</v>
      </c>
      <c r="AI7189" t="s">
        <v>37</v>
      </c>
      <c r="AJ7189" t="s">
        <v>38</v>
      </c>
    </row>
    <row r="7190" spans="1:36" x14ac:dyDescent="0.25">
      <c r="A7190" t="s">
        <v>32</v>
      </c>
      <c r="B7190" t="s">
        <v>21648</v>
      </c>
      <c r="C7190">
        <f>YEAR(B7190)</f>
        <v>2019</v>
      </c>
      <c r="D7190">
        <v>82.4</v>
      </c>
      <c r="E7190">
        <v>62.6</v>
      </c>
      <c r="F7190">
        <v>72.400000000000006</v>
      </c>
      <c r="H7190" s="2">
        <f>IF(F7190-71.02&lt;=0,0,IF(F7190-71.02&lt;=1,1,2))</f>
        <v>2</v>
      </c>
      <c r="I7190">
        <v>82.1</v>
      </c>
      <c r="J7190">
        <v>62.6</v>
      </c>
      <c r="K7190">
        <v>72.5</v>
      </c>
      <c r="L7190">
        <v>58.5</v>
      </c>
      <c r="M7190">
        <v>62.9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17.2</v>
      </c>
      <c r="V7190">
        <v>9.1999999999999993</v>
      </c>
      <c r="W7190">
        <v>129.1</v>
      </c>
      <c r="X7190">
        <v>1015</v>
      </c>
      <c r="Y7190">
        <v>0</v>
      </c>
      <c r="Z7190">
        <v>6.2</v>
      </c>
      <c r="AA7190">
        <v>261.3</v>
      </c>
      <c r="AB7190">
        <v>22.5</v>
      </c>
      <c r="AC7190">
        <v>9</v>
      </c>
      <c r="AD7190">
        <v>0</v>
      </c>
      <c r="AE7190" t="s">
        <v>21649</v>
      </c>
      <c r="AF7190" t="s">
        <v>21650</v>
      </c>
      <c r="AG7190">
        <v>0.61</v>
      </c>
      <c r="AH7190" t="s">
        <v>330</v>
      </c>
      <c r="AI7190" t="s">
        <v>9140</v>
      </c>
      <c r="AJ7190" t="s">
        <v>331</v>
      </c>
    </row>
    <row r="7191" spans="1:36" x14ac:dyDescent="0.25">
      <c r="A7191" t="s">
        <v>32</v>
      </c>
      <c r="B7191" t="s">
        <v>21651</v>
      </c>
      <c r="C7191">
        <f>YEAR(B7191)</f>
        <v>2019</v>
      </c>
      <c r="D7191">
        <v>80.599999999999994</v>
      </c>
      <c r="E7191">
        <v>62.6</v>
      </c>
      <c r="F7191">
        <v>72.2</v>
      </c>
      <c r="H7191" s="2">
        <f>IF(F7191-71.02&lt;=0,0,IF(F7191-71.02&lt;=1,1,2))</f>
        <v>2</v>
      </c>
      <c r="I7191">
        <v>82.8</v>
      </c>
      <c r="J7191">
        <v>62.6</v>
      </c>
      <c r="K7191">
        <v>72.400000000000006</v>
      </c>
      <c r="L7191">
        <v>58.8</v>
      </c>
      <c r="M7191">
        <v>64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16.600000000000001</v>
      </c>
      <c r="V7191">
        <v>10.3</v>
      </c>
      <c r="W7191">
        <v>132.30000000000001</v>
      </c>
      <c r="X7191">
        <v>1014.7</v>
      </c>
      <c r="Y7191">
        <v>11.2</v>
      </c>
      <c r="Z7191">
        <v>6.2</v>
      </c>
      <c r="AA7191">
        <v>254</v>
      </c>
      <c r="AB7191">
        <v>21.9</v>
      </c>
      <c r="AC7191">
        <v>8</v>
      </c>
      <c r="AD7191">
        <v>0</v>
      </c>
      <c r="AE7191" t="s">
        <v>21652</v>
      </c>
      <c r="AF7191" t="s">
        <v>21653</v>
      </c>
      <c r="AG7191">
        <v>0.64</v>
      </c>
      <c r="AH7191" t="s">
        <v>330</v>
      </c>
      <c r="AI7191" t="s">
        <v>9140</v>
      </c>
      <c r="AJ7191" t="s">
        <v>331</v>
      </c>
    </row>
    <row r="7192" spans="1:36" x14ac:dyDescent="0.25">
      <c r="A7192" t="s">
        <v>32</v>
      </c>
      <c r="B7192" t="s">
        <v>21654</v>
      </c>
      <c r="C7192">
        <f>YEAR(B7192)</f>
        <v>2019</v>
      </c>
      <c r="D7192">
        <v>82.4</v>
      </c>
      <c r="E7192">
        <v>66.2</v>
      </c>
      <c r="F7192">
        <v>74</v>
      </c>
      <c r="H7192" s="2">
        <f>IF(F7192-71.02&lt;=0,0,IF(F7192-71.02&lt;=1,1,2))</f>
        <v>2</v>
      </c>
      <c r="I7192">
        <v>86.2</v>
      </c>
      <c r="J7192">
        <v>66.2</v>
      </c>
      <c r="K7192">
        <v>74.900000000000006</v>
      </c>
      <c r="L7192">
        <v>65.7</v>
      </c>
      <c r="M7192">
        <v>75.8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18.8</v>
      </c>
      <c r="V7192">
        <v>16.100000000000001</v>
      </c>
      <c r="W7192">
        <v>315.7</v>
      </c>
      <c r="X7192">
        <v>1014.4</v>
      </c>
      <c r="Y7192">
        <v>24.8</v>
      </c>
      <c r="Z7192">
        <v>6.2</v>
      </c>
      <c r="AA7192">
        <v>248.3</v>
      </c>
      <c r="AB7192">
        <v>21.6</v>
      </c>
      <c r="AC7192">
        <v>8</v>
      </c>
      <c r="AD7192">
        <v>0</v>
      </c>
      <c r="AE7192" t="s">
        <v>21655</v>
      </c>
      <c r="AF7192" t="s">
        <v>21656</v>
      </c>
      <c r="AG7192">
        <v>0.68</v>
      </c>
      <c r="AH7192" t="s">
        <v>36</v>
      </c>
      <c r="AI7192" t="s">
        <v>37</v>
      </c>
      <c r="AJ7192" t="s">
        <v>38</v>
      </c>
    </row>
    <row r="7193" spans="1:36" x14ac:dyDescent="0.25">
      <c r="A7193" t="s">
        <v>32</v>
      </c>
      <c r="B7193" t="s">
        <v>21657</v>
      </c>
      <c r="C7193">
        <f>YEAR(B7193)</f>
        <v>2019</v>
      </c>
      <c r="D7193">
        <v>80.599999999999994</v>
      </c>
      <c r="E7193">
        <v>66.2</v>
      </c>
      <c r="F7193">
        <v>74.099999999999994</v>
      </c>
      <c r="H7193" s="2">
        <f>IF(F7193-71.02&lt;=0,0,IF(F7193-71.02&lt;=1,1,2))</f>
        <v>2</v>
      </c>
      <c r="I7193">
        <v>84.6</v>
      </c>
      <c r="J7193">
        <v>66.2</v>
      </c>
      <c r="K7193">
        <v>74.7</v>
      </c>
      <c r="L7193">
        <v>67.3</v>
      </c>
      <c r="M7193">
        <v>80.099999999999994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22.8</v>
      </c>
      <c r="V7193">
        <v>20.7</v>
      </c>
      <c r="W7193">
        <v>301.2</v>
      </c>
      <c r="X7193">
        <v>1014.4</v>
      </c>
      <c r="Y7193">
        <v>29.2</v>
      </c>
      <c r="Z7193">
        <v>6.2</v>
      </c>
      <c r="AA7193">
        <v>242.5</v>
      </c>
      <c r="AB7193">
        <v>20.8</v>
      </c>
      <c r="AC7193">
        <v>8</v>
      </c>
      <c r="AD7193">
        <v>0</v>
      </c>
      <c r="AE7193" t="s">
        <v>21658</v>
      </c>
      <c r="AF7193" t="s">
        <v>21659</v>
      </c>
      <c r="AG7193">
        <v>0.71</v>
      </c>
      <c r="AH7193" t="s">
        <v>36</v>
      </c>
      <c r="AI7193" t="s">
        <v>702</v>
      </c>
      <c r="AJ7193" t="s">
        <v>38</v>
      </c>
    </row>
    <row r="7194" spans="1:36" x14ac:dyDescent="0.25">
      <c r="A7194" t="s">
        <v>32</v>
      </c>
      <c r="B7194" t="s">
        <v>21660</v>
      </c>
      <c r="C7194">
        <f>YEAR(B7194)</f>
        <v>2019</v>
      </c>
      <c r="D7194">
        <v>75.2</v>
      </c>
      <c r="E7194">
        <v>69.8</v>
      </c>
      <c r="F7194">
        <v>72.3</v>
      </c>
      <c r="H7194" s="2">
        <f>IF(F7194-71.02&lt;=0,0,IF(F7194-71.02&lt;=1,1,2))</f>
        <v>2</v>
      </c>
      <c r="I7194">
        <v>75.2</v>
      </c>
      <c r="J7194">
        <v>69.8</v>
      </c>
      <c r="K7194">
        <v>72.3</v>
      </c>
      <c r="L7194">
        <v>60</v>
      </c>
      <c r="M7194">
        <v>66.400000000000006</v>
      </c>
      <c r="O7194">
        <v>4.0000000000000001E-3</v>
      </c>
      <c r="P7194">
        <v>100</v>
      </c>
      <c r="Q7194">
        <v>4.17</v>
      </c>
      <c r="R7194" t="s">
        <v>40</v>
      </c>
      <c r="S7194">
        <v>0</v>
      </c>
      <c r="T7194">
        <v>0</v>
      </c>
      <c r="U7194">
        <v>36.200000000000003</v>
      </c>
      <c r="V7194">
        <v>21.9</v>
      </c>
      <c r="W7194">
        <v>325.60000000000002</v>
      </c>
      <c r="X7194">
        <v>1018</v>
      </c>
      <c r="Y7194">
        <v>47.7</v>
      </c>
      <c r="Z7194">
        <v>6.2</v>
      </c>
      <c r="AA7194">
        <v>223.2</v>
      </c>
      <c r="AB7194">
        <v>19.2</v>
      </c>
      <c r="AC7194">
        <v>8</v>
      </c>
      <c r="AD7194">
        <v>0</v>
      </c>
      <c r="AE7194" t="s">
        <v>21661</v>
      </c>
      <c r="AF7194" t="s">
        <v>21662</v>
      </c>
      <c r="AG7194">
        <v>0.75</v>
      </c>
      <c r="AH7194" t="s">
        <v>56</v>
      </c>
      <c r="AI7194" t="s">
        <v>78</v>
      </c>
      <c r="AJ7194" t="s">
        <v>40</v>
      </c>
    </row>
    <row r="7195" spans="1:36" x14ac:dyDescent="0.25">
      <c r="A7195" t="s">
        <v>32</v>
      </c>
      <c r="B7195" t="s">
        <v>21663</v>
      </c>
      <c r="C7195">
        <f>YEAR(B7195)</f>
        <v>2019</v>
      </c>
      <c r="D7195">
        <v>73.400000000000006</v>
      </c>
      <c r="E7195">
        <v>68</v>
      </c>
      <c r="F7195">
        <v>70.900000000000006</v>
      </c>
      <c r="H7195" s="2">
        <f>IF(F7195-71.02&lt;=0,0,IF(F7195-71.02&lt;=1,1,2))</f>
        <v>0</v>
      </c>
      <c r="I7195">
        <v>73.400000000000006</v>
      </c>
      <c r="J7195">
        <v>68</v>
      </c>
      <c r="K7195">
        <v>70.900000000000006</v>
      </c>
      <c r="L7195">
        <v>54.1</v>
      </c>
      <c r="M7195">
        <v>55.3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34.700000000000003</v>
      </c>
      <c r="V7195">
        <v>21.9</v>
      </c>
      <c r="W7195">
        <v>318.60000000000002</v>
      </c>
      <c r="X7195">
        <v>1019</v>
      </c>
      <c r="Y7195">
        <v>33.299999999999997</v>
      </c>
      <c r="Z7195">
        <v>6.2</v>
      </c>
      <c r="AA7195">
        <v>243.2</v>
      </c>
      <c r="AB7195">
        <v>20.8</v>
      </c>
      <c r="AC7195">
        <v>8</v>
      </c>
      <c r="AD7195">
        <v>0</v>
      </c>
      <c r="AE7195" t="s">
        <v>21664</v>
      </c>
      <c r="AF7195" t="s">
        <v>21665</v>
      </c>
      <c r="AG7195">
        <v>0.75</v>
      </c>
      <c r="AH7195" t="s">
        <v>36</v>
      </c>
      <c r="AI7195" t="s">
        <v>37</v>
      </c>
      <c r="AJ7195" t="s">
        <v>38</v>
      </c>
    </row>
    <row r="7196" spans="1:36" x14ac:dyDescent="0.25">
      <c r="A7196" t="s">
        <v>32</v>
      </c>
      <c r="B7196" t="s">
        <v>21666</v>
      </c>
      <c r="C7196">
        <f>YEAR(B7196)</f>
        <v>2019</v>
      </c>
      <c r="D7196">
        <v>78.8</v>
      </c>
      <c r="E7196">
        <v>62.6</v>
      </c>
      <c r="F7196">
        <v>70.900000000000006</v>
      </c>
      <c r="H7196" s="2">
        <f>IF(F7196-71.02&lt;=0,0,IF(F7196-71.02&lt;=1,1,2))</f>
        <v>0</v>
      </c>
      <c r="I7196">
        <v>78.8</v>
      </c>
      <c r="J7196">
        <v>62.6</v>
      </c>
      <c r="K7196">
        <v>70.900000000000006</v>
      </c>
      <c r="L7196">
        <v>58.6</v>
      </c>
      <c r="M7196">
        <v>65.5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17.2</v>
      </c>
      <c r="V7196">
        <v>9.1999999999999993</v>
      </c>
      <c r="W7196">
        <v>309.60000000000002</v>
      </c>
      <c r="X7196">
        <v>1016.9</v>
      </c>
      <c r="Y7196">
        <v>16.2</v>
      </c>
      <c r="Z7196">
        <v>6.2</v>
      </c>
      <c r="AA7196">
        <v>244.2</v>
      </c>
      <c r="AB7196">
        <v>20.8</v>
      </c>
      <c r="AC7196">
        <v>8</v>
      </c>
      <c r="AD7196">
        <v>0</v>
      </c>
      <c r="AE7196" t="s">
        <v>21667</v>
      </c>
      <c r="AF7196" t="s">
        <v>21668</v>
      </c>
      <c r="AG7196">
        <v>0.82</v>
      </c>
      <c r="AH7196" t="s">
        <v>330</v>
      </c>
      <c r="AI7196" t="s">
        <v>9140</v>
      </c>
      <c r="AJ7196" t="s">
        <v>331</v>
      </c>
    </row>
    <row r="7197" spans="1:36" x14ac:dyDescent="0.25">
      <c r="A7197" t="s">
        <v>32</v>
      </c>
      <c r="B7197" t="s">
        <v>21669</v>
      </c>
      <c r="C7197">
        <f>YEAR(B7197)</f>
        <v>2019</v>
      </c>
      <c r="D7197">
        <v>80.599999999999994</v>
      </c>
      <c r="E7197">
        <v>64.400000000000006</v>
      </c>
      <c r="F7197">
        <v>73.8</v>
      </c>
      <c r="H7197" s="2">
        <f>IF(F7197-71.02&lt;=0,0,IF(F7197-71.02&lt;=1,1,2))</f>
        <v>2</v>
      </c>
      <c r="I7197">
        <v>83.3</v>
      </c>
      <c r="J7197">
        <v>64.400000000000006</v>
      </c>
      <c r="K7197">
        <v>74.2</v>
      </c>
      <c r="L7197">
        <v>61</v>
      </c>
      <c r="M7197">
        <v>65.2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26.4</v>
      </c>
      <c r="V7197">
        <v>9.1999999999999993</v>
      </c>
      <c r="W7197">
        <v>140.4</v>
      </c>
      <c r="X7197">
        <v>1012</v>
      </c>
      <c r="Y7197">
        <v>22.7</v>
      </c>
      <c r="Z7197">
        <v>6.2</v>
      </c>
      <c r="AA7197">
        <v>229.4</v>
      </c>
      <c r="AB7197">
        <v>19.7</v>
      </c>
      <c r="AC7197">
        <v>8</v>
      </c>
      <c r="AD7197">
        <v>0</v>
      </c>
      <c r="AE7197" t="s">
        <v>21670</v>
      </c>
      <c r="AF7197" t="s">
        <v>21671</v>
      </c>
      <c r="AG7197">
        <v>0.85</v>
      </c>
      <c r="AH7197" t="s">
        <v>36</v>
      </c>
      <c r="AI7197" t="s">
        <v>37</v>
      </c>
      <c r="AJ7197" t="s">
        <v>38</v>
      </c>
    </row>
    <row r="7198" spans="1:36" x14ac:dyDescent="0.25">
      <c r="A7198" t="s">
        <v>32</v>
      </c>
      <c r="B7198" t="s">
        <v>21672</v>
      </c>
      <c r="C7198">
        <f>YEAR(B7198)</f>
        <v>2019</v>
      </c>
      <c r="D7198">
        <v>80.599999999999994</v>
      </c>
      <c r="E7198">
        <v>69.8</v>
      </c>
      <c r="F7198">
        <v>76</v>
      </c>
      <c r="H7198" s="2">
        <f>IF(F7198-71.02&lt;=0,0,IF(F7198-71.02&lt;=1,1,2))</f>
        <v>2</v>
      </c>
      <c r="I7198">
        <v>82.8</v>
      </c>
      <c r="J7198">
        <v>69.8</v>
      </c>
      <c r="K7198">
        <v>76.099999999999994</v>
      </c>
      <c r="L7198">
        <v>67.900000000000006</v>
      </c>
      <c r="M7198">
        <v>76.5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25.3</v>
      </c>
      <c r="V7198">
        <v>17.2</v>
      </c>
      <c r="W7198">
        <v>309</v>
      </c>
      <c r="X7198">
        <v>1009.8</v>
      </c>
      <c r="Y7198">
        <v>36.1</v>
      </c>
      <c r="Z7198">
        <v>6.2</v>
      </c>
      <c r="AA7198">
        <v>225.4</v>
      </c>
      <c r="AB7198">
        <v>19.399999999999999</v>
      </c>
      <c r="AC7198">
        <v>8</v>
      </c>
      <c r="AD7198">
        <v>0</v>
      </c>
      <c r="AE7198" t="s">
        <v>21673</v>
      </c>
      <c r="AF7198" t="s">
        <v>21674</v>
      </c>
      <c r="AG7198">
        <v>0.88</v>
      </c>
      <c r="AH7198" t="s">
        <v>36</v>
      </c>
      <c r="AI7198" t="s">
        <v>37</v>
      </c>
      <c r="AJ7198" t="s">
        <v>38</v>
      </c>
    </row>
    <row r="7199" spans="1:36" x14ac:dyDescent="0.25">
      <c r="A7199" t="s">
        <v>32</v>
      </c>
      <c r="B7199" t="s">
        <v>21675</v>
      </c>
      <c r="C7199">
        <f>YEAR(B7199)</f>
        <v>2019</v>
      </c>
      <c r="D7199">
        <v>80.599999999999994</v>
      </c>
      <c r="E7199">
        <v>64.400000000000006</v>
      </c>
      <c r="F7199">
        <v>73.099999999999994</v>
      </c>
      <c r="H7199" s="2">
        <f>IF(F7199-71.02&lt;=0,0,IF(F7199-71.02&lt;=1,1,2))</f>
        <v>2</v>
      </c>
      <c r="I7199">
        <v>82.8</v>
      </c>
      <c r="J7199">
        <v>64.400000000000006</v>
      </c>
      <c r="K7199">
        <v>73.5</v>
      </c>
      <c r="L7199">
        <v>64.599999999999994</v>
      </c>
      <c r="M7199">
        <v>75.599999999999994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17.899999999999999</v>
      </c>
      <c r="V7199">
        <v>8.1</v>
      </c>
      <c r="W7199">
        <v>132.4</v>
      </c>
      <c r="X7199">
        <v>1013.3</v>
      </c>
      <c r="Y7199">
        <v>27.3</v>
      </c>
      <c r="Z7199">
        <v>6.2</v>
      </c>
      <c r="AA7199">
        <v>229</v>
      </c>
      <c r="AB7199">
        <v>19.7</v>
      </c>
      <c r="AC7199">
        <v>8</v>
      </c>
      <c r="AD7199">
        <v>0</v>
      </c>
      <c r="AE7199" t="s">
        <v>21676</v>
      </c>
      <c r="AF7199" t="s">
        <v>21677</v>
      </c>
      <c r="AG7199">
        <v>0.92</v>
      </c>
      <c r="AH7199" t="s">
        <v>36</v>
      </c>
      <c r="AI7199" t="s">
        <v>37</v>
      </c>
      <c r="AJ7199" t="s">
        <v>38</v>
      </c>
    </row>
    <row r="7200" spans="1:36" x14ac:dyDescent="0.25">
      <c r="A7200" t="s">
        <v>32</v>
      </c>
      <c r="B7200" t="s">
        <v>21678</v>
      </c>
      <c r="C7200">
        <f>YEAR(B7200)</f>
        <v>2019</v>
      </c>
      <c r="D7200">
        <v>80.599999999999994</v>
      </c>
      <c r="E7200">
        <v>66.2</v>
      </c>
      <c r="F7200">
        <v>74.099999999999994</v>
      </c>
      <c r="H7200" s="2">
        <f>IF(F7200-71.02&lt;=0,0,IF(F7200-71.02&lt;=1,1,2))</f>
        <v>2</v>
      </c>
      <c r="I7200">
        <v>84.6</v>
      </c>
      <c r="J7200">
        <v>66.2</v>
      </c>
      <c r="K7200">
        <v>74.8</v>
      </c>
      <c r="L7200">
        <v>67.599999999999994</v>
      </c>
      <c r="M7200">
        <v>80.599999999999994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19.7</v>
      </c>
      <c r="V7200">
        <v>8.1</v>
      </c>
      <c r="W7200">
        <v>149.5</v>
      </c>
      <c r="X7200">
        <v>1013.7</v>
      </c>
      <c r="Y7200">
        <v>24.3</v>
      </c>
      <c r="Z7200">
        <v>6.2</v>
      </c>
      <c r="AA7200">
        <v>226.4</v>
      </c>
      <c r="AB7200">
        <v>19.600000000000001</v>
      </c>
      <c r="AC7200">
        <v>8</v>
      </c>
      <c r="AD7200">
        <v>0</v>
      </c>
      <c r="AE7200" t="s">
        <v>21679</v>
      </c>
      <c r="AF7200" t="s">
        <v>21680</v>
      </c>
      <c r="AG7200">
        <v>0.95</v>
      </c>
      <c r="AH7200" t="s">
        <v>36</v>
      </c>
      <c r="AI7200" t="s">
        <v>37</v>
      </c>
      <c r="AJ7200" t="s">
        <v>38</v>
      </c>
    </row>
    <row r="7201" spans="1:36" x14ac:dyDescent="0.25">
      <c r="A7201" t="s">
        <v>32</v>
      </c>
      <c r="B7201" t="s">
        <v>21681</v>
      </c>
      <c r="C7201">
        <f>YEAR(B7201)</f>
        <v>2019</v>
      </c>
      <c r="D7201">
        <v>78.8</v>
      </c>
      <c r="E7201">
        <v>66.2</v>
      </c>
      <c r="F7201">
        <v>72.8</v>
      </c>
      <c r="H7201" s="2">
        <f>IF(F7201-71.02&lt;=0,0,IF(F7201-71.02&lt;=1,1,2))</f>
        <v>2</v>
      </c>
      <c r="I7201">
        <v>78.8</v>
      </c>
      <c r="J7201">
        <v>66.2</v>
      </c>
      <c r="K7201">
        <v>72.8</v>
      </c>
      <c r="L7201">
        <v>66.599999999999994</v>
      </c>
      <c r="M7201">
        <v>81.8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23.9</v>
      </c>
      <c r="V7201">
        <v>11.4</v>
      </c>
      <c r="W7201">
        <v>309.7</v>
      </c>
      <c r="X7201">
        <v>1016.4</v>
      </c>
      <c r="Y7201">
        <v>26.6</v>
      </c>
      <c r="Z7201">
        <v>6.2</v>
      </c>
      <c r="AA7201">
        <v>227.3</v>
      </c>
      <c r="AB7201">
        <v>19.8</v>
      </c>
      <c r="AC7201">
        <v>8</v>
      </c>
      <c r="AD7201">
        <v>0</v>
      </c>
      <c r="AE7201" t="s">
        <v>21682</v>
      </c>
      <c r="AF7201" t="s">
        <v>21683</v>
      </c>
      <c r="AG7201">
        <v>0</v>
      </c>
      <c r="AH7201" t="s">
        <v>36</v>
      </c>
      <c r="AI7201" t="s">
        <v>37</v>
      </c>
      <c r="AJ7201" t="s">
        <v>38</v>
      </c>
    </row>
    <row r="7202" spans="1:36" x14ac:dyDescent="0.25">
      <c r="A7202" t="s">
        <v>32</v>
      </c>
      <c r="B7202" t="s">
        <v>21684</v>
      </c>
      <c r="C7202">
        <f>YEAR(B7202)</f>
        <v>2019</v>
      </c>
      <c r="D7202">
        <v>78.8</v>
      </c>
      <c r="E7202">
        <v>64.400000000000006</v>
      </c>
      <c r="F7202">
        <v>71.7</v>
      </c>
      <c r="H7202" s="2">
        <f>IF(F7202-71.02&lt;=0,0,IF(F7202-71.02&lt;=1,1,2))</f>
        <v>1</v>
      </c>
      <c r="I7202">
        <v>78.8</v>
      </c>
      <c r="J7202">
        <v>64.400000000000006</v>
      </c>
      <c r="K7202">
        <v>71.7</v>
      </c>
      <c r="L7202">
        <v>62.4</v>
      </c>
      <c r="M7202">
        <v>73.3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24.4</v>
      </c>
      <c r="V7202">
        <v>12.8</v>
      </c>
      <c r="W7202">
        <v>289.8</v>
      </c>
      <c r="X7202">
        <v>1015.3</v>
      </c>
      <c r="Y7202">
        <v>18.5</v>
      </c>
      <c r="Z7202">
        <v>6.2</v>
      </c>
      <c r="AA7202">
        <v>230.7</v>
      </c>
      <c r="AB7202">
        <v>19.8</v>
      </c>
      <c r="AC7202">
        <v>8</v>
      </c>
      <c r="AD7202">
        <v>0</v>
      </c>
      <c r="AE7202" t="s">
        <v>21685</v>
      </c>
      <c r="AF7202" t="s">
        <v>21686</v>
      </c>
      <c r="AG7202">
        <v>0.02</v>
      </c>
      <c r="AH7202" t="s">
        <v>330</v>
      </c>
      <c r="AI7202" t="s">
        <v>9140</v>
      </c>
      <c r="AJ7202" t="s">
        <v>331</v>
      </c>
    </row>
    <row r="7203" spans="1:36" x14ac:dyDescent="0.25">
      <c r="A7203" t="s">
        <v>32</v>
      </c>
      <c r="B7203" t="s">
        <v>21687</v>
      </c>
      <c r="C7203">
        <f>YEAR(B7203)</f>
        <v>2019</v>
      </c>
      <c r="D7203">
        <v>78.8</v>
      </c>
      <c r="E7203">
        <v>62.6</v>
      </c>
      <c r="F7203">
        <v>71.2</v>
      </c>
      <c r="H7203" s="2">
        <f>IF(F7203-71.02&lt;=0,0,IF(F7203-71.02&lt;=1,1,2))</f>
        <v>1</v>
      </c>
      <c r="I7203">
        <v>78.8</v>
      </c>
      <c r="J7203">
        <v>62.6</v>
      </c>
      <c r="K7203">
        <v>71.2</v>
      </c>
      <c r="L7203">
        <v>62.4</v>
      </c>
      <c r="M7203">
        <v>74.8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17.2</v>
      </c>
      <c r="V7203">
        <v>8</v>
      </c>
      <c r="W7203">
        <v>176.2</v>
      </c>
      <c r="X7203">
        <v>1012.6</v>
      </c>
      <c r="Y7203">
        <v>9.1999999999999993</v>
      </c>
      <c r="Z7203">
        <v>6.2</v>
      </c>
      <c r="AA7203">
        <v>230.3</v>
      </c>
      <c r="AB7203">
        <v>19.8</v>
      </c>
      <c r="AC7203">
        <v>8</v>
      </c>
      <c r="AD7203">
        <v>0</v>
      </c>
      <c r="AE7203" t="s">
        <v>21688</v>
      </c>
      <c r="AF7203" t="s">
        <v>21689</v>
      </c>
      <c r="AG7203">
        <v>0.05</v>
      </c>
      <c r="AH7203" t="s">
        <v>330</v>
      </c>
      <c r="AI7203" t="s">
        <v>9140</v>
      </c>
      <c r="AJ7203" t="s">
        <v>331</v>
      </c>
    </row>
    <row r="7204" spans="1:36" x14ac:dyDescent="0.25">
      <c r="A7204" t="s">
        <v>32</v>
      </c>
      <c r="B7204" t="s">
        <v>21690</v>
      </c>
      <c r="C7204">
        <f>YEAR(B7204)</f>
        <v>2019</v>
      </c>
      <c r="D7204">
        <v>82.4</v>
      </c>
      <c r="E7204">
        <v>64.400000000000006</v>
      </c>
      <c r="F7204">
        <v>72.8</v>
      </c>
      <c r="H7204" s="2">
        <f>IF(F7204-71.02&lt;=0,0,IF(F7204-71.02&lt;=1,1,2))</f>
        <v>2</v>
      </c>
      <c r="I7204">
        <v>85.4</v>
      </c>
      <c r="J7204">
        <v>64.400000000000006</v>
      </c>
      <c r="K7204">
        <v>73.3</v>
      </c>
      <c r="L7204">
        <v>61.3</v>
      </c>
      <c r="M7204">
        <v>68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16.100000000000001</v>
      </c>
      <c r="V7204">
        <v>9.1999999999999993</v>
      </c>
      <c r="W7204">
        <v>170.7</v>
      </c>
      <c r="X7204">
        <v>1010.9</v>
      </c>
      <c r="Y7204">
        <v>7.4</v>
      </c>
      <c r="Z7204">
        <v>6.2</v>
      </c>
      <c r="AA7204">
        <v>224.3</v>
      </c>
      <c r="AB7204">
        <v>19.5</v>
      </c>
      <c r="AC7204">
        <v>8</v>
      </c>
      <c r="AD7204">
        <v>0</v>
      </c>
      <c r="AE7204" t="s">
        <v>21691</v>
      </c>
      <c r="AF7204" t="s">
        <v>21692</v>
      </c>
      <c r="AG7204">
        <v>0.09</v>
      </c>
      <c r="AH7204" t="s">
        <v>330</v>
      </c>
      <c r="AI7204" t="s">
        <v>9140</v>
      </c>
      <c r="AJ7204" t="s">
        <v>331</v>
      </c>
    </row>
    <row r="7205" spans="1:36" x14ac:dyDescent="0.25">
      <c r="A7205" t="s">
        <v>32</v>
      </c>
      <c r="B7205" t="s">
        <v>21693</v>
      </c>
      <c r="C7205">
        <f>YEAR(B7205)</f>
        <v>2019</v>
      </c>
      <c r="D7205">
        <v>78.8</v>
      </c>
      <c r="E7205">
        <v>68</v>
      </c>
      <c r="F7205">
        <v>73.5</v>
      </c>
      <c r="H7205" s="2">
        <f>IF(F7205-71.02&lt;=0,0,IF(F7205-71.02&lt;=1,1,2))</f>
        <v>2</v>
      </c>
      <c r="I7205">
        <v>78.8</v>
      </c>
      <c r="J7205">
        <v>68</v>
      </c>
      <c r="K7205">
        <v>73.5</v>
      </c>
      <c r="L7205">
        <v>68</v>
      </c>
      <c r="M7205">
        <v>83.4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19</v>
      </c>
      <c r="V7205">
        <v>8.1</v>
      </c>
      <c r="W7205">
        <v>222.3</v>
      </c>
      <c r="X7205">
        <v>1011</v>
      </c>
      <c r="Y7205">
        <v>33.5</v>
      </c>
      <c r="Z7205">
        <v>6.2</v>
      </c>
      <c r="AA7205">
        <v>201</v>
      </c>
      <c r="AB7205">
        <v>17.2</v>
      </c>
      <c r="AC7205">
        <v>7</v>
      </c>
      <c r="AD7205">
        <v>0</v>
      </c>
      <c r="AE7205" t="s">
        <v>21694</v>
      </c>
      <c r="AF7205" t="s">
        <v>21695</v>
      </c>
      <c r="AG7205">
        <v>0.12</v>
      </c>
      <c r="AH7205" t="s">
        <v>36</v>
      </c>
      <c r="AI7205" t="s">
        <v>37</v>
      </c>
      <c r="AJ7205" t="s">
        <v>38</v>
      </c>
    </row>
    <row r="7206" spans="1:36" x14ac:dyDescent="0.25">
      <c r="A7206" t="s">
        <v>32</v>
      </c>
      <c r="B7206" t="s">
        <v>21696</v>
      </c>
      <c r="C7206">
        <f>YEAR(B7206)</f>
        <v>2019</v>
      </c>
      <c r="D7206">
        <v>87.8</v>
      </c>
      <c r="E7206">
        <v>68</v>
      </c>
      <c r="F7206">
        <v>77.099999999999994</v>
      </c>
      <c r="H7206" s="2">
        <f>IF(F7206-71.02&lt;=0,0,IF(F7206-71.02&lt;=1,1,2))</f>
        <v>2</v>
      </c>
      <c r="I7206">
        <v>87.8</v>
      </c>
      <c r="J7206">
        <v>68</v>
      </c>
      <c r="K7206">
        <v>77.099999999999994</v>
      </c>
      <c r="L7206">
        <v>62.7</v>
      </c>
      <c r="M7206">
        <v>64.8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30</v>
      </c>
      <c r="V7206">
        <v>20.8</v>
      </c>
      <c r="W7206">
        <v>175.9</v>
      </c>
      <c r="X7206">
        <v>1010.5</v>
      </c>
      <c r="Y7206">
        <v>24.5</v>
      </c>
      <c r="Z7206">
        <v>6.2</v>
      </c>
      <c r="AA7206">
        <v>210.6</v>
      </c>
      <c r="AB7206">
        <v>18.399999999999999</v>
      </c>
      <c r="AC7206">
        <v>7</v>
      </c>
      <c r="AD7206">
        <v>0</v>
      </c>
      <c r="AE7206" t="s">
        <v>21697</v>
      </c>
      <c r="AF7206" t="s">
        <v>21698</v>
      </c>
      <c r="AG7206">
        <v>0.15</v>
      </c>
      <c r="AH7206" t="s">
        <v>36</v>
      </c>
      <c r="AI7206" t="s">
        <v>37</v>
      </c>
      <c r="AJ7206" t="s">
        <v>38</v>
      </c>
    </row>
    <row r="7207" spans="1:36" x14ac:dyDescent="0.25">
      <c r="A7207" t="s">
        <v>32</v>
      </c>
      <c r="B7207" t="s">
        <v>21699</v>
      </c>
      <c r="C7207">
        <f>YEAR(B7207)</f>
        <v>2019</v>
      </c>
      <c r="D7207">
        <v>91.4</v>
      </c>
      <c r="E7207">
        <v>73.400000000000006</v>
      </c>
      <c r="F7207">
        <v>80.3</v>
      </c>
      <c r="H7207" s="2">
        <f>IF(F7207-71.02&lt;=0,0,IF(F7207-71.02&lt;=1,1,2))</f>
        <v>2</v>
      </c>
      <c r="I7207">
        <v>90.7</v>
      </c>
      <c r="J7207">
        <v>73.400000000000006</v>
      </c>
      <c r="K7207">
        <v>80.2</v>
      </c>
      <c r="L7207">
        <v>61.3</v>
      </c>
      <c r="M7207">
        <v>54.3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46.1</v>
      </c>
      <c r="V7207">
        <v>33.299999999999997</v>
      </c>
      <c r="W7207">
        <v>172.6</v>
      </c>
      <c r="X7207">
        <v>1008.1</v>
      </c>
      <c r="Y7207">
        <v>27.6</v>
      </c>
      <c r="Z7207">
        <v>6.2</v>
      </c>
      <c r="AA7207">
        <v>209.9</v>
      </c>
      <c r="AB7207">
        <v>18.100000000000001</v>
      </c>
      <c r="AC7207">
        <v>7</v>
      </c>
      <c r="AD7207">
        <v>0</v>
      </c>
      <c r="AE7207" t="s">
        <v>21700</v>
      </c>
      <c r="AF7207" t="s">
        <v>21701</v>
      </c>
      <c r="AG7207">
        <v>0.19</v>
      </c>
      <c r="AH7207" t="s">
        <v>36</v>
      </c>
      <c r="AI7207" t="s">
        <v>37</v>
      </c>
      <c r="AJ7207" t="s">
        <v>344</v>
      </c>
    </row>
    <row r="7208" spans="1:36" x14ac:dyDescent="0.25">
      <c r="A7208" t="s">
        <v>32</v>
      </c>
      <c r="B7208" t="s">
        <v>21702</v>
      </c>
      <c r="C7208">
        <f>YEAR(B7208)</f>
        <v>2019</v>
      </c>
      <c r="D7208">
        <v>80.599999999999994</v>
      </c>
      <c r="E7208">
        <v>68</v>
      </c>
      <c r="F7208">
        <v>75</v>
      </c>
      <c r="H7208" s="2">
        <f>IF(F7208-71.02&lt;=0,0,IF(F7208-71.02&lt;=1,1,2))</f>
        <v>2</v>
      </c>
      <c r="I7208">
        <v>80.8</v>
      </c>
      <c r="J7208">
        <v>68</v>
      </c>
      <c r="K7208">
        <v>75</v>
      </c>
      <c r="L7208">
        <v>61</v>
      </c>
      <c r="M7208">
        <v>62.8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25.9</v>
      </c>
      <c r="V7208">
        <v>21.9</v>
      </c>
      <c r="W7208">
        <v>282.2</v>
      </c>
      <c r="X7208">
        <v>1010</v>
      </c>
      <c r="Y7208">
        <v>42</v>
      </c>
      <c r="Z7208">
        <v>6.2</v>
      </c>
      <c r="AA7208">
        <v>194.8</v>
      </c>
      <c r="AB7208">
        <v>16.899999999999999</v>
      </c>
      <c r="AC7208">
        <v>7</v>
      </c>
      <c r="AD7208">
        <v>0</v>
      </c>
      <c r="AE7208" t="s">
        <v>21703</v>
      </c>
      <c r="AF7208" t="s">
        <v>21704</v>
      </c>
      <c r="AG7208">
        <v>0.25</v>
      </c>
      <c r="AH7208" t="s">
        <v>36</v>
      </c>
      <c r="AI7208" t="s">
        <v>174</v>
      </c>
      <c r="AJ7208" t="s">
        <v>38</v>
      </c>
    </row>
    <row r="7209" spans="1:36" x14ac:dyDescent="0.25">
      <c r="A7209" t="s">
        <v>32</v>
      </c>
      <c r="B7209" t="s">
        <v>21705</v>
      </c>
      <c r="C7209">
        <f>YEAR(B7209)</f>
        <v>2019</v>
      </c>
      <c r="D7209">
        <v>78.8</v>
      </c>
      <c r="E7209">
        <v>66.2</v>
      </c>
      <c r="F7209">
        <v>72.900000000000006</v>
      </c>
      <c r="H7209" s="2">
        <f>IF(F7209-71.02&lt;=0,0,IF(F7209-71.02&lt;=1,1,2))</f>
        <v>2</v>
      </c>
      <c r="I7209">
        <v>78.8</v>
      </c>
      <c r="J7209">
        <v>66.2</v>
      </c>
      <c r="K7209">
        <v>72.900000000000006</v>
      </c>
      <c r="L7209">
        <v>61.9</v>
      </c>
      <c r="M7209">
        <v>69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23.7</v>
      </c>
      <c r="V7209">
        <v>17.2</v>
      </c>
      <c r="W7209">
        <v>291.5</v>
      </c>
      <c r="X7209">
        <v>1011.1</v>
      </c>
      <c r="Y7209">
        <v>32.9</v>
      </c>
      <c r="Z7209">
        <v>6.2</v>
      </c>
      <c r="AA7209">
        <v>196.1</v>
      </c>
      <c r="AB7209">
        <v>17</v>
      </c>
      <c r="AC7209">
        <v>7</v>
      </c>
      <c r="AD7209">
        <v>0</v>
      </c>
      <c r="AE7209" t="s">
        <v>21706</v>
      </c>
      <c r="AF7209" t="s">
        <v>21707</v>
      </c>
      <c r="AG7209">
        <v>0.25</v>
      </c>
      <c r="AH7209" t="s">
        <v>36</v>
      </c>
      <c r="AI7209" t="s">
        <v>37</v>
      </c>
      <c r="AJ7209" t="s">
        <v>38</v>
      </c>
    </row>
    <row r="7210" spans="1:36" x14ac:dyDescent="0.25">
      <c r="A7210" t="s">
        <v>32</v>
      </c>
      <c r="B7210" t="s">
        <v>21708</v>
      </c>
      <c r="C7210">
        <f>YEAR(B7210)</f>
        <v>2019</v>
      </c>
      <c r="D7210">
        <v>86</v>
      </c>
      <c r="E7210">
        <v>68</v>
      </c>
      <c r="F7210">
        <v>74.400000000000006</v>
      </c>
      <c r="H7210" s="2">
        <f>IF(F7210-71.02&lt;=0,0,IF(F7210-71.02&lt;=1,1,2))</f>
        <v>2</v>
      </c>
      <c r="I7210">
        <v>86.7</v>
      </c>
      <c r="J7210">
        <v>68</v>
      </c>
      <c r="K7210">
        <v>74.400000000000006</v>
      </c>
      <c r="L7210">
        <v>61.8</v>
      </c>
      <c r="M7210">
        <v>66.5</v>
      </c>
      <c r="O7210">
        <v>3.0000000000000001E-3</v>
      </c>
      <c r="P7210">
        <v>100</v>
      </c>
      <c r="Q7210">
        <v>4.17</v>
      </c>
      <c r="R7210" t="s">
        <v>40</v>
      </c>
      <c r="S7210">
        <v>0</v>
      </c>
      <c r="T7210">
        <v>0</v>
      </c>
      <c r="U7210">
        <v>26.2</v>
      </c>
      <c r="V7210">
        <v>15</v>
      </c>
      <c r="W7210">
        <v>174.9</v>
      </c>
      <c r="X7210">
        <v>1008</v>
      </c>
      <c r="Y7210">
        <v>34.799999999999997</v>
      </c>
      <c r="Z7210">
        <v>6.2</v>
      </c>
      <c r="AA7210">
        <v>168.3</v>
      </c>
      <c r="AB7210">
        <v>14.6</v>
      </c>
      <c r="AC7210">
        <v>6</v>
      </c>
      <c r="AD7210">
        <v>0</v>
      </c>
      <c r="AE7210" t="s">
        <v>21709</v>
      </c>
      <c r="AF7210" t="s">
        <v>21710</v>
      </c>
      <c r="AG7210">
        <v>0.28000000000000003</v>
      </c>
      <c r="AH7210" t="s">
        <v>56</v>
      </c>
      <c r="AI7210" t="s">
        <v>65</v>
      </c>
      <c r="AJ7210" t="s">
        <v>40</v>
      </c>
    </row>
    <row r="7211" spans="1:36" x14ac:dyDescent="0.25">
      <c r="A7211" t="s">
        <v>32</v>
      </c>
      <c r="B7211" t="s">
        <v>21711</v>
      </c>
      <c r="C7211">
        <f>YEAR(B7211)</f>
        <v>2019</v>
      </c>
      <c r="D7211">
        <v>78.8</v>
      </c>
      <c r="E7211">
        <v>68</v>
      </c>
      <c r="F7211">
        <v>72.599999999999994</v>
      </c>
      <c r="H7211" s="2">
        <f>IF(F7211-71.02&lt;=0,0,IF(F7211-71.02&lt;=1,1,2))</f>
        <v>2</v>
      </c>
      <c r="I7211">
        <v>78.8</v>
      </c>
      <c r="J7211">
        <v>68</v>
      </c>
      <c r="K7211">
        <v>72.599999999999994</v>
      </c>
      <c r="L7211">
        <v>64.7</v>
      </c>
      <c r="M7211">
        <v>76.900000000000006</v>
      </c>
      <c r="O7211">
        <v>9.4E-2</v>
      </c>
      <c r="P7211">
        <v>100</v>
      </c>
      <c r="Q7211">
        <v>8.33</v>
      </c>
      <c r="R7211" t="s">
        <v>40</v>
      </c>
      <c r="S7211">
        <v>0</v>
      </c>
      <c r="T7211">
        <v>0</v>
      </c>
      <c r="U7211">
        <v>21.9</v>
      </c>
      <c r="V7211">
        <v>20.7</v>
      </c>
      <c r="W7211">
        <v>192.5</v>
      </c>
      <c r="X7211">
        <v>1012.2</v>
      </c>
      <c r="Y7211">
        <v>36.299999999999997</v>
      </c>
      <c r="Z7211">
        <v>6.2</v>
      </c>
      <c r="AA7211">
        <v>151</v>
      </c>
      <c r="AB7211">
        <v>13.1</v>
      </c>
      <c r="AC7211">
        <v>5</v>
      </c>
      <c r="AD7211">
        <v>0</v>
      </c>
      <c r="AE7211" t="s">
        <v>21712</v>
      </c>
      <c r="AF7211" t="s">
        <v>21713</v>
      </c>
      <c r="AG7211">
        <v>0.32</v>
      </c>
      <c r="AH7211" t="s">
        <v>56</v>
      </c>
      <c r="AI7211" t="s">
        <v>101</v>
      </c>
      <c r="AJ7211" t="s">
        <v>40</v>
      </c>
    </row>
    <row r="7212" spans="1:36" x14ac:dyDescent="0.25">
      <c r="A7212" t="s">
        <v>32</v>
      </c>
      <c r="B7212" t="s">
        <v>21714</v>
      </c>
      <c r="C7212">
        <f>YEAR(B7212)</f>
        <v>2019</v>
      </c>
      <c r="D7212">
        <v>75.2</v>
      </c>
      <c r="E7212">
        <v>68</v>
      </c>
      <c r="F7212">
        <v>71</v>
      </c>
      <c r="H7212" s="2">
        <f>IF(F7212-71.02&lt;=0,0,IF(F7212-71.02&lt;=1,1,2))</f>
        <v>0</v>
      </c>
      <c r="I7212">
        <v>75.2</v>
      </c>
      <c r="J7212">
        <v>68</v>
      </c>
      <c r="K7212">
        <v>71</v>
      </c>
      <c r="L7212">
        <v>65.2</v>
      </c>
      <c r="M7212">
        <v>82.2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18.3</v>
      </c>
      <c r="V7212">
        <v>10.3</v>
      </c>
      <c r="W7212">
        <v>22.2</v>
      </c>
      <c r="X7212">
        <v>1020</v>
      </c>
      <c r="Y7212">
        <v>52.9</v>
      </c>
      <c r="Z7212">
        <v>6.2</v>
      </c>
      <c r="AA7212">
        <v>179.1</v>
      </c>
      <c r="AB7212">
        <v>15.4</v>
      </c>
      <c r="AC7212">
        <v>7</v>
      </c>
      <c r="AD7212">
        <v>0</v>
      </c>
      <c r="AE7212" t="s">
        <v>21715</v>
      </c>
      <c r="AF7212" t="s">
        <v>21716</v>
      </c>
      <c r="AG7212">
        <v>0.35</v>
      </c>
      <c r="AH7212" t="s">
        <v>36</v>
      </c>
      <c r="AI7212" t="s">
        <v>37</v>
      </c>
      <c r="AJ7212" t="s">
        <v>38</v>
      </c>
    </row>
    <row r="7213" spans="1:36" x14ac:dyDescent="0.25">
      <c r="A7213" t="s">
        <v>32</v>
      </c>
      <c r="B7213" t="s">
        <v>21717</v>
      </c>
      <c r="C7213">
        <f>YEAR(B7213)</f>
        <v>2019</v>
      </c>
      <c r="D7213">
        <v>75.3</v>
      </c>
      <c r="E7213">
        <v>64.400000000000006</v>
      </c>
      <c r="F7213">
        <v>69.7</v>
      </c>
      <c r="H7213" s="2">
        <f>IF(F7213-71.02&lt;=0,0,IF(F7213-71.02&lt;=1,1,2))</f>
        <v>0</v>
      </c>
      <c r="I7213">
        <v>75.3</v>
      </c>
      <c r="J7213">
        <v>64.400000000000006</v>
      </c>
      <c r="K7213">
        <v>69.7</v>
      </c>
      <c r="L7213">
        <v>65.2</v>
      </c>
      <c r="M7213">
        <v>86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15</v>
      </c>
      <c r="V7213">
        <v>6.9</v>
      </c>
      <c r="W7213">
        <v>96</v>
      </c>
      <c r="X7213">
        <v>1018.3</v>
      </c>
      <c r="Y7213">
        <v>37.4</v>
      </c>
      <c r="Z7213">
        <v>6.2</v>
      </c>
      <c r="AA7213">
        <v>197.5</v>
      </c>
      <c r="AB7213">
        <v>17</v>
      </c>
      <c r="AC7213">
        <v>7</v>
      </c>
      <c r="AD7213">
        <v>0</v>
      </c>
      <c r="AE7213" t="s">
        <v>21718</v>
      </c>
      <c r="AF7213" t="s">
        <v>21719</v>
      </c>
      <c r="AG7213">
        <v>0.38</v>
      </c>
      <c r="AH7213" t="s">
        <v>36</v>
      </c>
      <c r="AI7213" t="s">
        <v>37</v>
      </c>
      <c r="AJ7213" t="s">
        <v>38</v>
      </c>
    </row>
    <row r="7214" spans="1:36" x14ac:dyDescent="0.25">
      <c r="A7214" t="s">
        <v>32</v>
      </c>
      <c r="B7214" t="s">
        <v>21720</v>
      </c>
      <c r="C7214">
        <f>YEAR(B7214)</f>
        <v>2019</v>
      </c>
      <c r="D7214">
        <v>78.8</v>
      </c>
      <c r="E7214">
        <v>68</v>
      </c>
      <c r="F7214">
        <v>72.7</v>
      </c>
      <c r="H7214" s="2">
        <f>IF(F7214-71.02&lt;=0,0,IF(F7214-71.02&lt;=1,1,2))</f>
        <v>2</v>
      </c>
      <c r="I7214">
        <v>78.8</v>
      </c>
      <c r="J7214">
        <v>68</v>
      </c>
      <c r="K7214">
        <v>72.7</v>
      </c>
      <c r="L7214">
        <v>67</v>
      </c>
      <c r="M7214">
        <v>82.7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16.3</v>
      </c>
      <c r="V7214">
        <v>6.9</v>
      </c>
      <c r="W7214">
        <v>161.4</v>
      </c>
      <c r="X7214">
        <v>1017.8</v>
      </c>
      <c r="Y7214">
        <v>44.2</v>
      </c>
      <c r="Z7214">
        <v>6.2</v>
      </c>
      <c r="AA7214">
        <v>156.80000000000001</v>
      </c>
      <c r="AB7214">
        <v>13.6</v>
      </c>
      <c r="AC7214">
        <v>6</v>
      </c>
      <c r="AD7214">
        <v>0</v>
      </c>
      <c r="AE7214" t="s">
        <v>21721</v>
      </c>
      <c r="AF7214" t="s">
        <v>21722</v>
      </c>
      <c r="AG7214">
        <v>0.42</v>
      </c>
      <c r="AH7214" t="s">
        <v>36</v>
      </c>
      <c r="AI7214" t="s">
        <v>37</v>
      </c>
      <c r="AJ7214" t="s">
        <v>38</v>
      </c>
    </row>
    <row r="7215" spans="1:36" x14ac:dyDescent="0.25">
      <c r="A7215" t="s">
        <v>32</v>
      </c>
      <c r="B7215" t="s">
        <v>21723</v>
      </c>
      <c r="C7215">
        <f>YEAR(B7215)</f>
        <v>2019</v>
      </c>
      <c r="D7215">
        <v>77</v>
      </c>
      <c r="E7215">
        <v>66.2</v>
      </c>
      <c r="F7215">
        <v>72.099999999999994</v>
      </c>
      <c r="H7215" s="2">
        <f>IF(F7215-71.02&lt;=0,0,IF(F7215-71.02&lt;=1,1,2))</f>
        <v>2</v>
      </c>
      <c r="I7215">
        <v>77</v>
      </c>
      <c r="J7215">
        <v>66.2</v>
      </c>
      <c r="K7215">
        <v>72.099999999999994</v>
      </c>
      <c r="L7215">
        <v>65.599999999999994</v>
      </c>
      <c r="M7215">
        <v>80.5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23</v>
      </c>
      <c r="V7215">
        <v>16.100000000000001</v>
      </c>
      <c r="W7215">
        <v>310.2</v>
      </c>
      <c r="X7215">
        <v>1019.8</v>
      </c>
      <c r="Y7215">
        <v>38</v>
      </c>
      <c r="Z7215">
        <v>6.2</v>
      </c>
      <c r="AA7215">
        <v>189.7</v>
      </c>
      <c r="AB7215">
        <v>16.399999999999999</v>
      </c>
      <c r="AC7215">
        <v>7</v>
      </c>
      <c r="AD7215">
        <v>0</v>
      </c>
      <c r="AE7215" t="s">
        <v>21724</v>
      </c>
      <c r="AF7215" t="s">
        <v>21725</v>
      </c>
      <c r="AG7215">
        <v>0.45</v>
      </c>
      <c r="AH7215" t="s">
        <v>36</v>
      </c>
      <c r="AI7215" t="s">
        <v>37</v>
      </c>
      <c r="AJ7215" t="s">
        <v>38</v>
      </c>
    </row>
    <row r="7216" spans="1:36" x14ac:dyDescent="0.25">
      <c r="A7216" t="s">
        <v>32</v>
      </c>
      <c r="B7216" t="s">
        <v>21726</v>
      </c>
      <c r="C7216">
        <f>YEAR(B7216)</f>
        <v>2019</v>
      </c>
      <c r="D7216">
        <v>75.2</v>
      </c>
      <c r="E7216">
        <v>69.8</v>
      </c>
      <c r="F7216">
        <v>72.2</v>
      </c>
      <c r="H7216" s="2">
        <f>IF(F7216-71.02&lt;=0,0,IF(F7216-71.02&lt;=1,1,2))</f>
        <v>2</v>
      </c>
      <c r="I7216">
        <v>75.2</v>
      </c>
      <c r="J7216">
        <v>69.8</v>
      </c>
      <c r="K7216">
        <v>72.2</v>
      </c>
      <c r="L7216">
        <v>62.5</v>
      </c>
      <c r="M7216">
        <v>71.7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23</v>
      </c>
      <c r="V7216">
        <v>15</v>
      </c>
      <c r="W7216">
        <v>310.89999999999998</v>
      </c>
      <c r="X7216">
        <v>1019.6</v>
      </c>
      <c r="Y7216">
        <v>14.6</v>
      </c>
      <c r="Z7216">
        <v>6.2</v>
      </c>
      <c r="AA7216">
        <v>199.4</v>
      </c>
      <c r="AB7216">
        <v>17.2</v>
      </c>
      <c r="AC7216">
        <v>7</v>
      </c>
      <c r="AD7216">
        <v>0</v>
      </c>
      <c r="AE7216" t="s">
        <v>21727</v>
      </c>
      <c r="AF7216" t="s">
        <v>21728</v>
      </c>
      <c r="AG7216">
        <v>0.48</v>
      </c>
      <c r="AH7216" t="s">
        <v>330</v>
      </c>
      <c r="AI7216" t="s">
        <v>9140</v>
      </c>
      <c r="AJ7216" t="s">
        <v>331</v>
      </c>
    </row>
    <row r="7217" spans="1:36" x14ac:dyDescent="0.25">
      <c r="A7217" t="s">
        <v>32</v>
      </c>
      <c r="B7217" t="s">
        <v>21729</v>
      </c>
      <c r="C7217">
        <f>YEAR(B7217)</f>
        <v>2019</v>
      </c>
      <c r="D7217">
        <v>77</v>
      </c>
      <c r="E7217">
        <v>60.8</v>
      </c>
      <c r="F7217">
        <v>70</v>
      </c>
      <c r="H7217" s="2">
        <f>IF(F7217-71.02&lt;=0,0,IF(F7217-71.02&lt;=1,1,2))</f>
        <v>0</v>
      </c>
      <c r="I7217">
        <v>77</v>
      </c>
      <c r="J7217">
        <v>60.8</v>
      </c>
      <c r="K7217">
        <v>70</v>
      </c>
      <c r="L7217">
        <v>62.7</v>
      </c>
      <c r="M7217">
        <v>78.2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17.2</v>
      </c>
      <c r="V7217">
        <v>9.1999999999999993</v>
      </c>
      <c r="W7217">
        <v>199.3</v>
      </c>
      <c r="X7217">
        <v>1019.2</v>
      </c>
      <c r="Y7217">
        <v>31</v>
      </c>
      <c r="Z7217">
        <v>6.2</v>
      </c>
      <c r="AA7217">
        <v>197.5</v>
      </c>
      <c r="AB7217">
        <v>16.899999999999999</v>
      </c>
      <c r="AC7217">
        <v>7</v>
      </c>
      <c r="AD7217">
        <v>0</v>
      </c>
      <c r="AE7217" t="s">
        <v>21730</v>
      </c>
      <c r="AF7217" t="s">
        <v>21731</v>
      </c>
      <c r="AG7217">
        <v>0.5</v>
      </c>
      <c r="AH7217" t="s">
        <v>36</v>
      </c>
      <c r="AI7217" t="s">
        <v>37</v>
      </c>
      <c r="AJ7217" t="s">
        <v>38</v>
      </c>
    </row>
    <row r="7218" spans="1:36" x14ac:dyDescent="0.25">
      <c r="A7218" t="s">
        <v>32</v>
      </c>
      <c r="B7218" t="s">
        <v>21732</v>
      </c>
      <c r="C7218">
        <f>YEAR(B7218)</f>
        <v>2019</v>
      </c>
      <c r="D7218">
        <v>75.2</v>
      </c>
      <c r="E7218">
        <v>60.8</v>
      </c>
      <c r="F7218">
        <v>68.599999999999994</v>
      </c>
      <c r="H7218" s="2">
        <f>IF(F7218-71.02&lt;=0,0,IF(F7218-71.02&lt;=1,1,2))</f>
        <v>0</v>
      </c>
      <c r="I7218">
        <v>75.2</v>
      </c>
      <c r="J7218">
        <v>60.8</v>
      </c>
      <c r="K7218">
        <v>68.599999999999994</v>
      </c>
      <c r="L7218">
        <v>61.8</v>
      </c>
      <c r="M7218">
        <v>79.599999999999994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20.8</v>
      </c>
      <c r="V7218">
        <v>9.1999999999999993</v>
      </c>
      <c r="W7218">
        <v>299.89999999999998</v>
      </c>
      <c r="X7218">
        <v>1016.8</v>
      </c>
      <c r="Y7218">
        <v>31.5</v>
      </c>
      <c r="Z7218">
        <v>6.2</v>
      </c>
      <c r="AA7218">
        <v>185.3</v>
      </c>
      <c r="AB7218">
        <v>16</v>
      </c>
      <c r="AC7218">
        <v>7</v>
      </c>
      <c r="AD7218">
        <v>0</v>
      </c>
      <c r="AE7218" t="s">
        <v>21733</v>
      </c>
      <c r="AF7218" t="s">
        <v>21734</v>
      </c>
      <c r="AG7218">
        <v>0.55000000000000004</v>
      </c>
      <c r="AH7218" t="s">
        <v>36</v>
      </c>
      <c r="AI7218" t="s">
        <v>37</v>
      </c>
      <c r="AJ7218" t="s">
        <v>38</v>
      </c>
    </row>
    <row r="7219" spans="1:36" x14ac:dyDescent="0.25">
      <c r="A7219" t="s">
        <v>32</v>
      </c>
      <c r="B7219" t="s">
        <v>21735</v>
      </c>
      <c r="C7219">
        <f>YEAR(B7219)</f>
        <v>2019</v>
      </c>
      <c r="D7219">
        <v>77</v>
      </c>
      <c r="E7219">
        <v>62.6</v>
      </c>
      <c r="F7219">
        <v>69.099999999999994</v>
      </c>
      <c r="H7219" s="2">
        <f>IF(F7219-71.02&lt;=0,0,IF(F7219-71.02&lt;=1,1,2))</f>
        <v>0</v>
      </c>
      <c r="I7219">
        <v>77</v>
      </c>
      <c r="J7219">
        <v>62.6</v>
      </c>
      <c r="K7219">
        <v>69.099999999999994</v>
      </c>
      <c r="L7219">
        <v>61.9</v>
      </c>
      <c r="M7219">
        <v>78.5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19.7</v>
      </c>
      <c r="V7219">
        <v>10.3</v>
      </c>
      <c r="W7219">
        <v>226.8</v>
      </c>
      <c r="X7219">
        <v>1015.5</v>
      </c>
      <c r="Y7219">
        <v>28.7</v>
      </c>
      <c r="Z7219">
        <v>6.2</v>
      </c>
      <c r="AA7219">
        <v>189.2</v>
      </c>
      <c r="AB7219">
        <v>16.5</v>
      </c>
      <c r="AC7219">
        <v>7</v>
      </c>
      <c r="AD7219">
        <v>0</v>
      </c>
      <c r="AE7219" t="s">
        <v>21736</v>
      </c>
      <c r="AF7219" t="s">
        <v>21737</v>
      </c>
      <c r="AG7219">
        <v>0.59</v>
      </c>
      <c r="AH7219" t="s">
        <v>36</v>
      </c>
      <c r="AI7219" t="s">
        <v>37</v>
      </c>
      <c r="AJ7219" t="s">
        <v>38</v>
      </c>
    </row>
    <row r="7220" spans="1:36" x14ac:dyDescent="0.25">
      <c r="A7220" t="s">
        <v>32</v>
      </c>
      <c r="B7220" t="s">
        <v>21738</v>
      </c>
      <c r="C7220">
        <f>YEAR(B7220)</f>
        <v>2019</v>
      </c>
      <c r="D7220">
        <v>77</v>
      </c>
      <c r="E7220">
        <v>62.6</v>
      </c>
      <c r="F7220">
        <v>69.400000000000006</v>
      </c>
      <c r="H7220" s="2">
        <f>IF(F7220-71.02&lt;=0,0,IF(F7220-71.02&lt;=1,1,2))</f>
        <v>0</v>
      </c>
      <c r="I7220">
        <v>77</v>
      </c>
      <c r="J7220">
        <v>62.6</v>
      </c>
      <c r="K7220">
        <v>69.400000000000006</v>
      </c>
      <c r="L7220">
        <v>62.7</v>
      </c>
      <c r="M7220">
        <v>79.7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15</v>
      </c>
      <c r="V7220">
        <v>9.1999999999999993</v>
      </c>
      <c r="W7220">
        <v>142</v>
      </c>
      <c r="X7220">
        <v>1016.7</v>
      </c>
      <c r="Y7220">
        <v>22.3</v>
      </c>
      <c r="Z7220">
        <v>6.2</v>
      </c>
      <c r="AA7220">
        <v>190.2</v>
      </c>
      <c r="AB7220">
        <v>16.3</v>
      </c>
      <c r="AC7220">
        <v>7</v>
      </c>
      <c r="AD7220">
        <v>0</v>
      </c>
      <c r="AE7220" t="s">
        <v>21739</v>
      </c>
      <c r="AF7220" t="s">
        <v>21740</v>
      </c>
      <c r="AG7220">
        <v>0.62</v>
      </c>
      <c r="AH7220" t="s">
        <v>36</v>
      </c>
      <c r="AI7220" t="s">
        <v>702</v>
      </c>
      <c r="AJ7220" t="s">
        <v>38</v>
      </c>
    </row>
    <row r="7221" spans="1:36" x14ac:dyDescent="0.25">
      <c r="A7221" t="s">
        <v>32</v>
      </c>
      <c r="B7221" t="s">
        <v>21741</v>
      </c>
      <c r="C7221">
        <f>YEAR(B7221)</f>
        <v>2019</v>
      </c>
      <c r="D7221">
        <v>77</v>
      </c>
      <c r="E7221">
        <v>63.1</v>
      </c>
      <c r="F7221">
        <v>69.7</v>
      </c>
      <c r="H7221" s="2">
        <f>IF(F7221-71.02&lt;=0,0,IF(F7221-71.02&lt;=1,1,2))</f>
        <v>0</v>
      </c>
      <c r="I7221">
        <v>77</v>
      </c>
      <c r="J7221">
        <v>63.1</v>
      </c>
      <c r="K7221">
        <v>69.7</v>
      </c>
      <c r="L7221">
        <v>64.8</v>
      </c>
      <c r="M7221">
        <v>85.1</v>
      </c>
      <c r="O7221">
        <v>3.9E-2</v>
      </c>
      <c r="P7221">
        <v>100</v>
      </c>
      <c r="Q7221">
        <v>4.17</v>
      </c>
      <c r="R7221" t="s">
        <v>40</v>
      </c>
      <c r="S7221">
        <v>0</v>
      </c>
      <c r="T7221">
        <v>0</v>
      </c>
      <c r="U7221">
        <v>20.2</v>
      </c>
      <c r="V7221">
        <v>18.3</v>
      </c>
      <c r="W7221">
        <v>128.69999999999999</v>
      </c>
      <c r="X7221">
        <v>1017.2</v>
      </c>
      <c r="Y7221">
        <v>42.8</v>
      </c>
      <c r="Z7221">
        <v>6.2</v>
      </c>
      <c r="AA7221">
        <v>108.6</v>
      </c>
      <c r="AB7221">
        <v>9.5</v>
      </c>
      <c r="AC7221">
        <v>4</v>
      </c>
      <c r="AD7221">
        <v>0</v>
      </c>
      <c r="AE7221" t="s">
        <v>21742</v>
      </c>
      <c r="AF7221" t="s">
        <v>21743</v>
      </c>
      <c r="AG7221">
        <v>0.66</v>
      </c>
      <c r="AH7221" t="s">
        <v>56</v>
      </c>
      <c r="AI7221" t="s">
        <v>65</v>
      </c>
      <c r="AJ7221" t="s">
        <v>40</v>
      </c>
    </row>
    <row r="7222" spans="1:36" x14ac:dyDescent="0.25">
      <c r="A7222" t="s">
        <v>32</v>
      </c>
      <c r="B7222" t="s">
        <v>21744</v>
      </c>
      <c r="C7222">
        <f>YEAR(B7222)</f>
        <v>2019</v>
      </c>
      <c r="D7222">
        <v>75.2</v>
      </c>
      <c r="E7222">
        <v>64.400000000000006</v>
      </c>
      <c r="F7222">
        <v>69.400000000000006</v>
      </c>
      <c r="H7222" s="2">
        <f>IF(F7222-71.02&lt;=0,0,IF(F7222-71.02&lt;=1,1,2))</f>
        <v>0</v>
      </c>
      <c r="I7222">
        <v>75.2</v>
      </c>
      <c r="J7222">
        <v>64.400000000000006</v>
      </c>
      <c r="K7222">
        <v>69.400000000000006</v>
      </c>
      <c r="L7222">
        <v>64.5</v>
      </c>
      <c r="M7222">
        <v>84.7</v>
      </c>
      <c r="O7222">
        <v>7.8E-2</v>
      </c>
      <c r="P7222">
        <v>100</v>
      </c>
      <c r="Q7222">
        <v>4.17</v>
      </c>
      <c r="R7222" t="s">
        <v>40</v>
      </c>
      <c r="S7222">
        <v>0</v>
      </c>
      <c r="T7222">
        <v>0</v>
      </c>
      <c r="U7222">
        <v>17.899999999999999</v>
      </c>
      <c r="V7222">
        <v>10.3</v>
      </c>
      <c r="W7222">
        <v>135.80000000000001</v>
      </c>
      <c r="X7222">
        <v>1017.3</v>
      </c>
      <c r="Y7222">
        <v>42.8</v>
      </c>
      <c r="Z7222">
        <v>6.2</v>
      </c>
      <c r="AA7222">
        <v>144.30000000000001</v>
      </c>
      <c r="AB7222">
        <v>12.4</v>
      </c>
      <c r="AC7222">
        <v>6</v>
      </c>
      <c r="AD7222">
        <v>0</v>
      </c>
      <c r="AE7222" t="s">
        <v>21745</v>
      </c>
      <c r="AF7222" t="s">
        <v>21746</v>
      </c>
      <c r="AG7222">
        <v>0.69</v>
      </c>
      <c r="AH7222" t="s">
        <v>56</v>
      </c>
      <c r="AI7222" t="s">
        <v>61</v>
      </c>
      <c r="AJ7222" t="s">
        <v>40</v>
      </c>
    </row>
    <row r="7223" spans="1:36" x14ac:dyDescent="0.25">
      <c r="A7223" t="s">
        <v>32</v>
      </c>
      <c r="B7223" t="s">
        <v>21747</v>
      </c>
      <c r="C7223">
        <f>YEAR(B7223)</f>
        <v>2019</v>
      </c>
      <c r="D7223">
        <v>75.2</v>
      </c>
      <c r="E7223">
        <v>64.400000000000006</v>
      </c>
      <c r="F7223">
        <v>69.599999999999994</v>
      </c>
      <c r="H7223" s="2">
        <f>IF(F7223-71.02&lt;=0,0,IF(F7223-71.02&lt;=1,1,2))</f>
        <v>0</v>
      </c>
      <c r="I7223">
        <v>75.2</v>
      </c>
      <c r="J7223">
        <v>64.400000000000006</v>
      </c>
      <c r="K7223">
        <v>69.599999999999994</v>
      </c>
      <c r="L7223">
        <v>64.400000000000006</v>
      </c>
      <c r="M7223">
        <v>83.9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17.2</v>
      </c>
      <c r="V7223">
        <v>7</v>
      </c>
      <c r="W7223">
        <v>304.89999999999998</v>
      </c>
      <c r="X7223">
        <v>1018.6</v>
      </c>
      <c r="Y7223">
        <v>32.9</v>
      </c>
      <c r="Z7223">
        <v>6.2</v>
      </c>
      <c r="AA7223">
        <v>175.2</v>
      </c>
      <c r="AB7223">
        <v>15.2</v>
      </c>
      <c r="AC7223">
        <v>6</v>
      </c>
      <c r="AD7223">
        <v>0</v>
      </c>
      <c r="AE7223" t="s">
        <v>21748</v>
      </c>
      <c r="AF7223" t="s">
        <v>21749</v>
      </c>
      <c r="AG7223">
        <v>0.73</v>
      </c>
      <c r="AH7223" t="s">
        <v>36</v>
      </c>
      <c r="AI7223" t="s">
        <v>37</v>
      </c>
      <c r="AJ7223" t="s">
        <v>38</v>
      </c>
    </row>
    <row r="7224" spans="1:36" x14ac:dyDescent="0.25">
      <c r="A7224" t="s">
        <v>32</v>
      </c>
      <c r="B7224" t="s">
        <v>21750</v>
      </c>
      <c r="C7224">
        <f>YEAR(B7224)</f>
        <v>2019</v>
      </c>
      <c r="D7224">
        <v>75.2</v>
      </c>
      <c r="E7224">
        <v>62.6</v>
      </c>
      <c r="F7224">
        <v>69.2</v>
      </c>
      <c r="H7224" s="2">
        <f>IF(F7224-71.02&lt;=0,0,IF(F7224-71.02&lt;=1,1,2))</f>
        <v>0</v>
      </c>
      <c r="I7224">
        <v>75.2</v>
      </c>
      <c r="J7224">
        <v>62.6</v>
      </c>
      <c r="K7224">
        <v>69.2</v>
      </c>
      <c r="L7224">
        <v>63.1</v>
      </c>
      <c r="M7224">
        <v>81.599999999999994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23</v>
      </c>
      <c r="V7224">
        <v>18.3</v>
      </c>
      <c r="W7224">
        <v>303.7</v>
      </c>
      <c r="X7224">
        <v>1018.2</v>
      </c>
      <c r="Y7224">
        <v>28.7</v>
      </c>
      <c r="Z7224">
        <v>6.2</v>
      </c>
      <c r="AA7224">
        <v>172.3</v>
      </c>
      <c r="AB7224">
        <v>15</v>
      </c>
      <c r="AC7224">
        <v>6</v>
      </c>
      <c r="AD7224">
        <v>0</v>
      </c>
      <c r="AE7224" t="s">
        <v>21751</v>
      </c>
      <c r="AF7224" t="s">
        <v>21752</v>
      </c>
      <c r="AG7224">
        <v>0.75</v>
      </c>
      <c r="AH7224" t="s">
        <v>36</v>
      </c>
      <c r="AI7224" t="s">
        <v>37</v>
      </c>
      <c r="AJ7224" t="s">
        <v>38</v>
      </c>
    </row>
    <row r="7225" spans="1:36" x14ac:dyDescent="0.25">
      <c r="A7225" t="s">
        <v>32</v>
      </c>
      <c r="B7225" t="s">
        <v>21753</v>
      </c>
      <c r="C7225">
        <f>YEAR(B7225)</f>
        <v>2019</v>
      </c>
      <c r="D7225">
        <v>75.2</v>
      </c>
      <c r="E7225">
        <v>64.400000000000006</v>
      </c>
      <c r="F7225">
        <v>70</v>
      </c>
      <c r="H7225" s="2">
        <f>IF(F7225-71.02&lt;=0,0,IF(F7225-71.02&lt;=1,1,2))</f>
        <v>0</v>
      </c>
      <c r="I7225">
        <v>75.2</v>
      </c>
      <c r="J7225">
        <v>64.400000000000006</v>
      </c>
      <c r="K7225">
        <v>70</v>
      </c>
      <c r="L7225">
        <v>62.7</v>
      </c>
      <c r="M7225">
        <v>78.2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27.7</v>
      </c>
      <c r="V7225">
        <v>19.7</v>
      </c>
      <c r="W7225">
        <v>319.5</v>
      </c>
      <c r="X7225">
        <v>1016.2</v>
      </c>
      <c r="Y7225">
        <v>36.200000000000003</v>
      </c>
      <c r="Z7225">
        <v>6.2</v>
      </c>
      <c r="AA7225">
        <v>164.1</v>
      </c>
      <c r="AB7225">
        <v>14.1</v>
      </c>
      <c r="AC7225">
        <v>6</v>
      </c>
      <c r="AD7225">
        <v>0</v>
      </c>
      <c r="AE7225" t="s">
        <v>21754</v>
      </c>
      <c r="AF7225" t="s">
        <v>21755</v>
      </c>
      <c r="AG7225">
        <v>0.8</v>
      </c>
      <c r="AH7225" t="s">
        <v>36</v>
      </c>
      <c r="AI7225" t="s">
        <v>37</v>
      </c>
      <c r="AJ7225" t="s">
        <v>38</v>
      </c>
    </row>
    <row r="7226" spans="1:36" x14ac:dyDescent="0.25">
      <c r="A7226" t="s">
        <v>32</v>
      </c>
      <c r="B7226" t="s">
        <v>21756</v>
      </c>
      <c r="C7226">
        <f>YEAR(B7226)</f>
        <v>2019</v>
      </c>
      <c r="D7226">
        <v>73.400000000000006</v>
      </c>
      <c r="E7226">
        <v>66.2</v>
      </c>
      <c r="F7226">
        <v>70.7</v>
      </c>
      <c r="H7226" s="2">
        <f>IF(F7226-71.02&lt;=0,0,IF(F7226-71.02&lt;=1,1,2))</f>
        <v>0</v>
      </c>
      <c r="I7226">
        <v>73.400000000000006</v>
      </c>
      <c r="J7226">
        <v>66.2</v>
      </c>
      <c r="K7226">
        <v>70.7</v>
      </c>
      <c r="L7226">
        <v>63</v>
      </c>
      <c r="M7226">
        <v>76.7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22.8</v>
      </c>
      <c r="V7226">
        <v>16.100000000000001</v>
      </c>
      <c r="W7226">
        <v>317.5</v>
      </c>
      <c r="X7226">
        <v>1015.8</v>
      </c>
      <c r="Y7226">
        <v>48.4</v>
      </c>
      <c r="Z7226">
        <v>6.2</v>
      </c>
      <c r="AA7226">
        <v>151.6</v>
      </c>
      <c r="AB7226">
        <v>13.1</v>
      </c>
      <c r="AC7226">
        <v>6</v>
      </c>
      <c r="AD7226">
        <v>0</v>
      </c>
      <c r="AE7226" t="s">
        <v>21757</v>
      </c>
      <c r="AF7226" t="s">
        <v>21758</v>
      </c>
      <c r="AG7226">
        <v>0.83</v>
      </c>
      <c r="AH7226" t="s">
        <v>36</v>
      </c>
      <c r="AI7226" t="s">
        <v>37</v>
      </c>
      <c r="AJ7226" t="s">
        <v>38</v>
      </c>
    </row>
    <row r="7227" spans="1:36" x14ac:dyDescent="0.25">
      <c r="A7227" t="s">
        <v>32</v>
      </c>
      <c r="B7227" t="s">
        <v>21759</v>
      </c>
      <c r="C7227">
        <f>YEAR(B7227)</f>
        <v>2019</v>
      </c>
      <c r="D7227">
        <v>73.400000000000006</v>
      </c>
      <c r="E7227">
        <v>68</v>
      </c>
      <c r="F7227">
        <v>70.400000000000006</v>
      </c>
      <c r="H7227" s="2">
        <f>IF(F7227-71.02&lt;=0,0,IF(F7227-71.02&lt;=1,1,2))</f>
        <v>0</v>
      </c>
      <c r="I7227">
        <v>73.400000000000006</v>
      </c>
      <c r="J7227">
        <v>68</v>
      </c>
      <c r="K7227">
        <v>70.400000000000006</v>
      </c>
      <c r="L7227">
        <v>61.5</v>
      </c>
      <c r="M7227">
        <v>73.599999999999994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26.6</v>
      </c>
      <c r="V7227">
        <v>18.3</v>
      </c>
      <c r="W7227">
        <v>313</v>
      </c>
      <c r="X7227">
        <v>1015</v>
      </c>
      <c r="Y7227">
        <v>33.4</v>
      </c>
      <c r="Z7227">
        <v>6.2</v>
      </c>
      <c r="AA7227">
        <v>159.69999999999999</v>
      </c>
      <c r="AB7227">
        <v>13.7</v>
      </c>
      <c r="AC7227">
        <v>6</v>
      </c>
      <c r="AD7227">
        <v>0</v>
      </c>
      <c r="AE7227" t="s">
        <v>21760</v>
      </c>
      <c r="AF7227" t="s">
        <v>21761</v>
      </c>
      <c r="AG7227">
        <v>0.87</v>
      </c>
      <c r="AH7227" t="s">
        <v>36</v>
      </c>
      <c r="AI7227" t="s">
        <v>37</v>
      </c>
      <c r="AJ7227" t="s">
        <v>38</v>
      </c>
    </row>
    <row r="7228" spans="1:36" x14ac:dyDescent="0.25">
      <c r="A7228" t="s">
        <v>32</v>
      </c>
      <c r="B7228" t="s">
        <v>21762</v>
      </c>
      <c r="C7228">
        <f>YEAR(B7228)</f>
        <v>2019</v>
      </c>
      <c r="D7228">
        <v>75.2</v>
      </c>
      <c r="E7228">
        <v>62.6</v>
      </c>
      <c r="F7228">
        <v>68.7</v>
      </c>
      <c r="H7228" s="2">
        <f>IF(F7228-71.02&lt;=0,0,IF(F7228-71.02&lt;=1,1,2))</f>
        <v>0</v>
      </c>
      <c r="I7228">
        <v>75.2</v>
      </c>
      <c r="J7228">
        <v>62.6</v>
      </c>
      <c r="K7228">
        <v>68.7</v>
      </c>
      <c r="L7228">
        <v>61.2</v>
      </c>
      <c r="M7228">
        <v>77.5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19.7</v>
      </c>
      <c r="V7228">
        <v>12.8</v>
      </c>
      <c r="W7228">
        <v>309</v>
      </c>
      <c r="X7228">
        <v>1015</v>
      </c>
      <c r="Y7228">
        <v>32.1</v>
      </c>
      <c r="Z7228">
        <v>6.2</v>
      </c>
      <c r="AA7228">
        <v>172.8</v>
      </c>
      <c r="AB7228">
        <v>14.8</v>
      </c>
      <c r="AC7228">
        <v>6</v>
      </c>
      <c r="AD7228">
        <v>0</v>
      </c>
      <c r="AE7228" t="s">
        <v>21763</v>
      </c>
      <c r="AF7228" t="s">
        <v>21764</v>
      </c>
      <c r="AG7228">
        <v>0.9</v>
      </c>
      <c r="AH7228" t="s">
        <v>36</v>
      </c>
      <c r="AI7228" t="s">
        <v>37</v>
      </c>
      <c r="AJ7228" t="s">
        <v>38</v>
      </c>
    </row>
    <row r="7229" spans="1:36" x14ac:dyDescent="0.25">
      <c r="A7229" t="s">
        <v>32</v>
      </c>
      <c r="B7229" t="s">
        <v>21765</v>
      </c>
      <c r="C7229">
        <f>YEAR(B7229)</f>
        <v>2019</v>
      </c>
      <c r="D7229">
        <v>75.2</v>
      </c>
      <c r="E7229">
        <v>60.7</v>
      </c>
      <c r="F7229">
        <v>67.7</v>
      </c>
      <c r="H7229" s="2">
        <f>IF(F7229-71.02&lt;=0,0,IF(F7229-71.02&lt;=1,1,2))</f>
        <v>0</v>
      </c>
      <c r="I7229">
        <v>75.2</v>
      </c>
      <c r="J7229">
        <v>60.7</v>
      </c>
      <c r="K7229">
        <v>67.7</v>
      </c>
      <c r="L7229">
        <v>60.4</v>
      </c>
      <c r="M7229">
        <v>78.5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23.5</v>
      </c>
      <c r="V7229">
        <v>16.100000000000001</v>
      </c>
      <c r="W7229">
        <v>304</v>
      </c>
      <c r="X7229">
        <v>1017.8</v>
      </c>
      <c r="Y7229">
        <v>37.700000000000003</v>
      </c>
      <c r="Z7229">
        <v>6.2</v>
      </c>
      <c r="AA7229">
        <v>166.2</v>
      </c>
      <c r="AB7229">
        <v>14.3</v>
      </c>
      <c r="AC7229">
        <v>6</v>
      </c>
      <c r="AD7229">
        <v>0</v>
      </c>
      <c r="AE7229" t="s">
        <v>21766</v>
      </c>
      <c r="AF7229" t="s">
        <v>21767</v>
      </c>
      <c r="AG7229">
        <v>0.94</v>
      </c>
      <c r="AH7229" t="s">
        <v>36</v>
      </c>
      <c r="AI7229" t="s">
        <v>37</v>
      </c>
      <c r="AJ7229" t="s">
        <v>38</v>
      </c>
    </row>
    <row r="7230" spans="1:36" x14ac:dyDescent="0.25">
      <c r="A7230" t="s">
        <v>32</v>
      </c>
      <c r="B7230" t="s">
        <v>21768</v>
      </c>
      <c r="C7230">
        <f>YEAR(B7230)</f>
        <v>2019</v>
      </c>
      <c r="D7230">
        <v>71.599999999999994</v>
      </c>
      <c r="E7230">
        <v>68</v>
      </c>
      <c r="F7230">
        <v>69.400000000000006</v>
      </c>
      <c r="H7230" s="2">
        <f>IF(F7230-71.02&lt;=0,0,IF(F7230-71.02&lt;=1,1,2))</f>
        <v>0</v>
      </c>
      <c r="I7230">
        <v>71.599999999999994</v>
      </c>
      <c r="J7230">
        <v>68</v>
      </c>
      <c r="K7230">
        <v>69.400000000000006</v>
      </c>
      <c r="L7230">
        <v>59.2</v>
      </c>
      <c r="M7230">
        <v>70.3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34</v>
      </c>
      <c r="V7230">
        <v>24.1</v>
      </c>
      <c r="W7230">
        <v>313.5</v>
      </c>
      <c r="X7230">
        <v>1016.3</v>
      </c>
      <c r="Y7230">
        <v>39.799999999999997</v>
      </c>
      <c r="Z7230">
        <v>6.2</v>
      </c>
      <c r="AA7230">
        <v>145.19999999999999</v>
      </c>
      <c r="AB7230">
        <v>13.1</v>
      </c>
      <c r="AC7230">
        <v>6</v>
      </c>
      <c r="AD7230">
        <v>0</v>
      </c>
      <c r="AE7230" t="s">
        <v>21769</v>
      </c>
      <c r="AF7230" t="s">
        <v>21770</v>
      </c>
      <c r="AG7230">
        <v>0.97</v>
      </c>
      <c r="AH7230" t="s">
        <v>36</v>
      </c>
      <c r="AI7230" t="s">
        <v>37</v>
      </c>
      <c r="AJ7230" t="s">
        <v>38</v>
      </c>
    </row>
    <row r="7231" spans="1:36" x14ac:dyDescent="0.25">
      <c r="A7231" t="s">
        <v>32</v>
      </c>
      <c r="B7231" t="s">
        <v>21771</v>
      </c>
      <c r="C7231">
        <f>YEAR(B7231)</f>
        <v>2019</v>
      </c>
      <c r="D7231">
        <v>73.400000000000006</v>
      </c>
      <c r="E7231">
        <v>59</v>
      </c>
      <c r="F7231">
        <v>68</v>
      </c>
      <c r="H7231" s="2">
        <f>IF(F7231-71.02&lt;=0,0,IF(F7231-71.02&lt;=1,1,2))</f>
        <v>0</v>
      </c>
      <c r="I7231">
        <v>73.400000000000006</v>
      </c>
      <c r="J7231">
        <v>59</v>
      </c>
      <c r="K7231">
        <v>68</v>
      </c>
      <c r="L7231">
        <v>57.7</v>
      </c>
      <c r="M7231">
        <v>70.099999999999994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26.6</v>
      </c>
      <c r="V7231">
        <v>16.100000000000001</v>
      </c>
      <c r="W7231">
        <v>317.5</v>
      </c>
      <c r="X7231">
        <v>1013.5</v>
      </c>
      <c r="Y7231">
        <v>28.7</v>
      </c>
      <c r="Z7231">
        <v>6.2</v>
      </c>
      <c r="AA7231">
        <v>163.1</v>
      </c>
      <c r="AB7231">
        <v>13.9</v>
      </c>
      <c r="AC7231">
        <v>6</v>
      </c>
      <c r="AD7231">
        <v>0</v>
      </c>
      <c r="AE7231" t="s">
        <v>21772</v>
      </c>
      <c r="AF7231" t="s">
        <v>21773</v>
      </c>
      <c r="AG7231">
        <v>0</v>
      </c>
      <c r="AH7231" t="s">
        <v>36</v>
      </c>
      <c r="AI7231" t="s">
        <v>37</v>
      </c>
      <c r="AJ7231" t="s">
        <v>38</v>
      </c>
    </row>
    <row r="7232" spans="1:36" x14ac:dyDescent="0.25">
      <c r="A7232" t="s">
        <v>32</v>
      </c>
      <c r="B7232" t="s">
        <v>21774</v>
      </c>
      <c r="C7232">
        <f>YEAR(B7232)</f>
        <v>2019</v>
      </c>
      <c r="D7232">
        <v>73.400000000000006</v>
      </c>
      <c r="E7232">
        <v>59</v>
      </c>
      <c r="F7232">
        <v>64.5</v>
      </c>
      <c r="H7232" s="2">
        <f>IF(F7232-71.02&lt;=0,0,IF(F7232-71.02&lt;=1,1,2))</f>
        <v>0</v>
      </c>
      <c r="I7232">
        <v>73.400000000000006</v>
      </c>
      <c r="J7232">
        <v>59</v>
      </c>
      <c r="K7232">
        <v>64.5</v>
      </c>
      <c r="L7232">
        <v>57.9</v>
      </c>
      <c r="M7232">
        <v>80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16.600000000000001</v>
      </c>
      <c r="V7232">
        <v>8.1</v>
      </c>
      <c r="W7232">
        <v>168.7</v>
      </c>
      <c r="X7232">
        <v>1015.1</v>
      </c>
      <c r="Y7232">
        <v>29</v>
      </c>
      <c r="Z7232">
        <v>6.2</v>
      </c>
      <c r="AA7232">
        <v>165.8</v>
      </c>
      <c r="AB7232">
        <v>14.2</v>
      </c>
      <c r="AC7232">
        <v>6</v>
      </c>
      <c r="AD7232">
        <v>0</v>
      </c>
      <c r="AE7232" t="s">
        <v>21775</v>
      </c>
      <c r="AF7232" t="s">
        <v>21776</v>
      </c>
      <c r="AG7232">
        <v>0.04</v>
      </c>
      <c r="AH7232" t="s">
        <v>36</v>
      </c>
      <c r="AI7232" t="s">
        <v>37</v>
      </c>
      <c r="AJ7232" t="s">
        <v>38</v>
      </c>
    </row>
    <row r="7233" spans="1:36" x14ac:dyDescent="0.25">
      <c r="A7233" t="s">
        <v>32</v>
      </c>
      <c r="B7233" t="s">
        <v>21777</v>
      </c>
      <c r="C7233">
        <f>YEAR(B7233)</f>
        <v>2019</v>
      </c>
      <c r="D7233">
        <v>75.2</v>
      </c>
      <c r="E7233">
        <v>57.2</v>
      </c>
      <c r="F7233">
        <v>65.2</v>
      </c>
      <c r="H7233" s="2">
        <f>IF(F7233-71.02&lt;=0,0,IF(F7233-71.02&lt;=1,1,2))</f>
        <v>0</v>
      </c>
      <c r="I7233">
        <v>75.2</v>
      </c>
      <c r="J7233">
        <v>57.2</v>
      </c>
      <c r="K7233">
        <v>65.2</v>
      </c>
      <c r="L7233">
        <v>59.7</v>
      </c>
      <c r="M7233">
        <v>83.1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18.3</v>
      </c>
      <c r="V7233">
        <v>11.3</v>
      </c>
      <c r="W7233">
        <v>156.1</v>
      </c>
      <c r="X7233">
        <v>1017.3</v>
      </c>
      <c r="Y7233">
        <v>33.1</v>
      </c>
      <c r="Z7233">
        <v>6.2</v>
      </c>
      <c r="AA7233">
        <v>168.3</v>
      </c>
      <c r="AB7233">
        <v>14.5</v>
      </c>
      <c r="AC7233">
        <v>6</v>
      </c>
      <c r="AD7233">
        <v>0</v>
      </c>
      <c r="AE7233" t="s">
        <v>21778</v>
      </c>
      <c r="AF7233" t="s">
        <v>21779</v>
      </c>
      <c r="AG7233">
        <v>7.0000000000000007E-2</v>
      </c>
      <c r="AH7233" t="s">
        <v>36</v>
      </c>
      <c r="AI7233" t="s">
        <v>37</v>
      </c>
      <c r="AJ7233" t="s">
        <v>38</v>
      </c>
    </row>
    <row r="7234" spans="1:36" x14ac:dyDescent="0.25">
      <c r="A7234" t="s">
        <v>32</v>
      </c>
      <c r="B7234" t="s">
        <v>21780</v>
      </c>
      <c r="C7234">
        <f>YEAR(B7234)</f>
        <v>2019</v>
      </c>
      <c r="D7234">
        <v>75.2</v>
      </c>
      <c r="E7234">
        <v>62.6</v>
      </c>
      <c r="F7234">
        <v>68.2</v>
      </c>
      <c r="H7234" s="2">
        <f>IF(F7234-71.02&lt;=0,0,IF(F7234-71.02&lt;=1,1,2))</f>
        <v>0</v>
      </c>
      <c r="I7234">
        <v>75.2</v>
      </c>
      <c r="J7234">
        <v>62.6</v>
      </c>
      <c r="K7234">
        <v>68.2</v>
      </c>
      <c r="L7234">
        <v>62.5</v>
      </c>
      <c r="M7234">
        <v>82.6</v>
      </c>
      <c r="O7234">
        <v>0.312</v>
      </c>
      <c r="P7234">
        <v>100</v>
      </c>
      <c r="Q7234">
        <v>4.17</v>
      </c>
      <c r="R7234" t="s">
        <v>40</v>
      </c>
      <c r="S7234">
        <v>0</v>
      </c>
      <c r="T7234">
        <v>0</v>
      </c>
      <c r="U7234">
        <v>21.5</v>
      </c>
      <c r="V7234">
        <v>25.1</v>
      </c>
      <c r="W7234">
        <v>210.6</v>
      </c>
      <c r="X7234">
        <v>1016.5</v>
      </c>
      <c r="Y7234">
        <v>38</v>
      </c>
      <c r="Z7234">
        <v>6.1</v>
      </c>
      <c r="AA7234">
        <v>156</v>
      </c>
      <c r="AB7234">
        <v>13.4</v>
      </c>
      <c r="AC7234">
        <v>6</v>
      </c>
      <c r="AD7234">
        <v>0</v>
      </c>
      <c r="AE7234" t="s">
        <v>21781</v>
      </c>
      <c r="AF7234" t="s">
        <v>21782</v>
      </c>
      <c r="AG7234">
        <v>0.11</v>
      </c>
      <c r="AH7234" t="s">
        <v>56</v>
      </c>
      <c r="AI7234" t="s">
        <v>65</v>
      </c>
      <c r="AJ7234" t="s">
        <v>40</v>
      </c>
    </row>
    <row r="7235" spans="1:36" x14ac:dyDescent="0.25">
      <c r="A7235" t="s">
        <v>32</v>
      </c>
      <c r="B7235" t="s">
        <v>21783</v>
      </c>
      <c r="C7235">
        <f>YEAR(B7235)</f>
        <v>2019</v>
      </c>
      <c r="D7235">
        <v>71.599999999999994</v>
      </c>
      <c r="E7235">
        <v>62.6</v>
      </c>
      <c r="F7235">
        <v>66.400000000000006</v>
      </c>
      <c r="H7235" s="2">
        <f>IF(F7235-71.02&lt;=0,0,IF(F7235-71.02&lt;=1,1,2))</f>
        <v>0</v>
      </c>
      <c r="I7235">
        <v>71.599999999999994</v>
      </c>
      <c r="J7235">
        <v>62.6</v>
      </c>
      <c r="K7235">
        <v>66.400000000000006</v>
      </c>
      <c r="L7235">
        <v>58.9</v>
      </c>
      <c r="M7235">
        <v>77.2</v>
      </c>
      <c r="O7235">
        <v>6.0000000000000001E-3</v>
      </c>
      <c r="P7235">
        <v>100</v>
      </c>
      <c r="Q7235">
        <v>4.17</v>
      </c>
      <c r="R7235" t="s">
        <v>40</v>
      </c>
      <c r="S7235">
        <v>0</v>
      </c>
      <c r="T7235">
        <v>0</v>
      </c>
      <c r="U7235">
        <v>25.3</v>
      </c>
      <c r="V7235">
        <v>13.9</v>
      </c>
      <c r="W7235">
        <v>263.8</v>
      </c>
      <c r="X7235">
        <v>1014.5</v>
      </c>
      <c r="Y7235">
        <v>54.3</v>
      </c>
      <c r="Z7235">
        <v>6.1</v>
      </c>
      <c r="AA7235">
        <v>115.6</v>
      </c>
      <c r="AB7235">
        <v>10</v>
      </c>
      <c r="AC7235">
        <v>5</v>
      </c>
      <c r="AD7235">
        <v>0</v>
      </c>
      <c r="AE7235" t="s">
        <v>21784</v>
      </c>
      <c r="AF7235" t="s">
        <v>21785</v>
      </c>
      <c r="AG7235">
        <v>0.14000000000000001</v>
      </c>
      <c r="AH7235" t="s">
        <v>56</v>
      </c>
      <c r="AI7235" t="s">
        <v>137</v>
      </c>
      <c r="AJ7235" t="s">
        <v>40</v>
      </c>
    </row>
    <row r="7236" spans="1:36" x14ac:dyDescent="0.25">
      <c r="A7236" t="s">
        <v>32</v>
      </c>
      <c r="B7236" t="s">
        <v>21786</v>
      </c>
      <c r="C7236">
        <f>YEAR(B7236)</f>
        <v>2019</v>
      </c>
      <c r="D7236">
        <v>69.8</v>
      </c>
      <c r="E7236">
        <v>60.8</v>
      </c>
      <c r="F7236">
        <v>65.5</v>
      </c>
      <c r="H7236" s="2">
        <f>IF(F7236-71.02&lt;=0,0,IF(F7236-71.02&lt;=1,1,2))</f>
        <v>0</v>
      </c>
      <c r="I7236">
        <v>69.8</v>
      </c>
      <c r="J7236">
        <v>60.8</v>
      </c>
      <c r="K7236">
        <v>65.5</v>
      </c>
      <c r="L7236">
        <v>59.4</v>
      </c>
      <c r="M7236">
        <v>81.2</v>
      </c>
      <c r="O7236">
        <v>0.19700000000000001</v>
      </c>
      <c r="P7236">
        <v>100</v>
      </c>
      <c r="Q7236">
        <v>8.33</v>
      </c>
      <c r="R7236" t="s">
        <v>40</v>
      </c>
      <c r="S7236">
        <v>0</v>
      </c>
      <c r="T7236">
        <v>0</v>
      </c>
      <c r="U7236">
        <v>15</v>
      </c>
      <c r="V7236">
        <v>11.4</v>
      </c>
      <c r="W7236">
        <v>12.5</v>
      </c>
      <c r="X7236">
        <v>1015.4</v>
      </c>
      <c r="Y7236">
        <v>53.4</v>
      </c>
      <c r="Z7236">
        <v>6.1</v>
      </c>
      <c r="AA7236">
        <v>97.8</v>
      </c>
      <c r="AB7236">
        <v>8.4</v>
      </c>
      <c r="AC7236">
        <v>4</v>
      </c>
      <c r="AD7236">
        <v>0</v>
      </c>
      <c r="AE7236" t="s">
        <v>21787</v>
      </c>
      <c r="AF7236" t="s">
        <v>21788</v>
      </c>
      <c r="AG7236">
        <v>0.17</v>
      </c>
      <c r="AH7236" t="s">
        <v>56</v>
      </c>
      <c r="AI7236" t="s">
        <v>1166</v>
      </c>
      <c r="AJ7236" t="s">
        <v>40</v>
      </c>
    </row>
    <row r="7237" spans="1:36" x14ac:dyDescent="0.25">
      <c r="A7237" t="s">
        <v>32</v>
      </c>
      <c r="B7237" t="s">
        <v>21789</v>
      </c>
      <c r="C7237">
        <f>YEAR(B7237)</f>
        <v>2019</v>
      </c>
      <c r="D7237">
        <v>73.400000000000006</v>
      </c>
      <c r="E7237">
        <v>59</v>
      </c>
      <c r="F7237">
        <v>66.2</v>
      </c>
      <c r="H7237" s="2">
        <f>IF(F7237-71.02&lt;=0,0,IF(F7237-71.02&lt;=1,1,2))</f>
        <v>0</v>
      </c>
      <c r="I7237">
        <v>73.400000000000006</v>
      </c>
      <c r="J7237">
        <v>59</v>
      </c>
      <c r="K7237">
        <v>66.2</v>
      </c>
      <c r="L7237">
        <v>59.3</v>
      </c>
      <c r="M7237">
        <v>79.099999999999994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19.7</v>
      </c>
      <c r="V7237">
        <v>13.9</v>
      </c>
      <c r="W7237">
        <v>123.8</v>
      </c>
      <c r="X7237">
        <v>1016.8</v>
      </c>
      <c r="Y7237">
        <v>33.799999999999997</v>
      </c>
      <c r="Z7237">
        <v>6.2</v>
      </c>
      <c r="AA7237">
        <v>158.9</v>
      </c>
      <c r="AB7237">
        <v>13.7</v>
      </c>
      <c r="AC7237">
        <v>6</v>
      </c>
      <c r="AD7237">
        <v>0</v>
      </c>
      <c r="AE7237" t="s">
        <v>21790</v>
      </c>
      <c r="AF7237" t="s">
        <v>21791</v>
      </c>
      <c r="AG7237">
        <v>0.2</v>
      </c>
      <c r="AH7237" t="s">
        <v>36</v>
      </c>
      <c r="AI7237" t="s">
        <v>37</v>
      </c>
      <c r="AJ7237" t="s">
        <v>38</v>
      </c>
    </row>
    <row r="7238" spans="1:36" x14ac:dyDescent="0.25">
      <c r="A7238" t="s">
        <v>32</v>
      </c>
      <c r="B7238" t="s">
        <v>21792</v>
      </c>
      <c r="C7238">
        <f>YEAR(B7238)</f>
        <v>2019</v>
      </c>
      <c r="D7238">
        <v>80.599999999999994</v>
      </c>
      <c r="E7238">
        <v>63.6</v>
      </c>
      <c r="F7238">
        <v>72.2</v>
      </c>
      <c r="H7238" s="2">
        <f>IF(F7238-71.02&lt;=0,0,IF(F7238-71.02&lt;=1,1,2))</f>
        <v>2</v>
      </c>
      <c r="I7238">
        <v>81.099999999999994</v>
      </c>
      <c r="J7238">
        <v>63.6</v>
      </c>
      <c r="K7238">
        <v>72.3</v>
      </c>
      <c r="L7238">
        <v>60.7</v>
      </c>
      <c r="M7238">
        <v>68.400000000000006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43.8</v>
      </c>
      <c r="V7238">
        <v>19.7</v>
      </c>
      <c r="W7238">
        <v>172.4</v>
      </c>
      <c r="X7238">
        <v>1015.1</v>
      </c>
      <c r="Y7238">
        <v>33.1</v>
      </c>
      <c r="Z7238">
        <v>6.2</v>
      </c>
      <c r="AA7238">
        <v>143.4</v>
      </c>
      <c r="AB7238">
        <v>12.4</v>
      </c>
      <c r="AC7238">
        <v>6</v>
      </c>
      <c r="AD7238">
        <v>0</v>
      </c>
      <c r="AE7238" t="s">
        <v>21793</v>
      </c>
      <c r="AF7238" t="s">
        <v>21794</v>
      </c>
      <c r="AG7238">
        <v>0.25</v>
      </c>
      <c r="AH7238" t="s">
        <v>36</v>
      </c>
      <c r="AI7238" t="s">
        <v>37</v>
      </c>
      <c r="AJ7238" t="s">
        <v>38</v>
      </c>
    </row>
    <row r="7239" spans="1:36" x14ac:dyDescent="0.25">
      <c r="A7239" t="s">
        <v>32</v>
      </c>
      <c r="B7239" t="s">
        <v>21795</v>
      </c>
      <c r="C7239">
        <f>YEAR(B7239)</f>
        <v>2019</v>
      </c>
      <c r="D7239">
        <v>82.4</v>
      </c>
      <c r="E7239">
        <v>68</v>
      </c>
      <c r="F7239">
        <v>73.599999999999994</v>
      </c>
      <c r="H7239" s="2">
        <f>IF(F7239-71.02&lt;=0,0,IF(F7239-71.02&lt;=1,1,2))</f>
        <v>2</v>
      </c>
      <c r="I7239">
        <v>82.5</v>
      </c>
      <c r="J7239">
        <v>68</v>
      </c>
      <c r="K7239">
        <v>73.7</v>
      </c>
      <c r="L7239">
        <v>60.5</v>
      </c>
      <c r="M7239">
        <v>64.3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26.4</v>
      </c>
      <c r="V7239">
        <v>20.8</v>
      </c>
      <c r="W7239">
        <v>170.9</v>
      </c>
      <c r="X7239">
        <v>1014.7</v>
      </c>
      <c r="Y7239">
        <v>32</v>
      </c>
      <c r="Z7239">
        <v>6.2</v>
      </c>
      <c r="AA7239">
        <v>147.6</v>
      </c>
      <c r="AB7239">
        <v>12.7</v>
      </c>
      <c r="AC7239">
        <v>6</v>
      </c>
      <c r="AD7239">
        <v>0</v>
      </c>
      <c r="AE7239" t="s">
        <v>21796</v>
      </c>
      <c r="AF7239" t="s">
        <v>21797</v>
      </c>
      <c r="AG7239">
        <v>0.27</v>
      </c>
      <c r="AH7239" t="s">
        <v>36</v>
      </c>
      <c r="AI7239" t="s">
        <v>37</v>
      </c>
      <c r="AJ7239" t="s">
        <v>38</v>
      </c>
    </row>
    <row r="7240" spans="1:36" x14ac:dyDescent="0.25">
      <c r="A7240" t="s">
        <v>32</v>
      </c>
      <c r="B7240" t="s">
        <v>21798</v>
      </c>
      <c r="C7240">
        <f>YEAR(B7240)</f>
        <v>2019</v>
      </c>
      <c r="D7240">
        <v>84.2</v>
      </c>
      <c r="E7240">
        <v>68</v>
      </c>
      <c r="F7240">
        <v>74.099999999999994</v>
      </c>
      <c r="H7240" s="2">
        <f>IF(F7240-71.02&lt;=0,0,IF(F7240-71.02&lt;=1,1,2))</f>
        <v>2</v>
      </c>
      <c r="I7240">
        <v>83.9</v>
      </c>
      <c r="J7240">
        <v>68</v>
      </c>
      <c r="K7240">
        <v>74.099999999999994</v>
      </c>
      <c r="L7240">
        <v>60.9</v>
      </c>
      <c r="M7240">
        <v>64.900000000000006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24.2</v>
      </c>
      <c r="V7240">
        <v>19.7</v>
      </c>
      <c r="W7240">
        <v>178.7</v>
      </c>
      <c r="X7240">
        <v>1013.8</v>
      </c>
      <c r="Y7240">
        <v>30.4</v>
      </c>
      <c r="Z7240">
        <v>6.2</v>
      </c>
      <c r="AA7240">
        <v>149.19999999999999</v>
      </c>
      <c r="AB7240">
        <v>12.9</v>
      </c>
      <c r="AC7240">
        <v>6</v>
      </c>
      <c r="AD7240">
        <v>0</v>
      </c>
      <c r="AE7240" t="s">
        <v>21799</v>
      </c>
      <c r="AF7240" t="s">
        <v>21800</v>
      </c>
      <c r="AG7240">
        <v>0.3</v>
      </c>
      <c r="AH7240" t="s">
        <v>36</v>
      </c>
      <c r="AI7240" t="s">
        <v>702</v>
      </c>
      <c r="AJ7240" t="s">
        <v>38</v>
      </c>
    </row>
    <row r="7241" spans="1:36" x14ac:dyDescent="0.25">
      <c r="A7241" t="s">
        <v>32</v>
      </c>
      <c r="B7241" t="s">
        <v>21801</v>
      </c>
      <c r="C7241">
        <f>YEAR(B7241)</f>
        <v>2019</v>
      </c>
      <c r="D7241">
        <v>84.2</v>
      </c>
      <c r="E7241">
        <v>69.7</v>
      </c>
      <c r="F7241">
        <v>74.3</v>
      </c>
      <c r="H7241" s="2">
        <f>IF(F7241-71.02&lt;=0,0,IF(F7241-71.02&lt;=1,1,2))</f>
        <v>2</v>
      </c>
      <c r="I7241">
        <v>83.5</v>
      </c>
      <c r="J7241">
        <v>69.7</v>
      </c>
      <c r="K7241">
        <v>74.099999999999994</v>
      </c>
      <c r="L7241">
        <v>58.8</v>
      </c>
      <c r="M7241">
        <v>60.5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28.9</v>
      </c>
      <c r="V7241">
        <v>19.7</v>
      </c>
      <c r="W7241">
        <v>173.1</v>
      </c>
      <c r="X7241">
        <v>1013</v>
      </c>
      <c r="Y7241">
        <v>23.2</v>
      </c>
      <c r="Z7241">
        <v>6.2</v>
      </c>
      <c r="AA7241">
        <v>154.6</v>
      </c>
      <c r="AB7241">
        <v>13.4</v>
      </c>
      <c r="AC7241">
        <v>6</v>
      </c>
      <c r="AD7241">
        <v>0</v>
      </c>
      <c r="AE7241" t="s">
        <v>21802</v>
      </c>
      <c r="AF7241" t="s">
        <v>21803</v>
      </c>
      <c r="AG7241">
        <v>0.33</v>
      </c>
      <c r="AH7241" t="s">
        <v>36</v>
      </c>
      <c r="AI7241" t="s">
        <v>37</v>
      </c>
      <c r="AJ7241" t="s">
        <v>38</v>
      </c>
    </row>
    <row r="7242" spans="1:36" x14ac:dyDescent="0.25">
      <c r="A7242" t="s">
        <v>32</v>
      </c>
      <c r="B7242" t="s">
        <v>21804</v>
      </c>
      <c r="C7242">
        <f>YEAR(B7242)</f>
        <v>2019</v>
      </c>
      <c r="D7242">
        <v>82.4</v>
      </c>
      <c r="E7242">
        <v>66.2</v>
      </c>
      <c r="F7242">
        <v>73.3</v>
      </c>
      <c r="H7242" s="2">
        <f>IF(F7242-71.02&lt;=0,0,IF(F7242-71.02&lt;=1,1,2))</f>
        <v>2</v>
      </c>
      <c r="I7242">
        <v>82.5</v>
      </c>
      <c r="J7242">
        <v>66.2</v>
      </c>
      <c r="K7242">
        <v>73.400000000000006</v>
      </c>
      <c r="L7242">
        <v>61.5</v>
      </c>
      <c r="M7242">
        <v>68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30.9</v>
      </c>
      <c r="V7242">
        <v>23</v>
      </c>
      <c r="W7242">
        <v>181.3</v>
      </c>
      <c r="X7242">
        <v>1013.1</v>
      </c>
      <c r="Y7242">
        <v>31.8</v>
      </c>
      <c r="Z7242">
        <v>6.2</v>
      </c>
      <c r="AA7242">
        <v>142.4</v>
      </c>
      <c r="AB7242">
        <v>12.3</v>
      </c>
      <c r="AC7242">
        <v>6</v>
      </c>
      <c r="AD7242">
        <v>0</v>
      </c>
      <c r="AE7242" t="s">
        <v>21805</v>
      </c>
      <c r="AF7242" t="s">
        <v>21806</v>
      </c>
      <c r="AG7242">
        <v>0.37</v>
      </c>
      <c r="AH7242" t="s">
        <v>36</v>
      </c>
      <c r="AI7242" t="s">
        <v>174</v>
      </c>
      <c r="AJ7242" t="s">
        <v>38</v>
      </c>
    </row>
    <row r="7243" spans="1:36" x14ac:dyDescent="0.25">
      <c r="A7243" t="s">
        <v>32</v>
      </c>
      <c r="B7243" t="s">
        <v>21807</v>
      </c>
      <c r="C7243">
        <f>YEAR(B7243)</f>
        <v>2019</v>
      </c>
      <c r="D7243">
        <v>73.400000000000006</v>
      </c>
      <c r="E7243">
        <v>62.6</v>
      </c>
      <c r="F7243">
        <v>67.599999999999994</v>
      </c>
      <c r="H7243" s="2">
        <f>IF(F7243-71.02&lt;=0,0,IF(F7243-71.02&lt;=1,1,2))</f>
        <v>0</v>
      </c>
      <c r="I7243">
        <v>73.400000000000006</v>
      </c>
      <c r="J7243">
        <v>62.6</v>
      </c>
      <c r="K7243">
        <v>67.599999999999994</v>
      </c>
      <c r="L7243">
        <v>63.1</v>
      </c>
      <c r="M7243">
        <v>85.9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18.3</v>
      </c>
      <c r="V7243">
        <v>9.1999999999999993</v>
      </c>
      <c r="W7243">
        <v>127.3</v>
      </c>
      <c r="X7243">
        <v>1016.5</v>
      </c>
      <c r="Y7243">
        <v>39.4</v>
      </c>
      <c r="Z7243">
        <v>6.2</v>
      </c>
      <c r="AA7243">
        <v>143.19999999999999</v>
      </c>
      <c r="AB7243">
        <v>12.4</v>
      </c>
      <c r="AC7243">
        <v>6</v>
      </c>
      <c r="AD7243">
        <v>0</v>
      </c>
      <c r="AE7243" t="s">
        <v>21808</v>
      </c>
      <c r="AF7243" t="s">
        <v>21809</v>
      </c>
      <c r="AG7243">
        <v>0.4</v>
      </c>
      <c r="AH7243" t="s">
        <v>36</v>
      </c>
      <c r="AI7243" t="s">
        <v>37</v>
      </c>
      <c r="AJ7243" t="s">
        <v>38</v>
      </c>
    </row>
    <row r="7244" spans="1:36" x14ac:dyDescent="0.25">
      <c r="A7244" t="s">
        <v>32</v>
      </c>
      <c r="B7244" t="s">
        <v>21810</v>
      </c>
      <c r="C7244">
        <f>YEAR(B7244)</f>
        <v>2019</v>
      </c>
      <c r="D7244">
        <v>78.8</v>
      </c>
      <c r="E7244">
        <v>64.400000000000006</v>
      </c>
      <c r="F7244">
        <v>71.599999999999994</v>
      </c>
      <c r="H7244" s="2">
        <f>IF(F7244-71.02&lt;=0,0,IF(F7244-71.02&lt;=1,1,2))</f>
        <v>1</v>
      </c>
      <c r="I7244">
        <v>78.8</v>
      </c>
      <c r="J7244">
        <v>64.400000000000006</v>
      </c>
      <c r="K7244">
        <v>71.599999999999994</v>
      </c>
      <c r="L7244">
        <v>61.5</v>
      </c>
      <c r="M7244">
        <v>71.599999999999994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19.7</v>
      </c>
      <c r="V7244">
        <v>12.7</v>
      </c>
      <c r="W7244">
        <v>197.3</v>
      </c>
      <c r="X7244">
        <v>1014</v>
      </c>
      <c r="Y7244">
        <v>50.4</v>
      </c>
      <c r="Z7244">
        <v>6.2</v>
      </c>
      <c r="AA7244">
        <v>136.80000000000001</v>
      </c>
      <c r="AB7244">
        <v>11.9</v>
      </c>
      <c r="AC7244">
        <v>6</v>
      </c>
      <c r="AD7244">
        <v>0</v>
      </c>
      <c r="AE7244" t="s">
        <v>21811</v>
      </c>
      <c r="AF7244" t="s">
        <v>21812</v>
      </c>
      <c r="AG7244">
        <v>0.43</v>
      </c>
      <c r="AH7244" t="s">
        <v>36</v>
      </c>
      <c r="AI7244" t="s">
        <v>37</v>
      </c>
      <c r="AJ7244" t="s">
        <v>38</v>
      </c>
    </row>
    <row r="7245" spans="1:36" x14ac:dyDescent="0.25">
      <c r="A7245" t="s">
        <v>32</v>
      </c>
      <c r="B7245" t="s">
        <v>21813</v>
      </c>
      <c r="C7245">
        <f>YEAR(B7245)</f>
        <v>2019</v>
      </c>
      <c r="D7245">
        <v>75.2</v>
      </c>
      <c r="E7245">
        <v>66.2</v>
      </c>
      <c r="F7245">
        <v>70.8</v>
      </c>
      <c r="H7245" s="2">
        <f>IF(F7245-71.02&lt;=0,0,IF(F7245-71.02&lt;=1,1,2))</f>
        <v>0</v>
      </c>
      <c r="I7245">
        <v>75.2</v>
      </c>
      <c r="J7245">
        <v>66.2</v>
      </c>
      <c r="K7245">
        <v>70.8</v>
      </c>
      <c r="L7245">
        <v>62.7</v>
      </c>
      <c r="M7245">
        <v>75.900000000000006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24.2</v>
      </c>
      <c r="V7245">
        <v>13.8</v>
      </c>
      <c r="W7245">
        <v>233.3</v>
      </c>
      <c r="X7245">
        <v>1015.1</v>
      </c>
      <c r="Y7245">
        <v>39.299999999999997</v>
      </c>
      <c r="Z7245">
        <v>6.2</v>
      </c>
      <c r="AA7245">
        <v>136.30000000000001</v>
      </c>
      <c r="AB7245">
        <v>11.7</v>
      </c>
      <c r="AC7245">
        <v>5</v>
      </c>
      <c r="AD7245">
        <v>0</v>
      </c>
      <c r="AE7245" t="s">
        <v>21814</v>
      </c>
      <c r="AF7245" t="s">
        <v>21815</v>
      </c>
      <c r="AG7245">
        <v>0.46</v>
      </c>
      <c r="AH7245" t="s">
        <v>36</v>
      </c>
      <c r="AI7245" t="s">
        <v>37</v>
      </c>
      <c r="AJ7245" t="s">
        <v>38</v>
      </c>
    </row>
    <row r="7246" spans="1:36" x14ac:dyDescent="0.25">
      <c r="A7246" t="s">
        <v>32</v>
      </c>
      <c r="B7246" t="s">
        <v>21816</v>
      </c>
      <c r="C7246">
        <f>YEAR(B7246)</f>
        <v>2019</v>
      </c>
      <c r="D7246">
        <v>84.2</v>
      </c>
      <c r="E7246">
        <v>66.2</v>
      </c>
      <c r="F7246">
        <v>72.900000000000006</v>
      </c>
      <c r="H7246" s="2">
        <f>IF(F7246-71.02&lt;=0,0,IF(F7246-71.02&lt;=1,1,2))</f>
        <v>2</v>
      </c>
      <c r="I7246">
        <v>82.5</v>
      </c>
      <c r="J7246">
        <v>66.2</v>
      </c>
      <c r="K7246">
        <v>72.8</v>
      </c>
      <c r="L7246">
        <v>55.3</v>
      </c>
      <c r="M7246">
        <v>55.7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40.299999999999997</v>
      </c>
      <c r="V7246">
        <v>19.600000000000001</v>
      </c>
      <c r="W7246">
        <v>170.1</v>
      </c>
      <c r="X7246">
        <v>1011.9</v>
      </c>
      <c r="Y7246">
        <v>48.5</v>
      </c>
      <c r="Z7246">
        <v>6.2</v>
      </c>
      <c r="AA7246">
        <v>136.30000000000001</v>
      </c>
      <c r="AB7246">
        <v>11.8</v>
      </c>
      <c r="AC7246">
        <v>6</v>
      </c>
      <c r="AD7246">
        <v>0</v>
      </c>
      <c r="AE7246" t="s">
        <v>21817</v>
      </c>
      <c r="AF7246" t="s">
        <v>21818</v>
      </c>
      <c r="AG7246">
        <v>0.5</v>
      </c>
      <c r="AH7246" t="s">
        <v>36</v>
      </c>
      <c r="AI7246" t="s">
        <v>37</v>
      </c>
      <c r="AJ7246" t="s">
        <v>38</v>
      </c>
    </row>
    <row r="7247" spans="1:36" x14ac:dyDescent="0.25">
      <c r="A7247" t="s">
        <v>32</v>
      </c>
      <c r="B7247" t="s">
        <v>21819</v>
      </c>
      <c r="C7247">
        <f>YEAR(B7247)</f>
        <v>2019</v>
      </c>
      <c r="D7247">
        <v>75.2</v>
      </c>
      <c r="E7247">
        <v>60.8</v>
      </c>
      <c r="F7247">
        <v>67.900000000000006</v>
      </c>
      <c r="H7247" s="2">
        <f>IF(F7247-71.02&lt;=0,0,IF(F7247-71.02&lt;=1,1,2))</f>
        <v>0</v>
      </c>
      <c r="I7247">
        <v>75.2</v>
      </c>
      <c r="J7247">
        <v>60.8</v>
      </c>
      <c r="K7247">
        <v>67.900000000000006</v>
      </c>
      <c r="L7247">
        <v>61.5</v>
      </c>
      <c r="M7247">
        <v>81.3</v>
      </c>
      <c r="O7247">
        <v>1.353</v>
      </c>
      <c r="P7247">
        <v>100</v>
      </c>
      <c r="Q7247">
        <v>8.33</v>
      </c>
      <c r="R7247" t="s">
        <v>40</v>
      </c>
      <c r="S7247">
        <v>0</v>
      </c>
      <c r="T7247">
        <v>0</v>
      </c>
      <c r="U7247">
        <v>40</v>
      </c>
      <c r="V7247">
        <v>21.9</v>
      </c>
      <c r="W7247">
        <v>179.8</v>
      </c>
      <c r="X7247">
        <v>1011</v>
      </c>
      <c r="Y7247">
        <v>63.7</v>
      </c>
      <c r="Z7247">
        <v>5.7</v>
      </c>
      <c r="AA7247">
        <v>48.4</v>
      </c>
      <c r="AB7247">
        <v>4.2</v>
      </c>
      <c r="AC7247">
        <v>2</v>
      </c>
      <c r="AD7247">
        <v>0</v>
      </c>
      <c r="AE7247" t="s">
        <v>21820</v>
      </c>
      <c r="AF7247" t="s">
        <v>21821</v>
      </c>
      <c r="AG7247">
        <v>0.53</v>
      </c>
      <c r="AH7247" t="s">
        <v>56</v>
      </c>
      <c r="AI7247" t="s">
        <v>101</v>
      </c>
      <c r="AJ7247" t="s">
        <v>40</v>
      </c>
    </row>
    <row r="7248" spans="1:36" x14ac:dyDescent="0.25">
      <c r="A7248" t="s">
        <v>32</v>
      </c>
      <c r="B7248" t="s">
        <v>21822</v>
      </c>
      <c r="C7248">
        <f>YEAR(B7248)</f>
        <v>2019</v>
      </c>
      <c r="D7248">
        <v>69.8</v>
      </c>
      <c r="E7248">
        <v>59</v>
      </c>
      <c r="F7248">
        <v>63.8</v>
      </c>
      <c r="H7248" s="2">
        <f>IF(F7248-71.02&lt;=0,0,IF(F7248-71.02&lt;=1,1,2))</f>
        <v>0</v>
      </c>
      <c r="I7248">
        <v>69.8</v>
      </c>
      <c r="J7248">
        <v>59</v>
      </c>
      <c r="K7248">
        <v>63.8</v>
      </c>
      <c r="L7248">
        <v>56.9</v>
      </c>
      <c r="M7248">
        <v>78.900000000000006</v>
      </c>
      <c r="O7248">
        <v>0.16</v>
      </c>
      <c r="P7248">
        <v>100</v>
      </c>
      <c r="Q7248">
        <v>8.33</v>
      </c>
      <c r="R7248" t="s">
        <v>40</v>
      </c>
      <c r="S7248">
        <v>0</v>
      </c>
      <c r="T7248">
        <v>0</v>
      </c>
      <c r="U7248">
        <v>27.7</v>
      </c>
      <c r="V7248">
        <v>16.100000000000001</v>
      </c>
      <c r="W7248">
        <v>227.9</v>
      </c>
      <c r="X7248">
        <v>1010.8</v>
      </c>
      <c r="Y7248">
        <v>41.3</v>
      </c>
      <c r="Z7248">
        <v>6.2</v>
      </c>
      <c r="AA7248">
        <v>135</v>
      </c>
      <c r="AB7248">
        <v>11.7</v>
      </c>
      <c r="AC7248">
        <v>5</v>
      </c>
      <c r="AD7248">
        <v>0</v>
      </c>
      <c r="AE7248" t="s">
        <v>21823</v>
      </c>
      <c r="AF7248" t="s">
        <v>21824</v>
      </c>
      <c r="AG7248">
        <v>0.56999999999999995</v>
      </c>
      <c r="AH7248" t="s">
        <v>56</v>
      </c>
      <c r="AI7248" t="s">
        <v>1166</v>
      </c>
      <c r="AJ7248" t="s">
        <v>40</v>
      </c>
    </row>
    <row r="7249" spans="1:36" x14ac:dyDescent="0.25">
      <c r="A7249" t="s">
        <v>32</v>
      </c>
      <c r="B7249" t="s">
        <v>21825</v>
      </c>
      <c r="C7249">
        <f>YEAR(B7249)</f>
        <v>2019</v>
      </c>
      <c r="D7249">
        <v>73.400000000000006</v>
      </c>
      <c r="E7249">
        <v>59</v>
      </c>
      <c r="F7249">
        <v>64.900000000000006</v>
      </c>
      <c r="H7249" s="2">
        <f>IF(F7249-71.02&lt;=0,0,IF(F7249-71.02&lt;=1,1,2))</f>
        <v>0</v>
      </c>
      <c r="I7249">
        <v>73.400000000000006</v>
      </c>
      <c r="J7249">
        <v>59</v>
      </c>
      <c r="K7249">
        <v>64.900000000000006</v>
      </c>
      <c r="L7249">
        <v>56.2</v>
      </c>
      <c r="M7249">
        <v>74.599999999999994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13</v>
      </c>
      <c r="V7249">
        <v>9.1999999999999993</v>
      </c>
      <c r="W7249">
        <v>190.9</v>
      </c>
      <c r="X7249">
        <v>1016.9</v>
      </c>
      <c r="Y7249">
        <v>27.8</v>
      </c>
      <c r="Z7249">
        <v>6.2</v>
      </c>
      <c r="AA7249">
        <v>142.6</v>
      </c>
      <c r="AB7249">
        <v>12.4</v>
      </c>
      <c r="AC7249">
        <v>5</v>
      </c>
      <c r="AD7249">
        <v>0</v>
      </c>
      <c r="AE7249" t="s">
        <v>21826</v>
      </c>
      <c r="AF7249" t="s">
        <v>21827</v>
      </c>
      <c r="AG7249">
        <v>0.6</v>
      </c>
      <c r="AH7249" t="s">
        <v>36</v>
      </c>
      <c r="AI7249" t="s">
        <v>37</v>
      </c>
      <c r="AJ7249" t="s">
        <v>38</v>
      </c>
    </row>
    <row r="7250" spans="1:36" x14ac:dyDescent="0.25">
      <c r="A7250" t="s">
        <v>32</v>
      </c>
      <c r="B7250" t="s">
        <v>21828</v>
      </c>
      <c r="C7250">
        <f>YEAR(B7250)</f>
        <v>2019</v>
      </c>
      <c r="D7250">
        <v>71.599999999999994</v>
      </c>
      <c r="E7250">
        <v>59</v>
      </c>
      <c r="F7250">
        <v>63.4</v>
      </c>
      <c r="H7250" s="2">
        <f>IF(F7250-71.02&lt;=0,0,IF(F7250-71.02&lt;=1,1,2))</f>
        <v>0</v>
      </c>
      <c r="I7250">
        <v>71.599999999999994</v>
      </c>
      <c r="J7250">
        <v>59</v>
      </c>
      <c r="K7250">
        <v>63.4</v>
      </c>
      <c r="L7250">
        <v>57.7</v>
      </c>
      <c r="M7250">
        <v>82.4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15</v>
      </c>
      <c r="V7250">
        <v>8.1</v>
      </c>
      <c r="W7250">
        <v>180.3</v>
      </c>
      <c r="X7250">
        <v>1018.8</v>
      </c>
      <c r="Y7250">
        <v>32</v>
      </c>
      <c r="Z7250">
        <v>6.2</v>
      </c>
      <c r="AA7250">
        <v>133</v>
      </c>
      <c r="AB7250">
        <v>11.5</v>
      </c>
      <c r="AC7250">
        <v>5</v>
      </c>
      <c r="AD7250">
        <v>0</v>
      </c>
      <c r="AE7250" t="s">
        <v>21829</v>
      </c>
      <c r="AF7250" t="s">
        <v>21830</v>
      </c>
      <c r="AG7250">
        <v>0.64</v>
      </c>
      <c r="AH7250" t="s">
        <v>36</v>
      </c>
      <c r="AI7250" t="s">
        <v>37</v>
      </c>
      <c r="AJ7250" t="s">
        <v>38</v>
      </c>
    </row>
    <row r="7251" spans="1:36" x14ac:dyDescent="0.25">
      <c r="A7251" t="s">
        <v>32</v>
      </c>
      <c r="B7251" t="s">
        <v>21831</v>
      </c>
      <c r="C7251">
        <f>YEAR(B7251)</f>
        <v>2019</v>
      </c>
      <c r="D7251">
        <v>69.8</v>
      </c>
      <c r="E7251">
        <v>59</v>
      </c>
      <c r="F7251">
        <v>63</v>
      </c>
      <c r="H7251" s="2">
        <f>IF(F7251-71.02&lt;=0,0,IF(F7251-71.02&lt;=1,1,2))</f>
        <v>0</v>
      </c>
      <c r="I7251">
        <v>69.8</v>
      </c>
      <c r="J7251">
        <v>59</v>
      </c>
      <c r="K7251">
        <v>63</v>
      </c>
      <c r="L7251">
        <v>57.8</v>
      </c>
      <c r="M7251">
        <v>83.6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16.100000000000001</v>
      </c>
      <c r="V7251">
        <v>12.7</v>
      </c>
      <c r="W7251">
        <v>151</v>
      </c>
      <c r="X7251">
        <v>1016.8</v>
      </c>
      <c r="Y7251">
        <v>40.5</v>
      </c>
      <c r="Z7251">
        <v>6.2</v>
      </c>
      <c r="AA7251">
        <v>95.7</v>
      </c>
      <c r="AB7251">
        <v>8.3000000000000007</v>
      </c>
      <c r="AC7251">
        <v>4</v>
      </c>
      <c r="AD7251">
        <v>0</v>
      </c>
      <c r="AE7251" t="s">
        <v>21832</v>
      </c>
      <c r="AF7251" t="s">
        <v>21833</v>
      </c>
      <c r="AG7251">
        <v>0.67</v>
      </c>
      <c r="AH7251" t="s">
        <v>36</v>
      </c>
      <c r="AI7251" t="s">
        <v>37</v>
      </c>
      <c r="AJ7251" t="s">
        <v>38</v>
      </c>
    </row>
    <row r="7252" spans="1:36" x14ac:dyDescent="0.25">
      <c r="A7252" t="s">
        <v>32</v>
      </c>
      <c r="B7252" t="s">
        <v>21834</v>
      </c>
      <c r="C7252">
        <f>YEAR(B7252)</f>
        <v>2019</v>
      </c>
      <c r="D7252">
        <v>73.400000000000006</v>
      </c>
      <c r="E7252">
        <v>59</v>
      </c>
      <c r="F7252">
        <v>65.5</v>
      </c>
      <c r="H7252" s="2">
        <f>IF(F7252-71.02&lt;=0,0,IF(F7252-71.02&lt;=1,1,2))</f>
        <v>0</v>
      </c>
      <c r="I7252">
        <v>73.400000000000006</v>
      </c>
      <c r="J7252">
        <v>59</v>
      </c>
      <c r="K7252">
        <v>65.5</v>
      </c>
      <c r="L7252">
        <v>60.5</v>
      </c>
      <c r="M7252">
        <v>84.4</v>
      </c>
      <c r="O7252">
        <v>4.0000000000000001E-3</v>
      </c>
      <c r="P7252">
        <v>100</v>
      </c>
      <c r="Q7252">
        <v>4.17</v>
      </c>
      <c r="R7252" t="s">
        <v>40</v>
      </c>
      <c r="S7252">
        <v>0</v>
      </c>
      <c r="T7252">
        <v>0</v>
      </c>
      <c r="U7252">
        <v>15.2</v>
      </c>
      <c r="V7252">
        <v>9.1999999999999993</v>
      </c>
      <c r="W7252">
        <v>151.9</v>
      </c>
      <c r="X7252">
        <v>1017.3</v>
      </c>
      <c r="Y7252">
        <v>43.2</v>
      </c>
      <c r="Z7252">
        <v>6.2</v>
      </c>
      <c r="AA7252">
        <v>109</v>
      </c>
      <c r="AB7252">
        <v>9.5</v>
      </c>
      <c r="AC7252">
        <v>4</v>
      </c>
      <c r="AD7252">
        <v>0</v>
      </c>
      <c r="AE7252" t="s">
        <v>21835</v>
      </c>
      <c r="AF7252" t="s">
        <v>21836</v>
      </c>
      <c r="AG7252">
        <v>0.71</v>
      </c>
      <c r="AH7252" t="s">
        <v>56</v>
      </c>
      <c r="AI7252" t="s">
        <v>65</v>
      </c>
      <c r="AJ7252" t="s">
        <v>40</v>
      </c>
    </row>
    <row r="7253" spans="1:36" x14ac:dyDescent="0.25">
      <c r="A7253" t="s">
        <v>32</v>
      </c>
      <c r="B7253" t="s">
        <v>21837</v>
      </c>
      <c r="C7253">
        <f>YEAR(B7253)</f>
        <v>2019</v>
      </c>
      <c r="D7253">
        <v>77</v>
      </c>
      <c r="E7253">
        <v>62.5</v>
      </c>
      <c r="F7253">
        <v>68</v>
      </c>
      <c r="H7253" s="2">
        <f>IF(F7253-71.02&lt;=0,0,IF(F7253-71.02&lt;=1,1,2))</f>
        <v>0</v>
      </c>
      <c r="I7253">
        <v>77</v>
      </c>
      <c r="J7253">
        <v>62.5</v>
      </c>
      <c r="K7253">
        <v>68</v>
      </c>
      <c r="L7253">
        <v>56.2</v>
      </c>
      <c r="M7253">
        <v>67.599999999999994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20.8</v>
      </c>
      <c r="V7253">
        <v>11.4</v>
      </c>
      <c r="W7253">
        <v>157.6</v>
      </c>
      <c r="X7253">
        <v>1019.5</v>
      </c>
      <c r="Y7253">
        <v>36.6</v>
      </c>
      <c r="Z7253">
        <v>6.2</v>
      </c>
      <c r="AA7253">
        <v>135.30000000000001</v>
      </c>
      <c r="AB7253">
        <v>11.6</v>
      </c>
      <c r="AC7253">
        <v>5</v>
      </c>
      <c r="AD7253">
        <v>0</v>
      </c>
      <c r="AE7253" t="s">
        <v>21838</v>
      </c>
      <c r="AF7253" t="s">
        <v>21839</v>
      </c>
      <c r="AG7253">
        <v>0.75</v>
      </c>
      <c r="AH7253" t="s">
        <v>36</v>
      </c>
      <c r="AI7253" t="s">
        <v>37</v>
      </c>
      <c r="AJ7253" t="s">
        <v>38</v>
      </c>
    </row>
    <row r="7254" spans="1:36" x14ac:dyDescent="0.25">
      <c r="A7254" t="s">
        <v>32</v>
      </c>
      <c r="B7254" t="s">
        <v>21840</v>
      </c>
      <c r="C7254">
        <f>YEAR(B7254)</f>
        <v>2019</v>
      </c>
      <c r="D7254">
        <v>75.2</v>
      </c>
      <c r="E7254">
        <v>59</v>
      </c>
      <c r="F7254">
        <v>67.099999999999994</v>
      </c>
      <c r="H7254" s="2">
        <f>IF(F7254-71.02&lt;=0,0,IF(F7254-71.02&lt;=1,1,2))</f>
        <v>0</v>
      </c>
      <c r="I7254">
        <v>75.2</v>
      </c>
      <c r="J7254">
        <v>59</v>
      </c>
      <c r="K7254">
        <v>67.099999999999994</v>
      </c>
      <c r="L7254">
        <v>54.2</v>
      </c>
      <c r="M7254">
        <v>64.599999999999994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27.7</v>
      </c>
      <c r="V7254">
        <v>18.3</v>
      </c>
      <c r="W7254">
        <v>169.2</v>
      </c>
      <c r="X7254">
        <v>1017.6</v>
      </c>
      <c r="Y7254">
        <v>24.8</v>
      </c>
      <c r="Z7254">
        <v>6.2</v>
      </c>
      <c r="AA7254">
        <v>137.4</v>
      </c>
      <c r="AB7254">
        <v>11.8</v>
      </c>
      <c r="AC7254">
        <v>5</v>
      </c>
      <c r="AD7254">
        <v>0</v>
      </c>
      <c r="AE7254" t="s">
        <v>21841</v>
      </c>
      <c r="AF7254" t="s">
        <v>21842</v>
      </c>
      <c r="AG7254">
        <v>0.78</v>
      </c>
      <c r="AH7254" t="s">
        <v>36</v>
      </c>
      <c r="AI7254" t="s">
        <v>37</v>
      </c>
      <c r="AJ7254" t="s">
        <v>38</v>
      </c>
    </row>
    <row r="7255" spans="1:36" x14ac:dyDescent="0.25">
      <c r="A7255" t="s">
        <v>32</v>
      </c>
      <c r="B7255" t="s">
        <v>21843</v>
      </c>
      <c r="C7255">
        <f>YEAR(B7255)</f>
        <v>2019</v>
      </c>
      <c r="D7255">
        <v>75.2</v>
      </c>
      <c r="E7255">
        <v>64.400000000000006</v>
      </c>
      <c r="F7255">
        <v>69.3</v>
      </c>
      <c r="H7255" s="2">
        <f>IF(F7255-71.02&lt;=0,0,IF(F7255-71.02&lt;=1,1,2))</f>
        <v>0</v>
      </c>
      <c r="I7255">
        <v>75.2</v>
      </c>
      <c r="J7255">
        <v>64.400000000000006</v>
      </c>
      <c r="K7255">
        <v>69.3</v>
      </c>
      <c r="L7255">
        <v>57.1</v>
      </c>
      <c r="M7255">
        <v>65.5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28.9</v>
      </c>
      <c r="V7255">
        <v>19.7</v>
      </c>
      <c r="W7255">
        <v>172.6</v>
      </c>
      <c r="X7255">
        <v>1015</v>
      </c>
      <c r="Y7255">
        <v>39.9</v>
      </c>
      <c r="Z7255">
        <v>6.2</v>
      </c>
      <c r="AA7255">
        <v>119.4</v>
      </c>
      <c r="AB7255">
        <v>10.4</v>
      </c>
      <c r="AC7255">
        <v>5</v>
      </c>
      <c r="AD7255">
        <v>0</v>
      </c>
      <c r="AE7255" t="s">
        <v>21844</v>
      </c>
      <c r="AF7255" t="s">
        <v>21845</v>
      </c>
      <c r="AG7255">
        <v>0.81</v>
      </c>
      <c r="AH7255" t="s">
        <v>36</v>
      </c>
      <c r="AI7255" t="s">
        <v>37</v>
      </c>
      <c r="AJ7255" t="s">
        <v>38</v>
      </c>
    </row>
    <row r="7256" spans="1:36" x14ac:dyDescent="0.25">
      <c r="A7256" t="s">
        <v>32</v>
      </c>
      <c r="B7256" t="s">
        <v>21846</v>
      </c>
      <c r="C7256">
        <f>YEAR(B7256)</f>
        <v>2019</v>
      </c>
      <c r="D7256">
        <v>69.8</v>
      </c>
      <c r="E7256">
        <v>60.8</v>
      </c>
      <c r="F7256">
        <v>65.900000000000006</v>
      </c>
      <c r="H7256" s="2">
        <f>IF(F7256-71.02&lt;=0,0,IF(F7256-71.02&lt;=1,1,2))</f>
        <v>0</v>
      </c>
      <c r="I7256">
        <v>69.8</v>
      </c>
      <c r="J7256">
        <v>60.8</v>
      </c>
      <c r="K7256">
        <v>65.900000000000006</v>
      </c>
      <c r="L7256">
        <v>55.9</v>
      </c>
      <c r="M7256">
        <v>70.8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21.5</v>
      </c>
      <c r="V7256">
        <v>11.4</v>
      </c>
      <c r="W7256">
        <v>249.6</v>
      </c>
      <c r="X7256">
        <v>1014.4</v>
      </c>
      <c r="Y7256">
        <v>37.9</v>
      </c>
      <c r="Z7256">
        <v>6.2</v>
      </c>
      <c r="AA7256">
        <v>112.4</v>
      </c>
      <c r="AB7256">
        <v>9.6999999999999993</v>
      </c>
      <c r="AC7256">
        <v>5</v>
      </c>
      <c r="AD7256">
        <v>0</v>
      </c>
      <c r="AE7256" t="s">
        <v>21847</v>
      </c>
      <c r="AF7256" t="s">
        <v>21848</v>
      </c>
      <c r="AG7256">
        <v>0.85</v>
      </c>
      <c r="AH7256" t="s">
        <v>36</v>
      </c>
      <c r="AI7256" t="s">
        <v>37</v>
      </c>
      <c r="AJ7256" t="s">
        <v>38</v>
      </c>
    </row>
    <row r="7257" spans="1:36" x14ac:dyDescent="0.25">
      <c r="A7257" t="s">
        <v>32</v>
      </c>
      <c r="B7257" t="s">
        <v>21849</v>
      </c>
      <c r="C7257">
        <f>YEAR(B7257)</f>
        <v>2019</v>
      </c>
      <c r="D7257">
        <v>69.8</v>
      </c>
      <c r="E7257">
        <v>57.2</v>
      </c>
      <c r="F7257">
        <v>63.4</v>
      </c>
      <c r="H7257" s="2">
        <f>IF(F7257-71.02&lt;=0,0,IF(F7257-71.02&lt;=1,1,2))</f>
        <v>0</v>
      </c>
      <c r="I7257">
        <v>69.8</v>
      </c>
      <c r="J7257">
        <v>57.2</v>
      </c>
      <c r="K7257">
        <v>63.4</v>
      </c>
      <c r="L7257">
        <v>54.2</v>
      </c>
      <c r="M7257">
        <v>72.599999999999994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11.6</v>
      </c>
      <c r="V7257">
        <v>8.1</v>
      </c>
      <c r="W7257">
        <v>202.9</v>
      </c>
      <c r="X7257">
        <v>1017</v>
      </c>
      <c r="Y7257">
        <v>28.8</v>
      </c>
      <c r="Z7257">
        <v>6.2</v>
      </c>
      <c r="AA7257">
        <v>112</v>
      </c>
      <c r="AB7257">
        <v>9.6999999999999993</v>
      </c>
      <c r="AC7257">
        <v>5</v>
      </c>
      <c r="AD7257">
        <v>0</v>
      </c>
      <c r="AE7257" t="s">
        <v>21850</v>
      </c>
      <c r="AF7257" t="s">
        <v>21851</v>
      </c>
      <c r="AG7257">
        <v>0.89</v>
      </c>
      <c r="AH7257" t="s">
        <v>36</v>
      </c>
      <c r="AI7257" t="s">
        <v>37</v>
      </c>
      <c r="AJ7257" t="s">
        <v>38</v>
      </c>
    </row>
    <row r="7258" spans="1:36" x14ac:dyDescent="0.25">
      <c r="A7258" t="s">
        <v>32</v>
      </c>
      <c r="B7258" t="s">
        <v>21852</v>
      </c>
      <c r="C7258">
        <f>YEAR(B7258)</f>
        <v>2019</v>
      </c>
      <c r="D7258">
        <v>69.8</v>
      </c>
      <c r="E7258">
        <v>55.4</v>
      </c>
      <c r="F7258">
        <v>63.2</v>
      </c>
      <c r="H7258" s="2">
        <f>IF(F7258-71.02&lt;=0,0,IF(F7258-71.02&lt;=1,1,2))</f>
        <v>0</v>
      </c>
      <c r="I7258">
        <v>69.8</v>
      </c>
      <c r="J7258">
        <v>55.4</v>
      </c>
      <c r="K7258">
        <v>63.2</v>
      </c>
      <c r="L7258">
        <v>54.8</v>
      </c>
      <c r="M7258">
        <v>75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30</v>
      </c>
      <c r="V7258">
        <v>12.8</v>
      </c>
      <c r="W7258">
        <v>157.80000000000001</v>
      </c>
      <c r="X7258">
        <v>1014.6</v>
      </c>
      <c r="Y7258">
        <v>43.7</v>
      </c>
      <c r="Z7258">
        <v>6.2</v>
      </c>
      <c r="AA7258">
        <v>98.6</v>
      </c>
      <c r="AB7258">
        <v>8.5</v>
      </c>
      <c r="AC7258">
        <v>4</v>
      </c>
      <c r="AD7258">
        <v>0</v>
      </c>
      <c r="AE7258" t="s">
        <v>21853</v>
      </c>
      <c r="AF7258" t="s">
        <v>21854</v>
      </c>
      <c r="AG7258">
        <v>0.92</v>
      </c>
      <c r="AH7258" t="s">
        <v>36</v>
      </c>
      <c r="AI7258" t="s">
        <v>37</v>
      </c>
      <c r="AJ7258" t="s">
        <v>38</v>
      </c>
    </row>
    <row r="7259" spans="1:36" x14ac:dyDescent="0.25">
      <c r="A7259" t="s">
        <v>32</v>
      </c>
      <c r="B7259" t="s">
        <v>21855</v>
      </c>
      <c r="C7259">
        <f>YEAR(B7259)</f>
        <v>2019</v>
      </c>
      <c r="D7259">
        <v>69.8</v>
      </c>
      <c r="E7259">
        <v>59</v>
      </c>
      <c r="F7259">
        <v>65.099999999999994</v>
      </c>
      <c r="H7259" s="2">
        <f>IF(F7259-71.02&lt;=0,0,IF(F7259-71.02&lt;=1,1,2))</f>
        <v>0</v>
      </c>
      <c r="I7259">
        <v>69.8</v>
      </c>
      <c r="J7259">
        <v>59</v>
      </c>
      <c r="K7259">
        <v>65.099999999999994</v>
      </c>
      <c r="L7259">
        <v>57.9</v>
      </c>
      <c r="M7259">
        <v>78.099999999999994</v>
      </c>
      <c r="O7259">
        <v>0.48599999999999999</v>
      </c>
      <c r="P7259">
        <v>100</v>
      </c>
      <c r="Q7259">
        <v>8.33</v>
      </c>
      <c r="R7259" t="s">
        <v>40</v>
      </c>
      <c r="S7259">
        <v>0</v>
      </c>
      <c r="T7259">
        <v>0</v>
      </c>
      <c r="U7259">
        <v>51.9</v>
      </c>
      <c r="V7259">
        <v>13.9</v>
      </c>
      <c r="W7259">
        <v>190.4</v>
      </c>
      <c r="X7259">
        <v>1006.2</v>
      </c>
      <c r="Y7259">
        <v>53.6</v>
      </c>
      <c r="Z7259">
        <v>6</v>
      </c>
      <c r="AA7259">
        <v>97.5</v>
      </c>
      <c r="AB7259">
        <v>8.5</v>
      </c>
      <c r="AC7259">
        <v>4</v>
      </c>
      <c r="AD7259">
        <v>0</v>
      </c>
      <c r="AE7259" t="s">
        <v>21856</v>
      </c>
      <c r="AF7259" t="s">
        <v>21857</v>
      </c>
      <c r="AG7259">
        <v>0.96</v>
      </c>
      <c r="AH7259" t="s">
        <v>56</v>
      </c>
      <c r="AI7259" t="s">
        <v>57</v>
      </c>
      <c r="AJ7259" t="s">
        <v>40</v>
      </c>
    </row>
    <row r="7260" spans="1:36" x14ac:dyDescent="0.25">
      <c r="A7260" t="s">
        <v>32</v>
      </c>
      <c r="B7260" t="s">
        <v>21858</v>
      </c>
      <c r="C7260">
        <f>YEAR(B7260)</f>
        <v>2019</v>
      </c>
      <c r="D7260">
        <v>69.8</v>
      </c>
      <c r="E7260">
        <v>53.7</v>
      </c>
      <c r="F7260">
        <v>61.3</v>
      </c>
      <c r="H7260" s="2">
        <f>IF(F7260-71.02&lt;=0,0,IF(F7260-71.02&lt;=1,1,2))</f>
        <v>0</v>
      </c>
      <c r="I7260">
        <v>69.8</v>
      </c>
      <c r="J7260">
        <v>53.7</v>
      </c>
      <c r="K7260">
        <v>61.3</v>
      </c>
      <c r="L7260">
        <v>52.4</v>
      </c>
      <c r="M7260">
        <v>73.2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40.299999999999997</v>
      </c>
      <c r="V7260">
        <v>15</v>
      </c>
      <c r="W7260">
        <v>173.8</v>
      </c>
      <c r="X7260">
        <v>1006.1</v>
      </c>
      <c r="Y7260">
        <v>47.6</v>
      </c>
      <c r="Z7260">
        <v>6.2</v>
      </c>
      <c r="AA7260">
        <v>101</v>
      </c>
      <c r="AB7260">
        <v>8.8000000000000007</v>
      </c>
      <c r="AC7260">
        <v>5</v>
      </c>
      <c r="AD7260">
        <v>0</v>
      </c>
      <c r="AE7260" t="s">
        <v>21859</v>
      </c>
      <c r="AF7260" t="s">
        <v>21860</v>
      </c>
      <c r="AG7260">
        <v>0</v>
      </c>
      <c r="AH7260" t="s">
        <v>36</v>
      </c>
      <c r="AI7260" t="s">
        <v>37</v>
      </c>
      <c r="AJ7260" t="s">
        <v>38</v>
      </c>
    </row>
    <row r="7261" spans="1:36" x14ac:dyDescent="0.25">
      <c r="A7261" t="s">
        <v>32</v>
      </c>
      <c r="B7261" t="s">
        <v>21861</v>
      </c>
      <c r="C7261">
        <f>YEAR(B7261)</f>
        <v>2019</v>
      </c>
      <c r="D7261">
        <v>68</v>
      </c>
      <c r="E7261">
        <v>55.4</v>
      </c>
      <c r="F7261">
        <v>61</v>
      </c>
      <c r="H7261" s="2">
        <f>IF(F7261-71.02&lt;=0,0,IF(F7261-71.02&lt;=1,1,2))</f>
        <v>0</v>
      </c>
      <c r="I7261">
        <v>68</v>
      </c>
      <c r="J7261">
        <v>55.4</v>
      </c>
      <c r="K7261">
        <v>61</v>
      </c>
      <c r="L7261">
        <v>55.3</v>
      </c>
      <c r="M7261">
        <v>82.2</v>
      </c>
      <c r="O7261">
        <v>3.9E-2</v>
      </c>
      <c r="P7261">
        <v>100</v>
      </c>
      <c r="Q7261">
        <v>4.17</v>
      </c>
      <c r="R7261" t="s">
        <v>40</v>
      </c>
      <c r="S7261">
        <v>0</v>
      </c>
      <c r="T7261">
        <v>0</v>
      </c>
      <c r="U7261">
        <v>16.100000000000001</v>
      </c>
      <c r="V7261">
        <v>10.3</v>
      </c>
      <c r="W7261">
        <v>276.39999999999998</v>
      </c>
      <c r="X7261">
        <v>1011.9</v>
      </c>
      <c r="Y7261">
        <v>44.6</v>
      </c>
      <c r="Z7261">
        <v>6.2</v>
      </c>
      <c r="AA7261">
        <v>104.2</v>
      </c>
      <c r="AB7261">
        <v>9</v>
      </c>
      <c r="AC7261">
        <v>4</v>
      </c>
      <c r="AD7261">
        <v>0</v>
      </c>
      <c r="AE7261" t="s">
        <v>21862</v>
      </c>
      <c r="AF7261" t="s">
        <v>21863</v>
      </c>
      <c r="AG7261">
        <v>0.03</v>
      </c>
      <c r="AH7261" t="s">
        <v>56</v>
      </c>
      <c r="AI7261" t="s">
        <v>137</v>
      </c>
      <c r="AJ7261" t="s">
        <v>40</v>
      </c>
    </row>
    <row r="7262" spans="1:36" x14ac:dyDescent="0.25">
      <c r="A7262" t="s">
        <v>32</v>
      </c>
      <c r="B7262" t="s">
        <v>21864</v>
      </c>
      <c r="C7262">
        <f>YEAR(B7262)</f>
        <v>2019</v>
      </c>
      <c r="D7262">
        <v>73.400000000000006</v>
      </c>
      <c r="E7262">
        <v>55.4</v>
      </c>
      <c r="F7262">
        <v>63.4</v>
      </c>
      <c r="H7262" s="2">
        <f>IF(F7262-71.02&lt;=0,0,IF(F7262-71.02&lt;=1,1,2))</f>
        <v>0</v>
      </c>
      <c r="I7262">
        <v>73.400000000000006</v>
      </c>
      <c r="J7262">
        <v>55.4</v>
      </c>
      <c r="K7262">
        <v>63.4</v>
      </c>
      <c r="L7262">
        <v>52.2</v>
      </c>
      <c r="M7262">
        <v>67.900000000000006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16.100000000000001</v>
      </c>
      <c r="V7262">
        <v>11.4</v>
      </c>
      <c r="W7262">
        <v>173.6</v>
      </c>
      <c r="X7262">
        <v>1016.3</v>
      </c>
      <c r="Y7262">
        <v>41.3</v>
      </c>
      <c r="Z7262">
        <v>6.2</v>
      </c>
      <c r="AA7262">
        <v>108.6</v>
      </c>
      <c r="AB7262">
        <v>9.4</v>
      </c>
      <c r="AC7262">
        <v>5</v>
      </c>
      <c r="AD7262">
        <v>0</v>
      </c>
      <c r="AE7262" t="s">
        <v>21865</v>
      </c>
      <c r="AF7262" t="s">
        <v>21866</v>
      </c>
      <c r="AG7262">
        <v>0.06</v>
      </c>
      <c r="AH7262" t="s">
        <v>36</v>
      </c>
      <c r="AI7262" t="s">
        <v>37</v>
      </c>
      <c r="AJ7262" t="s">
        <v>38</v>
      </c>
    </row>
    <row r="7263" spans="1:36" x14ac:dyDescent="0.25">
      <c r="A7263" t="s">
        <v>32</v>
      </c>
      <c r="B7263" t="s">
        <v>21867</v>
      </c>
      <c r="C7263">
        <f>YEAR(B7263)</f>
        <v>2019</v>
      </c>
      <c r="D7263">
        <v>75.2</v>
      </c>
      <c r="E7263">
        <v>60.8</v>
      </c>
      <c r="F7263">
        <v>67.3</v>
      </c>
      <c r="H7263" s="2">
        <f>IF(F7263-71.02&lt;=0,0,IF(F7263-71.02&lt;=1,1,2))</f>
        <v>0</v>
      </c>
      <c r="I7263">
        <v>75.2</v>
      </c>
      <c r="J7263">
        <v>60.8</v>
      </c>
      <c r="K7263">
        <v>67.3</v>
      </c>
      <c r="L7263">
        <v>56.1</v>
      </c>
      <c r="M7263">
        <v>68.3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28.9</v>
      </c>
      <c r="V7263">
        <v>15</v>
      </c>
      <c r="W7263">
        <v>194.5</v>
      </c>
      <c r="X7263">
        <v>1015.3</v>
      </c>
      <c r="Y7263">
        <v>35.299999999999997</v>
      </c>
      <c r="Z7263">
        <v>6.2</v>
      </c>
      <c r="AA7263">
        <v>104.3</v>
      </c>
      <c r="AB7263">
        <v>9</v>
      </c>
      <c r="AC7263">
        <v>5</v>
      </c>
      <c r="AD7263">
        <v>0</v>
      </c>
      <c r="AE7263" t="s">
        <v>21868</v>
      </c>
      <c r="AF7263" t="s">
        <v>21869</v>
      </c>
      <c r="AG7263">
        <v>0.09</v>
      </c>
      <c r="AH7263" t="s">
        <v>36</v>
      </c>
      <c r="AI7263" t="s">
        <v>37</v>
      </c>
      <c r="AJ7263" t="s">
        <v>38</v>
      </c>
    </row>
    <row r="7264" spans="1:36" x14ac:dyDescent="0.25">
      <c r="A7264" t="s">
        <v>32</v>
      </c>
      <c r="B7264" t="s">
        <v>21870</v>
      </c>
      <c r="C7264">
        <f>YEAR(B7264)</f>
        <v>2019</v>
      </c>
      <c r="D7264">
        <v>69.8</v>
      </c>
      <c r="E7264">
        <v>55.4</v>
      </c>
      <c r="F7264">
        <v>63.1</v>
      </c>
      <c r="H7264" s="2">
        <f>IF(F7264-71.02&lt;=0,0,IF(F7264-71.02&lt;=1,1,2))</f>
        <v>0</v>
      </c>
      <c r="I7264">
        <v>69.8</v>
      </c>
      <c r="J7264">
        <v>55.4</v>
      </c>
      <c r="K7264">
        <v>63.1</v>
      </c>
      <c r="L7264">
        <v>53.7</v>
      </c>
      <c r="M7264">
        <v>71.900000000000006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26.4</v>
      </c>
      <c r="V7264">
        <v>10.3</v>
      </c>
      <c r="W7264">
        <v>178.4</v>
      </c>
      <c r="X7264">
        <v>1015.8</v>
      </c>
      <c r="Y7264">
        <v>31.7</v>
      </c>
      <c r="Z7264">
        <v>6.2</v>
      </c>
      <c r="AA7264">
        <v>127.3</v>
      </c>
      <c r="AB7264">
        <v>11</v>
      </c>
      <c r="AC7264">
        <v>5</v>
      </c>
      <c r="AD7264">
        <v>0</v>
      </c>
      <c r="AE7264" t="s">
        <v>21871</v>
      </c>
      <c r="AF7264" t="s">
        <v>21872</v>
      </c>
      <c r="AG7264">
        <v>0.12</v>
      </c>
      <c r="AH7264" t="s">
        <v>36</v>
      </c>
      <c r="AI7264" t="s">
        <v>37</v>
      </c>
      <c r="AJ7264" t="s">
        <v>38</v>
      </c>
    </row>
    <row r="7265" spans="1:36" x14ac:dyDescent="0.25">
      <c r="A7265" t="s">
        <v>32</v>
      </c>
      <c r="B7265" t="s">
        <v>21873</v>
      </c>
      <c r="C7265">
        <f>YEAR(B7265)</f>
        <v>2019</v>
      </c>
      <c r="D7265">
        <v>64.400000000000006</v>
      </c>
      <c r="E7265">
        <v>59</v>
      </c>
      <c r="F7265">
        <v>62.9</v>
      </c>
      <c r="G7265" s="2">
        <f>AVERAGE(F7265:F7355)</f>
        <v>55.359340659340674</v>
      </c>
      <c r="H7265" s="2">
        <f>IF(F7265-55.36&lt;=0,0,IF(F7265-55.36&lt;=1,1,2))</f>
        <v>2</v>
      </c>
      <c r="I7265">
        <v>64.400000000000006</v>
      </c>
      <c r="J7265">
        <v>59</v>
      </c>
      <c r="K7265">
        <v>62.9</v>
      </c>
      <c r="L7265">
        <v>52.5</v>
      </c>
      <c r="M7265">
        <v>69.2</v>
      </c>
      <c r="O7265">
        <v>4.7E-2</v>
      </c>
      <c r="P7265">
        <v>100</v>
      </c>
      <c r="Q7265">
        <v>8.33</v>
      </c>
      <c r="R7265" t="s">
        <v>40</v>
      </c>
      <c r="S7265">
        <v>0</v>
      </c>
      <c r="T7265">
        <v>0</v>
      </c>
      <c r="U7265">
        <v>26.8</v>
      </c>
      <c r="V7265">
        <v>20.8</v>
      </c>
      <c r="W7265">
        <v>349.3</v>
      </c>
      <c r="X7265">
        <v>1018.1</v>
      </c>
      <c r="Y7265">
        <v>45.1</v>
      </c>
      <c r="Z7265">
        <v>6.2</v>
      </c>
      <c r="AA7265">
        <v>89.8</v>
      </c>
      <c r="AB7265">
        <v>7.8</v>
      </c>
      <c r="AC7265">
        <v>4</v>
      </c>
      <c r="AD7265">
        <v>0</v>
      </c>
      <c r="AE7265" t="s">
        <v>21874</v>
      </c>
      <c r="AF7265" t="s">
        <v>21875</v>
      </c>
      <c r="AG7265">
        <v>0.15</v>
      </c>
      <c r="AH7265" t="s">
        <v>56</v>
      </c>
      <c r="AI7265" t="s">
        <v>57</v>
      </c>
      <c r="AJ7265" t="s">
        <v>40</v>
      </c>
    </row>
    <row r="7266" spans="1:36" x14ac:dyDescent="0.25">
      <c r="A7266" t="s">
        <v>32</v>
      </c>
      <c r="B7266" t="s">
        <v>21876</v>
      </c>
      <c r="C7266">
        <f>YEAR(B7266)</f>
        <v>2019</v>
      </c>
      <c r="D7266">
        <v>62.6</v>
      </c>
      <c r="E7266">
        <v>51.2</v>
      </c>
      <c r="F7266">
        <v>58.5</v>
      </c>
      <c r="H7266" s="2">
        <f>IF(F7266-55.36&lt;=0,0,IF(F7266-55.36&lt;=1,1,2))</f>
        <v>2</v>
      </c>
      <c r="I7266">
        <v>62.6</v>
      </c>
      <c r="J7266">
        <v>51.2</v>
      </c>
      <c r="K7266">
        <v>58.5</v>
      </c>
      <c r="L7266">
        <v>45.5</v>
      </c>
      <c r="M7266">
        <v>62.1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22.8</v>
      </c>
      <c r="V7266">
        <v>16.100000000000001</v>
      </c>
      <c r="W7266">
        <v>326.8</v>
      </c>
      <c r="X7266">
        <v>1022.2</v>
      </c>
      <c r="Y7266">
        <v>46.7</v>
      </c>
      <c r="Z7266">
        <v>6.2</v>
      </c>
      <c r="AA7266">
        <v>114.3</v>
      </c>
      <c r="AB7266">
        <v>10</v>
      </c>
      <c r="AC7266">
        <v>5</v>
      </c>
      <c r="AD7266">
        <v>0</v>
      </c>
      <c r="AE7266" t="s">
        <v>21877</v>
      </c>
      <c r="AF7266" t="s">
        <v>21878</v>
      </c>
      <c r="AG7266">
        <v>0.19</v>
      </c>
      <c r="AH7266" t="s">
        <v>36</v>
      </c>
      <c r="AI7266" t="s">
        <v>37</v>
      </c>
      <c r="AJ7266" t="s">
        <v>38</v>
      </c>
    </row>
    <row r="7267" spans="1:36" x14ac:dyDescent="0.25">
      <c r="A7267" t="s">
        <v>32</v>
      </c>
      <c r="B7267" t="s">
        <v>21879</v>
      </c>
      <c r="C7267">
        <f>YEAR(B7267)</f>
        <v>2019</v>
      </c>
      <c r="D7267">
        <v>66.2</v>
      </c>
      <c r="E7267">
        <v>48.2</v>
      </c>
      <c r="F7267">
        <v>56.1</v>
      </c>
      <c r="H7267" s="2">
        <f>IF(F7267-55.36&lt;=0,0,IF(F7267-55.36&lt;=1,1,2))</f>
        <v>1</v>
      </c>
      <c r="I7267">
        <v>66.2</v>
      </c>
      <c r="J7267">
        <v>42.9</v>
      </c>
      <c r="K7267">
        <v>55.1</v>
      </c>
      <c r="L7267">
        <v>46.6</v>
      </c>
      <c r="M7267">
        <v>71.7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19.7</v>
      </c>
      <c r="V7267">
        <v>12.7</v>
      </c>
      <c r="W7267">
        <v>170.7</v>
      </c>
      <c r="X7267">
        <v>1019</v>
      </c>
      <c r="Y7267">
        <v>29.4</v>
      </c>
      <c r="Z7267">
        <v>6.2</v>
      </c>
      <c r="AA7267">
        <v>128.69999999999999</v>
      </c>
      <c r="AB7267">
        <v>11.1</v>
      </c>
      <c r="AC7267">
        <v>5</v>
      </c>
      <c r="AD7267">
        <v>0</v>
      </c>
      <c r="AE7267" t="s">
        <v>21880</v>
      </c>
      <c r="AF7267" t="s">
        <v>21881</v>
      </c>
      <c r="AG7267">
        <v>0.22</v>
      </c>
      <c r="AH7267" t="s">
        <v>36</v>
      </c>
      <c r="AI7267" t="s">
        <v>37</v>
      </c>
      <c r="AJ7267" t="s">
        <v>38</v>
      </c>
    </row>
    <row r="7268" spans="1:36" x14ac:dyDescent="0.25">
      <c r="A7268" t="s">
        <v>32</v>
      </c>
      <c r="B7268" t="s">
        <v>21882</v>
      </c>
      <c r="C7268">
        <f>YEAR(B7268)</f>
        <v>2019</v>
      </c>
      <c r="D7268">
        <v>69.8</v>
      </c>
      <c r="E7268">
        <v>51.8</v>
      </c>
      <c r="F7268">
        <v>60.6</v>
      </c>
      <c r="H7268" s="2">
        <f>IF(F7268-55.36&lt;=0,0,IF(F7268-55.36&lt;=1,1,2))</f>
        <v>2</v>
      </c>
      <c r="I7268">
        <v>69.8</v>
      </c>
      <c r="J7268">
        <v>51.8</v>
      </c>
      <c r="K7268">
        <v>60.6</v>
      </c>
      <c r="L7268">
        <v>53.2</v>
      </c>
      <c r="M7268">
        <v>77.5</v>
      </c>
      <c r="O7268">
        <v>8.0000000000000002E-3</v>
      </c>
      <c r="P7268">
        <v>100</v>
      </c>
      <c r="Q7268">
        <v>4.17</v>
      </c>
      <c r="R7268" t="s">
        <v>40</v>
      </c>
      <c r="S7268">
        <v>0</v>
      </c>
      <c r="T7268">
        <v>0</v>
      </c>
      <c r="U7268">
        <v>21.9</v>
      </c>
      <c r="V7268">
        <v>23</v>
      </c>
      <c r="W7268">
        <v>47.1</v>
      </c>
      <c r="X7268">
        <v>1017.5</v>
      </c>
      <c r="Y7268">
        <v>57.2</v>
      </c>
      <c r="Z7268">
        <v>6.2</v>
      </c>
      <c r="AA7268">
        <v>126</v>
      </c>
      <c r="AB7268">
        <v>10.9</v>
      </c>
      <c r="AC7268">
        <v>5</v>
      </c>
      <c r="AD7268">
        <v>0</v>
      </c>
      <c r="AE7268" t="s">
        <v>21883</v>
      </c>
      <c r="AF7268" t="s">
        <v>21884</v>
      </c>
      <c r="AG7268">
        <v>0.25</v>
      </c>
      <c r="AH7268" t="s">
        <v>56</v>
      </c>
      <c r="AI7268" t="s">
        <v>21885</v>
      </c>
      <c r="AJ7268" t="s">
        <v>40</v>
      </c>
    </row>
    <row r="7269" spans="1:36" x14ac:dyDescent="0.25">
      <c r="A7269" t="s">
        <v>32</v>
      </c>
      <c r="B7269" t="s">
        <v>21886</v>
      </c>
      <c r="C7269">
        <f>YEAR(B7269)</f>
        <v>2019</v>
      </c>
      <c r="D7269">
        <v>60.8</v>
      </c>
      <c r="E7269">
        <v>57.2</v>
      </c>
      <c r="F7269">
        <v>59.6</v>
      </c>
      <c r="H7269" s="2">
        <f>IF(F7269-55.36&lt;=0,0,IF(F7269-55.36&lt;=1,1,2))</f>
        <v>2</v>
      </c>
      <c r="I7269">
        <v>60.8</v>
      </c>
      <c r="J7269">
        <v>57.2</v>
      </c>
      <c r="K7269">
        <v>59.6</v>
      </c>
      <c r="L7269">
        <v>47.6</v>
      </c>
      <c r="M7269">
        <v>64.8</v>
      </c>
      <c r="O7269">
        <v>0.77900000000000003</v>
      </c>
      <c r="P7269">
        <v>100</v>
      </c>
      <c r="Q7269">
        <v>4.17</v>
      </c>
      <c r="R7269" t="s">
        <v>40</v>
      </c>
      <c r="S7269">
        <v>0</v>
      </c>
      <c r="T7269">
        <v>0</v>
      </c>
      <c r="U7269">
        <v>30</v>
      </c>
      <c r="V7269">
        <v>19.600000000000001</v>
      </c>
      <c r="W7269">
        <v>337.3</v>
      </c>
      <c r="X7269">
        <v>1023.7</v>
      </c>
      <c r="Y7269">
        <v>61.5</v>
      </c>
      <c r="Z7269">
        <v>6.2</v>
      </c>
      <c r="AA7269">
        <v>91</v>
      </c>
      <c r="AB7269">
        <v>7.9</v>
      </c>
      <c r="AC7269">
        <v>4</v>
      </c>
      <c r="AD7269">
        <v>0</v>
      </c>
      <c r="AE7269" t="s">
        <v>21887</v>
      </c>
      <c r="AF7269" t="s">
        <v>21888</v>
      </c>
      <c r="AG7269">
        <v>0.28000000000000003</v>
      </c>
      <c r="AH7269" t="s">
        <v>56</v>
      </c>
      <c r="AI7269" t="s">
        <v>137</v>
      </c>
      <c r="AJ7269" t="s">
        <v>40</v>
      </c>
    </row>
    <row r="7270" spans="1:36" x14ac:dyDescent="0.25">
      <c r="A7270" t="s">
        <v>32</v>
      </c>
      <c r="B7270" t="s">
        <v>21889</v>
      </c>
      <c r="C7270">
        <f>YEAR(B7270)</f>
        <v>2019</v>
      </c>
      <c r="D7270">
        <v>62.6</v>
      </c>
      <c r="E7270">
        <v>52.4</v>
      </c>
      <c r="F7270">
        <v>59</v>
      </c>
      <c r="H7270" s="2">
        <f>IF(F7270-55.36&lt;=0,0,IF(F7270-55.36&lt;=1,1,2))</f>
        <v>2</v>
      </c>
      <c r="I7270">
        <v>62.6</v>
      </c>
      <c r="J7270">
        <v>52.4</v>
      </c>
      <c r="K7270">
        <v>59</v>
      </c>
      <c r="L7270">
        <v>46.2</v>
      </c>
      <c r="M7270">
        <v>62.7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27.7</v>
      </c>
      <c r="V7270">
        <v>18.3</v>
      </c>
      <c r="W7270">
        <v>323.3</v>
      </c>
      <c r="X7270">
        <v>1023.8</v>
      </c>
      <c r="Y7270">
        <v>61</v>
      </c>
      <c r="Z7270">
        <v>6.2</v>
      </c>
      <c r="AA7270">
        <v>94.3</v>
      </c>
      <c r="AB7270">
        <v>8.1999999999999993</v>
      </c>
      <c r="AC7270">
        <v>4</v>
      </c>
      <c r="AD7270">
        <v>0</v>
      </c>
      <c r="AE7270" t="s">
        <v>21890</v>
      </c>
      <c r="AF7270" t="s">
        <v>21891</v>
      </c>
      <c r="AG7270">
        <v>0.31</v>
      </c>
      <c r="AH7270" t="s">
        <v>36</v>
      </c>
      <c r="AI7270" t="s">
        <v>37</v>
      </c>
      <c r="AJ7270" t="s">
        <v>38</v>
      </c>
    </row>
    <row r="7271" spans="1:36" x14ac:dyDescent="0.25">
      <c r="A7271" t="s">
        <v>32</v>
      </c>
      <c r="B7271" t="s">
        <v>21892</v>
      </c>
      <c r="C7271">
        <f>YEAR(B7271)</f>
        <v>2019</v>
      </c>
      <c r="D7271">
        <v>68</v>
      </c>
      <c r="E7271">
        <v>57.2</v>
      </c>
      <c r="F7271">
        <v>62</v>
      </c>
      <c r="H7271" s="2">
        <f>IF(F7271-55.36&lt;=0,0,IF(F7271-55.36&lt;=1,1,2))</f>
        <v>2</v>
      </c>
      <c r="I7271">
        <v>68</v>
      </c>
      <c r="J7271">
        <v>57.2</v>
      </c>
      <c r="K7271">
        <v>62</v>
      </c>
      <c r="L7271">
        <v>53.1</v>
      </c>
      <c r="M7271">
        <v>72.7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16.100000000000001</v>
      </c>
      <c r="V7271">
        <v>11.4</v>
      </c>
      <c r="W7271">
        <v>253.8</v>
      </c>
      <c r="X7271">
        <v>1019.8</v>
      </c>
      <c r="Y7271">
        <v>40.9</v>
      </c>
      <c r="Z7271">
        <v>6.2</v>
      </c>
      <c r="AA7271">
        <v>105</v>
      </c>
      <c r="AB7271">
        <v>9.1</v>
      </c>
      <c r="AC7271">
        <v>4</v>
      </c>
      <c r="AD7271">
        <v>0</v>
      </c>
      <c r="AE7271" t="s">
        <v>21893</v>
      </c>
      <c r="AF7271" t="s">
        <v>21894</v>
      </c>
      <c r="AG7271">
        <v>0.35</v>
      </c>
      <c r="AH7271" t="s">
        <v>36</v>
      </c>
      <c r="AI7271" t="s">
        <v>37</v>
      </c>
      <c r="AJ7271" t="s">
        <v>38</v>
      </c>
    </row>
    <row r="7272" spans="1:36" x14ac:dyDescent="0.25">
      <c r="A7272" t="s">
        <v>32</v>
      </c>
      <c r="B7272" t="s">
        <v>21895</v>
      </c>
      <c r="C7272">
        <f>YEAR(B7272)</f>
        <v>2019</v>
      </c>
      <c r="D7272">
        <v>64.400000000000006</v>
      </c>
      <c r="E7272">
        <v>59</v>
      </c>
      <c r="F7272">
        <v>61.5</v>
      </c>
      <c r="H7272" s="2">
        <f>IF(F7272-55.36&lt;=0,0,IF(F7272-55.36&lt;=1,1,2))</f>
        <v>2</v>
      </c>
      <c r="I7272">
        <v>64.400000000000006</v>
      </c>
      <c r="J7272">
        <v>59</v>
      </c>
      <c r="K7272">
        <v>61.5</v>
      </c>
      <c r="L7272">
        <v>53.8</v>
      </c>
      <c r="M7272">
        <v>76.5</v>
      </c>
      <c r="O7272">
        <v>0.11899999999999999</v>
      </c>
      <c r="P7272">
        <v>100</v>
      </c>
      <c r="Q7272">
        <v>8.33</v>
      </c>
      <c r="R7272" t="s">
        <v>40</v>
      </c>
      <c r="S7272">
        <v>0</v>
      </c>
      <c r="T7272">
        <v>0</v>
      </c>
      <c r="U7272">
        <v>22.8</v>
      </c>
      <c r="V7272">
        <v>16.100000000000001</v>
      </c>
      <c r="W7272">
        <v>304</v>
      </c>
      <c r="X7272">
        <v>1016.5</v>
      </c>
      <c r="Y7272">
        <v>56</v>
      </c>
      <c r="Z7272">
        <v>6.2</v>
      </c>
      <c r="AA7272">
        <v>92.4</v>
      </c>
      <c r="AB7272">
        <v>8</v>
      </c>
      <c r="AC7272">
        <v>4</v>
      </c>
      <c r="AD7272">
        <v>0</v>
      </c>
      <c r="AE7272" t="s">
        <v>21896</v>
      </c>
      <c r="AF7272" t="s">
        <v>21897</v>
      </c>
      <c r="AG7272">
        <v>0.38</v>
      </c>
      <c r="AH7272" t="s">
        <v>56</v>
      </c>
      <c r="AI7272" t="s">
        <v>101</v>
      </c>
      <c r="AJ7272" t="s">
        <v>40</v>
      </c>
    </row>
    <row r="7273" spans="1:36" x14ac:dyDescent="0.25">
      <c r="A7273" t="s">
        <v>32</v>
      </c>
      <c r="B7273" t="s">
        <v>21898</v>
      </c>
      <c r="C7273">
        <f>YEAR(B7273)</f>
        <v>2019</v>
      </c>
      <c r="D7273">
        <v>64.400000000000006</v>
      </c>
      <c r="E7273">
        <v>53.6</v>
      </c>
      <c r="F7273">
        <v>59.7</v>
      </c>
      <c r="H7273" s="2">
        <f>IF(F7273-55.36&lt;=0,0,IF(F7273-55.36&lt;=1,1,2))</f>
        <v>2</v>
      </c>
      <c r="I7273">
        <v>64.400000000000006</v>
      </c>
      <c r="J7273">
        <v>53.6</v>
      </c>
      <c r="K7273">
        <v>59.7</v>
      </c>
      <c r="L7273">
        <v>50.5</v>
      </c>
      <c r="M7273">
        <v>72.2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15</v>
      </c>
      <c r="V7273">
        <v>13.8</v>
      </c>
      <c r="W7273">
        <v>234.4</v>
      </c>
      <c r="X7273">
        <v>1014.8</v>
      </c>
      <c r="Y7273">
        <v>39.5</v>
      </c>
      <c r="Z7273">
        <v>6.2</v>
      </c>
      <c r="AA7273">
        <v>122.4</v>
      </c>
      <c r="AB7273">
        <v>10.6</v>
      </c>
      <c r="AC7273">
        <v>5</v>
      </c>
      <c r="AD7273">
        <v>0</v>
      </c>
      <c r="AE7273" t="s">
        <v>21899</v>
      </c>
      <c r="AF7273" t="s">
        <v>21900</v>
      </c>
      <c r="AG7273">
        <v>0.41</v>
      </c>
      <c r="AH7273" t="s">
        <v>36</v>
      </c>
      <c r="AI7273" t="s">
        <v>37</v>
      </c>
      <c r="AJ7273" t="s">
        <v>38</v>
      </c>
    </row>
    <row r="7274" spans="1:36" x14ac:dyDescent="0.25">
      <c r="A7274" t="s">
        <v>32</v>
      </c>
      <c r="B7274" t="s">
        <v>21901</v>
      </c>
      <c r="C7274">
        <f>YEAR(B7274)</f>
        <v>2019</v>
      </c>
      <c r="D7274">
        <v>66.2</v>
      </c>
      <c r="E7274">
        <v>53.6</v>
      </c>
      <c r="F7274">
        <v>58.7</v>
      </c>
      <c r="H7274" s="2">
        <f>IF(F7274-55.36&lt;=0,0,IF(F7274-55.36&lt;=1,1,2))</f>
        <v>2</v>
      </c>
      <c r="I7274">
        <v>66.2</v>
      </c>
      <c r="J7274">
        <v>53.6</v>
      </c>
      <c r="K7274">
        <v>58.7</v>
      </c>
      <c r="L7274">
        <v>53.7</v>
      </c>
      <c r="M7274">
        <v>83.9</v>
      </c>
      <c r="O7274">
        <v>0.23699999999999999</v>
      </c>
      <c r="P7274">
        <v>100</v>
      </c>
      <c r="Q7274">
        <v>12.5</v>
      </c>
      <c r="R7274" t="s">
        <v>40</v>
      </c>
      <c r="S7274">
        <v>0</v>
      </c>
      <c r="T7274">
        <v>0</v>
      </c>
      <c r="U7274">
        <v>25.3</v>
      </c>
      <c r="V7274">
        <v>16</v>
      </c>
      <c r="W7274">
        <v>162</v>
      </c>
      <c r="X7274">
        <v>1008.3</v>
      </c>
      <c r="Y7274">
        <v>55.8</v>
      </c>
      <c r="Z7274">
        <v>6.2</v>
      </c>
      <c r="AA7274">
        <v>96.1</v>
      </c>
      <c r="AB7274">
        <v>8.1999999999999993</v>
      </c>
      <c r="AC7274">
        <v>4</v>
      </c>
      <c r="AD7274">
        <v>0</v>
      </c>
      <c r="AE7274" t="s">
        <v>21902</v>
      </c>
      <c r="AF7274" t="s">
        <v>21903</v>
      </c>
      <c r="AG7274">
        <v>0.44</v>
      </c>
      <c r="AH7274" t="s">
        <v>56</v>
      </c>
      <c r="AI7274" t="s">
        <v>101</v>
      </c>
      <c r="AJ7274" t="s">
        <v>40</v>
      </c>
    </row>
    <row r="7275" spans="1:36" x14ac:dyDescent="0.25">
      <c r="A7275" t="s">
        <v>32</v>
      </c>
      <c r="B7275" t="s">
        <v>21904</v>
      </c>
      <c r="C7275">
        <f>YEAR(B7275)</f>
        <v>2019</v>
      </c>
      <c r="D7275">
        <v>69.8</v>
      </c>
      <c r="E7275">
        <v>55.4</v>
      </c>
      <c r="F7275">
        <v>61.8</v>
      </c>
      <c r="H7275" s="2">
        <f>IF(F7275-55.36&lt;=0,0,IF(F7275-55.36&lt;=1,1,2))</f>
        <v>2</v>
      </c>
      <c r="I7275">
        <v>69.8</v>
      </c>
      <c r="J7275">
        <v>55.4</v>
      </c>
      <c r="K7275">
        <v>61.8</v>
      </c>
      <c r="L7275">
        <v>50.2</v>
      </c>
      <c r="M7275">
        <v>66.599999999999994</v>
      </c>
      <c r="O7275">
        <v>8.0000000000000002E-3</v>
      </c>
      <c r="P7275">
        <v>100</v>
      </c>
      <c r="Q7275">
        <v>4.17</v>
      </c>
      <c r="R7275" t="s">
        <v>40</v>
      </c>
      <c r="S7275">
        <v>0</v>
      </c>
      <c r="T7275">
        <v>0</v>
      </c>
      <c r="U7275">
        <v>25.3</v>
      </c>
      <c r="V7275">
        <v>16.100000000000001</v>
      </c>
      <c r="W7275">
        <v>184.2</v>
      </c>
      <c r="X7275">
        <v>1007.2</v>
      </c>
      <c r="Y7275">
        <v>48.9</v>
      </c>
      <c r="Z7275">
        <v>6.2</v>
      </c>
      <c r="AA7275">
        <v>98.8</v>
      </c>
      <c r="AB7275">
        <v>8.8000000000000007</v>
      </c>
      <c r="AC7275">
        <v>4</v>
      </c>
      <c r="AD7275">
        <v>0</v>
      </c>
      <c r="AE7275" t="s">
        <v>21905</v>
      </c>
      <c r="AF7275" t="s">
        <v>21906</v>
      </c>
      <c r="AG7275">
        <v>0.47</v>
      </c>
      <c r="AH7275" t="s">
        <v>56</v>
      </c>
      <c r="AI7275" t="s">
        <v>137</v>
      </c>
      <c r="AJ7275" t="s">
        <v>40</v>
      </c>
    </row>
    <row r="7276" spans="1:36" x14ac:dyDescent="0.25">
      <c r="A7276" t="s">
        <v>32</v>
      </c>
      <c r="B7276" t="s">
        <v>21907</v>
      </c>
      <c r="C7276">
        <f>YEAR(B7276)</f>
        <v>2019</v>
      </c>
      <c r="D7276">
        <v>64.400000000000006</v>
      </c>
      <c r="E7276">
        <v>51.8</v>
      </c>
      <c r="F7276">
        <v>57.5</v>
      </c>
      <c r="H7276" s="2">
        <f>IF(F7276-55.36&lt;=0,0,IF(F7276-55.36&lt;=1,1,2))</f>
        <v>2</v>
      </c>
      <c r="I7276">
        <v>64.400000000000006</v>
      </c>
      <c r="J7276">
        <v>51.8</v>
      </c>
      <c r="K7276">
        <v>57.5</v>
      </c>
      <c r="L7276">
        <v>48.9</v>
      </c>
      <c r="M7276">
        <v>73.900000000000006</v>
      </c>
      <c r="O7276">
        <v>0.17899999999999999</v>
      </c>
      <c r="P7276">
        <v>100</v>
      </c>
      <c r="Q7276">
        <v>8.33</v>
      </c>
      <c r="R7276" t="s">
        <v>40</v>
      </c>
      <c r="S7276">
        <v>0</v>
      </c>
      <c r="T7276">
        <v>0</v>
      </c>
      <c r="U7276">
        <v>20.8</v>
      </c>
      <c r="V7276">
        <v>17.2</v>
      </c>
      <c r="W7276">
        <v>195.9</v>
      </c>
      <c r="X7276">
        <v>1004.5</v>
      </c>
      <c r="Y7276">
        <v>40.200000000000003</v>
      </c>
      <c r="Z7276">
        <v>6.1</v>
      </c>
      <c r="AA7276">
        <v>105.1</v>
      </c>
      <c r="AB7276">
        <v>9.1</v>
      </c>
      <c r="AC7276">
        <v>4</v>
      </c>
      <c r="AD7276">
        <v>0</v>
      </c>
      <c r="AE7276" t="s">
        <v>21908</v>
      </c>
      <c r="AF7276" t="s">
        <v>21909</v>
      </c>
      <c r="AG7276">
        <v>0.5</v>
      </c>
      <c r="AH7276" t="s">
        <v>56</v>
      </c>
      <c r="AI7276" t="s">
        <v>101</v>
      </c>
      <c r="AJ7276" t="s">
        <v>40</v>
      </c>
    </row>
    <row r="7277" spans="1:36" x14ac:dyDescent="0.25">
      <c r="A7277" t="s">
        <v>32</v>
      </c>
      <c r="B7277" t="s">
        <v>21910</v>
      </c>
      <c r="C7277">
        <f>YEAR(B7277)</f>
        <v>2019</v>
      </c>
      <c r="D7277">
        <v>68</v>
      </c>
      <c r="E7277">
        <v>48.2</v>
      </c>
      <c r="F7277">
        <v>57.8</v>
      </c>
      <c r="H7277" s="2">
        <f>IF(F7277-55.36&lt;=0,0,IF(F7277-55.36&lt;=1,1,2))</f>
        <v>2</v>
      </c>
      <c r="I7277">
        <v>68</v>
      </c>
      <c r="J7277">
        <v>44.1</v>
      </c>
      <c r="K7277">
        <v>57.3</v>
      </c>
      <c r="L7277">
        <v>49.2</v>
      </c>
      <c r="M7277">
        <v>73.900000000000006</v>
      </c>
      <c r="O7277">
        <v>1.6E-2</v>
      </c>
      <c r="P7277">
        <v>100</v>
      </c>
      <c r="Q7277">
        <v>12.5</v>
      </c>
      <c r="R7277" t="s">
        <v>40</v>
      </c>
      <c r="S7277">
        <v>0</v>
      </c>
      <c r="T7277">
        <v>0</v>
      </c>
      <c r="U7277">
        <v>26.4</v>
      </c>
      <c r="V7277">
        <v>17.2</v>
      </c>
      <c r="W7277">
        <v>187.6</v>
      </c>
      <c r="X7277">
        <v>1005.8</v>
      </c>
      <c r="Y7277">
        <v>40.9</v>
      </c>
      <c r="Z7277">
        <v>6.2</v>
      </c>
      <c r="AA7277">
        <v>100.4</v>
      </c>
      <c r="AB7277">
        <v>8.6999999999999993</v>
      </c>
      <c r="AC7277">
        <v>4</v>
      </c>
      <c r="AD7277">
        <v>0</v>
      </c>
      <c r="AE7277" t="s">
        <v>21911</v>
      </c>
      <c r="AF7277" t="s">
        <v>21912</v>
      </c>
      <c r="AG7277">
        <v>0.54</v>
      </c>
      <c r="AH7277" t="s">
        <v>56</v>
      </c>
      <c r="AI7277" t="s">
        <v>101</v>
      </c>
      <c r="AJ7277" t="s">
        <v>40</v>
      </c>
    </row>
    <row r="7278" spans="1:36" x14ac:dyDescent="0.25">
      <c r="A7278" t="s">
        <v>32</v>
      </c>
      <c r="B7278" t="s">
        <v>21913</v>
      </c>
      <c r="C7278">
        <f>YEAR(B7278)</f>
        <v>2019</v>
      </c>
      <c r="D7278">
        <v>60.8</v>
      </c>
      <c r="E7278">
        <v>50</v>
      </c>
      <c r="F7278">
        <v>55.9</v>
      </c>
      <c r="H7278" s="2">
        <f>IF(F7278-55.36&lt;=0,0,IF(F7278-55.36&lt;=1,1,2))</f>
        <v>1</v>
      </c>
      <c r="I7278">
        <v>60.8</v>
      </c>
      <c r="J7278">
        <v>46.7</v>
      </c>
      <c r="K7278">
        <v>55.7</v>
      </c>
      <c r="L7278">
        <v>49.7</v>
      </c>
      <c r="M7278">
        <v>80.3</v>
      </c>
      <c r="O7278">
        <v>0.36099999999999999</v>
      </c>
      <c r="P7278">
        <v>100</v>
      </c>
      <c r="Q7278">
        <v>12.5</v>
      </c>
      <c r="R7278" t="s">
        <v>40</v>
      </c>
      <c r="S7278">
        <v>0</v>
      </c>
      <c r="T7278">
        <v>0</v>
      </c>
      <c r="U7278">
        <v>46.1</v>
      </c>
      <c r="V7278">
        <v>21.9</v>
      </c>
      <c r="W7278">
        <v>175.3</v>
      </c>
      <c r="X7278">
        <v>1000.8</v>
      </c>
      <c r="Y7278">
        <v>50.8</v>
      </c>
      <c r="Z7278">
        <v>6.1</v>
      </c>
      <c r="AA7278">
        <v>50.4</v>
      </c>
      <c r="AB7278">
        <v>4.3</v>
      </c>
      <c r="AC7278">
        <v>2</v>
      </c>
      <c r="AD7278">
        <v>0</v>
      </c>
      <c r="AE7278" t="s">
        <v>21914</v>
      </c>
      <c r="AF7278" t="s">
        <v>21915</v>
      </c>
      <c r="AG7278">
        <v>0.57999999999999996</v>
      </c>
      <c r="AH7278" t="s">
        <v>56</v>
      </c>
      <c r="AI7278" t="s">
        <v>101</v>
      </c>
      <c r="AJ7278" t="s">
        <v>40</v>
      </c>
    </row>
    <row r="7279" spans="1:36" x14ac:dyDescent="0.25">
      <c r="A7279" t="s">
        <v>32</v>
      </c>
      <c r="B7279" t="s">
        <v>21916</v>
      </c>
      <c r="C7279">
        <f>YEAR(B7279)</f>
        <v>2019</v>
      </c>
      <c r="D7279">
        <v>64.400000000000006</v>
      </c>
      <c r="E7279">
        <v>48.2</v>
      </c>
      <c r="F7279">
        <v>56.2</v>
      </c>
      <c r="H7279" s="2">
        <f>IF(F7279-55.36&lt;=0,0,IF(F7279-55.36&lt;=1,1,2))</f>
        <v>1</v>
      </c>
      <c r="I7279">
        <v>64.400000000000006</v>
      </c>
      <c r="J7279">
        <v>44.1</v>
      </c>
      <c r="K7279">
        <v>55.4</v>
      </c>
      <c r="L7279">
        <v>52</v>
      </c>
      <c r="M7279">
        <v>86.2</v>
      </c>
      <c r="O7279">
        <v>1.2E-2</v>
      </c>
      <c r="P7279">
        <v>100</v>
      </c>
      <c r="Q7279">
        <v>8.33</v>
      </c>
      <c r="R7279" t="s">
        <v>40</v>
      </c>
      <c r="S7279">
        <v>0</v>
      </c>
      <c r="T7279">
        <v>0</v>
      </c>
      <c r="U7279">
        <v>23.7</v>
      </c>
      <c r="V7279">
        <v>13.9</v>
      </c>
      <c r="W7279">
        <v>228.3</v>
      </c>
      <c r="X7279">
        <v>1013.9</v>
      </c>
      <c r="Y7279">
        <v>42.3</v>
      </c>
      <c r="Z7279">
        <v>6.2</v>
      </c>
      <c r="AA7279">
        <v>96.2</v>
      </c>
      <c r="AB7279">
        <v>8.5</v>
      </c>
      <c r="AC7279">
        <v>4</v>
      </c>
      <c r="AD7279">
        <v>0</v>
      </c>
      <c r="AE7279" t="s">
        <v>21917</v>
      </c>
      <c r="AF7279" t="s">
        <v>21918</v>
      </c>
      <c r="AG7279">
        <v>0.61</v>
      </c>
      <c r="AH7279" t="s">
        <v>56</v>
      </c>
      <c r="AI7279" t="s">
        <v>57</v>
      </c>
      <c r="AJ7279" t="s">
        <v>40</v>
      </c>
    </row>
    <row r="7280" spans="1:36" x14ac:dyDescent="0.25">
      <c r="A7280" t="s">
        <v>32</v>
      </c>
      <c r="B7280" t="s">
        <v>21919</v>
      </c>
      <c r="C7280">
        <f>YEAR(B7280)</f>
        <v>2019</v>
      </c>
      <c r="D7280">
        <v>66.2</v>
      </c>
      <c r="E7280">
        <v>53.6</v>
      </c>
      <c r="F7280">
        <v>59.2</v>
      </c>
      <c r="H7280" s="2">
        <f>IF(F7280-55.36&lt;=0,0,IF(F7280-55.36&lt;=1,1,2))</f>
        <v>2</v>
      </c>
      <c r="I7280">
        <v>66.2</v>
      </c>
      <c r="J7280">
        <v>53.6</v>
      </c>
      <c r="K7280">
        <v>59.2</v>
      </c>
      <c r="L7280">
        <v>56.1</v>
      </c>
      <c r="M7280">
        <v>89.6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10.5</v>
      </c>
      <c r="V7280">
        <v>8.1</v>
      </c>
      <c r="W7280">
        <v>172.9</v>
      </c>
      <c r="X7280">
        <v>1025</v>
      </c>
      <c r="Y7280">
        <v>31.5</v>
      </c>
      <c r="Z7280">
        <v>6.2</v>
      </c>
      <c r="AA7280">
        <v>111.5</v>
      </c>
      <c r="AB7280">
        <v>9.6999999999999993</v>
      </c>
      <c r="AC7280">
        <v>5</v>
      </c>
      <c r="AD7280">
        <v>0</v>
      </c>
      <c r="AE7280" t="s">
        <v>21920</v>
      </c>
      <c r="AF7280" t="s">
        <v>21921</v>
      </c>
      <c r="AG7280">
        <v>0.65</v>
      </c>
      <c r="AH7280" t="s">
        <v>36</v>
      </c>
      <c r="AI7280" t="s">
        <v>37</v>
      </c>
      <c r="AJ7280" t="s">
        <v>38</v>
      </c>
    </row>
    <row r="7281" spans="1:36" x14ac:dyDescent="0.25">
      <c r="A7281" t="s">
        <v>32</v>
      </c>
      <c r="B7281" t="s">
        <v>21922</v>
      </c>
      <c r="C7281">
        <f>YEAR(B7281)</f>
        <v>2019</v>
      </c>
      <c r="D7281">
        <v>68</v>
      </c>
      <c r="E7281">
        <v>51.8</v>
      </c>
      <c r="F7281">
        <v>59</v>
      </c>
      <c r="H7281" s="2">
        <f>IF(F7281-55.36&lt;=0,0,IF(F7281-55.36&lt;=1,1,2))</f>
        <v>2</v>
      </c>
      <c r="I7281">
        <v>68</v>
      </c>
      <c r="J7281">
        <v>51.8</v>
      </c>
      <c r="K7281">
        <v>59</v>
      </c>
      <c r="L7281">
        <v>52.8</v>
      </c>
      <c r="M7281">
        <v>80.7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9.1999999999999993</v>
      </c>
      <c r="V7281">
        <v>12.7</v>
      </c>
      <c r="W7281">
        <v>172.2</v>
      </c>
      <c r="X7281">
        <v>1026</v>
      </c>
      <c r="Y7281">
        <v>32.5</v>
      </c>
      <c r="Z7281">
        <v>6.2</v>
      </c>
      <c r="AA7281">
        <v>112.3</v>
      </c>
      <c r="AB7281">
        <v>9.8000000000000007</v>
      </c>
      <c r="AC7281">
        <v>5</v>
      </c>
      <c r="AD7281">
        <v>0</v>
      </c>
      <c r="AE7281" t="s">
        <v>21923</v>
      </c>
      <c r="AF7281" t="s">
        <v>21924</v>
      </c>
      <c r="AG7281">
        <v>0.69</v>
      </c>
      <c r="AH7281" t="s">
        <v>36</v>
      </c>
      <c r="AI7281" t="s">
        <v>37</v>
      </c>
      <c r="AJ7281" t="s">
        <v>38</v>
      </c>
    </row>
    <row r="7282" spans="1:36" x14ac:dyDescent="0.25">
      <c r="A7282" t="s">
        <v>32</v>
      </c>
      <c r="B7282" t="s">
        <v>21925</v>
      </c>
      <c r="C7282">
        <f>YEAR(B7282)</f>
        <v>2019</v>
      </c>
      <c r="D7282">
        <v>66.2</v>
      </c>
      <c r="E7282">
        <v>51.8</v>
      </c>
      <c r="F7282">
        <v>59</v>
      </c>
      <c r="H7282" s="2">
        <f>IF(F7282-55.36&lt;=0,0,IF(F7282-55.36&lt;=1,1,2))</f>
        <v>2</v>
      </c>
      <c r="I7282">
        <v>66.2</v>
      </c>
      <c r="J7282">
        <v>51.8</v>
      </c>
      <c r="K7282">
        <v>59</v>
      </c>
      <c r="L7282">
        <v>52.9</v>
      </c>
      <c r="M7282">
        <v>80.7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13.9</v>
      </c>
      <c r="V7282">
        <v>12.8</v>
      </c>
      <c r="W7282">
        <v>150.30000000000001</v>
      </c>
      <c r="X7282">
        <v>1027.5</v>
      </c>
      <c r="Y7282">
        <v>30.9</v>
      </c>
      <c r="Z7282">
        <v>6.2</v>
      </c>
      <c r="AA7282">
        <v>112.6</v>
      </c>
      <c r="AB7282">
        <v>9.6</v>
      </c>
      <c r="AC7282">
        <v>5</v>
      </c>
      <c r="AD7282">
        <v>0</v>
      </c>
      <c r="AE7282" t="s">
        <v>21926</v>
      </c>
      <c r="AF7282" t="s">
        <v>21927</v>
      </c>
      <c r="AG7282">
        <v>0.72</v>
      </c>
      <c r="AH7282" t="s">
        <v>36</v>
      </c>
      <c r="AI7282" t="s">
        <v>702</v>
      </c>
      <c r="AJ7282" t="s">
        <v>38</v>
      </c>
    </row>
    <row r="7283" spans="1:36" x14ac:dyDescent="0.25">
      <c r="A7283" t="s">
        <v>32</v>
      </c>
      <c r="B7283" t="s">
        <v>21928</v>
      </c>
      <c r="C7283">
        <f>YEAR(B7283)</f>
        <v>2019</v>
      </c>
      <c r="D7283">
        <v>71.599999999999994</v>
      </c>
      <c r="E7283">
        <v>51.8</v>
      </c>
      <c r="F7283">
        <v>59.8</v>
      </c>
      <c r="H7283" s="2">
        <f>IF(F7283-55.36&lt;=0,0,IF(F7283-55.36&lt;=1,1,2))</f>
        <v>2</v>
      </c>
      <c r="I7283">
        <v>71.599999999999994</v>
      </c>
      <c r="J7283">
        <v>51.8</v>
      </c>
      <c r="K7283">
        <v>59.8</v>
      </c>
      <c r="L7283">
        <v>53.9</v>
      </c>
      <c r="M7283">
        <v>81.599999999999994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21.9</v>
      </c>
      <c r="V7283">
        <v>11.4</v>
      </c>
      <c r="W7283">
        <v>169.2</v>
      </c>
      <c r="X7283">
        <v>1027.4000000000001</v>
      </c>
      <c r="Y7283">
        <v>32</v>
      </c>
      <c r="Z7283">
        <v>6.2</v>
      </c>
      <c r="AA7283">
        <v>117.4</v>
      </c>
      <c r="AB7283">
        <v>10.1</v>
      </c>
      <c r="AC7283">
        <v>5</v>
      </c>
      <c r="AD7283">
        <v>0</v>
      </c>
      <c r="AE7283" t="s">
        <v>21929</v>
      </c>
      <c r="AF7283" t="s">
        <v>21930</v>
      </c>
      <c r="AG7283">
        <v>0.75</v>
      </c>
      <c r="AH7283" t="s">
        <v>36</v>
      </c>
      <c r="AI7283" t="s">
        <v>37</v>
      </c>
      <c r="AJ7283" t="s">
        <v>38</v>
      </c>
    </row>
    <row r="7284" spans="1:36" x14ac:dyDescent="0.25">
      <c r="A7284" t="s">
        <v>32</v>
      </c>
      <c r="B7284" t="s">
        <v>21931</v>
      </c>
      <c r="C7284">
        <f>YEAR(B7284)</f>
        <v>2019</v>
      </c>
      <c r="D7284">
        <v>68</v>
      </c>
      <c r="E7284">
        <v>51.8</v>
      </c>
      <c r="F7284">
        <v>58.7</v>
      </c>
      <c r="H7284" s="2">
        <f>IF(F7284-55.36&lt;=0,0,IF(F7284-55.36&lt;=1,1,2))</f>
        <v>2</v>
      </c>
      <c r="I7284">
        <v>68</v>
      </c>
      <c r="J7284">
        <v>51.8</v>
      </c>
      <c r="K7284">
        <v>58.7</v>
      </c>
      <c r="L7284">
        <v>52.3</v>
      </c>
      <c r="M7284">
        <v>79.900000000000006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17.2</v>
      </c>
      <c r="V7284">
        <v>10.3</v>
      </c>
      <c r="W7284">
        <v>172.3</v>
      </c>
      <c r="X7284">
        <v>1024</v>
      </c>
      <c r="Y7284">
        <v>38.9</v>
      </c>
      <c r="Z7284">
        <v>6.2</v>
      </c>
      <c r="AA7284">
        <v>99.4</v>
      </c>
      <c r="AB7284">
        <v>8.5</v>
      </c>
      <c r="AC7284">
        <v>4</v>
      </c>
      <c r="AD7284">
        <v>0</v>
      </c>
      <c r="AE7284" t="s">
        <v>21932</v>
      </c>
      <c r="AF7284" t="s">
        <v>21933</v>
      </c>
      <c r="AG7284">
        <v>0.79</v>
      </c>
      <c r="AH7284" t="s">
        <v>36</v>
      </c>
      <c r="AI7284" t="s">
        <v>37</v>
      </c>
      <c r="AJ7284" t="s">
        <v>38</v>
      </c>
    </row>
    <row r="7285" spans="1:36" x14ac:dyDescent="0.25">
      <c r="A7285" t="s">
        <v>32</v>
      </c>
      <c r="B7285" t="s">
        <v>21934</v>
      </c>
      <c r="C7285">
        <f>YEAR(B7285)</f>
        <v>2019</v>
      </c>
      <c r="D7285">
        <v>69.8</v>
      </c>
      <c r="E7285">
        <v>55.4</v>
      </c>
      <c r="F7285">
        <v>60</v>
      </c>
      <c r="H7285" s="2">
        <f>IF(F7285-55.36&lt;=0,0,IF(F7285-55.36&lt;=1,1,2))</f>
        <v>2</v>
      </c>
      <c r="I7285">
        <v>69.8</v>
      </c>
      <c r="J7285">
        <v>55.4</v>
      </c>
      <c r="K7285">
        <v>60</v>
      </c>
      <c r="L7285">
        <v>52.6</v>
      </c>
      <c r="M7285">
        <v>77.400000000000006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61.1</v>
      </c>
      <c r="V7285">
        <v>17.100000000000001</v>
      </c>
      <c r="W7285">
        <v>170.4</v>
      </c>
      <c r="X7285">
        <v>1020.4</v>
      </c>
      <c r="Y7285">
        <v>30.1</v>
      </c>
      <c r="Z7285">
        <v>6.2</v>
      </c>
      <c r="AA7285">
        <v>119.3</v>
      </c>
      <c r="AB7285">
        <v>10.3</v>
      </c>
      <c r="AC7285">
        <v>5</v>
      </c>
      <c r="AD7285">
        <v>0</v>
      </c>
      <c r="AE7285" t="s">
        <v>21935</v>
      </c>
      <c r="AF7285" t="s">
        <v>21936</v>
      </c>
      <c r="AG7285">
        <v>0.83</v>
      </c>
      <c r="AH7285" t="s">
        <v>36</v>
      </c>
      <c r="AI7285" t="s">
        <v>702</v>
      </c>
      <c r="AJ7285" t="s">
        <v>38</v>
      </c>
    </row>
    <row r="7286" spans="1:36" x14ac:dyDescent="0.25">
      <c r="A7286" t="s">
        <v>32</v>
      </c>
      <c r="B7286" t="s">
        <v>21937</v>
      </c>
      <c r="C7286">
        <f>YEAR(B7286)</f>
        <v>2019</v>
      </c>
      <c r="D7286">
        <v>66.2</v>
      </c>
      <c r="E7286">
        <v>57.2</v>
      </c>
      <c r="F7286">
        <v>61.6</v>
      </c>
      <c r="H7286" s="2">
        <f>IF(F7286-55.36&lt;=0,0,IF(F7286-55.36&lt;=1,1,2))</f>
        <v>2</v>
      </c>
      <c r="I7286">
        <v>66.2</v>
      </c>
      <c r="J7286">
        <v>57.2</v>
      </c>
      <c r="K7286">
        <v>61.6</v>
      </c>
      <c r="L7286">
        <v>49.9</v>
      </c>
      <c r="M7286">
        <v>66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47.2</v>
      </c>
      <c r="V7286">
        <v>35.799999999999997</v>
      </c>
      <c r="W7286">
        <v>172.4</v>
      </c>
      <c r="X7286">
        <v>1013.4</v>
      </c>
      <c r="Y7286">
        <v>45.6</v>
      </c>
      <c r="Z7286">
        <v>6.2</v>
      </c>
      <c r="AA7286">
        <v>88</v>
      </c>
      <c r="AB7286">
        <v>7.5</v>
      </c>
      <c r="AC7286">
        <v>4</v>
      </c>
      <c r="AD7286">
        <v>0</v>
      </c>
      <c r="AE7286" t="s">
        <v>21938</v>
      </c>
      <c r="AF7286" t="s">
        <v>21939</v>
      </c>
      <c r="AG7286">
        <v>0.86</v>
      </c>
      <c r="AH7286" t="s">
        <v>36</v>
      </c>
      <c r="AI7286" t="s">
        <v>37</v>
      </c>
      <c r="AJ7286" t="s">
        <v>344</v>
      </c>
    </row>
    <row r="7287" spans="1:36" x14ac:dyDescent="0.25">
      <c r="A7287" t="s">
        <v>32</v>
      </c>
      <c r="B7287" t="s">
        <v>21940</v>
      </c>
      <c r="C7287">
        <f>YEAR(B7287)</f>
        <v>2019</v>
      </c>
      <c r="D7287">
        <v>71.599999999999994</v>
      </c>
      <c r="E7287">
        <v>55.4</v>
      </c>
      <c r="F7287">
        <v>62.5</v>
      </c>
      <c r="H7287" s="2">
        <f>IF(F7287-55.36&lt;=0,0,IF(F7287-55.36&lt;=1,1,2))</f>
        <v>2</v>
      </c>
      <c r="I7287">
        <v>71.599999999999994</v>
      </c>
      <c r="J7287">
        <v>55.4</v>
      </c>
      <c r="K7287">
        <v>62.5</v>
      </c>
      <c r="L7287">
        <v>50.6</v>
      </c>
      <c r="M7287">
        <v>66.2</v>
      </c>
      <c r="O7287">
        <v>0.24399999999999999</v>
      </c>
      <c r="P7287">
        <v>100</v>
      </c>
      <c r="Q7287">
        <v>8.33</v>
      </c>
      <c r="R7287" t="s">
        <v>40</v>
      </c>
      <c r="S7287">
        <v>0</v>
      </c>
      <c r="T7287">
        <v>0</v>
      </c>
      <c r="U7287">
        <v>40.299999999999997</v>
      </c>
      <c r="V7287">
        <v>25.3</v>
      </c>
      <c r="W7287">
        <v>208.8</v>
      </c>
      <c r="X7287">
        <v>1002.2</v>
      </c>
      <c r="Y7287">
        <v>56.2</v>
      </c>
      <c r="Z7287">
        <v>6.1</v>
      </c>
      <c r="AA7287">
        <v>87.6</v>
      </c>
      <c r="AB7287">
        <v>7.4</v>
      </c>
      <c r="AC7287">
        <v>4</v>
      </c>
      <c r="AD7287">
        <v>0</v>
      </c>
      <c r="AE7287" t="s">
        <v>21941</v>
      </c>
      <c r="AF7287" t="s">
        <v>21942</v>
      </c>
      <c r="AG7287">
        <v>0.9</v>
      </c>
      <c r="AH7287" t="s">
        <v>56</v>
      </c>
      <c r="AI7287" t="s">
        <v>101</v>
      </c>
      <c r="AJ7287" t="s">
        <v>40</v>
      </c>
    </row>
    <row r="7288" spans="1:36" x14ac:dyDescent="0.25">
      <c r="A7288" t="s">
        <v>32</v>
      </c>
      <c r="B7288" t="s">
        <v>21943</v>
      </c>
      <c r="C7288">
        <f>YEAR(B7288)</f>
        <v>2019</v>
      </c>
      <c r="D7288">
        <v>59</v>
      </c>
      <c r="E7288">
        <v>51.8</v>
      </c>
      <c r="F7288">
        <v>55.3</v>
      </c>
      <c r="H7288" s="2">
        <f>IF(F7288-55.36&lt;=0,0,IF(F7288-55.36&lt;=1,1,2))</f>
        <v>0</v>
      </c>
      <c r="I7288">
        <v>59</v>
      </c>
      <c r="J7288">
        <v>51.8</v>
      </c>
      <c r="K7288">
        <v>55.3</v>
      </c>
      <c r="L7288">
        <v>47.2</v>
      </c>
      <c r="M7288">
        <v>75.3</v>
      </c>
      <c r="O7288">
        <v>0.74399999999999999</v>
      </c>
      <c r="P7288">
        <v>100</v>
      </c>
      <c r="Q7288">
        <v>12.5</v>
      </c>
      <c r="R7288" t="s">
        <v>40</v>
      </c>
      <c r="S7288">
        <v>0</v>
      </c>
      <c r="T7288">
        <v>0</v>
      </c>
      <c r="U7288">
        <v>28.9</v>
      </c>
      <c r="V7288">
        <v>20.8</v>
      </c>
      <c r="W7288">
        <v>257.89999999999998</v>
      </c>
      <c r="X7288">
        <v>1002.7</v>
      </c>
      <c r="Y7288">
        <v>55.4</v>
      </c>
      <c r="Z7288">
        <v>6.2</v>
      </c>
      <c r="AA7288">
        <v>92.4</v>
      </c>
      <c r="AB7288">
        <v>7.9</v>
      </c>
      <c r="AC7288">
        <v>4</v>
      </c>
      <c r="AD7288">
        <v>0</v>
      </c>
      <c r="AE7288" t="s">
        <v>21944</v>
      </c>
      <c r="AF7288" t="s">
        <v>21945</v>
      </c>
      <c r="AG7288">
        <v>0.94</v>
      </c>
      <c r="AH7288" t="s">
        <v>56</v>
      </c>
      <c r="AI7288" t="s">
        <v>101</v>
      </c>
      <c r="AJ7288" t="s">
        <v>40</v>
      </c>
    </row>
    <row r="7289" spans="1:36" x14ac:dyDescent="0.25">
      <c r="A7289" t="s">
        <v>32</v>
      </c>
      <c r="B7289" t="s">
        <v>21946</v>
      </c>
      <c r="C7289">
        <f>YEAR(B7289)</f>
        <v>2019</v>
      </c>
      <c r="D7289">
        <v>60.8</v>
      </c>
      <c r="E7289">
        <v>50</v>
      </c>
      <c r="F7289">
        <v>57.2</v>
      </c>
      <c r="H7289" s="2">
        <f>IF(F7289-55.36&lt;=0,0,IF(F7289-55.36&lt;=1,1,2))</f>
        <v>2</v>
      </c>
      <c r="I7289">
        <v>60.8</v>
      </c>
      <c r="J7289">
        <v>46.8</v>
      </c>
      <c r="K7289">
        <v>57.1</v>
      </c>
      <c r="L7289">
        <v>43</v>
      </c>
      <c r="M7289">
        <v>60.3</v>
      </c>
      <c r="O7289">
        <v>0.29699999999999999</v>
      </c>
      <c r="P7289">
        <v>100</v>
      </c>
      <c r="Q7289">
        <v>12.5</v>
      </c>
      <c r="R7289" t="s">
        <v>40</v>
      </c>
      <c r="S7289">
        <v>0</v>
      </c>
      <c r="T7289">
        <v>0</v>
      </c>
      <c r="U7289">
        <v>36</v>
      </c>
      <c r="V7289">
        <v>27.6</v>
      </c>
      <c r="W7289">
        <v>305.10000000000002</v>
      </c>
      <c r="X7289">
        <v>1007.5</v>
      </c>
      <c r="Y7289">
        <v>54.4</v>
      </c>
      <c r="Z7289">
        <v>6.2</v>
      </c>
      <c r="AA7289">
        <v>99.5</v>
      </c>
      <c r="AB7289">
        <v>8.5</v>
      </c>
      <c r="AC7289">
        <v>4</v>
      </c>
      <c r="AD7289">
        <v>0</v>
      </c>
      <c r="AE7289" t="s">
        <v>21947</v>
      </c>
      <c r="AF7289" t="s">
        <v>21948</v>
      </c>
      <c r="AG7289">
        <v>0.97</v>
      </c>
      <c r="AH7289" t="s">
        <v>56</v>
      </c>
      <c r="AI7289" t="s">
        <v>101</v>
      </c>
      <c r="AJ7289" t="s">
        <v>40</v>
      </c>
    </row>
    <row r="7290" spans="1:36" x14ac:dyDescent="0.25">
      <c r="A7290" t="s">
        <v>32</v>
      </c>
      <c r="B7290" t="s">
        <v>21949</v>
      </c>
      <c r="C7290">
        <f>YEAR(B7290)</f>
        <v>2019</v>
      </c>
      <c r="D7290">
        <v>59</v>
      </c>
      <c r="E7290">
        <v>50</v>
      </c>
      <c r="F7290">
        <v>55.2</v>
      </c>
      <c r="H7290" s="2">
        <f>IF(F7290-55.36&lt;=0,0,IF(F7290-55.36&lt;=1,1,2))</f>
        <v>0</v>
      </c>
      <c r="I7290">
        <v>59</v>
      </c>
      <c r="J7290">
        <v>43.1</v>
      </c>
      <c r="K7290">
        <v>55</v>
      </c>
      <c r="L7290">
        <v>42.7</v>
      </c>
      <c r="M7290">
        <v>63.5</v>
      </c>
      <c r="O7290">
        <v>0.377</v>
      </c>
      <c r="P7290">
        <v>100</v>
      </c>
      <c r="Q7290">
        <v>12.5</v>
      </c>
      <c r="R7290" t="s">
        <v>40</v>
      </c>
      <c r="S7290">
        <v>0</v>
      </c>
      <c r="T7290">
        <v>0</v>
      </c>
      <c r="U7290">
        <v>42.7</v>
      </c>
      <c r="V7290">
        <v>31.1</v>
      </c>
      <c r="W7290">
        <v>316.60000000000002</v>
      </c>
      <c r="X7290">
        <v>1010.9</v>
      </c>
      <c r="Y7290">
        <v>70.599999999999994</v>
      </c>
      <c r="Z7290">
        <v>6.1</v>
      </c>
      <c r="AA7290">
        <v>103</v>
      </c>
      <c r="AB7290">
        <v>8.9</v>
      </c>
      <c r="AC7290">
        <v>4</v>
      </c>
      <c r="AD7290">
        <v>0</v>
      </c>
      <c r="AE7290" t="s">
        <v>21950</v>
      </c>
      <c r="AF7290" t="s">
        <v>21951</v>
      </c>
      <c r="AG7290">
        <v>0</v>
      </c>
      <c r="AH7290" t="s">
        <v>56</v>
      </c>
      <c r="AI7290" t="s">
        <v>101</v>
      </c>
      <c r="AJ7290" t="s">
        <v>40</v>
      </c>
    </row>
    <row r="7291" spans="1:36" x14ac:dyDescent="0.25">
      <c r="A7291" t="s">
        <v>32</v>
      </c>
      <c r="B7291" t="s">
        <v>21952</v>
      </c>
      <c r="C7291">
        <f>YEAR(B7291)</f>
        <v>2019</v>
      </c>
      <c r="D7291">
        <v>59</v>
      </c>
      <c r="E7291">
        <v>48.2</v>
      </c>
      <c r="F7291">
        <v>54.4</v>
      </c>
      <c r="H7291" s="2">
        <f>IF(F7291-55.36&lt;=0,0,IF(F7291-55.36&lt;=1,1,2))</f>
        <v>0</v>
      </c>
      <c r="I7291">
        <v>59</v>
      </c>
      <c r="J7291">
        <v>44.1</v>
      </c>
      <c r="K7291">
        <v>54.1</v>
      </c>
      <c r="L7291">
        <v>43.1</v>
      </c>
      <c r="M7291">
        <v>66.2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30.2</v>
      </c>
      <c r="V7291">
        <v>23</v>
      </c>
      <c r="W7291">
        <v>336.3</v>
      </c>
      <c r="X7291">
        <v>1016.6</v>
      </c>
      <c r="Y7291">
        <v>52.7</v>
      </c>
      <c r="Z7291">
        <v>6.2</v>
      </c>
      <c r="AA7291">
        <v>115.2</v>
      </c>
      <c r="AB7291">
        <v>9.8000000000000007</v>
      </c>
      <c r="AC7291">
        <v>5</v>
      </c>
      <c r="AD7291">
        <v>0</v>
      </c>
      <c r="AE7291" t="s">
        <v>21953</v>
      </c>
      <c r="AF7291" t="s">
        <v>21954</v>
      </c>
      <c r="AG7291">
        <v>0.04</v>
      </c>
      <c r="AH7291" t="s">
        <v>36</v>
      </c>
      <c r="AI7291" t="s">
        <v>37</v>
      </c>
      <c r="AJ7291" t="s">
        <v>38</v>
      </c>
    </row>
    <row r="7292" spans="1:36" x14ac:dyDescent="0.25">
      <c r="A7292" t="s">
        <v>32</v>
      </c>
      <c r="B7292" t="s">
        <v>21955</v>
      </c>
      <c r="C7292">
        <f>YEAR(B7292)</f>
        <v>2019</v>
      </c>
      <c r="D7292">
        <v>53.6</v>
      </c>
      <c r="E7292">
        <v>48.2</v>
      </c>
      <c r="F7292">
        <v>49.9</v>
      </c>
      <c r="H7292" s="2">
        <f>IF(F7292-55.36&lt;=0,0,IF(F7292-55.36&lt;=1,1,2))</f>
        <v>0</v>
      </c>
      <c r="I7292">
        <v>53.6</v>
      </c>
      <c r="J7292">
        <v>41.6</v>
      </c>
      <c r="K7292">
        <v>48.8</v>
      </c>
      <c r="L7292">
        <v>45.9</v>
      </c>
      <c r="M7292">
        <v>86</v>
      </c>
      <c r="O7292">
        <v>0.158</v>
      </c>
      <c r="P7292">
        <v>100</v>
      </c>
      <c r="Q7292">
        <v>12.5</v>
      </c>
      <c r="R7292" t="s">
        <v>40</v>
      </c>
      <c r="S7292">
        <v>0</v>
      </c>
      <c r="T7292">
        <v>0</v>
      </c>
      <c r="U7292">
        <v>20.100000000000001</v>
      </c>
      <c r="V7292">
        <v>18.2</v>
      </c>
      <c r="W7292">
        <v>263.5</v>
      </c>
      <c r="X7292">
        <v>1013.5</v>
      </c>
      <c r="Y7292">
        <v>63.9</v>
      </c>
      <c r="Z7292">
        <v>6.2</v>
      </c>
      <c r="AA7292">
        <v>102.1</v>
      </c>
      <c r="AB7292">
        <v>8.8000000000000007</v>
      </c>
      <c r="AC7292">
        <v>4</v>
      </c>
      <c r="AD7292">
        <v>0</v>
      </c>
      <c r="AE7292" t="s">
        <v>21956</v>
      </c>
      <c r="AF7292" t="s">
        <v>21957</v>
      </c>
      <c r="AG7292">
        <v>7.0000000000000007E-2</v>
      </c>
      <c r="AH7292" t="s">
        <v>56</v>
      </c>
      <c r="AI7292" t="s">
        <v>101</v>
      </c>
      <c r="AJ7292" t="s">
        <v>40</v>
      </c>
    </row>
    <row r="7293" spans="1:36" x14ac:dyDescent="0.25">
      <c r="A7293" t="s">
        <v>32</v>
      </c>
      <c r="B7293" t="s">
        <v>21958</v>
      </c>
      <c r="C7293">
        <f>YEAR(B7293)</f>
        <v>2019</v>
      </c>
      <c r="D7293">
        <v>50</v>
      </c>
      <c r="E7293">
        <v>46.3</v>
      </c>
      <c r="F7293">
        <v>48.3</v>
      </c>
      <c r="H7293" s="2">
        <f>IF(F7293-55.36&lt;=0,0,IF(F7293-55.36&lt;=1,1,2))</f>
        <v>0</v>
      </c>
      <c r="I7293">
        <v>50</v>
      </c>
      <c r="J7293">
        <v>41.1</v>
      </c>
      <c r="K7293">
        <v>46.8</v>
      </c>
      <c r="L7293">
        <v>44.7</v>
      </c>
      <c r="M7293">
        <v>87.4</v>
      </c>
      <c r="O7293">
        <v>0.35299999999999998</v>
      </c>
      <c r="P7293">
        <v>100</v>
      </c>
      <c r="Q7293">
        <v>8.33</v>
      </c>
      <c r="R7293" t="s">
        <v>40</v>
      </c>
      <c r="S7293">
        <v>0</v>
      </c>
      <c r="T7293">
        <v>0</v>
      </c>
      <c r="U7293">
        <v>28.9</v>
      </c>
      <c r="V7293">
        <v>31.1</v>
      </c>
      <c r="W7293">
        <v>351.6</v>
      </c>
      <c r="X7293">
        <v>1010.8</v>
      </c>
      <c r="Y7293">
        <v>65.7</v>
      </c>
      <c r="Z7293">
        <v>6</v>
      </c>
      <c r="AA7293">
        <v>49.5</v>
      </c>
      <c r="AB7293">
        <v>4.2</v>
      </c>
      <c r="AC7293">
        <v>2</v>
      </c>
      <c r="AD7293">
        <v>0</v>
      </c>
      <c r="AE7293" t="s">
        <v>21959</v>
      </c>
      <c r="AF7293" t="s">
        <v>21960</v>
      </c>
      <c r="AG7293">
        <v>0.1</v>
      </c>
      <c r="AH7293" t="s">
        <v>56</v>
      </c>
      <c r="AI7293" t="s">
        <v>101</v>
      </c>
      <c r="AJ7293" t="s">
        <v>40</v>
      </c>
    </row>
    <row r="7294" spans="1:36" x14ac:dyDescent="0.25">
      <c r="A7294" t="s">
        <v>32</v>
      </c>
      <c r="B7294" t="s">
        <v>21961</v>
      </c>
      <c r="C7294">
        <f>YEAR(B7294)</f>
        <v>2019</v>
      </c>
      <c r="D7294">
        <v>55.4</v>
      </c>
      <c r="E7294">
        <v>46.4</v>
      </c>
      <c r="F7294">
        <v>51.4</v>
      </c>
      <c r="H7294" s="2">
        <f>IF(F7294-55.36&lt;=0,0,IF(F7294-55.36&lt;=1,1,2))</f>
        <v>0</v>
      </c>
      <c r="I7294">
        <v>55.4</v>
      </c>
      <c r="J7294">
        <v>40.1</v>
      </c>
      <c r="K7294">
        <v>50.7</v>
      </c>
      <c r="L7294">
        <v>45.9</v>
      </c>
      <c r="M7294">
        <v>81.7</v>
      </c>
      <c r="O7294">
        <v>1.129</v>
      </c>
      <c r="P7294">
        <v>100</v>
      </c>
      <c r="Q7294">
        <v>16.670000000000002</v>
      </c>
      <c r="R7294" t="s">
        <v>40</v>
      </c>
      <c r="S7294">
        <v>0</v>
      </c>
      <c r="T7294">
        <v>0</v>
      </c>
      <c r="U7294">
        <v>43.7</v>
      </c>
      <c r="V7294">
        <v>32</v>
      </c>
      <c r="W7294">
        <v>322.8</v>
      </c>
      <c r="X7294">
        <v>1011.3</v>
      </c>
      <c r="Y7294">
        <v>62.6</v>
      </c>
      <c r="Z7294">
        <v>5.7</v>
      </c>
      <c r="AA7294">
        <v>90.8</v>
      </c>
      <c r="AB7294">
        <v>7.7</v>
      </c>
      <c r="AC7294">
        <v>4</v>
      </c>
      <c r="AD7294">
        <v>0</v>
      </c>
      <c r="AE7294" t="s">
        <v>21962</v>
      </c>
      <c r="AF7294" t="s">
        <v>21963</v>
      </c>
      <c r="AG7294">
        <v>0.13</v>
      </c>
      <c r="AH7294" t="s">
        <v>56</v>
      </c>
      <c r="AI7294" t="s">
        <v>111</v>
      </c>
      <c r="AJ7294" t="s">
        <v>40</v>
      </c>
    </row>
    <row r="7295" spans="1:36" x14ac:dyDescent="0.25">
      <c r="A7295" t="s">
        <v>32</v>
      </c>
      <c r="B7295" t="s">
        <v>21964</v>
      </c>
      <c r="C7295">
        <f>YEAR(B7295)</f>
        <v>2019</v>
      </c>
      <c r="D7295">
        <v>57.2</v>
      </c>
      <c r="E7295">
        <v>50</v>
      </c>
      <c r="F7295">
        <v>53.2</v>
      </c>
      <c r="H7295" s="2">
        <f>IF(F7295-55.36&lt;=0,0,IF(F7295-55.36&lt;=1,1,2))</f>
        <v>0</v>
      </c>
      <c r="I7295">
        <v>57.2</v>
      </c>
      <c r="J7295">
        <v>47.2</v>
      </c>
      <c r="K7295">
        <v>53</v>
      </c>
      <c r="L7295">
        <v>47.4</v>
      </c>
      <c r="M7295">
        <v>81.099999999999994</v>
      </c>
      <c r="O7295">
        <v>0.52900000000000003</v>
      </c>
      <c r="P7295">
        <v>100</v>
      </c>
      <c r="Q7295">
        <v>16.670000000000002</v>
      </c>
      <c r="R7295" t="s">
        <v>40</v>
      </c>
      <c r="S7295">
        <v>0</v>
      </c>
      <c r="T7295">
        <v>0</v>
      </c>
      <c r="U7295">
        <v>21.9</v>
      </c>
      <c r="V7295">
        <v>30</v>
      </c>
      <c r="W7295">
        <v>308.39999999999998</v>
      </c>
      <c r="X7295">
        <v>1020</v>
      </c>
      <c r="Y7295">
        <v>61.4</v>
      </c>
      <c r="Z7295">
        <v>6.1</v>
      </c>
      <c r="AA7295">
        <v>99.7</v>
      </c>
      <c r="AB7295">
        <v>8.6</v>
      </c>
      <c r="AC7295">
        <v>4</v>
      </c>
      <c r="AD7295">
        <v>0</v>
      </c>
      <c r="AE7295" t="s">
        <v>21965</v>
      </c>
      <c r="AF7295" t="s">
        <v>21966</v>
      </c>
      <c r="AG7295">
        <v>0.17</v>
      </c>
      <c r="AH7295" t="s">
        <v>56</v>
      </c>
      <c r="AI7295" t="s">
        <v>111</v>
      </c>
      <c r="AJ7295" t="s">
        <v>40</v>
      </c>
    </row>
    <row r="7296" spans="1:36" x14ac:dyDescent="0.25">
      <c r="A7296" t="s">
        <v>32</v>
      </c>
      <c r="B7296" t="s">
        <v>21967</v>
      </c>
      <c r="C7296">
        <f>YEAR(B7296)</f>
        <v>2020</v>
      </c>
      <c r="D7296">
        <v>55.4</v>
      </c>
      <c r="E7296">
        <v>50</v>
      </c>
      <c r="F7296">
        <v>51.7</v>
      </c>
      <c r="H7296" s="2">
        <f>IF(F7296-55.36&lt;=0,0,IF(F7296-55.36&lt;=1,1,2))</f>
        <v>0</v>
      </c>
      <c r="I7296">
        <v>55.4</v>
      </c>
      <c r="J7296">
        <v>46.7</v>
      </c>
      <c r="K7296">
        <v>51.5</v>
      </c>
      <c r="L7296">
        <v>45.9</v>
      </c>
      <c r="M7296">
        <v>81.3</v>
      </c>
      <c r="N7296">
        <f>AVERAGE(M7296:M7661)</f>
        <v>69.929781420765096</v>
      </c>
      <c r="O7296">
        <v>0.70299999999999996</v>
      </c>
      <c r="P7296">
        <v>100</v>
      </c>
      <c r="Q7296">
        <v>16.670000000000002</v>
      </c>
      <c r="R7296" t="s">
        <v>40</v>
      </c>
      <c r="S7296">
        <v>0</v>
      </c>
      <c r="T7296">
        <v>0</v>
      </c>
      <c r="U7296">
        <v>33.299999999999997</v>
      </c>
      <c r="V7296">
        <v>17.2</v>
      </c>
      <c r="W7296">
        <v>305.8</v>
      </c>
      <c r="X7296">
        <v>1019.1</v>
      </c>
      <c r="Y7296">
        <v>59.1</v>
      </c>
      <c r="Z7296">
        <v>6</v>
      </c>
      <c r="AA7296">
        <v>103.9</v>
      </c>
      <c r="AB7296">
        <v>8.9</v>
      </c>
      <c r="AC7296">
        <v>4</v>
      </c>
      <c r="AD7296">
        <v>0</v>
      </c>
      <c r="AE7296" t="s">
        <v>21968</v>
      </c>
      <c r="AF7296" t="s">
        <v>21969</v>
      </c>
      <c r="AG7296">
        <v>0.2</v>
      </c>
      <c r="AH7296" t="s">
        <v>56</v>
      </c>
      <c r="AI7296" t="s">
        <v>111</v>
      </c>
      <c r="AJ7296" t="s">
        <v>40</v>
      </c>
    </row>
    <row r="7297" spans="1:36" x14ac:dyDescent="0.25">
      <c r="A7297" t="s">
        <v>32</v>
      </c>
      <c r="B7297" t="s">
        <v>21970</v>
      </c>
      <c r="C7297">
        <f>YEAR(B7297)</f>
        <v>2020</v>
      </c>
      <c r="D7297">
        <v>51.8</v>
      </c>
      <c r="E7297">
        <v>44.6</v>
      </c>
      <c r="F7297">
        <v>49</v>
      </c>
      <c r="H7297" s="2">
        <f>IF(F7297-55.36&lt;=0,0,IF(F7297-55.36&lt;=1,1,2))</f>
        <v>0</v>
      </c>
      <c r="I7297">
        <v>51.8</v>
      </c>
      <c r="J7297">
        <v>37.9</v>
      </c>
      <c r="K7297">
        <v>45.8</v>
      </c>
      <c r="L7297">
        <v>41.3</v>
      </c>
      <c r="M7297">
        <v>75.3</v>
      </c>
      <c r="O7297">
        <v>0.44500000000000001</v>
      </c>
      <c r="P7297">
        <v>100</v>
      </c>
      <c r="Q7297">
        <v>16.670000000000002</v>
      </c>
      <c r="R7297" t="s">
        <v>40</v>
      </c>
      <c r="S7297">
        <v>0</v>
      </c>
      <c r="T7297">
        <v>0</v>
      </c>
      <c r="U7297">
        <v>45</v>
      </c>
      <c r="V7297">
        <v>28.9</v>
      </c>
      <c r="W7297">
        <v>348.4</v>
      </c>
      <c r="X7297">
        <v>1016.9</v>
      </c>
      <c r="Y7297">
        <v>60.2</v>
      </c>
      <c r="Z7297">
        <v>6</v>
      </c>
      <c r="AA7297">
        <v>93.4</v>
      </c>
      <c r="AB7297">
        <v>8</v>
      </c>
      <c r="AC7297">
        <v>4</v>
      </c>
      <c r="AD7297">
        <v>0</v>
      </c>
      <c r="AE7297" t="s">
        <v>21971</v>
      </c>
      <c r="AF7297" t="s">
        <v>21972</v>
      </c>
      <c r="AG7297">
        <v>0.23</v>
      </c>
      <c r="AH7297" t="s">
        <v>56</v>
      </c>
      <c r="AI7297" t="s">
        <v>111</v>
      </c>
      <c r="AJ7297" t="s">
        <v>40</v>
      </c>
    </row>
    <row r="7298" spans="1:36" x14ac:dyDescent="0.25">
      <c r="A7298" t="s">
        <v>32</v>
      </c>
      <c r="B7298" t="s">
        <v>21973</v>
      </c>
      <c r="C7298">
        <f>YEAR(B7298)</f>
        <v>2020</v>
      </c>
      <c r="D7298">
        <v>55.4</v>
      </c>
      <c r="E7298">
        <v>50</v>
      </c>
      <c r="F7298">
        <v>52.8</v>
      </c>
      <c r="H7298" s="2">
        <f>IF(F7298-55.36&lt;=0,0,IF(F7298-55.36&lt;=1,1,2))</f>
        <v>0</v>
      </c>
      <c r="I7298">
        <v>55.4</v>
      </c>
      <c r="J7298">
        <v>43.5</v>
      </c>
      <c r="K7298">
        <v>52.6</v>
      </c>
      <c r="L7298">
        <v>41.5</v>
      </c>
      <c r="M7298">
        <v>65.8</v>
      </c>
      <c r="O7298">
        <v>0.22500000000000001</v>
      </c>
      <c r="P7298">
        <v>100</v>
      </c>
      <c r="Q7298">
        <v>16.670000000000002</v>
      </c>
      <c r="R7298" t="s">
        <v>40</v>
      </c>
      <c r="S7298">
        <v>0</v>
      </c>
      <c r="T7298">
        <v>0</v>
      </c>
      <c r="U7298">
        <v>43.6</v>
      </c>
      <c r="V7298">
        <v>33.299999999999997</v>
      </c>
      <c r="W7298">
        <v>337.4</v>
      </c>
      <c r="X7298">
        <v>1017.5</v>
      </c>
      <c r="Y7298">
        <v>62.6</v>
      </c>
      <c r="Z7298">
        <v>6.1</v>
      </c>
      <c r="AA7298">
        <v>88.4</v>
      </c>
      <c r="AB7298">
        <v>7.6</v>
      </c>
      <c r="AC7298">
        <v>4</v>
      </c>
      <c r="AD7298">
        <v>0</v>
      </c>
      <c r="AE7298" t="s">
        <v>21974</v>
      </c>
      <c r="AF7298" t="s">
        <v>21975</v>
      </c>
      <c r="AG7298">
        <v>0.25</v>
      </c>
      <c r="AH7298" t="s">
        <v>56</v>
      </c>
      <c r="AI7298" t="s">
        <v>111</v>
      </c>
      <c r="AJ7298" t="s">
        <v>40</v>
      </c>
    </row>
    <row r="7299" spans="1:36" x14ac:dyDescent="0.25">
      <c r="A7299" t="s">
        <v>32</v>
      </c>
      <c r="B7299" t="s">
        <v>21976</v>
      </c>
      <c r="C7299">
        <f>YEAR(B7299)</f>
        <v>2020</v>
      </c>
      <c r="D7299">
        <v>59</v>
      </c>
      <c r="E7299">
        <v>46.4</v>
      </c>
      <c r="F7299">
        <v>54.8</v>
      </c>
      <c r="H7299" s="2">
        <f>IF(F7299-55.36&lt;=0,0,IF(F7299-55.36&lt;=1,1,2))</f>
        <v>0</v>
      </c>
      <c r="I7299">
        <v>59</v>
      </c>
      <c r="J7299">
        <v>43.5</v>
      </c>
      <c r="K7299">
        <v>54.5</v>
      </c>
      <c r="L7299">
        <v>40.5</v>
      </c>
      <c r="M7299">
        <v>58.8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28.9</v>
      </c>
      <c r="V7299">
        <v>21.9</v>
      </c>
      <c r="W7299">
        <v>311</v>
      </c>
      <c r="X7299">
        <v>1018</v>
      </c>
      <c r="Y7299">
        <v>38.6</v>
      </c>
      <c r="Z7299">
        <v>6.2</v>
      </c>
      <c r="AA7299">
        <v>99.7</v>
      </c>
      <c r="AB7299">
        <v>8.6</v>
      </c>
      <c r="AC7299">
        <v>4</v>
      </c>
      <c r="AD7299">
        <v>0</v>
      </c>
      <c r="AE7299" t="s">
        <v>21977</v>
      </c>
      <c r="AF7299" t="s">
        <v>21978</v>
      </c>
      <c r="AG7299">
        <v>0.3</v>
      </c>
      <c r="AH7299" t="s">
        <v>36</v>
      </c>
      <c r="AI7299" t="s">
        <v>37</v>
      </c>
      <c r="AJ7299" t="s">
        <v>38</v>
      </c>
    </row>
    <row r="7300" spans="1:36" x14ac:dyDescent="0.25">
      <c r="A7300" t="s">
        <v>32</v>
      </c>
      <c r="B7300" t="s">
        <v>21979</v>
      </c>
      <c r="C7300">
        <f>YEAR(B7300)</f>
        <v>2020</v>
      </c>
      <c r="D7300">
        <v>64.400000000000006</v>
      </c>
      <c r="E7300">
        <v>44.6</v>
      </c>
      <c r="F7300">
        <v>53.9</v>
      </c>
      <c r="H7300" s="2">
        <f>IF(F7300-55.36&lt;=0,0,IF(F7300-55.36&lt;=1,1,2))</f>
        <v>0</v>
      </c>
      <c r="I7300">
        <v>64.400000000000006</v>
      </c>
      <c r="J7300">
        <v>41.4</v>
      </c>
      <c r="K7300">
        <v>53.3</v>
      </c>
      <c r="L7300">
        <v>42.4</v>
      </c>
      <c r="M7300">
        <v>66.400000000000006</v>
      </c>
      <c r="O7300">
        <v>1.9E-2</v>
      </c>
      <c r="P7300">
        <v>100</v>
      </c>
      <c r="Q7300">
        <v>4.17</v>
      </c>
      <c r="R7300" t="s">
        <v>40</v>
      </c>
      <c r="S7300">
        <v>0</v>
      </c>
      <c r="T7300">
        <v>0</v>
      </c>
      <c r="U7300">
        <v>23</v>
      </c>
      <c r="V7300">
        <v>21.9</v>
      </c>
      <c r="W7300">
        <v>230.4</v>
      </c>
      <c r="X7300">
        <v>1010.8</v>
      </c>
      <c r="Y7300">
        <v>38.6</v>
      </c>
      <c r="Z7300">
        <v>6.1</v>
      </c>
      <c r="AA7300">
        <v>79.099999999999994</v>
      </c>
      <c r="AB7300">
        <v>6.7</v>
      </c>
      <c r="AC7300">
        <v>3</v>
      </c>
      <c r="AD7300">
        <v>0</v>
      </c>
      <c r="AE7300" t="s">
        <v>21980</v>
      </c>
      <c r="AF7300" t="s">
        <v>21981</v>
      </c>
      <c r="AG7300">
        <v>0.33</v>
      </c>
      <c r="AH7300" t="s">
        <v>56</v>
      </c>
      <c r="AI7300" t="s">
        <v>65</v>
      </c>
      <c r="AJ7300" t="s">
        <v>40</v>
      </c>
    </row>
    <row r="7301" spans="1:36" x14ac:dyDescent="0.25">
      <c r="A7301" t="s">
        <v>32</v>
      </c>
      <c r="B7301" t="s">
        <v>21982</v>
      </c>
      <c r="C7301">
        <f>YEAR(B7301)</f>
        <v>2020</v>
      </c>
      <c r="D7301">
        <v>51.8</v>
      </c>
      <c r="E7301">
        <v>44.6</v>
      </c>
      <c r="F7301">
        <v>49.1</v>
      </c>
      <c r="H7301" s="2">
        <f>IF(F7301-55.36&lt;=0,0,IF(F7301-55.36&lt;=1,1,2))</f>
        <v>0</v>
      </c>
      <c r="I7301">
        <v>51.8</v>
      </c>
      <c r="J7301">
        <v>39</v>
      </c>
      <c r="K7301">
        <v>46.1</v>
      </c>
      <c r="L7301">
        <v>43.8</v>
      </c>
      <c r="M7301">
        <v>82.4</v>
      </c>
      <c r="O7301">
        <v>1.2150000000000001</v>
      </c>
      <c r="P7301">
        <v>100</v>
      </c>
      <c r="Q7301">
        <v>16.670000000000002</v>
      </c>
      <c r="R7301" t="s">
        <v>40</v>
      </c>
      <c r="S7301">
        <v>0</v>
      </c>
      <c r="T7301">
        <v>0</v>
      </c>
      <c r="U7301">
        <v>48.3</v>
      </c>
      <c r="V7301">
        <v>36.700000000000003</v>
      </c>
      <c r="W7301">
        <v>319.7</v>
      </c>
      <c r="X7301">
        <v>1003.7</v>
      </c>
      <c r="Y7301">
        <v>63.6</v>
      </c>
      <c r="Z7301">
        <v>5.8</v>
      </c>
      <c r="AA7301">
        <v>58.2</v>
      </c>
      <c r="AB7301">
        <v>5</v>
      </c>
      <c r="AC7301">
        <v>2</v>
      </c>
      <c r="AD7301">
        <v>0</v>
      </c>
      <c r="AE7301" t="s">
        <v>21983</v>
      </c>
      <c r="AF7301" t="s">
        <v>21984</v>
      </c>
      <c r="AG7301">
        <v>0.36</v>
      </c>
      <c r="AH7301" t="s">
        <v>56</v>
      </c>
      <c r="AI7301" t="s">
        <v>111</v>
      </c>
      <c r="AJ7301" t="s">
        <v>40</v>
      </c>
    </row>
    <row r="7302" spans="1:36" x14ac:dyDescent="0.25">
      <c r="A7302" t="s">
        <v>32</v>
      </c>
      <c r="B7302" t="s">
        <v>21985</v>
      </c>
      <c r="C7302">
        <f>YEAR(B7302)</f>
        <v>2020</v>
      </c>
      <c r="D7302">
        <v>50</v>
      </c>
      <c r="E7302">
        <v>48.2</v>
      </c>
      <c r="F7302">
        <v>49.9</v>
      </c>
      <c r="H7302" s="2">
        <f>IF(F7302-55.36&lt;=0,0,IF(F7302-55.36&lt;=1,1,2))</f>
        <v>0</v>
      </c>
      <c r="I7302">
        <v>50</v>
      </c>
      <c r="J7302">
        <v>38.200000000000003</v>
      </c>
      <c r="K7302">
        <v>46.3</v>
      </c>
      <c r="L7302">
        <v>44.5</v>
      </c>
      <c r="M7302">
        <v>81.900000000000006</v>
      </c>
      <c r="O7302">
        <v>0.60799999999999998</v>
      </c>
      <c r="P7302">
        <v>100</v>
      </c>
      <c r="Q7302">
        <v>16.670000000000002</v>
      </c>
      <c r="R7302" t="s">
        <v>40</v>
      </c>
      <c r="S7302">
        <v>0</v>
      </c>
      <c r="T7302">
        <v>0</v>
      </c>
      <c r="U7302">
        <v>53</v>
      </c>
      <c r="V7302">
        <v>41.4</v>
      </c>
      <c r="W7302">
        <v>331.8</v>
      </c>
      <c r="X7302">
        <v>1011</v>
      </c>
      <c r="Y7302">
        <v>67.5</v>
      </c>
      <c r="Z7302">
        <v>5.9</v>
      </c>
      <c r="AA7302">
        <v>75.599999999999994</v>
      </c>
      <c r="AB7302">
        <v>6.6</v>
      </c>
      <c r="AC7302">
        <v>3</v>
      </c>
      <c r="AD7302">
        <v>0</v>
      </c>
      <c r="AE7302" t="s">
        <v>21986</v>
      </c>
      <c r="AF7302" t="s">
        <v>21987</v>
      </c>
      <c r="AG7302">
        <v>0.39</v>
      </c>
      <c r="AH7302" t="s">
        <v>56</v>
      </c>
      <c r="AI7302" t="s">
        <v>111</v>
      </c>
      <c r="AJ7302" t="s">
        <v>40</v>
      </c>
    </row>
    <row r="7303" spans="1:36" x14ac:dyDescent="0.25">
      <c r="A7303" t="s">
        <v>32</v>
      </c>
      <c r="B7303" t="s">
        <v>21988</v>
      </c>
      <c r="C7303">
        <f>YEAR(B7303)</f>
        <v>2020</v>
      </c>
      <c r="D7303">
        <v>51.8</v>
      </c>
      <c r="E7303">
        <v>50</v>
      </c>
      <c r="F7303">
        <v>50.5</v>
      </c>
      <c r="H7303" s="2">
        <f>IF(F7303-55.36&lt;=0,0,IF(F7303-55.36&lt;=1,1,2))</f>
        <v>0</v>
      </c>
      <c r="I7303">
        <v>51.8</v>
      </c>
      <c r="J7303">
        <v>41.5</v>
      </c>
      <c r="K7303">
        <v>48.3</v>
      </c>
      <c r="L7303">
        <v>43.8</v>
      </c>
      <c r="M7303">
        <v>77.900000000000006</v>
      </c>
      <c r="O7303">
        <v>0.23899999999999999</v>
      </c>
      <c r="P7303">
        <v>100</v>
      </c>
      <c r="Q7303">
        <v>12.5</v>
      </c>
      <c r="R7303" t="s">
        <v>40</v>
      </c>
      <c r="S7303">
        <v>0</v>
      </c>
      <c r="T7303">
        <v>0</v>
      </c>
      <c r="U7303">
        <v>42.5</v>
      </c>
      <c r="V7303">
        <v>34.299999999999997</v>
      </c>
      <c r="W7303">
        <v>335.5</v>
      </c>
      <c r="X7303">
        <v>1018.7</v>
      </c>
      <c r="Y7303">
        <v>69.2</v>
      </c>
      <c r="Z7303">
        <v>6.1</v>
      </c>
      <c r="AA7303">
        <v>96.3</v>
      </c>
      <c r="AB7303">
        <v>8.3000000000000007</v>
      </c>
      <c r="AC7303">
        <v>4</v>
      </c>
      <c r="AD7303">
        <v>0</v>
      </c>
      <c r="AE7303" t="s">
        <v>21989</v>
      </c>
      <c r="AF7303" t="s">
        <v>21990</v>
      </c>
      <c r="AG7303">
        <v>0.42</v>
      </c>
      <c r="AH7303" t="s">
        <v>56</v>
      </c>
      <c r="AI7303" t="s">
        <v>101</v>
      </c>
      <c r="AJ7303" t="s">
        <v>40</v>
      </c>
    </row>
    <row r="7304" spans="1:36" x14ac:dyDescent="0.25">
      <c r="A7304" t="s">
        <v>32</v>
      </c>
      <c r="B7304" t="s">
        <v>21991</v>
      </c>
      <c r="C7304">
        <f>YEAR(B7304)</f>
        <v>2020</v>
      </c>
      <c r="D7304">
        <v>51.8</v>
      </c>
      <c r="E7304">
        <v>50</v>
      </c>
      <c r="F7304">
        <v>50.8</v>
      </c>
      <c r="H7304" s="2">
        <f>IF(F7304-55.36&lt;=0,0,IF(F7304-55.36&lt;=1,1,2))</f>
        <v>0</v>
      </c>
      <c r="I7304">
        <v>51.8</v>
      </c>
      <c r="J7304">
        <v>42</v>
      </c>
      <c r="K7304">
        <v>49.5</v>
      </c>
      <c r="L7304">
        <v>40.1</v>
      </c>
      <c r="M7304">
        <v>67.3</v>
      </c>
      <c r="O7304">
        <v>2E-3</v>
      </c>
      <c r="P7304">
        <v>100</v>
      </c>
      <c r="Q7304">
        <v>4.17</v>
      </c>
      <c r="R7304" t="s">
        <v>40</v>
      </c>
      <c r="S7304">
        <v>0</v>
      </c>
      <c r="T7304">
        <v>0</v>
      </c>
      <c r="U7304">
        <v>46.8</v>
      </c>
      <c r="V7304">
        <v>31</v>
      </c>
      <c r="W7304">
        <v>334.2</v>
      </c>
      <c r="X7304">
        <v>1021.7</v>
      </c>
      <c r="Y7304">
        <v>67.400000000000006</v>
      </c>
      <c r="Z7304">
        <v>6.2</v>
      </c>
      <c r="AA7304">
        <v>60.4</v>
      </c>
      <c r="AB7304">
        <v>5.4</v>
      </c>
      <c r="AC7304">
        <v>2</v>
      </c>
      <c r="AD7304">
        <v>0</v>
      </c>
      <c r="AE7304" t="s">
        <v>21992</v>
      </c>
      <c r="AF7304" t="s">
        <v>21993</v>
      </c>
      <c r="AG7304">
        <v>0.46</v>
      </c>
      <c r="AH7304" t="s">
        <v>56</v>
      </c>
      <c r="AI7304" t="s">
        <v>78</v>
      </c>
      <c r="AJ7304" t="s">
        <v>40</v>
      </c>
    </row>
    <row r="7305" spans="1:36" x14ac:dyDescent="0.25">
      <c r="A7305" t="s">
        <v>32</v>
      </c>
      <c r="B7305" t="s">
        <v>21994</v>
      </c>
      <c r="C7305">
        <f>YEAR(B7305)</f>
        <v>2020</v>
      </c>
      <c r="D7305">
        <v>57.2</v>
      </c>
      <c r="E7305">
        <v>46.4</v>
      </c>
      <c r="F7305">
        <v>52.8</v>
      </c>
      <c r="H7305" s="2">
        <f>IF(F7305-55.36&lt;=0,0,IF(F7305-55.36&lt;=1,1,2))</f>
        <v>0</v>
      </c>
      <c r="I7305">
        <v>57.2</v>
      </c>
      <c r="J7305">
        <v>44.2</v>
      </c>
      <c r="K7305">
        <v>52.4</v>
      </c>
      <c r="L7305">
        <v>43.4</v>
      </c>
      <c r="M7305">
        <v>70.900000000000006</v>
      </c>
      <c r="O7305">
        <v>2E-3</v>
      </c>
      <c r="P7305">
        <v>100</v>
      </c>
      <c r="Q7305">
        <v>4.17</v>
      </c>
      <c r="R7305" t="s">
        <v>40</v>
      </c>
      <c r="S7305">
        <v>0</v>
      </c>
      <c r="T7305">
        <v>0</v>
      </c>
      <c r="U7305">
        <v>27.1</v>
      </c>
      <c r="V7305">
        <v>17.2</v>
      </c>
      <c r="W7305">
        <v>309.5</v>
      </c>
      <c r="X7305">
        <v>1022.5</v>
      </c>
      <c r="Y7305">
        <v>50.1</v>
      </c>
      <c r="Z7305">
        <v>6.2</v>
      </c>
      <c r="AA7305">
        <v>118.8</v>
      </c>
      <c r="AB7305">
        <v>10.3</v>
      </c>
      <c r="AC7305">
        <v>5</v>
      </c>
      <c r="AD7305">
        <v>0</v>
      </c>
      <c r="AE7305" t="s">
        <v>21995</v>
      </c>
      <c r="AF7305" t="s">
        <v>21996</v>
      </c>
      <c r="AG7305">
        <v>0.5</v>
      </c>
      <c r="AH7305" t="s">
        <v>56</v>
      </c>
      <c r="AI7305" t="s">
        <v>78</v>
      </c>
      <c r="AJ7305" t="s">
        <v>40</v>
      </c>
    </row>
    <row r="7306" spans="1:36" x14ac:dyDescent="0.25">
      <c r="A7306" t="s">
        <v>32</v>
      </c>
      <c r="B7306" t="s">
        <v>21997</v>
      </c>
      <c r="C7306">
        <f>YEAR(B7306)</f>
        <v>2020</v>
      </c>
      <c r="D7306">
        <v>57.2</v>
      </c>
      <c r="E7306">
        <v>44.6</v>
      </c>
      <c r="F7306">
        <v>50.9</v>
      </c>
      <c r="H7306" s="2">
        <f>IF(F7306-55.36&lt;=0,0,IF(F7306-55.36&lt;=1,1,2))</f>
        <v>0</v>
      </c>
      <c r="I7306">
        <v>57.2</v>
      </c>
      <c r="J7306">
        <v>39.700000000000003</v>
      </c>
      <c r="K7306">
        <v>49.8</v>
      </c>
      <c r="L7306">
        <v>46.6</v>
      </c>
      <c r="M7306">
        <v>85.8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10.7</v>
      </c>
      <c r="V7306">
        <v>9.1</v>
      </c>
      <c r="W7306">
        <v>134.6</v>
      </c>
      <c r="X7306">
        <v>1022.6</v>
      </c>
      <c r="Y7306">
        <v>29.8</v>
      </c>
      <c r="Z7306">
        <v>6.2</v>
      </c>
      <c r="AA7306">
        <v>123.7</v>
      </c>
      <c r="AB7306">
        <v>10.6</v>
      </c>
      <c r="AC7306">
        <v>5</v>
      </c>
      <c r="AD7306">
        <v>0</v>
      </c>
      <c r="AE7306" t="s">
        <v>21998</v>
      </c>
      <c r="AF7306" t="s">
        <v>21999</v>
      </c>
      <c r="AG7306">
        <v>0.52</v>
      </c>
      <c r="AH7306" t="s">
        <v>36</v>
      </c>
      <c r="AI7306" t="s">
        <v>37</v>
      </c>
      <c r="AJ7306" t="s">
        <v>38</v>
      </c>
    </row>
    <row r="7307" spans="1:36" x14ac:dyDescent="0.25">
      <c r="A7307" t="s">
        <v>32</v>
      </c>
      <c r="B7307" t="s">
        <v>22000</v>
      </c>
      <c r="C7307">
        <f>YEAR(B7307)</f>
        <v>2020</v>
      </c>
      <c r="D7307">
        <v>60.8</v>
      </c>
      <c r="E7307">
        <v>48.2</v>
      </c>
      <c r="F7307">
        <v>53.8</v>
      </c>
      <c r="H7307" s="2">
        <f>IF(F7307-55.36&lt;=0,0,IF(F7307-55.36&lt;=1,1,2))</f>
        <v>0</v>
      </c>
      <c r="I7307">
        <v>60.8</v>
      </c>
      <c r="J7307">
        <v>45.6</v>
      </c>
      <c r="K7307">
        <v>53.6</v>
      </c>
      <c r="L7307">
        <v>48.4</v>
      </c>
      <c r="M7307">
        <v>82.7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15</v>
      </c>
      <c r="V7307">
        <v>9.1999999999999993</v>
      </c>
      <c r="W7307">
        <v>359</v>
      </c>
      <c r="X7307">
        <v>1022.9</v>
      </c>
      <c r="Y7307">
        <v>36.700000000000003</v>
      </c>
      <c r="Z7307">
        <v>6.2</v>
      </c>
      <c r="AA7307">
        <v>96.5</v>
      </c>
      <c r="AB7307">
        <v>8.1999999999999993</v>
      </c>
      <c r="AC7307">
        <v>4</v>
      </c>
      <c r="AD7307">
        <v>0</v>
      </c>
      <c r="AE7307" t="s">
        <v>22001</v>
      </c>
      <c r="AF7307" t="s">
        <v>22002</v>
      </c>
      <c r="AG7307">
        <v>0.56000000000000005</v>
      </c>
      <c r="AH7307" t="s">
        <v>36</v>
      </c>
      <c r="AI7307" t="s">
        <v>37</v>
      </c>
      <c r="AJ7307" t="s">
        <v>38</v>
      </c>
    </row>
    <row r="7308" spans="1:36" x14ac:dyDescent="0.25">
      <c r="A7308" t="s">
        <v>32</v>
      </c>
      <c r="B7308" t="s">
        <v>22003</v>
      </c>
      <c r="C7308">
        <f>YEAR(B7308)</f>
        <v>2020</v>
      </c>
      <c r="D7308">
        <v>57.2</v>
      </c>
      <c r="E7308">
        <v>48.1</v>
      </c>
      <c r="F7308">
        <v>53.5</v>
      </c>
      <c r="H7308" s="2">
        <f>IF(F7308-55.36&lt;=0,0,IF(F7308-55.36&lt;=1,1,2))</f>
        <v>0</v>
      </c>
      <c r="I7308">
        <v>57.2</v>
      </c>
      <c r="J7308">
        <v>46.3</v>
      </c>
      <c r="K7308">
        <v>53.2</v>
      </c>
      <c r="L7308">
        <v>48.8</v>
      </c>
      <c r="M7308">
        <v>84.3</v>
      </c>
      <c r="O7308">
        <v>1.6E-2</v>
      </c>
      <c r="P7308">
        <v>100</v>
      </c>
      <c r="Q7308">
        <v>4.17</v>
      </c>
      <c r="R7308" t="s">
        <v>40</v>
      </c>
      <c r="S7308">
        <v>0</v>
      </c>
      <c r="T7308">
        <v>0</v>
      </c>
      <c r="U7308">
        <v>15.4</v>
      </c>
      <c r="V7308">
        <v>9.1999999999999993</v>
      </c>
      <c r="W7308">
        <v>315.39999999999998</v>
      </c>
      <c r="X7308">
        <v>1024.4000000000001</v>
      </c>
      <c r="Y7308">
        <v>47.5</v>
      </c>
      <c r="Z7308">
        <v>6.2</v>
      </c>
      <c r="AA7308">
        <v>114.4</v>
      </c>
      <c r="AB7308">
        <v>10</v>
      </c>
      <c r="AC7308">
        <v>5</v>
      </c>
      <c r="AD7308">
        <v>0</v>
      </c>
      <c r="AE7308" t="s">
        <v>22004</v>
      </c>
      <c r="AF7308" t="s">
        <v>22005</v>
      </c>
      <c r="AG7308">
        <v>0.59</v>
      </c>
      <c r="AH7308" t="s">
        <v>56</v>
      </c>
      <c r="AI7308" t="s">
        <v>78</v>
      </c>
      <c r="AJ7308" t="s">
        <v>40</v>
      </c>
    </row>
    <row r="7309" spans="1:36" x14ac:dyDescent="0.25">
      <c r="A7309" t="s">
        <v>32</v>
      </c>
      <c r="B7309" t="s">
        <v>22006</v>
      </c>
      <c r="C7309">
        <f>YEAR(B7309)</f>
        <v>2020</v>
      </c>
      <c r="D7309">
        <v>59</v>
      </c>
      <c r="E7309">
        <v>48.2</v>
      </c>
      <c r="F7309">
        <v>53.9</v>
      </c>
      <c r="H7309" s="2">
        <f>IF(F7309-55.36&lt;=0,0,IF(F7309-55.36&lt;=1,1,2))</f>
        <v>0</v>
      </c>
      <c r="I7309">
        <v>59</v>
      </c>
      <c r="J7309">
        <v>48.2</v>
      </c>
      <c r="K7309">
        <v>53.9</v>
      </c>
      <c r="L7309">
        <v>47.5</v>
      </c>
      <c r="M7309">
        <v>79.400000000000006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11.4</v>
      </c>
      <c r="V7309">
        <v>4.7</v>
      </c>
      <c r="W7309">
        <v>32.1</v>
      </c>
      <c r="X7309">
        <v>1024.7</v>
      </c>
      <c r="Y7309">
        <v>39.700000000000003</v>
      </c>
      <c r="Z7309">
        <v>6.2</v>
      </c>
      <c r="AA7309">
        <v>86.1</v>
      </c>
      <c r="AB7309">
        <v>7.4</v>
      </c>
      <c r="AC7309">
        <v>4</v>
      </c>
      <c r="AD7309">
        <v>0</v>
      </c>
      <c r="AE7309" t="s">
        <v>22007</v>
      </c>
      <c r="AF7309" t="s">
        <v>22008</v>
      </c>
      <c r="AG7309">
        <v>0.63</v>
      </c>
      <c r="AH7309" t="s">
        <v>36</v>
      </c>
      <c r="AI7309" t="s">
        <v>37</v>
      </c>
      <c r="AJ7309" t="s">
        <v>38</v>
      </c>
    </row>
    <row r="7310" spans="1:36" x14ac:dyDescent="0.25">
      <c r="A7310" t="s">
        <v>32</v>
      </c>
      <c r="B7310" t="s">
        <v>22009</v>
      </c>
      <c r="C7310">
        <f>YEAR(B7310)</f>
        <v>2020</v>
      </c>
      <c r="D7310">
        <v>59</v>
      </c>
      <c r="E7310">
        <v>48.2</v>
      </c>
      <c r="F7310">
        <v>55.5</v>
      </c>
      <c r="H7310" s="2">
        <f>IF(F7310-55.36&lt;=0,0,IF(F7310-55.36&lt;=1,1,2))</f>
        <v>1</v>
      </c>
      <c r="I7310">
        <v>59</v>
      </c>
      <c r="J7310">
        <v>45.6</v>
      </c>
      <c r="K7310">
        <v>55.2</v>
      </c>
      <c r="L7310">
        <v>48.4</v>
      </c>
      <c r="M7310">
        <v>77.599999999999994</v>
      </c>
      <c r="O7310">
        <v>1E-3</v>
      </c>
      <c r="P7310">
        <v>100</v>
      </c>
      <c r="Q7310">
        <v>4.17</v>
      </c>
      <c r="R7310" t="s">
        <v>40</v>
      </c>
      <c r="S7310">
        <v>0</v>
      </c>
      <c r="T7310">
        <v>0</v>
      </c>
      <c r="U7310">
        <v>19.7</v>
      </c>
      <c r="V7310">
        <v>20.7</v>
      </c>
      <c r="W7310">
        <v>29.1</v>
      </c>
      <c r="X7310">
        <v>1022.8</v>
      </c>
      <c r="Y7310">
        <v>57.6</v>
      </c>
      <c r="Z7310">
        <v>6.2</v>
      </c>
      <c r="AA7310">
        <v>69.599999999999994</v>
      </c>
      <c r="AB7310">
        <v>6</v>
      </c>
      <c r="AC7310">
        <v>3</v>
      </c>
      <c r="AD7310">
        <v>0</v>
      </c>
      <c r="AE7310" t="s">
        <v>22010</v>
      </c>
      <c r="AF7310" t="s">
        <v>22011</v>
      </c>
      <c r="AG7310">
        <v>0.66</v>
      </c>
      <c r="AH7310" t="s">
        <v>56</v>
      </c>
      <c r="AI7310" t="s">
        <v>65</v>
      </c>
      <c r="AJ7310" t="s">
        <v>40</v>
      </c>
    </row>
    <row r="7311" spans="1:36" x14ac:dyDescent="0.25">
      <c r="A7311" t="s">
        <v>32</v>
      </c>
      <c r="B7311" t="s">
        <v>22012</v>
      </c>
      <c r="C7311">
        <f>YEAR(B7311)</f>
        <v>2020</v>
      </c>
      <c r="D7311">
        <v>59</v>
      </c>
      <c r="E7311">
        <v>55.4</v>
      </c>
      <c r="F7311">
        <v>57.2</v>
      </c>
      <c r="H7311" s="2">
        <f>IF(F7311-55.36&lt;=0,0,IF(F7311-55.36&lt;=1,1,2))</f>
        <v>2</v>
      </c>
      <c r="I7311">
        <v>59</v>
      </c>
      <c r="J7311">
        <v>55.4</v>
      </c>
      <c r="K7311">
        <v>57.2</v>
      </c>
      <c r="L7311">
        <v>50.2</v>
      </c>
      <c r="M7311">
        <v>77.5</v>
      </c>
      <c r="O7311">
        <v>3.7999999999999999E-2</v>
      </c>
      <c r="P7311">
        <v>100</v>
      </c>
      <c r="Q7311">
        <v>8.33</v>
      </c>
      <c r="R7311" t="s">
        <v>40</v>
      </c>
      <c r="S7311">
        <v>0</v>
      </c>
      <c r="T7311">
        <v>0</v>
      </c>
      <c r="U7311">
        <v>28.9</v>
      </c>
      <c r="V7311">
        <v>23</v>
      </c>
      <c r="W7311">
        <v>348.4</v>
      </c>
      <c r="X7311">
        <v>1019.2</v>
      </c>
      <c r="Y7311">
        <v>58.7</v>
      </c>
      <c r="Z7311">
        <v>6.2</v>
      </c>
      <c r="AA7311">
        <v>80.599999999999994</v>
      </c>
      <c r="AB7311">
        <v>6.9</v>
      </c>
      <c r="AC7311">
        <v>4</v>
      </c>
      <c r="AD7311">
        <v>0</v>
      </c>
      <c r="AE7311" t="s">
        <v>22013</v>
      </c>
      <c r="AF7311" t="s">
        <v>22014</v>
      </c>
      <c r="AG7311">
        <v>0.7</v>
      </c>
      <c r="AH7311" t="s">
        <v>56</v>
      </c>
      <c r="AI7311" t="s">
        <v>57</v>
      </c>
      <c r="AJ7311" t="s">
        <v>40</v>
      </c>
    </row>
    <row r="7312" spans="1:36" x14ac:dyDescent="0.25">
      <c r="A7312" t="s">
        <v>32</v>
      </c>
      <c r="B7312" t="s">
        <v>22015</v>
      </c>
      <c r="C7312">
        <f>YEAR(B7312)</f>
        <v>2020</v>
      </c>
      <c r="D7312">
        <v>57.2</v>
      </c>
      <c r="E7312">
        <v>51.8</v>
      </c>
      <c r="F7312">
        <v>54.6</v>
      </c>
      <c r="H7312" s="2">
        <f>IF(F7312-55.36&lt;=0,0,IF(F7312-55.36&lt;=1,1,2))</f>
        <v>0</v>
      </c>
      <c r="I7312">
        <v>57.2</v>
      </c>
      <c r="J7312">
        <v>51.8</v>
      </c>
      <c r="K7312">
        <v>54.6</v>
      </c>
      <c r="L7312">
        <v>43.9</v>
      </c>
      <c r="M7312">
        <v>67.5</v>
      </c>
      <c r="O7312">
        <v>4.0000000000000001E-3</v>
      </c>
      <c r="P7312">
        <v>100</v>
      </c>
      <c r="Q7312">
        <v>4.17</v>
      </c>
      <c r="R7312" t="s">
        <v>40</v>
      </c>
      <c r="S7312">
        <v>0</v>
      </c>
      <c r="T7312">
        <v>0</v>
      </c>
      <c r="U7312">
        <v>36</v>
      </c>
      <c r="V7312">
        <v>28.9</v>
      </c>
      <c r="W7312">
        <v>336.4</v>
      </c>
      <c r="X7312">
        <v>1019.4</v>
      </c>
      <c r="Y7312">
        <v>64</v>
      </c>
      <c r="Z7312">
        <v>6.2</v>
      </c>
      <c r="AA7312">
        <v>106</v>
      </c>
      <c r="AB7312">
        <v>9.1</v>
      </c>
      <c r="AC7312">
        <v>5</v>
      </c>
      <c r="AD7312">
        <v>0</v>
      </c>
      <c r="AE7312" t="s">
        <v>22016</v>
      </c>
      <c r="AF7312" t="s">
        <v>22017</v>
      </c>
      <c r="AG7312">
        <v>0.75</v>
      </c>
      <c r="AH7312" t="s">
        <v>56</v>
      </c>
      <c r="AI7312" t="s">
        <v>61</v>
      </c>
      <c r="AJ7312" t="s">
        <v>40</v>
      </c>
    </row>
    <row r="7313" spans="1:36" x14ac:dyDescent="0.25">
      <c r="A7313" t="s">
        <v>32</v>
      </c>
      <c r="B7313" t="s">
        <v>22018</v>
      </c>
      <c r="C7313">
        <f>YEAR(B7313)</f>
        <v>2020</v>
      </c>
      <c r="D7313">
        <v>55.4</v>
      </c>
      <c r="E7313">
        <v>50</v>
      </c>
      <c r="F7313">
        <v>52.9</v>
      </c>
      <c r="H7313" s="2">
        <f>IF(F7313-55.36&lt;=0,0,IF(F7313-55.36&lt;=1,1,2))</f>
        <v>0</v>
      </c>
      <c r="I7313">
        <v>55.4</v>
      </c>
      <c r="J7313">
        <v>43.4</v>
      </c>
      <c r="K7313">
        <v>52.6</v>
      </c>
      <c r="L7313">
        <v>45.7</v>
      </c>
      <c r="M7313">
        <v>77.099999999999994</v>
      </c>
      <c r="O7313">
        <v>0.32900000000000001</v>
      </c>
      <c r="P7313">
        <v>100</v>
      </c>
      <c r="Q7313">
        <v>8.33</v>
      </c>
      <c r="R7313" t="s">
        <v>40</v>
      </c>
      <c r="S7313">
        <v>0</v>
      </c>
      <c r="T7313">
        <v>0</v>
      </c>
      <c r="U7313">
        <v>30.4</v>
      </c>
      <c r="V7313">
        <v>25.3</v>
      </c>
      <c r="W7313">
        <v>324.3</v>
      </c>
      <c r="X7313">
        <v>1019.8</v>
      </c>
      <c r="Y7313">
        <v>67.2</v>
      </c>
      <c r="Z7313">
        <v>6.1</v>
      </c>
      <c r="AA7313">
        <v>84.8</v>
      </c>
      <c r="AB7313">
        <v>7.2</v>
      </c>
      <c r="AC7313">
        <v>4</v>
      </c>
      <c r="AD7313">
        <v>0</v>
      </c>
      <c r="AE7313" t="s">
        <v>22019</v>
      </c>
      <c r="AF7313" t="s">
        <v>22020</v>
      </c>
      <c r="AG7313">
        <v>0.77</v>
      </c>
      <c r="AH7313" t="s">
        <v>56</v>
      </c>
      <c r="AI7313" t="s">
        <v>57</v>
      </c>
      <c r="AJ7313" t="s">
        <v>40</v>
      </c>
    </row>
    <row r="7314" spans="1:36" x14ac:dyDescent="0.25">
      <c r="A7314" t="s">
        <v>32</v>
      </c>
      <c r="B7314" t="s">
        <v>22021</v>
      </c>
      <c r="C7314">
        <f>YEAR(B7314)</f>
        <v>2020</v>
      </c>
      <c r="D7314">
        <v>57.2</v>
      </c>
      <c r="E7314">
        <v>51.8</v>
      </c>
      <c r="F7314">
        <v>53.9</v>
      </c>
      <c r="H7314" s="2">
        <f>IF(F7314-55.36&lt;=0,0,IF(F7314-55.36&lt;=1,1,2))</f>
        <v>0</v>
      </c>
      <c r="I7314">
        <v>57.2</v>
      </c>
      <c r="J7314">
        <v>51.8</v>
      </c>
      <c r="K7314">
        <v>53.9</v>
      </c>
      <c r="L7314">
        <v>41.9</v>
      </c>
      <c r="M7314">
        <v>64.099999999999994</v>
      </c>
      <c r="O7314">
        <v>1.2E-2</v>
      </c>
      <c r="P7314">
        <v>100</v>
      </c>
      <c r="Q7314">
        <v>8.33</v>
      </c>
      <c r="R7314" t="s">
        <v>40</v>
      </c>
      <c r="S7314">
        <v>0</v>
      </c>
      <c r="T7314">
        <v>0</v>
      </c>
      <c r="U7314">
        <v>29.3</v>
      </c>
      <c r="V7314">
        <v>26.4</v>
      </c>
      <c r="W7314">
        <v>323</v>
      </c>
      <c r="X7314">
        <v>1020.2</v>
      </c>
      <c r="Y7314">
        <v>65.3</v>
      </c>
      <c r="Z7314">
        <v>6.2</v>
      </c>
      <c r="AA7314">
        <v>86.8</v>
      </c>
      <c r="AB7314">
        <v>7.2</v>
      </c>
      <c r="AC7314">
        <v>3</v>
      </c>
      <c r="AD7314">
        <v>0</v>
      </c>
      <c r="AE7314" t="s">
        <v>22022</v>
      </c>
      <c r="AF7314" t="s">
        <v>22023</v>
      </c>
      <c r="AG7314">
        <v>0.81</v>
      </c>
      <c r="AH7314" t="s">
        <v>56</v>
      </c>
      <c r="AI7314" t="s">
        <v>101</v>
      </c>
      <c r="AJ7314" t="s">
        <v>40</v>
      </c>
    </row>
    <row r="7315" spans="1:36" x14ac:dyDescent="0.25">
      <c r="A7315" t="s">
        <v>32</v>
      </c>
      <c r="B7315" t="s">
        <v>22024</v>
      </c>
      <c r="C7315">
        <f>YEAR(B7315)</f>
        <v>2020</v>
      </c>
      <c r="D7315">
        <v>53.6</v>
      </c>
      <c r="E7315">
        <v>50</v>
      </c>
      <c r="F7315">
        <v>52.6</v>
      </c>
      <c r="H7315" s="2">
        <f>IF(F7315-55.36&lt;=0,0,IF(F7315-55.36&lt;=1,1,2))</f>
        <v>0</v>
      </c>
      <c r="I7315">
        <v>53.6</v>
      </c>
      <c r="J7315">
        <v>50</v>
      </c>
      <c r="K7315">
        <v>52.6</v>
      </c>
      <c r="L7315">
        <v>42.4</v>
      </c>
      <c r="M7315">
        <v>68.5</v>
      </c>
      <c r="O7315">
        <v>0.14499999999999999</v>
      </c>
      <c r="P7315">
        <v>100</v>
      </c>
      <c r="Q7315">
        <v>8.33</v>
      </c>
      <c r="R7315" t="s">
        <v>40</v>
      </c>
      <c r="S7315">
        <v>0</v>
      </c>
      <c r="T7315">
        <v>0</v>
      </c>
      <c r="U7315">
        <v>35.299999999999997</v>
      </c>
      <c r="V7315">
        <v>27.7</v>
      </c>
      <c r="W7315">
        <v>340.5</v>
      </c>
      <c r="X7315">
        <v>1029.8</v>
      </c>
      <c r="Y7315">
        <v>61.5</v>
      </c>
      <c r="Z7315">
        <v>6.2</v>
      </c>
      <c r="AA7315">
        <v>98.9</v>
      </c>
      <c r="AB7315">
        <v>8.5</v>
      </c>
      <c r="AC7315">
        <v>4</v>
      </c>
      <c r="AD7315">
        <v>0</v>
      </c>
      <c r="AE7315" t="s">
        <v>22025</v>
      </c>
      <c r="AF7315" t="s">
        <v>22026</v>
      </c>
      <c r="AG7315">
        <v>0.84</v>
      </c>
      <c r="AH7315" t="s">
        <v>56</v>
      </c>
      <c r="AI7315" t="s">
        <v>57</v>
      </c>
      <c r="AJ7315" t="s">
        <v>40</v>
      </c>
    </row>
    <row r="7316" spans="1:36" x14ac:dyDescent="0.25">
      <c r="A7316" t="s">
        <v>32</v>
      </c>
      <c r="B7316" t="s">
        <v>22027</v>
      </c>
      <c r="C7316">
        <f>YEAR(B7316)</f>
        <v>2020</v>
      </c>
      <c r="D7316">
        <v>51.8</v>
      </c>
      <c r="E7316">
        <v>50</v>
      </c>
      <c r="F7316">
        <v>51</v>
      </c>
      <c r="H7316" s="2">
        <f>IF(F7316-55.36&lt;=0,0,IF(F7316-55.36&lt;=1,1,2))</f>
        <v>0</v>
      </c>
      <c r="I7316">
        <v>51.8</v>
      </c>
      <c r="J7316">
        <v>42.3</v>
      </c>
      <c r="K7316">
        <v>50.1</v>
      </c>
      <c r="L7316">
        <v>38.700000000000003</v>
      </c>
      <c r="M7316">
        <v>62.8</v>
      </c>
      <c r="O7316">
        <v>4.0000000000000001E-3</v>
      </c>
      <c r="P7316">
        <v>100</v>
      </c>
      <c r="Q7316">
        <v>4.17</v>
      </c>
      <c r="R7316" t="s">
        <v>40</v>
      </c>
      <c r="S7316">
        <v>0</v>
      </c>
      <c r="T7316">
        <v>0</v>
      </c>
      <c r="U7316">
        <v>39.1</v>
      </c>
      <c r="V7316">
        <v>30</v>
      </c>
      <c r="W7316">
        <v>344.8</v>
      </c>
      <c r="X7316">
        <v>1033.7</v>
      </c>
      <c r="Y7316">
        <v>61.5</v>
      </c>
      <c r="Z7316">
        <v>6.2</v>
      </c>
      <c r="AA7316">
        <v>88.5</v>
      </c>
      <c r="AB7316">
        <v>7.7</v>
      </c>
      <c r="AC7316">
        <v>4</v>
      </c>
      <c r="AD7316">
        <v>0</v>
      </c>
      <c r="AE7316" t="s">
        <v>22028</v>
      </c>
      <c r="AF7316" t="s">
        <v>22029</v>
      </c>
      <c r="AG7316">
        <v>0.88</v>
      </c>
      <c r="AH7316" t="s">
        <v>56</v>
      </c>
      <c r="AI7316" t="s">
        <v>137</v>
      </c>
      <c r="AJ7316" t="s">
        <v>40</v>
      </c>
    </row>
    <row r="7317" spans="1:36" x14ac:dyDescent="0.25">
      <c r="A7317" t="s">
        <v>32</v>
      </c>
      <c r="B7317" t="s">
        <v>22030</v>
      </c>
      <c r="C7317">
        <f>YEAR(B7317)</f>
        <v>2020</v>
      </c>
      <c r="D7317">
        <v>55.4</v>
      </c>
      <c r="E7317">
        <v>50</v>
      </c>
      <c r="F7317">
        <v>53.1</v>
      </c>
      <c r="H7317" s="2">
        <f>IF(F7317-55.36&lt;=0,0,IF(F7317-55.36&lt;=1,1,2))</f>
        <v>0</v>
      </c>
      <c r="I7317">
        <v>55.4</v>
      </c>
      <c r="J7317">
        <v>50</v>
      </c>
      <c r="K7317">
        <v>53.1</v>
      </c>
      <c r="L7317">
        <v>41.5</v>
      </c>
      <c r="M7317">
        <v>65.099999999999994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34.4</v>
      </c>
      <c r="V7317">
        <v>23</v>
      </c>
      <c r="W7317">
        <v>330.8</v>
      </c>
      <c r="X7317">
        <v>1028.7</v>
      </c>
      <c r="Y7317">
        <v>44.5</v>
      </c>
      <c r="Z7317">
        <v>6.2</v>
      </c>
      <c r="AA7317">
        <v>117.4</v>
      </c>
      <c r="AB7317">
        <v>10</v>
      </c>
      <c r="AC7317">
        <v>5</v>
      </c>
      <c r="AD7317">
        <v>0</v>
      </c>
      <c r="AE7317" t="s">
        <v>22031</v>
      </c>
      <c r="AF7317" t="s">
        <v>22032</v>
      </c>
      <c r="AG7317">
        <v>0.91</v>
      </c>
      <c r="AH7317" t="s">
        <v>36</v>
      </c>
      <c r="AI7317" t="s">
        <v>37</v>
      </c>
      <c r="AJ7317" t="s">
        <v>38</v>
      </c>
    </row>
    <row r="7318" spans="1:36" x14ac:dyDescent="0.25">
      <c r="A7318" t="s">
        <v>32</v>
      </c>
      <c r="B7318" t="s">
        <v>22033</v>
      </c>
      <c r="C7318">
        <f>YEAR(B7318)</f>
        <v>2020</v>
      </c>
      <c r="D7318">
        <v>60.8</v>
      </c>
      <c r="E7318">
        <v>42.8</v>
      </c>
      <c r="F7318">
        <v>52.6</v>
      </c>
      <c r="H7318" s="2">
        <f>IF(F7318-55.36&lt;=0,0,IF(F7318-55.36&lt;=1,1,2))</f>
        <v>0</v>
      </c>
      <c r="I7318">
        <v>60.8</v>
      </c>
      <c r="J7318">
        <v>38.6</v>
      </c>
      <c r="K7318">
        <v>51.8</v>
      </c>
      <c r="L7318">
        <v>44.5</v>
      </c>
      <c r="M7318">
        <v>74.400000000000006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30</v>
      </c>
      <c r="V7318">
        <v>19.7</v>
      </c>
      <c r="W7318">
        <v>317.8</v>
      </c>
      <c r="X7318">
        <v>1023.3</v>
      </c>
      <c r="Y7318">
        <v>22</v>
      </c>
      <c r="Z7318">
        <v>6.2</v>
      </c>
      <c r="AA7318">
        <v>150.80000000000001</v>
      </c>
      <c r="AB7318">
        <v>13.1</v>
      </c>
      <c r="AC7318">
        <v>6</v>
      </c>
      <c r="AD7318">
        <v>0</v>
      </c>
      <c r="AE7318" t="s">
        <v>22034</v>
      </c>
      <c r="AF7318" t="s">
        <v>22035</v>
      </c>
      <c r="AG7318">
        <v>0.95</v>
      </c>
      <c r="AH7318" t="s">
        <v>36</v>
      </c>
      <c r="AI7318" t="s">
        <v>37</v>
      </c>
      <c r="AJ7318" t="s">
        <v>38</v>
      </c>
    </row>
    <row r="7319" spans="1:36" x14ac:dyDescent="0.25">
      <c r="A7319" t="s">
        <v>32</v>
      </c>
      <c r="B7319" t="s">
        <v>22036</v>
      </c>
      <c r="C7319">
        <f>YEAR(B7319)</f>
        <v>2020</v>
      </c>
      <c r="D7319">
        <v>55.4</v>
      </c>
      <c r="E7319">
        <v>46.4</v>
      </c>
      <c r="F7319">
        <v>51.6</v>
      </c>
      <c r="H7319" s="2">
        <f>IF(F7319-55.36&lt;=0,0,IF(F7319-55.36&lt;=1,1,2))</f>
        <v>0</v>
      </c>
      <c r="I7319">
        <v>55.4</v>
      </c>
      <c r="J7319">
        <v>44.1</v>
      </c>
      <c r="K7319">
        <v>51.3</v>
      </c>
      <c r="L7319">
        <v>35.9</v>
      </c>
      <c r="M7319">
        <v>55.6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31.5</v>
      </c>
      <c r="V7319">
        <v>23</v>
      </c>
      <c r="W7319">
        <v>343</v>
      </c>
      <c r="X7319">
        <v>1029.9000000000001</v>
      </c>
      <c r="Y7319">
        <v>27.8</v>
      </c>
      <c r="Z7319">
        <v>6.2</v>
      </c>
      <c r="AA7319">
        <v>147.80000000000001</v>
      </c>
      <c r="AB7319">
        <v>12.9</v>
      </c>
      <c r="AC7319">
        <v>6</v>
      </c>
      <c r="AD7319">
        <v>0</v>
      </c>
      <c r="AE7319" t="s">
        <v>22037</v>
      </c>
      <c r="AF7319" t="s">
        <v>22038</v>
      </c>
      <c r="AG7319">
        <v>0</v>
      </c>
      <c r="AH7319" t="s">
        <v>36</v>
      </c>
      <c r="AI7319" t="s">
        <v>37</v>
      </c>
      <c r="AJ7319" t="s">
        <v>38</v>
      </c>
    </row>
    <row r="7320" spans="1:36" x14ac:dyDescent="0.25">
      <c r="A7320" t="s">
        <v>32</v>
      </c>
      <c r="B7320" t="s">
        <v>22039</v>
      </c>
      <c r="C7320">
        <f>YEAR(B7320)</f>
        <v>2020</v>
      </c>
      <c r="D7320">
        <v>57.2</v>
      </c>
      <c r="E7320">
        <v>41</v>
      </c>
      <c r="F7320">
        <v>48.9</v>
      </c>
      <c r="H7320" s="2">
        <f>IF(F7320-55.36&lt;=0,0,IF(F7320-55.36&lt;=1,1,2))</f>
        <v>0</v>
      </c>
      <c r="I7320">
        <v>57.2</v>
      </c>
      <c r="J7320">
        <v>35.200000000000003</v>
      </c>
      <c r="K7320">
        <v>48.5</v>
      </c>
      <c r="L7320">
        <v>41.8</v>
      </c>
      <c r="M7320">
        <v>77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16.100000000000001</v>
      </c>
      <c r="V7320">
        <v>9.1</v>
      </c>
      <c r="W7320">
        <v>39.700000000000003</v>
      </c>
      <c r="X7320">
        <v>1028.5</v>
      </c>
      <c r="Y7320">
        <v>27.4</v>
      </c>
      <c r="Z7320">
        <v>6.2</v>
      </c>
      <c r="AA7320">
        <v>150.19999999999999</v>
      </c>
      <c r="AB7320">
        <v>12.9</v>
      </c>
      <c r="AC7320">
        <v>6</v>
      </c>
      <c r="AD7320">
        <v>0</v>
      </c>
      <c r="AE7320" t="s">
        <v>22040</v>
      </c>
      <c r="AF7320" t="s">
        <v>22041</v>
      </c>
      <c r="AG7320">
        <v>0.02</v>
      </c>
      <c r="AH7320" t="s">
        <v>36</v>
      </c>
      <c r="AI7320" t="s">
        <v>37</v>
      </c>
      <c r="AJ7320" t="s">
        <v>38</v>
      </c>
    </row>
    <row r="7321" spans="1:36" x14ac:dyDescent="0.25">
      <c r="A7321" t="s">
        <v>32</v>
      </c>
      <c r="B7321" t="s">
        <v>22042</v>
      </c>
      <c r="C7321">
        <f>YEAR(B7321)</f>
        <v>2020</v>
      </c>
      <c r="D7321">
        <v>66.2</v>
      </c>
      <c r="E7321">
        <v>44.6</v>
      </c>
      <c r="F7321">
        <v>55.6</v>
      </c>
      <c r="H7321" s="2">
        <f>IF(F7321-55.36&lt;=0,0,IF(F7321-55.36&lt;=1,1,2))</f>
        <v>1</v>
      </c>
      <c r="I7321">
        <v>66.2</v>
      </c>
      <c r="J7321">
        <v>44.1</v>
      </c>
      <c r="K7321">
        <v>55.3</v>
      </c>
      <c r="L7321">
        <v>46.4</v>
      </c>
      <c r="M7321">
        <v>72.7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23</v>
      </c>
      <c r="V7321">
        <v>11.4</v>
      </c>
      <c r="W7321">
        <v>173.7</v>
      </c>
      <c r="X7321">
        <v>1026.2</v>
      </c>
      <c r="Y7321">
        <v>61.6</v>
      </c>
      <c r="Z7321">
        <v>6.2</v>
      </c>
      <c r="AA7321">
        <v>140.69999999999999</v>
      </c>
      <c r="AB7321">
        <v>12.2</v>
      </c>
      <c r="AC7321">
        <v>6</v>
      </c>
      <c r="AD7321">
        <v>0</v>
      </c>
      <c r="AE7321" t="s">
        <v>22043</v>
      </c>
      <c r="AF7321" t="s">
        <v>22044</v>
      </c>
      <c r="AG7321">
        <v>0.05</v>
      </c>
      <c r="AH7321" t="s">
        <v>36</v>
      </c>
      <c r="AI7321" t="s">
        <v>37</v>
      </c>
      <c r="AJ7321" t="s">
        <v>38</v>
      </c>
    </row>
    <row r="7322" spans="1:36" x14ac:dyDescent="0.25">
      <c r="A7322" t="s">
        <v>32</v>
      </c>
      <c r="B7322" t="s">
        <v>22045</v>
      </c>
      <c r="C7322">
        <f>YEAR(B7322)</f>
        <v>2020</v>
      </c>
      <c r="D7322">
        <v>64.400000000000006</v>
      </c>
      <c r="E7322">
        <v>55.4</v>
      </c>
      <c r="F7322">
        <v>58.3</v>
      </c>
      <c r="H7322" s="2">
        <f>IF(F7322-55.36&lt;=0,0,IF(F7322-55.36&lt;=1,1,2))</f>
        <v>2</v>
      </c>
      <c r="I7322">
        <v>64.400000000000006</v>
      </c>
      <c r="J7322">
        <v>55.4</v>
      </c>
      <c r="K7322">
        <v>58.3</v>
      </c>
      <c r="L7322">
        <v>47.3</v>
      </c>
      <c r="M7322">
        <v>67.099999999999994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27.7</v>
      </c>
      <c r="V7322">
        <v>17.2</v>
      </c>
      <c r="W7322">
        <v>183.8</v>
      </c>
      <c r="X7322">
        <v>1020.1</v>
      </c>
      <c r="Y7322">
        <v>51.5</v>
      </c>
      <c r="Z7322">
        <v>6.2</v>
      </c>
      <c r="AA7322">
        <v>124.2</v>
      </c>
      <c r="AB7322">
        <v>10.8</v>
      </c>
      <c r="AC7322">
        <v>5</v>
      </c>
      <c r="AD7322">
        <v>0</v>
      </c>
      <c r="AE7322" t="s">
        <v>22046</v>
      </c>
      <c r="AF7322" t="s">
        <v>22047</v>
      </c>
      <c r="AG7322">
        <v>0.08</v>
      </c>
      <c r="AH7322" t="s">
        <v>36</v>
      </c>
      <c r="AI7322" t="s">
        <v>37</v>
      </c>
      <c r="AJ7322" t="s">
        <v>38</v>
      </c>
    </row>
    <row r="7323" spans="1:36" x14ac:dyDescent="0.25">
      <c r="A7323" t="s">
        <v>32</v>
      </c>
      <c r="B7323" t="s">
        <v>22048</v>
      </c>
      <c r="C7323">
        <f>YEAR(B7323)</f>
        <v>2020</v>
      </c>
      <c r="D7323">
        <v>62.6</v>
      </c>
      <c r="E7323">
        <v>50</v>
      </c>
      <c r="F7323">
        <v>55.9</v>
      </c>
      <c r="H7323" s="2">
        <f>IF(F7323-55.36&lt;=0,0,IF(F7323-55.36&lt;=1,1,2))</f>
        <v>1</v>
      </c>
      <c r="I7323">
        <v>62.6</v>
      </c>
      <c r="J7323">
        <v>50</v>
      </c>
      <c r="K7323">
        <v>55.9</v>
      </c>
      <c r="L7323">
        <v>46.9</v>
      </c>
      <c r="M7323">
        <v>72.3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27.1</v>
      </c>
      <c r="V7323">
        <v>20.8</v>
      </c>
      <c r="W7323">
        <v>267.8</v>
      </c>
      <c r="X7323">
        <v>1017.5</v>
      </c>
      <c r="Y7323">
        <v>44</v>
      </c>
      <c r="Z7323">
        <v>6.2</v>
      </c>
      <c r="AA7323">
        <v>145.6</v>
      </c>
      <c r="AB7323">
        <v>12.6</v>
      </c>
      <c r="AC7323">
        <v>6</v>
      </c>
      <c r="AD7323">
        <v>0</v>
      </c>
      <c r="AE7323" t="s">
        <v>22049</v>
      </c>
      <c r="AF7323" t="s">
        <v>22050</v>
      </c>
      <c r="AG7323">
        <v>0.11</v>
      </c>
      <c r="AH7323" t="s">
        <v>36</v>
      </c>
      <c r="AI7323" t="s">
        <v>37</v>
      </c>
      <c r="AJ7323" t="s">
        <v>38</v>
      </c>
    </row>
    <row r="7324" spans="1:36" x14ac:dyDescent="0.25">
      <c r="A7324" t="s">
        <v>32</v>
      </c>
      <c r="B7324" t="s">
        <v>22051</v>
      </c>
      <c r="C7324">
        <f>YEAR(B7324)</f>
        <v>2020</v>
      </c>
      <c r="D7324">
        <v>64.400000000000006</v>
      </c>
      <c r="E7324">
        <v>47.2</v>
      </c>
      <c r="F7324">
        <v>57.8</v>
      </c>
      <c r="H7324" s="2">
        <f>IF(F7324-55.36&lt;=0,0,IF(F7324-55.36&lt;=1,1,2))</f>
        <v>2</v>
      </c>
      <c r="I7324">
        <v>64.400000000000006</v>
      </c>
      <c r="J7324">
        <v>44.8</v>
      </c>
      <c r="K7324">
        <v>57.7</v>
      </c>
      <c r="L7324">
        <v>47.6</v>
      </c>
      <c r="M7324">
        <v>69.3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23.7</v>
      </c>
      <c r="V7324">
        <v>13.9</v>
      </c>
      <c r="W7324">
        <v>222</v>
      </c>
      <c r="X7324">
        <v>1017.7</v>
      </c>
      <c r="Y7324">
        <v>36.5</v>
      </c>
      <c r="Z7324">
        <v>6.2</v>
      </c>
      <c r="AA7324">
        <v>128</v>
      </c>
      <c r="AB7324">
        <v>11.3</v>
      </c>
      <c r="AC7324">
        <v>5</v>
      </c>
      <c r="AD7324">
        <v>0</v>
      </c>
      <c r="AE7324" t="s">
        <v>22052</v>
      </c>
      <c r="AF7324" t="s">
        <v>22053</v>
      </c>
      <c r="AG7324">
        <v>0.15</v>
      </c>
      <c r="AH7324" t="s">
        <v>36</v>
      </c>
      <c r="AI7324" t="s">
        <v>37</v>
      </c>
      <c r="AJ7324" t="s">
        <v>38</v>
      </c>
    </row>
    <row r="7325" spans="1:36" x14ac:dyDescent="0.25">
      <c r="A7325" t="s">
        <v>32</v>
      </c>
      <c r="B7325" t="s">
        <v>22054</v>
      </c>
      <c r="C7325">
        <f>YEAR(B7325)</f>
        <v>2020</v>
      </c>
      <c r="D7325">
        <v>66.2</v>
      </c>
      <c r="E7325">
        <v>51.8</v>
      </c>
      <c r="F7325">
        <v>59.2</v>
      </c>
      <c r="H7325" s="2">
        <f>IF(F7325-55.36&lt;=0,0,IF(F7325-55.36&lt;=1,1,2))</f>
        <v>2</v>
      </c>
      <c r="I7325">
        <v>66.2</v>
      </c>
      <c r="J7325">
        <v>51.8</v>
      </c>
      <c r="K7325">
        <v>59.2</v>
      </c>
      <c r="L7325">
        <v>48.4</v>
      </c>
      <c r="M7325">
        <v>69.3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31.5</v>
      </c>
      <c r="V7325">
        <v>25.2</v>
      </c>
      <c r="W7325">
        <v>282.89999999999998</v>
      </c>
      <c r="X7325">
        <v>1016.9</v>
      </c>
      <c r="Y7325">
        <v>34.4</v>
      </c>
      <c r="Z7325">
        <v>6.2</v>
      </c>
      <c r="AA7325">
        <v>146.1</v>
      </c>
      <c r="AB7325">
        <v>12.6</v>
      </c>
      <c r="AC7325">
        <v>6</v>
      </c>
      <c r="AD7325">
        <v>0</v>
      </c>
      <c r="AE7325" t="s">
        <v>22055</v>
      </c>
      <c r="AF7325" t="s">
        <v>22056</v>
      </c>
      <c r="AG7325">
        <v>0.18</v>
      </c>
      <c r="AH7325" t="s">
        <v>36</v>
      </c>
      <c r="AI7325" t="s">
        <v>37</v>
      </c>
      <c r="AJ7325" t="s">
        <v>38</v>
      </c>
    </row>
    <row r="7326" spans="1:36" x14ac:dyDescent="0.25">
      <c r="A7326" t="s">
        <v>32</v>
      </c>
      <c r="B7326" t="s">
        <v>22057</v>
      </c>
      <c r="C7326">
        <f>YEAR(B7326)</f>
        <v>2020</v>
      </c>
      <c r="D7326">
        <v>60.8</v>
      </c>
      <c r="E7326">
        <v>48.2</v>
      </c>
      <c r="F7326">
        <v>55.9</v>
      </c>
      <c r="H7326" s="2">
        <f>IF(F7326-55.36&lt;=0,0,IF(F7326-55.36&lt;=1,1,2))</f>
        <v>1</v>
      </c>
      <c r="I7326">
        <v>60.8</v>
      </c>
      <c r="J7326">
        <v>45.6</v>
      </c>
      <c r="K7326">
        <v>55.8</v>
      </c>
      <c r="L7326">
        <v>45.9</v>
      </c>
      <c r="M7326">
        <v>69.7</v>
      </c>
      <c r="O7326">
        <v>3.9E-2</v>
      </c>
      <c r="P7326">
        <v>100</v>
      </c>
      <c r="Q7326">
        <v>4.17</v>
      </c>
      <c r="R7326" t="s">
        <v>40</v>
      </c>
      <c r="S7326">
        <v>0</v>
      </c>
      <c r="T7326">
        <v>0</v>
      </c>
      <c r="U7326">
        <v>17</v>
      </c>
      <c r="V7326">
        <v>13.9</v>
      </c>
      <c r="W7326">
        <v>21</v>
      </c>
      <c r="X7326">
        <v>1021</v>
      </c>
      <c r="Y7326">
        <v>30.1</v>
      </c>
      <c r="Z7326">
        <v>6.2</v>
      </c>
      <c r="AA7326">
        <v>156.9</v>
      </c>
      <c r="AB7326">
        <v>13.6</v>
      </c>
      <c r="AC7326">
        <v>6</v>
      </c>
      <c r="AD7326">
        <v>0</v>
      </c>
      <c r="AE7326" t="s">
        <v>22058</v>
      </c>
      <c r="AF7326" t="s">
        <v>22059</v>
      </c>
      <c r="AG7326">
        <v>0.21</v>
      </c>
      <c r="AH7326" t="s">
        <v>56</v>
      </c>
      <c r="AI7326" t="s">
        <v>137</v>
      </c>
      <c r="AJ7326" t="s">
        <v>40</v>
      </c>
    </row>
    <row r="7327" spans="1:36" x14ac:dyDescent="0.25">
      <c r="A7327" t="s">
        <v>32</v>
      </c>
      <c r="B7327" t="s">
        <v>22060</v>
      </c>
      <c r="C7327">
        <f>YEAR(B7327)</f>
        <v>2020</v>
      </c>
      <c r="D7327">
        <v>62.6</v>
      </c>
      <c r="E7327">
        <v>46.3</v>
      </c>
      <c r="F7327">
        <v>54.1</v>
      </c>
      <c r="H7327" s="2">
        <f>IF(F7327-55.36&lt;=0,0,IF(F7327-55.36&lt;=1,1,2))</f>
        <v>0</v>
      </c>
      <c r="I7327">
        <v>62.6</v>
      </c>
      <c r="J7327">
        <v>42.8</v>
      </c>
      <c r="K7327">
        <v>53.5</v>
      </c>
      <c r="L7327">
        <v>46.5</v>
      </c>
      <c r="M7327">
        <v>75.900000000000006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19.7</v>
      </c>
      <c r="V7327">
        <v>16.100000000000001</v>
      </c>
      <c r="W7327">
        <v>276.89999999999998</v>
      </c>
      <c r="X7327">
        <v>1019.3</v>
      </c>
      <c r="Y7327">
        <v>23.3</v>
      </c>
      <c r="Z7327">
        <v>6.2</v>
      </c>
      <c r="AA7327">
        <v>149.5</v>
      </c>
      <c r="AB7327">
        <v>12.9</v>
      </c>
      <c r="AC7327">
        <v>6</v>
      </c>
      <c r="AD7327">
        <v>0</v>
      </c>
      <c r="AE7327" t="s">
        <v>22061</v>
      </c>
      <c r="AF7327" t="s">
        <v>22062</v>
      </c>
      <c r="AG7327">
        <v>0.24</v>
      </c>
      <c r="AH7327" t="s">
        <v>36</v>
      </c>
      <c r="AI7327" t="s">
        <v>37</v>
      </c>
      <c r="AJ7327" t="s">
        <v>38</v>
      </c>
    </row>
    <row r="7328" spans="1:36" x14ac:dyDescent="0.25">
      <c r="A7328" t="s">
        <v>32</v>
      </c>
      <c r="B7328" t="s">
        <v>22063</v>
      </c>
      <c r="C7328">
        <f>YEAR(B7328)</f>
        <v>2020</v>
      </c>
      <c r="D7328">
        <v>62.6</v>
      </c>
      <c r="E7328">
        <v>49.9</v>
      </c>
      <c r="F7328">
        <v>55.5</v>
      </c>
      <c r="H7328" s="2">
        <f>IF(F7328-55.36&lt;=0,0,IF(F7328-55.36&lt;=1,1,2))</f>
        <v>1</v>
      </c>
      <c r="I7328">
        <v>62.6</v>
      </c>
      <c r="J7328">
        <v>45.5</v>
      </c>
      <c r="K7328">
        <v>55.4</v>
      </c>
      <c r="L7328">
        <v>49.2</v>
      </c>
      <c r="M7328">
        <v>79.900000000000006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13.9</v>
      </c>
      <c r="V7328">
        <v>11.3</v>
      </c>
      <c r="W7328">
        <v>164.4</v>
      </c>
      <c r="X7328">
        <v>1020</v>
      </c>
      <c r="Y7328">
        <v>35.200000000000003</v>
      </c>
      <c r="Z7328">
        <v>6.2</v>
      </c>
      <c r="AA7328">
        <v>124.2</v>
      </c>
      <c r="AB7328">
        <v>10.7</v>
      </c>
      <c r="AC7328">
        <v>5</v>
      </c>
      <c r="AD7328">
        <v>0</v>
      </c>
      <c r="AE7328" t="s">
        <v>22064</v>
      </c>
      <c r="AF7328" t="s">
        <v>22065</v>
      </c>
      <c r="AG7328">
        <v>0.25</v>
      </c>
      <c r="AH7328" t="s">
        <v>36</v>
      </c>
      <c r="AI7328" t="s">
        <v>37</v>
      </c>
      <c r="AJ7328" t="s">
        <v>38</v>
      </c>
    </row>
    <row r="7329" spans="1:36" x14ac:dyDescent="0.25">
      <c r="A7329" t="s">
        <v>32</v>
      </c>
      <c r="B7329" t="s">
        <v>22066</v>
      </c>
      <c r="C7329">
        <f>YEAR(B7329)</f>
        <v>2020</v>
      </c>
      <c r="D7329">
        <v>64.400000000000006</v>
      </c>
      <c r="E7329">
        <v>51.8</v>
      </c>
      <c r="F7329">
        <v>57.1</v>
      </c>
      <c r="H7329" s="2">
        <f>IF(F7329-55.36&lt;=0,0,IF(F7329-55.36&lt;=1,1,2))</f>
        <v>2</v>
      </c>
      <c r="I7329">
        <v>64.400000000000006</v>
      </c>
      <c r="J7329">
        <v>51.8</v>
      </c>
      <c r="K7329">
        <v>57.1</v>
      </c>
      <c r="L7329">
        <v>51.1</v>
      </c>
      <c r="M7329">
        <v>80.900000000000006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20.8</v>
      </c>
      <c r="V7329">
        <v>9.1999999999999993</v>
      </c>
      <c r="W7329">
        <v>145.4</v>
      </c>
      <c r="X7329">
        <v>1019.2</v>
      </c>
      <c r="Y7329">
        <v>42.7</v>
      </c>
      <c r="Z7329">
        <v>6.2</v>
      </c>
      <c r="AA7329">
        <v>153</v>
      </c>
      <c r="AB7329">
        <v>13.3</v>
      </c>
      <c r="AC7329">
        <v>6</v>
      </c>
      <c r="AD7329">
        <v>0</v>
      </c>
      <c r="AE7329" t="s">
        <v>22067</v>
      </c>
      <c r="AF7329" t="s">
        <v>22068</v>
      </c>
      <c r="AG7329">
        <v>0.31</v>
      </c>
      <c r="AH7329" t="s">
        <v>36</v>
      </c>
      <c r="AI7329" t="s">
        <v>37</v>
      </c>
      <c r="AJ7329" t="s">
        <v>38</v>
      </c>
    </row>
    <row r="7330" spans="1:36" x14ac:dyDescent="0.25">
      <c r="A7330" t="s">
        <v>32</v>
      </c>
      <c r="B7330" t="s">
        <v>22069</v>
      </c>
      <c r="C7330">
        <f>YEAR(B7330)</f>
        <v>2020</v>
      </c>
      <c r="D7330">
        <v>64.400000000000006</v>
      </c>
      <c r="E7330">
        <v>51.8</v>
      </c>
      <c r="F7330">
        <v>58.2</v>
      </c>
      <c r="H7330" s="2">
        <f>IF(F7330-55.36&lt;=0,0,IF(F7330-55.36&lt;=1,1,2))</f>
        <v>2</v>
      </c>
      <c r="I7330">
        <v>64.400000000000006</v>
      </c>
      <c r="J7330">
        <v>51.8</v>
      </c>
      <c r="K7330">
        <v>58.2</v>
      </c>
      <c r="L7330">
        <v>51.3</v>
      </c>
      <c r="M7330">
        <v>78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34.4</v>
      </c>
      <c r="V7330">
        <v>13.9</v>
      </c>
      <c r="W7330">
        <v>153.1</v>
      </c>
      <c r="X7330">
        <v>1013.3</v>
      </c>
      <c r="Y7330">
        <v>32.4</v>
      </c>
      <c r="Z7330">
        <v>6.2</v>
      </c>
      <c r="AA7330">
        <v>121.3</v>
      </c>
      <c r="AB7330">
        <v>10.5</v>
      </c>
      <c r="AC7330">
        <v>5</v>
      </c>
      <c r="AD7330">
        <v>0</v>
      </c>
      <c r="AE7330" t="s">
        <v>22070</v>
      </c>
      <c r="AF7330" t="s">
        <v>22071</v>
      </c>
      <c r="AG7330">
        <v>0.34</v>
      </c>
      <c r="AH7330" t="s">
        <v>36</v>
      </c>
      <c r="AI7330" t="s">
        <v>37</v>
      </c>
      <c r="AJ7330" t="s">
        <v>38</v>
      </c>
    </row>
    <row r="7331" spans="1:36" x14ac:dyDescent="0.25">
      <c r="A7331" t="s">
        <v>32</v>
      </c>
      <c r="B7331" t="s">
        <v>22072</v>
      </c>
      <c r="C7331">
        <f>YEAR(B7331)</f>
        <v>2020</v>
      </c>
      <c r="D7331">
        <v>66.2</v>
      </c>
      <c r="E7331">
        <v>50</v>
      </c>
      <c r="F7331">
        <v>59</v>
      </c>
      <c r="H7331" s="2">
        <f>IF(F7331-55.36&lt;=0,0,IF(F7331-55.36&lt;=1,1,2))</f>
        <v>2</v>
      </c>
      <c r="I7331">
        <v>66.2</v>
      </c>
      <c r="J7331">
        <v>47.2</v>
      </c>
      <c r="K7331">
        <v>58.9</v>
      </c>
      <c r="L7331">
        <v>47.5</v>
      </c>
      <c r="M7331">
        <v>66.7</v>
      </c>
      <c r="O7331">
        <v>2E-3</v>
      </c>
      <c r="P7331">
        <v>100</v>
      </c>
      <c r="Q7331">
        <v>4.17</v>
      </c>
      <c r="R7331" t="s">
        <v>40</v>
      </c>
      <c r="S7331">
        <v>0</v>
      </c>
      <c r="T7331">
        <v>0</v>
      </c>
      <c r="U7331">
        <v>48.1</v>
      </c>
      <c r="V7331">
        <v>40.1</v>
      </c>
      <c r="W7331">
        <v>192.5</v>
      </c>
      <c r="X7331">
        <v>1001</v>
      </c>
      <c r="Y7331">
        <v>39.1</v>
      </c>
      <c r="Z7331">
        <v>6.2</v>
      </c>
      <c r="AA7331">
        <v>136.69999999999999</v>
      </c>
      <c r="AB7331">
        <v>11.8</v>
      </c>
      <c r="AC7331">
        <v>6</v>
      </c>
      <c r="AD7331">
        <v>0</v>
      </c>
      <c r="AE7331" t="s">
        <v>22073</v>
      </c>
      <c r="AF7331" t="s">
        <v>22074</v>
      </c>
      <c r="AG7331">
        <v>0.37</v>
      </c>
      <c r="AH7331" t="s">
        <v>56</v>
      </c>
      <c r="AI7331" t="s">
        <v>61</v>
      </c>
      <c r="AJ7331" t="s">
        <v>40</v>
      </c>
    </row>
    <row r="7332" spans="1:36" x14ac:dyDescent="0.25">
      <c r="A7332" t="s">
        <v>32</v>
      </c>
      <c r="B7332" t="s">
        <v>22075</v>
      </c>
      <c r="C7332">
        <f>YEAR(B7332)</f>
        <v>2020</v>
      </c>
      <c r="D7332">
        <v>55.4</v>
      </c>
      <c r="E7332">
        <v>46.4</v>
      </c>
      <c r="F7332">
        <v>49.8</v>
      </c>
      <c r="H7332" s="2">
        <f>IF(F7332-55.36&lt;=0,0,IF(F7332-55.36&lt;=1,1,2))</f>
        <v>0</v>
      </c>
      <c r="I7332">
        <v>55.4</v>
      </c>
      <c r="J7332">
        <v>38.299999999999997</v>
      </c>
      <c r="K7332">
        <v>47</v>
      </c>
      <c r="L7332">
        <v>40.6</v>
      </c>
      <c r="M7332">
        <v>71.2</v>
      </c>
      <c r="O7332">
        <v>0.27600000000000002</v>
      </c>
      <c r="P7332">
        <v>100</v>
      </c>
      <c r="Q7332">
        <v>8.33</v>
      </c>
      <c r="R7332" t="s">
        <v>40</v>
      </c>
      <c r="S7332">
        <v>0</v>
      </c>
      <c r="T7332">
        <v>0</v>
      </c>
      <c r="U7332">
        <v>33.799999999999997</v>
      </c>
      <c r="V7332">
        <v>24</v>
      </c>
      <c r="W7332">
        <v>238.8</v>
      </c>
      <c r="X7332">
        <v>1006.7</v>
      </c>
      <c r="Y7332">
        <v>53.1</v>
      </c>
      <c r="Z7332">
        <v>6.2</v>
      </c>
      <c r="AA7332">
        <v>142.6</v>
      </c>
      <c r="AB7332">
        <v>12.4</v>
      </c>
      <c r="AC7332">
        <v>6</v>
      </c>
      <c r="AD7332">
        <v>0</v>
      </c>
      <c r="AE7332" t="s">
        <v>22076</v>
      </c>
      <c r="AF7332" t="s">
        <v>22077</v>
      </c>
      <c r="AG7332">
        <v>0.41</v>
      </c>
      <c r="AH7332" t="s">
        <v>56</v>
      </c>
      <c r="AI7332" t="s">
        <v>101</v>
      </c>
      <c r="AJ7332" t="s">
        <v>40</v>
      </c>
    </row>
    <row r="7333" spans="1:36" x14ac:dyDescent="0.25">
      <c r="A7333" t="s">
        <v>32</v>
      </c>
      <c r="B7333" t="s">
        <v>22078</v>
      </c>
      <c r="C7333">
        <f>YEAR(B7333)</f>
        <v>2020</v>
      </c>
      <c r="D7333">
        <v>50</v>
      </c>
      <c r="E7333">
        <v>44.6</v>
      </c>
      <c r="F7333">
        <v>47.1</v>
      </c>
      <c r="H7333" s="2">
        <f>IF(F7333-55.36&lt;=0,0,IF(F7333-55.36&lt;=1,1,2))</f>
        <v>0</v>
      </c>
      <c r="I7333">
        <v>50</v>
      </c>
      <c r="J7333">
        <v>35.9</v>
      </c>
      <c r="K7333">
        <v>40.299999999999997</v>
      </c>
      <c r="L7333">
        <v>38.700000000000003</v>
      </c>
      <c r="M7333">
        <v>73.5</v>
      </c>
      <c r="O7333">
        <v>0.41399999999999998</v>
      </c>
      <c r="P7333">
        <v>100</v>
      </c>
      <c r="Q7333">
        <v>12.5</v>
      </c>
      <c r="R7333" t="s">
        <v>40</v>
      </c>
      <c r="S7333">
        <v>0</v>
      </c>
      <c r="T7333">
        <v>0</v>
      </c>
      <c r="U7333">
        <v>39.1</v>
      </c>
      <c r="V7333">
        <v>25.3</v>
      </c>
      <c r="W7333">
        <v>322.39999999999998</v>
      </c>
      <c r="X7333">
        <v>1017.3</v>
      </c>
      <c r="Y7333">
        <v>61.4</v>
      </c>
      <c r="Z7333">
        <v>5.9</v>
      </c>
      <c r="AA7333">
        <v>135.9</v>
      </c>
      <c r="AB7333">
        <v>11.6</v>
      </c>
      <c r="AC7333">
        <v>5</v>
      </c>
      <c r="AD7333">
        <v>0</v>
      </c>
      <c r="AE7333" t="s">
        <v>22079</v>
      </c>
      <c r="AF7333" t="s">
        <v>22080</v>
      </c>
      <c r="AG7333">
        <v>0.44</v>
      </c>
      <c r="AH7333" t="s">
        <v>56</v>
      </c>
      <c r="AI7333" t="s">
        <v>111</v>
      </c>
      <c r="AJ7333" t="s">
        <v>40</v>
      </c>
    </row>
    <row r="7334" spans="1:36" x14ac:dyDescent="0.25">
      <c r="A7334" t="s">
        <v>32</v>
      </c>
      <c r="B7334" t="s">
        <v>22081</v>
      </c>
      <c r="C7334">
        <f>YEAR(B7334)</f>
        <v>2020</v>
      </c>
      <c r="D7334">
        <v>55.4</v>
      </c>
      <c r="E7334">
        <v>46.4</v>
      </c>
      <c r="F7334">
        <v>49.9</v>
      </c>
      <c r="H7334" s="2">
        <f>IF(F7334-55.36&lt;=0,0,IF(F7334-55.36&lt;=1,1,2))</f>
        <v>0</v>
      </c>
      <c r="I7334">
        <v>55.4</v>
      </c>
      <c r="J7334">
        <v>38.700000000000003</v>
      </c>
      <c r="K7334">
        <v>46.7</v>
      </c>
      <c r="L7334">
        <v>39.200000000000003</v>
      </c>
      <c r="M7334">
        <v>67.3</v>
      </c>
      <c r="O7334">
        <v>0.25700000000000001</v>
      </c>
      <c r="P7334">
        <v>100</v>
      </c>
      <c r="Q7334">
        <v>8.33</v>
      </c>
      <c r="R7334" t="s">
        <v>40</v>
      </c>
      <c r="S7334">
        <v>0</v>
      </c>
      <c r="T7334">
        <v>0</v>
      </c>
      <c r="U7334">
        <v>34.700000000000003</v>
      </c>
      <c r="V7334">
        <v>21.9</v>
      </c>
      <c r="W7334">
        <v>337.1</v>
      </c>
      <c r="X7334">
        <v>1025.0999999999999</v>
      </c>
      <c r="Y7334">
        <v>62.8</v>
      </c>
      <c r="Z7334">
        <v>6.2</v>
      </c>
      <c r="AA7334">
        <v>121.2</v>
      </c>
      <c r="AB7334">
        <v>10.6</v>
      </c>
      <c r="AC7334">
        <v>5</v>
      </c>
      <c r="AD7334">
        <v>0</v>
      </c>
      <c r="AE7334" t="s">
        <v>22082</v>
      </c>
      <c r="AF7334" t="s">
        <v>22083</v>
      </c>
      <c r="AG7334">
        <v>0.47</v>
      </c>
      <c r="AH7334" t="s">
        <v>56</v>
      </c>
      <c r="AI7334" t="s">
        <v>57</v>
      </c>
      <c r="AJ7334" t="s">
        <v>40</v>
      </c>
    </row>
    <row r="7335" spans="1:36" x14ac:dyDescent="0.25">
      <c r="A7335" t="s">
        <v>32</v>
      </c>
      <c r="B7335" t="s">
        <v>22084</v>
      </c>
      <c r="C7335">
        <f>YEAR(B7335)</f>
        <v>2020</v>
      </c>
      <c r="D7335">
        <v>53.6</v>
      </c>
      <c r="E7335">
        <v>48.2</v>
      </c>
      <c r="F7335">
        <v>49.9</v>
      </c>
      <c r="H7335" s="2">
        <f>IF(F7335-55.36&lt;=0,0,IF(F7335-55.36&lt;=1,1,2))</f>
        <v>0</v>
      </c>
      <c r="I7335">
        <v>53.6</v>
      </c>
      <c r="J7335">
        <v>42.1</v>
      </c>
      <c r="K7335">
        <v>47.2</v>
      </c>
      <c r="L7335">
        <v>37.200000000000003</v>
      </c>
      <c r="M7335">
        <v>61.8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28</v>
      </c>
      <c r="V7335">
        <v>16.100000000000001</v>
      </c>
      <c r="W7335">
        <v>343.5</v>
      </c>
      <c r="X7335">
        <v>1031.5999999999999</v>
      </c>
      <c r="Y7335">
        <v>54</v>
      </c>
      <c r="Z7335">
        <v>6.2</v>
      </c>
      <c r="AA7335">
        <v>101.4</v>
      </c>
      <c r="AB7335">
        <v>8.9</v>
      </c>
      <c r="AC7335">
        <v>4</v>
      </c>
      <c r="AD7335">
        <v>0</v>
      </c>
      <c r="AE7335" t="s">
        <v>22085</v>
      </c>
      <c r="AF7335" t="s">
        <v>22086</v>
      </c>
      <c r="AG7335">
        <v>0.5</v>
      </c>
      <c r="AH7335" t="s">
        <v>36</v>
      </c>
      <c r="AI7335" t="s">
        <v>37</v>
      </c>
      <c r="AJ7335" t="s">
        <v>38</v>
      </c>
    </row>
    <row r="7336" spans="1:36" x14ac:dyDescent="0.25">
      <c r="A7336" t="s">
        <v>32</v>
      </c>
      <c r="B7336" t="s">
        <v>22087</v>
      </c>
      <c r="C7336">
        <f>YEAR(B7336)</f>
        <v>2020</v>
      </c>
      <c r="D7336">
        <v>60.8</v>
      </c>
      <c r="E7336">
        <v>41</v>
      </c>
      <c r="F7336">
        <v>50.9</v>
      </c>
      <c r="H7336" s="2">
        <f>IF(F7336-55.36&lt;=0,0,IF(F7336-55.36&lt;=1,1,2))</f>
        <v>0</v>
      </c>
      <c r="I7336">
        <v>60.8</v>
      </c>
      <c r="J7336">
        <v>35.299999999999997</v>
      </c>
      <c r="K7336">
        <v>49.5</v>
      </c>
      <c r="L7336">
        <v>42.8</v>
      </c>
      <c r="M7336">
        <v>74.5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19.899999999999999</v>
      </c>
      <c r="V7336">
        <v>19.7</v>
      </c>
      <c r="W7336">
        <v>257</v>
      </c>
      <c r="X7336">
        <v>1027.3</v>
      </c>
      <c r="Y7336">
        <v>35.700000000000003</v>
      </c>
      <c r="Z7336">
        <v>6.2</v>
      </c>
      <c r="AA7336">
        <v>136.9</v>
      </c>
      <c r="AB7336">
        <v>11.8</v>
      </c>
      <c r="AC7336">
        <v>5</v>
      </c>
      <c r="AD7336">
        <v>0</v>
      </c>
      <c r="AE7336" t="s">
        <v>22088</v>
      </c>
      <c r="AF7336" t="s">
        <v>22089</v>
      </c>
      <c r="AG7336">
        <v>0.54</v>
      </c>
      <c r="AH7336" t="s">
        <v>36</v>
      </c>
      <c r="AI7336" t="s">
        <v>37</v>
      </c>
      <c r="AJ7336" t="s">
        <v>38</v>
      </c>
    </row>
    <row r="7337" spans="1:36" x14ac:dyDescent="0.25">
      <c r="A7337" t="s">
        <v>32</v>
      </c>
      <c r="B7337" t="s">
        <v>22090</v>
      </c>
      <c r="C7337">
        <f>YEAR(B7337)</f>
        <v>2020</v>
      </c>
      <c r="D7337">
        <v>64.400000000000006</v>
      </c>
      <c r="E7337">
        <v>48.2</v>
      </c>
      <c r="F7337">
        <v>56.4</v>
      </c>
      <c r="H7337" s="2">
        <f>IF(F7337-55.36&lt;=0,0,IF(F7337-55.36&lt;=1,1,2))</f>
        <v>2</v>
      </c>
      <c r="I7337">
        <v>64.400000000000006</v>
      </c>
      <c r="J7337">
        <v>44.1</v>
      </c>
      <c r="K7337">
        <v>55.6</v>
      </c>
      <c r="L7337">
        <v>48.7</v>
      </c>
      <c r="M7337">
        <v>76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19.7</v>
      </c>
      <c r="V7337">
        <v>13.9</v>
      </c>
      <c r="W7337">
        <v>222.1</v>
      </c>
      <c r="X7337">
        <v>1017.5</v>
      </c>
      <c r="Y7337">
        <v>31.1</v>
      </c>
      <c r="Z7337">
        <v>6.2</v>
      </c>
      <c r="AA7337">
        <v>143.69999999999999</v>
      </c>
      <c r="AB7337">
        <v>12.6</v>
      </c>
      <c r="AC7337">
        <v>5</v>
      </c>
      <c r="AD7337">
        <v>0</v>
      </c>
      <c r="AE7337" t="s">
        <v>22091</v>
      </c>
      <c r="AF7337" t="s">
        <v>22092</v>
      </c>
      <c r="AG7337">
        <v>0.56999999999999995</v>
      </c>
      <c r="AH7337" t="s">
        <v>36</v>
      </c>
      <c r="AI7337" t="s">
        <v>37</v>
      </c>
      <c r="AJ7337" t="s">
        <v>38</v>
      </c>
    </row>
    <row r="7338" spans="1:36" x14ac:dyDescent="0.25">
      <c r="A7338" t="s">
        <v>32</v>
      </c>
      <c r="B7338" t="s">
        <v>22093</v>
      </c>
      <c r="C7338">
        <f>YEAR(B7338)</f>
        <v>2020</v>
      </c>
      <c r="D7338">
        <v>66.2</v>
      </c>
      <c r="E7338">
        <v>55.4</v>
      </c>
      <c r="F7338">
        <v>59.7</v>
      </c>
      <c r="H7338" s="2">
        <f>IF(F7338-55.36&lt;=0,0,IF(F7338-55.36&lt;=1,1,2))</f>
        <v>2</v>
      </c>
      <c r="I7338">
        <v>66.2</v>
      </c>
      <c r="J7338">
        <v>55.4</v>
      </c>
      <c r="K7338">
        <v>59.7</v>
      </c>
      <c r="L7338">
        <v>52.6</v>
      </c>
      <c r="M7338">
        <v>77.900000000000006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17.399999999999999</v>
      </c>
      <c r="V7338">
        <v>12.8</v>
      </c>
      <c r="W7338">
        <v>159.30000000000001</v>
      </c>
      <c r="X7338">
        <v>1015.5</v>
      </c>
      <c r="Y7338">
        <v>29.4</v>
      </c>
      <c r="Z7338">
        <v>6.2</v>
      </c>
      <c r="AA7338">
        <v>177</v>
      </c>
      <c r="AB7338">
        <v>15.4</v>
      </c>
      <c r="AC7338">
        <v>7</v>
      </c>
      <c r="AD7338">
        <v>0</v>
      </c>
      <c r="AE7338" t="s">
        <v>22094</v>
      </c>
      <c r="AF7338" t="s">
        <v>22095</v>
      </c>
      <c r="AG7338">
        <v>0.61</v>
      </c>
      <c r="AH7338" t="s">
        <v>36</v>
      </c>
      <c r="AI7338" t="s">
        <v>37</v>
      </c>
      <c r="AJ7338" t="s">
        <v>38</v>
      </c>
    </row>
    <row r="7339" spans="1:36" x14ac:dyDescent="0.25">
      <c r="A7339" t="s">
        <v>32</v>
      </c>
      <c r="B7339" t="s">
        <v>22096</v>
      </c>
      <c r="C7339">
        <f>YEAR(B7339)</f>
        <v>2020</v>
      </c>
      <c r="D7339">
        <v>62.6</v>
      </c>
      <c r="E7339">
        <v>50</v>
      </c>
      <c r="F7339">
        <v>56.8</v>
      </c>
      <c r="H7339" s="2">
        <f>IF(F7339-55.36&lt;=0,0,IF(F7339-55.36&lt;=1,1,2))</f>
        <v>2</v>
      </c>
      <c r="I7339">
        <v>62.6</v>
      </c>
      <c r="J7339">
        <v>48.4</v>
      </c>
      <c r="K7339">
        <v>56.7</v>
      </c>
      <c r="L7339">
        <v>52.3</v>
      </c>
      <c r="M7339">
        <v>85.4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21.9</v>
      </c>
      <c r="V7339">
        <v>11.4</v>
      </c>
      <c r="W7339">
        <v>26.2</v>
      </c>
      <c r="X7339">
        <v>1021.5</v>
      </c>
      <c r="Y7339">
        <v>68</v>
      </c>
      <c r="Z7339">
        <v>6.2</v>
      </c>
      <c r="AA7339">
        <v>148.4</v>
      </c>
      <c r="AB7339">
        <v>12.9</v>
      </c>
      <c r="AC7339">
        <v>6</v>
      </c>
      <c r="AD7339">
        <v>0</v>
      </c>
      <c r="AE7339" t="s">
        <v>22097</v>
      </c>
      <c r="AF7339" t="s">
        <v>22098</v>
      </c>
      <c r="AG7339">
        <v>0.64</v>
      </c>
      <c r="AH7339" t="s">
        <v>36</v>
      </c>
      <c r="AI7339" t="s">
        <v>37</v>
      </c>
      <c r="AJ7339" t="s">
        <v>38</v>
      </c>
    </row>
    <row r="7340" spans="1:36" x14ac:dyDescent="0.25">
      <c r="A7340" t="s">
        <v>32</v>
      </c>
      <c r="B7340" t="s">
        <v>22099</v>
      </c>
      <c r="C7340">
        <f>YEAR(B7340)</f>
        <v>2020</v>
      </c>
      <c r="D7340">
        <v>62.6</v>
      </c>
      <c r="E7340">
        <v>50</v>
      </c>
      <c r="F7340">
        <v>55.7</v>
      </c>
      <c r="H7340" s="2">
        <f>IF(F7340-55.36&lt;=0,0,IF(F7340-55.36&lt;=1,1,2))</f>
        <v>1</v>
      </c>
      <c r="I7340">
        <v>62.6</v>
      </c>
      <c r="J7340">
        <v>47.8</v>
      </c>
      <c r="K7340">
        <v>55.5</v>
      </c>
      <c r="L7340">
        <v>47.5</v>
      </c>
      <c r="M7340">
        <v>75.8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23</v>
      </c>
      <c r="V7340">
        <v>20.7</v>
      </c>
      <c r="W7340">
        <v>167.9</v>
      </c>
      <c r="X7340">
        <v>1020.5</v>
      </c>
      <c r="Y7340">
        <v>43.2</v>
      </c>
      <c r="Z7340">
        <v>6.2</v>
      </c>
      <c r="AA7340">
        <v>72.400000000000006</v>
      </c>
      <c r="AB7340">
        <v>6.2</v>
      </c>
      <c r="AC7340">
        <v>3</v>
      </c>
      <c r="AD7340">
        <v>0</v>
      </c>
      <c r="AE7340" t="s">
        <v>22100</v>
      </c>
      <c r="AF7340" t="s">
        <v>22101</v>
      </c>
      <c r="AG7340">
        <v>0.68</v>
      </c>
      <c r="AH7340" t="s">
        <v>36</v>
      </c>
      <c r="AI7340" t="s">
        <v>37</v>
      </c>
      <c r="AJ7340" t="s">
        <v>38</v>
      </c>
    </row>
    <row r="7341" spans="1:36" x14ac:dyDescent="0.25">
      <c r="A7341" t="s">
        <v>32</v>
      </c>
      <c r="B7341" t="s">
        <v>22102</v>
      </c>
      <c r="C7341">
        <f>YEAR(B7341)</f>
        <v>2020</v>
      </c>
      <c r="D7341">
        <v>60.8</v>
      </c>
      <c r="E7341">
        <v>55.4</v>
      </c>
      <c r="F7341">
        <v>57.1</v>
      </c>
      <c r="H7341" s="2">
        <f>IF(F7341-55.36&lt;=0,0,IF(F7341-55.36&lt;=1,1,2))</f>
        <v>2</v>
      </c>
      <c r="I7341">
        <v>60.8</v>
      </c>
      <c r="J7341">
        <v>55.4</v>
      </c>
      <c r="K7341">
        <v>57.1</v>
      </c>
      <c r="L7341">
        <v>52.7</v>
      </c>
      <c r="M7341">
        <v>85.4</v>
      </c>
      <c r="O7341">
        <v>0.64300000000000002</v>
      </c>
      <c r="P7341">
        <v>100</v>
      </c>
      <c r="Q7341">
        <v>12.5</v>
      </c>
      <c r="R7341" t="s">
        <v>40</v>
      </c>
      <c r="S7341">
        <v>0</v>
      </c>
      <c r="T7341">
        <v>0</v>
      </c>
      <c r="U7341">
        <v>33.299999999999997</v>
      </c>
      <c r="V7341">
        <v>21.9</v>
      </c>
      <c r="W7341">
        <v>294.5</v>
      </c>
      <c r="X7341">
        <v>1014</v>
      </c>
      <c r="Y7341">
        <v>56.8</v>
      </c>
      <c r="Z7341">
        <v>6.1</v>
      </c>
      <c r="AA7341">
        <v>112.9</v>
      </c>
      <c r="AB7341">
        <v>9.9</v>
      </c>
      <c r="AC7341">
        <v>4</v>
      </c>
      <c r="AD7341">
        <v>0</v>
      </c>
      <c r="AE7341" t="s">
        <v>22103</v>
      </c>
      <c r="AF7341" t="s">
        <v>22104</v>
      </c>
      <c r="AG7341">
        <v>0.71</v>
      </c>
      <c r="AH7341" t="s">
        <v>56</v>
      </c>
      <c r="AI7341" t="s">
        <v>101</v>
      </c>
      <c r="AJ7341" t="s">
        <v>40</v>
      </c>
    </row>
    <row r="7342" spans="1:36" x14ac:dyDescent="0.25">
      <c r="A7342" t="s">
        <v>32</v>
      </c>
      <c r="B7342" t="s">
        <v>22105</v>
      </c>
      <c r="C7342">
        <f>YEAR(B7342)</f>
        <v>2020</v>
      </c>
      <c r="D7342">
        <v>59</v>
      </c>
      <c r="E7342">
        <v>55.4</v>
      </c>
      <c r="F7342">
        <v>56.9</v>
      </c>
      <c r="H7342" s="2">
        <f>IF(F7342-55.36&lt;=0,0,IF(F7342-55.36&lt;=1,1,2))</f>
        <v>2</v>
      </c>
      <c r="I7342">
        <v>59</v>
      </c>
      <c r="J7342">
        <v>55.4</v>
      </c>
      <c r="K7342">
        <v>56.9</v>
      </c>
      <c r="L7342">
        <v>48.3</v>
      </c>
      <c r="M7342">
        <v>73</v>
      </c>
      <c r="O7342">
        <v>3.4000000000000002E-2</v>
      </c>
      <c r="P7342">
        <v>100</v>
      </c>
      <c r="Q7342">
        <v>4.17</v>
      </c>
      <c r="R7342" t="s">
        <v>40</v>
      </c>
      <c r="S7342">
        <v>0</v>
      </c>
      <c r="T7342">
        <v>0</v>
      </c>
      <c r="U7342">
        <v>33.1</v>
      </c>
      <c r="V7342">
        <v>24.2</v>
      </c>
      <c r="W7342">
        <v>335</v>
      </c>
      <c r="X7342">
        <v>1022.3</v>
      </c>
      <c r="Y7342">
        <v>61.5</v>
      </c>
      <c r="Z7342">
        <v>6.2</v>
      </c>
      <c r="AA7342">
        <v>133.19999999999999</v>
      </c>
      <c r="AB7342">
        <v>11.6</v>
      </c>
      <c r="AC7342">
        <v>5</v>
      </c>
      <c r="AD7342">
        <v>0</v>
      </c>
      <c r="AE7342" t="s">
        <v>22106</v>
      </c>
      <c r="AF7342" t="s">
        <v>22107</v>
      </c>
      <c r="AG7342">
        <v>0.75</v>
      </c>
      <c r="AH7342" t="s">
        <v>56</v>
      </c>
      <c r="AI7342" t="s">
        <v>137</v>
      </c>
      <c r="AJ7342" t="s">
        <v>40</v>
      </c>
    </row>
    <row r="7343" spans="1:36" x14ac:dyDescent="0.25">
      <c r="A7343" t="s">
        <v>32</v>
      </c>
      <c r="B7343" t="s">
        <v>22108</v>
      </c>
      <c r="C7343">
        <f>YEAR(B7343)</f>
        <v>2020</v>
      </c>
      <c r="D7343">
        <v>59</v>
      </c>
      <c r="E7343">
        <v>55.3</v>
      </c>
      <c r="F7343">
        <v>56.4</v>
      </c>
      <c r="H7343" s="2">
        <f>IF(F7343-55.36&lt;=0,0,IF(F7343-55.36&lt;=1,1,2))</f>
        <v>2</v>
      </c>
      <c r="I7343">
        <v>59</v>
      </c>
      <c r="J7343">
        <v>55.3</v>
      </c>
      <c r="K7343">
        <v>56.4</v>
      </c>
      <c r="L7343">
        <v>46.3</v>
      </c>
      <c r="M7343">
        <v>68.900000000000006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31.5</v>
      </c>
      <c r="V7343">
        <v>21.9</v>
      </c>
      <c r="W7343">
        <v>325.60000000000002</v>
      </c>
      <c r="X7343">
        <v>1022.8</v>
      </c>
      <c r="Y7343">
        <v>55.8</v>
      </c>
      <c r="Z7343">
        <v>6.2</v>
      </c>
      <c r="AA7343">
        <v>130.6</v>
      </c>
      <c r="AB7343">
        <v>11.3</v>
      </c>
      <c r="AC7343">
        <v>5</v>
      </c>
      <c r="AD7343">
        <v>0</v>
      </c>
      <c r="AE7343" t="s">
        <v>22109</v>
      </c>
      <c r="AF7343" t="s">
        <v>22110</v>
      </c>
      <c r="AG7343">
        <v>0.78</v>
      </c>
      <c r="AH7343" t="s">
        <v>36</v>
      </c>
      <c r="AI7343" t="s">
        <v>37</v>
      </c>
      <c r="AJ7343" t="s">
        <v>38</v>
      </c>
    </row>
    <row r="7344" spans="1:36" x14ac:dyDescent="0.25">
      <c r="A7344" t="s">
        <v>32</v>
      </c>
      <c r="B7344" t="s">
        <v>22111</v>
      </c>
      <c r="C7344">
        <f>YEAR(B7344)</f>
        <v>2020</v>
      </c>
      <c r="D7344">
        <v>59</v>
      </c>
      <c r="E7344">
        <v>48.2</v>
      </c>
      <c r="F7344">
        <v>54.8</v>
      </c>
      <c r="H7344" s="2">
        <f>IF(F7344-55.36&lt;=0,0,IF(F7344-55.36&lt;=1,1,2))</f>
        <v>0</v>
      </c>
      <c r="I7344">
        <v>59</v>
      </c>
      <c r="J7344">
        <v>44.5</v>
      </c>
      <c r="K7344">
        <v>54.5</v>
      </c>
      <c r="L7344">
        <v>45.7</v>
      </c>
      <c r="M7344">
        <v>72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18.100000000000001</v>
      </c>
      <c r="V7344">
        <v>13.9</v>
      </c>
      <c r="W7344">
        <v>292.10000000000002</v>
      </c>
      <c r="X7344">
        <v>1019.7</v>
      </c>
      <c r="Y7344">
        <v>51.1</v>
      </c>
      <c r="Z7344">
        <v>6.2</v>
      </c>
      <c r="AA7344">
        <v>159.4</v>
      </c>
      <c r="AB7344">
        <v>13.8</v>
      </c>
      <c r="AC7344">
        <v>6</v>
      </c>
      <c r="AD7344">
        <v>0</v>
      </c>
      <c r="AE7344" t="s">
        <v>22112</v>
      </c>
      <c r="AF7344" t="s">
        <v>22113</v>
      </c>
      <c r="AG7344">
        <v>0.82</v>
      </c>
      <c r="AH7344" t="s">
        <v>36</v>
      </c>
      <c r="AI7344" t="s">
        <v>37</v>
      </c>
      <c r="AJ7344" t="s">
        <v>38</v>
      </c>
    </row>
    <row r="7345" spans="1:36" x14ac:dyDescent="0.25">
      <c r="A7345" t="s">
        <v>32</v>
      </c>
      <c r="B7345" t="s">
        <v>22114</v>
      </c>
      <c r="C7345">
        <f>YEAR(B7345)</f>
        <v>2020</v>
      </c>
      <c r="D7345">
        <v>60.8</v>
      </c>
      <c r="E7345">
        <v>42.8</v>
      </c>
      <c r="F7345">
        <v>53</v>
      </c>
      <c r="H7345" s="2">
        <f>IF(F7345-55.36&lt;=0,0,IF(F7345-55.36&lt;=1,1,2))</f>
        <v>0</v>
      </c>
      <c r="I7345">
        <v>60.8</v>
      </c>
      <c r="J7345">
        <v>37.4</v>
      </c>
      <c r="K7345">
        <v>51.2</v>
      </c>
      <c r="L7345">
        <v>46.9</v>
      </c>
      <c r="M7345">
        <v>80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14.5</v>
      </c>
      <c r="V7345">
        <v>10.3</v>
      </c>
      <c r="W7345">
        <v>181.8</v>
      </c>
      <c r="X7345">
        <v>1018.2</v>
      </c>
      <c r="Y7345">
        <v>31.5</v>
      </c>
      <c r="Z7345">
        <v>6.2</v>
      </c>
      <c r="AA7345">
        <v>178.4</v>
      </c>
      <c r="AB7345">
        <v>15.4</v>
      </c>
      <c r="AC7345">
        <v>6</v>
      </c>
      <c r="AD7345">
        <v>0</v>
      </c>
      <c r="AE7345" t="s">
        <v>22115</v>
      </c>
      <c r="AF7345" t="s">
        <v>22116</v>
      </c>
      <c r="AG7345">
        <v>0.85</v>
      </c>
      <c r="AH7345" t="s">
        <v>36</v>
      </c>
      <c r="AI7345" t="s">
        <v>37</v>
      </c>
      <c r="AJ7345" t="s">
        <v>38</v>
      </c>
    </row>
    <row r="7346" spans="1:36" x14ac:dyDescent="0.25">
      <c r="A7346" t="s">
        <v>32</v>
      </c>
      <c r="B7346" t="s">
        <v>22117</v>
      </c>
      <c r="C7346">
        <f>YEAR(B7346)</f>
        <v>2020</v>
      </c>
      <c r="D7346">
        <v>64.400000000000006</v>
      </c>
      <c r="E7346">
        <v>51.8</v>
      </c>
      <c r="F7346">
        <v>57.1</v>
      </c>
      <c r="H7346" s="2">
        <f>IF(F7346-55.36&lt;=0,0,IF(F7346-55.36&lt;=1,1,2))</f>
        <v>2</v>
      </c>
      <c r="I7346">
        <v>64.400000000000006</v>
      </c>
      <c r="J7346">
        <v>51.8</v>
      </c>
      <c r="K7346">
        <v>57.1</v>
      </c>
      <c r="L7346">
        <v>49.2</v>
      </c>
      <c r="M7346">
        <v>75.599999999999994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23</v>
      </c>
      <c r="V7346">
        <v>15</v>
      </c>
      <c r="W7346">
        <v>239.3</v>
      </c>
      <c r="X7346">
        <v>1013.8</v>
      </c>
      <c r="Y7346">
        <v>51.2</v>
      </c>
      <c r="Z7346">
        <v>6.2</v>
      </c>
      <c r="AA7346">
        <v>138.6</v>
      </c>
      <c r="AB7346">
        <v>12</v>
      </c>
      <c r="AC7346">
        <v>5</v>
      </c>
      <c r="AD7346">
        <v>0</v>
      </c>
      <c r="AE7346" t="s">
        <v>22118</v>
      </c>
      <c r="AF7346" t="s">
        <v>22119</v>
      </c>
      <c r="AG7346">
        <v>0.89</v>
      </c>
      <c r="AH7346" t="s">
        <v>36</v>
      </c>
      <c r="AI7346" t="s">
        <v>37</v>
      </c>
      <c r="AJ7346" t="s">
        <v>38</v>
      </c>
    </row>
    <row r="7347" spans="1:36" x14ac:dyDescent="0.25">
      <c r="A7347" t="s">
        <v>32</v>
      </c>
      <c r="B7347" t="s">
        <v>22120</v>
      </c>
      <c r="C7347">
        <f>YEAR(B7347)</f>
        <v>2020</v>
      </c>
      <c r="D7347">
        <v>55.4</v>
      </c>
      <c r="E7347">
        <v>48.2</v>
      </c>
      <c r="F7347">
        <v>54.6</v>
      </c>
      <c r="H7347" s="2">
        <f>IF(F7347-55.36&lt;=0,0,IF(F7347-55.36&lt;=1,1,2))</f>
        <v>0</v>
      </c>
      <c r="I7347">
        <v>55.4</v>
      </c>
      <c r="J7347">
        <v>43</v>
      </c>
      <c r="K7347">
        <v>54.2</v>
      </c>
      <c r="L7347">
        <v>43.3</v>
      </c>
      <c r="M7347">
        <v>66.3</v>
      </c>
      <c r="O7347">
        <v>0.184</v>
      </c>
      <c r="P7347">
        <v>100</v>
      </c>
      <c r="Q7347">
        <v>8.33</v>
      </c>
      <c r="R7347" t="s">
        <v>40</v>
      </c>
      <c r="S7347">
        <v>0</v>
      </c>
      <c r="T7347">
        <v>0</v>
      </c>
      <c r="U7347">
        <v>43.4</v>
      </c>
      <c r="V7347">
        <v>27.7</v>
      </c>
      <c r="W7347">
        <v>316.7</v>
      </c>
      <c r="X7347">
        <v>1014.5</v>
      </c>
      <c r="Y7347">
        <v>61.5</v>
      </c>
      <c r="Z7347">
        <v>6.2</v>
      </c>
      <c r="AA7347">
        <v>142.80000000000001</v>
      </c>
      <c r="AB7347">
        <v>12.2</v>
      </c>
      <c r="AC7347">
        <v>6</v>
      </c>
      <c r="AD7347">
        <v>0</v>
      </c>
      <c r="AE7347" t="s">
        <v>22121</v>
      </c>
      <c r="AF7347" t="s">
        <v>22122</v>
      </c>
      <c r="AG7347">
        <v>0.92</v>
      </c>
      <c r="AH7347" t="s">
        <v>56</v>
      </c>
      <c r="AI7347" t="s">
        <v>57</v>
      </c>
      <c r="AJ7347" t="s">
        <v>40</v>
      </c>
    </row>
    <row r="7348" spans="1:36" x14ac:dyDescent="0.25">
      <c r="A7348" t="s">
        <v>32</v>
      </c>
      <c r="B7348" t="s">
        <v>22123</v>
      </c>
      <c r="C7348">
        <f>YEAR(B7348)</f>
        <v>2020</v>
      </c>
      <c r="D7348">
        <v>55.4</v>
      </c>
      <c r="E7348">
        <v>51.8</v>
      </c>
      <c r="F7348">
        <v>54.1</v>
      </c>
      <c r="H7348" s="2">
        <f>IF(F7348-55.36&lt;=0,0,IF(F7348-55.36&lt;=1,1,2))</f>
        <v>0</v>
      </c>
      <c r="I7348">
        <v>55.4</v>
      </c>
      <c r="J7348">
        <v>51.8</v>
      </c>
      <c r="K7348">
        <v>54.1</v>
      </c>
      <c r="L7348">
        <v>40.4</v>
      </c>
      <c r="M7348">
        <v>59.8</v>
      </c>
      <c r="O7348">
        <v>8.0000000000000002E-3</v>
      </c>
      <c r="P7348">
        <v>100</v>
      </c>
      <c r="Q7348">
        <v>4.17</v>
      </c>
      <c r="R7348" t="s">
        <v>40</v>
      </c>
      <c r="S7348">
        <v>0</v>
      </c>
      <c r="T7348">
        <v>0</v>
      </c>
      <c r="U7348">
        <v>30</v>
      </c>
      <c r="V7348">
        <v>21.9</v>
      </c>
      <c r="W7348">
        <v>338.5</v>
      </c>
      <c r="X7348">
        <v>1019.5</v>
      </c>
      <c r="Y7348">
        <v>48.4</v>
      </c>
      <c r="Z7348">
        <v>6.2</v>
      </c>
      <c r="AA7348">
        <v>153.80000000000001</v>
      </c>
      <c r="AB7348">
        <v>13.2</v>
      </c>
      <c r="AC7348">
        <v>6</v>
      </c>
      <c r="AD7348">
        <v>0</v>
      </c>
      <c r="AE7348" t="s">
        <v>22124</v>
      </c>
      <c r="AF7348" t="s">
        <v>22125</v>
      </c>
      <c r="AG7348">
        <v>0.96</v>
      </c>
      <c r="AH7348" t="s">
        <v>56</v>
      </c>
      <c r="AI7348" t="s">
        <v>137</v>
      </c>
      <c r="AJ7348" t="s">
        <v>40</v>
      </c>
    </row>
    <row r="7349" spans="1:36" x14ac:dyDescent="0.25">
      <c r="A7349" t="s">
        <v>32</v>
      </c>
      <c r="B7349" t="s">
        <v>22126</v>
      </c>
      <c r="C7349">
        <f>YEAR(B7349)</f>
        <v>2020</v>
      </c>
      <c r="D7349">
        <v>53.6</v>
      </c>
      <c r="E7349">
        <v>50</v>
      </c>
      <c r="F7349">
        <v>52.6</v>
      </c>
      <c r="H7349" s="2">
        <f>IF(F7349-55.36&lt;=0,0,IF(F7349-55.36&lt;=1,1,2))</f>
        <v>0</v>
      </c>
      <c r="I7349">
        <v>53.6</v>
      </c>
      <c r="J7349">
        <v>43.1</v>
      </c>
      <c r="K7349">
        <v>52.3</v>
      </c>
      <c r="L7349">
        <v>40.799999999999997</v>
      </c>
      <c r="M7349">
        <v>64.400000000000006</v>
      </c>
      <c r="O7349">
        <v>5.8000000000000003E-2</v>
      </c>
      <c r="P7349">
        <v>100</v>
      </c>
      <c r="Q7349">
        <v>8.33</v>
      </c>
      <c r="R7349" t="s">
        <v>40</v>
      </c>
      <c r="S7349">
        <v>0</v>
      </c>
      <c r="T7349">
        <v>0</v>
      </c>
      <c r="U7349">
        <v>41.2</v>
      </c>
      <c r="V7349">
        <v>26.4</v>
      </c>
      <c r="W7349">
        <v>332.2</v>
      </c>
      <c r="X7349">
        <v>1021</v>
      </c>
      <c r="Y7349">
        <v>58.6</v>
      </c>
      <c r="Z7349">
        <v>6.2</v>
      </c>
      <c r="AA7349">
        <v>135.1</v>
      </c>
      <c r="AB7349">
        <v>11.8</v>
      </c>
      <c r="AC7349">
        <v>5</v>
      </c>
      <c r="AD7349">
        <v>0</v>
      </c>
      <c r="AE7349" t="s">
        <v>22127</v>
      </c>
      <c r="AF7349" t="s">
        <v>22128</v>
      </c>
      <c r="AG7349">
        <v>0</v>
      </c>
      <c r="AH7349" t="s">
        <v>56</v>
      </c>
      <c r="AI7349" t="s">
        <v>101</v>
      </c>
      <c r="AJ7349" t="s">
        <v>40</v>
      </c>
    </row>
    <row r="7350" spans="1:36" x14ac:dyDescent="0.25">
      <c r="A7350" t="s">
        <v>32</v>
      </c>
      <c r="B7350" t="s">
        <v>22129</v>
      </c>
      <c r="C7350">
        <f>YEAR(B7350)</f>
        <v>2020</v>
      </c>
      <c r="D7350">
        <v>59</v>
      </c>
      <c r="E7350">
        <v>48.2</v>
      </c>
      <c r="F7350">
        <v>53.5</v>
      </c>
      <c r="H7350" s="2">
        <f>IF(F7350-55.36&lt;=0,0,IF(F7350-55.36&lt;=1,1,2))</f>
        <v>0</v>
      </c>
      <c r="I7350">
        <v>59</v>
      </c>
      <c r="J7350">
        <v>44.6</v>
      </c>
      <c r="K7350">
        <v>52.9</v>
      </c>
      <c r="L7350">
        <v>42.7</v>
      </c>
      <c r="M7350">
        <v>67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18.8</v>
      </c>
      <c r="V7350">
        <v>12.8</v>
      </c>
      <c r="W7350">
        <v>274.10000000000002</v>
      </c>
      <c r="X7350">
        <v>1018.5</v>
      </c>
      <c r="Y7350">
        <v>22</v>
      </c>
      <c r="Z7350">
        <v>6.2</v>
      </c>
      <c r="AA7350">
        <v>203.5</v>
      </c>
      <c r="AB7350">
        <v>17.600000000000001</v>
      </c>
      <c r="AC7350">
        <v>7</v>
      </c>
      <c r="AD7350">
        <v>0</v>
      </c>
      <c r="AE7350" t="s">
        <v>22130</v>
      </c>
      <c r="AF7350" t="s">
        <v>22131</v>
      </c>
      <c r="AG7350">
        <v>0.03</v>
      </c>
      <c r="AH7350" t="s">
        <v>36</v>
      </c>
      <c r="AI7350" t="s">
        <v>37</v>
      </c>
      <c r="AJ7350" t="s">
        <v>38</v>
      </c>
    </row>
    <row r="7351" spans="1:36" x14ac:dyDescent="0.25">
      <c r="A7351" t="s">
        <v>32</v>
      </c>
      <c r="B7351" t="s">
        <v>22132</v>
      </c>
      <c r="C7351">
        <f>YEAR(B7351)</f>
        <v>2020</v>
      </c>
      <c r="D7351">
        <v>62.6</v>
      </c>
      <c r="E7351">
        <v>46.4</v>
      </c>
      <c r="F7351">
        <v>53.5</v>
      </c>
      <c r="H7351" s="2">
        <f>IF(F7351-55.36&lt;=0,0,IF(F7351-55.36&lt;=1,1,2))</f>
        <v>0</v>
      </c>
      <c r="I7351">
        <v>62.6</v>
      </c>
      <c r="J7351">
        <v>42.3</v>
      </c>
      <c r="K7351">
        <v>52.3</v>
      </c>
      <c r="L7351">
        <v>47.5</v>
      </c>
      <c r="M7351">
        <v>80.599999999999994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18.3</v>
      </c>
      <c r="V7351">
        <v>11.4</v>
      </c>
      <c r="W7351">
        <v>201.9</v>
      </c>
      <c r="X7351">
        <v>1017.8</v>
      </c>
      <c r="Y7351">
        <v>30.5</v>
      </c>
      <c r="Z7351">
        <v>6.2</v>
      </c>
      <c r="AA7351">
        <v>196.1</v>
      </c>
      <c r="AB7351">
        <v>17.100000000000001</v>
      </c>
      <c r="AC7351">
        <v>7</v>
      </c>
      <c r="AD7351">
        <v>0</v>
      </c>
      <c r="AE7351" t="s">
        <v>22133</v>
      </c>
      <c r="AF7351" t="s">
        <v>22134</v>
      </c>
      <c r="AG7351">
        <v>0.06</v>
      </c>
      <c r="AH7351" t="s">
        <v>36</v>
      </c>
      <c r="AI7351" t="s">
        <v>37</v>
      </c>
      <c r="AJ7351" t="s">
        <v>38</v>
      </c>
    </row>
    <row r="7352" spans="1:36" x14ac:dyDescent="0.25">
      <c r="A7352" t="s">
        <v>32</v>
      </c>
      <c r="B7352" t="s">
        <v>22135</v>
      </c>
      <c r="C7352">
        <f>YEAR(B7352)</f>
        <v>2020</v>
      </c>
      <c r="D7352">
        <v>68</v>
      </c>
      <c r="E7352">
        <v>46.4</v>
      </c>
      <c r="F7352">
        <v>56.4</v>
      </c>
      <c r="H7352" s="2">
        <f>IF(F7352-55.36&lt;=0,0,IF(F7352-55.36&lt;=1,1,2))</f>
        <v>2</v>
      </c>
      <c r="I7352">
        <v>68</v>
      </c>
      <c r="J7352">
        <v>41.9</v>
      </c>
      <c r="K7352">
        <v>55.4</v>
      </c>
      <c r="L7352">
        <v>48.9</v>
      </c>
      <c r="M7352">
        <v>77.099999999999994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30</v>
      </c>
      <c r="V7352">
        <v>19.7</v>
      </c>
      <c r="W7352">
        <v>182</v>
      </c>
      <c r="X7352">
        <v>1014.6</v>
      </c>
      <c r="Y7352">
        <v>26</v>
      </c>
      <c r="Z7352">
        <v>6.2</v>
      </c>
      <c r="AA7352">
        <v>194.7</v>
      </c>
      <c r="AB7352">
        <v>16.899999999999999</v>
      </c>
      <c r="AC7352">
        <v>7</v>
      </c>
      <c r="AD7352">
        <v>0</v>
      </c>
      <c r="AE7352" t="s">
        <v>22136</v>
      </c>
      <c r="AF7352" t="s">
        <v>22137</v>
      </c>
      <c r="AG7352">
        <v>0.09</v>
      </c>
      <c r="AH7352" t="s">
        <v>36</v>
      </c>
      <c r="AI7352" t="s">
        <v>37</v>
      </c>
      <c r="AJ7352" t="s">
        <v>38</v>
      </c>
    </row>
    <row r="7353" spans="1:36" x14ac:dyDescent="0.25">
      <c r="A7353" t="s">
        <v>32</v>
      </c>
      <c r="B7353" t="s">
        <v>22138</v>
      </c>
      <c r="C7353">
        <f>YEAR(B7353)</f>
        <v>2020</v>
      </c>
      <c r="D7353">
        <v>68</v>
      </c>
      <c r="E7353">
        <v>53.6</v>
      </c>
      <c r="F7353">
        <v>60.3</v>
      </c>
      <c r="H7353" s="2">
        <f>IF(F7353-55.36&lt;=0,0,IF(F7353-55.36&lt;=1,1,2))</f>
        <v>2</v>
      </c>
      <c r="I7353">
        <v>68</v>
      </c>
      <c r="J7353">
        <v>53.6</v>
      </c>
      <c r="K7353">
        <v>60.3</v>
      </c>
      <c r="L7353">
        <v>50</v>
      </c>
      <c r="M7353">
        <v>70.099999999999994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31.1</v>
      </c>
      <c r="V7353">
        <v>21.9</v>
      </c>
      <c r="W7353">
        <v>182.3</v>
      </c>
      <c r="X7353">
        <v>1012.3</v>
      </c>
      <c r="Y7353">
        <v>41.5</v>
      </c>
      <c r="Z7353">
        <v>6.2</v>
      </c>
      <c r="AA7353">
        <v>172.5</v>
      </c>
      <c r="AB7353">
        <v>14.7</v>
      </c>
      <c r="AC7353">
        <v>7</v>
      </c>
      <c r="AD7353">
        <v>0</v>
      </c>
      <c r="AE7353" t="s">
        <v>22139</v>
      </c>
      <c r="AF7353" t="s">
        <v>22140</v>
      </c>
      <c r="AG7353">
        <v>0.12</v>
      </c>
      <c r="AH7353" t="s">
        <v>36</v>
      </c>
      <c r="AI7353" t="s">
        <v>37</v>
      </c>
      <c r="AJ7353" t="s">
        <v>38</v>
      </c>
    </row>
    <row r="7354" spans="1:36" x14ac:dyDescent="0.25">
      <c r="A7354" t="s">
        <v>32</v>
      </c>
      <c r="B7354" t="s">
        <v>22141</v>
      </c>
      <c r="C7354">
        <f>YEAR(B7354)</f>
        <v>2020</v>
      </c>
      <c r="D7354">
        <v>60.8</v>
      </c>
      <c r="E7354">
        <v>48.2</v>
      </c>
      <c r="F7354">
        <v>55.1</v>
      </c>
      <c r="H7354" s="2">
        <f>IF(F7354-55.36&lt;=0,0,IF(F7354-55.36&lt;=1,1,2))</f>
        <v>0</v>
      </c>
      <c r="I7354">
        <v>60.8</v>
      </c>
      <c r="J7354">
        <v>45.1</v>
      </c>
      <c r="K7354">
        <v>55</v>
      </c>
      <c r="L7354">
        <v>44.4</v>
      </c>
      <c r="M7354">
        <v>68.5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24.6</v>
      </c>
      <c r="V7354">
        <v>23</v>
      </c>
      <c r="W7354">
        <v>272.8</v>
      </c>
      <c r="X7354">
        <v>1014.8</v>
      </c>
      <c r="Y7354">
        <v>28.3</v>
      </c>
      <c r="Z7354">
        <v>6.2</v>
      </c>
      <c r="AA7354">
        <v>193.9</v>
      </c>
      <c r="AB7354">
        <v>16.8</v>
      </c>
      <c r="AC7354">
        <v>7</v>
      </c>
      <c r="AD7354">
        <v>0</v>
      </c>
      <c r="AE7354" t="s">
        <v>22142</v>
      </c>
      <c r="AF7354" t="s">
        <v>22143</v>
      </c>
      <c r="AG7354">
        <v>0.16</v>
      </c>
      <c r="AH7354" t="s">
        <v>36</v>
      </c>
      <c r="AI7354" t="s">
        <v>37</v>
      </c>
      <c r="AJ7354" t="s">
        <v>38</v>
      </c>
    </row>
    <row r="7355" spans="1:36" x14ac:dyDescent="0.25">
      <c r="A7355" t="s">
        <v>32</v>
      </c>
      <c r="B7355" t="s">
        <v>22144</v>
      </c>
      <c r="C7355">
        <f>YEAR(B7355)</f>
        <v>2020</v>
      </c>
      <c r="D7355">
        <v>57.2</v>
      </c>
      <c r="E7355">
        <v>53.6</v>
      </c>
      <c r="F7355">
        <v>55.7</v>
      </c>
      <c r="H7355" s="2">
        <f>IF(F7355-55.36&lt;=0,0,IF(F7355-55.36&lt;=1,1,2))</f>
        <v>1</v>
      </c>
      <c r="I7355">
        <v>57.2</v>
      </c>
      <c r="J7355">
        <v>53.6</v>
      </c>
      <c r="K7355">
        <v>55.7</v>
      </c>
      <c r="L7355">
        <v>37.9</v>
      </c>
      <c r="M7355">
        <v>52.3</v>
      </c>
      <c r="O7355">
        <v>1.1679999999999999</v>
      </c>
      <c r="P7355">
        <v>100</v>
      </c>
      <c r="Q7355">
        <v>4.17</v>
      </c>
      <c r="R7355" t="s">
        <v>40</v>
      </c>
      <c r="S7355">
        <v>0</v>
      </c>
      <c r="T7355">
        <v>0</v>
      </c>
      <c r="U7355">
        <v>44.1</v>
      </c>
      <c r="V7355">
        <v>31</v>
      </c>
      <c r="W7355">
        <v>312.7</v>
      </c>
      <c r="X7355">
        <v>1015.6</v>
      </c>
      <c r="Y7355">
        <v>40.799999999999997</v>
      </c>
      <c r="Z7355">
        <v>6.2</v>
      </c>
      <c r="AA7355">
        <v>210.7</v>
      </c>
      <c r="AB7355">
        <v>18.2</v>
      </c>
      <c r="AC7355">
        <v>8</v>
      </c>
      <c r="AD7355">
        <v>0</v>
      </c>
      <c r="AE7355" t="s">
        <v>22145</v>
      </c>
      <c r="AF7355" t="s">
        <v>22146</v>
      </c>
      <c r="AG7355">
        <v>0.19</v>
      </c>
      <c r="AH7355" t="s">
        <v>56</v>
      </c>
      <c r="AI7355" t="s">
        <v>137</v>
      </c>
      <c r="AJ7355" t="s">
        <v>40</v>
      </c>
    </row>
    <row r="7356" spans="1:36" x14ac:dyDescent="0.25">
      <c r="A7356" t="s">
        <v>32</v>
      </c>
      <c r="B7356" t="s">
        <v>22147</v>
      </c>
      <c r="C7356">
        <f>YEAR(B7356)</f>
        <v>2020</v>
      </c>
      <c r="D7356">
        <v>60.8</v>
      </c>
      <c r="E7356">
        <v>46.4</v>
      </c>
      <c r="F7356">
        <v>53.4</v>
      </c>
      <c r="G7356" s="2">
        <f>AVERAGE(F7356:F7447)</f>
        <v>62.45108695652177</v>
      </c>
      <c r="H7356" s="2">
        <f>IF(F7356-62.45&lt;=0,0,IF(F7356-62.45&lt;=1,1,2))</f>
        <v>0</v>
      </c>
      <c r="I7356">
        <v>60.8</v>
      </c>
      <c r="J7356">
        <v>42.9</v>
      </c>
      <c r="K7356">
        <v>52.6</v>
      </c>
      <c r="L7356">
        <v>42.4</v>
      </c>
      <c r="M7356">
        <v>67</v>
      </c>
      <c r="O7356">
        <v>1.6E-2</v>
      </c>
      <c r="P7356">
        <v>100</v>
      </c>
      <c r="Q7356">
        <v>4.17</v>
      </c>
      <c r="R7356" t="s">
        <v>40</v>
      </c>
      <c r="S7356">
        <v>0</v>
      </c>
      <c r="T7356">
        <v>0</v>
      </c>
      <c r="U7356">
        <v>17.399999999999999</v>
      </c>
      <c r="V7356">
        <v>11.4</v>
      </c>
      <c r="W7356">
        <v>295.10000000000002</v>
      </c>
      <c r="X7356">
        <v>1019.8</v>
      </c>
      <c r="Y7356">
        <v>34.1</v>
      </c>
      <c r="Z7356">
        <v>6.2</v>
      </c>
      <c r="AA7356">
        <v>218.6</v>
      </c>
      <c r="AB7356">
        <v>19</v>
      </c>
      <c r="AC7356">
        <v>8</v>
      </c>
      <c r="AD7356">
        <v>0</v>
      </c>
      <c r="AE7356" t="s">
        <v>22148</v>
      </c>
      <c r="AF7356" t="s">
        <v>22149</v>
      </c>
      <c r="AG7356">
        <v>0.22</v>
      </c>
      <c r="AH7356" t="s">
        <v>56</v>
      </c>
      <c r="AI7356" t="s">
        <v>78</v>
      </c>
      <c r="AJ7356" t="s">
        <v>40</v>
      </c>
    </row>
    <row r="7357" spans="1:36" x14ac:dyDescent="0.25">
      <c r="A7357" t="s">
        <v>32</v>
      </c>
      <c r="B7357" t="s">
        <v>22150</v>
      </c>
      <c r="C7357">
        <f>YEAR(B7357)</f>
        <v>2020</v>
      </c>
      <c r="D7357">
        <v>68</v>
      </c>
      <c r="E7357">
        <v>46.4</v>
      </c>
      <c r="F7357">
        <v>56.8</v>
      </c>
      <c r="H7357" s="2">
        <f>IF(F7357-62.45&lt;=0,0,IF(F7357-62.45&lt;=1,1,2))</f>
        <v>0</v>
      </c>
      <c r="I7357">
        <v>68</v>
      </c>
      <c r="J7357">
        <v>41.5</v>
      </c>
      <c r="K7357">
        <v>55.4</v>
      </c>
      <c r="L7357">
        <v>46.4</v>
      </c>
      <c r="M7357">
        <v>69.2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18.3</v>
      </c>
      <c r="V7357">
        <v>13.9</v>
      </c>
      <c r="W7357">
        <v>158.69999999999999</v>
      </c>
      <c r="X7357">
        <v>1018.6</v>
      </c>
      <c r="Y7357">
        <v>25.9</v>
      </c>
      <c r="Z7357">
        <v>6.2</v>
      </c>
      <c r="AA7357">
        <v>217.7</v>
      </c>
      <c r="AB7357">
        <v>18.7</v>
      </c>
      <c r="AC7357">
        <v>8</v>
      </c>
      <c r="AD7357">
        <v>0</v>
      </c>
      <c r="AE7357" t="s">
        <v>22151</v>
      </c>
      <c r="AF7357" t="s">
        <v>22152</v>
      </c>
      <c r="AG7357">
        <v>0.25</v>
      </c>
      <c r="AH7357" t="s">
        <v>36</v>
      </c>
      <c r="AI7357" t="s">
        <v>37</v>
      </c>
      <c r="AJ7357" t="s">
        <v>38</v>
      </c>
    </row>
    <row r="7358" spans="1:36" x14ac:dyDescent="0.25">
      <c r="A7358" t="s">
        <v>32</v>
      </c>
      <c r="B7358" t="s">
        <v>22153</v>
      </c>
      <c r="C7358">
        <f>YEAR(B7358)</f>
        <v>2020</v>
      </c>
      <c r="D7358">
        <v>68</v>
      </c>
      <c r="E7358">
        <v>57.2</v>
      </c>
      <c r="F7358">
        <v>61.5</v>
      </c>
      <c r="H7358" s="2">
        <f>IF(F7358-62.45&lt;=0,0,IF(F7358-62.45&lt;=1,1,2))</f>
        <v>0</v>
      </c>
      <c r="I7358">
        <v>68</v>
      </c>
      <c r="J7358">
        <v>57.2</v>
      </c>
      <c r="K7358">
        <v>61.5</v>
      </c>
      <c r="L7358">
        <v>45.7</v>
      </c>
      <c r="M7358">
        <v>57.1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34.4</v>
      </c>
      <c r="V7358">
        <v>24.2</v>
      </c>
      <c r="W7358">
        <v>164.5</v>
      </c>
      <c r="X7358">
        <v>1015.8</v>
      </c>
      <c r="Y7358">
        <v>26.5</v>
      </c>
      <c r="Z7358">
        <v>6.2</v>
      </c>
      <c r="AA7358">
        <v>221.4</v>
      </c>
      <c r="AB7358">
        <v>19.3</v>
      </c>
      <c r="AC7358">
        <v>8</v>
      </c>
      <c r="AD7358">
        <v>0</v>
      </c>
      <c r="AE7358" t="s">
        <v>22154</v>
      </c>
      <c r="AF7358" t="s">
        <v>22155</v>
      </c>
      <c r="AG7358">
        <v>0.28999999999999998</v>
      </c>
      <c r="AH7358" t="s">
        <v>36</v>
      </c>
      <c r="AI7358" t="s">
        <v>37</v>
      </c>
      <c r="AJ7358" t="s">
        <v>38</v>
      </c>
    </row>
    <row r="7359" spans="1:36" x14ac:dyDescent="0.25">
      <c r="A7359" t="s">
        <v>32</v>
      </c>
      <c r="B7359" t="s">
        <v>22156</v>
      </c>
      <c r="C7359">
        <f>YEAR(B7359)</f>
        <v>2020</v>
      </c>
      <c r="D7359">
        <v>66.2</v>
      </c>
      <c r="E7359">
        <v>59</v>
      </c>
      <c r="F7359">
        <v>61.7</v>
      </c>
      <c r="H7359" s="2">
        <f>IF(F7359-62.45&lt;=0,0,IF(F7359-62.45&lt;=1,1,2))</f>
        <v>0</v>
      </c>
      <c r="I7359">
        <v>66.2</v>
      </c>
      <c r="J7359">
        <v>59</v>
      </c>
      <c r="K7359">
        <v>61.7</v>
      </c>
      <c r="L7359">
        <v>49.7</v>
      </c>
      <c r="M7359">
        <v>65.5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42.5</v>
      </c>
      <c r="V7359">
        <v>31.1</v>
      </c>
      <c r="W7359">
        <v>174.8</v>
      </c>
      <c r="X7359">
        <v>1009.2</v>
      </c>
      <c r="Y7359">
        <v>52.6</v>
      </c>
      <c r="Z7359">
        <v>6.2</v>
      </c>
      <c r="AA7359">
        <v>177.8</v>
      </c>
      <c r="AB7359">
        <v>15.4</v>
      </c>
      <c r="AC7359">
        <v>7</v>
      </c>
      <c r="AD7359">
        <v>0</v>
      </c>
      <c r="AE7359" t="s">
        <v>22157</v>
      </c>
      <c r="AF7359" t="s">
        <v>22158</v>
      </c>
      <c r="AG7359">
        <v>0.32</v>
      </c>
      <c r="AH7359" t="s">
        <v>36</v>
      </c>
      <c r="AI7359" t="s">
        <v>37</v>
      </c>
      <c r="AJ7359" t="s">
        <v>344</v>
      </c>
    </row>
    <row r="7360" spans="1:36" x14ac:dyDescent="0.25">
      <c r="A7360" t="s">
        <v>32</v>
      </c>
      <c r="B7360" t="s">
        <v>22159</v>
      </c>
      <c r="C7360">
        <f>YEAR(B7360)</f>
        <v>2020</v>
      </c>
      <c r="D7360">
        <v>62.6</v>
      </c>
      <c r="E7360">
        <v>53.6</v>
      </c>
      <c r="F7360">
        <v>56.6</v>
      </c>
      <c r="H7360" s="2">
        <f>IF(F7360-62.45&lt;=0,0,IF(F7360-62.45&lt;=1,1,2))</f>
        <v>0</v>
      </c>
      <c r="I7360">
        <v>62.6</v>
      </c>
      <c r="J7360">
        <v>53.6</v>
      </c>
      <c r="K7360">
        <v>56.6</v>
      </c>
      <c r="L7360">
        <v>48</v>
      </c>
      <c r="M7360">
        <v>73.2</v>
      </c>
      <c r="O7360">
        <v>1.6E-2</v>
      </c>
      <c r="P7360">
        <v>100</v>
      </c>
      <c r="Q7360">
        <v>4.17</v>
      </c>
      <c r="R7360" t="s">
        <v>40</v>
      </c>
      <c r="S7360">
        <v>0</v>
      </c>
      <c r="T7360">
        <v>0</v>
      </c>
      <c r="U7360">
        <v>14.8</v>
      </c>
      <c r="V7360">
        <v>9.1</v>
      </c>
      <c r="W7360">
        <v>241.8</v>
      </c>
      <c r="X7360">
        <v>1007.2</v>
      </c>
      <c r="Y7360">
        <v>51.6</v>
      </c>
      <c r="Z7360">
        <v>6.2</v>
      </c>
      <c r="AA7360">
        <v>185.4</v>
      </c>
      <c r="AB7360">
        <v>16.2</v>
      </c>
      <c r="AC7360">
        <v>7</v>
      </c>
      <c r="AD7360">
        <v>0</v>
      </c>
      <c r="AE7360" t="s">
        <v>22160</v>
      </c>
      <c r="AF7360" t="s">
        <v>22161</v>
      </c>
      <c r="AG7360">
        <v>0.36</v>
      </c>
      <c r="AH7360" t="s">
        <v>56</v>
      </c>
      <c r="AI7360" t="s">
        <v>61</v>
      </c>
      <c r="AJ7360" t="s">
        <v>40</v>
      </c>
    </row>
    <row r="7361" spans="1:36" x14ac:dyDescent="0.25">
      <c r="A7361" t="s">
        <v>32</v>
      </c>
      <c r="B7361" t="s">
        <v>22162</v>
      </c>
      <c r="C7361">
        <f>YEAR(B7361)</f>
        <v>2020</v>
      </c>
      <c r="D7361">
        <v>62.6</v>
      </c>
      <c r="E7361">
        <v>44.5</v>
      </c>
      <c r="F7361">
        <v>55</v>
      </c>
      <c r="H7361" s="2">
        <f>IF(F7361-62.45&lt;=0,0,IF(F7361-62.45&lt;=1,1,2))</f>
        <v>0</v>
      </c>
      <c r="I7361">
        <v>62.6</v>
      </c>
      <c r="J7361">
        <v>42.2</v>
      </c>
      <c r="K7361">
        <v>54.3</v>
      </c>
      <c r="L7361">
        <v>46.7</v>
      </c>
      <c r="M7361">
        <v>74.900000000000006</v>
      </c>
      <c r="O7361">
        <v>3.0000000000000001E-3</v>
      </c>
      <c r="P7361">
        <v>100</v>
      </c>
      <c r="Q7361">
        <v>4.17</v>
      </c>
      <c r="R7361" t="s">
        <v>40</v>
      </c>
      <c r="S7361">
        <v>0</v>
      </c>
      <c r="T7361">
        <v>0</v>
      </c>
      <c r="U7361">
        <v>15.7</v>
      </c>
      <c r="V7361">
        <v>15</v>
      </c>
      <c r="W7361">
        <v>255.8</v>
      </c>
      <c r="X7361">
        <v>1012.3</v>
      </c>
      <c r="Y7361">
        <v>29.5</v>
      </c>
      <c r="Z7361">
        <v>6.2</v>
      </c>
      <c r="AA7361">
        <v>216.3</v>
      </c>
      <c r="AB7361">
        <v>18.7</v>
      </c>
      <c r="AC7361">
        <v>8</v>
      </c>
      <c r="AD7361">
        <v>0</v>
      </c>
      <c r="AE7361" t="s">
        <v>22163</v>
      </c>
      <c r="AF7361" t="s">
        <v>22164</v>
      </c>
      <c r="AG7361">
        <v>0.39</v>
      </c>
      <c r="AH7361" t="s">
        <v>56</v>
      </c>
      <c r="AI7361" t="s">
        <v>78</v>
      </c>
      <c r="AJ7361" t="s">
        <v>40</v>
      </c>
    </row>
    <row r="7362" spans="1:36" x14ac:dyDescent="0.25">
      <c r="A7362" t="s">
        <v>32</v>
      </c>
      <c r="B7362" t="s">
        <v>22165</v>
      </c>
      <c r="C7362">
        <f>YEAR(B7362)</f>
        <v>2020</v>
      </c>
      <c r="D7362">
        <v>71.599999999999994</v>
      </c>
      <c r="E7362">
        <v>50</v>
      </c>
      <c r="F7362">
        <v>60.7</v>
      </c>
      <c r="H7362" s="2">
        <f>IF(F7362-62.45&lt;=0,0,IF(F7362-62.45&lt;=1,1,2))</f>
        <v>0</v>
      </c>
      <c r="I7362">
        <v>71.599999999999994</v>
      </c>
      <c r="J7362">
        <v>50</v>
      </c>
      <c r="K7362">
        <v>60.7</v>
      </c>
      <c r="L7362">
        <v>46.5</v>
      </c>
      <c r="M7362">
        <v>62.7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48.3</v>
      </c>
      <c r="V7362">
        <v>38</v>
      </c>
      <c r="W7362">
        <v>169.3</v>
      </c>
      <c r="X7362">
        <v>1013.5</v>
      </c>
      <c r="Y7362">
        <v>34.200000000000003</v>
      </c>
      <c r="Z7362">
        <v>6.2</v>
      </c>
      <c r="AA7362">
        <v>214.6</v>
      </c>
      <c r="AB7362">
        <v>18.600000000000001</v>
      </c>
      <c r="AC7362">
        <v>7</v>
      </c>
      <c r="AD7362">
        <v>0</v>
      </c>
      <c r="AE7362" t="s">
        <v>22166</v>
      </c>
      <c r="AF7362" t="s">
        <v>22167</v>
      </c>
      <c r="AG7362">
        <v>0.42</v>
      </c>
      <c r="AH7362" t="s">
        <v>36</v>
      </c>
      <c r="AI7362" t="s">
        <v>37</v>
      </c>
      <c r="AJ7362" t="s">
        <v>344</v>
      </c>
    </row>
    <row r="7363" spans="1:36" x14ac:dyDescent="0.25">
      <c r="A7363" t="s">
        <v>32</v>
      </c>
      <c r="B7363" t="s">
        <v>22168</v>
      </c>
      <c r="C7363">
        <f>YEAR(B7363)</f>
        <v>2020</v>
      </c>
      <c r="D7363">
        <v>68</v>
      </c>
      <c r="E7363">
        <v>60.7</v>
      </c>
      <c r="F7363">
        <v>65.400000000000006</v>
      </c>
      <c r="H7363" s="2">
        <f>IF(F7363-62.45&lt;=0,0,IF(F7363-62.45&lt;=1,1,2))</f>
        <v>2</v>
      </c>
      <c r="I7363">
        <v>68</v>
      </c>
      <c r="J7363">
        <v>60.7</v>
      </c>
      <c r="K7363">
        <v>65.400000000000006</v>
      </c>
      <c r="L7363">
        <v>46.7</v>
      </c>
      <c r="M7363">
        <v>51.6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40.299999999999997</v>
      </c>
      <c r="V7363">
        <v>26.4</v>
      </c>
      <c r="W7363">
        <v>172.3</v>
      </c>
      <c r="X7363">
        <v>1014.8</v>
      </c>
      <c r="Y7363">
        <v>57.3</v>
      </c>
      <c r="Z7363">
        <v>6.2</v>
      </c>
      <c r="AA7363">
        <v>181.3</v>
      </c>
      <c r="AB7363">
        <v>15.5</v>
      </c>
      <c r="AC7363">
        <v>6</v>
      </c>
      <c r="AD7363">
        <v>0</v>
      </c>
      <c r="AE7363" t="s">
        <v>22169</v>
      </c>
      <c r="AF7363" t="s">
        <v>22170</v>
      </c>
      <c r="AG7363">
        <v>0.46</v>
      </c>
      <c r="AH7363" t="s">
        <v>36</v>
      </c>
      <c r="AI7363" t="s">
        <v>37</v>
      </c>
      <c r="AJ7363" t="s">
        <v>38</v>
      </c>
    </row>
    <row r="7364" spans="1:36" x14ac:dyDescent="0.25">
      <c r="A7364" t="s">
        <v>32</v>
      </c>
      <c r="B7364" t="s">
        <v>22171</v>
      </c>
      <c r="C7364">
        <f>YEAR(B7364)</f>
        <v>2020</v>
      </c>
      <c r="D7364">
        <v>62.6</v>
      </c>
      <c r="E7364">
        <v>50</v>
      </c>
      <c r="F7364">
        <v>55.8</v>
      </c>
      <c r="H7364" s="2">
        <f>IF(F7364-62.45&lt;=0,0,IF(F7364-62.45&lt;=1,1,2))</f>
        <v>0</v>
      </c>
      <c r="I7364">
        <v>62.6</v>
      </c>
      <c r="J7364">
        <v>50</v>
      </c>
      <c r="K7364">
        <v>55.8</v>
      </c>
      <c r="L7364">
        <v>46.2</v>
      </c>
      <c r="M7364">
        <v>72.400000000000006</v>
      </c>
      <c r="O7364">
        <v>0.87</v>
      </c>
      <c r="P7364">
        <v>100</v>
      </c>
      <c r="Q7364">
        <v>8.33</v>
      </c>
      <c r="R7364" t="s">
        <v>40</v>
      </c>
      <c r="S7364">
        <v>0</v>
      </c>
      <c r="T7364">
        <v>0</v>
      </c>
      <c r="U7364">
        <v>26.4</v>
      </c>
      <c r="V7364">
        <v>20.8</v>
      </c>
      <c r="W7364">
        <v>249.9</v>
      </c>
      <c r="X7364">
        <v>1008.7</v>
      </c>
      <c r="Y7364">
        <v>60.9</v>
      </c>
      <c r="Z7364">
        <v>5.8</v>
      </c>
      <c r="AA7364">
        <v>54.9</v>
      </c>
      <c r="AB7364">
        <v>4.9000000000000004</v>
      </c>
      <c r="AC7364">
        <v>3</v>
      </c>
      <c r="AD7364">
        <v>0</v>
      </c>
      <c r="AE7364" t="s">
        <v>22172</v>
      </c>
      <c r="AF7364" t="s">
        <v>22173</v>
      </c>
      <c r="AG7364">
        <v>0.5</v>
      </c>
      <c r="AH7364" t="s">
        <v>56</v>
      </c>
      <c r="AI7364" t="s">
        <v>101</v>
      </c>
      <c r="AJ7364" t="s">
        <v>40</v>
      </c>
    </row>
    <row r="7365" spans="1:36" x14ac:dyDescent="0.25">
      <c r="A7365" t="s">
        <v>32</v>
      </c>
      <c r="B7365" t="s">
        <v>22174</v>
      </c>
      <c r="C7365">
        <f>YEAR(B7365)</f>
        <v>2020</v>
      </c>
      <c r="D7365">
        <v>62.6</v>
      </c>
      <c r="E7365">
        <v>48.1</v>
      </c>
      <c r="F7365">
        <v>55.9</v>
      </c>
      <c r="H7365" s="2">
        <f>IF(F7365-62.45&lt;=0,0,IF(F7365-62.45&lt;=1,1,2))</f>
        <v>0</v>
      </c>
      <c r="I7365">
        <v>62.6</v>
      </c>
      <c r="J7365">
        <v>46.3</v>
      </c>
      <c r="K7365">
        <v>55.8</v>
      </c>
      <c r="L7365">
        <v>45.1</v>
      </c>
      <c r="M7365">
        <v>67.5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21.3</v>
      </c>
      <c r="V7365">
        <v>17.2</v>
      </c>
      <c r="W7365">
        <v>176.8</v>
      </c>
      <c r="X7365">
        <v>1012.8</v>
      </c>
      <c r="Y7365">
        <v>38.5</v>
      </c>
      <c r="Z7365">
        <v>6.2</v>
      </c>
      <c r="AA7365">
        <v>168.9</v>
      </c>
      <c r="AB7365">
        <v>14.5</v>
      </c>
      <c r="AC7365">
        <v>6</v>
      </c>
      <c r="AD7365">
        <v>0</v>
      </c>
      <c r="AE7365" t="s">
        <v>22175</v>
      </c>
      <c r="AF7365" t="s">
        <v>22176</v>
      </c>
      <c r="AG7365">
        <v>0.52</v>
      </c>
      <c r="AH7365" t="s">
        <v>36</v>
      </c>
      <c r="AI7365" t="s">
        <v>37</v>
      </c>
      <c r="AJ7365" t="s">
        <v>38</v>
      </c>
    </row>
    <row r="7366" spans="1:36" x14ac:dyDescent="0.25">
      <c r="A7366" t="s">
        <v>32</v>
      </c>
      <c r="B7366" t="s">
        <v>22177</v>
      </c>
      <c r="C7366">
        <f>YEAR(B7366)</f>
        <v>2020</v>
      </c>
      <c r="D7366">
        <v>60.8</v>
      </c>
      <c r="E7366">
        <v>48.2</v>
      </c>
      <c r="F7366">
        <v>54.9</v>
      </c>
      <c r="H7366" s="2">
        <f>IF(F7366-62.45&lt;=0,0,IF(F7366-62.45&lt;=1,1,2))</f>
        <v>0</v>
      </c>
      <c r="I7366">
        <v>60.8</v>
      </c>
      <c r="J7366">
        <v>45.1</v>
      </c>
      <c r="K7366">
        <v>54.5</v>
      </c>
      <c r="L7366">
        <v>48.8</v>
      </c>
      <c r="M7366">
        <v>80.099999999999994</v>
      </c>
      <c r="O7366">
        <v>4.0000000000000001E-3</v>
      </c>
      <c r="P7366">
        <v>100</v>
      </c>
      <c r="Q7366">
        <v>4.17</v>
      </c>
      <c r="R7366" t="s">
        <v>40</v>
      </c>
      <c r="S7366">
        <v>0</v>
      </c>
      <c r="T7366">
        <v>0</v>
      </c>
      <c r="U7366">
        <v>12.3</v>
      </c>
      <c r="V7366">
        <v>8.1</v>
      </c>
      <c r="W7366">
        <v>202.2</v>
      </c>
      <c r="X7366">
        <v>1016.5</v>
      </c>
      <c r="Y7366">
        <v>32.9</v>
      </c>
      <c r="Z7366">
        <v>6.2</v>
      </c>
      <c r="AA7366">
        <v>148</v>
      </c>
      <c r="AB7366">
        <v>12.7</v>
      </c>
      <c r="AC7366">
        <v>5</v>
      </c>
      <c r="AD7366">
        <v>0</v>
      </c>
      <c r="AE7366" t="s">
        <v>22178</v>
      </c>
      <c r="AF7366" t="s">
        <v>22179</v>
      </c>
      <c r="AG7366">
        <v>0.56000000000000005</v>
      </c>
      <c r="AH7366" t="s">
        <v>56</v>
      </c>
      <c r="AI7366" t="s">
        <v>61</v>
      </c>
      <c r="AJ7366" t="s">
        <v>40</v>
      </c>
    </row>
    <row r="7367" spans="1:36" x14ac:dyDescent="0.25">
      <c r="A7367" t="s">
        <v>32</v>
      </c>
      <c r="B7367" t="s">
        <v>22180</v>
      </c>
      <c r="C7367">
        <f>YEAR(B7367)</f>
        <v>2020</v>
      </c>
      <c r="D7367">
        <v>62.6</v>
      </c>
      <c r="E7367">
        <v>48.2</v>
      </c>
      <c r="F7367">
        <v>57.1</v>
      </c>
      <c r="H7367" s="2">
        <f>IF(F7367-62.45&lt;=0,0,IF(F7367-62.45&lt;=1,1,2))</f>
        <v>0</v>
      </c>
      <c r="I7367">
        <v>62.6</v>
      </c>
      <c r="J7367">
        <v>46.3</v>
      </c>
      <c r="K7367">
        <v>56.9</v>
      </c>
      <c r="L7367">
        <v>49.1</v>
      </c>
      <c r="M7367">
        <v>75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37.1</v>
      </c>
      <c r="V7367">
        <v>20.8</v>
      </c>
      <c r="W7367">
        <v>310.7</v>
      </c>
      <c r="X7367">
        <v>1014.9</v>
      </c>
      <c r="Y7367">
        <v>39.700000000000003</v>
      </c>
      <c r="Z7367">
        <v>6.2</v>
      </c>
      <c r="AA7367">
        <v>207.8</v>
      </c>
      <c r="AB7367">
        <v>18</v>
      </c>
      <c r="AC7367">
        <v>7</v>
      </c>
      <c r="AD7367">
        <v>0</v>
      </c>
      <c r="AE7367" t="s">
        <v>22181</v>
      </c>
      <c r="AF7367" t="s">
        <v>22182</v>
      </c>
      <c r="AG7367">
        <v>0.59</v>
      </c>
      <c r="AH7367" t="s">
        <v>36</v>
      </c>
      <c r="AI7367" t="s">
        <v>702</v>
      </c>
      <c r="AJ7367" t="s">
        <v>38</v>
      </c>
    </row>
    <row r="7368" spans="1:36" x14ac:dyDescent="0.25">
      <c r="A7368" t="s">
        <v>32</v>
      </c>
      <c r="B7368" t="s">
        <v>22183</v>
      </c>
      <c r="C7368">
        <f>YEAR(B7368)</f>
        <v>2020</v>
      </c>
      <c r="D7368">
        <v>66.2</v>
      </c>
      <c r="E7368">
        <v>57.2</v>
      </c>
      <c r="F7368">
        <v>61.1</v>
      </c>
      <c r="H7368" s="2">
        <f>IF(F7368-62.45&lt;=0,0,IF(F7368-62.45&lt;=1,1,2))</f>
        <v>0</v>
      </c>
      <c r="I7368">
        <v>66.2</v>
      </c>
      <c r="J7368">
        <v>57.2</v>
      </c>
      <c r="K7368">
        <v>61.1</v>
      </c>
      <c r="L7368">
        <v>49.7</v>
      </c>
      <c r="M7368">
        <v>66.599999999999994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38.9</v>
      </c>
      <c r="V7368">
        <v>26.4</v>
      </c>
      <c r="W7368">
        <v>292.60000000000002</v>
      </c>
      <c r="X7368">
        <v>1009</v>
      </c>
      <c r="Y7368">
        <v>28.1</v>
      </c>
      <c r="Z7368">
        <v>6.2</v>
      </c>
      <c r="AA7368">
        <v>239.8</v>
      </c>
      <c r="AB7368">
        <v>20.7</v>
      </c>
      <c r="AC7368">
        <v>8</v>
      </c>
      <c r="AD7368">
        <v>0</v>
      </c>
      <c r="AE7368" t="s">
        <v>22184</v>
      </c>
      <c r="AF7368" t="s">
        <v>22185</v>
      </c>
      <c r="AG7368">
        <v>0.63</v>
      </c>
      <c r="AH7368" t="s">
        <v>36</v>
      </c>
      <c r="AI7368" t="s">
        <v>37</v>
      </c>
      <c r="AJ7368" t="s">
        <v>38</v>
      </c>
    </row>
    <row r="7369" spans="1:36" x14ac:dyDescent="0.25">
      <c r="A7369" t="s">
        <v>32</v>
      </c>
      <c r="B7369" t="s">
        <v>22186</v>
      </c>
      <c r="C7369">
        <f>YEAR(B7369)</f>
        <v>2020</v>
      </c>
      <c r="D7369">
        <v>66.2</v>
      </c>
      <c r="E7369">
        <v>53.6</v>
      </c>
      <c r="F7369">
        <v>59.4</v>
      </c>
      <c r="H7369" s="2">
        <f>IF(F7369-62.45&lt;=0,0,IF(F7369-62.45&lt;=1,1,2))</f>
        <v>0</v>
      </c>
      <c r="I7369">
        <v>66.2</v>
      </c>
      <c r="J7369">
        <v>53.6</v>
      </c>
      <c r="K7369">
        <v>59.4</v>
      </c>
      <c r="L7369">
        <v>51.5</v>
      </c>
      <c r="M7369">
        <v>75.400000000000006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14.5</v>
      </c>
      <c r="V7369">
        <v>10.199999999999999</v>
      </c>
      <c r="W7369">
        <v>193</v>
      </c>
      <c r="X7369">
        <v>1012.4</v>
      </c>
      <c r="Y7369">
        <v>36.1</v>
      </c>
      <c r="Z7369">
        <v>6.2</v>
      </c>
      <c r="AA7369">
        <v>243.5</v>
      </c>
      <c r="AB7369">
        <v>21</v>
      </c>
      <c r="AC7369">
        <v>8</v>
      </c>
      <c r="AD7369">
        <v>0</v>
      </c>
      <c r="AE7369" t="s">
        <v>22187</v>
      </c>
      <c r="AF7369" t="s">
        <v>22188</v>
      </c>
      <c r="AG7369">
        <v>0.66</v>
      </c>
      <c r="AH7369" t="s">
        <v>36</v>
      </c>
      <c r="AI7369" t="s">
        <v>174</v>
      </c>
      <c r="AJ7369" t="s">
        <v>38</v>
      </c>
    </row>
    <row r="7370" spans="1:36" x14ac:dyDescent="0.25">
      <c r="A7370" t="s">
        <v>32</v>
      </c>
      <c r="B7370" t="s">
        <v>22189</v>
      </c>
      <c r="C7370">
        <f>YEAR(B7370)</f>
        <v>2020</v>
      </c>
      <c r="D7370">
        <v>68</v>
      </c>
      <c r="E7370">
        <v>51.8</v>
      </c>
      <c r="F7370">
        <v>60.7</v>
      </c>
      <c r="H7370" s="2">
        <f>IF(F7370-62.45&lt;=0,0,IF(F7370-62.45&lt;=1,1,2))</f>
        <v>0</v>
      </c>
      <c r="I7370">
        <v>68</v>
      </c>
      <c r="J7370">
        <v>51.8</v>
      </c>
      <c r="K7370">
        <v>60.7</v>
      </c>
      <c r="L7370">
        <v>51.9</v>
      </c>
      <c r="M7370">
        <v>73.599999999999994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18.100000000000001</v>
      </c>
      <c r="V7370">
        <v>16</v>
      </c>
      <c r="W7370">
        <v>298.5</v>
      </c>
      <c r="X7370">
        <v>1012.9</v>
      </c>
      <c r="Y7370">
        <v>25.1</v>
      </c>
      <c r="Z7370">
        <v>6.2</v>
      </c>
      <c r="AA7370">
        <v>244.6</v>
      </c>
      <c r="AB7370">
        <v>21</v>
      </c>
      <c r="AC7370">
        <v>8</v>
      </c>
      <c r="AD7370">
        <v>0</v>
      </c>
      <c r="AE7370" t="s">
        <v>22190</v>
      </c>
      <c r="AF7370" t="s">
        <v>22191</v>
      </c>
      <c r="AG7370">
        <v>0.69</v>
      </c>
      <c r="AH7370" t="s">
        <v>36</v>
      </c>
      <c r="AI7370" t="s">
        <v>37</v>
      </c>
      <c r="AJ7370" t="s">
        <v>38</v>
      </c>
    </row>
    <row r="7371" spans="1:36" x14ac:dyDescent="0.25">
      <c r="A7371" t="s">
        <v>32</v>
      </c>
      <c r="B7371" t="s">
        <v>22192</v>
      </c>
      <c r="C7371">
        <f>YEAR(B7371)</f>
        <v>2020</v>
      </c>
      <c r="D7371">
        <v>60.8</v>
      </c>
      <c r="E7371">
        <v>51.8</v>
      </c>
      <c r="F7371">
        <v>56.2</v>
      </c>
      <c r="H7371" s="2">
        <f>IF(F7371-62.45&lt;=0,0,IF(F7371-62.45&lt;=1,1,2))</f>
        <v>0</v>
      </c>
      <c r="I7371">
        <v>60.8</v>
      </c>
      <c r="J7371">
        <v>51.8</v>
      </c>
      <c r="K7371">
        <v>56.2</v>
      </c>
      <c r="L7371">
        <v>48.8</v>
      </c>
      <c r="M7371">
        <v>76.7</v>
      </c>
      <c r="O7371">
        <v>2.5000000000000001E-2</v>
      </c>
      <c r="P7371">
        <v>100</v>
      </c>
      <c r="Q7371">
        <v>4.17</v>
      </c>
      <c r="R7371" t="s">
        <v>40</v>
      </c>
      <c r="S7371">
        <v>0</v>
      </c>
      <c r="T7371">
        <v>0</v>
      </c>
      <c r="U7371">
        <v>38.5</v>
      </c>
      <c r="V7371">
        <v>27.7</v>
      </c>
      <c r="W7371">
        <v>336.2</v>
      </c>
      <c r="X7371">
        <v>1019.7</v>
      </c>
      <c r="Y7371">
        <v>61.5</v>
      </c>
      <c r="Z7371">
        <v>5.9</v>
      </c>
      <c r="AA7371">
        <v>132.1</v>
      </c>
      <c r="AB7371">
        <v>11.4</v>
      </c>
      <c r="AC7371">
        <v>5</v>
      </c>
      <c r="AD7371">
        <v>0</v>
      </c>
      <c r="AE7371" t="s">
        <v>22193</v>
      </c>
      <c r="AF7371" t="s">
        <v>22194</v>
      </c>
      <c r="AG7371">
        <v>0.75</v>
      </c>
      <c r="AH7371" t="s">
        <v>56</v>
      </c>
      <c r="AI7371" t="s">
        <v>61</v>
      </c>
      <c r="AJ7371" t="s">
        <v>40</v>
      </c>
    </row>
    <row r="7372" spans="1:36" x14ac:dyDescent="0.25">
      <c r="A7372" t="s">
        <v>32</v>
      </c>
      <c r="B7372" t="s">
        <v>22195</v>
      </c>
      <c r="C7372">
        <f>YEAR(B7372)</f>
        <v>2020</v>
      </c>
      <c r="D7372">
        <v>57.2</v>
      </c>
      <c r="E7372">
        <v>51.8</v>
      </c>
      <c r="F7372">
        <v>54.1</v>
      </c>
      <c r="H7372" s="2">
        <f>IF(F7372-62.45&lt;=0,0,IF(F7372-62.45&lt;=1,1,2))</f>
        <v>0</v>
      </c>
      <c r="I7372">
        <v>57.2</v>
      </c>
      <c r="J7372">
        <v>51.8</v>
      </c>
      <c r="K7372">
        <v>54.1</v>
      </c>
      <c r="L7372">
        <v>37.299999999999997</v>
      </c>
      <c r="M7372">
        <v>53.1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47.2</v>
      </c>
      <c r="V7372">
        <v>31.1</v>
      </c>
      <c r="W7372">
        <v>330.2</v>
      </c>
      <c r="X7372">
        <v>1024.0999999999999</v>
      </c>
      <c r="Y7372">
        <v>43.7</v>
      </c>
      <c r="Z7372">
        <v>6.2</v>
      </c>
      <c r="AA7372">
        <v>234.2</v>
      </c>
      <c r="AB7372">
        <v>20.100000000000001</v>
      </c>
      <c r="AC7372">
        <v>8</v>
      </c>
      <c r="AD7372">
        <v>0</v>
      </c>
      <c r="AE7372" t="s">
        <v>22196</v>
      </c>
      <c r="AF7372" t="s">
        <v>22197</v>
      </c>
      <c r="AG7372">
        <v>0.76</v>
      </c>
      <c r="AH7372" t="s">
        <v>36</v>
      </c>
      <c r="AI7372" t="s">
        <v>37</v>
      </c>
      <c r="AJ7372" t="s">
        <v>344</v>
      </c>
    </row>
    <row r="7373" spans="1:36" x14ac:dyDescent="0.25">
      <c r="A7373" t="s">
        <v>32</v>
      </c>
      <c r="B7373" t="s">
        <v>22198</v>
      </c>
      <c r="C7373">
        <f>YEAR(B7373)</f>
        <v>2020</v>
      </c>
      <c r="D7373">
        <v>60.8</v>
      </c>
      <c r="E7373">
        <v>53.6</v>
      </c>
      <c r="F7373">
        <v>56.5</v>
      </c>
      <c r="H7373" s="2">
        <f>IF(F7373-62.45&lt;=0,0,IF(F7373-62.45&lt;=1,1,2))</f>
        <v>0</v>
      </c>
      <c r="I7373">
        <v>60.8</v>
      </c>
      <c r="J7373">
        <v>53.6</v>
      </c>
      <c r="K7373">
        <v>56.5</v>
      </c>
      <c r="L7373">
        <v>40.299999999999997</v>
      </c>
      <c r="M7373">
        <v>54.8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35.6</v>
      </c>
      <c r="V7373">
        <v>21.9</v>
      </c>
      <c r="W7373">
        <v>319.60000000000002</v>
      </c>
      <c r="X7373">
        <v>1021.6</v>
      </c>
      <c r="Y7373">
        <v>30.6</v>
      </c>
      <c r="Z7373">
        <v>6.2</v>
      </c>
      <c r="AA7373">
        <v>246</v>
      </c>
      <c r="AB7373">
        <v>21.2</v>
      </c>
      <c r="AC7373">
        <v>8</v>
      </c>
      <c r="AD7373">
        <v>0</v>
      </c>
      <c r="AE7373" t="s">
        <v>22199</v>
      </c>
      <c r="AF7373" t="s">
        <v>22200</v>
      </c>
      <c r="AG7373">
        <v>0.8</v>
      </c>
      <c r="AH7373" t="s">
        <v>36</v>
      </c>
      <c r="AI7373" t="s">
        <v>37</v>
      </c>
      <c r="AJ7373" t="s">
        <v>38</v>
      </c>
    </row>
    <row r="7374" spans="1:36" x14ac:dyDescent="0.25">
      <c r="A7374" t="s">
        <v>32</v>
      </c>
      <c r="B7374" t="s">
        <v>22201</v>
      </c>
      <c r="C7374">
        <f>YEAR(B7374)</f>
        <v>2020</v>
      </c>
      <c r="D7374">
        <v>57.2</v>
      </c>
      <c r="E7374">
        <v>51.8</v>
      </c>
      <c r="F7374">
        <v>53.8</v>
      </c>
      <c r="H7374" s="2">
        <f>IF(F7374-62.45&lt;=0,0,IF(F7374-62.45&lt;=1,1,2))</f>
        <v>0</v>
      </c>
      <c r="I7374">
        <v>57.2</v>
      </c>
      <c r="J7374">
        <v>51.8</v>
      </c>
      <c r="K7374">
        <v>53.8</v>
      </c>
      <c r="L7374">
        <v>36.1</v>
      </c>
      <c r="M7374">
        <v>51.3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46.8</v>
      </c>
      <c r="V7374">
        <v>30</v>
      </c>
      <c r="W7374">
        <v>334.1</v>
      </c>
      <c r="X7374">
        <v>1022</v>
      </c>
      <c r="Y7374">
        <v>43.2</v>
      </c>
      <c r="Z7374">
        <v>6.2</v>
      </c>
      <c r="AA7374">
        <v>173.3</v>
      </c>
      <c r="AB7374">
        <v>14.9</v>
      </c>
      <c r="AC7374">
        <v>6</v>
      </c>
      <c r="AD7374">
        <v>0</v>
      </c>
      <c r="AE7374" t="s">
        <v>22202</v>
      </c>
      <c r="AF7374" t="s">
        <v>22203</v>
      </c>
      <c r="AG7374">
        <v>0.83</v>
      </c>
      <c r="AH7374" t="s">
        <v>36</v>
      </c>
      <c r="AI7374" t="s">
        <v>37</v>
      </c>
      <c r="AJ7374" t="s">
        <v>38</v>
      </c>
    </row>
    <row r="7375" spans="1:36" x14ac:dyDescent="0.25">
      <c r="A7375" t="s">
        <v>32</v>
      </c>
      <c r="B7375" t="s">
        <v>22204</v>
      </c>
      <c r="C7375">
        <f>YEAR(B7375)</f>
        <v>2020</v>
      </c>
      <c r="D7375">
        <v>60.8</v>
      </c>
      <c r="E7375">
        <v>53.6</v>
      </c>
      <c r="F7375">
        <v>56.8</v>
      </c>
      <c r="H7375" s="2">
        <f>IF(F7375-62.45&lt;=0,0,IF(F7375-62.45&lt;=1,1,2))</f>
        <v>0</v>
      </c>
      <c r="I7375">
        <v>60.8</v>
      </c>
      <c r="J7375">
        <v>53.6</v>
      </c>
      <c r="K7375">
        <v>56.8</v>
      </c>
      <c r="L7375">
        <v>40.1</v>
      </c>
      <c r="M7375">
        <v>53.9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45</v>
      </c>
      <c r="V7375">
        <v>24.2</v>
      </c>
      <c r="W7375">
        <v>323.5</v>
      </c>
      <c r="X7375">
        <v>1019</v>
      </c>
      <c r="Y7375">
        <v>46.5</v>
      </c>
      <c r="Z7375">
        <v>6.2</v>
      </c>
      <c r="AA7375">
        <v>184.3</v>
      </c>
      <c r="AB7375">
        <v>16</v>
      </c>
      <c r="AC7375">
        <v>6</v>
      </c>
      <c r="AD7375">
        <v>0</v>
      </c>
      <c r="AE7375" t="s">
        <v>22205</v>
      </c>
      <c r="AF7375" t="s">
        <v>22206</v>
      </c>
      <c r="AG7375">
        <v>0.86</v>
      </c>
      <c r="AH7375" t="s">
        <v>36</v>
      </c>
      <c r="AI7375" t="s">
        <v>37</v>
      </c>
      <c r="AJ7375" t="s">
        <v>38</v>
      </c>
    </row>
    <row r="7376" spans="1:36" x14ac:dyDescent="0.25">
      <c r="A7376" t="s">
        <v>32</v>
      </c>
      <c r="B7376" t="s">
        <v>22207</v>
      </c>
      <c r="C7376">
        <f>YEAR(B7376)</f>
        <v>2020</v>
      </c>
      <c r="D7376">
        <v>64.400000000000006</v>
      </c>
      <c r="E7376">
        <v>50</v>
      </c>
      <c r="F7376">
        <v>58.8</v>
      </c>
      <c r="H7376" s="2">
        <f>IF(F7376-62.45&lt;=0,0,IF(F7376-62.45&lt;=1,1,2))</f>
        <v>0</v>
      </c>
      <c r="I7376">
        <v>64.400000000000006</v>
      </c>
      <c r="J7376">
        <v>50</v>
      </c>
      <c r="K7376">
        <v>58.8</v>
      </c>
      <c r="L7376">
        <v>46.8</v>
      </c>
      <c r="M7376">
        <v>65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29.5</v>
      </c>
      <c r="V7376">
        <v>16.100000000000001</v>
      </c>
      <c r="W7376">
        <v>322</v>
      </c>
      <c r="X7376">
        <v>1016.5</v>
      </c>
      <c r="Y7376">
        <v>34.799999999999997</v>
      </c>
      <c r="Z7376">
        <v>6.2</v>
      </c>
      <c r="AA7376">
        <v>243.7</v>
      </c>
      <c r="AB7376">
        <v>21</v>
      </c>
      <c r="AC7376">
        <v>8</v>
      </c>
      <c r="AD7376">
        <v>0</v>
      </c>
      <c r="AE7376" t="s">
        <v>22208</v>
      </c>
      <c r="AF7376" t="s">
        <v>22209</v>
      </c>
      <c r="AG7376">
        <v>0.9</v>
      </c>
      <c r="AH7376" t="s">
        <v>36</v>
      </c>
      <c r="AI7376" t="s">
        <v>37</v>
      </c>
      <c r="AJ7376" t="s">
        <v>38</v>
      </c>
    </row>
    <row r="7377" spans="1:36" x14ac:dyDescent="0.25">
      <c r="A7377" t="s">
        <v>32</v>
      </c>
      <c r="B7377" t="s">
        <v>22210</v>
      </c>
      <c r="C7377">
        <f>YEAR(B7377)</f>
        <v>2020</v>
      </c>
      <c r="D7377">
        <v>64.400000000000006</v>
      </c>
      <c r="E7377">
        <v>51.8</v>
      </c>
      <c r="F7377">
        <v>58.7</v>
      </c>
      <c r="H7377" s="2">
        <f>IF(F7377-62.45&lt;=0,0,IF(F7377-62.45&lt;=1,1,2))</f>
        <v>0</v>
      </c>
      <c r="I7377">
        <v>64.400000000000006</v>
      </c>
      <c r="J7377">
        <v>51.8</v>
      </c>
      <c r="K7377">
        <v>58.7</v>
      </c>
      <c r="L7377">
        <v>48.1</v>
      </c>
      <c r="M7377">
        <v>68.3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25.3</v>
      </c>
      <c r="V7377">
        <v>21.9</v>
      </c>
      <c r="W7377">
        <v>168.4</v>
      </c>
      <c r="X7377">
        <v>1013.4</v>
      </c>
      <c r="Y7377">
        <v>45.6</v>
      </c>
      <c r="Z7377">
        <v>6.2</v>
      </c>
      <c r="AA7377">
        <v>183.1</v>
      </c>
      <c r="AB7377">
        <v>15.7</v>
      </c>
      <c r="AC7377">
        <v>7</v>
      </c>
      <c r="AD7377">
        <v>0</v>
      </c>
      <c r="AE7377" t="s">
        <v>22211</v>
      </c>
      <c r="AF7377" t="s">
        <v>22212</v>
      </c>
      <c r="AG7377">
        <v>0.93</v>
      </c>
      <c r="AH7377" t="s">
        <v>36</v>
      </c>
      <c r="AI7377" t="s">
        <v>37</v>
      </c>
      <c r="AJ7377" t="s">
        <v>38</v>
      </c>
    </row>
    <row r="7378" spans="1:36" x14ac:dyDescent="0.25">
      <c r="A7378" t="s">
        <v>32</v>
      </c>
      <c r="B7378" t="s">
        <v>22213</v>
      </c>
      <c r="C7378">
        <f>YEAR(B7378)</f>
        <v>2020</v>
      </c>
      <c r="D7378">
        <v>66.2</v>
      </c>
      <c r="E7378">
        <v>51.8</v>
      </c>
      <c r="F7378">
        <v>59.2</v>
      </c>
      <c r="H7378" s="2">
        <f>IF(F7378-62.45&lt;=0,0,IF(F7378-62.45&lt;=1,1,2))</f>
        <v>0</v>
      </c>
      <c r="I7378">
        <v>66.2</v>
      </c>
      <c r="J7378">
        <v>51.8</v>
      </c>
      <c r="K7378">
        <v>59.2</v>
      </c>
      <c r="L7378">
        <v>50.4</v>
      </c>
      <c r="M7378">
        <v>73.5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23</v>
      </c>
      <c r="V7378">
        <v>8.1</v>
      </c>
      <c r="W7378">
        <v>119.2</v>
      </c>
      <c r="X7378">
        <v>1010.1</v>
      </c>
      <c r="Y7378">
        <v>25</v>
      </c>
      <c r="Z7378">
        <v>6.2</v>
      </c>
      <c r="AA7378">
        <v>247.2</v>
      </c>
      <c r="AB7378">
        <v>21.3</v>
      </c>
      <c r="AC7378">
        <v>8</v>
      </c>
      <c r="AD7378">
        <v>0</v>
      </c>
      <c r="AE7378" t="s">
        <v>22214</v>
      </c>
      <c r="AF7378" t="s">
        <v>22215</v>
      </c>
      <c r="AG7378">
        <v>0.97</v>
      </c>
      <c r="AH7378" t="s">
        <v>36</v>
      </c>
      <c r="AI7378" t="s">
        <v>37</v>
      </c>
      <c r="AJ7378" t="s">
        <v>38</v>
      </c>
    </row>
    <row r="7379" spans="1:36" x14ac:dyDescent="0.25">
      <c r="A7379" t="s">
        <v>32</v>
      </c>
      <c r="B7379" t="s">
        <v>22216</v>
      </c>
      <c r="C7379">
        <f>YEAR(B7379)</f>
        <v>2020</v>
      </c>
      <c r="D7379">
        <v>64.400000000000006</v>
      </c>
      <c r="E7379">
        <v>50</v>
      </c>
      <c r="F7379">
        <v>57.7</v>
      </c>
      <c r="H7379" s="2">
        <f>IF(F7379-62.45&lt;=0,0,IF(F7379-62.45&lt;=1,1,2))</f>
        <v>0</v>
      </c>
      <c r="I7379">
        <v>64.400000000000006</v>
      </c>
      <c r="J7379">
        <v>47.2</v>
      </c>
      <c r="K7379">
        <v>57.5</v>
      </c>
      <c r="L7379">
        <v>52</v>
      </c>
      <c r="M7379">
        <v>81.7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18.600000000000001</v>
      </c>
      <c r="V7379">
        <v>10.3</v>
      </c>
      <c r="W7379">
        <v>309.5</v>
      </c>
      <c r="X7379">
        <v>1012.2</v>
      </c>
      <c r="Y7379">
        <v>36.1</v>
      </c>
      <c r="Z7379">
        <v>6.2</v>
      </c>
      <c r="AA7379">
        <v>222</v>
      </c>
      <c r="AB7379">
        <v>19.100000000000001</v>
      </c>
      <c r="AC7379">
        <v>7</v>
      </c>
      <c r="AD7379">
        <v>0</v>
      </c>
      <c r="AE7379" t="s">
        <v>22217</v>
      </c>
      <c r="AF7379" t="s">
        <v>22218</v>
      </c>
      <c r="AG7379">
        <v>0</v>
      </c>
      <c r="AH7379" t="s">
        <v>36</v>
      </c>
      <c r="AI7379" t="s">
        <v>37</v>
      </c>
      <c r="AJ7379" t="s">
        <v>38</v>
      </c>
    </row>
    <row r="7380" spans="1:36" x14ac:dyDescent="0.25">
      <c r="A7380" t="s">
        <v>32</v>
      </c>
      <c r="B7380" t="s">
        <v>22219</v>
      </c>
      <c r="C7380">
        <f>YEAR(B7380)</f>
        <v>2020</v>
      </c>
      <c r="D7380">
        <v>60.8</v>
      </c>
      <c r="E7380">
        <v>51.8</v>
      </c>
      <c r="F7380">
        <v>57.1</v>
      </c>
      <c r="H7380" s="2">
        <f>IF(F7380-62.45&lt;=0,0,IF(F7380-62.45&lt;=1,1,2))</f>
        <v>0</v>
      </c>
      <c r="I7380">
        <v>60.8</v>
      </c>
      <c r="J7380">
        <v>51.8</v>
      </c>
      <c r="K7380">
        <v>57.1</v>
      </c>
      <c r="L7380">
        <v>51.7</v>
      </c>
      <c r="M7380">
        <v>82.6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13.9</v>
      </c>
      <c r="V7380">
        <v>15</v>
      </c>
      <c r="W7380">
        <v>77.900000000000006</v>
      </c>
      <c r="X7380">
        <v>1013.1</v>
      </c>
      <c r="Y7380">
        <v>54.8</v>
      </c>
      <c r="Z7380">
        <v>6.2</v>
      </c>
      <c r="AA7380">
        <v>188.7</v>
      </c>
      <c r="AB7380">
        <v>16.399999999999999</v>
      </c>
      <c r="AC7380">
        <v>7</v>
      </c>
      <c r="AD7380">
        <v>0</v>
      </c>
      <c r="AE7380" t="s">
        <v>22220</v>
      </c>
      <c r="AF7380" t="s">
        <v>22221</v>
      </c>
      <c r="AG7380">
        <v>0.03</v>
      </c>
      <c r="AH7380" t="s">
        <v>36</v>
      </c>
      <c r="AI7380" t="s">
        <v>37</v>
      </c>
      <c r="AJ7380" t="s">
        <v>38</v>
      </c>
    </row>
    <row r="7381" spans="1:36" x14ac:dyDescent="0.25">
      <c r="A7381" t="s">
        <v>32</v>
      </c>
      <c r="B7381" t="s">
        <v>22222</v>
      </c>
      <c r="C7381">
        <f>YEAR(B7381)</f>
        <v>2020</v>
      </c>
      <c r="D7381">
        <v>62.6</v>
      </c>
      <c r="E7381">
        <v>53.6</v>
      </c>
      <c r="F7381">
        <v>57.3</v>
      </c>
      <c r="H7381" s="2">
        <f>IF(F7381-62.45&lt;=0,0,IF(F7381-62.45&lt;=1,1,2))</f>
        <v>0</v>
      </c>
      <c r="I7381">
        <v>62.6</v>
      </c>
      <c r="J7381">
        <v>53.6</v>
      </c>
      <c r="K7381">
        <v>57.3</v>
      </c>
      <c r="L7381">
        <v>53.9</v>
      </c>
      <c r="M7381">
        <v>88.1</v>
      </c>
      <c r="O7381">
        <v>0.254</v>
      </c>
      <c r="P7381">
        <v>100</v>
      </c>
      <c r="Q7381">
        <v>8.33</v>
      </c>
      <c r="R7381" t="s">
        <v>40</v>
      </c>
      <c r="S7381">
        <v>0</v>
      </c>
      <c r="T7381">
        <v>0</v>
      </c>
      <c r="U7381">
        <v>19.5</v>
      </c>
      <c r="V7381">
        <v>11.4</v>
      </c>
      <c r="W7381">
        <v>122.2</v>
      </c>
      <c r="X7381">
        <v>1008.4</v>
      </c>
      <c r="Y7381">
        <v>62.8</v>
      </c>
      <c r="Z7381">
        <v>6.2</v>
      </c>
      <c r="AA7381">
        <v>79.7</v>
      </c>
      <c r="AB7381">
        <v>6.8</v>
      </c>
      <c r="AC7381">
        <v>3</v>
      </c>
      <c r="AD7381">
        <v>0</v>
      </c>
      <c r="AE7381" t="s">
        <v>22223</v>
      </c>
      <c r="AF7381" t="s">
        <v>22224</v>
      </c>
      <c r="AG7381">
        <v>7.0000000000000007E-2</v>
      </c>
      <c r="AH7381" t="s">
        <v>56</v>
      </c>
      <c r="AI7381" t="s">
        <v>57</v>
      </c>
      <c r="AJ7381" t="s">
        <v>40</v>
      </c>
    </row>
    <row r="7382" spans="1:36" x14ac:dyDescent="0.25">
      <c r="A7382" t="s">
        <v>32</v>
      </c>
      <c r="B7382" t="s">
        <v>22225</v>
      </c>
      <c r="C7382">
        <f>YEAR(B7382)</f>
        <v>2020</v>
      </c>
      <c r="D7382">
        <v>62.6</v>
      </c>
      <c r="E7382">
        <v>53.6</v>
      </c>
      <c r="F7382">
        <v>58.1</v>
      </c>
      <c r="H7382" s="2">
        <f>IF(F7382-62.45&lt;=0,0,IF(F7382-62.45&lt;=1,1,2))</f>
        <v>0</v>
      </c>
      <c r="I7382">
        <v>62.6</v>
      </c>
      <c r="J7382">
        <v>53.6</v>
      </c>
      <c r="K7382">
        <v>58.1</v>
      </c>
      <c r="L7382">
        <v>49</v>
      </c>
      <c r="M7382">
        <v>73.2</v>
      </c>
      <c r="O7382">
        <v>0.20599999999999999</v>
      </c>
      <c r="P7382">
        <v>100</v>
      </c>
      <c r="Q7382">
        <v>4.17</v>
      </c>
      <c r="R7382" t="s">
        <v>40</v>
      </c>
      <c r="S7382">
        <v>0</v>
      </c>
      <c r="T7382">
        <v>0</v>
      </c>
      <c r="U7382">
        <v>28.9</v>
      </c>
      <c r="V7382">
        <v>25.3</v>
      </c>
      <c r="W7382">
        <v>281.8</v>
      </c>
      <c r="X7382">
        <v>1010.7</v>
      </c>
      <c r="Y7382">
        <v>45.1</v>
      </c>
      <c r="Z7382">
        <v>6.1</v>
      </c>
      <c r="AA7382">
        <v>220.4</v>
      </c>
      <c r="AB7382">
        <v>19.3</v>
      </c>
      <c r="AC7382">
        <v>8</v>
      </c>
      <c r="AD7382">
        <v>0</v>
      </c>
      <c r="AE7382" t="s">
        <v>22226</v>
      </c>
      <c r="AF7382" t="s">
        <v>22227</v>
      </c>
      <c r="AG7382">
        <v>0.1</v>
      </c>
      <c r="AH7382" t="s">
        <v>56</v>
      </c>
      <c r="AI7382" t="s">
        <v>78</v>
      </c>
      <c r="AJ7382" t="s">
        <v>40</v>
      </c>
    </row>
    <row r="7383" spans="1:36" x14ac:dyDescent="0.25">
      <c r="A7383" t="s">
        <v>32</v>
      </c>
      <c r="B7383" t="s">
        <v>22228</v>
      </c>
      <c r="C7383">
        <f>YEAR(B7383)</f>
        <v>2020</v>
      </c>
      <c r="D7383">
        <v>64.400000000000006</v>
      </c>
      <c r="E7383">
        <v>50</v>
      </c>
      <c r="F7383">
        <v>57.8</v>
      </c>
      <c r="H7383" s="2">
        <f>IF(F7383-62.45&lt;=0,0,IF(F7383-62.45&lt;=1,1,2))</f>
        <v>0</v>
      </c>
      <c r="I7383">
        <v>64.400000000000006</v>
      </c>
      <c r="J7383">
        <v>50</v>
      </c>
      <c r="K7383">
        <v>57.8</v>
      </c>
      <c r="L7383">
        <v>45</v>
      </c>
      <c r="M7383">
        <v>63.3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28.9</v>
      </c>
      <c r="V7383">
        <v>9.1999999999999993</v>
      </c>
      <c r="W7383">
        <v>142.80000000000001</v>
      </c>
      <c r="X7383">
        <v>1013.6</v>
      </c>
      <c r="Y7383">
        <v>28.6</v>
      </c>
      <c r="Z7383">
        <v>6.2</v>
      </c>
      <c r="AA7383">
        <v>244.5</v>
      </c>
      <c r="AB7383">
        <v>20.9</v>
      </c>
      <c r="AC7383">
        <v>8</v>
      </c>
      <c r="AD7383">
        <v>0</v>
      </c>
      <c r="AE7383" t="s">
        <v>22229</v>
      </c>
      <c r="AF7383" t="s">
        <v>22230</v>
      </c>
      <c r="AG7383">
        <v>0.14000000000000001</v>
      </c>
      <c r="AH7383" t="s">
        <v>36</v>
      </c>
      <c r="AI7383" t="s">
        <v>37</v>
      </c>
      <c r="AJ7383" t="s">
        <v>38</v>
      </c>
    </row>
    <row r="7384" spans="1:36" x14ac:dyDescent="0.25">
      <c r="A7384" t="s">
        <v>32</v>
      </c>
      <c r="B7384" t="s">
        <v>22231</v>
      </c>
      <c r="C7384">
        <f>YEAR(B7384)</f>
        <v>2020</v>
      </c>
      <c r="D7384">
        <v>64.400000000000006</v>
      </c>
      <c r="E7384">
        <v>50</v>
      </c>
      <c r="F7384">
        <v>57.5</v>
      </c>
      <c r="H7384" s="2">
        <f>IF(F7384-62.45&lt;=0,0,IF(F7384-62.45&lt;=1,1,2))</f>
        <v>0</v>
      </c>
      <c r="I7384">
        <v>64.400000000000006</v>
      </c>
      <c r="J7384">
        <v>50</v>
      </c>
      <c r="K7384">
        <v>57.5</v>
      </c>
      <c r="L7384">
        <v>48.2</v>
      </c>
      <c r="M7384">
        <v>71.7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27.3</v>
      </c>
      <c r="V7384">
        <v>20.7</v>
      </c>
      <c r="W7384">
        <v>282.5</v>
      </c>
      <c r="X7384">
        <v>1011.7</v>
      </c>
      <c r="Y7384">
        <v>42.9</v>
      </c>
      <c r="Z7384">
        <v>6.2</v>
      </c>
      <c r="AA7384">
        <v>250.4</v>
      </c>
      <c r="AB7384">
        <v>20.9</v>
      </c>
      <c r="AC7384">
        <v>8</v>
      </c>
      <c r="AD7384">
        <v>0</v>
      </c>
      <c r="AE7384" t="s">
        <v>22232</v>
      </c>
      <c r="AF7384" t="s">
        <v>22233</v>
      </c>
      <c r="AG7384">
        <v>0.17</v>
      </c>
      <c r="AH7384" t="s">
        <v>36</v>
      </c>
      <c r="AI7384" t="s">
        <v>37</v>
      </c>
      <c r="AJ7384" t="s">
        <v>38</v>
      </c>
    </row>
    <row r="7385" spans="1:36" x14ac:dyDescent="0.25">
      <c r="A7385" t="s">
        <v>32</v>
      </c>
      <c r="B7385" t="s">
        <v>22234</v>
      </c>
      <c r="C7385">
        <f>YEAR(B7385)</f>
        <v>2020</v>
      </c>
      <c r="D7385">
        <v>64.400000000000006</v>
      </c>
      <c r="E7385">
        <v>53.6</v>
      </c>
      <c r="F7385">
        <v>58.4</v>
      </c>
      <c r="H7385" s="2">
        <f>IF(F7385-62.45&lt;=0,0,IF(F7385-62.45&lt;=1,1,2))</f>
        <v>0</v>
      </c>
      <c r="I7385">
        <v>64.400000000000006</v>
      </c>
      <c r="J7385">
        <v>53.6</v>
      </c>
      <c r="K7385">
        <v>58.4</v>
      </c>
      <c r="L7385">
        <v>51.3</v>
      </c>
      <c r="M7385">
        <v>77.5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17.399999999999999</v>
      </c>
      <c r="V7385">
        <v>13.9</v>
      </c>
      <c r="W7385">
        <v>52.4</v>
      </c>
      <c r="X7385">
        <v>1009.5</v>
      </c>
      <c r="Y7385">
        <v>63.2</v>
      </c>
      <c r="Z7385">
        <v>6.2</v>
      </c>
      <c r="AA7385">
        <v>207.5</v>
      </c>
      <c r="AB7385">
        <v>17.899999999999999</v>
      </c>
      <c r="AC7385">
        <v>8</v>
      </c>
      <c r="AD7385">
        <v>0</v>
      </c>
      <c r="AE7385" t="s">
        <v>22235</v>
      </c>
      <c r="AF7385" t="s">
        <v>22236</v>
      </c>
      <c r="AG7385">
        <v>0.2</v>
      </c>
      <c r="AH7385" t="s">
        <v>36</v>
      </c>
      <c r="AI7385" t="s">
        <v>37</v>
      </c>
      <c r="AJ7385" t="s">
        <v>38</v>
      </c>
    </row>
    <row r="7386" spans="1:36" x14ac:dyDescent="0.25">
      <c r="A7386" t="s">
        <v>32</v>
      </c>
      <c r="B7386" t="s">
        <v>22237</v>
      </c>
      <c r="C7386">
        <f>YEAR(B7386)</f>
        <v>2020</v>
      </c>
      <c r="D7386">
        <v>62.6</v>
      </c>
      <c r="E7386">
        <v>55.4</v>
      </c>
      <c r="F7386">
        <v>59.2</v>
      </c>
      <c r="H7386" s="2">
        <f>IF(F7386-62.45&lt;=0,0,IF(F7386-62.45&lt;=1,1,2))</f>
        <v>0</v>
      </c>
      <c r="I7386">
        <v>62.6</v>
      </c>
      <c r="J7386">
        <v>55.4</v>
      </c>
      <c r="K7386">
        <v>59.2</v>
      </c>
      <c r="L7386">
        <v>53.7</v>
      </c>
      <c r="M7386">
        <v>81.900000000000006</v>
      </c>
      <c r="O7386">
        <v>0.19600000000000001</v>
      </c>
      <c r="P7386">
        <v>100</v>
      </c>
      <c r="Q7386">
        <v>4.17</v>
      </c>
      <c r="R7386" t="s">
        <v>40</v>
      </c>
      <c r="S7386">
        <v>0</v>
      </c>
      <c r="T7386">
        <v>0</v>
      </c>
      <c r="U7386">
        <v>26.2</v>
      </c>
      <c r="V7386">
        <v>16.100000000000001</v>
      </c>
      <c r="W7386">
        <v>326.8</v>
      </c>
      <c r="X7386">
        <v>1008.4</v>
      </c>
      <c r="Y7386">
        <v>54.4</v>
      </c>
      <c r="Z7386">
        <v>6.1</v>
      </c>
      <c r="AA7386">
        <v>158</v>
      </c>
      <c r="AB7386">
        <v>13.8</v>
      </c>
      <c r="AC7386">
        <v>6</v>
      </c>
      <c r="AD7386">
        <v>0</v>
      </c>
      <c r="AE7386" t="s">
        <v>22238</v>
      </c>
      <c r="AF7386" t="s">
        <v>22239</v>
      </c>
      <c r="AG7386">
        <v>0.24</v>
      </c>
      <c r="AH7386" t="s">
        <v>56</v>
      </c>
      <c r="AI7386" t="s">
        <v>61</v>
      </c>
      <c r="AJ7386" t="s">
        <v>40</v>
      </c>
    </row>
    <row r="7387" spans="1:36" x14ac:dyDescent="0.25">
      <c r="A7387" t="s">
        <v>32</v>
      </c>
      <c r="B7387" t="s">
        <v>22240</v>
      </c>
      <c r="C7387">
        <f>YEAR(B7387)</f>
        <v>2020</v>
      </c>
      <c r="D7387">
        <v>64.400000000000006</v>
      </c>
      <c r="E7387">
        <v>50</v>
      </c>
      <c r="F7387">
        <v>57.7</v>
      </c>
      <c r="H7387" s="2">
        <f>IF(F7387-62.45&lt;=0,0,IF(F7387-62.45&lt;=1,1,2))</f>
        <v>0</v>
      </c>
      <c r="I7387">
        <v>64.400000000000006</v>
      </c>
      <c r="J7387">
        <v>50</v>
      </c>
      <c r="K7387">
        <v>57.7</v>
      </c>
      <c r="L7387">
        <v>50.5</v>
      </c>
      <c r="M7387">
        <v>77.3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20.100000000000001</v>
      </c>
      <c r="V7387">
        <v>13.9</v>
      </c>
      <c r="W7387">
        <v>279.2</v>
      </c>
      <c r="X7387">
        <v>1012.7</v>
      </c>
      <c r="Y7387">
        <v>36.700000000000003</v>
      </c>
      <c r="Z7387">
        <v>6.2</v>
      </c>
      <c r="AA7387">
        <v>237.9</v>
      </c>
      <c r="AB7387">
        <v>20.399999999999999</v>
      </c>
      <c r="AC7387">
        <v>8</v>
      </c>
      <c r="AD7387">
        <v>0</v>
      </c>
      <c r="AE7387" t="s">
        <v>22241</v>
      </c>
      <c r="AF7387" t="s">
        <v>22242</v>
      </c>
      <c r="AG7387">
        <v>0.25</v>
      </c>
      <c r="AH7387" t="s">
        <v>36</v>
      </c>
      <c r="AI7387" t="s">
        <v>37</v>
      </c>
      <c r="AJ7387" t="s">
        <v>38</v>
      </c>
    </row>
    <row r="7388" spans="1:36" x14ac:dyDescent="0.25">
      <c r="A7388" t="s">
        <v>32</v>
      </c>
      <c r="B7388" t="s">
        <v>22243</v>
      </c>
      <c r="C7388">
        <f>YEAR(B7388)</f>
        <v>2020</v>
      </c>
      <c r="D7388">
        <v>62.6</v>
      </c>
      <c r="E7388">
        <v>53.6</v>
      </c>
      <c r="F7388">
        <v>58.4</v>
      </c>
      <c r="H7388" s="2">
        <f>IF(F7388-62.45&lt;=0,0,IF(F7388-62.45&lt;=1,1,2))</f>
        <v>0</v>
      </c>
      <c r="I7388">
        <v>62.6</v>
      </c>
      <c r="J7388">
        <v>53.6</v>
      </c>
      <c r="K7388">
        <v>58.4</v>
      </c>
      <c r="L7388">
        <v>49.2</v>
      </c>
      <c r="M7388">
        <v>71.7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31.1</v>
      </c>
      <c r="V7388">
        <v>27.7</v>
      </c>
      <c r="W7388">
        <v>284.8</v>
      </c>
      <c r="X7388">
        <v>1011.3</v>
      </c>
      <c r="Y7388">
        <v>45.6</v>
      </c>
      <c r="Z7388">
        <v>6.2</v>
      </c>
      <c r="AA7388">
        <v>244.8</v>
      </c>
      <c r="AB7388">
        <v>21.1</v>
      </c>
      <c r="AC7388">
        <v>8</v>
      </c>
      <c r="AD7388">
        <v>0</v>
      </c>
      <c r="AE7388" t="s">
        <v>22244</v>
      </c>
      <c r="AF7388" t="s">
        <v>22245</v>
      </c>
      <c r="AG7388">
        <v>0.31</v>
      </c>
      <c r="AH7388" t="s">
        <v>36</v>
      </c>
      <c r="AI7388" t="s">
        <v>37</v>
      </c>
      <c r="AJ7388" t="s">
        <v>38</v>
      </c>
    </row>
    <row r="7389" spans="1:36" x14ac:dyDescent="0.25">
      <c r="A7389" t="s">
        <v>32</v>
      </c>
      <c r="B7389" t="s">
        <v>22246</v>
      </c>
      <c r="C7389">
        <f>YEAR(B7389)</f>
        <v>2020</v>
      </c>
      <c r="D7389">
        <v>59</v>
      </c>
      <c r="E7389">
        <v>50</v>
      </c>
      <c r="F7389">
        <v>55.6</v>
      </c>
      <c r="H7389" s="2">
        <f>IF(F7389-62.45&lt;=0,0,IF(F7389-62.45&lt;=1,1,2))</f>
        <v>0</v>
      </c>
      <c r="I7389">
        <v>59</v>
      </c>
      <c r="J7389">
        <v>50</v>
      </c>
      <c r="K7389">
        <v>55.6</v>
      </c>
      <c r="L7389">
        <v>49.8</v>
      </c>
      <c r="M7389">
        <v>81.400000000000006</v>
      </c>
      <c r="O7389">
        <v>4.0000000000000001E-3</v>
      </c>
      <c r="P7389">
        <v>100</v>
      </c>
      <c r="Q7389">
        <v>4.17</v>
      </c>
      <c r="R7389" t="s">
        <v>40</v>
      </c>
      <c r="S7389">
        <v>0</v>
      </c>
      <c r="T7389">
        <v>0</v>
      </c>
      <c r="U7389">
        <v>22.6</v>
      </c>
      <c r="V7389">
        <v>17.2</v>
      </c>
      <c r="W7389">
        <v>91</v>
      </c>
      <c r="X7389">
        <v>1013.5</v>
      </c>
      <c r="Y7389">
        <v>59.5</v>
      </c>
      <c r="Z7389">
        <v>6.2</v>
      </c>
      <c r="AA7389">
        <v>177.9</v>
      </c>
      <c r="AB7389">
        <v>15.3</v>
      </c>
      <c r="AC7389">
        <v>7</v>
      </c>
      <c r="AD7389">
        <v>0</v>
      </c>
      <c r="AE7389" t="s">
        <v>22247</v>
      </c>
      <c r="AF7389" t="s">
        <v>22248</v>
      </c>
      <c r="AG7389">
        <v>0.34</v>
      </c>
      <c r="AH7389" t="s">
        <v>56</v>
      </c>
      <c r="AI7389" t="s">
        <v>65</v>
      </c>
      <c r="AJ7389" t="s">
        <v>40</v>
      </c>
    </row>
    <row r="7390" spans="1:36" x14ac:dyDescent="0.25">
      <c r="A7390" t="s">
        <v>32</v>
      </c>
      <c r="B7390" t="s">
        <v>22249</v>
      </c>
      <c r="C7390">
        <f>YEAR(B7390)</f>
        <v>2020</v>
      </c>
      <c r="D7390">
        <v>75.2</v>
      </c>
      <c r="E7390">
        <v>59</v>
      </c>
      <c r="F7390">
        <v>68.2</v>
      </c>
      <c r="H7390" s="2">
        <f>IF(F7390-62.45&lt;=0,0,IF(F7390-62.45&lt;=1,1,2))</f>
        <v>2</v>
      </c>
      <c r="I7390">
        <v>75.2</v>
      </c>
      <c r="J7390">
        <v>59</v>
      </c>
      <c r="K7390">
        <v>68.2</v>
      </c>
      <c r="L7390">
        <v>48.3</v>
      </c>
      <c r="M7390">
        <v>51.3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51.9</v>
      </c>
      <c r="V7390">
        <v>28.9</v>
      </c>
      <c r="W7390">
        <v>170.7</v>
      </c>
      <c r="X7390">
        <v>1004.5</v>
      </c>
      <c r="Y7390">
        <v>50</v>
      </c>
      <c r="Z7390">
        <v>5.8</v>
      </c>
      <c r="AA7390">
        <v>154.30000000000001</v>
      </c>
      <c r="AB7390">
        <v>13.3</v>
      </c>
      <c r="AC7390">
        <v>6</v>
      </c>
      <c r="AD7390">
        <v>0</v>
      </c>
      <c r="AE7390" t="s">
        <v>22250</v>
      </c>
      <c r="AF7390" t="s">
        <v>22251</v>
      </c>
      <c r="AG7390">
        <v>0.37</v>
      </c>
      <c r="AH7390" t="s">
        <v>36</v>
      </c>
      <c r="AI7390" t="s">
        <v>37</v>
      </c>
      <c r="AJ7390" t="s">
        <v>38</v>
      </c>
    </row>
    <row r="7391" spans="1:36" x14ac:dyDescent="0.25">
      <c r="A7391" t="s">
        <v>32</v>
      </c>
      <c r="B7391" t="s">
        <v>22252</v>
      </c>
      <c r="C7391">
        <f>YEAR(B7391)</f>
        <v>2020</v>
      </c>
      <c r="D7391">
        <v>64.400000000000006</v>
      </c>
      <c r="E7391">
        <v>57.2</v>
      </c>
      <c r="F7391">
        <v>62.2</v>
      </c>
      <c r="H7391" s="2">
        <f>IF(F7391-62.45&lt;=0,0,IF(F7391-62.45&lt;=1,1,2))</f>
        <v>0</v>
      </c>
      <c r="I7391">
        <v>64.400000000000006</v>
      </c>
      <c r="J7391">
        <v>57.2</v>
      </c>
      <c r="K7391">
        <v>62.2</v>
      </c>
      <c r="L7391">
        <v>53</v>
      </c>
      <c r="M7391">
        <v>72.2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30</v>
      </c>
      <c r="V7391">
        <v>25.1</v>
      </c>
      <c r="W7391">
        <v>293.2</v>
      </c>
      <c r="X7391">
        <v>1006.4</v>
      </c>
      <c r="Y7391">
        <v>50.2</v>
      </c>
      <c r="Z7391">
        <v>6.2</v>
      </c>
      <c r="AA7391">
        <v>222.6</v>
      </c>
      <c r="AB7391">
        <v>19.2</v>
      </c>
      <c r="AC7391">
        <v>7</v>
      </c>
      <c r="AD7391">
        <v>0</v>
      </c>
      <c r="AE7391" t="s">
        <v>22253</v>
      </c>
      <c r="AF7391" t="s">
        <v>22254</v>
      </c>
      <c r="AG7391">
        <v>0.41</v>
      </c>
      <c r="AH7391" t="s">
        <v>36</v>
      </c>
      <c r="AI7391" t="s">
        <v>37</v>
      </c>
      <c r="AJ7391" t="s">
        <v>38</v>
      </c>
    </row>
    <row r="7392" spans="1:36" x14ac:dyDescent="0.25">
      <c r="A7392" t="s">
        <v>32</v>
      </c>
      <c r="B7392" t="s">
        <v>22255</v>
      </c>
      <c r="C7392">
        <f>YEAR(B7392)</f>
        <v>2020</v>
      </c>
      <c r="D7392">
        <v>60.8</v>
      </c>
      <c r="E7392">
        <v>55.4</v>
      </c>
      <c r="F7392">
        <v>57.8</v>
      </c>
      <c r="H7392" s="2">
        <f>IF(F7392-62.45&lt;=0,0,IF(F7392-62.45&lt;=1,1,2))</f>
        <v>0</v>
      </c>
      <c r="I7392">
        <v>60.8</v>
      </c>
      <c r="J7392">
        <v>55.4</v>
      </c>
      <c r="K7392">
        <v>57.8</v>
      </c>
      <c r="L7392">
        <v>50.6</v>
      </c>
      <c r="M7392">
        <v>77</v>
      </c>
      <c r="O7392">
        <v>2E-3</v>
      </c>
      <c r="P7392">
        <v>100</v>
      </c>
      <c r="Q7392">
        <v>8.33</v>
      </c>
      <c r="R7392" t="s">
        <v>40</v>
      </c>
      <c r="S7392">
        <v>0</v>
      </c>
      <c r="T7392">
        <v>0</v>
      </c>
      <c r="U7392">
        <v>24.6</v>
      </c>
      <c r="V7392">
        <v>20.8</v>
      </c>
      <c r="W7392">
        <v>304.2</v>
      </c>
      <c r="X7392">
        <v>1016.5</v>
      </c>
      <c r="Y7392">
        <v>61.5</v>
      </c>
      <c r="Z7392">
        <v>6.2</v>
      </c>
      <c r="AA7392">
        <v>209</v>
      </c>
      <c r="AB7392">
        <v>18.100000000000001</v>
      </c>
      <c r="AC7392">
        <v>7</v>
      </c>
      <c r="AD7392">
        <v>0</v>
      </c>
      <c r="AE7392" t="s">
        <v>22256</v>
      </c>
      <c r="AF7392" t="s">
        <v>22257</v>
      </c>
      <c r="AG7392">
        <v>0.44</v>
      </c>
      <c r="AH7392" t="s">
        <v>56</v>
      </c>
      <c r="AI7392" t="s">
        <v>101</v>
      </c>
      <c r="AJ7392" t="s">
        <v>40</v>
      </c>
    </row>
    <row r="7393" spans="1:36" x14ac:dyDescent="0.25">
      <c r="A7393" t="s">
        <v>32</v>
      </c>
      <c r="B7393" t="s">
        <v>22258</v>
      </c>
      <c r="C7393">
        <f>YEAR(B7393)</f>
        <v>2020</v>
      </c>
      <c r="D7393">
        <v>57.2</v>
      </c>
      <c r="E7393">
        <v>53.6</v>
      </c>
      <c r="F7393">
        <v>55.2</v>
      </c>
      <c r="H7393" s="2">
        <f>IF(F7393-62.45&lt;=0,0,IF(F7393-62.45&lt;=1,1,2))</f>
        <v>0</v>
      </c>
      <c r="I7393">
        <v>57.2</v>
      </c>
      <c r="J7393">
        <v>53.6</v>
      </c>
      <c r="K7393">
        <v>55.2</v>
      </c>
      <c r="L7393">
        <v>51.6</v>
      </c>
      <c r="M7393">
        <v>87.7</v>
      </c>
      <c r="O7393">
        <v>0.28100000000000003</v>
      </c>
      <c r="P7393">
        <v>100</v>
      </c>
      <c r="Q7393">
        <v>16.670000000000002</v>
      </c>
      <c r="R7393" t="s">
        <v>40</v>
      </c>
      <c r="S7393">
        <v>0</v>
      </c>
      <c r="T7393">
        <v>0</v>
      </c>
      <c r="U7393">
        <v>25.9</v>
      </c>
      <c r="V7393">
        <v>22.9</v>
      </c>
      <c r="W7393">
        <v>315.10000000000002</v>
      </c>
      <c r="X7393">
        <v>1018</v>
      </c>
      <c r="Y7393">
        <v>64</v>
      </c>
      <c r="Z7393">
        <v>6</v>
      </c>
      <c r="AA7393">
        <v>178.7</v>
      </c>
      <c r="AB7393">
        <v>15.6</v>
      </c>
      <c r="AC7393">
        <v>6</v>
      </c>
      <c r="AD7393">
        <v>0</v>
      </c>
      <c r="AE7393" t="s">
        <v>22259</v>
      </c>
      <c r="AF7393" t="s">
        <v>22260</v>
      </c>
      <c r="AG7393">
        <v>0.48</v>
      </c>
      <c r="AH7393" t="s">
        <v>56</v>
      </c>
      <c r="AI7393" t="s">
        <v>111</v>
      </c>
      <c r="AJ7393" t="s">
        <v>40</v>
      </c>
    </row>
    <row r="7394" spans="1:36" x14ac:dyDescent="0.25">
      <c r="A7394" t="s">
        <v>32</v>
      </c>
      <c r="B7394" t="s">
        <v>22261</v>
      </c>
      <c r="C7394">
        <f>YEAR(B7394)</f>
        <v>2020</v>
      </c>
      <c r="D7394">
        <v>57.2</v>
      </c>
      <c r="E7394">
        <v>53.6</v>
      </c>
      <c r="F7394">
        <v>55.1</v>
      </c>
      <c r="H7394" s="2">
        <f>IF(F7394-62.45&lt;=0,0,IF(F7394-62.45&lt;=1,1,2))</f>
        <v>0</v>
      </c>
      <c r="I7394">
        <v>57.2</v>
      </c>
      <c r="J7394">
        <v>53.6</v>
      </c>
      <c r="K7394">
        <v>55.1</v>
      </c>
      <c r="L7394">
        <v>48.9</v>
      </c>
      <c r="M7394">
        <v>80</v>
      </c>
      <c r="O7394">
        <v>0.14499999999999999</v>
      </c>
      <c r="P7394">
        <v>100</v>
      </c>
      <c r="Q7394">
        <v>12.5</v>
      </c>
      <c r="R7394" t="s">
        <v>40</v>
      </c>
      <c r="S7394">
        <v>0</v>
      </c>
      <c r="T7394">
        <v>0</v>
      </c>
      <c r="U7394">
        <v>29.1</v>
      </c>
      <c r="V7394">
        <v>23</v>
      </c>
      <c r="W7394">
        <v>313.10000000000002</v>
      </c>
      <c r="X7394">
        <v>1017.1</v>
      </c>
      <c r="Y7394">
        <v>62.5</v>
      </c>
      <c r="Z7394">
        <v>6</v>
      </c>
      <c r="AA7394">
        <v>190.7</v>
      </c>
      <c r="AB7394">
        <v>16.600000000000001</v>
      </c>
      <c r="AC7394">
        <v>7</v>
      </c>
      <c r="AD7394">
        <v>0</v>
      </c>
      <c r="AE7394" t="s">
        <v>22262</v>
      </c>
      <c r="AF7394" t="s">
        <v>22263</v>
      </c>
      <c r="AG7394">
        <v>0.5</v>
      </c>
      <c r="AH7394" t="s">
        <v>56</v>
      </c>
      <c r="AI7394" t="s">
        <v>111</v>
      </c>
      <c r="AJ7394" t="s">
        <v>40</v>
      </c>
    </row>
    <row r="7395" spans="1:36" x14ac:dyDescent="0.25">
      <c r="A7395" t="s">
        <v>32</v>
      </c>
      <c r="B7395" t="s">
        <v>22264</v>
      </c>
      <c r="C7395">
        <f>YEAR(B7395)</f>
        <v>2020</v>
      </c>
      <c r="D7395">
        <v>60.8</v>
      </c>
      <c r="E7395">
        <v>53.6</v>
      </c>
      <c r="F7395">
        <v>56.8</v>
      </c>
      <c r="H7395" s="2">
        <f>IF(F7395-62.45&lt;=0,0,IF(F7395-62.45&lt;=1,1,2))</f>
        <v>0</v>
      </c>
      <c r="I7395">
        <v>60.8</v>
      </c>
      <c r="J7395">
        <v>53.6</v>
      </c>
      <c r="K7395">
        <v>56.8</v>
      </c>
      <c r="L7395">
        <v>45.7</v>
      </c>
      <c r="M7395">
        <v>66.599999999999994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30.9</v>
      </c>
      <c r="V7395">
        <v>21.9</v>
      </c>
      <c r="W7395">
        <v>300.3</v>
      </c>
      <c r="X7395">
        <v>1015.8</v>
      </c>
      <c r="Y7395">
        <v>56.2</v>
      </c>
      <c r="Z7395">
        <v>6.2</v>
      </c>
      <c r="AA7395">
        <v>172.5</v>
      </c>
      <c r="AB7395">
        <v>14.9</v>
      </c>
      <c r="AC7395">
        <v>6</v>
      </c>
      <c r="AD7395">
        <v>0</v>
      </c>
      <c r="AE7395" t="s">
        <v>22265</v>
      </c>
      <c r="AF7395" t="s">
        <v>22266</v>
      </c>
      <c r="AG7395">
        <v>0.54</v>
      </c>
      <c r="AH7395" t="s">
        <v>36</v>
      </c>
      <c r="AI7395" t="s">
        <v>37</v>
      </c>
      <c r="AJ7395" t="s">
        <v>38</v>
      </c>
    </row>
    <row r="7396" spans="1:36" x14ac:dyDescent="0.25">
      <c r="A7396" t="s">
        <v>32</v>
      </c>
      <c r="B7396" t="s">
        <v>22267</v>
      </c>
      <c r="C7396">
        <f>YEAR(B7396)</f>
        <v>2020</v>
      </c>
      <c r="D7396">
        <v>66.2</v>
      </c>
      <c r="E7396">
        <v>49.7</v>
      </c>
      <c r="F7396">
        <v>59.2</v>
      </c>
      <c r="H7396" s="2">
        <f>IF(F7396-62.45&lt;=0,0,IF(F7396-62.45&lt;=1,1,2))</f>
        <v>0</v>
      </c>
      <c r="I7396">
        <v>66.2</v>
      </c>
      <c r="J7396">
        <v>46.5</v>
      </c>
      <c r="K7396">
        <v>59.1</v>
      </c>
      <c r="L7396">
        <v>44.6</v>
      </c>
      <c r="M7396">
        <v>59.5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35.799999999999997</v>
      </c>
      <c r="V7396">
        <v>20.8</v>
      </c>
      <c r="W7396">
        <v>291.60000000000002</v>
      </c>
      <c r="X7396">
        <v>1015.5</v>
      </c>
      <c r="Y7396">
        <v>32.1</v>
      </c>
      <c r="Z7396">
        <v>6.2</v>
      </c>
      <c r="AA7396">
        <v>285.89999999999998</v>
      </c>
      <c r="AB7396">
        <v>24.7</v>
      </c>
      <c r="AC7396">
        <v>9</v>
      </c>
      <c r="AD7396">
        <v>0</v>
      </c>
      <c r="AE7396" t="s">
        <v>22268</v>
      </c>
      <c r="AF7396" t="s">
        <v>22269</v>
      </c>
      <c r="AG7396">
        <v>0.57999999999999996</v>
      </c>
      <c r="AH7396" t="s">
        <v>36</v>
      </c>
      <c r="AI7396" t="s">
        <v>37</v>
      </c>
      <c r="AJ7396" t="s">
        <v>38</v>
      </c>
    </row>
    <row r="7397" spans="1:36" x14ac:dyDescent="0.25">
      <c r="A7397" t="s">
        <v>32</v>
      </c>
      <c r="B7397" t="s">
        <v>22270</v>
      </c>
      <c r="C7397">
        <f>YEAR(B7397)</f>
        <v>2020</v>
      </c>
      <c r="D7397">
        <v>68</v>
      </c>
      <c r="E7397">
        <v>53.6</v>
      </c>
      <c r="F7397">
        <v>61.9</v>
      </c>
      <c r="H7397" s="2">
        <f>IF(F7397-62.45&lt;=0,0,IF(F7397-62.45&lt;=1,1,2))</f>
        <v>0</v>
      </c>
      <c r="I7397">
        <v>68</v>
      </c>
      <c r="J7397">
        <v>53.6</v>
      </c>
      <c r="K7397">
        <v>61.9</v>
      </c>
      <c r="L7397">
        <v>46.2</v>
      </c>
      <c r="M7397">
        <v>56.8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28</v>
      </c>
      <c r="V7397">
        <v>16.100000000000001</v>
      </c>
      <c r="W7397">
        <v>289.89999999999998</v>
      </c>
      <c r="X7397">
        <v>1017</v>
      </c>
      <c r="Y7397">
        <v>7.3</v>
      </c>
      <c r="Z7397">
        <v>6.2</v>
      </c>
      <c r="AA7397">
        <v>294</v>
      </c>
      <c r="AB7397">
        <v>25.4</v>
      </c>
      <c r="AC7397">
        <v>9</v>
      </c>
      <c r="AD7397">
        <v>0</v>
      </c>
      <c r="AE7397" t="s">
        <v>22271</v>
      </c>
      <c r="AF7397" t="s">
        <v>22272</v>
      </c>
      <c r="AG7397">
        <v>0.61</v>
      </c>
      <c r="AH7397" t="s">
        <v>330</v>
      </c>
      <c r="AI7397" t="s">
        <v>9140</v>
      </c>
      <c r="AJ7397" t="s">
        <v>331</v>
      </c>
    </row>
    <row r="7398" spans="1:36" x14ac:dyDescent="0.25">
      <c r="A7398" t="s">
        <v>32</v>
      </c>
      <c r="B7398" t="s">
        <v>22273</v>
      </c>
      <c r="C7398">
        <f>YEAR(B7398)</f>
        <v>2020</v>
      </c>
      <c r="D7398">
        <v>69.8</v>
      </c>
      <c r="E7398">
        <v>50</v>
      </c>
      <c r="F7398">
        <v>59.9</v>
      </c>
      <c r="H7398" s="2">
        <f>IF(F7398-62.45&lt;=0,0,IF(F7398-62.45&lt;=1,1,2))</f>
        <v>0</v>
      </c>
      <c r="I7398">
        <v>69.8</v>
      </c>
      <c r="J7398">
        <v>50</v>
      </c>
      <c r="K7398">
        <v>59.9</v>
      </c>
      <c r="L7398">
        <v>47</v>
      </c>
      <c r="M7398">
        <v>63.5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24.4</v>
      </c>
      <c r="V7398">
        <v>9.1999999999999993</v>
      </c>
      <c r="W7398">
        <v>232</v>
      </c>
      <c r="X7398">
        <v>1018.7</v>
      </c>
      <c r="Y7398">
        <v>11.1</v>
      </c>
      <c r="Z7398">
        <v>6.2</v>
      </c>
      <c r="AA7398">
        <v>293.39999999999998</v>
      </c>
      <c r="AB7398">
        <v>25.4</v>
      </c>
      <c r="AC7398">
        <v>9</v>
      </c>
      <c r="AD7398">
        <v>0</v>
      </c>
      <c r="AE7398" t="s">
        <v>22274</v>
      </c>
      <c r="AF7398" t="s">
        <v>22275</v>
      </c>
      <c r="AG7398">
        <v>0.64</v>
      </c>
      <c r="AH7398" t="s">
        <v>330</v>
      </c>
      <c r="AI7398" t="s">
        <v>9140</v>
      </c>
      <c r="AJ7398" t="s">
        <v>331</v>
      </c>
    </row>
    <row r="7399" spans="1:36" x14ac:dyDescent="0.25">
      <c r="A7399" t="s">
        <v>32</v>
      </c>
      <c r="B7399" t="s">
        <v>22276</v>
      </c>
      <c r="C7399">
        <f>YEAR(B7399)</f>
        <v>2020</v>
      </c>
      <c r="D7399">
        <v>66.2</v>
      </c>
      <c r="E7399">
        <v>51.8</v>
      </c>
      <c r="F7399">
        <v>59</v>
      </c>
      <c r="H7399" s="2">
        <f>IF(F7399-62.45&lt;=0,0,IF(F7399-62.45&lt;=1,1,2))</f>
        <v>0</v>
      </c>
      <c r="I7399">
        <v>66.2</v>
      </c>
      <c r="J7399">
        <v>51.8</v>
      </c>
      <c r="K7399">
        <v>59</v>
      </c>
      <c r="L7399">
        <v>52.1</v>
      </c>
      <c r="M7399">
        <v>78.2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22.6</v>
      </c>
      <c r="V7399">
        <v>8.1</v>
      </c>
      <c r="W7399">
        <v>230.6</v>
      </c>
      <c r="X7399">
        <v>1019.5</v>
      </c>
      <c r="Y7399">
        <v>17.600000000000001</v>
      </c>
      <c r="Z7399">
        <v>6.2</v>
      </c>
      <c r="AA7399">
        <v>292.2</v>
      </c>
      <c r="AB7399">
        <v>25.1</v>
      </c>
      <c r="AC7399">
        <v>9</v>
      </c>
      <c r="AD7399">
        <v>0</v>
      </c>
      <c r="AE7399" t="s">
        <v>22277</v>
      </c>
      <c r="AF7399" t="s">
        <v>22278</v>
      </c>
      <c r="AG7399">
        <v>0.68</v>
      </c>
      <c r="AH7399" t="s">
        <v>330</v>
      </c>
      <c r="AI7399" t="s">
        <v>9140</v>
      </c>
      <c r="AJ7399" t="s">
        <v>331</v>
      </c>
    </row>
    <row r="7400" spans="1:36" x14ac:dyDescent="0.25">
      <c r="A7400" t="s">
        <v>32</v>
      </c>
      <c r="B7400" t="s">
        <v>22279</v>
      </c>
      <c r="C7400">
        <f>YEAR(B7400)</f>
        <v>2020</v>
      </c>
      <c r="D7400">
        <v>73.400000000000006</v>
      </c>
      <c r="E7400">
        <v>51.8</v>
      </c>
      <c r="F7400">
        <v>62.5</v>
      </c>
      <c r="H7400" s="2">
        <f>IF(F7400-62.45&lt;=0,0,IF(F7400-62.45&lt;=1,1,2))</f>
        <v>1</v>
      </c>
      <c r="I7400">
        <v>73.400000000000006</v>
      </c>
      <c r="J7400">
        <v>51.8</v>
      </c>
      <c r="K7400">
        <v>62.5</v>
      </c>
      <c r="L7400">
        <v>42.8</v>
      </c>
      <c r="M7400">
        <v>51.8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31</v>
      </c>
      <c r="V7400">
        <v>32.200000000000003</v>
      </c>
      <c r="W7400">
        <v>156</v>
      </c>
      <c r="X7400">
        <v>1016.9</v>
      </c>
      <c r="Y7400">
        <v>8.6</v>
      </c>
      <c r="Z7400">
        <v>6.2</v>
      </c>
      <c r="AA7400">
        <v>296.10000000000002</v>
      </c>
      <c r="AB7400">
        <v>25.7</v>
      </c>
      <c r="AC7400">
        <v>9</v>
      </c>
      <c r="AD7400">
        <v>0</v>
      </c>
      <c r="AE7400" t="s">
        <v>22280</v>
      </c>
      <c r="AF7400" t="s">
        <v>22281</v>
      </c>
      <c r="AG7400">
        <v>0.71</v>
      </c>
      <c r="AH7400" t="s">
        <v>330</v>
      </c>
      <c r="AI7400" t="s">
        <v>9140</v>
      </c>
      <c r="AJ7400" t="s">
        <v>344</v>
      </c>
    </row>
    <row r="7401" spans="1:36" x14ac:dyDescent="0.25">
      <c r="A7401" t="s">
        <v>32</v>
      </c>
      <c r="B7401" t="s">
        <v>22282</v>
      </c>
      <c r="C7401">
        <f>YEAR(B7401)</f>
        <v>2020</v>
      </c>
      <c r="D7401">
        <v>80.599999999999994</v>
      </c>
      <c r="E7401">
        <v>59</v>
      </c>
      <c r="F7401">
        <v>65.900000000000006</v>
      </c>
      <c r="H7401" s="2">
        <f>IF(F7401-62.45&lt;=0,0,IF(F7401-62.45&lt;=1,1,2))</f>
        <v>2</v>
      </c>
      <c r="I7401">
        <v>79.599999999999994</v>
      </c>
      <c r="J7401">
        <v>59</v>
      </c>
      <c r="K7401">
        <v>65.900000000000006</v>
      </c>
      <c r="L7401">
        <v>48.7</v>
      </c>
      <c r="M7401">
        <v>56.5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48.3</v>
      </c>
      <c r="V7401">
        <v>33.299999999999997</v>
      </c>
      <c r="W7401">
        <v>191</v>
      </c>
      <c r="X7401">
        <v>1011.1</v>
      </c>
      <c r="Y7401">
        <v>45.1</v>
      </c>
      <c r="Z7401">
        <v>6.2</v>
      </c>
      <c r="AA7401">
        <v>288.8</v>
      </c>
      <c r="AB7401">
        <v>24.9</v>
      </c>
      <c r="AC7401">
        <v>9</v>
      </c>
      <c r="AD7401">
        <v>0</v>
      </c>
      <c r="AE7401" t="s">
        <v>22283</v>
      </c>
      <c r="AF7401" t="s">
        <v>22284</v>
      </c>
      <c r="AG7401">
        <v>0.75</v>
      </c>
      <c r="AH7401" t="s">
        <v>36</v>
      </c>
      <c r="AI7401" t="s">
        <v>37</v>
      </c>
      <c r="AJ7401" t="s">
        <v>344</v>
      </c>
    </row>
    <row r="7402" spans="1:36" x14ac:dyDescent="0.25">
      <c r="A7402" t="s">
        <v>32</v>
      </c>
      <c r="B7402" t="s">
        <v>22285</v>
      </c>
      <c r="C7402">
        <f>YEAR(B7402)</f>
        <v>2020</v>
      </c>
      <c r="D7402">
        <v>62.6</v>
      </c>
      <c r="E7402">
        <v>55.4</v>
      </c>
      <c r="F7402">
        <v>58</v>
      </c>
      <c r="H7402" s="2">
        <f>IF(F7402-62.45&lt;=0,0,IF(F7402-62.45&lt;=1,1,2))</f>
        <v>0</v>
      </c>
      <c r="I7402">
        <v>62.6</v>
      </c>
      <c r="J7402">
        <v>55.4</v>
      </c>
      <c r="K7402">
        <v>58</v>
      </c>
      <c r="L7402">
        <v>46.1</v>
      </c>
      <c r="M7402">
        <v>65.599999999999994</v>
      </c>
      <c r="O7402">
        <v>8.1000000000000003E-2</v>
      </c>
      <c r="P7402">
        <v>100</v>
      </c>
      <c r="Q7402">
        <v>4.17</v>
      </c>
      <c r="R7402" t="s">
        <v>40</v>
      </c>
      <c r="S7402">
        <v>0</v>
      </c>
      <c r="T7402">
        <v>0</v>
      </c>
      <c r="U7402">
        <v>42.9</v>
      </c>
      <c r="V7402">
        <v>32.200000000000003</v>
      </c>
      <c r="W7402">
        <v>318.60000000000002</v>
      </c>
      <c r="X7402">
        <v>1018.7</v>
      </c>
      <c r="Y7402">
        <v>54.4</v>
      </c>
      <c r="Z7402">
        <v>6.2</v>
      </c>
      <c r="AA7402">
        <v>246.3</v>
      </c>
      <c r="AB7402">
        <v>21.3</v>
      </c>
      <c r="AC7402">
        <v>8</v>
      </c>
      <c r="AD7402">
        <v>0</v>
      </c>
      <c r="AE7402" t="s">
        <v>22286</v>
      </c>
      <c r="AF7402" t="s">
        <v>22287</v>
      </c>
      <c r="AG7402">
        <v>0.78</v>
      </c>
      <c r="AH7402" t="s">
        <v>56</v>
      </c>
      <c r="AI7402" t="s">
        <v>137</v>
      </c>
      <c r="AJ7402" t="s">
        <v>40</v>
      </c>
    </row>
    <row r="7403" spans="1:36" x14ac:dyDescent="0.25">
      <c r="A7403" t="s">
        <v>32</v>
      </c>
      <c r="B7403" t="s">
        <v>22288</v>
      </c>
      <c r="C7403">
        <f>YEAR(B7403)</f>
        <v>2020</v>
      </c>
      <c r="D7403">
        <v>64.400000000000006</v>
      </c>
      <c r="E7403">
        <v>51.8</v>
      </c>
      <c r="F7403">
        <v>58.6</v>
      </c>
      <c r="H7403" s="2">
        <f>IF(F7403-62.45&lt;=0,0,IF(F7403-62.45&lt;=1,1,2))</f>
        <v>0</v>
      </c>
      <c r="I7403">
        <v>64.400000000000006</v>
      </c>
      <c r="J7403">
        <v>51.8</v>
      </c>
      <c r="K7403">
        <v>58.6</v>
      </c>
      <c r="L7403">
        <v>47.7</v>
      </c>
      <c r="M7403">
        <v>67.8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18.3</v>
      </c>
      <c r="V7403">
        <v>15</v>
      </c>
      <c r="W7403">
        <v>310</v>
      </c>
      <c r="X7403">
        <v>1017</v>
      </c>
      <c r="Y7403">
        <v>13.4</v>
      </c>
      <c r="Z7403">
        <v>6.2</v>
      </c>
      <c r="AA7403">
        <v>302.3</v>
      </c>
      <c r="AB7403">
        <v>26.1</v>
      </c>
      <c r="AC7403">
        <v>9</v>
      </c>
      <c r="AD7403">
        <v>0</v>
      </c>
      <c r="AE7403" t="s">
        <v>22289</v>
      </c>
      <c r="AF7403" t="s">
        <v>22290</v>
      </c>
      <c r="AG7403">
        <v>0.81</v>
      </c>
      <c r="AH7403" t="s">
        <v>330</v>
      </c>
      <c r="AI7403" t="s">
        <v>9140</v>
      </c>
      <c r="AJ7403" t="s">
        <v>331</v>
      </c>
    </row>
    <row r="7404" spans="1:36" x14ac:dyDescent="0.25">
      <c r="A7404" t="s">
        <v>32</v>
      </c>
      <c r="B7404" t="s">
        <v>22291</v>
      </c>
      <c r="C7404">
        <f>YEAR(B7404)</f>
        <v>2020</v>
      </c>
      <c r="D7404">
        <v>68</v>
      </c>
      <c r="E7404">
        <v>48.2</v>
      </c>
      <c r="F7404">
        <v>58.6</v>
      </c>
      <c r="H7404" s="2">
        <f>IF(F7404-62.45&lt;=0,0,IF(F7404-62.45&lt;=1,1,2))</f>
        <v>0</v>
      </c>
      <c r="I7404">
        <v>68</v>
      </c>
      <c r="J7404">
        <v>44.1</v>
      </c>
      <c r="K7404">
        <v>58</v>
      </c>
      <c r="L7404">
        <v>50.1</v>
      </c>
      <c r="M7404">
        <v>74.7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15</v>
      </c>
      <c r="V7404">
        <v>9.1999999999999993</v>
      </c>
      <c r="W7404">
        <v>141.19999999999999</v>
      </c>
      <c r="X7404">
        <v>1016</v>
      </c>
      <c r="Y7404">
        <v>35.9</v>
      </c>
      <c r="Z7404">
        <v>6.2</v>
      </c>
      <c r="AA7404">
        <v>302</v>
      </c>
      <c r="AB7404">
        <v>25.9</v>
      </c>
      <c r="AC7404">
        <v>9</v>
      </c>
      <c r="AD7404">
        <v>0</v>
      </c>
      <c r="AE7404" t="s">
        <v>22292</v>
      </c>
      <c r="AF7404" t="s">
        <v>22293</v>
      </c>
      <c r="AG7404">
        <v>0.84</v>
      </c>
      <c r="AH7404" t="s">
        <v>36</v>
      </c>
      <c r="AI7404" t="s">
        <v>702</v>
      </c>
      <c r="AJ7404" t="s">
        <v>38</v>
      </c>
    </row>
    <row r="7405" spans="1:36" x14ac:dyDescent="0.25">
      <c r="A7405" t="s">
        <v>32</v>
      </c>
      <c r="B7405" t="s">
        <v>22294</v>
      </c>
      <c r="C7405">
        <f>YEAR(B7405)</f>
        <v>2020</v>
      </c>
      <c r="D7405">
        <v>68</v>
      </c>
      <c r="E7405">
        <v>50</v>
      </c>
      <c r="F7405">
        <v>59.9</v>
      </c>
      <c r="H7405" s="2">
        <f>IF(F7405-62.45&lt;=0,0,IF(F7405-62.45&lt;=1,1,2))</f>
        <v>0</v>
      </c>
      <c r="I7405">
        <v>68</v>
      </c>
      <c r="J7405">
        <v>50</v>
      </c>
      <c r="K7405">
        <v>59.9</v>
      </c>
      <c r="L7405">
        <v>53.3</v>
      </c>
      <c r="M7405">
        <v>79.2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15.9</v>
      </c>
      <c r="V7405">
        <v>8.1</v>
      </c>
      <c r="W7405">
        <v>131.5</v>
      </c>
      <c r="X7405">
        <v>1015.1</v>
      </c>
      <c r="Y7405">
        <v>33.5</v>
      </c>
      <c r="Z7405">
        <v>6.2</v>
      </c>
      <c r="AA7405">
        <v>298.7</v>
      </c>
      <c r="AB7405">
        <v>25.7</v>
      </c>
      <c r="AC7405">
        <v>9</v>
      </c>
      <c r="AD7405">
        <v>0</v>
      </c>
      <c r="AE7405" t="s">
        <v>22295</v>
      </c>
      <c r="AF7405" t="s">
        <v>22296</v>
      </c>
      <c r="AG7405">
        <v>0.88</v>
      </c>
      <c r="AH7405" t="s">
        <v>36</v>
      </c>
      <c r="AI7405" t="s">
        <v>37</v>
      </c>
      <c r="AJ7405" t="s">
        <v>38</v>
      </c>
    </row>
    <row r="7406" spans="1:36" x14ac:dyDescent="0.25">
      <c r="A7406" t="s">
        <v>32</v>
      </c>
      <c r="B7406" t="s">
        <v>22297</v>
      </c>
      <c r="C7406">
        <f>YEAR(B7406)</f>
        <v>2020</v>
      </c>
      <c r="D7406">
        <v>68</v>
      </c>
      <c r="E7406">
        <v>53.6</v>
      </c>
      <c r="F7406">
        <v>61.4</v>
      </c>
      <c r="H7406" s="2">
        <f>IF(F7406-62.45&lt;=0,0,IF(F7406-62.45&lt;=1,1,2))</f>
        <v>0</v>
      </c>
      <c r="I7406">
        <v>68</v>
      </c>
      <c r="J7406">
        <v>53.6</v>
      </c>
      <c r="K7406">
        <v>61.4</v>
      </c>
      <c r="L7406">
        <v>52.4</v>
      </c>
      <c r="M7406">
        <v>73.3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14.8</v>
      </c>
      <c r="V7406">
        <v>9.1999999999999993</v>
      </c>
      <c r="W7406">
        <v>126.6</v>
      </c>
      <c r="X7406">
        <v>1011.8</v>
      </c>
      <c r="Y7406">
        <v>32.700000000000003</v>
      </c>
      <c r="Z7406">
        <v>6.2</v>
      </c>
      <c r="AA7406">
        <v>295.2</v>
      </c>
      <c r="AB7406">
        <v>25.5</v>
      </c>
      <c r="AC7406">
        <v>9</v>
      </c>
      <c r="AD7406">
        <v>0</v>
      </c>
      <c r="AE7406" t="s">
        <v>22298</v>
      </c>
      <c r="AF7406" t="s">
        <v>22299</v>
      </c>
      <c r="AG7406">
        <v>0.91</v>
      </c>
      <c r="AH7406" t="s">
        <v>36</v>
      </c>
      <c r="AI7406" t="s">
        <v>37</v>
      </c>
      <c r="AJ7406" t="s">
        <v>38</v>
      </c>
    </row>
    <row r="7407" spans="1:36" x14ac:dyDescent="0.25">
      <c r="A7407" t="s">
        <v>32</v>
      </c>
      <c r="B7407" t="s">
        <v>22300</v>
      </c>
      <c r="C7407">
        <f>YEAR(B7407)</f>
        <v>2020</v>
      </c>
      <c r="D7407">
        <v>68.099999999999994</v>
      </c>
      <c r="E7407">
        <v>53.6</v>
      </c>
      <c r="F7407">
        <v>63.1</v>
      </c>
      <c r="H7407" s="2">
        <f>IF(F7407-62.45&lt;=0,0,IF(F7407-62.45&lt;=1,1,2))</f>
        <v>1</v>
      </c>
      <c r="I7407">
        <v>68.099999999999994</v>
      </c>
      <c r="J7407">
        <v>53.6</v>
      </c>
      <c r="K7407">
        <v>63.1</v>
      </c>
      <c r="L7407">
        <v>56.1</v>
      </c>
      <c r="M7407">
        <v>78.400000000000006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19.7</v>
      </c>
      <c r="V7407">
        <v>10.3</v>
      </c>
      <c r="W7407">
        <v>148.80000000000001</v>
      </c>
      <c r="X7407">
        <v>1009.2</v>
      </c>
      <c r="Y7407">
        <v>31.2</v>
      </c>
      <c r="Z7407">
        <v>6.2</v>
      </c>
      <c r="AA7407">
        <v>298.7</v>
      </c>
      <c r="AB7407">
        <v>25.8</v>
      </c>
      <c r="AC7407">
        <v>9</v>
      </c>
      <c r="AD7407">
        <v>0</v>
      </c>
      <c r="AE7407" t="s">
        <v>22301</v>
      </c>
      <c r="AF7407" t="s">
        <v>22302</v>
      </c>
      <c r="AG7407">
        <v>0.94</v>
      </c>
      <c r="AH7407" t="s">
        <v>36</v>
      </c>
      <c r="AI7407" t="s">
        <v>37</v>
      </c>
      <c r="AJ7407" t="s">
        <v>38</v>
      </c>
    </row>
    <row r="7408" spans="1:36" x14ac:dyDescent="0.25">
      <c r="A7408" t="s">
        <v>32</v>
      </c>
      <c r="B7408" t="s">
        <v>22303</v>
      </c>
      <c r="C7408">
        <f>YEAR(B7408)</f>
        <v>2020</v>
      </c>
      <c r="D7408">
        <v>62.6</v>
      </c>
      <c r="E7408">
        <v>56.9</v>
      </c>
      <c r="F7408">
        <v>60.2</v>
      </c>
      <c r="H7408" s="2">
        <f>IF(F7408-62.45&lt;=0,0,IF(F7408-62.45&lt;=1,1,2))</f>
        <v>0</v>
      </c>
      <c r="I7408">
        <v>62.6</v>
      </c>
      <c r="J7408">
        <v>56.9</v>
      </c>
      <c r="K7408">
        <v>60.2</v>
      </c>
      <c r="L7408">
        <v>54.3</v>
      </c>
      <c r="M7408">
        <v>81.2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30</v>
      </c>
      <c r="V7408">
        <v>19.600000000000001</v>
      </c>
      <c r="W7408">
        <v>339.2</v>
      </c>
      <c r="X7408">
        <v>1012</v>
      </c>
      <c r="Y7408">
        <v>56.9</v>
      </c>
      <c r="Z7408">
        <v>6.2</v>
      </c>
      <c r="AA7408">
        <v>226.2</v>
      </c>
      <c r="AB7408">
        <v>19.5</v>
      </c>
      <c r="AC7408">
        <v>8</v>
      </c>
      <c r="AD7408">
        <v>0</v>
      </c>
      <c r="AE7408" t="s">
        <v>22304</v>
      </c>
      <c r="AF7408" t="s">
        <v>22305</v>
      </c>
      <c r="AG7408">
        <v>0.98</v>
      </c>
      <c r="AH7408" t="s">
        <v>36</v>
      </c>
      <c r="AI7408" t="s">
        <v>37</v>
      </c>
      <c r="AJ7408" t="s">
        <v>38</v>
      </c>
    </row>
    <row r="7409" spans="1:36" x14ac:dyDescent="0.25">
      <c r="A7409" t="s">
        <v>32</v>
      </c>
      <c r="B7409" t="s">
        <v>22306</v>
      </c>
      <c r="C7409">
        <f>YEAR(B7409)</f>
        <v>2020</v>
      </c>
      <c r="D7409">
        <v>62.6</v>
      </c>
      <c r="E7409">
        <v>53.6</v>
      </c>
      <c r="F7409">
        <v>57.8</v>
      </c>
      <c r="H7409" s="2">
        <f>IF(F7409-62.45&lt;=0,0,IF(F7409-62.45&lt;=1,1,2))</f>
        <v>0</v>
      </c>
      <c r="I7409">
        <v>62.6</v>
      </c>
      <c r="J7409">
        <v>53.6</v>
      </c>
      <c r="K7409">
        <v>57.8</v>
      </c>
      <c r="L7409">
        <v>48.4</v>
      </c>
      <c r="M7409">
        <v>71.599999999999994</v>
      </c>
      <c r="O7409">
        <v>7.9000000000000001E-2</v>
      </c>
      <c r="P7409">
        <v>100</v>
      </c>
      <c r="Q7409">
        <v>4.17</v>
      </c>
      <c r="R7409" t="s">
        <v>40</v>
      </c>
      <c r="S7409">
        <v>0</v>
      </c>
      <c r="T7409">
        <v>0</v>
      </c>
      <c r="U7409">
        <v>27.5</v>
      </c>
      <c r="V7409">
        <v>16.100000000000001</v>
      </c>
      <c r="W7409">
        <v>319.2</v>
      </c>
      <c r="X7409">
        <v>1014.5</v>
      </c>
      <c r="Y7409">
        <v>59.1</v>
      </c>
      <c r="Z7409">
        <v>6.1</v>
      </c>
      <c r="AA7409">
        <v>206.1</v>
      </c>
      <c r="AB7409">
        <v>17.7</v>
      </c>
      <c r="AC7409">
        <v>9</v>
      </c>
      <c r="AD7409">
        <v>0</v>
      </c>
      <c r="AE7409" t="s">
        <v>22307</v>
      </c>
      <c r="AF7409" t="s">
        <v>22308</v>
      </c>
      <c r="AG7409">
        <v>0</v>
      </c>
      <c r="AH7409" t="s">
        <v>56</v>
      </c>
      <c r="AI7409" t="s">
        <v>65</v>
      </c>
      <c r="AJ7409" t="s">
        <v>40</v>
      </c>
    </row>
    <row r="7410" spans="1:36" x14ac:dyDescent="0.25">
      <c r="A7410" t="s">
        <v>32</v>
      </c>
      <c r="B7410" t="s">
        <v>22309</v>
      </c>
      <c r="C7410">
        <f>YEAR(B7410)</f>
        <v>2020</v>
      </c>
      <c r="D7410">
        <v>62.6</v>
      </c>
      <c r="E7410">
        <v>53.6</v>
      </c>
      <c r="F7410">
        <v>58.3</v>
      </c>
      <c r="H7410" s="2">
        <f>IF(F7410-62.45&lt;=0,0,IF(F7410-62.45&lt;=1,1,2))</f>
        <v>0</v>
      </c>
      <c r="I7410">
        <v>62.6</v>
      </c>
      <c r="J7410">
        <v>53.6</v>
      </c>
      <c r="K7410">
        <v>58.3</v>
      </c>
      <c r="L7410">
        <v>46.4</v>
      </c>
      <c r="M7410">
        <v>65.8</v>
      </c>
      <c r="O7410">
        <v>0.155</v>
      </c>
      <c r="P7410">
        <v>100</v>
      </c>
      <c r="Q7410">
        <v>8.33</v>
      </c>
      <c r="R7410" t="s">
        <v>40</v>
      </c>
      <c r="S7410">
        <v>0</v>
      </c>
      <c r="T7410">
        <v>0</v>
      </c>
      <c r="U7410">
        <v>34</v>
      </c>
      <c r="V7410">
        <v>20.8</v>
      </c>
      <c r="W7410">
        <v>298.89999999999998</v>
      </c>
      <c r="X7410">
        <v>1011.6</v>
      </c>
      <c r="Y7410">
        <v>43</v>
      </c>
      <c r="Z7410">
        <v>6.2</v>
      </c>
      <c r="AA7410">
        <v>265.60000000000002</v>
      </c>
      <c r="AB7410">
        <v>22.9</v>
      </c>
      <c r="AC7410">
        <v>8</v>
      </c>
      <c r="AD7410">
        <v>0</v>
      </c>
      <c r="AE7410" t="s">
        <v>22310</v>
      </c>
      <c r="AF7410" t="s">
        <v>22311</v>
      </c>
      <c r="AG7410">
        <v>0.04</v>
      </c>
      <c r="AH7410" t="s">
        <v>56</v>
      </c>
      <c r="AI7410" t="s">
        <v>1166</v>
      </c>
      <c r="AJ7410" t="s">
        <v>40</v>
      </c>
    </row>
    <row r="7411" spans="1:36" x14ac:dyDescent="0.25">
      <c r="A7411" t="s">
        <v>32</v>
      </c>
      <c r="B7411" t="s">
        <v>22312</v>
      </c>
      <c r="C7411">
        <f>YEAR(B7411)</f>
        <v>2020</v>
      </c>
      <c r="D7411">
        <v>66.2</v>
      </c>
      <c r="E7411">
        <v>48.2</v>
      </c>
      <c r="F7411">
        <v>57.9</v>
      </c>
      <c r="H7411" s="2">
        <f>IF(F7411-62.45&lt;=0,0,IF(F7411-62.45&lt;=1,1,2))</f>
        <v>0</v>
      </c>
      <c r="I7411">
        <v>66.2</v>
      </c>
      <c r="J7411">
        <v>44.1</v>
      </c>
      <c r="K7411">
        <v>57.4</v>
      </c>
      <c r="L7411">
        <v>47.7</v>
      </c>
      <c r="M7411">
        <v>69.400000000000006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29.8</v>
      </c>
      <c r="V7411">
        <v>18.3</v>
      </c>
      <c r="W7411">
        <v>280.60000000000002</v>
      </c>
      <c r="X7411">
        <v>1010.5</v>
      </c>
      <c r="Y7411">
        <v>23.1</v>
      </c>
      <c r="Z7411">
        <v>6.2</v>
      </c>
      <c r="AA7411">
        <v>311.2</v>
      </c>
      <c r="AB7411">
        <v>26.9</v>
      </c>
      <c r="AC7411">
        <v>10</v>
      </c>
      <c r="AD7411">
        <v>0</v>
      </c>
      <c r="AE7411" t="s">
        <v>22313</v>
      </c>
      <c r="AF7411" t="s">
        <v>22314</v>
      </c>
      <c r="AG7411">
        <v>0.08</v>
      </c>
      <c r="AH7411" t="s">
        <v>36</v>
      </c>
      <c r="AI7411" t="s">
        <v>37</v>
      </c>
      <c r="AJ7411" t="s">
        <v>38</v>
      </c>
    </row>
    <row r="7412" spans="1:36" x14ac:dyDescent="0.25">
      <c r="A7412" t="s">
        <v>32</v>
      </c>
      <c r="B7412" t="s">
        <v>22315</v>
      </c>
      <c r="C7412">
        <f>YEAR(B7412)</f>
        <v>2020</v>
      </c>
      <c r="D7412">
        <v>68</v>
      </c>
      <c r="E7412">
        <v>50</v>
      </c>
      <c r="F7412">
        <v>59.4</v>
      </c>
      <c r="H7412" s="2">
        <f>IF(F7412-62.45&lt;=0,0,IF(F7412-62.45&lt;=1,1,2))</f>
        <v>0</v>
      </c>
      <c r="I7412">
        <v>68</v>
      </c>
      <c r="J7412">
        <v>47.2</v>
      </c>
      <c r="K7412">
        <v>59.3</v>
      </c>
      <c r="L7412">
        <v>45</v>
      </c>
      <c r="M7412">
        <v>59.9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17</v>
      </c>
      <c r="V7412">
        <v>13.9</v>
      </c>
      <c r="W7412">
        <v>134.30000000000001</v>
      </c>
      <c r="X7412">
        <v>1010.8</v>
      </c>
      <c r="Y7412">
        <v>24.8</v>
      </c>
      <c r="Z7412">
        <v>6.2</v>
      </c>
      <c r="AA7412">
        <v>305.10000000000002</v>
      </c>
      <c r="AB7412">
        <v>26.3</v>
      </c>
      <c r="AC7412">
        <v>10</v>
      </c>
      <c r="AD7412">
        <v>0</v>
      </c>
      <c r="AE7412" t="s">
        <v>22316</v>
      </c>
      <c r="AF7412" t="s">
        <v>22317</v>
      </c>
      <c r="AG7412">
        <v>0.11</v>
      </c>
      <c r="AH7412" t="s">
        <v>36</v>
      </c>
      <c r="AI7412" t="s">
        <v>702</v>
      </c>
      <c r="AJ7412" t="s">
        <v>38</v>
      </c>
    </row>
    <row r="7413" spans="1:36" x14ac:dyDescent="0.25">
      <c r="A7413" t="s">
        <v>32</v>
      </c>
      <c r="B7413" t="s">
        <v>22318</v>
      </c>
      <c r="C7413">
        <f>YEAR(B7413)</f>
        <v>2020</v>
      </c>
      <c r="D7413">
        <v>68</v>
      </c>
      <c r="E7413">
        <v>51.8</v>
      </c>
      <c r="F7413">
        <v>60.6</v>
      </c>
      <c r="H7413" s="2">
        <f>IF(F7413-62.45&lt;=0,0,IF(F7413-62.45&lt;=1,1,2))</f>
        <v>0</v>
      </c>
      <c r="I7413">
        <v>68</v>
      </c>
      <c r="J7413">
        <v>51.8</v>
      </c>
      <c r="K7413">
        <v>60.6</v>
      </c>
      <c r="L7413">
        <v>50.4</v>
      </c>
      <c r="M7413">
        <v>70.099999999999994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17.899999999999999</v>
      </c>
      <c r="V7413">
        <v>9.1999999999999993</v>
      </c>
      <c r="W7413">
        <v>117.5</v>
      </c>
      <c r="X7413">
        <v>1011.7</v>
      </c>
      <c r="Y7413">
        <v>18</v>
      </c>
      <c r="Z7413">
        <v>6.2</v>
      </c>
      <c r="AA7413">
        <v>309.89999999999998</v>
      </c>
      <c r="AB7413">
        <v>26.9</v>
      </c>
      <c r="AC7413">
        <v>9</v>
      </c>
      <c r="AD7413">
        <v>0</v>
      </c>
      <c r="AE7413" t="s">
        <v>22319</v>
      </c>
      <c r="AF7413" t="s">
        <v>22320</v>
      </c>
      <c r="AG7413">
        <v>0.15</v>
      </c>
      <c r="AH7413" t="s">
        <v>330</v>
      </c>
      <c r="AI7413" t="s">
        <v>9140</v>
      </c>
      <c r="AJ7413" t="s">
        <v>331</v>
      </c>
    </row>
    <row r="7414" spans="1:36" x14ac:dyDescent="0.25">
      <c r="A7414" t="s">
        <v>32</v>
      </c>
      <c r="B7414" t="s">
        <v>22321</v>
      </c>
      <c r="C7414">
        <f>YEAR(B7414)</f>
        <v>2020</v>
      </c>
      <c r="D7414">
        <v>68</v>
      </c>
      <c r="E7414">
        <v>53.6</v>
      </c>
      <c r="F7414">
        <v>61.4</v>
      </c>
      <c r="H7414" s="2">
        <f>IF(F7414-62.45&lt;=0,0,IF(F7414-62.45&lt;=1,1,2))</f>
        <v>0</v>
      </c>
      <c r="I7414">
        <v>68</v>
      </c>
      <c r="J7414">
        <v>53.6</v>
      </c>
      <c r="K7414">
        <v>61.4</v>
      </c>
      <c r="L7414">
        <v>54.6</v>
      </c>
      <c r="M7414">
        <v>78.8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20.6</v>
      </c>
      <c r="V7414">
        <v>9.1999999999999993</v>
      </c>
      <c r="W7414">
        <v>174.3</v>
      </c>
      <c r="X7414">
        <v>1014.1</v>
      </c>
      <c r="Y7414">
        <v>13.3</v>
      </c>
      <c r="Z7414">
        <v>6.2</v>
      </c>
      <c r="AA7414">
        <v>312.5</v>
      </c>
      <c r="AB7414">
        <v>27.1</v>
      </c>
      <c r="AC7414">
        <v>10</v>
      </c>
      <c r="AD7414">
        <v>0</v>
      </c>
      <c r="AE7414" t="s">
        <v>22322</v>
      </c>
      <c r="AF7414" t="s">
        <v>22323</v>
      </c>
      <c r="AG7414">
        <v>0.18</v>
      </c>
      <c r="AH7414" t="s">
        <v>330</v>
      </c>
      <c r="AI7414" t="s">
        <v>9140</v>
      </c>
      <c r="AJ7414" t="s">
        <v>331</v>
      </c>
    </row>
    <row r="7415" spans="1:36" x14ac:dyDescent="0.25">
      <c r="A7415" t="s">
        <v>32</v>
      </c>
      <c r="B7415" t="s">
        <v>22324</v>
      </c>
      <c r="C7415">
        <f>YEAR(B7415)</f>
        <v>2020</v>
      </c>
      <c r="D7415">
        <v>71.599999999999994</v>
      </c>
      <c r="E7415">
        <v>51.8</v>
      </c>
      <c r="F7415">
        <v>63.4</v>
      </c>
      <c r="H7415" s="2">
        <f>IF(F7415-62.45&lt;=0,0,IF(F7415-62.45&lt;=1,1,2))</f>
        <v>1</v>
      </c>
      <c r="I7415">
        <v>71.599999999999994</v>
      </c>
      <c r="J7415">
        <v>51.8</v>
      </c>
      <c r="K7415">
        <v>63.4</v>
      </c>
      <c r="L7415">
        <v>52.2</v>
      </c>
      <c r="M7415">
        <v>69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19.2</v>
      </c>
      <c r="V7415">
        <v>9.1</v>
      </c>
      <c r="W7415">
        <v>149.69999999999999</v>
      </c>
      <c r="X7415">
        <v>1014.1</v>
      </c>
      <c r="Y7415">
        <v>17.8</v>
      </c>
      <c r="Z7415">
        <v>6.2</v>
      </c>
      <c r="AA7415">
        <v>304.5</v>
      </c>
      <c r="AB7415">
        <v>26.3</v>
      </c>
      <c r="AC7415">
        <v>9</v>
      </c>
      <c r="AD7415">
        <v>0</v>
      </c>
      <c r="AE7415" t="s">
        <v>22325</v>
      </c>
      <c r="AF7415" t="s">
        <v>22326</v>
      </c>
      <c r="AG7415">
        <v>0.22</v>
      </c>
      <c r="AH7415" t="s">
        <v>330</v>
      </c>
      <c r="AI7415" t="s">
        <v>9140</v>
      </c>
      <c r="AJ7415" t="s">
        <v>331</v>
      </c>
    </row>
    <row r="7416" spans="1:36" x14ac:dyDescent="0.25">
      <c r="A7416" t="s">
        <v>32</v>
      </c>
      <c r="B7416" t="s">
        <v>22327</v>
      </c>
      <c r="C7416">
        <f>YEAR(B7416)</f>
        <v>2020</v>
      </c>
      <c r="D7416">
        <v>71.599999999999994</v>
      </c>
      <c r="E7416">
        <v>62.6</v>
      </c>
      <c r="F7416">
        <v>66.900000000000006</v>
      </c>
      <c r="H7416" s="2">
        <f>IF(F7416-62.45&lt;=0,0,IF(F7416-62.45&lt;=1,1,2))</f>
        <v>2</v>
      </c>
      <c r="I7416">
        <v>71.599999999999994</v>
      </c>
      <c r="J7416">
        <v>62.6</v>
      </c>
      <c r="K7416">
        <v>66.900000000000006</v>
      </c>
      <c r="L7416">
        <v>56.5</v>
      </c>
      <c r="M7416">
        <v>69.400000000000006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27.1</v>
      </c>
      <c r="V7416">
        <v>18.3</v>
      </c>
      <c r="W7416">
        <v>278.60000000000002</v>
      </c>
      <c r="X7416">
        <v>1011.2</v>
      </c>
      <c r="Y7416">
        <v>42.2</v>
      </c>
      <c r="Z7416">
        <v>6.2</v>
      </c>
      <c r="AA7416">
        <v>240.1</v>
      </c>
      <c r="AB7416">
        <v>20.8</v>
      </c>
      <c r="AC7416">
        <v>7</v>
      </c>
      <c r="AD7416">
        <v>0</v>
      </c>
      <c r="AE7416" t="s">
        <v>22328</v>
      </c>
      <c r="AF7416" t="s">
        <v>22329</v>
      </c>
      <c r="AG7416">
        <v>0.25</v>
      </c>
      <c r="AH7416" t="s">
        <v>36</v>
      </c>
      <c r="AI7416" t="s">
        <v>37</v>
      </c>
      <c r="AJ7416" t="s">
        <v>38</v>
      </c>
    </row>
    <row r="7417" spans="1:36" x14ac:dyDescent="0.25">
      <c r="A7417" t="s">
        <v>32</v>
      </c>
      <c r="B7417" t="s">
        <v>22330</v>
      </c>
      <c r="C7417">
        <f>YEAR(B7417)</f>
        <v>2020</v>
      </c>
      <c r="D7417">
        <v>69.8</v>
      </c>
      <c r="E7417">
        <v>55.4</v>
      </c>
      <c r="F7417">
        <v>63.7</v>
      </c>
      <c r="H7417" s="2">
        <f>IF(F7417-62.45&lt;=0,0,IF(F7417-62.45&lt;=1,1,2))</f>
        <v>2</v>
      </c>
      <c r="I7417">
        <v>69.8</v>
      </c>
      <c r="J7417">
        <v>55.4</v>
      </c>
      <c r="K7417">
        <v>63.7</v>
      </c>
      <c r="L7417">
        <v>55</v>
      </c>
      <c r="M7417">
        <v>74.2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20.6</v>
      </c>
      <c r="V7417">
        <v>16</v>
      </c>
      <c r="W7417">
        <v>234.6</v>
      </c>
      <c r="X7417">
        <v>1012</v>
      </c>
      <c r="Y7417">
        <v>27</v>
      </c>
      <c r="Z7417">
        <v>6.2</v>
      </c>
      <c r="AA7417">
        <v>310.60000000000002</v>
      </c>
      <c r="AB7417">
        <v>26.8</v>
      </c>
      <c r="AC7417">
        <v>9</v>
      </c>
      <c r="AD7417">
        <v>0</v>
      </c>
      <c r="AE7417" t="s">
        <v>22331</v>
      </c>
      <c r="AF7417" t="s">
        <v>22332</v>
      </c>
      <c r="AG7417">
        <v>0.28999999999999998</v>
      </c>
      <c r="AH7417" t="s">
        <v>36</v>
      </c>
      <c r="AI7417" t="s">
        <v>37</v>
      </c>
      <c r="AJ7417" t="s">
        <v>38</v>
      </c>
    </row>
    <row r="7418" spans="1:36" x14ac:dyDescent="0.25">
      <c r="A7418" t="s">
        <v>32</v>
      </c>
      <c r="B7418" t="s">
        <v>22333</v>
      </c>
      <c r="C7418">
        <f>YEAR(B7418)</f>
        <v>2020</v>
      </c>
      <c r="D7418">
        <v>69.8</v>
      </c>
      <c r="E7418">
        <v>57.2</v>
      </c>
      <c r="F7418">
        <v>63.9</v>
      </c>
      <c r="H7418" s="2">
        <f>IF(F7418-62.45&lt;=0,0,IF(F7418-62.45&lt;=1,1,2))</f>
        <v>2</v>
      </c>
      <c r="I7418">
        <v>69.8</v>
      </c>
      <c r="J7418">
        <v>57.2</v>
      </c>
      <c r="K7418">
        <v>63.9</v>
      </c>
      <c r="L7418">
        <v>53.9</v>
      </c>
      <c r="M7418">
        <v>70.900000000000006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21.9</v>
      </c>
      <c r="V7418">
        <v>19.7</v>
      </c>
      <c r="W7418">
        <v>270</v>
      </c>
      <c r="X7418">
        <v>1010.3</v>
      </c>
      <c r="Y7418">
        <v>46.8</v>
      </c>
      <c r="Z7418">
        <v>6.2</v>
      </c>
      <c r="AA7418">
        <v>302.39999999999998</v>
      </c>
      <c r="AB7418">
        <v>26.1</v>
      </c>
      <c r="AC7418">
        <v>9</v>
      </c>
      <c r="AD7418">
        <v>0</v>
      </c>
      <c r="AE7418" t="s">
        <v>22334</v>
      </c>
      <c r="AF7418" t="s">
        <v>22335</v>
      </c>
      <c r="AG7418">
        <v>0.32</v>
      </c>
      <c r="AH7418" t="s">
        <v>36</v>
      </c>
      <c r="AI7418" t="s">
        <v>37</v>
      </c>
      <c r="AJ7418" t="s">
        <v>38</v>
      </c>
    </row>
    <row r="7419" spans="1:36" x14ac:dyDescent="0.25">
      <c r="A7419" t="s">
        <v>32</v>
      </c>
      <c r="B7419" t="s">
        <v>22336</v>
      </c>
      <c r="C7419">
        <f>YEAR(B7419)</f>
        <v>2020</v>
      </c>
      <c r="D7419">
        <v>71.599999999999994</v>
      </c>
      <c r="E7419">
        <v>60.8</v>
      </c>
      <c r="F7419">
        <v>66.599999999999994</v>
      </c>
      <c r="H7419" s="2">
        <f>IF(F7419-62.45&lt;=0,0,IF(F7419-62.45&lt;=1,1,2))</f>
        <v>2</v>
      </c>
      <c r="I7419">
        <v>71.599999999999994</v>
      </c>
      <c r="J7419">
        <v>60.8</v>
      </c>
      <c r="K7419">
        <v>66.599999999999994</v>
      </c>
      <c r="L7419">
        <v>55.1</v>
      </c>
      <c r="M7419">
        <v>67.7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29.3</v>
      </c>
      <c r="V7419">
        <v>19.7</v>
      </c>
      <c r="W7419">
        <v>284.7</v>
      </c>
      <c r="X7419">
        <v>1007.2</v>
      </c>
      <c r="Y7419">
        <v>30.8</v>
      </c>
      <c r="Z7419">
        <v>6.2</v>
      </c>
      <c r="AA7419">
        <v>286.7</v>
      </c>
      <c r="AB7419">
        <v>24.7</v>
      </c>
      <c r="AC7419">
        <v>9</v>
      </c>
      <c r="AD7419">
        <v>0</v>
      </c>
      <c r="AE7419" t="s">
        <v>22337</v>
      </c>
      <c r="AF7419" t="s">
        <v>22338</v>
      </c>
      <c r="AG7419">
        <v>0.36</v>
      </c>
      <c r="AH7419" t="s">
        <v>36</v>
      </c>
      <c r="AI7419" t="s">
        <v>37</v>
      </c>
      <c r="AJ7419" t="s">
        <v>38</v>
      </c>
    </row>
    <row r="7420" spans="1:36" x14ac:dyDescent="0.25">
      <c r="A7420" t="s">
        <v>32</v>
      </c>
      <c r="B7420" t="s">
        <v>22339</v>
      </c>
      <c r="C7420">
        <f>YEAR(B7420)</f>
        <v>2020</v>
      </c>
      <c r="D7420">
        <v>69.8</v>
      </c>
      <c r="E7420">
        <v>59</v>
      </c>
      <c r="F7420">
        <v>64.099999999999994</v>
      </c>
      <c r="H7420" s="2">
        <f>IF(F7420-62.45&lt;=0,0,IF(F7420-62.45&lt;=1,1,2))</f>
        <v>2</v>
      </c>
      <c r="I7420">
        <v>69.8</v>
      </c>
      <c r="J7420">
        <v>59</v>
      </c>
      <c r="K7420">
        <v>64.099999999999994</v>
      </c>
      <c r="L7420">
        <v>56.6</v>
      </c>
      <c r="M7420">
        <v>77.099999999999994</v>
      </c>
      <c r="O7420">
        <v>0.02</v>
      </c>
      <c r="P7420">
        <v>100</v>
      </c>
      <c r="Q7420">
        <v>4.17</v>
      </c>
      <c r="R7420" t="s">
        <v>40</v>
      </c>
      <c r="S7420">
        <v>0</v>
      </c>
      <c r="T7420">
        <v>0</v>
      </c>
      <c r="U7420">
        <v>24.8</v>
      </c>
      <c r="V7420">
        <v>19.600000000000001</v>
      </c>
      <c r="W7420">
        <v>342.3</v>
      </c>
      <c r="X7420">
        <v>1009.2</v>
      </c>
      <c r="Y7420">
        <v>43.4</v>
      </c>
      <c r="Z7420">
        <v>6.1</v>
      </c>
      <c r="AA7420">
        <v>288.89999999999998</v>
      </c>
      <c r="AB7420">
        <v>24.9</v>
      </c>
      <c r="AC7420">
        <v>9</v>
      </c>
      <c r="AD7420">
        <v>0</v>
      </c>
      <c r="AE7420" t="s">
        <v>22340</v>
      </c>
      <c r="AF7420" t="s">
        <v>22341</v>
      </c>
      <c r="AG7420">
        <v>0.39</v>
      </c>
      <c r="AH7420" t="s">
        <v>56</v>
      </c>
      <c r="AI7420" t="s">
        <v>65</v>
      </c>
      <c r="AJ7420" t="s">
        <v>40</v>
      </c>
    </row>
    <row r="7421" spans="1:36" x14ac:dyDescent="0.25">
      <c r="A7421" t="s">
        <v>32</v>
      </c>
      <c r="B7421" t="s">
        <v>22342</v>
      </c>
      <c r="C7421">
        <f>YEAR(B7421)</f>
        <v>2020</v>
      </c>
      <c r="D7421">
        <v>68</v>
      </c>
      <c r="E7421">
        <v>55.4</v>
      </c>
      <c r="F7421">
        <v>63.1</v>
      </c>
      <c r="H7421" s="2">
        <f>IF(F7421-62.45&lt;=0,0,IF(F7421-62.45&lt;=1,1,2))</f>
        <v>1</v>
      </c>
      <c r="I7421">
        <v>68</v>
      </c>
      <c r="J7421">
        <v>55.4</v>
      </c>
      <c r="K7421">
        <v>63.1</v>
      </c>
      <c r="L7421">
        <v>51.4</v>
      </c>
      <c r="M7421">
        <v>66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34.4</v>
      </c>
      <c r="V7421">
        <v>23</v>
      </c>
      <c r="W7421">
        <v>301</v>
      </c>
      <c r="X7421">
        <v>1014.6</v>
      </c>
      <c r="Y7421">
        <v>34.200000000000003</v>
      </c>
      <c r="Z7421">
        <v>6.2</v>
      </c>
      <c r="AA7421">
        <v>298.10000000000002</v>
      </c>
      <c r="AB7421">
        <v>25.6</v>
      </c>
      <c r="AC7421">
        <v>9</v>
      </c>
      <c r="AD7421">
        <v>0</v>
      </c>
      <c r="AE7421" t="s">
        <v>22343</v>
      </c>
      <c r="AF7421" t="s">
        <v>22344</v>
      </c>
      <c r="AG7421">
        <v>0.43</v>
      </c>
      <c r="AH7421" t="s">
        <v>36</v>
      </c>
      <c r="AI7421" t="s">
        <v>37</v>
      </c>
      <c r="AJ7421" t="s">
        <v>38</v>
      </c>
    </row>
    <row r="7422" spans="1:36" x14ac:dyDescent="0.25">
      <c r="A7422" t="s">
        <v>32</v>
      </c>
      <c r="B7422" t="s">
        <v>22345</v>
      </c>
      <c r="C7422">
        <f>YEAR(B7422)</f>
        <v>2020</v>
      </c>
      <c r="D7422">
        <v>71.599999999999994</v>
      </c>
      <c r="E7422">
        <v>51.8</v>
      </c>
      <c r="F7422">
        <v>63.1</v>
      </c>
      <c r="H7422" s="2">
        <f>IF(F7422-62.45&lt;=0,0,IF(F7422-62.45&lt;=1,1,2))</f>
        <v>1</v>
      </c>
      <c r="I7422">
        <v>71.599999999999994</v>
      </c>
      <c r="J7422">
        <v>51.8</v>
      </c>
      <c r="K7422">
        <v>63.1</v>
      </c>
      <c r="L7422">
        <v>49.8</v>
      </c>
      <c r="M7422">
        <v>62.9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23.9</v>
      </c>
      <c r="V7422">
        <v>17.2</v>
      </c>
      <c r="W7422">
        <v>259.89999999999998</v>
      </c>
      <c r="X7422">
        <v>1013.2</v>
      </c>
      <c r="Y7422">
        <v>12.3</v>
      </c>
      <c r="Z7422">
        <v>6.2</v>
      </c>
      <c r="AA7422">
        <v>317.60000000000002</v>
      </c>
      <c r="AB7422">
        <v>27.5</v>
      </c>
      <c r="AC7422">
        <v>10</v>
      </c>
      <c r="AD7422">
        <v>0</v>
      </c>
      <c r="AE7422" t="s">
        <v>22346</v>
      </c>
      <c r="AF7422" t="s">
        <v>22347</v>
      </c>
      <c r="AG7422">
        <v>0.46</v>
      </c>
      <c r="AH7422" t="s">
        <v>330</v>
      </c>
      <c r="AI7422" t="s">
        <v>9140</v>
      </c>
      <c r="AJ7422" t="s">
        <v>331</v>
      </c>
    </row>
    <row r="7423" spans="1:36" x14ac:dyDescent="0.25">
      <c r="A7423" t="s">
        <v>32</v>
      </c>
      <c r="B7423" t="s">
        <v>22348</v>
      </c>
      <c r="C7423">
        <f>YEAR(B7423)</f>
        <v>2020</v>
      </c>
      <c r="D7423">
        <v>73.400000000000006</v>
      </c>
      <c r="E7423">
        <v>60.8</v>
      </c>
      <c r="F7423">
        <v>66.5</v>
      </c>
      <c r="H7423" s="2">
        <f>IF(F7423-62.45&lt;=0,0,IF(F7423-62.45&lt;=1,1,2))</f>
        <v>2</v>
      </c>
      <c r="I7423">
        <v>73.400000000000006</v>
      </c>
      <c r="J7423">
        <v>60.8</v>
      </c>
      <c r="K7423">
        <v>66.5</v>
      </c>
      <c r="L7423">
        <v>55.3</v>
      </c>
      <c r="M7423">
        <v>67.900000000000006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23.7</v>
      </c>
      <c r="V7423">
        <v>15</v>
      </c>
      <c r="W7423">
        <v>55</v>
      </c>
      <c r="X7423">
        <v>1010.8</v>
      </c>
      <c r="Y7423">
        <v>36.299999999999997</v>
      </c>
      <c r="Z7423">
        <v>6.2</v>
      </c>
      <c r="AA7423">
        <v>295</v>
      </c>
      <c r="AB7423">
        <v>25.5</v>
      </c>
      <c r="AC7423">
        <v>9</v>
      </c>
      <c r="AD7423">
        <v>0</v>
      </c>
      <c r="AE7423" t="s">
        <v>22349</v>
      </c>
      <c r="AF7423" t="s">
        <v>22350</v>
      </c>
      <c r="AG7423">
        <v>0.5</v>
      </c>
      <c r="AH7423" t="s">
        <v>36</v>
      </c>
      <c r="AI7423" t="s">
        <v>37</v>
      </c>
      <c r="AJ7423" t="s">
        <v>38</v>
      </c>
    </row>
    <row r="7424" spans="1:36" x14ac:dyDescent="0.25">
      <c r="A7424" t="s">
        <v>32</v>
      </c>
      <c r="B7424" t="s">
        <v>22351</v>
      </c>
      <c r="C7424">
        <f>YEAR(B7424)</f>
        <v>2020</v>
      </c>
      <c r="D7424">
        <v>68</v>
      </c>
      <c r="E7424">
        <v>60.8</v>
      </c>
      <c r="F7424">
        <v>63.5</v>
      </c>
      <c r="H7424" s="2">
        <f>IF(F7424-62.45&lt;=0,0,IF(F7424-62.45&lt;=1,1,2))</f>
        <v>2</v>
      </c>
      <c r="I7424">
        <v>68</v>
      </c>
      <c r="J7424">
        <v>60.8</v>
      </c>
      <c r="K7424">
        <v>63.5</v>
      </c>
      <c r="L7424">
        <v>50.4</v>
      </c>
      <c r="M7424">
        <v>62.8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40</v>
      </c>
      <c r="V7424">
        <v>20.8</v>
      </c>
      <c r="W7424">
        <v>313.89999999999998</v>
      </c>
      <c r="X7424">
        <v>1016</v>
      </c>
      <c r="Y7424">
        <v>45.5</v>
      </c>
      <c r="Z7424">
        <v>6.2</v>
      </c>
      <c r="AA7424">
        <v>286.7</v>
      </c>
      <c r="AB7424">
        <v>24.9</v>
      </c>
      <c r="AC7424">
        <v>9</v>
      </c>
      <c r="AD7424">
        <v>0</v>
      </c>
      <c r="AE7424" t="s">
        <v>22352</v>
      </c>
      <c r="AF7424" t="s">
        <v>22353</v>
      </c>
      <c r="AG7424">
        <v>0.53</v>
      </c>
      <c r="AH7424" t="s">
        <v>36</v>
      </c>
      <c r="AI7424" t="s">
        <v>37</v>
      </c>
      <c r="AJ7424" t="s">
        <v>38</v>
      </c>
    </row>
    <row r="7425" spans="1:36" x14ac:dyDescent="0.25">
      <c r="A7425" t="s">
        <v>32</v>
      </c>
      <c r="B7425" t="s">
        <v>22354</v>
      </c>
      <c r="C7425">
        <f>YEAR(B7425)</f>
        <v>2020</v>
      </c>
      <c r="D7425">
        <v>71.599999999999994</v>
      </c>
      <c r="E7425">
        <v>57.2</v>
      </c>
      <c r="F7425">
        <v>65</v>
      </c>
      <c r="H7425" s="2">
        <f>IF(F7425-62.45&lt;=0,0,IF(F7425-62.45&lt;=1,1,2))</f>
        <v>2</v>
      </c>
      <c r="I7425">
        <v>71.599999999999994</v>
      </c>
      <c r="J7425">
        <v>57.2</v>
      </c>
      <c r="K7425">
        <v>65</v>
      </c>
      <c r="L7425">
        <v>47.9</v>
      </c>
      <c r="M7425">
        <v>54.5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28.6</v>
      </c>
      <c r="V7425">
        <v>16.100000000000001</v>
      </c>
      <c r="W7425">
        <v>301</v>
      </c>
      <c r="X7425">
        <v>1017.3</v>
      </c>
      <c r="Y7425">
        <v>5.5</v>
      </c>
      <c r="Z7425">
        <v>6.2</v>
      </c>
      <c r="AA7425">
        <v>324</v>
      </c>
      <c r="AB7425">
        <v>27.8</v>
      </c>
      <c r="AC7425">
        <v>10</v>
      </c>
      <c r="AD7425">
        <v>0</v>
      </c>
      <c r="AE7425" t="s">
        <v>22355</v>
      </c>
      <c r="AF7425" t="s">
        <v>22356</v>
      </c>
      <c r="AG7425">
        <v>0.56000000000000005</v>
      </c>
      <c r="AH7425" t="s">
        <v>330</v>
      </c>
      <c r="AI7425" t="s">
        <v>9140</v>
      </c>
      <c r="AJ7425" t="s">
        <v>331</v>
      </c>
    </row>
    <row r="7426" spans="1:36" x14ac:dyDescent="0.25">
      <c r="A7426" t="s">
        <v>32</v>
      </c>
      <c r="B7426" t="s">
        <v>22357</v>
      </c>
      <c r="C7426">
        <f>YEAR(B7426)</f>
        <v>2020</v>
      </c>
      <c r="D7426">
        <v>75.2</v>
      </c>
      <c r="E7426">
        <v>53.6</v>
      </c>
      <c r="F7426">
        <v>66.099999999999994</v>
      </c>
      <c r="H7426" s="2">
        <f>IF(F7426-62.45&lt;=0,0,IF(F7426-62.45&lt;=1,1,2))</f>
        <v>2</v>
      </c>
      <c r="I7426">
        <v>75.2</v>
      </c>
      <c r="J7426">
        <v>53.6</v>
      </c>
      <c r="K7426">
        <v>66.099999999999994</v>
      </c>
      <c r="L7426">
        <v>46.6</v>
      </c>
      <c r="M7426">
        <v>51.2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15.9</v>
      </c>
      <c r="V7426">
        <v>9.1999999999999993</v>
      </c>
      <c r="W7426">
        <v>138.6</v>
      </c>
      <c r="X7426">
        <v>1016</v>
      </c>
      <c r="Y7426">
        <v>22.2</v>
      </c>
      <c r="Z7426">
        <v>6.2</v>
      </c>
      <c r="AA7426">
        <v>326.2</v>
      </c>
      <c r="AB7426">
        <v>28.2</v>
      </c>
      <c r="AC7426">
        <v>10</v>
      </c>
      <c r="AD7426">
        <v>0</v>
      </c>
      <c r="AE7426" t="s">
        <v>22358</v>
      </c>
      <c r="AF7426" t="s">
        <v>22359</v>
      </c>
      <c r="AG7426">
        <v>0.6</v>
      </c>
      <c r="AH7426" t="s">
        <v>36</v>
      </c>
      <c r="AI7426" t="s">
        <v>174</v>
      </c>
      <c r="AJ7426" t="s">
        <v>38</v>
      </c>
    </row>
    <row r="7427" spans="1:36" x14ac:dyDescent="0.25">
      <c r="A7427" t="s">
        <v>32</v>
      </c>
      <c r="B7427" t="s">
        <v>22360</v>
      </c>
      <c r="C7427">
        <f>YEAR(B7427)</f>
        <v>2020</v>
      </c>
      <c r="D7427">
        <v>87.8</v>
      </c>
      <c r="E7427">
        <v>57.2</v>
      </c>
      <c r="F7427">
        <v>69.5</v>
      </c>
      <c r="H7427" s="2">
        <f>IF(F7427-62.45&lt;=0,0,IF(F7427-62.45&lt;=1,1,2))</f>
        <v>2</v>
      </c>
      <c r="I7427">
        <v>84.1</v>
      </c>
      <c r="J7427">
        <v>57.2</v>
      </c>
      <c r="K7427">
        <v>69.099999999999994</v>
      </c>
      <c r="L7427">
        <v>48.9</v>
      </c>
      <c r="M7427">
        <v>51.2</v>
      </c>
      <c r="O7427">
        <v>1E-3</v>
      </c>
      <c r="P7427">
        <v>100</v>
      </c>
      <c r="Q7427">
        <v>4.17</v>
      </c>
      <c r="R7427" t="s">
        <v>40</v>
      </c>
      <c r="S7427">
        <v>0</v>
      </c>
      <c r="T7427">
        <v>0</v>
      </c>
      <c r="U7427">
        <v>20.8</v>
      </c>
      <c r="V7427">
        <v>13.9</v>
      </c>
      <c r="W7427">
        <v>198.3</v>
      </c>
      <c r="X7427">
        <v>1015.4</v>
      </c>
      <c r="Y7427">
        <v>33</v>
      </c>
      <c r="Z7427">
        <v>6.2</v>
      </c>
      <c r="AA7427">
        <v>322.60000000000002</v>
      </c>
      <c r="AB7427">
        <v>28</v>
      </c>
      <c r="AC7427">
        <v>10</v>
      </c>
      <c r="AD7427">
        <v>0</v>
      </c>
      <c r="AE7427" t="s">
        <v>22361</v>
      </c>
      <c r="AF7427" t="s">
        <v>22362</v>
      </c>
      <c r="AG7427">
        <v>0.63</v>
      </c>
      <c r="AH7427" t="s">
        <v>56</v>
      </c>
      <c r="AI7427" t="s">
        <v>78</v>
      </c>
      <c r="AJ7427" t="s">
        <v>40</v>
      </c>
    </row>
    <row r="7428" spans="1:36" x14ac:dyDescent="0.25">
      <c r="A7428" t="s">
        <v>32</v>
      </c>
      <c r="B7428" t="s">
        <v>22363</v>
      </c>
      <c r="C7428">
        <f>YEAR(B7428)</f>
        <v>2020</v>
      </c>
      <c r="D7428">
        <v>98.6</v>
      </c>
      <c r="E7428">
        <v>75.099999999999994</v>
      </c>
      <c r="F7428">
        <v>83.8</v>
      </c>
      <c r="H7428" s="2">
        <f>IF(F7428-62.45&lt;=0,0,IF(F7428-62.45&lt;=1,1,2))</f>
        <v>2</v>
      </c>
      <c r="I7428">
        <v>93.9</v>
      </c>
      <c r="J7428">
        <v>75.099999999999994</v>
      </c>
      <c r="K7428">
        <v>82.2</v>
      </c>
      <c r="L7428">
        <v>39.700000000000003</v>
      </c>
      <c r="M7428">
        <v>21.9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28.9</v>
      </c>
      <c r="V7428">
        <v>27.7</v>
      </c>
      <c r="W7428">
        <v>170.1</v>
      </c>
      <c r="X7428">
        <v>1013.1</v>
      </c>
      <c r="Y7428">
        <v>9.1</v>
      </c>
      <c r="Z7428">
        <v>6.2</v>
      </c>
      <c r="AA7428">
        <v>325.89999999999998</v>
      </c>
      <c r="AB7428">
        <v>28.2</v>
      </c>
      <c r="AC7428">
        <v>10</v>
      </c>
      <c r="AD7428">
        <v>0</v>
      </c>
      <c r="AE7428" t="s">
        <v>22364</v>
      </c>
      <c r="AF7428" t="s">
        <v>22365</v>
      </c>
      <c r="AG7428">
        <v>0.66</v>
      </c>
      <c r="AH7428" t="s">
        <v>330</v>
      </c>
      <c r="AI7428" t="s">
        <v>9140</v>
      </c>
      <c r="AJ7428" t="s">
        <v>331</v>
      </c>
    </row>
    <row r="7429" spans="1:36" x14ac:dyDescent="0.25">
      <c r="A7429" t="s">
        <v>32</v>
      </c>
      <c r="B7429" t="s">
        <v>22366</v>
      </c>
      <c r="C7429">
        <f>YEAR(B7429)</f>
        <v>2020</v>
      </c>
      <c r="D7429">
        <v>78.8</v>
      </c>
      <c r="E7429">
        <v>62.6</v>
      </c>
      <c r="F7429">
        <v>72.099999999999994</v>
      </c>
      <c r="H7429" s="2">
        <f>IF(F7429-62.45&lt;=0,0,IF(F7429-62.45&lt;=1,1,2))</f>
        <v>2</v>
      </c>
      <c r="I7429">
        <v>78.8</v>
      </c>
      <c r="J7429">
        <v>62.6</v>
      </c>
      <c r="K7429">
        <v>72.099999999999994</v>
      </c>
      <c r="L7429">
        <v>56.1</v>
      </c>
      <c r="M7429">
        <v>59.2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26.4</v>
      </c>
      <c r="V7429">
        <v>10.3</v>
      </c>
      <c r="W7429">
        <v>301.8</v>
      </c>
      <c r="X7429">
        <v>1015.9</v>
      </c>
      <c r="Y7429">
        <v>35.200000000000003</v>
      </c>
      <c r="Z7429">
        <v>6.2</v>
      </c>
      <c r="AA7429">
        <v>324.8</v>
      </c>
      <c r="AB7429">
        <v>28</v>
      </c>
      <c r="AC7429">
        <v>10</v>
      </c>
      <c r="AD7429">
        <v>0</v>
      </c>
      <c r="AE7429" t="s">
        <v>22367</v>
      </c>
      <c r="AF7429" t="s">
        <v>22368</v>
      </c>
      <c r="AG7429">
        <v>0.69</v>
      </c>
      <c r="AH7429" t="s">
        <v>36</v>
      </c>
      <c r="AI7429" t="s">
        <v>37</v>
      </c>
      <c r="AJ7429" t="s">
        <v>38</v>
      </c>
    </row>
    <row r="7430" spans="1:36" x14ac:dyDescent="0.25">
      <c r="A7430" t="s">
        <v>32</v>
      </c>
      <c r="B7430" t="s">
        <v>22369</v>
      </c>
      <c r="C7430">
        <f>YEAR(B7430)</f>
        <v>2020</v>
      </c>
      <c r="D7430">
        <v>84.2</v>
      </c>
      <c r="E7430">
        <v>59</v>
      </c>
      <c r="F7430">
        <v>72.3</v>
      </c>
      <c r="H7430" s="2">
        <f>IF(F7430-62.45&lt;=0,0,IF(F7430-62.45&lt;=1,1,2))</f>
        <v>2</v>
      </c>
      <c r="I7430">
        <v>83.1</v>
      </c>
      <c r="J7430">
        <v>59</v>
      </c>
      <c r="K7430">
        <v>72.099999999999994</v>
      </c>
      <c r="L7430">
        <v>54.3</v>
      </c>
      <c r="M7430">
        <v>55.2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21.5</v>
      </c>
      <c r="V7430">
        <v>9.1</v>
      </c>
      <c r="W7430">
        <v>204</v>
      </c>
      <c r="X7430">
        <v>1016.3</v>
      </c>
      <c r="Y7430">
        <v>1.3</v>
      </c>
      <c r="Z7430">
        <v>6.2</v>
      </c>
      <c r="AA7430">
        <v>324.2</v>
      </c>
      <c r="AB7430">
        <v>28</v>
      </c>
      <c r="AC7430">
        <v>10</v>
      </c>
      <c r="AD7430">
        <v>0</v>
      </c>
      <c r="AE7430" t="s">
        <v>22370</v>
      </c>
      <c r="AF7430" t="s">
        <v>22371</v>
      </c>
      <c r="AG7430">
        <v>0.75</v>
      </c>
      <c r="AH7430" t="s">
        <v>330</v>
      </c>
      <c r="AI7430" t="s">
        <v>9140</v>
      </c>
      <c r="AJ7430" t="s">
        <v>331</v>
      </c>
    </row>
    <row r="7431" spans="1:36" x14ac:dyDescent="0.25">
      <c r="A7431" t="s">
        <v>32</v>
      </c>
      <c r="B7431" t="s">
        <v>22372</v>
      </c>
      <c r="C7431">
        <f>YEAR(B7431)</f>
        <v>2020</v>
      </c>
      <c r="D7431">
        <v>89.6</v>
      </c>
      <c r="E7431">
        <v>66.2</v>
      </c>
      <c r="F7431">
        <v>78.400000000000006</v>
      </c>
      <c r="H7431" s="2">
        <f>IF(F7431-62.45&lt;=0,0,IF(F7431-62.45&lt;=1,1,2))</f>
        <v>2</v>
      </c>
      <c r="I7431">
        <v>89.3</v>
      </c>
      <c r="J7431">
        <v>66.2</v>
      </c>
      <c r="K7431">
        <v>78.099999999999994</v>
      </c>
      <c r="L7431">
        <v>53.5</v>
      </c>
      <c r="M7431">
        <v>42.9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20.399999999999999</v>
      </c>
      <c r="V7431">
        <v>9.1</v>
      </c>
      <c r="W7431">
        <v>175</v>
      </c>
      <c r="X7431">
        <v>1015.2</v>
      </c>
      <c r="Y7431">
        <v>0</v>
      </c>
      <c r="Z7431">
        <v>6.2</v>
      </c>
      <c r="AA7431">
        <v>324</v>
      </c>
      <c r="AB7431">
        <v>28</v>
      </c>
      <c r="AC7431">
        <v>10</v>
      </c>
      <c r="AD7431">
        <v>0</v>
      </c>
      <c r="AE7431" t="s">
        <v>22373</v>
      </c>
      <c r="AF7431" t="s">
        <v>22374</v>
      </c>
      <c r="AG7431">
        <v>0.76</v>
      </c>
      <c r="AH7431" t="s">
        <v>330</v>
      </c>
      <c r="AI7431" t="s">
        <v>9140</v>
      </c>
      <c r="AJ7431" t="s">
        <v>331</v>
      </c>
    </row>
    <row r="7432" spans="1:36" x14ac:dyDescent="0.25">
      <c r="A7432" t="s">
        <v>32</v>
      </c>
      <c r="B7432" t="s">
        <v>22375</v>
      </c>
      <c r="C7432">
        <f>YEAR(B7432)</f>
        <v>2020</v>
      </c>
      <c r="D7432">
        <v>91.4</v>
      </c>
      <c r="E7432">
        <v>69.8</v>
      </c>
      <c r="F7432">
        <v>81.8</v>
      </c>
      <c r="H7432" s="2">
        <f>IF(F7432-62.45&lt;=0,0,IF(F7432-62.45&lt;=1,1,2))</f>
        <v>2</v>
      </c>
      <c r="I7432">
        <v>88.7</v>
      </c>
      <c r="J7432">
        <v>69.8</v>
      </c>
      <c r="K7432">
        <v>80.599999999999994</v>
      </c>
      <c r="L7432">
        <v>49.9</v>
      </c>
      <c r="M7432">
        <v>33.9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19</v>
      </c>
      <c r="V7432">
        <v>8.1</v>
      </c>
      <c r="W7432">
        <v>170.8</v>
      </c>
      <c r="X7432">
        <v>1014.8</v>
      </c>
      <c r="Y7432">
        <v>0</v>
      </c>
      <c r="Z7432">
        <v>6.2</v>
      </c>
      <c r="AA7432">
        <v>329.2</v>
      </c>
      <c r="AB7432">
        <v>28.5</v>
      </c>
      <c r="AC7432">
        <v>10</v>
      </c>
      <c r="AD7432">
        <v>0</v>
      </c>
      <c r="AE7432" t="s">
        <v>22376</v>
      </c>
      <c r="AF7432" t="s">
        <v>22377</v>
      </c>
      <c r="AG7432">
        <v>0.79</v>
      </c>
      <c r="AH7432" t="s">
        <v>330</v>
      </c>
      <c r="AI7432" t="s">
        <v>9140</v>
      </c>
      <c r="AJ7432" t="s">
        <v>331</v>
      </c>
    </row>
    <row r="7433" spans="1:36" x14ac:dyDescent="0.25">
      <c r="A7433" t="s">
        <v>32</v>
      </c>
      <c r="B7433" t="s">
        <v>22378</v>
      </c>
      <c r="C7433">
        <f>YEAR(B7433)</f>
        <v>2020</v>
      </c>
      <c r="D7433">
        <v>89.6</v>
      </c>
      <c r="E7433">
        <v>69.8</v>
      </c>
      <c r="F7433">
        <v>78.5</v>
      </c>
      <c r="H7433" s="2">
        <f>IF(F7433-62.45&lt;=0,0,IF(F7433-62.45&lt;=1,1,2))</f>
        <v>2</v>
      </c>
      <c r="I7433">
        <v>88.3</v>
      </c>
      <c r="J7433">
        <v>69.8</v>
      </c>
      <c r="K7433">
        <v>78.7</v>
      </c>
      <c r="L7433">
        <v>57.3</v>
      </c>
      <c r="M7433">
        <v>49.7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14.8</v>
      </c>
      <c r="V7433">
        <v>6.9</v>
      </c>
      <c r="W7433">
        <v>152.9</v>
      </c>
      <c r="X7433">
        <v>1015.7</v>
      </c>
      <c r="Y7433">
        <v>2.7</v>
      </c>
      <c r="Z7433">
        <v>6.2</v>
      </c>
      <c r="AA7433">
        <v>328.7</v>
      </c>
      <c r="AB7433">
        <v>28.5</v>
      </c>
      <c r="AC7433">
        <v>10</v>
      </c>
      <c r="AD7433">
        <v>0</v>
      </c>
      <c r="AE7433" t="s">
        <v>22379</v>
      </c>
      <c r="AF7433" t="s">
        <v>22380</v>
      </c>
      <c r="AG7433">
        <v>0.82</v>
      </c>
      <c r="AH7433" t="s">
        <v>330</v>
      </c>
      <c r="AI7433" t="s">
        <v>9140</v>
      </c>
      <c r="AJ7433" t="s">
        <v>331</v>
      </c>
    </row>
    <row r="7434" spans="1:36" x14ac:dyDescent="0.25">
      <c r="A7434" t="s">
        <v>32</v>
      </c>
      <c r="B7434" t="s">
        <v>22381</v>
      </c>
      <c r="C7434">
        <f>YEAR(B7434)</f>
        <v>2020</v>
      </c>
      <c r="D7434">
        <v>86.1</v>
      </c>
      <c r="E7434">
        <v>68</v>
      </c>
      <c r="F7434">
        <v>77.7</v>
      </c>
      <c r="H7434" s="2">
        <f>IF(F7434-62.45&lt;=0,0,IF(F7434-62.45&lt;=1,1,2))</f>
        <v>2</v>
      </c>
      <c r="I7434">
        <v>91</v>
      </c>
      <c r="J7434">
        <v>68</v>
      </c>
      <c r="K7434">
        <v>79.2</v>
      </c>
      <c r="L7434">
        <v>64.5</v>
      </c>
      <c r="M7434">
        <v>65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16.3</v>
      </c>
      <c r="V7434">
        <v>6.9</v>
      </c>
      <c r="W7434">
        <v>131.6</v>
      </c>
      <c r="X7434">
        <v>1014.9</v>
      </c>
      <c r="Y7434">
        <v>2.7</v>
      </c>
      <c r="Z7434">
        <v>6.2</v>
      </c>
      <c r="AA7434">
        <v>325.60000000000002</v>
      </c>
      <c r="AB7434">
        <v>28.1</v>
      </c>
      <c r="AC7434">
        <v>10</v>
      </c>
      <c r="AD7434">
        <v>0</v>
      </c>
      <c r="AE7434" t="s">
        <v>22382</v>
      </c>
      <c r="AF7434" t="s">
        <v>22383</v>
      </c>
      <c r="AG7434">
        <v>0.86</v>
      </c>
      <c r="AH7434" t="s">
        <v>330</v>
      </c>
      <c r="AI7434" t="s">
        <v>9140</v>
      </c>
      <c r="AJ7434" t="s">
        <v>331</v>
      </c>
    </row>
    <row r="7435" spans="1:36" x14ac:dyDescent="0.25">
      <c r="A7435" t="s">
        <v>32</v>
      </c>
      <c r="B7435" t="s">
        <v>22384</v>
      </c>
      <c r="C7435">
        <f>YEAR(B7435)</f>
        <v>2020</v>
      </c>
      <c r="D7435">
        <v>82.5</v>
      </c>
      <c r="E7435">
        <v>66.2</v>
      </c>
      <c r="F7435">
        <v>75.8</v>
      </c>
      <c r="H7435" s="2">
        <f>IF(F7435-62.45&lt;=0,0,IF(F7435-62.45&lt;=1,1,2))</f>
        <v>2</v>
      </c>
      <c r="I7435">
        <v>86.2</v>
      </c>
      <c r="J7435">
        <v>66.2</v>
      </c>
      <c r="K7435">
        <v>76.8</v>
      </c>
      <c r="L7435">
        <v>65.2</v>
      </c>
      <c r="M7435">
        <v>70.400000000000006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13.4</v>
      </c>
      <c r="V7435">
        <v>6.9</v>
      </c>
      <c r="W7435">
        <v>113.3</v>
      </c>
      <c r="X7435">
        <v>1013.9</v>
      </c>
      <c r="Y7435">
        <v>3.2</v>
      </c>
      <c r="Z7435">
        <v>6.2</v>
      </c>
      <c r="AA7435">
        <v>326.7</v>
      </c>
      <c r="AB7435">
        <v>28.3</v>
      </c>
      <c r="AC7435">
        <v>10</v>
      </c>
      <c r="AD7435">
        <v>0</v>
      </c>
      <c r="AE7435" t="s">
        <v>22385</v>
      </c>
      <c r="AF7435" t="s">
        <v>22386</v>
      </c>
      <c r="AG7435">
        <v>0.89</v>
      </c>
      <c r="AH7435" t="s">
        <v>330</v>
      </c>
      <c r="AI7435" t="s">
        <v>9140</v>
      </c>
      <c r="AJ7435" t="s">
        <v>331</v>
      </c>
    </row>
    <row r="7436" spans="1:36" x14ac:dyDescent="0.25">
      <c r="A7436" t="s">
        <v>32</v>
      </c>
      <c r="B7436" t="s">
        <v>22387</v>
      </c>
      <c r="C7436">
        <f>YEAR(B7436)</f>
        <v>2020</v>
      </c>
      <c r="D7436">
        <v>100.3</v>
      </c>
      <c r="E7436">
        <v>66.2</v>
      </c>
      <c r="F7436">
        <v>76.7</v>
      </c>
      <c r="H7436" s="2">
        <f>IF(F7436-62.45&lt;=0,0,IF(F7436-62.45&lt;=1,1,2))</f>
        <v>2</v>
      </c>
      <c r="I7436">
        <v>101.3</v>
      </c>
      <c r="J7436">
        <v>66.2</v>
      </c>
      <c r="K7436">
        <v>77.099999999999994</v>
      </c>
      <c r="L7436">
        <v>63</v>
      </c>
      <c r="M7436">
        <v>66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20.6</v>
      </c>
      <c r="V7436">
        <v>16.100000000000001</v>
      </c>
      <c r="W7436">
        <v>219.4</v>
      </c>
      <c r="X7436">
        <v>1008.9</v>
      </c>
      <c r="Y7436">
        <v>60.2</v>
      </c>
      <c r="Z7436">
        <v>6.2</v>
      </c>
      <c r="AA7436">
        <v>324.5</v>
      </c>
      <c r="AB7436">
        <v>28</v>
      </c>
      <c r="AC7436">
        <v>10</v>
      </c>
      <c r="AD7436">
        <v>0</v>
      </c>
      <c r="AE7436" t="s">
        <v>22388</v>
      </c>
      <c r="AF7436" t="s">
        <v>22389</v>
      </c>
      <c r="AG7436">
        <v>0.92</v>
      </c>
      <c r="AH7436" t="s">
        <v>36</v>
      </c>
      <c r="AI7436" t="s">
        <v>37</v>
      </c>
      <c r="AJ7436" t="s">
        <v>38</v>
      </c>
    </row>
    <row r="7437" spans="1:36" x14ac:dyDescent="0.25">
      <c r="A7437" t="s">
        <v>32</v>
      </c>
      <c r="B7437" t="s">
        <v>22390</v>
      </c>
      <c r="C7437">
        <f>YEAR(B7437)</f>
        <v>2020</v>
      </c>
      <c r="D7437">
        <v>75.2</v>
      </c>
      <c r="E7437">
        <v>68</v>
      </c>
      <c r="F7437">
        <v>72.2</v>
      </c>
      <c r="H7437" s="2">
        <f>IF(F7437-62.45&lt;=0,0,IF(F7437-62.45&lt;=1,1,2))</f>
        <v>2</v>
      </c>
      <c r="I7437">
        <v>75.2</v>
      </c>
      <c r="J7437">
        <v>68</v>
      </c>
      <c r="K7437">
        <v>72.2</v>
      </c>
      <c r="L7437">
        <v>62.5</v>
      </c>
      <c r="M7437">
        <v>72.099999999999994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23</v>
      </c>
      <c r="V7437">
        <v>21.8</v>
      </c>
      <c r="W7437">
        <v>306.8</v>
      </c>
      <c r="X7437">
        <v>1008.6</v>
      </c>
      <c r="Y7437">
        <v>30.6</v>
      </c>
      <c r="Z7437">
        <v>6.2</v>
      </c>
      <c r="AA7437">
        <v>326.60000000000002</v>
      </c>
      <c r="AB7437">
        <v>28.2</v>
      </c>
      <c r="AC7437">
        <v>10</v>
      </c>
      <c r="AD7437">
        <v>0</v>
      </c>
      <c r="AE7437" t="s">
        <v>22391</v>
      </c>
      <c r="AF7437" t="s">
        <v>22392</v>
      </c>
      <c r="AG7437">
        <v>0.96</v>
      </c>
      <c r="AH7437" t="s">
        <v>36</v>
      </c>
      <c r="AI7437" t="s">
        <v>37</v>
      </c>
      <c r="AJ7437" t="s">
        <v>38</v>
      </c>
    </row>
    <row r="7438" spans="1:36" x14ac:dyDescent="0.25">
      <c r="A7438" t="s">
        <v>32</v>
      </c>
      <c r="B7438" t="s">
        <v>22393</v>
      </c>
      <c r="C7438">
        <f>YEAR(B7438)</f>
        <v>2020</v>
      </c>
      <c r="D7438">
        <v>71.599999999999994</v>
      </c>
      <c r="E7438">
        <v>62.6</v>
      </c>
      <c r="F7438">
        <v>67.3</v>
      </c>
      <c r="H7438" s="2">
        <f>IF(F7438-62.45&lt;=0,0,IF(F7438-62.45&lt;=1,1,2))</f>
        <v>2</v>
      </c>
      <c r="I7438">
        <v>71.599999999999994</v>
      </c>
      <c r="J7438">
        <v>62.6</v>
      </c>
      <c r="K7438">
        <v>67.3</v>
      </c>
      <c r="L7438">
        <v>56.5</v>
      </c>
      <c r="M7438">
        <v>69</v>
      </c>
      <c r="O7438">
        <v>1E-3</v>
      </c>
      <c r="P7438">
        <v>100</v>
      </c>
      <c r="Q7438">
        <v>4.17</v>
      </c>
      <c r="R7438" t="s">
        <v>40</v>
      </c>
      <c r="S7438">
        <v>0</v>
      </c>
      <c r="T7438">
        <v>0</v>
      </c>
      <c r="U7438">
        <v>30</v>
      </c>
      <c r="V7438">
        <v>18.3</v>
      </c>
      <c r="W7438">
        <v>306.5</v>
      </c>
      <c r="X7438">
        <v>1014.8</v>
      </c>
      <c r="Y7438">
        <v>60.5</v>
      </c>
      <c r="Z7438">
        <v>6.2</v>
      </c>
      <c r="AA7438">
        <v>260.3</v>
      </c>
      <c r="AB7438">
        <v>22.6</v>
      </c>
      <c r="AC7438">
        <v>8</v>
      </c>
      <c r="AD7438">
        <v>0</v>
      </c>
      <c r="AE7438" t="s">
        <v>22394</v>
      </c>
      <c r="AF7438" t="s">
        <v>22395</v>
      </c>
      <c r="AG7438">
        <v>0</v>
      </c>
      <c r="AH7438" t="s">
        <v>56</v>
      </c>
      <c r="AI7438" t="s">
        <v>61</v>
      </c>
      <c r="AJ7438" t="s">
        <v>40</v>
      </c>
    </row>
    <row r="7439" spans="1:36" x14ac:dyDescent="0.25">
      <c r="A7439" t="s">
        <v>32</v>
      </c>
      <c r="B7439" t="s">
        <v>22396</v>
      </c>
      <c r="C7439">
        <f>YEAR(B7439)</f>
        <v>2020</v>
      </c>
      <c r="D7439">
        <v>71.599999999999994</v>
      </c>
      <c r="E7439">
        <v>62.6</v>
      </c>
      <c r="F7439">
        <v>67</v>
      </c>
      <c r="H7439" s="2">
        <f>IF(F7439-62.45&lt;=0,0,IF(F7439-62.45&lt;=1,1,2))</f>
        <v>2</v>
      </c>
      <c r="I7439">
        <v>71.599999999999994</v>
      </c>
      <c r="J7439">
        <v>62.6</v>
      </c>
      <c r="K7439">
        <v>67</v>
      </c>
      <c r="L7439">
        <v>52.3</v>
      </c>
      <c r="M7439">
        <v>60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32.4</v>
      </c>
      <c r="V7439">
        <v>19.7</v>
      </c>
      <c r="W7439">
        <v>314.10000000000002</v>
      </c>
      <c r="X7439">
        <v>1021.4</v>
      </c>
      <c r="Y7439">
        <v>30.5</v>
      </c>
      <c r="Z7439">
        <v>6.2</v>
      </c>
      <c r="AA7439">
        <v>332.7</v>
      </c>
      <c r="AB7439">
        <v>28.8</v>
      </c>
      <c r="AC7439">
        <v>10</v>
      </c>
      <c r="AD7439">
        <v>0</v>
      </c>
      <c r="AE7439" t="s">
        <v>22397</v>
      </c>
      <c r="AF7439" t="s">
        <v>22398</v>
      </c>
      <c r="AG7439">
        <v>0.02</v>
      </c>
      <c r="AH7439" t="s">
        <v>36</v>
      </c>
      <c r="AI7439" t="s">
        <v>37</v>
      </c>
      <c r="AJ7439" t="s">
        <v>38</v>
      </c>
    </row>
    <row r="7440" spans="1:36" x14ac:dyDescent="0.25">
      <c r="A7440" t="s">
        <v>32</v>
      </c>
      <c r="B7440" t="s">
        <v>22399</v>
      </c>
      <c r="C7440">
        <f>YEAR(B7440)</f>
        <v>2020</v>
      </c>
      <c r="D7440">
        <v>73.400000000000006</v>
      </c>
      <c r="E7440">
        <v>64.400000000000006</v>
      </c>
      <c r="F7440">
        <v>68.2</v>
      </c>
      <c r="H7440" s="2">
        <f>IF(F7440-62.45&lt;=0,0,IF(F7440-62.45&lt;=1,1,2))</f>
        <v>2</v>
      </c>
      <c r="I7440">
        <v>73.400000000000006</v>
      </c>
      <c r="J7440">
        <v>64.400000000000006</v>
      </c>
      <c r="K7440">
        <v>68.2</v>
      </c>
      <c r="L7440">
        <v>49.8</v>
      </c>
      <c r="M7440">
        <v>52.8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27.3</v>
      </c>
      <c r="V7440">
        <v>17.2</v>
      </c>
      <c r="W7440">
        <v>325.60000000000002</v>
      </c>
      <c r="X7440">
        <v>1022.5</v>
      </c>
      <c r="Y7440">
        <v>6.5</v>
      </c>
      <c r="Z7440">
        <v>6.2</v>
      </c>
      <c r="AA7440">
        <v>334.6</v>
      </c>
      <c r="AB7440">
        <v>28.8</v>
      </c>
      <c r="AC7440">
        <v>10</v>
      </c>
      <c r="AD7440">
        <v>0</v>
      </c>
      <c r="AE7440" t="s">
        <v>22400</v>
      </c>
      <c r="AF7440" t="s">
        <v>22401</v>
      </c>
      <c r="AG7440">
        <v>0.06</v>
      </c>
      <c r="AH7440" t="s">
        <v>330</v>
      </c>
      <c r="AI7440" t="s">
        <v>9140</v>
      </c>
      <c r="AJ7440" t="s">
        <v>331</v>
      </c>
    </row>
    <row r="7441" spans="1:36" x14ac:dyDescent="0.25">
      <c r="A7441" t="s">
        <v>32</v>
      </c>
      <c r="B7441" t="s">
        <v>22402</v>
      </c>
      <c r="C7441">
        <f>YEAR(B7441)</f>
        <v>2020</v>
      </c>
      <c r="D7441">
        <v>73.400000000000006</v>
      </c>
      <c r="E7441">
        <v>60.8</v>
      </c>
      <c r="F7441">
        <v>68</v>
      </c>
      <c r="H7441" s="2">
        <f>IF(F7441-62.45&lt;=0,0,IF(F7441-62.45&lt;=1,1,2))</f>
        <v>2</v>
      </c>
      <c r="I7441">
        <v>73.400000000000006</v>
      </c>
      <c r="J7441">
        <v>60.8</v>
      </c>
      <c r="K7441">
        <v>68</v>
      </c>
      <c r="L7441">
        <v>55.2</v>
      </c>
      <c r="M7441">
        <v>63.9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23.7</v>
      </c>
      <c r="V7441">
        <v>13.9</v>
      </c>
      <c r="W7441">
        <v>319</v>
      </c>
      <c r="X7441">
        <v>1018.1</v>
      </c>
      <c r="Y7441">
        <v>13.3</v>
      </c>
      <c r="Z7441">
        <v>6.2</v>
      </c>
      <c r="AA7441">
        <v>326.5</v>
      </c>
      <c r="AB7441">
        <v>28.1</v>
      </c>
      <c r="AC7441">
        <v>10</v>
      </c>
      <c r="AD7441">
        <v>0</v>
      </c>
      <c r="AE7441" t="s">
        <v>22403</v>
      </c>
      <c r="AF7441" t="s">
        <v>22404</v>
      </c>
      <c r="AG7441">
        <v>0.09</v>
      </c>
      <c r="AH7441" t="s">
        <v>330</v>
      </c>
      <c r="AI7441" t="s">
        <v>9140</v>
      </c>
      <c r="AJ7441" t="s">
        <v>331</v>
      </c>
    </row>
    <row r="7442" spans="1:36" x14ac:dyDescent="0.25">
      <c r="A7442" t="s">
        <v>32</v>
      </c>
      <c r="B7442" t="s">
        <v>22405</v>
      </c>
      <c r="C7442">
        <f>YEAR(B7442)</f>
        <v>2020</v>
      </c>
      <c r="D7442">
        <v>73.400000000000006</v>
      </c>
      <c r="E7442">
        <v>59</v>
      </c>
      <c r="F7442">
        <v>67.099999999999994</v>
      </c>
      <c r="H7442" s="2">
        <f>IF(F7442-62.45&lt;=0,0,IF(F7442-62.45&lt;=1,1,2))</f>
        <v>2</v>
      </c>
      <c r="I7442">
        <v>73.400000000000006</v>
      </c>
      <c r="J7442">
        <v>59</v>
      </c>
      <c r="K7442">
        <v>67.099999999999994</v>
      </c>
      <c r="L7442">
        <v>58.6</v>
      </c>
      <c r="M7442">
        <v>75.099999999999994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17.399999999999999</v>
      </c>
      <c r="V7442">
        <v>9.1999999999999993</v>
      </c>
      <c r="W7442">
        <v>347</v>
      </c>
      <c r="X7442">
        <v>1016.2</v>
      </c>
      <c r="Y7442">
        <v>41.4</v>
      </c>
      <c r="Z7442">
        <v>6.2</v>
      </c>
      <c r="AA7442">
        <v>275.39999999999998</v>
      </c>
      <c r="AB7442">
        <v>23.8</v>
      </c>
      <c r="AC7442">
        <v>9</v>
      </c>
      <c r="AD7442">
        <v>0</v>
      </c>
      <c r="AE7442" t="s">
        <v>22406</v>
      </c>
      <c r="AF7442" t="s">
        <v>22407</v>
      </c>
      <c r="AG7442">
        <v>0.13</v>
      </c>
      <c r="AH7442" t="s">
        <v>36</v>
      </c>
      <c r="AI7442" t="s">
        <v>37</v>
      </c>
      <c r="AJ7442" t="s">
        <v>38</v>
      </c>
    </row>
    <row r="7443" spans="1:36" x14ac:dyDescent="0.25">
      <c r="A7443" t="s">
        <v>32</v>
      </c>
      <c r="B7443" t="s">
        <v>22408</v>
      </c>
      <c r="C7443">
        <f>YEAR(B7443)</f>
        <v>2020</v>
      </c>
      <c r="D7443">
        <v>71.599999999999994</v>
      </c>
      <c r="E7443">
        <v>60.8</v>
      </c>
      <c r="F7443">
        <v>65.8</v>
      </c>
      <c r="H7443" s="2">
        <f>IF(F7443-62.45&lt;=0,0,IF(F7443-62.45&lt;=1,1,2))</f>
        <v>2</v>
      </c>
      <c r="I7443">
        <v>71.599999999999994</v>
      </c>
      <c r="J7443">
        <v>60.8</v>
      </c>
      <c r="K7443">
        <v>65.8</v>
      </c>
      <c r="L7443">
        <v>56</v>
      </c>
      <c r="M7443">
        <v>71.400000000000006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24.8</v>
      </c>
      <c r="V7443">
        <v>12.7</v>
      </c>
      <c r="W7443">
        <v>322</v>
      </c>
      <c r="X7443">
        <v>1016.3</v>
      </c>
      <c r="Y7443">
        <v>46.4</v>
      </c>
      <c r="Z7443">
        <v>6.2</v>
      </c>
      <c r="AA7443">
        <v>288.7</v>
      </c>
      <c r="AB7443">
        <v>24.8</v>
      </c>
      <c r="AC7443">
        <v>9</v>
      </c>
      <c r="AD7443">
        <v>0</v>
      </c>
      <c r="AE7443" t="s">
        <v>22409</v>
      </c>
      <c r="AF7443" t="s">
        <v>22410</v>
      </c>
      <c r="AG7443">
        <v>0.16</v>
      </c>
      <c r="AH7443" t="s">
        <v>36</v>
      </c>
      <c r="AI7443" t="s">
        <v>37</v>
      </c>
      <c r="AJ7443" t="s">
        <v>38</v>
      </c>
    </row>
    <row r="7444" spans="1:36" x14ac:dyDescent="0.25">
      <c r="A7444" t="s">
        <v>32</v>
      </c>
      <c r="B7444" t="s">
        <v>22411</v>
      </c>
      <c r="C7444">
        <f>YEAR(B7444)</f>
        <v>2020</v>
      </c>
      <c r="D7444">
        <v>68</v>
      </c>
      <c r="E7444">
        <v>62.6</v>
      </c>
      <c r="F7444">
        <v>65.599999999999994</v>
      </c>
      <c r="H7444" s="2">
        <f>IF(F7444-62.45&lt;=0,0,IF(F7444-62.45&lt;=1,1,2))</f>
        <v>2</v>
      </c>
      <c r="I7444">
        <v>68</v>
      </c>
      <c r="J7444">
        <v>62.6</v>
      </c>
      <c r="K7444">
        <v>65.599999999999994</v>
      </c>
      <c r="L7444">
        <v>51.3</v>
      </c>
      <c r="M7444">
        <v>60.1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27.7</v>
      </c>
      <c r="V7444">
        <v>19.600000000000001</v>
      </c>
      <c r="W7444">
        <v>316</v>
      </c>
      <c r="X7444">
        <v>1018.3</v>
      </c>
      <c r="Y7444">
        <v>42.8</v>
      </c>
      <c r="Z7444">
        <v>6.2</v>
      </c>
      <c r="AA7444">
        <v>282</v>
      </c>
      <c r="AB7444">
        <v>24.4</v>
      </c>
      <c r="AC7444">
        <v>8</v>
      </c>
      <c r="AD7444">
        <v>0</v>
      </c>
      <c r="AE7444" t="s">
        <v>22412</v>
      </c>
      <c r="AF7444" t="s">
        <v>22413</v>
      </c>
      <c r="AG7444">
        <v>0.2</v>
      </c>
      <c r="AH7444" t="s">
        <v>36</v>
      </c>
      <c r="AI7444" t="s">
        <v>37</v>
      </c>
      <c r="AJ7444" t="s">
        <v>38</v>
      </c>
    </row>
    <row r="7445" spans="1:36" x14ac:dyDescent="0.25">
      <c r="A7445" t="s">
        <v>32</v>
      </c>
      <c r="B7445" t="s">
        <v>22414</v>
      </c>
      <c r="C7445">
        <f>YEAR(B7445)</f>
        <v>2020</v>
      </c>
      <c r="D7445">
        <v>73.400000000000006</v>
      </c>
      <c r="E7445">
        <v>55.4</v>
      </c>
      <c r="F7445">
        <v>65.099999999999994</v>
      </c>
      <c r="H7445" s="2">
        <f>IF(F7445-62.45&lt;=0,0,IF(F7445-62.45&lt;=1,1,2))</f>
        <v>2</v>
      </c>
      <c r="I7445">
        <v>73.400000000000006</v>
      </c>
      <c r="J7445">
        <v>55.4</v>
      </c>
      <c r="K7445">
        <v>65.099999999999994</v>
      </c>
      <c r="L7445">
        <v>53.2</v>
      </c>
      <c r="M7445">
        <v>66.2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22.1</v>
      </c>
      <c r="V7445">
        <v>18.3</v>
      </c>
      <c r="W7445">
        <v>267.5</v>
      </c>
      <c r="X7445">
        <v>1017</v>
      </c>
      <c r="Y7445">
        <v>32.5</v>
      </c>
      <c r="Z7445">
        <v>6.2</v>
      </c>
      <c r="AA7445">
        <v>302.2</v>
      </c>
      <c r="AB7445">
        <v>26.2</v>
      </c>
      <c r="AC7445">
        <v>9</v>
      </c>
      <c r="AD7445">
        <v>0</v>
      </c>
      <c r="AE7445" t="s">
        <v>22415</v>
      </c>
      <c r="AF7445" t="s">
        <v>22416</v>
      </c>
      <c r="AG7445">
        <v>0.24</v>
      </c>
      <c r="AH7445" t="s">
        <v>36</v>
      </c>
      <c r="AI7445" t="s">
        <v>37</v>
      </c>
      <c r="AJ7445" t="s">
        <v>38</v>
      </c>
    </row>
    <row r="7446" spans="1:36" x14ac:dyDescent="0.25">
      <c r="A7446" t="s">
        <v>32</v>
      </c>
      <c r="B7446" t="s">
        <v>22417</v>
      </c>
      <c r="C7446">
        <f>YEAR(B7446)</f>
        <v>2020</v>
      </c>
      <c r="D7446">
        <v>73.400000000000006</v>
      </c>
      <c r="E7446">
        <v>55.4</v>
      </c>
      <c r="F7446">
        <v>65.8</v>
      </c>
      <c r="H7446" s="2">
        <f>IF(F7446-62.45&lt;=0,0,IF(F7446-62.45&lt;=1,1,2))</f>
        <v>2</v>
      </c>
      <c r="I7446">
        <v>73.400000000000006</v>
      </c>
      <c r="J7446">
        <v>55.4</v>
      </c>
      <c r="K7446">
        <v>65.8</v>
      </c>
      <c r="L7446">
        <v>54.6</v>
      </c>
      <c r="M7446">
        <v>68.099999999999994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18.8</v>
      </c>
      <c r="V7446">
        <v>11.4</v>
      </c>
      <c r="W7446">
        <v>245.8</v>
      </c>
      <c r="X7446">
        <v>1016.6</v>
      </c>
      <c r="Y7446">
        <v>28.3</v>
      </c>
      <c r="Z7446">
        <v>6.2</v>
      </c>
      <c r="AA7446">
        <v>304.2</v>
      </c>
      <c r="AB7446">
        <v>26.3</v>
      </c>
      <c r="AC7446">
        <v>9</v>
      </c>
      <c r="AD7446">
        <v>0</v>
      </c>
      <c r="AE7446" t="s">
        <v>22418</v>
      </c>
      <c r="AF7446" t="s">
        <v>22419</v>
      </c>
      <c r="AG7446">
        <v>0.25</v>
      </c>
      <c r="AH7446" t="s">
        <v>36</v>
      </c>
      <c r="AI7446" t="s">
        <v>37</v>
      </c>
      <c r="AJ7446" t="s">
        <v>38</v>
      </c>
    </row>
    <row r="7447" spans="1:36" x14ac:dyDescent="0.25">
      <c r="A7447" t="s">
        <v>32</v>
      </c>
      <c r="B7447" t="s">
        <v>22420</v>
      </c>
      <c r="C7447">
        <f>YEAR(B7447)</f>
        <v>2020</v>
      </c>
      <c r="D7447">
        <v>75.2</v>
      </c>
      <c r="E7447">
        <v>59</v>
      </c>
      <c r="F7447">
        <v>67.099999999999994</v>
      </c>
      <c r="H7447" s="2">
        <f>IF(F7447-62.45&lt;=0,0,IF(F7447-62.45&lt;=1,1,2))</f>
        <v>2</v>
      </c>
      <c r="I7447">
        <v>75.2</v>
      </c>
      <c r="J7447">
        <v>59</v>
      </c>
      <c r="K7447">
        <v>67.099999999999994</v>
      </c>
      <c r="L7447">
        <v>54.7</v>
      </c>
      <c r="M7447">
        <v>65.5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19</v>
      </c>
      <c r="V7447">
        <v>15</v>
      </c>
      <c r="W7447">
        <v>111.7</v>
      </c>
      <c r="X7447">
        <v>1014.8</v>
      </c>
      <c r="Y7447">
        <v>47.8</v>
      </c>
      <c r="Z7447">
        <v>6.2</v>
      </c>
      <c r="AA7447">
        <v>212.9</v>
      </c>
      <c r="AB7447">
        <v>18.5</v>
      </c>
      <c r="AC7447">
        <v>7</v>
      </c>
      <c r="AD7447">
        <v>0</v>
      </c>
      <c r="AE7447" t="s">
        <v>22421</v>
      </c>
      <c r="AF7447" t="s">
        <v>22422</v>
      </c>
      <c r="AG7447">
        <v>0.31</v>
      </c>
      <c r="AH7447" t="s">
        <v>36</v>
      </c>
      <c r="AI7447" t="s">
        <v>37</v>
      </c>
      <c r="AJ7447" t="s">
        <v>38</v>
      </c>
    </row>
    <row r="7448" spans="1:36" x14ac:dyDescent="0.25">
      <c r="A7448" t="s">
        <v>32</v>
      </c>
      <c r="B7448" t="s">
        <v>22423</v>
      </c>
      <c r="C7448">
        <f>YEAR(B7448)</f>
        <v>2020</v>
      </c>
      <c r="D7448">
        <v>75.2</v>
      </c>
      <c r="E7448">
        <v>62.6</v>
      </c>
      <c r="F7448">
        <v>68.400000000000006</v>
      </c>
      <c r="G7448" s="2">
        <f>AVERAGE(F7448:F7539)</f>
        <v>77.750000000000014</v>
      </c>
      <c r="H7448" s="2">
        <f>IF(F7448-77.75&lt;=0,0,IF(F7448-77.75&lt;=1,1,2))</f>
        <v>0</v>
      </c>
      <c r="I7448">
        <v>75.2</v>
      </c>
      <c r="J7448">
        <v>62.6</v>
      </c>
      <c r="K7448">
        <v>68.400000000000006</v>
      </c>
      <c r="L7448">
        <v>59.4</v>
      </c>
      <c r="M7448">
        <v>73.5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19</v>
      </c>
      <c r="V7448">
        <v>17.100000000000001</v>
      </c>
      <c r="W7448">
        <v>327</v>
      </c>
      <c r="X7448">
        <v>1011.2</v>
      </c>
      <c r="Y7448">
        <v>38.700000000000003</v>
      </c>
      <c r="Z7448">
        <v>6.2</v>
      </c>
      <c r="AA7448">
        <v>271.5</v>
      </c>
      <c r="AB7448">
        <v>23.4</v>
      </c>
      <c r="AC7448">
        <v>8</v>
      </c>
      <c r="AD7448">
        <v>0</v>
      </c>
      <c r="AE7448" t="s">
        <v>22424</v>
      </c>
      <c r="AF7448" t="s">
        <v>22425</v>
      </c>
      <c r="AG7448">
        <v>0.34</v>
      </c>
      <c r="AH7448" t="s">
        <v>36</v>
      </c>
      <c r="AI7448" t="s">
        <v>37</v>
      </c>
      <c r="AJ7448" t="s">
        <v>38</v>
      </c>
    </row>
    <row r="7449" spans="1:36" x14ac:dyDescent="0.25">
      <c r="A7449" t="s">
        <v>32</v>
      </c>
      <c r="B7449" t="s">
        <v>22426</v>
      </c>
      <c r="C7449">
        <f>YEAR(B7449)</f>
        <v>2020</v>
      </c>
      <c r="D7449">
        <v>73.400000000000006</v>
      </c>
      <c r="E7449">
        <v>62.6</v>
      </c>
      <c r="F7449">
        <v>67</v>
      </c>
      <c r="H7449" s="2">
        <f>IF(F7449-77.75&lt;=0,0,IF(F7449-77.75&lt;=1,1,2))</f>
        <v>0</v>
      </c>
      <c r="I7449">
        <v>73.400000000000006</v>
      </c>
      <c r="J7449">
        <v>62.6</v>
      </c>
      <c r="K7449">
        <v>67</v>
      </c>
      <c r="L7449">
        <v>57.7</v>
      </c>
      <c r="M7449">
        <v>72.400000000000006</v>
      </c>
      <c r="O7449">
        <v>1.9E-2</v>
      </c>
      <c r="P7449">
        <v>100</v>
      </c>
      <c r="Q7449">
        <v>4.17</v>
      </c>
      <c r="R7449" t="s">
        <v>40</v>
      </c>
      <c r="S7449">
        <v>0</v>
      </c>
      <c r="T7449">
        <v>0</v>
      </c>
      <c r="U7449">
        <v>20.100000000000001</v>
      </c>
      <c r="V7449">
        <v>16.100000000000001</v>
      </c>
      <c r="W7449">
        <v>295.89999999999998</v>
      </c>
      <c r="X7449">
        <v>1009.4</v>
      </c>
      <c r="Y7449">
        <v>45.5</v>
      </c>
      <c r="Z7449">
        <v>6.2</v>
      </c>
      <c r="AA7449">
        <v>277.3</v>
      </c>
      <c r="AB7449">
        <v>24.1</v>
      </c>
      <c r="AC7449">
        <v>8</v>
      </c>
      <c r="AD7449">
        <v>0</v>
      </c>
      <c r="AE7449" t="s">
        <v>22427</v>
      </c>
      <c r="AF7449" t="s">
        <v>22428</v>
      </c>
      <c r="AG7449">
        <v>0.38</v>
      </c>
      <c r="AH7449" t="s">
        <v>56</v>
      </c>
      <c r="AI7449" t="s">
        <v>61</v>
      </c>
      <c r="AJ7449" t="s">
        <v>40</v>
      </c>
    </row>
    <row r="7450" spans="1:36" x14ac:dyDescent="0.25">
      <c r="A7450" t="s">
        <v>32</v>
      </c>
      <c r="B7450" t="s">
        <v>22429</v>
      </c>
      <c r="C7450">
        <f>YEAR(B7450)</f>
        <v>2020</v>
      </c>
      <c r="D7450">
        <v>73.400000000000006</v>
      </c>
      <c r="E7450">
        <v>57.2</v>
      </c>
      <c r="F7450">
        <v>66.099999999999994</v>
      </c>
      <c r="H7450" s="2">
        <f>IF(F7450-77.75&lt;=0,0,IF(F7450-77.75&lt;=1,1,2))</f>
        <v>0</v>
      </c>
      <c r="I7450">
        <v>73.400000000000006</v>
      </c>
      <c r="J7450">
        <v>57.2</v>
      </c>
      <c r="K7450">
        <v>66.099999999999994</v>
      </c>
      <c r="L7450">
        <v>58.1</v>
      </c>
      <c r="M7450">
        <v>76.3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19.5</v>
      </c>
      <c r="V7450">
        <v>9.1999999999999993</v>
      </c>
      <c r="W7450">
        <v>287.60000000000002</v>
      </c>
      <c r="X7450">
        <v>1009.9</v>
      </c>
      <c r="Y7450">
        <v>33.9</v>
      </c>
      <c r="Z7450">
        <v>6.2</v>
      </c>
      <c r="AA7450">
        <v>290.7</v>
      </c>
      <c r="AB7450">
        <v>24.9</v>
      </c>
      <c r="AC7450">
        <v>9</v>
      </c>
      <c r="AD7450">
        <v>0</v>
      </c>
      <c r="AE7450" t="s">
        <v>22430</v>
      </c>
      <c r="AF7450" t="s">
        <v>22431</v>
      </c>
      <c r="AG7450">
        <v>0.41</v>
      </c>
      <c r="AH7450" t="s">
        <v>36</v>
      </c>
      <c r="AI7450" t="s">
        <v>37</v>
      </c>
      <c r="AJ7450" t="s">
        <v>38</v>
      </c>
    </row>
    <row r="7451" spans="1:36" x14ac:dyDescent="0.25">
      <c r="A7451" t="s">
        <v>32</v>
      </c>
      <c r="B7451" t="s">
        <v>22432</v>
      </c>
      <c r="C7451">
        <f>YEAR(B7451)</f>
        <v>2020</v>
      </c>
      <c r="D7451">
        <v>77</v>
      </c>
      <c r="E7451">
        <v>59</v>
      </c>
      <c r="F7451">
        <v>68.400000000000006</v>
      </c>
      <c r="H7451" s="2">
        <f>IF(F7451-77.75&lt;=0,0,IF(F7451-77.75&lt;=1,1,2))</f>
        <v>0</v>
      </c>
      <c r="I7451">
        <v>77</v>
      </c>
      <c r="J7451">
        <v>59</v>
      </c>
      <c r="K7451">
        <v>68.400000000000006</v>
      </c>
      <c r="L7451">
        <v>58.7</v>
      </c>
      <c r="M7451">
        <v>72.3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17.7</v>
      </c>
      <c r="V7451">
        <v>10.3</v>
      </c>
      <c r="W7451">
        <v>97.3</v>
      </c>
      <c r="X7451">
        <v>1012.8</v>
      </c>
      <c r="Y7451">
        <v>26.5</v>
      </c>
      <c r="Z7451">
        <v>6.2</v>
      </c>
      <c r="AA7451">
        <v>323</v>
      </c>
      <c r="AB7451">
        <v>28</v>
      </c>
      <c r="AC7451">
        <v>9</v>
      </c>
      <c r="AD7451">
        <v>0</v>
      </c>
      <c r="AE7451" t="s">
        <v>22433</v>
      </c>
      <c r="AF7451" t="s">
        <v>22434</v>
      </c>
      <c r="AG7451">
        <v>0.45</v>
      </c>
      <c r="AH7451" t="s">
        <v>36</v>
      </c>
      <c r="AI7451" t="s">
        <v>37</v>
      </c>
      <c r="AJ7451" t="s">
        <v>38</v>
      </c>
    </row>
    <row r="7452" spans="1:36" x14ac:dyDescent="0.25">
      <c r="A7452" t="s">
        <v>32</v>
      </c>
      <c r="B7452" t="s">
        <v>22435</v>
      </c>
      <c r="C7452">
        <f>YEAR(B7452)</f>
        <v>2020</v>
      </c>
      <c r="D7452">
        <v>84.2</v>
      </c>
      <c r="E7452">
        <v>62.6</v>
      </c>
      <c r="F7452">
        <v>72.900000000000006</v>
      </c>
      <c r="H7452" s="2">
        <f>IF(F7452-77.75&lt;=0,0,IF(F7452-77.75&lt;=1,1,2))</f>
        <v>0</v>
      </c>
      <c r="I7452">
        <v>82.8</v>
      </c>
      <c r="J7452">
        <v>62.6</v>
      </c>
      <c r="K7452">
        <v>72.5</v>
      </c>
      <c r="L7452">
        <v>55.1</v>
      </c>
      <c r="M7452">
        <v>58.1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34.4</v>
      </c>
      <c r="V7452">
        <v>30</v>
      </c>
      <c r="W7452">
        <v>164.5</v>
      </c>
      <c r="X7452">
        <v>1013.2</v>
      </c>
      <c r="Y7452">
        <v>19.5</v>
      </c>
      <c r="Z7452">
        <v>6.2</v>
      </c>
      <c r="AA7452">
        <v>346.8</v>
      </c>
      <c r="AB7452">
        <v>30</v>
      </c>
      <c r="AC7452">
        <v>10</v>
      </c>
      <c r="AD7452">
        <v>0</v>
      </c>
      <c r="AE7452" t="s">
        <v>22436</v>
      </c>
      <c r="AF7452" t="s">
        <v>22437</v>
      </c>
      <c r="AG7452">
        <v>0.5</v>
      </c>
      <c r="AH7452" t="s">
        <v>330</v>
      </c>
      <c r="AI7452" t="s">
        <v>9140</v>
      </c>
      <c r="AJ7452" t="s">
        <v>331</v>
      </c>
    </row>
    <row r="7453" spans="1:36" x14ac:dyDescent="0.25">
      <c r="A7453" t="s">
        <v>32</v>
      </c>
      <c r="B7453" t="s">
        <v>22438</v>
      </c>
      <c r="C7453">
        <f>YEAR(B7453)</f>
        <v>2020</v>
      </c>
      <c r="D7453">
        <v>84.2</v>
      </c>
      <c r="E7453">
        <v>69.8</v>
      </c>
      <c r="F7453">
        <v>76.599999999999994</v>
      </c>
      <c r="H7453" s="2">
        <f>IF(F7453-77.75&lt;=0,0,IF(F7453-77.75&lt;=1,1,2))</f>
        <v>0</v>
      </c>
      <c r="I7453">
        <v>85</v>
      </c>
      <c r="J7453">
        <v>69.8</v>
      </c>
      <c r="K7453">
        <v>76.7</v>
      </c>
      <c r="L7453">
        <v>52.8</v>
      </c>
      <c r="M7453">
        <v>46.4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46.1</v>
      </c>
      <c r="V7453">
        <v>36.9</v>
      </c>
      <c r="W7453">
        <v>177</v>
      </c>
      <c r="X7453">
        <v>1007.8</v>
      </c>
      <c r="Y7453">
        <v>32</v>
      </c>
      <c r="Z7453">
        <v>6.2</v>
      </c>
      <c r="AA7453">
        <v>333.5</v>
      </c>
      <c r="AB7453">
        <v>28.8</v>
      </c>
      <c r="AC7453">
        <v>10</v>
      </c>
      <c r="AD7453">
        <v>0</v>
      </c>
      <c r="AE7453" t="s">
        <v>22439</v>
      </c>
      <c r="AF7453" t="s">
        <v>22440</v>
      </c>
      <c r="AG7453">
        <v>0.52</v>
      </c>
      <c r="AH7453" t="s">
        <v>36</v>
      </c>
      <c r="AI7453" t="s">
        <v>37</v>
      </c>
      <c r="AJ7453" t="s">
        <v>344</v>
      </c>
    </row>
    <row r="7454" spans="1:36" x14ac:dyDescent="0.25">
      <c r="A7454" t="s">
        <v>32</v>
      </c>
      <c r="B7454" t="s">
        <v>22441</v>
      </c>
      <c r="C7454">
        <f>YEAR(B7454)</f>
        <v>2020</v>
      </c>
      <c r="D7454">
        <v>75.2</v>
      </c>
      <c r="E7454">
        <v>62.6</v>
      </c>
      <c r="F7454">
        <v>70</v>
      </c>
      <c r="H7454" s="2">
        <f>IF(F7454-77.75&lt;=0,0,IF(F7454-77.75&lt;=1,1,2))</f>
        <v>0</v>
      </c>
      <c r="I7454">
        <v>75.2</v>
      </c>
      <c r="J7454">
        <v>62.6</v>
      </c>
      <c r="K7454">
        <v>70</v>
      </c>
      <c r="L7454">
        <v>58.5</v>
      </c>
      <c r="M7454">
        <v>69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21.9</v>
      </c>
      <c r="V7454">
        <v>18.3</v>
      </c>
      <c r="W7454">
        <v>323.39999999999998</v>
      </c>
      <c r="X7454">
        <v>1010.4</v>
      </c>
      <c r="Y7454">
        <v>29.2</v>
      </c>
      <c r="Z7454">
        <v>6.2</v>
      </c>
      <c r="AA7454">
        <v>333.1</v>
      </c>
      <c r="AB7454">
        <v>28.7</v>
      </c>
      <c r="AC7454">
        <v>10</v>
      </c>
      <c r="AD7454">
        <v>0</v>
      </c>
      <c r="AE7454" t="s">
        <v>22442</v>
      </c>
      <c r="AF7454" t="s">
        <v>22443</v>
      </c>
      <c r="AG7454">
        <v>0.55000000000000004</v>
      </c>
      <c r="AH7454" t="s">
        <v>36</v>
      </c>
      <c r="AI7454" t="s">
        <v>37</v>
      </c>
      <c r="AJ7454" t="s">
        <v>38</v>
      </c>
    </row>
    <row r="7455" spans="1:36" x14ac:dyDescent="0.25">
      <c r="A7455" t="s">
        <v>32</v>
      </c>
      <c r="B7455" t="s">
        <v>22444</v>
      </c>
      <c r="C7455">
        <f>YEAR(B7455)</f>
        <v>2020</v>
      </c>
      <c r="D7455">
        <v>78.8</v>
      </c>
      <c r="E7455">
        <v>60.8</v>
      </c>
      <c r="F7455">
        <v>71.099999999999994</v>
      </c>
      <c r="H7455" s="2">
        <f>IF(F7455-77.75&lt;=0,0,IF(F7455-77.75&lt;=1,1,2))</f>
        <v>0</v>
      </c>
      <c r="I7455">
        <v>78.8</v>
      </c>
      <c r="J7455">
        <v>60.8</v>
      </c>
      <c r="K7455">
        <v>71.099999999999994</v>
      </c>
      <c r="L7455">
        <v>62.1</v>
      </c>
      <c r="M7455">
        <v>74.5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18.8</v>
      </c>
      <c r="V7455">
        <v>11.4</v>
      </c>
      <c r="W7455">
        <v>306.3</v>
      </c>
      <c r="X7455">
        <v>1010.1</v>
      </c>
      <c r="Y7455">
        <v>11.9</v>
      </c>
      <c r="Z7455">
        <v>6.2</v>
      </c>
      <c r="AA7455">
        <v>338</v>
      </c>
      <c r="AB7455">
        <v>29.2</v>
      </c>
      <c r="AC7455">
        <v>10</v>
      </c>
      <c r="AD7455">
        <v>0</v>
      </c>
      <c r="AE7455" t="s">
        <v>22445</v>
      </c>
      <c r="AF7455" t="s">
        <v>22446</v>
      </c>
      <c r="AG7455">
        <v>0.57999999999999996</v>
      </c>
      <c r="AH7455" t="s">
        <v>330</v>
      </c>
      <c r="AI7455" t="s">
        <v>9140</v>
      </c>
      <c r="AJ7455" t="s">
        <v>331</v>
      </c>
    </row>
    <row r="7456" spans="1:36" x14ac:dyDescent="0.25">
      <c r="A7456" t="s">
        <v>32</v>
      </c>
      <c r="B7456" t="s">
        <v>22447</v>
      </c>
      <c r="C7456">
        <f>YEAR(B7456)</f>
        <v>2020</v>
      </c>
      <c r="D7456">
        <v>93</v>
      </c>
      <c r="E7456">
        <v>64.400000000000006</v>
      </c>
      <c r="F7456">
        <v>74.400000000000006</v>
      </c>
      <c r="H7456" s="2">
        <f>IF(F7456-77.75&lt;=0,0,IF(F7456-77.75&lt;=1,1,2))</f>
        <v>0</v>
      </c>
      <c r="I7456">
        <v>89.3</v>
      </c>
      <c r="J7456">
        <v>64.400000000000006</v>
      </c>
      <c r="K7456">
        <v>74.400000000000006</v>
      </c>
      <c r="L7456">
        <v>60.7</v>
      </c>
      <c r="M7456">
        <v>65.2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23.5</v>
      </c>
      <c r="V7456">
        <v>21.9</v>
      </c>
      <c r="W7456">
        <v>266.10000000000002</v>
      </c>
      <c r="X7456">
        <v>1007.8</v>
      </c>
      <c r="Y7456">
        <v>23.9</v>
      </c>
      <c r="Z7456">
        <v>6.2</v>
      </c>
      <c r="AA7456">
        <v>334.1</v>
      </c>
      <c r="AB7456">
        <v>28.9</v>
      </c>
      <c r="AC7456">
        <v>10</v>
      </c>
      <c r="AD7456">
        <v>0</v>
      </c>
      <c r="AE7456" t="s">
        <v>22448</v>
      </c>
      <c r="AF7456" t="s">
        <v>22449</v>
      </c>
      <c r="AG7456">
        <v>0.62</v>
      </c>
      <c r="AH7456" t="s">
        <v>36</v>
      </c>
      <c r="AI7456" t="s">
        <v>37</v>
      </c>
      <c r="AJ7456" t="s">
        <v>38</v>
      </c>
    </row>
    <row r="7457" spans="1:36" x14ac:dyDescent="0.25">
      <c r="A7457" t="s">
        <v>32</v>
      </c>
      <c r="B7457" t="s">
        <v>22450</v>
      </c>
      <c r="C7457">
        <f>YEAR(B7457)</f>
        <v>2020</v>
      </c>
      <c r="D7457">
        <v>80.599999999999994</v>
      </c>
      <c r="E7457">
        <v>66.2</v>
      </c>
      <c r="F7457">
        <v>73.900000000000006</v>
      </c>
      <c r="H7457" s="2">
        <f>IF(F7457-77.75&lt;=0,0,IF(F7457-77.75&lt;=1,1,2))</f>
        <v>0</v>
      </c>
      <c r="I7457">
        <v>82.3</v>
      </c>
      <c r="J7457">
        <v>66.2</v>
      </c>
      <c r="K7457">
        <v>74</v>
      </c>
      <c r="L7457">
        <v>60.2</v>
      </c>
      <c r="M7457">
        <v>63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26.2</v>
      </c>
      <c r="V7457">
        <v>19.7</v>
      </c>
      <c r="W7457">
        <v>303.89999999999998</v>
      </c>
      <c r="X7457">
        <v>1010.7</v>
      </c>
      <c r="Y7457">
        <v>9.6999999999999993</v>
      </c>
      <c r="Z7457">
        <v>6.2</v>
      </c>
      <c r="AA7457">
        <v>343.2</v>
      </c>
      <c r="AB7457">
        <v>29.5</v>
      </c>
      <c r="AC7457">
        <v>10</v>
      </c>
      <c r="AD7457">
        <v>0</v>
      </c>
      <c r="AE7457" t="s">
        <v>22451</v>
      </c>
      <c r="AF7457" t="s">
        <v>22452</v>
      </c>
      <c r="AG7457">
        <v>0.65</v>
      </c>
      <c r="AH7457" t="s">
        <v>330</v>
      </c>
      <c r="AI7457" t="s">
        <v>9140</v>
      </c>
      <c r="AJ7457" t="s">
        <v>331</v>
      </c>
    </row>
    <row r="7458" spans="1:36" x14ac:dyDescent="0.25">
      <c r="A7458" t="s">
        <v>32</v>
      </c>
      <c r="B7458" t="s">
        <v>22453</v>
      </c>
      <c r="C7458">
        <f>YEAR(B7458)</f>
        <v>2020</v>
      </c>
      <c r="D7458">
        <v>84.2</v>
      </c>
      <c r="E7458">
        <v>71.599999999999994</v>
      </c>
      <c r="F7458">
        <v>77.3</v>
      </c>
      <c r="H7458" s="2">
        <f>IF(F7458-77.75&lt;=0,0,IF(F7458-77.75&lt;=1,1,2))</f>
        <v>0</v>
      </c>
      <c r="I7458">
        <v>82.5</v>
      </c>
      <c r="J7458">
        <v>71.599999999999994</v>
      </c>
      <c r="K7458">
        <v>77.099999999999994</v>
      </c>
      <c r="L7458">
        <v>53.4</v>
      </c>
      <c r="M7458">
        <v>44.6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33.799999999999997</v>
      </c>
      <c r="V7458">
        <v>25.3</v>
      </c>
      <c r="W7458">
        <v>292.7</v>
      </c>
      <c r="X7458">
        <v>1010.8</v>
      </c>
      <c r="Y7458">
        <v>14.7</v>
      </c>
      <c r="Z7458">
        <v>6.2</v>
      </c>
      <c r="AA7458">
        <v>342.2</v>
      </c>
      <c r="AB7458">
        <v>29.5</v>
      </c>
      <c r="AC7458">
        <v>10</v>
      </c>
      <c r="AD7458">
        <v>0</v>
      </c>
      <c r="AE7458" t="s">
        <v>22454</v>
      </c>
      <c r="AF7458" t="s">
        <v>22455</v>
      </c>
      <c r="AG7458">
        <v>0.68</v>
      </c>
      <c r="AH7458" t="s">
        <v>330</v>
      </c>
      <c r="AI7458" t="s">
        <v>9140</v>
      </c>
      <c r="AJ7458" t="s">
        <v>331</v>
      </c>
    </row>
    <row r="7459" spans="1:36" x14ac:dyDescent="0.25">
      <c r="A7459" t="s">
        <v>32</v>
      </c>
      <c r="B7459" t="s">
        <v>22456</v>
      </c>
      <c r="C7459">
        <f>YEAR(B7459)</f>
        <v>2020</v>
      </c>
      <c r="D7459">
        <v>78.8</v>
      </c>
      <c r="E7459">
        <v>64.400000000000006</v>
      </c>
      <c r="F7459">
        <v>72.8</v>
      </c>
      <c r="H7459" s="2">
        <f>IF(F7459-77.75&lt;=0,0,IF(F7459-77.75&lt;=1,1,2))</f>
        <v>0</v>
      </c>
      <c r="I7459">
        <v>78.8</v>
      </c>
      <c r="J7459">
        <v>64.400000000000006</v>
      </c>
      <c r="K7459">
        <v>72.8</v>
      </c>
      <c r="L7459">
        <v>52.4</v>
      </c>
      <c r="M7459">
        <v>50.7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28.4</v>
      </c>
      <c r="V7459">
        <v>23</v>
      </c>
      <c r="W7459">
        <v>296.5</v>
      </c>
      <c r="X7459">
        <v>1010</v>
      </c>
      <c r="Y7459">
        <v>13.8</v>
      </c>
      <c r="Z7459">
        <v>6.2</v>
      </c>
      <c r="AA7459">
        <v>343.7</v>
      </c>
      <c r="AB7459">
        <v>29.6</v>
      </c>
      <c r="AC7459">
        <v>10</v>
      </c>
      <c r="AD7459">
        <v>0</v>
      </c>
      <c r="AE7459" t="s">
        <v>22457</v>
      </c>
      <c r="AF7459" t="s">
        <v>22458</v>
      </c>
      <c r="AG7459">
        <v>0.71</v>
      </c>
      <c r="AH7459" t="s">
        <v>330</v>
      </c>
      <c r="AI7459" t="s">
        <v>9140</v>
      </c>
      <c r="AJ7459" t="s">
        <v>331</v>
      </c>
    </row>
    <row r="7460" spans="1:36" x14ac:dyDescent="0.25">
      <c r="A7460" t="s">
        <v>32</v>
      </c>
      <c r="B7460" t="s">
        <v>22459</v>
      </c>
      <c r="C7460">
        <f>YEAR(B7460)</f>
        <v>2020</v>
      </c>
      <c r="D7460">
        <v>77</v>
      </c>
      <c r="E7460">
        <v>60.8</v>
      </c>
      <c r="F7460">
        <v>70.599999999999994</v>
      </c>
      <c r="H7460" s="2">
        <f>IF(F7460-77.75&lt;=0,0,IF(F7460-77.75&lt;=1,1,2))</f>
        <v>0</v>
      </c>
      <c r="I7460">
        <v>77</v>
      </c>
      <c r="J7460">
        <v>60.8</v>
      </c>
      <c r="K7460">
        <v>70.599999999999994</v>
      </c>
      <c r="L7460">
        <v>57</v>
      </c>
      <c r="M7460">
        <v>63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20.6</v>
      </c>
      <c r="V7460">
        <v>15</v>
      </c>
      <c r="W7460">
        <v>283.39999999999998</v>
      </c>
      <c r="X7460">
        <v>1008.9</v>
      </c>
      <c r="Y7460">
        <v>11</v>
      </c>
      <c r="Z7460">
        <v>6.2</v>
      </c>
      <c r="AA7460">
        <v>341</v>
      </c>
      <c r="AB7460">
        <v>29.3</v>
      </c>
      <c r="AC7460">
        <v>10</v>
      </c>
      <c r="AD7460">
        <v>0</v>
      </c>
      <c r="AE7460" t="s">
        <v>22460</v>
      </c>
      <c r="AF7460" t="s">
        <v>22461</v>
      </c>
      <c r="AG7460">
        <v>0.75</v>
      </c>
      <c r="AH7460" t="s">
        <v>330</v>
      </c>
      <c r="AI7460" t="s">
        <v>9140</v>
      </c>
      <c r="AJ7460" t="s">
        <v>331</v>
      </c>
    </row>
    <row r="7461" spans="1:36" x14ac:dyDescent="0.25">
      <c r="A7461" t="s">
        <v>32</v>
      </c>
      <c r="B7461" t="s">
        <v>22462</v>
      </c>
      <c r="C7461">
        <f>YEAR(B7461)</f>
        <v>2020</v>
      </c>
      <c r="D7461">
        <v>80.599999999999994</v>
      </c>
      <c r="E7461">
        <v>62.6</v>
      </c>
      <c r="F7461">
        <v>72.7</v>
      </c>
      <c r="H7461" s="2">
        <f>IF(F7461-77.75&lt;=0,0,IF(F7461-77.75&lt;=1,1,2))</f>
        <v>0</v>
      </c>
      <c r="I7461">
        <v>81.900000000000006</v>
      </c>
      <c r="J7461">
        <v>62.6</v>
      </c>
      <c r="K7461">
        <v>72.900000000000006</v>
      </c>
      <c r="L7461">
        <v>56.9</v>
      </c>
      <c r="M7461">
        <v>58.5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22.8</v>
      </c>
      <c r="V7461">
        <v>9.1999999999999993</v>
      </c>
      <c r="W7461">
        <v>144.9</v>
      </c>
      <c r="X7461">
        <v>1008.7</v>
      </c>
      <c r="Y7461">
        <v>23.4</v>
      </c>
      <c r="Z7461">
        <v>6.2</v>
      </c>
      <c r="AA7461">
        <v>340.8</v>
      </c>
      <c r="AB7461">
        <v>29.4</v>
      </c>
      <c r="AC7461">
        <v>10</v>
      </c>
      <c r="AD7461">
        <v>0</v>
      </c>
      <c r="AE7461" t="s">
        <v>22463</v>
      </c>
      <c r="AF7461" t="s">
        <v>22464</v>
      </c>
      <c r="AG7461">
        <v>0.78</v>
      </c>
      <c r="AH7461" t="s">
        <v>36</v>
      </c>
      <c r="AI7461" t="s">
        <v>37</v>
      </c>
      <c r="AJ7461" t="s">
        <v>38</v>
      </c>
    </row>
    <row r="7462" spans="1:36" x14ac:dyDescent="0.25">
      <c r="A7462" t="s">
        <v>32</v>
      </c>
      <c r="B7462" t="s">
        <v>22465</v>
      </c>
      <c r="C7462">
        <f>YEAR(B7462)</f>
        <v>2020</v>
      </c>
      <c r="D7462">
        <v>84.2</v>
      </c>
      <c r="E7462">
        <v>69.8</v>
      </c>
      <c r="F7462">
        <v>79.2</v>
      </c>
      <c r="H7462" s="2">
        <f>IF(F7462-77.75&lt;=0,0,IF(F7462-77.75&lt;=1,1,2))</f>
        <v>2</v>
      </c>
      <c r="I7462">
        <v>83.1</v>
      </c>
      <c r="J7462">
        <v>69.8</v>
      </c>
      <c r="K7462">
        <v>79.2</v>
      </c>
      <c r="L7462">
        <v>56.1</v>
      </c>
      <c r="M7462">
        <v>45.8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24.6</v>
      </c>
      <c r="V7462">
        <v>13.8</v>
      </c>
      <c r="W7462">
        <v>271.39999999999998</v>
      </c>
      <c r="X7462">
        <v>1009.8</v>
      </c>
      <c r="Y7462">
        <v>12.7</v>
      </c>
      <c r="Z7462">
        <v>6.2</v>
      </c>
      <c r="AA7462">
        <v>338.3</v>
      </c>
      <c r="AB7462">
        <v>29.2</v>
      </c>
      <c r="AC7462">
        <v>10</v>
      </c>
      <c r="AD7462">
        <v>0</v>
      </c>
      <c r="AE7462" t="s">
        <v>22466</v>
      </c>
      <c r="AF7462" t="s">
        <v>22467</v>
      </c>
      <c r="AG7462">
        <v>0.81</v>
      </c>
      <c r="AH7462" t="s">
        <v>330</v>
      </c>
      <c r="AI7462" t="s">
        <v>9140</v>
      </c>
      <c r="AJ7462" t="s">
        <v>331</v>
      </c>
    </row>
    <row r="7463" spans="1:36" x14ac:dyDescent="0.25">
      <c r="A7463" t="s">
        <v>32</v>
      </c>
      <c r="B7463" t="s">
        <v>22468</v>
      </c>
      <c r="C7463">
        <f>YEAR(B7463)</f>
        <v>2020</v>
      </c>
      <c r="D7463">
        <v>84.2</v>
      </c>
      <c r="E7463">
        <v>71.599999999999994</v>
      </c>
      <c r="F7463">
        <v>77.5</v>
      </c>
      <c r="H7463" s="2">
        <f>IF(F7463-77.75&lt;=0,0,IF(F7463-77.75&lt;=1,1,2))</f>
        <v>0</v>
      </c>
      <c r="I7463">
        <v>83.4</v>
      </c>
      <c r="J7463">
        <v>71.599999999999994</v>
      </c>
      <c r="K7463">
        <v>77.599999999999994</v>
      </c>
      <c r="L7463">
        <v>58.1</v>
      </c>
      <c r="M7463">
        <v>52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23</v>
      </c>
      <c r="V7463">
        <v>11.4</v>
      </c>
      <c r="W7463">
        <v>325.8</v>
      </c>
      <c r="X7463">
        <v>1009</v>
      </c>
      <c r="Y7463">
        <v>16</v>
      </c>
      <c r="Z7463">
        <v>6.2</v>
      </c>
      <c r="AA7463">
        <v>336.1</v>
      </c>
      <c r="AB7463">
        <v>29.1</v>
      </c>
      <c r="AC7463">
        <v>10</v>
      </c>
      <c r="AD7463">
        <v>0</v>
      </c>
      <c r="AE7463" t="s">
        <v>22469</v>
      </c>
      <c r="AF7463" t="s">
        <v>22470</v>
      </c>
      <c r="AG7463">
        <v>0.84</v>
      </c>
      <c r="AH7463" t="s">
        <v>330</v>
      </c>
      <c r="AI7463" t="s">
        <v>9140</v>
      </c>
      <c r="AJ7463" t="s">
        <v>331</v>
      </c>
    </row>
    <row r="7464" spans="1:36" x14ac:dyDescent="0.25">
      <c r="A7464" t="s">
        <v>32</v>
      </c>
      <c r="B7464" t="s">
        <v>22471</v>
      </c>
      <c r="C7464">
        <f>YEAR(B7464)</f>
        <v>2020</v>
      </c>
      <c r="D7464">
        <v>78.8</v>
      </c>
      <c r="E7464">
        <v>64.400000000000006</v>
      </c>
      <c r="F7464">
        <v>73.099999999999994</v>
      </c>
      <c r="H7464" s="2">
        <f>IF(F7464-77.75&lt;=0,0,IF(F7464-77.75&lt;=1,1,2))</f>
        <v>0</v>
      </c>
      <c r="I7464">
        <v>78.8</v>
      </c>
      <c r="J7464">
        <v>64.400000000000006</v>
      </c>
      <c r="K7464">
        <v>73.099999999999994</v>
      </c>
      <c r="L7464">
        <v>60.1</v>
      </c>
      <c r="M7464">
        <v>64.400000000000006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28.9</v>
      </c>
      <c r="V7464">
        <v>25.3</v>
      </c>
      <c r="W7464">
        <v>300.5</v>
      </c>
      <c r="X7464">
        <v>1009</v>
      </c>
      <c r="Y7464">
        <v>12.8</v>
      </c>
      <c r="Z7464">
        <v>6.2</v>
      </c>
      <c r="AA7464">
        <v>344.9</v>
      </c>
      <c r="AB7464">
        <v>29.9</v>
      </c>
      <c r="AC7464">
        <v>10</v>
      </c>
      <c r="AD7464">
        <v>0</v>
      </c>
      <c r="AE7464" t="s">
        <v>22472</v>
      </c>
      <c r="AF7464" t="s">
        <v>22473</v>
      </c>
      <c r="AG7464">
        <v>0.87</v>
      </c>
      <c r="AH7464" t="s">
        <v>330</v>
      </c>
      <c r="AI7464" t="s">
        <v>9140</v>
      </c>
      <c r="AJ7464" t="s">
        <v>331</v>
      </c>
    </row>
    <row r="7465" spans="1:36" x14ac:dyDescent="0.25">
      <c r="A7465" t="s">
        <v>32</v>
      </c>
      <c r="B7465" t="s">
        <v>22474</v>
      </c>
      <c r="C7465">
        <f>YEAR(B7465)</f>
        <v>2020</v>
      </c>
      <c r="D7465">
        <v>80.599999999999994</v>
      </c>
      <c r="E7465">
        <v>68</v>
      </c>
      <c r="F7465">
        <v>75.400000000000006</v>
      </c>
      <c r="H7465" s="2">
        <f>IF(F7465-77.75&lt;=0,0,IF(F7465-77.75&lt;=1,1,2))</f>
        <v>0</v>
      </c>
      <c r="I7465">
        <v>81.8</v>
      </c>
      <c r="J7465">
        <v>68</v>
      </c>
      <c r="K7465">
        <v>75.599999999999994</v>
      </c>
      <c r="L7465">
        <v>58.4</v>
      </c>
      <c r="M7465">
        <v>56.1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35.299999999999997</v>
      </c>
      <c r="V7465">
        <v>25.3</v>
      </c>
      <c r="W7465">
        <v>286</v>
      </c>
      <c r="X7465">
        <v>1011.1</v>
      </c>
      <c r="Y7465">
        <v>10</v>
      </c>
      <c r="Z7465">
        <v>6.2</v>
      </c>
      <c r="AA7465">
        <v>343.2</v>
      </c>
      <c r="AB7465">
        <v>29.7</v>
      </c>
      <c r="AC7465">
        <v>10</v>
      </c>
      <c r="AD7465">
        <v>0</v>
      </c>
      <c r="AE7465" t="s">
        <v>22475</v>
      </c>
      <c r="AF7465" t="s">
        <v>22476</v>
      </c>
      <c r="AG7465">
        <v>0.91</v>
      </c>
      <c r="AH7465" t="s">
        <v>330</v>
      </c>
      <c r="AI7465" t="s">
        <v>9140</v>
      </c>
      <c r="AJ7465" t="s">
        <v>331</v>
      </c>
    </row>
    <row r="7466" spans="1:36" x14ac:dyDescent="0.25">
      <c r="A7466" t="s">
        <v>32</v>
      </c>
      <c r="B7466" t="s">
        <v>22477</v>
      </c>
      <c r="C7466">
        <f>YEAR(B7466)</f>
        <v>2020</v>
      </c>
      <c r="D7466">
        <v>80.599999999999994</v>
      </c>
      <c r="E7466">
        <v>68</v>
      </c>
      <c r="F7466">
        <v>75.400000000000006</v>
      </c>
      <c r="H7466" s="2">
        <f>IF(F7466-77.75&lt;=0,0,IF(F7466-77.75&lt;=1,1,2))</f>
        <v>0</v>
      </c>
      <c r="I7466">
        <v>81.900000000000006</v>
      </c>
      <c r="J7466">
        <v>68</v>
      </c>
      <c r="K7466">
        <v>75.599999999999994</v>
      </c>
      <c r="L7466">
        <v>59.2</v>
      </c>
      <c r="M7466">
        <v>57.8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33.1</v>
      </c>
      <c r="V7466">
        <v>20.8</v>
      </c>
      <c r="W7466">
        <v>290.8</v>
      </c>
      <c r="X7466">
        <v>1012</v>
      </c>
      <c r="Y7466">
        <v>6.2</v>
      </c>
      <c r="Z7466">
        <v>6.2</v>
      </c>
      <c r="AA7466">
        <v>344.7</v>
      </c>
      <c r="AB7466">
        <v>29.8</v>
      </c>
      <c r="AC7466">
        <v>10</v>
      </c>
      <c r="AD7466">
        <v>0</v>
      </c>
      <c r="AE7466" t="s">
        <v>22478</v>
      </c>
      <c r="AF7466" t="s">
        <v>22479</v>
      </c>
      <c r="AG7466">
        <v>0.94</v>
      </c>
      <c r="AH7466" t="s">
        <v>330</v>
      </c>
      <c r="AI7466" t="s">
        <v>9140</v>
      </c>
      <c r="AJ7466" t="s">
        <v>331</v>
      </c>
    </row>
    <row r="7467" spans="1:36" x14ac:dyDescent="0.25">
      <c r="A7467" t="s">
        <v>32</v>
      </c>
      <c r="B7467" t="s">
        <v>22480</v>
      </c>
      <c r="C7467">
        <f>YEAR(B7467)</f>
        <v>2020</v>
      </c>
      <c r="D7467">
        <v>89.6</v>
      </c>
      <c r="E7467">
        <v>67</v>
      </c>
      <c r="F7467">
        <v>78</v>
      </c>
      <c r="H7467" s="2">
        <f>IF(F7467-77.75&lt;=0,0,IF(F7467-77.75&lt;=1,1,2))</f>
        <v>1</v>
      </c>
      <c r="I7467">
        <v>86.5</v>
      </c>
      <c r="J7467">
        <v>67</v>
      </c>
      <c r="K7467">
        <v>77.8</v>
      </c>
      <c r="L7467">
        <v>55.7</v>
      </c>
      <c r="M7467">
        <v>48.3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28.9</v>
      </c>
      <c r="V7467">
        <v>25.2</v>
      </c>
      <c r="W7467">
        <v>143.4</v>
      </c>
      <c r="X7467">
        <v>1010.3</v>
      </c>
      <c r="Y7467">
        <v>7.8</v>
      </c>
      <c r="Z7467">
        <v>6.2</v>
      </c>
      <c r="AA7467">
        <v>335.4</v>
      </c>
      <c r="AB7467">
        <v>28.9</v>
      </c>
      <c r="AC7467">
        <v>10</v>
      </c>
      <c r="AD7467">
        <v>0</v>
      </c>
      <c r="AE7467" t="s">
        <v>22481</v>
      </c>
      <c r="AF7467" t="s">
        <v>22482</v>
      </c>
      <c r="AG7467">
        <v>0.97</v>
      </c>
      <c r="AH7467" t="s">
        <v>330</v>
      </c>
      <c r="AI7467" t="s">
        <v>9140</v>
      </c>
      <c r="AJ7467" t="s">
        <v>331</v>
      </c>
    </row>
    <row r="7468" spans="1:36" x14ac:dyDescent="0.25">
      <c r="A7468" t="s">
        <v>32</v>
      </c>
      <c r="B7468" t="s">
        <v>22483</v>
      </c>
      <c r="C7468">
        <f>YEAR(B7468)</f>
        <v>2020</v>
      </c>
      <c r="D7468">
        <v>84.2</v>
      </c>
      <c r="E7468">
        <v>71.599999999999994</v>
      </c>
      <c r="F7468">
        <v>79</v>
      </c>
      <c r="H7468" s="2">
        <f>IF(F7468-77.75&lt;=0,0,IF(F7468-77.75&lt;=1,1,2))</f>
        <v>2</v>
      </c>
      <c r="I7468">
        <v>81.900000000000006</v>
      </c>
      <c r="J7468">
        <v>71.599999999999994</v>
      </c>
      <c r="K7468">
        <v>78.900000000000006</v>
      </c>
      <c r="L7468">
        <v>56.1</v>
      </c>
      <c r="M7468">
        <v>47.7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28.9</v>
      </c>
      <c r="V7468">
        <v>23</v>
      </c>
      <c r="W7468">
        <v>286.89999999999998</v>
      </c>
      <c r="X7468">
        <v>1004.4</v>
      </c>
      <c r="Y7468">
        <v>8.6</v>
      </c>
      <c r="Z7468">
        <v>6.2</v>
      </c>
      <c r="AA7468">
        <v>343.4</v>
      </c>
      <c r="AB7468">
        <v>29.7</v>
      </c>
      <c r="AC7468">
        <v>10</v>
      </c>
      <c r="AD7468">
        <v>0</v>
      </c>
      <c r="AE7468" t="s">
        <v>22484</v>
      </c>
      <c r="AF7468" t="s">
        <v>22485</v>
      </c>
      <c r="AG7468">
        <v>0</v>
      </c>
      <c r="AH7468" t="s">
        <v>330</v>
      </c>
      <c r="AI7468" t="s">
        <v>9140</v>
      </c>
      <c r="AJ7468" t="s">
        <v>331</v>
      </c>
    </row>
    <row r="7469" spans="1:36" x14ac:dyDescent="0.25">
      <c r="A7469" t="s">
        <v>32</v>
      </c>
      <c r="B7469" t="s">
        <v>22486</v>
      </c>
      <c r="C7469">
        <f>YEAR(B7469)</f>
        <v>2020</v>
      </c>
      <c r="D7469">
        <v>77</v>
      </c>
      <c r="E7469">
        <v>66.2</v>
      </c>
      <c r="F7469">
        <v>73.3</v>
      </c>
      <c r="H7469" s="2">
        <f>IF(F7469-77.75&lt;=0,0,IF(F7469-77.75&lt;=1,1,2))</f>
        <v>0</v>
      </c>
      <c r="I7469">
        <v>77</v>
      </c>
      <c r="J7469">
        <v>66.2</v>
      </c>
      <c r="K7469">
        <v>73.3</v>
      </c>
      <c r="L7469">
        <v>58.8</v>
      </c>
      <c r="M7469">
        <v>61.6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25.3</v>
      </c>
      <c r="V7469">
        <v>19.7</v>
      </c>
      <c r="W7469">
        <v>300.2</v>
      </c>
      <c r="X7469">
        <v>1007.4</v>
      </c>
      <c r="Y7469">
        <v>18.7</v>
      </c>
      <c r="Z7469">
        <v>6.2</v>
      </c>
      <c r="AA7469">
        <v>328.6</v>
      </c>
      <c r="AB7469">
        <v>28.3</v>
      </c>
      <c r="AC7469">
        <v>10</v>
      </c>
      <c r="AD7469">
        <v>0</v>
      </c>
      <c r="AE7469" t="s">
        <v>22487</v>
      </c>
      <c r="AF7469" t="s">
        <v>22488</v>
      </c>
      <c r="AG7469">
        <v>0.04</v>
      </c>
      <c r="AH7469" t="s">
        <v>330</v>
      </c>
      <c r="AI7469" t="s">
        <v>9140</v>
      </c>
      <c r="AJ7469" t="s">
        <v>331</v>
      </c>
    </row>
    <row r="7470" spans="1:36" x14ac:dyDescent="0.25">
      <c r="A7470" t="s">
        <v>32</v>
      </c>
      <c r="B7470" t="s">
        <v>22489</v>
      </c>
      <c r="C7470">
        <f>YEAR(B7470)</f>
        <v>2020</v>
      </c>
      <c r="D7470">
        <v>77</v>
      </c>
      <c r="E7470">
        <v>64.400000000000006</v>
      </c>
      <c r="F7470">
        <v>71.7</v>
      </c>
      <c r="H7470" s="2">
        <f>IF(F7470-77.75&lt;=0,0,IF(F7470-77.75&lt;=1,1,2))</f>
        <v>0</v>
      </c>
      <c r="I7470">
        <v>77</v>
      </c>
      <c r="J7470">
        <v>64.400000000000006</v>
      </c>
      <c r="K7470">
        <v>71.7</v>
      </c>
      <c r="L7470">
        <v>61.6</v>
      </c>
      <c r="M7470">
        <v>71.400000000000006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23.5</v>
      </c>
      <c r="V7470">
        <v>19.600000000000001</v>
      </c>
      <c r="W7470">
        <v>299.2</v>
      </c>
      <c r="X7470">
        <v>1011.1</v>
      </c>
      <c r="Y7470">
        <v>35.200000000000003</v>
      </c>
      <c r="Z7470">
        <v>6.2</v>
      </c>
      <c r="AA7470">
        <v>288.2</v>
      </c>
      <c r="AB7470">
        <v>24.9</v>
      </c>
      <c r="AC7470">
        <v>9</v>
      </c>
      <c r="AD7470">
        <v>0</v>
      </c>
      <c r="AE7470" t="s">
        <v>22490</v>
      </c>
      <c r="AF7470" t="s">
        <v>22491</v>
      </c>
      <c r="AG7470">
        <v>0.08</v>
      </c>
      <c r="AH7470" t="s">
        <v>36</v>
      </c>
      <c r="AI7470" t="s">
        <v>37</v>
      </c>
      <c r="AJ7470" t="s">
        <v>38</v>
      </c>
    </row>
    <row r="7471" spans="1:36" x14ac:dyDescent="0.25">
      <c r="A7471" t="s">
        <v>32</v>
      </c>
      <c r="B7471" t="s">
        <v>22492</v>
      </c>
      <c r="C7471">
        <f>YEAR(B7471)</f>
        <v>2020</v>
      </c>
      <c r="D7471">
        <v>78.8</v>
      </c>
      <c r="E7471">
        <v>66.2</v>
      </c>
      <c r="F7471">
        <v>73</v>
      </c>
      <c r="H7471" s="2">
        <f>IF(F7471-77.75&lt;=0,0,IF(F7471-77.75&lt;=1,1,2))</f>
        <v>0</v>
      </c>
      <c r="I7471">
        <v>78.8</v>
      </c>
      <c r="J7471">
        <v>66.2</v>
      </c>
      <c r="K7471">
        <v>73</v>
      </c>
      <c r="L7471">
        <v>64.400000000000006</v>
      </c>
      <c r="M7471">
        <v>75.099999999999994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22.4</v>
      </c>
      <c r="V7471">
        <v>9.1999999999999993</v>
      </c>
      <c r="W7471">
        <v>69</v>
      </c>
      <c r="X7471">
        <v>1015.2</v>
      </c>
      <c r="Y7471">
        <v>25</v>
      </c>
      <c r="Z7471">
        <v>6.2</v>
      </c>
      <c r="AA7471">
        <v>330.2</v>
      </c>
      <c r="AB7471">
        <v>28.3</v>
      </c>
      <c r="AC7471">
        <v>10</v>
      </c>
      <c r="AD7471">
        <v>0</v>
      </c>
      <c r="AE7471" t="s">
        <v>22493</v>
      </c>
      <c r="AF7471" t="s">
        <v>22494</v>
      </c>
      <c r="AG7471">
        <v>0.11</v>
      </c>
      <c r="AH7471" t="s">
        <v>36</v>
      </c>
      <c r="AI7471" t="s">
        <v>37</v>
      </c>
      <c r="AJ7471" t="s">
        <v>38</v>
      </c>
    </row>
    <row r="7472" spans="1:36" x14ac:dyDescent="0.25">
      <c r="A7472" t="s">
        <v>32</v>
      </c>
      <c r="B7472" t="s">
        <v>22495</v>
      </c>
      <c r="C7472">
        <f>YEAR(B7472)</f>
        <v>2020</v>
      </c>
      <c r="D7472">
        <v>78.8</v>
      </c>
      <c r="E7472">
        <v>66.3</v>
      </c>
      <c r="F7472">
        <v>74</v>
      </c>
      <c r="H7472" s="2">
        <f>IF(F7472-77.75&lt;=0,0,IF(F7472-77.75&lt;=1,1,2))</f>
        <v>0</v>
      </c>
      <c r="I7472">
        <v>78.8</v>
      </c>
      <c r="J7472">
        <v>66.3</v>
      </c>
      <c r="K7472">
        <v>74</v>
      </c>
      <c r="L7472">
        <v>66.8</v>
      </c>
      <c r="M7472">
        <v>78.5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28</v>
      </c>
      <c r="V7472">
        <v>16.100000000000001</v>
      </c>
      <c r="W7472">
        <v>302.8</v>
      </c>
      <c r="X7472">
        <v>1015.9</v>
      </c>
      <c r="Y7472">
        <v>30.3</v>
      </c>
      <c r="Z7472">
        <v>6.2</v>
      </c>
      <c r="AA7472">
        <v>320.5</v>
      </c>
      <c r="AB7472">
        <v>27.7</v>
      </c>
      <c r="AC7472">
        <v>9</v>
      </c>
      <c r="AD7472">
        <v>0</v>
      </c>
      <c r="AE7472" t="s">
        <v>22496</v>
      </c>
      <c r="AF7472" t="s">
        <v>22497</v>
      </c>
      <c r="AG7472">
        <v>0.15</v>
      </c>
      <c r="AH7472" t="s">
        <v>36</v>
      </c>
      <c r="AI7472" t="s">
        <v>37</v>
      </c>
      <c r="AJ7472" t="s">
        <v>38</v>
      </c>
    </row>
    <row r="7473" spans="1:36" x14ac:dyDescent="0.25">
      <c r="A7473" t="s">
        <v>32</v>
      </c>
      <c r="B7473" t="s">
        <v>22498</v>
      </c>
      <c r="C7473">
        <f>YEAR(B7473)</f>
        <v>2020</v>
      </c>
      <c r="D7473">
        <v>80.599999999999994</v>
      </c>
      <c r="E7473">
        <v>73.400000000000006</v>
      </c>
      <c r="F7473">
        <v>77.2</v>
      </c>
      <c r="H7473" s="2">
        <f>IF(F7473-77.75&lt;=0,0,IF(F7473-77.75&lt;=1,1,2))</f>
        <v>0</v>
      </c>
      <c r="I7473">
        <v>83.3</v>
      </c>
      <c r="J7473">
        <v>73.400000000000006</v>
      </c>
      <c r="K7473">
        <v>77.900000000000006</v>
      </c>
      <c r="L7473">
        <v>66.5</v>
      </c>
      <c r="M7473">
        <v>69.900000000000006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33.799999999999997</v>
      </c>
      <c r="V7473">
        <v>20.8</v>
      </c>
      <c r="W7473">
        <v>293.89999999999998</v>
      </c>
      <c r="X7473">
        <v>1014.1</v>
      </c>
      <c r="Y7473">
        <v>30.4</v>
      </c>
      <c r="Z7473">
        <v>6.2</v>
      </c>
      <c r="AA7473">
        <v>327.3</v>
      </c>
      <c r="AB7473">
        <v>28.5</v>
      </c>
      <c r="AC7473">
        <v>9</v>
      </c>
      <c r="AD7473">
        <v>0</v>
      </c>
      <c r="AE7473" t="s">
        <v>22499</v>
      </c>
      <c r="AF7473" t="s">
        <v>22500</v>
      </c>
      <c r="AG7473">
        <v>0.18</v>
      </c>
      <c r="AH7473" t="s">
        <v>36</v>
      </c>
      <c r="AI7473" t="s">
        <v>37</v>
      </c>
      <c r="AJ7473" t="s">
        <v>38</v>
      </c>
    </row>
    <row r="7474" spans="1:36" x14ac:dyDescent="0.25">
      <c r="A7474" t="s">
        <v>32</v>
      </c>
      <c r="B7474" t="s">
        <v>22501</v>
      </c>
      <c r="C7474">
        <f>YEAR(B7474)</f>
        <v>2020</v>
      </c>
      <c r="D7474">
        <v>80.599999999999994</v>
      </c>
      <c r="E7474">
        <v>75.2</v>
      </c>
      <c r="F7474">
        <v>77.2</v>
      </c>
      <c r="H7474" s="2">
        <f>IF(F7474-77.75&lt;=0,0,IF(F7474-77.75&lt;=1,1,2))</f>
        <v>0</v>
      </c>
      <c r="I7474">
        <v>82.8</v>
      </c>
      <c r="J7474">
        <v>75.2</v>
      </c>
      <c r="K7474">
        <v>77.400000000000006</v>
      </c>
      <c r="L7474">
        <v>65.7</v>
      </c>
      <c r="M7474">
        <v>67.900000000000006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32.700000000000003</v>
      </c>
      <c r="V7474">
        <v>18.3</v>
      </c>
      <c r="W7474">
        <v>298</v>
      </c>
      <c r="X7474">
        <v>1012.8</v>
      </c>
      <c r="Y7474">
        <v>22.3</v>
      </c>
      <c r="Z7474">
        <v>6.2</v>
      </c>
      <c r="AA7474">
        <v>323.89999999999998</v>
      </c>
      <c r="AB7474">
        <v>28</v>
      </c>
      <c r="AC7474">
        <v>9</v>
      </c>
      <c r="AD7474">
        <v>0</v>
      </c>
      <c r="AE7474" t="s">
        <v>22502</v>
      </c>
      <c r="AF7474" t="s">
        <v>22503</v>
      </c>
      <c r="AG7474">
        <v>0.22</v>
      </c>
      <c r="AH7474" t="s">
        <v>36</v>
      </c>
      <c r="AI7474" t="s">
        <v>37</v>
      </c>
      <c r="AJ7474" t="s">
        <v>38</v>
      </c>
    </row>
    <row r="7475" spans="1:36" x14ac:dyDescent="0.25">
      <c r="A7475" t="s">
        <v>32</v>
      </c>
      <c r="B7475" t="s">
        <v>22504</v>
      </c>
      <c r="C7475">
        <f>YEAR(B7475)</f>
        <v>2020</v>
      </c>
      <c r="D7475">
        <v>82.4</v>
      </c>
      <c r="E7475">
        <v>73.400000000000006</v>
      </c>
      <c r="F7475">
        <v>77.2</v>
      </c>
      <c r="H7475" s="2">
        <f>IF(F7475-77.75&lt;=0,0,IF(F7475-77.75&lt;=1,1,2))</f>
        <v>0</v>
      </c>
      <c r="I7475">
        <v>82.5</v>
      </c>
      <c r="J7475">
        <v>73.400000000000006</v>
      </c>
      <c r="K7475">
        <v>77.400000000000006</v>
      </c>
      <c r="L7475">
        <v>62.5</v>
      </c>
      <c r="M7475">
        <v>61.1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30.2</v>
      </c>
      <c r="V7475">
        <v>20.8</v>
      </c>
      <c r="W7475">
        <v>298.2</v>
      </c>
      <c r="X7475">
        <v>1011.8</v>
      </c>
      <c r="Y7475">
        <v>14.3</v>
      </c>
      <c r="Z7475">
        <v>6.2</v>
      </c>
      <c r="AA7475">
        <v>341.6</v>
      </c>
      <c r="AB7475">
        <v>29.5</v>
      </c>
      <c r="AC7475">
        <v>10</v>
      </c>
      <c r="AD7475">
        <v>0</v>
      </c>
      <c r="AE7475" t="s">
        <v>22505</v>
      </c>
      <c r="AF7475" t="s">
        <v>22506</v>
      </c>
      <c r="AG7475">
        <v>0.25</v>
      </c>
      <c r="AH7475" t="s">
        <v>330</v>
      </c>
      <c r="AI7475" t="s">
        <v>9140</v>
      </c>
      <c r="AJ7475" t="s">
        <v>331</v>
      </c>
    </row>
    <row r="7476" spans="1:36" x14ac:dyDescent="0.25">
      <c r="A7476" t="s">
        <v>32</v>
      </c>
      <c r="B7476" t="s">
        <v>22507</v>
      </c>
      <c r="C7476">
        <f>YEAR(B7476)</f>
        <v>2020</v>
      </c>
      <c r="D7476">
        <v>84.2</v>
      </c>
      <c r="E7476">
        <v>68</v>
      </c>
      <c r="F7476">
        <v>77.8</v>
      </c>
      <c r="H7476" s="2">
        <f>IF(F7476-77.75&lt;=0,0,IF(F7476-77.75&lt;=1,1,2))</f>
        <v>1</v>
      </c>
      <c r="I7476">
        <v>84.5</v>
      </c>
      <c r="J7476">
        <v>68</v>
      </c>
      <c r="K7476">
        <v>78</v>
      </c>
      <c r="L7476">
        <v>60.6</v>
      </c>
      <c r="M7476">
        <v>56.4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32.200000000000003</v>
      </c>
      <c r="V7476">
        <v>19.7</v>
      </c>
      <c r="W7476">
        <v>295.60000000000002</v>
      </c>
      <c r="X7476">
        <v>1009.8</v>
      </c>
      <c r="Y7476">
        <v>0</v>
      </c>
      <c r="Z7476">
        <v>6.2</v>
      </c>
      <c r="AA7476">
        <v>347.1</v>
      </c>
      <c r="AB7476">
        <v>30</v>
      </c>
      <c r="AC7476">
        <v>10</v>
      </c>
      <c r="AD7476">
        <v>0</v>
      </c>
      <c r="AE7476" t="s">
        <v>22508</v>
      </c>
      <c r="AF7476" t="s">
        <v>22509</v>
      </c>
      <c r="AG7476">
        <v>0.28999999999999998</v>
      </c>
      <c r="AH7476" t="s">
        <v>330</v>
      </c>
      <c r="AI7476" t="s">
        <v>9140</v>
      </c>
      <c r="AJ7476" t="s">
        <v>331</v>
      </c>
    </row>
    <row r="7477" spans="1:36" x14ac:dyDescent="0.25">
      <c r="A7477" t="s">
        <v>32</v>
      </c>
      <c r="B7477" t="s">
        <v>22510</v>
      </c>
      <c r="C7477">
        <f>YEAR(B7477)</f>
        <v>2020</v>
      </c>
      <c r="D7477">
        <v>86</v>
      </c>
      <c r="E7477">
        <v>68</v>
      </c>
      <c r="F7477">
        <v>78.7</v>
      </c>
      <c r="H7477" s="2">
        <f>IF(F7477-77.75&lt;=0,0,IF(F7477-77.75&lt;=1,1,2))</f>
        <v>1</v>
      </c>
      <c r="I7477">
        <v>87.5</v>
      </c>
      <c r="J7477">
        <v>68</v>
      </c>
      <c r="K7477">
        <v>79.400000000000006</v>
      </c>
      <c r="L7477">
        <v>62.1</v>
      </c>
      <c r="M7477">
        <v>57.8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31.8</v>
      </c>
      <c r="V7477">
        <v>19.7</v>
      </c>
      <c r="W7477">
        <v>290.7</v>
      </c>
      <c r="X7477">
        <v>1008.5</v>
      </c>
      <c r="Y7477">
        <v>0</v>
      </c>
      <c r="Z7477">
        <v>6.2</v>
      </c>
      <c r="AA7477">
        <v>343.8</v>
      </c>
      <c r="AB7477">
        <v>29.7</v>
      </c>
      <c r="AC7477">
        <v>10</v>
      </c>
      <c r="AD7477">
        <v>0</v>
      </c>
      <c r="AE7477" t="s">
        <v>22511</v>
      </c>
      <c r="AF7477" t="s">
        <v>22512</v>
      </c>
      <c r="AG7477">
        <v>0.33</v>
      </c>
      <c r="AH7477" t="s">
        <v>330</v>
      </c>
      <c r="AI7477" t="s">
        <v>9140</v>
      </c>
      <c r="AJ7477" t="s">
        <v>331</v>
      </c>
    </row>
    <row r="7478" spans="1:36" x14ac:dyDescent="0.25">
      <c r="A7478" t="s">
        <v>32</v>
      </c>
      <c r="B7478" t="s">
        <v>22513</v>
      </c>
      <c r="C7478">
        <f>YEAR(B7478)</f>
        <v>2020</v>
      </c>
      <c r="D7478">
        <v>87.8</v>
      </c>
      <c r="E7478">
        <v>75.2</v>
      </c>
      <c r="F7478">
        <v>81.2</v>
      </c>
      <c r="H7478" s="2">
        <f>IF(F7478-77.75&lt;=0,0,IF(F7478-77.75&lt;=1,1,2))</f>
        <v>2</v>
      </c>
      <c r="I7478">
        <v>89.4</v>
      </c>
      <c r="J7478">
        <v>75.2</v>
      </c>
      <c r="K7478">
        <v>82.2</v>
      </c>
      <c r="L7478">
        <v>62.6</v>
      </c>
      <c r="M7478">
        <v>53.7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31.8</v>
      </c>
      <c r="V7478">
        <v>18.3</v>
      </c>
      <c r="W7478">
        <v>297.2</v>
      </c>
      <c r="X7478">
        <v>1008.7</v>
      </c>
      <c r="Y7478">
        <v>0</v>
      </c>
      <c r="Z7478">
        <v>6.2</v>
      </c>
      <c r="AA7478">
        <v>341.6</v>
      </c>
      <c r="AB7478">
        <v>29.3</v>
      </c>
      <c r="AC7478">
        <v>10</v>
      </c>
      <c r="AD7478">
        <v>0</v>
      </c>
      <c r="AE7478" t="s">
        <v>22514</v>
      </c>
      <c r="AF7478" t="s">
        <v>22515</v>
      </c>
      <c r="AG7478">
        <v>0.36</v>
      </c>
      <c r="AH7478" t="s">
        <v>330</v>
      </c>
      <c r="AI7478" t="s">
        <v>9140</v>
      </c>
      <c r="AJ7478" t="s">
        <v>331</v>
      </c>
    </row>
    <row r="7479" spans="1:36" x14ac:dyDescent="0.25">
      <c r="A7479" t="s">
        <v>32</v>
      </c>
      <c r="B7479" t="s">
        <v>22516</v>
      </c>
      <c r="C7479">
        <f>YEAR(B7479)</f>
        <v>2020</v>
      </c>
      <c r="D7479">
        <v>84.3</v>
      </c>
      <c r="E7479">
        <v>69.8</v>
      </c>
      <c r="F7479">
        <v>78.7</v>
      </c>
      <c r="H7479" s="2">
        <f>IF(F7479-77.75&lt;=0,0,IF(F7479-77.75&lt;=1,1,2))</f>
        <v>1</v>
      </c>
      <c r="I7479">
        <v>91</v>
      </c>
      <c r="J7479">
        <v>69.8</v>
      </c>
      <c r="K7479">
        <v>81</v>
      </c>
      <c r="L7479">
        <v>67.5</v>
      </c>
      <c r="M7479">
        <v>68.8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27.5</v>
      </c>
      <c r="V7479">
        <v>17.2</v>
      </c>
      <c r="W7479">
        <v>302.89999999999998</v>
      </c>
      <c r="X7479">
        <v>1007.6</v>
      </c>
      <c r="Y7479">
        <v>0</v>
      </c>
      <c r="Z7479">
        <v>6.2</v>
      </c>
      <c r="AA7479">
        <v>338.9</v>
      </c>
      <c r="AB7479">
        <v>29.1</v>
      </c>
      <c r="AC7479">
        <v>10</v>
      </c>
      <c r="AD7479">
        <v>0</v>
      </c>
      <c r="AE7479" t="s">
        <v>22517</v>
      </c>
      <c r="AF7479" t="s">
        <v>22518</v>
      </c>
      <c r="AG7479">
        <v>0.4</v>
      </c>
      <c r="AH7479" t="s">
        <v>330</v>
      </c>
      <c r="AI7479" t="s">
        <v>9140</v>
      </c>
      <c r="AJ7479" t="s">
        <v>331</v>
      </c>
    </row>
    <row r="7480" spans="1:36" x14ac:dyDescent="0.25">
      <c r="A7480" t="s">
        <v>32</v>
      </c>
      <c r="B7480" t="s">
        <v>22519</v>
      </c>
      <c r="C7480">
        <f>YEAR(B7480)</f>
        <v>2020</v>
      </c>
      <c r="D7480">
        <v>84.2</v>
      </c>
      <c r="E7480">
        <v>69.8</v>
      </c>
      <c r="F7480">
        <v>78.2</v>
      </c>
      <c r="H7480" s="2">
        <f>IF(F7480-77.75&lt;=0,0,IF(F7480-77.75&lt;=1,1,2))</f>
        <v>1</v>
      </c>
      <c r="I7480">
        <v>89.6</v>
      </c>
      <c r="J7480">
        <v>69.8</v>
      </c>
      <c r="K7480">
        <v>80</v>
      </c>
      <c r="L7480">
        <v>66.599999999999994</v>
      </c>
      <c r="M7480">
        <v>68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17.899999999999999</v>
      </c>
      <c r="V7480">
        <v>11.4</v>
      </c>
      <c r="W7480">
        <v>203.8</v>
      </c>
      <c r="X7480">
        <v>1007.4</v>
      </c>
      <c r="Y7480">
        <v>0.4</v>
      </c>
      <c r="Z7480">
        <v>6.2</v>
      </c>
      <c r="AA7480">
        <v>339.2</v>
      </c>
      <c r="AB7480">
        <v>29.2</v>
      </c>
      <c r="AC7480">
        <v>10</v>
      </c>
      <c r="AD7480">
        <v>0</v>
      </c>
      <c r="AE7480" t="s">
        <v>22520</v>
      </c>
      <c r="AF7480" t="s">
        <v>22521</v>
      </c>
      <c r="AG7480">
        <v>0.43</v>
      </c>
      <c r="AH7480" t="s">
        <v>330</v>
      </c>
      <c r="AI7480" t="s">
        <v>9140</v>
      </c>
      <c r="AJ7480" t="s">
        <v>331</v>
      </c>
    </row>
    <row r="7481" spans="1:36" x14ac:dyDescent="0.25">
      <c r="A7481" t="s">
        <v>32</v>
      </c>
      <c r="B7481" t="s">
        <v>22522</v>
      </c>
      <c r="C7481">
        <f>YEAR(B7481)</f>
        <v>2020</v>
      </c>
      <c r="D7481">
        <v>86</v>
      </c>
      <c r="E7481">
        <v>69.8</v>
      </c>
      <c r="F7481">
        <v>78.400000000000006</v>
      </c>
      <c r="H7481" s="2">
        <f>IF(F7481-77.75&lt;=0,0,IF(F7481-77.75&lt;=1,1,2))</f>
        <v>1</v>
      </c>
      <c r="I7481">
        <v>89.6</v>
      </c>
      <c r="J7481">
        <v>69.8</v>
      </c>
      <c r="K7481">
        <v>80.2</v>
      </c>
      <c r="L7481">
        <v>66.3</v>
      </c>
      <c r="M7481">
        <v>67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20.399999999999999</v>
      </c>
      <c r="V7481">
        <v>9.1</v>
      </c>
      <c r="W7481">
        <v>275.7</v>
      </c>
      <c r="X7481">
        <v>1009.3</v>
      </c>
      <c r="Y7481">
        <v>0</v>
      </c>
      <c r="Z7481">
        <v>6.2</v>
      </c>
      <c r="AA7481">
        <v>342.3</v>
      </c>
      <c r="AB7481">
        <v>29.6</v>
      </c>
      <c r="AC7481">
        <v>10</v>
      </c>
      <c r="AD7481">
        <v>0</v>
      </c>
      <c r="AE7481" t="s">
        <v>22523</v>
      </c>
      <c r="AF7481" t="s">
        <v>22524</v>
      </c>
      <c r="AG7481">
        <v>0.47</v>
      </c>
      <c r="AH7481" t="s">
        <v>330</v>
      </c>
      <c r="AI7481" t="s">
        <v>9140</v>
      </c>
      <c r="AJ7481" t="s">
        <v>331</v>
      </c>
    </row>
    <row r="7482" spans="1:36" x14ac:dyDescent="0.25">
      <c r="A7482" t="s">
        <v>32</v>
      </c>
      <c r="B7482" t="s">
        <v>22525</v>
      </c>
      <c r="C7482">
        <f>YEAR(B7482)</f>
        <v>2020</v>
      </c>
      <c r="D7482">
        <v>86</v>
      </c>
      <c r="E7482">
        <v>71.599999999999994</v>
      </c>
      <c r="F7482">
        <v>79.900000000000006</v>
      </c>
      <c r="H7482" s="2">
        <f>IF(F7482-77.75&lt;=0,0,IF(F7482-77.75&lt;=1,1,2))</f>
        <v>2</v>
      </c>
      <c r="I7482">
        <v>89.4</v>
      </c>
      <c r="J7482">
        <v>71.599999999999994</v>
      </c>
      <c r="K7482">
        <v>81.7</v>
      </c>
      <c r="L7482">
        <v>66.900000000000006</v>
      </c>
      <c r="M7482">
        <v>65.099999999999994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26.2</v>
      </c>
      <c r="V7482">
        <v>16.100000000000001</v>
      </c>
      <c r="W7482">
        <v>283.8</v>
      </c>
      <c r="X7482">
        <v>1006.9</v>
      </c>
      <c r="Y7482">
        <v>1.7</v>
      </c>
      <c r="Z7482">
        <v>6.2</v>
      </c>
      <c r="AA7482">
        <v>331.3</v>
      </c>
      <c r="AB7482">
        <v>28.7</v>
      </c>
      <c r="AC7482">
        <v>10</v>
      </c>
      <c r="AD7482">
        <v>0</v>
      </c>
      <c r="AE7482" t="s">
        <v>22526</v>
      </c>
      <c r="AF7482" t="s">
        <v>22527</v>
      </c>
      <c r="AG7482">
        <v>0.5</v>
      </c>
      <c r="AH7482" t="s">
        <v>330</v>
      </c>
      <c r="AI7482" t="s">
        <v>9140</v>
      </c>
      <c r="AJ7482" t="s">
        <v>331</v>
      </c>
    </row>
    <row r="7483" spans="1:36" x14ac:dyDescent="0.25">
      <c r="A7483" t="s">
        <v>32</v>
      </c>
      <c r="B7483" t="s">
        <v>22528</v>
      </c>
      <c r="C7483">
        <f>YEAR(B7483)</f>
        <v>2020</v>
      </c>
      <c r="D7483">
        <v>84.2</v>
      </c>
      <c r="E7483">
        <v>73.400000000000006</v>
      </c>
      <c r="F7483">
        <v>79.3</v>
      </c>
      <c r="H7483" s="2">
        <f>IF(F7483-77.75&lt;=0,0,IF(F7483-77.75&lt;=1,1,2))</f>
        <v>2</v>
      </c>
      <c r="I7483">
        <v>91</v>
      </c>
      <c r="J7483">
        <v>73.400000000000006</v>
      </c>
      <c r="K7483">
        <v>81.8</v>
      </c>
      <c r="L7483">
        <v>70.5</v>
      </c>
      <c r="M7483">
        <v>74.8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18.3</v>
      </c>
      <c r="V7483">
        <v>13.8</v>
      </c>
      <c r="W7483">
        <v>317.89999999999998</v>
      </c>
      <c r="X7483">
        <v>1003.3</v>
      </c>
      <c r="Y7483">
        <v>14.8</v>
      </c>
      <c r="Z7483">
        <v>6.2</v>
      </c>
      <c r="AA7483">
        <v>318.8</v>
      </c>
      <c r="AB7483">
        <v>27.4</v>
      </c>
      <c r="AC7483">
        <v>9</v>
      </c>
      <c r="AD7483">
        <v>0</v>
      </c>
      <c r="AE7483" t="s">
        <v>22529</v>
      </c>
      <c r="AF7483" t="s">
        <v>22530</v>
      </c>
      <c r="AG7483">
        <v>0.54</v>
      </c>
      <c r="AH7483" t="s">
        <v>330</v>
      </c>
      <c r="AI7483" t="s">
        <v>9140</v>
      </c>
      <c r="AJ7483" t="s">
        <v>331</v>
      </c>
    </row>
    <row r="7484" spans="1:36" x14ac:dyDescent="0.25">
      <c r="A7484" t="s">
        <v>32</v>
      </c>
      <c r="B7484" t="s">
        <v>22531</v>
      </c>
      <c r="C7484">
        <f>YEAR(B7484)</f>
        <v>2020</v>
      </c>
      <c r="D7484">
        <v>84.2</v>
      </c>
      <c r="E7484">
        <v>70.099999999999994</v>
      </c>
      <c r="F7484">
        <v>78.900000000000006</v>
      </c>
      <c r="H7484" s="2">
        <f>IF(F7484-77.75&lt;=0,0,IF(F7484-77.75&lt;=1,1,2))</f>
        <v>2</v>
      </c>
      <c r="I7484">
        <v>89.6</v>
      </c>
      <c r="J7484">
        <v>70.099999999999994</v>
      </c>
      <c r="K7484">
        <v>80.599999999999994</v>
      </c>
      <c r="L7484">
        <v>69.7</v>
      </c>
      <c r="M7484">
        <v>74.2</v>
      </c>
      <c r="O7484">
        <v>7.0000000000000001E-3</v>
      </c>
      <c r="P7484">
        <v>100</v>
      </c>
      <c r="Q7484">
        <v>4.17</v>
      </c>
      <c r="R7484" t="s">
        <v>40</v>
      </c>
      <c r="S7484">
        <v>0</v>
      </c>
      <c r="T7484">
        <v>0</v>
      </c>
      <c r="U7484">
        <v>15.7</v>
      </c>
      <c r="V7484">
        <v>11.3</v>
      </c>
      <c r="W7484">
        <v>307.8</v>
      </c>
      <c r="X7484">
        <v>1003.7</v>
      </c>
      <c r="Y7484">
        <v>35.6</v>
      </c>
      <c r="Z7484">
        <v>6.2</v>
      </c>
      <c r="AA7484">
        <v>254.7</v>
      </c>
      <c r="AB7484">
        <v>22.2</v>
      </c>
      <c r="AC7484">
        <v>9</v>
      </c>
      <c r="AD7484">
        <v>0</v>
      </c>
      <c r="AE7484" t="s">
        <v>22532</v>
      </c>
      <c r="AF7484" t="s">
        <v>22533</v>
      </c>
      <c r="AG7484">
        <v>0.56999999999999995</v>
      </c>
      <c r="AH7484" t="s">
        <v>56</v>
      </c>
      <c r="AI7484" t="s">
        <v>61</v>
      </c>
      <c r="AJ7484" t="s">
        <v>40</v>
      </c>
    </row>
    <row r="7485" spans="1:36" x14ac:dyDescent="0.25">
      <c r="A7485" t="s">
        <v>32</v>
      </c>
      <c r="B7485" t="s">
        <v>22534</v>
      </c>
      <c r="C7485">
        <f>YEAR(B7485)</f>
        <v>2020</v>
      </c>
      <c r="D7485">
        <v>84.2</v>
      </c>
      <c r="E7485">
        <v>71.599999999999994</v>
      </c>
      <c r="F7485">
        <v>78.3</v>
      </c>
      <c r="H7485" s="2">
        <f>IF(F7485-77.75&lt;=0,0,IF(F7485-77.75&lt;=1,1,2))</f>
        <v>1</v>
      </c>
      <c r="I7485">
        <v>88.5</v>
      </c>
      <c r="J7485">
        <v>71.599999999999994</v>
      </c>
      <c r="K7485">
        <v>80.3</v>
      </c>
      <c r="L7485">
        <v>70.3</v>
      </c>
      <c r="M7485">
        <v>76.8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29.5</v>
      </c>
      <c r="V7485">
        <v>18.3</v>
      </c>
      <c r="W7485">
        <v>294.89999999999998</v>
      </c>
      <c r="X7485">
        <v>1009.2</v>
      </c>
      <c r="Y7485">
        <v>33.9</v>
      </c>
      <c r="Z7485">
        <v>6.2</v>
      </c>
      <c r="AA7485">
        <v>311.7</v>
      </c>
      <c r="AB7485">
        <v>27</v>
      </c>
      <c r="AC7485">
        <v>9</v>
      </c>
      <c r="AD7485">
        <v>0</v>
      </c>
      <c r="AE7485" t="s">
        <v>22535</v>
      </c>
      <c r="AF7485" t="s">
        <v>22536</v>
      </c>
      <c r="AG7485">
        <v>0.6</v>
      </c>
      <c r="AH7485" t="s">
        <v>36</v>
      </c>
      <c r="AI7485" t="s">
        <v>37</v>
      </c>
      <c r="AJ7485" t="s">
        <v>38</v>
      </c>
    </row>
    <row r="7486" spans="1:36" x14ac:dyDescent="0.25">
      <c r="A7486" t="s">
        <v>32</v>
      </c>
      <c r="B7486" t="s">
        <v>22537</v>
      </c>
      <c r="C7486">
        <f>YEAR(B7486)</f>
        <v>2020</v>
      </c>
      <c r="D7486">
        <v>82.4</v>
      </c>
      <c r="E7486">
        <v>75.2</v>
      </c>
      <c r="F7486">
        <v>79</v>
      </c>
      <c r="H7486" s="2">
        <f>IF(F7486-77.75&lt;=0,0,IF(F7486-77.75&lt;=1,1,2))</f>
        <v>2</v>
      </c>
      <c r="I7486">
        <v>85.4</v>
      </c>
      <c r="J7486">
        <v>75.2</v>
      </c>
      <c r="K7486">
        <v>80</v>
      </c>
      <c r="L7486">
        <v>66.099999999999994</v>
      </c>
      <c r="M7486">
        <v>65.099999999999994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33.6</v>
      </c>
      <c r="V7486">
        <v>23</v>
      </c>
      <c r="W7486">
        <v>307.3</v>
      </c>
      <c r="X7486">
        <v>1012.5</v>
      </c>
      <c r="Y7486">
        <v>25.8</v>
      </c>
      <c r="Z7486">
        <v>6.2</v>
      </c>
      <c r="AA7486">
        <v>328.1</v>
      </c>
      <c r="AB7486">
        <v>28.6</v>
      </c>
      <c r="AC7486">
        <v>10</v>
      </c>
      <c r="AD7486">
        <v>0</v>
      </c>
      <c r="AE7486" t="s">
        <v>22538</v>
      </c>
      <c r="AF7486" t="s">
        <v>22539</v>
      </c>
      <c r="AG7486">
        <v>0.63</v>
      </c>
      <c r="AH7486" t="s">
        <v>36</v>
      </c>
      <c r="AI7486" t="s">
        <v>37</v>
      </c>
      <c r="AJ7486" t="s">
        <v>38</v>
      </c>
    </row>
    <row r="7487" spans="1:36" x14ac:dyDescent="0.25">
      <c r="A7487" t="s">
        <v>32</v>
      </c>
      <c r="B7487" t="s">
        <v>22540</v>
      </c>
      <c r="C7487">
        <f>YEAR(B7487)</f>
        <v>2020</v>
      </c>
      <c r="D7487">
        <v>82.4</v>
      </c>
      <c r="E7487">
        <v>73.400000000000006</v>
      </c>
      <c r="F7487">
        <v>76.900000000000006</v>
      </c>
      <c r="H7487" s="2">
        <f>IF(F7487-77.75&lt;=0,0,IF(F7487-77.75&lt;=1,1,2))</f>
        <v>0</v>
      </c>
      <c r="I7487">
        <v>84</v>
      </c>
      <c r="J7487">
        <v>73.400000000000006</v>
      </c>
      <c r="K7487">
        <v>77.3</v>
      </c>
      <c r="L7487">
        <v>65.3</v>
      </c>
      <c r="M7487">
        <v>67.8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28.4</v>
      </c>
      <c r="V7487">
        <v>19.7</v>
      </c>
      <c r="W7487">
        <v>305.2</v>
      </c>
      <c r="X7487">
        <v>1011.6</v>
      </c>
      <c r="Y7487">
        <v>20.6</v>
      </c>
      <c r="Z7487">
        <v>6.2</v>
      </c>
      <c r="AA7487">
        <v>314.39999999999998</v>
      </c>
      <c r="AB7487">
        <v>27.1</v>
      </c>
      <c r="AC7487">
        <v>9</v>
      </c>
      <c r="AD7487">
        <v>0</v>
      </c>
      <c r="AE7487" t="s">
        <v>22541</v>
      </c>
      <c r="AF7487" t="s">
        <v>22542</v>
      </c>
      <c r="AG7487">
        <v>0.67</v>
      </c>
      <c r="AH7487" t="s">
        <v>36</v>
      </c>
      <c r="AI7487" t="s">
        <v>37</v>
      </c>
      <c r="AJ7487" t="s">
        <v>38</v>
      </c>
    </row>
    <row r="7488" spans="1:36" x14ac:dyDescent="0.25">
      <c r="A7488" t="s">
        <v>32</v>
      </c>
      <c r="B7488" t="s">
        <v>22543</v>
      </c>
      <c r="C7488">
        <f>YEAR(B7488)</f>
        <v>2020</v>
      </c>
      <c r="D7488">
        <v>80.599999999999994</v>
      </c>
      <c r="E7488">
        <v>73.400000000000006</v>
      </c>
      <c r="F7488">
        <v>77.8</v>
      </c>
      <c r="H7488" s="2">
        <f>IF(F7488-77.75&lt;=0,0,IF(F7488-77.75&lt;=1,1,2))</f>
        <v>1</v>
      </c>
      <c r="I7488">
        <v>82.8</v>
      </c>
      <c r="J7488">
        <v>73.400000000000006</v>
      </c>
      <c r="K7488">
        <v>78.5</v>
      </c>
      <c r="L7488">
        <v>65.099999999999994</v>
      </c>
      <c r="M7488">
        <v>65.400000000000006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27.1</v>
      </c>
      <c r="V7488">
        <v>21.9</v>
      </c>
      <c r="W7488">
        <v>310.60000000000002</v>
      </c>
      <c r="X7488">
        <v>1011.4</v>
      </c>
      <c r="Y7488">
        <v>27.8</v>
      </c>
      <c r="Z7488">
        <v>6.2</v>
      </c>
      <c r="AA7488">
        <v>333.7</v>
      </c>
      <c r="AB7488">
        <v>28.7</v>
      </c>
      <c r="AC7488">
        <v>10</v>
      </c>
      <c r="AD7488">
        <v>0</v>
      </c>
      <c r="AE7488" t="s">
        <v>22544</v>
      </c>
      <c r="AF7488" t="s">
        <v>22545</v>
      </c>
      <c r="AG7488">
        <v>0.7</v>
      </c>
      <c r="AH7488" t="s">
        <v>36</v>
      </c>
      <c r="AI7488" t="s">
        <v>37</v>
      </c>
      <c r="AJ7488" t="s">
        <v>38</v>
      </c>
    </row>
    <row r="7489" spans="1:36" x14ac:dyDescent="0.25">
      <c r="A7489" t="s">
        <v>32</v>
      </c>
      <c r="B7489" t="s">
        <v>22546</v>
      </c>
      <c r="C7489">
        <f>YEAR(B7489)</f>
        <v>2020</v>
      </c>
      <c r="D7489">
        <v>82.4</v>
      </c>
      <c r="E7489">
        <v>69.8</v>
      </c>
      <c r="F7489">
        <v>78.3</v>
      </c>
      <c r="H7489" s="2">
        <f>IF(F7489-77.75&lt;=0,0,IF(F7489-77.75&lt;=1,1,2))</f>
        <v>1</v>
      </c>
      <c r="I7489">
        <v>85.4</v>
      </c>
      <c r="J7489">
        <v>69.8</v>
      </c>
      <c r="K7489">
        <v>79.2</v>
      </c>
      <c r="L7489">
        <v>64.2</v>
      </c>
      <c r="M7489">
        <v>62.7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31.1</v>
      </c>
      <c r="V7489">
        <v>20.8</v>
      </c>
      <c r="W7489">
        <v>297.89999999999998</v>
      </c>
      <c r="X7489">
        <v>1009.8</v>
      </c>
      <c r="Y7489">
        <v>12.5</v>
      </c>
      <c r="Z7489">
        <v>6.2</v>
      </c>
      <c r="AA7489">
        <v>335.8</v>
      </c>
      <c r="AB7489">
        <v>28.9</v>
      </c>
      <c r="AC7489">
        <v>10</v>
      </c>
      <c r="AD7489">
        <v>0</v>
      </c>
      <c r="AE7489" t="s">
        <v>22547</v>
      </c>
      <c r="AF7489" t="s">
        <v>22548</v>
      </c>
      <c r="AG7489">
        <v>0.73</v>
      </c>
      <c r="AH7489" t="s">
        <v>330</v>
      </c>
      <c r="AI7489" t="s">
        <v>9140</v>
      </c>
      <c r="AJ7489" t="s">
        <v>331</v>
      </c>
    </row>
    <row r="7490" spans="1:36" x14ac:dyDescent="0.25">
      <c r="A7490" t="s">
        <v>32</v>
      </c>
      <c r="B7490" t="s">
        <v>22549</v>
      </c>
      <c r="C7490">
        <f>YEAR(B7490)</f>
        <v>2020</v>
      </c>
      <c r="D7490">
        <v>84.2</v>
      </c>
      <c r="E7490">
        <v>77</v>
      </c>
      <c r="F7490">
        <v>80</v>
      </c>
      <c r="H7490" s="2">
        <f>IF(F7490-77.75&lt;=0,0,IF(F7490-77.75&lt;=1,1,2))</f>
        <v>2</v>
      </c>
      <c r="I7490">
        <v>86.5</v>
      </c>
      <c r="J7490">
        <v>77</v>
      </c>
      <c r="K7490">
        <v>80.7</v>
      </c>
      <c r="L7490">
        <v>62.1</v>
      </c>
      <c r="M7490">
        <v>54.6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37.6</v>
      </c>
      <c r="V7490">
        <v>21.9</v>
      </c>
      <c r="W7490">
        <v>297.3</v>
      </c>
      <c r="X7490">
        <v>1008.3</v>
      </c>
      <c r="Y7490">
        <v>4.5</v>
      </c>
      <c r="Z7490">
        <v>6.2</v>
      </c>
      <c r="AA7490">
        <v>338.4</v>
      </c>
      <c r="AB7490">
        <v>29.1</v>
      </c>
      <c r="AC7490">
        <v>10</v>
      </c>
      <c r="AD7490">
        <v>0</v>
      </c>
      <c r="AE7490" t="s">
        <v>22550</v>
      </c>
      <c r="AF7490" t="s">
        <v>22551</v>
      </c>
      <c r="AG7490">
        <v>0.75</v>
      </c>
      <c r="AH7490" t="s">
        <v>330</v>
      </c>
      <c r="AI7490" t="s">
        <v>9140</v>
      </c>
      <c r="AJ7490" t="s">
        <v>331</v>
      </c>
    </row>
    <row r="7491" spans="1:36" x14ac:dyDescent="0.25">
      <c r="A7491" t="s">
        <v>32</v>
      </c>
      <c r="B7491" t="s">
        <v>22552</v>
      </c>
      <c r="C7491">
        <f>YEAR(B7491)</f>
        <v>2020</v>
      </c>
      <c r="D7491">
        <v>82.4</v>
      </c>
      <c r="E7491">
        <v>73.400000000000006</v>
      </c>
      <c r="F7491">
        <v>78.3</v>
      </c>
      <c r="H7491" s="2">
        <f>IF(F7491-77.75&lt;=0,0,IF(F7491-77.75&lt;=1,1,2))</f>
        <v>1</v>
      </c>
      <c r="I7491">
        <v>84</v>
      </c>
      <c r="J7491">
        <v>73.400000000000006</v>
      </c>
      <c r="K7491">
        <v>78.599999999999994</v>
      </c>
      <c r="L7491">
        <v>64.900000000000006</v>
      </c>
      <c r="M7491">
        <v>63.9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29.3</v>
      </c>
      <c r="V7491">
        <v>21.9</v>
      </c>
      <c r="W7491">
        <v>309.2</v>
      </c>
      <c r="X7491">
        <v>1009.7</v>
      </c>
      <c r="Y7491">
        <v>22.9</v>
      </c>
      <c r="Z7491">
        <v>6.2</v>
      </c>
      <c r="AA7491">
        <v>326.2</v>
      </c>
      <c r="AB7491">
        <v>28.1</v>
      </c>
      <c r="AC7491">
        <v>10</v>
      </c>
      <c r="AD7491">
        <v>0</v>
      </c>
      <c r="AE7491" t="s">
        <v>22553</v>
      </c>
      <c r="AF7491" t="s">
        <v>22554</v>
      </c>
      <c r="AG7491">
        <v>0.8</v>
      </c>
      <c r="AH7491" t="s">
        <v>36</v>
      </c>
      <c r="AI7491" t="s">
        <v>37</v>
      </c>
      <c r="AJ7491" t="s">
        <v>38</v>
      </c>
    </row>
    <row r="7492" spans="1:36" x14ac:dyDescent="0.25">
      <c r="A7492" t="s">
        <v>32</v>
      </c>
      <c r="B7492" t="s">
        <v>22555</v>
      </c>
      <c r="C7492">
        <f>YEAR(B7492)</f>
        <v>2020</v>
      </c>
      <c r="D7492">
        <v>80.599999999999994</v>
      </c>
      <c r="E7492">
        <v>73.400000000000006</v>
      </c>
      <c r="F7492">
        <v>76.8</v>
      </c>
      <c r="H7492" s="2">
        <f>IF(F7492-77.75&lt;=0,0,IF(F7492-77.75&lt;=1,1,2))</f>
        <v>0</v>
      </c>
      <c r="I7492">
        <v>81.5</v>
      </c>
      <c r="J7492">
        <v>73.400000000000006</v>
      </c>
      <c r="K7492">
        <v>77</v>
      </c>
      <c r="L7492">
        <v>61.2</v>
      </c>
      <c r="M7492">
        <v>59.2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30.6</v>
      </c>
      <c r="V7492">
        <v>19.7</v>
      </c>
      <c r="W7492">
        <v>302.7</v>
      </c>
      <c r="X7492">
        <v>1013</v>
      </c>
      <c r="Y7492">
        <v>12.3</v>
      </c>
      <c r="Z7492">
        <v>6.2</v>
      </c>
      <c r="AA7492">
        <v>332.2</v>
      </c>
      <c r="AB7492">
        <v>28.9</v>
      </c>
      <c r="AC7492">
        <v>10</v>
      </c>
      <c r="AD7492">
        <v>0</v>
      </c>
      <c r="AE7492" t="s">
        <v>22556</v>
      </c>
      <c r="AF7492" t="s">
        <v>22557</v>
      </c>
      <c r="AG7492">
        <v>0.83</v>
      </c>
      <c r="AH7492" t="s">
        <v>330</v>
      </c>
      <c r="AI7492" t="s">
        <v>9140</v>
      </c>
      <c r="AJ7492" t="s">
        <v>331</v>
      </c>
    </row>
    <row r="7493" spans="1:36" x14ac:dyDescent="0.25">
      <c r="A7493" t="s">
        <v>32</v>
      </c>
      <c r="B7493" t="s">
        <v>22558</v>
      </c>
      <c r="C7493">
        <f>YEAR(B7493)</f>
        <v>2020</v>
      </c>
      <c r="D7493">
        <v>82.4</v>
      </c>
      <c r="E7493">
        <v>73.400000000000006</v>
      </c>
      <c r="F7493">
        <v>77.099999999999994</v>
      </c>
      <c r="H7493" s="2">
        <f>IF(F7493-77.75&lt;=0,0,IF(F7493-77.75&lt;=1,1,2))</f>
        <v>0</v>
      </c>
      <c r="I7493">
        <v>85.4</v>
      </c>
      <c r="J7493">
        <v>73.400000000000006</v>
      </c>
      <c r="K7493">
        <v>78.2</v>
      </c>
      <c r="L7493">
        <v>65.7</v>
      </c>
      <c r="M7493">
        <v>68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25.9</v>
      </c>
      <c r="V7493">
        <v>18.3</v>
      </c>
      <c r="W7493">
        <v>315.3</v>
      </c>
      <c r="X7493">
        <v>1010.9</v>
      </c>
      <c r="Y7493">
        <v>14.4</v>
      </c>
      <c r="Z7493">
        <v>6.2</v>
      </c>
      <c r="AA7493">
        <v>331.4</v>
      </c>
      <c r="AB7493">
        <v>28.7</v>
      </c>
      <c r="AC7493">
        <v>10</v>
      </c>
      <c r="AD7493">
        <v>0</v>
      </c>
      <c r="AE7493" t="s">
        <v>22559</v>
      </c>
      <c r="AF7493" t="s">
        <v>22560</v>
      </c>
      <c r="AG7493">
        <v>0.86</v>
      </c>
      <c r="AH7493" t="s">
        <v>330</v>
      </c>
      <c r="AI7493" t="s">
        <v>9140</v>
      </c>
      <c r="AJ7493" t="s">
        <v>331</v>
      </c>
    </row>
    <row r="7494" spans="1:36" x14ac:dyDescent="0.25">
      <c r="A7494" t="s">
        <v>32</v>
      </c>
      <c r="B7494" t="s">
        <v>22561</v>
      </c>
      <c r="C7494">
        <f>YEAR(B7494)</f>
        <v>2020</v>
      </c>
      <c r="D7494">
        <v>84.2</v>
      </c>
      <c r="E7494">
        <v>71.599999999999994</v>
      </c>
      <c r="F7494">
        <v>78.8</v>
      </c>
      <c r="H7494" s="2">
        <f>IF(F7494-77.75&lt;=0,0,IF(F7494-77.75&lt;=1,1,2))</f>
        <v>2</v>
      </c>
      <c r="I7494">
        <v>85.7</v>
      </c>
      <c r="J7494">
        <v>71.599999999999994</v>
      </c>
      <c r="K7494">
        <v>79.099999999999994</v>
      </c>
      <c r="L7494">
        <v>65.3</v>
      </c>
      <c r="M7494">
        <v>65.099999999999994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28</v>
      </c>
      <c r="V7494">
        <v>20.8</v>
      </c>
      <c r="W7494">
        <v>297.39999999999998</v>
      </c>
      <c r="X7494">
        <v>1008.2</v>
      </c>
      <c r="Y7494">
        <v>10.5</v>
      </c>
      <c r="Z7494">
        <v>6.2</v>
      </c>
      <c r="AA7494">
        <v>330.5</v>
      </c>
      <c r="AB7494">
        <v>28.4</v>
      </c>
      <c r="AC7494">
        <v>10</v>
      </c>
      <c r="AD7494">
        <v>0</v>
      </c>
      <c r="AE7494" t="s">
        <v>22562</v>
      </c>
      <c r="AF7494" t="s">
        <v>22563</v>
      </c>
      <c r="AG7494">
        <v>0.89</v>
      </c>
      <c r="AH7494" t="s">
        <v>330</v>
      </c>
      <c r="AI7494" t="s">
        <v>9140</v>
      </c>
      <c r="AJ7494" t="s">
        <v>331</v>
      </c>
    </row>
    <row r="7495" spans="1:36" x14ac:dyDescent="0.25">
      <c r="A7495" t="s">
        <v>32</v>
      </c>
      <c r="B7495" t="s">
        <v>22564</v>
      </c>
      <c r="C7495">
        <f>YEAR(B7495)</f>
        <v>2020</v>
      </c>
      <c r="D7495">
        <v>82.4</v>
      </c>
      <c r="E7495">
        <v>71.599999999999994</v>
      </c>
      <c r="F7495">
        <v>77.8</v>
      </c>
      <c r="H7495" s="2">
        <f>IF(F7495-77.75&lt;=0,0,IF(F7495-77.75&lt;=1,1,2))</f>
        <v>1</v>
      </c>
      <c r="I7495">
        <v>85.4</v>
      </c>
      <c r="J7495">
        <v>71.599999999999994</v>
      </c>
      <c r="K7495">
        <v>78.8</v>
      </c>
      <c r="L7495">
        <v>65.3</v>
      </c>
      <c r="M7495">
        <v>66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26.4</v>
      </c>
      <c r="V7495">
        <v>16</v>
      </c>
      <c r="W7495">
        <v>306.2</v>
      </c>
      <c r="X7495">
        <v>1008.3</v>
      </c>
      <c r="Y7495">
        <v>2.2999999999999998</v>
      </c>
      <c r="Z7495">
        <v>6.2</v>
      </c>
      <c r="AA7495">
        <v>333.6</v>
      </c>
      <c r="AB7495">
        <v>28.9</v>
      </c>
      <c r="AC7495">
        <v>10</v>
      </c>
      <c r="AD7495">
        <v>0</v>
      </c>
      <c r="AE7495" t="s">
        <v>22565</v>
      </c>
      <c r="AF7495" t="s">
        <v>22566</v>
      </c>
      <c r="AG7495">
        <v>0.92</v>
      </c>
      <c r="AH7495" t="s">
        <v>330</v>
      </c>
      <c r="AI7495" t="s">
        <v>9140</v>
      </c>
      <c r="AJ7495" t="s">
        <v>331</v>
      </c>
    </row>
    <row r="7496" spans="1:36" x14ac:dyDescent="0.25">
      <c r="A7496" t="s">
        <v>32</v>
      </c>
      <c r="B7496" t="s">
        <v>22567</v>
      </c>
      <c r="C7496">
        <f>YEAR(B7496)</f>
        <v>2020</v>
      </c>
      <c r="D7496">
        <v>82.4</v>
      </c>
      <c r="E7496">
        <v>68</v>
      </c>
      <c r="F7496">
        <v>76.3</v>
      </c>
      <c r="H7496" s="2">
        <f>IF(F7496-77.75&lt;=0,0,IF(F7496-77.75&lt;=1,1,2))</f>
        <v>0</v>
      </c>
      <c r="I7496">
        <v>87.2</v>
      </c>
      <c r="J7496">
        <v>68</v>
      </c>
      <c r="K7496">
        <v>77.7</v>
      </c>
      <c r="L7496">
        <v>66.900000000000006</v>
      </c>
      <c r="M7496">
        <v>72.8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22.8</v>
      </c>
      <c r="V7496">
        <v>12.8</v>
      </c>
      <c r="W7496">
        <v>323</v>
      </c>
      <c r="X7496">
        <v>1009.3</v>
      </c>
      <c r="Y7496">
        <v>0</v>
      </c>
      <c r="Z7496">
        <v>6.2</v>
      </c>
      <c r="AA7496">
        <v>331.8</v>
      </c>
      <c r="AB7496">
        <v>28.6</v>
      </c>
      <c r="AC7496">
        <v>10</v>
      </c>
      <c r="AD7496">
        <v>0</v>
      </c>
      <c r="AE7496" t="s">
        <v>22568</v>
      </c>
      <c r="AF7496" t="s">
        <v>22569</v>
      </c>
      <c r="AG7496">
        <v>0.96</v>
      </c>
      <c r="AH7496" t="s">
        <v>330</v>
      </c>
      <c r="AI7496" t="s">
        <v>9140</v>
      </c>
      <c r="AJ7496" t="s">
        <v>331</v>
      </c>
    </row>
    <row r="7497" spans="1:36" x14ac:dyDescent="0.25">
      <c r="A7497" t="s">
        <v>32</v>
      </c>
      <c r="B7497" t="s">
        <v>22570</v>
      </c>
      <c r="C7497">
        <f>YEAR(B7497)</f>
        <v>2020</v>
      </c>
      <c r="D7497">
        <v>84.2</v>
      </c>
      <c r="E7497">
        <v>69.8</v>
      </c>
      <c r="F7497">
        <v>78</v>
      </c>
      <c r="H7497" s="2">
        <f>IF(F7497-77.75&lt;=0,0,IF(F7497-77.75&lt;=1,1,2))</f>
        <v>1</v>
      </c>
      <c r="I7497">
        <v>88.4</v>
      </c>
      <c r="J7497">
        <v>69.8</v>
      </c>
      <c r="K7497">
        <v>79.3</v>
      </c>
      <c r="L7497">
        <v>64.7</v>
      </c>
      <c r="M7497">
        <v>64.599999999999994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20.6</v>
      </c>
      <c r="V7497">
        <v>9.1999999999999993</v>
      </c>
      <c r="W7497">
        <v>271.3</v>
      </c>
      <c r="X7497">
        <v>1011</v>
      </c>
      <c r="Y7497">
        <v>0.8</v>
      </c>
      <c r="Z7497">
        <v>6.2</v>
      </c>
      <c r="AA7497">
        <v>331.4</v>
      </c>
      <c r="AB7497">
        <v>28.6</v>
      </c>
      <c r="AC7497">
        <v>10</v>
      </c>
      <c r="AD7497">
        <v>0</v>
      </c>
      <c r="AE7497" t="s">
        <v>22571</v>
      </c>
      <c r="AF7497" t="s">
        <v>22572</v>
      </c>
      <c r="AG7497">
        <v>0</v>
      </c>
      <c r="AH7497" t="s">
        <v>330</v>
      </c>
      <c r="AI7497" t="s">
        <v>9140</v>
      </c>
      <c r="AJ7497" t="s">
        <v>331</v>
      </c>
    </row>
    <row r="7498" spans="1:36" x14ac:dyDescent="0.25">
      <c r="A7498" t="s">
        <v>32</v>
      </c>
      <c r="B7498" t="s">
        <v>22573</v>
      </c>
      <c r="C7498">
        <f>YEAR(B7498)</f>
        <v>2020</v>
      </c>
      <c r="D7498">
        <v>84.2</v>
      </c>
      <c r="E7498">
        <v>71.599999999999994</v>
      </c>
      <c r="F7498">
        <v>79</v>
      </c>
      <c r="H7498" s="2">
        <f>IF(F7498-77.75&lt;=0,0,IF(F7498-77.75&lt;=1,1,2))</f>
        <v>2</v>
      </c>
      <c r="I7498">
        <v>88.5</v>
      </c>
      <c r="J7498">
        <v>71.599999999999994</v>
      </c>
      <c r="K7498">
        <v>80.900000000000006</v>
      </c>
      <c r="L7498">
        <v>67</v>
      </c>
      <c r="M7498">
        <v>67.099999999999994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34</v>
      </c>
      <c r="V7498">
        <v>21.8</v>
      </c>
      <c r="W7498">
        <v>298.2</v>
      </c>
      <c r="X7498">
        <v>1012.6</v>
      </c>
      <c r="Y7498">
        <v>16.2</v>
      </c>
      <c r="Z7498">
        <v>6.2</v>
      </c>
      <c r="AA7498">
        <v>331</v>
      </c>
      <c r="AB7498">
        <v>28.5</v>
      </c>
      <c r="AC7498">
        <v>10</v>
      </c>
      <c r="AD7498">
        <v>0</v>
      </c>
      <c r="AE7498" t="s">
        <v>22574</v>
      </c>
      <c r="AF7498" t="s">
        <v>22575</v>
      </c>
      <c r="AG7498">
        <v>0.02</v>
      </c>
      <c r="AH7498" t="s">
        <v>330</v>
      </c>
      <c r="AI7498" t="s">
        <v>9140</v>
      </c>
      <c r="AJ7498" t="s">
        <v>331</v>
      </c>
    </row>
    <row r="7499" spans="1:36" x14ac:dyDescent="0.25">
      <c r="A7499" t="s">
        <v>32</v>
      </c>
      <c r="B7499" t="s">
        <v>22576</v>
      </c>
      <c r="C7499">
        <f>YEAR(B7499)</f>
        <v>2020</v>
      </c>
      <c r="D7499">
        <v>84.2</v>
      </c>
      <c r="E7499">
        <v>75.2</v>
      </c>
      <c r="F7499">
        <v>79.5</v>
      </c>
      <c r="H7499" s="2">
        <f>IF(F7499-77.75&lt;=0,0,IF(F7499-77.75&lt;=1,1,2))</f>
        <v>2</v>
      </c>
      <c r="I7499">
        <v>85.7</v>
      </c>
      <c r="J7499">
        <v>75.2</v>
      </c>
      <c r="K7499">
        <v>80.5</v>
      </c>
      <c r="L7499">
        <v>65.2</v>
      </c>
      <c r="M7499">
        <v>62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37.799999999999997</v>
      </c>
      <c r="V7499">
        <v>21.9</v>
      </c>
      <c r="W7499">
        <v>299.8</v>
      </c>
      <c r="X7499">
        <v>1010.6</v>
      </c>
      <c r="Y7499">
        <v>17.8</v>
      </c>
      <c r="Z7499">
        <v>6.2</v>
      </c>
      <c r="AA7499">
        <v>329.2</v>
      </c>
      <c r="AB7499">
        <v>28.4</v>
      </c>
      <c r="AC7499">
        <v>10</v>
      </c>
      <c r="AD7499">
        <v>0</v>
      </c>
      <c r="AE7499" t="s">
        <v>22577</v>
      </c>
      <c r="AF7499" t="s">
        <v>22578</v>
      </c>
      <c r="AG7499">
        <v>0.06</v>
      </c>
      <c r="AH7499" t="s">
        <v>330</v>
      </c>
      <c r="AI7499" t="s">
        <v>9140</v>
      </c>
      <c r="AJ7499" t="s">
        <v>331</v>
      </c>
    </row>
    <row r="7500" spans="1:36" x14ac:dyDescent="0.25">
      <c r="A7500" t="s">
        <v>32</v>
      </c>
      <c r="B7500" t="s">
        <v>22579</v>
      </c>
      <c r="C7500">
        <f>YEAR(B7500)</f>
        <v>2020</v>
      </c>
      <c r="D7500">
        <v>82.4</v>
      </c>
      <c r="E7500">
        <v>77</v>
      </c>
      <c r="F7500">
        <v>79.599999999999994</v>
      </c>
      <c r="H7500" s="2">
        <f>IF(F7500-77.75&lt;=0,0,IF(F7500-77.75&lt;=1,1,2))</f>
        <v>2</v>
      </c>
      <c r="I7500">
        <v>85.4</v>
      </c>
      <c r="J7500">
        <v>77</v>
      </c>
      <c r="K7500">
        <v>80.900000000000006</v>
      </c>
      <c r="L7500">
        <v>66.7</v>
      </c>
      <c r="M7500">
        <v>65.2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25.1</v>
      </c>
      <c r="V7500">
        <v>20.8</v>
      </c>
      <c r="W7500">
        <v>302.2</v>
      </c>
      <c r="X7500">
        <v>1007</v>
      </c>
      <c r="Y7500">
        <v>26.7</v>
      </c>
      <c r="Z7500">
        <v>6.2</v>
      </c>
      <c r="AA7500">
        <v>325.89999999999998</v>
      </c>
      <c r="AB7500">
        <v>28.2</v>
      </c>
      <c r="AC7500">
        <v>9</v>
      </c>
      <c r="AD7500">
        <v>0</v>
      </c>
      <c r="AE7500" t="s">
        <v>22580</v>
      </c>
      <c r="AF7500" t="s">
        <v>22581</v>
      </c>
      <c r="AG7500">
        <v>0.09</v>
      </c>
      <c r="AH7500" t="s">
        <v>36</v>
      </c>
      <c r="AI7500" t="s">
        <v>37</v>
      </c>
      <c r="AJ7500" t="s">
        <v>38</v>
      </c>
    </row>
    <row r="7501" spans="1:36" x14ac:dyDescent="0.25">
      <c r="A7501" t="s">
        <v>32</v>
      </c>
      <c r="B7501" t="s">
        <v>22582</v>
      </c>
      <c r="C7501">
        <f>YEAR(B7501)</f>
        <v>2020</v>
      </c>
      <c r="D7501">
        <v>82.4</v>
      </c>
      <c r="E7501">
        <v>71.599999999999994</v>
      </c>
      <c r="F7501">
        <v>78.900000000000006</v>
      </c>
      <c r="H7501" s="2">
        <f>IF(F7501-77.75&lt;=0,0,IF(F7501-77.75&lt;=1,1,2))</f>
        <v>2</v>
      </c>
      <c r="I7501">
        <v>85.4</v>
      </c>
      <c r="J7501">
        <v>71.599999999999994</v>
      </c>
      <c r="K7501">
        <v>80.2</v>
      </c>
      <c r="L7501">
        <v>65.900000000000006</v>
      </c>
      <c r="M7501">
        <v>64.900000000000006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28.6</v>
      </c>
      <c r="V7501">
        <v>23</v>
      </c>
      <c r="W7501">
        <v>308.10000000000002</v>
      </c>
      <c r="X7501">
        <v>1006.9</v>
      </c>
      <c r="Y7501">
        <v>0.1</v>
      </c>
      <c r="Z7501">
        <v>6.2</v>
      </c>
      <c r="AA7501">
        <v>331.4</v>
      </c>
      <c r="AB7501">
        <v>28.5</v>
      </c>
      <c r="AC7501">
        <v>10</v>
      </c>
      <c r="AD7501">
        <v>0</v>
      </c>
      <c r="AE7501" t="s">
        <v>22583</v>
      </c>
      <c r="AF7501" t="s">
        <v>22584</v>
      </c>
      <c r="AG7501">
        <v>0.13</v>
      </c>
      <c r="AH7501" t="s">
        <v>330</v>
      </c>
      <c r="AI7501" t="s">
        <v>9140</v>
      </c>
      <c r="AJ7501" t="s">
        <v>331</v>
      </c>
    </row>
    <row r="7502" spans="1:36" x14ac:dyDescent="0.25">
      <c r="A7502" t="s">
        <v>32</v>
      </c>
      <c r="B7502" t="s">
        <v>22585</v>
      </c>
      <c r="C7502">
        <f>YEAR(B7502)</f>
        <v>2020</v>
      </c>
      <c r="D7502">
        <v>84.2</v>
      </c>
      <c r="E7502">
        <v>71.599999999999994</v>
      </c>
      <c r="F7502">
        <v>79.3</v>
      </c>
      <c r="H7502" s="2">
        <f>IF(F7502-77.75&lt;=0,0,IF(F7502-77.75&lt;=1,1,2))</f>
        <v>2</v>
      </c>
      <c r="I7502">
        <v>89.6</v>
      </c>
      <c r="J7502">
        <v>71.599999999999994</v>
      </c>
      <c r="K7502">
        <v>80.8</v>
      </c>
      <c r="L7502">
        <v>66.7</v>
      </c>
      <c r="M7502">
        <v>66.099999999999994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26.4</v>
      </c>
      <c r="V7502">
        <v>20.8</v>
      </c>
      <c r="W7502">
        <v>304.5</v>
      </c>
      <c r="X7502">
        <v>1007.5</v>
      </c>
      <c r="Y7502">
        <v>0</v>
      </c>
      <c r="Z7502">
        <v>6.2</v>
      </c>
      <c r="AA7502">
        <v>328.4</v>
      </c>
      <c r="AB7502">
        <v>28.3</v>
      </c>
      <c r="AC7502">
        <v>10</v>
      </c>
      <c r="AD7502">
        <v>0</v>
      </c>
      <c r="AE7502" t="s">
        <v>22586</v>
      </c>
      <c r="AF7502" t="s">
        <v>22587</v>
      </c>
      <c r="AG7502">
        <v>0.17</v>
      </c>
      <c r="AH7502" t="s">
        <v>330</v>
      </c>
      <c r="AI7502" t="s">
        <v>9140</v>
      </c>
      <c r="AJ7502" t="s">
        <v>331</v>
      </c>
    </row>
    <row r="7503" spans="1:36" x14ac:dyDescent="0.25">
      <c r="A7503" t="s">
        <v>32</v>
      </c>
      <c r="B7503" t="s">
        <v>22588</v>
      </c>
      <c r="C7503">
        <f>YEAR(B7503)</f>
        <v>2020</v>
      </c>
      <c r="D7503">
        <v>84.2</v>
      </c>
      <c r="E7503">
        <v>71.599999999999994</v>
      </c>
      <c r="F7503">
        <v>79.2</v>
      </c>
      <c r="H7503" s="2">
        <f>IF(F7503-77.75&lt;=0,0,IF(F7503-77.75&lt;=1,1,2))</f>
        <v>2</v>
      </c>
      <c r="I7503">
        <v>94.2</v>
      </c>
      <c r="J7503">
        <v>71.599999999999994</v>
      </c>
      <c r="K7503">
        <v>82.3</v>
      </c>
      <c r="L7503">
        <v>67.5</v>
      </c>
      <c r="M7503">
        <v>67.900000000000006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22.6</v>
      </c>
      <c r="V7503">
        <v>9.1999999999999993</v>
      </c>
      <c r="W7503">
        <v>177.5</v>
      </c>
      <c r="X7503">
        <v>1009</v>
      </c>
      <c r="Y7503">
        <v>0.8</v>
      </c>
      <c r="Z7503">
        <v>6.2</v>
      </c>
      <c r="AA7503">
        <v>325.39999999999998</v>
      </c>
      <c r="AB7503">
        <v>28</v>
      </c>
      <c r="AC7503">
        <v>10</v>
      </c>
      <c r="AD7503">
        <v>0</v>
      </c>
      <c r="AE7503" t="s">
        <v>22589</v>
      </c>
      <c r="AF7503" t="s">
        <v>22590</v>
      </c>
      <c r="AG7503">
        <v>0.2</v>
      </c>
      <c r="AH7503" t="s">
        <v>330</v>
      </c>
      <c r="AI7503" t="s">
        <v>9140</v>
      </c>
      <c r="AJ7503" t="s">
        <v>331</v>
      </c>
    </row>
    <row r="7504" spans="1:36" x14ac:dyDescent="0.25">
      <c r="A7504" t="s">
        <v>32</v>
      </c>
      <c r="B7504" t="s">
        <v>22591</v>
      </c>
      <c r="C7504">
        <f>YEAR(B7504)</f>
        <v>2020</v>
      </c>
      <c r="D7504">
        <v>84.2</v>
      </c>
      <c r="E7504">
        <v>71.599999999999994</v>
      </c>
      <c r="F7504">
        <v>78.8</v>
      </c>
      <c r="H7504" s="2">
        <f>IF(F7504-77.75&lt;=0,0,IF(F7504-77.75&lt;=1,1,2))</f>
        <v>2</v>
      </c>
      <c r="I7504">
        <v>88.5</v>
      </c>
      <c r="J7504">
        <v>71.599999999999994</v>
      </c>
      <c r="K7504">
        <v>80.5</v>
      </c>
      <c r="L7504">
        <v>63.7</v>
      </c>
      <c r="M7504">
        <v>60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24.8</v>
      </c>
      <c r="V7504">
        <v>12.8</v>
      </c>
      <c r="W7504">
        <v>299</v>
      </c>
      <c r="X7504">
        <v>1010.7</v>
      </c>
      <c r="Y7504">
        <v>0.9</v>
      </c>
      <c r="Z7504">
        <v>6.2</v>
      </c>
      <c r="AA7504">
        <v>325.60000000000002</v>
      </c>
      <c r="AB7504">
        <v>28.3</v>
      </c>
      <c r="AC7504">
        <v>10</v>
      </c>
      <c r="AD7504">
        <v>0</v>
      </c>
      <c r="AE7504" t="s">
        <v>22592</v>
      </c>
      <c r="AF7504" t="s">
        <v>22593</v>
      </c>
      <c r="AG7504">
        <v>0.25</v>
      </c>
      <c r="AH7504" t="s">
        <v>330</v>
      </c>
      <c r="AI7504" t="s">
        <v>9140</v>
      </c>
      <c r="AJ7504" t="s">
        <v>331</v>
      </c>
    </row>
    <row r="7505" spans="1:36" x14ac:dyDescent="0.25">
      <c r="A7505" t="s">
        <v>32</v>
      </c>
      <c r="B7505" t="s">
        <v>22594</v>
      </c>
      <c r="C7505">
        <f>YEAR(B7505)</f>
        <v>2020</v>
      </c>
      <c r="D7505">
        <v>86</v>
      </c>
      <c r="E7505">
        <v>75.2</v>
      </c>
      <c r="F7505">
        <v>81.8</v>
      </c>
      <c r="H7505" s="2">
        <f>IF(F7505-77.75&lt;=0,0,IF(F7505-77.75&lt;=1,1,2))</f>
        <v>2</v>
      </c>
      <c r="I7505">
        <v>90.6</v>
      </c>
      <c r="J7505">
        <v>75.2</v>
      </c>
      <c r="K7505">
        <v>83.8</v>
      </c>
      <c r="L7505">
        <v>66.900000000000006</v>
      </c>
      <c r="M7505">
        <v>61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35.6</v>
      </c>
      <c r="V7505">
        <v>20.8</v>
      </c>
      <c r="W7505">
        <v>300</v>
      </c>
      <c r="X7505">
        <v>1010.1</v>
      </c>
      <c r="Y7505">
        <v>16.2</v>
      </c>
      <c r="Z7505">
        <v>6.2</v>
      </c>
      <c r="AA7505">
        <v>323</v>
      </c>
      <c r="AB7505">
        <v>27.9</v>
      </c>
      <c r="AC7505">
        <v>10</v>
      </c>
      <c r="AD7505">
        <v>0</v>
      </c>
      <c r="AE7505" t="s">
        <v>22595</v>
      </c>
      <c r="AF7505" t="s">
        <v>22596</v>
      </c>
      <c r="AG7505">
        <v>0.27</v>
      </c>
      <c r="AH7505" t="s">
        <v>330</v>
      </c>
      <c r="AI7505" t="s">
        <v>9140</v>
      </c>
      <c r="AJ7505" t="s">
        <v>331</v>
      </c>
    </row>
    <row r="7506" spans="1:36" x14ac:dyDescent="0.25">
      <c r="A7506" t="s">
        <v>32</v>
      </c>
      <c r="B7506" t="s">
        <v>22597</v>
      </c>
      <c r="C7506">
        <f>YEAR(B7506)</f>
        <v>2020</v>
      </c>
      <c r="D7506">
        <v>84.2</v>
      </c>
      <c r="E7506">
        <v>77</v>
      </c>
      <c r="F7506">
        <v>81.2</v>
      </c>
      <c r="H7506" s="2">
        <f>IF(F7506-77.75&lt;=0,0,IF(F7506-77.75&lt;=1,1,2))</f>
        <v>2</v>
      </c>
      <c r="I7506">
        <v>88.5</v>
      </c>
      <c r="J7506">
        <v>77</v>
      </c>
      <c r="K7506">
        <v>83.1</v>
      </c>
      <c r="L7506">
        <v>67.5</v>
      </c>
      <c r="M7506">
        <v>63.3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23</v>
      </c>
      <c r="V7506">
        <v>18.3</v>
      </c>
      <c r="W7506">
        <v>305.7</v>
      </c>
      <c r="X7506">
        <v>1010.1</v>
      </c>
      <c r="Y7506">
        <v>0.2</v>
      </c>
      <c r="Z7506">
        <v>6.2</v>
      </c>
      <c r="AA7506">
        <v>325.5</v>
      </c>
      <c r="AB7506">
        <v>28.2</v>
      </c>
      <c r="AC7506">
        <v>10</v>
      </c>
      <c r="AD7506">
        <v>0</v>
      </c>
      <c r="AE7506" t="s">
        <v>22598</v>
      </c>
      <c r="AF7506" t="s">
        <v>22599</v>
      </c>
      <c r="AG7506">
        <v>0.31</v>
      </c>
      <c r="AH7506" t="s">
        <v>330</v>
      </c>
      <c r="AI7506" t="s">
        <v>9140</v>
      </c>
      <c r="AJ7506" t="s">
        <v>331</v>
      </c>
    </row>
    <row r="7507" spans="1:36" x14ac:dyDescent="0.25">
      <c r="A7507" t="s">
        <v>32</v>
      </c>
      <c r="B7507" t="s">
        <v>22600</v>
      </c>
      <c r="C7507">
        <f>YEAR(B7507)</f>
        <v>2020</v>
      </c>
      <c r="D7507">
        <v>86</v>
      </c>
      <c r="E7507">
        <v>71.599999999999994</v>
      </c>
      <c r="F7507">
        <v>79.8</v>
      </c>
      <c r="H7507" s="2">
        <f>IF(F7507-77.75&lt;=0,0,IF(F7507-77.75&lt;=1,1,2))</f>
        <v>2</v>
      </c>
      <c r="I7507">
        <v>90.6</v>
      </c>
      <c r="J7507">
        <v>71.599999999999994</v>
      </c>
      <c r="K7507">
        <v>81.900000000000006</v>
      </c>
      <c r="L7507">
        <v>66.099999999999994</v>
      </c>
      <c r="M7507">
        <v>63.5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25.7</v>
      </c>
      <c r="V7507">
        <v>19.600000000000001</v>
      </c>
      <c r="W7507">
        <v>307.89999999999998</v>
      </c>
      <c r="X7507">
        <v>1011.8</v>
      </c>
      <c r="Y7507">
        <v>0</v>
      </c>
      <c r="Z7507">
        <v>6.2</v>
      </c>
      <c r="AA7507">
        <v>325.10000000000002</v>
      </c>
      <c r="AB7507">
        <v>28.2</v>
      </c>
      <c r="AC7507">
        <v>10</v>
      </c>
      <c r="AD7507">
        <v>0</v>
      </c>
      <c r="AE7507" t="s">
        <v>22601</v>
      </c>
      <c r="AF7507" t="s">
        <v>22602</v>
      </c>
      <c r="AG7507">
        <v>0.35</v>
      </c>
      <c r="AH7507" t="s">
        <v>330</v>
      </c>
      <c r="AI7507" t="s">
        <v>9140</v>
      </c>
      <c r="AJ7507" t="s">
        <v>331</v>
      </c>
    </row>
    <row r="7508" spans="1:36" x14ac:dyDescent="0.25">
      <c r="A7508" t="s">
        <v>32</v>
      </c>
      <c r="B7508" t="s">
        <v>22603</v>
      </c>
      <c r="C7508">
        <f>YEAR(B7508)</f>
        <v>2020</v>
      </c>
      <c r="D7508">
        <v>86</v>
      </c>
      <c r="E7508">
        <v>71.599999999999994</v>
      </c>
      <c r="F7508">
        <v>81.099999999999994</v>
      </c>
      <c r="H7508" s="2">
        <f>IF(F7508-77.75&lt;=0,0,IF(F7508-77.75&lt;=1,1,2))</f>
        <v>2</v>
      </c>
      <c r="I7508">
        <v>92</v>
      </c>
      <c r="J7508">
        <v>71.599999999999994</v>
      </c>
      <c r="K7508">
        <v>83.1</v>
      </c>
      <c r="L7508">
        <v>63.9</v>
      </c>
      <c r="M7508">
        <v>56.2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28.2</v>
      </c>
      <c r="V7508">
        <v>19.7</v>
      </c>
      <c r="W7508">
        <v>297.89999999999998</v>
      </c>
      <c r="X7508">
        <v>1010.5</v>
      </c>
      <c r="Y7508">
        <v>0</v>
      </c>
      <c r="Z7508">
        <v>6.2</v>
      </c>
      <c r="AA7508">
        <v>326.39999999999998</v>
      </c>
      <c r="AB7508">
        <v>28.3</v>
      </c>
      <c r="AC7508">
        <v>10</v>
      </c>
      <c r="AD7508">
        <v>0</v>
      </c>
      <c r="AE7508" t="s">
        <v>22604</v>
      </c>
      <c r="AF7508" t="s">
        <v>22605</v>
      </c>
      <c r="AG7508">
        <v>0.38</v>
      </c>
      <c r="AH7508" t="s">
        <v>330</v>
      </c>
      <c r="AI7508" t="s">
        <v>9140</v>
      </c>
      <c r="AJ7508" t="s">
        <v>331</v>
      </c>
    </row>
    <row r="7509" spans="1:36" x14ac:dyDescent="0.25">
      <c r="A7509" t="s">
        <v>32</v>
      </c>
      <c r="B7509" t="s">
        <v>22606</v>
      </c>
      <c r="C7509">
        <f>YEAR(B7509)</f>
        <v>2020</v>
      </c>
      <c r="D7509">
        <v>91.4</v>
      </c>
      <c r="E7509">
        <v>75.2</v>
      </c>
      <c r="F7509">
        <v>84.7</v>
      </c>
      <c r="H7509" s="2">
        <f>IF(F7509-77.75&lt;=0,0,IF(F7509-77.75&lt;=1,1,2))</f>
        <v>2</v>
      </c>
      <c r="I7509">
        <v>94.3</v>
      </c>
      <c r="J7509">
        <v>75.2</v>
      </c>
      <c r="K7509">
        <v>86.5</v>
      </c>
      <c r="L7509">
        <v>64.400000000000006</v>
      </c>
      <c r="M7509">
        <v>51.8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34.700000000000003</v>
      </c>
      <c r="V7509">
        <v>19.600000000000001</v>
      </c>
      <c r="W7509">
        <v>287.8</v>
      </c>
      <c r="X7509">
        <v>1006.2</v>
      </c>
      <c r="Y7509">
        <v>0</v>
      </c>
      <c r="Z7509">
        <v>6.2</v>
      </c>
      <c r="AA7509">
        <v>320.89999999999998</v>
      </c>
      <c r="AB7509">
        <v>27.6</v>
      </c>
      <c r="AC7509">
        <v>10</v>
      </c>
      <c r="AD7509">
        <v>0</v>
      </c>
      <c r="AE7509" t="s">
        <v>22607</v>
      </c>
      <c r="AF7509" t="s">
        <v>22608</v>
      </c>
      <c r="AG7509">
        <v>0.42</v>
      </c>
      <c r="AH7509" t="s">
        <v>330</v>
      </c>
      <c r="AI7509" t="s">
        <v>9140</v>
      </c>
      <c r="AJ7509" t="s">
        <v>331</v>
      </c>
    </row>
    <row r="7510" spans="1:36" x14ac:dyDescent="0.25">
      <c r="A7510" t="s">
        <v>32</v>
      </c>
      <c r="B7510" t="s">
        <v>22609</v>
      </c>
      <c r="C7510">
        <f>YEAR(B7510)</f>
        <v>2020</v>
      </c>
      <c r="D7510">
        <v>86</v>
      </c>
      <c r="E7510">
        <v>78.8</v>
      </c>
      <c r="F7510">
        <v>82.5</v>
      </c>
      <c r="H7510" s="2">
        <f>IF(F7510-77.75&lt;=0,0,IF(F7510-77.75&lt;=1,1,2))</f>
        <v>2</v>
      </c>
      <c r="I7510">
        <v>93.5</v>
      </c>
      <c r="J7510">
        <v>78.8</v>
      </c>
      <c r="K7510">
        <v>86.4</v>
      </c>
      <c r="L7510">
        <v>69.900000000000006</v>
      </c>
      <c r="M7510">
        <v>65.8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25.1</v>
      </c>
      <c r="V7510">
        <v>15</v>
      </c>
      <c r="W7510">
        <v>312.7</v>
      </c>
      <c r="X7510">
        <v>1006.3</v>
      </c>
      <c r="Y7510">
        <v>10.199999999999999</v>
      </c>
      <c r="Z7510">
        <v>6.2</v>
      </c>
      <c r="AA7510">
        <v>309.89999999999998</v>
      </c>
      <c r="AB7510">
        <v>26.8</v>
      </c>
      <c r="AC7510">
        <v>9</v>
      </c>
      <c r="AD7510">
        <v>0</v>
      </c>
      <c r="AE7510" t="s">
        <v>22610</v>
      </c>
      <c r="AF7510" t="s">
        <v>22611</v>
      </c>
      <c r="AG7510">
        <v>0.45</v>
      </c>
      <c r="AH7510" t="s">
        <v>330</v>
      </c>
      <c r="AI7510" t="s">
        <v>9140</v>
      </c>
      <c r="AJ7510" t="s">
        <v>331</v>
      </c>
    </row>
    <row r="7511" spans="1:36" x14ac:dyDescent="0.25">
      <c r="A7511" t="s">
        <v>32</v>
      </c>
      <c r="B7511" t="s">
        <v>22612</v>
      </c>
      <c r="C7511">
        <f>YEAR(B7511)</f>
        <v>2020</v>
      </c>
      <c r="D7511">
        <v>84.2</v>
      </c>
      <c r="E7511">
        <v>73.400000000000006</v>
      </c>
      <c r="F7511">
        <v>80.5</v>
      </c>
      <c r="H7511" s="2">
        <f>IF(F7511-77.75&lt;=0,0,IF(F7511-77.75&lt;=1,1,2))</f>
        <v>2</v>
      </c>
      <c r="I7511">
        <v>89.6</v>
      </c>
      <c r="J7511">
        <v>73.400000000000006</v>
      </c>
      <c r="K7511">
        <v>82.4</v>
      </c>
      <c r="L7511">
        <v>66.400000000000006</v>
      </c>
      <c r="M7511">
        <v>62.6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27.5</v>
      </c>
      <c r="V7511">
        <v>20.8</v>
      </c>
      <c r="W7511">
        <v>303.60000000000002</v>
      </c>
      <c r="X7511">
        <v>1008.8</v>
      </c>
      <c r="Y7511">
        <v>4</v>
      </c>
      <c r="Z7511">
        <v>6.2</v>
      </c>
      <c r="AA7511">
        <v>314.5</v>
      </c>
      <c r="AB7511">
        <v>27.1</v>
      </c>
      <c r="AC7511">
        <v>9</v>
      </c>
      <c r="AD7511">
        <v>0</v>
      </c>
      <c r="AE7511" t="s">
        <v>22613</v>
      </c>
      <c r="AF7511" t="s">
        <v>22614</v>
      </c>
      <c r="AG7511">
        <v>0.5</v>
      </c>
      <c r="AH7511" t="s">
        <v>330</v>
      </c>
      <c r="AI7511" t="s">
        <v>9140</v>
      </c>
      <c r="AJ7511" t="s">
        <v>331</v>
      </c>
    </row>
    <row r="7512" spans="1:36" x14ac:dyDescent="0.25">
      <c r="A7512" t="s">
        <v>32</v>
      </c>
      <c r="B7512" t="s">
        <v>22615</v>
      </c>
      <c r="C7512">
        <f>YEAR(B7512)</f>
        <v>2020</v>
      </c>
      <c r="D7512">
        <v>87.8</v>
      </c>
      <c r="E7512">
        <v>69.8</v>
      </c>
      <c r="F7512">
        <v>78.900000000000006</v>
      </c>
      <c r="H7512" s="2">
        <f>IF(F7512-77.75&lt;=0,0,IF(F7512-77.75&lt;=1,1,2))</f>
        <v>2</v>
      </c>
      <c r="I7512">
        <v>90.6</v>
      </c>
      <c r="J7512">
        <v>69.8</v>
      </c>
      <c r="K7512">
        <v>80.099999999999994</v>
      </c>
      <c r="L7512">
        <v>64.599999999999994</v>
      </c>
      <c r="M7512">
        <v>62.5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28.2</v>
      </c>
      <c r="V7512">
        <v>11.4</v>
      </c>
      <c r="W7512">
        <v>299.60000000000002</v>
      </c>
      <c r="X7512">
        <v>1009</v>
      </c>
      <c r="Y7512">
        <v>0.4</v>
      </c>
      <c r="Z7512">
        <v>6.2</v>
      </c>
      <c r="AA7512">
        <v>315.8</v>
      </c>
      <c r="AB7512">
        <v>27.2</v>
      </c>
      <c r="AC7512">
        <v>9</v>
      </c>
      <c r="AD7512">
        <v>0</v>
      </c>
      <c r="AE7512" t="s">
        <v>22616</v>
      </c>
      <c r="AF7512" t="s">
        <v>22617</v>
      </c>
      <c r="AG7512">
        <v>0.52</v>
      </c>
      <c r="AH7512" t="s">
        <v>330</v>
      </c>
      <c r="AI7512" t="s">
        <v>9140</v>
      </c>
      <c r="AJ7512" t="s">
        <v>331</v>
      </c>
    </row>
    <row r="7513" spans="1:36" x14ac:dyDescent="0.25">
      <c r="A7513" t="s">
        <v>32</v>
      </c>
      <c r="B7513" t="s">
        <v>22618</v>
      </c>
      <c r="C7513">
        <f>YEAR(B7513)</f>
        <v>2020</v>
      </c>
      <c r="D7513">
        <v>87.8</v>
      </c>
      <c r="E7513">
        <v>73.400000000000006</v>
      </c>
      <c r="F7513">
        <v>80.599999999999994</v>
      </c>
      <c r="H7513" s="2">
        <f>IF(F7513-77.75&lt;=0,0,IF(F7513-77.75&lt;=1,1,2))</f>
        <v>2</v>
      </c>
      <c r="I7513">
        <v>92.5</v>
      </c>
      <c r="J7513">
        <v>73.400000000000006</v>
      </c>
      <c r="K7513">
        <v>83.4</v>
      </c>
      <c r="L7513">
        <v>70.2</v>
      </c>
      <c r="M7513">
        <v>71.599999999999994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28.4</v>
      </c>
      <c r="V7513">
        <v>13.8</v>
      </c>
      <c r="W7513">
        <v>314.89999999999998</v>
      </c>
      <c r="X7513">
        <v>1007.8</v>
      </c>
      <c r="Y7513">
        <v>9</v>
      </c>
      <c r="Z7513">
        <v>6.2</v>
      </c>
      <c r="AA7513">
        <v>310.10000000000002</v>
      </c>
      <c r="AB7513">
        <v>26.8</v>
      </c>
      <c r="AC7513">
        <v>9</v>
      </c>
      <c r="AD7513">
        <v>0</v>
      </c>
      <c r="AE7513" t="s">
        <v>22619</v>
      </c>
      <c r="AF7513" t="s">
        <v>22620</v>
      </c>
      <c r="AG7513">
        <v>0.56000000000000005</v>
      </c>
      <c r="AH7513" t="s">
        <v>330</v>
      </c>
      <c r="AI7513" t="s">
        <v>9140</v>
      </c>
      <c r="AJ7513" t="s">
        <v>331</v>
      </c>
    </row>
    <row r="7514" spans="1:36" x14ac:dyDescent="0.25">
      <c r="A7514" t="s">
        <v>32</v>
      </c>
      <c r="B7514" t="s">
        <v>22621</v>
      </c>
      <c r="C7514">
        <f>YEAR(B7514)</f>
        <v>2020</v>
      </c>
      <c r="D7514">
        <v>86.1</v>
      </c>
      <c r="E7514">
        <v>71.599999999999994</v>
      </c>
      <c r="F7514">
        <v>79.900000000000006</v>
      </c>
      <c r="H7514" s="2">
        <f>IF(F7514-77.75&lt;=0,0,IF(F7514-77.75&lt;=1,1,2))</f>
        <v>2</v>
      </c>
      <c r="I7514">
        <v>95.2</v>
      </c>
      <c r="J7514">
        <v>71.599999999999994</v>
      </c>
      <c r="K7514">
        <v>84.1</v>
      </c>
      <c r="L7514">
        <v>69.099999999999994</v>
      </c>
      <c r="M7514">
        <v>69.900000000000006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17.899999999999999</v>
      </c>
      <c r="V7514">
        <v>10.3</v>
      </c>
      <c r="W7514">
        <v>342.7</v>
      </c>
      <c r="X7514">
        <v>1008.8</v>
      </c>
      <c r="Y7514">
        <v>14.4</v>
      </c>
      <c r="Z7514">
        <v>6.2</v>
      </c>
      <c r="AA7514">
        <v>303.10000000000002</v>
      </c>
      <c r="AB7514">
        <v>26.2</v>
      </c>
      <c r="AC7514">
        <v>9</v>
      </c>
      <c r="AD7514">
        <v>0</v>
      </c>
      <c r="AE7514" t="s">
        <v>22622</v>
      </c>
      <c r="AF7514" t="s">
        <v>22623</v>
      </c>
      <c r="AG7514">
        <v>0.59</v>
      </c>
      <c r="AH7514" t="s">
        <v>330</v>
      </c>
      <c r="AI7514" t="s">
        <v>9140</v>
      </c>
      <c r="AJ7514" t="s">
        <v>331</v>
      </c>
    </row>
    <row r="7515" spans="1:36" x14ac:dyDescent="0.25">
      <c r="A7515" t="s">
        <v>32</v>
      </c>
      <c r="B7515" t="s">
        <v>22624</v>
      </c>
      <c r="C7515">
        <f>YEAR(B7515)</f>
        <v>2020</v>
      </c>
      <c r="D7515">
        <v>84.2</v>
      </c>
      <c r="E7515">
        <v>73.400000000000006</v>
      </c>
      <c r="F7515">
        <v>80.099999999999994</v>
      </c>
      <c r="H7515" s="2">
        <f>IF(F7515-77.75&lt;=0,0,IF(F7515-77.75&lt;=1,1,2))</f>
        <v>2</v>
      </c>
      <c r="I7515">
        <v>90.9</v>
      </c>
      <c r="J7515">
        <v>73.400000000000006</v>
      </c>
      <c r="K7515">
        <v>82.6</v>
      </c>
      <c r="L7515">
        <v>70.7</v>
      </c>
      <c r="M7515">
        <v>73.900000000000006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23.5</v>
      </c>
      <c r="V7515">
        <v>21.9</v>
      </c>
      <c r="W7515">
        <v>301.8</v>
      </c>
      <c r="X7515">
        <v>1010.3</v>
      </c>
      <c r="Y7515">
        <v>32.4</v>
      </c>
      <c r="Z7515">
        <v>6.2</v>
      </c>
      <c r="AA7515">
        <v>309.8</v>
      </c>
      <c r="AB7515">
        <v>26.9</v>
      </c>
      <c r="AC7515">
        <v>9</v>
      </c>
      <c r="AD7515">
        <v>0</v>
      </c>
      <c r="AE7515" t="s">
        <v>22625</v>
      </c>
      <c r="AF7515" t="s">
        <v>22626</v>
      </c>
      <c r="AG7515">
        <v>0.62</v>
      </c>
      <c r="AH7515" t="s">
        <v>36</v>
      </c>
      <c r="AI7515" t="s">
        <v>37</v>
      </c>
      <c r="AJ7515" t="s">
        <v>38</v>
      </c>
    </row>
    <row r="7516" spans="1:36" x14ac:dyDescent="0.25">
      <c r="A7516" t="s">
        <v>32</v>
      </c>
      <c r="B7516" t="s">
        <v>22627</v>
      </c>
      <c r="C7516">
        <f>YEAR(B7516)</f>
        <v>2020</v>
      </c>
      <c r="D7516">
        <v>84.2</v>
      </c>
      <c r="E7516">
        <v>69.8</v>
      </c>
      <c r="F7516">
        <v>78.599999999999994</v>
      </c>
      <c r="H7516" s="2">
        <f>IF(F7516-77.75&lt;=0,0,IF(F7516-77.75&lt;=1,1,2))</f>
        <v>1</v>
      </c>
      <c r="I7516">
        <v>88.4</v>
      </c>
      <c r="J7516">
        <v>69.8</v>
      </c>
      <c r="K7516">
        <v>80.3</v>
      </c>
      <c r="L7516">
        <v>68.099999999999994</v>
      </c>
      <c r="M7516">
        <v>70.7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28.4</v>
      </c>
      <c r="V7516">
        <v>23</v>
      </c>
      <c r="W7516">
        <v>300.7</v>
      </c>
      <c r="X7516">
        <v>1008.7</v>
      </c>
      <c r="Y7516">
        <v>27.8</v>
      </c>
      <c r="Z7516">
        <v>6.2</v>
      </c>
      <c r="AA7516">
        <v>299.3</v>
      </c>
      <c r="AB7516">
        <v>25.8</v>
      </c>
      <c r="AC7516">
        <v>9</v>
      </c>
      <c r="AD7516">
        <v>0</v>
      </c>
      <c r="AE7516" t="s">
        <v>22628</v>
      </c>
      <c r="AF7516" t="s">
        <v>22629</v>
      </c>
      <c r="AG7516">
        <v>0.65</v>
      </c>
      <c r="AH7516" t="s">
        <v>36</v>
      </c>
      <c r="AI7516" t="s">
        <v>37</v>
      </c>
      <c r="AJ7516" t="s">
        <v>38</v>
      </c>
    </row>
    <row r="7517" spans="1:36" x14ac:dyDescent="0.25">
      <c r="A7517" t="s">
        <v>32</v>
      </c>
      <c r="B7517" t="s">
        <v>22630</v>
      </c>
      <c r="C7517">
        <f>YEAR(B7517)</f>
        <v>2020</v>
      </c>
      <c r="D7517">
        <v>84.2</v>
      </c>
      <c r="E7517">
        <v>75.2</v>
      </c>
      <c r="F7517">
        <v>79.400000000000006</v>
      </c>
      <c r="H7517" s="2">
        <f>IF(F7517-77.75&lt;=0,0,IF(F7517-77.75&lt;=1,1,2))</f>
        <v>2</v>
      </c>
      <c r="I7517">
        <v>88.5</v>
      </c>
      <c r="J7517">
        <v>75.2</v>
      </c>
      <c r="K7517">
        <v>80.8</v>
      </c>
      <c r="L7517">
        <v>67.5</v>
      </c>
      <c r="M7517">
        <v>67.099999999999994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28.6</v>
      </c>
      <c r="V7517">
        <v>21.9</v>
      </c>
      <c r="W7517">
        <v>292.7</v>
      </c>
      <c r="X7517">
        <v>1006</v>
      </c>
      <c r="Y7517">
        <v>27.8</v>
      </c>
      <c r="Z7517">
        <v>6.2</v>
      </c>
      <c r="AA7517">
        <v>281.60000000000002</v>
      </c>
      <c r="AB7517">
        <v>24.1</v>
      </c>
      <c r="AC7517">
        <v>9</v>
      </c>
      <c r="AD7517">
        <v>0</v>
      </c>
      <c r="AE7517" t="s">
        <v>22631</v>
      </c>
      <c r="AF7517" t="s">
        <v>22632</v>
      </c>
      <c r="AG7517">
        <v>0.68</v>
      </c>
      <c r="AH7517" t="s">
        <v>36</v>
      </c>
      <c r="AI7517" t="s">
        <v>37</v>
      </c>
      <c r="AJ7517" t="s">
        <v>38</v>
      </c>
    </row>
    <row r="7518" spans="1:36" x14ac:dyDescent="0.25">
      <c r="A7518" t="s">
        <v>32</v>
      </c>
      <c r="B7518" t="s">
        <v>22633</v>
      </c>
      <c r="C7518">
        <f>YEAR(B7518)</f>
        <v>2020</v>
      </c>
      <c r="D7518">
        <v>82.4</v>
      </c>
      <c r="E7518">
        <v>77</v>
      </c>
      <c r="F7518">
        <v>80.400000000000006</v>
      </c>
      <c r="H7518" s="2">
        <f>IF(F7518-77.75&lt;=0,0,IF(F7518-77.75&lt;=1,1,2))</f>
        <v>2</v>
      </c>
      <c r="I7518">
        <v>87.2</v>
      </c>
      <c r="J7518">
        <v>77</v>
      </c>
      <c r="K7518">
        <v>82.6</v>
      </c>
      <c r="L7518">
        <v>69.2</v>
      </c>
      <c r="M7518">
        <v>69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33.799999999999997</v>
      </c>
      <c r="V7518">
        <v>20.8</v>
      </c>
      <c r="W7518">
        <v>302.10000000000002</v>
      </c>
      <c r="X7518">
        <v>1008.6</v>
      </c>
      <c r="Y7518">
        <v>38.5</v>
      </c>
      <c r="Z7518">
        <v>6.2</v>
      </c>
      <c r="AA7518">
        <v>272.10000000000002</v>
      </c>
      <c r="AB7518">
        <v>23.4</v>
      </c>
      <c r="AC7518">
        <v>8</v>
      </c>
      <c r="AD7518">
        <v>0</v>
      </c>
      <c r="AE7518" t="s">
        <v>22634</v>
      </c>
      <c r="AF7518" t="s">
        <v>22635</v>
      </c>
      <c r="AG7518">
        <v>0.72</v>
      </c>
      <c r="AH7518" t="s">
        <v>36</v>
      </c>
      <c r="AI7518" t="s">
        <v>37</v>
      </c>
      <c r="AJ7518" t="s">
        <v>38</v>
      </c>
    </row>
    <row r="7519" spans="1:36" x14ac:dyDescent="0.25">
      <c r="A7519" t="s">
        <v>32</v>
      </c>
      <c r="B7519" t="s">
        <v>22636</v>
      </c>
      <c r="C7519">
        <f>YEAR(B7519)</f>
        <v>2020</v>
      </c>
      <c r="D7519">
        <v>86</v>
      </c>
      <c r="E7519">
        <v>73.400000000000006</v>
      </c>
      <c r="F7519">
        <v>80.599999999999994</v>
      </c>
      <c r="H7519" s="2">
        <f>IF(F7519-77.75&lt;=0,0,IF(F7519-77.75&lt;=1,1,2))</f>
        <v>2</v>
      </c>
      <c r="I7519">
        <v>88.4</v>
      </c>
      <c r="J7519">
        <v>73.400000000000006</v>
      </c>
      <c r="K7519">
        <v>82</v>
      </c>
      <c r="L7519">
        <v>64.8</v>
      </c>
      <c r="M7519">
        <v>59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35.299999999999997</v>
      </c>
      <c r="V7519">
        <v>21.9</v>
      </c>
      <c r="W7519">
        <v>295.60000000000002</v>
      </c>
      <c r="X7519">
        <v>1011.6</v>
      </c>
      <c r="Y7519">
        <v>21.4</v>
      </c>
      <c r="Z7519">
        <v>6.2</v>
      </c>
      <c r="AA7519">
        <v>309</v>
      </c>
      <c r="AB7519">
        <v>26.8</v>
      </c>
      <c r="AC7519">
        <v>9</v>
      </c>
      <c r="AD7519">
        <v>0</v>
      </c>
      <c r="AE7519" t="s">
        <v>22637</v>
      </c>
      <c r="AF7519" t="s">
        <v>22638</v>
      </c>
      <c r="AG7519">
        <v>0.75</v>
      </c>
      <c r="AH7519" t="s">
        <v>36</v>
      </c>
      <c r="AI7519" t="s">
        <v>37</v>
      </c>
      <c r="AJ7519" t="s">
        <v>38</v>
      </c>
    </row>
    <row r="7520" spans="1:36" x14ac:dyDescent="0.25">
      <c r="A7520" t="s">
        <v>32</v>
      </c>
      <c r="B7520" t="s">
        <v>22639</v>
      </c>
      <c r="C7520">
        <f>YEAR(B7520)</f>
        <v>2020</v>
      </c>
      <c r="D7520">
        <v>87.8</v>
      </c>
      <c r="E7520">
        <v>77</v>
      </c>
      <c r="F7520">
        <v>82.5</v>
      </c>
      <c r="H7520" s="2">
        <f>IF(F7520-77.75&lt;=0,0,IF(F7520-77.75&lt;=1,1,2))</f>
        <v>2</v>
      </c>
      <c r="I7520">
        <v>90.3</v>
      </c>
      <c r="J7520">
        <v>77</v>
      </c>
      <c r="K7520">
        <v>83.6</v>
      </c>
      <c r="L7520">
        <v>62.5</v>
      </c>
      <c r="M7520">
        <v>51.2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35.6</v>
      </c>
      <c r="V7520">
        <v>21.9</v>
      </c>
      <c r="W7520">
        <v>296.89999999999998</v>
      </c>
      <c r="X7520">
        <v>1010.8</v>
      </c>
      <c r="Y7520">
        <v>0.2</v>
      </c>
      <c r="Z7520">
        <v>6.2</v>
      </c>
      <c r="AA7520">
        <v>308.8</v>
      </c>
      <c r="AB7520">
        <v>26.8</v>
      </c>
      <c r="AC7520">
        <v>9</v>
      </c>
      <c r="AD7520">
        <v>0</v>
      </c>
      <c r="AE7520" t="s">
        <v>22640</v>
      </c>
      <c r="AF7520" t="s">
        <v>22641</v>
      </c>
      <c r="AG7520">
        <v>0.78</v>
      </c>
      <c r="AH7520" t="s">
        <v>330</v>
      </c>
      <c r="AI7520" t="s">
        <v>9140</v>
      </c>
      <c r="AJ7520" t="s">
        <v>331</v>
      </c>
    </row>
    <row r="7521" spans="1:36" x14ac:dyDescent="0.25">
      <c r="A7521" t="s">
        <v>32</v>
      </c>
      <c r="B7521" t="s">
        <v>22642</v>
      </c>
      <c r="C7521">
        <f>YEAR(B7521)</f>
        <v>2020</v>
      </c>
      <c r="D7521">
        <v>87.8</v>
      </c>
      <c r="E7521">
        <v>73.099999999999994</v>
      </c>
      <c r="F7521">
        <v>82.5</v>
      </c>
      <c r="H7521" s="2">
        <f>IF(F7521-77.75&lt;=0,0,IF(F7521-77.75&lt;=1,1,2))</f>
        <v>2</v>
      </c>
      <c r="I7521">
        <v>90.3</v>
      </c>
      <c r="J7521">
        <v>73.099999999999994</v>
      </c>
      <c r="K7521">
        <v>84</v>
      </c>
      <c r="L7521">
        <v>65</v>
      </c>
      <c r="M7521">
        <v>56.1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34.4</v>
      </c>
      <c r="V7521">
        <v>21.9</v>
      </c>
      <c r="W7521">
        <v>298.7</v>
      </c>
      <c r="X7521">
        <v>1011.5</v>
      </c>
      <c r="Y7521">
        <v>0.1</v>
      </c>
      <c r="Z7521">
        <v>6.2</v>
      </c>
      <c r="AA7521">
        <v>305.5</v>
      </c>
      <c r="AB7521">
        <v>26.5</v>
      </c>
      <c r="AC7521">
        <v>9</v>
      </c>
      <c r="AD7521">
        <v>0</v>
      </c>
      <c r="AE7521" t="s">
        <v>22643</v>
      </c>
      <c r="AF7521" t="s">
        <v>22644</v>
      </c>
      <c r="AG7521">
        <v>0.81</v>
      </c>
      <c r="AH7521" t="s">
        <v>330</v>
      </c>
      <c r="AI7521" t="s">
        <v>9140</v>
      </c>
      <c r="AJ7521" t="s">
        <v>331</v>
      </c>
    </row>
    <row r="7522" spans="1:36" x14ac:dyDescent="0.25">
      <c r="A7522" t="s">
        <v>32</v>
      </c>
      <c r="B7522" t="s">
        <v>22645</v>
      </c>
      <c r="C7522">
        <f>YEAR(B7522)</f>
        <v>2020</v>
      </c>
      <c r="D7522">
        <v>86</v>
      </c>
      <c r="E7522">
        <v>80.599999999999994</v>
      </c>
      <c r="F7522">
        <v>82.4</v>
      </c>
      <c r="H7522" s="2">
        <f>IF(F7522-77.75&lt;=0,0,IF(F7522-77.75&lt;=1,1,2))</f>
        <v>2</v>
      </c>
      <c r="I7522">
        <v>89.4</v>
      </c>
      <c r="J7522">
        <v>81.099999999999994</v>
      </c>
      <c r="K7522">
        <v>84.6</v>
      </c>
      <c r="L7522">
        <v>65.599999999999994</v>
      </c>
      <c r="M7522">
        <v>57.1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36.9</v>
      </c>
      <c r="V7522">
        <v>19.7</v>
      </c>
      <c r="W7522">
        <v>298.2</v>
      </c>
      <c r="X7522">
        <v>1011</v>
      </c>
      <c r="Y7522">
        <v>17.7</v>
      </c>
      <c r="Z7522">
        <v>6.2</v>
      </c>
      <c r="AA7522">
        <v>302.39999999999998</v>
      </c>
      <c r="AB7522">
        <v>26</v>
      </c>
      <c r="AC7522">
        <v>9</v>
      </c>
      <c r="AD7522">
        <v>0</v>
      </c>
      <c r="AE7522" t="s">
        <v>22646</v>
      </c>
      <c r="AF7522" t="s">
        <v>22647</v>
      </c>
      <c r="AG7522">
        <v>0.85</v>
      </c>
      <c r="AH7522" t="s">
        <v>330</v>
      </c>
      <c r="AI7522" t="s">
        <v>9140</v>
      </c>
      <c r="AJ7522" t="s">
        <v>331</v>
      </c>
    </row>
    <row r="7523" spans="1:36" x14ac:dyDescent="0.25">
      <c r="A7523" t="s">
        <v>32</v>
      </c>
      <c r="B7523" t="s">
        <v>22648</v>
      </c>
      <c r="C7523">
        <f>YEAR(B7523)</f>
        <v>2020</v>
      </c>
      <c r="D7523">
        <v>87.8</v>
      </c>
      <c r="E7523">
        <v>78.8</v>
      </c>
      <c r="F7523">
        <v>83</v>
      </c>
      <c r="H7523" s="2">
        <f>IF(F7523-77.75&lt;=0,0,IF(F7523-77.75&lt;=1,1,2))</f>
        <v>2</v>
      </c>
      <c r="I7523">
        <v>88.4</v>
      </c>
      <c r="J7523">
        <v>78.8</v>
      </c>
      <c r="K7523">
        <v>83.4</v>
      </c>
      <c r="L7523">
        <v>60.3</v>
      </c>
      <c r="M7523">
        <v>46.9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31.5</v>
      </c>
      <c r="V7523">
        <v>21.9</v>
      </c>
      <c r="W7523">
        <v>299.60000000000002</v>
      </c>
      <c r="X7523">
        <v>1009.6</v>
      </c>
      <c r="Y7523">
        <v>0.5</v>
      </c>
      <c r="Z7523">
        <v>6.2</v>
      </c>
      <c r="AA7523">
        <v>307.10000000000002</v>
      </c>
      <c r="AB7523">
        <v>26.6</v>
      </c>
      <c r="AC7523">
        <v>9</v>
      </c>
      <c r="AD7523">
        <v>0</v>
      </c>
      <c r="AE7523" t="s">
        <v>22649</v>
      </c>
      <c r="AF7523" t="s">
        <v>22650</v>
      </c>
      <c r="AG7523">
        <v>0.88</v>
      </c>
      <c r="AH7523" t="s">
        <v>330</v>
      </c>
      <c r="AI7523" t="s">
        <v>9140</v>
      </c>
      <c r="AJ7523" t="s">
        <v>331</v>
      </c>
    </row>
    <row r="7524" spans="1:36" x14ac:dyDescent="0.25">
      <c r="A7524" t="s">
        <v>32</v>
      </c>
      <c r="B7524" t="s">
        <v>22651</v>
      </c>
      <c r="C7524">
        <f>YEAR(B7524)</f>
        <v>2020</v>
      </c>
      <c r="D7524">
        <v>84.2</v>
      </c>
      <c r="E7524">
        <v>73.400000000000006</v>
      </c>
      <c r="F7524">
        <v>80.8</v>
      </c>
      <c r="H7524" s="2">
        <f>IF(F7524-77.75&lt;=0,0,IF(F7524-77.75&lt;=1,1,2))</f>
        <v>2</v>
      </c>
      <c r="I7524">
        <v>94.2</v>
      </c>
      <c r="J7524">
        <v>73.400000000000006</v>
      </c>
      <c r="K7524">
        <v>84.5</v>
      </c>
      <c r="L7524">
        <v>67.900000000000006</v>
      </c>
      <c r="M7524">
        <v>65.5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25.1</v>
      </c>
      <c r="V7524">
        <v>15</v>
      </c>
      <c r="W7524">
        <v>313</v>
      </c>
      <c r="X7524">
        <v>1008.5</v>
      </c>
      <c r="Y7524">
        <v>0.8</v>
      </c>
      <c r="Z7524">
        <v>6.2</v>
      </c>
      <c r="AA7524">
        <v>301.39999999999998</v>
      </c>
      <c r="AB7524">
        <v>26</v>
      </c>
      <c r="AC7524">
        <v>9</v>
      </c>
      <c r="AD7524">
        <v>0</v>
      </c>
      <c r="AE7524" t="s">
        <v>22652</v>
      </c>
      <c r="AF7524" t="s">
        <v>22653</v>
      </c>
      <c r="AG7524">
        <v>0.91</v>
      </c>
      <c r="AH7524" t="s">
        <v>330</v>
      </c>
      <c r="AI7524" t="s">
        <v>9140</v>
      </c>
      <c r="AJ7524" t="s">
        <v>331</v>
      </c>
    </row>
    <row r="7525" spans="1:36" x14ac:dyDescent="0.25">
      <c r="A7525" t="s">
        <v>32</v>
      </c>
      <c r="B7525" t="s">
        <v>22654</v>
      </c>
      <c r="C7525">
        <f>YEAR(B7525)</f>
        <v>2020</v>
      </c>
      <c r="D7525">
        <v>82.4</v>
      </c>
      <c r="E7525">
        <v>75.2</v>
      </c>
      <c r="F7525">
        <v>79.900000000000006</v>
      </c>
      <c r="H7525" s="2">
        <f>IF(F7525-77.75&lt;=0,0,IF(F7525-77.75&lt;=1,1,2))</f>
        <v>2</v>
      </c>
      <c r="I7525">
        <v>84.7</v>
      </c>
      <c r="J7525">
        <v>75.2</v>
      </c>
      <c r="K7525">
        <v>80.7</v>
      </c>
      <c r="L7525">
        <v>65.099999999999994</v>
      </c>
      <c r="M7525">
        <v>61.2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34.4</v>
      </c>
      <c r="V7525">
        <v>25.2</v>
      </c>
      <c r="W7525">
        <v>303.3</v>
      </c>
      <c r="X7525">
        <v>1010.7</v>
      </c>
      <c r="Y7525">
        <v>13.3</v>
      </c>
      <c r="Z7525">
        <v>6.2</v>
      </c>
      <c r="AA7525">
        <v>299.60000000000002</v>
      </c>
      <c r="AB7525">
        <v>25.8</v>
      </c>
      <c r="AC7525">
        <v>9</v>
      </c>
      <c r="AD7525">
        <v>0</v>
      </c>
      <c r="AE7525" t="s">
        <v>22655</v>
      </c>
      <c r="AF7525" t="s">
        <v>22656</v>
      </c>
      <c r="AG7525">
        <v>0.94</v>
      </c>
      <c r="AH7525" t="s">
        <v>330</v>
      </c>
      <c r="AI7525" t="s">
        <v>9140</v>
      </c>
      <c r="AJ7525" t="s">
        <v>331</v>
      </c>
    </row>
    <row r="7526" spans="1:36" x14ac:dyDescent="0.25">
      <c r="A7526" t="s">
        <v>32</v>
      </c>
      <c r="B7526" t="s">
        <v>22657</v>
      </c>
      <c r="C7526">
        <f>YEAR(B7526)</f>
        <v>2020</v>
      </c>
      <c r="D7526">
        <v>84.2</v>
      </c>
      <c r="E7526">
        <v>75.099999999999994</v>
      </c>
      <c r="F7526">
        <v>79.3</v>
      </c>
      <c r="H7526" s="2">
        <f>IF(F7526-77.75&lt;=0,0,IF(F7526-77.75&lt;=1,1,2))</f>
        <v>2</v>
      </c>
      <c r="I7526">
        <v>86.5</v>
      </c>
      <c r="J7526">
        <v>75.099999999999994</v>
      </c>
      <c r="K7526">
        <v>80.2</v>
      </c>
      <c r="L7526">
        <v>63</v>
      </c>
      <c r="M7526">
        <v>58.4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30.2</v>
      </c>
      <c r="V7526">
        <v>18.3</v>
      </c>
      <c r="W7526">
        <v>303.3</v>
      </c>
      <c r="X7526">
        <v>1009.5</v>
      </c>
      <c r="Y7526">
        <v>2.1</v>
      </c>
      <c r="Z7526">
        <v>6.2</v>
      </c>
      <c r="AA7526">
        <v>298.2</v>
      </c>
      <c r="AB7526">
        <v>25.7</v>
      </c>
      <c r="AC7526">
        <v>9</v>
      </c>
      <c r="AD7526">
        <v>0</v>
      </c>
      <c r="AE7526" t="s">
        <v>22658</v>
      </c>
      <c r="AF7526" t="s">
        <v>22659</v>
      </c>
      <c r="AG7526">
        <v>0.98</v>
      </c>
      <c r="AH7526" t="s">
        <v>330</v>
      </c>
      <c r="AI7526" t="s">
        <v>9140</v>
      </c>
      <c r="AJ7526" t="s">
        <v>331</v>
      </c>
    </row>
    <row r="7527" spans="1:36" x14ac:dyDescent="0.25">
      <c r="A7527" t="s">
        <v>32</v>
      </c>
      <c r="B7527" t="s">
        <v>22660</v>
      </c>
      <c r="C7527">
        <f>YEAR(B7527)</f>
        <v>2020</v>
      </c>
      <c r="D7527">
        <v>84.2</v>
      </c>
      <c r="E7527">
        <v>69.8</v>
      </c>
      <c r="F7527">
        <v>79</v>
      </c>
      <c r="H7527" s="2">
        <f>IF(F7527-77.75&lt;=0,0,IF(F7527-77.75&lt;=1,1,2))</f>
        <v>2</v>
      </c>
      <c r="I7527">
        <v>91</v>
      </c>
      <c r="J7527">
        <v>69.8</v>
      </c>
      <c r="K7527">
        <v>81.900000000000006</v>
      </c>
      <c r="L7527">
        <v>69.5</v>
      </c>
      <c r="M7527">
        <v>73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30</v>
      </c>
      <c r="V7527">
        <v>8.1</v>
      </c>
      <c r="W7527">
        <v>299.8</v>
      </c>
      <c r="X7527">
        <v>1006.7</v>
      </c>
      <c r="Y7527">
        <v>8.6999999999999993</v>
      </c>
      <c r="Z7527">
        <v>6.2</v>
      </c>
      <c r="AA7527">
        <v>295.2</v>
      </c>
      <c r="AB7527">
        <v>25.4</v>
      </c>
      <c r="AC7527">
        <v>9</v>
      </c>
      <c r="AD7527">
        <v>0</v>
      </c>
      <c r="AE7527" t="s">
        <v>22661</v>
      </c>
      <c r="AF7527" t="s">
        <v>22662</v>
      </c>
      <c r="AG7527">
        <v>0</v>
      </c>
      <c r="AH7527" t="s">
        <v>330</v>
      </c>
      <c r="AI7527" t="s">
        <v>9140</v>
      </c>
      <c r="AJ7527" t="s">
        <v>331</v>
      </c>
    </row>
    <row r="7528" spans="1:36" x14ac:dyDescent="0.25">
      <c r="A7528" t="s">
        <v>32</v>
      </c>
      <c r="B7528" t="s">
        <v>22663</v>
      </c>
      <c r="C7528">
        <f>YEAR(B7528)</f>
        <v>2020</v>
      </c>
      <c r="D7528">
        <v>84.2</v>
      </c>
      <c r="E7528">
        <v>71.599999999999994</v>
      </c>
      <c r="F7528">
        <v>78.8</v>
      </c>
      <c r="H7528" s="2">
        <f>IF(F7528-77.75&lt;=0,0,IF(F7528-77.75&lt;=1,1,2))</f>
        <v>2</v>
      </c>
      <c r="I7528">
        <v>92.5</v>
      </c>
      <c r="J7528">
        <v>71.599999999999994</v>
      </c>
      <c r="K7528">
        <v>81.3</v>
      </c>
      <c r="L7528">
        <v>71.8</v>
      </c>
      <c r="M7528">
        <v>79.8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25.9</v>
      </c>
      <c r="V7528">
        <v>15</v>
      </c>
      <c r="W7528">
        <v>314</v>
      </c>
      <c r="X7528">
        <v>1007.2</v>
      </c>
      <c r="Y7528">
        <v>29.2</v>
      </c>
      <c r="Z7528">
        <v>6.2</v>
      </c>
      <c r="AA7528">
        <v>290.89999999999998</v>
      </c>
      <c r="AB7528">
        <v>25.2</v>
      </c>
      <c r="AC7528">
        <v>9</v>
      </c>
      <c r="AD7528">
        <v>0</v>
      </c>
      <c r="AE7528" t="s">
        <v>22664</v>
      </c>
      <c r="AF7528" t="s">
        <v>22665</v>
      </c>
      <c r="AG7528">
        <v>0.04</v>
      </c>
      <c r="AH7528" t="s">
        <v>36</v>
      </c>
      <c r="AI7528" t="s">
        <v>37</v>
      </c>
      <c r="AJ7528" t="s">
        <v>38</v>
      </c>
    </row>
    <row r="7529" spans="1:36" x14ac:dyDescent="0.25">
      <c r="A7529" t="s">
        <v>32</v>
      </c>
      <c r="B7529" t="s">
        <v>22666</v>
      </c>
      <c r="C7529">
        <f>YEAR(B7529)</f>
        <v>2020</v>
      </c>
      <c r="D7529">
        <v>84.2</v>
      </c>
      <c r="E7529">
        <v>77</v>
      </c>
      <c r="F7529">
        <v>80.2</v>
      </c>
      <c r="H7529" s="2">
        <f>IF(F7529-77.75&lt;=0,0,IF(F7529-77.75&lt;=1,1,2))</f>
        <v>2</v>
      </c>
      <c r="I7529">
        <v>88.5</v>
      </c>
      <c r="J7529">
        <v>77</v>
      </c>
      <c r="K7529">
        <v>81.599999999999994</v>
      </c>
      <c r="L7529">
        <v>67.900000000000006</v>
      </c>
      <c r="M7529">
        <v>66.5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36.200000000000003</v>
      </c>
      <c r="V7529">
        <v>20.8</v>
      </c>
      <c r="W7529">
        <v>307.89999999999998</v>
      </c>
      <c r="X7529">
        <v>1011.3</v>
      </c>
      <c r="Y7529">
        <v>26.7</v>
      </c>
      <c r="Z7529">
        <v>6.2</v>
      </c>
      <c r="AA7529">
        <v>289.89999999999998</v>
      </c>
      <c r="AB7529">
        <v>25.2</v>
      </c>
      <c r="AC7529">
        <v>9</v>
      </c>
      <c r="AD7529">
        <v>0</v>
      </c>
      <c r="AE7529" t="s">
        <v>22667</v>
      </c>
      <c r="AF7529" t="s">
        <v>22668</v>
      </c>
      <c r="AG7529">
        <v>0.08</v>
      </c>
      <c r="AH7529" t="s">
        <v>36</v>
      </c>
      <c r="AI7529" t="s">
        <v>37</v>
      </c>
      <c r="AJ7529" t="s">
        <v>38</v>
      </c>
    </row>
    <row r="7530" spans="1:36" x14ac:dyDescent="0.25">
      <c r="A7530" t="s">
        <v>32</v>
      </c>
      <c r="B7530" t="s">
        <v>22669</v>
      </c>
      <c r="C7530">
        <f>YEAR(B7530)</f>
        <v>2020</v>
      </c>
      <c r="D7530">
        <v>84.2</v>
      </c>
      <c r="E7530">
        <v>78.8</v>
      </c>
      <c r="F7530">
        <v>81</v>
      </c>
      <c r="H7530" s="2">
        <f>IF(F7530-77.75&lt;=0,0,IF(F7530-77.75&lt;=1,1,2))</f>
        <v>2</v>
      </c>
      <c r="I7530">
        <v>87.4</v>
      </c>
      <c r="J7530">
        <v>78.8</v>
      </c>
      <c r="K7530">
        <v>82.6</v>
      </c>
      <c r="L7530">
        <v>67.3</v>
      </c>
      <c r="M7530">
        <v>63.4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32.200000000000003</v>
      </c>
      <c r="V7530">
        <v>21.9</v>
      </c>
      <c r="W7530">
        <v>305</v>
      </c>
      <c r="X7530">
        <v>1011.3</v>
      </c>
      <c r="Y7530">
        <v>18.2</v>
      </c>
      <c r="Z7530">
        <v>6.2</v>
      </c>
      <c r="AA7530">
        <v>293.89999999999998</v>
      </c>
      <c r="AB7530">
        <v>25.4</v>
      </c>
      <c r="AC7530">
        <v>9</v>
      </c>
      <c r="AD7530">
        <v>0</v>
      </c>
      <c r="AE7530" t="s">
        <v>22670</v>
      </c>
      <c r="AF7530" t="s">
        <v>22671</v>
      </c>
      <c r="AG7530">
        <v>0.12</v>
      </c>
      <c r="AH7530" t="s">
        <v>330</v>
      </c>
      <c r="AI7530" t="s">
        <v>9140</v>
      </c>
      <c r="AJ7530" t="s">
        <v>331</v>
      </c>
    </row>
    <row r="7531" spans="1:36" x14ac:dyDescent="0.25">
      <c r="A7531" t="s">
        <v>32</v>
      </c>
      <c r="B7531" t="s">
        <v>22672</v>
      </c>
      <c r="C7531">
        <f>YEAR(B7531)</f>
        <v>2020</v>
      </c>
      <c r="D7531">
        <v>84.2</v>
      </c>
      <c r="E7531">
        <v>75.2</v>
      </c>
      <c r="F7531">
        <v>80.5</v>
      </c>
      <c r="H7531" s="2">
        <f>IF(F7531-77.75&lt;=0,0,IF(F7531-77.75&lt;=1,1,2))</f>
        <v>2</v>
      </c>
      <c r="I7531">
        <v>89.6</v>
      </c>
      <c r="J7531">
        <v>75.2</v>
      </c>
      <c r="K7531">
        <v>82.4</v>
      </c>
      <c r="L7531">
        <v>66.3</v>
      </c>
      <c r="M7531">
        <v>62.1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25.9</v>
      </c>
      <c r="V7531">
        <v>18.3</v>
      </c>
      <c r="W7531">
        <v>299.39999999999998</v>
      </c>
      <c r="X7531">
        <v>1008.5</v>
      </c>
      <c r="Y7531">
        <v>0.3</v>
      </c>
      <c r="Z7531">
        <v>6.2</v>
      </c>
      <c r="AA7531">
        <v>289.8</v>
      </c>
      <c r="AB7531">
        <v>25.1</v>
      </c>
      <c r="AC7531">
        <v>9</v>
      </c>
      <c r="AD7531">
        <v>0</v>
      </c>
      <c r="AE7531" t="s">
        <v>22673</v>
      </c>
      <c r="AF7531" t="s">
        <v>22674</v>
      </c>
      <c r="AG7531">
        <v>0.15</v>
      </c>
      <c r="AH7531" t="s">
        <v>330</v>
      </c>
      <c r="AI7531" t="s">
        <v>9140</v>
      </c>
      <c r="AJ7531" t="s">
        <v>331</v>
      </c>
    </row>
    <row r="7532" spans="1:36" x14ac:dyDescent="0.25">
      <c r="A7532" t="s">
        <v>32</v>
      </c>
      <c r="B7532" t="s">
        <v>22675</v>
      </c>
      <c r="C7532">
        <f>YEAR(B7532)</f>
        <v>2020</v>
      </c>
      <c r="D7532">
        <v>84.2</v>
      </c>
      <c r="E7532">
        <v>73.400000000000006</v>
      </c>
      <c r="F7532">
        <v>79.599999999999994</v>
      </c>
      <c r="H7532" s="2">
        <f>IF(F7532-77.75&lt;=0,0,IF(F7532-77.75&lt;=1,1,2))</f>
        <v>2</v>
      </c>
      <c r="I7532">
        <v>89.6</v>
      </c>
      <c r="J7532">
        <v>73.400000000000006</v>
      </c>
      <c r="K7532">
        <v>81.099999999999994</v>
      </c>
      <c r="L7532">
        <v>67.8</v>
      </c>
      <c r="M7532">
        <v>67.7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24.8</v>
      </c>
      <c r="V7532">
        <v>17.2</v>
      </c>
      <c r="W7532">
        <v>310.5</v>
      </c>
      <c r="X7532">
        <v>1007.8</v>
      </c>
      <c r="Y7532">
        <v>4.7</v>
      </c>
      <c r="Z7532">
        <v>6.2</v>
      </c>
      <c r="AA7532">
        <v>290.8</v>
      </c>
      <c r="AB7532">
        <v>25.3</v>
      </c>
      <c r="AC7532">
        <v>9</v>
      </c>
      <c r="AD7532">
        <v>0</v>
      </c>
      <c r="AE7532" t="s">
        <v>22676</v>
      </c>
      <c r="AF7532" t="s">
        <v>22677</v>
      </c>
      <c r="AG7532">
        <v>0.19</v>
      </c>
      <c r="AH7532" t="s">
        <v>330</v>
      </c>
      <c r="AI7532" t="s">
        <v>9140</v>
      </c>
      <c r="AJ7532" t="s">
        <v>331</v>
      </c>
    </row>
    <row r="7533" spans="1:36" x14ac:dyDescent="0.25">
      <c r="A7533" t="s">
        <v>32</v>
      </c>
      <c r="B7533" t="s">
        <v>22678</v>
      </c>
      <c r="C7533">
        <f>YEAR(B7533)</f>
        <v>2020</v>
      </c>
      <c r="D7533">
        <v>84.2</v>
      </c>
      <c r="E7533">
        <v>69.8</v>
      </c>
      <c r="F7533">
        <v>77.7</v>
      </c>
      <c r="H7533" s="2">
        <f>IF(F7533-77.75&lt;=0,0,IF(F7533-77.75&lt;=1,1,2))</f>
        <v>0</v>
      </c>
      <c r="I7533">
        <v>89.6</v>
      </c>
      <c r="J7533">
        <v>69.8</v>
      </c>
      <c r="K7533">
        <v>79.599999999999994</v>
      </c>
      <c r="L7533">
        <v>68.400000000000006</v>
      </c>
      <c r="M7533">
        <v>73.599999999999994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20.399999999999999</v>
      </c>
      <c r="V7533">
        <v>13.9</v>
      </c>
      <c r="W7533">
        <v>307.60000000000002</v>
      </c>
      <c r="X7533">
        <v>1009</v>
      </c>
      <c r="Y7533">
        <v>14.7</v>
      </c>
      <c r="Z7533">
        <v>6.2</v>
      </c>
      <c r="AA7533">
        <v>290.60000000000002</v>
      </c>
      <c r="AB7533">
        <v>25.2</v>
      </c>
      <c r="AC7533">
        <v>9</v>
      </c>
      <c r="AD7533">
        <v>0</v>
      </c>
      <c r="AE7533" t="s">
        <v>22679</v>
      </c>
      <c r="AF7533" t="s">
        <v>22680</v>
      </c>
      <c r="AG7533">
        <v>0.25</v>
      </c>
      <c r="AH7533" t="s">
        <v>330</v>
      </c>
      <c r="AI7533" t="s">
        <v>9140</v>
      </c>
      <c r="AJ7533" t="s">
        <v>331</v>
      </c>
    </row>
    <row r="7534" spans="1:36" x14ac:dyDescent="0.25">
      <c r="A7534" t="s">
        <v>32</v>
      </c>
      <c r="B7534" t="s">
        <v>22681</v>
      </c>
      <c r="C7534">
        <f>YEAR(B7534)</f>
        <v>2020</v>
      </c>
      <c r="D7534">
        <v>84.2</v>
      </c>
      <c r="E7534">
        <v>71.599999999999994</v>
      </c>
      <c r="F7534">
        <v>79.3</v>
      </c>
      <c r="H7534" s="2">
        <f>IF(F7534-77.75&lt;=0,0,IF(F7534-77.75&lt;=1,1,2))</f>
        <v>2</v>
      </c>
      <c r="I7534">
        <v>89.6</v>
      </c>
      <c r="J7534">
        <v>71.599999999999994</v>
      </c>
      <c r="K7534">
        <v>81.599999999999994</v>
      </c>
      <c r="L7534">
        <v>68.599999999999994</v>
      </c>
      <c r="M7534">
        <v>70.2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28.4</v>
      </c>
      <c r="V7534">
        <v>18.3</v>
      </c>
      <c r="W7534">
        <v>306.10000000000002</v>
      </c>
      <c r="X7534">
        <v>1010.7</v>
      </c>
      <c r="Y7534">
        <v>14.5</v>
      </c>
      <c r="Z7534">
        <v>6.2</v>
      </c>
      <c r="AA7534">
        <v>281.10000000000002</v>
      </c>
      <c r="AB7534">
        <v>24.1</v>
      </c>
      <c r="AC7534">
        <v>9</v>
      </c>
      <c r="AD7534">
        <v>0</v>
      </c>
      <c r="AE7534" t="s">
        <v>22682</v>
      </c>
      <c r="AF7534" t="s">
        <v>22683</v>
      </c>
      <c r="AG7534">
        <v>0.26</v>
      </c>
      <c r="AH7534" t="s">
        <v>330</v>
      </c>
      <c r="AI7534" t="s">
        <v>9140</v>
      </c>
      <c r="AJ7534" t="s">
        <v>331</v>
      </c>
    </row>
    <row r="7535" spans="1:36" x14ac:dyDescent="0.25">
      <c r="A7535" t="s">
        <v>32</v>
      </c>
      <c r="B7535" t="s">
        <v>22684</v>
      </c>
      <c r="C7535">
        <f>YEAR(B7535)</f>
        <v>2020</v>
      </c>
      <c r="D7535">
        <v>84.2</v>
      </c>
      <c r="E7535">
        <v>71.599999999999994</v>
      </c>
      <c r="F7535">
        <v>79.8</v>
      </c>
      <c r="H7535" s="2">
        <f>IF(F7535-77.75&lt;=0,0,IF(F7535-77.75&lt;=1,1,2))</f>
        <v>2</v>
      </c>
      <c r="I7535">
        <v>89.6</v>
      </c>
      <c r="J7535">
        <v>71.599999999999994</v>
      </c>
      <c r="K7535">
        <v>81.400000000000006</v>
      </c>
      <c r="L7535">
        <v>68.099999999999994</v>
      </c>
      <c r="M7535">
        <v>68.099999999999994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28</v>
      </c>
      <c r="V7535">
        <v>16.100000000000001</v>
      </c>
      <c r="W7535">
        <v>298.8</v>
      </c>
      <c r="X7535">
        <v>1011</v>
      </c>
      <c r="Y7535">
        <v>10.8</v>
      </c>
      <c r="Z7535">
        <v>6.2</v>
      </c>
      <c r="AA7535">
        <v>283.60000000000002</v>
      </c>
      <c r="AB7535">
        <v>24.4</v>
      </c>
      <c r="AC7535">
        <v>9</v>
      </c>
      <c r="AD7535">
        <v>0</v>
      </c>
      <c r="AE7535" t="s">
        <v>22685</v>
      </c>
      <c r="AF7535" t="s">
        <v>22686</v>
      </c>
      <c r="AG7535">
        <v>0.28999999999999998</v>
      </c>
      <c r="AH7535" t="s">
        <v>330</v>
      </c>
      <c r="AI7535" t="s">
        <v>9140</v>
      </c>
      <c r="AJ7535" t="s">
        <v>331</v>
      </c>
    </row>
    <row r="7536" spans="1:36" x14ac:dyDescent="0.25">
      <c r="A7536" t="s">
        <v>32</v>
      </c>
      <c r="B7536" t="s">
        <v>22687</v>
      </c>
      <c r="C7536">
        <f>YEAR(B7536)</f>
        <v>2020</v>
      </c>
      <c r="D7536">
        <v>84.2</v>
      </c>
      <c r="E7536">
        <v>75.2</v>
      </c>
      <c r="F7536">
        <v>79.900000000000006</v>
      </c>
      <c r="H7536" s="2">
        <f>IF(F7536-77.75&lt;=0,0,IF(F7536-77.75&lt;=1,1,2))</f>
        <v>2</v>
      </c>
      <c r="I7536">
        <v>87.4</v>
      </c>
      <c r="J7536">
        <v>75.2</v>
      </c>
      <c r="K7536">
        <v>81.5</v>
      </c>
      <c r="L7536">
        <v>69.599999999999994</v>
      </c>
      <c r="M7536">
        <v>71.3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25.5</v>
      </c>
      <c r="V7536">
        <v>18.3</v>
      </c>
      <c r="W7536">
        <v>303.7</v>
      </c>
      <c r="X7536">
        <v>1009.1</v>
      </c>
      <c r="Y7536">
        <v>11.7</v>
      </c>
      <c r="Z7536">
        <v>6.2</v>
      </c>
      <c r="AA7536">
        <v>284.5</v>
      </c>
      <c r="AB7536">
        <v>24.4</v>
      </c>
      <c r="AC7536">
        <v>9</v>
      </c>
      <c r="AD7536">
        <v>0</v>
      </c>
      <c r="AE7536" t="s">
        <v>22688</v>
      </c>
      <c r="AF7536" t="s">
        <v>22689</v>
      </c>
      <c r="AG7536">
        <v>0.33</v>
      </c>
      <c r="AH7536" t="s">
        <v>330</v>
      </c>
      <c r="AI7536" t="s">
        <v>9140</v>
      </c>
      <c r="AJ7536" t="s">
        <v>331</v>
      </c>
    </row>
    <row r="7537" spans="1:36" x14ac:dyDescent="0.25">
      <c r="A7537" t="s">
        <v>32</v>
      </c>
      <c r="B7537" t="s">
        <v>22690</v>
      </c>
      <c r="C7537">
        <f>YEAR(B7537)</f>
        <v>2020</v>
      </c>
      <c r="D7537">
        <v>84.3</v>
      </c>
      <c r="E7537">
        <v>68</v>
      </c>
      <c r="F7537">
        <v>77.5</v>
      </c>
      <c r="H7537" s="2">
        <f>IF(F7537-77.75&lt;=0,0,IF(F7537-77.75&lt;=1,1,2))</f>
        <v>0</v>
      </c>
      <c r="I7537">
        <v>90.9</v>
      </c>
      <c r="J7537">
        <v>68</v>
      </c>
      <c r="K7537">
        <v>79.099999999999994</v>
      </c>
      <c r="L7537">
        <v>67.400000000000006</v>
      </c>
      <c r="M7537">
        <v>71.7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13.4</v>
      </c>
      <c r="V7537">
        <v>9.1999999999999993</v>
      </c>
      <c r="W7537">
        <v>179.6</v>
      </c>
      <c r="X7537">
        <v>1009.6</v>
      </c>
      <c r="Y7537">
        <v>1.2</v>
      </c>
      <c r="Z7537">
        <v>6.2</v>
      </c>
      <c r="AA7537">
        <v>285</v>
      </c>
      <c r="AB7537">
        <v>24.6</v>
      </c>
      <c r="AC7537">
        <v>9</v>
      </c>
      <c r="AD7537">
        <v>0</v>
      </c>
      <c r="AE7537" t="s">
        <v>22691</v>
      </c>
      <c r="AF7537" t="s">
        <v>22692</v>
      </c>
      <c r="AG7537">
        <v>0.36</v>
      </c>
      <c r="AH7537" t="s">
        <v>330</v>
      </c>
      <c r="AI7537" t="s">
        <v>9140</v>
      </c>
      <c r="AJ7537" t="s">
        <v>331</v>
      </c>
    </row>
    <row r="7538" spans="1:36" x14ac:dyDescent="0.25">
      <c r="A7538" t="s">
        <v>32</v>
      </c>
      <c r="B7538" t="s">
        <v>22693</v>
      </c>
      <c r="C7538">
        <f>YEAR(B7538)</f>
        <v>2020</v>
      </c>
      <c r="D7538">
        <v>86.1</v>
      </c>
      <c r="E7538">
        <v>69.8</v>
      </c>
      <c r="F7538">
        <v>77.8</v>
      </c>
      <c r="H7538" s="2">
        <f>IF(F7538-77.75&lt;=0,0,IF(F7538-77.75&lt;=1,1,2))</f>
        <v>1</v>
      </c>
      <c r="I7538">
        <v>95.4</v>
      </c>
      <c r="J7538">
        <v>69.8</v>
      </c>
      <c r="K7538">
        <v>80.5</v>
      </c>
      <c r="L7538">
        <v>68.2</v>
      </c>
      <c r="M7538">
        <v>72.8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16.3</v>
      </c>
      <c r="V7538">
        <v>9.1999999999999993</v>
      </c>
      <c r="W7538">
        <v>282.10000000000002</v>
      </c>
      <c r="X7538">
        <v>1010.8</v>
      </c>
      <c r="Y7538">
        <v>12</v>
      </c>
      <c r="Z7538">
        <v>6.2</v>
      </c>
      <c r="AA7538">
        <v>285.39999999999998</v>
      </c>
      <c r="AB7538">
        <v>24.6</v>
      </c>
      <c r="AC7538">
        <v>9</v>
      </c>
      <c r="AD7538">
        <v>0</v>
      </c>
      <c r="AE7538" t="s">
        <v>22694</v>
      </c>
      <c r="AF7538" t="s">
        <v>22695</v>
      </c>
      <c r="AG7538">
        <v>0.4</v>
      </c>
      <c r="AH7538" t="s">
        <v>330</v>
      </c>
      <c r="AI7538" t="s">
        <v>9140</v>
      </c>
      <c r="AJ7538" t="s">
        <v>331</v>
      </c>
    </row>
    <row r="7539" spans="1:36" x14ac:dyDescent="0.25">
      <c r="A7539" t="s">
        <v>32</v>
      </c>
      <c r="B7539" t="s">
        <v>22696</v>
      </c>
      <c r="C7539">
        <f>YEAR(B7539)</f>
        <v>2020</v>
      </c>
      <c r="D7539">
        <v>87.9</v>
      </c>
      <c r="E7539">
        <v>69.900000000000006</v>
      </c>
      <c r="F7539">
        <v>79.2</v>
      </c>
      <c r="H7539" s="2">
        <f>IF(F7539-77.75&lt;=0,0,IF(F7539-77.75&lt;=1,1,2))</f>
        <v>2</v>
      </c>
      <c r="I7539">
        <v>93.5</v>
      </c>
      <c r="J7539">
        <v>69.900000000000006</v>
      </c>
      <c r="K7539">
        <v>81.400000000000006</v>
      </c>
      <c r="L7539">
        <v>65.8</v>
      </c>
      <c r="M7539">
        <v>64.900000000000006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20.6</v>
      </c>
      <c r="V7539">
        <v>13.9</v>
      </c>
      <c r="W7539">
        <v>287.39999999999998</v>
      </c>
      <c r="X7539">
        <v>1009.3</v>
      </c>
      <c r="Y7539">
        <v>0</v>
      </c>
      <c r="Z7539">
        <v>6.2</v>
      </c>
      <c r="AA7539">
        <v>286.3</v>
      </c>
      <c r="AB7539">
        <v>24.9</v>
      </c>
      <c r="AC7539">
        <v>9</v>
      </c>
      <c r="AD7539">
        <v>0</v>
      </c>
      <c r="AE7539" t="s">
        <v>22697</v>
      </c>
      <c r="AF7539" t="s">
        <v>22698</v>
      </c>
      <c r="AG7539">
        <v>0.43</v>
      </c>
      <c r="AH7539" t="s">
        <v>330</v>
      </c>
      <c r="AI7539" t="s">
        <v>9140</v>
      </c>
      <c r="AJ7539" t="s">
        <v>331</v>
      </c>
    </row>
    <row r="7540" spans="1:36" x14ac:dyDescent="0.25">
      <c r="A7540" t="s">
        <v>32</v>
      </c>
      <c r="B7540" t="s">
        <v>22699</v>
      </c>
      <c r="C7540">
        <f>YEAR(B7540)</f>
        <v>2020</v>
      </c>
      <c r="D7540">
        <v>89.6</v>
      </c>
      <c r="E7540">
        <v>73.400000000000006</v>
      </c>
      <c r="F7540">
        <v>81.400000000000006</v>
      </c>
      <c r="G7540" s="2">
        <f>AVERAGE(F7540:F7630)</f>
        <v>70.419780219780208</v>
      </c>
      <c r="H7540" s="2">
        <f>IF(F7540-70.42&lt;=0,0,IF(F7540-70.42&lt;=1,1,2))</f>
        <v>2</v>
      </c>
      <c r="I7540">
        <v>97.8</v>
      </c>
      <c r="J7540">
        <v>73.400000000000006</v>
      </c>
      <c r="K7540">
        <v>83</v>
      </c>
      <c r="L7540">
        <v>64.900000000000006</v>
      </c>
      <c r="M7540">
        <v>58.4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23.3</v>
      </c>
      <c r="V7540">
        <v>9.1999999999999993</v>
      </c>
      <c r="W7540">
        <v>161.9</v>
      </c>
      <c r="X7540">
        <v>1006.7</v>
      </c>
      <c r="Y7540">
        <v>0.1</v>
      </c>
      <c r="Z7540">
        <v>6.2</v>
      </c>
      <c r="AA7540">
        <v>282</v>
      </c>
      <c r="AB7540">
        <v>24.4</v>
      </c>
      <c r="AC7540">
        <v>9</v>
      </c>
      <c r="AD7540">
        <v>0</v>
      </c>
      <c r="AE7540" t="s">
        <v>22700</v>
      </c>
      <c r="AF7540" t="s">
        <v>22701</v>
      </c>
      <c r="AG7540">
        <v>0.47</v>
      </c>
      <c r="AH7540" t="s">
        <v>330</v>
      </c>
      <c r="AI7540" t="s">
        <v>9140</v>
      </c>
      <c r="AJ7540" t="s">
        <v>331</v>
      </c>
    </row>
    <row r="7541" spans="1:36" x14ac:dyDescent="0.25">
      <c r="A7541" t="s">
        <v>32</v>
      </c>
      <c r="B7541" t="s">
        <v>22702</v>
      </c>
      <c r="C7541">
        <f>YEAR(B7541)</f>
        <v>2020</v>
      </c>
      <c r="D7541">
        <v>91.4</v>
      </c>
      <c r="E7541">
        <v>73.400000000000006</v>
      </c>
      <c r="F7541">
        <v>81.400000000000006</v>
      </c>
      <c r="H7541" s="2">
        <f>IF(F7541-70.42&lt;=0,0,IF(F7541-70.42&lt;=1,1,2))</f>
        <v>2</v>
      </c>
      <c r="I7541">
        <v>97.2</v>
      </c>
      <c r="J7541">
        <v>73.400000000000006</v>
      </c>
      <c r="K7541">
        <v>84.6</v>
      </c>
      <c r="L7541">
        <v>64.5</v>
      </c>
      <c r="M7541">
        <v>58.2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17.7</v>
      </c>
      <c r="V7541">
        <v>11.4</v>
      </c>
      <c r="W7541">
        <v>145.30000000000001</v>
      </c>
      <c r="X7541">
        <v>1008.8</v>
      </c>
      <c r="Y7541">
        <v>0.1</v>
      </c>
      <c r="Z7541">
        <v>6.2</v>
      </c>
      <c r="AA7541">
        <v>278.5</v>
      </c>
      <c r="AB7541">
        <v>24.1</v>
      </c>
      <c r="AC7541">
        <v>9</v>
      </c>
      <c r="AD7541">
        <v>0</v>
      </c>
      <c r="AE7541" t="s">
        <v>22703</v>
      </c>
      <c r="AF7541" t="s">
        <v>22704</v>
      </c>
      <c r="AG7541">
        <v>0.5</v>
      </c>
      <c r="AH7541" t="s">
        <v>330</v>
      </c>
      <c r="AI7541" t="s">
        <v>9140</v>
      </c>
      <c r="AJ7541" t="s">
        <v>331</v>
      </c>
    </row>
    <row r="7542" spans="1:36" x14ac:dyDescent="0.25">
      <c r="A7542" t="s">
        <v>32</v>
      </c>
      <c r="B7542" t="s">
        <v>22705</v>
      </c>
      <c r="C7542">
        <f>YEAR(B7542)</f>
        <v>2020</v>
      </c>
      <c r="D7542">
        <v>87.8</v>
      </c>
      <c r="E7542">
        <v>71.599999999999994</v>
      </c>
      <c r="F7542">
        <v>79.900000000000006</v>
      </c>
      <c r="H7542" s="2">
        <f>IF(F7542-70.42&lt;=0,0,IF(F7542-70.42&lt;=1,1,2))</f>
        <v>2</v>
      </c>
      <c r="I7542">
        <v>94.2</v>
      </c>
      <c r="J7542">
        <v>71.599999999999994</v>
      </c>
      <c r="K7542">
        <v>81.7</v>
      </c>
      <c r="L7542">
        <v>65.5</v>
      </c>
      <c r="M7542">
        <v>62.9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18.600000000000001</v>
      </c>
      <c r="V7542">
        <v>9.1</v>
      </c>
      <c r="W7542">
        <v>208.5</v>
      </c>
      <c r="X7542">
        <v>1013.4</v>
      </c>
      <c r="Y7542">
        <v>4.5999999999999996</v>
      </c>
      <c r="Z7542">
        <v>6.2</v>
      </c>
      <c r="AA7542">
        <v>273.2</v>
      </c>
      <c r="AB7542">
        <v>23.6</v>
      </c>
      <c r="AC7542">
        <v>9</v>
      </c>
      <c r="AD7542">
        <v>0</v>
      </c>
      <c r="AE7542" t="s">
        <v>22706</v>
      </c>
      <c r="AF7542" t="s">
        <v>22707</v>
      </c>
      <c r="AG7542">
        <v>0.54</v>
      </c>
      <c r="AH7542" t="s">
        <v>330</v>
      </c>
      <c r="AI7542" t="s">
        <v>9140</v>
      </c>
      <c r="AJ7542" t="s">
        <v>331</v>
      </c>
    </row>
    <row r="7543" spans="1:36" x14ac:dyDescent="0.25">
      <c r="A7543" t="s">
        <v>32</v>
      </c>
      <c r="B7543" t="s">
        <v>22708</v>
      </c>
      <c r="C7543">
        <f>YEAR(B7543)</f>
        <v>2020</v>
      </c>
      <c r="D7543">
        <v>86</v>
      </c>
      <c r="E7543">
        <v>73.400000000000006</v>
      </c>
      <c r="F7543">
        <v>79.599999999999994</v>
      </c>
      <c r="H7543" s="2">
        <f>IF(F7543-70.42&lt;=0,0,IF(F7543-70.42&lt;=1,1,2))</f>
        <v>2</v>
      </c>
      <c r="I7543">
        <v>97.2</v>
      </c>
      <c r="J7543">
        <v>73.400000000000006</v>
      </c>
      <c r="K7543">
        <v>83.2</v>
      </c>
      <c r="L7543">
        <v>71.3</v>
      </c>
      <c r="M7543">
        <v>76.7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27.1</v>
      </c>
      <c r="V7543">
        <v>13.9</v>
      </c>
      <c r="W7543">
        <v>301.39999999999998</v>
      </c>
      <c r="X7543">
        <v>1014.5</v>
      </c>
      <c r="Y7543">
        <v>6.7</v>
      </c>
      <c r="Z7543">
        <v>6.2</v>
      </c>
      <c r="AA7543">
        <v>267.3</v>
      </c>
      <c r="AB7543">
        <v>23.1</v>
      </c>
      <c r="AC7543">
        <v>9</v>
      </c>
      <c r="AD7543">
        <v>0</v>
      </c>
      <c r="AE7543" t="s">
        <v>22709</v>
      </c>
      <c r="AF7543" t="s">
        <v>22710</v>
      </c>
      <c r="AG7543">
        <v>0.56999999999999995</v>
      </c>
      <c r="AH7543" t="s">
        <v>330</v>
      </c>
      <c r="AI7543" t="s">
        <v>9140</v>
      </c>
      <c r="AJ7543" t="s">
        <v>331</v>
      </c>
    </row>
    <row r="7544" spans="1:36" x14ac:dyDescent="0.25">
      <c r="A7544" t="s">
        <v>32</v>
      </c>
      <c r="B7544" t="s">
        <v>22711</v>
      </c>
      <c r="C7544">
        <f>YEAR(B7544)</f>
        <v>2020</v>
      </c>
      <c r="D7544">
        <v>80.599999999999994</v>
      </c>
      <c r="E7544">
        <v>77</v>
      </c>
      <c r="F7544">
        <v>78.900000000000006</v>
      </c>
      <c r="H7544" s="2">
        <f>IF(F7544-70.42&lt;=0,0,IF(F7544-70.42&lt;=1,1,2))</f>
        <v>2</v>
      </c>
      <c r="I7544">
        <v>82.3</v>
      </c>
      <c r="J7544">
        <v>77</v>
      </c>
      <c r="K7544">
        <v>79.2</v>
      </c>
      <c r="L7544">
        <v>65.2</v>
      </c>
      <c r="M7544">
        <v>63.2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40.5</v>
      </c>
      <c r="V7544">
        <v>23</v>
      </c>
      <c r="W7544">
        <v>317.2</v>
      </c>
      <c r="X7544">
        <v>1014</v>
      </c>
      <c r="Y7544">
        <v>30.8</v>
      </c>
      <c r="Z7544">
        <v>6.2</v>
      </c>
      <c r="AA7544">
        <v>259</v>
      </c>
      <c r="AB7544">
        <v>22.4</v>
      </c>
      <c r="AC7544">
        <v>8</v>
      </c>
      <c r="AD7544">
        <v>0</v>
      </c>
      <c r="AE7544" t="s">
        <v>22712</v>
      </c>
      <c r="AF7544" t="s">
        <v>22713</v>
      </c>
      <c r="AG7544">
        <v>0.6</v>
      </c>
      <c r="AH7544" t="s">
        <v>36</v>
      </c>
      <c r="AI7544" t="s">
        <v>37</v>
      </c>
      <c r="AJ7544" t="s">
        <v>38</v>
      </c>
    </row>
    <row r="7545" spans="1:36" x14ac:dyDescent="0.25">
      <c r="A7545" t="s">
        <v>32</v>
      </c>
      <c r="B7545" t="s">
        <v>22714</v>
      </c>
      <c r="C7545">
        <f>YEAR(B7545)</f>
        <v>2020</v>
      </c>
      <c r="D7545">
        <v>84.3</v>
      </c>
      <c r="E7545">
        <v>75.2</v>
      </c>
      <c r="F7545">
        <v>79.099999999999994</v>
      </c>
      <c r="H7545" s="2">
        <f>IF(F7545-70.42&lt;=0,0,IF(F7545-70.42&lt;=1,1,2))</f>
        <v>2</v>
      </c>
      <c r="I7545">
        <v>84.5</v>
      </c>
      <c r="J7545">
        <v>75.2</v>
      </c>
      <c r="K7545">
        <v>79.3</v>
      </c>
      <c r="L7545">
        <v>62.3</v>
      </c>
      <c r="M7545">
        <v>57.2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32.700000000000003</v>
      </c>
      <c r="V7545">
        <v>21.9</v>
      </c>
      <c r="W7545">
        <v>310</v>
      </c>
      <c r="X7545">
        <v>1011.3</v>
      </c>
      <c r="Y7545">
        <v>17.399999999999999</v>
      </c>
      <c r="Z7545">
        <v>6.2</v>
      </c>
      <c r="AA7545">
        <v>267.39999999999998</v>
      </c>
      <c r="AB7545">
        <v>23.3</v>
      </c>
      <c r="AC7545">
        <v>9</v>
      </c>
      <c r="AD7545">
        <v>0</v>
      </c>
      <c r="AE7545" t="s">
        <v>22715</v>
      </c>
      <c r="AF7545" t="s">
        <v>22716</v>
      </c>
      <c r="AG7545">
        <v>0.64</v>
      </c>
      <c r="AH7545" t="s">
        <v>330</v>
      </c>
      <c r="AI7545" t="s">
        <v>9140</v>
      </c>
      <c r="AJ7545" t="s">
        <v>331</v>
      </c>
    </row>
    <row r="7546" spans="1:36" x14ac:dyDescent="0.25">
      <c r="A7546" t="s">
        <v>32</v>
      </c>
      <c r="B7546" t="s">
        <v>22717</v>
      </c>
      <c r="C7546">
        <f>YEAR(B7546)</f>
        <v>2020</v>
      </c>
      <c r="D7546">
        <v>82.4</v>
      </c>
      <c r="E7546">
        <v>71.599999999999994</v>
      </c>
      <c r="F7546">
        <v>78.2</v>
      </c>
      <c r="H7546" s="2">
        <f>IF(F7546-70.42&lt;=0,0,IF(F7546-70.42&lt;=1,1,2))</f>
        <v>2</v>
      </c>
      <c r="I7546">
        <v>87.2</v>
      </c>
      <c r="J7546">
        <v>71.599999999999994</v>
      </c>
      <c r="K7546">
        <v>79.5</v>
      </c>
      <c r="L7546">
        <v>66.3</v>
      </c>
      <c r="M7546">
        <v>66.900000000000006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27.5</v>
      </c>
      <c r="V7546">
        <v>18.3</v>
      </c>
      <c r="W7546">
        <v>306.60000000000002</v>
      </c>
      <c r="X7546">
        <v>1012.6</v>
      </c>
      <c r="Y7546">
        <v>7.2</v>
      </c>
      <c r="Z7546">
        <v>6.2</v>
      </c>
      <c r="AA7546">
        <v>268.5</v>
      </c>
      <c r="AB7546">
        <v>23.4</v>
      </c>
      <c r="AC7546">
        <v>9</v>
      </c>
      <c r="AD7546">
        <v>0</v>
      </c>
      <c r="AE7546" t="s">
        <v>22718</v>
      </c>
      <c r="AF7546" t="s">
        <v>22719</v>
      </c>
      <c r="AG7546">
        <v>0.67</v>
      </c>
      <c r="AH7546" t="s">
        <v>330</v>
      </c>
      <c r="AI7546" t="s">
        <v>9140</v>
      </c>
      <c r="AJ7546" t="s">
        <v>331</v>
      </c>
    </row>
    <row r="7547" spans="1:36" x14ac:dyDescent="0.25">
      <c r="A7547" t="s">
        <v>32</v>
      </c>
      <c r="B7547" t="s">
        <v>22720</v>
      </c>
      <c r="C7547">
        <f>YEAR(B7547)</f>
        <v>2020</v>
      </c>
      <c r="D7547">
        <v>86</v>
      </c>
      <c r="E7547">
        <v>77</v>
      </c>
      <c r="F7547">
        <v>80.5</v>
      </c>
      <c r="H7547" s="2">
        <f>IF(F7547-70.42&lt;=0,0,IF(F7547-70.42&lt;=1,1,2))</f>
        <v>2</v>
      </c>
      <c r="I7547">
        <v>89.4</v>
      </c>
      <c r="J7547">
        <v>77</v>
      </c>
      <c r="K7547">
        <v>81.8</v>
      </c>
      <c r="L7547">
        <v>67.400000000000006</v>
      </c>
      <c r="M7547">
        <v>65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32.700000000000003</v>
      </c>
      <c r="V7547">
        <v>18.3</v>
      </c>
      <c r="W7547">
        <v>296.89999999999998</v>
      </c>
      <c r="X7547">
        <v>1015.7</v>
      </c>
      <c r="Y7547">
        <v>7.6</v>
      </c>
      <c r="Z7547">
        <v>6.2</v>
      </c>
      <c r="AA7547">
        <v>266.10000000000002</v>
      </c>
      <c r="AB7547">
        <v>22.9</v>
      </c>
      <c r="AC7547">
        <v>9</v>
      </c>
      <c r="AD7547">
        <v>0</v>
      </c>
      <c r="AE7547" t="s">
        <v>22721</v>
      </c>
      <c r="AF7547" t="s">
        <v>22722</v>
      </c>
      <c r="AG7547">
        <v>0.7</v>
      </c>
      <c r="AH7547" t="s">
        <v>330</v>
      </c>
      <c r="AI7547" t="s">
        <v>9140</v>
      </c>
      <c r="AJ7547" t="s">
        <v>331</v>
      </c>
    </row>
    <row r="7548" spans="1:36" x14ac:dyDescent="0.25">
      <c r="A7548" t="s">
        <v>32</v>
      </c>
      <c r="B7548" t="s">
        <v>22723</v>
      </c>
      <c r="C7548">
        <f>YEAR(B7548)</f>
        <v>2020</v>
      </c>
      <c r="D7548">
        <v>82.4</v>
      </c>
      <c r="E7548">
        <v>77</v>
      </c>
      <c r="F7548">
        <v>79.599999999999994</v>
      </c>
      <c r="H7548" s="2">
        <f>IF(F7548-70.42&lt;=0,0,IF(F7548-70.42&lt;=1,1,2))</f>
        <v>2</v>
      </c>
      <c r="I7548">
        <v>86.2</v>
      </c>
      <c r="J7548">
        <v>77</v>
      </c>
      <c r="K7548">
        <v>80.8</v>
      </c>
      <c r="L7548">
        <v>67.5</v>
      </c>
      <c r="M7548">
        <v>66.7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37.6</v>
      </c>
      <c r="V7548">
        <v>21.9</v>
      </c>
      <c r="W7548">
        <v>300.60000000000002</v>
      </c>
      <c r="X7548">
        <v>1014.7</v>
      </c>
      <c r="Y7548">
        <v>27.2</v>
      </c>
      <c r="Z7548">
        <v>6.2</v>
      </c>
      <c r="AA7548">
        <v>232.5</v>
      </c>
      <c r="AB7548">
        <v>20.100000000000001</v>
      </c>
      <c r="AC7548">
        <v>8</v>
      </c>
      <c r="AD7548">
        <v>0</v>
      </c>
      <c r="AE7548" t="s">
        <v>22724</v>
      </c>
      <c r="AF7548" t="s">
        <v>22725</v>
      </c>
      <c r="AG7548">
        <v>0.73</v>
      </c>
      <c r="AH7548" t="s">
        <v>36</v>
      </c>
      <c r="AI7548" t="s">
        <v>37</v>
      </c>
      <c r="AJ7548" t="s">
        <v>38</v>
      </c>
    </row>
    <row r="7549" spans="1:36" x14ac:dyDescent="0.25">
      <c r="A7549" t="s">
        <v>32</v>
      </c>
      <c r="B7549" t="s">
        <v>22726</v>
      </c>
      <c r="C7549">
        <f>YEAR(B7549)</f>
        <v>2020</v>
      </c>
      <c r="D7549">
        <v>82.4</v>
      </c>
      <c r="E7549">
        <v>75.2</v>
      </c>
      <c r="F7549">
        <v>78.2</v>
      </c>
      <c r="H7549" s="2">
        <f>IF(F7549-70.42&lt;=0,0,IF(F7549-70.42&lt;=1,1,2))</f>
        <v>2</v>
      </c>
      <c r="I7549">
        <v>87.2</v>
      </c>
      <c r="J7549">
        <v>75.2</v>
      </c>
      <c r="K7549">
        <v>79.8</v>
      </c>
      <c r="L7549">
        <v>69.400000000000006</v>
      </c>
      <c r="M7549">
        <v>74.400000000000006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26.4</v>
      </c>
      <c r="V7549">
        <v>19.7</v>
      </c>
      <c r="W7549">
        <v>302.7</v>
      </c>
      <c r="X7549">
        <v>1010.2</v>
      </c>
      <c r="Y7549">
        <v>23</v>
      </c>
      <c r="Z7549">
        <v>6.2</v>
      </c>
      <c r="AA7549">
        <v>241.8</v>
      </c>
      <c r="AB7549">
        <v>20.8</v>
      </c>
      <c r="AC7549">
        <v>8</v>
      </c>
      <c r="AD7549">
        <v>0</v>
      </c>
      <c r="AE7549" t="s">
        <v>22727</v>
      </c>
      <c r="AF7549" t="s">
        <v>22728</v>
      </c>
      <c r="AG7549">
        <v>0.75</v>
      </c>
      <c r="AH7549" t="s">
        <v>36</v>
      </c>
      <c r="AI7549" t="s">
        <v>37</v>
      </c>
      <c r="AJ7549" t="s">
        <v>38</v>
      </c>
    </row>
    <row r="7550" spans="1:36" x14ac:dyDescent="0.25">
      <c r="A7550" t="s">
        <v>32</v>
      </c>
      <c r="B7550" t="s">
        <v>22729</v>
      </c>
      <c r="C7550">
        <f>YEAR(B7550)</f>
        <v>2020</v>
      </c>
      <c r="D7550">
        <v>82.4</v>
      </c>
      <c r="E7550">
        <v>69.8</v>
      </c>
      <c r="F7550">
        <v>77.3</v>
      </c>
      <c r="H7550" s="2">
        <f>IF(F7550-70.42&lt;=0,0,IF(F7550-70.42&lt;=1,1,2))</f>
        <v>2</v>
      </c>
      <c r="I7550">
        <v>86.2</v>
      </c>
      <c r="J7550">
        <v>69.8</v>
      </c>
      <c r="K7550">
        <v>78.2</v>
      </c>
      <c r="L7550">
        <v>66.400000000000006</v>
      </c>
      <c r="M7550">
        <v>69.5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25.3</v>
      </c>
      <c r="V7550">
        <v>18.3</v>
      </c>
      <c r="W7550">
        <v>308.89999999999998</v>
      </c>
      <c r="X7550">
        <v>1008.8</v>
      </c>
      <c r="Y7550">
        <v>27.8</v>
      </c>
      <c r="Z7550">
        <v>6.2</v>
      </c>
      <c r="AA7550">
        <v>245.5</v>
      </c>
      <c r="AB7550">
        <v>21.3</v>
      </c>
      <c r="AC7550">
        <v>8</v>
      </c>
      <c r="AD7550">
        <v>0</v>
      </c>
      <c r="AE7550" t="s">
        <v>22730</v>
      </c>
      <c r="AF7550" t="s">
        <v>22731</v>
      </c>
      <c r="AG7550">
        <v>0.8</v>
      </c>
      <c r="AH7550" t="s">
        <v>36</v>
      </c>
      <c r="AI7550" t="s">
        <v>37</v>
      </c>
      <c r="AJ7550" t="s">
        <v>38</v>
      </c>
    </row>
    <row r="7551" spans="1:36" x14ac:dyDescent="0.25">
      <c r="A7551" t="s">
        <v>32</v>
      </c>
      <c r="B7551" t="s">
        <v>22732</v>
      </c>
      <c r="C7551">
        <f>YEAR(B7551)</f>
        <v>2020</v>
      </c>
      <c r="D7551">
        <v>86</v>
      </c>
      <c r="E7551">
        <v>71.599999999999994</v>
      </c>
      <c r="F7551">
        <v>77.5</v>
      </c>
      <c r="H7551" s="2">
        <f>IF(F7551-70.42&lt;=0,0,IF(F7551-70.42&lt;=1,1,2))</f>
        <v>2</v>
      </c>
      <c r="I7551">
        <v>89.4</v>
      </c>
      <c r="J7551">
        <v>71.599999999999994</v>
      </c>
      <c r="K7551">
        <v>78.7</v>
      </c>
      <c r="L7551">
        <v>68.8</v>
      </c>
      <c r="M7551">
        <v>75.2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19.7</v>
      </c>
      <c r="V7551">
        <v>18.3</v>
      </c>
      <c r="W7551">
        <v>308.5</v>
      </c>
      <c r="X7551">
        <v>1011.4</v>
      </c>
      <c r="Y7551">
        <v>26.6</v>
      </c>
      <c r="Z7551">
        <v>6.2</v>
      </c>
      <c r="AA7551">
        <v>232.1</v>
      </c>
      <c r="AB7551">
        <v>20</v>
      </c>
      <c r="AC7551">
        <v>8</v>
      </c>
      <c r="AD7551">
        <v>0</v>
      </c>
      <c r="AE7551" t="s">
        <v>22733</v>
      </c>
      <c r="AF7551" t="s">
        <v>22734</v>
      </c>
      <c r="AG7551">
        <v>0.83</v>
      </c>
      <c r="AH7551" t="s">
        <v>36</v>
      </c>
      <c r="AI7551" t="s">
        <v>37</v>
      </c>
      <c r="AJ7551" t="s">
        <v>38</v>
      </c>
    </row>
    <row r="7552" spans="1:36" x14ac:dyDescent="0.25">
      <c r="A7552" t="s">
        <v>32</v>
      </c>
      <c r="B7552" t="s">
        <v>22735</v>
      </c>
      <c r="C7552">
        <f>YEAR(B7552)</f>
        <v>2020</v>
      </c>
      <c r="D7552">
        <v>82.4</v>
      </c>
      <c r="E7552">
        <v>68.8</v>
      </c>
      <c r="F7552">
        <v>77</v>
      </c>
      <c r="H7552" s="2">
        <f>IF(F7552-70.42&lt;=0,0,IF(F7552-70.42&lt;=1,1,2))</f>
        <v>2</v>
      </c>
      <c r="I7552">
        <v>87.2</v>
      </c>
      <c r="J7552">
        <v>68.8</v>
      </c>
      <c r="K7552">
        <v>78.400000000000006</v>
      </c>
      <c r="L7552">
        <v>70</v>
      </c>
      <c r="M7552">
        <v>79.400000000000006</v>
      </c>
      <c r="O7552">
        <v>1.2E-2</v>
      </c>
      <c r="P7552">
        <v>100</v>
      </c>
      <c r="Q7552">
        <v>4.17</v>
      </c>
      <c r="R7552" t="s">
        <v>40</v>
      </c>
      <c r="S7552">
        <v>0</v>
      </c>
      <c r="T7552">
        <v>0</v>
      </c>
      <c r="U7552">
        <v>26.2</v>
      </c>
      <c r="V7552">
        <v>15</v>
      </c>
      <c r="W7552">
        <v>303.8</v>
      </c>
      <c r="X7552">
        <v>1015.1</v>
      </c>
      <c r="Y7552">
        <v>39.6</v>
      </c>
      <c r="Z7552">
        <v>6.2</v>
      </c>
      <c r="AA7552">
        <v>208.8</v>
      </c>
      <c r="AB7552">
        <v>18.100000000000001</v>
      </c>
      <c r="AC7552">
        <v>7</v>
      </c>
      <c r="AD7552">
        <v>0</v>
      </c>
      <c r="AE7552" t="s">
        <v>22736</v>
      </c>
      <c r="AF7552" t="s">
        <v>22737</v>
      </c>
      <c r="AG7552">
        <v>0.87</v>
      </c>
      <c r="AH7552" t="s">
        <v>56</v>
      </c>
      <c r="AI7552" t="s">
        <v>61</v>
      </c>
      <c r="AJ7552" t="s">
        <v>40</v>
      </c>
    </row>
    <row r="7553" spans="1:36" x14ac:dyDescent="0.25">
      <c r="A7553" t="s">
        <v>32</v>
      </c>
      <c r="B7553" t="s">
        <v>22738</v>
      </c>
      <c r="C7553">
        <f>YEAR(B7553)</f>
        <v>2020</v>
      </c>
      <c r="D7553">
        <v>80.599999999999994</v>
      </c>
      <c r="E7553">
        <v>75.2</v>
      </c>
      <c r="F7553">
        <v>78.099999999999994</v>
      </c>
      <c r="H7553" s="2">
        <f>IF(F7553-70.42&lt;=0,0,IF(F7553-70.42&lt;=1,1,2))</f>
        <v>2</v>
      </c>
      <c r="I7553">
        <v>83.3</v>
      </c>
      <c r="J7553">
        <v>75.2</v>
      </c>
      <c r="K7553">
        <v>78.7</v>
      </c>
      <c r="L7553">
        <v>68.099999999999994</v>
      </c>
      <c r="M7553">
        <v>72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28.4</v>
      </c>
      <c r="V7553">
        <v>20.8</v>
      </c>
      <c r="W7553">
        <v>306.89999999999998</v>
      </c>
      <c r="X7553">
        <v>1016.6</v>
      </c>
      <c r="Y7553">
        <v>37</v>
      </c>
      <c r="Z7553">
        <v>6.2</v>
      </c>
      <c r="AA7553">
        <v>228</v>
      </c>
      <c r="AB7553">
        <v>19.899999999999999</v>
      </c>
      <c r="AC7553">
        <v>8</v>
      </c>
      <c r="AD7553">
        <v>0</v>
      </c>
      <c r="AE7553" t="s">
        <v>22739</v>
      </c>
      <c r="AF7553" t="s">
        <v>22740</v>
      </c>
      <c r="AG7553">
        <v>0.9</v>
      </c>
      <c r="AH7553" t="s">
        <v>36</v>
      </c>
      <c r="AI7553" t="s">
        <v>37</v>
      </c>
      <c r="AJ7553" t="s">
        <v>38</v>
      </c>
    </row>
    <row r="7554" spans="1:36" x14ac:dyDescent="0.25">
      <c r="A7554" t="s">
        <v>32</v>
      </c>
      <c r="B7554" t="s">
        <v>22741</v>
      </c>
      <c r="C7554">
        <f>YEAR(B7554)</f>
        <v>2020</v>
      </c>
      <c r="D7554">
        <v>82.4</v>
      </c>
      <c r="E7554">
        <v>69.8</v>
      </c>
      <c r="F7554">
        <v>77.8</v>
      </c>
      <c r="H7554" s="2">
        <f>IF(F7554-70.42&lt;=0,0,IF(F7554-70.42&lt;=1,1,2))</f>
        <v>2</v>
      </c>
      <c r="I7554">
        <v>87.2</v>
      </c>
      <c r="J7554">
        <v>69.8</v>
      </c>
      <c r="K7554">
        <v>79.2</v>
      </c>
      <c r="L7554">
        <v>68.400000000000006</v>
      </c>
      <c r="M7554">
        <v>73.099999999999994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24.2</v>
      </c>
      <c r="V7554">
        <v>15</v>
      </c>
      <c r="W7554">
        <v>307.39999999999998</v>
      </c>
      <c r="X7554">
        <v>1015.6</v>
      </c>
      <c r="Y7554">
        <v>19.2</v>
      </c>
      <c r="Z7554">
        <v>6.2</v>
      </c>
      <c r="AA7554">
        <v>231.4</v>
      </c>
      <c r="AB7554">
        <v>19.899999999999999</v>
      </c>
      <c r="AC7554">
        <v>8</v>
      </c>
      <c r="AD7554">
        <v>0</v>
      </c>
      <c r="AE7554" t="s">
        <v>22742</v>
      </c>
      <c r="AF7554" t="s">
        <v>22743</v>
      </c>
      <c r="AG7554">
        <v>0.93</v>
      </c>
      <c r="AH7554" t="s">
        <v>330</v>
      </c>
      <c r="AI7554" t="s">
        <v>9140</v>
      </c>
      <c r="AJ7554" t="s">
        <v>331</v>
      </c>
    </row>
    <row r="7555" spans="1:36" x14ac:dyDescent="0.25">
      <c r="A7555" t="s">
        <v>32</v>
      </c>
      <c r="B7555" t="s">
        <v>22744</v>
      </c>
      <c r="C7555">
        <f>YEAR(B7555)</f>
        <v>2020</v>
      </c>
      <c r="D7555">
        <v>82.4</v>
      </c>
      <c r="E7555">
        <v>69.8</v>
      </c>
      <c r="F7555">
        <v>76</v>
      </c>
      <c r="H7555" s="2">
        <f>IF(F7555-70.42&lt;=0,0,IF(F7555-70.42&lt;=1,1,2))</f>
        <v>2</v>
      </c>
      <c r="I7555">
        <v>87.2</v>
      </c>
      <c r="J7555">
        <v>69.8</v>
      </c>
      <c r="K7555">
        <v>77.400000000000006</v>
      </c>
      <c r="L7555">
        <v>69.099999999999994</v>
      </c>
      <c r="M7555">
        <v>79.400000000000006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21</v>
      </c>
      <c r="V7555">
        <v>15</v>
      </c>
      <c r="W7555">
        <v>322.7</v>
      </c>
      <c r="X7555">
        <v>1014.1</v>
      </c>
      <c r="Y7555">
        <v>22.1</v>
      </c>
      <c r="Z7555">
        <v>6.2</v>
      </c>
      <c r="AA7555">
        <v>238</v>
      </c>
      <c r="AB7555">
        <v>20.8</v>
      </c>
      <c r="AC7555">
        <v>8</v>
      </c>
      <c r="AD7555">
        <v>0</v>
      </c>
      <c r="AE7555" t="s">
        <v>22745</v>
      </c>
      <c r="AF7555" t="s">
        <v>22746</v>
      </c>
      <c r="AG7555">
        <v>0.96</v>
      </c>
      <c r="AH7555" t="s">
        <v>36</v>
      </c>
      <c r="AI7555" t="s">
        <v>37</v>
      </c>
      <c r="AJ7555" t="s">
        <v>38</v>
      </c>
    </row>
    <row r="7556" spans="1:36" x14ac:dyDescent="0.25">
      <c r="A7556" t="s">
        <v>32</v>
      </c>
      <c r="B7556" t="s">
        <v>22747</v>
      </c>
      <c r="C7556">
        <f>YEAR(B7556)</f>
        <v>2020</v>
      </c>
      <c r="D7556">
        <v>82.4</v>
      </c>
      <c r="E7556">
        <v>68</v>
      </c>
      <c r="F7556">
        <v>75.8</v>
      </c>
      <c r="H7556" s="2">
        <f>IF(F7556-70.42&lt;=0,0,IF(F7556-70.42&lt;=1,1,2))</f>
        <v>2</v>
      </c>
      <c r="I7556">
        <v>88.3</v>
      </c>
      <c r="J7556">
        <v>68</v>
      </c>
      <c r="K7556">
        <v>77.400000000000006</v>
      </c>
      <c r="L7556">
        <v>69.900000000000006</v>
      </c>
      <c r="M7556">
        <v>82.2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28.9</v>
      </c>
      <c r="V7556">
        <v>10.3</v>
      </c>
      <c r="W7556">
        <v>116.4</v>
      </c>
      <c r="X7556">
        <v>1012.9</v>
      </c>
      <c r="Y7556">
        <v>24.5</v>
      </c>
      <c r="Z7556">
        <v>6.2</v>
      </c>
      <c r="AA7556">
        <v>236.3</v>
      </c>
      <c r="AB7556">
        <v>20.399999999999999</v>
      </c>
      <c r="AC7556">
        <v>8</v>
      </c>
      <c r="AD7556">
        <v>0</v>
      </c>
      <c r="AE7556" t="s">
        <v>22748</v>
      </c>
      <c r="AF7556" t="s">
        <v>22749</v>
      </c>
      <c r="AG7556">
        <v>0</v>
      </c>
      <c r="AH7556" t="s">
        <v>36</v>
      </c>
      <c r="AI7556" t="s">
        <v>37</v>
      </c>
      <c r="AJ7556" t="s">
        <v>38</v>
      </c>
    </row>
    <row r="7557" spans="1:36" x14ac:dyDescent="0.25">
      <c r="A7557" t="s">
        <v>32</v>
      </c>
      <c r="B7557" t="s">
        <v>22750</v>
      </c>
      <c r="C7557">
        <f>YEAR(B7557)</f>
        <v>2020</v>
      </c>
      <c r="D7557">
        <v>87.8</v>
      </c>
      <c r="E7557">
        <v>69.8</v>
      </c>
      <c r="F7557">
        <v>78.2</v>
      </c>
      <c r="H7557" s="2">
        <f>IF(F7557-70.42&lt;=0,0,IF(F7557-70.42&lt;=1,1,2))</f>
        <v>2</v>
      </c>
      <c r="I7557">
        <v>93.4</v>
      </c>
      <c r="J7557">
        <v>69.8</v>
      </c>
      <c r="K7557">
        <v>80.099999999999994</v>
      </c>
      <c r="L7557">
        <v>68.3</v>
      </c>
      <c r="M7557">
        <v>72.900000000000006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27.7</v>
      </c>
      <c r="V7557">
        <v>11.4</v>
      </c>
      <c r="W7557">
        <v>146.69999999999999</v>
      </c>
      <c r="X7557">
        <v>1013.6</v>
      </c>
      <c r="Y7557">
        <v>30.6</v>
      </c>
      <c r="Z7557">
        <v>6.2</v>
      </c>
      <c r="AA7557">
        <v>225.6</v>
      </c>
      <c r="AB7557">
        <v>19.5</v>
      </c>
      <c r="AC7557">
        <v>7</v>
      </c>
      <c r="AD7557">
        <v>0</v>
      </c>
      <c r="AE7557" t="s">
        <v>22751</v>
      </c>
      <c r="AF7557" t="s">
        <v>22752</v>
      </c>
      <c r="AG7557">
        <v>0.03</v>
      </c>
      <c r="AH7557" t="s">
        <v>36</v>
      </c>
      <c r="AI7557" t="s">
        <v>37</v>
      </c>
      <c r="AJ7557" t="s">
        <v>38</v>
      </c>
    </row>
    <row r="7558" spans="1:36" x14ac:dyDescent="0.25">
      <c r="A7558" t="s">
        <v>32</v>
      </c>
      <c r="B7558" t="s">
        <v>22753</v>
      </c>
      <c r="C7558">
        <f>YEAR(B7558)</f>
        <v>2020</v>
      </c>
      <c r="D7558">
        <v>84.2</v>
      </c>
      <c r="E7558">
        <v>71.599999999999994</v>
      </c>
      <c r="F7558">
        <v>78.099999999999994</v>
      </c>
      <c r="H7558" s="2">
        <f>IF(F7558-70.42&lt;=0,0,IF(F7558-70.42&lt;=1,1,2))</f>
        <v>2</v>
      </c>
      <c r="I7558">
        <v>91</v>
      </c>
      <c r="J7558">
        <v>71.599999999999994</v>
      </c>
      <c r="K7558">
        <v>79.8</v>
      </c>
      <c r="L7558">
        <v>69.099999999999994</v>
      </c>
      <c r="M7558">
        <v>74.900000000000006</v>
      </c>
      <c r="O7558">
        <v>1.518</v>
      </c>
      <c r="P7558">
        <v>100</v>
      </c>
      <c r="Q7558">
        <v>4.17</v>
      </c>
      <c r="R7558" t="s">
        <v>40</v>
      </c>
      <c r="S7558">
        <v>0</v>
      </c>
      <c r="T7558">
        <v>0</v>
      </c>
      <c r="U7558">
        <v>23</v>
      </c>
      <c r="V7558">
        <v>19.7</v>
      </c>
      <c r="W7558">
        <v>115.4</v>
      </c>
      <c r="X7558">
        <v>1011.5</v>
      </c>
      <c r="Y7558">
        <v>39.9</v>
      </c>
      <c r="Z7558">
        <v>5.8</v>
      </c>
      <c r="AA7558">
        <v>201.4</v>
      </c>
      <c r="AB7558">
        <v>17.3</v>
      </c>
      <c r="AC7558">
        <v>7</v>
      </c>
      <c r="AD7558">
        <v>0</v>
      </c>
      <c r="AE7558" t="s">
        <v>22754</v>
      </c>
      <c r="AF7558" t="s">
        <v>22755</v>
      </c>
      <c r="AG7558">
        <v>7.0000000000000007E-2</v>
      </c>
      <c r="AH7558" t="s">
        <v>56</v>
      </c>
      <c r="AI7558" t="s">
        <v>65</v>
      </c>
      <c r="AJ7558" t="s">
        <v>40</v>
      </c>
    </row>
    <row r="7559" spans="1:36" x14ac:dyDescent="0.25">
      <c r="A7559" t="s">
        <v>32</v>
      </c>
      <c r="B7559" t="s">
        <v>22756</v>
      </c>
      <c r="C7559">
        <f>YEAR(B7559)</f>
        <v>2020</v>
      </c>
      <c r="D7559">
        <v>77</v>
      </c>
      <c r="E7559">
        <v>69.8</v>
      </c>
      <c r="F7559">
        <v>73.599999999999994</v>
      </c>
      <c r="H7559" s="2">
        <f>IF(F7559-70.42&lt;=0,0,IF(F7559-70.42&lt;=1,1,2))</f>
        <v>2</v>
      </c>
      <c r="I7559">
        <v>77</v>
      </c>
      <c r="J7559">
        <v>69.8</v>
      </c>
      <c r="K7559">
        <v>73.599999999999994</v>
      </c>
      <c r="L7559">
        <v>66.599999999999994</v>
      </c>
      <c r="M7559">
        <v>79.7</v>
      </c>
      <c r="O7559">
        <v>0.61899999999999999</v>
      </c>
      <c r="P7559">
        <v>100</v>
      </c>
      <c r="Q7559">
        <v>12.5</v>
      </c>
      <c r="R7559" t="s">
        <v>40</v>
      </c>
      <c r="S7559">
        <v>0</v>
      </c>
      <c r="T7559">
        <v>0</v>
      </c>
      <c r="U7559">
        <v>28.2</v>
      </c>
      <c r="V7559">
        <v>21.8</v>
      </c>
      <c r="W7559">
        <v>350.7</v>
      </c>
      <c r="X7559">
        <v>1012</v>
      </c>
      <c r="Y7559">
        <v>56.3</v>
      </c>
      <c r="Z7559">
        <v>6</v>
      </c>
      <c r="AA7559">
        <v>136.19999999999999</v>
      </c>
      <c r="AB7559">
        <v>11.8</v>
      </c>
      <c r="AC7559">
        <v>6</v>
      </c>
      <c r="AD7559">
        <v>0</v>
      </c>
      <c r="AE7559" t="s">
        <v>22757</v>
      </c>
      <c r="AF7559" t="s">
        <v>22758</v>
      </c>
      <c r="AG7559">
        <v>0.1</v>
      </c>
      <c r="AH7559" t="s">
        <v>56</v>
      </c>
      <c r="AI7559" t="s">
        <v>111</v>
      </c>
      <c r="AJ7559" t="s">
        <v>40</v>
      </c>
    </row>
    <row r="7560" spans="1:36" x14ac:dyDescent="0.25">
      <c r="A7560" t="s">
        <v>32</v>
      </c>
      <c r="B7560" t="s">
        <v>22759</v>
      </c>
      <c r="C7560">
        <f>YEAR(B7560)</f>
        <v>2020</v>
      </c>
      <c r="D7560">
        <v>77</v>
      </c>
      <c r="E7560">
        <v>73.400000000000006</v>
      </c>
      <c r="F7560">
        <v>75</v>
      </c>
      <c r="H7560" s="2">
        <f>IF(F7560-70.42&lt;=0,0,IF(F7560-70.42&lt;=1,1,2))</f>
        <v>2</v>
      </c>
      <c r="I7560">
        <v>77</v>
      </c>
      <c r="J7560">
        <v>73.400000000000006</v>
      </c>
      <c r="K7560">
        <v>75</v>
      </c>
      <c r="L7560">
        <v>63.4</v>
      </c>
      <c r="M7560">
        <v>67.5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28.4</v>
      </c>
      <c r="V7560">
        <v>17.2</v>
      </c>
      <c r="W7560">
        <v>326.5</v>
      </c>
      <c r="X7560">
        <v>1014.4</v>
      </c>
      <c r="Y7560">
        <v>50.4</v>
      </c>
      <c r="Z7560">
        <v>6.2</v>
      </c>
      <c r="AA7560">
        <v>185.6</v>
      </c>
      <c r="AB7560">
        <v>16</v>
      </c>
      <c r="AC7560">
        <v>6</v>
      </c>
      <c r="AD7560">
        <v>0</v>
      </c>
      <c r="AE7560" t="s">
        <v>22760</v>
      </c>
      <c r="AF7560" t="s">
        <v>22761</v>
      </c>
      <c r="AG7560">
        <v>0.14000000000000001</v>
      </c>
      <c r="AH7560" t="s">
        <v>36</v>
      </c>
      <c r="AI7560" t="s">
        <v>37</v>
      </c>
      <c r="AJ7560" t="s">
        <v>38</v>
      </c>
    </row>
    <row r="7561" spans="1:36" x14ac:dyDescent="0.25">
      <c r="A7561" t="s">
        <v>32</v>
      </c>
      <c r="B7561" t="s">
        <v>22762</v>
      </c>
      <c r="C7561">
        <f>YEAR(B7561)</f>
        <v>2020</v>
      </c>
      <c r="D7561">
        <v>78.8</v>
      </c>
      <c r="E7561">
        <v>73.400000000000006</v>
      </c>
      <c r="F7561">
        <v>75.2</v>
      </c>
      <c r="H7561" s="2">
        <f>IF(F7561-70.42&lt;=0,0,IF(F7561-70.42&lt;=1,1,2))</f>
        <v>2</v>
      </c>
      <c r="I7561">
        <v>78.8</v>
      </c>
      <c r="J7561">
        <v>73.400000000000006</v>
      </c>
      <c r="K7561">
        <v>75.2</v>
      </c>
      <c r="L7561">
        <v>65</v>
      </c>
      <c r="M7561">
        <v>70.900000000000006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26.2</v>
      </c>
      <c r="V7561">
        <v>20.8</v>
      </c>
      <c r="W7561">
        <v>312.5</v>
      </c>
      <c r="X7561">
        <v>1016.5</v>
      </c>
      <c r="Y7561">
        <v>41.7</v>
      </c>
      <c r="Z7561">
        <v>6.2</v>
      </c>
      <c r="AA7561">
        <v>214.5</v>
      </c>
      <c r="AB7561">
        <v>18.5</v>
      </c>
      <c r="AC7561">
        <v>7</v>
      </c>
      <c r="AD7561">
        <v>0</v>
      </c>
      <c r="AE7561" t="s">
        <v>22763</v>
      </c>
      <c r="AF7561" t="s">
        <v>22764</v>
      </c>
      <c r="AG7561">
        <v>0.17</v>
      </c>
      <c r="AH7561" t="s">
        <v>36</v>
      </c>
      <c r="AI7561" t="s">
        <v>37</v>
      </c>
      <c r="AJ7561" t="s">
        <v>38</v>
      </c>
    </row>
    <row r="7562" spans="1:36" x14ac:dyDescent="0.25">
      <c r="A7562" t="s">
        <v>32</v>
      </c>
      <c r="B7562" t="s">
        <v>22765</v>
      </c>
      <c r="C7562">
        <f>YEAR(B7562)</f>
        <v>2020</v>
      </c>
      <c r="D7562">
        <v>80.599999999999994</v>
      </c>
      <c r="E7562">
        <v>66.2</v>
      </c>
      <c r="F7562">
        <v>73.8</v>
      </c>
      <c r="H7562" s="2">
        <f>IF(F7562-70.42&lt;=0,0,IF(F7562-70.42&lt;=1,1,2))</f>
        <v>2</v>
      </c>
      <c r="I7562">
        <v>85.4</v>
      </c>
      <c r="J7562">
        <v>66.2</v>
      </c>
      <c r="K7562">
        <v>74.5</v>
      </c>
      <c r="L7562">
        <v>67.599999999999994</v>
      </c>
      <c r="M7562">
        <v>81.5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23.3</v>
      </c>
      <c r="V7562">
        <v>16.100000000000001</v>
      </c>
      <c r="W7562">
        <v>303.3</v>
      </c>
      <c r="X7562">
        <v>1016</v>
      </c>
      <c r="Y7562">
        <v>24.7</v>
      </c>
      <c r="Z7562">
        <v>6.2</v>
      </c>
      <c r="AA7562">
        <v>227.9</v>
      </c>
      <c r="AB7562">
        <v>19.600000000000001</v>
      </c>
      <c r="AC7562">
        <v>8</v>
      </c>
      <c r="AD7562">
        <v>0</v>
      </c>
      <c r="AE7562" t="s">
        <v>22766</v>
      </c>
      <c r="AF7562" t="s">
        <v>22767</v>
      </c>
      <c r="AG7562">
        <v>0.21</v>
      </c>
      <c r="AH7562" t="s">
        <v>36</v>
      </c>
      <c r="AI7562" t="s">
        <v>37</v>
      </c>
      <c r="AJ7562" t="s">
        <v>38</v>
      </c>
    </row>
    <row r="7563" spans="1:36" x14ac:dyDescent="0.25">
      <c r="A7563" t="s">
        <v>32</v>
      </c>
      <c r="B7563" t="s">
        <v>22768</v>
      </c>
      <c r="C7563">
        <f>YEAR(B7563)</f>
        <v>2020</v>
      </c>
      <c r="D7563">
        <v>82.4</v>
      </c>
      <c r="E7563">
        <v>68</v>
      </c>
      <c r="F7563">
        <v>76</v>
      </c>
      <c r="H7563" s="2">
        <f>IF(F7563-70.42&lt;=0,0,IF(F7563-70.42&lt;=1,1,2))</f>
        <v>2</v>
      </c>
      <c r="I7563">
        <v>87.2</v>
      </c>
      <c r="J7563">
        <v>68</v>
      </c>
      <c r="K7563">
        <v>77.3</v>
      </c>
      <c r="L7563">
        <v>67.2</v>
      </c>
      <c r="M7563">
        <v>75.099999999999994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24.2</v>
      </c>
      <c r="V7563">
        <v>6.9</v>
      </c>
      <c r="W7563">
        <v>185</v>
      </c>
      <c r="X7563">
        <v>1013.9</v>
      </c>
      <c r="Y7563">
        <v>29.9</v>
      </c>
      <c r="Z7563">
        <v>6.2</v>
      </c>
      <c r="AA7563">
        <v>201</v>
      </c>
      <c r="AB7563">
        <v>17.2</v>
      </c>
      <c r="AC7563">
        <v>8</v>
      </c>
      <c r="AD7563">
        <v>0</v>
      </c>
      <c r="AE7563" t="s">
        <v>22769</v>
      </c>
      <c r="AF7563" t="s">
        <v>22770</v>
      </c>
      <c r="AG7563">
        <v>0.25</v>
      </c>
      <c r="AH7563" t="s">
        <v>36</v>
      </c>
      <c r="AI7563" t="s">
        <v>37</v>
      </c>
      <c r="AJ7563" t="s">
        <v>38</v>
      </c>
    </row>
    <row r="7564" spans="1:36" x14ac:dyDescent="0.25">
      <c r="A7564" t="s">
        <v>32</v>
      </c>
      <c r="B7564" t="s">
        <v>22771</v>
      </c>
      <c r="C7564">
        <f>YEAR(B7564)</f>
        <v>2020</v>
      </c>
      <c r="D7564">
        <v>80.599999999999994</v>
      </c>
      <c r="E7564">
        <v>69.8</v>
      </c>
      <c r="F7564">
        <v>75.599999999999994</v>
      </c>
      <c r="H7564" s="2">
        <f>IF(F7564-70.42&lt;=0,0,IF(F7564-70.42&lt;=1,1,2))</f>
        <v>2</v>
      </c>
      <c r="I7564">
        <v>83.9</v>
      </c>
      <c r="J7564">
        <v>69.8</v>
      </c>
      <c r="K7564">
        <v>76.2</v>
      </c>
      <c r="L7564">
        <v>65.599999999999994</v>
      </c>
      <c r="M7564">
        <v>71.5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23.9</v>
      </c>
      <c r="V7564">
        <v>17.2</v>
      </c>
      <c r="W7564">
        <v>308.8</v>
      </c>
      <c r="X7564">
        <v>1011.5</v>
      </c>
      <c r="Y7564">
        <v>18.7</v>
      </c>
      <c r="Z7564">
        <v>6.2</v>
      </c>
      <c r="AA7564">
        <v>232.6</v>
      </c>
      <c r="AB7564">
        <v>20.2</v>
      </c>
      <c r="AC7564">
        <v>8</v>
      </c>
      <c r="AD7564">
        <v>0</v>
      </c>
      <c r="AE7564" t="s">
        <v>22772</v>
      </c>
      <c r="AF7564" t="s">
        <v>22773</v>
      </c>
      <c r="AG7564">
        <v>0.27</v>
      </c>
      <c r="AH7564" t="s">
        <v>330</v>
      </c>
      <c r="AI7564" t="s">
        <v>9140</v>
      </c>
      <c r="AJ7564" t="s">
        <v>331</v>
      </c>
    </row>
    <row r="7565" spans="1:36" x14ac:dyDescent="0.25">
      <c r="A7565" t="s">
        <v>32</v>
      </c>
      <c r="B7565" t="s">
        <v>22774</v>
      </c>
      <c r="C7565">
        <f>YEAR(B7565)</f>
        <v>2020</v>
      </c>
      <c r="D7565">
        <v>93.2</v>
      </c>
      <c r="E7565">
        <v>71.599999999999994</v>
      </c>
      <c r="F7565">
        <v>81.099999999999994</v>
      </c>
      <c r="H7565" s="2">
        <f>IF(F7565-70.42&lt;=0,0,IF(F7565-70.42&lt;=1,1,2))</f>
        <v>2</v>
      </c>
      <c r="I7565">
        <v>92.6</v>
      </c>
      <c r="J7565">
        <v>71.599999999999994</v>
      </c>
      <c r="K7565">
        <v>81.3</v>
      </c>
      <c r="L7565">
        <v>61.8</v>
      </c>
      <c r="M7565">
        <v>54.7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50.8</v>
      </c>
      <c r="V7565">
        <v>36.9</v>
      </c>
      <c r="W7565">
        <v>177.1</v>
      </c>
      <c r="X7565">
        <v>1007.2</v>
      </c>
      <c r="Y7565">
        <v>20</v>
      </c>
      <c r="Z7565">
        <v>6.2</v>
      </c>
      <c r="AA7565">
        <v>228.9</v>
      </c>
      <c r="AB7565">
        <v>19.7</v>
      </c>
      <c r="AC7565">
        <v>8</v>
      </c>
      <c r="AD7565">
        <v>0</v>
      </c>
      <c r="AE7565" t="s">
        <v>22775</v>
      </c>
      <c r="AF7565" t="s">
        <v>22776</v>
      </c>
      <c r="AG7565">
        <v>0.31</v>
      </c>
      <c r="AH7565" t="s">
        <v>330</v>
      </c>
      <c r="AI7565" t="s">
        <v>37</v>
      </c>
      <c r="AJ7565" t="s">
        <v>344</v>
      </c>
    </row>
    <row r="7566" spans="1:36" x14ac:dyDescent="0.25">
      <c r="A7566" t="s">
        <v>32</v>
      </c>
      <c r="B7566" t="s">
        <v>22777</v>
      </c>
      <c r="C7566">
        <f>YEAR(B7566)</f>
        <v>2020</v>
      </c>
      <c r="D7566">
        <v>82.4</v>
      </c>
      <c r="E7566">
        <v>69.8</v>
      </c>
      <c r="F7566">
        <v>76.400000000000006</v>
      </c>
      <c r="H7566" s="2">
        <f>IF(F7566-70.42&lt;=0,0,IF(F7566-70.42&lt;=1,1,2))</f>
        <v>2</v>
      </c>
      <c r="I7566">
        <v>84.6</v>
      </c>
      <c r="J7566">
        <v>69.8</v>
      </c>
      <c r="K7566">
        <v>76.8</v>
      </c>
      <c r="L7566">
        <v>65.5</v>
      </c>
      <c r="M7566">
        <v>69.599999999999994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17.2</v>
      </c>
      <c r="V7566">
        <v>10.3</v>
      </c>
      <c r="W7566">
        <v>324.5</v>
      </c>
      <c r="X7566">
        <v>1013.4</v>
      </c>
      <c r="Y7566">
        <v>26.1</v>
      </c>
      <c r="Z7566">
        <v>6.2</v>
      </c>
      <c r="AA7566">
        <v>222.9</v>
      </c>
      <c r="AB7566">
        <v>19.399999999999999</v>
      </c>
      <c r="AC7566">
        <v>8</v>
      </c>
      <c r="AD7566">
        <v>0</v>
      </c>
      <c r="AE7566" t="s">
        <v>22778</v>
      </c>
      <c r="AF7566" t="s">
        <v>22779</v>
      </c>
      <c r="AG7566">
        <v>0.34</v>
      </c>
      <c r="AH7566" t="s">
        <v>36</v>
      </c>
      <c r="AI7566" t="s">
        <v>37</v>
      </c>
      <c r="AJ7566" t="s">
        <v>38</v>
      </c>
    </row>
    <row r="7567" spans="1:36" x14ac:dyDescent="0.25">
      <c r="A7567" t="s">
        <v>32</v>
      </c>
      <c r="B7567" t="s">
        <v>22780</v>
      </c>
      <c r="C7567">
        <f>YEAR(B7567)</f>
        <v>2020</v>
      </c>
      <c r="D7567">
        <v>96.8</v>
      </c>
      <c r="E7567">
        <v>69.8</v>
      </c>
      <c r="F7567">
        <v>81.2</v>
      </c>
      <c r="H7567" s="2">
        <f>IF(F7567-70.42&lt;=0,0,IF(F7567-70.42&lt;=1,1,2))</f>
        <v>2</v>
      </c>
      <c r="I7567">
        <v>96.5</v>
      </c>
      <c r="J7567">
        <v>69.8</v>
      </c>
      <c r="K7567">
        <v>82.1</v>
      </c>
      <c r="L7567">
        <v>64.3</v>
      </c>
      <c r="M7567">
        <v>60.3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23</v>
      </c>
      <c r="V7567">
        <v>16.100000000000001</v>
      </c>
      <c r="W7567">
        <v>178.5</v>
      </c>
      <c r="X7567">
        <v>1015.8</v>
      </c>
      <c r="Y7567">
        <v>41.2</v>
      </c>
      <c r="Z7567">
        <v>6.2</v>
      </c>
      <c r="AA7567">
        <v>216.1</v>
      </c>
      <c r="AB7567">
        <v>18.600000000000001</v>
      </c>
      <c r="AC7567">
        <v>7</v>
      </c>
      <c r="AD7567">
        <v>0</v>
      </c>
      <c r="AE7567" t="s">
        <v>22781</v>
      </c>
      <c r="AF7567" t="s">
        <v>22782</v>
      </c>
      <c r="AG7567">
        <v>0.38</v>
      </c>
      <c r="AH7567" t="s">
        <v>36</v>
      </c>
      <c r="AI7567" t="s">
        <v>174</v>
      </c>
      <c r="AJ7567" t="s">
        <v>38</v>
      </c>
    </row>
    <row r="7568" spans="1:36" x14ac:dyDescent="0.25">
      <c r="A7568" t="s">
        <v>32</v>
      </c>
      <c r="B7568" t="s">
        <v>22783</v>
      </c>
      <c r="C7568">
        <f>YEAR(B7568)</f>
        <v>2020</v>
      </c>
      <c r="D7568">
        <v>82.4</v>
      </c>
      <c r="E7568">
        <v>75.2</v>
      </c>
      <c r="F7568">
        <v>78.400000000000006</v>
      </c>
      <c r="H7568" s="2">
        <f>IF(F7568-70.42&lt;=0,0,IF(F7568-70.42&lt;=1,1,2))</f>
        <v>2</v>
      </c>
      <c r="I7568">
        <v>87.2</v>
      </c>
      <c r="J7568">
        <v>75.2</v>
      </c>
      <c r="K7568">
        <v>79.599999999999994</v>
      </c>
      <c r="L7568">
        <v>67.2</v>
      </c>
      <c r="M7568">
        <v>68.900000000000006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23</v>
      </c>
      <c r="V7568">
        <v>19.600000000000001</v>
      </c>
      <c r="W7568">
        <v>307.3</v>
      </c>
      <c r="X7568">
        <v>1014.4</v>
      </c>
      <c r="Y7568">
        <v>33</v>
      </c>
      <c r="Z7568">
        <v>6.2</v>
      </c>
      <c r="AA7568">
        <v>204.1</v>
      </c>
      <c r="AB7568">
        <v>17.7</v>
      </c>
      <c r="AC7568">
        <v>7</v>
      </c>
      <c r="AD7568">
        <v>0</v>
      </c>
      <c r="AE7568" t="s">
        <v>22784</v>
      </c>
      <c r="AF7568" t="s">
        <v>22785</v>
      </c>
      <c r="AG7568">
        <v>0.41</v>
      </c>
      <c r="AH7568" t="s">
        <v>36</v>
      </c>
      <c r="AI7568" t="s">
        <v>37</v>
      </c>
      <c r="AJ7568" t="s">
        <v>38</v>
      </c>
    </row>
    <row r="7569" spans="1:36" x14ac:dyDescent="0.25">
      <c r="A7569" t="s">
        <v>32</v>
      </c>
      <c r="B7569" t="s">
        <v>22786</v>
      </c>
      <c r="C7569">
        <f>YEAR(B7569)</f>
        <v>2020</v>
      </c>
      <c r="D7569">
        <v>78.8</v>
      </c>
      <c r="E7569">
        <v>68</v>
      </c>
      <c r="F7569">
        <v>74.099999999999994</v>
      </c>
      <c r="H7569" s="2">
        <f>IF(F7569-70.42&lt;=0,0,IF(F7569-70.42&lt;=1,1,2))</f>
        <v>2</v>
      </c>
      <c r="I7569">
        <v>78.8</v>
      </c>
      <c r="J7569">
        <v>68</v>
      </c>
      <c r="K7569">
        <v>74.099999999999994</v>
      </c>
      <c r="L7569">
        <v>62.2</v>
      </c>
      <c r="M7569">
        <v>66.400000000000006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23.5</v>
      </c>
      <c r="V7569">
        <v>20.7</v>
      </c>
      <c r="W7569">
        <v>312.10000000000002</v>
      </c>
      <c r="X7569">
        <v>1012</v>
      </c>
      <c r="Y7569">
        <v>27.8</v>
      </c>
      <c r="Z7569">
        <v>6.2</v>
      </c>
      <c r="AA7569">
        <v>219.2</v>
      </c>
      <c r="AB7569">
        <v>18.899999999999999</v>
      </c>
      <c r="AC7569">
        <v>7</v>
      </c>
      <c r="AD7569">
        <v>0</v>
      </c>
      <c r="AE7569" t="s">
        <v>22787</v>
      </c>
      <c r="AF7569" t="s">
        <v>22788</v>
      </c>
      <c r="AG7569">
        <v>0.45</v>
      </c>
      <c r="AH7569" t="s">
        <v>36</v>
      </c>
      <c r="AI7569" t="s">
        <v>37</v>
      </c>
      <c r="AJ7569" t="s">
        <v>38</v>
      </c>
    </row>
    <row r="7570" spans="1:36" x14ac:dyDescent="0.25">
      <c r="A7570" t="s">
        <v>32</v>
      </c>
      <c r="B7570" t="s">
        <v>22789</v>
      </c>
      <c r="C7570">
        <f>YEAR(B7570)</f>
        <v>2020</v>
      </c>
      <c r="D7570">
        <v>78.8</v>
      </c>
      <c r="E7570">
        <v>62.6</v>
      </c>
      <c r="F7570">
        <v>70.7</v>
      </c>
      <c r="H7570" s="2">
        <f>IF(F7570-70.42&lt;=0,0,IF(F7570-70.42&lt;=1,1,2))</f>
        <v>1</v>
      </c>
      <c r="I7570">
        <v>78.8</v>
      </c>
      <c r="J7570">
        <v>62.6</v>
      </c>
      <c r="K7570">
        <v>70.7</v>
      </c>
      <c r="L7570">
        <v>60.4</v>
      </c>
      <c r="M7570">
        <v>70.599999999999994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18.8</v>
      </c>
      <c r="V7570">
        <v>17.100000000000001</v>
      </c>
      <c r="W7570">
        <v>337.7</v>
      </c>
      <c r="X7570">
        <v>1010.5</v>
      </c>
      <c r="Y7570">
        <v>36.799999999999997</v>
      </c>
      <c r="Z7570">
        <v>6.2</v>
      </c>
      <c r="AA7570">
        <v>214.6</v>
      </c>
      <c r="AB7570">
        <v>18.600000000000001</v>
      </c>
      <c r="AC7570">
        <v>7</v>
      </c>
      <c r="AD7570">
        <v>0</v>
      </c>
      <c r="AE7570" t="s">
        <v>22790</v>
      </c>
      <c r="AF7570" t="s">
        <v>22791</v>
      </c>
      <c r="AG7570">
        <v>0.48</v>
      </c>
      <c r="AH7570" t="s">
        <v>36</v>
      </c>
      <c r="AI7570" t="s">
        <v>174</v>
      </c>
      <c r="AJ7570" t="s">
        <v>38</v>
      </c>
    </row>
    <row r="7571" spans="1:36" x14ac:dyDescent="0.25">
      <c r="A7571" t="s">
        <v>32</v>
      </c>
      <c r="B7571" t="s">
        <v>22792</v>
      </c>
      <c r="C7571">
        <f>YEAR(B7571)</f>
        <v>2020</v>
      </c>
      <c r="D7571">
        <v>78.8</v>
      </c>
      <c r="E7571">
        <v>62.6</v>
      </c>
      <c r="F7571">
        <v>71.400000000000006</v>
      </c>
      <c r="H7571" s="2">
        <f>IF(F7571-70.42&lt;=0,0,IF(F7571-70.42&lt;=1,1,2))</f>
        <v>1</v>
      </c>
      <c r="I7571">
        <v>78.8</v>
      </c>
      <c r="J7571">
        <v>62.6</v>
      </c>
      <c r="K7571">
        <v>71.400000000000006</v>
      </c>
      <c r="L7571">
        <v>62.5</v>
      </c>
      <c r="M7571">
        <v>74.2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20.8</v>
      </c>
      <c r="V7571">
        <v>12.8</v>
      </c>
      <c r="W7571">
        <v>72.900000000000006</v>
      </c>
      <c r="X7571">
        <v>1013.4</v>
      </c>
      <c r="Y7571">
        <v>26.6</v>
      </c>
      <c r="Z7571">
        <v>6.2</v>
      </c>
      <c r="AA7571">
        <v>208.2</v>
      </c>
      <c r="AB7571">
        <v>18.100000000000001</v>
      </c>
      <c r="AC7571">
        <v>7</v>
      </c>
      <c r="AD7571">
        <v>0</v>
      </c>
      <c r="AE7571" t="s">
        <v>22793</v>
      </c>
      <c r="AF7571" t="s">
        <v>22794</v>
      </c>
      <c r="AG7571">
        <v>0.5</v>
      </c>
      <c r="AH7571" t="s">
        <v>36</v>
      </c>
      <c r="AI7571" t="s">
        <v>37</v>
      </c>
      <c r="AJ7571" t="s">
        <v>38</v>
      </c>
    </row>
    <row r="7572" spans="1:36" x14ac:dyDescent="0.25">
      <c r="A7572" t="s">
        <v>32</v>
      </c>
      <c r="B7572" t="s">
        <v>22795</v>
      </c>
      <c r="C7572">
        <f>YEAR(B7572)</f>
        <v>2020</v>
      </c>
      <c r="D7572">
        <v>87.8</v>
      </c>
      <c r="E7572">
        <v>68</v>
      </c>
      <c r="F7572">
        <v>76.2</v>
      </c>
      <c r="H7572" s="2">
        <f>IF(F7572-70.42&lt;=0,0,IF(F7572-70.42&lt;=1,1,2))</f>
        <v>2</v>
      </c>
      <c r="I7572">
        <v>92.7</v>
      </c>
      <c r="J7572">
        <v>68</v>
      </c>
      <c r="K7572">
        <v>77.3</v>
      </c>
      <c r="L7572">
        <v>66</v>
      </c>
      <c r="M7572">
        <v>71.8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27.7</v>
      </c>
      <c r="V7572">
        <v>11.4</v>
      </c>
      <c r="W7572">
        <v>126</v>
      </c>
      <c r="X7572">
        <v>1015.1</v>
      </c>
      <c r="Y7572">
        <v>11.3</v>
      </c>
      <c r="Z7572">
        <v>6.2</v>
      </c>
      <c r="AA7572">
        <v>215.7</v>
      </c>
      <c r="AB7572">
        <v>18.8</v>
      </c>
      <c r="AC7572">
        <v>7</v>
      </c>
      <c r="AD7572">
        <v>0</v>
      </c>
      <c r="AE7572" t="s">
        <v>22796</v>
      </c>
      <c r="AF7572" t="s">
        <v>22797</v>
      </c>
      <c r="AG7572">
        <v>0.55000000000000004</v>
      </c>
      <c r="AH7572" t="s">
        <v>330</v>
      </c>
      <c r="AI7572" t="s">
        <v>9140</v>
      </c>
      <c r="AJ7572" t="s">
        <v>331</v>
      </c>
    </row>
    <row r="7573" spans="1:36" x14ac:dyDescent="0.25">
      <c r="A7573" t="s">
        <v>32</v>
      </c>
      <c r="B7573" t="s">
        <v>22798</v>
      </c>
      <c r="C7573">
        <f>YEAR(B7573)</f>
        <v>2020</v>
      </c>
      <c r="D7573">
        <v>82.4</v>
      </c>
      <c r="E7573">
        <v>68</v>
      </c>
      <c r="F7573">
        <v>75.099999999999994</v>
      </c>
      <c r="H7573" s="2">
        <f>IF(F7573-70.42&lt;=0,0,IF(F7573-70.42&lt;=1,1,2))</f>
        <v>2</v>
      </c>
      <c r="I7573">
        <v>86.2</v>
      </c>
      <c r="J7573">
        <v>68</v>
      </c>
      <c r="K7573">
        <v>76.3</v>
      </c>
      <c r="L7573">
        <v>65.7</v>
      </c>
      <c r="M7573">
        <v>72.8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15.4</v>
      </c>
      <c r="V7573">
        <v>11.4</v>
      </c>
      <c r="W7573">
        <v>78.8</v>
      </c>
      <c r="X7573">
        <v>1016.4</v>
      </c>
      <c r="Y7573">
        <v>11.8</v>
      </c>
      <c r="Z7573">
        <v>6.2</v>
      </c>
      <c r="AA7573">
        <v>216.1</v>
      </c>
      <c r="AB7573">
        <v>18.8</v>
      </c>
      <c r="AC7573">
        <v>7</v>
      </c>
      <c r="AD7573">
        <v>0</v>
      </c>
      <c r="AE7573" t="s">
        <v>22799</v>
      </c>
      <c r="AF7573" t="s">
        <v>22800</v>
      </c>
      <c r="AG7573">
        <v>0.57999999999999996</v>
      </c>
      <c r="AH7573" t="s">
        <v>330</v>
      </c>
      <c r="AI7573" t="s">
        <v>9140</v>
      </c>
      <c r="AJ7573" t="s">
        <v>331</v>
      </c>
    </row>
    <row r="7574" spans="1:36" x14ac:dyDescent="0.25">
      <c r="A7574" t="s">
        <v>32</v>
      </c>
      <c r="B7574" t="s">
        <v>22801</v>
      </c>
      <c r="C7574">
        <f>YEAR(B7574)</f>
        <v>2020</v>
      </c>
      <c r="D7574">
        <v>87.8</v>
      </c>
      <c r="E7574">
        <v>73.400000000000006</v>
      </c>
      <c r="F7574">
        <v>80.5</v>
      </c>
      <c r="H7574" s="2">
        <f>IF(F7574-70.42&lt;=0,0,IF(F7574-70.42&lt;=1,1,2))</f>
        <v>2</v>
      </c>
      <c r="I7574">
        <v>94.2</v>
      </c>
      <c r="J7574">
        <v>73.400000000000006</v>
      </c>
      <c r="K7574">
        <v>82.5</v>
      </c>
      <c r="L7574">
        <v>62.8</v>
      </c>
      <c r="M7574">
        <v>55.9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12.8</v>
      </c>
      <c r="V7574">
        <v>9.1999999999999993</v>
      </c>
      <c r="W7574">
        <v>146.30000000000001</v>
      </c>
      <c r="X7574">
        <v>1016.2</v>
      </c>
      <c r="Y7574">
        <v>21.4</v>
      </c>
      <c r="Z7574">
        <v>6.2</v>
      </c>
      <c r="AA7574">
        <v>215.1</v>
      </c>
      <c r="AB7574">
        <v>18.8</v>
      </c>
      <c r="AC7574">
        <v>7</v>
      </c>
      <c r="AD7574">
        <v>0</v>
      </c>
      <c r="AE7574" t="s">
        <v>22802</v>
      </c>
      <c r="AF7574" t="s">
        <v>22803</v>
      </c>
      <c r="AG7574">
        <v>0.62</v>
      </c>
      <c r="AH7574" t="s">
        <v>36</v>
      </c>
      <c r="AI7574" t="s">
        <v>37</v>
      </c>
      <c r="AJ7574" t="s">
        <v>38</v>
      </c>
    </row>
    <row r="7575" spans="1:36" x14ac:dyDescent="0.25">
      <c r="A7575" t="s">
        <v>32</v>
      </c>
      <c r="B7575" t="s">
        <v>22804</v>
      </c>
      <c r="C7575">
        <f>YEAR(B7575)</f>
        <v>2020</v>
      </c>
      <c r="D7575">
        <v>86.1</v>
      </c>
      <c r="E7575">
        <v>71.599999999999994</v>
      </c>
      <c r="F7575">
        <v>79.2</v>
      </c>
      <c r="H7575" s="2">
        <f>IF(F7575-70.42&lt;=0,0,IF(F7575-70.42&lt;=1,1,2))</f>
        <v>2</v>
      </c>
      <c r="I7575">
        <v>89.4</v>
      </c>
      <c r="J7575">
        <v>71.599999999999994</v>
      </c>
      <c r="K7575">
        <v>80.099999999999994</v>
      </c>
      <c r="L7575">
        <v>60.9</v>
      </c>
      <c r="M7575">
        <v>54.6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16.399999999999999</v>
      </c>
      <c r="V7575">
        <v>9.1999999999999993</v>
      </c>
      <c r="W7575">
        <v>27.7</v>
      </c>
      <c r="X7575">
        <v>1014.7</v>
      </c>
      <c r="Y7575">
        <v>23.6</v>
      </c>
      <c r="Z7575">
        <v>6.2</v>
      </c>
      <c r="AA7575">
        <v>211.4</v>
      </c>
      <c r="AB7575">
        <v>18.2</v>
      </c>
      <c r="AC7575">
        <v>7</v>
      </c>
      <c r="AD7575">
        <v>0</v>
      </c>
      <c r="AE7575" t="s">
        <v>22805</v>
      </c>
      <c r="AF7575" t="s">
        <v>22806</v>
      </c>
      <c r="AG7575">
        <v>0.65</v>
      </c>
      <c r="AH7575" t="s">
        <v>36</v>
      </c>
      <c r="AI7575" t="s">
        <v>37</v>
      </c>
      <c r="AJ7575" t="s">
        <v>38</v>
      </c>
    </row>
    <row r="7576" spans="1:36" x14ac:dyDescent="0.25">
      <c r="A7576" t="s">
        <v>32</v>
      </c>
      <c r="B7576" t="s">
        <v>22807</v>
      </c>
      <c r="C7576">
        <f>YEAR(B7576)</f>
        <v>2020</v>
      </c>
      <c r="D7576">
        <v>89.6</v>
      </c>
      <c r="E7576">
        <v>71.599999999999994</v>
      </c>
      <c r="F7576">
        <v>79.3</v>
      </c>
      <c r="H7576" s="2">
        <f>IF(F7576-70.42&lt;=0,0,IF(F7576-70.42&lt;=1,1,2))</f>
        <v>2</v>
      </c>
      <c r="I7576">
        <v>92</v>
      </c>
      <c r="J7576">
        <v>71.599999999999994</v>
      </c>
      <c r="K7576">
        <v>81.099999999999994</v>
      </c>
      <c r="L7576">
        <v>63.8</v>
      </c>
      <c r="M7576">
        <v>59.9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13.9</v>
      </c>
      <c r="V7576">
        <v>9.1999999999999993</v>
      </c>
      <c r="W7576">
        <v>107.6</v>
      </c>
      <c r="X7576">
        <v>1014.4</v>
      </c>
      <c r="Y7576">
        <v>41.6</v>
      </c>
      <c r="Z7576">
        <v>6.2</v>
      </c>
      <c r="AA7576">
        <v>185</v>
      </c>
      <c r="AB7576">
        <v>16</v>
      </c>
      <c r="AC7576">
        <v>7</v>
      </c>
      <c r="AD7576">
        <v>0</v>
      </c>
      <c r="AE7576" t="s">
        <v>22808</v>
      </c>
      <c r="AF7576" t="s">
        <v>22809</v>
      </c>
      <c r="AG7576">
        <v>0.68</v>
      </c>
      <c r="AH7576" t="s">
        <v>36</v>
      </c>
      <c r="AI7576" t="s">
        <v>702</v>
      </c>
      <c r="AJ7576" t="s">
        <v>38</v>
      </c>
    </row>
    <row r="7577" spans="1:36" x14ac:dyDescent="0.25">
      <c r="A7577" t="s">
        <v>32</v>
      </c>
      <c r="B7577" t="s">
        <v>22810</v>
      </c>
      <c r="C7577">
        <f>YEAR(B7577)</f>
        <v>2020</v>
      </c>
      <c r="D7577">
        <v>87.8</v>
      </c>
      <c r="E7577">
        <v>75.2</v>
      </c>
      <c r="F7577">
        <v>80.5</v>
      </c>
      <c r="H7577" s="2">
        <f>IF(F7577-70.42&lt;=0,0,IF(F7577-70.42&lt;=1,1,2))</f>
        <v>2</v>
      </c>
      <c r="I7577">
        <v>86.2</v>
      </c>
      <c r="J7577">
        <v>75.2</v>
      </c>
      <c r="K7577">
        <v>81.099999999999994</v>
      </c>
      <c r="L7577">
        <v>62.6</v>
      </c>
      <c r="M7577">
        <v>57.7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23</v>
      </c>
      <c r="V7577">
        <v>23</v>
      </c>
      <c r="W7577">
        <v>290.10000000000002</v>
      </c>
      <c r="X7577">
        <v>1011.8</v>
      </c>
      <c r="Y7577">
        <v>68.8</v>
      </c>
      <c r="Z7577">
        <v>6.2</v>
      </c>
      <c r="AA7577">
        <v>163.69999999999999</v>
      </c>
      <c r="AB7577">
        <v>14.2</v>
      </c>
      <c r="AC7577">
        <v>6</v>
      </c>
      <c r="AD7577">
        <v>0</v>
      </c>
      <c r="AE7577" t="s">
        <v>22811</v>
      </c>
      <c r="AF7577" t="s">
        <v>22812</v>
      </c>
      <c r="AG7577">
        <v>0.72</v>
      </c>
      <c r="AH7577" t="s">
        <v>36</v>
      </c>
      <c r="AI7577" t="s">
        <v>37</v>
      </c>
      <c r="AJ7577" t="s">
        <v>38</v>
      </c>
    </row>
    <row r="7578" spans="1:36" x14ac:dyDescent="0.25">
      <c r="A7578" t="s">
        <v>32</v>
      </c>
      <c r="B7578" t="s">
        <v>22813</v>
      </c>
      <c r="C7578">
        <f>YEAR(B7578)</f>
        <v>2020</v>
      </c>
      <c r="D7578">
        <v>75.2</v>
      </c>
      <c r="E7578">
        <v>66.2</v>
      </c>
      <c r="F7578">
        <v>72</v>
      </c>
      <c r="H7578" s="2">
        <f>IF(F7578-70.42&lt;=0,0,IF(F7578-70.42&lt;=1,1,2))</f>
        <v>2</v>
      </c>
      <c r="I7578">
        <v>75.2</v>
      </c>
      <c r="J7578">
        <v>66.2</v>
      </c>
      <c r="K7578">
        <v>72</v>
      </c>
      <c r="L7578">
        <v>63.1</v>
      </c>
      <c r="M7578">
        <v>74.099999999999994</v>
      </c>
      <c r="O7578">
        <v>7.8E-2</v>
      </c>
      <c r="P7578">
        <v>100</v>
      </c>
      <c r="Q7578">
        <v>4.17</v>
      </c>
      <c r="R7578" t="s">
        <v>40</v>
      </c>
      <c r="S7578">
        <v>0</v>
      </c>
      <c r="T7578">
        <v>0</v>
      </c>
      <c r="U7578">
        <v>20.8</v>
      </c>
      <c r="V7578">
        <v>15</v>
      </c>
      <c r="W7578">
        <v>315.5</v>
      </c>
      <c r="X7578">
        <v>1015.1</v>
      </c>
      <c r="Y7578">
        <v>57</v>
      </c>
      <c r="Z7578">
        <v>6.2</v>
      </c>
      <c r="AA7578">
        <v>163.1</v>
      </c>
      <c r="AB7578">
        <v>14.1</v>
      </c>
      <c r="AC7578">
        <v>6</v>
      </c>
      <c r="AD7578">
        <v>0</v>
      </c>
      <c r="AE7578" t="s">
        <v>22814</v>
      </c>
      <c r="AF7578" t="s">
        <v>22815</v>
      </c>
      <c r="AG7578">
        <v>0.75</v>
      </c>
      <c r="AH7578" t="s">
        <v>56</v>
      </c>
      <c r="AI7578" t="s">
        <v>61</v>
      </c>
      <c r="AJ7578" t="s">
        <v>40</v>
      </c>
    </row>
    <row r="7579" spans="1:36" x14ac:dyDescent="0.25">
      <c r="A7579" t="s">
        <v>32</v>
      </c>
      <c r="B7579" t="s">
        <v>22816</v>
      </c>
      <c r="C7579">
        <f>YEAR(B7579)</f>
        <v>2020</v>
      </c>
      <c r="D7579">
        <v>77</v>
      </c>
      <c r="E7579">
        <v>62.6</v>
      </c>
      <c r="F7579">
        <v>69.3</v>
      </c>
      <c r="H7579" s="2">
        <f>IF(F7579-70.42&lt;=0,0,IF(F7579-70.42&lt;=1,1,2))</f>
        <v>0</v>
      </c>
      <c r="I7579">
        <v>77</v>
      </c>
      <c r="J7579">
        <v>62.6</v>
      </c>
      <c r="K7579">
        <v>69.3</v>
      </c>
      <c r="L7579">
        <v>60.9</v>
      </c>
      <c r="M7579">
        <v>75.8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17.7</v>
      </c>
      <c r="V7579">
        <v>11.4</v>
      </c>
      <c r="W7579">
        <v>334.5</v>
      </c>
      <c r="X7579">
        <v>1017.4</v>
      </c>
      <c r="Y7579">
        <v>30.6</v>
      </c>
      <c r="Z7579">
        <v>6.2</v>
      </c>
      <c r="AA7579">
        <v>199.4</v>
      </c>
      <c r="AB7579">
        <v>17.399999999999999</v>
      </c>
      <c r="AC7579">
        <v>7</v>
      </c>
      <c r="AD7579">
        <v>0</v>
      </c>
      <c r="AE7579" t="s">
        <v>22817</v>
      </c>
      <c r="AF7579" t="s">
        <v>22818</v>
      </c>
      <c r="AG7579">
        <v>0.75</v>
      </c>
      <c r="AH7579" t="s">
        <v>36</v>
      </c>
      <c r="AI7579" t="s">
        <v>37</v>
      </c>
      <c r="AJ7579" t="s">
        <v>38</v>
      </c>
    </row>
    <row r="7580" spans="1:36" x14ac:dyDescent="0.25">
      <c r="A7580" t="s">
        <v>32</v>
      </c>
      <c r="B7580" t="s">
        <v>22819</v>
      </c>
      <c r="C7580">
        <f>YEAR(B7580)</f>
        <v>2020</v>
      </c>
      <c r="D7580">
        <v>77</v>
      </c>
      <c r="E7580">
        <v>62.6</v>
      </c>
      <c r="F7580">
        <v>69.599999999999994</v>
      </c>
      <c r="H7580" s="2">
        <f>IF(F7580-70.42&lt;=0,0,IF(F7580-70.42&lt;=1,1,2))</f>
        <v>0</v>
      </c>
      <c r="I7580">
        <v>77</v>
      </c>
      <c r="J7580">
        <v>62.6</v>
      </c>
      <c r="K7580">
        <v>69.599999999999994</v>
      </c>
      <c r="L7580">
        <v>61.9</v>
      </c>
      <c r="M7580">
        <v>77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15</v>
      </c>
      <c r="V7580">
        <v>9.1</v>
      </c>
      <c r="W7580">
        <v>16.100000000000001</v>
      </c>
      <c r="X7580">
        <v>1015.7</v>
      </c>
      <c r="Y7580">
        <v>32.5</v>
      </c>
      <c r="Z7580">
        <v>6.2</v>
      </c>
      <c r="AA7580">
        <v>198.7</v>
      </c>
      <c r="AB7580">
        <v>17.100000000000001</v>
      </c>
      <c r="AC7580">
        <v>7</v>
      </c>
      <c r="AD7580">
        <v>0</v>
      </c>
      <c r="AE7580" t="s">
        <v>22820</v>
      </c>
      <c r="AF7580" t="s">
        <v>22821</v>
      </c>
      <c r="AG7580">
        <v>0.82</v>
      </c>
      <c r="AH7580" t="s">
        <v>36</v>
      </c>
      <c r="AI7580" t="s">
        <v>37</v>
      </c>
      <c r="AJ7580" t="s">
        <v>38</v>
      </c>
    </row>
    <row r="7581" spans="1:36" x14ac:dyDescent="0.25">
      <c r="A7581" t="s">
        <v>32</v>
      </c>
      <c r="B7581" t="s">
        <v>22822</v>
      </c>
      <c r="C7581">
        <f>YEAR(B7581)</f>
        <v>2020</v>
      </c>
      <c r="D7581">
        <v>78.8</v>
      </c>
      <c r="E7581">
        <v>64.400000000000006</v>
      </c>
      <c r="F7581">
        <v>72.5</v>
      </c>
      <c r="H7581" s="2">
        <f>IF(F7581-70.42&lt;=0,0,IF(F7581-70.42&lt;=1,1,2))</f>
        <v>2</v>
      </c>
      <c r="I7581">
        <v>78.8</v>
      </c>
      <c r="J7581">
        <v>64.400000000000006</v>
      </c>
      <c r="K7581">
        <v>72.5</v>
      </c>
      <c r="L7581">
        <v>63.2</v>
      </c>
      <c r="M7581">
        <v>73.2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18.3</v>
      </c>
      <c r="V7581">
        <v>13.9</v>
      </c>
      <c r="W7581">
        <v>111.4</v>
      </c>
      <c r="X7581">
        <v>1013.6</v>
      </c>
      <c r="Y7581">
        <v>28.7</v>
      </c>
      <c r="Z7581">
        <v>6.2</v>
      </c>
      <c r="AA7581">
        <v>173.2</v>
      </c>
      <c r="AB7581">
        <v>14.9</v>
      </c>
      <c r="AC7581">
        <v>6</v>
      </c>
      <c r="AD7581">
        <v>0</v>
      </c>
      <c r="AE7581" t="s">
        <v>22823</v>
      </c>
      <c r="AF7581" t="s">
        <v>22824</v>
      </c>
      <c r="AG7581">
        <v>0.85</v>
      </c>
      <c r="AH7581" t="s">
        <v>36</v>
      </c>
      <c r="AI7581" t="s">
        <v>37</v>
      </c>
      <c r="AJ7581" t="s">
        <v>38</v>
      </c>
    </row>
    <row r="7582" spans="1:36" x14ac:dyDescent="0.25">
      <c r="A7582" t="s">
        <v>32</v>
      </c>
      <c r="B7582" t="s">
        <v>22825</v>
      </c>
      <c r="C7582">
        <f>YEAR(B7582)</f>
        <v>2020</v>
      </c>
      <c r="D7582">
        <v>85.9</v>
      </c>
      <c r="E7582">
        <v>68</v>
      </c>
      <c r="F7582">
        <v>75</v>
      </c>
      <c r="H7582" s="2">
        <f>IF(F7582-70.42&lt;=0,0,IF(F7582-70.42&lt;=1,1,2))</f>
        <v>2</v>
      </c>
      <c r="I7582">
        <v>89.4</v>
      </c>
      <c r="J7582">
        <v>68</v>
      </c>
      <c r="K7582">
        <v>75.3</v>
      </c>
      <c r="L7582">
        <v>64.900000000000006</v>
      </c>
      <c r="M7582">
        <v>71.3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40.299999999999997</v>
      </c>
      <c r="V7582">
        <v>23</v>
      </c>
      <c r="W7582">
        <v>198.8</v>
      </c>
      <c r="X7582">
        <v>1011</v>
      </c>
      <c r="Y7582">
        <v>37.1</v>
      </c>
      <c r="Z7582">
        <v>6.2</v>
      </c>
      <c r="AA7582">
        <v>170.5</v>
      </c>
      <c r="AB7582">
        <v>14.8</v>
      </c>
      <c r="AC7582">
        <v>6</v>
      </c>
      <c r="AD7582">
        <v>0</v>
      </c>
      <c r="AE7582" t="s">
        <v>22826</v>
      </c>
      <c r="AF7582" t="s">
        <v>22827</v>
      </c>
      <c r="AG7582">
        <v>0.88</v>
      </c>
      <c r="AH7582" t="s">
        <v>36</v>
      </c>
      <c r="AI7582" t="s">
        <v>37</v>
      </c>
      <c r="AJ7582" t="s">
        <v>38</v>
      </c>
    </row>
    <row r="7583" spans="1:36" x14ac:dyDescent="0.25">
      <c r="A7583" t="s">
        <v>32</v>
      </c>
      <c r="B7583" t="s">
        <v>22828</v>
      </c>
      <c r="C7583">
        <f>YEAR(B7583)</f>
        <v>2020</v>
      </c>
      <c r="D7583">
        <v>78.8</v>
      </c>
      <c r="E7583">
        <v>64.400000000000006</v>
      </c>
      <c r="F7583">
        <v>71.2</v>
      </c>
      <c r="H7583" s="2">
        <f>IF(F7583-70.42&lt;=0,0,IF(F7583-70.42&lt;=1,1,2))</f>
        <v>1</v>
      </c>
      <c r="I7583">
        <v>78.8</v>
      </c>
      <c r="J7583">
        <v>64.400000000000006</v>
      </c>
      <c r="K7583">
        <v>71.2</v>
      </c>
      <c r="L7583">
        <v>61.8</v>
      </c>
      <c r="M7583">
        <v>72.7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28.9</v>
      </c>
      <c r="V7583">
        <v>9.1999999999999993</v>
      </c>
      <c r="W7583">
        <v>117</v>
      </c>
      <c r="X7583">
        <v>1016.7</v>
      </c>
      <c r="Y7583">
        <v>37</v>
      </c>
      <c r="Z7583">
        <v>6.2</v>
      </c>
      <c r="AA7583">
        <v>156.30000000000001</v>
      </c>
      <c r="AB7583">
        <v>13.4</v>
      </c>
      <c r="AC7583">
        <v>7</v>
      </c>
      <c r="AD7583">
        <v>0</v>
      </c>
      <c r="AE7583" t="s">
        <v>22829</v>
      </c>
      <c r="AF7583" t="s">
        <v>22830</v>
      </c>
      <c r="AG7583">
        <v>0.92</v>
      </c>
      <c r="AH7583" t="s">
        <v>36</v>
      </c>
      <c r="AI7583" t="s">
        <v>37</v>
      </c>
      <c r="AJ7583" t="s">
        <v>38</v>
      </c>
    </row>
    <row r="7584" spans="1:36" x14ac:dyDescent="0.25">
      <c r="A7584" t="s">
        <v>32</v>
      </c>
      <c r="B7584" t="s">
        <v>22831</v>
      </c>
      <c r="C7584">
        <f>YEAR(B7584)</f>
        <v>2020</v>
      </c>
      <c r="D7584">
        <v>77</v>
      </c>
      <c r="E7584">
        <v>62.6</v>
      </c>
      <c r="F7584">
        <v>70</v>
      </c>
      <c r="H7584" s="2">
        <f>IF(F7584-70.42&lt;=0,0,IF(F7584-70.42&lt;=1,1,2))</f>
        <v>0</v>
      </c>
      <c r="I7584">
        <v>77</v>
      </c>
      <c r="J7584">
        <v>62.6</v>
      </c>
      <c r="K7584">
        <v>70</v>
      </c>
      <c r="L7584">
        <v>61.8</v>
      </c>
      <c r="M7584">
        <v>75.599999999999994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13.9</v>
      </c>
      <c r="V7584">
        <v>9.1999999999999993</v>
      </c>
      <c r="W7584">
        <v>57.7</v>
      </c>
      <c r="X7584">
        <v>1018.5</v>
      </c>
      <c r="Y7584">
        <v>29.7</v>
      </c>
      <c r="Z7584">
        <v>6.2</v>
      </c>
      <c r="AA7584">
        <v>184.3</v>
      </c>
      <c r="AB7584">
        <v>15.9</v>
      </c>
      <c r="AC7584">
        <v>7</v>
      </c>
      <c r="AD7584">
        <v>0</v>
      </c>
      <c r="AE7584" t="s">
        <v>22832</v>
      </c>
      <c r="AF7584" t="s">
        <v>22833</v>
      </c>
      <c r="AG7584">
        <v>0.95</v>
      </c>
      <c r="AH7584" t="s">
        <v>36</v>
      </c>
      <c r="AI7584" t="s">
        <v>37</v>
      </c>
      <c r="AJ7584" t="s">
        <v>38</v>
      </c>
    </row>
    <row r="7585" spans="1:36" x14ac:dyDescent="0.25">
      <c r="A7585" t="s">
        <v>32</v>
      </c>
      <c r="B7585" t="s">
        <v>22834</v>
      </c>
      <c r="C7585">
        <f>YEAR(B7585)</f>
        <v>2020</v>
      </c>
      <c r="D7585">
        <v>91.4</v>
      </c>
      <c r="E7585">
        <v>62.6</v>
      </c>
      <c r="F7585">
        <v>75.3</v>
      </c>
      <c r="H7585" s="2">
        <f>IF(F7585-70.42&lt;=0,0,IF(F7585-70.42&lt;=1,1,2))</f>
        <v>2</v>
      </c>
      <c r="I7585">
        <v>91.3</v>
      </c>
      <c r="J7585">
        <v>62.6</v>
      </c>
      <c r="K7585">
        <v>75.400000000000006</v>
      </c>
      <c r="L7585">
        <v>59</v>
      </c>
      <c r="M7585">
        <v>59.7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26.4</v>
      </c>
      <c r="V7585">
        <v>20.7</v>
      </c>
      <c r="W7585">
        <v>171.2</v>
      </c>
      <c r="X7585">
        <v>1014.7</v>
      </c>
      <c r="Y7585">
        <v>21.1</v>
      </c>
      <c r="Z7585">
        <v>6.2</v>
      </c>
      <c r="AA7585">
        <v>191.4</v>
      </c>
      <c r="AB7585">
        <v>16.600000000000001</v>
      </c>
      <c r="AC7585">
        <v>7</v>
      </c>
      <c r="AD7585">
        <v>0</v>
      </c>
      <c r="AE7585" t="s">
        <v>22835</v>
      </c>
      <c r="AF7585" t="s">
        <v>22836</v>
      </c>
      <c r="AG7585">
        <v>0</v>
      </c>
      <c r="AH7585" t="s">
        <v>36</v>
      </c>
      <c r="AI7585" t="s">
        <v>37</v>
      </c>
      <c r="AJ7585" t="s">
        <v>38</v>
      </c>
    </row>
    <row r="7586" spans="1:36" x14ac:dyDescent="0.25">
      <c r="A7586" t="s">
        <v>32</v>
      </c>
      <c r="B7586" t="s">
        <v>22837</v>
      </c>
      <c r="C7586">
        <f>YEAR(B7586)</f>
        <v>2020</v>
      </c>
      <c r="D7586">
        <v>82.4</v>
      </c>
      <c r="E7586">
        <v>75.2</v>
      </c>
      <c r="F7586">
        <v>78.900000000000006</v>
      </c>
      <c r="H7586" s="2">
        <f>IF(F7586-70.42&lt;=0,0,IF(F7586-70.42&lt;=1,1,2))</f>
        <v>2</v>
      </c>
      <c r="I7586">
        <v>88.3</v>
      </c>
      <c r="J7586">
        <v>75.2</v>
      </c>
      <c r="K7586">
        <v>80.3</v>
      </c>
      <c r="L7586">
        <v>66.2</v>
      </c>
      <c r="M7586">
        <v>66.099999999999994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26.4</v>
      </c>
      <c r="V7586">
        <v>17.2</v>
      </c>
      <c r="W7586">
        <v>153.9</v>
      </c>
      <c r="X7586">
        <v>1012.6</v>
      </c>
      <c r="Y7586">
        <v>54.4</v>
      </c>
      <c r="Z7586">
        <v>6.2</v>
      </c>
      <c r="AA7586">
        <v>160.19999999999999</v>
      </c>
      <c r="AB7586">
        <v>13.9</v>
      </c>
      <c r="AC7586">
        <v>6</v>
      </c>
      <c r="AD7586">
        <v>0</v>
      </c>
      <c r="AE7586" t="s">
        <v>22838</v>
      </c>
      <c r="AF7586" t="s">
        <v>22839</v>
      </c>
      <c r="AG7586">
        <v>0.02</v>
      </c>
      <c r="AH7586" t="s">
        <v>36</v>
      </c>
      <c r="AI7586" t="s">
        <v>37</v>
      </c>
      <c r="AJ7586" t="s">
        <v>38</v>
      </c>
    </row>
    <row r="7587" spans="1:36" x14ac:dyDescent="0.25">
      <c r="A7587" t="s">
        <v>32</v>
      </c>
      <c r="B7587" t="s">
        <v>22840</v>
      </c>
      <c r="C7587">
        <f>YEAR(B7587)</f>
        <v>2020</v>
      </c>
      <c r="D7587">
        <v>78.900000000000006</v>
      </c>
      <c r="E7587">
        <v>66.2</v>
      </c>
      <c r="F7587">
        <v>74</v>
      </c>
      <c r="H7587" s="2">
        <f>IF(F7587-70.42&lt;=0,0,IF(F7587-70.42&lt;=1,1,2))</f>
        <v>2</v>
      </c>
      <c r="I7587">
        <v>78.900000000000006</v>
      </c>
      <c r="J7587">
        <v>66.2</v>
      </c>
      <c r="K7587">
        <v>74</v>
      </c>
      <c r="L7587">
        <v>67.900000000000006</v>
      </c>
      <c r="M7587">
        <v>81.599999999999994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23</v>
      </c>
      <c r="V7587">
        <v>13.9</v>
      </c>
      <c r="W7587">
        <v>339.5</v>
      </c>
      <c r="X7587">
        <v>1013.6</v>
      </c>
      <c r="Y7587">
        <v>49.4</v>
      </c>
      <c r="Z7587">
        <v>6.2</v>
      </c>
      <c r="AA7587">
        <v>161.6</v>
      </c>
      <c r="AB7587">
        <v>13.9</v>
      </c>
      <c r="AC7587">
        <v>6</v>
      </c>
      <c r="AD7587">
        <v>0</v>
      </c>
      <c r="AE7587" t="s">
        <v>22841</v>
      </c>
      <c r="AF7587" t="s">
        <v>22842</v>
      </c>
      <c r="AG7587">
        <v>0.05</v>
      </c>
      <c r="AH7587" t="s">
        <v>36</v>
      </c>
      <c r="AI7587" t="s">
        <v>37</v>
      </c>
      <c r="AJ7587" t="s">
        <v>38</v>
      </c>
    </row>
    <row r="7588" spans="1:36" x14ac:dyDescent="0.25">
      <c r="A7588" t="s">
        <v>32</v>
      </c>
      <c r="B7588" t="s">
        <v>22843</v>
      </c>
      <c r="C7588">
        <f>YEAR(B7588)</f>
        <v>2020</v>
      </c>
      <c r="D7588">
        <v>77</v>
      </c>
      <c r="E7588">
        <v>68</v>
      </c>
      <c r="F7588">
        <v>71.599999999999994</v>
      </c>
      <c r="H7588" s="2">
        <f>IF(F7588-70.42&lt;=0,0,IF(F7588-70.42&lt;=1,1,2))</f>
        <v>2</v>
      </c>
      <c r="I7588">
        <v>77</v>
      </c>
      <c r="J7588">
        <v>68</v>
      </c>
      <c r="K7588">
        <v>71.599999999999994</v>
      </c>
      <c r="L7588">
        <v>64</v>
      </c>
      <c r="M7588">
        <v>77.099999999999994</v>
      </c>
      <c r="O7588">
        <v>2.3E-2</v>
      </c>
      <c r="P7588">
        <v>100</v>
      </c>
      <c r="Q7588">
        <v>4.17</v>
      </c>
      <c r="R7588" t="s">
        <v>40</v>
      </c>
      <c r="S7588">
        <v>0</v>
      </c>
      <c r="T7588">
        <v>0</v>
      </c>
      <c r="U7588">
        <v>16.100000000000001</v>
      </c>
      <c r="V7588">
        <v>8.1</v>
      </c>
      <c r="W7588">
        <v>1.5</v>
      </c>
      <c r="X7588">
        <v>1017.3</v>
      </c>
      <c r="Y7588">
        <v>61.9</v>
      </c>
      <c r="Z7588">
        <v>6.2</v>
      </c>
      <c r="AA7588">
        <v>141.69999999999999</v>
      </c>
      <c r="AB7588">
        <v>12.2</v>
      </c>
      <c r="AC7588">
        <v>6</v>
      </c>
      <c r="AD7588">
        <v>0</v>
      </c>
      <c r="AE7588" t="s">
        <v>22844</v>
      </c>
      <c r="AF7588" t="s">
        <v>22845</v>
      </c>
      <c r="AG7588">
        <v>0.09</v>
      </c>
      <c r="AH7588" t="s">
        <v>56</v>
      </c>
      <c r="AI7588" t="s">
        <v>65</v>
      </c>
      <c r="AJ7588" t="s">
        <v>40</v>
      </c>
    </row>
    <row r="7589" spans="1:36" x14ac:dyDescent="0.25">
      <c r="A7589" t="s">
        <v>32</v>
      </c>
      <c r="B7589" t="s">
        <v>22846</v>
      </c>
      <c r="C7589">
        <f>YEAR(B7589)</f>
        <v>2020</v>
      </c>
      <c r="D7589">
        <v>68</v>
      </c>
      <c r="E7589">
        <v>53.7</v>
      </c>
      <c r="F7589">
        <v>62.5</v>
      </c>
      <c r="H7589" s="2">
        <f>IF(F7589-70.42&lt;=0,0,IF(F7589-70.42&lt;=1,1,2))</f>
        <v>0</v>
      </c>
      <c r="I7589">
        <v>68</v>
      </c>
      <c r="J7589">
        <v>53.7</v>
      </c>
      <c r="K7589">
        <v>62.5</v>
      </c>
      <c r="L7589">
        <v>59.8</v>
      </c>
      <c r="M7589">
        <v>91.4</v>
      </c>
      <c r="O7589">
        <v>3.7</v>
      </c>
      <c r="P7589">
        <v>100</v>
      </c>
      <c r="Q7589">
        <v>12.5</v>
      </c>
      <c r="R7589" t="s">
        <v>40</v>
      </c>
      <c r="S7589">
        <v>0</v>
      </c>
      <c r="T7589">
        <v>0</v>
      </c>
      <c r="U7589">
        <v>19.7</v>
      </c>
      <c r="V7589">
        <v>17.2</v>
      </c>
      <c r="W7589">
        <v>303</v>
      </c>
      <c r="X7589">
        <v>1018.9</v>
      </c>
      <c r="Y7589">
        <v>80.7</v>
      </c>
      <c r="Z7589">
        <v>5.0999999999999996</v>
      </c>
      <c r="AA7589">
        <v>103.6</v>
      </c>
      <c r="AB7589">
        <v>8.9</v>
      </c>
      <c r="AC7589">
        <v>4</v>
      </c>
      <c r="AD7589">
        <v>0</v>
      </c>
      <c r="AE7589" t="s">
        <v>22847</v>
      </c>
      <c r="AF7589" t="s">
        <v>22848</v>
      </c>
      <c r="AG7589">
        <v>0.12</v>
      </c>
      <c r="AH7589" t="s">
        <v>56</v>
      </c>
      <c r="AI7589" t="s">
        <v>101</v>
      </c>
      <c r="AJ7589" t="s">
        <v>40</v>
      </c>
    </row>
    <row r="7590" spans="1:36" x14ac:dyDescent="0.25">
      <c r="A7590" t="s">
        <v>32</v>
      </c>
      <c r="B7590" t="s">
        <v>22849</v>
      </c>
      <c r="C7590">
        <f>YEAR(B7590)</f>
        <v>2020</v>
      </c>
      <c r="D7590">
        <v>64.400000000000006</v>
      </c>
      <c r="E7590">
        <v>59</v>
      </c>
      <c r="F7590">
        <v>61.3</v>
      </c>
      <c r="H7590" s="2">
        <f>IF(F7590-70.42&lt;=0,0,IF(F7590-70.42&lt;=1,1,2))</f>
        <v>0</v>
      </c>
      <c r="I7590">
        <v>64.400000000000006</v>
      </c>
      <c r="J7590">
        <v>59</v>
      </c>
      <c r="K7590">
        <v>61.3</v>
      </c>
      <c r="L7590">
        <v>58.6</v>
      </c>
      <c r="M7590">
        <v>91.2</v>
      </c>
      <c r="O7590">
        <v>6.4119999999999999</v>
      </c>
      <c r="P7590">
        <v>100</v>
      </c>
      <c r="Q7590">
        <v>12.5</v>
      </c>
      <c r="R7590" t="s">
        <v>40</v>
      </c>
      <c r="S7590">
        <v>0</v>
      </c>
      <c r="T7590">
        <v>0</v>
      </c>
      <c r="U7590">
        <v>19</v>
      </c>
      <c r="V7590">
        <v>10.3</v>
      </c>
      <c r="W7590">
        <v>231.5</v>
      </c>
      <c r="X7590">
        <v>1018.6</v>
      </c>
      <c r="Y7590">
        <v>84.2</v>
      </c>
      <c r="Z7590">
        <v>5.3</v>
      </c>
      <c r="AA7590">
        <v>117.1</v>
      </c>
      <c r="AB7590">
        <v>10.1</v>
      </c>
      <c r="AC7590">
        <v>5</v>
      </c>
      <c r="AD7590">
        <v>0</v>
      </c>
      <c r="AE7590" t="s">
        <v>22850</v>
      </c>
      <c r="AF7590" t="s">
        <v>22851</v>
      </c>
      <c r="AG7590">
        <v>0.15</v>
      </c>
      <c r="AH7590" t="s">
        <v>56</v>
      </c>
      <c r="AI7590" t="s">
        <v>111</v>
      </c>
      <c r="AJ7590" t="s">
        <v>40</v>
      </c>
    </row>
    <row r="7591" spans="1:36" x14ac:dyDescent="0.25">
      <c r="A7591" t="s">
        <v>32</v>
      </c>
      <c r="B7591" t="s">
        <v>22852</v>
      </c>
      <c r="C7591">
        <f>YEAR(B7591)</f>
        <v>2020</v>
      </c>
      <c r="D7591">
        <v>71.599999999999994</v>
      </c>
      <c r="E7591">
        <v>59</v>
      </c>
      <c r="F7591">
        <v>64.2</v>
      </c>
      <c r="H7591" s="2">
        <f>IF(F7591-70.42&lt;=0,0,IF(F7591-70.42&lt;=1,1,2))</f>
        <v>0</v>
      </c>
      <c r="I7591">
        <v>71.599999999999994</v>
      </c>
      <c r="J7591">
        <v>59</v>
      </c>
      <c r="K7591">
        <v>64.2</v>
      </c>
      <c r="L7591">
        <v>59.1</v>
      </c>
      <c r="M7591">
        <v>83.9</v>
      </c>
      <c r="O7591">
        <v>0.54900000000000004</v>
      </c>
      <c r="P7591">
        <v>100</v>
      </c>
      <c r="Q7591">
        <v>12.5</v>
      </c>
      <c r="R7591" t="s">
        <v>40</v>
      </c>
      <c r="S7591">
        <v>0</v>
      </c>
      <c r="T7591">
        <v>0</v>
      </c>
      <c r="U7591">
        <v>14.1</v>
      </c>
      <c r="V7591">
        <v>11.4</v>
      </c>
      <c r="W7591">
        <v>319.60000000000002</v>
      </c>
      <c r="X7591">
        <v>1019</v>
      </c>
      <c r="Y7591">
        <v>71</v>
      </c>
      <c r="Z7591">
        <v>6</v>
      </c>
      <c r="AA7591">
        <v>122.9</v>
      </c>
      <c r="AB7591">
        <v>10.4</v>
      </c>
      <c r="AC7591">
        <v>5</v>
      </c>
      <c r="AD7591">
        <v>0</v>
      </c>
      <c r="AE7591" t="s">
        <v>22853</v>
      </c>
      <c r="AF7591" t="s">
        <v>22854</v>
      </c>
      <c r="AG7591">
        <v>0.19</v>
      </c>
      <c r="AH7591" t="s">
        <v>56</v>
      </c>
      <c r="AI7591" t="s">
        <v>101</v>
      </c>
      <c r="AJ7591" t="s">
        <v>40</v>
      </c>
    </row>
    <row r="7592" spans="1:36" x14ac:dyDescent="0.25">
      <c r="A7592" t="s">
        <v>32</v>
      </c>
      <c r="B7592" t="s">
        <v>22855</v>
      </c>
      <c r="C7592">
        <f>YEAR(B7592)</f>
        <v>2020</v>
      </c>
      <c r="D7592">
        <v>71.599999999999994</v>
      </c>
      <c r="E7592">
        <v>59</v>
      </c>
      <c r="F7592">
        <v>64.7</v>
      </c>
      <c r="H7592" s="2">
        <f>IF(F7592-70.42&lt;=0,0,IF(F7592-70.42&lt;=1,1,2))</f>
        <v>0</v>
      </c>
      <c r="I7592">
        <v>71.599999999999994</v>
      </c>
      <c r="J7592">
        <v>59</v>
      </c>
      <c r="K7592">
        <v>64.7</v>
      </c>
      <c r="L7592">
        <v>61.5</v>
      </c>
      <c r="M7592">
        <v>89.6</v>
      </c>
      <c r="O7592">
        <v>0.54800000000000004</v>
      </c>
      <c r="P7592">
        <v>100</v>
      </c>
      <c r="Q7592">
        <v>8.33</v>
      </c>
      <c r="R7592" t="s">
        <v>40</v>
      </c>
      <c r="S7592">
        <v>0</v>
      </c>
      <c r="T7592">
        <v>0</v>
      </c>
      <c r="U7592">
        <v>18.600000000000001</v>
      </c>
      <c r="V7592">
        <v>9.1999999999999993</v>
      </c>
      <c r="W7592">
        <v>339.5</v>
      </c>
      <c r="X7592">
        <v>1018.8</v>
      </c>
      <c r="Y7592">
        <v>47.1</v>
      </c>
      <c r="Z7592">
        <v>6.2</v>
      </c>
      <c r="AA7592">
        <v>160.69999999999999</v>
      </c>
      <c r="AB7592">
        <v>13.8</v>
      </c>
      <c r="AC7592">
        <v>6</v>
      </c>
      <c r="AD7592">
        <v>0</v>
      </c>
      <c r="AE7592" t="s">
        <v>22856</v>
      </c>
      <c r="AF7592" t="s">
        <v>22857</v>
      </c>
      <c r="AG7592">
        <v>0.25</v>
      </c>
      <c r="AH7592" t="s">
        <v>56</v>
      </c>
      <c r="AI7592" t="s">
        <v>121</v>
      </c>
      <c r="AJ7592" t="s">
        <v>40</v>
      </c>
    </row>
    <row r="7593" spans="1:36" x14ac:dyDescent="0.25">
      <c r="A7593" t="s">
        <v>32</v>
      </c>
      <c r="B7593" t="s">
        <v>22858</v>
      </c>
      <c r="C7593">
        <f>YEAR(B7593)</f>
        <v>2020</v>
      </c>
      <c r="D7593">
        <v>75.2</v>
      </c>
      <c r="E7593">
        <v>62.6</v>
      </c>
      <c r="F7593">
        <v>68.599999999999994</v>
      </c>
      <c r="H7593" s="2">
        <f>IF(F7593-70.42&lt;=0,0,IF(F7593-70.42&lt;=1,1,2))</f>
        <v>0</v>
      </c>
      <c r="I7593">
        <v>75.2</v>
      </c>
      <c r="J7593">
        <v>62.6</v>
      </c>
      <c r="K7593">
        <v>68.599999999999994</v>
      </c>
      <c r="L7593">
        <v>63.3</v>
      </c>
      <c r="M7593">
        <v>83.7</v>
      </c>
      <c r="O7593">
        <v>3.5000000000000003E-2</v>
      </c>
      <c r="P7593">
        <v>100</v>
      </c>
      <c r="Q7593">
        <v>4.17</v>
      </c>
      <c r="R7593" t="s">
        <v>40</v>
      </c>
      <c r="S7593">
        <v>0</v>
      </c>
      <c r="T7593">
        <v>0</v>
      </c>
      <c r="U7593">
        <v>18.3</v>
      </c>
      <c r="V7593">
        <v>15</v>
      </c>
      <c r="W7593">
        <v>329.8</v>
      </c>
      <c r="X7593">
        <v>1016.6</v>
      </c>
      <c r="Y7593">
        <v>32.700000000000003</v>
      </c>
      <c r="Z7593">
        <v>6.2</v>
      </c>
      <c r="AA7593">
        <v>173.9</v>
      </c>
      <c r="AB7593">
        <v>15.1</v>
      </c>
      <c r="AC7593">
        <v>6</v>
      </c>
      <c r="AD7593">
        <v>0</v>
      </c>
      <c r="AE7593" t="s">
        <v>22859</v>
      </c>
      <c r="AF7593" t="s">
        <v>22860</v>
      </c>
      <c r="AG7593">
        <v>0.26</v>
      </c>
      <c r="AH7593" t="s">
        <v>56</v>
      </c>
      <c r="AI7593" t="s">
        <v>78</v>
      </c>
      <c r="AJ7593" t="s">
        <v>40</v>
      </c>
    </row>
    <row r="7594" spans="1:36" x14ac:dyDescent="0.25">
      <c r="A7594" t="s">
        <v>32</v>
      </c>
      <c r="B7594" t="s">
        <v>22861</v>
      </c>
      <c r="C7594">
        <f>YEAR(B7594)</f>
        <v>2020</v>
      </c>
      <c r="D7594">
        <v>75.2</v>
      </c>
      <c r="E7594">
        <v>60.8</v>
      </c>
      <c r="F7594">
        <v>67.5</v>
      </c>
      <c r="H7594" s="2">
        <f>IF(F7594-70.42&lt;=0,0,IF(F7594-70.42&lt;=1,1,2))</f>
        <v>0</v>
      </c>
      <c r="I7594">
        <v>75.2</v>
      </c>
      <c r="J7594">
        <v>60.8</v>
      </c>
      <c r="K7594">
        <v>67.5</v>
      </c>
      <c r="L7594">
        <v>61.4</v>
      </c>
      <c r="M7594">
        <v>81.3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16.100000000000001</v>
      </c>
      <c r="V7594">
        <v>9.1999999999999993</v>
      </c>
      <c r="W7594">
        <v>335.2</v>
      </c>
      <c r="X7594">
        <v>1014.3</v>
      </c>
      <c r="Y7594">
        <v>39.799999999999997</v>
      </c>
      <c r="Z7594">
        <v>6.2</v>
      </c>
      <c r="AA7594">
        <v>170.9</v>
      </c>
      <c r="AB7594">
        <v>15.4</v>
      </c>
      <c r="AC7594">
        <v>7</v>
      </c>
      <c r="AD7594">
        <v>0</v>
      </c>
      <c r="AE7594" t="s">
        <v>22862</v>
      </c>
      <c r="AF7594" t="s">
        <v>22863</v>
      </c>
      <c r="AG7594">
        <v>0.28999999999999998</v>
      </c>
      <c r="AH7594" t="s">
        <v>36</v>
      </c>
      <c r="AI7594" t="s">
        <v>37</v>
      </c>
      <c r="AJ7594" t="s">
        <v>38</v>
      </c>
    </row>
    <row r="7595" spans="1:36" x14ac:dyDescent="0.25">
      <c r="A7595" t="s">
        <v>32</v>
      </c>
      <c r="B7595" t="s">
        <v>22864</v>
      </c>
      <c r="C7595">
        <f>YEAR(B7595)</f>
        <v>2020</v>
      </c>
      <c r="D7595">
        <v>73.400000000000006</v>
      </c>
      <c r="E7595">
        <v>64.400000000000006</v>
      </c>
      <c r="F7595">
        <v>67.900000000000006</v>
      </c>
      <c r="H7595" s="2">
        <f>IF(F7595-70.42&lt;=0,0,IF(F7595-70.42&lt;=1,1,2))</f>
        <v>0</v>
      </c>
      <c r="I7595">
        <v>73.400000000000006</v>
      </c>
      <c r="J7595">
        <v>64.400000000000006</v>
      </c>
      <c r="K7595">
        <v>67.900000000000006</v>
      </c>
      <c r="L7595">
        <v>61.1</v>
      </c>
      <c r="M7595">
        <v>79.400000000000006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17.2</v>
      </c>
      <c r="V7595">
        <v>12.7</v>
      </c>
      <c r="W7595">
        <v>303</v>
      </c>
      <c r="X7595">
        <v>1014.2</v>
      </c>
      <c r="Y7595">
        <v>44.1</v>
      </c>
      <c r="Z7595">
        <v>6.2</v>
      </c>
      <c r="AA7595">
        <v>145.5</v>
      </c>
      <c r="AB7595">
        <v>12.4</v>
      </c>
      <c r="AC7595">
        <v>5</v>
      </c>
      <c r="AD7595">
        <v>0</v>
      </c>
      <c r="AE7595" t="s">
        <v>22865</v>
      </c>
      <c r="AF7595" t="s">
        <v>22866</v>
      </c>
      <c r="AG7595">
        <v>0.32</v>
      </c>
      <c r="AH7595" t="s">
        <v>36</v>
      </c>
      <c r="AI7595" t="s">
        <v>702</v>
      </c>
      <c r="AJ7595" t="s">
        <v>38</v>
      </c>
    </row>
    <row r="7596" spans="1:36" x14ac:dyDescent="0.25">
      <c r="A7596" t="s">
        <v>32</v>
      </c>
      <c r="B7596" t="s">
        <v>22867</v>
      </c>
      <c r="C7596">
        <f>YEAR(B7596)</f>
        <v>2020</v>
      </c>
      <c r="D7596">
        <v>73.400000000000006</v>
      </c>
      <c r="E7596">
        <v>59</v>
      </c>
      <c r="F7596">
        <v>66.099999999999994</v>
      </c>
      <c r="H7596" s="2">
        <f>IF(F7596-70.42&lt;=0,0,IF(F7596-70.42&lt;=1,1,2))</f>
        <v>0</v>
      </c>
      <c r="I7596">
        <v>73.400000000000006</v>
      </c>
      <c r="J7596">
        <v>59</v>
      </c>
      <c r="K7596">
        <v>66.099999999999994</v>
      </c>
      <c r="L7596">
        <v>58.9</v>
      </c>
      <c r="M7596">
        <v>78.2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14.5</v>
      </c>
      <c r="V7596">
        <v>16</v>
      </c>
      <c r="W7596">
        <v>314.2</v>
      </c>
      <c r="X7596">
        <v>1014.3</v>
      </c>
      <c r="Y7596">
        <v>27.8</v>
      </c>
      <c r="Z7596">
        <v>6.2</v>
      </c>
      <c r="AA7596">
        <v>144.30000000000001</v>
      </c>
      <c r="AB7596">
        <v>12.4</v>
      </c>
      <c r="AC7596">
        <v>5</v>
      </c>
      <c r="AD7596">
        <v>0</v>
      </c>
      <c r="AE7596" t="s">
        <v>22868</v>
      </c>
      <c r="AF7596" t="s">
        <v>22869</v>
      </c>
      <c r="AG7596">
        <v>0.36</v>
      </c>
      <c r="AH7596" t="s">
        <v>36</v>
      </c>
      <c r="AI7596" t="s">
        <v>37</v>
      </c>
      <c r="AJ7596" t="s">
        <v>38</v>
      </c>
    </row>
    <row r="7597" spans="1:36" x14ac:dyDescent="0.25">
      <c r="A7597" t="s">
        <v>32</v>
      </c>
      <c r="B7597" t="s">
        <v>22870</v>
      </c>
      <c r="C7597">
        <f>YEAR(B7597)</f>
        <v>2020</v>
      </c>
      <c r="D7597">
        <v>73.400000000000006</v>
      </c>
      <c r="E7597">
        <v>59</v>
      </c>
      <c r="F7597">
        <v>66.3</v>
      </c>
      <c r="H7597" s="2">
        <f>IF(F7597-70.42&lt;=0,0,IF(F7597-70.42&lt;=1,1,2))</f>
        <v>0</v>
      </c>
      <c r="I7597">
        <v>73.400000000000006</v>
      </c>
      <c r="J7597">
        <v>59</v>
      </c>
      <c r="K7597">
        <v>66.3</v>
      </c>
      <c r="L7597">
        <v>59</v>
      </c>
      <c r="M7597">
        <v>78.3</v>
      </c>
      <c r="O7597">
        <v>0.49</v>
      </c>
      <c r="P7597">
        <v>100</v>
      </c>
      <c r="Q7597">
        <v>8.33</v>
      </c>
      <c r="R7597" t="s">
        <v>40</v>
      </c>
      <c r="S7597">
        <v>0</v>
      </c>
      <c r="T7597">
        <v>0</v>
      </c>
      <c r="U7597">
        <v>33.799999999999997</v>
      </c>
      <c r="V7597">
        <v>17.2</v>
      </c>
      <c r="W7597">
        <v>186.1</v>
      </c>
      <c r="X7597">
        <v>1012.4</v>
      </c>
      <c r="Y7597">
        <v>52.1</v>
      </c>
      <c r="Z7597">
        <v>5.9</v>
      </c>
      <c r="AA7597">
        <v>101.6</v>
      </c>
      <c r="AB7597">
        <v>8.6999999999999993</v>
      </c>
      <c r="AC7597">
        <v>4</v>
      </c>
      <c r="AD7597">
        <v>0</v>
      </c>
      <c r="AE7597" t="s">
        <v>22871</v>
      </c>
      <c r="AF7597" t="s">
        <v>22872</v>
      </c>
      <c r="AG7597">
        <v>0.39</v>
      </c>
      <c r="AH7597" t="s">
        <v>56</v>
      </c>
      <c r="AI7597" t="s">
        <v>57</v>
      </c>
      <c r="AJ7597" t="s">
        <v>40</v>
      </c>
    </row>
    <row r="7598" spans="1:36" x14ac:dyDescent="0.25">
      <c r="A7598" t="s">
        <v>32</v>
      </c>
      <c r="B7598" t="s">
        <v>22873</v>
      </c>
      <c r="C7598">
        <f>YEAR(B7598)</f>
        <v>2020</v>
      </c>
      <c r="D7598">
        <v>73.400000000000006</v>
      </c>
      <c r="E7598">
        <v>64.400000000000006</v>
      </c>
      <c r="F7598">
        <v>69.400000000000006</v>
      </c>
      <c r="H7598" s="2">
        <f>IF(F7598-70.42&lt;=0,0,IF(F7598-70.42&lt;=1,1,2))</f>
        <v>0</v>
      </c>
      <c r="I7598">
        <v>73.400000000000006</v>
      </c>
      <c r="J7598">
        <v>64.400000000000006</v>
      </c>
      <c r="K7598">
        <v>69.400000000000006</v>
      </c>
      <c r="L7598">
        <v>59.5</v>
      </c>
      <c r="M7598">
        <v>71</v>
      </c>
      <c r="O7598">
        <v>8.9999999999999993E-3</v>
      </c>
      <c r="P7598">
        <v>100</v>
      </c>
      <c r="Q7598">
        <v>8.33</v>
      </c>
      <c r="R7598" t="s">
        <v>40</v>
      </c>
      <c r="S7598">
        <v>0</v>
      </c>
      <c r="T7598">
        <v>0</v>
      </c>
      <c r="U7598">
        <v>27.7</v>
      </c>
      <c r="V7598">
        <v>17.2</v>
      </c>
      <c r="W7598">
        <v>226.5</v>
      </c>
      <c r="X7598">
        <v>1013.5</v>
      </c>
      <c r="Y7598">
        <v>47.5</v>
      </c>
      <c r="Z7598">
        <v>6.2</v>
      </c>
      <c r="AA7598">
        <v>136.5</v>
      </c>
      <c r="AB7598">
        <v>11.8</v>
      </c>
      <c r="AC7598">
        <v>5</v>
      </c>
      <c r="AD7598">
        <v>0</v>
      </c>
      <c r="AE7598" t="s">
        <v>22874</v>
      </c>
      <c r="AF7598" t="s">
        <v>22875</v>
      </c>
      <c r="AG7598">
        <v>0.43</v>
      </c>
      <c r="AH7598" t="s">
        <v>56</v>
      </c>
      <c r="AI7598" t="s">
        <v>101</v>
      </c>
      <c r="AJ7598" t="s">
        <v>40</v>
      </c>
    </row>
    <row r="7599" spans="1:36" x14ac:dyDescent="0.25">
      <c r="A7599" t="s">
        <v>32</v>
      </c>
      <c r="B7599" t="s">
        <v>22876</v>
      </c>
      <c r="C7599">
        <f>YEAR(B7599)</f>
        <v>2020</v>
      </c>
      <c r="D7599">
        <v>73.400000000000006</v>
      </c>
      <c r="E7599">
        <v>60.8</v>
      </c>
      <c r="F7599">
        <v>68.099999999999994</v>
      </c>
      <c r="H7599" s="2">
        <f>IF(F7599-70.42&lt;=0,0,IF(F7599-70.42&lt;=1,1,2))</f>
        <v>0</v>
      </c>
      <c r="I7599">
        <v>73.400000000000006</v>
      </c>
      <c r="J7599">
        <v>60.8</v>
      </c>
      <c r="K7599">
        <v>68.099999999999994</v>
      </c>
      <c r="L7599">
        <v>60.4</v>
      </c>
      <c r="M7599">
        <v>76.900000000000006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17.7</v>
      </c>
      <c r="V7599">
        <v>13.8</v>
      </c>
      <c r="W7599">
        <v>311.5</v>
      </c>
      <c r="X7599">
        <v>1017.1</v>
      </c>
      <c r="Y7599">
        <v>46.4</v>
      </c>
      <c r="Z7599">
        <v>6.2</v>
      </c>
      <c r="AA7599">
        <v>154.5</v>
      </c>
      <c r="AB7599">
        <v>13.4</v>
      </c>
      <c r="AC7599">
        <v>6</v>
      </c>
      <c r="AD7599">
        <v>0</v>
      </c>
      <c r="AE7599" t="s">
        <v>22877</v>
      </c>
      <c r="AF7599" t="s">
        <v>22878</v>
      </c>
      <c r="AG7599">
        <v>0.46</v>
      </c>
      <c r="AH7599" t="s">
        <v>36</v>
      </c>
      <c r="AI7599" t="s">
        <v>37</v>
      </c>
      <c r="AJ7599" t="s">
        <v>38</v>
      </c>
    </row>
    <row r="7600" spans="1:36" x14ac:dyDescent="0.25">
      <c r="A7600" t="s">
        <v>32</v>
      </c>
      <c r="B7600" t="s">
        <v>22879</v>
      </c>
      <c r="C7600">
        <f>YEAR(B7600)</f>
        <v>2020</v>
      </c>
      <c r="D7600">
        <v>71.599999999999994</v>
      </c>
      <c r="E7600">
        <v>60.8</v>
      </c>
      <c r="F7600">
        <v>66.3</v>
      </c>
      <c r="H7600" s="2">
        <f>IF(F7600-70.42&lt;=0,0,IF(F7600-70.42&lt;=1,1,2))</f>
        <v>0</v>
      </c>
      <c r="I7600">
        <v>71.599999999999994</v>
      </c>
      <c r="J7600">
        <v>60.8</v>
      </c>
      <c r="K7600">
        <v>66.3</v>
      </c>
      <c r="L7600">
        <v>56.8</v>
      </c>
      <c r="M7600">
        <v>72.099999999999994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24.4</v>
      </c>
      <c r="V7600">
        <v>16.100000000000001</v>
      </c>
      <c r="W7600">
        <v>345</v>
      </c>
      <c r="X7600">
        <v>1018.3</v>
      </c>
      <c r="Y7600">
        <v>49.1</v>
      </c>
      <c r="Z7600">
        <v>6.2</v>
      </c>
      <c r="AA7600">
        <v>155.6</v>
      </c>
      <c r="AB7600">
        <v>13.4</v>
      </c>
      <c r="AC7600">
        <v>6</v>
      </c>
      <c r="AD7600">
        <v>0</v>
      </c>
      <c r="AE7600" t="s">
        <v>22880</v>
      </c>
      <c r="AF7600" t="s">
        <v>22881</v>
      </c>
      <c r="AG7600">
        <v>0.5</v>
      </c>
      <c r="AH7600" t="s">
        <v>36</v>
      </c>
      <c r="AI7600" t="s">
        <v>37</v>
      </c>
      <c r="AJ7600" t="s">
        <v>38</v>
      </c>
    </row>
    <row r="7601" spans="1:36" x14ac:dyDescent="0.25">
      <c r="A7601" t="s">
        <v>32</v>
      </c>
      <c r="B7601" t="s">
        <v>22882</v>
      </c>
      <c r="C7601">
        <f>YEAR(B7601)</f>
        <v>2020</v>
      </c>
      <c r="D7601">
        <v>69.8</v>
      </c>
      <c r="E7601">
        <v>60.8</v>
      </c>
      <c r="F7601">
        <v>66.599999999999994</v>
      </c>
      <c r="H7601" s="2">
        <f>IF(F7601-70.42&lt;=0,0,IF(F7601-70.42&lt;=1,1,2))</f>
        <v>0</v>
      </c>
      <c r="I7601">
        <v>69.8</v>
      </c>
      <c r="J7601">
        <v>60.8</v>
      </c>
      <c r="K7601">
        <v>66.599999999999994</v>
      </c>
      <c r="L7601">
        <v>57.1</v>
      </c>
      <c r="M7601">
        <v>71.7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23.5</v>
      </c>
      <c r="V7601">
        <v>13.9</v>
      </c>
      <c r="W7601">
        <v>320.60000000000002</v>
      </c>
      <c r="X7601">
        <v>1018.2</v>
      </c>
      <c r="Y7601">
        <v>84.2</v>
      </c>
      <c r="Z7601">
        <v>6.2</v>
      </c>
      <c r="AA7601">
        <v>137.6</v>
      </c>
      <c r="AB7601">
        <v>11.8</v>
      </c>
      <c r="AC7601">
        <v>5</v>
      </c>
      <c r="AD7601">
        <v>0</v>
      </c>
      <c r="AE7601" t="s">
        <v>22883</v>
      </c>
      <c r="AF7601" t="s">
        <v>22884</v>
      </c>
      <c r="AG7601">
        <v>0.53</v>
      </c>
      <c r="AH7601" t="s">
        <v>36</v>
      </c>
      <c r="AI7601" t="s">
        <v>37</v>
      </c>
      <c r="AJ7601" t="s">
        <v>38</v>
      </c>
    </row>
    <row r="7602" spans="1:36" x14ac:dyDescent="0.25">
      <c r="A7602" t="s">
        <v>32</v>
      </c>
      <c r="B7602" t="s">
        <v>22885</v>
      </c>
      <c r="C7602">
        <f>YEAR(B7602)</f>
        <v>2020</v>
      </c>
      <c r="D7602">
        <v>71.599999999999994</v>
      </c>
      <c r="E7602">
        <v>60.8</v>
      </c>
      <c r="F7602">
        <v>67</v>
      </c>
      <c r="H7602" s="2">
        <f>IF(F7602-70.42&lt;=0,0,IF(F7602-70.42&lt;=1,1,2))</f>
        <v>0</v>
      </c>
      <c r="I7602">
        <v>71.599999999999994</v>
      </c>
      <c r="J7602">
        <v>60.8</v>
      </c>
      <c r="K7602">
        <v>67</v>
      </c>
      <c r="L7602">
        <v>53.9</v>
      </c>
      <c r="M7602">
        <v>63.4</v>
      </c>
      <c r="O7602">
        <v>1.6E-2</v>
      </c>
      <c r="P7602">
        <v>100</v>
      </c>
      <c r="Q7602">
        <v>4.17</v>
      </c>
      <c r="R7602" t="s">
        <v>40</v>
      </c>
      <c r="S7602">
        <v>0</v>
      </c>
      <c r="T7602">
        <v>0</v>
      </c>
      <c r="U7602">
        <v>28</v>
      </c>
      <c r="V7602">
        <v>17.2</v>
      </c>
      <c r="W7602">
        <v>338</v>
      </c>
      <c r="X7602">
        <v>1020.8</v>
      </c>
      <c r="Y7602">
        <v>37.1</v>
      </c>
      <c r="Z7602">
        <v>6.2</v>
      </c>
      <c r="AA7602">
        <v>153.69999999999999</v>
      </c>
      <c r="AB7602">
        <v>13.4</v>
      </c>
      <c r="AC7602">
        <v>6</v>
      </c>
      <c r="AD7602">
        <v>0</v>
      </c>
      <c r="AE7602" t="s">
        <v>22886</v>
      </c>
      <c r="AF7602" t="s">
        <v>22887</v>
      </c>
      <c r="AG7602">
        <v>0.56000000000000005</v>
      </c>
      <c r="AH7602" t="s">
        <v>56</v>
      </c>
      <c r="AI7602" t="s">
        <v>137</v>
      </c>
      <c r="AJ7602" t="s">
        <v>40</v>
      </c>
    </row>
    <row r="7603" spans="1:36" x14ac:dyDescent="0.25">
      <c r="A7603" t="s">
        <v>32</v>
      </c>
      <c r="B7603" t="s">
        <v>22888</v>
      </c>
      <c r="C7603">
        <f>YEAR(B7603)</f>
        <v>2020</v>
      </c>
      <c r="D7603">
        <v>71.599999999999994</v>
      </c>
      <c r="E7603">
        <v>59</v>
      </c>
      <c r="F7603">
        <v>65.7</v>
      </c>
      <c r="H7603" s="2">
        <f>IF(F7603-70.42&lt;=0,0,IF(F7603-70.42&lt;=1,1,2))</f>
        <v>0</v>
      </c>
      <c r="I7603">
        <v>71.599999999999994</v>
      </c>
      <c r="J7603">
        <v>59</v>
      </c>
      <c r="K7603">
        <v>65.7</v>
      </c>
      <c r="L7603">
        <v>58.2</v>
      </c>
      <c r="M7603">
        <v>77.3</v>
      </c>
      <c r="O7603">
        <v>0.19500000000000001</v>
      </c>
      <c r="P7603">
        <v>100</v>
      </c>
      <c r="Q7603">
        <v>4.17</v>
      </c>
      <c r="R7603" t="s">
        <v>40</v>
      </c>
      <c r="S7603">
        <v>0</v>
      </c>
      <c r="T7603">
        <v>0</v>
      </c>
      <c r="U7603">
        <v>19</v>
      </c>
      <c r="V7603">
        <v>11.4</v>
      </c>
      <c r="W7603">
        <v>291.8</v>
      </c>
      <c r="X7603">
        <v>1019</v>
      </c>
      <c r="Y7603">
        <v>33.4</v>
      </c>
      <c r="Z7603">
        <v>6.2</v>
      </c>
      <c r="AA7603">
        <v>121.5</v>
      </c>
      <c r="AB7603">
        <v>10.6</v>
      </c>
      <c r="AC7603">
        <v>6</v>
      </c>
      <c r="AD7603">
        <v>0</v>
      </c>
      <c r="AE7603" t="s">
        <v>22889</v>
      </c>
      <c r="AF7603" t="s">
        <v>22890</v>
      </c>
      <c r="AG7603">
        <v>0.6</v>
      </c>
      <c r="AH7603" t="s">
        <v>56</v>
      </c>
      <c r="AI7603" t="s">
        <v>65</v>
      </c>
      <c r="AJ7603" t="s">
        <v>40</v>
      </c>
    </row>
    <row r="7604" spans="1:36" x14ac:dyDescent="0.25">
      <c r="A7604" t="s">
        <v>32</v>
      </c>
      <c r="B7604" t="s">
        <v>22891</v>
      </c>
      <c r="C7604">
        <f>YEAR(B7604)</f>
        <v>2020</v>
      </c>
      <c r="D7604">
        <v>71.599999999999994</v>
      </c>
      <c r="E7604">
        <v>60.8</v>
      </c>
      <c r="F7604">
        <v>66.5</v>
      </c>
      <c r="H7604" s="2">
        <f>IF(F7604-70.42&lt;=0,0,IF(F7604-70.42&lt;=1,1,2))</f>
        <v>0</v>
      </c>
      <c r="I7604">
        <v>71.599999999999994</v>
      </c>
      <c r="J7604">
        <v>60.8</v>
      </c>
      <c r="K7604">
        <v>66.5</v>
      </c>
      <c r="L7604">
        <v>59.1</v>
      </c>
      <c r="M7604">
        <v>77.599999999999994</v>
      </c>
      <c r="O7604">
        <v>3.9E-2</v>
      </c>
      <c r="P7604">
        <v>100</v>
      </c>
      <c r="Q7604">
        <v>4.17</v>
      </c>
      <c r="R7604" t="s">
        <v>40</v>
      </c>
      <c r="S7604">
        <v>0</v>
      </c>
      <c r="T7604">
        <v>0</v>
      </c>
      <c r="U7604">
        <v>28.4</v>
      </c>
      <c r="V7604">
        <v>18.3</v>
      </c>
      <c r="W7604">
        <v>342.9</v>
      </c>
      <c r="X7604">
        <v>1018</v>
      </c>
      <c r="Y7604">
        <v>51.7</v>
      </c>
      <c r="Z7604">
        <v>6.2</v>
      </c>
      <c r="AA7604">
        <v>121.6</v>
      </c>
      <c r="AB7604">
        <v>10.5</v>
      </c>
      <c r="AC7604">
        <v>5</v>
      </c>
      <c r="AD7604">
        <v>0</v>
      </c>
      <c r="AE7604" t="s">
        <v>22892</v>
      </c>
      <c r="AF7604" t="s">
        <v>22893</v>
      </c>
      <c r="AG7604">
        <v>0.63</v>
      </c>
      <c r="AH7604" t="s">
        <v>56</v>
      </c>
      <c r="AI7604" t="s">
        <v>61</v>
      </c>
      <c r="AJ7604" t="s">
        <v>40</v>
      </c>
    </row>
    <row r="7605" spans="1:36" x14ac:dyDescent="0.25">
      <c r="A7605" t="s">
        <v>32</v>
      </c>
      <c r="B7605" t="s">
        <v>22894</v>
      </c>
      <c r="C7605">
        <f>YEAR(B7605)</f>
        <v>2020</v>
      </c>
      <c r="D7605">
        <v>68</v>
      </c>
      <c r="E7605">
        <v>66.2</v>
      </c>
      <c r="F7605">
        <v>67</v>
      </c>
      <c r="H7605" s="2">
        <f>IF(F7605-70.42&lt;=0,0,IF(F7605-70.42&lt;=1,1,2))</f>
        <v>0</v>
      </c>
      <c r="I7605">
        <v>68</v>
      </c>
      <c r="J7605">
        <v>66.2</v>
      </c>
      <c r="K7605">
        <v>67</v>
      </c>
      <c r="L7605">
        <v>56.5</v>
      </c>
      <c r="M7605">
        <v>69.099999999999994</v>
      </c>
      <c r="O7605">
        <v>1E-3</v>
      </c>
      <c r="P7605">
        <v>100</v>
      </c>
      <c r="Q7605">
        <v>4.17</v>
      </c>
      <c r="R7605" t="s">
        <v>40</v>
      </c>
      <c r="S7605">
        <v>0</v>
      </c>
      <c r="T7605">
        <v>0</v>
      </c>
      <c r="U7605">
        <v>39.1</v>
      </c>
      <c r="V7605">
        <v>27.6</v>
      </c>
      <c r="W7605">
        <v>343.5</v>
      </c>
      <c r="X7605">
        <v>1019.3</v>
      </c>
      <c r="Y7605">
        <v>79.3</v>
      </c>
      <c r="Z7605">
        <v>6.2</v>
      </c>
      <c r="AA7605">
        <v>109.4</v>
      </c>
      <c r="AB7605">
        <v>9.3000000000000007</v>
      </c>
      <c r="AC7605">
        <v>4</v>
      </c>
      <c r="AD7605">
        <v>0</v>
      </c>
      <c r="AE7605" t="s">
        <v>22895</v>
      </c>
      <c r="AF7605" t="s">
        <v>22896</v>
      </c>
      <c r="AG7605">
        <v>0.66</v>
      </c>
      <c r="AH7605" t="s">
        <v>56</v>
      </c>
      <c r="AI7605" t="s">
        <v>65</v>
      </c>
      <c r="AJ7605" t="s">
        <v>40</v>
      </c>
    </row>
    <row r="7606" spans="1:36" x14ac:dyDescent="0.25">
      <c r="A7606" t="s">
        <v>32</v>
      </c>
      <c r="B7606" t="s">
        <v>22897</v>
      </c>
      <c r="C7606">
        <f>YEAR(B7606)</f>
        <v>2020</v>
      </c>
      <c r="D7606">
        <v>67.900000000000006</v>
      </c>
      <c r="E7606">
        <v>64.400000000000006</v>
      </c>
      <c r="F7606">
        <v>65.8</v>
      </c>
      <c r="H7606" s="2">
        <f>IF(F7606-70.42&lt;=0,0,IF(F7606-70.42&lt;=1,1,2))</f>
        <v>0</v>
      </c>
      <c r="I7606">
        <v>67.900000000000006</v>
      </c>
      <c r="J7606">
        <v>64.400000000000006</v>
      </c>
      <c r="K7606">
        <v>65.8</v>
      </c>
      <c r="L7606">
        <v>60.6</v>
      </c>
      <c r="M7606">
        <v>83.6</v>
      </c>
      <c r="O7606">
        <v>0.51400000000000001</v>
      </c>
      <c r="P7606">
        <v>100</v>
      </c>
      <c r="Q7606">
        <v>16.670000000000002</v>
      </c>
      <c r="R7606" t="s">
        <v>40</v>
      </c>
      <c r="S7606">
        <v>0</v>
      </c>
      <c r="T7606">
        <v>0</v>
      </c>
      <c r="U7606">
        <v>39.1</v>
      </c>
      <c r="V7606">
        <v>30</v>
      </c>
      <c r="W7606">
        <v>351</v>
      </c>
      <c r="X7606">
        <v>1017.5</v>
      </c>
      <c r="Y7606">
        <v>89.1</v>
      </c>
      <c r="Z7606">
        <v>6</v>
      </c>
      <c r="AA7606">
        <v>103.7</v>
      </c>
      <c r="AB7606">
        <v>9</v>
      </c>
      <c r="AC7606">
        <v>4</v>
      </c>
      <c r="AD7606">
        <v>0</v>
      </c>
      <c r="AE7606" t="s">
        <v>22898</v>
      </c>
      <c r="AF7606" t="s">
        <v>22899</v>
      </c>
      <c r="AG7606">
        <v>0.7</v>
      </c>
      <c r="AH7606" t="s">
        <v>56</v>
      </c>
      <c r="AI7606" t="s">
        <v>111</v>
      </c>
      <c r="AJ7606" t="s">
        <v>40</v>
      </c>
    </row>
    <row r="7607" spans="1:36" x14ac:dyDescent="0.25">
      <c r="A7607" t="s">
        <v>32</v>
      </c>
      <c r="B7607" t="s">
        <v>22900</v>
      </c>
      <c r="C7607">
        <f>YEAR(B7607)</f>
        <v>2020</v>
      </c>
      <c r="D7607">
        <v>68</v>
      </c>
      <c r="E7607">
        <v>66.2</v>
      </c>
      <c r="F7607">
        <v>66.7</v>
      </c>
      <c r="H7607" s="2">
        <f>IF(F7607-70.42&lt;=0,0,IF(F7607-70.42&lt;=1,1,2))</f>
        <v>0</v>
      </c>
      <c r="I7607">
        <v>68</v>
      </c>
      <c r="J7607">
        <v>66.2</v>
      </c>
      <c r="K7607">
        <v>66.7</v>
      </c>
      <c r="L7607">
        <v>59.5</v>
      </c>
      <c r="M7607">
        <v>78.099999999999994</v>
      </c>
      <c r="O7607">
        <v>6.4000000000000001E-2</v>
      </c>
      <c r="P7607">
        <v>100</v>
      </c>
      <c r="Q7607">
        <v>8.33</v>
      </c>
      <c r="R7607" t="s">
        <v>40</v>
      </c>
      <c r="S7607">
        <v>0</v>
      </c>
      <c r="T7607">
        <v>0</v>
      </c>
      <c r="U7607">
        <v>31.5</v>
      </c>
      <c r="V7607">
        <v>19.600000000000001</v>
      </c>
      <c r="W7607">
        <v>347.9</v>
      </c>
      <c r="X7607">
        <v>1020</v>
      </c>
      <c r="Y7607">
        <v>89.1</v>
      </c>
      <c r="Z7607">
        <v>6.2</v>
      </c>
      <c r="AA7607">
        <v>119.8</v>
      </c>
      <c r="AB7607">
        <v>10.4</v>
      </c>
      <c r="AC7607">
        <v>5</v>
      </c>
      <c r="AD7607">
        <v>0</v>
      </c>
      <c r="AE7607" t="s">
        <v>22901</v>
      </c>
      <c r="AF7607" t="s">
        <v>22902</v>
      </c>
      <c r="AG7607">
        <v>0.73</v>
      </c>
      <c r="AH7607" t="s">
        <v>56</v>
      </c>
      <c r="AI7607" t="s">
        <v>1166</v>
      </c>
      <c r="AJ7607" t="s">
        <v>40</v>
      </c>
    </row>
    <row r="7608" spans="1:36" x14ac:dyDescent="0.25">
      <c r="A7608" t="s">
        <v>32</v>
      </c>
      <c r="B7608" t="s">
        <v>22903</v>
      </c>
      <c r="C7608">
        <f>YEAR(B7608)</f>
        <v>2020</v>
      </c>
      <c r="D7608">
        <v>66.2</v>
      </c>
      <c r="E7608">
        <v>64.400000000000006</v>
      </c>
      <c r="F7608">
        <v>65.7</v>
      </c>
      <c r="H7608" s="2">
        <f>IF(F7608-70.42&lt;=0,0,IF(F7608-70.42&lt;=1,1,2))</f>
        <v>0</v>
      </c>
      <c r="I7608">
        <v>66.2</v>
      </c>
      <c r="J7608">
        <v>64.400000000000006</v>
      </c>
      <c r="K7608">
        <v>65.7</v>
      </c>
      <c r="L7608">
        <v>57.2</v>
      </c>
      <c r="M7608">
        <v>74.2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22.8</v>
      </c>
      <c r="V7608">
        <v>20.8</v>
      </c>
      <c r="W7608">
        <v>341.6</v>
      </c>
      <c r="X7608">
        <v>1019.7</v>
      </c>
      <c r="Y7608">
        <v>76.099999999999994</v>
      </c>
      <c r="Z7608">
        <v>6.2</v>
      </c>
      <c r="AA7608">
        <v>136.1</v>
      </c>
      <c r="AB7608">
        <v>11.7</v>
      </c>
      <c r="AC7608">
        <v>5</v>
      </c>
      <c r="AD7608">
        <v>0</v>
      </c>
      <c r="AE7608" t="s">
        <v>22904</v>
      </c>
      <c r="AF7608" t="s">
        <v>22905</v>
      </c>
      <c r="AG7608">
        <v>0.75</v>
      </c>
      <c r="AH7608" t="s">
        <v>36</v>
      </c>
      <c r="AI7608" t="s">
        <v>37</v>
      </c>
      <c r="AJ7608" t="s">
        <v>38</v>
      </c>
    </row>
    <row r="7609" spans="1:36" x14ac:dyDescent="0.25">
      <c r="A7609" t="s">
        <v>32</v>
      </c>
      <c r="B7609" t="s">
        <v>22906</v>
      </c>
      <c r="C7609">
        <f>YEAR(B7609)</f>
        <v>2020</v>
      </c>
      <c r="D7609">
        <v>66.2</v>
      </c>
      <c r="E7609">
        <v>57.2</v>
      </c>
      <c r="F7609">
        <v>62.8</v>
      </c>
      <c r="H7609" s="2">
        <f>IF(F7609-70.42&lt;=0,0,IF(F7609-70.42&lt;=1,1,2))</f>
        <v>0</v>
      </c>
      <c r="I7609">
        <v>66.2</v>
      </c>
      <c r="J7609">
        <v>57.2</v>
      </c>
      <c r="K7609">
        <v>62.8</v>
      </c>
      <c r="L7609">
        <v>58.1</v>
      </c>
      <c r="M7609">
        <v>84.9</v>
      </c>
      <c r="O7609">
        <v>0.68899999999999995</v>
      </c>
      <c r="P7609">
        <v>100</v>
      </c>
      <c r="Q7609">
        <v>12.5</v>
      </c>
      <c r="R7609" t="s">
        <v>40</v>
      </c>
      <c r="S7609">
        <v>0</v>
      </c>
      <c r="T7609">
        <v>0</v>
      </c>
      <c r="U7609">
        <v>22.4</v>
      </c>
      <c r="V7609">
        <v>17.2</v>
      </c>
      <c r="W7609">
        <v>4.8</v>
      </c>
      <c r="X7609">
        <v>1017.9</v>
      </c>
      <c r="Y7609">
        <v>86.1</v>
      </c>
      <c r="Z7609">
        <v>5.4</v>
      </c>
      <c r="AA7609">
        <v>27</v>
      </c>
      <c r="AB7609">
        <v>2.5</v>
      </c>
      <c r="AC7609">
        <v>1</v>
      </c>
      <c r="AD7609">
        <v>0</v>
      </c>
      <c r="AE7609" t="s">
        <v>22907</v>
      </c>
      <c r="AF7609" t="s">
        <v>22908</v>
      </c>
      <c r="AG7609">
        <v>0.8</v>
      </c>
      <c r="AH7609" t="s">
        <v>56</v>
      </c>
      <c r="AI7609" t="s">
        <v>101</v>
      </c>
      <c r="AJ7609" t="s">
        <v>40</v>
      </c>
    </row>
    <row r="7610" spans="1:36" x14ac:dyDescent="0.25">
      <c r="A7610" t="s">
        <v>32</v>
      </c>
      <c r="B7610" t="s">
        <v>22909</v>
      </c>
      <c r="C7610">
        <f>YEAR(B7610)</f>
        <v>2020</v>
      </c>
      <c r="D7610">
        <v>66.2</v>
      </c>
      <c r="E7610">
        <v>59</v>
      </c>
      <c r="F7610">
        <v>62</v>
      </c>
      <c r="H7610" s="2">
        <f>IF(F7610-70.42&lt;=0,0,IF(F7610-70.42&lt;=1,1,2))</f>
        <v>0</v>
      </c>
      <c r="I7610">
        <v>66.2</v>
      </c>
      <c r="J7610">
        <v>59</v>
      </c>
      <c r="K7610">
        <v>62</v>
      </c>
      <c r="L7610">
        <v>59.8</v>
      </c>
      <c r="M7610">
        <v>92.7</v>
      </c>
      <c r="O7610">
        <v>3.036</v>
      </c>
      <c r="P7610">
        <v>100</v>
      </c>
      <c r="Q7610">
        <v>16.670000000000002</v>
      </c>
      <c r="R7610" t="s">
        <v>40</v>
      </c>
      <c r="S7610">
        <v>0</v>
      </c>
      <c r="T7610">
        <v>0</v>
      </c>
      <c r="U7610">
        <v>23</v>
      </c>
      <c r="V7610">
        <v>17.2</v>
      </c>
      <c r="W7610">
        <v>32.799999999999997</v>
      </c>
      <c r="X7610">
        <v>1016.6</v>
      </c>
      <c r="Y7610">
        <v>99.1</v>
      </c>
      <c r="Z7610">
        <v>4.8</v>
      </c>
      <c r="AA7610">
        <v>52.4</v>
      </c>
      <c r="AB7610">
        <v>4.5</v>
      </c>
      <c r="AC7610">
        <v>2</v>
      </c>
      <c r="AD7610">
        <v>0</v>
      </c>
      <c r="AE7610" t="s">
        <v>22910</v>
      </c>
      <c r="AF7610" t="s">
        <v>22911</v>
      </c>
      <c r="AG7610">
        <v>0.84</v>
      </c>
      <c r="AH7610" t="s">
        <v>43</v>
      </c>
      <c r="AI7610" t="s">
        <v>48</v>
      </c>
      <c r="AJ7610" t="s">
        <v>40</v>
      </c>
    </row>
    <row r="7611" spans="1:36" x14ac:dyDescent="0.25">
      <c r="A7611" t="s">
        <v>32</v>
      </c>
      <c r="B7611" t="s">
        <v>22912</v>
      </c>
      <c r="C7611">
        <f>YEAR(B7611)</f>
        <v>2020</v>
      </c>
      <c r="D7611">
        <v>68</v>
      </c>
      <c r="E7611">
        <v>60.8</v>
      </c>
      <c r="F7611">
        <v>64.599999999999994</v>
      </c>
      <c r="H7611" s="2">
        <f>IF(F7611-70.42&lt;=0,0,IF(F7611-70.42&lt;=1,1,2))</f>
        <v>0</v>
      </c>
      <c r="I7611">
        <v>68</v>
      </c>
      <c r="J7611">
        <v>60.8</v>
      </c>
      <c r="K7611">
        <v>64.599999999999994</v>
      </c>
      <c r="L7611">
        <v>60</v>
      </c>
      <c r="M7611">
        <v>85.7</v>
      </c>
      <c r="O7611">
        <v>0.24399999999999999</v>
      </c>
      <c r="P7611">
        <v>100</v>
      </c>
      <c r="Q7611">
        <v>8.33</v>
      </c>
      <c r="R7611" t="s">
        <v>40</v>
      </c>
      <c r="S7611">
        <v>0</v>
      </c>
      <c r="T7611">
        <v>0</v>
      </c>
      <c r="U7611">
        <v>23</v>
      </c>
      <c r="V7611">
        <v>17.2</v>
      </c>
      <c r="W7611">
        <v>347.3</v>
      </c>
      <c r="X7611">
        <v>1019.3</v>
      </c>
      <c r="Y7611">
        <v>84.2</v>
      </c>
      <c r="Z7611">
        <v>6.1</v>
      </c>
      <c r="AA7611">
        <v>114.7</v>
      </c>
      <c r="AB7611">
        <v>9.9</v>
      </c>
      <c r="AC7611">
        <v>5</v>
      </c>
      <c r="AD7611">
        <v>0</v>
      </c>
      <c r="AE7611" t="s">
        <v>22913</v>
      </c>
      <c r="AF7611" t="s">
        <v>22914</v>
      </c>
      <c r="AG7611">
        <v>0.87</v>
      </c>
      <c r="AH7611" t="s">
        <v>56</v>
      </c>
      <c r="AI7611" t="s">
        <v>1166</v>
      </c>
      <c r="AJ7611" t="s">
        <v>40</v>
      </c>
    </row>
    <row r="7612" spans="1:36" x14ac:dyDescent="0.25">
      <c r="A7612" t="s">
        <v>32</v>
      </c>
      <c r="B7612" t="s">
        <v>22915</v>
      </c>
      <c r="C7612">
        <f>YEAR(B7612)</f>
        <v>2020</v>
      </c>
      <c r="D7612">
        <v>66.3</v>
      </c>
      <c r="E7612">
        <v>62.6</v>
      </c>
      <c r="F7612">
        <v>65.099999999999994</v>
      </c>
      <c r="H7612" s="2">
        <f>IF(F7612-70.42&lt;=0,0,IF(F7612-70.42&lt;=1,1,2))</f>
        <v>0</v>
      </c>
      <c r="I7612">
        <v>66.3</v>
      </c>
      <c r="J7612">
        <v>62.6</v>
      </c>
      <c r="K7612">
        <v>65.099999999999994</v>
      </c>
      <c r="L7612">
        <v>56.5</v>
      </c>
      <c r="M7612">
        <v>73.7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21.5</v>
      </c>
      <c r="V7612">
        <v>16.100000000000001</v>
      </c>
      <c r="W7612">
        <v>347.2</v>
      </c>
      <c r="X7612">
        <v>1022.5</v>
      </c>
      <c r="Y7612">
        <v>76.2</v>
      </c>
      <c r="Z7612">
        <v>6.2</v>
      </c>
      <c r="AA7612">
        <v>138.1</v>
      </c>
      <c r="AB7612">
        <v>11.9</v>
      </c>
      <c r="AC7612">
        <v>6</v>
      </c>
      <c r="AD7612">
        <v>0</v>
      </c>
      <c r="AE7612" t="s">
        <v>22916</v>
      </c>
      <c r="AF7612" t="s">
        <v>22917</v>
      </c>
      <c r="AG7612">
        <v>0.9</v>
      </c>
      <c r="AH7612" t="s">
        <v>36</v>
      </c>
      <c r="AI7612" t="s">
        <v>37</v>
      </c>
      <c r="AJ7612" t="s">
        <v>38</v>
      </c>
    </row>
    <row r="7613" spans="1:36" x14ac:dyDescent="0.25">
      <c r="A7613" t="s">
        <v>32</v>
      </c>
      <c r="B7613" t="s">
        <v>22918</v>
      </c>
      <c r="C7613">
        <f>YEAR(B7613)</f>
        <v>2020</v>
      </c>
      <c r="D7613">
        <v>68</v>
      </c>
      <c r="E7613">
        <v>57.2</v>
      </c>
      <c r="F7613">
        <v>62.8</v>
      </c>
      <c r="H7613" s="2">
        <f>IF(F7613-70.42&lt;=0,0,IF(F7613-70.42&lt;=1,1,2))</f>
        <v>0</v>
      </c>
      <c r="I7613">
        <v>68</v>
      </c>
      <c r="J7613">
        <v>57.2</v>
      </c>
      <c r="K7613">
        <v>62.8</v>
      </c>
      <c r="L7613">
        <v>56.6</v>
      </c>
      <c r="M7613">
        <v>80.400000000000006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18.3</v>
      </c>
      <c r="V7613">
        <v>6.9</v>
      </c>
      <c r="W7613">
        <v>351.5</v>
      </c>
      <c r="X7613">
        <v>1023.4</v>
      </c>
      <c r="Y7613">
        <v>33.4</v>
      </c>
      <c r="Z7613">
        <v>6.2</v>
      </c>
      <c r="AA7613">
        <v>133.6</v>
      </c>
      <c r="AB7613">
        <v>11.5</v>
      </c>
      <c r="AC7613">
        <v>6</v>
      </c>
      <c r="AD7613">
        <v>0</v>
      </c>
      <c r="AE7613" t="s">
        <v>22919</v>
      </c>
      <c r="AF7613" t="s">
        <v>22920</v>
      </c>
      <c r="AG7613">
        <v>0.94</v>
      </c>
      <c r="AH7613" t="s">
        <v>36</v>
      </c>
      <c r="AI7613" t="s">
        <v>37</v>
      </c>
      <c r="AJ7613" t="s">
        <v>38</v>
      </c>
    </row>
    <row r="7614" spans="1:36" x14ac:dyDescent="0.25">
      <c r="A7614" t="s">
        <v>32</v>
      </c>
      <c r="B7614" t="s">
        <v>22921</v>
      </c>
      <c r="C7614">
        <f>YEAR(B7614)</f>
        <v>2020</v>
      </c>
      <c r="D7614">
        <v>66.2</v>
      </c>
      <c r="E7614">
        <v>57.2</v>
      </c>
      <c r="F7614">
        <v>60</v>
      </c>
      <c r="H7614" s="2">
        <f>IF(F7614-70.42&lt;=0,0,IF(F7614-70.42&lt;=1,1,2))</f>
        <v>0</v>
      </c>
      <c r="I7614">
        <v>66.2</v>
      </c>
      <c r="J7614">
        <v>57.2</v>
      </c>
      <c r="K7614">
        <v>60</v>
      </c>
      <c r="L7614">
        <v>55.8</v>
      </c>
      <c r="M7614">
        <v>86.3</v>
      </c>
      <c r="O7614">
        <v>0.58599999999999997</v>
      </c>
      <c r="P7614">
        <v>100</v>
      </c>
      <c r="Q7614">
        <v>8.33</v>
      </c>
      <c r="R7614" t="s">
        <v>40</v>
      </c>
      <c r="S7614">
        <v>0</v>
      </c>
      <c r="T7614">
        <v>0</v>
      </c>
      <c r="U7614">
        <v>19</v>
      </c>
      <c r="V7614">
        <v>13.9</v>
      </c>
      <c r="W7614">
        <v>332.8</v>
      </c>
      <c r="X7614">
        <v>1021.9</v>
      </c>
      <c r="Y7614">
        <v>69.8</v>
      </c>
      <c r="Z7614">
        <v>6</v>
      </c>
      <c r="AA7614">
        <v>108.7</v>
      </c>
      <c r="AB7614">
        <v>9.3000000000000007</v>
      </c>
      <c r="AC7614">
        <v>5</v>
      </c>
      <c r="AD7614">
        <v>0</v>
      </c>
      <c r="AE7614" t="s">
        <v>22922</v>
      </c>
      <c r="AF7614" t="s">
        <v>22923</v>
      </c>
      <c r="AG7614">
        <v>0.97</v>
      </c>
      <c r="AH7614" t="s">
        <v>56</v>
      </c>
      <c r="AI7614" t="s">
        <v>101</v>
      </c>
      <c r="AJ7614" t="s">
        <v>40</v>
      </c>
    </row>
    <row r="7615" spans="1:36" x14ac:dyDescent="0.25">
      <c r="A7615" t="s">
        <v>32</v>
      </c>
      <c r="B7615" t="s">
        <v>22924</v>
      </c>
      <c r="C7615">
        <f>YEAR(B7615)</f>
        <v>2020</v>
      </c>
      <c r="D7615">
        <v>66.2</v>
      </c>
      <c r="E7615">
        <v>62.5</v>
      </c>
      <c r="F7615">
        <v>63.5</v>
      </c>
      <c r="H7615" s="2">
        <f>IF(F7615-70.42&lt;=0,0,IF(F7615-70.42&lt;=1,1,2))</f>
        <v>0</v>
      </c>
      <c r="I7615">
        <v>66.2</v>
      </c>
      <c r="J7615">
        <v>62.5</v>
      </c>
      <c r="K7615">
        <v>63.5</v>
      </c>
      <c r="L7615">
        <v>52.3</v>
      </c>
      <c r="M7615">
        <v>66.900000000000006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30.4</v>
      </c>
      <c r="V7615">
        <v>20.8</v>
      </c>
      <c r="W7615">
        <v>345.2</v>
      </c>
      <c r="X7615">
        <v>1021.2</v>
      </c>
      <c r="Y7615">
        <v>45.9</v>
      </c>
      <c r="Z7615">
        <v>6.2</v>
      </c>
      <c r="AA7615">
        <v>121.9</v>
      </c>
      <c r="AB7615">
        <v>10.6</v>
      </c>
      <c r="AC7615">
        <v>5</v>
      </c>
      <c r="AD7615">
        <v>0</v>
      </c>
      <c r="AE7615" t="s">
        <v>22925</v>
      </c>
      <c r="AF7615" t="s">
        <v>22926</v>
      </c>
      <c r="AG7615">
        <v>0</v>
      </c>
      <c r="AH7615" t="s">
        <v>36</v>
      </c>
      <c r="AI7615" t="s">
        <v>37</v>
      </c>
      <c r="AJ7615" t="s">
        <v>38</v>
      </c>
    </row>
    <row r="7616" spans="1:36" x14ac:dyDescent="0.25">
      <c r="A7616" t="s">
        <v>32</v>
      </c>
      <c r="B7616" t="s">
        <v>22927</v>
      </c>
      <c r="C7616">
        <f>YEAR(B7616)</f>
        <v>2020</v>
      </c>
      <c r="D7616">
        <v>66.2</v>
      </c>
      <c r="E7616">
        <v>57.1</v>
      </c>
      <c r="F7616">
        <v>62.4</v>
      </c>
      <c r="H7616" s="2">
        <f>IF(F7616-70.42&lt;=0,0,IF(F7616-70.42&lt;=1,1,2))</f>
        <v>0</v>
      </c>
      <c r="I7616">
        <v>66.2</v>
      </c>
      <c r="J7616">
        <v>57.1</v>
      </c>
      <c r="K7616">
        <v>62.4</v>
      </c>
      <c r="L7616">
        <v>54.2</v>
      </c>
      <c r="M7616">
        <v>74.7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22.8</v>
      </c>
      <c r="V7616">
        <v>17.2</v>
      </c>
      <c r="W7616">
        <v>324.10000000000002</v>
      </c>
      <c r="X7616">
        <v>1021.1</v>
      </c>
      <c r="Y7616">
        <v>45.2</v>
      </c>
      <c r="Z7616">
        <v>6.2</v>
      </c>
      <c r="AA7616">
        <v>108</v>
      </c>
      <c r="AB7616">
        <v>9.1999999999999993</v>
      </c>
      <c r="AC7616">
        <v>4</v>
      </c>
      <c r="AD7616">
        <v>0</v>
      </c>
      <c r="AE7616" t="s">
        <v>22928</v>
      </c>
      <c r="AF7616" t="s">
        <v>22929</v>
      </c>
      <c r="AG7616">
        <v>0.04</v>
      </c>
      <c r="AH7616" t="s">
        <v>36</v>
      </c>
      <c r="AI7616" t="s">
        <v>37</v>
      </c>
      <c r="AJ7616" t="s">
        <v>38</v>
      </c>
    </row>
    <row r="7617" spans="1:36" x14ac:dyDescent="0.25">
      <c r="A7617" t="s">
        <v>32</v>
      </c>
      <c r="B7617" t="s">
        <v>22930</v>
      </c>
      <c r="C7617">
        <f>YEAR(B7617)</f>
        <v>2020</v>
      </c>
      <c r="D7617">
        <v>66.2</v>
      </c>
      <c r="E7617">
        <v>53.6</v>
      </c>
      <c r="F7617">
        <v>60.4</v>
      </c>
      <c r="H7617" s="2">
        <f>IF(F7617-70.42&lt;=0,0,IF(F7617-70.42&lt;=1,1,2))</f>
        <v>0</v>
      </c>
      <c r="I7617">
        <v>66.2</v>
      </c>
      <c r="J7617">
        <v>53.6</v>
      </c>
      <c r="K7617">
        <v>60.4</v>
      </c>
      <c r="L7617">
        <v>53.5</v>
      </c>
      <c r="M7617">
        <v>79.099999999999994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13.2</v>
      </c>
      <c r="V7617">
        <v>24.1</v>
      </c>
      <c r="W7617">
        <v>33.6</v>
      </c>
      <c r="X7617">
        <v>1022</v>
      </c>
      <c r="Y7617">
        <v>29.7</v>
      </c>
      <c r="Z7617">
        <v>6.2</v>
      </c>
      <c r="AA7617">
        <v>138.1</v>
      </c>
      <c r="AB7617">
        <v>12</v>
      </c>
      <c r="AC7617">
        <v>6</v>
      </c>
      <c r="AD7617">
        <v>0</v>
      </c>
      <c r="AE7617" t="s">
        <v>22931</v>
      </c>
      <c r="AF7617" t="s">
        <v>22932</v>
      </c>
      <c r="AG7617">
        <v>7.0000000000000007E-2</v>
      </c>
      <c r="AH7617" t="s">
        <v>36</v>
      </c>
      <c r="AI7617" t="s">
        <v>37</v>
      </c>
      <c r="AJ7617" t="s">
        <v>38</v>
      </c>
    </row>
    <row r="7618" spans="1:36" x14ac:dyDescent="0.25">
      <c r="A7618" t="s">
        <v>32</v>
      </c>
      <c r="B7618" t="s">
        <v>22933</v>
      </c>
      <c r="C7618">
        <f>YEAR(B7618)</f>
        <v>2020</v>
      </c>
      <c r="D7618">
        <v>64.400000000000006</v>
      </c>
      <c r="E7618">
        <v>55.4</v>
      </c>
      <c r="F7618">
        <v>60.6</v>
      </c>
      <c r="H7618" s="2">
        <f>IF(F7618-70.42&lt;=0,0,IF(F7618-70.42&lt;=1,1,2))</f>
        <v>0</v>
      </c>
      <c r="I7618">
        <v>64.400000000000006</v>
      </c>
      <c r="J7618">
        <v>55.4</v>
      </c>
      <c r="K7618">
        <v>60.6</v>
      </c>
      <c r="L7618">
        <v>54.1</v>
      </c>
      <c r="M7618">
        <v>80</v>
      </c>
      <c r="O7618">
        <v>1.2E-2</v>
      </c>
      <c r="P7618">
        <v>100</v>
      </c>
      <c r="Q7618">
        <v>4.17</v>
      </c>
      <c r="R7618" t="s">
        <v>40</v>
      </c>
      <c r="S7618">
        <v>0</v>
      </c>
      <c r="T7618">
        <v>0</v>
      </c>
      <c r="U7618">
        <v>23.7</v>
      </c>
      <c r="V7618">
        <v>19.7</v>
      </c>
      <c r="W7618">
        <v>335.2</v>
      </c>
      <c r="X7618">
        <v>1022</v>
      </c>
      <c r="Y7618">
        <v>64.400000000000006</v>
      </c>
      <c r="Z7618">
        <v>6.2</v>
      </c>
      <c r="AA7618">
        <v>121.1</v>
      </c>
      <c r="AB7618">
        <v>10.4</v>
      </c>
      <c r="AC7618">
        <v>5</v>
      </c>
      <c r="AD7618">
        <v>0</v>
      </c>
      <c r="AE7618" t="s">
        <v>22934</v>
      </c>
      <c r="AF7618" t="s">
        <v>22935</v>
      </c>
      <c r="AG7618">
        <v>0.11</v>
      </c>
      <c r="AH7618" t="s">
        <v>56</v>
      </c>
      <c r="AI7618" t="s">
        <v>65</v>
      </c>
      <c r="AJ7618" t="s">
        <v>40</v>
      </c>
    </row>
    <row r="7619" spans="1:36" x14ac:dyDescent="0.25">
      <c r="A7619" t="s">
        <v>32</v>
      </c>
      <c r="B7619" t="s">
        <v>22936</v>
      </c>
      <c r="C7619">
        <f>YEAR(B7619)</f>
        <v>2020</v>
      </c>
      <c r="D7619">
        <v>62.6</v>
      </c>
      <c r="E7619">
        <v>53.9</v>
      </c>
      <c r="F7619">
        <v>59.5</v>
      </c>
      <c r="H7619" s="2">
        <f>IF(F7619-70.42&lt;=0,0,IF(F7619-70.42&lt;=1,1,2))</f>
        <v>0</v>
      </c>
      <c r="I7619">
        <v>62.6</v>
      </c>
      <c r="J7619">
        <v>53.9</v>
      </c>
      <c r="K7619">
        <v>59.5</v>
      </c>
      <c r="L7619">
        <v>52.3</v>
      </c>
      <c r="M7619">
        <v>77.2</v>
      </c>
      <c r="O7619">
        <v>0.21</v>
      </c>
      <c r="P7619">
        <v>100</v>
      </c>
      <c r="Q7619">
        <v>16.670000000000002</v>
      </c>
      <c r="R7619" t="s">
        <v>40</v>
      </c>
      <c r="S7619">
        <v>0</v>
      </c>
      <c r="T7619">
        <v>0</v>
      </c>
      <c r="U7619">
        <v>33.6</v>
      </c>
      <c r="V7619">
        <v>34.4</v>
      </c>
      <c r="W7619">
        <v>331.5</v>
      </c>
      <c r="X7619">
        <v>1016</v>
      </c>
      <c r="Y7619">
        <v>89.7</v>
      </c>
      <c r="Z7619">
        <v>6</v>
      </c>
      <c r="AA7619">
        <v>108</v>
      </c>
      <c r="AB7619">
        <v>9.4</v>
      </c>
      <c r="AC7619">
        <v>5</v>
      </c>
      <c r="AD7619">
        <v>0</v>
      </c>
      <c r="AE7619" t="s">
        <v>22937</v>
      </c>
      <c r="AF7619" t="s">
        <v>22938</v>
      </c>
      <c r="AG7619">
        <v>0.14000000000000001</v>
      </c>
      <c r="AH7619" t="s">
        <v>56</v>
      </c>
      <c r="AI7619" t="s">
        <v>111</v>
      </c>
      <c r="AJ7619" t="s">
        <v>40</v>
      </c>
    </row>
    <row r="7620" spans="1:36" x14ac:dyDescent="0.25">
      <c r="A7620" t="s">
        <v>32</v>
      </c>
      <c r="B7620" t="s">
        <v>22939</v>
      </c>
      <c r="C7620">
        <f>YEAR(B7620)</f>
        <v>2020</v>
      </c>
      <c r="D7620">
        <v>60.8</v>
      </c>
      <c r="E7620">
        <v>55.4</v>
      </c>
      <c r="F7620">
        <v>57.9</v>
      </c>
      <c r="H7620" s="2">
        <f>IF(F7620-70.42&lt;=0,0,IF(F7620-70.42&lt;=1,1,2))</f>
        <v>0</v>
      </c>
      <c r="I7620">
        <v>60.8</v>
      </c>
      <c r="J7620">
        <v>55.4</v>
      </c>
      <c r="K7620">
        <v>57.9</v>
      </c>
      <c r="L7620">
        <v>53.5</v>
      </c>
      <c r="M7620">
        <v>85.3</v>
      </c>
      <c r="O7620">
        <v>0.98799999999999999</v>
      </c>
      <c r="P7620">
        <v>100</v>
      </c>
      <c r="Q7620">
        <v>16.670000000000002</v>
      </c>
      <c r="R7620" t="s">
        <v>40</v>
      </c>
      <c r="S7620">
        <v>0</v>
      </c>
      <c r="T7620">
        <v>0</v>
      </c>
      <c r="U7620">
        <v>34.4</v>
      </c>
      <c r="V7620">
        <v>23</v>
      </c>
      <c r="W7620">
        <v>331.7</v>
      </c>
      <c r="X7620">
        <v>1010.4</v>
      </c>
      <c r="Y7620">
        <v>89.1</v>
      </c>
      <c r="Z7620">
        <v>5.6</v>
      </c>
      <c r="AA7620">
        <v>95.3</v>
      </c>
      <c r="AB7620">
        <v>8.3000000000000007</v>
      </c>
      <c r="AC7620">
        <v>4</v>
      </c>
      <c r="AD7620">
        <v>0</v>
      </c>
      <c r="AE7620" t="s">
        <v>22940</v>
      </c>
      <c r="AF7620" t="s">
        <v>22941</v>
      </c>
      <c r="AG7620">
        <v>0.17</v>
      </c>
      <c r="AH7620" t="s">
        <v>56</v>
      </c>
      <c r="AI7620" t="s">
        <v>111</v>
      </c>
      <c r="AJ7620" t="s">
        <v>40</v>
      </c>
    </row>
    <row r="7621" spans="1:36" x14ac:dyDescent="0.25">
      <c r="A7621" t="s">
        <v>32</v>
      </c>
      <c r="B7621" t="s">
        <v>22942</v>
      </c>
      <c r="C7621">
        <f>YEAR(B7621)</f>
        <v>2020</v>
      </c>
      <c r="D7621">
        <v>62.6</v>
      </c>
      <c r="E7621">
        <v>57.2</v>
      </c>
      <c r="F7621">
        <v>60</v>
      </c>
      <c r="H7621" s="2">
        <f>IF(F7621-70.42&lt;=0,0,IF(F7621-70.42&lt;=1,1,2))</f>
        <v>0</v>
      </c>
      <c r="I7621">
        <v>62.6</v>
      </c>
      <c r="J7621">
        <v>57.2</v>
      </c>
      <c r="K7621">
        <v>60</v>
      </c>
      <c r="L7621">
        <v>53.5</v>
      </c>
      <c r="M7621">
        <v>79.8</v>
      </c>
      <c r="O7621">
        <v>0.17599999999999999</v>
      </c>
      <c r="P7621">
        <v>100</v>
      </c>
      <c r="Q7621">
        <v>8.33</v>
      </c>
      <c r="R7621" t="s">
        <v>40</v>
      </c>
      <c r="S7621">
        <v>0</v>
      </c>
      <c r="T7621">
        <v>0</v>
      </c>
      <c r="U7621">
        <v>28.9</v>
      </c>
      <c r="V7621">
        <v>20.8</v>
      </c>
      <c r="W7621">
        <v>326.7</v>
      </c>
      <c r="X7621">
        <v>1017.3</v>
      </c>
      <c r="Y7621">
        <v>89.1</v>
      </c>
      <c r="Z7621">
        <v>6.2</v>
      </c>
      <c r="AA7621">
        <v>102.3</v>
      </c>
      <c r="AB7621">
        <v>8.8000000000000007</v>
      </c>
      <c r="AC7621">
        <v>4</v>
      </c>
      <c r="AD7621">
        <v>0</v>
      </c>
      <c r="AE7621" t="s">
        <v>22943</v>
      </c>
      <c r="AF7621" t="s">
        <v>22944</v>
      </c>
      <c r="AG7621">
        <v>0.2</v>
      </c>
      <c r="AH7621" t="s">
        <v>56</v>
      </c>
      <c r="AI7621" t="s">
        <v>1166</v>
      </c>
      <c r="AJ7621" t="s">
        <v>40</v>
      </c>
    </row>
    <row r="7622" spans="1:36" x14ac:dyDescent="0.25">
      <c r="A7622" t="s">
        <v>32</v>
      </c>
      <c r="B7622" t="s">
        <v>22945</v>
      </c>
      <c r="C7622">
        <f>YEAR(B7622)</f>
        <v>2020</v>
      </c>
      <c r="D7622">
        <v>62.6</v>
      </c>
      <c r="E7622">
        <v>55.3</v>
      </c>
      <c r="F7622">
        <v>58.5</v>
      </c>
      <c r="H7622" s="2">
        <f>IF(F7622-70.42&lt;=0,0,IF(F7622-70.42&lt;=1,1,2))</f>
        <v>0</v>
      </c>
      <c r="I7622">
        <v>62.6</v>
      </c>
      <c r="J7622">
        <v>55.3</v>
      </c>
      <c r="K7622">
        <v>58.5</v>
      </c>
      <c r="L7622">
        <v>53.7</v>
      </c>
      <c r="M7622">
        <v>84.3</v>
      </c>
      <c r="O7622">
        <v>8.0000000000000002E-3</v>
      </c>
      <c r="P7622">
        <v>100</v>
      </c>
      <c r="Q7622">
        <v>4.17</v>
      </c>
      <c r="R7622" t="s">
        <v>40</v>
      </c>
      <c r="S7622">
        <v>0</v>
      </c>
      <c r="T7622">
        <v>0</v>
      </c>
      <c r="U7622">
        <v>20.100000000000001</v>
      </c>
      <c r="V7622">
        <v>13.9</v>
      </c>
      <c r="W7622">
        <v>328.8</v>
      </c>
      <c r="X7622">
        <v>1024</v>
      </c>
      <c r="Y7622">
        <v>70.8</v>
      </c>
      <c r="Z7622">
        <v>6.2</v>
      </c>
      <c r="AA7622">
        <v>95.4</v>
      </c>
      <c r="AB7622">
        <v>8.3000000000000007</v>
      </c>
      <c r="AC7622">
        <v>4</v>
      </c>
      <c r="AD7622">
        <v>0</v>
      </c>
      <c r="AE7622" t="s">
        <v>22946</v>
      </c>
      <c r="AF7622" t="s">
        <v>22947</v>
      </c>
      <c r="AG7622">
        <v>0.25</v>
      </c>
      <c r="AH7622" t="s">
        <v>56</v>
      </c>
      <c r="AI7622" t="s">
        <v>61</v>
      </c>
      <c r="AJ7622" t="s">
        <v>40</v>
      </c>
    </row>
    <row r="7623" spans="1:36" x14ac:dyDescent="0.25">
      <c r="A7623" t="s">
        <v>32</v>
      </c>
      <c r="B7623" t="s">
        <v>22948</v>
      </c>
      <c r="C7623">
        <f>YEAR(B7623)</f>
        <v>2020</v>
      </c>
      <c r="D7623">
        <v>62.6</v>
      </c>
      <c r="E7623">
        <v>59</v>
      </c>
      <c r="F7623">
        <v>60.7</v>
      </c>
      <c r="H7623" s="2">
        <f>IF(F7623-70.42&lt;=0,0,IF(F7623-70.42&lt;=1,1,2))</f>
        <v>0</v>
      </c>
      <c r="I7623">
        <v>62.6</v>
      </c>
      <c r="J7623">
        <v>59</v>
      </c>
      <c r="K7623">
        <v>60.7</v>
      </c>
      <c r="L7623">
        <v>53.7</v>
      </c>
      <c r="M7623">
        <v>77.900000000000006</v>
      </c>
      <c r="O7623">
        <v>1.2E-2</v>
      </c>
      <c r="P7623">
        <v>100</v>
      </c>
      <c r="Q7623">
        <v>4.17</v>
      </c>
      <c r="R7623" t="s">
        <v>40</v>
      </c>
      <c r="S7623">
        <v>0</v>
      </c>
      <c r="T7623">
        <v>0</v>
      </c>
      <c r="U7623">
        <v>17</v>
      </c>
      <c r="V7623">
        <v>13.9</v>
      </c>
      <c r="W7623">
        <v>338.6</v>
      </c>
      <c r="X7623">
        <v>1023.6</v>
      </c>
      <c r="Y7623">
        <v>89.1</v>
      </c>
      <c r="Z7623">
        <v>6.2</v>
      </c>
      <c r="AA7623">
        <v>96.2</v>
      </c>
      <c r="AB7623">
        <v>8.1999999999999993</v>
      </c>
      <c r="AC7623">
        <v>4</v>
      </c>
      <c r="AD7623">
        <v>0</v>
      </c>
      <c r="AE7623" t="s">
        <v>22949</v>
      </c>
      <c r="AF7623" t="s">
        <v>22950</v>
      </c>
      <c r="AG7623">
        <v>0.27</v>
      </c>
      <c r="AH7623" t="s">
        <v>56</v>
      </c>
      <c r="AI7623" t="s">
        <v>78</v>
      </c>
      <c r="AJ7623" t="s">
        <v>40</v>
      </c>
    </row>
    <row r="7624" spans="1:36" x14ac:dyDescent="0.25">
      <c r="A7624" t="s">
        <v>32</v>
      </c>
      <c r="B7624" t="s">
        <v>22951</v>
      </c>
      <c r="C7624">
        <f>YEAR(B7624)</f>
        <v>2020</v>
      </c>
      <c r="D7624">
        <v>62.6</v>
      </c>
      <c r="E7624">
        <v>59</v>
      </c>
      <c r="F7624">
        <v>60.1</v>
      </c>
      <c r="H7624" s="2">
        <f>IF(F7624-70.42&lt;=0,0,IF(F7624-70.42&lt;=1,1,2))</f>
        <v>0</v>
      </c>
      <c r="I7624">
        <v>62.6</v>
      </c>
      <c r="J7624">
        <v>59</v>
      </c>
      <c r="K7624">
        <v>60.1</v>
      </c>
      <c r="L7624">
        <v>54.4</v>
      </c>
      <c r="M7624">
        <v>81.3</v>
      </c>
      <c r="O7624">
        <v>1.6E-2</v>
      </c>
      <c r="P7624">
        <v>100</v>
      </c>
      <c r="Q7624">
        <v>4.17</v>
      </c>
      <c r="R7624" t="s">
        <v>40</v>
      </c>
      <c r="S7624">
        <v>0</v>
      </c>
      <c r="T7624">
        <v>0</v>
      </c>
      <c r="U7624">
        <v>14.8</v>
      </c>
      <c r="V7624">
        <v>17.2</v>
      </c>
      <c r="W7624">
        <v>342.1</v>
      </c>
      <c r="X7624">
        <v>1018.7</v>
      </c>
      <c r="Y7624">
        <v>89.1</v>
      </c>
      <c r="Z7624">
        <v>6.2</v>
      </c>
      <c r="AA7624">
        <v>85.1</v>
      </c>
      <c r="AB7624">
        <v>7.4</v>
      </c>
      <c r="AC7624">
        <v>4</v>
      </c>
      <c r="AD7624">
        <v>0</v>
      </c>
      <c r="AE7624" t="s">
        <v>22952</v>
      </c>
      <c r="AF7624" t="s">
        <v>22953</v>
      </c>
      <c r="AG7624">
        <v>0.3</v>
      </c>
      <c r="AH7624" t="s">
        <v>56</v>
      </c>
      <c r="AI7624" t="s">
        <v>61</v>
      </c>
      <c r="AJ7624" t="s">
        <v>40</v>
      </c>
    </row>
    <row r="7625" spans="1:36" x14ac:dyDescent="0.25">
      <c r="A7625" t="s">
        <v>32</v>
      </c>
      <c r="B7625" t="s">
        <v>22954</v>
      </c>
      <c r="C7625">
        <f>YEAR(B7625)</f>
        <v>2020</v>
      </c>
      <c r="D7625">
        <v>62.6</v>
      </c>
      <c r="E7625">
        <v>59</v>
      </c>
      <c r="F7625">
        <v>60.6</v>
      </c>
      <c r="H7625" s="2">
        <f>IF(F7625-70.42&lt;=0,0,IF(F7625-70.42&lt;=1,1,2))</f>
        <v>0</v>
      </c>
      <c r="I7625">
        <v>62.6</v>
      </c>
      <c r="J7625">
        <v>59</v>
      </c>
      <c r="K7625">
        <v>60.6</v>
      </c>
      <c r="L7625">
        <v>49.8</v>
      </c>
      <c r="M7625">
        <v>67.900000000000006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35.6</v>
      </c>
      <c r="V7625">
        <v>23</v>
      </c>
      <c r="W7625">
        <v>339.1</v>
      </c>
      <c r="X7625">
        <v>1016.1</v>
      </c>
      <c r="Y7625">
        <v>87.5</v>
      </c>
      <c r="Z7625">
        <v>6.2</v>
      </c>
      <c r="AA7625">
        <v>93.5</v>
      </c>
      <c r="AB7625">
        <v>8.1999999999999993</v>
      </c>
      <c r="AC7625">
        <v>4</v>
      </c>
      <c r="AD7625">
        <v>0</v>
      </c>
      <c r="AE7625" t="s">
        <v>22955</v>
      </c>
      <c r="AF7625" t="s">
        <v>22956</v>
      </c>
      <c r="AG7625">
        <v>0.34</v>
      </c>
      <c r="AH7625" t="s">
        <v>36</v>
      </c>
      <c r="AI7625" t="s">
        <v>37</v>
      </c>
      <c r="AJ7625" t="s">
        <v>38</v>
      </c>
    </row>
    <row r="7626" spans="1:36" x14ac:dyDescent="0.25">
      <c r="A7626" t="s">
        <v>32</v>
      </c>
      <c r="B7626" t="s">
        <v>22957</v>
      </c>
      <c r="C7626">
        <f>YEAR(B7626)</f>
        <v>2020</v>
      </c>
      <c r="D7626">
        <v>60.9</v>
      </c>
      <c r="E7626">
        <v>53.9</v>
      </c>
      <c r="F7626">
        <v>60</v>
      </c>
      <c r="H7626" s="2">
        <f>IF(F7626-70.42&lt;=0,0,IF(F7626-70.42&lt;=1,1,2))</f>
        <v>0</v>
      </c>
      <c r="I7626">
        <v>60.9</v>
      </c>
      <c r="J7626">
        <v>53.9</v>
      </c>
      <c r="K7626">
        <v>60</v>
      </c>
      <c r="L7626">
        <v>51</v>
      </c>
      <c r="M7626">
        <v>72.400000000000006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30.6</v>
      </c>
      <c r="V7626">
        <v>23</v>
      </c>
      <c r="W7626">
        <v>334.4</v>
      </c>
      <c r="X7626">
        <v>1017.7</v>
      </c>
      <c r="Y7626">
        <v>78.8</v>
      </c>
      <c r="Z7626">
        <v>6.2</v>
      </c>
      <c r="AA7626">
        <v>101.1</v>
      </c>
      <c r="AB7626">
        <v>8.6999999999999993</v>
      </c>
      <c r="AC7626">
        <v>4</v>
      </c>
      <c r="AD7626">
        <v>0</v>
      </c>
      <c r="AE7626" t="s">
        <v>22958</v>
      </c>
      <c r="AF7626" t="s">
        <v>22959</v>
      </c>
      <c r="AG7626">
        <v>0.37</v>
      </c>
      <c r="AH7626" t="s">
        <v>36</v>
      </c>
      <c r="AI7626" t="s">
        <v>37</v>
      </c>
      <c r="AJ7626" t="s">
        <v>38</v>
      </c>
    </row>
    <row r="7627" spans="1:36" x14ac:dyDescent="0.25">
      <c r="A7627" t="s">
        <v>32</v>
      </c>
      <c r="B7627" t="s">
        <v>22960</v>
      </c>
      <c r="C7627">
        <f>YEAR(B7627)</f>
        <v>2020</v>
      </c>
      <c r="D7627">
        <v>66.2</v>
      </c>
      <c r="E7627">
        <v>52.8</v>
      </c>
      <c r="F7627">
        <v>60.9</v>
      </c>
      <c r="H7627" s="2">
        <f>IF(F7627-70.42&lt;=0,0,IF(F7627-70.42&lt;=1,1,2))</f>
        <v>0</v>
      </c>
      <c r="I7627">
        <v>66.2</v>
      </c>
      <c r="J7627">
        <v>52.8</v>
      </c>
      <c r="K7627">
        <v>60.9</v>
      </c>
      <c r="L7627">
        <v>53.6</v>
      </c>
      <c r="M7627">
        <v>77.099999999999994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23</v>
      </c>
      <c r="V7627">
        <v>13.9</v>
      </c>
      <c r="W7627">
        <v>332.4</v>
      </c>
      <c r="X7627">
        <v>1019.1</v>
      </c>
      <c r="Y7627">
        <v>54.1</v>
      </c>
      <c r="Z7627">
        <v>6.2</v>
      </c>
      <c r="AA7627">
        <v>103.8</v>
      </c>
      <c r="AB7627">
        <v>9</v>
      </c>
      <c r="AC7627">
        <v>4</v>
      </c>
      <c r="AD7627">
        <v>0</v>
      </c>
      <c r="AE7627" t="s">
        <v>22961</v>
      </c>
      <c r="AF7627" t="s">
        <v>22962</v>
      </c>
      <c r="AG7627">
        <v>0.4</v>
      </c>
      <c r="AH7627" t="s">
        <v>36</v>
      </c>
      <c r="AI7627" t="s">
        <v>37</v>
      </c>
      <c r="AJ7627" t="s">
        <v>38</v>
      </c>
    </row>
    <row r="7628" spans="1:36" x14ac:dyDescent="0.25">
      <c r="A7628" t="s">
        <v>32</v>
      </c>
      <c r="B7628" t="s">
        <v>22963</v>
      </c>
      <c r="C7628">
        <f>YEAR(B7628)</f>
        <v>2020</v>
      </c>
      <c r="D7628">
        <v>64.400000000000006</v>
      </c>
      <c r="E7628">
        <v>50</v>
      </c>
      <c r="F7628">
        <v>56.7</v>
      </c>
      <c r="H7628" s="2">
        <f>IF(F7628-70.42&lt;=0,0,IF(F7628-70.42&lt;=1,1,2))</f>
        <v>0</v>
      </c>
      <c r="I7628">
        <v>64.400000000000006</v>
      </c>
      <c r="J7628">
        <v>50</v>
      </c>
      <c r="K7628">
        <v>56.7</v>
      </c>
      <c r="L7628">
        <v>52</v>
      </c>
      <c r="M7628">
        <v>84.7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11.4</v>
      </c>
      <c r="V7628">
        <v>6.9</v>
      </c>
      <c r="W7628">
        <v>118.5</v>
      </c>
      <c r="X7628">
        <v>1020</v>
      </c>
      <c r="Y7628">
        <v>28.7</v>
      </c>
      <c r="Z7628">
        <v>6.2</v>
      </c>
      <c r="AA7628">
        <v>123.4</v>
      </c>
      <c r="AB7628">
        <v>10.5</v>
      </c>
      <c r="AC7628">
        <v>5</v>
      </c>
      <c r="AD7628">
        <v>0</v>
      </c>
      <c r="AE7628" t="s">
        <v>22964</v>
      </c>
      <c r="AF7628" t="s">
        <v>22965</v>
      </c>
      <c r="AG7628">
        <v>0.43</v>
      </c>
      <c r="AH7628" t="s">
        <v>36</v>
      </c>
      <c r="AI7628" t="s">
        <v>37</v>
      </c>
      <c r="AJ7628" t="s">
        <v>38</v>
      </c>
    </row>
    <row r="7629" spans="1:36" x14ac:dyDescent="0.25">
      <c r="A7629" t="s">
        <v>32</v>
      </c>
      <c r="B7629" t="s">
        <v>22966</v>
      </c>
      <c r="C7629">
        <f>YEAR(B7629)</f>
        <v>2020</v>
      </c>
      <c r="D7629">
        <v>68</v>
      </c>
      <c r="E7629">
        <v>53.6</v>
      </c>
      <c r="F7629">
        <v>59.2</v>
      </c>
      <c r="H7629" s="2">
        <f>IF(F7629-70.42&lt;=0,0,IF(F7629-70.42&lt;=1,1,2))</f>
        <v>0</v>
      </c>
      <c r="I7629">
        <v>68</v>
      </c>
      <c r="J7629">
        <v>53.6</v>
      </c>
      <c r="K7629">
        <v>59.2</v>
      </c>
      <c r="L7629">
        <v>53.2</v>
      </c>
      <c r="M7629">
        <v>81.099999999999994</v>
      </c>
      <c r="O7629">
        <v>1.9E-2</v>
      </c>
      <c r="P7629">
        <v>100</v>
      </c>
      <c r="Q7629">
        <v>4.17</v>
      </c>
      <c r="R7629" t="s">
        <v>40</v>
      </c>
      <c r="S7629">
        <v>0</v>
      </c>
      <c r="T7629">
        <v>0</v>
      </c>
      <c r="U7629">
        <v>26.8</v>
      </c>
      <c r="V7629">
        <v>16</v>
      </c>
      <c r="W7629">
        <v>159.69999999999999</v>
      </c>
      <c r="X7629">
        <v>1017</v>
      </c>
      <c r="Y7629">
        <v>57.3</v>
      </c>
      <c r="Z7629">
        <v>6.2</v>
      </c>
      <c r="AA7629">
        <v>98.2</v>
      </c>
      <c r="AB7629">
        <v>8.6</v>
      </c>
      <c r="AC7629">
        <v>5</v>
      </c>
      <c r="AD7629">
        <v>0</v>
      </c>
      <c r="AE7629" t="s">
        <v>22967</v>
      </c>
      <c r="AF7629" t="s">
        <v>22968</v>
      </c>
      <c r="AG7629">
        <v>0.47</v>
      </c>
      <c r="AH7629" t="s">
        <v>56</v>
      </c>
      <c r="AI7629" t="s">
        <v>65</v>
      </c>
      <c r="AJ7629" t="s">
        <v>40</v>
      </c>
    </row>
    <row r="7630" spans="1:36" x14ac:dyDescent="0.25">
      <c r="A7630" t="s">
        <v>32</v>
      </c>
      <c r="B7630" t="s">
        <v>22969</v>
      </c>
      <c r="C7630">
        <f>YEAR(B7630)</f>
        <v>2020</v>
      </c>
      <c r="D7630">
        <v>68</v>
      </c>
      <c r="E7630">
        <v>57.2</v>
      </c>
      <c r="F7630">
        <v>60.7</v>
      </c>
      <c r="H7630" s="2">
        <f>IF(F7630-70.42&lt;=0,0,IF(F7630-70.42&lt;=1,1,2))</f>
        <v>0</v>
      </c>
      <c r="I7630">
        <v>68</v>
      </c>
      <c r="J7630">
        <v>57.2</v>
      </c>
      <c r="K7630">
        <v>60.7</v>
      </c>
      <c r="L7630">
        <v>54.1</v>
      </c>
      <c r="M7630">
        <v>79.400000000000006</v>
      </c>
      <c r="O7630">
        <v>0.04</v>
      </c>
      <c r="P7630">
        <v>100</v>
      </c>
      <c r="Q7630">
        <v>8.33</v>
      </c>
      <c r="R7630" t="s">
        <v>40</v>
      </c>
      <c r="S7630">
        <v>0</v>
      </c>
      <c r="T7630">
        <v>0</v>
      </c>
      <c r="U7630">
        <v>21</v>
      </c>
      <c r="V7630">
        <v>18.3</v>
      </c>
      <c r="W7630">
        <v>170.6</v>
      </c>
      <c r="X7630">
        <v>1012.3</v>
      </c>
      <c r="Y7630">
        <v>59.8</v>
      </c>
      <c r="Z7630">
        <v>6.2</v>
      </c>
      <c r="AA7630">
        <v>101.7</v>
      </c>
      <c r="AB7630">
        <v>8.9</v>
      </c>
      <c r="AC7630">
        <v>4</v>
      </c>
      <c r="AD7630">
        <v>0</v>
      </c>
      <c r="AE7630" t="s">
        <v>22970</v>
      </c>
      <c r="AF7630" t="s">
        <v>22971</v>
      </c>
      <c r="AG7630">
        <v>0.5</v>
      </c>
      <c r="AH7630" t="s">
        <v>56</v>
      </c>
      <c r="AI7630" t="s">
        <v>1166</v>
      </c>
      <c r="AJ7630" t="s">
        <v>40</v>
      </c>
    </row>
    <row r="7631" spans="1:36" x14ac:dyDescent="0.25">
      <c r="A7631" t="s">
        <v>32</v>
      </c>
      <c r="B7631" t="s">
        <v>22972</v>
      </c>
      <c r="C7631">
        <f>YEAR(B7631)</f>
        <v>2020</v>
      </c>
      <c r="D7631">
        <v>62.6</v>
      </c>
      <c r="E7631">
        <v>57.2</v>
      </c>
      <c r="F7631">
        <v>59.2</v>
      </c>
      <c r="G7631" s="2">
        <f>AVERAGE(F7631:F7720)</f>
        <v>57.532222222222245</v>
      </c>
      <c r="H7631" s="2">
        <f>IF(F7631-57.53&lt;=0,0,IF(F7631-57.53&lt;=1,1,2))</f>
        <v>2</v>
      </c>
      <c r="I7631">
        <v>62.6</v>
      </c>
      <c r="J7631">
        <v>57.2</v>
      </c>
      <c r="K7631">
        <v>59.2</v>
      </c>
      <c r="L7631">
        <v>56.4</v>
      </c>
      <c r="M7631">
        <v>90.4</v>
      </c>
      <c r="O7631">
        <v>0.379</v>
      </c>
      <c r="P7631">
        <v>100</v>
      </c>
      <c r="Q7631">
        <v>12.5</v>
      </c>
      <c r="R7631" t="s">
        <v>40</v>
      </c>
      <c r="S7631">
        <v>0</v>
      </c>
      <c r="T7631">
        <v>0</v>
      </c>
      <c r="U7631">
        <v>15</v>
      </c>
      <c r="V7631">
        <v>13.9</v>
      </c>
      <c r="W7631">
        <v>328.1</v>
      </c>
      <c r="X7631">
        <v>1014.4</v>
      </c>
      <c r="Y7631">
        <v>79.3</v>
      </c>
      <c r="Z7631">
        <v>6.1</v>
      </c>
      <c r="AA7631">
        <v>85.4</v>
      </c>
      <c r="AB7631">
        <v>7.3</v>
      </c>
      <c r="AC7631">
        <v>4</v>
      </c>
      <c r="AD7631">
        <v>0</v>
      </c>
      <c r="AE7631" t="s">
        <v>22973</v>
      </c>
      <c r="AF7631" t="s">
        <v>22974</v>
      </c>
      <c r="AG7631">
        <v>0.54</v>
      </c>
      <c r="AH7631" t="s">
        <v>56</v>
      </c>
      <c r="AI7631" t="s">
        <v>101</v>
      </c>
      <c r="AJ7631" t="s">
        <v>40</v>
      </c>
    </row>
    <row r="7632" spans="1:36" x14ac:dyDescent="0.25">
      <c r="A7632" t="s">
        <v>32</v>
      </c>
      <c r="B7632" t="s">
        <v>22975</v>
      </c>
      <c r="C7632">
        <f>YEAR(B7632)</f>
        <v>2020</v>
      </c>
      <c r="D7632">
        <v>60.8</v>
      </c>
      <c r="E7632">
        <v>53.6</v>
      </c>
      <c r="F7632">
        <v>58.6</v>
      </c>
      <c r="H7632" s="2">
        <f>IF(F7632-57.53&lt;=0,0,IF(F7632-57.53&lt;=1,1,2))</f>
        <v>2</v>
      </c>
      <c r="I7632">
        <v>60.8</v>
      </c>
      <c r="J7632">
        <v>53.6</v>
      </c>
      <c r="K7632">
        <v>58.6</v>
      </c>
      <c r="L7632">
        <v>54</v>
      </c>
      <c r="M7632">
        <v>84.7</v>
      </c>
      <c r="O7632">
        <v>4.0000000000000001E-3</v>
      </c>
      <c r="P7632">
        <v>100</v>
      </c>
      <c r="Q7632">
        <v>4.17</v>
      </c>
      <c r="R7632" t="s">
        <v>40</v>
      </c>
      <c r="S7632">
        <v>0</v>
      </c>
      <c r="T7632">
        <v>0</v>
      </c>
      <c r="U7632">
        <v>20.8</v>
      </c>
      <c r="V7632">
        <v>9.1999999999999993</v>
      </c>
      <c r="W7632">
        <v>43.5</v>
      </c>
      <c r="X7632">
        <v>1018.1</v>
      </c>
      <c r="Y7632">
        <v>64.7</v>
      </c>
      <c r="Z7632">
        <v>6.2</v>
      </c>
      <c r="AA7632">
        <v>93.6</v>
      </c>
      <c r="AB7632">
        <v>8.3000000000000007</v>
      </c>
      <c r="AC7632">
        <v>4</v>
      </c>
      <c r="AD7632">
        <v>0</v>
      </c>
      <c r="AE7632" t="s">
        <v>22976</v>
      </c>
      <c r="AF7632" t="s">
        <v>22977</v>
      </c>
      <c r="AG7632">
        <v>0.56999999999999995</v>
      </c>
      <c r="AH7632" t="s">
        <v>56</v>
      </c>
      <c r="AI7632" t="s">
        <v>65</v>
      </c>
      <c r="AJ7632" t="s">
        <v>40</v>
      </c>
    </row>
    <row r="7633" spans="1:36" x14ac:dyDescent="0.25">
      <c r="A7633" t="s">
        <v>32</v>
      </c>
      <c r="B7633" t="s">
        <v>22978</v>
      </c>
      <c r="C7633">
        <f>YEAR(B7633)</f>
        <v>2020</v>
      </c>
      <c r="D7633">
        <v>64.400000000000006</v>
      </c>
      <c r="E7633">
        <v>45.8</v>
      </c>
      <c r="F7633">
        <v>57.9</v>
      </c>
      <c r="H7633" s="2">
        <f>IF(F7633-57.53&lt;=0,0,IF(F7633-57.53&lt;=1,1,2))</f>
        <v>1</v>
      </c>
      <c r="I7633">
        <v>64.400000000000006</v>
      </c>
      <c r="J7633">
        <v>45.8</v>
      </c>
      <c r="K7633">
        <v>57.9</v>
      </c>
      <c r="L7633">
        <v>53.3</v>
      </c>
      <c r="M7633">
        <v>85.3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18.600000000000001</v>
      </c>
      <c r="V7633">
        <v>14.9</v>
      </c>
      <c r="W7633">
        <v>131.19999999999999</v>
      </c>
      <c r="X7633">
        <v>1017.1</v>
      </c>
      <c r="Y7633">
        <v>46.8</v>
      </c>
      <c r="Z7633">
        <v>6.2</v>
      </c>
      <c r="AA7633">
        <v>99.3</v>
      </c>
      <c r="AB7633">
        <v>8.6</v>
      </c>
      <c r="AC7633">
        <v>4</v>
      </c>
      <c r="AD7633">
        <v>0</v>
      </c>
      <c r="AE7633" t="s">
        <v>22979</v>
      </c>
      <c r="AF7633" t="s">
        <v>22980</v>
      </c>
      <c r="AG7633">
        <v>0.61</v>
      </c>
      <c r="AH7633" t="s">
        <v>36</v>
      </c>
      <c r="AI7633" t="s">
        <v>37</v>
      </c>
      <c r="AJ7633" t="s">
        <v>38</v>
      </c>
    </row>
    <row r="7634" spans="1:36" x14ac:dyDescent="0.25">
      <c r="A7634" t="s">
        <v>32</v>
      </c>
      <c r="B7634" t="s">
        <v>22981</v>
      </c>
      <c r="C7634">
        <f>YEAR(B7634)</f>
        <v>2020</v>
      </c>
      <c r="D7634">
        <v>66.2</v>
      </c>
      <c r="E7634">
        <v>55.4</v>
      </c>
      <c r="F7634">
        <v>60.3</v>
      </c>
      <c r="H7634" s="2">
        <f>IF(F7634-57.53&lt;=0,0,IF(F7634-57.53&lt;=1,1,2))</f>
        <v>2</v>
      </c>
      <c r="I7634">
        <v>66.2</v>
      </c>
      <c r="J7634">
        <v>55.4</v>
      </c>
      <c r="K7634">
        <v>60.3</v>
      </c>
      <c r="L7634">
        <v>54.8</v>
      </c>
      <c r="M7634">
        <v>82.4</v>
      </c>
      <c r="O7634">
        <v>1.6E-2</v>
      </c>
      <c r="P7634">
        <v>100</v>
      </c>
      <c r="Q7634">
        <v>8.33</v>
      </c>
      <c r="R7634" t="s">
        <v>40</v>
      </c>
      <c r="S7634">
        <v>0</v>
      </c>
      <c r="T7634">
        <v>0</v>
      </c>
      <c r="U7634">
        <v>25.9</v>
      </c>
      <c r="V7634">
        <v>13.9</v>
      </c>
      <c r="W7634">
        <v>171.4</v>
      </c>
      <c r="X7634">
        <v>1012.7</v>
      </c>
      <c r="Y7634">
        <v>64.7</v>
      </c>
      <c r="Z7634">
        <v>6.2</v>
      </c>
      <c r="AA7634">
        <v>98.8</v>
      </c>
      <c r="AB7634">
        <v>8.6999999999999993</v>
      </c>
      <c r="AC7634">
        <v>4</v>
      </c>
      <c r="AD7634">
        <v>0</v>
      </c>
      <c r="AE7634" t="s">
        <v>22982</v>
      </c>
      <c r="AF7634" t="s">
        <v>22983</v>
      </c>
      <c r="AG7634">
        <v>0.64</v>
      </c>
      <c r="AH7634" t="s">
        <v>56</v>
      </c>
      <c r="AI7634" t="s">
        <v>101</v>
      </c>
      <c r="AJ7634" t="s">
        <v>40</v>
      </c>
    </row>
    <row r="7635" spans="1:36" x14ac:dyDescent="0.25">
      <c r="A7635" t="s">
        <v>32</v>
      </c>
      <c r="B7635" t="s">
        <v>22984</v>
      </c>
      <c r="C7635">
        <f>YEAR(B7635)</f>
        <v>2020</v>
      </c>
      <c r="D7635">
        <v>66.2</v>
      </c>
      <c r="E7635">
        <v>53.6</v>
      </c>
      <c r="F7635">
        <v>60</v>
      </c>
      <c r="H7635" s="2">
        <f>IF(F7635-57.53&lt;=0,0,IF(F7635-57.53&lt;=1,1,2))</f>
        <v>2</v>
      </c>
      <c r="I7635">
        <v>66.2</v>
      </c>
      <c r="J7635">
        <v>53.6</v>
      </c>
      <c r="K7635">
        <v>60</v>
      </c>
      <c r="L7635">
        <v>54.2</v>
      </c>
      <c r="M7635">
        <v>81.5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12.8</v>
      </c>
      <c r="V7635">
        <v>11.4</v>
      </c>
      <c r="W7635">
        <v>125.3</v>
      </c>
      <c r="X7635">
        <v>1014.5</v>
      </c>
      <c r="Y7635">
        <v>33.4</v>
      </c>
      <c r="Z7635">
        <v>6.2</v>
      </c>
      <c r="AA7635">
        <v>112.9</v>
      </c>
      <c r="AB7635">
        <v>9.8000000000000007</v>
      </c>
      <c r="AC7635">
        <v>5</v>
      </c>
      <c r="AD7635">
        <v>0</v>
      </c>
      <c r="AE7635" t="s">
        <v>22985</v>
      </c>
      <c r="AF7635" t="s">
        <v>22986</v>
      </c>
      <c r="AG7635">
        <v>0.68</v>
      </c>
      <c r="AH7635" t="s">
        <v>36</v>
      </c>
      <c r="AI7635" t="s">
        <v>37</v>
      </c>
      <c r="AJ7635" t="s">
        <v>38</v>
      </c>
    </row>
    <row r="7636" spans="1:36" x14ac:dyDescent="0.25">
      <c r="A7636" t="s">
        <v>32</v>
      </c>
      <c r="B7636" t="s">
        <v>22987</v>
      </c>
      <c r="C7636">
        <f>YEAR(B7636)</f>
        <v>2020</v>
      </c>
      <c r="D7636">
        <v>68</v>
      </c>
      <c r="E7636">
        <v>51.8</v>
      </c>
      <c r="F7636">
        <v>60.4</v>
      </c>
      <c r="H7636" s="2">
        <f>IF(F7636-57.53&lt;=0,0,IF(F7636-57.53&lt;=1,1,2))</f>
        <v>2</v>
      </c>
      <c r="I7636">
        <v>68</v>
      </c>
      <c r="J7636">
        <v>51.8</v>
      </c>
      <c r="K7636">
        <v>60.4</v>
      </c>
      <c r="L7636">
        <v>54.1</v>
      </c>
      <c r="M7636">
        <v>80.400000000000006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20.8</v>
      </c>
      <c r="V7636">
        <v>11.4</v>
      </c>
      <c r="W7636">
        <v>157</v>
      </c>
      <c r="X7636">
        <v>1014.3</v>
      </c>
      <c r="Y7636">
        <v>27.4</v>
      </c>
      <c r="Z7636">
        <v>6.2</v>
      </c>
      <c r="AA7636">
        <v>118.1</v>
      </c>
      <c r="AB7636">
        <v>10.1</v>
      </c>
      <c r="AC7636">
        <v>5</v>
      </c>
      <c r="AD7636">
        <v>0</v>
      </c>
      <c r="AE7636" t="s">
        <v>22988</v>
      </c>
      <c r="AF7636" t="s">
        <v>22989</v>
      </c>
      <c r="AG7636">
        <v>0.71</v>
      </c>
      <c r="AH7636" t="s">
        <v>36</v>
      </c>
      <c r="AI7636" t="s">
        <v>37</v>
      </c>
      <c r="AJ7636" t="s">
        <v>38</v>
      </c>
    </row>
    <row r="7637" spans="1:36" x14ac:dyDescent="0.25">
      <c r="A7637" t="s">
        <v>32</v>
      </c>
      <c r="B7637" t="s">
        <v>22990</v>
      </c>
      <c r="C7637">
        <f>YEAR(B7637)</f>
        <v>2020</v>
      </c>
      <c r="D7637">
        <v>68</v>
      </c>
      <c r="E7637">
        <v>55.4</v>
      </c>
      <c r="F7637">
        <v>62.1</v>
      </c>
      <c r="H7637" s="2">
        <f>IF(F7637-57.53&lt;=0,0,IF(F7637-57.53&lt;=1,1,2))</f>
        <v>2</v>
      </c>
      <c r="I7637">
        <v>68</v>
      </c>
      <c r="J7637">
        <v>55.4</v>
      </c>
      <c r="K7637">
        <v>62.1</v>
      </c>
      <c r="L7637">
        <v>53.8</v>
      </c>
      <c r="M7637">
        <v>74.5</v>
      </c>
      <c r="O7637">
        <v>4.1000000000000002E-2</v>
      </c>
      <c r="P7637">
        <v>100</v>
      </c>
      <c r="Q7637">
        <v>4.17</v>
      </c>
      <c r="R7637" t="s">
        <v>40</v>
      </c>
      <c r="S7637">
        <v>0</v>
      </c>
      <c r="T7637">
        <v>0</v>
      </c>
      <c r="U7637">
        <v>32.200000000000003</v>
      </c>
      <c r="V7637">
        <v>20.8</v>
      </c>
      <c r="W7637">
        <v>248.1</v>
      </c>
      <c r="X7637">
        <v>1012</v>
      </c>
      <c r="Y7637">
        <v>39.6</v>
      </c>
      <c r="Z7637">
        <v>6.1</v>
      </c>
      <c r="AA7637">
        <v>98.4</v>
      </c>
      <c r="AB7637">
        <v>8.5</v>
      </c>
      <c r="AC7637">
        <v>4</v>
      </c>
      <c r="AD7637">
        <v>0</v>
      </c>
      <c r="AE7637" t="s">
        <v>22991</v>
      </c>
      <c r="AF7637" t="s">
        <v>22992</v>
      </c>
      <c r="AG7637">
        <v>0.75</v>
      </c>
      <c r="AH7637" t="s">
        <v>56</v>
      </c>
      <c r="AI7637" t="s">
        <v>61</v>
      </c>
      <c r="AJ7637" t="s">
        <v>40</v>
      </c>
    </row>
    <row r="7638" spans="1:36" x14ac:dyDescent="0.25">
      <c r="A7638" t="s">
        <v>32</v>
      </c>
      <c r="B7638" t="s">
        <v>22993</v>
      </c>
      <c r="C7638">
        <f>YEAR(B7638)</f>
        <v>2020</v>
      </c>
      <c r="D7638">
        <v>66.2</v>
      </c>
      <c r="E7638">
        <v>51.8</v>
      </c>
      <c r="F7638">
        <v>57.6</v>
      </c>
      <c r="H7638" s="2">
        <f>IF(F7638-57.53&lt;=0,0,IF(F7638-57.53&lt;=1,1,2))</f>
        <v>1</v>
      </c>
      <c r="I7638">
        <v>66.2</v>
      </c>
      <c r="J7638">
        <v>51.8</v>
      </c>
      <c r="K7638">
        <v>57.6</v>
      </c>
      <c r="L7638">
        <v>50.2</v>
      </c>
      <c r="M7638">
        <v>76.5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25.3</v>
      </c>
      <c r="V7638">
        <v>11.4</v>
      </c>
      <c r="W7638">
        <v>187.6</v>
      </c>
      <c r="X7638">
        <v>1016.2</v>
      </c>
      <c r="Y7638">
        <v>35.9</v>
      </c>
      <c r="Z7638">
        <v>6.2</v>
      </c>
      <c r="AA7638">
        <v>111.1</v>
      </c>
      <c r="AB7638">
        <v>9.6</v>
      </c>
      <c r="AC7638">
        <v>5</v>
      </c>
      <c r="AD7638">
        <v>0</v>
      </c>
      <c r="AE7638" t="s">
        <v>22994</v>
      </c>
      <c r="AF7638" t="s">
        <v>22995</v>
      </c>
      <c r="AG7638">
        <v>0.75</v>
      </c>
      <c r="AH7638" t="s">
        <v>36</v>
      </c>
      <c r="AI7638" t="s">
        <v>702</v>
      </c>
      <c r="AJ7638" t="s">
        <v>38</v>
      </c>
    </row>
    <row r="7639" spans="1:36" x14ac:dyDescent="0.25">
      <c r="A7639" t="s">
        <v>32</v>
      </c>
      <c r="B7639" t="s">
        <v>22996</v>
      </c>
      <c r="C7639">
        <f>YEAR(B7639)</f>
        <v>2020</v>
      </c>
      <c r="D7639">
        <v>66.2</v>
      </c>
      <c r="E7639">
        <v>52.1</v>
      </c>
      <c r="F7639">
        <v>59.5</v>
      </c>
      <c r="H7639" s="2">
        <f>IF(F7639-57.53&lt;=0,0,IF(F7639-57.53&lt;=1,1,2))</f>
        <v>2</v>
      </c>
      <c r="I7639">
        <v>66.2</v>
      </c>
      <c r="J7639">
        <v>52.1</v>
      </c>
      <c r="K7639">
        <v>59.5</v>
      </c>
      <c r="L7639">
        <v>50</v>
      </c>
      <c r="M7639">
        <v>71.3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30</v>
      </c>
      <c r="V7639">
        <v>20.8</v>
      </c>
      <c r="W7639">
        <v>177.6</v>
      </c>
      <c r="X7639">
        <v>1017.6</v>
      </c>
      <c r="Y7639">
        <v>26.8</v>
      </c>
      <c r="Z7639">
        <v>6.2</v>
      </c>
      <c r="AA7639">
        <v>99.9</v>
      </c>
      <c r="AB7639">
        <v>8.6999999999999993</v>
      </c>
      <c r="AC7639">
        <v>4</v>
      </c>
      <c r="AD7639">
        <v>0</v>
      </c>
      <c r="AE7639" t="s">
        <v>22997</v>
      </c>
      <c r="AF7639" t="s">
        <v>22998</v>
      </c>
      <c r="AG7639">
        <v>0.82</v>
      </c>
      <c r="AH7639" t="s">
        <v>36</v>
      </c>
      <c r="AI7639" t="s">
        <v>37</v>
      </c>
      <c r="AJ7639" t="s">
        <v>38</v>
      </c>
    </row>
    <row r="7640" spans="1:36" x14ac:dyDescent="0.25">
      <c r="A7640" t="s">
        <v>32</v>
      </c>
      <c r="B7640" t="s">
        <v>22999</v>
      </c>
      <c r="C7640">
        <f>YEAR(B7640)</f>
        <v>2020</v>
      </c>
      <c r="D7640">
        <v>69.8</v>
      </c>
      <c r="E7640">
        <v>55.4</v>
      </c>
      <c r="F7640">
        <v>60.4</v>
      </c>
      <c r="H7640" s="2">
        <f>IF(F7640-57.53&lt;=0,0,IF(F7640-57.53&lt;=1,1,2))</f>
        <v>2</v>
      </c>
      <c r="I7640">
        <v>69.8</v>
      </c>
      <c r="J7640">
        <v>55.4</v>
      </c>
      <c r="K7640">
        <v>60.4</v>
      </c>
      <c r="L7640">
        <v>51.9</v>
      </c>
      <c r="M7640">
        <v>74.3</v>
      </c>
      <c r="O7640">
        <v>0.317</v>
      </c>
      <c r="P7640">
        <v>100</v>
      </c>
      <c r="Q7640">
        <v>4.17</v>
      </c>
      <c r="R7640" t="s">
        <v>40</v>
      </c>
      <c r="S7640">
        <v>0</v>
      </c>
      <c r="T7640">
        <v>0</v>
      </c>
      <c r="U7640">
        <v>48.1</v>
      </c>
      <c r="V7640">
        <v>24.2</v>
      </c>
      <c r="W7640">
        <v>185.9</v>
      </c>
      <c r="X7640">
        <v>1013.1</v>
      </c>
      <c r="Y7640">
        <v>46.8</v>
      </c>
      <c r="Z7640">
        <v>6.1</v>
      </c>
      <c r="AA7640">
        <v>108.5</v>
      </c>
      <c r="AB7640">
        <v>9.3000000000000007</v>
      </c>
      <c r="AC7640">
        <v>5</v>
      </c>
      <c r="AD7640">
        <v>0</v>
      </c>
      <c r="AE7640" t="s">
        <v>23000</v>
      </c>
      <c r="AF7640" t="s">
        <v>23001</v>
      </c>
      <c r="AG7640">
        <v>0.85</v>
      </c>
      <c r="AH7640" t="s">
        <v>56</v>
      </c>
      <c r="AI7640" t="s">
        <v>65</v>
      </c>
      <c r="AJ7640" t="s">
        <v>40</v>
      </c>
    </row>
    <row r="7641" spans="1:36" x14ac:dyDescent="0.25">
      <c r="A7641" t="s">
        <v>32</v>
      </c>
      <c r="B7641" t="s">
        <v>23002</v>
      </c>
      <c r="C7641">
        <f>YEAR(B7641)</f>
        <v>2020</v>
      </c>
      <c r="D7641">
        <v>66.2</v>
      </c>
      <c r="E7641">
        <v>51.8</v>
      </c>
      <c r="F7641">
        <v>58</v>
      </c>
      <c r="H7641" s="2">
        <f>IF(F7641-57.53&lt;=0,0,IF(F7641-57.53&lt;=1,1,2))</f>
        <v>1</v>
      </c>
      <c r="I7641">
        <v>66.2</v>
      </c>
      <c r="J7641">
        <v>51.8</v>
      </c>
      <c r="K7641">
        <v>58</v>
      </c>
      <c r="L7641">
        <v>50.3</v>
      </c>
      <c r="M7641">
        <v>76.2</v>
      </c>
      <c r="O7641">
        <v>1E-3</v>
      </c>
      <c r="P7641">
        <v>100</v>
      </c>
      <c r="Q7641">
        <v>4.17</v>
      </c>
      <c r="R7641" t="s">
        <v>40</v>
      </c>
      <c r="S7641">
        <v>0</v>
      </c>
      <c r="T7641">
        <v>0</v>
      </c>
      <c r="U7641">
        <v>30</v>
      </c>
      <c r="V7641">
        <v>16.100000000000001</v>
      </c>
      <c r="W7641">
        <v>178.3</v>
      </c>
      <c r="X7641">
        <v>1011.2</v>
      </c>
      <c r="Y7641">
        <v>62.5</v>
      </c>
      <c r="Z7641">
        <v>6.2</v>
      </c>
      <c r="AA7641">
        <v>78</v>
      </c>
      <c r="AB7641">
        <v>6.9</v>
      </c>
      <c r="AC7641">
        <v>4</v>
      </c>
      <c r="AD7641">
        <v>0</v>
      </c>
      <c r="AE7641" t="s">
        <v>23003</v>
      </c>
      <c r="AF7641" t="s">
        <v>23004</v>
      </c>
      <c r="AG7641">
        <v>0.89</v>
      </c>
      <c r="AH7641" t="s">
        <v>56</v>
      </c>
      <c r="AI7641" t="s">
        <v>65</v>
      </c>
      <c r="AJ7641" t="s">
        <v>40</v>
      </c>
    </row>
    <row r="7642" spans="1:36" x14ac:dyDescent="0.25">
      <c r="A7642" t="s">
        <v>32</v>
      </c>
      <c r="B7642" t="s">
        <v>23005</v>
      </c>
      <c r="C7642">
        <f>YEAR(B7642)</f>
        <v>2020</v>
      </c>
      <c r="D7642">
        <v>66.2</v>
      </c>
      <c r="E7642">
        <v>59</v>
      </c>
      <c r="F7642">
        <v>61.7</v>
      </c>
      <c r="H7642" s="2">
        <f>IF(F7642-57.53&lt;=0,0,IF(F7642-57.53&lt;=1,1,2))</f>
        <v>2</v>
      </c>
      <c r="I7642">
        <v>66.2</v>
      </c>
      <c r="J7642">
        <v>59</v>
      </c>
      <c r="K7642">
        <v>61.7</v>
      </c>
      <c r="L7642">
        <v>53</v>
      </c>
      <c r="M7642">
        <v>73.8</v>
      </c>
      <c r="O7642">
        <v>0.03</v>
      </c>
      <c r="P7642">
        <v>100</v>
      </c>
      <c r="Q7642">
        <v>12.5</v>
      </c>
      <c r="R7642" t="s">
        <v>40</v>
      </c>
      <c r="S7642">
        <v>0</v>
      </c>
      <c r="T7642">
        <v>0</v>
      </c>
      <c r="U7642">
        <v>31.1</v>
      </c>
      <c r="V7642">
        <v>23</v>
      </c>
      <c r="W7642">
        <v>184.6</v>
      </c>
      <c r="X7642">
        <v>1004.1</v>
      </c>
      <c r="Y7642">
        <v>85.8</v>
      </c>
      <c r="Z7642">
        <v>6.2</v>
      </c>
      <c r="AA7642">
        <v>88.4</v>
      </c>
      <c r="AB7642">
        <v>7.5</v>
      </c>
      <c r="AC7642">
        <v>4</v>
      </c>
      <c r="AD7642">
        <v>0</v>
      </c>
      <c r="AE7642" t="s">
        <v>23006</v>
      </c>
      <c r="AF7642" t="s">
        <v>23007</v>
      </c>
      <c r="AG7642">
        <v>0.92</v>
      </c>
      <c r="AH7642" t="s">
        <v>56</v>
      </c>
      <c r="AI7642" t="s">
        <v>101</v>
      </c>
      <c r="AJ7642" t="s">
        <v>40</v>
      </c>
    </row>
    <row r="7643" spans="1:36" x14ac:dyDescent="0.25">
      <c r="A7643" t="s">
        <v>32</v>
      </c>
      <c r="B7643" t="s">
        <v>23008</v>
      </c>
      <c r="C7643">
        <f>YEAR(B7643)</f>
        <v>2020</v>
      </c>
      <c r="D7643">
        <v>68</v>
      </c>
      <c r="E7643">
        <v>57.2</v>
      </c>
      <c r="F7643">
        <v>62</v>
      </c>
      <c r="H7643" s="2">
        <f>IF(F7643-57.53&lt;=0,0,IF(F7643-57.53&lt;=1,1,2))</f>
        <v>2</v>
      </c>
      <c r="I7643">
        <v>68</v>
      </c>
      <c r="J7643">
        <v>57.2</v>
      </c>
      <c r="K7643">
        <v>62</v>
      </c>
      <c r="L7643">
        <v>56</v>
      </c>
      <c r="M7643">
        <v>81.2</v>
      </c>
      <c r="O7643">
        <v>0.628</v>
      </c>
      <c r="P7643">
        <v>100</v>
      </c>
      <c r="Q7643">
        <v>12.5</v>
      </c>
      <c r="R7643" t="s">
        <v>40</v>
      </c>
      <c r="S7643">
        <v>0</v>
      </c>
      <c r="T7643">
        <v>0</v>
      </c>
      <c r="U7643">
        <v>42.5</v>
      </c>
      <c r="V7643">
        <v>20.8</v>
      </c>
      <c r="W7643">
        <v>176.7</v>
      </c>
      <c r="X7643">
        <v>1000.1</v>
      </c>
      <c r="Y7643">
        <v>82.6</v>
      </c>
      <c r="Z7643">
        <v>6</v>
      </c>
      <c r="AA7643">
        <v>65.8</v>
      </c>
      <c r="AB7643">
        <v>5.7</v>
      </c>
      <c r="AC7643">
        <v>3</v>
      </c>
      <c r="AD7643">
        <v>0</v>
      </c>
      <c r="AE7643" t="s">
        <v>23009</v>
      </c>
      <c r="AF7643" t="s">
        <v>23010</v>
      </c>
      <c r="AG7643">
        <v>0.96</v>
      </c>
      <c r="AH7643" t="s">
        <v>56</v>
      </c>
      <c r="AI7643" t="s">
        <v>101</v>
      </c>
      <c r="AJ7643" t="s">
        <v>40</v>
      </c>
    </row>
    <row r="7644" spans="1:36" x14ac:dyDescent="0.25">
      <c r="A7644" t="s">
        <v>32</v>
      </c>
      <c r="B7644" t="s">
        <v>23011</v>
      </c>
      <c r="C7644">
        <f>YEAR(B7644)</f>
        <v>2020</v>
      </c>
      <c r="D7644">
        <v>62.6</v>
      </c>
      <c r="E7644">
        <v>55.4</v>
      </c>
      <c r="F7644">
        <v>58.7</v>
      </c>
      <c r="H7644" s="2">
        <f>IF(F7644-57.53&lt;=0,0,IF(F7644-57.53&lt;=1,1,2))</f>
        <v>2</v>
      </c>
      <c r="I7644">
        <v>62.6</v>
      </c>
      <c r="J7644">
        <v>55.4</v>
      </c>
      <c r="K7644">
        <v>58.7</v>
      </c>
      <c r="L7644">
        <v>55.1</v>
      </c>
      <c r="M7644">
        <v>87.9</v>
      </c>
      <c r="O7644">
        <v>0.20300000000000001</v>
      </c>
      <c r="P7644">
        <v>100</v>
      </c>
      <c r="Q7644">
        <v>12.5</v>
      </c>
      <c r="R7644" t="s">
        <v>40</v>
      </c>
      <c r="S7644">
        <v>0</v>
      </c>
      <c r="T7644">
        <v>0</v>
      </c>
      <c r="U7644">
        <v>18.3</v>
      </c>
      <c r="V7644">
        <v>18.3</v>
      </c>
      <c r="W7644">
        <v>276.2</v>
      </c>
      <c r="X7644">
        <v>999.3</v>
      </c>
      <c r="Y7644">
        <v>65.8</v>
      </c>
      <c r="Z7644">
        <v>6.2</v>
      </c>
      <c r="AA7644">
        <v>94</v>
      </c>
      <c r="AB7644">
        <v>8.1</v>
      </c>
      <c r="AC7644">
        <v>4</v>
      </c>
      <c r="AD7644">
        <v>0</v>
      </c>
      <c r="AE7644" t="s">
        <v>23012</v>
      </c>
      <c r="AF7644" t="s">
        <v>23013</v>
      </c>
      <c r="AG7644">
        <v>0</v>
      </c>
      <c r="AH7644" t="s">
        <v>56</v>
      </c>
      <c r="AI7644" t="s">
        <v>101</v>
      </c>
      <c r="AJ7644" t="s">
        <v>40</v>
      </c>
    </row>
    <row r="7645" spans="1:36" x14ac:dyDescent="0.25">
      <c r="A7645" t="s">
        <v>32</v>
      </c>
      <c r="B7645" t="s">
        <v>23014</v>
      </c>
      <c r="C7645">
        <f>YEAR(B7645)</f>
        <v>2020</v>
      </c>
      <c r="D7645">
        <v>60.8</v>
      </c>
      <c r="E7645">
        <v>57.2</v>
      </c>
      <c r="F7645">
        <v>59.9</v>
      </c>
      <c r="H7645" s="2">
        <f>IF(F7645-57.53&lt;=0,0,IF(F7645-57.53&lt;=1,1,2))</f>
        <v>2</v>
      </c>
      <c r="I7645">
        <v>60.8</v>
      </c>
      <c r="J7645">
        <v>57.2</v>
      </c>
      <c r="K7645">
        <v>59.9</v>
      </c>
      <c r="L7645">
        <v>55.4</v>
      </c>
      <c r="M7645">
        <v>85.2</v>
      </c>
      <c r="O7645">
        <v>0.33</v>
      </c>
      <c r="P7645">
        <v>100</v>
      </c>
      <c r="Q7645">
        <v>12.5</v>
      </c>
      <c r="R7645" t="s">
        <v>40</v>
      </c>
      <c r="S7645">
        <v>0</v>
      </c>
      <c r="T7645">
        <v>0</v>
      </c>
      <c r="U7645">
        <v>34</v>
      </c>
      <c r="V7645">
        <v>29.8</v>
      </c>
      <c r="W7645">
        <v>338.2</v>
      </c>
      <c r="X7645">
        <v>1011.6</v>
      </c>
      <c r="Y7645">
        <v>89.1</v>
      </c>
      <c r="Z7645">
        <v>6.2</v>
      </c>
      <c r="AA7645">
        <v>80.900000000000006</v>
      </c>
      <c r="AB7645">
        <v>6.9</v>
      </c>
      <c r="AC7645">
        <v>3</v>
      </c>
      <c r="AD7645">
        <v>0</v>
      </c>
      <c r="AE7645" t="s">
        <v>23015</v>
      </c>
      <c r="AF7645" t="s">
        <v>23016</v>
      </c>
      <c r="AG7645">
        <v>0.02</v>
      </c>
      <c r="AH7645" t="s">
        <v>56</v>
      </c>
      <c r="AI7645" t="s">
        <v>111</v>
      </c>
      <c r="AJ7645" t="s">
        <v>40</v>
      </c>
    </row>
    <row r="7646" spans="1:36" x14ac:dyDescent="0.25">
      <c r="A7646" t="s">
        <v>32</v>
      </c>
      <c r="B7646" t="s">
        <v>23017</v>
      </c>
      <c r="C7646">
        <f>YEAR(B7646)</f>
        <v>2020</v>
      </c>
      <c r="D7646">
        <v>60.8</v>
      </c>
      <c r="E7646">
        <v>57.2</v>
      </c>
      <c r="F7646">
        <v>59.1</v>
      </c>
      <c r="H7646" s="2">
        <f>IF(F7646-57.53&lt;=0,0,IF(F7646-57.53&lt;=1,1,2))</f>
        <v>2</v>
      </c>
      <c r="I7646">
        <v>60.8</v>
      </c>
      <c r="J7646">
        <v>57.2</v>
      </c>
      <c r="K7646">
        <v>59.1</v>
      </c>
      <c r="L7646">
        <v>53.5</v>
      </c>
      <c r="M7646">
        <v>81.8</v>
      </c>
      <c r="O7646">
        <v>2.8000000000000001E-2</v>
      </c>
      <c r="P7646">
        <v>100</v>
      </c>
      <c r="Q7646">
        <v>12.5</v>
      </c>
      <c r="R7646" t="s">
        <v>40</v>
      </c>
      <c r="S7646">
        <v>0</v>
      </c>
      <c r="T7646">
        <v>0</v>
      </c>
      <c r="U7646">
        <v>33.6</v>
      </c>
      <c r="V7646">
        <v>20.8</v>
      </c>
      <c r="W7646">
        <v>339.7</v>
      </c>
      <c r="X7646">
        <v>1020.1</v>
      </c>
      <c r="Y7646">
        <v>90.5</v>
      </c>
      <c r="Z7646">
        <v>6.2</v>
      </c>
      <c r="AA7646">
        <v>80.2</v>
      </c>
      <c r="AB7646">
        <v>7</v>
      </c>
      <c r="AC7646">
        <v>3</v>
      </c>
      <c r="AD7646">
        <v>0</v>
      </c>
      <c r="AE7646" t="s">
        <v>23018</v>
      </c>
      <c r="AF7646" t="s">
        <v>23019</v>
      </c>
      <c r="AG7646">
        <v>0.06</v>
      </c>
      <c r="AH7646" t="s">
        <v>43</v>
      </c>
      <c r="AI7646" t="s">
        <v>48</v>
      </c>
      <c r="AJ7646" t="s">
        <v>40</v>
      </c>
    </row>
    <row r="7647" spans="1:36" x14ac:dyDescent="0.25">
      <c r="A7647" t="s">
        <v>32</v>
      </c>
      <c r="B7647" t="s">
        <v>23020</v>
      </c>
      <c r="C7647">
        <f>YEAR(B7647)</f>
        <v>2020</v>
      </c>
      <c r="D7647">
        <v>60.8</v>
      </c>
      <c r="E7647">
        <v>59</v>
      </c>
      <c r="F7647">
        <v>59.6</v>
      </c>
      <c r="H7647" s="2">
        <f>IF(F7647-57.53&lt;=0,0,IF(F7647-57.53&lt;=1,1,2))</f>
        <v>2</v>
      </c>
      <c r="I7647">
        <v>60.8</v>
      </c>
      <c r="J7647">
        <v>59</v>
      </c>
      <c r="K7647">
        <v>59.6</v>
      </c>
      <c r="L7647">
        <v>53.2</v>
      </c>
      <c r="M7647">
        <v>79.3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19.899999999999999</v>
      </c>
      <c r="V7647">
        <v>12.8</v>
      </c>
      <c r="W7647">
        <v>331.8</v>
      </c>
      <c r="X7647">
        <v>1023.2</v>
      </c>
      <c r="Y7647">
        <v>85.8</v>
      </c>
      <c r="Z7647">
        <v>6.2</v>
      </c>
      <c r="AA7647">
        <v>103.8</v>
      </c>
      <c r="AB7647">
        <v>9</v>
      </c>
      <c r="AC7647">
        <v>4</v>
      </c>
      <c r="AD7647">
        <v>0</v>
      </c>
      <c r="AE7647" t="s">
        <v>23021</v>
      </c>
      <c r="AF7647" t="s">
        <v>23022</v>
      </c>
      <c r="AG7647">
        <v>0.09</v>
      </c>
      <c r="AH7647" t="s">
        <v>36</v>
      </c>
      <c r="AI7647" t="s">
        <v>37</v>
      </c>
      <c r="AJ7647" t="s">
        <v>38</v>
      </c>
    </row>
    <row r="7648" spans="1:36" x14ac:dyDescent="0.25">
      <c r="A7648" t="s">
        <v>32</v>
      </c>
      <c r="B7648" t="s">
        <v>23023</v>
      </c>
      <c r="C7648">
        <f>YEAR(B7648)</f>
        <v>2020</v>
      </c>
      <c r="D7648">
        <v>62.6</v>
      </c>
      <c r="E7648">
        <v>57.2</v>
      </c>
      <c r="F7648">
        <v>59.5</v>
      </c>
      <c r="H7648" s="2">
        <f>IF(F7648-57.53&lt;=0,0,IF(F7648-57.53&lt;=1,1,2))</f>
        <v>2</v>
      </c>
      <c r="I7648">
        <v>62.6</v>
      </c>
      <c r="J7648">
        <v>57.2</v>
      </c>
      <c r="K7648">
        <v>59.5</v>
      </c>
      <c r="L7648">
        <v>52.7</v>
      </c>
      <c r="M7648">
        <v>78.2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17.2</v>
      </c>
      <c r="V7648">
        <v>11.4</v>
      </c>
      <c r="W7648">
        <v>349.8</v>
      </c>
      <c r="X7648">
        <v>1024.2</v>
      </c>
      <c r="Y7648">
        <v>89.1</v>
      </c>
      <c r="Z7648">
        <v>6.2</v>
      </c>
      <c r="AA7648">
        <v>78.5</v>
      </c>
      <c r="AB7648">
        <v>6.8</v>
      </c>
      <c r="AC7648">
        <v>3</v>
      </c>
      <c r="AD7648">
        <v>0</v>
      </c>
      <c r="AE7648" t="s">
        <v>23024</v>
      </c>
      <c r="AF7648" t="s">
        <v>23025</v>
      </c>
      <c r="AG7648">
        <v>0.12</v>
      </c>
      <c r="AH7648" t="s">
        <v>36</v>
      </c>
      <c r="AI7648" t="s">
        <v>37</v>
      </c>
      <c r="AJ7648" t="s">
        <v>38</v>
      </c>
    </row>
    <row r="7649" spans="1:36" x14ac:dyDescent="0.25">
      <c r="A7649" t="s">
        <v>32</v>
      </c>
      <c r="B7649" t="s">
        <v>23026</v>
      </c>
      <c r="C7649">
        <f>YEAR(B7649)</f>
        <v>2020</v>
      </c>
      <c r="D7649">
        <v>62.6</v>
      </c>
      <c r="E7649">
        <v>55.4</v>
      </c>
      <c r="F7649">
        <v>58.1</v>
      </c>
      <c r="H7649" s="2">
        <f>IF(F7649-57.53&lt;=0,0,IF(F7649-57.53&lt;=1,1,2))</f>
        <v>1</v>
      </c>
      <c r="I7649">
        <v>62.6</v>
      </c>
      <c r="J7649">
        <v>55.4</v>
      </c>
      <c r="K7649">
        <v>58.1</v>
      </c>
      <c r="L7649">
        <v>52.2</v>
      </c>
      <c r="M7649">
        <v>80.7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16.8</v>
      </c>
      <c r="V7649">
        <v>9.1999999999999993</v>
      </c>
      <c r="W7649">
        <v>340.8</v>
      </c>
      <c r="X7649">
        <v>1024.5</v>
      </c>
      <c r="Y7649">
        <v>58.2</v>
      </c>
      <c r="Z7649">
        <v>6.2</v>
      </c>
      <c r="AA7649">
        <v>98.6</v>
      </c>
      <c r="AB7649">
        <v>8.5</v>
      </c>
      <c r="AC7649">
        <v>4</v>
      </c>
      <c r="AD7649">
        <v>0</v>
      </c>
      <c r="AE7649" t="s">
        <v>23027</v>
      </c>
      <c r="AF7649" t="s">
        <v>23028</v>
      </c>
      <c r="AG7649">
        <v>0.15</v>
      </c>
      <c r="AH7649" t="s">
        <v>36</v>
      </c>
      <c r="AI7649" t="s">
        <v>37</v>
      </c>
      <c r="AJ7649" t="s">
        <v>38</v>
      </c>
    </row>
    <row r="7650" spans="1:36" x14ac:dyDescent="0.25">
      <c r="A7650" t="s">
        <v>32</v>
      </c>
      <c r="B7650" t="s">
        <v>23029</v>
      </c>
      <c r="C7650">
        <f>YEAR(B7650)</f>
        <v>2020</v>
      </c>
      <c r="D7650">
        <v>59</v>
      </c>
      <c r="E7650">
        <v>51.3</v>
      </c>
      <c r="F7650">
        <v>55.8</v>
      </c>
      <c r="H7650" s="2">
        <f>IF(F7650-57.53&lt;=0,0,IF(F7650-57.53&lt;=1,1,2))</f>
        <v>0</v>
      </c>
      <c r="I7650">
        <v>59</v>
      </c>
      <c r="J7650">
        <v>51.3</v>
      </c>
      <c r="K7650">
        <v>55.8</v>
      </c>
      <c r="L7650">
        <v>51</v>
      </c>
      <c r="M7650">
        <v>84.1</v>
      </c>
      <c r="O7650">
        <v>4.0000000000000001E-3</v>
      </c>
      <c r="P7650">
        <v>100</v>
      </c>
      <c r="Q7650">
        <v>4.17</v>
      </c>
      <c r="R7650" t="s">
        <v>40</v>
      </c>
      <c r="S7650">
        <v>0</v>
      </c>
      <c r="T7650">
        <v>0</v>
      </c>
      <c r="U7650">
        <v>13.6</v>
      </c>
      <c r="V7650">
        <v>5.8</v>
      </c>
      <c r="W7650">
        <v>336.7</v>
      </c>
      <c r="X7650">
        <v>1023.8</v>
      </c>
      <c r="Y7650">
        <v>85.5</v>
      </c>
      <c r="Z7650">
        <v>6.2</v>
      </c>
      <c r="AA7650">
        <v>91.6</v>
      </c>
      <c r="AB7650">
        <v>7.8</v>
      </c>
      <c r="AC7650">
        <v>4</v>
      </c>
      <c r="AD7650">
        <v>0</v>
      </c>
      <c r="AE7650" t="s">
        <v>23030</v>
      </c>
      <c r="AF7650" t="s">
        <v>23031</v>
      </c>
      <c r="AG7650">
        <v>0.19</v>
      </c>
      <c r="AH7650" t="s">
        <v>56</v>
      </c>
      <c r="AI7650" t="s">
        <v>65</v>
      </c>
      <c r="AJ7650" t="s">
        <v>40</v>
      </c>
    </row>
    <row r="7651" spans="1:36" x14ac:dyDescent="0.25">
      <c r="A7651" t="s">
        <v>32</v>
      </c>
      <c r="B7651" t="s">
        <v>23032</v>
      </c>
      <c r="C7651">
        <f>YEAR(B7651)</f>
        <v>2020</v>
      </c>
      <c r="D7651">
        <v>59</v>
      </c>
      <c r="E7651">
        <v>55.4</v>
      </c>
      <c r="F7651">
        <v>57.6</v>
      </c>
      <c r="H7651" s="2">
        <f>IF(F7651-57.53&lt;=0,0,IF(F7651-57.53&lt;=1,1,2))</f>
        <v>1</v>
      </c>
      <c r="I7651">
        <v>59</v>
      </c>
      <c r="J7651">
        <v>55.4</v>
      </c>
      <c r="K7651">
        <v>57.6</v>
      </c>
      <c r="L7651">
        <v>52</v>
      </c>
      <c r="M7651">
        <v>81.7</v>
      </c>
      <c r="O7651">
        <v>8.0000000000000002E-3</v>
      </c>
      <c r="P7651">
        <v>100</v>
      </c>
      <c r="Q7651">
        <v>4.17</v>
      </c>
      <c r="R7651" t="s">
        <v>40</v>
      </c>
      <c r="S7651">
        <v>0</v>
      </c>
      <c r="T7651">
        <v>0</v>
      </c>
      <c r="U7651">
        <v>20.100000000000001</v>
      </c>
      <c r="V7651">
        <v>15</v>
      </c>
      <c r="W7651">
        <v>310.3</v>
      </c>
      <c r="X7651">
        <v>1023.2</v>
      </c>
      <c r="Y7651">
        <v>74.5</v>
      </c>
      <c r="Z7651">
        <v>6.2</v>
      </c>
      <c r="AA7651">
        <v>80.2</v>
      </c>
      <c r="AB7651">
        <v>6.8</v>
      </c>
      <c r="AC7651">
        <v>3</v>
      </c>
      <c r="AD7651">
        <v>0</v>
      </c>
      <c r="AE7651" t="s">
        <v>23033</v>
      </c>
      <c r="AF7651" t="s">
        <v>23034</v>
      </c>
      <c r="AG7651">
        <v>0.22</v>
      </c>
      <c r="AH7651" t="s">
        <v>56</v>
      </c>
      <c r="AI7651" t="s">
        <v>61</v>
      </c>
      <c r="AJ7651" t="s">
        <v>40</v>
      </c>
    </row>
    <row r="7652" spans="1:36" x14ac:dyDescent="0.25">
      <c r="A7652" t="s">
        <v>32</v>
      </c>
      <c r="B7652" t="s">
        <v>23035</v>
      </c>
      <c r="C7652">
        <f>YEAR(B7652)</f>
        <v>2020</v>
      </c>
      <c r="D7652">
        <v>59</v>
      </c>
      <c r="E7652">
        <v>57.2</v>
      </c>
      <c r="F7652">
        <v>58</v>
      </c>
      <c r="H7652" s="2">
        <f>IF(F7652-57.53&lt;=0,0,IF(F7652-57.53&lt;=1,1,2))</f>
        <v>1</v>
      </c>
      <c r="I7652">
        <v>59</v>
      </c>
      <c r="J7652">
        <v>57.2</v>
      </c>
      <c r="K7652">
        <v>58</v>
      </c>
      <c r="L7652">
        <v>49.8</v>
      </c>
      <c r="M7652">
        <v>74.3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26.6</v>
      </c>
      <c r="V7652">
        <v>18.3</v>
      </c>
      <c r="W7652">
        <v>336.3</v>
      </c>
      <c r="X7652">
        <v>1023.7</v>
      </c>
      <c r="Y7652">
        <v>84.2</v>
      </c>
      <c r="Z7652">
        <v>6.2</v>
      </c>
      <c r="AA7652">
        <v>83.8</v>
      </c>
      <c r="AB7652">
        <v>7.4</v>
      </c>
      <c r="AC7652">
        <v>4</v>
      </c>
      <c r="AD7652">
        <v>0</v>
      </c>
      <c r="AE7652" t="s">
        <v>23036</v>
      </c>
      <c r="AF7652" t="s">
        <v>23037</v>
      </c>
      <c r="AG7652">
        <v>0.25</v>
      </c>
      <c r="AH7652" t="s">
        <v>36</v>
      </c>
      <c r="AI7652" t="s">
        <v>37</v>
      </c>
      <c r="AJ7652" t="s">
        <v>38</v>
      </c>
    </row>
    <row r="7653" spans="1:36" x14ac:dyDescent="0.25">
      <c r="A7653" t="s">
        <v>32</v>
      </c>
      <c r="B7653" t="s">
        <v>23038</v>
      </c>
      <c r="C7653">
        <f>YEAR(B7653)</f>
        <v>2020</v>
      </c>
      <c r="D7653">
        <v>60.8</v>
      </c>
      <c r="E7653">
        <v>55.4</v>
      </c>
      <c r="F7653">
        <v>57.9</v>
      </c>
      <c r="H7653" s="2">
        <f>IF(F7653-57.53&lt;=0,0,IF(F7653-57.53&lt;=1,1,2))</f>
        <v>1</v>
      </c>
      <c r="I7653">
        <v>60.8</v>
      </c>
      <c r="J7653">
        <v>55.4</v>
      </c>
      <c r="K7653">
        <v>57.9</v>
      </c>
      <c r="L7653">
        <v>50.6</v>
      </c>
      <c r="M7653">
        <v>76.8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23.9</v>
      </c>
      <c r="V7653">
        <v>15</v>
      </c>
      <c r="W7653">
        <v>324.89999999999998</v>
      </c>
      <c r="X7653">
        <v>1023.8</v>
      </c>
      <c r="Y7653">
        <v>74.400000000000006</v>
      </c>
      <c r="Z7653">
        <v>6.2</v>
      </c>
      <c r="AA7653">
        <v>82.5</v>
      </c>
      <c r="AB7653">
        <v>7.1</v>
      </c>
      <c r="AC7653">
        <v>3</v>
      </c>
      <c r="AD7653">
        <v>0</v>
      </c>
      <c r="AE7653" t="s">
        <v>23039</v>
      </c>
      <c r="AF7653" t="s">
        <v>23040</v>
      </c>
      <c r="AG7653">
        <v>0.28000000000000003</v>
      </c>
      <c r="AH7653" t="s">
        <v>36</v>
      </c>
      <c r="AI7653" t="s">
        <v>37</v>
      </c>
      <c r="AJ7653" t="s">
        <v>38</v>
      </c>
    </row>
    <row r="7654" spans="1:36" x14ac:dyDescent="0.25">
      <c r="A7654" t="s">
        <v>32</v>
      </c>
      <c r="B7654" t="s">
        <v>23041</v>
      </c>
      <c r="C7654">
        <f>YEAR(B7654)</f>
        <v>2020</v>
      </c>
      <c r="D7654">
        <v>62.6</v>
      </c>
      <c r="E7654">
        <v>48.2</v>
      </c>
      <c r="F7654">
        <v>54.7</v>
      </c>
      <c r="H7654" s="2">
        <f>IF(F7654-57.53&lt;=0,0,IF(F7654-57.53&lt;=1,1,2))</f>
        <v>0</v>
      </c>
      <c r="I7654">
        <v>62.6</v>
      </c>
      <c r="J7654">
        <v>44.6</v>
      </c>
      <c r="K7654">
        <v>54.1</v>
      </c>
      <c r="L7654">
        <v>49.4</v>
      </c>
      <c r="M7654">
        <v>82.7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11</v>
      </c>
      <c r="V7654">
        <v>12.8</v>
      </c>
      <c r="W7654">
        <v>171.2</v>
      </c>
      <c r="X7654">
        <v>1021.5</v>
      </c>
      <c r="Y7654">
        <v>22.3</v>
      </c>
      <c r="Z7654">
        <v>6.2</v>
      </c>
      <c r="AA7654">
        <v>125.2</v>
      </c>
      <c r="AB7654">
        <v>10.9</v>
      </c>
      <c r="AC7654">
        <v>5</v>
      </c>
      <c r="AD7654">
        <v>0</v>
      </c>
      <c r="AE7654" t="s">
        <v>23042</v>
      </c>
      <c r="AF7654" t="s">
        <v>23043</v>
      </c>
      <c r="AG7654">
        <v>0.31</v>
      </c>
      <c r="AH7654" t="s">
        <v>36</v>
      </c>
      <c r="AI7654" t="s">
        <v>37</v>
      </c>
      <c r="AJ7654" t="s">
        <v>38</v>
      </c>
    </row>
    <row r="7655" spans="1:36" x14ac:dyDescent="0.25">
      <c r="A7655" t="s">
        <v>32</v>
      </c>
      <c r="B7655" t="s">
        <v>23044</v>
      </c>
      <c r="C7655">
        <f>YEAR(B7655)</f>
        <v>2020</v>
      </c>
      <c r="D7655">
        <v>68</v>
      </c>
      <c r="E7655">
        <v>48.2</v>
      </c>
      <c r="F7655">
        <v>58.9</v>
      </c>
      <c r="H7655" s="2">
        <f>IF(F7655-57.53&lt;=0,0,IF(F7655-57.53&lt;=1,1,2))</f>
        <v>2</v>
      </c>
      <c r="I7655">
        <v>68</v>
      </c>
      <c r="J7655">
        <v>48.2</v>
      </c>
      <c r="K7655">
        <v>58.9</v>
      </c>
      <c r="L7655">
        <v>53.1</v>
      </c>
      <c r="M7655">
        <v>81.8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20.8</v>
      </c>
      <c r="V7655">
        <v>12.7</v>
      </c>
      <c r="W7655">
        <v>161.4</v>
      </c>
      <c r="X7655">
        <v>1019.3</v>
      </c>
      <c r="Y7655">
        <v>42.4</v>
      </c>
      <c r="Z7655">
        <v>6.2</v>
      </c>
      <c r="AA7655">
        <v>100.5</v>
      </c>
      <c r="AB7655">
        <v>8.6999999999999993</v>
      </c>
      <c r="AC7655">
        <v>4</v>
      </c>
      <c r="AD7655">
        <v>0</v>
      </c>
      <c r="AE7655" t="s">
        <v>23045</v>
      </c>
      <c r="AF7655" t="s">
        <v>23046</v>
      </c>
      <c r="AG7655">
        <v>0.35</v>
      </c>
      <c r="AH7655" t="s">
        <v>36</v>
      </c>
      <c r="AI7655" t="s">
        <v>174</v>
      </c>
      <c r="AJ7655" t="s">
        <v>38</v>
      </c>
    </row>
    <row r="7656" spans="1:36" x14ac:dyDescent="0.25">
      <c r="A7656" t="s">
        <v>32</v>
      </c>
      <c r="B7656" t="s">
        <v>23047</v>
      </c>
      <c r="C7656">
        <f>YEAR(B7656)</f>
        <v>2020</v>
      </c>
      <c r="D7656">
        <v>69.8</v>
      </c>
      <c r="E7656">
        <v>57.2</v>
      </c>
      <c r="F7656">
        <v>62.4</v>
      </c>
      <c r="H7656" s="2">
        <f>IF(F7656-57.53&lt;=0,0,IF(F7656-57.53&lt;=1,1,2))</f>
        <v>2</v>
      </c>
      <c r="I7656">
        <v>69.8</v>
      </c>
      <c r="J7656">
        <v>57.2</v>
      </c>
      <c r="K7656">
        <v>62.4</v>
      </c>
      <c r="L7656">
        <v>54.4</v>
      </c>
      <c r="M7656">
        <v>75.8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19.7</v>
      </c>
      <c r="V7656">
        <v>17.2</v>
      </c>
      <c r="W7656">
        <v>171.9</v>
      </c>
      <c r="X7656">
        <v>1018.4</v>
      </c>
      <c r="Y7656">
        <v>36.1</v>
      </c>
      <c r="Z7656">
        <v>6.2</v>
      </c>
      <c r="AA7656">
        <v>101</v>
      </c>
      <c r="AB7656">
        <v>8.6999999999999993</v>
      </c>
      <c r="AC7656">
        <v>4</v>
      </c>
      <c r="AD7656">
        <v>0</v>
      </c>
      <c r="AE7656" t="s">
        <v>23048</v>
      </c>
      <c r="AF7656" t="s">
        <v>23049</v>
      </c>
      <c r="AG7656">
        <v>0.38</v>
      </c>
      <c r="AH7656" t="s">
        <v>36</v>
      </c>
      <c r="AI7656" t="s">
        <v>37</v>
      </c>
      <c r="AJ7656" t="s">
        <v>38</v>
      </c>
    </row>
    <row r="7657" spans="1:36" x14ac:dyDescent="0.25">
      <c r="A7657" t="s">
        <v>32</v>
      </c>
      <c r="B7657" t="s">
        <v>23050</v>
      </c>
      <c r="C7657">
        <f>YEAR(B7657)</f>
        <v>2020</v>
      </c>
      <c r="D7657">
        <v>66.2</v>
      </c>
      <c r="E7657">
        <v>59</v>
      </c>
      <c r="F7657">
        <v>61.2</v>
      </c>
      <c r="H7657" s="2">
        <f>IF(F7657-57.53&lt;=0,0,IF(F7657-57.53&lt;=1,1,2))</f>
        <v>2</v>
      </c>
      <c r="I7657">
        <v>66.2</v>
      </c>
      <c r="J7657">
        <v>59</v>
      </c>
      <c r="K7657">
        <v>61.2</v>
      </c>
      <c r="L7657">
        <v>53.8</v>
      </c>
      <c r="M7657">
        <v>77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32.200000000000003</v>
      </c>
      <c r="V7657">
        <v>24.1</v>
      </c>
      <c r="W7657">
        <v>170</v>
      </c>
      <c r="X7657">
        <v>1016.3</v>
      </c>
      <c r="Y7657">
        <v>47.3</v>
      </c>
      <c r="Z7657">
        <v>6.2</v>
      </c>
      <c r="AA7657">
        <v>101.3</v>
      </c>
      <c r="AB7657">
        <v>8.9</v>
      </c>
      <c r="AC7657">
        <v>4</v>
      </c>
      <c r="AD7657">
        <v>0</v>
      </c>
      <c r="AE7657" t="s">
        <v>23051</v>
      </c>
      <c r="AF7657" t="s">
        <v>23052</v>
      </c>
      <c r="AG7657">
        <v>0.41</v>
      </c>
      <c r="AH7657" t="s">
        <v>36</v>
      </c>
      <c r="AI7657" t="s">
        <v>37</v>
      </c>
      <c r="AJ7657" t="s">
        <v>38</v>
      </c>
    </row>
    <row r="7658" spans="1:36" x14ac:dyDescent="0.25">
      <c r="A7658" t="s">
        <v>32</v>
      </c>
      <c r="B7658" t="s">
        <v>23053</v>
      </c>
      <c r="C7658">
        <f>YEAR(B7658)</f>
        <v>2020</v>
      </c>
      <c r="D7658">
        <v>66.2</v>
      </c>
      <c r="E7658">
        <v>53.6</v>
      </c>
      <c r="F7658">
        <v>59.7</v>
      </c>
      <c r="H7658" s="2">
        <f>IF(F7658-57.53&lt;=0,0,IF(F7658-57.53&lt;=1,1,2))</f>
        <v>2</v>
      </c>
      <c r="I7658">
        <v>66.2</v>
      </c>
      <c r="J7658">
        <v>53.6</v>
      </c>
      <c r="K7658">
        <v>59.7</v>
      </c>
      <c r="L7658">
        <v>52.3</v>
      </c>
      <c r="M7658">
        <v>77</v>
      </c>
      <c r="O7658">
        <v>4.0000000000000001E-3</v>
      </c>
      <c r="P7658">
        <v>100</v>
      </c>
      <c r="Q7658">
        <v>4.17</v>
      </c>
      <c r="R7658" t="s">
        <v>40</v>
      </c>
      <c r="S7658">
        <v>0</v>
      </c>
      <c r="T7658">
        <v>0</v>
      </c>
      <c r="U7658">
        <v>20.8</v>
      </c>
      <c r="V7658">
        <v>16.100000000000001</v>
      </c>
      <c r="W7658">
        <v>172.9</v>
      </c>
      <c r="X7658">
        <v>1015.3</v>
      </c>
      <c r="Y7658">
        <v>43.5</v>
      </c>
      <c r="Z7658">
        <v>6.2</v>
      </c>
      <c r="AA7658">
        <v>105.1</v>
      </c>
      <c r="AB7658">
        <v>9.1</v>
      </c>
      <c r="AC7658">
        <v>4</v>
      </c>
      <c r="AD7658">
        <v>0</v>
      </c>
      <c r="AE7658" t="s">
        <v>23054</v>
      </c>
      <c r="AF7658" t="s">
        <v>23055</v>
      </c>
      <c r="AG7658">
        <v>0.44</v>
      </c>
      <c r="AH7658" t="s">
        <v>56</v>
      </c>
      <c r="AI7658" t="s">
        <v>61</v>
      </c>
      <c r="AJ7658" t="s">
        <v>40</v>
      </c>
    </row>
    <row r="7659" spans="1:36" x14ac:dyDescent="0.25">
      <c r="A7659" t="s">
        <v>32</v>
      </c>
      <c r="B7659" t="s">
        <v>23056</v>
      </c>
      <c r="C7659">
        <f>YEAR(B7659)</f>
        <v>2020</v>
      </c>
      <c r="D7659">
        <v>68</v>
      </c>
      <c r="E7659">
        <v>51.8</v>
      </c>
      <c r="F7659">
        <v>59.5</v>
      </c>
      <c r="H7659" s="2">
        <f>IF(F7659-57.53&lt;=0,0,IF(F7659-57.53&lt;=1,1,2))</f>
        <v>2</v>
      </c>
      <c r="I7659">
        <v>68</v>
      </c>
      <c r="J7659">
        <v>51.8</v>
      </c>
      <c r="K7659">
        <v>59.5</v>
      </c>
      <c r="L7659">
        <v>50.2</v>
      </c>
      <c r="M7659">
        <v>72.3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20.6</v>
      </c>
      <c r="V7659">
        <v>16</v>
      </c>
      <c r="W7659">
        <v>170.7</v>
      </c>
      <c r="X7659">
        <v>1017.5</v>
      </c>
      <c r="Y7659">
        <v>26.4</v>
      </c>
      <c r="Z7659">
        <v>6.2</v>
      </c>
      <c r="AA7659">
        <v>98.4</v>
      </c>
      <c r="AB7659">
        <v>8.3000000000000007</v>
      </c>
      <c r="AC7659">
        <v>4</v>
      </c>
      <c r="AD7659">
        <v>0</v>
      </c>
      <c r="AE7659" t="s">
        <v>23057</v>
      </c>
      <c r="AF7659" t="s">
        <v>23058</v>
      </c>
      <c r="AG7659">
        <v>0.48</v>
      </c>
      <c r="AH7659" t="s">
        <v>36</v>
      </c>
      <c r="AI7659" t="s">
        <v>37</v>
      </c>
      <c r="AJ7659" t="s">
        <v>38</v>
      </c>
    </row>
    <row r="7660" spans="1:36" x14ac:dyDescent="0.25">
      <c r="A7660" t="s">
        <v>32</v>
      </c>
      <c r="B7660" t="s">
        <v>23059</v>
      </c>
      <c r="C7660">
        <f>YEAR(B7660)</f>
        <v>2020</v>
      </c>
      <c r="D7660">
        <v>66.2</v>
      </c>
      <c r="E7660">
        <v>53.6</v>
      </c>
      <c r="F7660">
        <v>59.4</v>
      </c>
      <c r="H7660" s="2">
        <f>IF(F7660-57.53&lt;=0,0,IF(F7660-57.53&lt;=1,1,2))</f>
        <v>2</v>
      </c>
      <c r="I7660">
        <v>66.2</v>
      </c>
      <c r="J7660">
        <v>53.6</v>
      </c>
      <c r="K7660">
        <v>59.4</v>
      </c>
      <c r="L7660">
        <v>48.4</v>
      </c>
      <c r="M7660">
        <v>67.400000000000006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19.899999999999999</v>
      </c>
      <c r="V7660">
        <v>15</v>
      </c>
      <c r="W7660">
        <v>173.6</v>
      </c>
      <c r="X7660">
        <v>1018.3</v>
      </c>
      <c r="Y7660">
        <v>28.8</v>
      </c>
      <c r="Z7660">
        <v>6.2</v>
      </c>
      <c r="AA7660">
        <v>117.1</v>
      </c>
      <c r="AB7660">
        <v>10</v>
      </c>
      <c r="AC7660">
        <v>5</v>
      </c>
      <c r="AD7660">
        <v>0</v>
      </c>
      <c r="AE7660" t="s">
        <v>23060</v>
      </c>
      <c r="AF7660" t="s">
        <v>23061</v>
      </c>
      <c r="AG7660">
        <v>0.5</v>
      </c>
      <c r="AH7660" t="s">
        <v>36</v>
      </c>
      <c r="AI7660" t="s">
        <v>37</v>
      </c>
      <c r="AJ7660" t="s">
        <v>38</v>
      </c>
    </row>
    <row r="7661" spans="1:36" x14ac:dyDescent="0.25">
      <c r="A7661" t="s">
        <v>32</v>
      </c>
      <c r="B7661" t="s">
        <v>23062</v>
      </c>
      <c r="C7661">
        <f>YEAR(B7661)</f>
        <v>2020</v>
      </c>
      <c r="D7661">
        <v>68</v>
      </c>
      <c r="E7661">
        <v>55.4</v>
      </c>
      <c r="F7661">
        <v>60.6</v>
      </c>
      <c r="H7661" s="2">
        <f>IF(F7661-57.53&lt;=0,0,IF(F7661-57.53&lt;=1,1,2))</f>
        <v>2</v>
      </c>
      <c r="I7661">
        <v>68</v>
      </c>
      <c r="J7661">
        <v>55.4</v>
      </c>
      <c r="K7661">
        <v>60.6</v>
      </c>
      <c r="L7661">
        <v>50.2</v>
      </c>
      <c r="M7661">
        <v>69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24.2</v>
      </c>
      <c r="V7661">
        <v>13.9</v>
      </c>
      <c r="W7661">
        <v>183.9</v>
      </c>
      <c r="X7661">
        <v>1015.8</v>
      </c>
      <c r="Y7661">
        <v>27.8</v>
      </c>
      <c r="Z7661">
        <v>6.2</v>
      </c>
      <c r="AA7661">
        <v>122.2</v>
      </c>
      <c r="AB7661">
        <v>10.4</v>
      </c>
      <c r="AC7661">
        <v>5</v>
      </c>
      <c r="AD7661">
        <v>0</v>
      </c>
      <c r="AE7661" t="s">
        <v>23063</v>
      </c>
      <c r="AF7661" t="s">
        <v>23064</v>
      </c>
      <c r="AG7661">
        <v>0.55000000000000004</v>
      </c>
      <c r="AH7661" t="s">
        <v>36</v>
      </c>
      <c r="AI7661" t="s">
        <v>37</v>
      </c>
      <c r="AJ7661" t="s">
        <v>38</v>
      </c>
    </row>
    <row r="7662" spans="1:36" x14ac:dyDescent="0.25">
      <c r="A7662" t="s">
        <v>32</v>
      </c>
      <c r="B7662" t="s">
        <v>23065</v>
      </c>
      <c r="C7662">
        <f>YEAR(B7662)</f>
        <v>2021</v>
      </c>
      <c r="D7662">
        <v>68</v>
      </c>
      <c r="E7662">
        <v>57.1</v>
      </c>
      <c r="F7662">
        <v>60.9</v>
      </c>
      <c r="H7662" s="2">
        <f>IF(F7662-57.53&lt;=0,0,IF(F7662-57.53&lt;=1,1,2))</f>
        <v>2</v>
      </c>
      <c r="I7662">
        <v>68</v>
      </c>
      <c r="J7662">
        <v>57.1</v>
      </c>
      <c r="K7662">
        <v>60.9</v>
      </c>
      <c r="L7662">
        <v>51.8</v>
      </c>
      <c r="M7662">
        <v>72.3</v>
      </c>
      <c r="N7662">
        <f>AVERAGE(M7662:M8026)</f>
        <v>74.250136986301413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22.9</v>
      </c>
      <c r="V7662">
        <v>17.3</v>
      </c>
      <c r="W7662">
        <v>173.2</v>
      </c>
      <c r="X7662">
        <v>1016.4</v>
      </c>
      <c r="Y7662">
        <v>38.700000000000003</v>
      </c>
      <c r="Z7662">
        <v>6.2</v>
      </c>
      <c r="AA7662">
        <v>116.1</v>
      </c>
      <c r="AB7662">
        <v>10.1</v>
      </c>
      <c r="AC7662">
        <v>5</v>
      </c>
      <c r="AD7662">
        <v>0</v>
      </c>
      <c r="AE7662" t="s">
        <v>23066</v>
      </c>
      <c r="AF7662" t="s">
        <v>23067</v>
      </c>
      <c r="AG7662">
        <v>0.57999999999999996</v>
      </c>
      <c r="AH7662" t="s">
        <v>36</v>
      </c>
      <c r="AI7662" t="s">
        <v>37</v>
      </c>
      <c r="AJ7662" t="s">
        <v>38</v>
      </c>
    </row>
    <row r="7663" spans="1:36" x14ac:dyDescent="0.25">
      <c r="A7663" t="s">
        <v>32</v>
      </c>
      <c r="B7663" t="s">
        <v>23068</v>
      </c>
      <c r="C7663">
        <f>YEAR(B7663)</f>
        <v>2021</v>
      </c>
      <c r="D7663">
        <v>68</v>
      </c>
      <c r="E7663">
        <v>51.2</v>
      </c>
      <c r="F7663">
        <v>60.1</v>
      </c>
      <c r="H7663" s="2">
        <f>IF(F7663-57.53&lt;=0,0,IF(F7663-57.53&lt;=1,1,2))</f>
        <v>2</v>
      </c>
      <c r="I7663">
        <v>68</v>
      </c>
      <c r="J7663">
        <v>51.2</v>
      </c>
      <c r="K7663">
        <v>60.1</v>
      </c>
      <c r="L7663">
        <v>52.2</v>
      </c>
      <c r="M7663">
        <v>76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28.9</v>
      </c>
      <c r="V7663">
        <v>19.7</v>
      </c>
      <c r="W7663">
        <v>172.2</v>
      </c>
      <c r="X7663">
        <v>1018.8</v>
      </c>
      <c r="Y7663">
        <v>42.1</v>
      </c>
      <c r="Z7663">
        <v>6.2</v>
      </c>
      <c r="AA7663">
        <v>116.5</v>
      </c>
      <c r="AB7663">
        <v>10</v>
      </c>
      <c r="AC7663">
        <v>5</v>
      </c>
      <c r="AD7663">
        <v>0</v>
      </c>
      <c r="AE7663" t="s">
        <v>23069</v>
      </c>
      <c r="AF7663" t="s">
        <v>23070</v>
      </c>
      <c r="AG7663">
        <v>0.62</v>
      </c>
      <c r="AH7663" t="s">
        <v>36</v>
      </c>
      <c r="AI7663" t="s">
        <v>37</v>
      </c>
      <c r="AJ7663" t="s">
        <v>38</v>
      </c>
    </row>
    <row r="7664" spans="1:36" x14ac:dyDescent="0.25">
      <c r="A7664" t="s">
        <v>32</v>
      </c>
      <c r="B7664" t="s">
        <v>23071</v>
      </c>
      <c r="C7664">
        <f>YEAR(B7664)</f>
        <v>2021</v>
      </c>
      <c r="D7664">
        <v>69.8</v>
      </c>
      <c r="E7664">
        <v>57.2</v>
      </c>
      <c r="F7664">
        <v>62.3</v>
      </c>
      <c r="H7664" s="2">
        <f>IF(F7664-57.53&lt;=0,0,IF(F7664-57.53&lt;=1,1,2))</f>
        <v>2</v>
      </c>
      <c r="I7664">
        <v>69.8</v>
      </c>
      <c r="J7664">
        <v>57.2</v>
      </c>
      <c r="K7664">
        <v>62.3</v>
      </c>
      <c r="L7664">
        <v>55</v>
      </c>
      <c r="M7664">
        <v>77.900000000000006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23</v>
      </c>
      <c r="V7664">
        <v>15.6</v>
      </c>
      <c r="W7664">
        <v>168.5</v>
      </c>
      <c r="X7664">
        <v>1019.5</v>
      </c>
      <c r="Y7664">
        <v>65.900000000000006</v>
      </c>
      <c r="Z7664">
        <v>6.2</v>
      </c>
      <c r="AA7664">
        <v>113.6</v>
      </c>
      <c r="AB7664">
        <v>9.6999999999999993</v>
      </c>
      <c r="AC7664">
        <v>5</v>
      </c>
      <c r="AD7664">
        <v>0</v>
      </c>
      <c r="AE7664" t="s">
        <v>23072</v>
      </c>
      <c r="AF7664" t="s">
        <v>23073</v>
      </c>
      <c r="AG7664">
        <v>0.65</v>
      </c>
      <c r="AH7664" t="s">
        <v>36</v>
      </c>
      <c r="AI7664" t="s">
        <v>37</v>
      </c>
      <c r="AJ7664" t="s">
        <v>38</v>
      </c>
    </row>
    <row r="7665" spans="1:36" x14ac:dyDescent="0.25">
      <c r="A7665" t="s">
        <v>32</v>
      </c>
      <c r="B7665" t="s">
        <v>23074</v>
      </c>
      <c r="C7665">
        <f>YEAR(B7665)</f>
        <v>2021</v>
      </c>
      <c r="D7665">
        <v>68</v>
      </c>
      <c r="E7665">
        <v>59</v>
      </c>
      <c r="F7665">
        <v>63.2</v>
      </c>
      <c r="H7665" s="2">
        <f>IF(F7665-57.53&lt;=0,0,IF(F7665-57.53&lt;=1,1,2))</f>
        <v>2</v>
      </c>
      <c r="I7665">
        <v>68</v>
      </c>
      <c r="J7665">
        <v>59</v>
      </c>
      <c r="K7665">
        <v>63.2</v>
      </c>
      <c r="L7665">
        <v>55.8</v>
      </c>
      <c r="M7665">
        <v>77.3</v>
      </c>
      <c r="O7665">
        <v>4.0000000000000001E-3</v>
      </c>
      <c r="P7665">
        <v>100</v>
      </c>
      <c r="Q7665">
        <v>4.17</v>
      </c>
      <c r="R7665" t="s">
        <v>40</v>
      </c>
      <c r="S7665">
        <v>0</v>
      </c>
      <c r="T7665">
        <v>0</v>
      </c>
      <c r="U7665">
        <v>46.1</v>
      </c>
      <c r="V7665">
        <v>31.3</v>
      </c>
      <c r="W7665">
        <v>164.3</v>
      </c>
      <c r="X7665">
        <v>1014</v>
      </c>
      <c r="Y7665">
        <v>43.7</v>
      </c>
      <c r="Z7665">
        <v>6.2</v>
      </c>
      <c r="AA7665">
        <v>99.8</v>
      </c>
      <c r="AB7665">
        <v>8.6999999999999993</v>
      </c>
      <c r="AC7665">
        <v>5</v>
      </c>
      <c r="AD7665">
        <v>0</v>
      </c>
      <c r="AE7665" t="s">
        <v>23075</v>
      </c>
      <c r="AF7665" t="s">
        <v>23076</v>
      </c>
      <c r="AG7665">
        <v>0.69</v>
      </c>
      <c r="AH7665" t="s">
        <v>56</v>
      </c>
      <c r="AI7665" t="s">
        <v>65</v>
      </c>
      <c r="AJ7665" t="s">
        <v>40</v>
      </c>
    </row>
    <row r="7666" spans="1:36" x14ac:dyDescent="0.25">
      <c r="A7666" t="s">
        <v>32</v>
      </c>
      <c r="B7666" t="s">
        <v>23077</v>
      </c>
      <c r="C7666">
        <f>YEAR(B7666)</f>
        <v>2021</v>
      </c>
      <c r="D7666">
        <v>66.2</v>
      </c>
      <c r="E7666">
        <v>50</v>
      </c>
      <c r="F7666">
        <v>58.4</v>
      </c>
      <c r="H7666" s="2">
        <f>IF(F7666-57.53&lt;=0,0,IF(F7666-57.53&lt;=1,1,2))</f>
        <v>1</v>
      </c>
      <c r="I7666">
        <v>66.2</v>
      </c>
      <c r="J7666">
        <v>46.3</v>
      </c>
      <c r="K7666">
        <v>58.2</v>
      </c>
      <c r="L7666">
        <v>50.1</v>
      </c>
      <c r="M7666">
        <v>74.599999999999994</v>
      </c>
      <c r="O7666">
        <v>2E-3</v>
      </c>
      <c r="P7666">
        <v>100</v>
      </c>
      <c r="Q7666">
        <v>4.17</v>
      </c>
      <c r="R7666" t="s">
        <v>40</v>
      </c>
      <c r="S7666">
        <v>0</v>
      </c>
      <c r="T7666">
        <v>0</v>
      </c>
      <c r="U7666">
        <v>16.3</v>
      </c>
      <c r="V7666">
        <v>15.5</v>
      </c>
      <c r="W7666">
        <v>267.89999999999998</v>
      </c>
      <c r="X7666">
        <v>1017.3</v>
      </c>
      <c r="Y7666">
        <v>45.4</v>
      </c>
      <c r="Z7666">
        <v>6.2</v>
      </c>
      <c r="AA7666">
        <v>124.3</v>
      </c>
      <c r="AB7666">
        <v>10.6</v>
      </c>
      <c r="AC7666">
        <v>5</v>
      </c>
      <c r="AD7666">
        <v>0</v>
      </c>
      <c r="AE7666" t="s">
        <v>23078</v>
      </c>
      <c r="AF7666" t="s">
        <v>23079</v>
      </c>
      <c r="AG7666">
        <v>0.72</v>
      </c>
      <c r="AH7666" t="s">
        <v>56</v>
      </c>
      <c r="AI7666" t="s">
        <v>248</v>
      </c>
      <c r="AJ7666" t="s">
        <v>40</v>
      </c>
    </row>
    <row r="7667" spans="1:36" x14ac:dyDescent="0.25">
      <c r="A7667" t="s">
        <v>32</v>
      </c>
      <c r="B7667" t="s">
        <v>23080</v>
      </c>
      <c r="C7667">
        <f>YEAR(B7667)</f>
        <v>2021</v>
      </c>
      <c r="D7667">
        <v>60.8</v>
      </c>
      <c r="E7667">
        <v>44.9</v>
      </c>
      <c r="F7667">
        <v>54.4</v>
      </c>
      <c r="H7667" s="2">
        <f>IF(F7667-57.53&lt;=0,0,IF(F7667-57.53&lt;=1,1,2))</f>
        <v>0</v>
      </c>
      <c r="I7667">
        <v>60.8</v>
      </c>
      <c r="J7667">
        <v>44.9</v>
      </c>
      <c r="K7667">
        <v>53.8</v>
      </c>
      <c r="L7667">
        <v>49.2</v>
      </c>
      <c r="M7667">
        <v>83.2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16.100000000000001</v>
      </c>
      <c r="V7667">
        <v>11.4</v>
      </c>
      <c r="W7667">
        <v>147.5</v>
      </c>
      <c r="X7667">
        <v>1021.2</v>
      </c>
      <c r="Y7667">
        <v>48.8</v>
      </c>
      <c r="Z7667">
        <v>6.2</v>
      </c>
      <c r="AA7667">
        <v>88.8</v>
      </c>
      <c r="AB7667">
        <v>7.7</v>
      </c>
      <c r="AC7667">
        <v>4</v>
      </c>
      <c r="AD7667">
        <v>0</v>
      </c>
      <c r="AE7667" t="s">
        <v>23081</v>
      </c>
      <c r="AF7667" t="s">
        <v>23082</v>
      </c>
      <c r="AG7667">
        <v>0.75</v>
      </c>
      <c r="AH7667" t="s">
        <v>36</v>
      </c>
      <c r="AI7667" t="s">
        <v>37</v>
      </c>
      <c r="AJ7667" t="s">
        <v>38</v>
      </c>
    </row>
    <row r="7668" spans="1:36" x14ac:dyDescent="0.25">
      <c r="A7668" t="s">
        <v>32</v>
      </c>
      <c r="B7668" t="s">
        <v>23083</v>
      </c>
      <c r="C7668">
        <f>YEAR(B7668)</f>
        <v>2021</v>
      </c>
      <c r="D7668">
        <v>62.6</v>
      </c>
      <c r="E7668">
        <v>50</v>
      </c>
      <c r="F7668">
        <v>55.9</v>
      </c>
      <c r="H7668" s="2">
        <f>IF(F7668-57.53&lt;=0,0,IF(F7668-57.53&lt;=1,1,2))</f>
        <v>0</v>
      </c>
      <c r="I7668">
        <v>62.6</v>
      </c>
      <c r="J7668">
        <v>46.4</v>
      </c>
      <c r="K7668">
        <v>55.7</v>
      </c>
      <c r="L7668">
        <v>50.1</v>
      </c>
      <c r="M7668">
        <v>81.400000000000006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15.9</v>
      </c>
      <c r="V7668">
        <v>11.4</v>
      </c>
      <c r="W7668">
        <v>160.1</v>
      </c>
      <c r="X7668">
        <v>1020.2</v>
      </c>
      <c r="Y7668">
        <v>27.8</v>
      </c>
      <c r="Z7668">
        <v>6.2</v>
      </c>
      <c r="AA7668">
        <v>119.6</v>
      </c>
      <c r="AB7668">
        <v>10.199999999999999</v>
      </c>
      <c r="AC7668">
        <v>5</v>
      </c>
      <c r="AD7668">
        <v>0</v>
      </c>
      <c r="AE7668" t="s">
        <v>23084</v>
      </c>
      <c r="AF7668" t="s">
        <v>23085</v>
      </c>
      <c r="AG7668">
        <v>0.79</v>
      </c>
      <c r="AH7668" t="s">
        <v>36</v>
      </c>
      <c r="AI7668" t="s">
        <v>37</v>
      </c>
      <c r="AJ7668" t="s">
        <v>38</v>
      </c>
    </row>
    <row r="7669" spans="1:36" x14ac:dyDescent="0.25">
      <c r="A7669" t="s">
        <v>32</v>
      </c>
      <c r="B7669" t="s">
        <v>23086</v>
      </c>
      <c r="C7669">
        <f>YEAR(B7669)</f>
        <v>2021</v>
      </c>
      <c r="D7669">
        <v>71.599999999999994</v>
      </c>
      <c r="E7669">
        <v>51.8</v>
      </c>
      <c r="F7669">
        <v>60.1</v>
      </c>
      <c r="H7669" s="2">
        <f>IF(F7669-57.53&lt;=0,0,IF(F7669-57.53&lt;=1,1,2))</f>
        <v>2</v>
      </c>
      <c r="I7669">
        <v>71.599999999999994</v>
      </c>
      <c r="J7669">
        <v>51.8</v>
      </c>
      <c r="K7669">
        <v>60.1</v>
      </c>
      <c r="L7669">
        <v>53</v>
      </c>
      <c r="M7669">
        <v>78.099999999999994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20.8</v>
      </c>
      <c r="V7669">
        <v>18.899999999999999</v>
      </c>
      <c r="W7669">
        <v>168.9</v>
      </c>
      <c r="X7669">
        <v>1017.5</v>
      </c>
      <c r="Y7669">
        <v>27.7</v>
      </c>
      <c r="Z7669">
        <v>6.2</v>
      </c>
      <c r="AA7669">
        <v>128.5</v>
      </c>
      <c r="AB7669">
        <v>11.1</v>
      </c>
      <c r="AC7669">
        <v>5</v>
      </c>
      <c r="AD7669">
        <v>0</v>
      </c>
      <c r="AE7669" t="s">
        <v>23087</v>
      </c>
      <c r="AF7669" t="s">
        <v>23088</v>
      </c>
      <c r="AG7669">
        <v>0.83</v>
      </c>
      <c r="AH7669" t="s">
        <v>36</v>
      </c>
      <c r="AI7669" t="s">
        <v>37</v>
      </c>
      <c r="AJ7669" t="s">
        <v>38</v>
      </c>
    </row>
    <row r="7670" spans="1:36" x14ac:dyDescent="0.25">
      <c r="A7670" t="s">
        <v>32</v>
      </c>
      <c r="B7670" t="s">
        <v>23089</v>
      </c>
      <c r="C7670">
        <f>YEAR(B7670)</f>
        <v>2021</v>
      </c>
      <c r="D7670">
        <v>71.599999999999994</v>
      </c>
      <c r="E7670">
        <v>60.8</v>
      </c>
      <c r="F7670">
        <v>64.900000000000006</v>
      </c>
      <c r="H7670" s="2">
        <f>IF(F7670-57.53&lt;=0,0,IF(F7670-57.53&lt;=1,1,2))</f>
        <v>2</v>
      </c>
      <c r="I7670">
        <v>71.599999999999994</v>
      </c>
      <c r="J7670">
        <v>60.8</v>
      </c>
      <c r="K7670">
        <v>64.900000000000006</v>
      </c>
      <c r="L7670">
        <v>55.6</v>
      </c>
      <c r="M7670">
        <v>72.2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27.7</v>
      </c>
      <c r="V7670">
        <v>25.7</v>
      </c>
      <c r="W7670">
        <v>166.3</v>
      </c>
      <c r="X7670">
        <v>1014.8</v>
      </c>
      <c r="Y7670">
        <v>49.3</v>
      </c>
      <c r="Z7670">
        <v>6.2</v>
      </c>
      <c r="AA7670">
        <v>125.5</v>
      </c>
      <c r="AB7670">
        <v>10.8</v>
      </c>
      <c r="AC7670">
        <v>5</v>
      </c>
      <c r="AD7670">
        <v>0</v>
      </c>
      <c r="AE7670" t="s">
        <v>23090</v>
      </c>
      <c r="AF7670" t="s">
        <v>23091</v>
      </c>
      <c r="AG7670">
        <v>0.87</v>
      </c>
      <c r="AH7670" t="s">
        <v>36</v>
      </c>
      <c r="AI7670" t="s">
        <v>37</v>
      </c>
      <c r="AJ7670" t="s">
        <v>38</v>
      </c>
    </row>
    <row r="7671" spans="1:36" x14ac:dyDescent="0.25">
      <c r="A7671" t="s">
        <v>32</v>
      </c>
      <c r="B7671" t="s">
        <v>23092</v>
      </c>
      <c r="C7671">
        <f>YEAR(B7671)</f>
        <v>2021</v>
      </c>
      <c r="D7671">
        <v>73.400000000000006</v>
      </c>
      <c r="E7671">
        <v>64.400000000000006</v>
      </c>
      <c r="F7671">
        <v>68.900000000000006</v>
      </c>
      <c r="H7671" s="2">
        <f>IF(F7671-57.53&lt;=0,0,IF(F7671-57.53&lt;=1,1,2))</f>
        <v>2</v>
      </c>
      <c r="I7671">
        <v>73.400000000000006</v>
      </c>
      <c r="J7671">
        <v>64.400000000000006</v>
      </c>
      <c r="K7671">
        <v>68.900000000000006</v>
      </c>
      <c r="L7671">
        <v>55.6</v>
      </c>
      <c r="M7671">
        <v>63.5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21.3</v>
      </c>
      <c r="V7671">
        <v>20.8</v>
      </c>
      <c r="W7671">
        <v>166.4</v>
      </c>
      <c r="X7671">
        <v>1017.5</v>
      </c>
      <c r="Y7671">
        <v>35</v>
      </c>
      <c r="Z7671">
        <v>6.2</v>
      </c>
      <c r="AA7671">
        <v>113.4</v>
      </c>
      <c r="AB7671">
        <v>9.6999999999999993</v>
      </c>
      <c r="AC7671">
        <v>5</v>
      </c>
      <c r="AD7671">
        <v>0</v>
      </c>
      <c r="AE7671" t="s">
        <v>23093</v>
      </c>
      <c r="AF7671" t="s">
        <v>23094</v>
      </c>
      <c r="AG7671">
        <v>0.9</v>
      </c>
      <c r="AH7671" t="s">
        <v>36</v>
      </c>
      <c r="AI7671" t="s">
        <v>37</v>
      </c>
      <c r="AJ7671" t="s">
        <v>38</v>
      </c>
    </row>
    <row r="7672" spans="1:36" x14ac:dyDescent="0.25">
      <c r="A7672" t="s">
        <v>32</v>
      </c>
      <c r="B7672" t="s">
        <v>23095</v>
      </c>
      <c r="C7672">
        <f>YEAR(B7672)</f>
        <v>2021</v>
      </c>
      <c r="D7672">
        <v>77</v>
      </c>
      <c r="E7672">
        <v>62.6</v>
      </c>
      <c r="F7672">
        <v>71.5</v>
      </c>
      <c r="H7672" s="2">
        <f>IF(F7672-57.53&lt;=0,0,IF(F7672-57.53&lt;=1,1,2))</f>
        <v>2</v>
      </c>
      <c r="I7672">
        <v>77</v>
      </c>
      <c r="J7672">
        <v>62.6</v>
      </c>
      <c r="K7672">
        <v>71.5</v>
      </c>
      <c r="L7672">
        <v>52.2</v>
      </c>
      <c r="M7672">
        <v>51.7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25.1</v>
      </c>
      <c r="V7672">
        <v>23.7</v>
      </c>
      <c r="W7672">
        <v>176.7</v>
      </c>
      <c r="X7672">
        <v>1017.4</v>
      </c>
      <c r="Y7672">
        <v>52.5</v>
      </c>
      <c r="Z7672">
        <v>6.2</v>
      </c>
      <c r="AA7672">
        <v>128.5</v>
      </c>
      <c r="AB7672">
        <v>11</v>
      </c>
      <c r="AC7672">
        <v>5</v>
      </c>
      <c r="AD7672">
        <v>0</v>
      </c>
      <c r="AE7672" t="s">
        <v>23096</v>
      </c>
      <c r="AF7672" t="s">
        <v>23097</v>
      </c>
      <c r="AG7672">
        <v>0.94</v>
      </c>
      <c r="AH7672" t="s">
        <v>36</v>
      </c>
      <c r="AI7672" t="s">
        <v>37</v>
      </c>
      <c r="AJ7672" t="s">
        <v>38</v>
      </c>
    </row>
    <row r="7673" spans="1:36" x14ac:dyDescent="0.25">
      <c r="A7673" t="s">
        <v>32</v>
      </c>
      <c r="B7673" t="s">
        <v>23098</v>
      </c>
      <c r="C7673">
        <f>YEAR(B7673)</f>
        <v>2021</v>
      </c>
      <c r="D7673">
        <v>68</v>
      </c>
      <c r="E7673">
        <v>62.6</v>
      </c>
      <c r="F7673">
        <v>65.3</v>
      </c>
      <c r="H7673" s="2">
        <f>IF(F7673-57.53&lt;=0,0,IF(F7673-57.53&lt;=1,1,2))</f>
        <v>2</v>
      </c>
      <c r="I7673">
        <v>68</v>
      </c>
      <c r="J7673">
        <v>62.6</v>
      </c>
      <c r="K7673">
        <v>65.3</v>
      </c>
      <c r="L7673">
        <v>56.2</v>
      </c>
      <c r="M7673">
        <v>72.7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46.1</v>
      </c>
      <c r="V7673">
        <v>27.1</v>
      </c>
      <c r="W7673">
        <v>174.5</v>
      </c>
      <c r="X7673">
        <v>1011</v>
      </c>
      <c r="Y7673">
        <v>37.5</v>
      </c>
      <c r="Z7673">
        <v>6</v>
      </c>
      <c r="AA7673">
        <v>86.9</v>
      </c>
      <c r="AB7673">
        <v>7.5</v>
      </c>
      <c r="AC7673">
        <v>4</v>
      </c>
      <c r="AD7673">
        <v>0</v>
      </c>
      <c r="AE7673" t="s">
        <v>23099</v>
      </c>
      <c r="AF7673" t="s">
        <v>23100</v>
      </c>
      <c r="AG7673">
        <v>0.97</v>
      </c>
      <c r="AH7673" t="s">
        <v>36</v>
      </c>
      <c r="AI7673" t="s">
        <v>37</v>
      </c>
      <c r="AJ7673" t="s">
        <v>38</v>
      </c>
    </row>
    <row r="7674" spans="1:36" x14ac:dyDescent="0.25">
      <c r="A7674" t="s">
        <v>32</v>
      </c>
      <c r="B7674" t="s">
        <v>23101</v>
      </c>
      <c r="C7674">
        <f>YEAR(B7674)</f>
        <v>2021</v>
      </c>
      <c r="D7674">
        <v>62.6</v>
      </c>
      <c r="E7674">
        <v>53.6</v>
      </c>
      <c r="F7674">
        <v>58.1</v>
      </c>
      <c r="H7674" s="2">
        <f>IF(F7674-57.53&lt;=0,0,IF(F7674-57.53&lt;=1,1,2))</f>
        <v>1</v>
      </c>
      <c r="I7674">
        <v>62.6</v>
      </c>
      <c r="J7674">
        <v>53.6</v>
      </c>
      <c r="K7674">
        <v>58.1</v>
      </c>
      <c r="L7674">
        <v>47.9</v>
      </c>
      <c r="M7674">
        <v>68.7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29.3</v>
      </c>
      <c r="V7674">
        <v>22.6</v>
      </c>
      <c r="W7674">
        <v>269.3</v>
      </c>
      <c r="X7674">
        <v>1008.3</v>
      </c>
      <c r="Y7674">
        <v>37.5</v>
      </c>
      <c r="Z7674">
        <v>6.2</v>
      </c>
      <c r="AA7674">
        <v>125.2</v>
      </c>
      <c r="AB7674">
        <v>10.6</v>
      </c>
      <c r="AC7674">
        <v>5</v>
      </c>
      <c r="AD7674">
        <v>0</v>
      </c>
      <c r="AE7674" t="s">
        <v>23102</v>
      </c>
      <c r="AF7674" t="s">
        <v>23103</v>
      </c>
      <c r="AG7674">
        <v>0</v>
      </c>
      <c r="AH7674" t="s">
        <v>36</v>
      </c>
      <c r="AI7674" t="s">
        <v>37</v>
      </c>
      <c r="AJ7674" t="s">
        <v>38</v>
      </c>
    </row>
    <row r="7675" spans="1:36" x14ac:dyDescent="0.25">
      <c r="A7675" t="s">
        <v>32</v>
      </c>
      <c r="B7675" t="s">
        <v>23104</v>
      </c>
      <c r="C7675">
        <f>YEAR(B7675)</f>
        <v>2021</v>
      </c>
      <c r="D7675">
        <v>59</v>
      </c>
      <c r="E7675">
        <v>48.2</v>
      </c>
      <c r="F7675">
        <v>53.8</v>
      </c>
      <c r="H7675" s="2">
        <f>IF(F7675-57.53&lt;=0,0,IF(F7675-57.53&lt;=1,1,2))</f>
        <v>0</v>
      </c>
      <c r="I7675">
        <v>59</v>
      </c>
      <c r="J7675">
        <v>44.3</v>
      </c>
      <c r="K7675">
        <v>53.6</v>
      </c>
      <c r="L7675">
        <v>44.5</v>
      </c>
      <c r="M7675">
        <v>71.2</v>
      </c>
      <c r="O7675">
        <v>2.7E-2</v>
      </c>
      <c r="P7675">
        <v>100</v>
      </c>
      <c r="Q7675">
        <v>4.17</v>
      </c>
      <c r="R7675" t="s">
        <v>40</v>
      </c>
      <c r="S7675">
        <v>0</v>
      </c>
      <c r="T7675">
        <v>0</v>
      </c>
      <c r="U7675">
        <v>41.4</v>
      </c>
      <c r="V7675">
        <v>31.9</v>
      </c>
      <c r="W7675">
        <v>275</v>
      </c>
      <c r="X7675">
        <v>1010</v>
      </c>
      <c r="Y7675">
        <v>50</v>
      </c>
      <c r="Z7675">
        <v>6.2</v>
      </c>
      <c r="AA7675">
        <v>114.8</v>
      </c>
      <c r="AB7675">
        <v>9.8000000000000007</v>
      </c>
      <c r="AC7675">
        <v>5</v>
      </c>
      <c r="AD7675">
        <v>0</v>
      </c>
      <c r="AE7675" t="s">
        <v>23105</v>
      </c>
      <c r="AF7675" t="s">
        <v>23106</v>
      </c>
      <c r="AG7675">
        <v>0.04</v>
      </c>
      <c r="AH7675" t="s">
        <v>56</v>
      </c>
      <c r="AI7675" t="s">
        <v>65</v>
      </c>
      <c r="AJ7675" t="s">
        <v>40</v>
      </c>
    </row>
    <row r="7676" spans="1:36" x14ac:dyDescent="0.25">
      <c r="A7676" t="s">
        <v>32</v>
      </c>
      <c r="B7676" t="s">
        <v>23107</v>
      </c>
      <c r="C7676">
        <f>YEAR(B7676)</f>
        <v>2021</v>
      </c>
      <c r="D7676">
        <v>60.8</v>
      </c>
      <c r="E7676">
        <v>46.4</v>
      </c>
      <c r="F7676">
        <v>53.7</v>
      </c>
      <c r="H7676" s="2">
        <f>IF(F7676-57.53&lt;=0,0,IF(F7676-57.53&lt;=1,1,2))</f>
        <v>0</v>
      </c>
      <c r="I7676">
        <v>60.8</v>
      </c>
      <c r="J7676">
        <v>40.700000000000003</v>
      </c>
      <c r="K7676">
        <v>52.6</v>
      </c>
      <c r="L7676">
        <v>47.2</v>
      </c>
      <c r="M7676">
        <v>79.5</v>
      </c>
      <c r="O7676">
        <v>0.157</v>
      </c>
      <c r="P7676">
        <v>100</v>
      </c>
      <c r="Q7676">
        <v>4.17</v>
      </c>
      <c r="R7676" t="s">
        <v>40</v>
      </c>
      <c r="S7676">
        <v>0</v>
      </c>
      <c r="T7676">
        <v>0</v>
      </c>
      <c r="U7676">
        <v>26.4</v>
      </c>
      <c r="V7676">
        <v>20.8</v>
      </c>
      <c r="W7676">
        <v>133.5</v>
      </c>
      <c r="X7676">
        <v>1010.5</v>
      </c>
      <c r="Y7676">
        <v>69.8</v>
      </c>
      <c r="Z7676">
        <v>5.7</v>
      </c>
      <c r="AA7676">
        <v>87.2</v>
      </c>
      <c r="AB7676">
        <v>7.5</v>
      </c>
      <c r="AC7676">
        <v>4</v>
      </c>
      <c r="AD7676">
        <v>0</v>
      </c>
      <c r="AE7676" t="s">
        <v>23108</v>
      </c>
      <c r="AF7676" t="s">
        <v>23109</v>
      </c>
      <c r="AG7676">
        <v>7.0000000000000007E-2</v>
      </c>
      <c r="AH7676" t="s">
        <v>56</v>
      </c>
      <c r="AI7676" t="s">
        <v>61</v>
      </c>
      <c r="AJ7676" t="s">
        <v>40</v>
      </c>
    </row>
    <row r="7677" spans="1:36" x14ac:dyDescent="0.25">
      <c r="A7677" t="s">
        <v>32</v>
      </c>
      <c r="B7677" t="s">
        <v>23110</v>
      </c>
      <c r="C7677">
        <f>YEAR(B7677)</f>
        <v>2021</v>
      </c>
      <c r="D7677">
        <v>60.8</v>
      </c>
      <c r="E7677">
        <v>50</v>
      </c>
      <c r="F7677">
        <v>53.8</v>
      </c>
      <c r="H7677" s="2">
        <f>IF(F7677-57.53&lt;=0,0,IF(F7677-57.53&lt;=1,1,2))</f>
        <v>0</v>
      </c>
      <c r="I7677">
        <v>60.8</v>
      </c>
      <c r="J7677">
        <v>50</v>
      </c>
      <c r="K7677">
        <v>53.8</v>
      </c>
      <c r="L7677">
        <v>49.9</v>
      </c>
      <c r="M7677">
        <v>86.8</v>
      </c>
      <c r="O7677">
        <v>5.8999999999999997E-2</v>
      </c>
      <c r="P7677">
        <v>100</v>
      </c>
      <c r="Q7677">
        <v>8.33</v>
      </c>
      <c r="R7677" t="s">
        <v>40</v>
      </c>
      <c r="S7677">
        <v>0</v>
      </c>
      <c r="T7677">
        <v>0</v>
      </c>
      <c r="U7677">
        <v>35.6</v>
      </c>
      <c r="V7677">
        <v>30</v>
      </c>
      <c r="W7677">
        <v>257.2</v>
      </c>
      <c r="X7677">
        <v>1006.6</v>
      </c>
      <c r="Y7677">
        <v>76.3</v>
      </c>
      <c r="Z7677">
        <v>6.1</v>
      </c>
      <c r="AA7677">
        <v>104.9</v>
      </c>
      <c r="AB7677">
        <v>8.9</v>
      </c>
      <c r="AC7677">
        <v>5</v>
      </c>
      <c r="AD7677">
        <v>0</v>
      </c>
      <c r="AE7677" t="s">
        <v>23111</v>
      </c>
      <c r="AF7677" t="s">
        <v>23112</v>
      </c>
      <c r="AG7677">
        <v>0.1</v>
      </c>
      <c r="AH7677" t="s">
        <v>56</v>
      </c>
      <c r="AI7677" t="s">
        <v>101</v>
      </c>
      <c r="AJ7677" t="s">
        <v>40</v>
      </c>
    </row>
    <row r="7678" spans="1:36" x14ac:dyDescent="0.25">
      <c r="A7678" t="s">
        <v>32</v>
      </c>
      <c r="B7678" t="s">
        <v>23113</v>
      </c>
      <c r="C7678">
        <f>YEAR(B7678)</f>
        <v>2021</v>
      </c>
      <c r="D7678">
        <v>50</v>
      </c>
      <c r="E7678">
        <v>41</v>
      </c>
      <c r="F7678">
        <v>47.6</v>
      </c>
      <c r="H7678" s="2">
        <f>IF(F7678-57.53&lt;=0,0,IF(F7678-57.53&lt;=1,1,2))</f>
        <v>0</v>
      </c>
      <c r="I7678">
        <v>50</v>
      </c>
      <c r="J7678">
        <v>35.799999999999997</v>
      </c>
      <c r="K7678">
        <v>43.2</v>
      </c>
      <c r="L7678">
        <v>42.6</v>
      </c>
      <c r="M7678">
        <v>83.1</v>
      </c>
      <c r="O7678">
        <v>0.871</v>
      </c>
      <c r="P7678">
        <v>100</v>
      </c>
      <c r="Q7678">
        <v>12.5</v>
      </c>
      <c r="R7678" t="s">
        <v>40</v>
      </c>
      <c r="S7678">
        <v>0</v>
      </c>
      <c r="T7678">
        <v>0</v>
      </c>
      <c r="U7678">
        <v>31.5</v>
      </c>
      <c r="V7678">
        <v>17.600000000000001</v>
      </c>
      <c r="W7678">
        <v>299.7</v>
      </c>
      <c r="X7678">
        <v>1011.8</v>
      </c>
      <c r="Y7678">
        <v>82.8</v>
      </c>
      <c r="Z7678">
        <v>6</v>
      </c>
      <c r="AA7678">
        <v>115.4</v>
      </c>
      <c r="AB7678">
        <v>9.9</v>
      </c>
      <c r="AC7678">
        <v>5</v>
      </c>
      <c r="AD7678">
        <v>0</v>
      </c>
      <c r="AE7678" t="s">
        <v>23114</v>
      </c>
      <c r="AF7678" t="s">
        <v>23115</v>
      </c>
      <c r="AG7678">
        <v>0.13</v>
      </c>
      <c r="AH7678" t="s">
        <v>56</v>
      </c>
      <c r="AI7678" t="s">
        <v>111</v>
      </c>
      <c r="AJ7678" t="s">
        <v>40</v>
      </c>
    </row>
    <row r="7679" spans="1:36" x14ac:dyDescent="0.25">
      <c r="A7679" t="s">
        <v>32</v>
      </c>
      <c r="B7679" t="s">
        <v>23116</v>
      </c>
      <c r="C7679">
        <f>YEAR(B7679)</f>
        <v>2021</v>
      </c>
      <c r="D7679">
        <v>46.4</v>
      </c>
      <c r="E7679">
        <v>41</v>
      </c>
      <c r="F7679">
        <v>44.6</v>
      </c>
      <c r="H7679" s="2">
        <f>IF(F7679-57.53&lt;=0,0,IF(F7679-57.53&lt;=1,1,2))</f>
        <v>0</v>
      </c>
      <c r="I7679">
        <v>41.3</v>
      </c>
      <c r="J7679">
        <v>34.299999999999997</v>
      </c>
      <c r="K7679">
        <v>38.4</v>
      </c>
      <c r="L7679">
        <v>40.200000000000003</v>
      </c>
      <c r="M7679">
        <v>84.6</v>
      </c>
      <c r="O7679">
        <v>0.67</v>
      </c>
      <c r="P7679">
        <v>100</v>
      </c>
      <c r="Q7679">
        <v>8.33</v>
      </c>
      <c r="R7679" t="s">
        <v>40</v>
      </c>
      <c r="S7679">
        <v>0</v>
      </c>
      <c r="T7679">
        <v>0</v>
      </c>
      <c r="U7679">
        <v>34.4</v>
      </c>
      <c r="V7679">
        <v>21.9</v>
      </c>
      <c r="W7679">
        <v>76.8</v>
      </c>
      <c r="X7679">
        <v>1014.8</v>
      </c>
      <c r="Y7679">
        <v>82.2</v>
      </c>
      <c r="Z7679">
        <v>5.8</v>
      </c>
      <c r="AA7679">
        <v>36.1</v>
      </c>
      <c r="AB7679">
        <v>3.1</v>
      </c>
      <c r="AC7679">
        <v>2</v>
      </c>
      <c r="AD7679">
        <v>0</v>
      </c>
      <c r="AE7679" t="s">
        <v>23117</v>
      </c>
      <c r="AF7679" t="s">
        <v>23118</v>
      </c>
      <c r="AG7679">
        <v>0.17</v>
      </c>
      <c r="AH7679" t="s">
        <v>56</v>
      </c>
      <c r="AI7679" t="s">
        <v>101</v>
      </c>
      <c r="AJ7679" t="s">
        <v>40</v>
      </c>
    </row>
    <row r="7680" spans="1:36" x14ac:dyDescent="0.25">
      <c r="A7680" t="s">
        <v>32</v>
      </c>
      <c r="B7680" t="s">
        <v>23119</v>
      </c>
      <c r="C7680">
        <f>YEAR(B7680)</f>
        <v>2021</v>
      </c>
      <c r="D7680">
        <v>50</v>
      </c>
      <c r="E7680">
        <v>42.8</v>
      </c>
      <c r="F7680">
        <v>46.3</v>
      </c>
      <c r="H7680" s="2">
        <f>IF(F7680-57.53&lt;=0,0,IF(F7680-57.53&lt;=1,1,2))</f>
        <v>0</v>
      </c>
      <c r="I7680">
        <v>50</v>
      </c>
      <c r="J7680">
        <v>38</v>
      </c>
      <c r="K7680">
        <v>41.4</v>
      </c>
      <c r="L7680">
        <v>40</v>
      </c>
      <c r="M7680">
        <v>78.900000000000006</v>
      </c>
      <c r="O7680">
        <v>3.1E-2</v>
      </c>
      <c r="P7680">
        <v>100</v>
      </c>
      <c r="Q7680">
        <v>8.33</v>
      </c>
      <c r="R7680" t="s">
        <v>40</v>
      </c>
      <c r="S7680">
        <v>0</v>
      </c>
      <c r="T7680">
        <v>0</v>
      </c>
      <c r="U7680">
        <v>26.4</v>
      </c>
      <c r="V7680">
        <v>20.6</v>
      </c>
      <c r="W7680">
        <v>322</v>
      </c>
      <c r="X7680">
        <v>1021.3</v>
      </c>
      <c r="Y7680">
        <v>88.6</v>
      </c>
      <c r="Z7680">
        <v>6.2</v>
      </c>
      <c r="AA7680">
        <v>123.6</v>
      </c>
      <c r="AB7680">
        <v>10.5</v>
      </c>
      <c r="AC7680">
        <v>5</v>
      </c>
      <c r="AD7680">
        <v>0</v>
      </c>
      <c r="AE7680" t="s">
        <v>23120</v>
      </c>
      <c r="AF7680" t="s">
        <v>23121</v>
      </c>
      <c r="AG7680">
        <v>0.2</v>
      </c>
      <c r="AH7680" t="s">
        <v>56</v>
      </c>
      <c r="AI7680" t="s">
        <v>57</v>
      </c>
      <c r="AJ7680" t="s">
        <v>40</v>
      </c>
    </row>
    <row r="7681" spans="1:36" x14ac:dyDescent="0.25">
      <c r="A7681" t="s">
        <v>32</v>
      </c>
      <c r="B7681" t="s">
        <v>23122</v>
      </c>
      <c r="C7681">
        <f>YEAR(B7681)</f>
        <v>2021</v>
      </c>
      <c r="D7681">
        <v>55.4</v>
      </c>
      <c r="E7681">
        <v>44.6</v>
      </c>
      <c r="F7681">
        <v>50.3</v>
      </c>
      <c r="H7681" s="2">
        <f>IF(F7681-57.53&lt;=0,0,IF(F7681-57.53&lt;=1,1,2))</f>
        <v>0</v>
      </c>
      <c r="I7681">
        <v>55.4</v>
      </c>
      <c r="J7681">
        <v>40.700000000000003</v>
      </c>
      <c r="K7681">
        <v>48.7</v>
      </c>
      <c r="L7681">
        <v>37.6</v>
      </c>
      <c r="M7681">
        <v>62.1</v>
      </c>
      <c r="O7681">
        <v>1.2999999999999999E-2</v>
      </c>
      <c r="P7681">
        <v>100</v>
      </c>
      <c r="Q7681">
        <v>4.17</v>
      </c>
      <c r="R7681" t="s">
        <v>40</v>
      </c>
      <c r="S7681">
        <v>0</v>
      </c>
      <c r="T7681">
        <v>0</v>
      </c>
      <c r="U7681">
        <v>22.8</v>
      </c>
      <c r="V7681">
        <v>20.8</v>
      </c>
      <c r="W7681">
        <v>312.60000000000002</v>
      </c>
      <c r="X7681">
        <v>1027.3</v>
      </c>
      <c r="Y7681">
        <v>40.299999999999997</v>
      </c>
      <c r="Z7681">
        <v>6.2</v>
      </c>
      <c r="AA7681">
        <v>149.69999999999999</v>
      </c>
      <c r="AB7681">
        <v>13</v>
      </c>
      <c r="AC7681">
        <v>6</v>
      </c>
      <c r="AD7681">
        <v>0</v>
      </c>
      <c r="AE7681" t="s">
        <v>23123</v>
      </c>
      <c r="AF7681" t="s">
        <v>23124</v>
      </c>
      <c r="AG7681">
        <v>0.25</v>
      </c>
      <c r="AH7681" t="s">
        <v>56</v>
      </c>
      <c r="AI7681" t="s">
        <v>137</v>
      </c>
      <c r="AJ7681" t="s">
        <v>40</v>
      </c>
    </row>
    <row r="7682" spans="1:36" x14ac:dyDescent="0.25">
      <c r="A7682" t="s">
        <v>32</v>
      </c>
      <c r="B7682" t="s">
        <v>23125</v>
      </c>
      <c r="C7682">
        <f>YEAR(B7682)</f>
        <v>2021</v>
      </c>
      <c r="D7682">
        <v>60.8</v>
      </c>
      <c r="E7682">
        <v>46.4</v>
      </c>
      <c r="F7682">
        <v>52.8</v>
      </c>
      <c r="H7682" s="2">
        <f>IF(F7682-57.53&lt;=0,0,IF(F7682-57.53&lt;=1,1,2))</f>
        <v>0</v>
      </c>
      <c r="I7682">
        <v>60.8</v>
      </c>
      <c r="J7682">
        <v>41.9</v>
      </c>
      <c r="K7682">
        <v>51.2</v>
      </c>
      <c r="L7682">
        <v>42.3</v>
      </c>
      <c r="M7682">
        <v>68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18.399999999999999</v>
      </c>
      <c r="V7682">
        <v>11.4</v>
      </c>
      <c r="W7682">
        <v>187.7</v>
      </c>
      <c r="X7682">
        <v>1028.5999999999999</v>
      </c>
      <c r="Y7682">
        <v>40.799999999999997</v>
      </c>
      <c r="Z7682">
        <v>6.2</v>
      </c>
      <c r="AA7682">
        <v>96.1</v>
      </c>
      <c r="AB7682">
        <v>8.1</v>
      </c>
      <c r="AC7682">
        <v>4</v>
      </c>
      <c r="AD7682">
        <v>0</v>
      </c>
      <c r="AE7682" t="s">
        <v>23126</v>
      </c>
      <c r="AF7682" t="s">
        <v>23127</v>
      </c>
      <c r="AG7682">
        <v>0.26</v>
      </c>
      <c r="AH7682" t="s">
        <v>36</v>
      </c>
      <c r="AI7682" t="s">
        <v>37</v>
      </c>
      <c r="AJ7682" t="s">
        <v>38</v>
      </c>
    </row>
    <row r="7683" spans="1:36" x14ac:dyDescent="0.25">
      <c r="A7683" t="s">
        <v>32</v>
      </c>
      <c r="B7683" t="s">
        <v>23128</v>
      </c>
      <c r="C7683">
        <f>YEAR(B7683)</f>
        <v>2021</v>
      </c>
      <c r="D7683">
        <v>61.8</v>
      </c>
      <c r="E7683">
        <v>46.4</v>
      </c>
      <c r="F7683">
        <v>54.3</v>
      </c>
      <c r="H7683" s="2">
        <f>IF(F7683-57.53&lt;=0,0,IF(F7683-57.53&lt;=1,1,2))</f>
        <v>0</v>
      </c>
      <c r="I7683">
        <v>61.8</v>
      </c>
      <c r="J7683">
        <v>43.2</v>
      </c>
      <c r="K7683">
        <v>53.3</v>
      </c>
      <c r="L7683">
        <v>44.8</v>
      </c>
      <c r="M7683">
        <v>70.900000000000006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16.100000000000001</v>
      </c>
      <c r="V7683">
        <v>12</v>
      </c>
      <c r="W7683">
        <v>174.7</v>
      </c>
      <c r="X7683">
        <v>1025.7</v>
      </c>
      <c r="Y7683">
        <v>36.200000000000003</v>
      </c>
      <c r="Z7683">
        <v>6.2</v>
      </c>
      <c r="AA7683">
        <v>99.6</v>
      </c>
      <c r="AB7683">
        <v>8.5</v>
      </c>
      <c r="AC7683">
        <v>5</v>
      </c>
      <c r="AD7683">
        <v>0</v>
      </c>
      <c r="AE7683" t="s">
        <v>23129</v>
      </c>
      <c r="AF7683" t="s">
        <v>23130</v>
      </c>
      <c r="AG7683">
        <v>0.3</v>
      </c>
      <c r="AH7683" t="s">
        <v>36</v>
      </c>
      <c r="AI7683" t="s">
        <v>37</v>
      </c>
      <c r="AJ7683" t="s">
        <v>38</v>
      </c>
    </row>
    <row r="7684" spans="1:36" x14ac:dyDescent="0.25">
      <c r="A7684" t="s">
        <v>32</v>
      </c>
      <c r="B7684" t="s">
        <v>23131</v>
      </c>
      <c r="C7684">
        <f>YEAR(B7684)</f>
        <v>2021</v>
      </c>
      <c r="D7684">
        <v>60.8</v>
      </c>
      <c r="E7684">
        <v>50</v>
      </c>
      <c r="F7684">
        <v>56.2</v>
      </c>
      <c r="H7684" s="2">
        <f>IF(F7684-57.53&lt;=0,0,IF(F7684-57.53&lt;=1,1,2))</f>
        <v>0</v>
      </c>
      <c r="I7684">
        <v>60.8</v>
      </c>
      <c r="J7684">
        <v>45.9</v>
      </c>
      <c r="K7684">
        <v>56</v>
      </c>
      <c r="L7684">
        <v>45</v>
      </c>
      <c r="M7684">
        <v>66.5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32.200000000000003</v>
      </c>
      <c r="V7684">
        <v>18.899999999999999</v>
      </c>
      <c r="W7684">
        <v>190.4</v>
      </c>
      <c r="X7684">
        <v>1019.3</v>
      </c>
      <c r="Y7684">
        <v>41.7</v>
      </c>
      <c r="Z7684">
        <v>6.2</v>
      </c>
      <c r="AA7684">
        <v>98.9</v>
      </c>
      <c r="AB7684">
        <v>8.6999999999999993</v>
      </c>
      <c r="AC7684">
        <v>4</v>
      </c>
      <c r="AD7684">
        <v>0</v>
      </c>
      <c r="AE7684" t="s">
        <v>23132</v>
      </c>
      <c r="AF7684" t="s">
        <v>23133</v>
      </c>
      <c r="AG7684">
        <v>0.33</v>
      </c>
      <c r="AH7684" t="s">
        <v>36</v>
      </c>
      <c r="AI7684" t="s">
        <v>37</v>
      </c>
      <c r="AJ7684" t="s">
        <v>38</v>
      </c>
    </row>
    <row r="7685" spans="1:36" x14ac:dyDescent="0.25">
      <c r="A7685" t="s">
        <v>32</v>
      </c>
      <c r="B7685" t="s">
        <v>23134</v>
      </c>
      <c r="C7685">
        <f>YEAR(B7685)</f>
        <v>2021</v>
      </c>
      <c r="D7685">
        <v>64.400000000000006</v>
      </c>
      <c r="E7685">
        <v>55.4</v>
      </c>
      <c r="F7685">
        <v>59.8</v>
      </c>
      <c r="H7685" s="2">
        <f>IF(F7685-57.53&lt;=0,0,IF(F7685-57.53&lt;=1,1,2))</f>
        <v>2</v>
      </c>
      <c r="I7685">
        <v>64.400000000000006</v>
      </c>
      <c r="J7685">
        <v>55.4</v>
      </c>
      <c r="K7685">
        <v>59.8</v>
      </c>
      <c r="L7685">
        <v>48</v>
      </c>
      <c r="M7685">
        <v>65.5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28.9</v>
      </c>
      <c r="V7685">
        <v>23.7</v>
      </c>
      <c r="W7685">
        <v>172.9</v>
      </c>
      <c r="X7685">
        <v>1014.8</v>
      </c>
      <c r="Y7685">
        <v>33.9</v>
      </c>
      <c r="Z7685">
        <v>6.2</v>
      </c>
      <c r="AA7685">
        <v>128.80000000000001</v>
      </c>
      <c r="AB7685">
        <v>11.2</v>
      </c>
      <c r="AC7685">
        <v>5</v>
      </c>
      <c r="AD7685">
        <v>0</v>
      </c>
      <c r="AE7685" t="s">
        <v>23135</v>
      </c>
      <c r="AF7685" t="s">
        <v>23136</v>
      </c>
      <c r="AG7685">
        <v>0.36</v>
      </c>
      <c r="AH7685" t="s">
        <v>36</v>
      </c>
      <c r="AI7685" t="s">
        <v>37</v>
      </c>
      <c r="AJ7685" t="s">
        <v>38</v>
      </c>
    </row>
    <row r="7686" spans="1:36" x14ac:dyDescent="0.25">
      <c r="A7686" t="s">
        <v>32</v>
      </c>
      <c r="B7686" t="s">
        <v>23137</v>
      </c>
      <c r="C7686">
        <f>YEAR(B7686)</f>
        <v>2021</v>
      </c>
      <c r="D7686">
        <v>69.8</v>
      </c>
      <c r="E7686">
        <v>59</v>
      </c>
      <c r="F7686">
        <v>62.6</v>
      </c>
      <c r="H7686" s="2">
        <f>IF(F7686-57.53&lt;=0,0,IF(F7686-57.53&lt;=1,1,2))</f>
        <v>2</v>
      </c>
      <c r="I7686">
        <v>69.8</v>
      </c>
      <c r="J7686">
        <v>59</v>
      </c>
      <c r="K7686">
        <v>62.6</v>
      </c>
      <c r="L7686">
        <v>51</v>
      </c>
      <c r="M7686">
        <v>66.400000000000006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34.4</v>
      </c>
      <c r="V7686">
        <v>23</v>
      </c>
      <c r="W7686">
        <v>183.5</v>
      </c>
      <c r="X7686">
        <v>1012.3</v>
      </c>
      <c r="Y7686">
        <v>34.299999999999997</v>
      </c>
      <c r="Z7686">
        <v>6.2</v>
      </c>
      <c r="AA7686">
        <v>126.2</v>
      </c>
      <c r="AB7686">
        <v>11.1</v>
      </c>
      <c r="AC7686">
        <v>5</v>
      </c>
      <c r="AD7686">
        <v>0</v>
      </c>
      <c r="AE7686" t="s">
        <v>23138</v>
      </c>
      <c r="AF7686" t="s">
        <v>23139</v>
      </c>
      <c r="AG7686">
        <v>0.39</v>
      </c>
      <c r="AH7686" t="s">
        <v>36</v>
      </c>
      <c r="AI7686" t="s">
        <v>37</v>
      </c>
      <c r="AJ7686" t="s">
        <v>38</v>
      </c>
    </row>
    <row r="7687" spans="1:36" x14ac:dyDescent="0.25">
      <c r="A7687" t="s">
        <v>32</v>
      </c>
      <c r="B7687" t="s">
        <v>23140</v>
      </c>
      <c r="C7687">
        <f>YEAR(B7687)</f>
        <v>2021</v>
      </c>
      <c r="D7687">
        <v>64.400000000000006</v>
      </c>
      <c r="E7687">
        <v>58</v>
      </c>
      <c r="F7687">
        <v>60.9</v>
      </c>
      <c r="H7687" s="2">
        <f>IF(F7687-57.53&lt;=0,0,IF(F7687-57.53&lt;=1,1,2))</f>
        <v>2</v>
      </c>
      <c r="I7687">
        <v>64.400000000000006</v>
      </c>
      <c r="J7687">
        <v>58</v>
      </c>
      <c r="K7687">
        <v>60.9</v>
      </c>
      <c r="L7687">
        <v>49.6</v>
      </c>
      <c r="M7687">
        <v>66.400000000000006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45</v>
      </c>
      <c r="V7687">
        <v>26.7</v>
      </c>
      <c r="W7687">
        <v>175.7</v>
      </c>
      <c r="X7687">
        <v>1010.8</v>
      </c>
      <c r="Y7687">
        <v>65.599999999999994</v>
      </c>
      <c r="Z7687">
        <v>6.2</v>
      </c>
      <c r="AA7687">
        <v>86.2</v>
      </c>
      <c r="AB7687">
        <v>7.5</v>
      </c>
      <c r="AC7687">
        <v>4</v>
      </c>
      <c r="AD7687">
        <v>0</v>
      </c>
      <c r="AE7687" t="s">
        <v>23141</v>
      </c>
      <c r="AF7687" t="s">
        <v>23142</v>
      </c>
      <c r="AG7687">
        <v>0.42</v>
      </c>
      <c r="AH7687" t="s">
        <v>36</v>
      </c>
      <c r="AI7687" t="s">
        <v>37</v>
      </c>
      <c r="AJ7687" t="s">
        <v>38</v>
      </c>
    </row>
    <row r="7688" spans="1:36" x14ac:dyDescent="0.25">
      <c r="A7688" t="s">
        <v>32</v>
      </c>
      <c r="B7688" t="s">
        <v>23143</v>
      </c>
      <c r="C7688">
        <f>YEAR(B7688)</f>
        <v>2021</v>
      </c>
      <c r="D7688">
        <v>62.6</v>
      </c>
      <c r="E7688">
        <v>48.2</v>
      </c>
      <c r="F7688">
        <v>52.8</v>
      </c>
      <c r="H7688" s="2">
        <f>IF(F7688-57.53&lt;=0,0,IF(F7688-57.53&lt;=1,1,2))</f>
        <v>0</v>
      </c>
      <c r="I7688">
        <v>62.6</v>
      </c>
      <c r="J7688">
        <v>41.6</v>
      </c>
      <c r="K7688">
        <v>51.5</v>
      </c>
      <c r="L7688">
        <v>42.6</v>
      </c>
      <c r="M7688">
        <v>68.8</v>
      </c>
      <c r="O7688">
        <v>0.48399999999999999</v>
      </c>
      <c r="P7688">
        <v>100</v>
      </c>
      <c r="Q7688">
        <v>12.5</v>
      </c>
      <c r="R7688" t="s">
        <v>40</v>
      </c>
      <c r="S7688">
        <v>0</v>
      </c>
      <c r="T7688">
        <v>0</v>
      </c>
      <c r="U7688">
        <v>47.2</v>
      </c>
      <c r="V7688">
        <v>27.7</v>
      </c>
      <c r="W7688">
        <v>252.1</v>
      </c>
      <c r="X7688">
        <v>1006.9</v>
      </c>
      <c r="Y7688">
        <v>63</v>
      </c>
      <c r="Z7688">
        <v>6.2</v>
      </c>
      <c r="AA7688">
        <v>153.69999999999999</v>
      </c>
      <c r="AB7688">
        <v>13.3</v>
      </c>
      <c r="AC7688">
        <v>6</v>
      </c>
      <c r="AD7688">
        <v>0</v>
      </c>
      <c r="AE7688" t="s">
        <v>23144</v>
      </c>
      <c r="AF7688" t="s">
        <v>23145</v>
      </c>
      <c r="AG7688">
        <v>0.46</v>
      </c>
      <c r="AH7688" t="s">
        <v>56</v>
      </c>
      <c r="AI7688" t="s">
        <v>101</v>
      </c>
      <c r="AJ7688" t="s">
        <v>40</v>
      </c>
    </row>
    <row r="7689" spans="1:36" x14ac:dyDescent="0.25">
      <c r="A7689" t="s">
        <v>32</v>
      </c>
      <c r="B7689" t="s">
        <v>23146</v>
      </c>
      <c r="C7689">
        <f>YEAR(B7689)</f>
        <v>2021</v>
      </c>
      <c r="D7689">
        <v>55.4</v>
      </c>
      <c r="E7689">
        <v>44.6</v>
      </c>
      <c r="F7689">
        <v>49.4</v>
      </c>
      <c r="H7689" s="2">
        <f>IF(F7689-57.53&lt;=0,0,IF(F7689-57.53&lt;=1,1,2))</f>
        <v>0</v>
      </c>
      <c r="I7689">
        <v>55.4</v>
      </c>
      <c r="J7689">
        <v>38.4</v>
      </c>
      <c r="K7689">
        <v>46.7</v>
      </c>
      <c r="L7689">
        <v>38.700000000000003</v>
      </c>
      <c r="M7689">
        <v>67.099999999999994</v>
      </c>
      <c r="O7689">
        <v>1.6E-2</v>
      </c>
      <c r="P7689">
        <v>100</v>
      </c>
      <c r="Q7689">
        <v>4.17</v>
      </c>
      <c r="R7689" t="s">
        <v>40</v>
      </c>
      <c r="S7689">
        <v>0</v>
      </c>
      <c r="T7689">
        <v>0</v>
      </c>
      <c r="U7689">
        <v>26.4</v>
      </c>
      <c r="V7689">
        <v>18.899999999999999</v>
      </c>
      <c r="W7689">
        <v>268.5</v>
      </c>
      <c r="X7689">
        <v>1013.3</v>
      </c>
      <c r="Y7689">
        <v>70.3</v>
      </c>
      <c r="Z7689">
        <v>6.2</v>
      </c>
      <c r="AA7689">
        <v>126.2</v>
      </c>
      <c r="AB7689">
        <v>11</v>
      </c>
      <c r="AC7689">
        <v>4</v>
      </c>
      <c r="AD7689">
        <v>0</v>
      </c>
      <c r="AE7689" t="s">
        <v>23147</v>
      </c>
      <c r="AF7689" t="s">
        <v>23148</v>
      </c>
      <c r="AG7689">
        <v>0.5</v>
      </c>
      <c r="AH7689" t="s">
        <v>56</v>
      </c>
      <c r="AI7689" t="s">
        <v>61</v>
      </c>
      <c r="AJ7689" t="s">
        <v>40</v>
      </c>
    </row>
    <row r="7690" spans="1:36" x14ac:dyDescent="0.25">
      <c r="A7690" t="s">
        <v>32</v>
      </c>
      <c r="B7690" t="s">
        <v>23149</v>
      </c>
      <c r="C7690">
        <f>YEAR(B7690)</f>
        <v>2021</v>
      </c>
      <c r="D7690">
        <v>60.9</v>
      </c>
      <c r="E7690">
        <v>39.200000000000003</v>
      </c>
      <c r="F7690">
        <v>52.5</v>
      </c>
      <c r="H7690" s="2">
        <f>IF(F7690-57.53&lt;=0,0,IF(F7690-57.53&lt;=1,1,2))</f>
        <v>0</v>
      </c>
      <c r="I7690">
        <v>60.9</v>
      </c>
      <c r="J7690">
        <v>33.299999999999997</v>
      </c>
      <c r="K7690">
        <v>50.7</v>
      </c>
      <c r="L7690">
        <v>43.1</v>
      </c>
      <c r="M7690">
        <v>71.400000000000006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25.3</v>
      </c>
      <c r="V7690">
        <v>16.100000000000001</v>
      </c>
      <c r="W7690">
        <v>201.7</v>
      </c>
      <c r="X7690">
        <v>1015.3</v>
      </c>
      <c r="Y7690">
        <v>47.4</v>
      </c>
      <c r="Z7690">
        <v>6.2</v>
      </c>
      <c r="AA7690">
        <v>90.2</v>
      </c>
      <c r="AB7690">
        <v>7.8</v>
      </c>
      <c r="AC7690">
        <v>4</v>
      </c>
      <c r="AD7690">
        <v>0</v>
      </c>
      <c r="AE7690" t="s">
        <v>23150</v>
      </c>
      <c r="AF7690" t="s">
        <v>23151</v>
      </c>
      <c r="AG7690">
        <v>0.52</v>
      </c>
      <c r="AH7690" t="s">
        <v>36</v>
      </c>
      <c r="AI7690" t="s">
        <v>37</v>
      </c>
      <c r="AJ7690" t="s">
        <v>38</v>
      </c>
    </row>
    <row r="7691" spans="1:36" x14ac:dyDescent="0.25">
      <c r="A7691" t="s">
        <v>32</v>
      </c>
      <c r="B7691" t="s">
        <v>23152</v>
      </c>
      <c r="C7691">
        <f>YEAR(B7691)</f>
        <v>2021</v>
      </c>
      <c r="D7691">
        <v>68</v>
      </c>
      <c r="E7691">
        <v>56.4</v>
      </c>
      <c r="F7691">
        <v>61.6</v>
      </c>
      <c r="H7691" s="2">
        <f>IF(F7691-57.53&lt;=0,0,IF(F7691-57.53&lt;=1,1,2))</f>
        <v>2</v>
      </c>
      <c r="I7691">
        <v>68</v>
      </c>
      <c r="J7691">
        <v>56.4</v>
      </c>
      <c r="K7691">
        <v>61.6</v>
      </c>
      <c r="L7691">
        <v>50.1</v>
      </c>
      <c r="M7691">
        <v>66.599999999999994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40.299999999999997</v>
      </c>
      <c r="V7691">
        <v>25.6</v>
      </c>
      <c r="W7691">
        <v>218.5</v>
      </c>
      <c r="X7691">
        <v>1007</v>
      </c>
      <c r="Y7691">
        <v>44.1</v>
      </c>
      <c r="Z7691">
        <v>6.2</v>
      </c>
      <c r="AA7691">
        <v>126.8</v>
      </c>
      <c r="AB7691">
        <v>11.1</v>
      </c>
      <c r="AC7691">
        <v>5</v>
      </c>
      <c r="AD7691">
        <v>0</v>
      </c>
      <c r="AE7691" t="s">
        <v>23153</v>
      </c>
      <c r="AF7691" t="s">
        <v>23154</v>
      </c>
      <c r="AG7691">
        <v>0.56000000000000005</v>
      </c>
      <c r="AH7691" t="s">
        <v>36</v>
      </c>
      <c r="AI7691" t="s">
        <v>37</v>
      </c>
      <c r="AJ7691" t="s">
        <v>38</v>
      </c>
    </row>
    <row r="7692" spans="1:36" x14ac:dyDescent="0.25">
      <c r="A7692" t="s">
        <v>32</v>
      </c>
      <c r="B7692" t="s">
        <v>23155</v>
      </c>
      <c r="C7692">
        <f>YEAR(B7692)</f>
        <v>2021</v>
      </c>
      <c r="D7692">
        <v>69.8</v>
      </c>
      <c r="E7692">
        <v>50</v>
      </c>
      <c r="F7692">
        <v>59.1</v>
      </c>
      <c r="H7692" s="2">
        <f>IF(F7692-57.53&lt;=0,0,IF(F7692-57.53&lt;=1,1,2))</f>
        <v>2</v>
      </c>
      <c r="I7692">
        <v>69.8</v>
      </c>
      <c r="J7692">
        <v>50</v>
      </c>
      <c r="K7692">
        <v>59.1</v>
      </c>
      <c r="L7692">
        <v>48.7</v>
      </c>
      <c r="M7692">
        <v>69.3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34.4</v>
      </c>
      <c r="V7692">
        <v>22.7</v>
      </c>
      <c r="W7692">
        <v>177</v>
      </c>
      <c r="X7692">
        <v>1010</v>
      </c>
      <c r="Y7692">
        <v>26</v>
      </c>
      <c r="Z7692">
        <v>6.2</v>
      </c>
      <c r="AA7692">
        <v>159.9</v>
      </c>
      <c r="AB7692">
        <v>13.8</v>
      </c>
      <c r="AC7692">
        <v>6</v>
      </c>
      <c r="AD7692">
        <v>0</v>
      </c>
      <c r="AE7692" t="s">
        <v>23156</v>
      </c>
      <c r="AF7692" t="s">
        <v>23157</v>
      </c>
      <c r="AG7692">
        <v>0.59</v>
      </c>
      <c r="AH7692" t="s">
        <v>36</v>
      </c>
      <c r="AI7692" t="s">
        <v>37</v>
      </c>
      <c r="AJ7692" t="s">
        <v>38</v>
      </c>
    </row>
    <row r="7693" spans="1:36" x14ac:dyDescent="0.25">
      <c r="A7693" t="s">
        <v>32</v>
      </c>
      <c r="B7693" t="s">
        <v>23158</v>
      </c>
      <c r="C7693">
        <f>YEAR(B7693)</f>
        <v>2021</v>
      </c>
      <c r="D7693">
        <v>71.599999999999994</v>
      </c>
      <c r="E7693">
        <v>58.9</v>
      </c>
      <c r="F7693">
        <v>62.8</v>
      </c>
      <c r="H7693" s="2">
        <f>IF(F7693-57.53&lt;=0,0,IF(F7693-57.53&lt;=1,1,2))</f>
        <v>2</v>
      </c>
      <c r="I7693">
        <v>71.599999999999994</v>
      </c>
      <c r="J7693">
        <v>58.9</v>
      </c>
      <c r="K7693">
        <v>62.8</v>
      </c>
      <c r="L7693">
        <v>53.3</v>
      </c>
      <c r="M7693">
        <v>71.7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38</v>
      </c>
      <c r="V7693">
        <v>20.100000000000001</v>
      </c>
      <c r="W7693">
        <v>177.9</v>
      </c>
      <c r="X7693">
        <v>1008.8</v>
      </c>
      <c r="Y7693">
        <v>32</v>
      </c>
      <c r="Z7693">
        <v>6.2</v>
      </c>
      <c r="AA7693">
        <v>150</v>
      </c>
      <c r="AB7693">
        <v>12.9</v>
      </c>
      <c r="AC7693">
        <v>6</v>
      </c>
      <c r="AD7693">
        <v>0</v>
      </c>
      <c r="AE7693" t="s">
        <v>23159</v>
      </c>
      <c r="AF7693" t="s">
        <v>23160</v>
      </c>
      <c r="AG7693">
        <v>0.63</v>
      </c>
      <c r="AH7693" t="s">
        <v>36</v>
      </c>
      <c r="AI7693" t="s">
        <v>37</v>
      </c>
      <c r="AJ7693" t="s">
        <v>38</v>
      </c>
    </row>
    <row r="7694" spans="1:36" x14ac:dyDescent="0.25">
      <c r="A7694" t="s">
        <v>32</v>
      </c>
      <c r="B7694" t="s">
        <v>23161</v>
      </c>
      <c r="C7694">
        <f>YEAR(B7694)</f>
        <v>2021</v>
      </c>
      <c r="D7694">
        <v>62.6</v>
      </c>
      <c r="E7694">
        <v>53.5</v>
      </c>
      <c r="F7694">
        <v>57.8</v>
      </c>
      <c r="H7694" s="2">
        <f>IF(F7694-57.53&lt;=0,0,IF(F7694-57.53&lt;=1,1,2))</f>
        <v>1</v>
      </c>
      <c r="I7694">
        <v>62.6</v>
      </c>
      <c r="J7694">
        <v>53.5</v>
      </c>
      <c r="K7694">
        <v>57.8</v>
      </c>
      <c r="L7694">
        <v>53.6</v>
      </c>
      <c r="M7694">
        <v>86.2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15</v>
      </c>
      <c r="V7694">
        <v>8</v>
      </c>
      <c r="W7694">
        <v>107.3</v>
      </c>
      <c r="X7694">
        <v>1013</v>
      </c>
      <c r="Y7694">
        <v>31.6</v>
      </c>
      <c r="Z7694">
        <v>6.2</v>
      </c>
      <c r="AA7694">
        <v>124.2</v>
      </c>
      <c r="AB7694">
        <v>10.7</v>
      </c>
      <c r="AC7694">
        <v>5</v>
      </c>
      <c r="AD7694">
        <v>0</v>
      </c>
      <c r="AE7694" t="s">
        <v>23162</v>
      </c>
      <c r="AF7694" t="s">
        <v>23163</v>
      </c>
      <c r="AG7694">
        <v>0.66</v>
      </c>
      <c r="AH7694" t="s">
        <v>36</v>
      </c>
      <c r="AI7694" t="s">
        <v>37</v>
      </c>
      <c r="AJ7694" t="s">
        <v>38</v>
      </c>
    </row>
    <row r="7695" spans="1:36" x14ac:dyDescent="0.25">
      <c r="A7695" t="s">
        <v>32</v>
      </c>
      <c r="B7695" t="s">
        <v>23164</v>
      </c>
      <c r="C7695">
        <f>YEAR(B7695)</f>
        <v>2021</v>
      </c>
      <c r="D7695">
        <v>62.6</v>
      </c>
      <c r="E7695">
        <v>51.8</v>
      </c>
      <c r="F7695">
        <v>57</v>
      </c>
      <c r="H7695" s="2">
        <f>IF(F7695-57.53&lt;=0,0,IF(F7695-57.53&lt;=1,1,2))</f>
        <v>0</v>
      </c>
      <c r="I7695">
        <v>62.6</v>
      </c>
      <c r="J7695">
        <v>51.8</v>
      </c>
      <c r="K7695">
        <v>57</v>
      </c>
      <c r="L7695">
        <v>53.5</v>
      </c>
      <c r="M7695">
        <v>88.1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19.2</v>
      </c>
      <c r="V7695">
        <v>13.2</v>
      </c>
      <c r="W7695">
        <v>281.7</v>
      </c>
      <c r="X7695">
        <v>1015.9</v>
      </c>
      <c r="Y7695">
        <v>45.9</v>
      </c>
      <c r="Z7695">
        <v>6.2</v>
      </c>
      <c r="AA7695">
        <v>135</v>
      </c>
      <c r="AB7695">
        <v>11.7</v>
      </c>
      <c r="AC7695">
        <v>5</v>
      </c>
      <c r="AD7695">
        <v>0</v>
      </c>
      <c r="AE7695" t="s">
        <v>23165</v>
      </c>
      <c r="AF7695" t="s">
        <v>23166</v>
      </c>
      <c r="AG7695">
        <v>0.7</v>
      </c>
      <c r="AH7695" t="s">
        <v>36</v>
      </c>
      <c r="AI7695" t="s">
        <v>37</v>
      </c>
      <c r="AJ7695" t="s">
        <v>38</v>
      </c>
    </row>
    <row r="7696" spans="1:36" x14ac:dyDescent="0.25">
      <c r="A7696" t="s">
        <v>32</v>
      </c>
      <c r="B7696" t="s">
        <v>23167</v>
      </c>
      <c r="C7696">
        <f>YEAR(B7696)</f>
        <v>2021</v>
      </c>
      <c r="D7696">
        <v>64.400000000000006</v>
      </c>
      <c r="E7696">
        <v>50</v>
      </c>
      <c r="F7696">
        <v>56.7</v>
      </c>
      <c r="H7696" s="2">
        <f>IF(F7696-57.53&lt;=0,0,IF(F7696-57.53&lt;=1,1,2))</f>
        <v>0</v>
      </c>
      <c r="I7696">
        <v>64.400000000000006</v>
      </c>
      <c r="J7696">
        <v>50</v>
      </c>
      <c r="K7696">
        <v>56.7</v>
      </c>
      <c r="L7696">
        <v>52.1</v>
      </c>
      <c r="M7696">
        <v>85.3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15.4</v>
      </c>
      <c r="V7696">
        <v>8.1</v>
      </c>
      <c r="W7696">
        <v>193.4</v>
      </c>
      <c r="X7696">
        <v>1018.1</v>
      </c>
      <c r="Y7696">
        <v>26.6</v>
      </c>
      <c r="Z7696">
        <v>6.2</v>
      </c>
      <c r="AA7696">
        <v>168.3</v>
      </c>
      <c r="AB7696">
        <v>14.6</v>
      </c>
      <c r="AC7696">
        <v>6</v>
      </c>
      <c r="AD7696">
        <v>0</v>
      </c>
      <c r="AE7696" t="s">
        <v>23168</v>
      </c>
      <c r="AF7696" t="s">
        <v>23169</v>
      </c>
      <c r="AG7696">
        <v>0.75</v>
      </c>
      <c r="AH7696" t="s">
        <v>36</v>
      </c>
      <c r="AI7696" t="s">
        <v>37</v>
      </c>
      <c r="AJ7696" t="s">
        <v>38</v>
      </c>
    </row>
    <row r="7697" spans="1:36" x14ac:dyDescent="0.25">
      <c r="A7697" t="s">
        <v>32</v>
      </c>
      <c r="B7697" t="s">
        <v>23170</v>
      </c>
      <c r="C7697">
        <f>YEAR(B7697)</f>
        <v>2021</v>
      </c>
      <c r="D7697">
        <v>62.6</v>
      </c>
      <c r="E7697">
        <v>49.9</v>
      </c>
      <c r="F7697">
        <v>56.4</v>
      </c>
      <c r="H7697" s="2">
        <f>IF(F7697-57.53&lt;=0,0,IF(F7697-57.53&lt;=1,1,2))</f>
        <v>0</v>
      </c>
      <c r="I7697">
        <v>62.6</v>
      </c>
      <c r="J7697">
        <v>47.1</v>
      </c>
      <c r="K7697">
        <v>56.3</v>
      </c>
      <c r="L7697">
        <v>53.2</v>
      </c>
      <c r="M7697">
        <v>89.3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14.3</v>
      </c>
      <c r="V7697">
        <v>7.9</v>
      </c>
      <c r="W7697">
        <v>183.6</v>
      </c>
      <c r="X7697">
        <v>1019.8</v>
      </c>
      <c r="Y7697">
        <v>35</v>
      </c>
      <c r="Z7697">
        <v>6.2</v>
      </c>
      <c r="AA7697">
        <v>165.9</v>
      </c>
      <c r="AB7697">
        <v>14.2</v>
      </c>
      <c r="AC7697">
        <v>6</v>
      </c>
      <c r="AD7697">
        <v>0</v>
      </c>
      <c r="AE7697" t="s">
        <v>23171</v>
      </c>
      <c r="AF7697" t="s">
        <v>23172</v>
      </c>
      <c r="AG7697">
        <v>0.77</v>
      </c>
      <c r="AH7697" t="s">
        <v>36</v>
      </c>
      <c r="AI7697" t="s">
        <v>37</v>
      </c>
      <c r="AJ7697" t="s">
        <v>38</v>
      </c>
    </row>
    <row r="7698" spans="1:36" x14ac:dyDescent="0.25">
      <c r="A7698" t="s">
        <v>32</v>
      </c>
      <c r="B7698" t="s">
        <v>23173</v>
      </c>
      <c r="C7698">
        <f>YEAR(B7698)</f>
        <v>2021</v>
      </c>
      <c r="D7698">
        <v>69.8</v>
      </c>
      <c r="E7698">
        <v>50</v>
      </c>
      <c r="F7698">
        <v>58.7</v>
      </c>
      <c r="H7698" s="2">
        <f>IF(F7698-57.53&lt;=0,0,IF(F7698-57.53&lt;=1,1,2))</f>
        <v>2</v>
      </c>
      <c r="I7698">
        <v>69.8</v>
      </c>
      <c r="J7698">
        <v>46.5</v>
      </c>
      <c r="K7698">
        <v>58.5</v>
      </c>
      <c r="L7698">
        <v>49.3</v>
      </c>
      <c r="M7698">
        <v>72.599999999999994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16.600000000000001</v>
      </c>
      <c r="V7698">
        <v>10.8</v>
      </c>
      <c r="W7698">
        <v>167.6</v>
      </c>
      <c r="X7698">
        <v>1019</v>
      </c>
      <c r="Y7698">
        <v>13.2</v>
      </c>
      <c r="Z7698">
        <v>6.2</v>
      </c>
      <c r="AA7698">
        <v>170</v>
      </c>
      <c r="AB7698">
        <v>14.6</v>
      </c>
      <c r="AC7698">
        <v>6</v>
      </c>
      <c r="AD7698">
        <v>0</v>
      </c>
      <c r="AE7698" t="s">
        <v>23174</v>
      </c>
      <c r="AF7698" t="s">
        <v>23175</v>
      </c>
      <c r="AG7698">
        <v>0.81</v>
      </c>
      <c r="AH7698" t="s">
        <v>330</v>
      </c>
      <c r="AI7698" t="s">
        <v>9140</v>
      </c>
      <c r="AJ7698" t="s">
        <v>331</v>
      </c>
    </row>
    <row r="7699" spans="1:36" x14ac:dyDescent="0.25">
      <c r="A7699" t="s">
        <v>32</v>
      </c>
      <c r="B7699" t="s">
        <v>23176</v>
      </c>
      <c r="C7699">
        <f>YEAR(B7699)</f>
        <v>2021</v>
      </c>
      <c r="D7699">
        <v>74.400000000000006</v>
      </c>
      <c r="E7699">
        <v>51.8</v>
      </c>
      <c r="F7699">
        <v>62.3</v>
      </c>
      <c r="H7699" s="2">
        <f>IF(F7699-57.53&lt;=0,0,IF(F7699-57.53&lt;=1,1,2))</f>
        <v>2</v>
      </c>
      <c r="I7699">
        <v>74.400000000000006</v>
      </c>
      <c r="J7699">
        <v>51.8</v>
      </c>
      <c r="K7699">
        <v>62.3</v>
      </c>
      <c r="L7699">
        <v>47.1</v>
      </c>
      <c r="M7699">
        <v>60.3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34.4</v>
      </c>
      <c r="V7699">
        <v>22.4</v>
      </c>
      <c r="W7699">
        <v>179.2</v>
      </c>
      <c r="X7699">
        <v>1016.8</v>
      </c>
      <c r="Y7699">
        <v>36.299999999999997</v>
      </c>
      <c r="Z7699">
        <v>6.2</v>
      </c>
      <c r="AA7699">
        <v>164.2</v>
      </c>
      <c r="AB7699">
        <v>14.1</v>
      </c>
      <c r="AC7699">
        <v>6</v>
      </c>
      <c r="AD7699">
        <v>0</v>
      </c>
      <c r="AE7699" t="s">
        <v>23177</v>
      </c>
      <c r="AF7699" t="s">
        <v>23178</v>
      </c>
      <c r="AG7699">
        <v>0.84</v>
      </c>
      <c r="AH7699" t="s">
        <v>36</v>
      </c>
      <c r="AI7699" t="s">
        <v>702</v>
      </c>
      <c r="AJ7699" t="s">
        <v>38</v>
      </c>
    </row>
    <row r="7700" spans="1:36" x14ac:dyDescent="0.25">
      <c r="A7700" t="s">
        <v>32</v>
      </c>
      <c r="B7700" t="s">
        <v>23179</v>
      </c>
      <c r="C7700">
        <f>YEAR(B7700)</f>
        <v>2021</v>
      </c>
      <c r="D7700">
        <v>70.5</v>
      </c>
      <c r="E7700">
        <v>55.4</v>
      </c>
      <c r="F7700">
        <v>64.5</v>
      </c>
      <c r="H7700" s="2">
        <f>IF(F7700-57.53&lt;=0,0,IF(F7700-57.53&lt;=1,1,2))</f>
        <v>2</v>
      </c>
      <c r="I7700">
        <v>70.5</v>
      </c>
      <c r="J7700">
        <v>55.4</v>
      </c>
      <c r="K7700">
        <v>64.5</v>
      </c>
      <c r="L7700">
        <v>52.4</v>
      </c>
      <c r="M7700">
        <v>65.3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46.7</v>
      </c>
      <c r="V7700">
        <v>27.1</v>
      </c>
      <c r="W7700">
        <v>176.8</v>
      </c>
      <c r="X7700">
        <v>1012.1</v>
      </c>
      <c r="Y7700">
        <v>40.4</v>
      </c>
      <c r="Z7700">
        <v>6.2</v>
      </c>
      <c r="AA7700">
        <v>155.30000000000001</v>
      </c>
      <c r="AB7700">
        <v>13.3</v>
      </c>
      <c r="AC7700">
        <v>6</v>
      </c>
      <c r="AD7700">
        <v>0</v>
      </c>
      <c r="AE7700" t="s">
        <v>23180</v>
      </c>
      <c r="AF7700" t="s">
        <v>23181</v>
      </c>
      <c r="AG7700">
        <v>0.88</v>
      </c>
      <c r="AH7700" t="s">
        <v>36</v>
      </c>
      <c r="AI7700" t="s">
        <v>37</v>
      </c>
      <c r="AJ7700" t="s">
        <v>38</v>
      </c>
    </row>
    <row r="7701" spans="1:36" x14ac:dyDescent="0.25">
      <c r="A7701" t="s">
        <v>32</v>
      </c>
      <c r="B7701" t="s">
        <v>23182</v>
      </c>
      <c r="C7701">
        <f>YEAR(B7701)</f>
        <v>2021</v>
      </c>
      <c r="D7701">
        <v>68</v>
      </c>
      <c r="E7701">
        <v>53.6</v>
      </c>
      <c r="F7701">
        <v>59.6</v>
      </c>
      <c r="H7701" s="2">
        <f>IF(F7701-57.53&lt;=0,0,IF(F7701-57.53&lt;=1,1,2))</f>
        <v>2</v>
      </c>
      <c r="I7701">
        <v>68</v>
      </c>
      <c r="J7701">
        <v>53.6</v>
      </c>
      <c r="K7701">
        <v>59.6</v>
      </c>
      <c r="L7701">
        <v>51.4</v>
      </c>
      <c r="M7701">
        <v>74.900000000000006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32.200000000000003</v>
      </c>
      <c r="V7701">
        <v>13.9</v>
      </c>
      <c r="W7701">
        <v>173.9</v>
      </c>
      <c r="X7701">
        <v>1017.3</v>
      </c>
      <c r="Y7701">
        <v>27.6</v>
      </c>
      <c r="Z7701">
        <v>6.2</v>
      </c>
      <c r="AA7701">
        <v>169.1</v>
      </c>
      <c r="AB7701">
        <v>14.6</v>
      </c>
      <c r="AC7701">
        <v>6</v>
      </c>
      <c r="AD7701">
        <v>0</v>
      </c>
      <c r="AE7701" t="s">
        <v>23183</v>
      </c>
      <c r="AF7701" t="s">
        <v>23184</v>
      </c>
      <c r="AG7701">
        <v>0.91</v>
      </c>
      <c r="AH7701" t="s">
        <v>36</v>
      </c>
      <c r="AI7701" t="s">
        <v>37</v>
      </c>
      <c r="AJ7701" t="s">
        <v>38</v>
      </c>
    </row>
    <row r="7702" spans="1:36" x14ac:dyDescent="0.25">
      <c r="A7702" t="s">
        <v>32</v>
      </c>
      <c r="B7702" t="s">
        <v>23185</v>
      </c>
      <c r="C7702">
        <f>YEAR(B7702)</f>
        <v>2021</v>
      </c>
      <c r="D7702">
        <v>66.2</v>
      </c>
      <c r="E7702">
        <v>53.5</v>
      </c>
      <c r="F7702">
        <v>59.9</v>
      </c>
      <c r="H7702" s="2">
        <f>IF(F7702-57.53&lt;=0,0,IF(F7702-57.53&lt;=1,1,2))</f>
        <v>2</v>
      </c>
      <c r="I7702">
        <v>66.2</v>
      </c>
      <c r="J7702">
        <v>53.5</v>
      </c>
      <c r="K7702">
        <v>59.9</v>
      </c>
      <c r="L7702">
        <v>51.4</v>
      </c>
      <c r="M7702">
        <v>73.8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26.4</v>
      </c>
      <c r="V7702">
        <v>12.8</v>
      </c>
      <c r="W7702">
        <v>165.2</v>
      </c>
      <c r="X7702">
        <v>1018.3</v>
      </c>
      <c r="Y7702">
        <v>26.2</v>
      </c>
      <c r="Z7702">
        <v>6.2</v>
      </c>
      <c r="AA7702">
        <v>179.4</v>
      </c>
      <c r="AB7702">
        <v>15.4</v>
      </c>
      <c r="AC7702">
        <v>7</v>
      </c>
      <c r="AD7702">
        <v>0</v>
      </c>
      <c r="AE7702" t="s">
        <v>23186</v>
      </c>
      <c r="AF7702" t="s">
        <v>23187</v>
      </c>
      <c r="AG7702">
        <v>0.95</v>
      </c>
      <c r="AH7702" t="s">
        <v>36</v>
      </c>
      <c r="AI7702" t="s">
        <v>37</v>
      </c>
      <c r="AJ7702" t="s">
        <v>38</v>
      </c>
    </row>
    <row r="7703" spans="1:36" x14ac:dyDescent="0.25">
      <c r="A7703" t="s">
        <v>32</v>
      </c>
      <c r="B7703" t="s">
        <v>23188</v>
      </c>
      <c r="C7703">
        <f>YEAR(B7703)</f>
        <v>2021</v>
      </c>
      <c r="D7703">
        <v>73.3</v>
      </c>
      <c r="E7703">
        <v>49.4</v>
      </c>
      <c r="F7703">
        <v>61.4</v>
      </c>
      <c r="H7703" s="2">
        <f>IF(F7703-57.53&lt;=0,0,IF(F7703-57.53&lt;=1,1,2))</f>
        <v>2</v>
      </c>
      <c r="I7703">
        <v>73.3</v>
      </c>
      <c r="J7703">
        <v>48</v>
      </c>
      <c r="K7703">
        <v>61.4</v>
      </c>
      <c r="L7703">
        <v>49.3</v>
      </c>
      <c r="M7703">
        <v>66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29.8</v>
      </c>
      <c r="V7703">
        <v>18.3</v>
      </c>
      <c r="W7703">
        <v>186.7</v>
      </c>
      <c r="X7703">
        <v>1015.6</v>
      </c>
      <c r="Y7703">
        <v>16.8</v>
      </c>
      <c r="Z7703">
        <v>6.2</v>
      </c>
      <c r="AA7703">
        <v>182</v>
      </c>
      <c r="AB7703">
        <v>15.6</v>
      </c>
      <c r="AC7703">
        <v>7</v>
      </c>
      <c r="AD7703">
        <v>0</v>
      </c>
      <c r="AE7703" t="s">
        <v>23189</v>
      </c>
      <c r="AF7703" t="s">
        <v>23190</v>
      </c>
      <c r="AG7703">
        <v>0</v>
      </c>
      <c r="AH7703" t="s">
        <v>330</v>
      </c>
      <c r="AI7703" t="s">
        <v>9140</v>
      </c>
      <c r="AJ7703" t="s">
        <v>331</v>
      </c>
    </row>
    <row r="7704" spans="1:36" x14ac:dyDescent="0.25">
      <c r="A7704" t="s">
        <v>32</v>
      </c>
      <c r="B7704" t="s">
        <v>23191</v>
      </c>
      <c r="C7704">
        <f>YEAR(B7704)</f>
        <v>2021</v>
      </c>
      <c r="D7704">
        <v>64.3</v>
      </c>
      <c r="E7704">
        <v>49.9</v>
      </c>
      <c r="F7704">
        <v>57.6</v>
      </c>
      <c r="H7704" s="2">
        <f>IF(F7704-57.53&lt;=0,0,IF(F7704-57.53&lt;=1,1,2))</f>
        <v>1</v>
      </c>
      <c r="I7704">
        <v>64.3</v>
      </c>
      <c r="J7704">
        <v>49.9</v>
      </c>
      <c r="K7704">
        <v>57.6</v>
      </c>
      <c r="L7704">
        <v>49.7</v>
      </c>
      <c r="M7704">
        <v>75.5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24.6</v>
      </c>
      <c r="V7704">
        <v>18.3</v>
      </c>
      <c r="W7704">
        <v>278.3</v>
      </c>
      <c r="X7704">
        <v>1018</v>
      </c>
      <c r="Y7704">
        <v>26</v>
      </c>
      <c r="Z7704">
        <v>6.2</v>
      </c>
      <c r="AA7704">
        <v>164</v>
      </c>
      <c r="AB7704">
        <v>14.1</v>
      </c>
      <c r="AC7704">
        <v>6</v>
      </c>
      <c r="AD7704">
        <v>0</v>
      </c>
      <c r="AE7704" t="s">
        <v>23192</v>
      </c>
      <c r="AF7704" t="s">
        <v>23193</v>
      </c>
      <c r="AG7704">
        <v>0.02</v>
      </c>
      <c r="AH7704" t="s">
        <v>36</v>
      </c>
      <c r="AI7704" t="s">
        <v>37</v>
      </c>
      <c r="AJ7704" t="s">
        <v>38</v>
      </c>
    </row>
    <row r="7705" spans="1:36" x14ac:dyDescent="0.25">
      <c r="A7705" t="s">
        <v>32</v>
      </c>
      <c r="B7705" t="s">
        <v>23194</v>
      </c>
      <c r="C7705">
        <f>YEAR(B7705)</f>
        <v>2021</v>
      </c>
      <c r="D7705">
        <v>66.2</v>
      </c>
      <c r="E7705">
        <v>48.1</v>
      </c>
      <c r="F7705">
        <v>55.8</v>
      </c>
      <c r="H7705" s="2">
        <f>IF(F7705-57.53&lt;=0,0,IF(F7705-57.53&lt;=1,1,2))</f>
        <v>0</v>
      </c>
      <c r="I7705">
        <v>66.2</v>
      </c>
      <c r="J7705">
        <v>42.8</v>
      </c>
      <c r="K7705">
        <v>54.5</v>
      </c>
      <c r="L7705">
        <v>47.3</v>
      </c>
      <c r="M7705">
        <v>74</v>
      </c>
      <c r="O7705">
        <v>4.0000000000000001E-3</v>
      </c>
      <c r="P7705">
        <v>100</v>
      </c>
      <c r="Q7705">
        <v>4.17</v>
      </c>
      <c r="R7705" t="s">
        <v>40</v>
      </c>
      <c r="S7705">
        <v>0</v>
      </c>
      <c r="T7705">
        <v>0</v>
      </c>
      <c r="U7705">
        <v>21.9</v>
      </c>
      <c r="V7705">
        <v>12.8</v>
      </c>
      <c r="W7705">
        <v>167.9</v>
      </c>
      <c r="X7705">
        <v>1018.8</v>
      </c>
      <c r="Y7705">
        <v>33.799999999999997</v>
      </c>
      <c r="Z7705">
        <v>6.2</v>
      </c>
      <c r="AA7705">
        <v>132.69999999999999</v>
      </c>
      <c r="AB7705">
        <v>11.4</v>
      </c>
      <c r="AC7705">
        <v>5</v>
      </c>
      <c r="AD7705">
        <v>0</v>
      </c>
      <c r="AE7705" t="s">
        <v>23195</v>
      </c>
      <c r="AF7705" t="s">
        <v>23196</v>
      </c>
      <c r="AG7705">
        <v>0.05</v>
      </c>
      <c r="AH7705" t="s">
        <v>56</v>
      </c>
      <c r="AI7705" t="s">
        <v>78</v>
      </c>
      <c r="AJ7705" t="s">
        <v>40</v>
      </c>
    </row>
    <row r="7706" spans="1:36" x14ac:dyDescent="0.25">
      <c r="A7706" t="s">
        <v>32</v>
      </c>
      <c r="B7706" t="s">
        <v>23197</v>
      </c>
      <c r="C7706">
        <f>YEAR(B7706)</f>
        <v>2021</v>
      </c>
      <c r="D7706">
        <v>67.2</v>
      </c>
      <c r="E7706">
        <v>51.8</v>
      </c>
      <c r="F7706">
        <v>58.5</v>
      </c>
      <c r="H7706" s="2">
        <f>IF(F7706-57.53&lt;=0,0,IF(F7706-57.53&lt;=1,1,2))</f>
        <v>1</v>
      </c>
      <c r="I7706">
        <v>67.2</v>
      </c>
      <c r="J7706">
        <v>51.8</v>
      </c>
      <c r="K7706">
        <v>58.5</v>
      </c>
      <c r="L7706">
        <v>50.2</v>
      </c>
      <c r="M7706">
        <v>75</v>
      </c>
      <c r="O7706">
        <v>1.9E-2</v>
      </c>
      <c r="P7706">
        <v>100</v>
      </c>
      <c r="Q7706">
        <v>4.17</v>
      </c>
      <c r="R7706" t="s">
        <v>40</v>
      </c>
      <c r="S7706">
        <v>0</v>
      </c>
      <c r="T7706">
        <v>0</v>
      </c>
      <c r="U7706">
        <v>24.2</v>
      </c>
      <c r="V7706">
        <v>22.9</v>
      </c>
      <c r="W7706">
        <v>192</v>
      </c>
      <c r="X7706">
        <v>1013.9</v>
      </c>
      <c r="Y7706">
        <v>47.3</v>
      </c>
      <c r="Z7706">
        <v>6</v>
      </c>
      <c r="AA7706">
        <v>145.9</v>
      </c>
      <c r="AB7706">
        <v>12.5</v>
      </c>
      <c r="AC7706">
        <v>6</v>
      </c>
      <c r="AD7706">
        <v>0</v>
      </c>
      <c r="AE7706" t="s">
        <v>23198</v>
      </c>
      <c r="AF7706" t="s">
        <v>23199</v>
      </c>
      <c r="AG7706">
        <v>0.08</v>
      </c>
      <c r="AH7706" t="s">
        <v>56</v>
      </c>
      <c r="AI7706" t="s">
        <v>65</v>
      </c>
      <c r="AJ7706" t="s">
        <v>40</v>
      </c>
    </row>
    <row r="7707" spans="1:36" x14ac:dyDescent="0.25">
      <c r="A7707" t="s">
        <v>32</v>
      </c>
      <c r="B7707" t="s">
        <v>23200</v>
      </c>
      <c r="C7707">
        <f>YEAR(B7707)</f>
        <v>2021</v>
      </c>
      <c r="D7707">
        <v>51.9</v>
      </c>
      <c r="E7707">
        <v>43.6</v>
      </c>
      <c r="F7707">
        <v>47.6</v>
      </c>
      <c r="H7707" s="2">
        <f>IF(F7707-57.53&lt;=0,0,IF(F7707-57.53&lt;=1,1,2))</f>
        <v>0</v>
      </c>
      <c r="I7707">
        <v>51.9</v>
      </c>
      <c r="J7707">
        <v>35.6</v>
      </c>
      <c r="K7707">
        <v>42.1</v>
      </c>
      <c r="L7707">
        <v>44.2</v>
      </c>
      <c r="M7707">
        <v>88</v>
      </c>
      <c r="O7707">
        <v>1.282</v>
      </c>
      <c r="P7707">
        <v>100</v>
      </c>
      <c r="Q7707">
        <v>16.670000000000002</v>
      </c>
      <c r="R7707" t="s">
        <v>40</v>
      </c>
      <c r="S7707">
        <v>0</v>
      </c>
      <c r="T7707">
        <v>0</v>
      </c>
      <c r="U7707">
        <v>35.700000000000003</v>
      </c>
      <c r="V7707">
        <v>24.3</v>
      </c>
      <c r="W7707">
        <v>347.9</v>
      </c>
      <c r="X7707">
        <v>1015.8</v>
      </c>
      <c r="Y7707">
        <v>93</v>
      </c>
      <c r="Z7707">
        <v>5.6</v>
      </c>
      <c r="AA7707">
        <v>45.1</v>
      </c>
      <c r="AB7707">
        <v>4</v>
      </c>
      <c r="AC7707">
        <v>2</v>
      </c>
      <c r="AD7707">
        <v>0</v>
      </c>
      <c r="AE7707" t="s">
        <v>23201</v>
      </c>
      <c r="AF7707" t="s">
        <v>23202</v>
      </c>
      <c r="AG7707">
        <v>0.12</v>
      </c>
      <c r="AH7707" t="s">
        <v>43</v>
      </c>
      <c r="AI7707" t="s">
        <v>48</v>
      </c>
      <c r="AJ7707" t="s">
        <v>40</v>
      </c>
    </row>
    <row r="7708" spans="1:36" x14ac:dyDescent="0.25">
      <c r="A7708" t="s">
        <v>32</v>
      </c>
      <c r="B7708" t="s">
        <v>23203</v>
      </c>
      <c r="C7708">
        <f>YEAR(B7708)</f>
        <v>2021</v>
      </c>
      <c r="D7708">
        <v>46.4</v>
      </c>
      <c r="E7708">
        <v>41</v>
      </c>
      <c r="F7708">
        <v>43.9</v>
      </c>
      <c r="H7708" s="2">
        <f>IF(F7708-57.53&lt;=0,0,IF(F7708-57.53&lt;=1,1,2))</f>
        <v>0</v>
      </c>
      <c r="I7708">
        <v>37.799999999999997</v>
      </c>
      <c r="J7708">
        <v>29</v>
      </c>
      <c r="K7708">
        <v>33.6</v>
      </c>
      <c r="L7708">
        <v>36.299999999999997</v>
      </c>
      <c r="M7708">
        <v>75.400000000000006</v>
      </c>
      <c r="O7708">
        <v>5.8000000000000003E-2</v>
      </c>
      <c r="P7708">
        <v>100</v>
      </c>
      <c r="Q7708">
        <v>12.5</v>
      </c>
      <c r="R7708" t="s">
        <v>40</v>
      </c>
      <c r="S7708">
        <v>0</v>
      </c>
      <c r="T7708">
        <v>0.2</v>
      </c>
      <c r="U7708">
        <v>57.5</v>
      </c>
      <c r="V7708">
        <v>40.5</v>
      </c>
      <c r="W7708">
        <v>340.1</v>
      </c>
      <c r="X7708">
        <v>1016.4</v>
      </c>
      <c r="Y7708">
        <v>91.1</v>
      </c>
      <c r="Z7708">
        <v>6.1</v>
      </c>
      <c r="AA7708">
        <v>146.1</v>
      </c>
      <c r="AB7708">
        <v>12.5</v>
      </c>
      <c r="AC7708">
        <v>5</v>
      </c>
      <c r="AD7708">
        <v>0</v>
      </c>
      <c r="AE7708" t="s">
        <v>23204</v>
      </c>
      <c r="AF7708" t="s">
        <v>23205</v>
      </c>
      <c r="AG7708">
        <v>0.15</v>
      </c>
      <c r="AH7708" t="s">
        <v>43</v>
      </c>
      <c r="AI7708" t="s">
        <v>48</v>
      </c>
      <c r="AJ7708" t="s">
        <v>40</v>
      </c>
    </row>
    <row r="7709" spans="1:36" x14ac:dyDescent="0.25">
      <c r="A7709" t="s">
        <v>32</v>
      </c>
      <c r="B7709" t="s">
        <v>23206</v>
      </c>
      <c r="C7709">
        <f>YEAR(B7709)</f>
        <v>2021</v>
      </c>
      <c r="D7709">
        <v>46.4</v>
      </c>
      <c r="E7709">
        <v>41</v>
      </c>
      <c r="F7709">
        <v>44.4</v>
      </c>
      <c r="H7709" s="2">
        <f>IF(F7709-57.53&lt;=0,0,IF(F7709-57.53&lt;=1,1,2))</f>
        <v>0</v>
      </c>
      <c r="I7709">
        <v>40.4</v>
      </c>
      <c r="J7709">
        <v>30.9</v>
      </c>
      <c r="K7709">
        <v>35.4</v>
      </c>
      <c r="L7709">
        <v>34.9</v>
      </c>
      <c r="M7709">
        <v>69.2</v>
      </c>
      <c r="O7709">
        <v>0.39900000000000002</v>
      </c>
      <c r="P7709">
        <v>100</v>
      </c>
      <c r="Q7709">
        <v>16.670000000000002</v>
      </c>
      <c r="R7709" t="s">
        <v>40</v>
      </c>
      <c r="S7709">
        <v>0</v>
      </c>
      <c r="T7709">
        <v>0.4</v>
      </c>
      <c r="U7709">
        <v>50.1</v>
      </c>
      <c r="V7709">
        <v>34.799999999999997</v>
      </c>
      <c r="W7709">
        <v>329</v>
      </c>
      <c r="X7709">
        <v>1019.9</v>
      </c>
      <c r="Y7709">
        <v>84.9</v>
      </c>
      <c r="Z7709">
        <v>6.2</v>
      </c>
      <c r="AA7709">
        <v>147.1</v>
      </c>
      <c r="AB7709">
        <v>12.7</v>
      </c>
      <c r="AC7709">
        <v>6</v>
      </c>
      <c r="AD7709">
        <v>0</v>
      </c>
      <c r="AE7709" t="s">
        <v>23207</v>
      </c>
      <c r="AF7709" t="s">
        <v>23208</v>
      </c>
      <c r="AG7709">
        <v>0.18</v>
      </c>
      <c r="AH7709" t="s">
        <v>56</v>
      </c>
      <c r="AI7709" t="s">
        <v>111</v>
      </c>
      <c r="AJ7709" t="s">
        <v>40</v>
      </c>
    </row>
    <row r="7710" spans="1:36" x14ac:dyDescent="0.25">
      <c r="A7710" t="s">
        <v>32</v>
      </c>
      <c r="B7710" t="s">
        <v>23209</v>
      </c>
      <c r="C7710">
        <f>YEAR(B7710)</f>
        <v>2021</v>
      </c>
      <c r="D7710">
        <v>59</v>
      </c>
      <c r="E7710">
        <v>38.200000000000003</v>
      </c>
      <c r="F7710">
        <v>48.8</v>
      </c>
      <c r="H7710" s="2">
        <f>IF(F7710-57.53&lt;=0,0,IF(F7710-57.53&lt;=1,1,2))</f>
        <v>0</v>
      </c>
      <c r="I7710">
        <v>59</v>
      </c>
      <c r="J7710">
        <v>32.4</v>
      </c>
      <c r="K7710">
        <v>46.6</v>
      </c>
      <c r="L7710">
        <v>40.5</v>
      </c>
      <c r="M7710">
        <v>73.3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0.3</v>
      </c>
      <c r="U7710">
        <v>24.8</v>
      </c>
      <c r="V7710">
        <v>14.4</v>
      </c>
      <c r="W7710">
        <v>270</v>
      </c>
      <c r="X7710">
        <v>1020.4</v>
      </c>
      <c r="Y7710">
        <v>45.4</v>
      </c>
      <c r="Z7710">
        <v>6.2</v>
      </c>
      <c r="AA7710">
        <v>141.9</v>
      </c>
      <c r="AB7710">
        <v>12.2</v>
      </c>
      <c r="AC7710">
        <v>5</v>
      </c>
      <c r="AD7710">
        <v>0</v>
      </c>
      <c r="AE7710" t="s">
        <v>23210</v>
      </c>
      <c r="AF7710" t="s">
        <v>23211</v>
      </c>
      <c r="AG7710">
        <v>0.21</v>
      </c>
      <c r="AH7710" t="s">
        <v>36</v>
      </c>
      <c r="AI7710" t="s">
        <v>37</v>
      </c>
      <c r="AJ7710" t="s">
        <v>38</v>
      </c>
    </row>
    <row r="7711" spans="1:36" x14ac:dyDescent="0.25">
      <c r="A7711" t="s">
        <v>32</v>
      </c>
      <c r="B7711" t="s">
        <v>23212</v>
      </c>
      <c r="C7711">
        <f>YEAR(B7711)</f>
        <v>2021</v>
      </c>
      <c r="D7711">
        <v>60.7</v>
      </c>
      <c r="E7711">
        <v>44.6</v>
      </c>
      <c r="F7711">
        <v>52.7</v>
      </c>
      <c r="H7711" s="2">
        <f>IF(F7711-57.53&lt;=0,0,IF(F7711-57.53&lt;=1,1,2))</f>
        <v>0</v>
      </c>
      <c r="I7711">
        <v>60.7</v>
      </c>
      <c r="J7711">
        <v>41</v>
      </c>
      <c r="K7711">
        <v>51.8</v>
      </c>
      <c r="L7711">
        <v>44</v>
      </c>
      <c r="M7711">
        <v>73.099999999999994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0.1</v>
      </c>
      <c r="U7711">
        <v>20.6</v>
      </c>
      <c r="V7711">
        <v>11.4</v>
      </c>
      <c r="W7711">
        <v>323.2</v>
      </c>
      <c r="X7711">
        <v>1025.5999999999999</v>
      </c>
      <c r="Y7711">
        <v>33.1</v>
      </c>
      <c r="Z7711">
        <v>6.2</v>
      </c>
      <c r="AA7711">
        <v>182.9</v>
      </c>
      <c r="AB7711">
        <v>15.7</v>
      </c>
      <c r="AC7711">
        <v>7</v>
      </c>
      <c r="AD7711">
        <v>0</v>
      </c>
      <c r="AE7711" t="s">
        <v>23213</v>
      </c>
      <c r="AF7711" t="s">
        <v>23214</v>
      </c>
      <c r="AG7711">
        <v>0.25</v>
      </c>
      <c r="AH7711" t="s">
        <v>36</v>
      </c>
      <c r="AI7711" t="s">
        <v>37</v>
      </c>
      <c r="AJ7711" t="s">
        <v>38</v>
      </c>
    </row>
    <row r="7712" spans="1:36" x14ac:dyDescent="0.25">
      <c r="A7712" t="s">
        <v>32</v>
      </c>
      <c r="B7712" t="s">
        <v>23215</v>
      </c>
      <c r="C7712">
        <f>YEAR(B7712)</f>
        <v>2021</v>
      </c>
      <c r="D7712">
        <v>60.7</v>
      </c>
      <c r="E7712">
        <v>42.7</v>
      </c>
      <c r="F7712">
        <v>52</v>
      </c>
      <c r="H7712" s="2">
        <f>IF(F7712-57.53&lt;=0,0,IF(F7712-57.53&lt;=1,1,2))</f>
        <v>0</v>
      </c>
      <c r="I7712">
        <v>60.7</v>
      </c>
      <c r="J7712">
        <v>36.9</v>
      </c>
      <c r="K7712">
        <v>50.2</v>
      </c>
      <c r="L7712">
        <v>42.8</v>
      </c>
      <c r="M7712">
        <v>71.7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16.3</v>
      </c>
      <c r="V7712">
        <v>10.3</v>
      </c>
      <c r="W7712">
        <v>169.8</v>
      </c>
      <c r="X7712">
        <v>1026.5</v>
      </c>
      <c r="Y7712">
        <v>32.299999999999997</v>
      </c>
      <c r="Z7712">
        <v>6.2</v>
      </c>
      <c r="AA7712">
        <v>179.6</v>
      </c>
      <c r="AB7712">
        <v>15.6</v>
      </c>
      <c r="AC7712">
        <v>7</v>
      </c>
      <c r="AD7712">
        <v>0</v>
      </c>
      <c r="AE7712" t="s">
        <v>23216</v>
      </c>
      <c r="AF7712" t="s">
        <v>23217</v>
      </c>
      <c r="AG7712">
        <v>0.28000000000000003</v>
      </c>
      <c r="AH7712" t="s">
        <v>36</v>
      </c>
      <c r="AI7712" t="s">
        <v>37</v>
      </c>
      <c r="AJ7712" t="s">
        <v>38</v>
      </c>
    </row>
    <row r="7713" spans="1:36" x14ac:dyDescent="0.25">
      <c r="A7713" t="s">
        <v>32</v>
      </c>
      <c r="B7713" t="s">
        <v>23218</v>
      </c>
      <c r="C7713">
        <f>YEAR(B7713)</f>
        <v>2021</v>
      </c>
      <c r="D7713">
        <v>57.1</v>
      </c>
      <c r="E7713">
        <v>50</v>
      </c>
      <c r="F7713">
        <v>53.1</v>
      </c>
      <c r="H7713" s="2">
        <f>IF(F7713-57.53&lt;=0,0,IF(F7713-57.53&lt;=1,1,2))</f>
        <v>0</v>
      </c>
      <c r="I7713">
        <v>57.1</v>
      </c>
      <c r="J7713">
        <v>50</v>
      </c>
      <c r="K7713">
        <v>53.1</v>
      </c>
      <c r="L7713">
        <v>47.7</v>
      </c>
      <c r="M7713">
        <v>82.1</v>
      </c>
      <c r="O7713">
        <v>0.161</v>
      </c>
      <c r="P7713">
        <v>100</v>
      </c>
      <c r="Q7713">
        <v>4.17</v>
      </c>
      <c r="R7713" t="s">
        <v>40</v>
      </c>
      <c r="S7713">
        <v>0</v>
      </c>
      <c r="T7713">
        <v>0</v>
      </c>
      <c r="U7713">
        <v>30.4</v>
      </c>
      <c r="V7713">
        <v>20.9</v>
      </c>
      <c r="W7713">
        <v>356.2</v>
      </c>
      <c r="X7713">
        <v>1024.2</v>
      </c>
      <c r="Y7713">
        <v>83.4</v>
      </c>
      <c r="Z7713">
        <v>6.1</v>
      </c>
      <c r="AA7713">
        <v>142.69999999999999</v>
      </c>
      <c r="AB7713">
        <v>12.2</v>
      </c>
      <c r="AC7713">
        <v>5</v>
      </c>
      <c r="AD7713">
        <v>0</v>
      </c>
      <c r="AE7713" t="s">
        <v>23219</v>
      </c>
      <c r="AF7713" t="s">
        <v>23220</v>
      </c>
      <c r="AG7713">
        <v>0.31</v>
      </c>
      <c r="AH7713" t="s">
        <v>56</v>
      </c>
      <c r="AI7713" t="s">
        <v>65</v>
      </c>
      <c r="AJ7713" t="s">
        <v>40</v>
      </c>
    </row>
    <row r="7714" spans="1:36" x14ac:dyDescent="0.25">
      <c r="A7714" t="s">
        <v>32</v>
      </c>
      <c r="B7714" t="s">
        <v>23221</v>
      </c>
      <c r="C7714">
        <f>YEAR(B7714)</f>
        <v>2021</v>
      </c>
      <c r="D7714">
        <v>59</v>
      </c>
      <c r="E7714">
        <v>50</v>
      </c>
      <c r="F7714">
        <v>54.8</v>
      </c>
      <c r="H7714" s="2">
        <f>IF(F7714-57.53&lt;=0,0,IF(F7714-57.53&lt;=1,1,2))</f>
        <v>0</v>
      </c>
      <c r="I7714">
        <v>59</v>
      </c>
      <c r="J7714">
        <v>50</v>
      </c>
      <c r="K7714">
        <v>54.8</v>
      </c>
      <c r="L7714">
        <v>48.1</v>
      </c>
      <c r="M7714">
        <v>78.599999999999994</v>
      </c>
      <c r="O7714">
        <v>0.318</v>
      </c>
      <c r="P7714">
        <v>100</v>
      </c>
      <c r="Q7714">
        <v>8.33</v>
      </c>
      <c r="R7714" t="s">
        <v>40</v>
      </c>
      <c r="S7714">
        <v>0</v>
      </c>
      <c r="T7714">
        <v>0</v>
      </c>
      <c r="U7714">
        <v>25.1</v>
      </c>
      <c r="V7714">
        <v>17.399999999999999</v>
      </c>
      <c r="W7714">
        <v>341.9</v>
      </c>
      <c r="X7714">
        <v>1027.3</v>
      </c>
      <c r="Y7714">
        <v>71</v>
      </c>
      <c r="Z7714">
        <v>6.2</v>
      </c>
      <c r="AA7714">
        <v>159.80000000000001</v>
      </c>
      <c r="AB7714">
        <v>13.8</v>
      </c>
      <c r="AC7714">
        <v>6</v>
      </c>
      <c r="AD7714">
        <v>0</v>
      </c>
      <c r="AE7714" t="s">
        <v>23222</v>
      </c>
      <c r="AF7714" t="s">
        <v>23223</v>
      </c>
      <c r="AG7714">
        <v>0.34</v>
      </c>
      <c r="AH7714" t="s">
        <v>56</v>
      </c>
      <c r="AI7714" t="s">
        <v>1166</v>
      </c>
      <c r="AJ7714" t="s">
        <v>40</v>
      </c>
    </row>
    <row r="7715" spans="1:36" x14ac:dyDescent="0.25">
      <c r="A7715" t="s">
        <v>32</v>
      </c>
      <c r="B7715" t="s">
        <v>23224</v>
      </c>
      <c r="C7715">
        <f>YEAR(B7715)</f>
        <v>2021</v>
      </c>
      <c r="D7715">
        <v>60.8</v>
      </c>
      <c r="E7715">
        <v>46.4</v>
      </c>
      <c r="F7715">
        <v>54.4</v>
      </c>
      <c r="H7715" s="2">
        <f>IF(F7715-57.53&lt;=0,0,IF(F7715-57.53&lt;=1,1,2))</f>
        <v>0</v>
      </c>
      <c r="I7715">
        <v>60.8</v>
      </c>
      <c r="J7715">
        <v>42.6</v>
      </c>
      <c r="K7715">
        <v>54</v>
      </c>
      <c r="L7715">
        <v>48.4</v>
      </c>
      <c r="M7715">
        <v>80.5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25.9</v>
      </c>
      <c r="V7715">
        <v>14</v>
      </c>
      <c r="W7715">
        <v>280.39999999999998</v>
      </c>
      <c r="X7715">
        <v>1028.2</v>
      </c>
      <c r="Y7715">
        <v>56.3</v>
      </c>
      <c r="Z7715">
        <v>6.2</v>
      </c>
      <c r="AA7715">
        <v>190.9</v>
      </c>
      <c r="AB7715">
        <v>16.600000000000001</v>
      </c>
      <c r="AC7715">
        <v>7</v>
      </c>
      <c r="AD7715">
        <v>0</v>
      </c>
      <c r="AE7715" t="s">
        <v>23225</v>
      </c>
      <c r="AF7715" t="s">
        <v>23226</v>
      </c>
      <c r="AG7715">
        <v>0.37</v>
      </c>
      <c r="AH7715" t="s">
        <v>36</v>
      </c>
      <c r="AI7715" t="s">
        <v>37</v>
      </c>
      <c r="AJ7715" t="s">
        <v>38</v>
      </c>
    </row>
    <row r="7716" spans="1:36" x14ac:dyDescent="0.25">
      <c r="A7716" t="s">
        <v>32</v>
      </c>
      <c r="B7716" t="s">
        <v>23227</v>
      </c>
      <c r="C7716">
        <f>YEAR(B7716)</f>
        <v>2021</v>
      </c>
      <c r="D7716">
        <v>64.400000000000006</v>
      </c>
      <c r="E7716">
        <v>48.2</v>
      </c>
      <c r="F7716">
        <v>57.1</v>
      </c>
      <c r="H7716" s="2">
        <f>IF(F7716-57.53&lt;=0,0,IF(F7716-57.53&lt;=1,1,2))</f>
        <v>0</v>
      </c>
      <c r="I7716">
        <v>64.400000000000006</v>
      </c>
      <c r="J7716">
        <v>44.8</v>
      </c>
      <c r="K7716">
        <v>56.9</v>
      </c>
      <c r="L7716">
        <v>49.4</v>
      </c>
      <c r="M7716">
        <v>76.3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26.4</v>
      </c>
      <c r="V7716">
        <v>19.7</v>
      </c>
      <c r="W7716">
        <v>286</v>
      </c>
      <c r="X7716">
        <v>1027.7</v>
      </c>
      <c r="Y7716">
        <v>32.1</v>
      </c>
      <c r="Z7716">
        <v>6.2</v>
      </c>
      <c r="AA7716">
        <v>202.7</v>
      </c>
      <c r="AB7716">
        <v>17.5</v>
      </c>
      <c r="AC7716">
        <v>7</v>
      </c>
      <c r="AD7716">
        <v>0</v>
      </c>
      <c r="AE7716" t="s">
        <v>23228</v>
      </c>
      <c r="AF7716" t="s">
        <v>23229</v>
      </c>
      <c r="AG7716">
        <v>0.41</v>
      </c>
      <c r="AH7716" t="s">
        <v>36</v>
      </c>
      <c r="AI7716" t="s">
        <v>37</v>
      </c>
      <c r="AJ7716" t="s">
        <v>38</v>
      </c>
    </row>
    <row r="7717" spans="1:36" x14ac:dyDescent="0.25">
      <c r="A7717" t="s">
        <v>32</v>
      </c>
      <c r="B7717" t="s">
        <v>23230</v>
      </c>
      <c r="C7717">
        <f>YEAR(B7717)</f>
        <v>2021</v>
      </c>
      <c r="D7717">
        <v>59</v>
      </c>
      <c r="E7717">
        <v>57.2</v>
      </c>
      <c r="F7717">
        <v>57.6</v>
      </c>
      <c r="H7717" s="2">
        <f>IF(F7717-57.53&lt;=0,0,IF(F7717-57.53&lt;=1,1,2))</f>
        <v>1</v>
      </c>
      <c r="I7717">
        <v>59</v>
      </c>
      <c r="J7717">
        <v>57.2</v>
      </c>
      <c r="K7717">
        <v>57.6</v>
      </c>
      <c r="L7717">
        <v>48.3</v>
      </c>
      <c r="M7717">
        <v>71.2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38.9</v>
      </c>
      <c r="V7717">
        <v>24.9</v>
      </c>
      <c r="W7717">
        <v>314.89999999999998</v>
      </c>
      <c r="X7717">
        <v>1026.0999999999999</v>
      </c>
      <c r="Y7717">
        <v>73.3</v>
      </c>
      <c r="Z7717">
        <v>6.2</v>
      </c>
      <c r="AA7717">
        <v>153.19999999999999</v>
      </c>
      <c r="AB7717">
        <v>13.4</v>
      </c>
      <c r="AC7717">
        <v>6</v>
      </c>
      <c r="AD7717">
        <v>0</v>
      </c>
      <c r="AE7717" t="s">
        <v>23231</v>
      </c>
      <c r="AF7717" t="s">
        <v>23232</v>
      </c>
      <c r="AG7717">
        <v>0.44</v>
      </c>
      <c r="AH7717" t="s">
        <v>36</v>
      </c>
      <c r="AI7717" t="s">
        <v>37</v>
      </c>
      <c r="AJ7717" t="s">
        <v>38</v>
      </c>
    </row>
    <row r="7718" spans="1:36" x14ac:dyDescent="0.25">
      <c r="A7718" t="s">
        <v>32</v>
      </c>
      <c r="B7718" t="s">
        <v>23233</v>
      </c>
      <c r="C7718">
        <f>YEAR(B7718)</f>
        <v>2021</v>
      </c>
      <c r="D7718">
        <v>60.8</v>
      </c>
      <c r="E7718">
        <v>50.8</v>
      </c>
      <c r="F7718">
        <v>56.9</v>
      </c>
      <c r="H7718" s="2">
        <f>IF(F7718-57.53&lt;=0,0,IF(F7718-57.53&lt;=1,1,2))</f>
        <v>0</v>
      </c>
      <c r="I7718">
        <v>60.8</v>
      </c>
      <c r="J7718">
        <v>50.8</v>
      </c>
      <c r="K7718">
        <v>56.9</v>
      </c>
      <c r="L7718">
        <v>49.7</v>
      </c>
      <c r="M7718">
        <v>77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19.7</v>
      </c>
      <c r="V7718">
        <v>13.9</v>
      </c>
      <c r="W7718">
        <v>303.60000000000002</v>
      </c>
      <c r="X7718">
        <v>1024.5</v>
      </c>
      <c r="Y7718">
        <v>40.1</v>
      </c>
      <c r="Z7718">
        <v>6.2</v>
      </c>
      <c r="AA7718">
        <v>207.9</v>
      </c>
      <c r="AB7718">
        <v>17.899999999999999</v>
      </c>
      <c r="AC7718">
        <v>7</v>
      </c>
      <c r="AD7718">
        <v>0</v>
      </c>
      <c r="AE7718" t="s">
        <v>23234</v>
      </c>
      <c r="AF7718" t="s">
        <v>23235</v>
      </c>
      <c r="AG7718">
        <v>0.47</v>
      </c>
      <c r="AH7718" t="s">
        <v>36</v>
      </c>
      <c r="AI7718" t="s">
        <v>702</v>
      </c>
      <c r="AJ7718" t="s">
        <v>38</v>
      </c>
    </row>
    <row r="7719" spans="1:36" x14ac:dyDescent="0.25">
      <c r="A7719" t="s">
        <v>32</v>
      </c>
      <c r="B7719" t="s">
        <v>23236</v>
      </c>
      <c r="C7719">
        <f>YEAR(B7719)</f>
        <v>2021</v>
      </c>
      <c r="D7719">
        <v>62.6</v>
      </c>
      <c r="E7719">
        <v>46.4</v>
      </c>
      <c r="F7719">
        <v>55.1</v>
      </c>
      <c r="H7719" s="2">
        <f>IF(F7719-57.53&lt;=0,0,IF(F7719-57.53&lt;=1,1,2))</f>
        <v>0</v>
      </c>
      <c r="I7719">
        <v>62.6</v>
      </c>
      <c r="J7719">
        <v>43.5</v>
      </c>
      <c r="K7719">
        <v>54.3</v>
      </c>
      <c r="L7719">
        <v>48.9</v>
      </c>
      <c r="M7719">
        <v>80.099999999999994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24.2</v>
      </c>
      <c r="V7719">
        <v>15.5</v>
      </c>
      <c r="W7719">
        <v>288.10000000000002</v>
      </c>
      <c r="X7719">
        <v>1020</v>
      </c>
      <c r="Y7719">
        <v>30.8</v>
      </c>
      <c r="Z7719">
        <v>6.2</v>
      </c>
      <c r="AA7719">
        <v>195.9</v>
      </c>
      <c r="AB7719">
        <v>16.899999999999999</v>
      </c>
      <c r="AC7719">
        <v>7</v>
      </c>
      <c r="AD7719">
        <v>0</v>
      </c>
      <c r="AE7719" t="s">
        <v>23237</v>
      </c>
      <c r="AF7719" t="s">
        <v>23238</v>
      </c>
      <c r="AG7719">
        <v>0.5</v>
      </c>
      <c r="AH7719" t="s">
        <v>36</v>
      </c>
      <c r="AI7719" t="s">
        <v>37</v>
      </c>
      <c r="AJ7719" t="s">
        <v>38</v>
      </c>
    </row>
    <row r="7720" spans="1:36" x14ac:dyDescent="0.25">
      <c r="A7720" t="s">
        <v>32</v>
      </c>
      <c r="B7720" t="s">
        <v>23239</v>
      </c>
      <c r="C7720">
        <f>YEAR(B7720)</f>
        <v>2021</v>
      </c>
      <c r="D7720">
        <v>62.6</v>
      </c>
      <c r="E7720">
        <v>46.4</v>
      </c>
      <c r="F7720">
        <v>56.1</v>
      </c>
      <c r="H7720" s="2">
        <f>IF(F7720-57.53&lt;=0,0,IF(F7720-57.53&lt;=1,1,2))</f>
        <v>0</v>
      </c>
      <c r="I7720">
        <v>62.6</v>
      </c>
      <c r="J7720">
        <v>43.5</v>
      </c>
      <c r="K7720">
        <v>55.6</v>
      </c>
      <c r="L7720">
        <v>50.7</v>
      </c>
      <c r="M7720">
        <v>82.5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28.9</v>
      </c>
      <c r="V7720">
        <v>18.3</v>
      </c>
      <c r="W7720">
        <v>303.7</v>
      </c>
      <c r="X7720">
        <v>1020.6</v>
      </c>
      <c r="Y7720">
        <v>55.9</v>
      </c>
      <c r="Z7720">
        <v>6.2</v>
      </c>
      <c r="AA7720">
        <v>203.2</v>
      </c>
      <c r="AB7720">
        <v>17.399999999999999</v>
      </c>
      <c r="AC7720">
        <v>8</v>
      </c>
      <c r="AD7720">
        <v>0</v>
      </c>
      <c r="AE7720" t="s">
        <v>23240</v>
      </c>
      <c r="AF7720" t="s">
        <v>23241</v>
      </c>
      <c r="AG7720">
        <v>0.54</v>
      </c>
      <c r="AH7720" t="s">
        <v>36</v>
      </c>
      <c r="AI7720" t="s">
        <v>37</v>
      </c>
      <c r="AJ7720" t="s">
        <v>38</v>
      </c>
    </row>
    <row r="7721" spans="1:36" x14ac:dyDescent="0.25">
      <c r="A7721" t="s">
        <v>32</v>
      </c>
      <c r="B7721" t="s">
        <v>23242</v>
      </c>
      <c r="C7721">
        <f>YEAR(B7721)</f>
        <v>2021</v>
      </c>
      <c r="D7721">
        <v>57.2</v>
      </c>
      <c r="E7721">
        <v>53.6</v>
      </c>
      <c r="F7721">
        <v>55.5</v>
      </c>
      <c r="G7721" s="2">
        <f>AVERAGE(F7721:F7812)</f>
        <v>62.916304347826078</v>
      </c>
      <c r="H7721" s="2">
        <f>IF(F7721-62.92&lt;=0,0,IF(F7721-62.92&lt;=1,1,2))</f>
        <v>0</v>
      </c>
      <c r="I7721">
        <v>57.2</v>
      </c>
      <c r="J7721">
        <v>53.6</v>
      </c>
      <c r="K7721">
        <v>55.5</v>
      </c>
      <c r="L7721">
        <v>42.4</v>
      </c>
      <c r="M7721">
        <v>61.9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36.5</v>
      </c>
      <c r="V7721">
        <v>23.5</v>
      </c>
      <c r="W7721">
        <v>333.6</v>
      </c>
      <c r="X7721">
        <v>1024.0999999999999</v>
      </c>
      <c r="Y7721">
        <v>53.5</v>
      </c>
      <c r="Z7721">
        <v>6.2</v>
      </c>
      <c r="AA7721">
        <v>206.2</v>
      </c>
      <c r="AB7721">
        <v>17.8</v>
      </c>
      <c r="AC7721">
        <v>7</v>
      </c>
      <c r="AD7721">
        <v>0</v>
      </c>
      <c r="AE7721" t="s">
        <v>23243</v>
      </c>
      <c r="AF7721" t="s">
        <v>23244</v>
      </c>
      <c r="AG7721">
        <v>0.56999999999999995</v>
      </c>
      <c r="AH7721" t="s">
        <v>36</v>
      </c>
      <c r="AI7721" t="s">
        <v>37</v>
      </c>
      <c r="AJ7721" t="s">
        <v>38</v>
      </c>
    </row>
    <row r="7722" spans="1:36" x14ac:dyDescent="0.25">
      <c r="A7722" t="s">
        <v>32</v>
      </c>
      <c r="B7722" t="s">
        <v>23245</v>
      </c>
      <c r="C7722">
        <f>YEAR(B7722)</f>
        <v>2021</v>
      </c>
      <c r="D7722">
        <v>56.2</v>
      </c>
      <c r="E7722">
        <v>50</v>
      </c>
      <c r="F7722">
        <v>54.1</v>
      </c>
      <c r="H7722" s="2">
        <f>IF(F7722-62.92&lt;=0,0,IF(F7722-62.92&lt;=1,1,2))</f>
        <v>0</v>
      </c>
      <c r="I7722">
        <v>56.2</v>
      </c>
      <c r="J7722">
        <v>42.3</v>
      </c>
      <c r="K7722">
        <v>53.8</v>
      </c>
      <c r="L7722">
        <v>43.3</v>
      </c>
      <c r="M7722">
        <v>66.8</v>
      </c>
      <c r="O7722">
        <v>4.0000000000000001E-3</v>
      </c>
      <c r="P7722">
        <v>100</v>
      </c>
      <c r="Q7722">
        <v>4.17</v>
      </c>
      <c r="R7722" t="s">
        <v>40</v>
      </c>
      <c r="S7722">
        <v>0</v>
      </c>
      <c r="T7722">
        <v>0</v>
      </c>
      <c r="U7722">
        <v>45.9</v>
      </c>
      <c r="V7722">
        <v>27.7</v>
      </c>
      <c r="W7722">
        <v>334.3</v>
      </c>
      <c r="X7722">
        <v>1025.4000000000001</v>
      </c>
      <c r="Y7722">
        <v>64.7</v>
      </c>
      <c r="Z7722">
        <v>6.2</v>
      </c>
      <c r="AA7722">
        <v>184.6</v>
      </c>
      <c r="AB7722">
        <v>16.100000000000001</v>
      </c>
      <c r="AC7722">
        <v>7</v>
      </c>
      <c r="AD7722">
        <v>0</v>
      </c>
      <c r="AE7722" t="s">
        <v>23246</v>
      </c>
      <c r="AF7722" t="s">
        <v>23247</v>
      </c>
      <c r="AG7722">
        <v>0.61</v>
      </c>
      <c r="AH7722" t="s">
        <v>56</v>
      </c>
      <c r="AI7722" t="s">
        <v>65</v>
      </c>
      <c r="AJ7722" t="s">
        <v>40</v>
      </c>
    </row>
    <row r="7723" spans="1:36" x14ac:dyDescent="0.25">
      <c r="A7723" t="s">
        <v>32</v>
      </c>
      <c r="B7723" t="s">
        <v>23248</v>
      </c>
      <c r="C7723">
        <f>YEAR(B7723)</f>
        <v>2021</v>
      </c>
      <c r="D7723">
        <v>57.2</v>
      </c>
      <c r="E7723">
        <v>50</v>
      </c>
      <c r="F7723">
        <v>54.1</v>
      </c>
      <c r="H7723" s="2">
        <f>IF(F7723-62.92&lt;=0,0,IF(F7723-62.92&lt;=1,1,2))</f>
        <v>0</v>
      </c>
      <c r="I7723">
        <v>57.2</v>
      </c>
      <c r="J7723">
        <v>41.7</v>
      </c>
      <c r="K7723">
        <v>53.4</v>
      </c>
      <c r="L7723">
        <v>44</v>
      </c>
      <c r="M7723">
        <v>69.2</v>
      </c>
      <c r="O7723">
        <v>1.6E-2</v>
      </c>
      <c r="P7723">
        <v>100</v>
      </c>
      <c r="Q7723">
        <v>4.17</v>
      </c>
      <c r="R7723" t="s">
        <v>40</v>
      </c>
      <c r="S7723">
        <v>0</v>
      </c>
      <c r="T7723">
        <v>0</v>
      </c>
      <c r="U7723">
        <v>48.3</v>
      </c>
      <c r="V7723">
        <v>32.700000000000003</v>
      </c>
      <c r="W7723">
        <v>330.8</v>
      </c>
      <c r="X7723">
        <v>1024.4000000000001</v>
      </c>
      <c r="Y7723">
        <v>71.900000000000006</v>
      </c>
      <c r="Z7723">
        <v>6.2</v>
      </c>
      <c r="AA7723">
        <v>151.80000000000001</v>
      </c>
      <c r="AB7723">
        <v>13</v>
      </c>
      <c r="AC7723">
        <v>5</v>
      </c>
      <c r="AD7723">
        <v>0</v>
      </c>
      <c r="AE7723" t="s">
        <v>23249</v>
      </c>
      <c r="AF7723" t="s">
        <v>23250</v>
      </c>
      <c r="AG7723">
        <v>0.64</v>
      </c>
      <c r="AH7723" t="s">
        <v>56</v>
      </c>
      <c r="AI7723" t="s">
        <v>137</v>
      </c>
      <c r="AJ7723" t="s">
        <v>40</v>
      </c>
    </row>
    <row r="7724" spans="1:36" x14ac:dyDescent="0.25">
      <c r="A7724" t="s">
        <v>32</v>
      </c>
      <c r="B7724" t="s">
        <v>23251</v>
      </c>
      <c r="C7724">
        <f>YEAR(B7724)</f>
        <v>2021</v>
      </c>
      <c r="D7724">
        <v>60.8</v>
      </c>
      <c r="E7724">
        <v>48.2</v>
      </c>
      <c r="F7724">
        <v>57.1</v>
      </c>
      <c r="H7724" s="2">
        <f>IF(F7724-62.92&lt;=0,0,IF(F7724-62.92&lt;=1,1,2))</f>
        <v>0</v>
      </c>
      <c r="I7724">
        <v>60.8</v>
      </c>
      <c r="J7724">
        <v>44.8</v>
      </c>
      <c r="K7724">
        <v>57</v>
      </c>
      <c r="L7724">
        <v>47</v>
      </c>
      <c r="M7724">
        <v>69.3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28.9</v>
      </c>
      <c r="V7724">
        <v>17.2</v>
      </c>
      <c r="W7724">
        <v>309.7</v>
      </c>
      <c r="X7724">
        <v>1022.9</v>
      </c>
      <c r="Y7724">
        <v>37.299999999999997</v>
      </c>
      <c r="Z7724">
        <v>6.2</v>
      </c>
      <c r="AA7724">
        <v>222.4</v>
      </c>
      <c r="AB7724">
        <v>19.399999999999999</v>
      </c>
      <c r="AC7724">
        <v>8</v>
      </c>
      <c r="AD7724">
        <v>0</v>
      </c>
      <c r="AE7724" t="s">
        <v>23252</v>
      </c>
      <c r="AF7724" t="s">
        <v>23253</v>
      </c>
      <c r="AG7724">
        <v>0.68</v>
      </c>
      <c r="AH7724" t="s">
        <v>36</v>
      </c>
      <c r="AI7724" t="s">
        <v>37</v>
      </c>
      <c r="AJ7724" t="s">
        <v>38</v>
      </c>
    </row>
    <row r="7725" spans="1:36" x14ac:dyDescent="0.25">
      <c r="A7725" t="s">
        <v>32</v>
      </c>
      <c r="B7725" t="s">
        <v>23254</v>
      </c>
      <c r="C7725">
        <f>YEAR(B7725)</f>
        <v>2021</v>
      </c>
      <c r="D7725">
        <v>64.400000000000006</v>
      </c>
      <c r="E7725">
        <v>42.8</v>
      </c>
      <c r="F7725">
        <v>54.2</v>
      </c>
      <c r="H7725" s="2">
        <f>IF(F7725-62.92&lt;=0,0,IF(F7725-62.92&lt;=1,1,2))</f>
        <v>0</v>
      </c>
      <c r="I7725">
        <v>64.400000000000006</v>
      </c>
      <c r="J7725">
        <v>37.5</v>
      </c>
      <c r="K7725">
        <v>52.7</v>
      </c>
      <c r="L7725">
        <v>42.9</v>
      </c>
      <c r="M7725">
        <v>66.8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18.3</v>
      </c>
      <c r="V7725">
        <v>11.3</v>
      </c>
      <c r="W7725">
        <v>155.69999999999999</v>
      </c>
      <c r="X7725">
        <v>1020.7</v>
      </c>
      <c r="Y7725">
        <v>49.2</v>
      </c>
      <c r="Z7725">
        <v>6.2</v>
      </c>
      <c r="AA7725">
        <v>227.8</v>
      </c>
      <c r="AB7725">
        <v>19.7</v>
      </c>
      <c r="AC7725">
        <v>8</v>
      </c>
      <c r="AD7725">
        <v>0</v>
      </c>
      <c r="AE7725" t="s">
        <v>23255</v>
      </c>
      <c r="AF7725" t="s">
        <v>23256</v>
      </c>
      <c r="AG7725">
        <v>0.72</v>
      </c>
      <c r="AH7725" t="s">
        <v>36</v>
      </c>
      <c r="AI7725" t="s">
        <v>37</v>
      </c>
      <c r="AJ7725" t="s">
        <v>38</v>
      </c>
    </row>
    <row r="7726" spans="1:36" x14ac:dyDescent="0.25">
      <c r="A7726" t="s">
        <v>32</v>
      </c>
      <c r="B7726" t="s">
        <v>23257</v>
      </c>
      <c r="C7726">
        <f>YEAR(B7726)</f>
        <v>2021</v>
      </c>
      <c r="D7726">
        <v>71.599999999999994</v>
      </c>
      <c r="E7726">
        <v>51.8</v>
      </c>
      <c r="F7726">
        <v>59.3</v>
      </c>
      <c r="H7726" s="2">
        <f>IF(F7726-62.92&lt;=0,0,IF(F7726-62.92&lt;=1,1,2))</f>
        <v>0</v>
      </c>
      <c r="I7726">
        <v>71.599999999999994</v>
      </c>
      <c r="J7726">
        <v>51.8</v>
      </c>
      <c r="K7726">
        <v>59.3</v>
      </c>
      <c r="L7726">
        <v>48.5</v>
      </c>
      <c r="M7726">
        <v>68.599999999999994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21.9</v>
      </c>
      <c r="V7726">
        <v>16.100000000000001</v>
      </c>
      <c r="W7726">
        <v>181.9</v>
      </c>
      <c r="X7726">
        <v>1020.5</v>
      </c>
      <c r="Y7726">
        <v>31.3</v>
      </c>
      <c r="Z7726">
        <v>6.2</v>
      </c>
      <c r="AA7726">
        <v>208.8</v>
      </c>
      <c r="AB7726">
        <v>18.100000000000001</v>
      </c>
      <c r="AC7726">
        <v>8</v>
      </c>
      <c r="AD7726">
        <v>0</v>
      </c>
      <c r="AE7726" t="s">
        <v>23258</v>
      </c>
      <c r="AF7726" t="s">
        <v>23259</v>
      </c>
      <c r="AG7726">
        <v>0.75</v>
      </c>
      <c r="AH7726" t="s">
        <v>36</v>
      </c>
      <c r="AI7726" t="s">
        <v>37</v>
      </c>
      <c r="AJ7726" t="s">
        <v>38</v>
      </c>
    </row>
    <row r="7727" spans="1:36" x14ac:dyDescent="0.25">
      <c r="A7727" t="s">
        <v>32</v>
      </c>
      <c r="B7727" t="s">
        <v>23260</v>
      </c>
      <c r="C7727">
        <f>YEAR(B7727)</f>
        <v>2021</v>
      </c>
      <c r="D7727">
        <v>64.400000000000006</v>
      </c>
      <c r="E7727">
        <v>50</v>
      </c>
      <c r="F7727">
        <v>56.9</v>
      </c>
      <c r="H7727" s="2">
        <f>IF(F7727-62.92&lt;=0,0,IF(F7727-62.92&lt;=1,1,2))</f>
        <v>0</v>
      </c>
      <c r="I7727">
        <v>64.400000000000006</v>
      </c>
      <c r="J7727">
        <v>46.7</v>
      </c>
      <c r="K7727">
        <v>56.8</v>
      </c>
      <c r="L7727">
        <v>50.4</v>
      </c>
      <c r="M7727">
        <v>79.2</v>
      </c>
      <c r="O7727">
        <v>4.0000000000000001E-3</v>
      </c>
      <c r="P7727">
        <v>100</v>
      </c>
      <c r="Q7727">
        <v>4.17</v>
      </c>
      <c r="R7727" t="s">
        <v>40</v>
      </c>
      <c r="S7727">
        <v>0</v>
      </c>
      <c r="T7727">
        <v>0</v>
      </c>
      <c r="U7727">
        <v>20.8</v>
      </c>
      <c r="V7727">
        <v>15.1</v>
      </c>
      <c r="W7727">
        <v>57.5</v>
      </c>
      <c r="X7727">
        <v>1020.8</v>
      </c>
      <c r="Y7727">
        <v>56.3</v>
      </c>
      <c r="Z7727">
        <v>6.2</v>
      </c>
      <c r="AA7727">
        <v>197</v>
      </c>
      <c r="AB7727">
        <v>17.2</v>
      </c>
      <c r="AC7727">
        <v>7</v>
      </c>
      <c r="AD7727">
        <v>0</v>
      </c>
      <c r="AE7727" t="s">
        <v>23261</v>
      </c>
      <c r="AF7727" t="s">
        <v>23262</v>
      </c>
      <c r="AG7727">
        <v>0.79</v>
      </c>
      <c r="AH7727" t="s">
        <v>56</v>
      </c>
      <c r="AI7727" t="s">
        <v>61</v>
      </c>
      <c r="AJ7727" t="s">
        <v>40</v>
      </c>
    </row>
    <row r="7728" spans="1:36" x14ac:dyDescent="0.25">
      <c r="A7728" t="s">
        <v>32</v>
      </c>
      <c r="B7728" t="s">
        <v>23263</v>
      </c>
      <c r="C7728">
        <f>YEAR(B7728)</f>
        <v>2021</v>
      </c>
      <c r="D7728">
        <v>59</v>
      </c>
      <c r="E7728">
        <v>51.8</v>
      </c>
      <c r="F7728">
        <v>55.7</v>
      </c>
      <c r="H7728" s="2">
        <f>IF(F7728-62.92&lt;=0,0,IF(F7728-62.92&lt;=1,1,2))</f>
        <v>0</v>
      </c>
      <c r="I7728">
        <v>59</v>
      </c>
      <c r="J7728">
        <v>51.8</v>
      </c>
      <c r="K7728">
        <v>55.7</v>
      </c>
      <c r="L7728">
        <v>49.3</v>
      </c>
      <c r="M7728">
        <v>79.400000000000006</v>
      </c>
      <c r="O7728">
        <v>8.0000000000000002E-3</v>
      </c>
      <c r="P7728">
        <v>100</v>
      </c>
      <c r="Q7728">
        <v>4.17</v>
      </c>
      <c r="R7728" t="s">
        <v>40</v>
      </c>
      <c r="S7728">
        <v>0</v>
      </c>
      <c r="T7728">
        <v>0</v>
      </c>
      <c r="U7728">
        <v>15.2</v>
      </c>
      <c r="V7728">
        <v>11.3</v>
      </c>
      <c r="W7728">
        <v>82.7</v>
      </c>
      <c r="X7728">
        <v>1017.5</v>
      </c>
      <c r="Y7728">
        <v>52.9</v>
      </c>
      <c r="Z7728">
        <v>6.2</v>
      </c>
      <c r="AA7728">
        <v>166.7</v>
      </c>
      <c r="AB7728">
        <v>14.5</v>
      </c>
      <c r="AC7728">
        <v>6</v>
      </c>
      <c r="AD7728">
        <v>0</v>
      </c>
      <c r="AE7728" t="s">
        <v>23264</v>
      </c>
      <c r="AF7728" t="s">
        <v>23265</v>
      </c>
      <c r="AG7728">
        <v>0.82</v>
      </c>
      <c r="AH7728" t="s">
        <v>56</v>
      </c>
      <c r="AI7728" t="s">
        <v>65</v>
      </c>
      <c r="AJ7728" t="s">
        <v>40</v>
      </c>
    </row>
    <row r="7729" spans="1:36" x14ac:dyDescent="0.25">
      <c r="A7729" t="s">
        <v>32</v>
      </c>
      <c r="B7729" t="s">
        <v>23266</v>
      </c>
      <c r="C7729">
        <f>YEAR(B7729)</f>
        <v>2021</v>
      </c>
      <c r="D7729">
        <v>64.400000000000006</v>
      </c>
      <c r="E7729">
        <v>50</v>
      </c>
      <c r="F7729">
        <v>57.4</v>
      </c>
      <c r="H7729" s="2">
        <f>IF(F7729-62.92&lt;=0,0,IF(F7729-62.92&lt;=1,1,2))</f>
        <v>0</v>
      </c>
      <c r="I7729">
        <v>64.400000000000006</v>
      </c>
      <c r="J7729">
        <v>50</v>
      </c>
      <c r="K7729">
        <v>57.4</v>
      </c>
      <c r="L7729">
        <v>52.3</v>
      </c>
      <c r="M7729">
        <v>83.5</v>
      </c>
      <c r="O7729">
        <v>3.9E-2</v>
      </c>
      <c r="P7729">
        <v>100</v>
      </c>
      <c r="Q7729">
        <v>4.17</v>
      </c>
      <c r="R7729" t="s">
        <v>40</v>
      </c>
      <c r="S7729">
        <v>0</v>
      </c>
      <c r="T7729">
        <v>0</v>
      </c>
      <c r="U7729">
        <v>27.5</v>
      </c>
      <c r="V7729">
        <v>19.100000000000001</v>
      </c>
      <c r="W7729">
        <v>85.7</v>
      </c>
      <c r="X7729">
        <v>1011.1</v>
      </c>
      <c r="Y7729">
        <v>39.799999999999997</v>
      </c>
      <c r="Z7729">
        <v>6.2</v>
      </c>
      <c r="AA7729">
        <v>172.7</v>
      </c>
      <c r="AB7729">
        <v>14.9</v>
      </c>
      <c r="AC7729">
        <v>6</v>
      </c>
      <c r="AD7729">
        <v>0</v>
      </c>
      <c r="AE7729" t="s">
        <v>23267</v>
      </c>
      <c r="AF7729" t="s">
        <v>23268</v>
      </c>
      <c r="AG7729">
        <v>0.86</v>
      </c>
      <c r="AH7729" t="s">
        <v>56</v>
      </c>
      <c r="AI7729" t="s">
        <v>137</v>
      </c>
      <c r="AJ7729" t="s">
        <v>40</v>
      </c>
    </row>
    <row r="7730" spans="1:36" x14ac:dyDescent="0.25">
      <c r="A7730" t="s">
        <v>32</v>
      </c>
      <c r="B7730" t="s">
        <v>23269</v>
      </c>
      <c r="C7730">
        <f>YEAR(B7730)</f>
        <v>2021</v>
      </c>
      <c r="D7730">
        <v>64.400000000000006</v>
      </c>
      <c r="E7730">
        <v>55.1</v>
      </c>
      <c r="F7730">
        <v>60.2</v>
      </c>
      <c r="H7730" s="2">
        <f>IF(F7730-62.92&lt;=0,0,IF(F7730-62.92&lt;=1,1,2))</f>
        <v>0</v>
      </c>
      <c r="I7730">
        <v>64.400000000000006</v>
      </c>
      <c r="J7730">
        <v>55.1</v>
      </c>
      <c r="K7730">
        <v>60.2</v>
      </c>
      <c r="L7730">
        <v>56.6</v>
      </c>
      <c r="M7730">
        <v>88.1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24.4</v>
      </c>
      <c r="V7730">
        <v>12.2</v>
      </c>
      <c r="W7730">
        <v>300.5</v>
      </c>
      <c r="X7730">
        <v>1010.4</v>
      </c>
      <c r="Y7730">
        <v>58.1</v>
      </c>
      <c r="Z7730">
        <v>6.2</v>
      </c>
      <c r="AA7730">
        <v>202.5</v>
      </c>
      <c r="AB7730">
        <v>17.399999999999999</v>
      </c>
      <c r="AC7730">
        <v>8</v>
      </c>
      <c r="AD7730">
        <v>0</v>
      </c>
      <c r="AE7730" t="s">
        <v>23270</v>
      </c>
      <c r="AF7730" t="s">
        <v>23271</v>
      </c>
      <c r="AG7730">
        <v>0.89</v>
      </c>
      <c r="AH7730" t="s">
        <v>36</v>
      </c>
      <c r="AI7730" t="s">
        <v>37</v>
      </c>
      <c r="AJ7730" t="s">
        <v>38</v>
      </c>
    </row>
    <row r="7731" spans="1:36" x14ac:dyDescent="0.25">
      <c r="A7731" t="s">
        <v>32</v>
      </c>
      <c r="B7731" t="s">
        <v>23272</v>
      </c>
      <c r="C7731">
        <f>YEAR(B7731)</f>
        <v>2021</v>
      </c>
      <c r="D7731">
        <v>63.6</v>
      </c>
      <c r="E7731">
        <v>51.8</v>
      </c>
      <c r="F7731">
        <v>56.7</v>
      </c>
      <c r="H7731" s="2">
        <f>IF(F7731-62.92&lt;=0,0,IF(F7731-62.92&lt;=1,1,2))</f>
        <v>0</v>
      </c>
      <c r="I7731">
        <v>63.6</v>
      </c>
      <c r="J7731">
        <v>51.8</v>
      </c>
      <c r="K7731">
        <v>56.7</v>
      </c>
      <c r="L7731">
        <v>47.8</v>
      </c>
      <c r="M7731">
        <v>72.599999999999994</v>
      </c>
      <c r="O7731">
        <v>2.5999999999999999E-2</v>
      </c>
      <c r="P7731">
        <v>100</v>
      </c>
      <c r="Q7731">
        <v>4.17</v>
      </c>
      <c r="R7731" t="s">
        <v>40</v>
      </c>
      <c r="S7731">
        <v>0</v>
      </c>
      <c r="T7731">
        <v>0</v>
      </c>
      <c r="U7731">
        <v>45.9</v>
      </c>
      <c r="V7731">
        <v>30.6</v>
      </c>
      <c r="W7731">
        <v>305.2</v>
      </c>
      <c r="X7731">
        <v>1012.9</v>
      </c>
      <c r="Y7731">
        <v>53.8</v>
      </c>
      <c r="Z7731">
        <v>6.2</v>
      </c>
      <c r="AA7731">
        <v>192.6</v>
      </c>
      <c r="AB7731">
        <v>16.5</v>
      </c>
      <c r="AC7731">
        <v>7</v>
      </c>
      <c r="AD7731">
        <v>0</v>
      </c>
      <c r="AE7731" t="s">
        <v>23273</v>
      </c>
      <c r="AF7731" t="s">
        <v>23274</v>
      </c>
      <c r="AG7731">
        <v>0.93</v>
      </c>
      <c r="AH7731" t="s">
        <v>56</v>
      </c>
      <c r="AI7731" t="s">
        <v>65</v>
      </c>
      <c r="AJ7731" t="s">
        <v>40</v>
      </c>
    </row>
    <row r="7732" spans="1:36" x14ac:dyDescent="0.25">
      <c r="A7732" t="s">
        <v>32</v>
      </c>
      <c r="B7732" t="s">
        <v>23275</v>
      </c>
      <c r="C7732">
        <f>YEAR(B7732)</f>
        <v>2021</v>
      </c>
      <c r="D7732">
        <v>57.2</v>
      </c>
      <c r="E7732">
        <v>51.8</v>
      </c>
      <c r="F7732">
        <v>54.1</v>
      </c>
      <c r="H7732" s="2">
        <f>IF(F7732-62.92&lt;=0,0,IF(F7732-62.92&lt;=1,1,2))</f>
        <v>0</v>
      </c>
      <c r="I7732">
        <v>57.2</v>
      </c>
      <c r="J7732">
        <v>51.8</v>
      </c>
      <c r="K7732">
        <v>54.1</v>
      </c>
      <c r="L7732">
        <v>43.1</v>
      </c>
      <c r="M7732">
        <v>66.599999999999994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34.4</v>
      </c>
      <c r="V7732">
        <v>28.2</v>
      </c>
      <c r="W7732">
        <v>327.8</v>
      </c>
      <c r="X7732">
        <v>1020.6</v>
      </c>
      <c r="Y7732">
        <v>41</v>
      </c>
      <c r="Z7732">
        <v>6.2</v>
      </c>
      <c r="AA7732">
        <v>230.6</v>
      </c>
      <c r="AB7732">
        <v>19.8</v>
      </c>
      <c r="AC7732">
        <v>8</v>
      </c>
      <c r="AD7732">
        <v>0</v>
      </c>
      <c r="AE7732" t="s">
        <v>23276</v>
      </c>
      <c r="AF7732" t="s">
        <v>23277</v>
      </c>
      <c r="AG7732">
        <v>0.96</v>
      </c>
      <c r="AH7732" t="s">
        <v>36</v>
      </c>
      <c r="AI7732" t="s">
        <v>37</v>
      </c>
      <c r="AJ7732" t="s">
        <v>38</v>
      </c>
    </row>
    <row r="7733" spans="1:36" x14ac:dyDescent="0.25">
      <c r="A7733" t="s">
        <v>32</v>
      </c>
      <c r="B7733" t="s">
        <v>23278</v>
      </c>
      <c r="C7733">
        <f>YEAR(B7733)</f>
        <v>2021</v>
      </c>
      <c r="D7733">
        <v>62.6</v>
      </c>
      <c r="E7733">
        <v>46.4</v>
      </c>
      <c r="F7733">
        <v>54.5</v>
      </c>
      <c r="H7733" s="2">
        <f>IF(F7733-62.92&lt;=0,0,IF(F7733-62.92&lt;=1,1,2))</f>
        <v>0</v>
      </c>
      <c r="I7733">
        <v>62.6</v>
      </c>
      <c r="J7733">
        <v>41.5</v>
      </c>
      <c r="K7733">
        <v>53.3</v>
      </c>
      <c r="L7733">
        <v>48.4</v>
      </c>
      <c r="M7733">
        <v>80.5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17.7</v>
      </c>
      <c r="V7733">
        <v>13.9</v>
      </c>
      <c r="W7733">
        <v>220.1</v>
      </c>
      <c r="X7733">
        <v>1017.9</v>
      </c>
      <c r="Y7733">
        <v>38.200000000000003</v>
      </c>
      <c r="Z7733">
        <v>6.2</v>
      </c>
      <c r="AA7733">
        <v>230.8</v>
      </c>
      <c r="AB7733">
        <v>19.8</v>
      </c>
      <c r="AC7733">
        <v>8</v>
      </c>
      <c r="AD7733">
        <v>0</v>
      </c>
      <c r="AE7733" t="s">
        <v>23279</v>
      </c>
      <c r="AF7733" t="s">
        <v>23280</v>
      </c>
      <c r="AG7733">
        <v>0</v>
      </c>
      <c r="AH7733" t="s">
        <v>36</v>
      </c>
      <c r="AI7733" t="s">
        <v>37</v>
      </c>
      <c r="AJ7733" t="s">
        <v>38</v>
      </c>
    </row>
    <row r="7734" spans="1:36" x14ac:dyDescent="0.25">
      <c r="A7734" t="s">
        <v>32</v>
      </c>
      <c r="B7734" t="s">
        <v>23281</v>
      </c>
      <c r="C7734">
        <f>YEAR(B7734)</f>
        <v>2021</v>
      </c>
      <c r="D7734">
        <v>60.8</v>
      </c>
      <c r="E7734">
        <v>53.6</v>
      </c>
      <c r="F7734">
        <v>57.5</v>
      </c>
      <c r="H7734" s="2">
        <f>IF(F7734-62.92&lt;=0,0,IF(F7734-62.92&lt;=1,1,2))</f>
        <v>0</v>
      </c>
      <c r="I7734">
        <v>60.8</v>
      </c>
      <c r="J7734">
        <v>53.6</v>
      </c>
      <c r="K7734">
        <v>57.5</v>
      </c>
      <c r="L7734">
        <v>53.8</v>
      </c>
      <c r="M7734">
        <v>87.9</v>
      </c>
      <c r="O7734">
        <v>2.3E-2</v>
      </c>
      <c r="P7734">
        <v>100</v>
      </c>
      <c r="Q7734">
        <v>4.17</v>
      </c>
      <c r="R7734" t="s">
        <v>40</v>
      </c>
      <c r="S7734">
        <v>0</v>
      </c>
      <c r="T7734">
        <v>0</v>
      </c>
      <c r="U7734">
        <v>16.100000000000001</v>
      </c>
      <c r="V7734">
        <v>9.1999999999999993</v>
      </c>
      <c r="W7734">
        <v>129.1</v>
      </c>
      <c r="X7734">
        <v>1014.9</v>
      </c>
      <c r="Y7734">
        <v>89.1</v>
      </c>
      <c r="Z7734">
        <v>6.2</v>
      </c>
      <c r="AA7734">
        <v>54.7</v>
      </c>
      <c r="AB7734">
        <v>4.8</v>
      </c>
      <c r="AC7734">
        <v>2</v>
      </c>
      <c r="AD7734">
        <v>0</v>
      </c>
      <c r="AE7734" t="s">
        <v>23282</v>
      </c>
      <c r="AF7734" t="s">
        <v>23283</v>
      </c>
      <c r="AG7734">
        <v>0.03</v>
      </c>
      <c r="AH7734" t="s">
        <v>56</v>
      </c>
      <c r="AI7734" t="s">
        <v>65</v>
      </c>
      <c r="AJ7734" t="s">
        <v>40</v>
      </c>
    </row>
    <row r="7735" spans="1:36" x14ac:dyDescent="0.25">
      <c r="A7735" t="s">
        <v>32</v>
      </c>
      <c r="B7735" t="s">
        <v>23284</v>
      </c>
      <c r="C7735">
        <f>YEAR(B7735)</f>
        <v>2021</v>
      </c>
      <c r="D7735">
        <v>68</v>
      </c>
      <c r="E7735">
        <v>51.8</v>
      </c>
      <c r="F7735">
        <v>59</v>
      </c>
      <c r="H7735" s="2">
        <f>IF(F7735-62.92&lt;=0,0,IF(F7735-62.92&lt;=1,1,2))</f>
        <v>0</v>
      </c>
      <c r="I7735">
        <v>68</v>
      </c>
      <c r="J7735">
        <v>51.8</v>
      </c>
      <c r="K7735">
        <v>59</v>
      </c>
      <c r="L7735">
        <v>50</v>
      </c>
      <c r="M7735">
        <v>73.099999999999994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36.9</v>
      </c>
      <c r="V7735">
        <v>21.7</v>
      </c>
      <c r="W7735">
        <v>232.9</v>
      </c>
      <c r="X7735">
        <v>1008</v>
      </c>
      <c r="Y7735">
        <v>55.9</v>
      </c>
      <c r="Z7735">
        <v>6.2</v>
      </c>
      <c r="AA7735">
        <v>209.5</v>
      </c>
      <c r="AB7735">
        <v>18</v>
      </c>
      <c r="AC7735">
        <v>7</v>
      </c>
      <c r="AD7735">
        <v>0</v>
      </c>
      <c r="AE7735" t="s">
        <v>23285</v>
      </c>
      <c r="AF7735" t="s">
        <v>23286</v>
      </c>
      <c r="AG7735">
        <v>0.06</v>
      </c>
      <c r="AH7735" t="s">
        <v>36</v>
      </c>
      <c r="AI7735" t="s">
        <v>37</v>
      </c>
      <c r="AJ7735" t="s">
        <v>38</v>
      </c>
    </row>
    <row r="7736" spans="1:36" x14ac:dyDescent="0.25">
      <c r="A7736" t="s">
        <v>32</v>
      </c>
      <c r="B7736" t="s">
        <v>23287</v>
      </c>
      <c r="C7736">
        <f>YEAR(B7736)</f>
        <v>2021</v>
      </c>
      <c r="D7736">
        <v>64.400000000000006</v>
      </c>
      <c r="E7736">
        <v>50.8</v>
      </c>
      <c r="F7736">
        <v>56.1</v>
      </c>
      <c r="H7736" s="2">
        <f>IF(F7736-62.92&lt;=0,0,IF(F7736-62.92&lt;=1,1,2))</f>
        <v>0</v>
      </c>
      <c r="I7736">
        <v>64.400000000000006</v>
      </c>
      <c r="J7736">
        <v>50.8</v>
      </c>
      <c r="K7736">
        <v>56.1</v>
      </c>
      <c r="L7736">
        <v>43.4</v>
      </c>
      <c r="M7736">
        <v>64.099999999999994</v>
      </c>
      <c r="O7736">
        <v>0.16200000000000001</v>
      </c>
      <c r="P7736">
        <v>100</v>
      </c>
      <c r="Q7736">
        <v>4.17</v>
      </c>
      <c r="R7736" t="s">
        <v>40</v>
      </c>
      <c r="S7736">
        <v>0</v>
      </c>
      <c r="T7736">
        <v>0</v>
      </c>
      <c r="U7736">
        <v>39.1</v>
      </c>
      <c r="V7736">
        <v>18.7</v>
      </c>
      <c r="W7736">
        <v>231.6</v>
      </c>
      <c r="X7736">
        <v>1008.4</v>
      </c>
      <c r="Y7736">
        <v>52.6</v>
      </c>
      <c r="Z7736">
        <v>6.2</v>
      </c>
      <c r="AA7736">
        <v>206.4</v>
      </c>
      <c r="AB7736">
        <v>17.8</v>
      </c>
      <c r="AC7736">
        <v>7</v>
      </c>
      <c r="AD7736">
        <v>0</v>
      </c>
      <c r="AE7736" t="s">
        <v>23288</v>
      </c>
      <c r="AF7736" t="s">
        <v>23289</v>
      </c>
      <c r="AG7736">
        <v>0.1</v>
      </c>
      <c r="AH7736" t="s">
        <v>56</v>
      </c>
      <c r="AI7736" t="s">
        <v>65</v>
      </c>
      <c r="AJ7736" t="s">
        <v>40</v>
      </c>
    </row>
    <row r="7737" spans="1:36" x14ac:dyDescent="0.25">
      <c r="A7737" t="s">
        <v>32</v>
      </c>
      <c r="B7737" t="s">
        <v>23290</v>
      </c>
      <c r="C7737">
        <f>YEAR(B7737)</f>
        <v>2021</v>
      </c>
      <c r="D7737">
        <v>60.8</v>
      </c>
      <c r="E7737">
        <v>50</v>
      </c>
      <c r="F7737">
        <v>54.6</v>
      </c>
      <c r="H7737" s="2">
        <f>IF(F7737-62.92&lt;=0,0,IF(F7737-62.92&lt;=1,1,2))</f>
        <v>0</v>
      </c>
      <c r="I7737">
        <v>60.8</v>
      </c>
      <c r="J7737">
        <v>44.7</v>
      </c>
      <c r="K7737">
        <v>54.3</v>
      </c>
      <c r="L7737">
        <v>43.8</v>
      </c>
      <c r="M7737">
        <v>67.7</v>
      </c>
      <c r="O7737">
        <v>6.0000000000000001E-3</v>
      </c>
      <c r="P7737">
        <v>100</v>
      </c>
      <c r="Q7737">
        <v>8.33</v>
      </c>
      <c r="R7737" t="s">
        <v>40</v>
      </c>
      <c r="S7737">
        <v>0</v>
      </c>
      <c r="T7737">
        <v>0</v>
      </c>
      <c r="U7737">
        <v>32.4</v>
      </c>
      <c r="V7737">
        <v>23.9</v>
      </c>
      <c r="W7737">
        <v>264.89999999999998</v>
      </c>
      <c r="X7737">
        <v>1009.2</v>
      </c>
      <c r="Y7737">
        <v>43.3</v>
      </c>
      <c r="Z7737">
        <v>6.2</v>
      </c>
      <c r="AA7737">
        <v>225.1</v>
      </c>
      <c r="AB7737">
        <v>19.3</v>
      </c>
      <c r="AC7737">
        <v>8</v>
      </c>
      <c r="AD7737">
        <v>0</v>
      </c>
      <c r="AE7737" t="s">
        <v>23291</v>
      </c>
      <c r="AF7737" t="s">
        <v>23292</v>
      </c>
      <c r="AG7737">
        <v>0.13</v>
      </c>
      <c r="AH7737" t="s">
        <v>56</v>
      </c>
      <c r="AI7737" t="s">
        <v>101</v>
      </c>
      <c r="AJ7737" t="s">
        <v>40</v>
      </c>
    </row>
    <row r="7738" spans="1:36" x14ac:dyDescent="0.25">
      <c r="A7738" t="s">
        <v>32</v>
      </c>
      <c r="B7738" t="s">
        <v>23293</v>
      </c>
      <c r="C7738">
        <f>YEAR(B7738)</f>
        <v>2021</v>
      </c>
      <c r="D7738">
        <v>60.8</v>
      </c>
      <c r="E7738">
        <v>50</v>
      </c>
      <c r="F7738">
        <v>54.8</v>
      </c>
      <c r="H7738" s="2">
        <f>IF(F7738-62.92&lt;=0,0,IF(F7738-62.92&lt;=1,1,2))</f>
        <v>0</v>
      </c>
      <c r="I7738">
        <v>60.8</v>
      </c>
      <c r="J7738">
        <v>50</v>
      </c>
      <c r="K7738">
        <v>54.8</v>
      </c>
      <c r="L7738">
        <v>42.7</v>
      </c>
      <c r="M7738">
        <v>64.5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27.1</v>
      </c>
      <c r="V7738">
        <v>19.7</v>
      </c>
      <c r="W7738">
        <v>268.5</v>
      </c>
      <c r="X7738">
        <v>1014.9</v>
      </c>
      <c r="Y7738">
        <v>37.5</v>
      </c>
      <c r="Z7738">
        <v>6.2</v>
      </c>
      <c r="AA7738">
        <v>223</v>
      </c>
      <c r="AB7738">
        <v>19.3</v>
      </c>
      <c r="AC7738">
        <v>8</v>
      </c>
      <c r="AD7738">
        <v>0</v>
      </c>
      <c r="AE7738" t="s">
        <v>23294</v>
      </c>
      <c r="AF7738" t="s">
        <v>23295</v>
      </c>
      <c r="AG7738">
        <v>0.16</v>
      </c>
      <c r="AH7738" t="s">
        <v>36</v>
      </c>
      <c r="AI7738" t="s">
        <v>37</v>
      </c>
      <c r="AJ7738" t="s">
        <v>38</v>
      </c>
    </row>
    <row r="7739" spans="1:36" x14ac:dyDescent="0.25">
      <c r="A7739" t="s">
        <v>32</v>
      </c>
      <c r="B7739" t="s">
        <v>23296</v>
      </c>
      <c r="C7739">
        <f>YEAR(B7739)</f>
        <v>2021</v>
      </c>
      <c r="D7739">
        <v>68</v>
      </c>
      <c r="E7739">
        <v>49.2</v>
      </c>
      <c r="F7739">
        <v>57.6</v>
      </c>
      <c r="H7739" s="2">
        <f>IF(F7739-62.92&lt;=0,0,IF(F7739-62.92&lt;=1,1,2))</f>
        <v>0</v>
      </c>
      <c r="I7739">
        <v>68</v>
      </c>
      <c r="J7739">
        <v>44.8</v>
      </c>
      <c r="K7739">
        <v>57.3</v>
      </c>
      <c r="L7739">
        <v>47.8</v>
      </c>
      <c r="M7739">
        <v>70.7</v>
      </c>
      <c r="O7739">
        <v>1.6E-2</v>
      </c>
      <c r="P7739">
        <v>100</v>
      </c>
      <c r="Q7739">
        <v>4.17</v>
      </c>
      <c r="R7739" t="s">
        <v>40</v>
      </c>
      <c r="S7739">
        <v>0</v>
      </c>
      <c r="T7739">
        <v>0</v>
      </c>
      <c r="U7739">
        <v>33.299999999999997</v>
      </c>
      <c r="V7739">
        <v>21.9</v>
      </c>
      <c r="W7739">
        <v>169.8</v>
      </c>
      <c r="X7739">
        <v>1014.3</v>
      </c>
      <c r="Y7739">
        <v>46.8</v>
      </c>
      <c r="Z7739">
        <v>6.2</v>
      </c>
      <c r="AA7739">
        <v>244.1</v>
      </c>
      <c r="AB7739">
        <v>21.2</v>
      </c>
      <c r="AC7739">
        <v>8</v>
      </c>
      <c r="AD7739">
        <v>0</v>
      </c>
      <c r="AE7739" t="s">
        <v>23297</v>
      </c>
      <c r="AF7739" t="s">
        <v>23298</v>
      </c>
      <c r="AG7739">
        <v>0.19</v>
      </c>
      <c r="AH7739" t="s">
        <v>56</v>
      </c>
      <c r="AI7739" t="s">
        <v>2394</v>
      </c>
      <c r="AJ7739" t="s">
        <v>40</v>
      </c>
    </row>
    <row r="7740" spans="1:36" x14ac:dyDescent="0.25">
      <c r="A7740" t="s">
        <v>32</v>
      </c>
      <c r="B7740" t="s">
        <v>23299</v>
      </c>
      <c r="C7740">
        <f>YEAR(B7740)</f>
        <v>2021</v>
      </c>
      <c r="D7740">
        <v>68</v>
      </c>
      <c r="E7740">
        <v>53.6</v>
      </c>
      <c r="F7740">
        <v>61.5</v>
      </c>
      <c r="H7740" s="2">
        <f>IF(F7740-62.92&lt;=0,0,IF(F7740-62.92&lt;=1,1,2))</f>
        <v>0</v>
      </c>
      <c r="I7740">
        <v>68</v>
      </c>
      <c r="J7740">
        <v>53.6</v>
      </c>
      <c r="K7740">
        <v>61.5</v>
      </c>
      <c r="L7740">
        <v>49.1</v>
      </c>
      <c r="M7740">
        <v>66.400000000000006</v>
      </c>
      <c r="O7740">
        <v>0.19700000000000001</v>
      </c>
      <c r="P7740">
        <v>100</v>
      </c>
      <c r="Q7740">
        <v>4.17</v>
      </c>
      <c r="R7740" t="s">
        <v>40</v>
      </c>
      <c r="S7740">
        <v>0</v>
      </c>
      <c r="T7740">
        <v>0</v>
      </c>
      <c r="U7740">
        <v>39.1</v>
      </c>
      <c r="V7740">
        <v>27.7</v>
      </c>
      <c r="W7740">
        <v>165.7</v>
      </c>
      <c r="X7740">
        <v>1012.2</v>
      </c>
      <c r="Y7740">
        <v>42.3</v>
      </c>
      <c r="Z7740">
        <v>6.2</v>
      </c>
      <c r="AA7740">
        <v>243.6</v>
      </c>
      <c r="AB7740">
        <v>21</v>
      </c>
      <c r="AC7740">
        <v>8</v>
      </c>
      <c r="AD7740">
        <v>0</v>
      </c>
      <c r="AE7740" t="s">
        <v>23300</v>
      </c>
      <c r="AF7740" t="s">
        <v>23301</v>
      </c>
      <c r="AG7740">
        <v>0.23</v>
      </c>
      <c r="AH7740" t="s">
        <v>56</v>
      </c>
      <c r="AI7740" t="s">
        <v>248</v>
      </c>
      <c r="AJ7740" t="s">
        <v>40</v>
      </c>
    </row>
    <row r="7741" spans="1:36" x14ac:dyDescent="0.25">
      <c r="A7741" t="s">
        <v>32</v>
      </c>
      <c r="B7741" t="s">
        <v>23302</v>
      </c>
      <c r="C7741">
        <f>YEAR(B7741)</f>
        <v>2021</v>
      </c>
      <c r="D7741">
        <v>77</v>
      </c>
      <c r="E7741">
        <v>58.9</v>
      </c>
      <c r="F7741">
        <v>66.400000000000006</v>
      </c>
      <c r="H7741" s="2">
        <f>IF(F7741-62.92&lt;=0,0,IF(F7741-62.92&lt;=1,1,2))</f>
        <v>2</v>
      </c>
      <c r="I7741">
        <v>77</v>
      </c>
      <c r="J7741">
        <v>58.9</v>
      </c>
      <c r="K7741">
        <v>66.400000000000006</v>
      </c>
      <c r="L7741">
        <v>48.1</v>
      </c>
      <c r="M7741">
        <v>52.9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43.8</v>
      </c>
      <c r="V7741">
        <v>31.7</v>
      </c>
      <c r="W7741">
        <v>166.5</v>
      </c>
      <c r="X7741">
        <v>1004.4</v>
      </c>
      <c r="Y7741">
        <v>19.899999999999999</v>
      </c>
      <c r="Z7741">
        <v>6.2</v>
      </c>
      <c r="AA7741">
        <v>252.5</v>
      </c>
      <c r="AB7741">
        <v>21.8</v>
      </c>
      <c r="AC7741">
        <v>8</v>
      </c>
      <c r="AD7741">
        <v>0</v>
      </c>
      <c r="AE7741" t="s">
        <v>23303</v>
      </c>
      <c r="AF7741" t="s">
        <v>23304</v>
      </c>
      <c r="AG7741">
        <v>0.25</v>
      </c>
      <c r="AH7741" t="s">
        <v>330</v>
      </c>
      <c r="AI7741" t="s">
        <v>9140</v>
      </c>
      <c r="AJ7741" t="s">
        <v>344</v>
      </c>
    </row>
    <row r="7742" spans="1:36" x14ac:dyDescent="0.25">
      <c r="A7742" t="s">
        <v>32</v>
      </c>
      <c r="B7742" t="s">
        <v>23305</v>
      </c>
      <c r="C7742">
        <f>YEAR(B7742)</f>
        <v>2021</v>
      </c>
      <c r="D7742">
        <v>66.2</v>
      </c>
      <c r="E7742">
        <v>57.2</v>
      </c>
      <c r="F7742">
        <v>61.5</v>
      </c>
      <c r="H7742" s="2">
        <f>IF(F7742-62.92&lt;=0,0,IF(F7742-62.92&lt;=1,1,2))</f>
        <v>0</v>
      </c>
      <c r="I7742">
        <v>66.2</v>
      </c>
      <c r="J7742">
        <v>57.2</v>
      </c>
      <c r="K7742">
        <v>61.5</v>
      </c>
      <c r="L7742">
        <v>54.6</v>
      </c>
      <c r="M7742">
        <v>78.8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27.7</v>
      </c>
      <c r="V7742">
        <v>9.1999999999999993</v>
      </c>
      <c r="W7742">
        <v>50</v>
      </c>
      <c r="X7742">
        <v>1003.1</v>
      </c>
      <c r="Y7742">
        <v>43.3</v>
      </c>
      <c r="Z7742">
        <v>6.2</v>
      </c>
      <c r="AA7742">
        <v>235.1</v>
      </c>
      <c r="AB7742">
        <v>20.3</v>
      </c>
      <c r="AC7742">
        <v>9</v>
      </c>
      <c r="AD7742">
        <v>0</v>
      </c>
      <c r="AE7742" t="s">
        <v>23306</v>
      </c>
      <c r="AF7742" t="s">
        <v>23307</v>
      </c>
      <c r="AG7742">
        <v>0.28999999999999998</v>
      </c>
      <c r="AH7742" t="s">
        <v>36</v>
      </c>
      <c r="AI7742" t="s">
        <v>174</v>
      </c>
      <c r="AJ7742" t="s">
        <v>38</v>
      </c>
    </row>
    <row r="7743" spans="1:36" x14ac:dyDescent="0.25">
      <c r="A7743" t="s">
        <v>32</v>
      </c>
      <c r="B7743" t="s">
        <v>23308</v>
      </c>
      <c r="C7743">
        <f>YEAR(B7743)</f>
        <v>2021</v>
      </c>
      <c r="D7743">
        <v>62.6</v>
      </c>
      <c r="E7743">
        <v>48.2</v>
      </c>
      <c r="F7743">
        <v>55.8</v>
      </c>
      <c r="H7743" s="2">
        <f>IF(F7743-62.92&lt;=0,0,IF(F7743-62.92&lt;=1,1,2))</f>
        <v>0</v>
      </c>
      <c r="I7743">
        <v>62.6</v>
      </c>
      <c r="J7743">
        <v>44</v>
      </c>
      <c r="K7743">
        <v>55.5</v>
      </c>
      <c r="L7743">
        <v>50</v>
      </c>
      <c r="M7743">
        <v>81.400000000000006</v>
      </c>
      <c r="O7743">
        <v>0.54800000000000004</v>
      </c>
      <c r="P7743">
        <v>100</v>
      </c>
      <c r="Q7743">
        <v>12.5</v>
      </c>
      <c r="R7743" t="s">
        <v>40</v>
      </c>
      <c r="S7743">
        <v>0</v>
      </c>
      <c r="T7743">
        <v>0</v>
      </c>
      <c r="U7743">
        <v>34.9</v>
      </c>
      <c r="V7743">
        <v>27.4</v>
      </c>
      <c r="W7743">
        <v>289</v>
      </c>
      <c r="X7743">
        <v>1003.1</v>
      </c>
      <c r="Y7743">
        <v>80.5</v>
      </c>
      <c r="Z7743">
        <v>6.1</v>
      </c>
      <c r="AA7743">
        <v>181.4</v>
      </c>
      <c r="AB7743">
        <v>15.6</v>
      </c>
      <c r="AC7743">
        <v>7</v>
      </c>
      <c r="AD7743">
        <v>0</v>
      </c>
      <c r="AE7743" t="s">
        <v>23309</v>
      </c>
      <c r="AF7743" t="s">
        <v>23310</v>
      </c>
      <c r="AG7743">
        <v>0.33</v>
      </c>
      <c r="AH7743" t="s">
        <v>56</v>
      </c>
      <c r="AI7743" t="s">
        <v>101</v>
      </c>
      <c r="AJ7743" t="s">
        <v>40</v>
      </c>
    </row>
    <row r="7744" spans="1:36" x14ac:dyDescent="0.25">
      <c r="A7744" t="s">
        <v>32</v>
      </c>
      <c r="B7744" t="s">
        <v>23311</v>
      </c>
      <c r="C7744">
        <f>YEAR(B7744)</f>
        <v>2021</v>
      </c>
      <c r="D7744">
        <v>53.6</v>
      </c>
      <c r="E7744">
        <v>48.2</v>
      </c>
      <c r="F7744">
        <v>50.8</v>
      </c>
      <c r="H7744" s="2">
        <f>IF(F7744-62.92&lt;=0,0,IF(F7744-62.92&lt;=1,1,2))</f>
        <v>0</v>
      </c>
      <c r="I7744">
        <v>53.6</v>
      </c>
      <c r="J7744">
        <v>41.7</v>
      </c>
      <c r="K7744">
        <v>49</v>
      </c>
      <c r="L7744">
        <v>42.7</v>
      </c>
      <c r="M7744">
        <v>74.2</v>
      </c>
      <c r="O7744">
        <v>0.63100000000000001</v>
      </c>
      <c r="P7744">
        <v>100</v>
      </c>
      <c r="Q7744">
        <v>8.33</v>
      </c>
      <c r="R7744" t="s">
        <v>40</v>
      </c>
      <c r="S7744">
        <v>0</v>
      </c>
      <c r="T7744">
        <v>0</v>
      </c>
      <c r="U7744">
        <v>38</v>
      </c>
      <c r="V7744">
        <v>29.3</v>
      </c>
      <c r="W7744">
        <v>336.1</v>
      </c>
      <c r="X7744">
        <v>1010.7</v>
      </c>
      <c r="Y7744">
        <v>83.5</v>
      </c>
      <c r="Z7744">
        <v>6.1</v>
      </c>
      <c r="AA7744">
        <v>209.7</v>
      </c>
      <c r="AB7744">
        <v>18.2</v>
      </c>
      <c r="AC7744">
        <v>7</v>
      </c>
      <c r="AD7744">
        <v>0</v>
      </c>
      <c r="AE7744" t="s">
        <v>23312</v>
      </c>
      <c r="AF7744" t="s">
        <v>23313</v>
      </c>
      <c r="AG7744">
        <v>0.36</v>
      </c>
      <c r="AH7744" t="s">
        <v>56</v>
      </c>
      <c r="AI7744" t="s">
        <v>101</v>
      </c>
      <c r="AJ7744" t="s">
        <v>40</v>
      </c>
    </row>
    <row r="7745" spans="1:36" x14ac:dyDescent="0.25">
      <c r="A7745" t="s">
        <v>32</v>
      </c>
      <c r="B7745" t="s">
        <v>23314</v>
      </c>
      <c r="C7745">
        <f>YEAR(B7745)</f>
        <v>2021</v>
      </c>
      <c r="D7745">
        <v>49.9</v>
      </c>
      <c r="E7745">
        <v>42.8</v>
      </c>
      <c r="F7745">
        <v>45.6</v>
      </c>
      <c r="H7745" s="2">
        <f>IF(F7745-62.92&lt;=0,0,IF(F7745-62.92&lt;=1,1,2))</f>
        <v>0</v>
      </c>
      <c r="I7745">
        <v>46.3</v>
      </c>
      <c r="J7745">
        <v>38.1</v>
      </c>
      <c r="K7745">
        <v>41.5</v>
      </c>
      <c r="L7745">
        <v>40.5</v>
      </c>
      <c r="M7745">
        <v>82.6</v>
      </c>
      <c r="O7745">
        <v>0.23599999999999999</v>
      </c>
      <c r="P7745">
        <v>100</v>
      </c>
      <c r="Q7745">
        <v>8.33</v>
      </c>
      <c r="R7745" t="s">
        <v>40</v>
      </c>
      <c r="S7745">
        <v>0</v>
      </c>
      <c r="T7745">
        <v>0</v>
      </c>
      <c r="U7745">
        <v>23</v>
      </c>
      <c r="V7745">
        <v>14.9</v>
      </c>
      <c r="W7745">
        <v>324</v>
      </c>
      <c r="X7745">
        <v>1017.6</v>
      </c>
      <c r="Y7745">
        <v>85.1</v>
      </c>
      <c r="Z7745">
        <v>6.2</v>
      </c>
      <c r="AA7745">
        <v>140.69999999999999</v>
      </c>
      <c r="AB7745">
        <v>12</v>
      </c>
      <c r="AC7745">
        <v>6</v>
      </c>
      <c r="AD7745">
        <v>0</v>
      </c>
      <c r="AE7745" t="s">
        <v>23315</v>
      </c>
      <c r="AF7745" t="s">
        <v>23316</v>
      </c>
      <c r="AG7745">
        <v>0.39</v>
      </c>
      <c r="AH7745" t="s">
        <v>56</v>
      </c>
      <c r="AI7745" t="s">
        <v>101</v>
      </c>
      <c r="AJ7745" t="s">
        <v>40</v>
      </c>
    </row>
    <row r="7746" spans="1:36" x14ac:dyDescent="0.25">
      <c r="A7746" t="s">
        <v>32</v>
      </c>
      <c r="B7746" t="s">
        <v>23317</v>
      </c>
      <c r="C7746">
        <f>YEAR(B7746)</f>
        <v>2021</v>
      </c>
      <c r="D7746">
        <v>57.2</v>
      </c>
      <c r="E7746">
        <v>45.6</v>
      </c>
      <c r="F7746">
        <v>51.1</v>
      </c>
      <c r="H7746" s="2">
        <f>IF(F7746-62.92&lt;=0,0,IF(F7746-62.92&lt;=1,1,2))</f>
        <v>0</v>
      </c>
      <c r="I7746">
        <v>57.2</v>
      </c>
      <c r="J7746">
        <v>39.4</v>
      </c>
      <c r="K7746">
        <v>48.6</v>
      </c>
      <c r="L7746">
        <v>38.4</v>
      </c>
      <c r="M7746">
        <v>62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25.5</v>
      </c>
      <c r="V7746">
        <v>17.7</v>
      </c>
      <c r="W7746">
        <v>327.2</v>
      </c>
      <c r="X7746">
        <v>1024.2</v>
      </c>
      <c r="Y7746">
        <v>57.7</v>
      </c>
      <c r="Z7746">
        <v>6.2</v>
      </c>
      <c r="AA7746">
        <v>228.5</v>
      </c>
      <c r="AB7746">
        <v>19.899999999999999</v>
      </c>
      <c r="AC7746">
        <v>7</v>
      </c>
      <c r="AD7746">
        <v>0</v>
      </c>
      <c r="AE7746" t="s">
        <v>23318</v>
      </c>
      <c r="AF7746" t="s">
        <v>23319</v>
      </c>
      <c r="AG7746">
        <v>0.42</v>
      </c>
      <c r="AH7746" t="s">
        <v>36</v>
      </c>
      <c r="AI7746" t="s">
        <v>37</v>
      </c>
      <c r="AJ7746" t="s">
        <v>38</v>
      </c>
    </row>
    <row r="7747" spans="1:36" x14ac:dyDescent="0.25">
      <c r="A7747" t="s">
        <v>32</v>
      </c>
      <c r="B7747" t="s">
        <v>23320</v>
      </c>
      <c r="C7747">
        <f>YEAR(B7747)</f>
        <v>2021</v>
      </c>
      <c r="D7747">
        <v>62.6</v>
      </c>
      <c r="E7747">
        <v>44.5</v>
      </c>
      <c r="F7747">
        <v>53.4</v>
      </c>
      <c r="H7747" s="2">
        <f>IF(F7747-62.92&lt;=0,0,IF(F7747-62.92&lt;=1,1,2))</f>
        <v>0</v>
      </c>
      <c r="I7747">
        <v>62.6</v>
      </c>
      <c r="J7747">
        <v>40.700000000000003</v>
      </c>
      <c r="K7747">
        <v>52.4</v>
      </c>
      <c r="L7747">
        <v>42.9</v>
      </c>
      <c r="M7747">
        <v>67.8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20.100000000000001</v>
      </c>
      <c r="V7747">
        <v>13.4</v>
      </c>
      <c r="W7747">
        <v>262.2</v>
      </c>
      <c r="X7747">
        <v>1027.5999999999999</v>
      </c>
      <c r="Y7747">
        <v>50.5</v>
      </c>
      <c r="Z7747">
        <v>6.2</v>
      </c>
      <c r="AA7747">
        <v>182</v>
      </c>
      <c r="AB7747">
        <v>15.9</v>
      </c>
      <c r="AC7747">
        <v>6</v>
      </c>
      <c r="AD7747">
        <v>0</v>
      </c>
      <c r="AE7747" t="s">
        <v>23321</v>
      </c>
      <c r="AF7747" t="s">
        <v>23322</v>
      </c>
      <c r="AG7747">
        <v>0.46</v>
      </c>
      <c r="AH7747" t="s">
        <v>36</v>
      </c>
      <c r="AI7747" t="s">
        <v>37</v>
      </c>
      <c r="AJ7747" t="s">
        <v>38</v>
      </c>
    </row>
    <row r="7748" spans="1:36" x14ac:dyDescent="0.25">
      <c r="A7748" t="s">
        <v>32</v>
      </c>
      <c r="B7748" t="s">
        <v>23323</v>
      </c>
      <c r="C7748">
        <f>YEAR(B7748)</f>
        <v>2021</v>
      </c>
      <c r="D7748">
        <v>62.6</v>
      </c>
      <c r="E7748">
        <v>44.6</v>
      </c>
      <c r="F7748">
        <v>54.5</v>
      </c>
      <c r="H7748" s="2">
        <f>IF(F7748-62.92&lt;=0,0,IF(F7748-62.92&lt;=1,1,2))</f>
        <v>0</v>
      </c>
      <c r="I7748">
        <v>62.6</v>
      </c>
      <c r="J7748">
        <v>40.4</v>
      </c>
      <c r="K7748">
        <v>53.7</v>
      </c>
      <c r="L7748">
        <v>46.1</v>
      </c>
      <c r="M7748">
        <v>74.099999999999994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19.5</v>
      </c>
      <c r="V7748">
        <v>7.6</v>
      </c>
      <c r="W7748">
        <v>166.6</v>
      </c>
      <c r="X7748">
        <v>1028.7</v>
      </c>
      <c r="Y7748">
        <v>28.8</v>
      </c>
      <c r="Z7748">
        <v>6.2</v>
      </c>
      <c r="AA7748">
        <v>272.2</v>
      </c>
      <c r="AB7748">
        <v>22.7</v>
      </c>
      <c r="AC7748">
        <v>9</v>
      </c>
      <c r="AD7748">
        <v>0</v>
      </c>
      <c r="AE7748" t="s">
        <v>23324</v>
      </c>
      <c r="AF7748" t="s">
        <v>23325</v>
      </c>
      <c r="AG7748">
        <v>0.5</v>
      </c>
      <c r="AH7748" t="s">
        <v>36</v>
      </c>
      <c r="AI7748" t="s">
        <v>37</v>
      </c>
      <c r="AJ7748" t="s">
        <v>38</v>
      </c>
    </row>
    <row r="7749" spans="1:36" x14ac:dyDescent="0.25">
      <c r="A7749" t="s">
        <v>32</v>
      </c>
      <c r="B7749" t="s">
        <v>23326</v>
      </c>
      <c r="C7749">
        <f>YEAR(B7749)</f>
        <v>2021</v>
      </c>
      <c r="D7749">
        <v>62.6</v>
      </c>
      <c r="E7749">
        <v>46.4</v>
      </c>
      <c r="F7749">
        <v>55.1</v>
      </c>
      <c r="H7749" s="2">
        <f>IF(F7749-62.92&lt;=0,0,IF(F7749-62.92&lt;=1,1,2))</f>
        <v>0</v>
      </c>
      <c r="I7749">
        <v>62.6</v>
      </c>
      <c r="J7749">
        <v>44.2</v>
      </c>
      <c r="K7749">
        <v>54.4</v>
      </c>
      <c r="L7749">
        <v>49.1</v>
      </c>
      <c r="M7749">
        <v>80.8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23.9</v>
      </c>
      <c r="V7749">
        <v>12.2</v>
      </c>
      <c r="W7749">
        <v>284.5</v>
      </c>
      <c r="X7749">
        <v>1026.9000000000001</v>
      </c>
      <c r="Y7749">
        <v>33.799999999999997</v>
      </c>
      <c r="Z7749">
        <v>6.2</v>
      </c>
      <c r="AA7749">
        <v>258.5</v>
      </c>
      <c r="AB7749">
        <v>22.3</v>
      </c>
      <c r="AC7749">
        <v>8</v>
      </c>
      <c r="AD7749">
        <v>0</v>
      </c>
      <c r="AE7749" t="s">
        <v>23327</v>
      </c>
      <c r="AF7749" t="s">
        <v>23328</v>
      </c>
      <c r="AG7749">
        <v>0.52</v>
      </c>
      <c r="AH7749" t="s">
        <v>36</v>
      </c>
      <c r="AI7749" t="s">
        <v>37</v>
      </c>
      <c r="AJ7749" t="s">
        <v>38</v>
      </c>
    </row>
    <row r="7750" spans="1:36" x14ac:dyDescent="0.25">
      <c r="A7750" t="s">
        <v>32</v>
      </c>
      <c r="B7750" t="s">
        <v>23329</v>
      </c>
      <c r="C7750">
        <f>YEAR(B7750)</f>
        <v>2021</v>
      </c>
      <c r="D7750">
        <v>60.8</v>
      </c>
      <c r="E7750">
        <v>48.2</v>
      </c>
      <c r="F7750">
        <v>57.2</v>
      </c>
      <c r="H7750" s="2">
        <f>IF(F7750-62.92&lt;=0,0,IF(F7750-62.92&lt;=1,1,2))</f>
        <v>0</v>
      </c>
      <c r="I7750">
        <v>60.8</v>
      </c>
      <c r="J7750">
        <v>47.4</v>
      </c>
      <c r="K7750">
        <v>57.1</v>
      </c>
      <c r="L7750">
        <v>46.5</v>
      </c>
      <c r="M7750">
        <v>68.2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42.5</v>
      </c>
      <c r="V7750">
        <v>25.2</v>
      </c>
      <c r="W7750">
        <v>332.9</v>
      </c>
      <c r="X7750">
        <v>1022.3</v>
      </c>
      <c r="Y7750">
        <v>35.299999999999997</v>
      </c>
      <c r="Z7750">
        <v>6.2</v>
      </c>
      <c r="AA7750">
        <v>244.2</v>
      </c>
      <c r="AB7750">
        <v>21.1</v>
      </c>
      <c r="AC7750">
        <v>8</v>
      </c>
      <c r="AD7750">
        <v>0</v>
      </c>
      <c r="AE7750" t="s">
        <v>23330</v>
      </c>
      <c r="AF7750" t="s">
        <v>23331</v>
      </c>
      <c r="AG7750">
        <v>0.56000000000000005</v>
      </c>
      <c r="AH7750" t="s">
        <v>36</v>
      </c>
      <c r="AI7750" t="s">
        <v>37</v>
      </c>
      <c r="AJ7750" t="s">
        <v>38</v>
      </c>
    </row>
    <row r="7751" spans="1:36" x14ac:dyDescent="0.25">
      <c r="A7751" t="s">
        <v>32</v>
      </c>
      <c r="B7751" t="s">
        <v>23332</v>
      </c>
      <c r="C7751">
        <f>YEAR(B7751)</f>
        <v>2021</v>
      </c>
      <c r="D7751">
        <v>57.1</v>
      </c>
      <c r="E7751">
        <v>46.4</v>
      </c>
      <c r="F7751">
        <v>52.7</v>
      </c>
      <c r="H7751" s="2">
        <f>IF(F7751-62.92&lt;=0,0,IF(F7751-62.92&lt;=1,1,2))</f>
        <v>0</v>
      </c>
      <c r="I7751">
        <v>57.1</v>
      </c>
      <c r="J7751">
        <v>39.299999999999997</v>
      </c>
      <c r="K7751">
        <v>51.1</v>
      </c>
      <c r="L7751">
        <v>45</v>
      </c>
      <c r="M7751">
        <v>76.099999999999994</v>
      </c>
      <c r="O7751">
        <v>0.39500000000000002</v>
      </c>
      <c r="P7751">
        <v>100</v>
      </c>
      <c r="Q7751">
        <v>8.33</v>
      </c>
      <c r="R7751" t="s">
        <v>40</v>
      </c>
      <c r="S7751">
        <v>0</v>
      </c>
      <c r="T7751">
        <v>0</v>
      </c>
      <c r="U7751">
        <v>43.8</v>
      </c>
      <c r="V7751">
        <v>33</v>
      </c>
      <c r="W7751">
        <v>321</v>
      </c>
      <c r="X7751">
        <v>1016.5</v>
      </c>
      <c r="Y7751">
        <v>76.8</v>
      </c>
      <c r="Z7751">
        <v>6</v>
      </c>
      <c r="AA7751">
        <v>199.5</v>
      </c>
      <c r="AB7751">
        <v>17.2</v>
      </c>
      <c r="AC7751">
        <v>7</v>
      </c>
      <c r="AD7751">
        <v>0</v>
      </c>
      <c r="AE7751" t="s">
        <v>23333</v>
      </c>
      <c r="AF7751" t="s">
        <v>23334</v>
      </c>
      <c r="AG7751">
        <v>0.59</v>
      </c>
      <c r="AH7751" t="s">
        <v>56</v>
      </c>
      <c r="AI7751" t="s">
        <v>101</v>
      </c>
      <c r="AJ7751" t="s">
        <v>40</v>
      </c>
    </row>
    <row r="7752" spans="1:36" x14ac:dyDescent="0.25">
      <c r="A7752" t="s">
        <v>32</v>
      </c>
      <c r="B7752" t="s">
        <v>23335</v>
      </c>
      <c r="C7752">
        <f>YEAR(B7752)</f>
        <v>2021</v>
      </c>
      <c r="D7752">
        <v>57.2</v>
      </c>
      <c r="E7752">
        <v>46.4</v>
      </c>
      <c r="F7752">
        <v>51.8</v>
      </c>
      <c r="H7752" s="2">
        <f>IF(F7752-62.92&lt;=0,0,IF(F7752-62.92&lt;=1,1,2))</f>
        <v>0</v>
      </c>
      <c r="I7752">
        <v>57.2</v>
      </c>
      <c r="J7752">
        <v>41.2</v>
      </c>
      <c r="K7752">
        <v>50.4</v>
      </c>
      <c r="L7752">
        <v>45.4</v>
      </c>
      <c r="M7752">
        <v>79.900000000000006</v>
      </c>
      <c r="O7752">
        <v>0.91400000000000003</v>
      </c>
      <c r="P7752">
        <v>100</v>
      </c>
      <c r="Q7752">
        <v>12.5</v>
      </c>
      <c r="R7752" t="s">
        <v>40</v>
      </c>
      <c r="S7752">
        <v>0</v>
      </c>
      <c r="T7752">
        <v>0</v>
      </c>
      <c r="U7752">
        <v>41.2</v>
      </c>
      <c r="V7752">
        <v>22.9</v>
      </c>
      <c r="W7752">
        <v>318.89999999999998</v>
      </c>
      <c r="X7752">
        <v>1014.5</v>
      </c>
      <c r="Y7752">
        <v>88.2</v>
      </c>
      <c r="Z7752">
        <v>6</v>
      </c>
      <c r="AA7752">
        <v>213.4</v>
      </c>
      <c r="AB7752">
        <v>18.399999999999999</v>
      </c>
      <c r="AC7752">
        <v>8</v>
      </c>
      <c r="AD7752">
        <v>0</v>
      </c>
      <c r="AE7752" t="s">
        <v>23336</v>
      </c>
      <c r="AF7752" t="s">
        <v>23337</v>
      </c>
      <c r="AG7752">
        <v>0.63</v>
      </c>
      <c r="AH7752" t="s">
        <v>56</v>
      </c>
      <c r="AI7752" t="s">
        <v>101</v>
      </c>
      <c r="AJ7752" t="s">
        <v>40</v>
      </c>
    </row>
    <row r="7753" spans="1:36" x14ac:dyDescent="0.25">
      <c r="A7753" t="s">
        <v>32</v>
      </c>
      <c r="B7753" t="s">
        <v>23338</v>
      </c>
      <c r="C7753">
        <f>YEAR(B7753)</f>
        <v>2021</v>
      </c>
      <c r="D7753">
        <v>64.400000000000006</v>
      </c>
      <c r="E7753">
        <v>48.2</v>
      </c>
      <c r="F7753">
        <v>56.3</v>
      </c>
      <c r="H7753" s="2">
        <f>IF(F7753-62.92&lt;=0,0,IF(F7753-62.92&lt;=1,1,2))</f>
        <v>0</v>
      </c>
      <c r="I7753">
        <v>64.400000000000006</v>
      </c>
      <c r="J7753">
        <v>44.7</v>
      </c>
      <c r="K7753">
        <v>55.9</v>
      </c>
      <c r="L7753">
        <v>47.2</v>
      </c>
      <c r="M7753">
        <v>71.900000000000006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19.899999999999999</v>
      </c>
      <c r="V7753">
        <v>19.600000000000001</v>
      </c>
      <c r="W7753">
        <v>295.39999999999998</v>
      </c>
      <c r="X7753">
        <v>1017.9</v>
      </c>
      <c r="Y7753">
        <v>33.6</v>
      </c>
      <c r="Z7753">
        <v>6.2</v>
      </c>
      <c r="AA7753">
        <v>277</v>
      </c>
      <c r="AB7753">
        <v>23.9</v>
      </c>
      <c r="AC7753">
        <v>9</v>
      </c>
      <c r="AD7753">
        <v>0</v>
      </c>
      <c r="AE7753" t="s">
        <v>23339</v>
      </c>
      <c r="AF7753" t="s">
        <v>23340</v>
      </c>
      <c r="AG7753">
        <v>0.66</v>
      </c>
      <c r="AH7753" t="s">
        <v>36</v>
      </c>
      <c r="AI7753" t="s">
        <v>37</v>
      </c>
      <c r="AJ7753" t="s">
        <v>38</v>
      </c>
    </row>
    <row r="7754" spans="1:36" x14ac:dyDescent="0.25">
      <c r="A7754" t="s">
        <v>32</v>
      </c>
      <c r="B7754" t="s">
        <v>23341</v>
      </c>
      <c r="C7754">
        <f>YEAR(B7754)</f>
        <v>2021</v>
      </c>
      <c r="D7754">
        <v>69.8</v>
      </c>
      <c r="E7754">
        <v>53.6</v>
      </c>
      <c r="F7754">
        <v>60.2</v>
      </c>
      <c r="H7754" s="2">
        <f>IF(F7754-62.92&lt;=0,0,IF(F7754-62.92&lt;=1,1,2))</f>
        <v>0</v>
      </c>
      <c r="I7754">
        <v>69.8</v>
      </c>
      <c r="J7754">
        <v>53.6</v>
      </c>
      <c r="K7754">
        <v>60.2</v>
      </c>
      <c r="L7754">
        <v>51.7</v>
      </c>
      <c r="M7754">
        <v>74.099999999999994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21.9</v>
      </c>
      <c r="V7754">
        <v>21.4</v>
      </c>
      <c r="W7754">
        <v>166.9</v>
      </c>
      <c r="X7754">
        <v>1016.4</v>
      </c>
      <c r="Y7754">
        <v>27.9</v>
      </c>
      <c r="Z7754">
        <v>6.2</v>
      </c>
      <c r="AA7754">
        <v>251.6</v>
      </c>
      <c r="AB7754">
        <v>21.6</v>
      </c>
      <c r="AC7754">
        <v>9</v>
      </c>
      <c r="AD7754">
        <v>0</v>
      </c>
      <c r="AE7754" t="s">
        <v>23342</v>
      </c>
      <c r="AF7754" t="s">
        <v>23343</v>
      </c>
      <c r="AG7754">
        <v>0.7</v>
      </c>
      <c r="AH7754" t="s">
        <v>36</v>
      </c>
      <c r="AI7754" t="s">
        <v>37</v>
      </c>
      <c r="AJ7754" t="s">
        <v>38</v>
      </c>
    </row>
    <row r="7755" spans="1:36" x14ac:dyDescent="0.25">
      <c r="A7755" t="s">
        <v>32</v>
      </c>
      <c r="B7755" t="s">
        <v>23344</v>
      </c>
      <c r="C7755">
        <f>YEAR(B7755)</f>
        <v>2021</v>
      </c>
      <c r="D7755">
        <v>77</v>
      </c>
      <c r="E7755">
        <v>55.4</v>
      </c>
      <c r="F7755">
        <v>67.2</v>
      </c>
      <c r="H7755" s="2">
        <f>IF(F7755-62.92&lt;=0,0,IF(F7755-62.92&lt;=1,1,2))</f>
        <v>2</v>
      </c>
      <c r="I7755">
        <v>77</v>
      </c>
      <c r="J7755">
        <v>55.4</v>
      </c>
      <c r="K7755">
        <v>67.2</v>
      </c>
      <c r="L7755">
        <v>48.1</v>
      </c>
      <c r="M7755">
        <v>52.8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41.4</v>
      </c>
      <c r="V7755">
        <v>29.8</v>
      </c>
      <c r="W7755">
        <v>175</v>
      </c>
      <c r="X7755">
        <v>1013.3</v>
      </c>
      <c r="Y7755">
        <v>27.8</v>
      </c>
      <c r="Z7755">
        <v>6.2</v>
      </c>
      <c r="AA7755">
        <v>256.39999999999998</v>
      </c>
      <c r="AB7755">
        <v>22.3</v>
      </c>
      <c r="AC7755">
        <v>8</v>
      </c>
      <c r="AD7755">
        <v>0</v>
      </c>
      <c r="AE7755" t="s">
        <v>23345</v>
      </c>
      <c r="AF7755" t="s">
        <v>23346</v>
      </c>
      <c r="AG7755">
        <v>0.75</v>
      </c>
      <c r="AH7755" t="s">
        <v>36</v>
      </c>
      <c r="AI7755" t="s">
        <v>37</v>
      </c>
      <c r="AJ7755" t="s">
        <v>38</v>
      </c>
    </row>
    <row r="7756" spans="1:36" x14ac:dyDescent="0.25">
      <c r="A7756" t="s">
        <v>32</v>
      </c>
      <c r="B7756" t="s">
        <v>23347</v>
      </c>
      <c r="C7756">
        <f>YEAR(B7756)</f>
        <v>2021</v>
      </c>
      <c r="D7756">
        <v>75.2</v>
      </c>
      <c r="E7756">
        <v>71.599999999999994</v>
      </c>
      <c r="F7756">
        <v>74.099999999999994</v>
      </c>
      <c r="H7756" s="2">
        <f>IF(F7756-62.92&lt;=0,0,IF(F7756-62.92&lt;=1,1,2))</f>
        <v>2</v>
      </c>
      <c r="I7756">
        <v>75.2</v>
      </c>
      <c r="J7756">
        <v>71.599999999999994</v>
      </c>
      <c r="K7756">
        <v>74.099999999999994</v>
      </c>
      <c r="L7756">
        <v>44.5</v>
      </c>
      <c r="M7756">
        <v>34.9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45</v>
      </c>
      <c r="V7756">
        <v>31.1</v>
      </c>
      <c r="W7756">
        <v>172.9</v>
      </c>
      <c r="X7756">
        <v>1011.1</v>
      </c>
      <c r="Y7756">
        <v>33.1</v>
      </c>
      <c r="Z7756">
        <v>6.2</v>
      </c>
      <c r="AA7756">
        <v>241.6</v>
      </c>
      <c r="AB7756">
        <v>20.8</v>
      </c>
      <c r="AC7756">
        <v>8</v>
      </c>
      <c r="AD7756">
        <v>0</v>
      </c>
      <c r="AE7756" t="s">
        <v>23348</v>
      </c>
      <c r="AF7756" t="s">
        <v>23349</v>
      </c>
      <c r="AG7756">
        <v>0.77</v>
      </c>
      <c r="AH7756" t="s">
        <v>36</v>
      </c>
      <c r="AI7756" t="s">
        <v>37</v>
      </c>
      <c r="AJ7756" t="s">
        <v>344</v>
      </c>
    </row>
    <row r="7757" spans="1:36" x14ac:dyDescent="0.25">
      <c r="A7757" t="s">
        <v>32</v>
      </c>
      <c r="B7757" t="s">
        <v>23350</v>
      </c>
      <c r="C7757">
        <f>YEAR(B7757)</f>
        <v>2021</v>
      </c>
      <c r="D7757">
        <v>75.400000000000006</v>
      </c>
      <c r="E7757">
        <v>58</v>
      </c>
      <c r="F7757">
        <v>69.7</v>
      </c>
      <c r="H7757" s="2">
        <f>IF(F7757-62.92&lt;=0,0,IF(F7757-62.92&lt;=1,1,2))</f>
        <v>2</v>
      </c>
      <c r="I7757">
        <v>75.400000000000006</v>
      </c>
      <c r="J7757">
        <v>58</v>
      </c>
      <c r="K7757">
        <v>69.7</v>
      </c>
      <c r="L7757">
        <v>50.8</v>
      </c>
      <c r="M7757">
        <v>53.2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46.1</v>
      </c>
      <c r="V7757">
        <v>35.200000000000003</v>
      </c>
      <c r="W7757">
        <v>179.9</v>
      </c>
      <c r="X7757">
        <v>1006.3</v>
      </c>
      <c r="Y7757">
        <v>33.200000000000003</v>
      </c>
      <c r="Z7757">
        <v>6.2</v>
      </c>
      <c r="AA7757">
        <v>274.89999999999998</v>
      </c>
      <c r="AB7757">
        <v>23.7</v>
      </c>
      <c r="AC7757">
        <v>9</v>
      </c>
      <c r="AD7757">
        <v>0</v>
      </c>
      <c r="AE7757" t="s">
        <v>23351</v>
      </c>
      <c r="AF7757" t="s">
        <v>23352</v>
      </c>
      <c r="AG7757">
        <v>0.8</v>
      </c>
      <c r="AH7757" t="s">
        <v>36</v>
      </c>
      <c r="AI7757" t="s">
        <v>37</v>
      </c>
      <c r="AJ7757" t="s">
        <v>344</v>
      </c>
    </row>
    <row r="7758" spans="1:36" x14ac:dyDescent="0.25">
      <c r="A7758" t="s">
        <v>32</v>
      </c>
      <c r="B7758" t="s">
        <v>23353</v>
      </c>
      <c r="C7758">
        <f>YEAR(B7758)</f>
        <v>2021</v>
      </c>
      <c r="D7758">
        <v>68</v>
      </c>
      <c r="E7758">
        <v>51.8</v>
      </c>
      <c r="F7758">
        <v>60.4</v>
      </c>
      <c r="H7758" s="2">
        <f>IF(F7758-62.92&lt;=0,0,IF(F7758-62.92&lt;=1,1,2))</f>
        <v>0</v>
      </c>
      <c r="I7758">
        <v>68</v>
      </c>
      <c r="J7758">
        <v>51.8</v>
      </c>
      <c r="K7758">
        <v>60.4</v>
      </c>
      <c r="L7758">
        <v>52.9</v>
      </c>
      <c r="M7758">
        <v>76.900000000000006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21.9</v>
      </c>
      <c r="V7758">
        <v>11.4</v>
      </c>
      <c r="W7758">
        <v>182.4</v>
      </c>
      <c r="X7758">
        <v>1012.1</v>
      </c>
      <c r="Y7758">
        <v>23.4</v>
      </c>
      <c r="Z7758">
        <v>6.2</v>
      </c>
      <c r="AA7758">
        <v>284.89999999999998</v>
      </c>
      <c r="AB7758">
        <v>24.7</v>
      </c>
      <c r="AC7758">
        <v>9</v>
      </c>
      <c r="AD7758">
        <v>0</v>
      </c>
      <c r="AE7758" t="s">
        <v>23354</v>
      </c>
      <c r="AF7758" t="s">
        <v>23355</v>
      </c>
      <c r="AG7758">
        <v>0.83</v>
      </c>
      <c r="AH7758" t="s">
        <v>36</v>
      </c>
      <c r="AI7758" t="s">
        <v>37</v>
      </c>
      <c r="AJ7758" t="s">
        <v>38</v>
      </c>
    </row>
    <row r="7759" spans="1:36" x14ac:dyDescent="0.25">
      <c r="A7759" t="s">
        <v>32</v>
      </c>
      <c r="B7759" t="s">
        <v>23356</v>
      </c>
      <c r="C7759">
        <f>YEAR(B7759)</f>
        <v>2021</v>
      </c>
      <c r="D7759">
        <v>67.2</v>
      </c>
      <c r="E7759">
        <v>56.2</v>
      </c>
      <c r="F7759">
        <v>61.5</v>
      </c>
      <c r="H7759" s="2">
        <f>IF(F7759-62.92&lt;=0,0,IF(F7759-62.92&lt;=1,1,2))</f>
        <v>0</v>
      </c>
      <c r="I7759">
        <v>67.2</v>
      </c>
      <c r="J7759">
        <v>56.2</v>
      </c>
      <c r="K7759">
        <v>61.5</v>
      </c>
      <c r="L7759">
        <v>52.7</v>
      </c>
      <c r="M7759">
        <v>73.3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32.200000000000003</v>
      </c>
      <c r="V7759">
        <v>22.8</v>
      </c>
      <c r="W7759">
        <v>272.39999999999998</v>
      </c>
      <c r="X7759">
        <v>1015.2</v>
      </c>
      <c r="Y7759">
        <v>37.1</v>
      </c>
      <c r="Z7759">
        <v>6.2</v>
      </c>
      <c r="AA7759">
        <v>259.39999999999998</v>
      </c>
      <c r="AB7759">
        <v>22.4</v>
      </c>
      <c r="AC7759">
        <v>9</v>
      </c>
      <c r="AD7759">
        <v>0</v>
      </c>
      <c r="AE7759" t="s">
        <v>23357</v>
      </c>
      <c r="AF7759" t="s">
        <v>23358</v>
      </c>
      <c r="AG7759">
        <v>0.87</v>
      </c>
      <c r="AH7759" t="s">
        <v>36</v>
      </c>
      <c r="AI7759" t="s">
        <v>37</v>
      </c>
      <c r="AJ7759" t="s">
        <v>38</v>
      </c>
    </row>
    <row r="7760" spans="1:36" x14ac:dyDescent="0.25">
      <c r="A7760" t="s">
        <v>32</v>
      </c>
      <c r="B7760" t="s">
        <v>23359</v>
      </c>
      <c r="C7760">
        <f>YEAR(B7760)</f>
        <v>2021</v>
      </c>
      <c r="D7760">
        <v>59</v>
      </c>
      <c r="E7760">
        <v>51.8</v>
      </c>
      <c r="F7760">
        <v>54.7</v>
      </c>
      <c r="H7760" s="2">
        <f>IF(F7760-62.92&lt;=0,0,IF(F7760-62.92&lt;=1,1,2))</f>
        <v>0</v>
      </c>
      <c r="I7760">
        <v>59</v>
      </c>
      <c r="J7760">
        <v>51.8</v>
      </c>
      <c r="K7760">
        <v>54.7</v>
      </c>
      <c r="L7760">
        <v>41.9</v>
      </c>
      <c r="M7760">
        <v>62.4</v>
      </c>
      <c r="O7760">
        <v>1.7000000000000001E-2</v>
      </c>
      <c r="P7760">
        <v>100</v>
      </c>
      <c r="Q7760">
        <v>8.33</v>
      </c>
      <c r="R7760" t="s">
        <v>40</v>
      </c>
      <c r="S7760">
        <v>0</v>
      </c>
      <c r="T7760">
        <v>0</v>
      </c>
      <c r="U7760">
        <v>47</v>
      </c>
      <c r="V7760">
        <v>27.7</v>
      </c>
      <c r="W7760">
        <v>344.3</v>
      </c>
      <c r="X7760">
        <v>1023.2</v>
      </c>
      <c r="Y7760">
        <v>77.900000000000006</v>
      </c>
      <c r="Z7760">
        <v>6.2</v>
      </c>
      <c r="AA7760">
        <v>238.9</v>
      </c>
      <c r="AB7760">
        <v>20.6</v>
      </c>
      <c r="AC7760">
        <v>8</v>
      </c>
      <c r="AD7760">
        <v>0</v>
      </c>
      <c r="AE7760" t="s">
        <v>23360</v>
      </c>
      <c r="AF7760" t="s">
        <v>23361</v>
      </c>
      <c r="AG7760">
        <v>0.9</v>
      </c>
      <c r="AH7760" t="s">
        <v>56</v>
      </c>
      <c r="AI7760" t="s">
        <v>1166</v>
      </c>
      <c r="AJ7760" t="s">
        <v>40</v>
      </c>
    </row>
    <row r="7761" spans="1:36" x14ac:dyDescent="0.25">
      <c r="A7761" t="s">
        <v>32</v>
      </c>
      <c r="B7761" t="s">
        <v>23362</v>
      </c>
      <c r="C7761">
        <f>YEAR(B7761)</f>
        <v>2021</v>
      </c>
      <c r="D7761">
        <v>59</v>
      </c>
      <c r="E7761">
        <v>51.8</v>
      </c>
      <c r="F7761">
        <v>55.1</v>
      </c>
      <c r="H7761" s="2">
        <f>IF(F7761-62.92&lt;=0,0,IF(F7761-62.92&lt;=1,1,2))</f>
        <v>0</v>
      </c>
      <c r="I7761">
        <v>59</v>
      </c>
      <c r="J7761">
        <v>51.8</v>
      </c>
      <c r="K7761">
        <v>55.1</v>
      </c>
      <c r="L7761">
        <v>41</v>
      </c>
      <c r="M7761">
        <v>59.3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43.6</v>
      </c>
      <c r="V7761">
        <v>24.1</v>
      </c>
      <c r="W7761">
        <v>335.1</v>
      </c>
      <c r="X7761">
        <v>1024.3</v>
      </c>
      <c r="Y7761">
        <v>38</v>
      </c>
      <c r="Z7761">
        <v>6.2</v>
      </c>
      <c r="AA7761">
        <v>291.8</v>
      </c>
      <c r="AB7761">
        <v>25.2</v>
      </c>
      <c r="AC7761">
        <v>9</v>
      </c>
      <c r="AD7761">
        <v>0</v>
      </c>
      <c r="AE7761" t="s">
        <v>23363</v>
      </c>
      <c r="AF7761" t="s">
        <v>23364</v>
      </c>
      <c r="AG7761">
        <v>0.94</v>
      </c>
      <c r="AH7761" t="s">
        <v>36</v>
      </c>
      <c r="AI7761" t="s">
        <v>37</v>
      </c>
      <c r="AJ7761" t="s">
        <v>38</v>
      </c>
    </row>
    <row r="7762" spans="1:36" x14ac:dyDescent="0.25">
      <c r="A7762" t="s">
        <v>32</v>
      </c>
      <c r="B7762" t="s">
        <v>23365</v>
      </c>
      <c r="C7762">
        <f>YEAR(B7762)</f>
        <v>2021</v>
      </c>
      <c r="D7762">
        <v>60.8</v>
      </c>
      <c r="E7762">
        <v>48.2</v>
      </c>
      <c r="F7762">
        <v>55.8</v>
      </c>
      <c r="H7762" s="2">
        <f>IF(F7762-62.92&lt;=0,0,IF(F7762-62.92&lt;=1,1,2))</f>
        <v>0</v>
      </c>
      <c r="I7762">
        <v>60.8</v>
      </c>
      <c r="J7762">
        <v>47.3</v>
      </c>
      <c r="K7762">
        <v>55.7</v>
      </c>
      <c r="L7762">
        <v>45.1</v>
      </c>
      <c r="M7762">
        <v>67.7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29.1</v>
      </c>
      <c r="V7762">
        <v>12.8</v>
      </c>
      <c r="W7762">
        <v>322.2</v>
      </c>
      <c r="X7762">
        <v>1023.1</v>
      </c>
      <c r="Y7762">
        <v>32.799999999999997</v>
      </c>
      <c r="Z7762">
        <v>6.2</v>
      </c>
      <c r="AA7762">
        <v>285.10000000000002</v>
      </c>
      <c r="AB7762">
        <v>24.6</v>
      </c>
      <c r="AC7762">
        <v>9</v>
      </c>
      <c r="AD7762">
        <v>0</v>
      </c>
      <c r="AE7762" t="s">
        <v>23366</v>
      </c>
      <c r="AF7762" t="s">
        <v>23367</v>
      </c>
      <c r="AG7762">
        <v>0.97</v>
      </c>
      <c r="AH7762" t="s">
        <v>36</v>
      </c>
      <c r="AI7762" t="s">
        <v>37</v>
      </c>
      <c r="AJ7762" t="s">
        <v>38</v>
      </c>
    </row>
    <row r="7763" spans="1:36" x14ac:dyDescent="0.25">
      <c r="A7763" t="s">
        <v>32</v>
      </c>
      <c r="B7763" t="s">
        <v>23368</v>
      </c>
      <c r="C7763">
        <f>YEAR(B7763)</f>
        <v>2021</v>
      </c>
      <c r="D7763">
        <v>64.400000000000006</v>
      </c>
      <c r="E7763">
        <v>50</v>
      </c>
      <c r="F7763">
        <v>57.2</v>
      </c>
      <c r="H7763" s="2">
        <f>IF(F7763-62.92&lt;=0,0,IF(F7763-62.92&lt;=1,1,2))</f>
        <v>0</v>
      </c>
      <c r="I7763">
        <v>64.400000000000006</v>
      </c>
      <c r="J7763">
        <v>50</v>
      </c>
      <c r="K7763">
        <v>57.2</v>
      </c>
      <c r="L7763">
        <v>48.9</v>
      </c>
      <c r="M7763">
        <v>74.599999999999994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25.7</v>
      </c>
      <c r="V7763">
        <v>13</v>
      </c>
      <c r="W7763">
        <v>306.7</v>
      </c>
      <c r="X7763">
        <v>1022.4</v>
      </c>
      <c r="Y7763">
        <v>29.4</v>
      </c>
      <c r="Z7763">
        <v>6.2</v>
      </c>
      <c r="AA7763">
        <v>290.7</v>
      </c>
      <c r="AB7763">
        <v>25.1</v>
      </c>
      <c r="AC7763">
        <v>9</v>
      </c>
      <c r="AD7763">
        <v>0</v>
      </c>
      <c r="AE7763" t="s">
        <v>23369</v>
      </c>
      <c r="AF7763" t="s">
        <v>23370</v>
      </c>
      <c r="AG7763">
        <v>0</v>
      </c>
      <c r="AH7763" t="s">
        <v>36</v>
      </c>
      <c r="AI7763" t="s">
        <v>37</v>
      </c>
      <c r="AJ7763" t="s">
        <v>38</v>
      </c>
    </row>
    <row r="7764" spans="1:36" x14ac:dyDescent="0.25">
      <c r="A7764" t="s">
        <v>32</v>
      </c>
      <c r="B7764" t="s">
        <v>23371</v>
      </c>
      <c r="C7764">
        <f>YEAR(B7764)</f>
        <v>2021</v>
      </c>
      <c r="D7764">
        <v>66.2</v>
      </c>
      <c r="E7764">
        <v>46.4</v>
      </c>
      <c r="F7764">
        <v>57.1</v>
      </c>
      <c r="H7764" s="2">
        <f>IF(F7764-62.92&lt;=0,0,IF(F7764-62.92&lt;=1,1,2))</f>
        <v>0</v>
      </c>
      <c r="I7764">
        <v>66.2</v>
      </c>
      <c r="J7764">
        <v>41.7</v>
      </c>
      <c r="K7764">
        <v>56</v>
      </c>
      <c r="L7764">
        <v>48.7</v>
      </c>
      <c r="M7764">
        <v>74.400000000000006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16.100000000000001</v>
      </c>
      <c r="V7764">
        <v>11.6</v>
      </c>
      <c r="W7764">
        <v>126</v>
      </c>
      <c r="X7764">
        <v>1019</v>
      </c>
      <c r="Y7764">
        <v>21.8</v>
      </c>
      <c r="Z7764">
        <v>6.2</v>
      </c>
      <c r="AA7764">
        <v>291</v>
      </c>
      <c r="AB7764">
        <v>25.1</v>
      </c>
      <c r="AC7764">
        <v>9</v>
      </c>
      <c r="AD7764">
        <v>0</v>
      </c>
      <c r="AE7764" t="s">
        <v>23372</v>
      </c>
      <c r="AF7764" t="s">
        <v>23373</v>
      </c>
      <c r="AG7764">
        <v>0.04</v>
      </c>
      <c r="AH7764" t="s">
        <v>36</v>
      </c>
      <c r="AI7764" t="s">
        <v>37</v>
      </c>
      <c r="AJ7764" t="s">
        <v>38</v>
      </c>
    </row>
    <row r="7765" spans="1:36" x14ac:dyDescent="0.25">
      <c r="A7765" t="s">
        <v>32</v>
      </c>
      <c r="B7765" t="s">
        <v>23374</v>
      </c>
      <c r="C7765">
        <f>YEAR(B7765)</f>
        <v>2021</v>
      </c>
      <c r="D7765">
        <v>77</v>
      </c>
      <c r="E7765">
        <v>54.4</v>
      </c>
      <c r="F7765">
        <v>64.2</v>
      </c>
      <c r="H7765" s="2">
        <f>IF(F7765-62.92&lt;=0,0,IF(F7765-62.92&lt;=1,1,2))</f>
        <v>2</v>
      </c>
      <c r="I7765">
        <v>77</v>
      </c>
      <c r="J7765">
        <v>54.4</v>
      </c>
      <c r="K7765">
        <v>64.2</v>
      </c>
      <c r="L7765">
        <v>47.7</v>
      </c>
      <c r="M7765">
        <v>57.2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26.4</v>
      </c>
      <c r="V7765">
        <v>18.3</v>
      </c>
      <c r="W7765">
        <v>163.1</v>
      </c>
      <c r="X7765">
        <v>1015.8</v>
      </c>
      <c r="Y7765">
        <v>40.700000000000003</v>
      </c>
      <c r="Z7765">
        <v>6.2</v>
      </c>
      <c r="AA7765">
        <v>275.5</v>
      </c>
      <c r="AB7765">
        <v>23.7</v>
      </c>
      <c r="AC7765">
        <v>9</v>
      </c>
      <c r="AD7765">
        <v>0</v>
      </c>
      <c r="AE7765" t="s">
        <v>23375</v>
      </c>
      <c r="AF7765" t="s">
        <v>23376</v>
      </c>
      <c r="AG7765">
        <v>0.08</v>
      </c>
      <c r="AH7765" t="s">
        <v>36</v>
      </c>
      <c r="AI7765" t="s">
        <v>37</v>
      </c>
      <c r="AJ7765" t="s">
        <v>38</v>
      </c>
    </row>
    <row r="7766" spans="1:36" x14ac:dyDescent="0.25">
      <c r="A7766" t="s">
        <v>32</v>
      </c>
      <c r="B7766" t="s">
        <v>23377</v>
      </c>
      <c r="C7766">
        <f>YEAR(B7766)</f>
        <v>2021</v>
      </c>
      <c r="D7766">
        <v>68</v>
      </c>
      <c r="E7766">
        <v>53.6</v>
      </c>
      <c r="F7766">
        <v>62.8</v>
      </c>
      <c r="H7766" s="2">
        <f>IF(F7766-62.92&lt;=0,0,IF(F7766-62.92&lt;=1,1,2))</f>
        <v>0</v>
      </c>
      <c r="I7766">
        <v>68</v>
      </c>
      <c r="J7766">
        <v>53.6</v>
      </c>
      <c r="K7766">
        <v>62.8</v>
      </c>
      <c r="L7766">
        <v>55.5</v>
      </c>
      <c r="M7766">
        <v>78.2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16.100000000000001</v>
      </c>
      <c r="V7766">
        <v>18.100000000000001</v>
      </c>
      <c r="W7766">
        <v>107</v>
      </c>
      <c r="X7766">
        <v>1014.9</v>
      </c>
      <c r="Y7766">
        <v>32.6</v>
      </c>
      <c r="Z7766">
        <v>6.2</v>
      </c>
      <c r="AA7766">
        <v>267.39999999999998</v>
      </c>
      <c r="AB7766">
        <v>23.1</v>
      </c>
      <c r="AC7766">
        <v>9</v>
      </c>
      <c r="AD7766">
        <v>0</v>
      </c>
      <c r="AE7766" t="s">
        <v>23378</v>
      </c>
      <c r="AF7766" t="s">
        <v>23379</v>
      </c>
      <c r="AG7766">
        <v>0.11</v>
      </c>
      <c r="AH7766" t="s">
        <v>36</v>
      </c>
      <c r="AI7766" t="s">
        <v>37</v>
      </c>
      <c r="AJ7766" t="s">
        <v>38</v>
      </c>
    </row>
    <row r="7767" spans="1:36" x14ac:dyDescent="0.25">
      <c r="A7767" t="s">
        <v>32</v>
      </c>
      <c r="B7767" t="s">
        <v>23380</v>
      </c>
      <c r="C7767">
        <f>YEAR(B7767)</f>
        <v>2021</v>
      </c>
      <c r="D7767">
        <v>66.3</v>
      </c>
      <c r="E7767">
        <v>53.6</v>
      </c>
      <c r="F7767">
        <v>60.8</v>
      </c>
      <c r="H7767" s="2">
        <f>IF(F7767-62.92&lt;=0,0,IF(F7767-62.92&lt;=1,1,2))</f>
        <v>0</v>
      </c>
      <c r="I7767">
        <v>66.3</v>
      </c>
      <c r="J7767">
        <v>53.6</v>
      </c>
      <c r="K7767">
        <v>60.8</v>
      </c>
      <c r="L7767">
        <v>56.9</v>
      </c>
      <c r="M7767">
        <v>87.1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26.4</v>
      </c>
      <c r="V7767">
        <v>11.4</v>
      </c>
      <c r="W7767">
        <v>94.1</v>
      </c>
      <c r="X7767">
        <v>1013.7</v>
      </c>
      <c r="Y7767">
        <v>33.799999999999997</v>
      </c>
      <c r="Z7767">
        <v>6.1</v>
      </c>
      <c r="AA7767">
        <v>279.7</v>
      </c>
      <c r="AB7767">
        <v>24.3</v>
      </c>
      <c r="AC7767">
        <v>9</v>
      </c>
      <c r="AD7767">
        <v>0</v>
      </c>
      <c r="AE7767" t="s">
        <v>23381</v>
      </c>
      <c r="AF7767" t="s">
        <v>23382</v>
      </c>
      <c r="AG7767">
        <v>0.14000000000000001</v>
      </c>
      <c r="AH7767" t="s">
        <v>36</v>
      </c>
      <c r="AI7767" t="s">
        <v>37</v>
      </c>
      <c r="AJ7767" t="s">
        <v>38</v>
      </c>
    </row>
    <row r="7768" spans="1:36" x14ac:dyDescent="0.25">
      <c r="A7768" t="s">
        <v>32</v>
      </c>
      <c r="B7768" t="s">
        <v>23383</v>
      </c>
      <c r="C7768">
        <f>YEAR(B7768)</f>
        <v>2021</v>
      </c>
      <c r="D7768">
        <v>83.4</v>
      </c>
      <c r="E7768">
        <v>60.8</v>
      </c>
      <c r="F7768">
        <v>72.900000000000006</v>
      </c>
      <c r="H7768" s="2">
        <f>IF(F7768-62.92&lt;=0,0,IF(F7768-62.92&lt;=1,1,2))</f>
        <v>2</v>
      </c>
      <c r="I7768">
        <v>83.5</v>
      </c>
      <c r="J7768">
        <v>60.8</v>
      </c>
      <c r="K7768">
        <v>72.8</v>
      </c>
      <c r="L7768">
        <v>54.7</v>
      </c>
      <c r="M7768">
        <v>55.7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48.3</v>
      </c>
      <c r="V7768">
        <v>34.4</v>
      </c>
      <c r="W7768">
        <v>167.9</v>
      </c>
      <c r="X7768">
        <v>1008</v>
      </c>
      <c r="Y7768">
        <v>55.9</v>
      </c>
      <c r="Z7768">
        <v>6.1</v>
      </c>
      <c r="AA7768">
        <v>203.4</v>
      </c>
      <c r="AB7768">
        <v>17.7</v>
      </c>
      <c r="AC7768">
        <v>8</v>
      </c>
      <c r="AD7768">
        <v>0</v>
      </c>
      <c r="AE7768" t="s">
        <v>23384</v>
      </c>
      <c r="AF7768" t="s">
        <v>23385</v>
      </c>
      <c r="AG7768">
        <v>0.18</v>
      </c>
      <c r="AH7768" t="s">
        <v>36</v>
      </c>
      <c r="AI7768" t="s">
        <v>37</v>
      </c>
      <c r="AJ7768" t="s">
        <v>344</v>
      </c>
    </row>
    <row r="7769" spans="1:36" x14ac:dyDescent="0.25">
      <c r="A7769" t="s">
        <v>32</v>
      </c>
      <c r="B7769" t="s">
        <v>23386</v>
      </c>
      <c r="C7769">
        <f>YEAR(B7769)</f>
        <v>2021</v>
      </c>
      <c r="D7769">
        <v>78</v>
      </c>
      <c r="E7769">
        <v>64.400000000000006</v>
      </c>
      <c r="F7769">
        <v>68.400000000000006</v>
      </c>
      <c r="H7769" s="2">
        <f>IF(F7769-62.92&lt;=0,0,IF(F7769-62.92&lt;=1,1,2))</f>
        <v>2</v>
      </c>
      <c r="I7769">
        <v>78</v>
      </c>
      <c r="J7769">
        <v>64.400000000000006</v>
      </c>
      <c r="K7769">
        <v>68.400000000000006</v>
      </c>
      <c r="L7769">
        <v>60.4</v>
      </c>
      <c r="M7769">
        <v>76.099999999999994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32.700000000000003</v>
      </c>
      <c r="V7769">
        <v>21.9</v>
      </c>
      <c r="W7769">
        <v>348.7</v>
      </c>
      <c r="X7769">
        <v>1012.4</v>
      </c>
      <c r="Y7769">
        <v>54.2</v>
      </c>
      <c r="Z7769">
        <v>6</v>
      </c>
      <c r="AA7769">
        <v>209.3</v>
      </c>
      <c r="AB7769">
        <v>18.100000000000001</v>
      </c>
      <c r="AC7769">
        <v>8</v>
      </c>
      <c r="AD7769">
        <v>0</v>
      </c>
      <c r="AE7769" t="s">
        <v>23387</v>
      </c>
      <c r="AF7769" t="s">
        <v>23388</v>
      </c>
      <c r="AG7769">
        <v>0.21</v>
      </c>
      <c r="AH7769" t="s">
        <v>36</v>
      </c>
      <c r="AI7769" t="s">
        <v>37</v>
      </c>
      <c r="AJ7769" t="s">
        <v>38</v>
      </c>
    </row>
    <row r="7770" spans="1:36" x14ac:dyDescent="0.25">
      <c r="A7770" t="s">
        <v>32</v>
      </c>
      <c r="B7770" t="s">
        <v>23389</v>
      </c>
      <c r="C7770">
        <f>YEAR(B7770)</f>
        <v>2021</v>
      </c>
      <c r="D7770">
        <v>66.2</v>
      </c>
      <c r="E7770">
        <v>59</v>
      </c>
      <c r="F7770">
        <v>63.3</v>
      </c>
      <c r="H7770" s="2">
        <f>IF(F7770-62.92&lt;=0,0,IF(F7770-62.92&lt;=1,1,2))</f>
        <v>1</v>
      </c>
      <c r="I7770">
        <v>66.2</v>
      </c>
      <c r="J7770">
        <v>59</v>
      </c>
      <c r="K7770">
        <v>63.3</v>
      </c>
      <c r="L7770">
        <v>56</v>
      </c>
      <c r="M7770">
        <v>77.400000000000006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24.6</v>
      </c>
      <c r="V7770">
        <v>21.6</v>
      </c>
      <c r="W7770">
        <v>297.8</v>
      </c>
      <c r="X7770">
        <v>1013.7</v>
      </c>
      <c r="Y7770">
        <v>48</v>
      </c>
      <c r="Z7770">
        <v>6.2</v>
      </c>
      <c r="AA7770">
        <v>239.4</v>
      </c>
      <c r="AB7770">
        <v>20.7</v>
      </c>
      <c r="AC7770">
        <v>9</v>
      </c>
      <c r="AD7770">
        <v>0</v>
      </c>
      <c r="AE7770" t="s">
        <v>23390</v>
      </c>
      <c r="AF7770" t="s">
        <v>23391</v>
      </c>
      <c r="AG7770">
        <v>0.24</v>
      </c>
      <c r="AH7770" t="s">
        <v>36</v>
      </c>
      <c r="AI7770" t="s">
        <v>37</v>
      </c>
      <c r="AJ7770" t="s">
        <v>38</v>
      </c>
    </row>
    <row r="7771" spans="1:36" x14ac:dyDescent="0.25">
      <c r="A7771" t="s">
        <v>32</v>
      </c>
      <c r="B7771" t="s">
        <v>23392</v>
      </c>
      <c r="C7771">
        <f>YEAR(B7771)</f>
        <v>2021</v>
      </c>
      <c r="D7771">
        <v>66.2</v>
      </c>
      <c r="E7771">
        <v>55.4</v>
      </c>
      <c r="F7771">
        <v>60.9</v>
      </c>
      <c r="H7771" s="2">
        <f>IF(F7771-62.92&lt;=0,0,IF(F7771-62.92&lt;=1,1,2))</f>
        <v>0</v>
      </c>
      <c r="I7771">
        <v>66.2</v>
      </c>
      <c r="J7771">
        <v>55.4</v>
      </c>
      <c r="K7771">
        <v>60.9</v>
      </c>
      <c r="L7771">
        <v>50.7</v>
      </c>
      <c r="M7771">
        <v>69.599999999999994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24.6</v>
      </c>
      <c r="V7771">
        <v>23.5</v>
      </c>
      <c r="W7771">
        <v>288.60000000000002</v>
      </c>
      <c r="X7771">
        <v>1015.5</v>
      </c>
      <c r="Y7771">
        <v>32.4</v>
      </c>
      <c r="Z7771">
        <v>6.2</v>
      </c>
      <c r="AA7771">
        <v>296.5</v>
      </c>
      <c r="AB7771">
        <v>25.6</v>
      </c>
      <c r="AC7771">
        <v>9</v>
      </c>
      <c r="AD7771">
        <v>0</v>
      </c>
      <c r="AE7771" t="s">
        <v>23393</v>
      </c>
      <c r="AF7771" t="s">
        <v>23394</v>
      </c>
      <c r="AG7771">
        <v>0.25</v>
      </c>
      <c r="AH7771" t="s">
        <v>36</v>
      </c>
      <c r="AI7771" t="s">
        <v>37</v>
      </c>
      <c r="AJ7771" t="s">
        <v>38</v>
      </c>
    </row>
    <row r="7772" spans="1:36" x14ac:dyDescent="0.25">
      <c r="A7772" t="s">
        <v>32</v>
      </c>
      <c r="B7772" t="s">
        <v>23395</v>
      </c>
      <c r="C7772">
        <f>YEAR(B7772)</f>
        <v>2021</v>
      </c>
      <c r="D7772">
        <v>64.400000000000006</v>
      </c>
      <c r="E7772">
        <v>51.8</v>
      </c>
      <c r="F7772">
        <v>59.2</v>
      </c>
      <c r="H7772" s="2">
        <f>IF(F7772-62.92&lt;=0,0,IF(F7772-62.92&lt;=1,1,2))</f>
        <v>0</v>
      </c>
      <c r="I7772">
        <v>64.400000000000006</v>
      </c>
      <c r="J7772">
        <v>51.8</v>
      </c>
      <c r="K7772">
        <v>59.2</v>
      </c>
      <c r="L7772">
        <v>50</v>
      </c>
      <c r="M7772">
        <v>72.099999999999994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23.3</v>
      </c>
      <c r="V7772">
        <v>19.7</v>
      </c>
      <c r="W7772">
        <v>302</v>
      </c>
      <c r="X7772">
        <v>1019.1</v>
      </c>
      <c r="Y7772">
        <v>29.2</v>
      </c>
      <c r="Z7772">
        <v>6.2</v>
      </c>
      <c r="AA7772">
        <v>300</v>
      </c>
      <c r="AB7772">
        <v>25.9</v>
      </c>
      <c r="AC7772">
        <v>9</v>
      </c>
      <c r="AD7772">
        <v>0</v>
      </c>
      <c r="AE7772" t="s">
        <v>23396</v>
      </c>
      <c r="AF7772" t="s">
        <v>23397</v>
      </c>
      <c r="AG7772">
        <v>0.31</v>
      </c>
      <c r="AH7772" t="s">
        <v>36</v>
      </c>
      <c r="AI7772" t="s">
        <v>37</v>
      </c>
      <c r="AJ7772" t="s">
        <v>38</v>
      </c>
    </row>
    <row r="7773" spans="1:36" x14ac:dyDescent="0.25">
      <c r="A7773" t="s">
        <v>32</v>
      </c>
      <c r="B7773" t="s">
        <v>23398</v>
      </c>
      <c r="C7773">
        <f>YEAR(B7773)</f>
        <v>2021</v>
      </c>
      <c r="D7773">
        <v>68</v>
      </c>
      <c r="E7773">
        <v>50</v>
      </c>
      <c r="F7773">
        <v>58.7</v>
      </c>
      <c r="H7773" s="2">
        <f>IF(F7773-62.92&lt;=0,0,IF(F7773-62.92&lt;=1,1,2))</f>
        <v>0</v>
      </c>
      <c r="I7773">
        <v>68</v>
      </c>
      <c r="J7773">
        <v>46.3</v>
      </c>
      <c r="K7773">
        <v>58.5</v>
      </c>
      <c r="L7773">
        <v>50.3</v>
      </c>
      <c r="M7773">
        <v>74.5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18.3</v>
      </c>
      <c r="V7773">
        <v>9.1</v>
      </c>
      <c r="W7773">
        <v>140.19999999999999</v>
      </c>
      <c r="X7773">
        <v>1021.4</v>
      </c>
      <c r="Y7773">
        <v>12.2</v>
      </c>
      <c r="Z7773">
        <v>6.2</v>
      </c>
      <c r="AA7773">
        <v>305.7</v>
      </c>
      <c r="AB7773">
        <v>26.4</v>
      </c>
      <c r="AC7773">
        <v>9</v>
      </c>
      <c r="AD7773">
        <v>0</v>
      </c>
      <c r="AE7773" t="s">
        <v>23399</v>
      </c>
      <c r="AF7773" t="s">
        <v>23400</v>
      </c>
      <c r="AG7773">
        <v>0.34</v>
      </c>
      <c r="AH7773" t="s">
        <v>330</v>
      </c>
      <c r="AI7773" t="s">
        <v>9140</v>
      </c>
      <c r="AJ7773" t="s">
        <v>331</v>
      </c>
    </row>
    <row r="7774" spans="1:36" x14ac:dyDescent="0.25">
      <c r="A7774" t="s">
        <v>32</v>
      </c>
      <c r="B7774" t="s">
        <v>23401</v>
      </c>
      <c r="C7774">
        <f>YEAR(B7774)</f>
        <v>2021</v>
      </c>
      <c r="D7774">
        <v>69.8</v>
      </c>
      <c r="E7774">
        <v>49.9</v>
      </c>
      <c r="F7774">
        <v>60.4</v>
      </c>
      <c r="H7774" s="2">
        <f>IF(F7774-62.92&lt;=0,0,IF(F7774-62.92&lt;=1,1,2))</f>
        <v>0</v>
      </c>
      <c r="I7774">
        <v>69.8</v>
      </c>
      <c r="J7774">
        <v>46.6</v>
      </c>
      <c r="K7774">
        <v>60.1</v>
      </c>
      <c r="L7774">
        <v>51.8</v>
      </c>
      <c r="M7774">
        <v>74.7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13.4</v>
      </c>
      <c r="V7774">
        <v>10.7</v>
      </c>
      <c r="W7774">
        <v>117.7</v>
      </c>
      <c r="X7774">
        <v>1019.2</v>
      </c>
      <c r="Y7774">
        <v>32</v>
      </c>
      <c r="Z7774">
        <v>6.2</v>
      </c>
      <c r="AA7774">
        <v>304.8</v>
      </c>
      <c r="AB7774">
        <v>26.3</v>
      </c>
      <c r="AC7774">
        <v>9</v>
      </c>
      <c r="AD7774">
        <v>0</v>
      </c>
      <c r="AE7774" t="s">
        <v>23402</v>
      </c>
      <c r="AF7774" t="s">
        <v>23403</v>
      </c>
      <c r="AG7774">
        <v>0.37</v>
      </c>
      <c r="AH7774" t="s">
        <v>36</v>
      </c>
      <c r="AI7774" t="s">
        <v>37</v>
      </c>
      <c r="AJ7774" t="s">
        <v>38</v>
      </c>
    </row>
    <row r="7775" spans="1:36" x14ac:dyDescent="0.25">
      <c r="A7775" t="s">
        <v>32</v>
      </c>
      <c r="B7775" t="s">
        <v>23404</v>
      </c>
      <c r="C7775">
        <f>YEAR(B7775)</f>
        <v>2021</v>
      </c>
      <c r="D7775">
        <v>69.8</v>
      </c>
      <c r="E7775">
        <v>55.4</v>
      </c>
      <c r="F7775">
        <v>62.6</v>
      </c>
      <c r="H7775" s="2">
        <f>IF(F7775-62.92&lt;=0,0,IF(F7775-62.92&lt;=1,1,2))</f>
        <v>0</v>
      </c>
      <c r="I7775">
        <v>69.8</v>
      </c>
      <c r="J7775">
        <v>55.4</v>
      </c>
      <c r="K7775">
        <v>62.6</v>
      </c>
      <c r="L7775">
        <v>57.1</v>
      </c>
      <c r="M7775">
        <v>82.6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19.5</v>
      </c>
      <c r="V7775">
        <v>14.5</v>
      </c>
      <c r="W7775">
        <v>332.2</v>
      </c>
      <c r="X7775">
        <v>1014.3</v>
      </c>
      <c r="Y7775">
        <v>67.900000000000006</v>
      </c>
      <c r="Z7775">
        <v>6.2</v>
      </c>
      <c r="AA7775">
        <v>238</v>
      </c>
      <c r="AB7775">
        <v>20.6</v>
      </c>
      <c r="AC7775">
        <v>9</v>
      </c>
      <c r="AD7775">
        <v>0</v>
      </c>
      <c r="AE7775" t="s">
        <v>23405</v>
      </c>
      <c r="AF7775" t="s">
        <v>23406</v>
      </c>
      <c r="AG7775">
        <v>0.41</v>
      </c>
      <c r="AH7775" t="s">
        <v>36</v>
      </c>
      <c r="AI7775" t="s">
        <v>37</v>
      </c>
      <c r="AJ7775" t="s">
        <v>38</v>
      </c>
    </row>
    <row r="7776" spans="1:36" x14ac:dyDescent="0.25">
      <c r="A7776" t="s">
        <v>32</v>
      </c>
      <c r="B7776" t="s">
        <v>23407</v>
      </c>
      <c r="C7776">
        <f>YEAR(B7776)</f>
        <v>2021</v>
      </c>
      <c r="D7776">
        <v>62.6</v>
      </c>
      <c r="E7776">
        <v>60.8</v>
      </c>
      <c r="F7776">
        <v>61.8</v>
      </c>
      <c r="H7776" s="2">
        <f>IF(F7776-62.92&lt;=0,0,IF(F7776-62.92&lt;=1,1,2))</f>
        <v>0</v>
      </c>
      <c r="I7776">
        <v>62.6</v>
      </c>
      <c r="J7776">
        <v>60.8</v>
      </c>
      <c r="K7776">
        <v>61.8</v>
      </c>
      <c r="L7776">
        <v>56.2</v>
      </c>
      <c r="M7776">
        <v>82.1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36</v>
      </c>
      <c r="V7776">
        <v>23.7</v>
      </c>
      <c r="W7776">
        <v>319.7</v>
      </c>
      <c r="X7776">
        <v>1011.6</v>
      </c>
      <c r="Y7776">
        <v>89.1</v>
      </c>
      <c r="Z7776">
        <v>6.2</v>
      </c>
      <c r="AA7776">
        <v>247.5</v>
      </c>
      <c r="AB7776">
        <v>21.3</v>
      </c>
      <c r="AC7776">
        <v>8</v>
      </c>
      <c r="AD7776">
        <v>0</v>
      </c>
      <c r="AE7776" t="s">
        <v>23408</v>
      </c>
      <c r="AF7776" t="s">
        <v>23409</v>
      </c>
      <c r="AG7776">
        <v>0.44</v>
      </c>
      <c r="AH7776" t="s">
        <v>36</v>
      </c>
      <c r="AI7776" t="s">
        <v>37</v>
      </c>
      <c r="AJ7776" t="s">
        <v>38</v>
      </c>
    </row>
    <row r="7777" spans="1:36" x14ac:dyDescent="0.25">
      <c r="A7777" t="s">
        <v>32</v>
      </c>
      <c r="B7777" t="s">
        <v>23410</v>
      </c>
      <c r="C7777">
        <f>YEAR(B7777)</f>
        <v>2021</v>
      </c>
      <c r="D7777">
        <v>66.2</v>
      </c>
      <c r="E7777">
        <v>57.2</v>
      </c>
      <c r="F7777">
        <v>61.7</v>
      </c>
      <c r="H7777" s="2">
        <f>IF(F7777-62.92&lt;=0,0,IF(F7777-62.92&lt;=1,1,2))</f>
        <v>0</v>
      </c>
      <c r="I7777">
        <v>66.2</v>
      </c>
      <c r="J7777">
        <v>57.2</v>
      </c>
      <c r="K7777">
        <v>61.7</v>
      </c>
      <c r="L7777">
        <v>50.6</v>
      </c>
      <c r="M7777">
        <v>67.099999999999994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36.200000000000003</v>
      </c>
      <c r="V7777">
        <v>27.1</v>
      </c>
      <c r="W7777">
        <v>299.10000000000002</v>
      </c>
      <c r="X7777">
        <v>1015.8</v>
      </c>
      <c r="Y7777">
        <v>37.299999999999997</v>
      </c>
      <c r="Z7777">
        <v>6.2</v>
      </c>
      <c r="AA7777">
        <v>305.39999999999998</v>
      </c>
      <c r="AB7777">
        <v>26.5</v>
      </c>
      <c r="AC7777">
        <v>10</v>
      </c>
      <c r="AD7777">
        <v>0</v>
      </c>
      <c r="AE7777" t="s">
        <v>23411</v>
      </c>
      <c r="AF7777" t="s">
        <v>23412</v>
      </c>
      <c r="AG7777">
        <v>0.47</v>
      </c>
      <c r="AH7777" t="s">
        <v>36</v>
      </c>
      <c r="AI7777" t="s">
        <v>37</v>
      </c>
      <c r="AJ7777" t="s">
        <v>38</v>
      </c>
    </row>
    <row r="7778" spans="1:36" x14ac:dyDescent="0.25">
      <c r="A7778" t="s">
        <v>32</v>
      </c>
      <c r="B7778" t="s">
        <v>23413</v>
      </c>
      <c r="C7778">
        <f>YEAR(B7778)</f>
        <v>2021</v>
      </c>
      <c r="D7778">
        <v>68</v>
      </c>
      <c r="E7778">
        <v>48.2</v>
      </c>
      <c r="F7778">
        <v>60.1</v>
      </c>
      <c r="H7778" s="2">
        <f>IF(F7778-62.92&lt;=0,0,IF(F7778-62.92&lt;=1,1,2))</f>
        <v>0</v>
      </c>
      <c r="I7778">
        <v>68</v>
      </c>
      <c r="J7778">
        <v>44.6</v>
      </c>
      <c r="K7778">
        <v>59.9</v>
      </c>
      <c r="L7778">
        <v>50.2</v>
      </c>
      <c r="M7778">
        <v>70.900000000000006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23</v>
      </c>
      <c r="V7778">
        <v>10.4</v>
      </c>
      <c r="W7778">
        <v>105.9</v>
      </c>
      <c r="X7778">
        <v>1014</v>
      </c>
      <c r="Y7778">
        <v>27.3</v>
      </c>
      <c r="Z7778">
        <v>6.2</v>
      </c>
      <c r="AA7778">
        <v>312</v>
      </c>
      <c r="AB7778">
        <v>27</v>
      </c>
      <c r="AC7778">
        <v>10</v>
      </c>
      <c r="AD7778">
        <v>0</v>
      </c>
      <c r="AE7778" t="s">
        <v>23414</v>
      </c>
      <c r="AF7778" t="s">
        <v>23415</v>
      </c>
      <c r="AG7778">
        <v>0.5</v>
      </c>
      <c r="AH7778" t="s">
        <v>36</v>
      </c>
      <c r="AI7778" t="s">
        <v>37</v>
      </c>
      <c r="AJ7778" t="s">
        <v>38</v>
      </c>
    </row>
    <row r="7779" spans="1:36" x14ac:dyDescent="0.25">
      <c r="A7779" t="s">
        <v>32</v>
      </c>
      <c r="B7779" t="s">
        <v>23416</v>
      </c>
      <c r="C7779">
        <f>YEAR(B7779)</f>
        <v>2021</v>
      </c>
      <c r="D7779">
        <v>90.6</v>
      </c>
      <c r="E7779">
        <v>55.4</v>
      </c>
      <c r="F7779">
        <v>73.900000000000006</v>
      </c>
      <c r="H7779" s="2">
        <f>IF(F7779-62.92&lt;=0,0,IF(F7779-62.92&lt;=1,1,2))</f>
        <v>2</v>
      </c>
      <c r="I7779">
        <v>88.6</v>
      </c>
      <c r="J7779">
        <v>55.4</v>
      </c>
      <c r="K7779">
        <v>73.5</v>
      </c>
      <c r="L7779">
        <v>53.8</v>
      </c>
      <c r="M7779">
        <v>52.8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40</v>
      </c>
      <c r="V7779">
        <v>28.7</v>
      </c>
      <c r="W7779">
        <v>169.5</v>
      </c>
      <c r="X7779">
        <v>1011.7</v>
      </c>
      <c r="Y7779">
        <v>51</v>
      </c>
      <c r="Z7779">
        <v>6.2</v>
      </c>
      <c r="AA7779">
        <v>277.89999999999998</v>
      </c>
      <c r="AB7779">
        <v>23.9</v>
      </c>
      <c r="AC7779">
        <v>9</v>
      </c>
      <c r="AD7779">
        <v>0</v>
      </c>
      <c r="AE7779" t="s">
        <v>23417</v>
      </c>
      <c r="AF7779" t="s">
        <v>23418</v>
      </c>
      <c r="AG7779">
        <v>0.54</v>
      </c>
      <c r="AH7779" t="s">
        <v>36</v>
      </c>
      <c r="AI7779" t="s">
        <v>37</v>
      </c>
      <c r="AJ7779" t="s">
        <v>38</v>
      </c>
    </row>
    <row r="7780" spans="1:36" x14ac:dyDescent="0.25">
      <c r="A7780" t="s">
        <v>32</v>
      </c>
      <c r="B7780" t="s">
        <v>23419</v>
      </c>
      <c r="C7780">
        <f>YEAR(B7780)</f>
        <v>2021</v>
      </c>
      <c r="D7780">
        <v>89.6</v>
      </c>
      <c r="E7780">
        <v>71.599999999999994</v>
      </c>
      <c r="F7780">
        <v>80.7</v>
      </c>
      <c r="H7780" s="2">
        <f>IF(F7780-62.92&lt;=0,0,IF(F7780-62.92&lt;=1,1,2))</f>
        <v>2</v>
      </c>
      <c r="I7780">
        <v>87.8</v>
      </c>
      <c r="J7780">
        <v>71.599999999999994</v>
      </c>
      <c r="K7780">
        <v>79.8</v>
      </c>
      <c r="L7780">
        <v>49.8</v>
      </c>
      <c r="M7780">
        <v>35.700000000000003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40.299999999999997</v>
      </c>
      <c r="V7780">
        <v>32.6</v>
      </c>
      <c r="W7780">
        <v>165</v>
      </c>
      <c r="X7780">
        <v>1013.3</v>
      </c>
      <c r="Y7780">
        <v>74</v>
      </c>
      <c r="Z7780">
        <v>6.2</v>
      </c>
      <c r="AA7780">
        <v>237.5</v>
      </c>
      <c r="AB7780">
        <v>20.5</v>
      </c>
      <c r="AC7780">
        <v>9</v>
      </c>
      <c r="AD7780">
        <v>0</v>
      </c>
      <c r="AE7780" t="s">
        <v>23420</v>
      </c>
      <c r="AF7780" t="s">
        <v>23421</v>
      </c>
      <c r="AG7780">
        <v>0.57999999999999996</v>
      </c>
      <c r="AH7780" t="s">
        <v>36</v>
      </c>
      <c r="AI7780" t="s">
        <v>37</v>
      </c>
      <c r="AJ7780" t="s">
        <v>344</v>
      </c>
    </row>
    <row r="7781" spans="1:36" x14ac:dyDescent="0.25">
      <c r="A7781" t="s">
        <v>32</v>
      </c>
      <c r="B7781" t="s">
        <v>23422</v>
      </c>
      <c r="C7781">
        <f>YEAR(B7781)</f>
        <v>2021</v>
      </c>
      <c r="D7781">
        <v>80.599999999999994</v>
      </c>
      <c r="E7781">
        <v>68</v>
      </c>
      <c r="F7781">
        <v>75.400000000000006</v>
      </c>
      <c r="H7781" s="2">
        <f>IF(F7781-62.92&lt;=0,0,IF(F7781-62.92&lt;=1,1,2))</f>
        <v>2</v>
      </c>
      <c r="I7781">
        <v>79.099999999999994</v>
      </c>
      <c r="J7781">
        <v>68</v>
      </c>
      <c r="K7781">
        <v>75.2</v>
      </c>
      <c r="L7781">
        <v>56.3</v>
      </c>
      <c r="M7781">
        <v>55.1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17.2</v>
      </c>
      <c r="V7781">
        <v>21.9</v>
      </c>
      <c r="W7781">
        <v>155.4</v>
      </c>
      <c r="X7781">
        <v>1015</v>
      </c>
      <c r="Y7781">
        <v>31.8</v>
      </c>
      <c r="Z7781">
        <v>6.2</v>
      </c>
      <c r="AA7781">
        <v>309.7</v>
      </c>
      <c r="AB7781">
        <v>26.7</v>
      </c>
      <c r="AC7781">
        <v>9</v>
      </c>
      <c r="AD7781">
        <v>0</v>
      </c>
      <c r="AE7781" t="s">
        <v>23423</v>
      </c>
      <c r="AF7781" t="s">
        <v>23424</v>
      </c>
      <c r="AG7781">
        <v>0.61</v>
      </c>
      <c r="AH7781" t="s">
        <v>36</v>
      </c>
      <c r="AI7781" t="s">
        <v>37</v>
      </c>
      <c r="AJ7781" t="s">
        <v>38</v>
      </c>
    </row>
    <row r="7782" spans="1:36" x14ac:dyDescent="0.25">
      <c r="A7782" t="s">
        <v>32</v>
      </c>
      <c r="B7782" t="s">
        <v>23425</v>
      </c>
      <c r="C7782">
        <f>YEAR(B7782)</f>
        <v>2021</v>
      </c>
      <c r="D7782">
        <v>82.4</v>
      </c>
      <c r="E7782">
        <v>69.8</v>
      </c>
      <c r="F7782">
        <v>74.7</v>
      </c>
      <c r="H7782" s="2">
        <f>IF(F7782-62.92&lt;=0,0,IF(F7782-62.92&lt;=1,1,2))</f>
        <v>2</v>
      </c>
      <c r="I7782">
        <v>86.2</v>
      </c>
      <c r="J7782">
        <v>69.8</v>
      </c>
      <c r="K7782">
        <v>75</v>
      </c>
      <c r="L7782">
        <v>59.5</v>
      </c>
      <c r="M7782">
        <v>60.1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18.3</v>
      </c>
      <c r="V7782">
        <v>17.899999999999999</v>
      </c>
      <c r="W7782">
        <v>192.6</v>
      </c>
      <c r="X7782">
        <v>1014.9</v>
      </c>
      <c r="Y7782">
        <v>34.9</v>
      </c>
      <c r="Z7782">
        <v>6.2</v>
      </c>
      <c r="AA7782">
        <v>305</v>
      </c>
      <c r="AB7782">
        <v>26.4</v>
      </c>
      <c r="AC7782">
        <v>9</v>
      </c>
      <c r="AD7782">
        <v>0</v>
      </c>
      <c r="AE7782" t="s">
        <v>23426</v>
      </c>
      <c r="AF7782" t="s">
        <v>23427</v>
      </c>
      <c r="AG7782">
        <v>0.64</v>
      </c>
      <c r="AH7782" t="s">
        <v>36</v>
      </c>
      <c r="AI7782" t="s">
        <v>37</v>
      </c>
      <c r="AJ7782" t="s">
        <v>38</v>
      </c>
    </row>
    <row r="7783" spans="1:36" x14ac:dyDescent="0.25">
      <c r="A7783" t="s">
        <v>32</v>
      </c>
      <c r="B7783" t="s">
        <v>23428</v>
      </c>
      <c r="C7783">
        <f>YEAR(B7783)</f>
        <v>2021</v>
      </c>
      <c r="D7783">
        <v>93.2</v>
      </c>
      <c r="E7783">
        <v>69.8</v>
      </c>
      <c r="F7783">
        <v>81.5</v>
      </c>
      <c r="H7783" s="2">
        <f>IF(F7783-62.92&lt;=0,0,IF(F7783-62.92&lt;=1,1,2))</f>
        <v>2</v>
      </c>
      <c r="I7783">
        <v>90.9</v>
      </c>
      <c r="J7783">
        <v>69.8</v>
      </c>
      <c r="K7783">
        <v>81.8</v>
      </c>
      <c r="L7783">
        <v>58.7</v>
      </c>
      <c r="M7783">
        <v>47.7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16.100000000000001</v>
      </c>
      <c r="V7783">
        <v>13.9</v>
      </c>
      <c r="W7783">
        <v>174.8</v>
      </c>
      <c r="X7783">
        <v>1013.6</v>
      </c>
      <c r="Y7783">
        <v>46.6</v>
      </c>
      <c r="Z7783">
        <v>6.2</v>
      </c>
      <c r="AA7783">
        <v>298.2</v>
      </c>
      <c r="AB7783">
        <v>25.6</v>
      </c>
      <c r="AC7783">
        <v>9</v>
      </c>
      <c r="AD7783">
        <v>0</v>
      </c>
      <c r="AE7783" t="s">
        <v>23429</v>
      </c>
      <c r="AF7783" t="s">
        <v>23430</v>
      </c>
      <c r="AG7783">
        <v>0.68</v>
      </c>
      <c r="AH7783" t="s">
        <v>36</v>
      </c>
      <c r="AI7783" t="s">
        <v>37</v>
      </c>
      <c r="AJ7783" t="s">
        <v>38</v>
      </c>
    </row>
    <row r="7784" spans="1:36" x14ac:dyDescent="0.25">
      <c r="A7784" t="s">
        <v>32</v>
      </c>
      <c r="B7784" t="s">
        <v>23431</v>
      </c>
      <c r="C7784">
        <f>YEAR(B7784)</f>
        <v>2021</v>
      </c>
      <c r="D7784">
        <v>84.3</v>
      </c>
      <c r="E7784">
        <v>72.400000000000006</v>
      </c>
      <c r="F7784">
        <v>79.599999999999994</v>
      </c>
      <c r="H7784" s="2">
        <f>IF(F7784-62.92&lt;=0,0,IF(F7784-62.92&lt;=1,1,2))</f>
        <v>2</v>
      </c>
      <c r="I7784">
        <v>86.5</v>
      </c>
      <c r="J7784">
        <v>72.400000000000006</v>
      </c>
      <c r="K7784">
        <v>79.8</v>
      </c>
      <c r="L7784">
        <v>59.2</v>
      </c>
      <c r="M7784">
        <v>52.4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18.600000000000001</v>
      </c>
      <c r="V7784">
        <v>13.9</v>
      </c>
      <c r="W7784">
        <v>152</v>
      </c>
      <c r="X7784">
        <v>1013</v>
      </c>
      <c r="Y7784">
        <v>64.900000000000006</v>
      </c>
      <c r="Z7784">
        <v>6.2</v>
      </c>
      <c r="AA7784">
        <v>307.2</v>
      </c>
      <c r="AB7784">
        <v>26.7</v>
      </c>
      <c r="AC7784">
        <v>9</v>
      </c>
      <c r="AD7784">
        <v>0</v>
      </c>
      <c r="AE7784" t="s">
        <v>23432</v>
      </c>
      <c r="AF7784" t="s">
        <v>23433</v>
      </c>
      <c r="AG7784">
        <v>0.75</v>
      </c>
      <c r="AH7784" t="s">
        <v>36</v>
      </c>
      <c r="AI7784" t="s">
        <v>37</v>
      </c>
      <c r="AJ7784" t="s">
        <v>38</v>
      </c>
    </row>
    <row r="7785" spans="1:36" x14ac:dyDescent="0.25">
      <c r="A7785" t="s">
        <v>32</v>
      </c>
      <c r="B7785" t="s">
        <v>23434</v>
      </c>
      <c r="C7785">
        <f>YEAR(B7785)</f>
        <v>2021</v>
      </c>
      <c r="D7785">
        <v>77</v>
      </c>
      <c r="E7785">
        <v>62.6</v>
      </c>
      <c r="F7785">
        <v>70.7</v>
      </c>
      <c r="H7785" s="2">
        <f>IF(F7785-62.92&lt;=0,0,IF(F7785-62.92&lt;=1,1,2))</f>
        <v>2</v>
      </c>
      <c r="I7785">
        <v>77</v>
      </c>
      <c r="J7785">
        <v>62.6</v>
      </c>
      <c r="K7785">
        <v>70.7</v>
      </c>
      <c r="L7785">
        <v>61.5</v>
      </c>
      <c r="M7785">
        <v>73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19.899999999999999</v>
      </c>
      <c r="V7785">
        <v>11.4</v>
      </c>
      <c r="W7785">
        <v>296.10000000000002</v>
      </c>
      <c r="X7785">
        <v>1012.2</v>
      </c>
      <c r="Y7785">
        <v>55.8</v>
      </c>
      <c r="Z7785">
        <v>6.2</v>
      </c>
      <c r="AA7785">
        <v>295.3</v>
      </c>
      <c r="AB7785">
        <v>25.4</v>
      </c>
      <c r="AC7785">
        <v>9</v>
      </c>
      <c r="AD7785">
        <v>0</v>
      </c>
      <c r="AE7785" t="s">
        <v>23435</v>
      </c>
      <c r="AF7785" t="s">
        <v>23436</v>
      </c>
      <c r="AG7785">
        <v>0.75</v>
      </c>
      <c r="AH7785" t="s">
        <v>36</v>
      </c>
      <c r="AI7785" t="s">
        <v>37</v>
      </c>
      <c r="AJ7785" t="s">
        <v>38</v>
      </c>
    </row>
    <row r="7786" spans="1:36" x14ac:dyDescent="0.25">
      <c r="A7786" t="s">
        <v>32</v>
      </c>
      <c r="B7786" t="s">
        <v>23437</v>
      </c>
      <c r="C7786">
        <f>YEAR(B7786)</f>
        <v>2021</v>
      </c>
      <c r="D7786">
        <v>75.2</v>
      </c>
      <c r="E7786">
        <v>57.2</v>
      </c>
      <c r="F7786">
        <v>67.8</v>
      </c>
      <c r="H7786" s="2">
        <f>IF(F7786-62.92&lt;=0,0,IF(F7786-62.92&lt;=1,1,2))</f>
        <v>2</v>
      </c>
      <c r="I7786">
        <v>75.2</v>
      </c>
      <c r="J7786">
        <v>57.2</v>
      </c>
      <c r="K7786">
        <v>67.8</v>
      </c>
      <c r="L7786">
        <v>57.8</v>
      </c>
      <c r="M7786">
        <v>71.5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18.3</v>
      </c>
      <c r="V7786">
        <v>6.9</v>
      </c>
      <c r="W7786">
        <v>76.099999999999994</v>
      </c>
      <c r="X7786">
        <v>1012.2</v>
      </c>
      <c r="Y7786">
        <v>48.7</v>
      </c>
      <c r="Z7786">
        <v>6.2</v>
      </c>
      <c r="AA7786">
        <v>311</v>
      </c>
      <c r="AB7786">
        <v>26.8</v>
      </c>
      <c r="AC7786">
        <v>9</v>
      </c>
      <c r="AD7786">
        <v>0</v>
      </c>
      <c r="AE7786" t="s">
        <v>23438</v>
      </c>
      <c r="AF7786" t="s">
        <v>23439</v>
      </c>
      <c r="AG7786">
        <v>0.78</v>
      </c>
      <c r="AH7786" t="s">
        <v>36</v>
      </c>
      <c r="AI7786" t="s">
        <v>37</v>
      </c>
      <c r="AJ7786" t="s">
        <v>38</v>
      </c>
    </row>
    <row r="7787" spans="1:36" x14ac:dyDescent="0.25">
      <c r="A7787" t="s">
        <v>32</v>
      </c>
      <c r="B7787" t="s">
        <v>23440</v>
      </c>
      <c r="C7787">
        <f>YEAR(B7787)</f>
        <v>2021</v>
      </c>
      <c r="D7787">
        <v>79.8</v>
      </c>
      <c r="E7787">
        <v>62.6</v>
      </c>
      <c r="F7787">
        <v>70</v>
      </c>
      <c r="H7787" s="2">
        <f>IF(F7787-62.92&lt;=0,0,IF(F7787-62.92&lt;=1,1,2))</f>
        <v>2</v>
      </c>
      <c r="I7787">
        <v>79.8</v>
      </c>
      <c r="J7787">
        <v>62.6</v>
      </c>
      <c r="K7787">
        <v>70</v>
      </c>
      <c r="L7787">
        <v>59.7</v>
      </c>
      <c r="M7787">
        <v>70.7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26.8</v>
      </c>
      <c r="V7787">
        <v>20.399999999999999</v>
      </c>
      <c r="W7787">
        <v>300.7</v>
      </c>
      <c r="X7787">
        <v>1013.5</v>
      </c>
      <c r="Y7787">
        <v>54</v>
      </c>
      <c r="Z7787">
        <v>6.2</v>
      </c>
      <c r="AA7787">
        <v>293.60000000000002</v>
      </c>
      <c r="AB7787">
        <v>25.4</v>
      </c>
      <c r="AC7787">
        <v>9</v>
      </c>
      <c r="AD7787">
        <v>0</v>
      </c>
      <c r="AE7787" t="s">
        <v>23441</v>
      </c>
      <c r="AF7787" t="s">
        <v>23442</v>
      </c>
      <c r="AG7787">
        <v>0.82</v>
      </c>
      <c r="AH7787" t="s">
        <v>36</v>
      </c>
      <c r="AI7787" t="s">
        <v>37</v>
      </c>
      <c r="AJ7787" t="s">
        <v>38</v>
      </c>
    </row>
    <row r="7788" spans="1:36" x14ac:dyDescent="0.25">
      <c r="A7788" t="s">
        <v>32</v>
      </c>
      <c r="B7788" t="s">
        <v>23443</v>
      </c>
      <c r="C7788">
        <f>YEAR(B7788)</f>
        <v>2021</v>
      </c>
      <c r="D7788">
        <v>73.5</v>
      </c>
      <c r="E7788">
        <v>59</v>
      </c>
      <c r="F7788">
        <v>67.099999999999994</v>
      </c>
      <c r="H7788" s="2">
        <f>IF(F7788-62.92&lt;=0,0,IF(F7788-62.92&lt;=1,1,2))</f>
        <v>2</v>
      </c>
      <c r="I7788">
        <v>73.5</v>
      </c>
      <c r="J7788">
        <v>59</v>
      </c>
      <c r="K7788">
        <v>67.099999999999994</v>
      </c>
      <c r="L7788">
        <v>58.4</v>
      </c>
      <c r="M7788">
        <v>74.099999999999994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18.3</v>
      </c>
      <c r="V7788">
        <v>9.1999999999999993</v>
      </c>
      <c r="W7788">
        <v>108.2</v>
      </c>
      <c r="X7788">
        <v>1013.6</v>
      </c>
      <c r="Y7788">
        <v>41.4</v>
      </c>
      <c r="Z7788">
        <v>6.2</v>
      </c>
      <c r="AA7788">
        <v>313.10000000000002</v>
      </c>
      <c r="AB7788">
        <v>27.1</v>
      </c>
      <c r="AC7788">
        <v>9</v>
      </c>
      <c r="AD7788">
        <v>0</v>
      </c>
      <c r="AE7788" t="s">
        <v>23444</v>
      </c>
      <c r="AF7788" t="s">
        <v>23445</v>
      </c>
      <c r="AG7788">
        <v>0.85</v>
      </c>
      <c r="AH7788" t="s">
        <v>36</v>
      </c>
      <c r="AI7788" t="s">
        <v>37</v>
      </c>
      <c r="AJ7788" t="s">
        <v>38</v>
      </c>
    </row>
    <row r="7789" spans="1:36" x14ac:dyDescent="0.25">
      <c r="A7789" t="s">
        <v>32</v>
      </c>
      <c r="B7789" t="s">
        <v>23446</v>
      </c>
      <c r="C7789">
        <f>YEAR(B7789)</f>
        <v>2021</v>
      </c>
      <c r="D7789">
        <v>84.2</v>
      </c>
      <c r="E7789">
        <v>68</v>
      </c>
      <c r="F7789">
        <v>73.7</v>
      </c>
      <c r="H7789" s="2">
        <f>IF(F7789-62.92&lt;=0,0,IF(F7789-62.92&lt;=1,1,2))</f>
        <v>2</v>
      </c>
      <c r="I7789">
        <v>81.599999999999994</v>
      </c>
      <c r="J7789">
        <v>68</v>
      </c>
      <c r="K7789">
        <v>73.599999999999994</v>
      </c>
      <c r="L7789">
        <v>59.3</v>
      </c>
      <c r="M7789">
        <v>65.3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29.1</v>
      </c>
      <c r="V7789">
        <v>22.9</v>
      </c>
      <c r="W7789">
        <v>288.10000000000002</v>
      </c>
      <c r="X7789">
        <v>1008.4</v>
      </c>
      <c r="Y7789">
        <v>42.1</v>
      </c>
      <c r="Z7789">
        <v>6.2</v>
      </c>
      <c r="AA7789">
        <v>273.3</v>
      </c>
      <c r="AB7789">
        <v>23.5</v>
      </c>
      <c r="AC7789">
        <v>9</v>
      </c>
      <c r="AD7789">
        <v>0</v>
      </c>
      <c r="AE7789" t="s">
        <v>23447</v>
      </c>
      <c r="AF7789" t="s">
        <v>23448</v>
      </c>
      <c r="AG7789">
        <v>0.88</v>
      </c>
      <c r="AH7789" t="s">
        <v>36</v>
      </c>
      <c r="AI7789" t="s">
        <v>702</v>
      </c>
      <c r="AJ7789" t="s">
        <v>38</v>
      </c>
    </row>
    <row r="7790" spans="1:36" x14ac:dyDescent="0.25">
      <c r="A7790" t="s">
        <v>32</v>
      </c>
      <c r="B7790" t="s">
        <v>23449</v>
      </c>
      <c r="C7790">
        <f>YEAR(B7790)</f>
        <v>2021</v>
      </c>
      <c r="D7790">
        <v>71.599999999999994</v>
      </c>
      <c r="E7790">
        <v>64.400000000000006</v>
      </c>
      <c r="F7790">
        <v>68.599999999999994</v>
      </c>
      <c r="H7790" s="2">
        <f>IF(F7790-62.92&lt;=0,0,IF(F7790-62.92&lt;=1,1,2))</f>
        <v>2</v>
      </c>
      <c r="I7790">
        <v>71.599999999999994</v>
      </c>
      <c r="J7790">
        <v>64.400000000000006</v>
      </c>
      <c r="K7790">
        <v>68.599999999999994</v>
      </c>
      <c r="L7790">
        <v>60.8</v>
      </c>
      <c r="M7790">
        <v>76.599999999999994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31.5</v>
      </c>
      <c r="V7790">
        <v>21.2</v>
      </c>
      <c r="W7790">
        <v>305.5</v>
      </c>
      <c r="X7790">
        <v>1016</v>
      </c>
      <c r="Y7790">
        <v>16.2</v>
      </c>
      <c r="Z7790">
        <v>6.2</v>
      </c>
      <c r="AA7790">
        <v>311.2</v>
      </c>
      <c r="AB7790">
        <v>27.1</v>
      </c>
      <c r="AC7790">
        <v>10</v>
      </c>
      <c r="AD7790">
        <v>0</v>
      </c>
      <c r="AE7790" t="s">
        <v>23450</v>
      </c>
      <c r="AF7790" t="s">
        <v>23451</v>
      </c>
      <c r="AG7790">
        <v>0.92</v>
      </c>
      <c r="AH7790" t="s">
        <v>330</v>
      </c>
      <c r="AI7790" t="s">
        <v>9140</v>
      </c>
      <c r="AJ7790" t="s">
        <v>331</v>
      </c>
    </row>
    <row r="7791" spans="1:36" x14ac:dyDescent="0.25">
      <c r="A7791" t="s">
        <v>32</v>
      </c>
      <c r="B7791" t="s">
        <v>23452</v>
      </c>
      <c r="C7791">
        <f>YEAR(B7791)</f>
        <v>2021</v>
      </c>
      <c r="D7791">
        <v>69.8</v>
      </c>
      <c r="E7791">
        <v>62.6</v>
      </c>
      <c r="F7791">
        <v>65.2</v>
      </c>
      <c r="H7791" s="2">
        <f>IF(F7791-62.92&lt;=0,0,IF(F7791-62.92&lt;=1,1,2))</f>
        <v>2</v>
      </c>
      <c r="I7791">
        <v>69.8</v>
      </c>
      <c r="J7791">
        <v>62.6</v>
      </c>
      <c r="K7791">
        <v>65.2</v>
      </c>
      <c r="L7791">
        <v>55.3</v>
      </c>
      <c r="M7791">
        <v>70.599999999999994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29.1</v>
      </c>
      <c r="V7791">
        <v>24</v>
      </c>
      <c r="W7791">
        <v>302.60000000000002</v>
      </c>
      <c r="X7791">
        <v>1017</v>
      </c>
      <c r="Y7791">
        <v>26</v>
      </c>
      <c r="Z7791">
        <v>6.2</v>
      </c>
      <c r="AA7791">
        <v>325.3</v>
      </c>
      <c r="AB7791">
        <v>28.2</v>
      </c>
      <c r="AC7791">
        <v>10</v>
      </c>
      <c r="AD7791">
        <v>0</v>
      </c>
      <c r="AE7791" t="s">
        <v>23453</v>
      </c>
      <c r="AF7791" t="s">
        <v>23454</v>
      </c>
      <c r="AG7791">
        <v>0.95</v>
      </c>
      <c r="AH7791" t="s">
        <v>36</v>
      </c>
      <c r="AI7791" t="s">
        <v>37</v>
      </c>
      <c r="AJ7791" t="s">
        <v>38</v>
      </c>
    </row>
    <row r="7792" spans="1:36" x14ac:dyDescent="0.25">
      <c r="A7792" t="s">
        <v>32</v>
      </c>
      <c r="B7792" t="s">
        <v>23455</v>
      </c>
      <c r="C7792">
        <f>YEAR(B7792)</f>
        <v>2021</v>
      </c>
      <c r="D7792">
        <v>69.8</v>
      </c>
      <c r="E7792">
        <v>58.8</v>
      </c>
      <c r="F7792">
        <v>65.7</v>
      </c>
      <c r="H7792" s="2">
        <f>IF(F7792-62.92&lt;=0,0,IF(F7792-62.92&lt;=1,1,2))</f>
        <v>2</v>
      </c>
      <c r="I7792">
        <v>69.8</v>
      </c>
      <c r="J7792">
        <v>58.8</v>
      </c>
      <c r="K7792">
        <v>65.7</v>
      </c>
      <c r="L7792">
        <v>54.4</v>
      </c>
      <c r="M7792">
        <v>67.099999999999994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23.5</v>
      </c>
      <c r="V7792">
        <v>20.7</v>
      </c>
      <c r="W7792">
        <v>311.2</v>
      </c>
      <c r="X7792">
        <v>1013.7</v>
      </c>
      <c r="Y7792">
        <v>13.5</v>
      </c>
      <c r="Z7792">
        <v>6.2</v>
      </c>
      <c r="AA7792">
        <v>324.5</v>
      </c>
      <c r="AB7792">
        <v>28</v>
      </c>
      <c r="AC7792">
        <v>10</v>
      </c>
      <c r="AD7792">
        <v>0</v>
      </c>
      <c r="AE7792" t="s">
        <v>23456</v>
      </c>
      <c r="AF7792" t="s">
        <v>23457</v>
      </c>
      <c r="AG7792">
        <v>0</v>
      </c>
      <c r="AH7792" t="s">
        <v>330</v>
      </c>
      <c r="AI7792" t="s">
        <v>9140</v>
      </c>
      <c r="AJ7792" t="s">
        <v>331</v>
      </c>
    </row>
    <row r="7793" spans="1:36" x14ac:dyDescent="0.25">
      <c r="A7793" t="s">
        <v>32</v>
      </c>
      <c r="B7793" t="s">
        <v>23458</v>
      </c>
      <c r="C7793">
        <f>YEAR(B7793)</f>
        <v>2021</v>
      </c>
      <c r="D7793">
        <v>71.7</v>
      </c>
      <c r="E7793">
        <v>53.6</v>
      </c>
      <c r="F7793">
        <v>64.2</v>
      </c>
      <c r="H7793" s="2">
        <f>IF(F7793-62.92&lt;=0,0,IF(F7793-62.92&lt;=1,1,2))</f>
        <v>2</v>
      </c>
      <c r="I7793">
        <v>71.7</v>
      </c>
      <c r="J7793">
        <v>53.6</v>
      </c>
      <c r="K7793">
        <v>64.2</v>
      </c>
      <c r="L7793">
        <v>54.6</v>
      </c>
      <c r="M7793">
        <v>71.400000000000006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23</v>
      </c>
      <c r="V7793">
        <v>7.8</v>
      </c>
      <c r="W7793">
        <v>170.9</v>
      </c>
      <c r="X7793">
        <v>1010.7</v>
      </c>
      <c r="Y7793">
        <v>17.3</v>
      </c>
      <c r="Z7793">
        <v>6.2</v>
      </c>
      <c r="AA7793">
        <v>328.1</v>
      </c>
      <c r="AB7793">
        <v>28.2</v>
      </c>
      <c r="AC7793">
        <v>10</v>
      </c>
      <c r="AD7793">
        <v>0</v>
      </c>
      <c r="AE7793" t="s">
        <v>23459</v>
      </c>
      <c r="AF7793" t="s">
        <v>23460</v>
      </c>
      <c r="AG7793">
        <v>0.02</v>
      </c>
      <c r="AH7793" t="s">
        <v>330</v>
      </c>
      <c r="AI7793" t="s">
        <v>9140</v>
      </c>
      <c r="AJ7793" t="s">
        <v>331</v>
      </c>
    </row>
    <row r="7794" spans="1:36" x14ac:dyDescent="0.25">
      <c r="A7794" t="s">
        <v>32</v>
      </c>
      <c r="B7794" t="s">
        <v>23461</v>
      </c>
      <c r="C7794">
        <f>YEAR(B7794)</f>
        <v>2021</v>
      </c>
      <c r="D7794">
        <v>73.400000000000006</v>
      </c>
      <c r="E7794">
        <v>57.2</v>
      </c>
      <c r="F7794">
        <v>66.5</v>
      </c>
      <c r="H7794" s="2">
        <f>IF(F7794-62.92&lt;=0,0,IF(F7794-62.92&lt;=1,1,2))</f>
        <v>2</v>
      </c>
      <c r="I7794">
        <v>73.400000000000006</v>
      </c>
      <c r="J7794">
        <v>57.2</v>
      </c>
      <c r="K7794">
        <v>66.5</v>
      </c>
      <c r="L7794">
        <v>56.9</v>
      </c>
      <c r="M7794">
        <v>71.3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21.9</v>
      </c>
      <c r="V7794">
        <v>9.6999999999999993</v>
      </c>
      <c r="W7794">
        <v>121.9</v>
      </c>
      <c r="X7794">
        <v>1010.3</v>
      </c>
      <c r="Y7794">
        <v>15.7</v>
      </c>
      <c r="Z7794">
        <v>6.2</v>
      </c>
      <c r="AA7794">
        <v>325.39999999999998</v>
      </c>
      <c r="AB7794">
        <v>28.1</v>
      </c>
      <c r="AC7794">
        <v>10</v>
      </c>
      <c r="AD7794">
        <v>0</v>
      </c>
      <c r="AE7794" t="s">
        <v>23462</v>
      </c>
      <c r="AF7794" t="s">
        <v>23463</v>
      </c>
      <c r="AG7794">
        <v>0.05</v>
      </c>
      <c r="AH7794" t="s">
        <v>330</v>
      </c>
      <c r="AI7794" t="s">
        <v>9140</v>
      </c>
      <c r="AJ7794" t="s">
        <v>331</v>
      </c>
    </row>
    <row r="7795" spans="1:36" x14ac:dyDescent="0.25">
      <c r="A7795" t="s">
        <v>32</v>
      </c>
      <c r="B7795" t="s">
        <v>23464</v>
      </c>
      <c r="C7795">
        <f>YEAR(B7795)</f>
        <v>2021</v>
      </c>
      <c r="D7795">
        <v>74.400000000000006</v>
      </c>
      <c r="E7795">
        <v>59</v>
      </c>
      <c r="F7795">
        <v>66.8</v>
      </c>
      <c r="H7795" s="2">
        <f>IF(F7795-62.92&lt;=0,0,IF(F7795-62.92&lt;=1,1,2))</f>
        <v>2</v>
      </c>
      <c r="I7795">
        <v>74.400000000000006</v>
      </c>
      <c r="J7795">
        <v>59</v>
      </c>
      <c r="K7795">
        <v>66.8</v>
      </c>
      <c r="L7795">
        <v>58.4</v>
      </c>
      <c r="M7795">
        <v>74.7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19.7</v>
      </c>
      <c r="V7795">
        <v>15.3</v>
      </c>
      <c r="W7795">
        <v>331.2</v>
      </c>
      <c r="X7795">
        <v>1013.9</v>
      </c>
      <c r="Y7795">
        <v>19</v>
      </c>
      <c r="Z7795">
        <v>6.2</v>
      </c>
      <c r="AA7795">
        <v>327.2</v>
      </c>
      <c r="AB7795">
        <v>28.3</v>
      </c>
      <c r="AC7795">
        <v>10</v>
      </c>
      <c r="AD7795">
        <v>0</v>
      </c>
      <c r="AE7795" t="s">
        <v>23465</v>
      </c>
      <c r="AF7795" t="s">
        <v>23466</v>
      </c>
      <c r="AG7795">
        <v>0.09</v>
      </c>
      <c r="AH7795" t="s">
        <v>330</v>
      </c>
      <c r="AI7795" t="s">
        <v>9140</v>
      </c>
      <c r="AJ7795" t="s">
        <v>331</v>
      </c>
    </row>
    <row r="7796" spans="1:36" x14ac:dyDescent="0.25">
      <c r="A7796" t="s">
        <v>32</v>
      </c>
      <c r="B7796" t="s">
        <v>23467</v>
      </c>
      <c r="C7796">
        <f>YEAR(B7796)</f>
        <v>2021</v>
      </c>
      <c r="D7796">
        <v>74.400000000000006</v>
      </c>
      <c r="E7796">
        <v>55.4</v>
      </c>
      <c r="F7796">
        <v>66.099999999999994</v>
      </c>
      <c r="H7796" s="2">
        <f>IF(F7796-62.92&lt;=0,0,IF(F7796-62.92&lt;=1,1,2))</f>
        <v>2</v>
      </c>
      <c r="I7796">
        <v>74.400000000000006</v>
      </c>
      <c r="J7796">
        <v>55.4</v>
      </c>
      <c r="K7796">
        <v>66.099999999999994</v>
      </c>
      <c r="L7796">
        <v>55.5</v>
      </c>
      <c r="M7796">
        <v>69.099999999999994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20.8</v>
      </c>
      <c r="V7796">
        <v>9.1999999999999993</v>
      </c>
      <c r="W7796">
        <v>125.4</v>
      </c>
      <c r="X7796">
        <v>1012.3</v>
      </c>
      <c r="Y7796">
        <v>30.4</v>
      </c>
      <c r="Z7796">
        <v>6.2</v>
      </c>
      <c r="AA7796">
        <v>318.60000000000002</v>
      </c>
      <c r="AB7796">
        <v>27.5</v>
      </c>
      <c r="AC7796">
        <v>10</v>
      </c>
      <c r="AD7796">
        <v>0</v>
      </c>
      <c r="AE7796" t="s">
        <v>23468</v>
      </c>
      <c r="AF7796" t="s">
        <v>23469</v>
      </c>
      <c r="AG7796">
        <v>0.12</v>
      </c>
      <c r="AH7796" t="s">
        <v>36</v>
      </c>
      <c r="AI7796" t="s">
        <v>174</v>
      </c>
      <c r="AJ7796" t="s">
        <v>38</v>
      </c>
    </row>
    <row r="7797" spans="1:36" x14ac:dyDescent="0.25">
      <c r="A7797" t="s">
        <v>32</v>
      </c>
      <c r="B7797" t="s">
        <v>23470</v>
      </c>
      <c r="C7797">
        <f>YEAR(B7797)</f>
        <v>2021</v>
      </c>
      <c r="D7797">
        <v>71.599999999999994</v>
      </c>
      <c r="E7797">
        <v>57.2</v>
      </c>
      <c r="F7797">
        <v>65.599999999999994</v>
      </c>
      <c r="H7797" s="2">
        <f>IF(F7797-62.92&lt;=0,0,IF(F7797-62.92&lt;=1,1,2))</f>
        <v>2</v>
      </c>
      <c r="I7797">
        <v>71.599999999999994</v>
      </c>
      <c r="J7797">
        <v>57.2</v>
      </c>
      <c r="K7797">
        <v>65.599999999999994</v>
      </c>
      <c r="L7797">
        <v>56.3</v>
      </c>
      <c r="M7797">
        <v>72.7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24.6</v>
      </c>
      <c r="V7797">
        <v>20.7</v>
      </c>
      <c r="W7797">
        <v>300.2</v>
      </c>
      <c r="X7797">
        <v>1010</v>
      </c>
      <c r="Y7797">
        <v>22.7</v>
      </c>
      <c r="Z7797">
        <v>6.2</v>
      </c>
      <c r="AA7797">
        <v>325.10000000000002</v>
      </c>
      <c r="AB7797">
        <v>27.9</v>
      </c>
      <c r="AC7797">
        <v>10</v>
      </c>
      <c r="AD7797">
        <v>0</v>
      </c>
      <c r="AE7797" t="s">
        <v>23471</v>
      </c>
      <c r="AF7797" t="s">
        <v>23472</v>
      </c>
      <c r="AG7797">
        <v>0.16</v>
      </c>
      <c r="AH7797" t="s">
        <v>36</v>
      </c>
      <c r="AI7797" t="s">
        <v>37</v>
      </c>
      <c r="AJ7797" t="s">
        <v>38</v>
      </c>
    </row>
    <row r="7798" spans="1:36" x14ac:dyDescent="0.25">
      <c r="A7798" t="s">
        <v>32</v>
      </c>
      <c r="B7798" t="s">
        <v>23473</v>
      </c>
      <c r="C7798">
        <f>YEAR(B7798)</f>
        <v>2021</v>
      </c>
      <c r="D7798">
        <v>73.400000000000006</v>
      </c>
      <c r="E7798">
        <v>57.2</v>
      </c>
      <c r="F7798">
        <v>66.900000000000006</v>
      </c>
      <c r="H7798" s="2">
        <f>IF(F7798-62.92&lt;=0,0,IF(F7798-62.92&lt;=1,1,2))</f>
        <v>2</v>
      </c>
      <c r="I7798">
        <v>73.400000000000006</v>
      </c>
      <c r="J7798">
        <v>57.2</v>
      </c>
      <c r="K7798">
        <v>66.900000000000006</v>
      </c>
      <c r="L7798">
        <v>59.4</v>
      </c>
      <c r="M7798">
        <v>77.099999999999994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20.399999999999999</v>
      </c>
      <c r="V7798">
        <v>10.199999999999999</v>
      </c>
      <c r="W7798">
        <v>138.6</v>
      </c>
      <c r="X7798">
        <v>1011.7</v>
      </c>
      <c r="Y7798">
        <v>9.6999999999999993</v>
      </c>
      <c r="Z7798">
        <v>6.2</v>
      </c>
      <c r="AA7798">
        <v>322.2</v>
      </c>
      <c r="AB7798">
        <v>27.9</v>
      </c>
      <c r="AC7798">
        <v>10</v>
      </c>
      <c r="AD7798">
        <v>0</v>
      </c>
      <c r="AE7798" t="s">
        <v>23474</v>
      </c>
      <c r="AF7798" t="s">
        <v>23475</v>
      </c>
      <c r="AG7798">
        <v>0.19</v>
      </c>
      <c r="AH7798" t="s">
        <v>330</v>
      </c>
      <c r="AI7798" t="s">
        <v>9140</v>
      </c>
      <c r="AJ7798" t="s">
        <v>331</v>
      </c>
    </row>
    <row r="7799" spans="1:36" x14ac:dyDescent="0.25">
      <c r="A7799" t="s">
        <v>32</v>
      </c>
      <c r="B7799" t="s">
        <v>23476</v>
      </c>
      <c r="C7799">
        <f>YEAR(B7799)</f>
        <v>2021</v>
      </c>
      <c r="D7799">
        <v>84.2</v>
      </c>
      <c r="E7799">
        <v>62.6</v>
      </c>
      <c r="F7799">
        <v>73.8</v>
      </c>
      <c r="H7799" s="2">
        <f>IF(F7799-62.92&lt;=0,0,IF(F7799-62.92&lt;=1,1,2))</f>
        <v>2</v>
      </c>
      <c r="I7799">
        <v>85</v>
      </c>
      <c r="J7799">
        <v>62.6</v>
      </c>
      <c r="K7799">
        <v>74.2</v>
      </c>
      <c r="L7799">
        <v>61</v>
      </c>
      <c r="M7799">
        <v>65.599999999999994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24.6</v>
      </c>
      <c r="V7799">
        <v>14</v>
      </c>
      <c r="W7799">
        <v>158.19999999999999</v>
      </c>
      <c r="X7799">
        <v>1011.7</v>
      </c>
      <c r="Y7799">
        <v>12.1</v>
      </c>
      <c r="Z7799">
        <v>6.2</v>
      </c>
      <c r="AA7799">
        <v>326.8</v>
      </c>
      <c r="AB7799">
        <v>28.3</v>
      </c>
      <c r="AC7799">
        <v>10</v>
      </c>
      <c r="AD7799">
        <v>0</v>
      </c>
      <c r="AE7799" t="s">
        <v>23477</v>
      </c>
      <c r="AF7799" t="s">
        <v>23478</v>
      </c>
      <c r="AG7799">
        <v>0.22</v>
      </c>
      <c r="AH7799" t="s">
        <v>330</v>
      </c>
      <c r="AI7799" t="s">
        <v>9140</v>
      </c>
      <c r="AJ7799" t="s">
        <v>331</v>
      </c>
    </row>
    <row r="7800" spans="1:36" x14ac:dyDescent="0.25">
      <c r="A7800" t="s">
        <v>32</v>
      </c>
      <c r="B7800" t="s">
        <v>23479</v>
      </c>
      <c r="C7800">
        <f>YEAR(B7800)</f>
        <v>2021</v>
      </c>
      <c r="D7800">
        <v>77.099999999999994</v>
      </c>
      <c r="E7800">
        <v>62.6</v>
      </c>
      <c r="F7800">
        <v>70.7</v>
      </c>
      <c r="H7800" s="2">
        <f>IF(F7800-62.92&lt;=0,0,IF(F7800-62.92&lt;=1,1,2))</f>
        <v>2</v>
      </c>
      <c r="I7800">
        <v>77.099999999999994</v>
      </c>
      <c r="J7800">
        <v>62.6</v>
      </c>
      <c r="K7800">
        <v>70.7</v>
      </c>
      <c r="L7800">
        <v>61.3</v>
      </c>
      <c r="M7800">
        <v>72.7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16.3</v>
      </c>
      <c r="V7800">
        <v>9.1</v>
      </c>
      <c r="W7800">
        <v>141.1</v>
      </c>
      <c r="X7800">
        <v>1012.6</v>
      </c>
      <c r="Y7800">
        <v>3.5</v>
      </c>
      <c r="Z7800">
        <v>6.2</v>
      </c>
      <c r="AA7800">
        <v>337.1</v>
      </c>
      <c r="AB7800">
        <v>29.1</v>
      </c>
      <c r="AC7800">
        <v>10</v>
      </c>
      <c r="AD7800">
        <v>0</v>
      </c>
      <c r="AE7800" t="s">
        <v>23480</v>
      </c>
      <c r="AF7800" t="s">
        <v>23481</v>
      </c>
      <c r="AG7800">
        <v>0.25</v>
      </c>
      <c r="AH7800" t="s">
        <v>330</v>
      </c>
      <c r="AI7800" t="s">
        <v>9140</v>
      </c>
      <c r="AJ7800" t="s">
        <v>331</v>
      </c>
    </row>
    <row r="7801" spans="1:36" x14ac:dyDescent="0.25">
      <c r="A7801" t="s">
        <v>32</v>
      </c>
      <c r="B7801" t="s">
        <v>23482</v>
      </c>
      <c r="C7801">
        <f>YEAR(B7801)</f>
        <v>2021</v>
      </c>
      <c r="D7801">
        <v>78.8</v>
      </c>
      <c r="E7801">
        <v>62.6</v>
      </c>
      <c r="F7801">
        <v>70.7</v>
      </c>
      <c r="H7801" s="2">
        <f>IF(F7801-62.92&lt;=0,0,IF(F7801-62.92&lt;=1,1,2))</f>
        <v>2</v>
      </c>
      <c r="I7801">
        <v>78.8</v>
      </c>
      <c r="J7801">
        <v>62.6</v>
      </c>
      <c r="K7801">
        <v>70.7</v>
      </c>
      <c r="L7801">
        <v>60.8</v>
      </c>
      <c r="M7801">
        <v>71.3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24.2</v>
      </c>
      <c r="V7801">
        <v>10.3</v>
      </c>
      <c r="W7801">
        <v>138.19999999999999</v>
      </c>
      <c r="X7801">
        <v>1010.9</v>
      </c>
      <c r="Y7801">
        <v>0.8</v>
      </c>
      <c r="Z7801">
        <v>6.2</v>
      </c>
      <c r="AA7801">
        <v>329.7</v>
      </c>
      <c r="AB7801">
        <v>28.4</v>
      </c>
      <c r="AC7801">
        <v>10</v>
      </c>
      <c r="AD7801">
        <v>0</v>
      </c>
      <c r="AE7801" t="s">
        <v>23483</v>
      </c>
      <c r="AF7801" t="s">
        <v>23484</v>
      </c>
      <c r="AG7801">
        <v>0.28999999999999998</v>
      </c>
      <c r="AH7801" t="s">
        <v>330</v>
      </c>
      <c r="AI7801" t="s">
        <v>9140</v>
      </c>
      <c r="AJ7801" t="s">
        <v>331</v>
      </c>
    </row>
    <row r="7802" spans="1:36" x14ac:dyDescent="0.25">
      <c r="A7802" t="s">
        <v>32</v>
      </c>
      <c r="B7802" t="s">
        <v>23485</v>
      </c>
      <c r="C7802">
        <f>YEAR(B7802)</f>
        <v>2021</v>
      </c>
      <c r="D7802">
        <v>71.599999999999994</v>
      </c>
      <c r="E7802">
        <v>62.6</v>
      </c>
      <c r="F7802">
        <v>68.099999999999994</v>
      </c>
      <c r="H7802" s="2">
        <f>IF(F7802-62.92&lt;=0,0,IF(F7802-62.92&lt;=1,1,2))</f>
        <v>2</v>
      </c>
      <c r="I7802">
        <v>71.599999999999994</v>
      </c>
      <c r="J7802">
        <v>62.6</v>
      </c>
      <c r="K7802">
        <v>68.099999999999994</v>
      </c>
      <c r="L7802">
        <v>56.4</v>
      </c>
      <c r="M7802">
        <v>66.7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33.799999999999997</v>
      </c>
      <c r="V7802">
        <v>23.5</v>
      </c>
      <c r="W7802">
        <v>301.60000000000002</v>
      </c>
      <c r="X7802">
        <v>1013.7</v>
      </c>
      <c r="Y7802">
        <v>17.5</v>
      </c>
      <c r="Z7802">
        <v>6.2</v>
      </c>
      <c r="AA7802">
        <v>333</v>
      </c>
      <c r="AB7802">
        <v>28.7</v>
      </c>
      <c r="AC7802">
        <v>10</v>
      </c>
      <c r="AD7802">
        <v>0</v>
      </c>
      <c r="AE7802" t="s">
        <v>23486</v>
      </c>
      <c r="AF7802" t="s">
        <v>23487</v>
      </c>
      <c r="AG7802">
        <v>0.33</v>
      </c>
      <c r="AH7802" t="s">
        <v>330</v>
      </c>
      <c r="AI7802" t="s">
        <v>9140</v>
      </c>
      <c r="AJ7802" t="s">
        <v>331</v>
      </c>
    </row>
    <row r="7803" spans="1:36" x14ac:dyDescent="0.25">
      <c r="A7803" t="s">
        <v>32</v>
      </c>
      <c r="B7803" t="s">
        <v>23488</v>
      </c>
      <c r="C7803">
        <f>YEAR(B7803)</f>
        <v>2021</v>
      </c>
      <c r="D7803">
        <v>71.599999999999994</v>
      </c>
      <c r="E7803">
        <v>55.4</v>
      </c>
      <c r="F7803">
        <v>66</v>
      </c>
      <c r="H7803" s="2">
        <f>IF(F7803-62.92&lt;=0,0,IF(F7803-62.92&lt;=1,1,2))</f>
        <v>2</v>
      </c>
      <c r="I7803">
        <v>71.599999999999994</v>
      </c>
      <c r="J7803">
        <v>55.4</v>
      </c>
      <c r="K7803">
        <v>66</v>
      </c>
      <c r="L7803">
        <v>56.2</v>
      </c>
      <c r="M7803">
        <v>71.599999999999994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27.1</v>
      </c>
      <c r="V7803">
        <v>11.4</v>
      </c>
      <c r="W7803">
        <v>320.10000000000002</v>
      </c>
      <c r="X7803">
        <v>1019.1</v>
      </c>
      <c r="Y7803">
        <v>14.3</v>
      </c>
      <c r="Z7803">
        <v>6.2</v>
      </c>
      <c r="AA7803">
        <v>332</v>
      </c>
      <c r="AB7803">
        <v>28.6</v>
      </c>
      <c r="AC7803">
        <v>10</v>
      </c>
      <c r="AD7803">
        <v>0</v>
      </c>
      <c r="AE7803" t="s">
        <v>23489</v>
      </c>
      <c r="AF7803" t="s">
        <v>23490</v>
      </c>
      <c r="AG7803">
        <v>0.36</v>
      </c>
      <c r="AH7803" t="s">
        <v>330</v>
      </c>
      <c r="AI7803" t="s">
        <v>9140</v>
      </c>
      <c r="AJ7803" t="s">
        <v>331</v>
      </c>
    </row>
    <row r="7804" spans="1:36" x14ac:dyDescent="0.25">
      <c r="A7804" t="s">
        <v>32</v>
      </c>
      <c r="B7804" t="s">
        <v>23491</v>
      </c>
      <c r="C7804">
        <f>YEAR(B7804)</f>
        <v>2021</v>
      </c>
      <c r="D7804">
        <v>75.2</v>
      </c>
      <c r="E7804">
        <v>57.2</v>
      </c>
      <c r="F7804">
        <v>67.2</v>
      </c>
      <c r="H7804" s="2">
        <f>IF(F7804-62.92&lt;=0,0,IF(F7804-62.92&lt;=1,1,2))</f>
        <v>2</v>
      </c>
      <c r="I7804">
        <v>75.2</v>
      </c>
      <c r="J7804">
        <v>57.2</v>
      </c>
      <c r="K7804">
        <v>67.2</v>
      </c>
      <c r="L7804">
        <v>57.5</v>
      </c>
      <c r="M7804">
        <v>71.400000000000006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23.7</v>
      </c>
      <c r="V7804">
        <v>8.6</v>
      </c>
      <c r="W7804">
        <v>104</v>
      </c>
      <c r="X7804">
        <v>1017.5</v>
      </c>
      <c r="Y7804">
        <v>0.8</v>
      </c>
      <c r="Z7804">
        <v>6.2</v>
      </c>
      <c r="AA7804">
        <v>339.7</v>
      </c>
      <c r="AB7804">
        <v>29.3</v>
      </c>
      <c r="AC7804">
        <v>10</v>
      </c>
      <c r="AD7804">
        <v>0</v>
      </c>
      <c r="AE7804" t="s">
        <v>23492</v>
      </c>
      <c r="AF7804" t="s">
        <v>23493</v>
      </c>
      <c r="AG7804">
        <v>0.39</v>
      </c>
      <c r="AH7804" t="s">
        <v>330</v>
      </c>
      <c r="AI7804" t="s">
        <v>9140</v>
      </c>
      <c r="AJ7804" t="s">
        <v>331</v>
      </c>
    </row>
    <row r="7805" spans="1:36" x14ac:dyDescent="0.25">
      <c r="A7805" t="s">
        <v>32</v>
      </c>
      <c r="B7805" t="s">
        <v>23494</v>
      </c>
      <c r="C7805">
        <f>YEAR(B7805)</f>
        <v>2021</v>
      </c>
      <c r="D7805">
        <v>82.2</v>
      </c>
      <c r="E7805">
        <v>59</v>
      </c>
      <c r="F7805">
        <v>70.400000000000006</v>
      </c>
      <c r="H7805" s="2">
        <f>IF(F7805-62.92&lt;=0,0,IF(F7805-62.92&lt;=1,1,2))</f>
        <v>2</v>
      </c>
      <c r="I7805">
        <v>86.7</v>
      </c>
      <c r="J7805">
        <v>59</v>
      </c>
      <c r="K7805">
        <v>70.8</v>
      </c>
      <c r="L7805">
        <v>60.6</v>
      </c>
      <c r="M7805">
        <v>71.5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21</v>
      </c>
      <c r="V7805">
        <v>9.1999999999999993</v>
      </c>
      <c r="W7805">
        <v>216.2</v>
      </c>
      <c r="X7805">
        <v>1017.2</v>
      </c>
      <c r="Y7805">
        <v>0</v>
      </c>
      <c r="Z7805">
        <v>6.2</v>
      </c>
      <c r="AA7805">
        <v>337.2</v>
      </c>
      <c r="AB7805">
        <v>29</v>
      </c>
      <c r="AC7805">
        <v>10</v>
      </c>
      <c r="AD7805">
        <v>0</v>
      </c>
      <c r="AE7805" t="s">
        <v>23495</v>
      </c>
      <c r="AF7805" t="s">
        <v>23496</v>
      </c>
      <c r="AG7805">
        <v>0.43</v>
      </c>
      <c r="AH7805" t="s">
        <v>330</v>
      </c>
      <c r="AI7805" t="s">
        <v>9140</v>
      </c>
      <c r="AJ7805" t="s">
        <v>331</v>
      </c>
    </row>
    <row r="7806" spans="1:36" x14ac:dyDescent="0.25">
      <c r="A7806" t="s">
        <v>32</v>
      </c>
      <c r="B7806" t="s">
        <v>23497</v>
      </c>
      <c r="C7806">
        <f>YEAR(B7806)</f>
        <v>2021</v>
      </c>
      <c r="D7806">
        <v>82.4</v>
      </c>
      <c r="E7806">
        <v>64.400000000000006</v>
      </c>
      <c r="F7806">
        <v>72.900000000000006</v>
      </c>
      <c r="H7806" s="2">
        <f>IF(F7806-62.92&lt;=0,0,IF(F7806-62.92&lt;=1,1,2))</f>
        <v>2</v>
      </c>
      <c r="I7806">
        <v>86.2</v>
      </c>
      <c r="J7806">
        <v>64.400000000000006</v>
      </c>
      <c r="K7806">
        <v>73.400000000000006</v>
      </c>
      <c r="L7806">
        <v>62.1</v>
      </c>
      <c r="M7806">
        <v>69.900000000000006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21.3</v>
      </c>
      <c r="V7806">
        <v>7.9</v>
      </c>
      <c r="W7806">
        <v>168</v>
      </c>
      <c r="X7806">
        <v>1015.6</v>
      </c>
      <c r="Y7806">
        <v>0</v>
      </c>
      <c r="Z7806">
        <v>6.2</v>
      </c>
      <c r="AA7806">
        <v>332.2</v>
      </c>
      <c r="AB7806">
        <v>28.7</v>
      </c>
      <c r="AC7806">
        <v>10</v>
      </c>
      <c r="AD7806">
        <v>0</v>
      </c>
      <c r="AE7806" t="s">
        <v>23498</v>
      </c>
      <c r="AF7806" t="s">
        <v>23499</v>
      </c>
      <c r="AG7806">
        <v>0.46</v>
      </c>
      <c r="AH7806" t="s">
        <v>330</v>
      </c>
      <c r="AI7806" t="s">
        <v>9140</v>
      </c>
      <c r="AJ7806" t="s">
        <v>331</v>
      </c>
    </row>
    <row r="7807" spans="1:36" x14ac:dyDescent="0.25">
      <c r="A7807" t="s">
        <v>32</v>
      </c>
      <c r="B7807" t="s">
        <v>23500</v>
      </c>
      <c r="C7807">
        <f>YEAR(B7807)</f>
        <v>2021</v>
      </c>
      <c r="D7807">
        <v>82.4</v>
      </c>
      <c r="E7807">
        <v>66.2</v>
      </c>
      <c r="F7807">
        <v>74.8</v>
      </c>
      <c r="H7807" s="2">
        <f>IF(F7807-62.92&lt;=0,0,IF(F7807-62.92&lt;=1,1,2))</f>
        <v>2</v>
      </c>
      <c r="I7807">
        <v>87.2</v>
      </c>
      <c r="J7807">
        <v>66.2</v>
      </c>
      <c r="K7807">
        <v>75.8</v>
      </c>
      <c r="L7807">
        <v>64.3</v>
      </c>
      <c r="M7807">
        <v>70.2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21</v>
      </c>
      <c r="V7807">
        <v>8.8000000000000007</v>
      </c>
      <c r="W7807">
        <v>197.8</v>
      </c>
      <c r="X7807">
        <v>1012.6</v>
      </c>
      <c r="Y7807">
        <v>0</v>
      </c>
      <c r="Z7807">
        <v>6.2</v>
      </c>
      <c r="AA7807">
        <v>330.3</v>
      </c>
      <c r="AB7807">
        <v>28.4</v>
      </c>
      <c r="AC7807">
        <v>10</v>
      </c>
      <c r="AD7807">
        <v>0</v>
      </c>
      <c r="AE7807" t="s">
        <v>23501</v>
      </c>
      <c r="AF7807" t="s">
        <v>23502</v>
      </c>
      <c r="AG7807">
        <v>0.5</v>
      </c>
      <c r="AH7807" t="s">
        <v>330</v>
      </c>
      <c r="AI7807" t="s">
        <v>9140</v>
      </c>
      <c r="AJ7807" t="s">
        <v>331</v>
      </c>
    </row>
    <row r="7808" spans="1:36" x14ac:dyDescent="0.25">
      <c r="A7808" t="s">
        <v>32</v>
      </c>
      <c r="B7808" t="s">
        <v>23503</v>
      </c>
      <c r="C7808">
        <f>YEAR(B7808)</f>
        <v>2021</v>
      </c>
      <c r="D7808">
        <v>78.8</v>
      </c>
      <c r="E7808">
        <v>62.6</v>
      </c>
      <c r="F7808">
        <v>72.099999999999994</v>
      </c>
      <c r="H7808" s="2">
        <f>IF(F7808-62.92&lt;=0,0,IF(F7808-62.92&lt;=1,1,2))</f>
        <v>2</v>
      </c>
      <c r="I7808">
        <v>78.8</v>
      </c>
      <c r="J7808">
        <v>62.6</v>
      </c>
      <c r="K7808">
        <v>72.099999999999994</v>
      </c>
      <c r="L7808">
        <v>63</v>
      </c>
      <c r="M7808">
        <v>73.3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25.3</v>
      </c>
      <c r="V7808">
        <v>17.2</v>
      </c>
      <c r="W7808">
        <v>334.4</v>
      </c>
      <c r="X7808">
        <v>1010.3</v>
      </c>
      <c r="Y7808">
        <v>3.9</v>
      </c>
      <c r="Z7808">
        <v>6.2</v>
      </c>
      <c r="AA7808">
        <v>336.8</v>
      </c>
      <c r="AB7808">
        <v>29.2</v>
      </c>
      <c r="AC7808">
        <v>10</v>
      </c>
      <c r="AD7808">
        <v>0</v>
      </c>
      <c r="AE7808" t="s">
        <v>23504</v>
      </c>
      <c r="AF7808" t="s">
        <v>23505</v>
      </c>
      <c r="AG7808">
        <v>0.53</v>
      </c>
      <c r="AH7808" t="s">
        <v>330</v>
      </c>
      <c r="AI7808" t="s">
        <v>9140</v>
      </c>
      <c r="AJ7808" t="s">
        <v>331</v>
      </c>
    </row>
    <row r="7809" spans="1:36" x14ac:dyDescent="0.25">
      <c r="A7809" t="s">
        <v>32</v>
      </c>
      <c r="B7809" t="s">
        <v>23506</v>
      </c>
      <c r="C7809">
        <f>YEAR(B7809)</f>
        <v>2021</v>
      </c>
      <c r="D7809">
        <v>77</v>
      </c>
      <c r="E7809">
        <v>64.400000000000006</v>
      </c>
      <c r="F7809">
        <v>71.2</v>
      </c>
      <c r="H7809" s="2">
        <f>IF(F7809-62.92&lt;=0,0,IF(F7809-62.92&lt;=1,1,2))</f>
        <v>2</v>
      </c>
      <c r="I7809">
        <v>77</v>
      </c>
      <c r="J7809">
        <v>64.400000000000006</v>
      </c>
      <c r="K7809">
        <v>71.2</v>
      </c>
      <c r="L7809">
        <v>62.8</v>
      </c>
      <c r="M7809">
        <v>74.900000000000006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25.5</v>
      </c>
      <c r="V7809">
        <v>16.600000000000001</v>
      </c>
      <c r="W7809">
        <v>310</v>
      </c>
      <c r="X7809">
        <v>1010.8</v>
      </c>
      <c r="Y7809">
        <v>12.8</v>
      </c>
      <c r="Z7809">
        <v>6.2</v>
      </c>
      <c r="AA7809">
        <v>335.3</v>
      </c>
      <c r="AB7809">
        <v>29</v>
      </c>
      <c r="AC7809">
        <v>10</v>
      </c>
      <c r="AD7809">
        <v>0</v>
      </c>
      <c r="AE7809" t="s">
        <v>23507</v>
      </c>
      <c r="AF7809" t="s">
        <v>23508</v>
      </c>
      <c r="AG7809">
        <v>0.56000000000000005</v>
      </c>
      <c r="AH7809" t="s">
        <v>330</v>
      </c>
      <c r="AI7809" t="s">
        <v>9140</v>
      </c>
      <c r="AJ7809" t="s">
        <v>331</v>
      </c>
    </row>
    <row r="7810" spans="1:36" x14ac:dyDescent="0.25">
      <c r="A7810" t="s">
        <v>32</v>
      </c>
      <c r="B7810" t="s">
        <v>23509</v>
      </c>
      <c r="C7810">
        <f>YEAR(B7810)</f>
        <v>2021</v>
      </c>
      <c r="D7810">
        <v>75.2</v>
      </c>
      <c r="E7810">
        <v>62.6</v>
      </c>
      <c r="F7810">
        <v>69.7</v>
      </c>
      <c r="H7810" s="2">
        <f>IF(F7810-62.92&lt;=0,0,IF(F7810-62.92&lt;=1,1,2))</f>
        <v>2</v>
      </c>
      <c r="I7810">
        <v>75.2</v>
      </c>
      <c r="J7810">
        <v>62.6</v>
      </c>
      <c r="K7810">
        <v>69.7</v>
      </c>
      <c r="L7810">
        <v>63.3</v>
      </c>
      <c r="M7810">
        <v>80.2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20.8</v>
      </c>
      <c r="V7810">
        <v>8.1</v>
      </c>
      <c r="W7810">
        <v>48.5</v>
      </c>
      <c r="X7810">
        <v>1013.5</v>
      </c>
      <c r="Y7810">
        <v>21.2</v>
      </c>
      <c r="Z7810">
        <v>6.2</v>
      </c>
      <c r="AA7810">
        <v>332.9</v>
      </c>
      <c r="AB7810">
        <v>28.8</v>
      </c>
      <c r="AC7810">
        <v>10</v>
      </c>
      <c r="AD7810">
        <v>0</v>
      </c>
      <c r="AE7810" t="s">
        <v>23510</v>
      </c>
      <c r="AF7810" t="s">
        <v>23511</v>
      </c>
      <c r="AG7810">
        <v>0.6</v>
      </c>
      <c r="AH7810" t="s">
        <v>36</v>
      </c>
      <c r="AI7810" t="s">
        <v>37</v>
      </c>
      <c r="AJ7810" t="s">
        <v>38</v>
      </c>
    </row>
    <row r="7811" spans="1:36" x14ac:dyDescent="0.25">
      <c r="A7811" t="s">
        <v>32</v>
      </c>
      <c r="B7811" t="s">
        <v>23512</v>
      </c>
      <c r="C7811">
        <f>YEAR(B7811)</f>
        <v>2021</v>
      </c>
      <c r="D7811">
        <v>73.400000000000006</v>
      </c>
      <c r="E7811">
        <v>62.5</v>
      </c>
      <c r="F7811">
        <v>67.099999999999994</v>
      </c>
      <c r="H7811" s="2">
        <f>IF(F7811-62.92&lt;=0,0,IF(F7811-62.92&lt;=1,1,2))</f>
        <v>2</v>
      </c>
      <c r="I7811">
        <v>73.400000000000006</v>
      </c>
      <c r="J7811">
        <v>62.5</v>
      </c>
      <c r="K7811">
        <v>67.099999999999994</v>
      </c>
      <c r="L7811">
        <v>61.9</v>
      </c>
      <c r="M7811">
        <v>83.6</v>
      </c>
      <c r="O7811">
        <v>1.6E-2</v>
      </c>
      <c r="P7811">
        <v>100</v>
      </c>
      <c r="Q7811">
        <v>4.17</v>
      </c>
      <c r="R7811" t="s">
        <v>40</v>
      </c>
      <c r="S7811">
        <v>0</v>
      </c>
      <c r="T7811">
        <v>0</v>
      </c>
      <c r="U7811">
        <v>19.7</v>
      </c>
      <c r="V7811">
        <v>6.3</v>
      </c>
      <c r="W7811">
        <v>24.6</v>
      </c>
      <c r="X7811">
        <v>1012.9</v>
      </c>
      <c r="Y7811">
        <v>56.8</v>
      </c>
      <c r="Z7811">
        <v>6.2</v>
      </c>
      <c r="AA7811">
        <v>250.3</v>
      </c>
      <c r="AB7811">
        <v>21.6</v>
      </c>
      <c r="AC7811">
        <v>8</v>
      </c>
      <c r="AD7811">
        <v>0</v>
      </c>
      <c r="AE7811" t="s">
        <v>23513</v>
      </c>
      <c r="AF7811" t="s">
        <v>23514</v>
      </c>
      <c r="AG7811">
        <v>0.63</v>
      </c>
      <c r="AH7811" t="s">
        <v>56</v>
      </c>
      <c r="AI7811" t="s">
        <v>65</v>
      </c>
      <c r="AJ7811" t="s">
        <v>40</v>
      </c>
    </row>
    <row r="7812" spans="1:36" x14ac:dyDescent="0.25">
      <c r="A7812" t="s">
        <v>32</v>
      </c>
      <c r="B7812" t="s">
        <v>23515</v>
      </c>
      <c r="C7812">
        <f>YEAR(B7812)</f>
        <v>2021</v>
      </c>
      <c r="D7812">
        <v>77</v>
      </c>
      <c r="E7812">
        <v>59</v>
      </c>
      <c r="F7812">
        <v>69</v>
      </c>
      <c r="H7812" s="2">
        <f>IF(F7812-62.92&lt;=0,0,IF(F7812-62.92&lt;=1,1,2))</f>
        <v>2</v>
      </c>
      <c r="I7812">
        <v>77</v>
      </c>
      <c r="J7812">
        <v>59</v>
      </c>
      <c r="K7812">
        <v>69</v>
      </c>
      <c r="L7812">
        <v>62.6</v>
      </c>
      <c r="M7812">
        <v>80.5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23.5</v>
      </c>
      <c r="V7812">
        <v>12.7</v>
      </c>
      <c r="W7812">
        <v>5.3</v>
      </c>
      <c r="X7812">
        <v>1011.8</v>
      </c>
      <c r="Y7812">
        <v>17.899999999999999</v>
      </c>
      <c r="Z7812">
        <v>6.2</v>
      </c>
      <c r="AA7812">
        <v>332.1</v>
      </c>
      <c r="AB7812">
        <v>28.6</v>
      </c>
      <c r="AC7812">
        <v>10</v>
      </c>
      <c r="AD7812">
        <v>0</v>
      </c>
      <c r="AE7812" t="s">
        <v>23516</v>
      </c>
      <c r="AF7812" t="s">
        <v>23517</v>
      </c>
      <c r="AG7812">
        <v>0.66</v>
      </c>
      <c r="AH7812" t="s">
        <v>330</v>
      </c>
      <c r="AI7812" t="s">
        <v>9140</v>
      </c>
      <c r="AJ7812" t="s">
        <v>331</v>
      </c>
    </row>
    <row r="7813" spans="1:36" x14ac:dyDescent="0.25">
      <c r="A7813" t="s">
        <v>32</v>
      </c>
      <c r="B7813" t="s">
        <v>23518</v>
      </c>
      <c r="C7813">
        <f>YEAR(B7813)</f>
        <v>2021</v>
      </c>
      <c r="D7813">
        <v>75.2</v>
      </c>
      <c r="E7813">
        <v>64.400000000000006</v>
      </c>
      <c r="F7813">
        <v>70.2</v>
      </c>
      <c r="G7813" s="2">
        <f>AVERAGE(F7813:F7904)</f>
        <v>79.678260869565207</v>
      </c>
      <c r="H7813" s="2">
        <f>IF(F7813-79.68&lt;=0,0,IF(F7813-79.68&lt;=1,1,2))</f>
        <v>0</v>
      </c>
      <c r="I7813">
        <v>75.2</v>
      </c>
      <c r="J7813">
        <v>64.400000000000006</v>
      </c>
      <c r="K7813">
        <v>70.2</v>
      </c>
      <c r="L7813">
        <v>59.5</v>
      </c>
      <c r="M7813">
        <v>70.099999999999994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29.5</v>
      </c>
      <c r="V7813">
        <v>13.8</v>
      </c>
      <c r="W7813">
        <v>297.3</v>
      </c>
      <c r="X7813">
        <v>1011.9</v>
      </c>
      <c r="Y7813">
        <v>25.4</v>
      </c>
      <c r="Z7813">
        <v>6.2</v>
      </c>
      <c r="AA7813">
        <v>313.10000000000002</v>
      </c>
      <c r="AB7813">
        <v>27.1</v>
      </c>
      <c r="AC7813">
        <v>9</v>
      </c>
      <c r="AD7813">
        <v>0</v>
      </c>
      <c r="AE7813" t="s">
        <v>23519</v>
      </c>
      <c r="AF7813" t="s">
        <v>23520</v>
      </c>
      <c r="AG7813">
        <v>0.7</v>
      </c>
      <c r="AH7813" t="s">
        <v>36</v>
      </c>
      <c r="AI7813" t="s">
        <v>37</v>
      </c>
      <c r="AJ7813" t="s">
        <v>38</v>
      </c>
    </row>
    <row r="7814" spans="1:36" x14ac:dyDescent="0.25">
      <c r="A7814" t="s">
        <v>32</v>
      </c>
      <c r="B7814" t="s">
        <v>23521</v>
      </c>
      <c r="C7814">
        <f>YEAR(B7814)</f>
        <v>2021</v>
      </c>
      <c r="D7814">
        <v>75.2</v>
      </c>
      <c r="E7814">
        <v>57.2</v>
      </c>
      <c r="F7814">
        <v>67.400000000000006</v>
      </c>
      <c r="H7814" s="2">
        <f>IF(F7814-79.68&lt;=0,0,IF(F7814-79.68&lt;=1,1,2))</f>
        <v>0</v>
      </c>
      <c r="I7814">
        <v>75.2</v>
      </c>
      <c r="J7814">
        <v>57.2</v>
      </c>
      <c r="K7814">
        <v>67.400000000000006</v>
      </c>
      <c r="L7814">
        <v>59</v>
      </c>
      <c r="M7814">
        <v>75.099999999999994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24.6</v>
      </c>
      <c r="V7814">
        <v>10.4</v>
      </c>
      <c r="W7814">
        <v>358.5</v>
      </c>
      <c r="X7814">
        <v>1016.5</v>
      </c>
      <c r="Y7814">
        <v>29.6</v>
      </c>
      <c r="Z7814">
        <v>6.2</v>
      </c>
      <c r="AA7814">
        <v>317.7</v>
      </c>
      <c r="AB7814">
        <v>27.5</v>
      </c>
      <c r="AC7814">
        <v>9</v>
      </c>
      <c r="AD7814">
        <v>0</v>
      </c>
      <c r="AE7814" t="s">
        <v>23522</v>
      </c>
      <c r="AF7814" t="s">
        <v>23523</v>
      </c>
      <c r="AG7814">
        <v>0.75</v>
      </c>
      <c r="AH7814" t="s">
        <v>36</v>
      </c>
      <c r="AI7814" t="s">
        <v>37</v>
      </c>
      <c r="AJ7814" t="s">
        <v>38</v>
      </c>
    </row>
    <row r="7815" spans="1:36" x14ac:dyDescent="0.25">
      <c r="A7815" t="s">
        <v>32</v>
      </c>
      <c r="B7815" t="s">
        <v>23524</v>
      </c>
      <c r="C7815">
        <f>YEAR(B7815)</f>
        <v>2021</v>
      </c>
      <c r="D7815">
        <v>74.400000000000006</v>
      </c>
      <c r="E7815">
        <v>59</v>
      </c>
      <c r="F7815">
        <v>66.900000000000006</v>
      </c>
      <c r="H7815" s="2">
        <f>IF(F7815-79.68&lt;=0,0,IF(F7815-79.68&lt;=1,1,2))</f>
        <v>0</v>
      </c>
      <c r="I7815">
        <v>74.400000000000006</v>
      </c>
      <c r="J7815">
        <v>59</v>
      </c>
      <c r="K7815">
        <v>66.900000000000006</v>
      </c>
      <c r="L7815">
        <v>60.3</v>
      </c>
      <c r="M7815">
        <v>79.7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24.4</v>
      </c>
      <c r="V7815">
        <v>8.5</v>
      </c>
      <c r="W7815">
        <v>321.5</v>
      </c>
      <c r="X7815">
        <v>1019.5</v>
      </c>
      <c r="Y7815">
        <v>20.100000000000001</v>
      </c>
      <c r="Z7815">
        <v>6.2</v>
      </c>
      <c r="AA7815">
        <v>338.9</v>
      </c>
      <c r="AB7815">
        <v>29.4</v>
      </c>
      <c r="AC7815">
        <v>10</v>
      </c>
      <c r="AD7815">
        <v>0</v>
      </c>
      <c r="AE7815" t="s">
        <v>23525</v>
      </c>
      <c r="AF7815" t="s">
        <v>23526</v>
      </c>
      <c r="AG7815">
        <v>0.76</v>
      </c>
      <c r="AH7815" t="s">
        <v>36</v>
      </c>
      <c r="AI7815" t="s">
        <v>37</v>
      </c>
      <c r="AJ7815" t="s">
        <v>38</v>
      </c>
    </row>
    <row r="7816" spans="1:36" x14ac:dyDescent="0.25">
      <c r="A7816" t="s">
        <v>32</v>
      </c>
      <c r="B7816" t="s">
        <v>23527</v>
      </c>
      <c r="C7816">
        <f>YEAR(B7816)</f>
        <v>2021</v>
      </c>
      <c r="D7816">
        <v>75.2</v>
      </c>
      <c r="E7816">
        <v>57.2</v>
      </c>
      <c r="F7816">
        <v>68.2</v>
      </c>
      <c r="H7816" s="2">
        <f>IF(F7816-79.68&lt;=0,0,IF(F7816-79.68&lt;=1,1,2))</f>
        <v>0</v>
      </c>
      <c r="I7816">
        <v>75.2</v>
      </c>
      <c r="J7816">
        <v>57.2</v>
      </c>
      <c r="K7816">
        <v>68.2</v>
      </c>
      <c r="L7816">
        <v>61.1</v>
      </c>
      <c r="M7816">
        <v>78.5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32</v>
      </c>
      <c r="V7816">
        <v>13.9</v>
      </c>
      <c r="W7816">
        <v>300.2</v>
      </c>
      <c r="X7816">
        <v>1020</v>
      </c>
      <c r="Y7816">
        <v>20.8</v>
      </c>
      <c r="Z7816">
        <v>6.2</v>
      </c>
      <c r="AA7816">
        <v>338.5</v>
      </c>
      <c r="AB7816">
        <v>29.3</v>
      </c>
      <c r="AC7816">
        <v>10</v>
      </c>
      <c r="AD7816">
        <v>0</v>
      </c>
      <c r="AE7816" t="s">
        <v>23528</v>
      </c>
      <c r="AF7816" t="s">
        <v>23529</v>
      </c>
      <c r="AG7816">
        <v>0.8</v>
      </c>
      <c r="AH7816" t="s">
        <v>36</v>
      </c>
      <c r="AI7816" t="s">
        <v>37</v>
      </c>
      <c r="AJ7816" t="s">
        <v>38</v>
      </c>
    </row>
    <row r="7817" spans="1:36" x14ac:dyDescent="0.25">
      <c r="A7817" t="s">
        <v>32</v>
      </c>
      <c r="B7817" t="s">
        <v>23530</v>
      </c>
      <c r="C7817">
        <f>YEAR(B7817)</f>
        <v>2021</v>
      </c>
      <c r="D7817">
        <v>74.400000000000006</v>
      </c>
      <c r="E7817">
        <v>68</v>
      </c>
      <c r="F7817">
        <v>71.2</v>
      </c>
      <c r="H7817" s="2">
        <f>IF(F7817-79.68&lt;=0,0,IF(F7817-79.68&lt;=1,1,2))</f>
        <v>0</v>
      </c>
      <c r="I7817">
        <v>74.400000000000006</v>
      </c>
      <c r="J7817">
        <v>68</v>
      </c>
      <c r="K7817">
        <v>71.2</v>
      </c>
      <c r="L7817">
        <v>62.7</v>
      </c>
      <c r="M7817">
        <v>74.7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32.200000000000003</v>
      </c>
      <c r="V7817">
        <v>12.8</v>
      </c>
      <c r="W7817">
        <v>310</v>
      </c>
      <c r="X7817">
        <v>1019.4</v>
      </c>
      <c r="Y7817">
        <v>27.8</v>
      </c>
      <c r="Z7817">
        <v>6.2</v>
      </c>
      <c r="AA7817">
        <v>340.4</v>
      </c>
      <c r="AB7817">
        <v>29.4</v>
      </c>
      <c r="AC7817">
        <v>10</v>
      </c>
      <c r="AD7817">
        <v>0</v>
      </c>
      <c r="AE7817" t="s">
        <v>23531</v>
      </c>
      <c r="AF7817" t="s">
        <v>23532</v>
      </c>
      <c r="AG7817">
        <v>0.83</v>
      </c>
      <c r="AH7817" t="s">
        <v>36</v>
      </c>
      <c r="AI7817" t="s">
        <v>37</v>
      </c>
      <c r="AJ7817" t="s">
        <v>38</v>
      </c>
    </row>
    <row r="7818" spans="1:36" x14ac:dyDescent="0.25">
      <c r="A7818" t="s">
        <v>32</v>
      </c>
      <c r="B7818" t="s">
        <v>23533</v>
      </c>
      <c r="C7818">
        <f>YEAR(B7818)</f>
        <v>2021</v>
      </c>
      <c r="D7818">
        <v>77.8</v>
      </c>
      <c r="E7818">
        <v>67</v>
      </c>
      <c r="F7818">
        <v>72.2</v>
      </c>
      <c r="H7818" s="2">
        <f>IF(F7818-79.68&lt;=0,0,IF(F7818-79.68&lt;=1,1,2))</f>
        <v>0</v>
      </c>
      <c r="I7818">
        <v>77.8</v>
      </c>
      <c r="J7818">
        <v>67</v>
      </c>
      <c r="K7818">
        <v>72.2</v>
      </c>
      <c r="L7818">
        <v>65.099999999999994</v>
      </c>
      <c r="M7818">
        <v>78.8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28.2</v>
      </c>
      <c r="V7818">
        <v>9.1999999999999993</v>
      </c>
      <c r="W7818">
        <v>324.10000000000002</v>
      </c>
      <c r="X7818">
        <v>1016.9</v>
      </c>
      <c r="Y7818">
        <v>13.8</v>
      </c>
      <c r="Z7818">
        <v>6.2</v>
      </c>
      <c r="AA7818">
        <v>341.5</v>
      </c>
      <c r="AB7818">
        <v>29.3</v>
      </c>
      <c r="AC7818">
        <v>10</v>
      </c>
      <c r="AD7818">
        <v>0</v>
      </c>
      <c r="AE7818" t="s">
        <v>23534</v>
      </c>
      <c r="AF7818" t="s">
        <v>23535</v>
      </c>
      <c r="AG7818">
        <v>0.86</v>
      </c>
      <c r="AH7818" t="s">
        <v>330</v>
      </c>
      <c r="AI7818" t="s">
        <v>9140</v>
      </c>
      <c r="AJ7818" t="s">
        <v>331</v>
      </c>
    </row>
    <row r="7819" spans="1:36" x14ac:dyDescent="0.25">
      <c r="A7819" t="s">
        <v>32</v>
      </c>
      <c r="B7819" t="s">
        <v>23536</v>
      </c>
      <c r="C7819">
        <f>YEAR(B7819)</f>
        <v>2021</v>
      </c>
      <c r="D7819">
        <v>81.599999999999994</v>
      </c>
      <c r="E7819">
        <v>64.400000000000006</v>
      </c>
      <c r="F7819">
        <v>73.3</v>
      </c>
      <c r="H7819" s="2">
        <f>IF(F7819-79.68&lt;=0,0,IF(F7819-79.68&lt;=1,1,2))</f>
        <v>0</v>
      </c>
      <c r="I7819">
        <v>85</v>
      </c>
      <c r="J7819">
        <v>64.400000000000006</v>
      </c>
      <c r="K7819">
        <v>73.599999999999994</v>
      </c>
      <c r="L7819">
        <v>63.8</v>
      </c>
      <c r="M7819">
        <v>72.8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21.3</v>
      </c>
      <c r="V7819">
        <v>9.1</v>
      </c>
      <c r="W7819">
        <v>322.5</v>
      </c>
      <c r="X7819">
        <v>1015.5</v>
      </c>
      <c r="Y7819">
        <v>10.6</v>
      </c>
      <c r="Z7819">
        <v>6.2</v>
      </c>
      <c r="AA7819">
        <v>338.7</v>
      </c>
      <c r="AB7819">
        <v>29.3</v>
      </c>
      <c r="AC7819">
        <v>10</v>
      </c>
      <c r="AD7819">
        <v>0</v>
      </c>
      <c r="AE7819" t="s">
        <v>23537</v>
      </c>
      <c r="AF7819" t="s">
        <v>23538</v>
      </c>
      <c r="AG7819">
        <v>0.9</v>
      </c>
      <c r="AH7819" t="s">
        <v>330</v>
      </c>
      <c r="AI7819" t="s">
        <v>9140</v>
      </c>
      <c r="AJ7819" t="s">
        <v>331</v>
      </c>
    </row>
    <row r="7820" spans="1:36" x14ac:dyDescent="0.25">
      <c r="A7820" t="s">
        <v>32</v>
      </c>
      <c r="B7820" t="s">
        <v>23539</v>
      </c>
      <c r="C7820">
        <f>YEAR(B7820)</f>
        <v>2021</v>
      </c>
      <c r="D7820">
        <v>82.4</v>
      </c>
      <c r="E7820">
        <v>68</v>
      </c>
      <c r="F7820">
        <v>75.900000000000006</v>
      </c>
      <c r="H7820" s="2">
        <f>IF(F7820-79.68&lt;=0,0,IF(F7820-79.68&lt;=1,1,2))</f>
        <v>0</v>
      </c>
      <c r="I7820">
        <v>84.7</v>
      </c>
      <c r="J7820">
        <v>68</v>
      </c>
      <c r="K7820">
        <v>76.599999999999994</v>
      </c>
      <c r="L7820">
        <v>64.099999999999994</v>
      </c>
      <c r="M7820">
        <v>67.8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28</v>
      </c>
      <c r="V7820">
        <v>10.3</v>
      </c>
      <c r="W7820">
        <v>62.2</v>
      </c>
      <c r="X7820">
        <v>1012.7</v>
      </c>
      <c r="Y7820">
        <v>15.8</v>
      </c>
      <c r="Z7820">
        <v>6.2</v>
      </c>
      <c r="AA7820">
        <v>329.8</v>
      </c>
      <c r="AB7820">
        <v>28.4</v>
      </c>
      <c r="AC7820">
        <v>10</v>
      </c>
      <c r="AD7820">
        <v>0</v>
      </c>
      <c r="AE7820" t="s">
        <v>23540</v>
      </c>
      <c r="AF7820" t="s">
        <v>23541</v>
      </c>
      <c r="AG7820">
        <v>0.93</v>
      </c>
      <c r="AH7820" t="s">
        <v>330</v>
      </c>
      <c r="AI7820" t="s">
        <v>9140</v>
      </c>
      <c r="AJ7820" t="s">
        <v>331</v>
      </c>
    </row>
    <row r="7821" spans="1:36" x14ac:dyDescent="0.25">
      <c r="A7821" t="s">
        <v>32</v>
      </c>
      <c r="B7821" t="s">
        <v>23542</v>
      </c>
      <c r="C7821">
        <f>YEAR(B7821)</f>
        <v>2021</v>
      </c>
      <c r="D7821">
        <v>78.8</v>
      </c>
      <c r="E7821">
        <v>64.400000000000006</v>
      </c>
      <c r="F7821">
        <v>72.5</v>
      </c>
      <c r="H7821" s="2">
        <f>IF(F7821-79.68&lt;=0,0,IF(F7821-79.68&lt;=1,1,2))</f>
        <v>0</v>
      </c>
      <c r="I7821">
        <v>78.8</v>
      </c>
      <c r="J7821">
        <v>64.400000000000006</v>
      </c>
      <c r="K7821">
        <v>72.5</v>
      </c>
      <c r="L7821">
        <v>65.099999999999994</v>
      </c>
      <c r="M7821">
        <v>78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21.9</v>
      </c>
      <c r="V7821">
        <v>11.4</v>
      </c>
      <c r="W7821">
        <v>330.4</v>
      </c>
      <c r="X7821">
        <v>1010.8</v>
      </c>
      <c r="Y7821">
        <v>26.5</v>
      </c>
      <c r="Z7821">
        <v>6.2</v>
      </c>
      <c r="AA7821">
        <v>324.3</v>
      </c>
      <c r="AB7821">
        <v>27.8</v>
      </c>
      <c r="AC7821">
        <v>10</v>
      </c>
      <c r="AD7821">
        <v>0</v>
      </c>
      <c r="AE7821" t="s">
        <v>23543</v>
      </c>
      <c r="AF7821" t="s">
        <v>23544</v>
      </c>
      <c r="AG7821">
        <v>0.96</v>
      </c>
      <c r="AH7821" t="s">
        <v>36</v>
      </c>
      <c r="AI7821" t="s">
        <v>37</v>
      </c>
      <c r="AJ7821" t="s">
        <v>38</v>
      </c>
    </row>
    <row r="7822" spans="1:36" x14ac:dyDescent="0.25">
      <c r="A7822" t="s">
        <v>32</v>
      </c>
      <c r="B7822" t="s">
        <v>23545</v>
      </c>
      <c r="C7822">
        <f>YEAR(B7822)</f>
        <v>2021</v>
      </c>
      <c r="D7822">
        <v>77</v>
      </c>
      <c r="E7822">
        <v>68</v>
      </c>
      <c r="F7822">
        <v>72.8</v>
      </c>
      <c r="H7822" s="2">
        <f>IF(F7822-79.68&lt;=0,0,IF(F7822-79.68&lt;=1,1,2))</f>
        <v>0</v>
      </c>
      <c r="I7822">
        <v>77</v>
      </c>
      <c r="J7822">
        <v>68</v>
      </c>
      <c r="K7822">
        <v>72.8</v>
      </c>
      <c r="L7822">
        <v>65.099999999999994</v>
      </c>
      <c r="M7822">
        <v>76.900000000000006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24.6</v>
      </c>
      <c r="V7822">
        <v>11.4</v>
      </c>
      <c r="W7822">
        <v>312.5</v>
      </c>
      <c r="X7822">
        <v>1010.6</v>
      </c>
      <c r="Y7822">
        <v>33.799999999999997</v>
      </c>
      <c r="Z7822">
        <v>6.2</v>
      </c>
      <c r="AA7822">
        <v>310.39999999999998</v>
      </c>
      <c r="AB7822">
        <v>27</v>
      </c>
      <c r="AC7822">
        <v>9</v>
      </c>
      <c r="AD7822">
        <v>0</v>
      </c>
      <c r="AE7822" t="s">
        <v>23546</v>
      </c>
      <c r="AF7822" t="s">
        <v>23547</v>
      </c>
      <c r="AG7822">
        <v>0</v>
      </c>
      <c r="AH7822" t="s">
        <v>36</v>
      </c>
      <c r="AI7822" t="s">
        <v>37</v>
      </c>
      <c r="AJ7822" t="s">
        <v>38</v>
      </c>
    </row>
    <row r="7823" spans="1:36" x14ac:dyDescent="0.25">
      <c r="A7823" t="s">
        <v>32</v>
      </c>
      <c r="B7823" t="s">
        <v>23548</v>
      </c>
      <c r="C7823">
        <f>YEAR(B7823)</f>
        <v>2021</v>
      </c>
      <c r="D7823">
        <v>78.8</v>
      </c>
      <c r="E7823">
        <v>64.400000000000006</v>
      </c>
      <c r="F7823">
        <v>72.3</v>
      </c>
      <c r="H7823" s="2">
        <f>IF(F7823-79.68&lt;=0,0,IF(F7823-79.68&lt;=1,1,2))</f>
        <v>0</v>
      </c>
      <c r="I7823">
        <v>78.8</v>
      </c>
      <c r="J7823">
        <v>64.400000000000006</v>
      </c>
      <c r="K7823">
        <v>72.3</v>
      </c>
      <c r="L7823">
        <v>64.8</v>
      </c>
      <c r="M7823">
        <v>77.7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20.8</v>
      </c>
      <c r="V7823">
        <v>8.5</v>
      </c>
      <c r="W7823">
        <v>319.7</v>
      </c>
      <c r="X7823">
        <v>1011.9</v>
      </c>
      <c r="Y7823">
        <v>26.9</v>
      </c>
      <c r="Z7823">
        <v>6.2</v>
      </c>
      <c r="AA7823">
        <v>324.10000000000002</v>
      </c>
      <c r="AB7823">
        <v>27.9</v>
      </c>
      <c r="AC7823">
        <v>9</v>
      </c>
      <c r="AD7823">
        <v>0</v>
      </c>
      <c r="AE7823" t="s">
        <v>23549</v>
      </c>
      <c r="AF7823" t="s">
        <v>23550</v>
      </c>
      <c r="AG7823">
        <v>0.03</v>
      </c>
      <c r="AH7823" t="s">
        <v>36</v>
      </c>
      <c r="AI7823" t="s">
        <v>37</v>
      </c>
      <c r="AJ7823" t="s">
        <v>38</v>
      </c>
    </row>
    <row r="7824" spans="1:36" x14ac:dyDescent="0.25">
      <c r="A7824" t="s">
        <v>32</v>
      </c>
      <c r="B7824" t="s">
        <v>23551</v>
      </c>
      <c r="C7824">
        <f>YEAR(B7824)</f>
        <v>2021</v>
      </c>
      <c r="D7824">
        <v>78.8</v>
      </c>
      <c r="E7824">
        <v>64.400000000000006</v>
      </c>
      <c r="F7824">
        <v>72.7</v>
      </c>
      <c r="H7824" s="2">
        <f>IF(F7824-79.68&lt;=0,0,IF(F7824-79.68&lt;=1,1,2))</f>
        <v>0</v>
      </c>
      <c r="I7824">
        <v>78.8</v>
      </c>
      <c r="J7824">
        <v>64.400000000000006</v>
      </c>
      <c r="K7824">
        <v>72.7</v>
      </c>
      <c r="L7824">
        <v>65</v>
      </c>
      <c r="M7824">
        <v>77.2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34.4</v>
      </c>
      <c r="V7824">
        <v>7</v>
      </c>
      <c r="W7824">
        <v>347.1</v>
      </c>
      <c r="X7824">
        <v>1013.5</v>
      </c>
      <c r="Y7824">
        <v>28.1</v>
      </c>
      <c r="Z7824">
        <v>6.2</v>
      </c>
      <c r="AA7824">
        <v>321.8</v>
      </c>
      <c r="AB7824">
        <v>27.7</v>
      </c>
      <c r="AC7824">
        <v>9</v>
      </c>
      <c r="AD7824">
        <v>0</v>
      </c>
      <c r="AE7824" t="s">
        <v>23552</v>
      </c>
      <c r="AF7824" t="s">
        <v>23553</v>
      </c>
      <c r="AG7824">
        <v>7.0000000000000007E-2</v>
      </c>
      <c r="AH7824" t="s">
        <v>36</v>
      </c>
      <c r="AI7824" t="s">
        <v>37</v>
      </c>
      <c r="AJ7824" t="s">
        <v>38</v>
      </c>
    </row>
    <row r="7825" spans="1:36" x14ac:dyDescent="0.25">
      <c r="A7825" t="s">
        <v>32</v>
      </c>
      <c r="B7825" t="s">
        <v>23554</v>
      </c>
      <c r="C7825">
        <f>YEAR(B7825)</f>
        <v>2021</v>
      </c>
      <c r="D7825">
        <v>77</v>
      </c>
      <c r="E7825">
        <v>65.400000000000006</v>
      </c>
      <c r="F7825">
        <v>71.8</v>
      </c>
      <c r="H7825" s="2">
        <f>IF(F7825-79.68&lt;=0,0,IF(F7825-79.68&lt;=1,1,2))</f>
        <v>0</v>
      </c>
      <c r="I7825">
        <v>77</v>
      </c>
      <c r="J7825">
        <v>65.400000000000006</v>
      </c>
      <c r="K7825">
        <v>71.8</v>
      </c>
      <c r="L7825">
        <v>65.5</v>
      </c>
      <c r="M7825">
        <v>80.8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19.7</v>
      </c>
      <c r="V7825">
        <v>8.1</v>
      </c>
      <c r="W7825">
        <v>332.8</v>
      </c>
      <c r="X7825">
        <v>1013.4</v>
      </c>
      <c r="Y7825">
        <v>34.700000000000003</v>
      </c>
      <c r="Z7825">
        <v>6.2</v>
      </c>
      <c r="AA7825">
        <v>301.3</v>
      </c>
      <c r="AB7825">
        <v>26</v>
      </c>
      <c r="AC7825">
        <v>9</v>
      </c>
      <c r="AD7825">
        <v>0</v>
      </c>
      <c r="AE7825" t="s">
        <v>23555</v>
      </c>
      <c r="AF7825" t="s">
        <v>23556</v>
      </c>
      <c r="AG7825">
        <v>0.1</v>
      </c>
      <c r="AH7825" t="s">
        <v>36</v>
      </c>
      <c r="AI7825" t="s">
        <v>37</v>
      </c>
      <c r="AJ7825" t="s">
        <v>38</v>
      </c>
    </row>
    <row r="7826" spans="1:36" x14ac:dyDescent="0.25">
      <c r="A7826" t="s">
        <v>32</v>
      </c>
      <c r="B7826" t="s">
        <v>23557</v>
      </c>
      <c r="C7826">
        <f>YEAR(B7826)</f>
        <v>2021</v>
      </c>
      <c r="D7826">
        <v>77</v>
      </c>
      <c r="E7826">
        <v>64.400000000000006</v>
      </c>
      <c r="F7826">
        <v>71.5</v>
      </c>
      <c r="H7826" s="2">
        <f>IF(F7826-79.68&lt;=0,0,IF(F7826-79.68&lt;=1,1,2))</f>
        <v>0</v>
      </c>
      <c r="I7826">
        <v>77</v>
      </c>
      <c r="J7826">
        <v>64.400000000000006</v>
      </c>
      <c r="K7826">
        <v>71.5</v>
      </c>
      <c r="L7826">
        <v>64.3</v>
      </c>
      <c r="M7826">
        <v>78.8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21.3</v>
      </c>
      <c r="V7826">
        <v>11.4</v>
      </c>
      <c r="W7826">
        <v>329.8</v>
      </c>
      <c r="X7826">
        <v>1011.1</v>
      </c>
      <c r="Y7826">
        <v>49.8</v>
      </c>
      <c r="Z7826">
        <v>6.2</v>
      </c>
      <c r="AA7826">
        <v>286.60000000000002</v>
      </c>
      <c r="AB7826">
        <v>24.6</v>
      </c>
      <c r="AC7826">
        <v>8</v>
      </c>
      <c r="AD7826">
        <v>0</v>
      </c>
      <c r="AE7826" t="s">
        <v>23558</v>
      </c>
      <c r="AF7826" t="s">
        <v>23559</v>
      </c>
      <c r="AG7826">
        <v>0.14000000000000001</v>
      </c>
      <c r="AH7826" t="s">
        <v>36</v>
      </c>
      <c r="AI7826" t="s">
        <v>174</v>
      </c>
      <c r="AJ7826" t="s">
        <v>38</v>
      </c>
    </row>
    <row r="7827" spans="1:36" x14ac:dyDescent="0.25">
      <c r="A7827" t="s">
        <v>32</v>
      </c>
      <c r="B7827" t="s">
        <v>23560</v>
      </c>
      <c r="C7827">
        <f>YEAR(B7827)</f>
        <v>2021</v>
      </c>
      <c r="D7827">
        <v>75.2</v>
      </c>
      <c r="E7827">
        <v>64.400000000000006</v>
      </c>
      <c r="F7827">
        <v>69.2</v>
      </c>
      <c r="H7827" s="2">
        <f>IF(F7827-79.68&lt;=0,0,IF(F7827-79.68&lt;=1,1,2))</f>
        <v>0</v>
      </c>
      <c r="I7827">
        <v>75.2</v>
      </c>
      <c r="J7827">
        <v>64.400000000000006</v>
      </c>
      <c r="K7827">
        <v>69.2</v>
      </c>
      <c r="L7827">
        <v>62.4</v>
      </c>
      <c r="M7827">
        <v>79.5</v>
      </c>
      <c r="O7827">
        <v>0.35499999999999998</v>
      </c>
      <c r="P7827">
        <v>100</v>
      </c>
      <c r="Q7827">
        <v>8.33</v>
      </c>
      <c r="R7827" t="s">
        <v>40</v>
      </c>
      <c r="S7827">
        <v>0</v>
      </c>
      <c r="T7827">
        <v>0</v>
      </c>
      <c r="U7827">
        <v>22.4</v>
      </c>
      <c r="V7827">
        <v>9.8000000000000007</v>
      </c>
      <c r="W7827">
        <v>327.10000000000002</v>
      </c>
      <c r="X7827">
        <v>1012.1</v>
      </c>
      <c r="Y7827">
        <v>70.7</v>
      </c>
      <c r="Z7827">
        <v>6.2</v>
      </c>
      <c r="AA7827">
        <v>294.3</v>
      </c>
      <c r="AB7827">
        <v>25.3</v>
      </c>
      <c r="AC7827">
        <v>9</v>
      </c>
      <c r="AD7827">
        <v>0</v>
      </c>
      <c r="AE7827" t="s">
        <v>23561</v>
      </c>
      <c r="AF7827" t="s">
        <v>23562</v>
      </c>
      <c r="AG7827">
        <v>0.17</v>
      </c>
      <c r="AH7827" t="s">
        <v>56</v>
      </c>
      <c r="AI7827" t="s">
        <v>101</v>
      </c>
      <c r="AJ7827" t="s">
        <v>40</v>
      </c>
    </row>
    <row r="7828" spans="1:36" x14ac:dyDescent="0.25">
      <c r="A7828" t="s">
        <v>32</v>
      </c>
      <c r="B7828" t="s">
        <v>23563</v>
      </c>
      <c r="C7828">
        <f>YEAR(B7828)</f>
        <v>2021</v>
      </c>
      <c r="D7828">
        <v>77</v>
      </c>
      <c r="E7828">
        <v>60.8</v>
      </c>
      <c r="F7828">
        <v>69.8</v>
      </c>
      <c r="H7828" s="2">
        <f>IF(F7828-79.68&lt;=0,0,IF(F7828-79.68&lt;=1,1,2))</f>
        <v>0</v>
      </c>
      <c r="I7828">
        <v>77</v>
      </c>
      <c r="J7828">
        <v>60.8</v>
      </c>
      <c r="K7828">
        <v>69.8</v>
      </c>
      <c r="L7828">
        <v>60.7</v>
      </c>
      <c r="M7828">
        <v>73.7</v>
      </c>
      <c r="O7828">
        <v>2.9000000000000001E-2</v>
      </c>
      <c r="P7828">
        <v>100</v>
      </c>
      <c r="Q7828">
        <v>4.17</v>
      </c>
      <c r="R7828" t="s">
        <v>40</v>
      </c>
      <c r="S7828">
        <v>0</v>
      </c>
      <c r="T7828">
        <v>0</v>
      </c>
      <c r="U7828">
        <v>23.9</v>
      </c>
      <c r="V7828">
        <v>9.8000000000000007</v>
      </c>
      <c r="W7828">
        <v>314.60000000000002</v>
      </c>
      <c r="X7828">
        <v>1013.7</v>
      </c>
      <c r="Y7828">
        <v>32.200000000000003</v>
      </c>
      <c r="Z7828">
        <v>6.2</v>
      </c>
      <c r="AA7828">
        <v>340.4</v>
      </c>
      <c r="AB7828">
        <v>29.5</v>
      </c>
      <c r="AC7828">
        <v>10</v>
      </c>
      <c r="AD7828">
        <v>0</v>
      </c>
      <c r="AE7828" t="s">
        <v>23564</v>
      </c>
      <c r="AF7828" t="s">
        <v>23565</v>
      </c>
      <c r="AG7828">
        <v>0.21</v>
      </c>
      <c r="AH7828" t="s">
        <v>56</v>
      </c>
      <c r="AI7828" t="s">
        <v>137</v>
      </c>
      <c r="AJ7828" t="s">
        <v>40</v>
      </c>
    </row>
    <row r="7829" spans="1:36" x14ac:dyDescent="0.25">
      <c r="A7829" t="s">
        <v>32</v>
      </c>
      <c r="B7829" t="s">
        <v>23566</v>
      </c>
      <c r="C7829">
        <f>YEAR(B7829)</f>
        <v>2021</v>
      </c>
      <c r="D7829">
        <v>77</v>
      </c>
      <c r="E7829">
        <v>61.8</v>
      </c>
      <c r="F7829">
        <v>71.2</v>
      </c>
      <c r="H7829" s="2">
        <f>IF(F7829-79.68&lt;=0,0,IF(F7829-79.68&lt;=1,1,2))</f>
        <v>0</v>
      </c>
      <c r="I7829">
        <v>77</v>
      </c>
      <c r="J7829">
        <v>61.8</v>
      </c>
      <c r="K7829">
        <v>71.2</v>
      </c>
      <c r="L7829">
        <v>63.2</v>
      </c>
      <c r="M7829">
        <v>76.900000000000006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17.2</v>
      </c>
      <c r="V7829">
        <v>7</v>
      </c>
      <c r="W7829">
        <v>325</v>
      </c>
      <c r="X7829">
        <v>1016.9</v>
      </c>
      <c r="Y7829">
        <v>23.1</v>
      </c>
      <c r="Z7829">
        <v>6.2</v>
      </c>
      <c r="AA7829">
        <v>343.4</v>
      </c>
      <c r="AB7829">
        <v>29.5</v>
      </c>
      <c r="AC7829">
        <v>10</v>
      </c>
      <c r="AD7829">
        <v>0</v>
      </c>
      <c r="AE7829" t="s">
        <v>23567</v>
      </c>
      <c r="AF7829" t="s">
        <v>23568</v>
      </c>
      <c r="AG7829">
        <v>0.24</v>
      </c>
      <c r="AH7829" t="s">
        <v>36</v>
      </c>
      <c r="AI7829" t="s">
        <v>37</v>
      </c>
      <c r="AJ7829" t="s">
        <v>38</v>
      </c>
    </row>
    <row r="7830" spans="1:36" x14ac:dyDescent="0.25">
      <c r="A7830" t="s">
        <v>32</v>
      </c>
      <c r="B7830" t="s">
        <v>23569</v>
      </c>
      <c r="C7830">
        <f>YEAR(B7830)</f>
        <v>2021</v>
      </c>
      <c r="D7830">
        <v>77</v>
      </c>
      <c r="E7830">
        <v>62.6</v>
      </c>
      <c r="F7830">
        <v>71</v>
      </c>
      <c r="H7830" s="2">
        <f>IF(F7830-79.68&lt;=0,0,IF(F7830-79.68&lt;=1,1,2))</f>
        <v>0</v>
      </c>
      <c r="I7830">
        <v>77</v>
      </c>
      <c r="J7830">
        <v>62.6</v>
      </c>
      <c r="K7830">
        <v>71</v>
      </c>
      <c r="L7830">
        <v>65.2</v>
      </c>
      <c r="M7830">
        <v>82.4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19.7</v>
      </c>
      <c r="V7830">
        <v>9.1999999999999993</v>
      </c>
      <c r="W7830">
        <v>333.8</v>
      </c>
      <c r="X7830">
        <v>1015.3</v>
      </c>
      <c r="Y7830">
        <v>27.8</v>
      </c>
      <c r="Z7830">
        <v>6.2</v>
      </c>
      <c r="AA7830">
        <v>333.6</v>
      </c>
      <c r="AB7830">
        <v>28.8</v>
      </c>
      <c r="AC7830">
        <v>10</v>
      </c>
      <c r="AD7830">
        <v>0</v>
      </c>
      <c r="AE7830" t="s">
        <v>23570</v>
      </c>
      <c r="AF7830" t="s">
        <v>23571</v>
      </c>
      <c r="AG7830">
        <v>0.25</v>
      </c>
      <c r="AH7830" t="s">
        <v>36</v>
      </c>
      <c r="AI7830" t="s">
        <v>37</v>
      </c>
      <c r="AJ7830" t="s">
        <v>38</v>
      </c>
    </row>
    <row r="7831" spans="1:36" x14ac:dyDescent="0.25">
      <c r="A7831" t="s">
        <v>32</v>
      </c>
      <c r="B7831" t="s">
        <v>23572</v>
      </c>
      <c r="C7831">
        <f>YEAR(B7831)</f>
        <v>2021</v>
      </c>
      <c r="D7831">
        <v>82.4</v>
      </c>
      <c r="E7831">
        <v>63.4</v>
      </c>
      <c r="F7831">
        <v>74</v>
      </c>
      <c r="H7831" s="2">
        <f>IF(F7831-79.68&lt;=0,0,IF(F7831-79.68&lt;=1,1,2))</f>
        <v>0</v>
      </c>
      <c r="I7831">
        <v>85.4</v>
      </c>
      <c r="J7831">
        <v>63.4</v>
      </c>
      <c r="K7831">
        <v>74.5</v>
      </c>
      <c r="L7831">
        <v>63.5</v>
      </c>
      <c r="M7831">
        <v>71.2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21.9</v>
      </c>
      <c r="V7831">
        <v>6.9</v>
      </c>
      <c r="W7831">
        <v>331.8</v>
      </c>
      <c r="X7831">
        <v>1012.1</v>
      </c>
      <c r="Y7831">
        <v>21.9</v>
      </c>
      <c r="Z7831">
        <v>6.2</v>
      </c>
      <c r="AA7831">
        <v>339.8</v>
      </c>
      <c r="AB7831">
        <v>29.3</v>
      </c>
      <c r="AC7831">
        <v>10</v>
      </c>
      <c r="AD7831">
        <v>0</v>
      </c>
      <c r="AE7831" t="s">
        <v>23573</v>
      </c>
      <c r="AF7831" t="s">
        <v>23574</v>
      </c>
      <c r="AG7831">
        <v>0.31</v>
      </c>
      <c r="AH7831" t="s">
        <v>36</v>
      </c>
      <c r="AI7831" t="s">
        <v>37</v>
      </c>
      <c r="AJ7831" t="s">
        <v>38</v>
      </c>
    </row>
    <row r="7832" spans="1:36" x14ac:dyDescent="0.25">
      <c r="A7832" t="s">
        <v>32</v>
      </c>
      <c r="B7832" t="s">
        <v>23575</v>
      </c>
      <c r="C7832">
        <f>YEAR(B7832)</f>
        <v>2021</v>
      </c>
      <c r="D7832">
        <v>81.400000000000006</v>
      </c>
      <c r="E7832">
        <v>66.2</v>
      </c>
      <c r="F7832">
        <v>75</v>
      </c>
      <c r="H7832" s="2">
        <f>IF(F7832-79.68&lt;=0,0,IF(F7832-79.68&lt;=1,1,2))</f>
        <v>0</v>
      </c>
      <c r="I7832">
        <v>85.4</v>
      </c>
      <c r="J7832">
        <v>66.2</v>
      </c>
      <c r="K7832">
        <v>76</v>
      </c>
      <c r="L7832">
        <v>66.599999999999994</v>
      </c>
      <c r="M7832">
        <v>75.5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20.100000000000001</v>
      </c>
      <c r="V7832">
        <v>6.3</v>
      </c>
      <c r="W7832">
        <v>344.3</v>
      </c>
      <c r="X7832">
        <v>1010.5</v>
      </c>
      <c r="Y7832">
        <v>21</v>
      </c>
      <c r="Z7832">
        <v>6.2</v>
      </c>
      <c r="AA7832">
        <v>323.2</v>
      </c>
      <c r="AB7832">
        <v>27.6</v>
      </c>
      <c r="AC7832">
        <v>9</v>
      </c>
      <c r="AD7832">
        <v>0</v>
      </c>
      <c r="AE7832" t="s">
        <v>23576</v>
      </c>
      <c r="AF7832" t="s">
        <v>23577</v>
      </c>
      <c r="AG7832">
        <v>0.35</v>
      </c>
      <c r="AH7832" t="s">
        <v>36</v>
      </c>
      <c r="AI7832" t="s">
        <v>37</v>
      </c>
      <c r="AJ7832" t="s">
        <v>38</v>
      </c>
    </row>
    <row r="7833" spans="1:36" x14ac:dyDescent="0.25">
      <c r="A7833" t="s">
        <v>32</v>
      </c>
      <c r="B7833" t="s">
        <v>23578</v>
      </c>
      <c r="C7833">
        <f>YEAR(B7833)</f>
        <v>2021</v>
      </c>
      <c r="D7833">
        <v>84.2</v>
      </c>
      <c r="E7833">
        <v>68</v>
      </c>
      <c r="F7833">
        <v>77.2</v>
      </c>
      <c r="H7833" s="2">
        <f>IF(F7833-79.68&lt;=0,0,IF(F7833-79.68&lt;=1,1,2))</f>
        <v>0</v>
      </c>
      <c r="I7833">
        <v>89.6</v>
      </c>
      <c r="J7833">
        <v>68</v>
      </c>
      <c r="K7833">
        <v>79.099999999999994</v>
      </c>
      <c r="L7833">
        <v>67.900000000000006</v>
      </c>
      <c r="M7833">
        <v>73.5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24.2</v>
      </c>
      <c r="V7833">
        <v>8</v>
      </c>
      <c r="W7833">
        <v>338.4</v>
      </c>
      <c r="X7833">
        <v>1011.1</v>
      </c>
      <c r="Y7833">
        <v>31.6</v>
      </c>
      <c r="Z7833">
        <v>6.2</v>
      </c>
      <c r="AA7833">
        <v>329.4</v>
      </c>
      <c r="AB7833">
        <v>28.1</v>
      </c>
      <c r="AC7833">
        <v>10</v>
      </c>
      <c r="AD7833">
        <v>0</v>
      </c>
      <c r="AE7833" t="s">
        <v>23579</v>
      </c>
      <c r="AF7833" t="s">
        <v>23580</v>
      </c>
      <c r="AG7833">
        <v>0.38</v>
      </c>
      <c r="AH7833" t="s">
        <v>36</v>
      </c>
      <c r="AI7833" t="s">
        <v>37</v>
      </c>
      <c r="AJ7833" t="s">
        <v>38</v>
      </c>
    </row>
    <row r="7834" spans="1:36" x14ac:dyDescent="0.25">
      <c r="A7834" t="s">
        <v>32</v>
      </c>
      <c r="B7834" t="s">
        <v>23581</v>
      </c>
      <c r="C7834">
        <f>YEAR(B7834)</f>
        <v>2021</v>
      </c>
      <c r="D7834">
        <v>86</v>
      </c>
      <c r="E7834">
        <v>71.599999999999994</v>
      </c>
      <c r="F7834">
        <v>79.2</v>
      </c>
      <c r="H7834" s="2">
        <f>IF(F7834-79.68&lt;=0,0,IF(F7834-79.68&lt;=1,1,2))</f>
        <v>0</v>
      </c>
      <c r="I7834">
        <v>92.8</v>
      </c>
      <c r="J7834">
        <v>71.599999999999994</v>
      </c>
      <c r="K7834">
        <v>82.2</v>
      </c>
      <c r="L7834">
        <v>68.900000000000006</v>
      </c>
      <c r="M7834">
        <v>70.8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23.7</v>
      </c>
      <c r="V7834">
        <v>7.4</v>
      </c>
      <c r="W7834">
        <v>34.6</v>
      </c>
      <c r="X7834">
        <v>1012.4</v>
      </c>
      <c r="Y7834">
        <v>5.2</v>
      </c>
      <c r="Z7834">
        <v>6.2</v>
      </c>
      <c r="AA7834">
        <v>334.1</v>
      </c>
      <c r="AB7834">
        <v>28.8</v>
      </c>
      <c r="AC7834">
        <v>10</v>
      </c>
      <c r="AD7834">
        <v>0</v>
      </c>
      <c r="AE7834" t="s">
        <v>23582</v>
      </c>
      <c r="AF7834" t="s">
        <v>23583</v>
      </c>
      <c r="AG7834">
        <v>0.42</v>
      </c>
      <c r="AH7834" t="s">
        <v>330</v>
      </c>
      <c r="AI7834" t="s">
        <v>9140</v>
      </c>
      <c r="AJ7834" t="s">
        <v>331</v>
      </c>
    </row>
    <row r="7835" spans="1:36" x14ac:dyDescent="0.25">
      <c r="A7835" t="s">
        <v>32</v>
      </c>
      <c r="B7835" t="s">
        <v>23584</v>
      </c>
      <c r="C7835">
        <f>YEAR(B7835)</f>
        <v>2021</v>
      </c>
      <c r="D7835">
        <v>87</v>
      </c>
      <c r="E7835">
        <v>73.400000000000006</v>
      </c>
      <c r="F7835">
        <v>80.599999999999994</v>
      </c>
      <c r="H7835" s="2">
        <f>IF(F7835-79.68&lt;=0,0,IF(F7835-79.68&lt;=1,1,2))</f>
        <v>1</v>
      </c>
      <c r="I7835">
        <v>94.8</v>
      </c>
      <c r="J7835">
        <v>73.400000000000006</v>
      </c>
      <c r="K7835">
        <v>84.4</v>
      </c>
      <c r="L7835">
        <v>70.400000000000006</v>
      </c>
      <c r="M7835">
        <v>71.5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21.9</v>
      </c>
      <c r="V7835">
        <v>7.6</v>
      </c>
      <c r="W7835">
        <v>36.6</v>
      </c>
      <c r="X7835">
        <v>1013.3</v>
      </c>
      <c r="Y7835">
        <v>0.8</v>
      </c>
      <c r="Z7835">
        <v>6.2</v>
      </c>
      <c r="AA7835">
        <v>336.1</v>
      </c>
      <c r="AB7835">
        <v>28.8</v>
      </c>
      <c r="AC7835">
        <v>10</v>
      </c>
      <c r="AD7835">
        <v>0</v>
      </c>
      <c r="AE7835" t="s">
        <v>23585</v>
      </c>
      <c r="AF7835" t="s">
        <v>23586</v>
      </c>
      <c r="AG7835">
        <v>0.45</v>
      </c>
      <c r="AH7835" t="s">
        <v>330</v>
      </c>
      <c r="AI7835" t="s">
        <v>9140</v>
      </c>
      <c r="AJ7835" t="s">
        <v>331</v>
      </c>
    </row>
    <row r="7836" spans="1:36" x14ac:dyDescent="0.25">
      <c r="A7836" t="s">
        <v>32</v>
      </c>
      <c r="B7836" t="s">
        <v>23587</v>
      </c>
      <c r="C7836">
        <f>YEAR(B7836)</f>
        <v>2021</v>
      </c>
      <c r="D7836">
        <v>87.8</v>
      </c>
      <c r="E7836">
        <v>73.400000000000006</v>
      </c>
      <c r="F7836">
        <v>81.599999999999994</v>
      </c>
      <c r="H7836" s="2">
        <f>IF(F7836-79.68&lt;=0,0,IF(F7836-79.68&lt;=1,1,2))</f>
        <v>2</v>
      </c>
      <c r="I7836">
        <v>99.4</v>
      </c>
      <c r="J7836">
        <v>73.400000000000006</v>
      </c>
      <c r="K7836">
        <v>86.1</v>
      </c>
      <c r="L7836">
        <v>71</v>
      </c>
      <c r="M7836">
        <v>70.8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28</v>
      </c>
      <c r="V7836">
        <v>10.4</v>
      </c>
      <c r="W7836">
        <v>325.3</v>
      </c>
      <c r="X7836">
        <v>1014.3</v>
      </c>
      <c r="Y7836">
        <v>1.3</v>
      </c>
      <c r="Z7836">
        <v>6.2</v>
      </c>
      <c r="AA7836">
        <v>336.2</v>
      </c>
      <c r="AB7836">
        <v>28.9</v>
      </c>
      <c r="AC7836">
        <v>10</v>
      </c>
      <c r="AD7836">
        <v>0</v>
      </c>
      <c r="AE7836" t="s">
        <v>23588</v>
      </c>
      <c r="AF7836" t="s">
        <v>23589</v>
      </c>
      <c r="AG7836">
        <v>0.5</v>
      </c>
      <c r="AH7836" t="s">
        <v>330</v>
      </c>
      <c r="AI7836" t="s">
        <v>9140</v>
      </c>
      <c r="AJ7836" t="s">
        <v>331</v>
      </c>
    </row>
    <row r="7837" spans="1:36" x14ac:dyDescent="0.25">
      <c r="A7837" t="s">
        <v>32</v>
      </c>
      <c r="B7837" t="s">
        <v>23590</v>
      </c>
      <c r="C7837">
        <f>YEAR(B7837)</f>
        <v>2021</v>
      </c>
      <c r="D7837">
        <v>89.6</v>
      </c>
      <c r="E7837">
        <v>80.599999999999994</v>
      </c>
      <c r="F7837">
        <v>84.4</v>
      </c>
      <c r="H7837" s="2">
        <f>IF(F7837-79.68&lt;=0,0,IF(F7837-79.68&lt;=1,1,2))</f>
        <v>2</v>
      </c>
      <c r="I7837">
        <v>96.4</v>
      </c>
      <c r="J7837">
        <v>83.3</v>
      </c>
      <c r="K7837">
        <v>89.6</v>
      </c>
      <c r="L7837">
        <v>71.099999999999994</v>
      </c>
      <c r="M7837">
        <v>65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30.4</v>
      </c>
      <c r="V7837">
        <v>11.4</v>
      </c>
      <c r="W7837">
        <v>315.3</v>
      </c>
      <c r="X7837">
        <v>1012.7</v>
      </c>
      <c r="Y7837">
        <v>0</v>
      </c>
      <c r="Z7837">
        <v>6.2</v>
      </c>
      <c r="AA7837">
        <v>340</v>
      </c>
      <c r="AB7837">
        <v>29.5</v>
      </c>
      <c r="AC7837">
        <v>10</v>
      </c>
      <c r="AD7837">
        <v>0</v>
      </c>
      <c r="AE7837" t="s">
        <v>23591</v>
      </c>
      <c r="AF7837" t="s">
        <v>23592</v>
      </c>
      <c r="AG7837">
        <v>0.52</v>
      </c>
      <c r="AH7837" t="s">
        <v>330</v>
      </c>
      <c r="AI7837" t="s">
        <v>9140</v>
      </c>
      <c r="AJ7837" t="s">
        <v>331</v>
      </c>
    </row>
    <row r="7838" spans="1:36" x14ac:dyDescent="0.25">
      <c r="A7838" t="s">
        <v>32</v>
      </c>
      <c r="B7838" t="s">
        <v>23593</v>
      </c>
      <c r="C7838">
        <f>YEAR(B7838)</f>
        <v>2021</v>
      </c>
      <c r="D7838">
        <v>93.2</v>
      </c>
      <c r="E7838">
        <v>77</v>
      </c>
      <c r="F7838">
        <v>84.8</v>
      </c>
      <c r="H7838" s="2">
        <f>IF(F7838-79.68&lt;=0,0,IF(F7838-79.68&lt;=1,1,2))</f>
        <v>2</v>
      </c>
      <c r="I7838">
        <v>105.1</v>
      </c>
      <c r="J7838">
        <v>77</v>
      </c>
      <c r="K7838">
        <v>89.9</v>
      </c>
      <c r="L7838">
        <v>69.5</v>
      </c>
      <c r="M7838">
        <v>61.2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25.5</v>
      </c>
      <c r="V7838">
        <v>5.3</v>
      </c>
      <c r="W7838">
        <v>7.8</v>
      </c>
      <c r="X7838">
        <v>1011.1</v>
      </c>
      <c r="Y7838">
        <v>0.3</v>
      </c>
      <c r="Z7838">
        <v>6.2</v>
      </c>
      <c r="AA7838">
        <v>336.9</v>
      </c>
      <c r="AB7838">
        <v>28.9</v>
      </c>
      <c r="AC7838">
        <v>10</v>
      </c>
      <c r="AD7838">
        <v>0</v>
      </c>
      <c r="AE7838" t="s">
        <v>23594</v>
      </c>
      <c r="AF7838" t="s">
        <v>23595</v>
      </c>
      <c r="AG7838">
        <v>0.55000000000000004</v>
      </c>
      <c r="AH7838" t="s">
        <v>330</v>
      </c>
      <c r="AI7838" t="s">
        <v>9140</v>
      </c>
      <c r="AJ7838" t="s">
        <v>331</v>
      </c>
    </row>
    <row r="7839" spans="1:36" x14ac:dyDescent="0.25">
      <c r="A7839" t="s">
        <v>32</v>
      </c>
      <c r="B7839" t="s">
        <v>23596</v>
      </c>
      <c r="C7839">
        <f>YEAR(B7839)</f>
        <v>2021</v>
      </c>
      <c r="D7839">
        <v>91.4</v>
      </c>
      <c r="E7839">
        <v>75.2</v>
      </c>
      <c r="F7839">
        <v>82.9</v>
      </c>
      <c r="H7839" s="2">
        <f>IF(F7839-79.68&lt;=0,0,IF(F7839-79.68&lt;=1,1,2))</f>
        <v>2</v>
      </c>
      <c r="I7839">
        <v>103.3</v>
      </c>
      <c r="J7839">
        <v>75.2</v>
      </c>
      <c r="K7839">
        <v>87.7</v>
      </c>
      <c r="L7839">
        <v>70.8</v>
      </c>
      <c r="M7839">
        <v>67.7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24.2</v>
      </c>
      <c r="V7839">
        <v>5.2</v>
      </c>
      <c r="W7839">
        <v>349.6</v>
      </c>
      <c r="X7839">
        <v>1010.6</v>
      </c>
      <c r="Y7839">
        <v>0.2</v>
      </c>
      <c r="Z7839">
        <v>6.2</v>
      </c>
      <c r="AA7839">
        <v>338.9</v>
      </c>
      <c r="AB7839">
        <v>29.4</v>
      </c>
      <c r="AC7839">
        <v>10</v>
      </c>
      <c r="AD7839">
        <v>0</v>
      </c>
      <c r="AE7839" t="s">
        <v>23597</v>
      </c>
      <c r="AF7839" t="s">
        <v>23598</v>
      </c>
      <c r="AG7839">
        <v>0.59</v>
      </c>
      <c r="AH7839" t="s">
        <v>330</v>
      </c>
      <c r="AI7839" t="s">
        <v>9140</v>
      </c>
      <c r="AJ7839" t="s">
        <v>331</v>
      </c>
    </row>
    <row r="7840" spans="1:36" x14ac:dyDescent="0.25">
      <c r="A7840" t="s">
        <v>32</v>
      </c>
      <c r="B7840" t="s">
        <v>23599</v>
      </c>
      <c r="C7840">
        <f>YEAR(B7840)</f>
        <v>2021</v>
      </c>
      <c r="D7840">
        <v>89.6</v>
      </c>
      <c r="E7840">
        <v>73.400000000000006</v>
      </c>
      <c r="F7840">
        <v>82.7</v>
      </c>
      <c r="H7840" s="2">
        <f>IF(F7840-79.68&lt;=0,0,IF(F7840-79.68&lt;=1,1,2))</f>
        <v>2</v>
      </c>
      <c r="I7840">
        <v>98.9</v>
      </c>
      <c r="J7840">
        <v>73.400000000000006</v>
      </c>
      <c r="K7840">
        <v>86.6</v>
      </c>
      <c r="L7840">
        <v>70.7</v>
      </c>
      <c r="M7840">
        <v>68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30.4</v>
      </c>
      <c r="V7840">
        <v>19.7</v>
      </c>
      <c r="W7840">
        <v>307.60000000000002</v>
      </c>
      <c r="X7840">
        <v>1012.9</v>
      </c>
      <c r="Y7840">
        <v>0</v>
      </c>
      <c r="Z7840">
        <v>6.2</v>
      </c>
      <c r="AA7840">
        <v>341</v>
      </c>
      <c r="AB7840">
        <v>29.4</v>
      </c>
      <c r="AC7840">
        <v>10</v>
      </c>
      <c r="AD7840">
        <v>0</v>
      </c>
      <c r="AE7840" t="s">
        <v>23600</v>
      </c>
      <c r="AF7840" t="s">
        <v>23601</v>
      </c>
      <c r="AG7840">
        <v>0.62</v>
      </c>
      <c r="AH7840" t="s">
        <v>330</v>
      </c>
      <c r="AI7840" t="s">
        <v>9140</v>
      </c>
      <c r="AJ7840" t="s">
        <v>331</v>
      </c>
    </row>
    <row r="7841" spans="1:36" x14ac:dyDescent="0.25">
      <c r="A7841" t="s">
        <v>32</v>
      </c>
      <c r="B7841" t="s">
        <v>23602</v>
      </c>
      <c r="C7841">
        <f>YEAR(B7841)</f>
        <v>2021</v>
      </c>
      <c r="D7841">
        <v>88.8</v>
      </c>
      <c r="E7841">
        <v>80.599999999999994</v>
      </c>
      <c r="F7841">
        <v>84.4</v>
      </c>
      <c r="H7841" s="2">
        <f>IF(F7841-79.68&lt;=0,0,IF(F7841-79.68&lt;=1,1,2))</f>
        <v>2</v>
      </c>
      <c r="I7841">
        <v>94.9</v>
      </c>
      <c r="J7841">
        <v>84.5</v>
      </c>
      <c r="K7841">
        <v>89.1</v>
      </c>
      <c r="L7841">
        <v>70.7</v>
      </c>
      <c r="M7841">
        <v>64.099999999999994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34.700000000000003</v>
      </c>
      <c r="V7841">
        <v>23</v>
      </c>
      <c r="W7841">
        <v>304.2</v>
      </c>
      <c r="X7841">
        <v>1012.8</v>
      </c>
      <c r="Y7841">
        <v>0.4</v>
      </c>
      <c r="Z7841">
        <v>6.2</v>
      </c>
      <c r="AA7841">
        <v>339.6</v>
      </c>
      <c r="AB7841">
        <v>29.2</v>
      </c>
      <c r="AC7841">
        <v>10</v>
      </c>
      <c r="AD7841">
        <v>0</v>
      </c>
      <c r="AE7841" t="s">
        <v>23603</v>
      </c>
      <c r="AF7841" t="s">
        <v>23604</v>
      </c>
      <c r="AG7841">
        <v>0.65</v>
      </c>
      <c r="AH7841" t="s">
        <v>330</v>
      </c>
      <c r="AI7841" t="s">
        <v>9140</v>
      </c>
      <c r="AJ7841" t="s">
        <v>331</v>
      </c>
    </row>
    <row r="7842" spans="1:36" x14ac:dyDescent="0.25">
      <c r="A7842" t="s">
        <v>32</v>
      </c>
      <c r="B7842" t="s">
        <v>23605</v>
      </c>
      <c r="C7842">
        <f>YEAR(B7842)</f>
        <v>2021</v>
      </c>
      <c r="D7842">
        <v>91.4</v>
      </c>
      <c r="E7842">
        <v>77.8</v>
      </c>
      <c r="F7842">
        <v>85</v>
      </c>
      <c r="H7842" s="2">
        <f>IF(F7842-79.68&lt;=0,0,IF(F7842-79.68&lt;=1,1,2))</f>
        <v>2</v>
      </c>
      <c r="I7842">
        <v>94.9</v>
      </c>
      <c r="J7842">
        <v>77.8</v>
      </c>
      <c r="K7842">
        <v>87.8</v>
      </c>
      <c r="L7842">
        <v>67.7</v>
      </c>
      <c r="M7842">
        <v>57.7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32.4</v>
      </c>
      <c r="V7842">
        <v>18.100000000000001</v>
      </c>
      <c r="W7842">
        <v>309</v>
      </c>
      <c r="X7842">
        <v>1012</v>
      </c>
      <c r="Y7842">
        <v>0</v>
      </c>
      <c r="Z7842">
        <v>6.2</v>
      </c>
      <c r="AA7842">
        <v>343.7</v>
      </c>
      <c r="AB7842">
        <v>29.7</v>
      </c>
      <c r="AC7842">
        <v>10</v>
      </c>
      <c r="AD7842">
        <v>0</v>
      </c>
      <c r="AE7842" t="s">
        <v>23606</v>
      </c>
      <c r="AF7842" t="s">
        <v>23607</v>
      </c>
      <c r="AG7842">
        <v>0.68</v>
      </c>
      <c r="AH7842" t="s">
        <v>330</v>
      </c>
      <c r="AI7842" t="s">
        <v>9140</v>
      </c>
      <c r="AJ7842" t="s">
        <v>331</v>
      </c>
    </row>
    <row r="7843" spans="1:36" x14ac:dyDescent="0.25">
      <c r="A7843" t="s">
        <v>32</v>
      </c>
      <c r="B7843" t="s">
        <v>23608</v>
      </c>
      <c r="C7843">
        <f>YEAR(B7843)</f>
        <v>2021</v>
      </c>
      <c r="D7843">
        <v>96.8</v>
      </c>
      <c r="E7843">
        <v>71.599999999999994</v>
      </c>
      <c r="F7843">
        <v>86.3</v>
      </c>
      <c r="H7843" s="2">
        <f>IF(F7843-79.68&lt;=0,0,IF(F7843-79.68&lt;=1,1,2))</f>
        <v>2</v>
      </c>
      <c r="I7843">
        <v>109.6</v>
      </c>
      <c r="J7843">
        <v>71.599999999999994</v>
      </c>
      <c r="K7843">
        <v>89.7</v>
      </c>
      <c r="L7843">
        <v>65.3</v>
      </c>
      <c r="M7843">
        <v>50.9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22.8</v>
      </c>
      <c r="V7843">
        <v>10.9</v>
      </c>
      <c r="W7843">
        <v>166.4</v>
      </c>
      <c r="X7843">
        <v>1010.7</v>
      </c>
      <c r="Y7843">
        <v>3.5</v>
      </c>
      <c r="Z7843">
        <v>6.2</v>
      </c>
      <c r="AA7843">
        <v>340.3</v>
      </c>
      <c r="AB7843">
        <v>29.3</v>
      </c>
      <c r="AC7843">
        <v>10</v>
      </c>
      <c r="AD7843">
        <v>0</v>
      </c>
      <c r="AE7843" t="s">
        <v>23609</v>
      </c>
      <c r="AF7843" t="s">
        <v>23610</v>
      </c>
      <c r="AG7843">
        <v>0.72</v>
      </c>
      <c r="AH7843" t="s">
        <v>330</v>
      </c>
      <c r="AI7843" t="s">
        <v>9140</v>
      </c>
      <c r="AJ7843" t="s">
        <v>331</v>
      </c>
    </row>
    <row r="7844" spans="1:36" x14ac:dyDescent="0.25">
      <c r="A7844" t="s">
        <v>32</v>
      </c>
      <c r="B7844" t="s">
        <v>23611</v>
      </c>
      <c r="C7844">
        <f>YEAR(B7844)</f>
        <v>2021</v>
      </c>
      <c r="D7844">
        <v>96.8</v>
      </c>
      <c r="E7844">
        <v>80.599999999999994</v>
      </c>
      <c r="F7844">
        <v>87</v>
      </c>
      <c r="H7844" s="2">
        <f>IF(F7844-79.68&lt;=0,0,IF(F7844-79.68&lt;=1,1,2))</f>
        <v>2</v>
      </c>
      <c r="I7844">
        <v>105</v>
      </c>
      <c r="J7844">
        <v>83.9</v>
      </c>
      <c r="K7844">
        <v>93.3</v>
      </c>
      <c r="L7844">
        <v>70.5</v>
      </c>
      <c r="M7844">
        <v>59.5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28.6</v>
      </c>
      <c r="V7844">
        <v>20.9</v>
      </c>
      <c r="W7844">
        <v>304.2</v>
      </c>
      <c r="X7844">
        <v>1007.7</v>
      </c>
      <c r="Y7844">
        <v>0</v>
      </c>
      <c r="Z7844">
        <v>6.2</v>
      </c>
      <c r="AA7844">
        <v>346.4</v>
      </c>
      <c r="AB7844">
        <v>29.9</v>
      </c>
      <c r="AC7844">
        <v>10</v>
      </c>
      <c r="AD7844">
        <v>0</v>
      </c>
      <c r="AE7844" t="s">
        <v>23612</v>
      </c>
      <c r="AF7844" t="s">
        <v>23613</v>
      </c>
      <c r="AG7844">
        <v>0.75</v>
      </c>
      <c r="AH7844" t="s">
        <v>330</v>
      </c>
      <c r="AI7844" t="s">
        <v>9140</v>
      </c>
      <c r="AJ7844" t="s">
        <v>331</v>
      </c>
    </row>
    <row r="7845" spans="1:36" x14ac:dyDescent="0.25">
      <c r="A7845" t="s">
        <v>32</v>
      </c>
      <c r="B7845" t="s">
        <v>23614</v>
      </c>
      <c r="C7845">
        <f>YEAR(B7845)</f>
        <v>2021</v>
      </c>
      <c r="D7845">
        <v>86</v>
      </c>
      <c r="E7845">
        <v>78</v>
      </c>
      <c r="F7845">
        <v>82.1</v>
      </c>
      <c r="H7845" s="2">
        <f>IF(F7845-79.68&lt;=0,0,IF(F7845-79.68&lt;=1,1,2))</f>
        <v>2</v>
      </c>
      <c r="I7845">
        <v>93.5</v>
      </c>
      <c r="J7845">
        <v>78</v>
      </c>
      <c r="K7845">
        <v>86</v>
      </c>
      <c r="L7845">
        <v>69.8</v>
      </c>
      <c r="M7845">
        <v>67.099999999999994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28</v>
      </c>
      <c r="V7845">
        <v>20.2</v>
      </c>
      <c r="W7845">
        <v>300.60000000000002</v>
      </c>
      <c r="X7845">
        <v>1008.4</v>
      </c>
      <c r="Y7845">
        <v>17.399999999999999</v>
      </c>
      <c r="Z7845">
        <v>6.2</v>
      </c>
      <c r="AA7845">
        <v>336.5</v>
      </c>
      <c r="AB7845">
        <v>29</v>
      </c>
      <c r="AC7845">
        <v>10</v>
      </c>
      <c r="AD7845">
        <v>0</v>
      </c>
      <c r="AE7845" t="s">
        <v>23615</v>
      </c>
      <c r="AF7845" t="s">
        <v>23616</v>
      </c>
      <c r="AG7845">
        <v>0.78</v>
      </c>
      <c r="AH7845" t="s">
        <v>330</v>
      </c>
      <c r="AI7845" t="s">
        <v>9140</v>
      </c>
      <c r="AJ7845" t="s">
        <v>331</v>
      </c>
    </row>
    <row r="7846" spans="1:36" x14ac:dyDescent="0.25">
      <c r="A7846" t="s">
        <v>32</v>
      </c>
      <c r="B7846" t="s">
        <v>23617</v>
      </c>
      <c r="C7846">
        <f>YEAR(B7846)</f>
        <v>2021</v>
      </c>
      <c r="D7846">
        <v>85</v>
      </c>
      <c r="E7846">
        <v>71.599999999999994</v>
      </c>
      <c r="F7846">
        <v>78.900000000000006</v>
      </c>
      <c r="H7846" s="2">
        <f>IF(F7846-79.68&lt;=0,0,IF(F7846-79.68&lt;=1,1,2))</f>
        <v>0</v>
      </c>
      <c r="I7846">
        <v>90.4</v>
      </c>
      <c r="J7846">
        <v>71.599999999999994</v>
      </c>
      <c r="K7846">
        <v>81.099999999999994</v>
      </c>
      <c r="L7846">
        <v>70.8</v>
      </c>
      <c r="M7846">
        <v>76.900000000000006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22.6</v>
      </c>
      <c r="V7846">
        <v>10.3</v>
      </c>
      <c r="W7846">
        <v>331.5</v>
      </c>
      <c r="X7846">
        <v>1010.7</v>
      </c>
      <c r="Y7846">
        <v>7</v>
      </c>
      <c r="Z7846">
        <v>6.2</v>
      </c>
      <c r="AA7846">
        <v>336.2</v>
      </c>
      <c r="AB7846">
        <v>28.9</v>
      </c>
      <c r="AC7846">
        <v>10</v>
      </c>
      <c r="AD7846">
        <v>0</v>
      </c>
      <c r="AE7846" t="s">
        <v>23618</v>
      </c>
      <c r="AF7846" t="s">
        <v>23619</v>
      </c>
      <c r="AG7846">
        <v>0.81</v>
      </c>
      <c r="AH7846" t="s">
        <v>330</v>
      </c>
      <c r="AI7846" t="s">
        <v>9140</v>
      </c>
      <c r="AJ7846" t="s">
        <v>331</v>
      </c>
    </row>
    <row r="7847" spans="1:36" x14ac:dyDescent="0.25">
      <c r="A7847" t="s">
        <v>32</v>
      </c>
      <c r="B7847" t="s">
        <v>23620</v>
      </c>
      <c r="C7847">
        <f>YEAR(B7847)</f>
        <v>2021</v>
      </c>
      <c r="D7847">
        <v>86</v>
      </c>
      <c r="E7847">
        <v>69.8</v>
      </c>
      <c r="F7847">
        <v>78.5</v>
      </c>
      <c r="H7847" s="2">
        <f>IF(F7847-79.68&lt;=0,0,IF(F7847-79.68&lt;=1,1,2))</f>
        <v>0</v>
      </c>
      <c r="I7847">
        <v>92.5</v>
      </c>
      <c r="J7847">
        <v>69.8</v>
      </c>
      <c r="K7847">
        <v>81</v>
      </c>
      <c r="L7847">
        <v>67.400000000000006</v>
      </c>
      <c r="M7847">
        <v>69.2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18.600000000000001</v>
      </c>
      <c r="V7847">
        <v>10.3</v>
      </c>
      <c r="W7847">
        <v>268.5</v>
      </c>
      <c r="X7847">
        <v>1008.8</v>
      </c>
      <c r="Y7847">
        <v>11.1</v>
      </c>
      <c r="Z7847">
        <v>6.2</v>
      </c>
      <c r="AA7847">
        <v>333.9</v>
      </c>
      <c r="AB7847">
        <v>28.8</v>
      </c>
      <c r="AC7847">
        <v>10</v>
      </c>
      <c r="AD7847">
        <v>0</v>
      </c>
      <c r="AE7847" t="s">
        <v>23621</v>
      </c>
      <c r="AF7847" t="s">
        <v>23622</v>
      </c>
      <c r="AG7847">
        <v>0.85</v>
      </c>
      <c r="AH7847" t="s">
        <v>330</v>
      </c>
      <c r="AI7847" t="s">
        <v>9140</v>
      </c>
      <c r="AJ7847" t="s">
        <v>331</v>
      </c>
    </row>
    <row r="7848" spans="1:36" x14ac:dyDescent="0.25">
      <c r="A7848" t="s">
        <v>32</v>
      </c>
      <c r="B7848" t="s">
        <v>23623</v>
      </c>
      <c r="C7848">
        <f>YEAR(B7848)</f>
        <v>2021</v>
      </c>
      <c r="D7848">
        <v>86</v>
      </c>
      <c r="E7848">
        <v>69.8</v>
      </c>
      <c r="F7848">
        <v>78.8</v>
      </c>
      <c r="H7848" s="2">
        <f>IF(F7848-79.68&lt;=0,0,IF(F7848-79.68&lt;=1,1,2))</f>
        <v>0</v>
      </c>
      <c r="I7848">
        <v>97.1</v>
      </c>
      <c r="J7848">
        <v>69.8</v>
      </c>
      <c r="K7848">
        <v>83.2</v>
      </c>
      <c r="L7848">
        <v>70.900000000000006</v>
      </c>
      <c r="M7848">
        <v>76.900000000000006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24.2</v>
      </c>
      <c r="V7848">
        <v>8.1</v>
      </c>
      <c r="W7848">
        <v>344</v>
      </c>
      <c r="X7848">
        <v>1008.1</v>
      </c>
      <c r="Y7848">
        <v>11.9</v>
      </c>
      <c r="Z7848">
        <v>6.2</v>
      </c>
      <c r="AA7848">
        <v>333.3</v>
      </c>
      <c r="AB7848">
        <v>28.7</v>
      </c>
      <c r="AC7848">
        <v>10</v>
      </c>
      <c r="AD7848">
        <v>0</v>
      </c>
      <c r="AE7848" t="s">
        <v>23624</v>
      </c>
      <c r="AF7848" t="s">
        <v>23625</v>
      </c>
      <c r="AG7848">
        <v>0.88</v>
      </c>
      <c r="AH7848" t="s">
        <v>330</v>
      </c>
      <c r="AI7848" t="s">
        <v>9140</v>
      </c>
      <c r="AJ7848" t="s">
        <v>331</v>
      </c>
    </row>
    <row r="7849" spans="1:36" x14ac:dyDescent="0.25">
      <c r="A7849" t="s">
        <v>32</v>
      </c>
      <c r="B7849" t="s">
        <v>23626</v>
      </c>
      <c r="C7849">
        <f>YEAR(B7849)</f>
        <v>2021</v>
      </c>
      <c r="D7849">
        <v>87.8</v>
      </c>
      <c r="E7849">
        <v>78.8</v>
      </c>
      <c r="F7849">
        <v>83.1</v>
      </c>
      <c r="H7849" s="2">
        <f>IF(F7849-79.68&lt;=0,0,IF(F7849-79.68&lt;=1,1,2))</f>
        <v>2</v>
      </c>
      <c r="I7849">
        <v>94.2</v>
      </c>
      <c r="J7849">
        <v>78.8</v>
      </c>
      <c r="K7849">
        <v>87.4</v>
      </c>
      <c r="L7849">
        <v>70.599999999999994</v>
      </c>
      <c r="M7849">
        <v>66.2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34.4</v>
      </c>
      <c r="V7849">
        <v>20.3</v>
      </c>
      <c r="W7849">
        <v>290.60000000000002</v>
      </c>
      <c r="X7849">
        <v>1011.1</v>
      </c>
      <c r="Y7849">
        <v>21</v>
      </c>
      <c r="Z7849">
        <v>6.2</v>
      </c>
      <c r="AA7849">
        <v>329</v>
      </c>
      <c r="AB7849">
        <v>28.5</v>
      </c>
      <c r="AC7849">
        <v>10</v>
      </c>
      <c r="AD7849">
        <v>0</v>
      </c>
      <c r="AE7849" t="s">
        <v>23627</v>
      </c>
      <c r="AF7849" t="s">
        <v>23628</v>
      </c>
      <c r="AG7849">
        <v>0.91</v>
      </c>
      <c r="AH7849" t="s">
        <v>36</v>
      </c>
      <c r="AI7849" t="s">
        <v>37</v>
      </c>
      <c r="AJ7849" t="s">
        <v>38</v>
      </c>
    </row>
    <row r="7850" spans="1:36" x14ac:dyDescent="0.25">
      <c r="A7850" t="s">
        <v>32</v>
      </c>
      <c r="B7850" t="s">
        <v>23629</v>
      </c>
      <c r="C7850">
        <f>YEAR(B7850)</f>
        <v>2021</v>
      </c>
      <c r="D7850">
        <v>84.2</v>
      </c>
      <c r="E7850">
        <v>77</v>
      </c>
      <c r="F7850">
        <v>82</v>
      </c>
      <c r="H7850" s="2">
        <f>IF(F7850-79.68&lt;=0,0,IF(F7850-79.68&lt;=1,1,2))</f>
        <v>2</v>
      </c>
      <c r="I7850">
        <v>91</v>
      </c>
      <c r="J7850">
        <v>77</v>
      </c>
      <c r="K7850">
        <v>86.5</v>
      </c>
      <c r="L7850">
        <v>72.099999999999994</v>
      </c>
      <c r="M7850">
        <v>72.2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34</v>
      </c>
      <c r="V7850">
        <v>19.7</v>
      </c>
      <c r="W7850">
        <v>298.60000000000002</v>
      </c>
      <c r="X7850">
        <v>1012.7</v>
      </c>
      <c r="Y7850">
        <v>25.8</v>
      </c>
      <c r="Z7850">
        <v>6.2</v>
      </c>
      <c r="AA7850">
        <v>319.39999999999998</v>
      </c>
      <c r="AB7850">
        <v>27.5</v>
      </c>
      <c r="AC7850">
        <v>9</v>
      </c>
      <c r="AD7850">
        <v>0</v>
      </c>
      <c r="AE7850" t="s">
        <v>23630</v>
      </c>
      <c r="AF7850" t="s">
        <v>23631</v>
      </c>
      <c r="AG7850">
        <v>0.95</v>
      </c>
      <c r="AH7850" t="s">
        <v>36</v>
      </c>
      <c r="AI7850" t="s">
        <v>37</v>
      </c>
      <c r="AJ7850" t="s">
        <v>38</v>
      </c>
    </row>
    <row r="7851" spans="1:36" x14ac:dyDescent="0.25">
      <c r="A7851" t="s">
        <v>32</v>
      </c>
      <c r="B7851" t="s">
        <v>23632</v>
      </c>
      <c r="C7851">
        <f>YEAR(B7851)</f>
        <v>2021</v>
      </c>
      <c r="D7851">
        <v>84.2</v>
      </c>
      <c r="E7851">
        <v>78.8</v>
      </c>
      <c r="F7851">
        <v>80.599999999999994</v>
      </c>
      <c r="H7851" s="2">
        <f>IF(F7851-79.68&lt;=0,0,IF(F7851-79.68&lt;=1,1,2))</f>
        <v>1</v>
      </c>
      <c r="I7851">
        <v>90.1</v>
      </c>
      <c r="J7851">
        <v>78.8</v>
      </c>
      <c r="K7851">
        <v>82.8</v>
      </c>
      <c r="L7851">
        <v>70.599999999999994</v>
      </c>
      <c r="M7851">
        <v>72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38.700000000000003</v>
      </c>
      <c r="V7851">
        <v>23.7</v>
      </c>
      <c r="W7851">
        <v>306.8</v>
      </c>
      <c r="X7851">
        <v>1012.5</v>
      </c>
      <c r="Y7851">
        <v>41.5</v>
      </c>
      <c r="Z7851">
        <v>6.2</v>
      </c>
      <c r="AA7851">
        <v>300.8</v>
      </c>
      <c r="AB7851">
        <v>25.8</v>
      </c>
      <c r="AC7851">
        <v>9</v>
      </c>
      <c r="AD7851">
        <v>0</v>
      </c>
      <c r="AE7851" t="s">
        <v>23633</v>
      </c>
      <c r="AF7851" t="s">
        <v>23634</v>
      </c>
      <c r="AG7851">
        <v>0.98</v>
      </c>
      <c r="AH7851" t="s">
        <v>36</v>
      </c>
      <c r="AI7851" t="s">
        <v>37</v>
      </c>
      <c r="AJ7851" t="s">
        <v>38</v>
      </c>
    </row>
    <row r="7852" spans="1:36" x14ac:dyDescent="0.25">
      <c r="A7852" t="s">
        <v>32</v>
      </c>
      <c r="B7852" t="s">
        <v>23635</v>
      </c>
      <c r="C7852">
        <f>YEAR(B7852)</f>
        <v>2021</v>
      </c>
      <c r="D7852">
        <v>84.2</v>
      </c>
      <c r="E7852">
        <v>78.8</v>
      </c>
      <c r="F7852">
        <v>81</v>
      </c>
      <c r="H7852" s="2">
        <f>IF(F7852-79.68&lt;=0,0,IF(F7852-79.68&lt;=1,1,2))</f>
        <v>2</v>
      </c>
      <c r="I7852">
        <v>88.5</v>
      </c>
      <c r="J7852">
        <v>78.8</v>
      </c>
      <c r="K7852">
        <v>82.4</v>
      </c>
      <c r="L7852">
        <v>67.400000000000006</v>
      </c>
      <c r="M7852">
        <v>63.6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39.6</v>
      </c>
      <c r="V7852">
        <v>24.8</v>
      </c>
      <c r="W7852">
        <v>305.2</v>
      </c>
      <c r="X7852">
        <v>1009.5</v>
      </c>
      <c r="Y7852">
        <v>27.7</v>
      </c>
      <c r="Z7852">
        <v>6.2</v>
      </c>
      <c r="AA7852">
        <v>330.1</v>
      </c>
      <c r="AB7852">
        <v>28.7</v>
      </c>
      <c r="AC7852">
        <v>10</v>
      </c>
      <c r="AD7852">
        <v>0</v>
      </c>
      <c r="AE7852" t="s">
        <v>23636</v>
      </c>
      <c r="AF7852" t="s">
        <v>23637</v>
      </c>
      <c r="AG7852">
        <v>0</v>
      </c>
      <c r="AH7852" t="s">
        <v>36</v>
      </c>
      <c r="AI7852" t="s">
        <v>37</v>
      </c>
      <c r="AJ7852" t="s">
        <v>38</v>
      </c>
    </row>
    <row r="7853" spans="1:36" x14ac:dyDescent="0.25">
      <c r="A7853" t="s">
        <v>32</v>
      </c>
      <c r="B7853" t="s">
        <v>23638</v>
      </c>
      <c r="C7853">
        <f>YEAR(B7853)</f>
        <v>2021</v>
      </c>
      <c r="D7853">
        <v>86</v>
      </c>
      <c r="E7853">
        <v>77</v>
      </c>
      <c r="F7853">
        <v>81.2</v>
      </c>
      <c r="H7853" s="2">
        <f>IF(F7853-79.68&lt;=0,0,IF(F7853-79.68&lt;=1,1,2))</f>
        <v>2</v>
      </c>
      <c r="I7853">
        <v>89.5</v>
      </c>
      <c r="J7853">
        <v>77</v>
      </c>
      <c r="K7853">
        <v>82.6</v>
      </c>
      <c r="L7853">
        <v>66.5</v>
      </c>
      <c r="M7853">
        <v>61.7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34.700000000000003</v>
      </c>
      <c r="V7853">
        <v>20.8</v>
      </c>
      <c r="W7853">
        <v>296</v>
      </c>
      <c r="X7853">
        <v>1008.7</v>
      </c>
      <c r="Y7853">
        <v>21.5</v>
      </c>
      <c r="Z7853">
        <v>6.2</v>
      </c>
      <c r="AA7853">
        <v>336.9</v>
      </c>
      <c r="AB7853">
        <v>29</v>
      </c>
      <c r="AC7853">
        <v>10</v>
      </c>
      <c r="AD7853">
        <v>0</v>
      </c>
      <c r="AE7853" t="s">
        <v>23639</v>
      </c>
      <c r="AF7853" t="s">
        <v>23640</v>
      </c>
      <c r="AG7853">
        <v>0.05</v>
      </c>
      <c r="AH7853" t="s">
        <v>36</v>
      </c>
      <c r="AI7853" t="s">
        <v>37</v>
      </c>
      <c r="AJ7853" t="s">
        <v>38</v>
      </c>
    </row>
    <row r="7854" spans="1:36" x14ac:dyDescent="0.25">
      <c r="A7854" t="s">
        <v>32</v>
      </c>
      <c r="B7854" t="s">
        <v>23641</v>
      </c>
      <c r="C7854">
        <f>YEAR(B7854)</f>
        <v>2021</v>
      </c>
      <c r="D7854">
        <v>86</v>
      </c>
      <c r="E7854">
        <v>75.2</v>
      </c>
      <c r="F7854">
        <v>81.8</v>
      </c>
      <c r="H7854" s="2">
        <f>IF(F7854-79.68&lt;=0,0,IF(F7854-79.68&lt;=1,1,2))</f>
        <v>2</v>
      </c>
      <c r="I7854">
        <v>90.1</v>
      </c>
      <c r="J7854">
        <v>75.2</v>
      </c>
      <c r="K7854">
        <v>83.6</v>
      </c>
      <c r="L7854">
        <v>66</v>
      </c>
      <c r="M7854">
        <v>59.1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31.5</v>
      </c>
      <c r="V7854">
        <v>21.2</v>
      </c>
      <c r="W7854">
        <v>295.7</v>
      </c>
      <c r="X7854">
        <v>1009.8</v>
      </c>
      <c r="Y7854">
        <v>0</v>
      </c>
      <c r="Z7854">
        <v>6.2</v>
      </c>
      <c r="AA7854">
        <v>336.3</v>
      </c>
      <c r="AB7854">
        <v>29.1</v>
      </c>
      <c r="AC7854">
        <v>10</v>
      </c>
      <c r="AD7854">
        <v>0</v>
      </c>
      <c r="AE7854" t="s">
        <v>23642</v>
      </c>
      <c r="AF7854" t="s">
        <v>23643</v>
      </c>
      <c r="AG7854">
        <v>0.08</v>
      </c>
      <c r="AH7854" t="s">
        <v>330</v>
      </c>
      <c r="AI7854" t="s">
        <v>9140</v>
      </c>
      <c r="AJ7854" t="s">
        <v>331</v>
      </c>
    </row>
    <row r="7855" spans="1:36" x14ac:dyDescent="0.25">
      <c r="A7855" t="s">
        <v>32</v>
      </c>
      <c r="B7855" t="s">
        <v>23644</v>
      </c>
      <c r="C7855">
        <f>YEAR(B7855)</f>
        <v>2021</v>
      </c>
      <c r="D7855">
        <v>87.8</v>
      </c>
      <c r="E7855">
        <v>78.8</v>
      </c>
      <c r="F7855">
        <v>82.9</v>
      </c>
      <c r="H7855" s="2">
        <f>IF(F7855-79.68&lt;=0,0,IF(F7855-79.68&lt;=1,1,2))</f>
        <v>2</v>
      </c>
      <c r="I7855">
        <v>92.7</v>
      </c>
      <c r="J7855">
        <v>78.8</v>
      </c>
      <c r="K7855">
        <v>85.2</v>
      </c>
      <c r="L7855">
        <v>66.8</v>
      </c>
      <c r="M7855">
        <v>58.7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31.5</v>
      </c>
      <c r="V7855">
        <v>19.7</v>
      </c>
      <c r="W7855">
        <v>294.10000000000002</v>
      </c>
      <c r="X7855">
        <v>1009.9</v>
      </c>
      <c r="Y7855">
        <v>1.2</v>
      </c>
      <c r="Z7855">
        <v>6.2</v>
      </c>
      <c r="AA7855">
        <v>336.3</v>
      </c>
      <c r="AB7855">
        <v>29.1</v>
      </c>
      <c r="AC7855">
        <v>10</v>
      </c>
      <c r="AD7855">
        <v>0</v>
      </c>
      <c r="AE7855" t="s">
        <v>23645</v>
      </c>
      <c r="AF7855" t="s">
        <v>23646</v>
      </c>
      <c r="AG7855">
        <v>0.12</v>
      </c>
      <c r="AH7855" t="s">
        <v>330</v>
      </c>
      <c r="AI7855" t="s">
        <v>9140</v>
      </c>
      <c r="AJ7855" t="s">
        <v>331</v>
      </c>
    </row>
    <row r="7856" spans="1:36" x14ac:dyDescent="0.25">
      <c r="A7856" t="s">
        <v>32</v>
      </c>
      <c r="B7856" t="s">
        <v>23647</v>
      </c>
      <c r="C7856">
        <f>YEAR(B7856)</f>
        <v>2021</v>
      </c>
      <c r="D7856">
        <v>87.8</v>
      </c>
      <c r="E7856">
        <v>78.8</v>
      </c>
      <c r="F7856">
        <v>83.3</v>
      </c>
      <c r="H7856" s="2">
        <f>IF(F7856-79.68&lt;=0,0,IF(F7856-79.68&lt;=1,1,2))</f>
        <v>2</v>
      </c>
      <c r="I7856">
        <v>92.7</v>
      </c>
      <c r="J7856">
        <v>78.8</v>
      </c>
      <c r="K7856">
        <v>85.9</v>
      </c>
      <c r="L7856">
        <v>67.3</v>
      </c>
      <c r="M7856">
        <v>59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33.799999999999997</v>
      </c>
      <c r="V7856">
        <v>21.2</v>
      </c>
      <c r="W7856">
        <v>296.3</v>
      </c>
      <c r="X7856">
        <v>1009.4</v>
      </c>
      <c r="Y7856">
        <v>0</v>
      </c>
      <c r="Z7856">
        <v>6.2</v>
      </c>
      <c r="AA7856">
        <v>337.6</v>
      </c>
      <c r="AB7856">
        <v>29.1</v>
      </c>
      <c r="AC7856">
        <v>10</v>
      </c>
      <c r="AD7856">
        <v>0</v>
      </c>
      <c r="AE7856" t="s">
        <v>23648</v>
      </c>
      <c r="AF7856" t="s">
        <v>23649</v>
      </c>
      <c r="AG7856">
        <v>0.15</v>
      </c>
      <c r="AH7856" t="s">
        <v>330</v>
      </c>
      <c r="AI7856" t="s">
        <v>9140</v>
      </c>
      <c r="AJ7856" t="s">
        <v>331</v>
      </c>
    </row>
    <row r="7857" spans="1:36" x14ac:dyDescent="0.25">
      <c r="A7857" t="s">
        <v>32</v>
      </c>
      <c r="B7857" t="s">
        <v>23650</v>
      </c>
      <c r="C7857">
        <f>YEAR(B7857)</f>
        <v>2021</v>
      </c>
      <c r="D7857">
        <v>87.8</v>
      </c>
      <c r="E7857">
        <v>78.7</v>
      </c>
      <c r="F7857">
        <v>83.2</v>
      </c>
      <c r="H7857" s="2">
        <f>IF(F7857-79.68&lt;=0,0,IF(F7857-79.68&lt;=1,1,2))</f>
        <v>2</v>
      </c>
      <c r="I7857">
        <v>100</v>
      </c>
      <c r="J7857">
        <v>78.7</v>
      </c>
      <c r="K7857">
        <v>89.8</v>
      </c>
      <c r="L7857">
        <v>72.5</v>
      </c>
      <c r="M7857">
        <v>70.8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34.200000000000003</v>
      </c>
      <c r="V7857">
        <v>23</v>
      </c>
      <c r="W7857">
        <v>300</v>
      </c>
      <c r="X7857">
        <v>1008.3</v>
      </c>
      <c r="Y7857">
        <v>0.1</v>
      </c>
      <c r="Z7857">
        <v>6.2</v>
      </c>
      <c r="AA7857">
        <v>333.9</v>
      </c>
      <c r="AB7857">
        <v>28.9</v>
      </c>
      <c r="AC7857">
        <v>10</v>
      </c>
      <c r="AD7857">
        <v>0</v>
      </c>
      <c r="AE7857" t="s">
        <v>23651</v>
      </c>
      <c r="AF7857" t="s">
        <v>23652</v>
      </c>
      <c r="AG7857">
        <v>0.19</v>
      </c>
      <c r="AH7857" t="s">
        <v>330</v>
      </c>
      <c r="AI7857" t="s">
        <v>9140</v>
      </c>
      <c r="AJ7857" t="s">
        <v>331</v>
      </c>
    </row>
    <row r="7858" spans="1:36" x14ac:dyDescent="0.25">
      <c r="A7858" t="s">
        <v>32</v>
      </c>
      <c r="B7858" t="s">
        <v>23653</v>
      </c>
      <c r="C7858">
        <f>YEAR(B7858)</f>
        <v>2021</v>
      </c>
      <c r="D7858">
        <v>89.6</v>
      </c>
      <c r="E7858">
        <v>71.599999999999994</v>
      </c>
      <c r="F7858">
        <v>80.8</v>
      </c>
      <c r="H7858" s="2">
        <f>IF(F7858-79.68&lt;=0,0,IF(F7858-79.68&lt;=1,1,2))</f>
        <v>2</v>
      </c>
      <c r="I7858">
        <v>105.2</v>
      </c>
      <c r="J7858">
        <v>71.599999999999994</v>
      </c>
      <c r="K7858">
        <v>88</v>
      </c>
      <c r="L7858">
        <v>73.900000000000006</v>
      </c>
      <c r="M7858">
        <v>80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23</v>
      </c>
      <c r="V7858">
        <v>14.4</v>
      </c>
      <c r="W7858">
        <v>323.5</v>
      </c>
      <c r="X7858">
        <v>1006.9</v>
      </c>
      <c r="Y7858">
        <v>0</v>
      </c>
      <c r="Z7858">
        <v>6.2</v>
      </c>
      <c r="AA7858">
        <v>339.7</v>
      </c>
      <c r="AB7858">
        <v>29.3</v>
      </c>
      <c r="AC7858">
        <v>10</v>
      </c>
      <c r="AD7858">
        <v>0</v>
      </c>
      <c r="AE7858" t="s">
        <v>23654</v>
      </c>
      <c r="AF7858" t="s">
        <v>23655</v>
      </c>
      <c r="AG7858">
        <v>0.22</v>
      </c>
      <c r="AH7858" t="s">
        <v>330</v>
      </c>
      <c r="AI7858" t="s">
        <v>9140</v>
      </c>
      <c r="AJ7858" t="s">
        <v>331</v>
      </c>
    </row>
    <row r="7859" spans="1:36" x14ac:dyDescent="0.25">
      <c r="A7859" t="s">
        <v>32</v>
      </c>
      <c r="B7859" t="s">
        <v>23656</v>
      </c>
      <c r="C7859">
        <f>YEAR(B7859)</f>
        <v>2021</v>
      </c>
      <c r="D7859">
        <v>86</v>
      </c>
      <c r="E7859">
        <v>69.8</v>
      </c>
      <c r="F7859">
        <v>79.8</v>
      </c>
      <c r="H7859" s="2">
        <f>IF(F7859-79.68&lt;=0,0,IF(F7859-79.68&lt;=1,1,2))</f>
        <v>1</v>
      </c>
      <c r="I7859">
        <v>101.9</v>
      </c>
      <c r="J7859">
        <v>69.8</v>
      </c>
      <c r="K7859">
        <v>86.1</v>
      </c>
      <c r="L7859">
        <v>73.2</v>
      </c>
      <c r="M7859">
        <v>80.7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19.7</v>
      </c>
      <c r="V7859">
        <v>18.899999999999999</v>
      </c>
      <c r="W7859">
        <v>291.5</v>
      </c>
      <c r="X7859">
        <v>1004.6</v>
      </c>
      <c r="Y7859">
        <v>0</v>
      </c>
      <c r="Z7859">
        <v>6.2</v>
      </c>
      <c r="AA7859">
        <v>334.8</v>
      </c>
      <c r="AB7859">
        <v>28.9</v>
      </c>
      <c r="AC7859">
        <v>10</v>
      </c>
      <c r="AD7859">
        <v>0</v>
      </c>
      <c r="AE7859" t="s">
        <v>23657</v>
      </c>
      <c r="AF7859" t="s">
        <v>23658</v>
      </c>
      <c r="AG7859">
        <v>0.25</v>
      </c>
      <c r="AH7859" t="s">
        <v>330</v>
      </c>
      <c r="AI7859" t="s">
        <v>9140</v>
      </c>
      <c r="AJ7859" t="s">
        <v>331</v>
      </c>
    </row>
    <row r="7860" spans="1:36" x14ac:dyDescent="0.25">
      <c r="A7860" t="s">
        <v>32</v>
      </c>
      <c r="B7860" t="s">
        <v>23659</v>
      </c>
      <c r="C7860">
        <f>YEAR(B7860)</f>
        <v>2021</v>
      </c>
      <c r="D7860">
        <v>86</v>
      </c>
      <c r="E7860">
        <v>68</v>
      </c>
      <c r="F7860">
        <v>79</v>
      </c>
      <c r="H7860" s="2">
        <f>IF(F7860-79.68&lt;=0,0,IF(F7860-79.68&lt;=1,1,2))</f>
        <v>0</v>
      </c>
      <c r="I7860">
        <v>97.2</v>
      </c>
      <c r="J7860">
        <v>68</v>
      </c>
      <c r="K7860">
        <v>84</v>
      </c>
      <c r="L7860">
        <v>73</v>
      </c>
      <c r="M7860">
        <v>82.2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20.8</v>
      </c>
      <c r="V7860">
        <v>11.3</v>
      </c>
      <c r="W7860">
        <v>79.3</v>
      </c>
      <c r="X7860">
        <v>1003.6</v>
      </c>
      <c r="Y7860">
        <v>14.8</v>
      </c>
      <c r="Z7860">
        <v>6.2</v>
      </c>
      <c r="AA7860">
        <v>327.7</v>
      </c>
      <c r="AB7860">
        <v>28.3</v>
      </c>
      <c r="AC7860">
        <v>10</v>
      </c>
      <c r="AD7860">
        <v>0</v>
      </c>
      <c r="AE7860" t="s">
        <v>23660</v>
      </c>
      <c r="AF7860" t="s">
        <v>23661</v>
      </c>
      <c r="AG7860">
        <v>0.3</v>
      </c>
      <c r="AH7860" t="s">
        <v>330</v>
      </c>
      <c r="AI7860" t="s">
        <v>9140</v>
      </c>
      <c r="AJ7860" t="s">
        <v>331</v>
      </c>
    </row>
    <row r="7861" spans="1:36" x14ac:dyDescent="0.25">
      <c r="A7861" t="s">
        <v>32</v>
      </c>
      <c r="B7861" t="s">
        <v>23662</v>
      </c>
      <c r="C7861">
        <f>YEAR(B7861)</f>
        <v>2021</v>
      </c>
      <c r="D7861">
        <v>86</v>
      </c>
      <c r="E7861">
        <v>71.599999999999994</v>
      </c>
      <c r="F7861">
        <v>79.099999999999994</v>
      </c>
      <c r="H7861" s="2">
        <f>IF(F7861-79.68&lt;=0,0,IF(F7861-79.68&lt;=1,1,2))</f>
        <v>0</v>
      </c>
      <c r="I7861">
        <v>97.2</v>
      </c>
      <c r="J7861">
        <v>71.599999999999994</v>
      </c>
      <c r="K7861">
        <v>83.7</v>
      </c>
      <c r="L7861">
        <v>74.099999999999994</v>
      </c>
      <c r="M7861">
        <v>85.1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19.7</v>
      </c>
      <c r="V7861">
        <v>9.1999999999999993</v>
      </c>
      <c r="W7861">
        <v>101.5</v>
      </c>
      <c r="X7861">
        <v>1006.8</v>
      </c>
      <c r="Y7861">
        <v>25.1</v>
      </c>
      <c r="Z7861">
        <v>6.2</v>
      </c>
      <c r="AA7861">
        <v>316.60000000000002</v>
      </c>
      <c r="AB7861">
        <v>27.4</v>
      </c>
      <c r="AC7861">
        <v>9</v>
      </c>
      <c r="AD7861">
        <v>0</v>
      </c>
      <c r="AE7861" t="s">
        <v>23663</v>
      </c>
      <c r="AF7861" t="s">
        <v>23664</v>
      </c>
      <c r="AG7861">
        <v>0.33</v>
      </c>
      <c r="AH7861" t="s">
        <v>36</v>
      </c>
      <c r="AI7861" t="s">
        <v>37</v>
      </c>
      <c r="AJ7861" t="s">
        <v>38</v>
      </c>
    </row>
    <row r="7862" spans="1:36" x14ac:dyDescent="0.25">
      <c r="A7862" t="s">
        <v>32</v>
      </c>
      <c r="B7862" t="s">
        <v>23665</v>
      </c>
      <c r="C7862">
        <f>YEAR(B7862)</f>
        <v>2021</v>
      </c>
      <c r="D7862">
        <v>86</v>
      </c>
      <c r="E7862">
        <v>71.599999999999994</v>
      </c>
      <c r="F7862">
        <v>79.400000000000006</v>
      </c>
      <c r="H7862" s="2">
        <f>IF(F7862-79.68&lt;=0,0,IF(F7862-79.68&lt;=1,1,2))</f>
        <v>0</v>
      </c>
      <c r="I7862">
        <v>99.4</v>
      </c>
      <c r="J7862">
        <v>71.599999999999994</v>
      </c>
      <c r="K7862">
        <v>85.1</v>
      </c>
      <c r="L7862">
        <v>74.5</v>
      </c>
      <c r="M7862">
        <v>85.5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21</v>
      </c>
      <c r="V7862">
        <v>10.3</v>
      </c>
      <c r="W7862">
        <v>70.099999999999994</v>
      </c>
      <c r="X7862">
        <v>1009.8</v>
      </c>
      <c r="Y7862">
        <v>20.399999999999999</v>
      </c>
      <c r="Z7862">
        <v>6.2</v>
      </c>
      <c r="AA7862">
        <v>293.3</v>
      </c>
      <c r="AB7862">
        <v>25.3</v>
      </c>
      <c r="AC7862">
        <v>9</v>
      </c>
      <c r="AD7862">
        <v>0</v>
      </c>
      <c r="AE7862" t="s">
        <v>23666</v>
      </c>
      <c r="AF7862" t="s">
        <v>23667</v>
      </c>
      <c r="AG7862">
        <v>0.37</v>
      </c>
      <c r="AH7862" t="s">
        <v>36</v>
      </c>
      <c r="AI7862" t="s">
        <v>37</v>
      </c>
      <c r="AJ7862" t="s">
        <v>38</v>
      </c>
    </row>
    <row r="7863" spans="1:36" x14ac:dyDescent="0.25">
      <c r="A7863" t="s">
        <v>32</v>
      </c>
      <c r="B7863" t="s">
        <v>23668</v>
      </c>
      <c r="C7863">
        <f>YEAR(B7863)</f>
        <v>2021</v>
      </c>
      <c r="D7863">
        <v>84.2</v>
      </c>
      <c r="E7863">
        <v>73.400000000000006</v>
      </c>
      <c r="F7863">
        <v>79.900000000000006</v>
      </c>
      <c r="H7863" s="2">
        <f>IF(F7863-79.68&lt;=0,0,IF(F7863-79.68&lt;=1,1,2))</f>
        <v>1</v>
      </c>
      <c r="I7863">
        <v>96.1</v>
      </c>
      <c r="J7863">
        <v>73.400000000000006</v>
      </c>
      <c r="K7863">
        <v>85.7</v>
      </c>
      <c r="L7863">
        <v>75.2</v>
      </c>
      <c r="M7863">
        <v>85.9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25.1</v>
      </c>
      <c r="V7863">
        <v>19.399999999999999</v>
      </c>
      <c r="W7863">
        <v>299.89999999999998</v>
      </c>
      <c r="X7863">
        <v>1010.2</v>
      </c>
      <c r="Y7863">
        <v>22.1</v>
      </c>
      <c r="Z7863">
        <v>6.2</v>
      </c>
      <c r="AA7863">
        <v>324.39999999999998</v>
      </c>
      <c r="AB7863">
        <v>27.9</v>
      </c>
      <c r="AC7863">
        <v>10</v>
      </c>
      <c r="AD7863">
        <v>0</v>
      </c>
      <c r="AE7863" t="s">
        <v>23669</v>
      </c>
      <c r="AF7863" t="s">
        <v>23670</v>
      </c>
      <c r="AG7863">
        <v>0.4</v>
      </c>
      <c r="AH7863" t="s">
        <v>36</v>
      </c>
      <c r="AI7863" t="s">
        <v>37</v>
      </c>
      <c r="AJ7863" t="s">
        <v>38</v>
      </c>
    </row>
    <row r="7864" spans="1:36" x14ac:dyDescent="0.25">
      <c r="A7864" t="s">
        <v>32</v>
      </c>
      <c r="B7864" t="s">
        <v>23671</v>
      </c>
      <c r="C7864">
        <f>YEAR(B7864)</f>
        <v>2021</v>
      </c>
      <c r="D7864">
        <v>86</v>
      </c>
      <c r="E7864">
        <v>78.8</v>
      </c>
      <c r="F7864">
        <v>82.5</v>
      </c>
      <c r="H7864" s="2">
        <f>IF(F7864-79.68&lt;=0,0,IF(F7864-79.68&lt;=1,1,2))</f>
        <v>2</v>
      </c>
      <c r="I7864">
        <v>99.4</v>
      </c>
      <c r="J7864">
        <v>78.8</v>
      </c>
      <c r="K7864">
        <v>89.9</v>
      </c>
      <c r="L7864">
        <v>76</v>
      </c>
      <c r="M7864">
        <v>81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34.200000000000003</v>
      </c>
      <c r="V7864">
        <v>22.7</v>
      </c>
      <c r="W7864">
        <v>300.7</v>
      </c>
      <c r="X7864">
        <v>1010.2</v>
      </c>
      <c r="Y7864">
        <v>17.899999999999999</v>
      </c>
      <c r="Z7864">
        <v>6.2</v>
      </c>
      <c r="AA7864">
        <v>323.7</v>
      </c>
      <c r="AB7864">
        <v>28</v>
      </c>
      <c r="AC7864">
        <v>9</v>
      </c>
      <c r="AD7864">
        <v>0</v>
      </c>
      <c r="AE7864" t="s">
        <v>23672</v>
      </c>
      <c r="AF7864" t="s">
        <v>23673</v>
      </c>
      <c r="AG7864">
        <v>0.44</v>
      </c>
      <c r="AH7864" t="s">
        <v>330</v>
      </c>
      <c r="AI7864" t="s">
        <v>9140</v>
      </c>
      <c r="AJ7864" t="s">
        <v>331</v>
      </c>
    </row>
    <row r="7865" spans="1:36" x14ac:dyDescent="0.25">
      <c r="A7865" t="s">
        <v>32</v>
      </c>
      <c r="B7865" t="s">
        <v>23674</v>
      </c>
      <c r="C7865">
        <f>YEAR(B7865)</f>
        <v>2021</v>
      </c>
      <c r="D7865">
        <v>82.4</v>
      </c>
      <c r="E7865">
        <v>78.8</v>
      </c>
      <c r="F7865">
        <v>80.400000000000006</v>
      </c>
      <c r="H7865" s="2">
        <f>IF(F7865-79.68&lt;=0,0,IF(F7865-79.68&lt;=1,1,2))</f>
        <v>1</v>
      </c>
      <c r="I7865">
        <v>89.4</v>
      </c>
      <c r="J7865">
        <v>78.8</v>
      </c>
      <c r="K7865">
        <v>82.8</v>
      </c>
      <c r="L7865">
        <v>71.7</v>
      </c>
      <c r="M7865">
        <v>75.2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42.5</v>
      </c>
      <c r="V7865">
        <v>24.2</v>
      </c>
      <c r="W7865">
        <v>310.60000000000002</v>
      </c>
      <c r="X7865">
        <v>1010.1</v>
      </c>
      <c r="Y7865">
        <v>32.6</v>
      </c>
      <c r="Z7865">
        <v>6.2</v>
      </c>
      <c r="AA7865">
        <v>319.8</v>
      </c>
      <c r="AB7865">
        <v>27.7</v>
      </c>
      <c r="AC7865">
        <v>9</v>
      </c>
      <c r="AD7865">
        <v>0</v>
      </c>
      <c r="AE7865" t="s">
        <v>23675</v>
      </c>
      <c r="AF7865" t="s">
        <v>23676</v>
      </c>
      <c r="AG7865">
        <v>0.47</v>
      </c>
      <c r="AH7865" t="s">
        <v>36</v>
      </c>
      <c r="AI7865" t="s">
        <v>37</v>
      </c>
      <c r="AJ7865" t="s">
        <v>38</v>
      </c>
    </row>
    <row r="7866" spans="1:36" x14ac:dyDescent="0.25">
      <c r="A7866" t="s">
        <v>32</v>
      </c>
      <c r="B7866" t="s">
        <v>23677</v>
      </c>
      <c r="C7866">
        <f>YEAR(B7866)</f>
        <v>2021</v>
      </c>
      <c r="D7866">
        <v>82.4</v>
      </c>
      <c r="E7866">
        <v>77</v>
      </c>
      <c r="F7866">
        <v>79.900000000000006</v>
      </c>
      <c r="H7866" s="2">
        <f>IF(F7866-79.68&lt;=0,0,IF(F7866-79.68&lt;=1,1,2))</f>
        <v>1</v>
      </c>
      <c r="I7866">
        <v>88.3</v>
      </c>
      <c r="J7866">
        <v>77</v>
      </c>
      <c r="K7866">
        <v>81.900000000000006</v>
      </c>
      <c r="L7866">
        <v>69.8</v>
      </c>
      <c r="M7866">
        <v>71.5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41.6</v>
      </c>
      <c r="V7866">
        <v>25.3</v>
      </c>
      <c r="W7866">
        <v>309.89999999999998</v>
      </c>
      <c r="X7866">
        <v>1009.6</v>
      </c>
      <c r="Y7866">
        <v>23.9</v>
      </c>
      <c r="Z7866">
        <v>6.2</v>
      </c>
      <c r="AA7866">
        <v>315.5</v>
      </c>
      <c r="AB7866">
        <v>27.2</v>
      </c>
      <c r="AC7866">
        <v>9</v>
      </c>
      <c r="AD7866">
        <v>0</v>
      </c>
      <c r="AE7866" t="s">
        <v>23678</v>
      </c>
      <c r="AF7866" t="s">
        <v>23679</v>
      </c>
      <c r="AG7866">
        <v>0.5</v>
      </c>
      <c r="AH7866" t="s">
        <v>36</v>
      </c>
      <c r="AI7866" t="s">
        <v>37</v>
      </c>
      <c r="AJ7866" t="s">
        <v>38</v>
      </c>
    </row>
    <row r="7867" spans="1:36" x14ac:dyDescent="0.25">
      <c r="A7867" t="s">
        <v>32</v>
      </c>
      <c r="B7867" t="s">
        <v>23680</v>
      </c>
      <c r="C7867">
        <f>YEAR(B7867)</f>
        <v>2021</v>
      </c>
      <c r="D7867">
        <v>82.4</v>
      </c>
      <c r="E7867">
        <v>76.2</v>
      </c>
      <c r="F7867">
        <v>78.7</v>
      </c>
      <c r="H7867" s="2">
        <f>IF(F7867-79.68&lt;=0,0,IF(F7867-79.68&lt;=1,1,2))</f>
        <v>0</v>
      </c>
      <c r="I7867">
        <v>88.3</v>
      </c>
      <c r="J7867">
        <v>76.2</v>
      </c>
      <c r="K7867">
        <v>80.400000000000006</v>
      </c>
      <c r="L7867">
        <v>71</v>
      </c>
      <c r="M7867">
        <v>77.599999999999994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38.9</v>
      </c>
      <c r="V7867">
        <v>26.1</v>
      </c>
      <c r="W7867">
        <v>320.8</v>
      </c>
      <c r="X7867">
        <v>1010.7</v>
      </c>
      <c r="Y7867">
        <v>35.700000000000003</v>
      </c>
      <c r="Z7867">
        <v>6.2</v>
      </c>
      <c r="AA7867">
        <v>276.60000000000002</v>
      </c>
      <c r="AB7867">
        <v>23.8</v>
      </c>
      <c r="AC7867">
        <v>8</v>
      </c>
      <c r="AD7867">
        <v>0</v>
      </c>
      <c r="AE7867" t="s">
        <v>23681</v>
      </c>
      <c r="AF7867" t="s">
        <v>23682</v>
      </c>
      <c r="AG7867">
        <v>0.54</v>
      </c>
      <c r="AH7867" t="s">
        <v>36</v>
      </c>
      <c r="AI7867" t="s">
        <v>37</v>
      </c>
      <c r="AJ7867" t="s">
        <v>38</v>
      </c>
    </row>
    <row r="7868" spans="1:36" x14ac:dyDescent="0.25">
      <c r="A7868" t="s">
        <v>32</v>
      </c>
      <c r="B7868" t="s">
        <v>23683</v>
      </c>
      <c r="C7868">
        <f>YEAR(B7868)</f>
        <v>2021</v>
      </c>
      <c r="D7868">
        <v>82.4</v>
      </c>
      <c r="E7868">
        <v>75.2</v>
      </c>
      <c r="F7868">
        <v>78.599999999999994</v>
      </c>
      <c r="H7868" s="2">
        <f>IF(F7868-79.68&lt;=0,0,IF(F7868-79.68&lt;=1,1,2))</f>
        <v>0</v>
      </c>
      <c r="I7868">
        <v>89.5</v>
      </c>
      <c r="J7868">
        <v>75.2</v>
      </c>
      <c r="K7868">
        <v>80.7</v>
      </c>
      <c r="L7868">
        <v>72.2</v>
      </c>
      <c r="M7868">
        <v>80.8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27.7</v>
      </c>
      <c r="V7868">
        <v>18.3</v>
      </c>
      <c r="W7868">
        <v>307.5</v>
      </c>
      <c r="X7868">
        <v>1013.8</v>
      </c>
      <c r="Y7868">
        <v>25.7</v>
      </c>
      <c r="Z7868">
        <v>6.2</v>
      </c>
      <c r="AA7868">
        <v>307.2</v>
      </c>
      <c r="AB7868">
        <v>26.5</v>
      </c>
      <c r="AC7868">
        <v>9</v>
      </c>
      <c r="AD7868">
        <v>0</v>
      </c>
      <c r="AE7868" t="s">
        <v>23684</v>
      </c>
      <c r="AF7868" t="s">
        <v>23685</v>
      </c>
      <c r="AG7868">
        <v>0.56999999999999995</v>
      </c>
      <c r="AH7868" t="s">
        <v>36</v>
      </c>
      <c r="AI7868" t="s">
        <v>37</v>
      </c>
      <c r="AJ7868" t="s">
        <v>38</v>
      </c>
    </row>
    <row r="7869" spans="1:36" x14ac:dyDescent="0.25">
      <c r="A7869" t="s">
        <v>32</v>
      </c>
      <c r="B7869" t="s">
        <v>23686</v>
      </c>
      <c r="C7869">
        <f>YEAR(B7869)</f>
        <v>2021</v>
      </c>
      <c r="D7869">
        <v>84.2</v>
      </c>
      <c r="E7869">
        <v>73.400000000000006</v>
      </c>
      <c r="F7869">
        <v>79.599999999999994</v>
      </c>
      <c r="H7869" s="2">
        <f>IF(F7869-79.68&lt;=0,0,IF(F7869-79.68&lt;=1,1,2))</f>
        <v>0</v>
      </c>
      <c r="I7869">
        <v>94.2</v>
      </c>
      <c r="J7869">
        <v>73.400000000000006</v>
      </c>
      <c r="K7869">
        <v>83.5</v>
      </c>
      <c r="L7869">
        <v>74</v>
      </c>
      <c r="M7869">
        <v>83.1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24.4</v>
      </c>
      <c r="V7869">
        <v>19.600000000000001</v>
      </c>
      <c r="W7869">
        <v>309.39999999999998</v>
      </c>
      <c r="X7869">
        <v>1014.1</v>
      </c>
      <c r="Y7869">
        <v>11.6</v>
      </c>
      <c r="Z7869">
        <v>6.2</v>
      </c>
      <c r="AA7869">
        <v>324.60000000000002</v>
      </c>
      <c r="AB7869">
        <v>28</v>
      </c>
      <c r="AC7869">
        <v>10</v>
      </c>
      <c r="AD7869">
        <v>0</v>
      </c>
      <c r="AE7869" t="s">
        <v>23687</v>
      </c>
      <c r="AF7869" t="s">
        <v>23688</v>
      </c>
      <c r="AG7869">
        <v>0.61</v>
      </c>
      <c r="AH7869" t="s">
        <v>330</v>
      </c>
      <c r="AI7869" t="s">
        <v>9140</v>
      </c>
      <c r="AJ7869" t="s">
        <v>331</v>
      </c>
    </row>
    <row r="7870" spans="1:36" x14ac:dyDescent="0.25">
      <c r="A7870" t="s">
        <v>32</v>
      </c>
      <c r="B7870" t="s">
        <v>23689</v>
      </c>
      <c r="C7870">
        <f>YEAR(B7870)</f>
        <v>2021</v>
      </c>
      <c r="D7870">
        <v>84.2</v>
      </c>
      <c r="E7870">
        <v>73.400000000000006</v>
      </c>
      <c r="F7870">
        <v>80.400000000000006</v>
      </c>
      <c r="H7870" s="2">
        <f>IF(F7870-79.68&lt;=0,0,IF(F7870-79.68&lt;=1,1,2))</f>
        <v>1</v>
      </c>
      <c r="I7870">
        <v>94.2</v>
      </c>
      <c r="J7870">
        <v>73.400000000000006</v>
      </c>
      <c r="K7870">
        <v>85.4</v>
      </c>
      <c r="L7870">
        <v>74.2</v>
      </c>
      <c r="M7870">
        <v>81.599999999999994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23</v>
      </c>
      <c r="V7870">
        <v>21.3</v>
      </c>
      <c r="W7870">
        <v>301</v>
      </c>
      <c r="X7870">
        <v>1011.2</v>
      </c>
      <c r="Y7870">
        <v>0.1</v>
      </c>
      <c r="Z7870">
        <v>6.2</v>
      </c>
      <c r="AA7870">
        <v>323.10000000000002</v>
      </c>
      <c r="AB7870">
        <v>27.9</v>
      </c>
      <c r="AC7870">
        <v>9</v>
      </c>
      <c r="AD7870">
        <v>0</v>
      </c>
      <c r="AE7870" t="s">
        <v>23690</v>
      </c>
      <c r="AF7870" t="s">
        <v>23691</v>
      </c>
      <c r="AG7870">
        <v>0.64</v>
      </c>
      <c r="AH7870" t="s">
        <v>330</v>
      </c>
      <c r="AI7870" t="s">
        <v>9140</v>
      </c>
      <c r="AJ7870" t="s">
        <v>331</v>
      </c>
    </row>
    <row r="7871" spans="1:36" x14ac:dyDescent="0.25">
      <c r="A7871" t="s">
        <v>32</v>
      </c>
      <c r="B7871" t="s">
        <v>23692</v>
      </c>
      <c r="C7871">
        <f>YEAR(B7871)</f>
        <v>2021</v>
      </c>
      <c r="D7871">
        <v>87.8</v>
      </c>
      <c r="E7871">
        <v>73.400000000000006</v>
      </c>
      <c r="F7871">
        <v>83</v>
      </c>
      <c r="H7871" s="2">
        <f>IF(F7871-79.68&lt;=0,0,IF(F7871-79.68&lt;=1,1,2))</f>
        <v>2</v>
      </c>
      <c r="I7871">
        <v>102.4</v>
      </c>
      <c r="J7871">
        <v>73.400000000000006</v>
      </c>
      <c r="K7871">
        <v>90.3</v>
      </c>
      <c r="L7871">
        <v>74.5</v>
      </c>
      <c r="M7871">
        <v>75.8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27.5</v>
      </c>
      <c r="V7871">
        <v>20.8</v>
      </c>
      <c r="W7871">
        <v>286.3</v>
      </c>
      <c r="X7871">
        <v>1009.4</v>
      </c>
      <c r="Y7871">
        <v>0</v>
      </c>
      <c r="Z7871">
        <v>6.2</v>
      </c>
      <c r="AA7871">
        <v>327</v>
      </c>
      <c r="AB7871">
        <v>28.3</v>
      </c>
      <c r="AC7871">
        <v>10</v>
      </c>
      <c r="AD7871">
        <v>0</v>
      </c>
      <c r="AE7871" t="s">
        <v>23693</v>
      </c>
      <c r="AF7871" t="s">
        <v>23694</v>
      </c>
      <c r="AG7871">
        <v>0.67</v>
      </c>
      <c r="AH7871" t="s">
        <v>330</v>
      </c>
      <c r="AI7871" t="s">
        <v>9140</v>
      </c>
      <c r="AJ7871" t="s">
        <v>331</v>
      </c>
    </row>
    <row r="7872" spans="1:36" x14ac:dyDescent="0.25">
      <c r="A7872" t="s">
        <v>32</v>
      </c>
      <c r="B7872" t="s">
        <v>23695</v>
      </c>
      <c r="C7872">
        <f>YEAR(B7872)</f>
        <v>2021</v>
      </c>
      <c r="D7872">
        <v>91.4</v>
      </c>
      <c r="E7872">
        <v>82.4</v>
      </c>
      <c r="F7872">
        <v>86.7</v>
      </c>
      <c r="H7872" s="2">
        <f>IF(F7872-79.68&lt;=0,0,IF(F7872-79.68&lt;=1,1,2))</f>
        <v>2</v>
      </c>
      <c r="I7872">
        <v>110.9</v>
      </c>
      <c r="J7872">
        <v>89.5</v>
      </c>
      <c r="K7872">
        <v>98</v>
      </c>
      <c r="L7872">
        <v>76.599999999999994</v>
      </c>
      <c r="M7872">
        <v>72.3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28.6</v>
      </c>
      <c r="V7872">
        <v>18.3</v>
      </c>
      <c r="W7872">
        <v>300.5</v>
      </c>
      <c r="X7872">
        <v>1007.8</v>
      </c>
      <c r="Y7872">
        <v>0.1</v>
      </c>
      <c r="Z7872">
        <v>6.2</v>
      </c>
      <c r="AA7872">
        <v>324.39999999999998</v>
      </c>
      <c r="AB7872">
        <v>28.1</v>
      </c>
      <c r="AC7872">
        <v>10</v>
      </c>
      <c r="AD7872">
        <v>0</v>
      </c>
      <c r="AE7872" t="s">
        <v>23696</v>
      </c>
      <c r="AF7872" t="s">
        <v>23697</v>
      </c>
      <c r="AG7872">
        <v>0.7</v>
      </c>
      <c r="AH7872" t="s">
        <v>330</v>
      </c>
      <c r="AI7872" t="s">
        <v>9140</v>
      </c>
      <c r="AJ7872" t="s">
        <v>331</v>
      </c>
    </row>
    <row r="7873" spans="1:36" x14ac:dyDescent="0.25">
      <c r="A7873" t="s">
        <v>32</v>
      </c>
      <c r="B7873" t="s">
        <v>23698</v>
      </c>
      <c r="C7873">
        <f>YEAR(B7873)</f>
        <v>2021</v>
      </c>
      <c r="D7873">
        <v>96.8</v>
      </c>
      <c r="E7873">
        <v>78.8</v>
      </c>
      <c r="F7873">
        <v>88.2</v>
      </c>
      <c r="H7873" s="2">
        <f>IF(F7873-79.68&lt;=0,0,IF(F7873-79.68&lt;=1,1,2))</f>
        <v>2</v>
      </c>
      <c r="I7873">
        <v>126.5</v>
      </c>
      <c r="J7873">
        <v>78.8</v>
      </c>
      <c r="K7873">
        <v>102.8</v>
      </c>
      <c r="L7873">
        <v>77.099999999999994</v>
      </c>
      <c r="M7873">
        <v>70.099999999999994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26.4</v>
      </c>
      <c r="V7873">
        <v>12.1</v>
      </c>
      <c r="W7873">
        <v>306.39999999999998</v>
      </c>
      <c r="X7873">
        <v>1006.7</v>
      </c>
      <c r="Y7873">
        <v>0</v>
      </c>
      <c r="Z7873">
        <v>6.2</v>
      </c>
      <c r="AA7873">
        <v>324.89999999999998</v>
      </c>
      <c r="AB7873">
        <v>28.2</v>
      </c>
      <c r="AC7873">
        <v>10</v>
      </c>
      <c r="AD7873">
        <v>0</v>
      </c>
      <c r="AE7873" t="s">
        <v>23699</v>
      </c>
      <c r="AF7873" t="s">
        <v>23700</v>
      </c>
      <c r="AG7873">
        <v>0.75</v>
      </c>
      <c r="AH7873" t="s">
        <v>330</v>
      </c>
      <c r="AI7873" t="s">
        <v>9140</v>
      </c>
      <c r="AJ7873" t="s">
        <v>331</v>
      </c>
    </row>
    <row r="7874" spans="1:36" x14ac:dyDescent="0.25">
      <c r="A7874" t="s">
        <v>32</v>
      </c>
      <c r="B7874" t="s">
        <v>23701</v>
      </c>
      <c r="C7874">
        <f>YEAR(B7874)</f>
        <v>2021</v>
      </c>
      <c r="D7874">
        <v>91.4</v>
      </c>
      <c r="E7874">
        <v>77</v>
      </c>
      <c r="F7874">
        <v>84.6</v>
      </c>
      <c r="H7874" s="2">
        <f>IF(F7874-79.68&lt;=0,0,IF(F7874-79.68&lt;=1,1,2))</f>
        <v>2</v>
      </c>
      <c r="I7874">
        <v>117.9</v>
      </c>
      <c r="J7874">
        <v>77</v>
      </c>
      <c r="K7874">
        <v>96.1</v>
      </c>
      <c r="L7874">
        <v>75.900000000000006</v>
      </c>
      <c r="M7874">
        <v>75.400000000000006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24.8</v>
      </c>
      <c r="V7874">
        <v>11.4</v>
      </c>
      <c r="W7874">
        <v>261.3</v>
      </c>
      <c r="X7874">
        <v>1008.3</v>
      </c>
      <c r="Y7874">
        <v>0</v>
      </c>
      <c r="Z7874">
        <v>6.2</v>
      </c>
      <c r="AA7874">
        <v>325.39999999999998</v>
      </c>
      <c r="AB7874">
        <v>28.3</v>
      </c>
      <c r="AC7874">
        <v>10</v>
      </c>
      <c r="AD7874">
        <v>0</v>
      </c>
      <c r="AE7874" t="s">
        <v>23702</v>
      </c>
      <c r="AF7874" t="s">
        <v>23703</v>
      </c>
      <c r="AG7874">
        <v>0.77</v>
      </c>
      <c r="AH7874" t="s">
        <v>330</v>
      </c>
      <c r="AI7874" t="s">
        <v>9140</v>
      </c>
      <c r="AJ7874" t="s">
        <v>331</v>
      </c>
    </row>
    <row r="7875" spans="1:36" x14ac:dyDescent="0.25">
      <c r="A7875" t="s">
        <v>32</v>
      </c>
      <c r="B7875" t="s">
        <v>23704</v>
      </c>
      <c r="C7875">
        <f>YEAR(B7875)</f>
        <v>2021</v>
      </c>
      <c r="D7875">
        <v>93.2</v>
      </c>
      <c r="E7875">
        <v>79.400000000000006</v>
      </c>
      <c r="F7875">
        <v>87.2</v>
      </c>
      <c r="H7875" s="2">
        <f>IF(F7875-79.68&lt;=0,0,IF(F7875-79.68&lt;=1,1,2))</f>
        <v>2</v>
      </c>
      <c r="I7875">
        <v>114.4</v>
      </c>
      <c r="J7875">
        <v>79.400000000000006</v>
      </c>
      <c r="K7875">
        <v>100.3</v>
      </c>
      <c r="L7875">
        <v>77.900000000000006</v>
      </c>
      <c r="M7875">
        <v>74.5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28.4</v>
      </c>
      <c r="V7875">
        <v>20.3</v>
      </c>
      <c r="W7875">
        <v>299.2</v>
      </c>
      <c r="X7875">
        <v>1008.8</v>
      </c>
      <c r="Y7875">
        <v>0</v>
      </c>
      <c r="Z7875">
        <v>6.2</v>
      </c>
      <c r="AA7875">
        <v>322.7</v>
      </c>
      <c r="AB7875">
        <v>28</v>
      </c>
      <c r="AC7875">
        <v>10</v>
      </c>
      <c r="AD7875">
        <v>0</v>
      </c>
      <c r="AE7875" t="s">
        <v>23705</v>
      </c>
      <c r="AF7875" t="s">
        <v>23706</v>
      </c>
      <c r="AG7875">
        <v>0.8</v>
      </c>
      <c r="AH7875" t="s">
        <v>330</v>
      </c>
      <c r="AI7875" t="s">
        <v>9140</v>
      </c>
      <c r="AJ7875" t="s">
        <v>331</v>
      </c>
    </row>
    <row r="7876" spans="1:36" x14ac:dyDescent="0.25">
      <c r="A7876" t="s">
        <v>32</v>
      </c>
      <c r="B7876" t="s">
        <v>23707</v>
      </c>
      <c r="C7876">
        <f>YEAR(B7876)</f>
        <v>2021</v>
      </c>
      <c r="D7876">
        <v>98.6</v>
      </c>
      <c r="E7876">
        <v>84.2</v>
      </c>
      <c r="F7876">
        <v>91.3</v>
      </c>
      <c r="H7876" s="2">
        <f>IF(F7876-79.68&lt;=0,0,IF(F7876-79.68&lt;=1,1,2))</f>
        <v>2</v>
      </c>
      <c r="I7876">
        <v>127.1</v>
      </c>
      <c r="J7876">
        <v>91.6</v>
      </c>
      <c r="K7876">
        <v>109.7</v>
      </c>
      <c r="L7876">
        <v>79.599999999999994</v>
      </c>
      <c r="M7876">
        <v>69.099999999999994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28.9</v>
      </c>
      <c r="V7876">
        <v>17.899999999999999</v>
      </c>
      <c r="W7876">
        <v>309.7</v>
      </c>
      <c r="X7876">
        <v>1010</v>
      </c>
      <c r="Y7876">
        <v>0</v>
      </c>
      <c r="Z7876">
        <v>6.2</v>
      </c>
      <c r="AA7876">
        <v>320.8</v>
      </c>
      <c r="AB7876">
        <v>27.5</v>
      </c>
      <c r="AC7876">
        <v>10</v>
      </c>
      <c r="AD7876">
        <v>0</v>
      </c>
      <c r="AE7876" t="s">
        <v>23708</v>
      </c>
      <c r="AF7876" t="s">
        <v>23709</v>
      </c>
      <c r="AG7876">
        <v>0.83</v>
      </c>
      <c r="AH7876" t="s">
        <v>330</v>
      </c>
      <c r="AI7876" t="s">
        <v>9140</v>
      </c>
      <c r="AJ7876" t="s">
        <v>331</v>
      </c>
    </row>
    <row r="7877" spans="1:36" x14ac:dyDescent="0.25">
      <c r="A7877" t="s">
        <v>32</v>
      </c>
      <c r="B7877" t="s">
        <v>23710</v>
      </c>
      <c r="C7877">
        <f>YEAR(B7877)</f>
        <v>2021</v>
      </c>
      <c r="D7877">
        <v>96.8</v>
      </c>
      <c r="E7877">
        <v>80.599999999999994</v>
      </c>
      <c r="F7877">
        <v>88.3</v>
      </c>
      <c r="H7877" s="2">
        <f>IF(F7877-79.68&lt;=0,0,IF(F7877-79.68&lt;=1,1,2))</f>
        <v>2</v>
      </c>
      <c r="I7877">
        <v>128.1</v>
      </c>
      <c r="J7877">
        <v>85.8</v>
      </c>
      <c r="K7877">
        <v>103.2</v>
      </c>
      <c r="L7877">
        <v>78.400000000000006</v>
      </c>
      <c r="M7877">
        <v>72.900000000000006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26.4</v>
      </c>
      <c r="V7877">
        <v>16.100000000000001</v>
      </c>
      <c r="W7877">
        <v>305.7</v>
      </c>
      <c r="X7877">
        <v>1011.5</v>
      </c>
      <c r="Y7877">
        <v>0</v>
      </c>
      <c r="Z7877">
        <v>6.2</v>
      </c>
      <c r="AA7877">
        <v>319.10000000000002</v>
      </c>
      <c r="AB7877">
        <v>27.3</v>
      </c>
      <c r="AC7877">
        <v>10</v>
      </c>
      <c r="AD7877">
        <v>0</v>
      </c>
      <c r="AE7877" t="s">
        <v>23711</v>
      </c>
      <c r="AF7877" t="s">
        <v>23712</v>
      </c>
      <c r="AG7877">
        <v>0.86</v>
      </c>
      <c r="AH7877" t="s">
        <v>330</v>
      </c>
      <c r="AI7877" t="s">
        <v>9140</v>
      </c>
      <c r="AJ7877" t="s">
        <v>331</v>
      </c>
    </row>
    <row r="7878" spans="1:36" x14ac:dyDescent="0.25">
      <c r="A7878" t="s">
        <v>32</v>
      </c>
      <c r="B7878" t="s">
        <v>23713</v>
      </c>
      <c r="C7878">
        <f>YEAR(B7878)</f>
        <v>2021</v>
      </c>
      <c r="D7878">
        <v>96.8</v>
      </c>
      <c r="E7878">
        <v>78.8</v>
      </c>
      <c r="F7878">
        <v>87.4</v>
      </c>
      <c r="H7878" s="2">
        <f>IF(F7878-79.68&lt;=0,0,IF(F7878-79.68&lt;=1,1,2))</f>
        <v>2</v>
      </c>
      <c r="I7878">
        <v>121.8</v>
      </c>
      <c r="J7878">
        <v>78.8</v>
      </c>
      <c r="K7878">
        <v>98.9</v>
      </c>
      <c r="L7878">
        <v>75.3</v>
      </c>
      <c r="M7878">
        <v>67.900000000000006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26.5</v>
      </c>
      <c r="V7878">
        <v>16.100000000000001</v>
      </c>
      <c r="W7878">
        <v>286.8</v>
      </c>
      <c r="X7878">
        <v>1009.7</v>
      </c>
      <c r="Y7878">
        <v>0</v>
      </c>
      <c r="Z7878">
        <v>6.2</v>
      </c>
      <c r="AA7878">
        <v>316.89999999999998</v>
      </c>
      <c r="AB7878">
        <v>27.2</v>
      </c>
      <c r="AC7878">
        <v>9</v>
      </c>
      <c r="AD7878">
        <v>0</v>
      </c>
      <c r="AE7878" t="s">
        <v>23714</v>
      </c>
      <c r="AF7878" t="s">
        <v>23715</v>
      </c>
      <c r="AG7878">
        <v>0.9</v>
      </c>
      <c r="AH7878" t="s">
        <v>330</v>
      </c>
      <c r="AI7878" t="s">
        <v>9140</v>
      </c>
      <c r="AJ7878" t="s">
        <v>331</v>
      </c>
    </row>
    <row r="7879" spans="1:36" x14ac:dyDescent="0.25">
      <c r="A7879" t="s">
        <v>32</v>
      </c>
      <c r="B7879" t="s">
        <v>23716</v>
      </c>
      <c r="C7879">
        <f>YEAR(B7879)</f>
        <v>2021</v>
      </c>
      <c r="D7879">
        <v>103</v>
      </c>
      <c r="E7879">
        <v>82.4</v>
      </c>
      <c r="F7879">
        <v>91.1</v>
      </c>
      <c r="H7879" s="2">
        <f>IF(F7879-79.68&lt;=0,0,IF(F7879-79.68&lt;=1,1,2))</f>
        <v>2</v>
      </c>
      <c r="I7879">
        <v>127.3</v>
      </c>
      <c r="J7879">
        <v>83.9</v>
      </c>
      <c r="K7879">
        <v>104.4</v>
      </c>
      <c r="L7879">
        <v>74.8</v>
      </c>
      <c r="M7879">
        <v>59.2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25.7</v>
      </c>
      <c r="V7879">
        <v>22.9</v>
      </c>
      <c r="W7879">
        <v>268.89999999999998</v>
      </c>
      <c r="X7879">
        <v>1004.6</v>
      </c>
      <c r="Y7879">
        <v>3.9</v>
      </c>
      <c r="Z7879">
        <v>6.2</v>
      </c>
      <c r="AA7879">
        <v>319.3</v>
      </c>
      <c r="AB7879">
        <v>27.6</v>
      </c>
      <c r="AC7879">
        <v>10</v>
      </c>
      <c r="AD7879">
        <v>0</v>
      </c>
      <c r="AE7879" t="s">
        <v>23717</v>
      </c>
      <c r="AF7879" t="s">
        <v>23718</v>
      </c>
      <c r="AG7879">
        <v>0.93</v>
      </c>
      <c r="AH7879" t="s">
        <v>330</v>
      </c>
      <c r="AI7879" t="s">
        <v>9140</v>
      </c>
      <c r="AJ7879" t="s">
        <v>331</v>
      </c>
    </row>
    <row r="7880" spans="1:36" x14ac:dyDescent="0.25">
      <c r="A7880" t="s">
        <v>32</v>
      </c>
      <c r="B7880" t="s">
        <v>23719</v>
      </c>
      <c r="C7880">
        <f>YEAR(B7880)</f>
        <v>2021</v>
      </c>
      <c r="D7880">
        <v>87.8</v>
      </c>
      <c r="E7880">
        <v>80.599999999999994</v>
      </c>
      <c r="F7880">
        <v>84.2</v>
      </c>
      <c r="H7880" s="2">
        <f>IF(F7880-79.68&lt;=0,0,IF(F7880-79.68&lt;=1,1,2))</f>
        <v>2</v>
      </c>
      <c r="I7880">
        <v>105.2</v>
      </c>
      <c r="J7880">
        <v>83.9</v>
      </c>
      <c r="K7880">
        <v>94.5</v>
      </c>
      <c r="L7880">
        <v>76.7</v>
      </c>
      <c r="M7880">
        <v>78.400000000000006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30.4</v>
      </c>
      <c r="V7880">
        <v>15</v>
      </c>
      <c r="W7880">
        <v>295.2</v>
      </c>
      <c r="X7880">
        <v>1006.8</v>
      </c>
      <c r="Y7880">
        <v>15.7</v>
      </c>
      <c r="Z7880">
        <v>6.2</v>
      </c>
      <c r="AA7880">
        <v>310.2</v>
      </c>
      <c r="AB7880">
        <v>26.8</v>
      </c>
      <c r="AC7880">
        <v>9</v>
      </c>
      <c r="AD7880">
        <v>0</v>
      </c>
      <c r="AE7880" t="s">
        <v>23720</v>
      </c>
      <c r="AF7880" t="s">
        <v>23721</v>
      </c>
      <c r="AG7880">
        <v>0.96</v>
      </c>
      <c r="AH7880" t="s">
        <v>330</v>
      </c>
      <c r="AI7880" t="s">
        <v>9140</v>
      </c>
      <c r="AJ7880" t="s">
        <v>331</v>
      </c>
    </row>
    <row r="7881" spans="1:36" x14ac:dyDescent="0.25">
      <c r="A7881" t="s">
        <v>32</v>
      </c>
      <c r="B7881" t="s">
        <v>23722</v>
      </c>
      <c r="C7881">
        <f>YEAR(B7881)</f>
        <v>2021</v>
      </c>
      <c r="D7881">
        <v>86</v>
      </c>
      <c r="E7881">
        <v>78.8</v>
      </c>
      <c r="F7881">
        <v>82.7</v>
      </c>
      <c r="H7881" s="2">
        <f>IF(F7881-79.68&lt;=0,0,IF(F7881-79.68&lt;=1,1,2))</f>
        <v>2</v>
      </c>
      <c r="I7881">
        <v>97.2</v>
      </c>
      <c r="J7881">
        <v>78.8</v>
      </c>
      <c r="K7881">
        <v>89.5</v>
      </c>
      <c r="L7881">
        <v>75</v>
      </c>
      <c r="M7881">
        <v>77.8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33.6</v>
      </c>
      <c r="V7881">
        <v>15.1</v>
      </c>
      <c r="W7881">
        <v>296.89999999999998</v>
      </c>
      <c r="X7881">
        <v>1012.9</v>
      </c>
      <c r="Y7881">
        <v>13.2</v>
      </c>
      <c r="Z7881">
        <v>6.2</v>
      </c>
      <c r="AA7881">
        <v>317.2</v>
      </c>
      <c r="AB7881">
        <v>27.2</v>
      </c>
      <c r="AC7881">
        <v>10</v>
      </c>
      <c r="AD7881">
        <v>0</v>
      </c>
      <c r="AE7881" t="s">
        <v>23723</v>
      </c>
      <c r="AF7881" t="s">
        <v>23724</v>
      </c>
      <c r="AG7881">
        <v>0</v>
      </c>
      <c r="AH7881" t="s">
        <v>330</v>
      </c>
      <c r="AI7881" t="s">
        <v>9140</v>
      </c>
      <c r="AJ7881" t="s">
        <v>331</v>
      </c>
    </row>
    <row r="7882" spans="1:36" x14ac:dyDescent="0.25">
      <c r="A7882" t="s">
        <v>32</v>
      </c>
      <c r="B7882" t="s">
        <v>23725</v>
      </c>
      <c r="C7882">
        <f>YEAR(B7882)</f>
        <v>2021</v>
      </c>
      <c r="D7882">
        <v>87.8</v>
      </c>
      <c r="E7882">
        <v>80.599999999999994</v>
      </c>
      <c r="F7882">
        <v>83.7</v>
      </c>
      <c r="H7882" s="2">
        <f>IF(F7882-79.68&lt;=0,0,IF(F7882-79.68&lt;=1,1,2))</f>
        <v>2</v>
      </c>
      <c r="I7882">
        <v>100</v>
      </c>
      <c r="J7882">
        <v>83.8</v>
      </c>
      <c r="K7882">
        <v>91.7</v>
      </c>
      <c r="L7882">
        <v>74.8</v>
      </c>
      <c r="M7882">
        <v>74.7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34.200000000000003</v>
      </c>
      <c r="V7882">
        <v>16.100000000000001</v>
      </c>
      <c r="W7882">
        <v>300.3</v>
      </c>
      <c r="X7882">
        <v>1014.7</v>
      </c>
      <c r="Y7882">
        <v>0</v>
      </c>
      <c r="Z7882">
        <v>6.2</v>
      </c>
      <c r="AA7882">
        <v>313.3</v>
      </c>
      <c r="AB7882">
        <v>27.1</v>
      </c>
      <c r="AC7882">
        <v>9</v>
      </c>
      <c r="AD7882">
        <v>0</v>
      </c>
      <c r="AE7882" t="s">
        <v>23726</v>
      </c>
      <c r="AF7882" t="s">
        <v>23727</v>
      </c>
      <c r="AG7882">
        <v>0.03</v>
      </c>
      <c r="AH7882" t="s">
        <v>330</v>
      </c>
      <c r="AI7882" t="s">
        <v>9140</v>
      </c>
      <c r="AJ7882" t="s">
        <v>331</v>
      </c>
    </row>
    <row r="7883" spans="1:36" x14ac:dyDescent="0.25">
      <c r="A7883" t="s">
        <v>32</v>
      </c>
      <c r="B7883" t="s">
        <v>23728</v>
      </c>
      <c r="C7883">
        <f>YEAR(B7883)</f>
        <v>2021</v>
      </c>
      <c r="D7883">
        <v>89.6</v>
      </c>
      <c r="E7883">
        <v>78.599999999999994</v>
      </c>
      <c r="F7883">
        <v>85.1</v>
      </c>
      <c r="H7883" s="2">
        <f>IF(F7883-79.68&lt;=0,0,IF(F7883-79.68&lt;=1,1,2))</f>
        <v>2</v>
      </c>
      <c r="I7883">
        <v>105.2</v>
      </c>
      <c r="J7883">
        <v>78.599999999999994</v>
      </c>
      <c r="K7883">
        <v>95.6</v>
      </c>
      <c r="L7883">
        <v>76.8</v>
      </c>
      <c r="M7883">
        <v>76.400000000000006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29.1</v>
      </c>
      <c r="V7883">
        <v>12.8</v>
      </c>
      <c r="W7883">
        <v>304.3</v>
      </c>
      <c r="X7883">
        <v>1013.8</v>
      </c>
      <c r="Y7883">
        <v>0</v>
      </c>
      <c r="Z7883">
        <v>6.2</v>
      </c>
      <c r="AA7883">
        <v>310</v>
      </c>
      <c r="AB7883">
        <v>26.8</v>
      </c>
      <c r="AC7883">
        <v>9</v>
      </c>
      <c r="AD7883">
        <v>0</v>
      </c>
      <c r="AE7883" t="s">
        <v>23729</v>
      </c>
      <c r="AF7883" t="s">
        <v>23730</v>
      </c>
      <c r="AG7883">
        <v>0.06</v>
      </c>
      <c r="AH7883" t="s">
        <v>330</v>
      </c>
      <c r="AI7883" t="s">
        <v>9140</v>
      </c>
      <c r="AJ7883" t="s">
        <v>331</v>
      </c>
    </row>
    <row r="7884" spans="1:36" x14ac:dyDescent="0.25">
      <c r="A7884" t="s">
        <v>32</v>
      </c>
      <c r="B7884" t="s">
        <v>23731</v>
      </c>
      <c r="C7884">
        <f>YEAR(B7884)</f>
        <v>2021</v>
      </c>
      <c r="D7884">
        <v>91.4</v>
      </c>
      <c r="E7884">
        <v>80.599999999999994</v>
      </c>
      <c r="F7884">
        <v>87</v>
      </c>
      <c r="H7884" s="2">
        <f>IF(F7884-79.68&lt;=0,0,IF(F7884-79.68&lt;=1,1,2))</f>
        <v>2</v>
      </c>
      <c r="I7884">
        <v>117.9</v>
      </c>
      <c r="J7884">
        <v>84.9</v>
      </c>
      <c r="K7884">
        <v>102.4</v>
      </c>
      <c r="L7884">
        <v>79.3</v>
      </c>
      <c r="M7884">
        <v>78.2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25.9</v>
      </c>
      <c r="V7884">
        <v>9.8000000000000007</v>
      </c>
      <c r="W7884">
        <v>315.7</v>
      </c>
      <c r="X7884">
        <v>1011.6</v>
      </c>
      <c r="Y7884">
        <v>0</v>
      </c>
      <c r="Z7884">
        <v>6.2</v>
      </c>
      <c r="AA7884">
        <v>307.10000000000002</v>
      </c>
      <c r="AB7884">
        <v>26.4</v>
      </c>
      <c r="AC7884">
        <v>9</v>
      </c>
      <c r="AD7884">
        <v>0</v>
      </c>
      <c r="AE7884" t="s">
        <v>23732</v>
      </c>
      <c r="AF7884" t="s">
        <v>23733</v>
      </c>
      <c r="AG7884">
        <v>0.1</v>
      </c>
      <c r="AH7884" t="s">
        <v>330</v>
      </c>
      <c r="AI7884" t="s">
        <v>9140</v>
      </c>
      <c r="AJ7884" t="s">
        <v>331</v>
      </c>
    </row>
    <row r="7885" spans="1:36" x14ac:dyDescent="0.25">
      <c r="A7885" t="s">
        <v>32</v>
      </c>
      <c r="B7885" t="s">
        <v>23734</v>
      </c>
      <c r="C7885">
        <f>YEAR(B7885)</f>
        <v>2021</v>
      </c>
      <c r="D7885">
        <v>87.8</v>
      </c>
      <c r="E7885">
        <v>78.8</v>
      </c>
      <c r="F7885">
        <v>83.2</v>
      </c>
      <c r="H7885" s="2">
        <f>IF(F7885-79.68&lt;=0,0,IF(F7885-79.68&lt;=1,1,2))</f>
        <v>2</v>
      </c>
      <c r="I7885">
        <v>105.2</v>
      </c>
      <c r="J7885">
        <v>78.8</v>
      </c>
      <c r="K7885">
        <v>92.1</v>
      </c>
      <c r="L7885">
        <v>75.599999999999994</v>
      </c>
      <c r="M7885">
        <v>78.3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69.099999999999994</v>
      </c>
      <c r="V7885">
        <v>14.9</v>
      </c>
      <c r="W7885">
        <v>303.60000000000002</v>
      </c>
      <c r="X7885">
        <v>1011.8</v>
      </c>
      <c r="Y7885">
        <v>13</v>
      </c>
      <c r="Z7885">
        <v>6.2</v>
      </c>
      <c r="AA7885">
        <v>300.89999999999998</v>
      </c>
      <c r="AB7885">
        <v>26.1</v>
      </c>
      <c r="AC7885">
        <v>9</v>
      </c>
      <c r="AD7885">
        <v>0</v>
      </c>
      <c r="AE7885" t="s">
        <v>23735</v>
      </c>
      <c r="AF7885" t="s">
        <v>23736</v>
      </c>
      <c r="AG7885">
        <v>0.14000000000000001</v>
      </c>
      <c r="AH7885" t="s">
        <v>330</v>
      </c>
      <c r="AI7885" t="s">
        <v>9140</v>
      </c>
      <c r="AJ7885" t="s">
        <v>331</v>
      </c>
    </row>
    <row r="7886" spans="1:36" x14ac:dyDescent="0.25">
      <c r="A7886" t="s">
        <v>32</v>
      </c>
      <c r="B7886" t="s">
        <v>23737</v>
      </c>
      <c r="C7886">
        <f>YEAR(B7886)</f>
        <v>2021</v>
      </c>
      <c r="D7886">
        <v>86</v>
      </c>
      <c r="E7886">
        <v>78.8</v>
      </c>
      <c r="F7886">
        <v>82.4</v>
      </c>
      <c r="H7886" s="2">
        <f>IF(F7886-79.68&lt;=0,0,IF(F7886-79.68&lt;=1,1,2))</f>
        <v>2</v>
      </c>
      <c r="I7886">
        <v>97.2</v>
      </c>
      <c r="J7886">
        <v>78.8</v>
      </c>
      <c r="K7886">
        <v>89.9</v>
      </c>
      <c r="L7886">
        <v>76</v>
      </c>
      <c r="M7886">
        <v>81.099999999999994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27.5</v>
      </c>
      <c r="V7886">
        <v>16.600000000000001</v>
      </c>
      <c r="W7886">
        <v>300.60000000000002</v>
      </c>
      <c r="X7886">
        <v>1013.8</v>
      </c>
      <c r="Y7886">
        <v>15.5</v>
      </c>
      <c r="Z7886">
        <v>6.2</v>
      </c>
      <c r="AA7886">
        <v>306.10000000000002</v>
      </c>
      <c r="AB7886">
        <v>26.6</v>
      </c>
      <c r="AC7886">
        <v>9</v>
      </c>
      <c r="AD7886">
        <v>0</v>
      </c>
      <c r="AE7886" t="s">
        <v>23738</v>
      </c>
      <c r="AF7886" t="s">
        <v>23739</v>
      </c>
      <c r="AG7886">
        <v>0.17</v>
      </c>
      <c r="AH7886" t="s">
        <v>330</v>
      </c>
      <c r="AI7886" t="s">
        <v>9140</v>
      </c>
      <c r="AJ7886" t="s">
        <v>331</v>
      </c>
    </row>
    <row r="7887" spans="1:36" x14ac:dyDescent="0.25">
      <c r="A7887" t="s">
        <v>32</v>
      </c>
      <c r="B7887" t="s">
        <v>23740</v>
      </c>
      <c r="C7887">
        <f>YEAR(B7887)</f>
        <v>2021</v>
      </c>
      <c r="D7887">
        <v>84.2</v>
      </c>
      <c r="E7887">
        <v>77.8</v>
      </c>
      <c r="F7887">
        <v>80.8</v>
      </c>
      <c r="H7887" s="2">
        <f>IF(F7887-79.68&lt;=0,0,IF(F7887-79.68&lt;=1,1,2))</f>
        <v>2</v>
      </c>
      <c r="I7887">
        <v>91.1</v>
      </c>
      <c r="J7887">
        <v>77.8</v>
      </c>
      <c r="K7887">
        <v>85.1</v>
      </c>
      <c r="L7887">
        <v>74.099999999999994</v>
      </c>
      <c r="M7887">
        <v>80.3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36</v>
      </c>
      <c r="V7887">
        <v>17.399999999999999</v>
      </c>
      <c r="W7887">
        <v>310.39999999999998</v>
      </c>
      <c r="X7887">
        <v>1014.3</v>
      </c>
      <c r="Y7887">
        <v>28.1</v>
      </c>
      <c r="Z7887">
        <v>6.2</v>
      </c>
      <c r="AA7887">
        <v>292.8</v>
      </c>
      <c r="AB7887">
        <v>25.3</v>
      </c>
      <c r="AC7887">
        <v>9</v>
      </c>
      <c r="AD7887">
        <v>0</v>
      </c>
      <c r="AE7887" t="s">
        <v>23741</v>
      </c>
      <c r="AF7887" t="s">
        <v>23742</v>
      </c>
      <c r="AG7887">
        <v>0.21</v>
      </c>
      <c r="AH7887" t="s">
        <v>36</v>
      </c>
      <c r="AI7887" t="s">
        <v>37</v>
      </c>
      <c r="AJ7887" t="s">
        <v>38</v>
      </c>
    </row>
    <row r="7888" spans="1:36" x14ac:dyDescent="0.25">
      <c r="A7888" t="s">
        <v>32</v>
      </c>
      <c r="B7888" t="s">
        <v>23743</v>
      </c>
      <c r="C7888">
        <f>YEAR(B7888)</f>
        <v>2021</v>
      </c>
      <c r="D7888">
        <v>82.4</v>
      </c>
      <c r="E7888">
        <v>77</v>
      </c>
      <c r="F7888">
        <v>79.099999999999994</v>
      </c>
      <c r="H7888" s="2">
        <f>IF(F7888-79.68&lt;=0,0,IF(F7888-79.68&lt;=1,1,2))</f>
        <v>0</v>
      </c>
      <c r="I7888">
        <v>89.5</v>
      </c>
      <c r="J7888">
        <v>77</v>
      </c>
      <c r="K7888">
        <v>81.599999999999994</v>
      </c>
      <c r="L7888">
        <v>72.8</v>
      </c>
      <c r="M7888">
        <v>81.099999999999994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28.4</v>
      </c>
      <c r="V7888">
        <v>15.1</v>
      </c>
      <c r="W7888">
        <v>302.7</v>
      </c>
      <c r="X7888">
        <v>1012.6</v>
      </c>
      <c r="Y7888">
        <v>33.200000000000003</v>
      </c>
      <c r="Z7888">
        <v>6.2</v>
      </c>
      <c r="AA7888">
        <v>289.60000000000002</v>
      </c>
      <c r="AB7888">
        <v>24.9</v>
      </c>
      <c r="AC7888">
        <v>9</v>
      </c>
      <c r="AD7888">
        <v>0</v>
      </c>
      <c r="AE7888" t="s">
        <v>23744</v>
      </c>
      <c r="AF7888" t="s">
        <v>23745</v>
      </c>
      <c r="AG7888">
        <v>0.25</v>
      </c>
      <c r="AH7888" t="s">
        <v>36</v>
      </c>
      <c r="AI7888" t="s">
        <v>37</v>
      </c>
      <c r="AJ7888" t="s">
        <v>38</v>
      </c>
    </row>
    <row r="7889" spans="1:36" x14ac:dyDescent="0.25">
      <c r="A7889" t="s">
        <v>32</v>
      </c>
      <c r="B7889" t="s">
        <v>23746</v>
      </c>
      <c r="C7889">
        <f>YEAR(B7889)</f>
        <v>2021</v>
      </c>
      <c r="D7889">
        <v>82.4</v>
      </c>
      <c r="E7889">
        <v>68</v>
      </c>
      <c r="F7889">
        <v>77.400000000000006</v>
      </c>
      <c r="H7889" s="2">
        <f>IF(F7889-79.68&lt;=0,0,IF(F7889-79.68&lt;=1,1,2))</f>
        <v>0</v>
      </c>
      <c r="I7889">
        <v>89.5</v>
      </c>
      <c r="J7889">
        <v>68</v>
      </c>
      <c r="K7889">
        <v>80</v>
      </c>
      <c r="L7889">
        <v>71.3</v>
      </c>
      <c r="M7889">
        <v>81.8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25.5</v>
      </c>
      <c r="V7889">
        <v>14.5</v>
      </c>
      <c r="W7889">
        <v>305.8</v>
      </c>
      <c r="X7889">
        <v>1012.3</v>
      </c>
      <c r="Y7889">
        <v>22</v>
      </c>
      <c r="Z7889">
        <v>6.2</v>
      </c>
      <c r="AA7889">
        <v>298.3</v>
      </c>
      <c r="AB7889">
        <v>25.6</v>
      </c>
      <c r="AC7889">
        <v>9</v>
      </c>
      <c r="AD7889">
        <v>0</v>
      </c>
      <c r="AE7889" t="s">
        <v>23747</v>
      </c>
      <c r="AF7889" t="s">
        <v>23748</v>
      </c>
      <c r="AG7889">
        <v>0.28000000000000003</v>
      </c>
      <c r="AH7889" t="s">
        <v>36</v>
      </c>
      <c r="AI7889" t="s">
        <v>37</v>
      </c>
      <c r="AJ7889" t="s">
        <v>38</v>
      </c>
    </row>
    <row r="7890" spans="1:36" x14ac:dyDescent="0.25">
      <c r="A7890" t="s">
        <v>32</v>
      </c>
      <c r="B7890" t="s">
        <v>23749</v>
      </c>
      <c r="C7890">
        <f>YEAR(B7890)</f>
        <v>2021</v>
      </c>
      <c r="D7890">
        <v>86</v>
      </c>
      <c r="E7890">
        <v>68</v>
      </c>
      <c r="F7890">
        <v>77</v>
      </c>
      <c r="H7890" s="2">
        <f>IF(F7890-79.68&lt;=0,0,IF(F7890-79.68&lt;=1,1,2))</f>
        <v>0</v>
      </c>
      <c r="I7890">
        <v>99.4</v>
      </c>
      <c r="J7890">
        <v>68</v>
      </c>
      <c r="K7890">
        <v>81.3</v>
      </c>
      <c r="L7890">
        <v>71.599999999999994</v>
      </c>
      <c r="M7890">
        <v>83.7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25.1</v>
      </c>
      <c r="V7890">
        <v>9.1999999999999993</v>
      </c>
      <c r="W7890">
        <v>273.89999999999998</v>
      </c>
      <c r="X7890">
        <v>1011</v>
      </c>
      <c r="Y7890">
        <v>6.2</v>
      </c>
      <c r="Z7890">
        <v>6.2</v>
      </c>
      <c r="AA7890">
        <v>307.10000000000002</v>
      </c>
      <c r="AB7890">
        <v>26.5</v>
      </c>
      <c r="AC7890">
        <v>9</v>
      </c>
      <c r="AD7890">
        <v>0</v>
      </c>
      <c r="AE7890" t="s">
        <v>23750</v>
      </c>
      <c r="AF7890" t="s">
        <v>23751</v>
      </c>
      <c r="AG7890">
        <v>0.32</v>
      </c>
      <c r="AH7890" t="s">
        <v>330</v>
      </c>
      <c r="AI7890" t="s">
        <v>9140</v>
      </c>
      <c r="AJ7890" t="s">
        <v>331</v>
      </c>
    </row>
    <row r="7891" spans="1:36" x14ac:dyDescent="0.25">
      <c r="A7891" t="s">
        <v>32</v>
      </c>
      <c r="B7891" t="s">
        <v>23752</v>
      </c>
      <c r="C7891">
        <f>YEAR(B7891)</f>
        <v>2021</v>
      </c>
      <c r="D7891">
        <v>87.8</v>
      </c>
      <c r="E7891">
        <v>69.8</v>
      </c>
      <c r="F7891">
        <v>79.7</v>
      </c>
      <c r="H7891" s="2">
        <f>IF(F7891-79.68&lt;=0,0,IF(F7891-79.68&lt;=1,1,2))</f>
        <v>1</v>
      </c>
      <c r="I7891">
        <v>108.1</v>
      </c>
      <c r="J7891">
        <v>69.8</v>
      </c>
      <c r="K7891">
        <v>87.5</v>
      </c>
      <c r="L7891">
        <v>74.599999999999994</v>
      </c>
      <c r="M7891">
        <v>84.8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23.5</v>
      </c>
      <c r="V7891">
        <v>11.4</v>
      </c>
      <c r="W7891">
        <v>246.4</v>
      </c>
      <c r="X7891">
        <v>1008</v>
      </c>
      <c r="Y7891">
        <v>5.7</v>
      </c>
      <c r="Z7891">
        <v>6.2</v>
      </c>
      <c r="AA7891">
        <v>297.8</v>
      </c>
      <c r="AB7891">
        <v>25.7</v>
      </c>
      <c r="AC7891">
        <v>9</v>
      </c>
      <c r="AD7891">
        <v>0</v>
      </c>
      <c r="AE7891" t="s">
        <v>23753</v>
      </c>
      <c r="AF7891" t="s">
        <v>23754</v>
      </c>
      <c r="AG7891">
        <v>0.35</v>
      </c>
      <c r="AH7891" t="s">
        <v>330</v>
      </c>
      <c r="AI7891" t="s">
        <v>9140</v>
      </c>
      <c r="AJ7891" t="s">
        <v>331</v>
      </c>
    </row>
    <row r="7892" spans="1:36" x14ac:dyDescent="0.25">
      <c r="A7892" t="s">
        <v>32</v>
      </c>
      <c r="B7892" t="s">
        <v>23755</v>
      </c>
      <c r="C7892">
        <f>YEAR(B7892)</f>
        <v>2021</v>
      </c>
      <c r="D7892">
        <v>86</v>
      </c>
      <c r="E7892">
        <v>73.400000000000006</v>
      </c>
      <c r="F7892">
        <v>80.099999999999994</v>
      </c>
      <c r="H7892" s="2">
        <f>IF(F7892-79.68&lt;=0,0,IF(F7892-79.68&lt;=1,1,2))</f>
        <v>1</v>
      </c>
      <c r="I7892">
        <v>101.9</v>
      </c>
      <c r="J7892">
        <v>73.400000000000006</v>
      </c>
      <c r="K7892">
        <v>85.9</v>
      </c>
      <c r="L7892">
        <v>76.599999999999994</v>
      </c>
      <c r="M7892">
        <v>89.2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21.7</v>
      </c>
      <c r="V7892">
        <v>10.9</v>
      </c>
      <c r="W7892">
        <v>308.3</v>
      </c>
      <c r="X7892">
        <v>1007.6</v>
      </c>
      <c r="Y7892">
        <v>13.1</v>
      </c>
      <c r="Z7892">
        <v>6.2</v>
      </c>
      <c r="AA7892">
        <v>298.7</v>
      </c>
      <c r="AB7892">
        <v>25.8</v>
      </c>
      <c r="AC7892">
        <v>9</v>
      </c>
      <c r="AD7892">
        <v>0</v>
      </c>
      <c r="AE7892" t="s">
        <v>23756</v>
      </c>
      <c r="AF7892" t="s">
        <v>23757</v>
      </c>
      <c r="AG7892">
        <v>0.39</v>
      </c>
      <c r="AH7892" t="s">
        <v>330</v>
      </c>
      <c r="AI7892" t="s">
        <v>9140</v>
      </c>
      <c r="AJ7892" t="s">
        <v>331</v>
      </c>
    </row>
    <row r="7893" spans="1:36" x14ac:dyDescent="0.25">
      <c r="A7893" t="s">
        <v>32</v>
      </c>
      <c r="B7893" t="s">
        <v>23758</v>
      </c>
      <c r="C7893">
        <f>YEAR(B7893)</f>
        <v>2021</v>
      </c>
      <c r="D7893">
        <v>84.2</v>
      </c>
      <c r="E7893">
        <v>75.2</v>
      </c>
      <c r="F7893">
        <v>80.900000000000006</v>
      </c>
      <c r="H7893" s="2">
        <f>IF(F7893-79.68&lt;=0,0,IF(F7893-79.68&lt;=1,1,2))</f>
        <v>2</v>
      </c>
      <c r="I7893">
        <v>96.1</v>
      </c>
      <c r="J7893">
        <v>75.2</v>
      </c>
      <c r="K7893">
        <v>86.2</v>
      </c>
      <c r="L7893">
        <v>75.599999999999994</v>
      </c>
      <c r="M7893">
        <v>84.1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25.3</v>
      </c>
      <c r="V7893">
        <v>11.7</v>
      </c>
      <c r="W7893">
        <v>307.3</v>
      </c>
      <c r="X7893">
        <v>1010.3</v>
      </c>
      <c r="Y7893">
        <v>8.6</v>
      </c>
      <c r="Z7893">
        <v>6.2</v>
      </c>
      <c r="AA7893">
        <v>293</v>
      </c>
      <c r="AB7893">
        <v>25.3</v>
      </c>
      <c r="AC7893">
        <v>9</v>
      </c>
      <c r="AD7893">
        <v>0</v>
      </c>
      <c r="AE7893" t="s">
        <v>23759</v>
      </c>
      <c r="AF7893" t="s">
        <v>23760</v>
      </c>
      <c r="AG7893">
        <v>0.42</v>
      </c>
      <c r="AH7893" t="s">
        <v>330</v>
      </c>
      <c r="AI7893" t="s">
        <v>9140</v>
      </c>
      <c r="AJ7893" t="s">
        <v>331</v>
      </c>
    </row>
    <row r="7894" spans="1:36" x14ac:dyDescent="0.25">
      <c r="A7894" t="s">
        <v>32</v>
      </c>
      <c r="B7894" t="s">
        <v>23761</v>
      </c>
      <c r="C7894">
        <f>YEAR(B7894)</f>
        <v>2021</v>
      </c>
      <c r="D7894">
        <v>86</v>
      </c>
      <c r="E7894">
        <v>77</v>
      </c>
      <c r="F7894">
        <v>81</v>
      </c>
      <c r="H7894" s="2">
        <f>IF(F7894-79.68&lt;=0,0,IF(F7894-79.68&lt;=1,1,2))</f>
        <v>2</v>
      </c>
      <c r="I7894">
        <v>99.4</v>
      </c>
      <c r="J7894">
        <v>77</v>
      </c>
      <c r="K7894">
        <v>85.4</v>
      </c>
      <c r="L7894">
        <v>74.3</v>
      </c>
      <c r="M7894">
        <v>80.2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34</v>
      </c>
      <c r="V7894">
        <v>19.7</v>
      </c>
      <c r="W7894">
        <v>288.3</v>
      </c>
      <c r="X7894">
        <v>1011.6</v>
      </c>
      <c r="Y7894">
        <v>14.6</v>
      </c>
      <c r="Z7894">
        <v>6.2</v>
      </c>
      <c r="AA7894">
        <v>296.7</v>
      </c>
      <c r="AB7894">
        <v>25.4</v>
      </c>
      <c r="AC7894">
        <v>9</v>
      </c>
      <c r="AD7894">
        <v>0</v>
      </c>
      <c r="AE7894" t="s">
        <v>23762</v>
      </c>
      <c r="AF7894" t="s">
        <v>23763</v>
      </c>
      <c r="AG7894">
        <v>0.46</v>
      </c>
      <c r="AH7894" t="s">
        <v>330</v>
      </c>
      <c r="AI7894" t="s">
        <v>9140</v>
      </c>
      <c r="AJ7894" t="s">
        <v>331</v>
      </c>
    </row>
    <row r="7895" spans="1:36" x14ac:dyDescent="0.25">
      <c r="A7895" t="s">
        <v>32</v>
      </c>
      <c r="B7895" t="s">
        <v>23764</v>
      </c>
      <c r="C7895">
        <f>YEAR(B7895)</f>
        <v>2021</v>
      </c>
      <c r="D7895">
        <v>84.2</v>
      </c>
      <c r="E7895">
        <v>75.2</v>
      </c>
      <c r="F7895">
        <v>80</v>
      </c>
      <c r="H7895" s="2">
        <f>IF(F7895-79.68&lt;=0,0,IF(F7895-79.68&lt;=1,1,2))</f>
        <v>1</v>
      </c>
      <c r="I7895">
        <v>94.2</v>
      </c>
      <c r="J7895">
        <v>75.2</v>
      </c>
      <c r="K7895">
        <v>83.6</v>
      </c>
      <c r="L7895">
        <v>73.8</v>
      </c>
      <c r="M7895">
        <v>81.5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37.6</v>
      </c>
      <c r="V7895">
        <v>18.3</v>
      </c>
      <c r="W7895">
        <v>298.2</v>
      </c>
      <c r="X7895">
        <v>1011.9</v>
      </c>
      <c r="Y7895">
        <v>22.7</v>
      </c>
      <c r="Z7895">
        <v>6.2</v>
      </c>
      <c r="AA7895">
        <v>267</v>
      </c>
      <c r="AB7895">
        <v>22.9</v>
      </c>
      <c r="AC7895">
        <v>8</v>
      </c>
      <c r="AD7895">
        <v>0</v>
      </c>
      <c r="AE7895" t="s">
        <v>23765</v>
      </c>
      <c r="AF7895" t="s">
        <v>23766</v>
      </c>
      <c r="AG7895">
        <v>0.5</v>
      </c>
      <c r="AH7895" t="s">
        <v>36</v>
      </c>
      <c r="AI7895" t="s">
        <v>37</v>
      </c>
      <c r="AJ7895" t="s">
        <v>38</v>
      </c>
    </row>
    <row r="7896" spans="1:36" x14ac:dyDescent="0.25">
      <c r="A7896" t="s">
        <v>32</v>
      </c>
      <c r="B7896" t="s">
        <v>23767</v>
      </c>
      <c r="C7896">
        <f>YEAR(B7896)</f>
        <v>2021</v>
      </c>
      <c r="D7896">
        <v>82.4</v>
      </c>
      <c r="E7896">
        <v>77</v>
      </c>
      <c r="F7896">
        <v>79.2</v>
      </c>
      <c r="H7896" s="2">
        <f>IF(F7896-79.68&lt;=0,0,IF(F7896-79.68&lt;=1,1,2))</f>
        <v>0</v>
      </c>
      <c r="I7896">
        <v>89.5</v>
      </c>
      <c r="J7896">
        <v>77</v>
      </c>
      <c r="K7896">
        <v>81.5</v>
      </c>
      <c r="L7896">
        <v>73</v>
      </c>
      <c r="M7896">
        <v>81.5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31.1</v>
      </c>
      <c r="V7896">
        <v>17.2</v>
      </c>
      <c r="W7896">
        <v>307.89999999999998</v>
      </c>
      <c r="X7896">
        <v>1011.3</v>
      </c>
      <c r="Y7896">
        <v>25.3</v>
      </c>
      <c r="Z7896">
        <v>6.2</v>
      </c>
      <c r="AA7896">
        <v>252.2</v>
      </c>
      <c r="AB7896">
        <v>21.7</v>
      </c>
      <c r="AC7896">
        <v>8</v>
      </c>
      <c r="AD7896">
        <v>0</v>
      </c>
      <c r="AE7896" t="s">
        <v>23768</v>
      </c>
      <c r="AF7896" t="s">
        <v>23769</v>
      </c>
      <c r="AG7896">
        <v>0.53</v>
      </c>
      <c r="AH7896" t="s">
        <v>36</v>
      </c>
      <c r="AI7896" t="s">
        <v>37</v>
      </c>
      <c r="AJ7896" t="s">
        <v>38</v>
      </c>
    </row>
    <row r="7897" spans="1:36" x14ac:dyDescent="0.25">
      <c r="A7897" t="s">
        <v>32</v>
      </c>
      <c r="B7897" t="s">
        <v>23770</v>
      </c>
      <c r="C7897">
        <f>YEAR(B7897)</f>
        <v>2021</v>
      </c>
      <c r="D7897">
        <v>84.2</v>
      </c>
      <c r="E7897">
        <v>71.599999999999994</v>
      </c>
      <c r="F7897">
        <v>78.900000000000006</v>
      </c>
      <c r="H7897" s="2">
        <f>IF(F7897-79.68&lt;=0,0,IF(F7897-79.68&lt;=1,1,2))</f>
        <v>0</v>
      </c>
      <c r="I7897">
        <v>96</v>
      </c>
      <c r="J7897">
        <v>71.599999999999994</v>
      </c>
      <c r="K7897">
        <v>82.1</v>
      </c>
      <c r="L7897">
        <v>73.7</v>
      </c>
      <c r="M7897">
        <v>84.3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24.8</v>
      </c>
      <c r="V7897">
        <v>15</v>
      </c>
      <c r="W7897">
        <v>303.8</v>
      </c>
      <c r="X7897">
        <v>1010.5</v>
      </c>
      <c r="Y7897">
        <v>23.9</v>
      </c>
      <c r="Z7897">
        <v>6.2</v>
      </c>
      <c r="AA7897">
        <v>274.2</v>
      </c>
      <c r="AB7897">
        <v>23.8</v>
      </c>
      <c r="AC7897">
        <v>9</v>
      </c>
      <c r="AD7897">
        <v>0</v>
      </c>
      <c r="AE7897" t="s">
        <v>23771</v>
      </c>
      <c r="AF7897" t="s">
        <v>23772</v>
      </c>
      <c r="AG7897">
        <v>0.56000000000000005</v>
      </c>
      <c r="AH7897" t="s">
        <v>36</v>
      </c>
      <c r="AI7897" t="s">
        <v>37</v>
      </c>
      <c r="AJ7897" t="s">
        <v>38</v>
      </c>
    </row>
    <row r="7898" spans="1:36" x14ac:dyDescent="0.25">
      <c r="A7898" t="s">
        <v>32</v>
      </c>
      <c r="B7898" t="s">
        <v>23773</v>
      </c>
      <c r="C7898">
        <f>YEAR(B7898)</f>
        <v>2021</v>
      </c>
      <c r="D7898">
        <v>84.2</v>
      </c>
      <c r="E7898">
        <v>68</v>
      </c>
      <c r="F7898">
        <v>77.099999999999994</v>
      </c>
      <c r="H7898" s="2">
        <f>IF(F7898-79.68&lt;=0,0,IF(F7898-79.68&lt;=1,1,2))</f>
        <v>0</v>
      </c>
      <c r="I7898">
        <v>96.1</v>
      </c>
      <c r="J7898">
        <v>68</v>
      </c>
      <c r="K7898">
        <v>80.599999999999994</v>
      </c>
      <c r="L7898">
        <v>72.599999999999994</v>
      </c>
      <c r="M7898">
        <v>86.4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20.8</v>
      </c>
      <c r="V7898">
        <v>8.1999999999999993</v>
      </c>
      <c r="W7898">
        <v>336.9</v>
      </c>
      <c r="X7898">
        <v>1011.3</v>
      </c>
      <c r="Y7898">
        <v>2</v>
      </c>
      <c r="Z7898">
        <v>6.2</v>
      </c>
      <c r="AA7898">
        <v>290.60000000000002</v>
      </c>
      <c r="AB7898">
        <v>25.3</v>
      </c>
      <c r="AC7898">
        <v>9</v>
      </c>
      <c r="AD7898">
        <v>0</v>
      </c>
      <c r="AE7898" t="s">
        <v>23774</v>
      </c>
      <c r="AF7898" t="s">
        <v>23775</v>
      </c>
      <c r="AG7898">
        <v>0.59</v>
      </c>
      <c r="AH7898" t="s">
        <v>330</v>
      </c>
      <c r="AI7898" t="s">
        <v>9140</v>
      </c>
      <c r="AJ7898" t="s">
        <v>331</v>
      </c>
    </row>
    <row r="7899" spans="1:36" x14ac:dyDescent="0.25">
      <c r="A7899" t="s">
        <v>32</v>
      </c>
      <c r="B7899" t="s">
        <v>23776</v>
      </c>
      <c r="C7899">
        <f>YEAR(B7899)</f>
        <v>2021</v>
      </c>
      <c r="D7899">
        <v>87.8</v>
      </c>
      <c r="E7899">
        <v>68</v>
      </c>
      <c r="F7899">
        <v>78.8</v>
      </c>
      <c r="H7899" s="2">
        <f>IF(F7899-79.68&lt;=0,0,IF(F7899-79.68&lt;=1,1,2))</f>
        <v>0</v>
      </c>
      <c r="I7899">
        <v>108.3</v>
      </c>
      <c r="J7899">
        <v>68</v>
      </c>
      <c r="K7899">
        <v>85.5</v>
      </c>
      <c r="L7899">
        <v>72.3</v>
      </c>
      <c r="M7899">
        <v>80.8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16.600000000000001</v>
      </c>
      <c r="V7899">
        <v>8</v>
      </c>
      <c r="W7899">
        <v>156.19999999999999</v>
      </c>
      <c r="X7899">
        <v>1011.3</v>
      </c>
      <c r="Y7899">
        <v>0</v>
      </c>
      <c r="Z7899">
        <v>6.2</v>
      </c>
      <c r="AA7899">
        <v>289.3</v>
      </c>
      <c r="AB7899">
        <v>25.1</v>
      </c>
      <c r="AC7899">
        <v>9</v>
      </c>
      <c r="AD7899">
        <v>0</v>
      </c>
      <c r="AE7899" t="s">
        <v>23777</v>
      </c>
      <c r="AF7899" t="s">
        <v>23778</v>
      </c>
      <c r="AG7899">
        <v>0.62</v>
      </c>
      <c r="AH7899" t="s">
        <v>330</v>
      </c>
      <c r="AI7899" t="s">
        <v>9140</v>
      </c>
      <c r="AJ7899" t="s">
        <v>331</v>
      </c>
    </row>
    <row r="7900" spans="1:36" x14ac:dyDescent="0.25">
      <c r="A7900" t="s">
        <v>32</v>
      </c>
      <c r="B7900" t="s">
        <v>23779</v>
      </c>
      <c r="C7900">
        <f>YEAR(B7900)</f>
        <v>2021</v>
      </c>
      <c r="D7900">
        <v>91.4</v>
      </c>
      <c r="E7900">
        <v>75.2</v>
      </c>
      <c r="F7900">
        <v>82.7</v>
      </c>
      <c r="H7900" s="2">
        <f>IF(F7900-79.68&lt;=0,0,IF(F7900-79.68&lt;=1,1,2))</f>
        <v>2</v>
      </c>
      <c r="I7900">
        <v>110.9</v>
      </c>
      <c r="J7900">
        <v>75.2</v>
      </c>
      <c r="K7900">
        <v>91.7</v>
      </c>
      <c r="L7900">
        <v>75.3</v>
      </c>
      <c r="M7900">
        <v>78.8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21.5</v>
      </c>
      <c r="V7900">
        <v>13.2</v>
      </c>
      <c r="W7900">
        <v>271.3</v>
      </c>
      <c r="X7900">
        <v>1010.4</v>
      </c>
      <c r="Y7900">
        <v>0</v>
      </c>
      <c r="Z7900">
        <v>6.2</v>
      </c>
      <c r="AA7900">
        <v>284.60000000000002</v>
      </c>
      <c r="AB7900">
        <v>24.5</v>
      </c>
      <c r="AC7900">
        <v>9</v>
      </c>
      <c r="AD7900">
        <v>0</v>
      </c>
      <c r="AE7900" t="s">
        <v>23780</v>
      </c>
      <c r="AF7900" t="s">
        <v>23781</v>
      </c>
      <c r="AG7900">
        <v>0.66</v>
      </c>
      <c r="AH7900" t="s">
        <v>330</v>
      </c>
      <c r="AI7900" t="s">
        <v>9140</v>
      </c>
      <c r="AJ7900" t="s">
        <v>331</v>
      </c>
    </row>
    <row r="7901" spans="1:36" x14ac:dyDescent="0.25">
      <c r="A7901" t="s">
        <v>32</v>
      </c>
      <c r="B7901" t="s">
        <v>23782</v>
      </c>
      <c r="C7901">
        <f>YEAR(B7901)</f>
        <v>2021</v>
      </c>
      <c r="D7901">
        <v>86</v>
      </c>
      <c r="E7901">
        <v>75.2</v>
      </c>
      <c r="F7901">
        <v>80.599999999999994</v>
      </c>
      <c r="H7901" s="2">
        <f>IF(F7901-79.68&lt;=0,0,IF(F7901-79.68&lt;=1,1,2))</f>
        <v>1</v>
      </c>
      <c r="I7901">
        <v>101.9</v>
      </c>
      <c r="J7901">
        <v>75.2</v>
      </c>
      <c r="K7901">
        <v>87.3</v>
      </c>
      <c r="L7901">
        <v>76.3</v>
      </c>
      <c r="M7901">
        <v>86.8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18.3</v>
      </c>
      <c r="V7901">
        <v>9.1999999999999993</v>
      </c>
      <c r="W7901">
        <v>334.5</v>
      </c>
      <c r="X7901">
        <v>1009.3</v>
      </c>
      <c r="Y7901">
        <v>9.3000000000000007</v>
      </c>
      <c r="Z7901">
        <v>6.2</v>
      </c>
      <c r="AA7901">
        <v>281.3</v>
      </c>
      <c r="AB7901">
        <v>24.2</v>
      </c>
      <c r="AC7901">
        <v>9</v>
      </c>
      <c r="AD7901">
        <v>0</v>
      </c>
      <c r="AE7901" t="s">
        <v>23783</v>
      </c>
      <c r="AF7901" t="s">
        <v>23784</v>
      </c>
      <c r="AG7901">
        <v>0.69</v>
      </c>
      <c r="AH7901" t="s">
        <v>330</v>
      </c>
      <c r="AI7901" t="s">
        <v>9140</v>
      </c>
      <c r="AJ7901" t="s">
        <v>331</v>
      </c>
    </row>
    <row r="7902" spans="1:36" x14ac:dyDescent="0.25">
      <c r="A7902" t="s">
        <v>32</v>
      </c>
      <c r="B7902" t="s">
        <v>23785</v>
      </c>
      <c r="C7902">
        <f>YEAR(B7902)</f>
        <v>2021</v>
      </c>
      <c r="D7902">
        <v>86</v>
      </c>
      <c r="E7902">
        <v>73.400000000000006</v>
      </c>
      <c r="F7902">
        <v>79.900000000000006</v>
      </c>
      <c r="H7902" s="2">
        <f>IF(F7902-79.68&lt;=0,0,IF(F7902-79.68&lt;=1,1,2))</f>
        <v>1</v>
      </c>
      <c r="I7902">
        <v>99.3</v>
      </c>
      <c r="J7902">
        <v>73.400000000000006</v>
      </c>
      <c r="K7902">
        <v>85.5</v>
      </c>
      <c r="L7902">
        <v>74.599999999999994</v>
      </c>
      <c r="M7902">
        <v>84.2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25.7</v>
      </c>
      <c r="V7902">
        <v>24.7</v>
      </c>
      <c r="W7902">
        <v>294.7</v>
      </c>
      <c r="X7902">
        <v>1007.2</v>
      </c>
      <c r="Y7902">
        <v>17.600000000000001</v>
      </c>
      <c r="Z7902">
        <v>6.2</v>
      </c>
      <c r="AA7902">
        <v>279.7</v>
      </c>
      <c r="AB7902">
        <v>24.2</v>
      </c>
      <c r="AC7902">
        <v>9</v>
      </c>
      <c r="AD7902">
        <v>0</v>
      </c>
      <c r="AE7902" t="s">
        <v>23786</v>
      </c>
      <c r="AF7902" t="s">
        <v>23787</v>
      </c>
      <c r="AG7902">
        <v>0.72</v>
      </c>
      <c r="AH7902" t="s">
        <v>330</v>
      </c>
      <c r="AI7902" t="s">
        <v>9140</v>
      </c>
      <c r="AJ7902" t="s">
        <v>331</v>
      </c>
    </row>
    <row r="7903" spans="1:36" x14ac:dyDescent="0.25">
      <c r="A7903" t="s">
        <v>32</v>
      </c>
      <c r="B7903" t="s">
        <v>23788</v>
      </c>
      <c r="C7903">
        <f>YEAR(B7903)</f>
        <v>2021</v>
      </c>
      <c r="D7903">
        <v>86</v>
      </c>
      <c r="E7903">
        <v>76.2</v>
      </c>
      <c r="F7903">
        <v>81.5</v>
      </c>
      <c r="H7903" s="2">
        <f>IF(F7903-79.68&lt;=0,0,IF(F7903-79.68&lt;=1,1,2))</f>
        <v>2</v>
      </c>
      <c r="I7903">
        <v>101.7</v>
      </c>
      <c r="J7903">
        <v>76.2</v>
      </c>
      <c r="K7903">
        <v>87</v>
      </c>
      <c r="L7903">
        <v>74.900000000000006</v>
      </c>
      <c r="M7903">
        <v>80.8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26.4</v>
      </c>
      <c r="V7903">
        <v>19.7</v>
      </c>
      <c r="W7903">
        <v>305.5</v>
      </c>
      <c r="X7903">
        <v>1009.6</v>
      </c>
      <c r="Y7903">
        <v>14.2</v>
      </c>
      <c r="Z7903">
        <v>6.2</v>
      </c>
      <c r="AA7903">
        <v>279.5</v>
      </c>
      <c r="AB7903">
        <v>24.2</v>
      </c>
      <c r="AC7903">
        <v>9</v>
      </c>
      <c r="AD7903">
        <v>0</v>
      </c>
      <c r="AE7903" t="s">
        <v>23789</v>
      </c>
      <c r="AF7903" t="s">
        <v>23790</v>
      </c>
      <c r="AG7903">
        <v>0.75</v>
      </c>
      <c r="AH7903" t="s">
        <v>330</v>
      </c>
      <c r="AI7903" t="s">
        <v>9140</v>
      </c>
      <c r="AJ7903" t="s">
        <v>331</v>
      </c>
    </row>
    <row r="7904" spans="1:36" x14ac:dyDescent="0.25">
      <c r="A7904" t="s">
        <v>32</v>
      </c>
      <c r="B7904" t="s">
        <v>23791</v>
      </c>
      <c r="C7904">
        <f>YEAR(B7904)</f>
        <v>2021</v>
      </c>
      <c r="D7904">
        <v>84.2</v>
      </c>
      <c r="E7904">
        <v>69.8</v>
      </c>
      <c r="F7904">
        <v>78.900000000000006</v>
      </c>
      <c r="H7904" s="2">
        <f>IF(F7904-79.68&lt;=0,0,IF(F7904-79.68&lt;=1,1,2))</f>
        <v>0</v>
      </c>
      <c r="I7904">
        <v>96.1</v>
      </c>
      <c r="J7904">
        <v>69.8</v>
      </c>
      <c r="K7904">
        <v>83</v>
      </c>
      <c r="L7904">
        <v>74.3</v>
      </c>
      <c r="M7904">
        <v>86.4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20.8</v>
      </c>
      <c r="V7904">
        <v>11.4</v>
      </c>
      <c r="W7904">
        <v>309.60000000000002</v>
      </c>
      <c r="X7904">
        <v>1011.5</v>
      </c>
      <c r="Y7904">
        <v>12.6</v>
      </c>
      <c r="Z7904">
        <v>6.2</v>
      </c>
      <c r="AA7904">
        <v>281.60000000000002</v>
      </c>
      <c r="AB7904">
        <v>24.4</v>
      </c>
      <c r="AC7904">
        <v>9</v>
      </c>
      <c r="AD7904">
        <v>0</v>
      </c>
      <c r="AE7904" t="s">
        <v>23792</v>
      </c>
      <c r="AF7904" t="s">
        <v>23793</v>
      </c>
      <c r="AG7904">
        <v>0.79</v>
      </c>
      <c r="AH7904" t="s">
        <v>330</v>
      </c>
      <c r="AI7904" t="s">
        <v>9140</v>
      </c>
      <c r="AJ7904" t="s">
        <v>331</v>
      </c>
    </row>
    <row r="7905" spans="1:36" x14ac:dyDescent="0.25">
      <c r="A7905" t="s">
        <v>32</v>
      </c>
      <c r="B7905" t="s">
        <v>23794</v>
      </c>
      <c r="C7905">
        <f>YEAR(B7905)</f>
        <v>2021</v>
      </c>
      <c r="D7905">
        <v>84.2</v>
      </c>
      <c r="E7905">
        <v>69.8</v>
      </c>
      <c r="F7905">
        <v>78.2</v>
      </c>
      <c r="G7905" s="2">
        <f>AVERAGE(F7905:F7994)</f>
        <v>69.337777777777745</v>
      </c>
      <c r="H7905" s="2">
        <f>IF(F7905-69.34&lt;=0,0,IF(F7905-69.34&lt;=1,1,2))</f>
        <v>2</v>
      </c>
      <c r="I7905">
        <v>94.2</v>
      </c>
      <c r="J7905">
        <v>69.8</v>
      </c>
      <c r="K7905">
        <v>82</v>
      </c>
      <c r="L7905">
        <v>73.5</v>
      </c>
      <c r="M7905">
        <v>85.8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24.4</v>
      </c>
      <c r="V7905">
        <v>12.7</v>
      </c>
      <c r="W7905">
        <v>294.3</v>
      </c>
      <c r="X7905">
        <v>1011.9</v>
      </c>
      <c r="Y7905">
        <v>11.2</v>
      </c>
      <c r="Z7905">
        <v>6.2</v>
      </c>
      <c r="AA7905">
        <v>279.10000000000002</v>
      </c>
      <c r="AB7905">
        <v>24.1</v>
      </c>
      <c r="AC7905">
        <v>9</v>
      </c>
      <c r="AD7905">
        <v>0</v>
      </c>
      <c r="AE7905" t="s">
        <v>23795</v>
      </c>
      <c r="AF7905" t="s">
        <v>23796</v>
      </c>
      <c r="AG7905">
        <v>0.82</v>
      </c>
      <c r="AH7905" t="s">
        <v>330</v>
      </c>
      <c r="AI7905" t="s">
        <v>9140</v>
      </c>
      <c r="AJ7905" t="s">
        <v>331</v>
      </c>
    </row>
    <row r="7906" spans="1:36" x14ac:dyDescent="0.25">
      <c r="A7906" t="s">
        <v>32</v>
      </c>
      <c r="B7906" t="s">
        <v>23797</v>
      </c>
      <c r="C7906">
        <f>YEAR(B7906)</f>
        <v>2021</v>
      </c>
      <c r="D7906">
        <v>84.2</v>
      </c>
      <c r="E7906">
        <v>69.8</v>
      </c>
      <c r="F7906">
        <v>78</v>
      </c>
      <c r="H7906" s="2">
        <f>IF(F7906-69.34&lt;=0,0,IF(F7906-69.34&lt;=1,1,2))</f>
        <v>2</v>
      </c>
      <c r="I7906">
        <v>92.5</v>
      </c>
      <c r="J7906">
        <v>69.8</v>
      </c>
      <c r="K7906">
        <v>81.099999999999994</v>
      </c>
      <c r="L7906">
        <v>72.7</v>
      </c>
      <c r="M7906">
        <v>84.2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30</v>
      </c>
      <c r="V7906">
        <v>16.100000000000001</v>
      </c>
      <c r="W7906">
        <v>311.5</v>
      </c>
      <c r="X7906">
        <v>1013.5</v>
      </c>
      <c r="Y7906">
        <v>21.1</v>
      </c>
      <c r="Z7906">
        <v>6.2</v>
      </c>
      <c r="AA7906">
        <v>274</v>
      </c>
      <c r="AB7906">
        <v>23.8</v>
      </c>
      <c r="AC7906">
        <v>9</v>
      </c>
      <c r="AD7906">
        <v>0</v>
      </c>
      <c r="AE7906" t="s">
        <v>23798</v>
      </c>
      <c r="AF7906" t="s">
        <v>23799</v>
      </c>
      <c r="AG7906">
        <v>0.85</v>
      </c>
      <c r="AH7906" t="s">
        <v>36</v>
      </c>
      <c r="AI7906" t="s">
        <v>37</v>
      </c>
      <c r="AJ7906" t="s">
        <v>38</v>
      </c>
    </row>
    <row r="7907" spans="1:36" x14ac:dyDescent="0.25">
      <c r="A7907" t="s">
        <v>32</v>
      </c>
      <c r="B7907" t="s">
        <v>23800</v>
      </c>
      <c r="C7907">
        <f>YEAR(B7907)</f>
        <v>2021</v>
      </c>
      <c r="D7907">
        <v>82.4</v>
      </c>
      <c r="E7907">
        <v>75.2</v>
      </c>
      <c r="F7907">
        <v>78.3</v>
      </c>
      <c r="H7907" s="2">
        <f>IF(F7907-69.34&lt;=0,0,IF(F7907-69.34&lt;=1,1,2))</f>
        <v>2</v>
      </c>
      <c r="I7907">
        <v>88.3</v>
      </c>
      <c r="J7907">
        <v>75.2</v>
      </c>
      <c r="K7907">
        <v>79.7</v>
      </c>
      <c r="L7907">
        <v>71.099999999999994</v>
      </c>
      <c r="M7907">
        <v>78.599999999999994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38</v>
      </c>
      <c r="V7907">
        <v>18.600000000000001</v>
      </c>
      <c r="W7907">
        <v>320</v>
      </c>
      <c r="X7907">
        <v>1014.5</v>
      </c>
      <c r="Y7907">
        <v>28.5</v>
      </c>
      <c r="Z7907">
        <v>6.2</v>
      </c>
      <c r="AA7907">
        <v>275.3</v>
      </c>
      <c r="AB7907">
        <v>23.8</v>
      </c>
      <c r="AC7907">
        <v>9</v>
      </c>
      <c r="AD7907">
        <v>0</v>
      </c>
      <c r="AE7907" t="s">
        <v>23801</v>
      </c>
      <c r="AF7907" t="s">
        <v>23802</v>
      </c>
      <c r="AG7907">
        <v>0.88</v>
      </c>
      <c r="AH7907" t="s">
        <v>36</v>
      </c>
      <c r="AI7907" t="s">
        <v>37</v>
      </c>
      <c r="AJ7907" t="s">
        <v>38</v>
      </c>
    </row>
    <row r="7908" spans="1:36" x14ac:dyDescent="0.25">
      <c r="A7908" t="s">
        <v>32</v>
      </c>
      <c r="B7908" t="s">
        <v>23803</v>
      </c>
      <c r="C7908">
        <f>YEAR(B7908)</f>
        <v>2021</v>
      </c>
      <c r="D7908">
        <v>82.4</v>
      </c>
      <c r="E7908">
        <v>75.2</v>
      </c>
      <c r="F7908">
        <v>77.7</v>
      </c>
      <c r="H7908" s="2">
        <f>IF(F7908-69.34&lt;=0,0,IF(F7908-69.34&lt;=1,1,2))</f>
        <v>2</v>
      </c>
      <c r="I7908">
        <v>88.2</v>
      </c>
      <c r="J7908">
        <v>75.2</v>
      </c>
      <c r="K7908">
        <v>78.900000000000006</v>
      </c>
      <c r="L7908">
        <v>70.099999999999994</v>
      </c>
      <c r="M7908">
        <v>77.7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32.200000000000003</v>
      </c>
      <c r="V7908">
        <v>19.2</v>
      </c>
      <c r="W7908">
        <v>309.8</v>
      </c>
      <c r="X7908">
        <v>1013.2</v>
      </c>
      <c r="Y7908">
        <v>23.2</v>
      </c>
      <c r="Z7908">
        <v>6.2</v>
      </c>
      <c r="AA7908">
        <v>271.39999999999998</v>
      </c>
      <c r="AB7908">
        <v>23.5</v>
      </c>
      <c r="AC7908">
        <v>9</v>
      </c>
      <c r="AD7908">
        <v>0</v>
      </c>
      <c r="AE7908" t="s">
        <v>23804</v>
      </c>
      <c r="AF7908" t="s">
        <v>23805</v>
      </c>
      <c r="AG7908">
        <v>0.91</v>
      </c>
      <c r="AH7908" t="s">
        <v>36</v>
      </c>
      <c r="AI7908" t="s">
        <v>37</v>
      </c>
      <c r="AJ7908" t="s">
        <v>38</v>
      </c>
    </row>
    <row r="7909" spans="1:36" x14ac:dyDescent="0.25">
      <c r="A7909" t="s">
        <v>32</v>
      </c>
      <c r="B7909" t="s">
        <v>23806</v>
      </c>
      <c r="C7909">
        <f>YEAR(B7909)</f>
        <v>2021</v>
      </c>
      <c r="D7909">
        <v>81.599999999999994</v>
      </c>
      <c r="E7909">
        <v>75.099999999999994</v>
      </c>
      <c r="F7909">
        <v>77.900000000000006</v>
      </c>
      <c r="H7909" s="2">
        <f>IF(F7909-69.34&lt;=0,0,IF(F7909-69.34&lt;=1,1,2))</f>
        <v>2</v>
      </c>
      <c r="I7909">
        <v>86.4</v>
      </c>
      <c r="J7909">
        <v>75.099999999999994</v>
      </c>
      <c r="K7909">
        <v>79.7</v>
      </c>
      <c r="L7909">
        <v>71.5</v>
      </c>
      <c r="M7909">
        <v>80.599999999999994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29.5</v>
      </c>
      <c r="V7909">
        <v>14</v>
      </c>
      <c r="W7909">
        <v>304.2</v>
      </c>
      <c r="X7909">
        <v>1012.9</v>
      </c>
      <c r="Y7909">
        <v>21.2</v>
      </c>
      <c r="Z7909">
        <v>6.2</v>
      </c>
      <c r="AA7909">
        <v>267.39999999999998</v>
      </c>
      <c r="AB7909">
        <v>23.2</v>
      </c>
      <c r="AC7909">
        <v>9</v>
      </c>
      <c r="AD7909">
        <v>0</v>
      </c>
      <c r="AE7909" t="s">
        <v>23807</v>
      </c>
      <c r="AF7909" t="s">
        <v>23808</v>
      </c>
      <c r="AG7909">
        <v>0.95</v>
      </c>
      <c r="AH7909" t="s">
        <v>36</v>
      </c>
      <c r="AI7909" t="s">
        <v>37</v>
      </c>
      <c r="AJ7909" t="s">
        <v>38</v>
      </c>
    </row>
    <row r="7910" spans="1:36" x14ac:dyDescent="0.25">
      <c r="A7910" t="s">
        <v>32</v>
      </c>
      <c r="B7910" t="s">
        <v>23809</v>
      </c>
      <c r="C7910">
        <f>YEAR(B7910)</f>
        <v>2021</v>
      </c>
      <c r="D7910">
        <v>80.599999999999994</v>
      </c>
      <c r="E7910">
        <v>73.400000000000006</v>
      </c>
      <c r="F7910">
        <v>77</v>
      </c>
      <c r="H7910" s="2">
        <f>IF(F7910-69.34&lt;=0,0,IF(F7910-69.34&lt;=1,1,2))</f>
        <v>2</v>
      </c>
      <c r="I7910">
        <v>84.6</v>
      </c>
      <c r="J7910">
        <v>73.400000000000006</v>
      </c>
      <c r="K7910">
        <v>77.3</v>
      </c>
      <c r="L7910">
        <v>70.3</v>
      </c>
      <c r="M7910">
        <v>80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31.5</v>
      </c>
      <c r="V7910">
        <v>16.7</v>
      </c>
      <c r="W7910">
        <v>308.5</v>
      </c>
      <c r="X7910">
        <v>1013.6</v>
      </c>
      <c r="Y7910">
        <v>38.4</v>
      </c>
      <c r="Z7910">
        <v>6.2</v>
      </c>
      <c r="AA7910">
        <v>228.8</v>
      </c>
      <c r="AB7910">
        <v>19.899999999999999</v>
      </c>
      <c r="AC7910">
        <v>8</v>
      </c>
      <c r="AD7910">
        <v>0</v>
      </c>
      <c r="AE7910" t="s">
        <v>23810</v>
      </c>
      <c r="AF7910" t="s">
        <v>23811</v>
      </c>
      <c r="AG7910">
        <v>0.98</v>
      </c>
      <c r="AH7910" t="s">
        <v>36</v>
      </c>
      <c r="AI7910" t="s">
        <v>37</v>
      </c>
      <c r="AJ7910" t="s">
        <v>38</v>
      </c>
    </row>
    <row r="7911" spans="1:36" x14ac:dyDescent="0.25">
      <c r="A7911" t="s">
        <v>32</v>
      </c>
      <c r="B7911" t="s">
        <v>23812</v>
      </c>
      <c r="C7911">
        <f>YEAR(B7911)</f>
        <v>2021</v>
      </c>
      <c r="D7911">
        <v>78.8</v>
      </c>
      <c r="E7911">
        <v>73.400000000000006</v>
      </c>
      <c r="F7911">
        <v>75.3</v>
      </c>
      <c r="H7911" s="2">
        <f>IF(F7911-69.34&lt;=0,0,IF(F7911-69.34&lt;=1,1,2))</f>
        <v>2</v>
      </c>
      <c r="I7911">
        <v>78.8</v>
      </c>
      <c r="J7911">
        <v>73.400000000000006</v>
      </c>
      <c r="K7911">
        <v>75.3</v>
      </c>
      <c r="L7911">
        <v>69.900000000000006</v>
      </c>
      <c r="M7911">
        <v>83.6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26.4</v>
      </c>
      <c r="V7911">
        <v>13.9</v>
      </c>
      <c r="W7911">
        <v>310.7</v>
      </c>
      <c r="X7911">
        <v>1014.2</v>
      </c>
      <c r="Y7911">
        <v>66</v>
      </c>
      <c r="Z7911">
        <v>6.2</v>
      </c>
      <c r="AA7911">
        <v>227.2</v>
      </c>
      <c r="AB7911">
        <v>19.600000000000001</v>
      </c>
      <c r="AC7911">
        <v>7</v>
      </c>
      <c r="AD7911">
        <v>0</v>
      </c>
      <c r="AE7911" t="s">
        <v>23813</v>
      </c>
      <c r="AF7911" t="s">
        <v>23814</v>
      </c>
      <c r="AG7911">
        <v>0</v>
      </c>
      <c r="AH7911" t="s">
        <v>36</v>
      </c>
      <c r="AI7911" t="s">
        <v>37</v>
      </c>
      <c r="AJ7911" t="s">
        <v>38</v>
      </c>
    </row>
    <row r="7912" spans="1:36" x14ac:dyDescent="0.25">
      <c r="A7912" t="s">
        <v>32</v>
      </c>
      <c r="B7912" t="s">
        <v>23815</v>
      </c>
      <c r="C7912">
        <f>YEAR(B7912)</f>
        <v>2021</v>
      </c>
      <c r="D7912">
        <v>80.599999999999994</v>
      </c>
      <c r="E7912">
        <v>69.8</v>
      </c>
      <c r="F7912">
        <v>74.5</v>
      </c>
      <c r="H7912" s="2">
        <f>IF(F7912-69.34&lt;=0,0,IF(F7912-69.34&lt;=1,1,2))</f>
        <v>2</v>
      </c>
      <c r="I7912">
        <v>85.4</v>
      </c>
      <c r="J7912">
        <v>69.8</v>
      </c>
      <c r="K7912">
        <v>74.7</v>
      </c>
      <c r="L7912">
        <v>69.7</v>
      </c>
      <c r="M7912">
        <v>85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19.2</v>
      </c>
      <c r="V7912">
        <v>9.1999999999999993</v>
      </c>
      <c r="W7912">
        <v>310.3</v>
      </c>
      <c r="X7912">
        <v>1014.6</v>
      </c>
      <c r="Y7912">
        <v>49.8</v>
      </c>
      <c r="Z7912">
        <v>6.2</v>
      </c>
      <c r="AA7912">
        <v>212.3</v>
      </c>
      <c r="AB7912">
        <v>18.3</v>
      </c>
      <c r="AC7912">
        <v>7</v>
      </c>
      <c r="AD7912">
        <v>0</v>
      </c>
      <c r="AE7912" t="s">
        <v>23816</v>
      </c>
      <c r="AF7912" t="s">
        <v>23817</v>
      </c>
      <c r="AG7912">
        <v>0.05</v>
      </c>
      <c r="AH7912" t="s">
        <v>36</v>
      </c>
      <c r="AI7912" t="s">
        <v>37</v>
      </c>
      <c r="AJ7912" t="s">
        <v>38</v>
      </c>
    </row>
    <row r="7913" spans="1:36" x14ac:dyDescent="0.25">
      <c r="A7913" t="s">
        <v>32</v>
      </c>
      <c r="B7913" t="s">
        <v>23818</v>
      </c>
      <c r="C7913">
        <f>YEAR(B7913)</f>
        <v>2021</v>
      </c>
      <c r="D7913">
        <v>77</v>
      </c>
      <c r="E7913">
        <v>68</v>
      </c>
      <c r="F7913">
        <v>73.8</v>
      </c>
      <c r="H7913" s="2">
        <f>IF(F7913-69.34&lt;=0,0,IF(F7913-69.34&lt;=1,1,2))</f>
        <v>2</v>
      </c>
      <c r="I7913">
        <v>77</v>
      </c>
      <c r="J7913">
        <v>68</v>
      </c>
      <c r="K7913">
        <v>73.8</v>
      </c>
      <c r="L7913">
        <v>69.5</v>
      </c>
      <c r="M7913">
        <v>86.6</v>
      </c>
      <c r="O7913">
        <v>1.6E-2</v>
      </c>
      <c r="P7913">
        <v>100</v>
      </c>
      <c r="Q7913">
        <v>4.17</v>
      </c>
      <c r="R7913" t="s">
        <v>40</v>
      </c>
      <c r="S7913">
        <v>0</v>
      </c>
      <c r="T7913">
        <v>0</v>
      </c>
      <c r="U7913">
        <v>21.7</v>
      </c>
      <c r="V7913">
        <v>12.8</v>
      </c>
      <c r="W7913">
        <v>306.89999999999998</v>
      </c>
      <c r="X7913">
        <v>1015.1</v>
      </c>
      <c r="Y7913">
        <v>50.7</v>
      </c>
      <c r="Z7913">
        <v>6.2</v>
      </c>
      <c r="AA7913">
        <v>218.3</v>
      </c>
      <c r="AB7913">
        <v>18.899999999999999</v>
      </c>
      <c r="AC7913">
        <v>7</v>
      </c>
      <c r="AD7913">
        <v>0</v>
      </c>
      <c r="AE7913" t="s">
        <v>23819</v>
      </c>
      <c r="AF7913" t="s">
        <v>23820</v>
      </c>
      <c r="AG7913">
        <v>0.08</v>
      </c>
      <c r="AH7913" t="s">
        <v>56</v>
      </c>
      <c r="AI7913" t="s">
        <v>137</v>
      </c>
      <c r="AJ7913" t="s">
        <v>40</v>
      </c>
    </row>
    <row r="7914" spans="1:36" x14ac:dyDescent="0.25">
      <c r="A7914" t="s">
        <v>32</v>
      </c>
      <c r="B7914" t="s">
        <v>23821</v>
      </c>
      <c r="C7914">
        <f>YEAR(B7914)</f>
        <v>2021</v>
      </c>
      <c r="D7914">
        <v>78.8</v>
      </c>
      <c r="E7914">
        <v>69.8</v>
      </c>
      <c r="F7914">
        <v>74.599999999999994</v>
      </c>
      <c r="H7914" s="2">
        <f>IF(F7914-69.34&lt;=0,0,IF(F7914-69.34&lt;=1,1,2))</f>
        <v>2</v>
      </c>
      <c r="I7914">
        <v>78.8</v>
      </c>
      <c r="J7914">
        <v>69.8</v>
      </c>
      <c r="K7914">
        <v>74.599999999999994</v>
      </c>
      <c r="L7914">
        <v>70.2</v>
      </c>
      <c r="M7914">
        <v>86.2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27.1</v>
      </c>
      <c r="V7914">
        <v>13.8</v>
      </c>
      <c r="W7914">
        <v>298.39999999999998</v>
      </c>
      <c r="X7914">
        <v>1016.2</v>
      </c>
      <c r="Y7914">
        <v>37.1</v>
      </c>
      <c r="Z7914">
        <v>6.2</v>
      </c>
      <c r="AA7914">
        <v>242.7</v>
      </c>
      <c r="AB7914">
        <v>21.1</v>
      </c>
      <c r="AC7914">
        <v>8</v>
      </c>
      <c r="AD7914">
        <v>0</v>
      </c>
      <c r="AE7914" t="s">
        <v>23822</v>
      </c>
      <c r="AF7914" t="s">
        <v>23823</v>
      </c>
      <c r="AG7914">
        <v>0.12</v>
      </c>
      <c r="AH7914" t="s">
        <v>36</v>
      </c>
      <c r="AI7914" t="s">
        <v>37</v>
      </c>
      <c r="AJ7914" t="s">
        <v>38</v>
      </c>
    </row>
    <row r="7915" spans="1:36" x14ac:dyDescent="0.25">
      <c r="A7915" t="s">
        <v>32</v>
      </c>
      <c r="B7915" t="s">
        <v>23824</v>
      </c>
      <c r="C7915">
        <f>YEAR(B7915)</f>
        <v>2021</v>
      </c>
      <c r="D7915">
        <v>78.8</v>
      </c>
      <c r="E7915">
        <v>66.2</v>
      </c>
      <c r="F7915">
        <v>73.7</v>
      </c>
      <c r="H7915" s="2">
        <f>IF(F7915-69.34&lt;=0,0,IF(F7915-69.34&lt;=1,1,2))</f>
        <v>2</v>
      </c>
      <c r="I7915">
        <v>78.8</v>
      </c>
      <c r="J7915">
        <v>66.2</v>
      </c>
      <c r="K7915">
        <v>73.7</v>
      </c>
      <c r="L7915">
        <v>69.400000000000006</v>
      </c>
      <c r="M7915">
        <v>86.7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23.3</v>
      </c>
      <c r="V7915">
        <v>10.3</v>
      </c>
      <c r="W7915">
        <v>323.89999999999998</v>
      </c>
      <c r="X7915">
        <v>1015</v>
      </c>
      <c r="Y7915">
        <v>25.7</v>
      </c>
      <c r="Z7915">
        <v>6.2</v>
      </c>
      <c r="AA7915">
        <v>254.2</v>
      </c>
      <c r="AB7915">
        <v>21.9</v>
      </c>
      <c r="AC7915">
        <v>8</v>
      </c>
      <c r="AD7915">
        <v>0</v>
      </c>
      <c r="AE7915" t="s">
        <v>23825</v>
      </c>
      <c r="AF7915" t="s">
        <v>23826</v>
      </c>
      <c r="AG7915">
        <v>0.16</v>
      </c>
      <c r="AH7915" t="s">
        <v>36</v>
      </c>
      <c r="AI7915" t="s">
        <v>37</v>
      </c>
      <c r="AJ7915" t="s">
        <v>38</v>
      </c>
    </row>
    <row r="7916" spans="1:36" x14ac:dyDescent="0.25">
      <c r="A7916" t="s">
        <v>32</v>
      </c>
      <c r="B7916" t="s">
        <v>23827</v>
      </c>
      <c r="C7916">
        <f>YEAR(B7916)</f>
        <v>2021</v>
      </c>
      <c r="D7916">
        <v>80.599999999999994</v>
      </c>
      <c r="E7916">
        <v>64.400000000000006</v>
      </c>
      <c r="F7916">
        <v>72.599999999999994</v>
      </c>
      <c r="H7916" s="2">
        <f>IF(F7916-69.34&lt;=0,0,IF(F7916-69.34&lt;=1,1,2))</f>
        <v>2</v>
      </c>
      <c r="I7916">
        <v>85.4</v>
      </c>
      <c r="J7916">
        <v>64.400000000000006</v>
      </c>
      <c r="K7916">
        <v>73</v>
      </c>
      <c r="L7916">
        <v>67.400000000000006</v>
      </c>
      <c r="M7916">
        <v>84.1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18.3</v>
      </c>
      <c r="V7916">
        <v>9.6999999999999993</v>
      </c>
      <c r="W7916">
        <v>312.60000000000002</v>
      </c>
      <c r="X7916">
        <v>1010.6</v>
      </c>
      <c r="Y7916">
        <v>19.899999999999999</v>
      </c>
      <c r="Z7916">
        <v>6.2</v>
      </c>
      <c r="AA7916">
        <v>242.9</v>
      </c>
      <c r="AB7916">
        <v>21</v>
      </c>
      <c r="AC7916">
        <v>8</v>
      </c>
      <c r="AD7916">
        <v>0</v>
      </c>
      <c r="AE7916" t="s">
        <v>23828</v>
      </c>
      <c r="AF7916" t="s">
        <v>23829</v>
      </c>
      <c r="AG7916">
        <v>0.19</v>
      </c>
      <c r="AH7916" t="s">
        <v>330</v>
      </c>
      <c r="AI7916" t="s">
        <v>9140</v>
      </c>
      <c r="AJ7916" t="s">
        <v>331</v>
      </c>
    </row>
    <row r="7917" spans="1:36" x14ac:dyDescent="0.25">
      <c r="A7917" t="s">
        <v>32</v>
      </c>
      <c r="B7917" t="s">
        <v>23830</v>
      </c>
      <c r="C7917">
        <f>YEAR(B7917)</f>
        <v>2021</v>
      </c>
      <c r="D7917">
        <v>80.599999999999994</v>
      </c>
      <c r="E7917">
        <v>65.400000000000006</v>
      </c>
      <c r="F7917">
        <v>73.8</v>
      </c>
      <c r="H7917" s="2">
        <f>IF(F7917-69.34&lt;=0,0,IF(F7917-69.34&lt;=1,1,2))</f>
        <v>2</v>
      </c>
      <c r="I7917">
        <v>85.4</v>
      </c>
      <c r="J7917">
        <v>65.400000000000006</v>
      </c>
      <c r="K7917">
        <v>74</v>
      </c>
      <c r="L7917">
        <v>68</v>
      </c>
      <c r="M7917">
        <v>82.7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21.3</v>
      </c>
      <c r="V7917">
        <v>16.100000000000001</v>
      </c>
      <c r="W7917">
        <v>297.5</v>
      </c>
      <c r="X7917">
        <v>1009.9</v>
      </c>
      <c r="Y7917">
        <v>32.4</v>
      </c>
      <c r="Z7917">
        <v>6.2</v>
      </c>
      <c r="AA7917">
        <v>229.1</v>
      </c>
      <c r="AB7917">
        <v>19.8</v>
      </c>
      <c r="AC7917">
        <v>8</v>
      </c>
      <c r="AD7917">
        <v>0</v>
      </c>
      <c r="AE7917" t="s">
        <v>23831</v>
      </c>
      <c r="AF7917" t="s">
        <v>23832</v>
      </c>
      <c r="AG7917">
        <v>0.25</v>
      </c>
      <c r="AH7917" t="s">
        <v>36</v>
      </c>
      <c r="AI7917" t="s">
        <v>37</v>
      </c>
      <c r="AJ7917" t="s">
        <v>38</v>
      </c>
    </row>
    <row r="7918" spans="1:36" x14ac:dyDescent="0.25">
      <c r="A7918" t="s">
        <v>32</v>
      </c>
      <c r="B7918" t="s">
        <v>23833</v>
      </c>
      <c r="C7918">
        <f>YEAR(B7918)</f>
        <v>2021</v>
      </c>
      <c r="D7918">
        <v>80.599999999999994</v>
      </c>
      <c r="E7918">
        <v>71.599999999999994</v>
      </c>
      <c r="F7918">
        <v>76.2</v>
      </c>
      <c r="H7918" s="2">
        <f>IF(F7918-69.34&lt;=0,0,IF(F7918-69.34&lt;=1,1,2))</f>
        <v>2</v>
      </c>
      <c r="I7918">
        <v>85.4</v>
      </c>
      <c r="J7918">
        <v>71.599999999999994</v>
      </c>
      <c r="K7918">
        <v>76.900000000000006</v>
      </c>
      <c r="L7918">
        <v>70.2</v>
      </c>
      <c r="M7918">
        <v>81.8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30.6</v>
      </c>
      <c r="V7918">
        <v>19.7</v>
      </c>
      <c r="W7918">
        <v>300.7</v>
      </c>
      <c r="X7918">
        <v>1011</v>
      </c>
      <c r="Y7918">
        <v>41.7</v>
      </c>
      <c r="Z7918">
        <v>6.2</v>
      </c>
      <c r="AA7918">
        <v>218.4</v>
      </c>
      <c r="AB7918">
        <v>18.8</v>
      </c>
      <c r="AC7918">
        <v>7</v>
      </c>
      <c r="AD7918">
        <v>0</v>
      </c>
      <c r="AE7918" t="s">
        <v>23834</v>
      </c>
      <c r="AF7918" t="s">
        <v>23835</v>
      </c>
      <c r="AG7918">
        <v>0.26</v>
      </c>
      <c r="AH7918" t="s">
        <v>36</v>
      </c>
      <c r="AI7918" t="s">
        <v>37</v>
      </c>
      <c r="AJ7918" t="s">
        <v>38</v>
      </c>
    </row>
    <row r="7919" spans="1:36" x14ac:dyDescent="0.25">
      <c r="A7919" t="s">
        <v>32</v>
      </c>
      <c r="B7919" t="s">
        <v>23836</v>
      </c>
      <c r="C7919">
        <f>YEAR(B7919)</f>
        <v>2021</v>
      </c>
      <c r="D7919">
        <v>82.4</v>
      </c>
      <c r="E7919">
        <v>75.2</v>
      </c>
      <c r="F7919">
        <v>77.900000000000006</v>
      </c>
      <c r="H7919" s="2">
        <f>IF(F7919-69.34&lt;=0,0,IF(F7919-69.34&lt;=1,1,2))</f>
        <v>2</v>
      </c>
      <c r="I7919">
        <v>87.2</v>
      </c>
      <c r="J7919">
        <v>75.2</v>
      </c>
      <c r="K7919">
        <v>79.400000000000006</v>
      </c>
      <c r="L7919">
        <v>70.2</v>
      </c>
      <c r="M7919">
        <v>77.3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38</v>
      </c>
      <c r="V7919">
        <v>21.4</v>
      </c>
      <c r="W7919">
        <v>310.2</v>
      </c>
      <c r="X7919">
        <v>1014.3</v>
      </c>
      <c r="Y7919">
        <v>27.8</v>
      </c>
      <c r="Z7919">
        <v>6.2</v>
      </c>
      <c r="AA7919">
        <v>253.4</v>
      </c>
      <c r="AB7919">
        <v>21.8</v>
      </c>
      <c r="AC7919">
        <v>8</v>
      </c>
      <c r="AD7919">
        <v>0</v>
      </c>
      <c r="AE7919" t="s">
        <v>23837</v>
      </c>
      <c r="AF7919" t="s">
        <v>23838</v>
      </c>
      <c r="AG7919">
        <v>0.3</v>
      </c>
      <c r="AH7919" t="s">
        <v>36</v>
      </c>
      <c r="AI7919" t="s">
        <v>37</v>
      </c>
      <c r="AJ7919" t="s">
        <v>38</v>
      </c>
    </row>
    <row r="7920" spans="1:36" x14ac:dyDescent="0.25">
      <c r="A7920" t="s">
        <v>32</v>
      </c>
      <c r="B7920" t="s">
        <v>23839</v>
      </c>
      <c r="C7920">
        <f>YEAR(B7920)</f>
        <v>2021</v>
      </c>
      <c r="D7920">
        <v>82.4</v>
      </c>
      <c r="E7920">
        <v>75.2</v>
      </c>
      <c r="F7920">
        <v>77.599999999999994</v>
      </c>
      <c r="H7920" s="2">
        <f>IF(F7920-69.34&lt;=0,0,IF(F7920-69.34&lt;=1,1,2))</f>
        <v>2</v>
      </c>
      <c r="I7920">
        <v>88.3</v>
      </c>
      <c r="J7920">
        <v>75.2</v>
      </c>
      <c r="K7920">
        <v>79</v>
      </c>
      <c r="L7920">
        <v>70.8</v>
      </c>
      <c r="M7920">
        <v>79.900000000000006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29.8</v>
      </c>
      <c r="V7920">
        <v>17.100000000000001</v>
      </c>
      <c r="W7920">
        <v>298.5</v>
      </c>
      <c r="X7920">
        <v>1016.3</v>
      </c>
      <c r="Y7920">
        <v>18.899999999999999</v>
      </c>
      <c r="Z7920">
        <v>6.2</v>
      </c>
      <c r="AA7920">
        <v>249.8</v>
      </c>
      <c r="AB7920">
        <v>21.5</v>
      </c>
      <c r="AC7920">
        <v>8</v>
      </c>
      <c r="AD7920">
        <v>0</v>
      </c>
      <c r="AE7920" t="s">
        <v>23840</v>
      </c>
      <c r="AF7920" t="s">
        <v>23841</v>
      </c>
      <c r="AG7920">
        <v>0.33</v>
      </c>
      <c r="AH7920" t="s">
        <v>330</v>
      </c>
      <c r="AI7920" t="s">
        <v>9140</v>
      </c>
      <c r="AJ7920" t="s">
        <v>331</v>
      </c>
    </row>
    <row r="7921" spans="1:36" x14ac:dyDescent="0.25">
      <c r="A7921" t="s">
        <v>32</v>
      </c>
      <c r="B7921" t="s">
        <v>23842</v>
      </c>
      <c r="C7921">
        <f>YEAR(B7921)</f>
        <v>2021</v>
      </c>
      <c r="D7921">
        <v>83.2</v>
      </c>
      <c r="E7921">
        <v>67</v>
      </c>
      <c r="F7921">
        <v>76</v>
      </c>
      <c r="H7921" s="2">
        <f>IF(F7921-69.34&lt;=0,0,IF(F7921-69.34&lt;=1,1,2))</f>
        <v>2</v>
      </c>
      <c r="I7921">
        <v>90.9</v>
      </c>
      <c r="J7921">
        <v>67</v>
      </c>
      <c r="K7921">
        <v>78.3</v>
      </c>
      <c r="L7921">
        <v>70.5</v>
      </c>
      <c r="M7921">
        <v>83.3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25.3</v>
      </c>
      <c r="V7921">
        <v>10.4</v>
      </c>
      <c r="W7921">
        <v>296.5</v>
      </c>
      <c r="X7921">
        <v>1015.3</v>
      </c>
      <c r="Y7921">
        <v>6.9</v>
      </c>
      <c r="Z7921">
        <v>6.2</v>
      </c>
      <c r="AA7921">
        <v>250.3</v>
      </c>
      <c r="AB7921">
        <v>21.7</v>
      </c>
      <c r="AC7921">
        <v>8</v>
      </c>
      <c r="AD7921">
        <v>0</v>
      </c>
      <c r="AE7921" t="s">
        <v>23843</v>
      </c>
      <c r="AF7921" t="s">
        <v>23844</v>
      </c>
      <c r="AG7921">
        <v>0.37</v>
      </c>
      <c r="AH7921" t="s">
        <v>330</v>
      </c>
      <c r="AI7921" t="s">
        <v>9140</v>
      </c>
      <c r="AJ7921" t="s">
        <v>331</v>
      </c>
    </row>
    <row r="7922" spans="1:36" x14ac:dyDescent="0.25">
      <c r="A7922" t="s">
        <v>32</v>
      </c>
      <c r="B7922" t="s">
        <v>23845</v>
      </c>
      <c r="C7922">
        <f>YEAR(B7922)</f>
        <v>2021</v>
      </c>
      <c r="D7922">
        <v>87.8</v>
      </c>
      <c r="E7922">
        <v>71.599999999999994</v>
      </c>
      <c r="F7922">
        <v>78.900000000000006</v>
      </c>
      <c r="H7922" s="2">
        <f>IF(F7922-69.34&lt;=0,0,IF(F7922-69.34&lt;=1,1,2))</f>
        <v>2</v>
      </c>
      <c r="I7922">
        <v>102.4</v>
      </c>
      <c r="J7922">
        <v>71.599999999999994</v>
      </c>
      <c r="K7922">
        <v>83.9</v>
      </c>
      <c r="L7922">
        <v>70.3</v>
      </c>
      <c r="M7922">
        <v>75.8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18.8</v>
      </c>
      <c r="V7922">
        <v>10.199999999999999</v>
      </c>
      <c r="W7922">
        <v>164.7</v>
      </c>
      <c r="X7922">
        <v>1013.3</v>
      </c>
      <c r="Y7922">
        <v>0</v>
      </c>
      <c r="Z7922">
        <v>6.2</v>
      </c>
      <c r="AA7922">
        <v>246.6</v>
      </c>
      <c r="AB7922">
        <v>21.5</v>
      </c>
      <c r="AC7922">
        <v>8</v>
      </c>
      <c r="AD7922">
        <v>0</v>
      </c>
      <c r="AE7922" t="s">
        <v>23846</v>
      </c>
      <c r="AF7922" t="s">
        <v>23847</v>
      </c>
      <c r="AG7922">
        <v>0.41</v>
      </c>
      <c r="AH7922" t="s">
        <v>330</v>
      </c>
      <c r="AI7922" t="s">
        <v>9140</v>
      </c>
      <c r="AJ7922" t="s">
        <v>331</v>
      </c>
    </row>
    <row r="7923" spans="1:36" x14ac:dyDescent="0.25">
      <c r="A7923" t="s">
        <v>32</v>
      </c>
      <c r="B7923" t="s">
        <v>23848</v>
      </c>
      <c r="C7923">
        <f>YEAR(B7923)</f>
        <v>2021</v>
      </c>
      <c r="D7923">
        <v>89.6</v>
      </c>
      <c r="E7923">
        <v>73.400000000000006</v>
      </c>
      <c r="F7923">
        <v>81.599999999999994</v>
      </c>
      <c r="H7923" s="2">
        <f>IF(F7923-69.34&lt;=0,0,IF(F7923-69.34&lt;=1,1,2))</f>
        <v>2</v>
      </c>
      <c r="I7923">
        <v>110</v>
      </c>
      <c r="J7923">
        <v>73.400000000000006</v>
      </c>
      <c r="K7923">
        <v>88.7</v>
      </c>
      <c r="L7923">
        <v>73.5</v>
      </c>
      <c r="M7923">
        <v>76.8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18.3</v>
      </c>
      <c r="V7923">
        <v>8</v>
      </c>
      <c r="W7923">
        <v>161.1</v>
      </c>
      <c r="X7923">
        <v>1014.4</v>
      </c>
      <c r="Y7923">
        <v>0</v>
      </c>
      <c r="Z7923">
        <v>6.2</v>
      </c>
      <c r="AA7923">
        <v>244.7</v>
      </c>
      <c r="AB7923">
        <v>21.1</v>
      </c>
      <c r="AC7923">
        <v>8</v>
      </c>
      <c r="AD7923">
        <v>0</v>
      </c>
      <c r="AE7923" t="s">
        <v>23849</v>
      </c>
      <c r="AF7923" t="s">
        <v>23850</v>
      </c>
      <c r="AG7923">
        <v>0.44</v>
      </c>
      <c r="AH7923" t="s">
        <v>330</v>
      </c>
      <c r="AI7923" t="s">
        <v>9140</v>
      </c>
      <c r="AJ7923" t="s">
        <v>331</v>
      </c>
    </row>
    <row r="7924" spans="1:36" x14ac:dyDescent="0.25">
      <c r="A7924" t="s">
        <v>32</v>
      </c>
      <c r="B7924" t="s">
        <v>23851</v>
      </c>
      <c r="C7924">
        <f>YEAR(B7924)</f>
        <v>2021</v>
      </c>
      <c r="D7924">
        <v>89.6</v>
      </c>
      <c r="E7924">
        <v>75.2</v>
      </c>
      <c r="F7924">
        <v>82.3</v>
      </c>
      <c r="H7924" s="2">
        <f>IF(F7924-69.34&lt;=0,0,IF(F7924-69.34&lt;=1,1,2))</f>
        <v>2</v>
      </c>
      <c r="I7924">
        <v>109.6</v>
      </c>
      <c r="J7924">
        <v>75.2</v>
      </c>
      <c r="K7924">
        <v>89.6</v>
      </c>
      <c r="L7924">
        <v>72.7</v>
      </c>
      <c r="M7924">
        <v>73.3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17.399999999999999</v>
      </c>
      <c r="V7924">
        <v>12.8</v>
      </c>
      <c r="W7924">
        <v>158.5</v>
      </c>
      <c r="X7924">
        <v>1014.2</v>
      </c>
      <c r="Y7924">
        <v>0.4</v>
      </c>
      <c r="Z7924">
        <v>6.2</v>
      </c>
      <c r="AA7924">
        <v>247.8</v>
      </c>
      <c r="AB7924">
        <v>21.5</v>
      </c>
      <c r="AC7924">
        <v>8</v>
      </c>
      <c r="AD7924">
        <v>0</v>
      </c>
      <c r="AE7924" t="s">
        <v>23852</v>
      </c>
      <c r="AF7924" t="s">
        <v>23853</v>
      </c>
      <c r="AG7924">
        <v>0.48</v>
      </c>
      <c r="AH7924" t="s">
        <v>330</v>
      </c>
      <c r="AI7924" t="s">
        <v>9140</v>
      </c>
      <c r="AJ7924" t="s">
        <v>331</v>
      </c>
    </row>
    <row r="7925" spans="1:36" x14ac:dyDescent="0.25">
      <c r="A7925" t="s">
        <v>32</v>
      </c>
      <c r="B7925" t="s">
        <v>23854</v>
      </c>
      <c r="C7925">
        <f>YEAR(B7925)</f>
        <v>2021</v>
      </c>
      <c r="D7925">
        <v>86</v>
      </c>
      <c r="E7925">
        <v>73.400000000000006</v>
      </c>
      <c r="F7925">
        <v>81.599999999999994</v>
      </c>
      <c r="H7925" s="2">
        <f>IF(F7925-69.34&lt;=0,0,IF(F7925-69.34&lt;=1,1,2))</f>
        <v>2</v>
      </c>
      <c r="I7925">
        <v>96.1</v>
      </c>
      <c r="J7925">
        <v>73.400000000000006</v>
      </c>
      <c r="K7925">
        <v>87.3</v>
      </c>
      <c r="L7925">
        <v>74.2</v>
      </c>
      <c r="M7925">
        <v>79.3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21.5</v>
      </c>
      <c r="V7925">
        <v>9.1999999999999993</v>
      </c>
      <c r="W7925">
        <v>291.89999999999998</v>
      </c>
      <c r="X7925">
        <v>1015.4</v>
      </c>
      <c r="Y7925">
        <v>1.5</v>
      </c>
      <c r="Z7925">
        <v>6.2</v>
      </c>
      <c r="AA7925">
        <v>242</v>
      </c>
      <c r="AB7925">
        <v>20.8</v>
      </c>
      <c r="AC7925">
        <v>8</v>
      </c>
      <c r="AD7925">
        <v>0</v>
      </c>
      <c r="AE7925" t="s">
        <v>23855</v>
      </c>
      <c r="AF7925" t="s">
        <v>23856</v>
      </c>
      <c r="AG7925">
        <v>0.5</v>
      </c>
      <c r="AH7925" t="s">
        <v>330</v>
      </c>
      <c r="AI7925" t="s">
        <v>9140</v>
      </c>
      <c r="AJ7925" t="s">
        <v>331</v>
      </c>
    </row>
    <row r="7926" spans="1:36" x14ac:dyDescent="0.25">
      <c r="A7926" t="s">
        <v>32</v>
      </c>
      <c r="B7926" t="s">
        <v>23857</v>
      </c>
      <c r="C7926">
        <f>YEAR(B7926)</f>
        <v>2021</v>
      </c>
      <c r="D7926">
        <v>82.4</v>
      </c>
      <c r="E7926">
        <v>68</v>
      </c>
      <c r="F7926">
        <v>74.900000000000006</v>
      </c>
      <c r="H7926" s="2">
        <f>IF(F7926-69.34&lt;=0,0,IF(F7926-69.34&lt;=1,1,2))</f>
        <v>2</v>
      </c>
      <c r="I7926">
        <v>89.5</v>
      </c>
      <c r="J7926">
        <v>68</v>
      </c>
      <c r="K7926">
        <v>76.7</v>
      </c>
      <c r="L7926">
        <v>71.400000000000006</v>
      </c>
      <c r="M7926">
        <v>89.2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22.4</v>
      </c>
      <c r="V7926">
        <v>10.4</v>
      </c>
      <c r="W7926">
        <v>46.3</v>
      </c>
      <c r="X7926">
        <v>1014.2</v>
      </c>
      <c r="Y7926">
        <v>12</v>
      </c>
      <c r="Z7926">
        <v>6.2</v>
      </c>
      <c r="AA7926">
        <v>236</v>
      </c>
      <c r="AB7926">
        <v>20.399999999999999</v>
      </c>
      <c r="AC7926">
        <v>8</v>
      </c>
      <c r="AD7926">
        <v>0</v>
      </c>
      <c r="AE7926" t="s">
        <v>23858</v>
      </c>
      <c r="AF7926" t="s">
        <v>23859</v>
      </c>
      <c r="AG7926">
        <v>0.54</v>
      </c>
      <c r="AH7926" t="s">
        <v>330</v>
      </c>
      <c r="AI7926" t="s">
        <v>9140</v>
      </c>
      <c r="AJ7926" t="s">
        <v>331</v>
      </c>
    </row>
    <row r="7927" spans="1:36" x14ac:dyDescent="0.25">
      <c r="A7927" t="s">
        <v>32</v>
      </c>
      <c r="B7927" t="s">
        <v>23860</v>
      </c>
      <c r="C7927">
        <f>YEAR(B7927)</f>
        <v>2021</v>
      </c>
      <c r="D7927">
        <v>73.400000000000006</v>
      </c>
      <c r="E7927">
        <v>68</v>
      </c>
      <c r="F7927">
        <v>70.8</v>
      </c>
      <c r="H7927" s="2">
        <f>IF(F7927-69.34&lt;=0,0,IF(F7927-69.34&lt;=1,1,2))</f>
        <v>2</v>
      </c>
      <c r="I7927">
        <v>73.400000000000006</v>
      </c>
      <c r="J7927">
        <v>68</v>
      </c>
      <c r="K7927">
        <v>70.8</v>
      </c>
      <c r="L7927">
        <v>65.599999999999994</v>
      </c>
      <c r="M7927">
        <v>83.8</v>
      </c>
      <c r="O7927">
        <v>0.13700000000000001</v>
      </c>
      <c r="P7927">
        <v>100</v>
      </c>
      <c r="Q7927">
        <v>8.33</v>
      </c>
      <c r="R7927" t="s">
        <v>40</v>
      </c>
      <c r="S7927">
        <v>0</v>
      </c>
      <c r="T7927">
        <v>0</v>
      </c>
      <c r="U7927">
        <v>33.799999999999997</v>
      </c>
      <c r="V7927">
        <v>20.9</v>
      </c>
      <c r="W7927">
        <v>335</v>
      </c>
      <c r="X7927">
        <v>1013.1</v>
      </c>
      <c r="Y7927">
        <v>64.599999999999994</v>
      </c>
      <c r="Z7927">
        <v>6.2</v>
      </c>
      <c r="AA7927">
        <v>175.2</v>
      </c>
      <c r="AB7927">
        <v>15.1</v>
      </c>
      <c r="AC7927">
        <v>6</v>
      </c>
      <c r="AD7927">
        <v>0</v>
      </c>
      <c r="AE7927" t="s">
        <v>23861</v>
      </c>
      <c r="AF7927" t="s">
        <v>23862</v>
      </c>
      <c r="AG7927">
        <v>0.57999999999999996</v>
      </c>
      <c r="AH7927" t="s">
        <v>56</v>
      </c>
      <c r="AI7927" t="s">
        <v>57</v>
      </c>
      <c r="AJ7927" t="s">
        <v>40</v>
      </c>
    </row>
    <row r="7928" spans="1:36" x14ac:dyDescent="0.25">
      <c r="A7928" t="s">
        <v>32</v>
      </c>
      <c r="B7928" t="s">
        <v>23863</v>
      </c>
      <c r="C7928">
        <f>YEAR(B7928)</f>
        <v>2021</v>
      </c>
      <c r="D7928">
        <v>73.400000000000006</v>
      </c>
      <c r="E7928">
        <v>64.400000000000006</v>
      </c>
      <c r="F7928">
        <v>69.5</v>
      </c>
      <c r="H7928" s="2">
        <f>IF(F7928-69.34&lt;=0,0,IF(F7928-69.34&lt;=1,1,2))</f>
        <v>1</v>
      </c>
      <c r="I7928">
        <v>73.400000000000006</v>
      </c>
      <c r="J7928">
        <v>64.400000000000006</v>
      </c>
      <c r="K7928">
        <v>69.5</v>
      </c>
      <c r="L7928">
        <v>61.9</v>
      </c>
      <c r="M7928">
        <v>77.099999999999994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32.9</v>
      </c>
      <c r="V7928">
        <v>19.100000000000001</v>
      </c>
      <c r="W7928">
        <v>334.6</v>
      </c>
      <c r="X7928">
        <v>1017.1</v>
      </c>
      <c r="Y7928">
        <v>38.5</v>
      </c>
      <c r="Z7928">
        <v>6.2</v>
      </c>
      <c r="AA7928">
        <v>239.6</v>
      </c>
      <c r="AB7928">
        <v>20.7</v>
      </c>
      <c r="AC7928">
        <v>8</v>
      </c>
      <c r="AD7928">
        <v>0</v>
      </c>
      <c r="AE7928" t="s">
        <v>23864</v>
      </c>
      <c r="AF7928" t="s">
        <v>23865</v>
      </c>
      <c r="AG7928">
        <v>0.61</v>
      </c>
      <c r="AH7928" t="s">
        <v>36</v>
      </c>
      <c r="AI7928" t="s">
        <v>37</v>
      </c>
      <c r="AJ7928" t="s">
        <v>38</v>
      </c>
    </row>
    <row r="7929" spans="1:36" x14ac:dyDescent="0.25">
      <c r="A7929" t="s">
        <v>32</v>
      </c>
      <c r="B7929" t="s">
        <v>23866</v>
      </c>
      <c r="C7929">
        <f>YEAR(B7929)</f>
        <v>2021</v>
      </c>
      <c r="D7929">
        <v>78.8</v>
      </c>
      <c r="E7929">
        <v>60</v>
      </c>
      <c r="F7929">
        <v>69.8</v>
      </c>
      <c r="H7929" s="2">
        <f>IF(F7929-69.34&lt;=0,0,IF(F7929-69.34&lt;=1,1,2))</f>
        <v>1</v>
      </c>
      <c r="I7929">
        <v>78.8</v>
      </c>
      <c r="J7929">
        <v>60</v>
      </c>
      <c r="K7929">
        <v>69.8</v>
      </c>
      <c r="L7929">
        <v>64.5</v>
      </c>
      <c r="M7929">
        <v>83.2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19.899999999999999</v>
      </c>
      <c r="V7929">
        <v>8.1</v>
      </c>
      <c r="W7929">
        <v>320.8</v>
      </c>
      <c r="X7929">
        <v>1018.2</v>
      </c>
      <c r="Y7929">
        <v>14.4</v>
      </c>
      <c r="Z7929">
        <v>6.2</v>
      </c>
      <c r="AA7929">
        <v>240.6</v>
      </c>
      <c r="AB7929">
        <v>20.7</v>
      </c>
      <c r="AC7929">
        <v>8</v>
      </c>
      <c r="AD7929">
        <v>0</v>
      </c>
      <c r="AE7929" t="s">
        <v>23867</v>
      </c>
      <c r="AF7929" t="s">
        <v>23868</v>
      </c>
      <c r="AG7929">
        <v>0.64</v>
      </c>
      <c r="AH7929" t="s">
        <v>330</v>
      </c>
      <c r="AI7929" t="s">
        <v>9140</v>
      </c>
      <c r="AJ7929" t="s">
        <v>331</v>
      </c>
    </row>
    <row r="7930" spans="1:36" x14ac:dyDescent="0.25">
      <c r="A7930" t="s">
        <v>32</v>
      </c>
      <c r="B7930" t="s">
        <v>23869</v>
      </c>
      <c r="C7930">
        <f>YEAR(B7930)</f>
        <v>2021</v>
      </c>
      <c r="D7930">
        <v>78.8</v>
      </c>
      <c r="E7930">
        <v>62.6</v>
      </c>
      <c r="F7930">
        <v>71.2</v>
      </c>
      <c r="H7930" s="2">
        <f>IF(F7930-69.34&lt;=0,0,IF(F7930-69.34&lt;=1,1,2))</f>
        <v>2</v>
      </c>
      <c r="I7930">
        <v>78.8</v>
      </c>
      <c r="J7930">
        <v>62.6</v>
      </c>
      <c r="K7930">
        <v>71.2</v>
      </c>
      <c r="L7930">
        <v>65.599999999999994</v>
      </c>
      <c r="M7930">
        <v>82.8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25.3</v>
      </c>
      <c r="V7930">
        <v>13.9</v>
      </c>
      <c r="W7930">
        <v>285.10000000000002</v>
      </c>
      <c r="X7930">
        <v>1018.2</v>
      </c>
      <c r="Y7930">
        <v>8.5</v>
      </c>
      <c r="Z7930">
        <v>6.2</v>
      </c>
      <c r="AA7930">
        <v>231.8</v>
      </c>
      <c r="AB7930">
        <v>19.899999999999999</v>
      </c>
      <c r="AC7930">
        <v>8</v>
      </c>
      <c r="AD7930">
        <v>0</v>
      </c>
      <c r="AE7930" t="s">
        <v>23870</v>
      </c>
      <c r="AF7930" t="s">
        <v>23871</v>
      </c>
      <c r="AG7930">
        <v>0.67</v>
      </c>
      <c r="AH7930" t="s">
        <v>330</v>
      </c>
      <c r="AI7930" t="s">
        <v>9140</v>
      </c>
      <c r="AJ7930" t="s">
        <v>331</v>
      </c>
    </row>
    <row r="7931" spans="1:36" x14ac:dyDescent="0.25">
      <c r="A7931" t="s">
        <v>32</v>
      </c>
      <c r="B7931" t="s">
        <v>23872</v>
      </c>
      <c r="C7931">
        <f>YEAR(B7931)</f>
        <v>2021</v>
      </c>
      <c r="D7931">
        <v>80.599999999999994</v>
      </c>
      <c r="E7931">
        <v>64.400000000000006</v>
      </c>
      <c r="F7931">
        <v>74.400000000000006</v>
      </c>
      <c r="H7931" s="2">
        <f>IF(F7931-69.34&lt;=0,0,IF(F7931-69.34&lt;=1,1,2))</f>
        <v>2</v>
      </c>
      <c r="I7931">
        <v>85.4</v>
      </c>
      <c r="J7931">
        <v>64.400000000000006</v>
      </c>
      <c r="K7931">
        <v>74.900000000000006</v>
      </c>
      <c r="L7931">
        <v>68.5</v>
      </c>
      <c r="M7931">
        <v>82.4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28.6</v>
      </c>
      <c r="V7931">
        <v>20.9</v>
      </c>
      <c r="W7931">
        <v>298.60000000000002</v>
      </c>
      <c r="X7931">
        <v>1015.2</v>
      </c>
      <c r="Y7931">
        <v>5.0999999999999996</v>
      </c>
      <c r="Z7931">
        <v>6.2</v>
      </c>
      <c r="AA7931">
        <v>231.4</v>
      </c>
      <c r="AB7931">
        <v>19.899999999999999</v>
      </c>
      <c r="AC7931">
        <v>8</v>
      </c>
      <c r="AD7931">
        <v>0</v>
      </c>
      <c r="AE7931" t="s">
        <v>23873</v>
      </c>
      <c r="AF7931" t="s">
        <v>23874</v>
      </c>
      <c r="AG7931">
        <v>0.71</v>
      </c>
      <c r="AH7931" t="s">
        <v>330</v>
      </c>
      <c r="AI7931" t="s">
        <v>9140</v>
      </c>
      <c r="AJ7931" t="s">
        <v>331</v>
      </c>
    </row>
    <row r="7932" spans="1:36" x14ac:dyDescent="0.25">
      <c r="A7932" t="s">
        <v>32</v>
      </c>
      <c r="B7932" t="s">
        <v>23875</v>
      </c>
      <c r="C7932">
        <f>YEAR(B7932)</f>
        <v>2021</v>
      </c>
      <c r="D7932">
        <v>80.599999999999994</v>
      </c>
      <c r="E7932">
        <v>69.8</v>
      </c>
      <c r="F7932">
        <v>75.7</v>
      </c>
      <c r="H7932" s="2">
        <f>IF(F7932-69.34&lt;=0,0,IF(F7932-69.34&lt;=1,1,2))</f>
        <v>2</v>
      </c>
      <c r="I7932">
        <v>85.4</v>
      </c>
      <c r="J7932">
        <v>69.8</v>
      </c>
      <c r="K7932">
        <v>76.900000000000006</v>
      </c>
      <c r="L7932">
        <v>69.400000000000006</v>
      </c>
      <c r="M7932">
        <v>81.2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24.4</v>
      </c>
      <c r="V7932">
        <v>19.399999999999999</v>
      </c>
      <c r="W7932">
        <v>300.2</v>
      </c>
      <c r="X7932">
        <v>1013.9</v>
      </c>
      <c r="Y7932">
        <v>9.8000000000000007</v>
      </c>
      <c r="Z7932">
        <v>6.2</v>
      </c>
      <c r="AA7932">
        <v>228.4</v>
      </c>
      <c r="AB7932">
        <v>19.8</v>
      </c>
      <c r="AC7932">
        <v>8</v>
      </c>
      <c r="AD7932">
        <v>0</v>
      </c>
      <c r="AE7932" t="s">
        <v>23876</v>
      </c>
      <c r="AF7932" t="s">
        <v>23877</v>
      </c>
      <c r="AG7932">
        <v>0.74</v>
      </c>
      <c r="AH7932" t="s">
        <v>330</v>
      </c>
      <c r="AI7932" t="s">
        <v>9140</v>
      </c>
      <c r="AJ7932" t="s">
        <v>331</v>
      </c>
    </row>
    <row r="7933" spans="1:36" x14ac:dyDescent="0.25">
      <c r="A7933" t="s">
        <v>32</v>
      </c>
      <c r="B7933" t="s">
        <v>23878</v>
      </c>
      <c r="C7933">
        <f>YEAR(B7933)</f>
        <v>2021</v>
      </c>
      <c r="D7933">
        <v>77</v>
      </c>
      <c r="E7933">
        <v>69.599999999999994</v>
      </c>
      <c r="F7933">
        <v>73.599999999999994</v>
      </c>
      <c r="H7933" s="2">
        <f>IF(F7933-69.34&lt;=0,0,IF(F7933-69.34&lt;=1,1,2))</f>
        <v>2</v>
      </c>
      <c r="I7933">
        <v>77</v>
      </c>
      <c r="J7933">
        <v>69.599999999999994</v>
      </c>
      <c r="K7933">
        <v>73.599999999999994</v>
      </c>
      <c r="L7933">
        <v>69.599999999999994</v>
      </c>
      <c r="M7933">
        <v>87.5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23</v>
      </c>
      <c r="V7933">
        <v>16.600000000000001</v>
      </c>
      <c r="W7933">
        <v>315</v>
      </c>
      <c r="X7933">
        <v>1015</v>
      </c>
      <c r="Y7933">
        <v>34.6</v>
      </c>
      <c r="Z7933">
        <v>6.2</v>
      </c>
      <c r="AA7933">
        <v>215.3</v>
      </c>
      <c r="AB7933">
        <v>18.600000000000001</v>
      </c>
      <c r="AC7933">
        <v>7</v>
      </c>
      <c r="AD7933">
        <v>0</v>
      </c>
      <c r="AE7933" t="s">
        <v>23879</v>
      </c>
      <c r="AF7933" t="s">
        <v>23880</v>
      </c>
      <c r="AG7933">
        <v>0.75</v>
      </c>
      <c r="AH7933" t="s">
        <v>36</v>
      </c>
      <c r="AI7933" t="s">
        <v>37</v>
      </c>
      <c r="AJ7933" t="s">
        <v>38</v>
      </c>
    </row>
    <row r="7934" spans="1:36" x14ac:dyDescent="0.25">
      <c r="A7934" t="s">
        <v>32</v>
      </c>
      <c r="B7934" t="s">
        <v>23881</v>
      </c>
      <c r="C7934">
        <f>YEAR(B7934)</f>
        <v>2021</v>
      </c>
      <c r="D7934">
        <v>75.2</v>
      </c>
      <c r="E7934">
        <v>69.8</v>
      </c>
      <c r="F7934">
        <v>71.900000000000006</v>
      </c>
      <c r="H7934" s="2">
        <f>IF(F7934-69.34&lt;=0,0,IF(F7934-69.34&lt;=1,1,2))</f>
        <v>2</v>
      </c>
      <c r="I7934">
        <v>75.2</v>
      </c>
      <c r="J7934">
        <v>69.8</v>
      </c>
      <c r="K7934">
        <v>71.900000000000006</v>
      </c>
      <c r="L7934">
        <v>65.900000000000006</v>
      </c>
      <c r="M7934">
        <v>81.3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34.200000000000003</v>
      </c>
      <c r="V7934">
        <v>20.3</v>
      </c>
      <c r="W7934">
        <v>317.5</v>
      </c>
      <c r="X7934">
        <v>1016.4</v>
      </c>
      <c r="Y7934">
        <v>56.5</v>
      </c>
      <c r="Z7934">
        <v>6.2</v>
      </c>
      <c r="AA7934">
        <v>201.1</v>
      </c>
      <c r="AB7934">
        <v>17.3</v>
      </c>
      <c r="AC7934">
        <v>7</v>
      </c>
      <c r="AD7934">
        <v>0</v>
      </c>
      <c r="AE7934" t="s">
        <v>23882</v>
      </c>
      <c r="AF7934" t="s">
        <v>23883</v>
      </c>
      <c r="AG7934">
        <v>0.8</v>
      </c>
      <c r="AH7934" t="s">
        <v>36</v>
      </c>
      <c r="AI7934" t="s">
        <v>37</v>
      </c>
      <c r="AJ7934" t="s">
        <v>38</v>
      </c>
    </row>
    <row r="7935" spans="1:36" x14ac:dyDescent="0.25">
      <c r="A7935" t="s">
        <v>32</v>
      </c>
      <c r="B7935" t="s">
        <v>23884</v>
      </c>
      <c r="C7935">
        <f>YEAR(B7935)</f>
        <v>2021</v>
      </c>
      <c r="D7935">
        <v>71.599999999999994</v>
      </c>
      <c r="E7935">
        <v>68.8</v>
      </c>
      <c r="F7935">
        <v>70.2</v>
      </c>
      <c r="H7935" s="2">
        <f>IF(F7935-69.34&lt;=0,0,IF(F7935-69.34&lt;=1,1,2))</f>
        <v>1</v>
      </c>
      <c r="I7935">
        <v>71.599999999999994</v>
      </c>
      <c r="J7935">
        <v>68.8</v>
      </c>
      <c r="K7935">
        <v>70.2</v>
      </c>
      <c r="L7935">
        <v>62.8</v>
      </c>
      <c r="M7935">
        <v>77.7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35.299999999999997</v>
      </c>
      <c r="V7935">
        <v>24.7</v>
      </c>
      <c r="W7935">
        <v>323.3</v>
      </c>
      <c r="X7935">
        <v>1016.2</v>
      </c>
      <c r="Y7935">
        <v>67.3</v>
      </c>
      <c r="Z7935">
        <v>6.2</v>
      </c>
      <c r="AA7935">
        <v>178.3</v>
      </c>
      <c r="AB7935">
        <v>15.6</v>
      </c>
      <c r="AC7935">
        <v>7</v>
      </c>
      <c r="AD7935">
        <v>0</v>
      </c>
      <c r="AE7935" t="s">
        <v>23885</v>
      </c>
      <c r="AF7935" t="s">
        <v>23886</v>
      </c>
      <c r="AG7935">
        <v>0.84</v>
      </c>
      <c r="AH7935" t="s">
        <v>36</v>
      </c>
      <c r="AI7935" t="s">
        <v>37</v>
      </c>
      <c r="AJ7935" t="s">
        <v>38</v>
      </c>
    </row>
    <row r="7936" spans="1:36" x14ac:dyDescent="0.25">
      <c r="A7936" t="s">
        <v>32</v>
      </c>
      <c r="B7936" t="s">
        <v>23887</v>
      </c>
      <c r="C7936">
        <f>YEAR(B7936)</f>
        <v>2021</v>
      </c>
      <c r="D7936">
        <v>71.599999999999994</v>
      </c>
      <c r="E7936">
        <v>68</v>
      </c>
      <c r="F7936">
        <v>69.099999999999994</v>
      </c>
      <c r="H7936" s="2">
        <f>IF(F7936-69.34&lt;=0,0,IF(F7936-69.34&lt;=1,1,2))</f>
        <v>0</v>
      </c>
      <c r="I7936">
        <v>71.599999999999994</v>
      </c>
      <c r="J7936">
        <v>68</v>
      </c>
      <c r="K7936">
        <v>69.099999999999994</v>
      </c>
      <c r="L7936">
        <v>63.5</v>
      </c>
      <c r="M7936">
        <v>82.6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35.299999999999997</v>
      </c>
      <c r="V7936">
        <v>20.8</v>
      </c>
      <c r="W7936">
        <v>325.60000000000002</v>
      </c>
      <c r="X7936">
        <v>1016.2</v>
      </c>
      <c r="Y7936">
        <v>85.8</v>
      </c>
      <c r="Z7936">
        <v>6.2</v>
      </c>
      <c r="AA7936">
        <v>168</v>
      </c>
      <c r="AB7936">
        <v>14.6</v>
      </c>
      <c r="AC7936">
        <v>7</v>
      </c>
      <c r="AD7936">
        <v>0</v>
      </c>
      <c r="AE7936" t="s">
        <v>23888</v>
      </c>
      <c r="AF7936" t="s">
        <v>23889</v>
      </c>
      <c r="AG7936">
        <v>0.87</v>
      </c>
      <c r="AH7936" t="s">
        <v>36</v>
      </c>
      <c r="AI7936" t="s">
        <v>37</v>
      </c>
      <c r="AJ7936" t="s">
        <v>38</v>
      </c>
    </row>
    <row r="7937" spans="1:36" x14ac:dyDescent="0.25">
      <c r="A7937" t="s">
        <v>32</v>
      </c>
      <c r="B7937" t="s">
        <v>23890</v>
      </c>
      <c r="C7937">
        <f>YEAR(B7937)</f>
        <v>2021</v>
      </c>
      <c r="D7937">
        <v>71.599999999999994</v>
      </c>
      <c r="E7937">
        <v>67</v>
      </c>
      <c r="F7937">
        <v>69.2</v>
      </c>
      <c r="H7937" s="2">
        <f>IF(F7937-69.34&lt;=0,0,IF(F7937-69.34&lt;=1,1,2))</f>
        <v>0</v>
      </c>
      <c r="I7937">
        <v>71.599999999999994</v>
      </c>
      <c r="J7937">
        <v>67</v>
      </c>
      <c r="K7937">
        <v>69.2</v>
      </c>
      <c r="L7937">
        <v>63.2</v>
      </c>
      <c r="M7937">
        <v>81.099999999999994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30.9</v>
      </c>
      <c r="V7937">
        <v>21.9</v>
      </c>
      <c r="W7937">
        <v>323.89999999999998</v>
      </c>
      <c r="X7937">
        <v>1018.5</v>
      </c>
      <c r="Y7937">
        <v>61.4</v>
      </c>
      <c r="Z7937">
        <v>6.2</v>
      </c>
      <c r="AA7937">
        <v>189.8</v>
      </c>
      <c r="AB7937">
        <v>16.3</v>
      </c>
      <c r="AC7937">
        <v>7</v>
      </c>
      <c r="AD7937">
        <v>0</v>
      </c>
      <c r="AE7937" t="s">
        <v>23891</v>
      </c>
      <c r="AF7937" t="s">
        <v>23892</v>
      </c>
      <c r="AG7937">
        <v>0.9</v>
      </c>
      <c r="AH7937" t="s">
        <v>36</v>
      </c>
      <c r="AI7937" t="s">
        <v>37</v>
      </c>
      <c r="AJ7937" t="s">
        <v>38</v>
      </c>
    </row>
    <row r="7938" spans="1:36" x14ac:dyDescent="0.25">
      <c r="A7938" t="s">
        <v>32</v>
      </c>
      <c r="B7938" t="s">
        <v>23893</v>
      </c>
      <c r="C7938">
        <f>YEAR(B7938)</f>
        <v>2021</v>
      </c>
      <c r="D7938">
        <v>73.400000000000006</v>
      </c>
      <c r="E7938">
        <v>68</v>
      </c>
      <c r="F7938">
        <v>69.5</v>
      </c>
      <c r="H7938" s="2">
        <f>IF(F7938-69.34&lt;=0,0,IF(F7938-69.34&lt;=1,1,2))</f>
        <v>1</v>
      </c>
      <c r="I7938">
        <v>73.400000000000006</v>
      </c>
      <c r="J7938">
        <v>68</v>
      </c>
      <c r="K7938">
        <v>69.5</v>
      </c>
      <c r="L7938">
        <v>63.2</v>
      </c>
      <c r="M7938">
        <v>80.400000000000006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31.8</v>
      </c>
      <c r="V7938">
        <v>19.7</v>
      </c>
      <c r="W7938">
        <v>318.3</v>
      </c>
      <c r="X7938">
        <v>1019.1</v>
      </c>
      <c r="Y7938">
        <v>57.9</v>
      </c>
      <c r="Z7938">
        <v>6.2</v>
      </c>
      <c r="AA7938">
        <v>183.5</v>
      </c>
      <c r="AB7938">
        <v>15.7</v>
      </c>
      <c r="AC7938">
        <v>6</v>
      </c>
      <c r="AD7938">
        <v>0</v>
      </c>
      <c r="AE7938" t="s">
        <v>23894</v>
      </c>
      <c r="AF7938" t="s">
        <v>23895</v>
      </c>
      <c r="AG7938">
        <v>0.93</v>
      </c>
      <c r="AH7938" t="s">
        <v>36</v>
      </c>
      <c r="AI7938" t="s">
        <v>37</v>
      </c>
      <c r="AJ7938" t="s">
        <v>38</v>
      </c>
    </row>
    <row r="7939" spans="1:36" x14ac:dyDescent="0.25">
      <c r="A7939" t="s">
        <v>32</v>
      </c>
      <c r="B7939" t="s">
        <v>23896</v>
      </c>
      <c r="C7939">
        <f>YEAR(B7939)</f>
        <v>2021</v>
      </c>
      <c r="D7939">
        <v>73.400000000000006</v>
      </c>
      <c r="E7939">
        <v>68</v>
      </c>
      <c r="F7939">
        <v>69.400000000000006</v>
      </c>
      <c r="H7939" s="2">
        <f>IF(F7939-69.34&lt;=0,0,IF(F7939-69.34&lt;=1,1,2))</f>
        <v>1</v>
      </c>
      <c r="I7939">
        <v>73.400000000000006</v>
      </c>
      <c r="J7939">
        <v>68</v>
      </c>
      <c r="K7939">
        <v>69.400000000000006</v>
      </c>
      <c r="L7939">
        <v>63.4</v>
      </c>
      <c r="M7939">
        <v>81.400000000000006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34</v>
      </c>
      <c r="V7939">
        <v>20.8</v>
      </c>
      <c r="W7939">
        <v>317</v>
      </c>
      <c r="X7939">
        <v>1018.8</v>
      </c>
      <c r="Y7939">
        <v>48.6</v>
      </c>
      <c r="Z7939">
        <v>6.2</v>
      </c>
      <c r="AA7939">
        <v>204.3</v>
      </c>
      <c r="AB7939">
        <v>17.8</v>
      </c>
      <c r="AC7939">
        <v>7</v>
      </c>
      <c r="AD7939">
        <v>0</v>
      </c>
      <c r="AE7939" t="s">
        <v>23897</v>
      </c>
      <c r="AF7939" t="s">
        <v>23898</v>
      </c>
      <c r="AG7939">
        <v>0.96</v>
      </c>
      <c r="AH7939" t="s">
        <v>36</v>
      </c>
      <c r="AI7939" t="s">
        <v>37</v>
      </c>
      <c r="AJ7939" t="s">
        <v>38</v>
      </c>
    </row>
    <row r="7940" spans="1:36" x14ac:dyDescent="0.25">
      <c r="A7940" t="s">
        <v>32</v>
      </c>
      <c r="B7940" t="s">
        <v>23899</v>
      </c>
      <c r="C7940">
        <f>YEAR(B7940)</f>
        <v>2021</v>
      </c>
      <c r="D7940">
        <v>71.599999999999994</v>
      </c>
      <c r="E7940">
        <v>68</v>
      </c>
      <c r="F7940">
        <v>69.2</v>
      </c>
      <c r="H7940" s="2">
        <f>IF(F7940-69.34&lt;=0,0,IF(F7940-69.34&lt;=1,1,2))</f>
        <v>0</v>
      </c>
      <c r="I7940">
        <v>71.599999999999994</v>
      </c>
      <c r="J7940">
        <v>68</v>
      </c>
      <c r="K7940">
        <v>69.2</v>
      </c>
      <c r="L7940">
        <v>62.5</v>
      </c>
      <c r="M7940">
        <v>79.5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32.200000000000003</v>
      </c>
      <c r="V7940">
        <v>19</v>
      </c>
      <c r="W7940">
        <v>315.60000000000002</v>
      </c>
      <c r="X7940">
        <v>1018.6</v>
      </c>
      <c r="Y7940">
        <v>44</v>
      </c>
      <c r="Z7940">
        <v>6.2</v>
      </c>
      <c r="AA7940">
        <v>195.7</v>
      </c>
      <c r="AB7940">
        <v>17.100000000000001</v>
      </c>
      <c r="AC7940">
        <v>7</v>
      </c>
      <c r="AD7940">
        <v>0</v>
      </c>
      <c r="AE7940" t="s">
        <v>23900</v>
      </c>
      <c r="AF7940" t="s">
        <v>23901</v>
      </c>
      <c r="AG7940">
        <v>0</v>
      </c>
      <c r="AH7940" t="s">
        <v>36</v>
      </c>
      <c r="AI7940" t="s">
        <v>37</v>
      </c>
      <c r="AJ7940" t="s">
        <v>38</v>
      </c>
    </row>
    <row r="7941" spans="1:36" x14ac:dyDescent="0.25">
      <c r="A7941" t="s">
        <v>32</v>
      </c>
      <c r="B7941" t="s">
        <v>23902</v>
      </c>
      <c r="C7941">
        <f>YEAR(B7941)</f>
        <v>2021</v>
      </c>
      <c r="D7941">
        <v>73.400000000000006</v>
      </c>
      <c r="E7941">
        <v>61.8</v>
      </c>
      <c r="F7941">
        <v>68</v>
      </c>
      <c r="H7941" s="2">
        <f>IF(F7941-69.34&lt;=0,0,IF(F7941-69.34&lt;=1,1,2))</f>
        <v>0</v>
      </c>
      <c r="I7941">
        <v>73.400000000000006</v>
      </c>
      <c r="J7941">
        <v>61.8</v>
      </c>
      <c r="K7941">
        <v>68</v>
      </c>
      <c r="L7941">
        <v>63.5</v>
      </c>
      <c r="M7941">
        <v>85.6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17.2</v>
      </c>
      <c r="V7941">
        <v>10.7</v>
      </c>
      <c r="W7941">
        <v>348.1</v>
      </c>
      <c r="X7941">
        <v>1016.3</v>
      </c>
      <c r="Y7941">
        <v>31</v>
      </c>
      <c r="Z7941">
        <v>6.2</v>
      </c>
      <c r="AA7941">
        <v>212.4</v>
      </c>
      <c r="AB7941">
        <v>18.3</v>
      </c>
      <c r="AC7941">
        <v>7</v>
      </c>
      <c r="AD7941">
        <v>0</v>
      </c>
      <c r="AE7941" t="s">
        <v>23903</v>
      </c>
      <c r="AF7941" t="s">
        <v>23904</v>
      </c>
      <c r="AG7941">
        <v>0.03</v>
      </c>
      <c r="AH7941" t="s">
        <v>36</v>
      </c>
      <c r="AI7941" t="s">
        <v>37</v>
      </c>
      <c r="AJ7941" t="s">
        <v>38</v>
      </c>
    </row>
    <row r="7942" spans="1:36" x14ac:dyDescent="0.25">
      <c r="A7942" t="s">
        <v>32</v>
      </c>
      <c r="B7942" t="s">
        <v>23905</v>
      </c>
      <c r="C7942">
        <f>YEAR(B7942)</f>
        <v>2021</v>
      </c>
      <c r="D7942">
        <v>85</v>
      </c>
      <c r="E7942">
        <v>59</v>
      </c>
      <c r="F7942">
        <v>71.400000000000006</v>
      </c>
      <c r="H7942" s="2">
        <f>IF(F7942-69.34&lt;=0,0,IF(F7942-69.34&lt;=1,1,2))</f>
        <v>2</v>
      </c>
      <c r="I7942">
        <v>90.7</v>
      </c>
      <c r="J7942">
        <v>59</v>
      </c>
      <c r="K7942">
        <v>72.2</v>
      </c>
      <c r="L7942">
        <v>65.599999999999994</v>
      </c>
      <c r="M7942">
        <v>82.6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28.9</v>
      </c>
      <c r="V7942">
        <v>16.399999999999999</v>
      </c>
      <c r="W7942">
        <v>171.8</v>
      </c>
      <c r="X7942">
        <v>1014.1</v>
      </c>
      <c r="Y7942">
        <v>14.9</v>
      </c>
      <c r="Z7942">
        <v>6.2</v>
      </c>
      <c r="AA7942">
        <v>207</v>
      </c>
      <c r="AB7942">
        <v>17.8</v>
      </c>
      <c r="AC7942">
        <v>7</v>
      </c>
      <c r="AD7942">
        <v>0</v>
      </c>
      <c r="AE7942" t="s">
        <v>23906</v>
      </c>
      <c r="AF7942" t="s">
        <v>23907</v>
      </c>
      <c r="AG7942">
        <v>7.0000000000000007E-2</v>
      </c>
      <c r="AH7942" t="s">
        <v>330</v>
      </c>
      <c r="AI7942" t="s">
        <v>9140</v>
      </c>
      <c r="AJ7942" t="s">
        <v>331</v>
      </c>
    </row>
    <row r="7943" spans="1:36" x14ac:dyDescent="0.25">
      <c r="A7943" t="s">
        <v>32</v>
      </c>
      <c r="B7943" t="s">
        <v>23908</v>
      </c>
      <c r="C7943">
        <f>YEAR(B7943)</f>
        <v>2021</v>
      </c>
      <c r="D7943">
        <v>78.8</v>
      </c>
      <c r="E7943">
        <v>64.400000000000006</v>
      </c>
      <c r="F7943">
        <v>71.599999999999994</v>
      </c>
      <c r="H7943" s="2">
        <f>IF(F7943-69.34&lt;=0,0,IF(F7943-69.34&lt;=1,1,2))</f>
        <v>2</v>
      </c>
      <c r="I7943">
        <v>78.8</v>
      </c>
      <c r="J7943">
        <v>64.400000000000006</v>
      </c>
      <c r="K7943">
        <v>71.599999999999994</v>
      </c>
      <c r="L7943">
        <v>66.8</v>
      </c>
      <c r="M7943">
        <v>85.3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20.8</v>
      </c>
      <c r="V7943">
        <v>11.4</v>
      </c>
      <c r="W7943">
        <v>129.5</v>
      </c>
      <c r="X7943">
        <v>1015.4</v>
      </c>
      <c r="Y7943">
        <v>24.7</v>
      </c>
      <c r="Z7943">
        <v>6.2</v>
      </c>
      <c r="AA7943">
        <v>198.3</v>
      </c>
      <c r="AB7943">
        <v>17.3</v>
      </c>
      <c r="AC7943">
        <v>7</v>
      </c>
      <c r="AD7943">
        <v>0</v>
      </c>
      <c r="AE7943" t="s">
        <v>23909</v>
      </c>
      <c r="AF7943" t="s">
        <v>23910</v>
      </c>
      <c r="AG7943">
        <v>0.1</v>
      </c>
      <c r="AH7943" t="s">
        <v>36</v>
      </c>
      <c r="AI7943" t="s">
        <v>702</v>
      </c>
      <c r="AJ7943" t="s">
        <v>38</v>
      </c>
    </row>
    <row r="7944" spans="1:36" x14ac:dyDescent="0.25">
      <c r="A7944" t="s">
        <v>32</v>
      </c>
      <c r="B7944" t="s">
        <v>23911</v>
      </c>
      <c r="C7944">
        <f>YEAR(B7944)</f>
        <v>2021</v>
      </c>
      <c r="D7944">
        <v>77</v>
      </c>
      <c r="E7944">
        <v>63.6</v>
      </c>
      <c r="F7944">
        <v>70.7</v>
      </c>
      <c r="H7944" s="2">
        <f>IF(F7944-69.34&lt;=0,0,IF(F7944-69.34&lt;=1,1,2))</f>
        <v>2</v>
      </c>
      <c r="I7944">
        <v>77</v>
      </c>
      <c r="J7944">
        <v>63.6</v>
      </c>
      <c r="K7944">
        <v>70.7</v>
      </c>
      <c r="L7944">
        <v>67</v>
      </c>
      <c r="M7944">
        <v>88.2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20.8</v>
      </c>
      <c r="V7944">
        <v>9.1999999999999993</v>
      </c>
      <c r="W7944">
        <v>125</v>
      </c>
      <c r="X7944">
        <v>1016.8</v>
      </c>
      <c r="Y7944">
        <v>32.200000000000003</v>
      </c>
      <c r="Z7944">
        <v>6.2</v>
      </c>
      <c r="AA7944">
        <v>199.9</v>
      </c>
      <c r="AB7944">
        <v>17.3</v>
      </c>
      <c r="AC7944">
        <v>7</v>
      </c>
      <c r="AD7944">
        <v>0</v>
      </c>
      <c r="AE7944" t="s">
        <v>23912</v>
      </c>
      <c r="AF7944" t="s">
        <v>23913</v>
      </c>
      <c r="AG7944">
        <v>0.14000000000000001</v>
      </c>
      <c r="AH7944" t="s">
        <v>36</v>
      </c>
      <c r="AI7944" t="s">
        <v>37</v>
      </c>
      <c r="AJ7944" t="s">
        <v>38</v>
      </c>
    </row>
    <row r="7945" spans="1:36" x14ac:dyDescent="0.25">
      <c r="A7945" t="s">
        <v>32</v>
      </c>
      <c r="B7945" t="s">
        <v>23914</v>
      </c>
      <c r="C7945">
        <f>YEAR(B7945)</f>
        <v>2021</v>
      </c>
      <c r="D7945">
        <v>80.599999999999994</v>
      </c>
      <c r="E7945">
        <v>68</v>
      </c>
      <c r="F7945">
        <v>73.5</v>
      </c>
      <c r="H7945" s="2">
        <f>IF(F7945-69.34&lt;=0,0,IF(F7945-69.34&lt;=1,1,2))</f>
        <v>2</v>
      </c>
      <c r="I7945">
        <v>82.8</v>
      </c>
      <c r="J7945">
        <v>68</v>
      </c>
      <c r="K7945">
        <v>73.7</v>
      </c>
      <c r="L7945">
        <v>63.5</v>
      </c>
      <c r="M7945">
        <v>72</v>
      </c>
      <c r="O7945">
        <v>8.0000000000000002E-3</v>
      </c>
      <c r="P7945">
        <v>100</v>
      </c>
      <c r="Q7945">
        <v>4.17</v>
      </c>
      <c r="R7945" t="s">
        <v>40</v>
      </c>
      <c r="S7945">
        <v>0</v>
      </c>
      <c r="T7945">
        <v>0</v>
      </c>
      <c r="U7945">
        <v>22.8</v>
      </c>
      <c r="V7945">
        <v>19.899999999999999</v>
      </c>
      <c r="W7945">
        <v>128.69999999999999</v>
      </c>
      <c r="X7945">
        <v>1014.9</v>
      </c>
      <c r="Y7945">
        <v>28.1</v>
      </c>
      <c r="Z7945">
        <v>6.2</v>
      </c>
      <c r="AA7945">
        <v>190.7</v>
      </c>
      <c r="AB7945">
        <v>16.600000000000001</v>
      </c>
      <c r="AC7945">
        <v>7</v>
      </c>
      <c r="AD7945">
        <v>0</v>
      </c>
      <c r="AE7945" t="s">
        <v>23915</v>
      </c>
      <c r="AF7945" t="s">
        <v>23916</v>
      </c>
      <c r="AG7945">
        <v>0.17</v>
      </c>
      <c r="AH7945" t="s">
        <v>56</v>
      </c>
      <c r="AI7945" t="s">
        <v>61</v>
      </c>
      <c r="AJ7945" t="s">
        <v>40</v>
      </c>
    </row>
    <row r="7946" spans="1:36" x14ac:dyDescent="0.25">
      <c r="A7946" t="s">
        <v>32</v>
      </c>
      <c r="B7946" t="s">
        <v>23917</v>
      </c>
      <c r="C7946">
        <f>YEAR(B7946)</f>
        <v>2021</v>
      </c>
      <c r="D7946">
        <v>76.2</v>
      </c>
      <c r="E7946">
        <v>62.6</v>
      </c>
      <c r="F7946">
        <v>69.7</v>
      </c>
      <c r="H7946" s="2">
        <f>IF(F7946-69.34&lt;=0,0,IF(F7946-69.34&lt;=1,1,2))</f>
        <v>1</v>
      </c>
      <c r="I7946">
        <v>76.2</v>
      </c>
      <c r="J7946">
        <v>62.6</v>
      </c>
      <c r="K7946">
        <v>69.7</v>
      </c>
      <c r="L7946">
        <v>59.3</v>
      </c>
      <c r="M7946">
        <v>70.599999999999994</v>
      </c>
      <c r="O7946">
        <v>8.5999999999999993E-2</v>
      </c>
      <c r="P7946">
        <v>100</v>
      </c>
      <c r="Q7946">
        <v>8.33</v>
      </c>
      <c r="R7946" t="s">
        <v>40</v>
      </c>
      <c r="S7946">
        <v>0</v>
      </c>
      <c r="T7946">
        <v>0</v>
      </c>
      <c r="U7946">
        <v>32.200000000000003</v>
      </c>
      <c r="V7946">
        <v>15.6</v>
      </c>
      <c r="W7946">
        <v>237.2</v>
      </c>
      <c r="X7946">
        <v>1010.7</v>
      </c>
      <c r="Y7946">
        <v>52.2</v>
      </c>
      <c r="Z7946">
        <v>6.2</v>
      </c>
      <c r="AA7946">
        <v>144.9</v>
      </c>
      <c r="AB7946">
        <v>12.6</v>
      </c>
      <c r="AC7946">
        <v>5</v>
      </c>
      <c r="AD7946">
        <v>0</v>
      </c>
      <c r="AE7946" t="s">
        <v>23918</v>
      </c>
      <c r="AF7946" t="s">
        <v>23919</v>
      </c>
      <c r="AG7946">
        <v>0.21</v>
      </c>
      <c r="AH7946" t="s">
        <v>56</v>
      </c>
      <c r="AI7946" t="s">
        <v>57</v>
      </c>
      <c r="AJ7946" t="s">
        <v>40</v>
      </c>
    </row>
    <row r="7947" spans="1:36" x14ac:dyDescent="0.25">
      <c r="A7947" t="s">
        <v>32</v>
      </c>
      <c r="B7947" t="s">
        <v>23920</v>
      </c>
      <c r="C7947">
        <f>YEAR(B7947)</f>
        <v>2021</v>
      </c>
      <c r="D7947">
        <v>75.2</v>
      </c>
      <c r="E7947">
        <v>60.8</v>
      </c>
      <c r="F7947">
        <v>68.2</v>
      </c>
      <c r="H7947" s="2">
        <f>IF(F7947-69.34&lt;=0,0,IF(F7947-69.34&lt;=1,1,2))</f>
        <v>0</v>
      </c>
      <c r="I7947">
        <v>75.2</v>
      </c>
      <c r="J7947">
        <v>60.8</v>
      </c>
      <c r="K7947">
        <v>68.2</v>
      </c>
      <c r="L7947">
        <v>56.4</v>
      </c>
      <c r="M7947">
        <v>66.900000000000006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20.8</v>
      </c>
      <c r="V7947">
        <v>12.8</v>
      </c>
      <c r="W7947">
        <v>176.9</v>
      </c>
      <c r="X7947">
        <v>1012.2</v>
      </c>
      <c r="Y7947">
        <v>39.6</v>
      </c>
      <c r="Z7947">
        <v>6.2</v>
      </c>
      <c r="AA7947">
        <v>144.9</v>
      </c>
      <c r="AB7947">
        <v>12.5</v>
      </c>
      <c r="AC7947">
        <v>6</v>
      </c>
      <c r="AD7947">
        <v>0</v>
      </c>
      <c r="AE7947" t="s">
        <v>23921</v>
      </c>
      <c r="AF7947" t="s">
        <v>23922</v>
      </c>
      <c r="AG7947">
        <v>0.25</v>
      </c>
      <c r="AH7947" t="s">
        <v>36</v>
      </c>
      <c r="AI7947" t="s">
        <v>37</v>
      </c>
      <c r="AJ7947" t="s">
        <v>38</v>
      </c>
    </row>
    <row r="7948" spans="1:36" x14ac:dyDescent="0.25">
      <c r="A7948" t="s">
        <v>32</v>
      </c>
      <c r="B7948" t="s">
        <v>23923</v>
      </c>
      <c r="C7948">
        <f>YEAR(B7948)</f>
        <v>2021</v>
      </c>
      <c r="D7948">
        <v>77</v>
      </c>
      <c r="E7948">
        <v>64.400000000000006</v>
      </c>
      <c r="F7948">
        <v>68.400000000000006</v>
      </c>
      <c r="H7948" s="2">
        <f>IF(F7948-69.34&lt;=0,0,IF(F7948-69.34&lt;=1,1,2))</f>
        <v>0</v>
      </c>
      <c r="I7948">
        <v>77</v>
      </c>
      <c r="J7948">
        <v>64.400000000000006</v>
      </c>
      <c r="K7948">
        <v>68.400000000000006</v>
      </c>
      <c r="L7948">
        <v>60.8</v>
      </c>
      <c r="M7948">
        <v>77.2</v>
      </c>
      <c r="O7948">
        <v>0.16400000000000001</v>
      </c>
      <c r="P7948">
        <v>100</v>
      </c>
      <c r="Q7948">
        <v>8.33</v>
      </c>
      <c r="R7948" t="s">
        <v>40</v>
      </c>
      <c r="S7948">
        <v>0</v>
      </c>
      <c r="T7948">
        <v>0</v>
      </c>
      <c r="U7948">
        <v>32</v>
      </c>
      <c r="V7948">
        <v>19.5</v>
      </c>
      <c r="W7948">
        <v>170.6</v>
      </c>
      <c r="X7948">
        <v>1012.9</v>
      </c>
      <c r="Y7948">
        <v>57.5</v>
      </c>
      <c r="Z7948">
        <v>6.2</v>
      </c>
      <c r="AA7948">
        <v>150.9</v>
      </c>
      <c r="AB7948">
        <v>13.1</v>
      </c>
      <c r="AC7948">
        <v>6</v>
      </c>
      <c r="AD7948">
        <v>0</v>
      </c>
      <c r="AE7948" t="s">
        <v>23924</v>
      </c>
      <c r="AF7948" t="s">
        <v>23925</v>
      </c>
      <c r="AG7948">
        <v>0.28000000000000003</v>
      </c>
      <c r="AH7948" t="s">
        <v>56</v>
      </c>
      <c r="AI7948" t="s">
        <v>101</v>
      </c>
      <c r="AJ7948" t="s">
        <v>40</v>
      </c>
    </row>
    <row r="7949" spans="1:36" x14ac:dyDescent="0.25">
      <c r="A7949" t="s">
        <v>32</v>
      </c>
      <c r="B7949" t="s">
        <v>23926</v>
      </c>
      <c r="C7949">
        <f>YEAR(B7949)</f>
        <v>2021</v>
      </c>
      <c r="D7949">
        <v>79.599999999999994</v>
      </c>
      <c r="E7949">
        <v>59.8</v>
      </c>
      <c r="F7949">
        <v>71</v>
      </c>
      <c r="H7949" s="2">
        <f>IF(F7949-69.34&lt;=0,0,IF(F7949-69.34&lt;=1,1,2))</f>
        <v>2</v>
      </c>
      <c r="I7949">
        <v>79.599999999999994</v>
      </c>
      <c r="J7949">
        <v>59.8</v>
      </c>
      <c r="K7949">
        <v>71</v>
      </c>
      <c r="L7949">
        <v>60.6</v>
      </c>
      <c r="M7949">
        <v>71.2</v>
      </c>
      <c r="O7949">
        <v>1.048</v>
      </c>
      <c r="P7949">
        <v>100</v>
      </c>
      <c r="Q7949">
        <v>4.17</v>
      </c>
      <c r="R7949" t="s">
        <v>40</v>
      </c>
      <c r="S7949">
        <v>0</v>
      </c>
      <c r="T7949">
        <v>0</v>
      </c>
      <c r="U7949">
        <v>40.700000000000003</v>
      </c>
      <c r="V7949">
        <v>22.5</v>
      </c>
      <c r="W7949">
        <v>185.7</v>
      </c>
      <c r="X7949">
        <v>1009.7</v>
      </c>
      <c r="Y7949">
        <v>56.8</v>
      </c>
      <c r="Z7949">
        <v>6</v>
      </c>
      <c r="AA7949">
        <v>181.8</v>
      </c>
      <c r="AB7949">
        <v>15.8</v>
      </c>
      <c r="AC7949">
        <v>7</v>
      </c>
      <c r="AD7949">
        <v>0</v>
      </c>
      <c r="AE7949" t="s">
        <v>23927</v>
      </c>
      <c r="AF7949" t="s">
        <v>23928</v>
      </c>
      <c r="AG7949">
        <v>0.31</v>
      </c>
      <c r="AH7949" t="s">
        <v>56</v>
      </c>
      <c r="AI7949" t="s">
        <v>78</v>
      </c>
      <c r="AJ7949" t="s">
        <v>40</v>
      </c>
    </row>
    <row r="7950" spans="1:36" x14ac:dyDescent="0.25">
      <c r="A7950" t="s">
        <v>32</v>
      </c>
      <c r="B7950" t="s">
        <v>23929</v>
      </c>
      <c r="C7950">
        <f>YEAR(B7950)</f>
        <v>2021</v>
      </c>
      <c r="D7950">
        <v>75.2</v>
      </c>
      <c r="E7950">
        <v>62.6</v>
      </c>
      <c r="F7950">
        <v>68.099999999999994</v>
      </c>
      <c r="H7950" s="2">
        <f>IF(F7950-69.34&lt;=0,0,IF(F7950-69.34&lt;=1,1,2))</f>
        <v>0</v>
      </c>
      <c r="I7950">
        <v>75.2</v>
      </c>
      <c r="J7950">
        <v>62.6</v>
      </c>
      <c r="K7950">
        <v>68.099999999999994</v>
      </c>
      <c r="L7950">
        <v>55.8</v>
      </c>
      <c r="M7950">
        <v>65.2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26.8</v>
      </c>
      <c r="V7950">
        <v>17.600000000000001</v>
      </c>
      <c r="W7950">
        <v>198.7</v>
      </c>
      <c r="X7950">
        <v>1013</v>
      </c>
      <c r="Y7950">
        <v>62.1</v>
      </c>
      <c r="Z7950">
        <v>6.2</v>
      </c>
      <c r="AA7950">
        <v>134.80000000000001</v>
      </c>
      <c r="AB7950">
        <v>11.7</v>
      </c>
      <c r="AC7950">
        <v>5</v>
      </c>
      <c r="AD7950">
        <v>0</v>
      </c>
      <c r="AE7950" t="s">
        <v>23930</v>
      </c>
      <c r="AF7950" t="s">
        <v>23931</v>
      </c>
      <c r="AG7950">
        <v>0.35</v>
      </c>
      <c r="AH7950" t="s">
        <v>36</v>
      </c>
      <c r="AI7950" t="s">
        <v>37</v>
      </c>
      <c r="AJ7950" t="s">
        <v>38</v>
      </c>
    </row>
    <row r="7951" spans="1:36" x14ac:dyDescent="0.25">
      <c r="A7951" t="s">
        <v>32</v>
      </c>
      <c r="B7951" t="s">
        <v>23932</v>
      </c>
      <c r="C7951">
        <f>YEAR(B7951)</f>
        <v>2021</v>
      </c>
      <c r="D7951">
        <v>73.400000000000006</v>
      </c>
      <c r="E7951">
        <v>59</v>
      </c>
      <c r="F7951">
        <v>67.400000000000006</v>
      </c>
      <c r="H7951" s="2">
        <f>IF(F7951-69.34&lt;=0,0,IF(F7951-69.34&lt;=1,1,2))</f>
        <v>0</v>
      </c>
      <c r="I7951">
        <v>73.400000000000006</v>
      </c>
      <c r="J7951">
        <v>59</v>
      </c>
      <c r="K7951">
        <v>67.400000000000006</v>
      </c>
      <c r="L7951">
        <v>56.9</v>
      </c>
      <c r="M7951">
        <v>69.400000000000006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19.5</v>
      </c>
      <c r="V7951">
        <v>16.7</v>
      </c>
      <c r="W7951">
        <v>284.89999999999998</v>
      </c>
      <c r="X7951">
        <v>1016.3</v>
      </c>
      <c r="Y7951">
        <v>45.4</v>
      </c>
      <c r="Z7951">
        <v>6.2</v>
      </c>
      <c r="AA7951">
        <v>150.69999999999999</v>
      </c>
      <c r="AB7951">
        <v>13</v>
      </c>
      <c r="AC7951">
        <v>6</v>
      </c>
      <c r="AD7951">
        <v>0</v>
      </c>
      <c r="AE7951" t="s">
        <v>23933</v>
      </c>
      <c r="AF7951" t="s">
        <v>23934</v>
      </c>
      <c r="AG7951">
        <v>0.39</v>
      </c>
      <c r="AH7951" t="s">
        <v>36</v>
      </c>
      <c r="AI7951" t="s">
        <v>37</v>
      </c>
      <c r="AJ7951" t="s">
        <v>38</v>
      </c>
    </row>
    <row r="7952" spans="1:36" x14ac:dyDescent="0.25">
      <c r="A7952" t="s">
        <v>32</v>
      </c>
      <c r="B7952" t="s">
        <v>23935</v>
      </c>
      <c r="C7952">
        <f>YEAR(B7952)</f>
        <v>2021</v>
      </c>
      <c r="D7952">
        <v>69.8</v>
      </c>
      <c r="E7952">
        <v>59</v>
      </c>
      <c r="F7952">
        <v>66.099999999999994</v>
      </c>
      <c r="H7952" s="2">
        <f>IF(F7952-69.34&lt;=0,0,IF(F7952-69.34&lt;=1,1,2))</f>
        <v>0</v>
      </c>
      <c r="I7952">
        <v>69.8</v>
      </c>
      <c r="J7952">
        <v>59</v>
      </c>
      <c r="K7952">
        <v>66.099999999999994</v>
      </c>
      <c r="L7952">
        <v>58</v>
      </c>
      <c r="M7952">
        <v>75.3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19</v>
      </c>
      <c r="V7952">
        <v>11.2</v>
      </c>
      <c r="W7952">
        <v>328.8</v>
      </c>
      <c r="X7952">
        <v>1018.9</v>
      </c>
      <c r="Y7952">
        <v>52.6</v>
      </c>
      <c r="Z7952">
        <v>6.2</v>
      </c>
      <c r="AA7952">
        <v>152.80000000000001</v>
      </c>
      <c r="AB7952">
        <v>13.1</v>
      </c>
      <c r="AC7952">
        <v>6</v>
      </c>
      <c r="AD7952">
        <v>0</v>
      </c>
      <c r="AE7952" t="s">
        <v>23936</v>
      </c>
      <c r="AF7952" t="s">
        <v>23937</v>
      </c>
      <c r="AG7952">
        <v>0.42</v>
      </c>
      <c r="AH7952" t="s">
        <v>36</v>
      </c>
      <c r="AI7952" t="s">
        <v>37</v>
      </c>
      <c r="AJ7952" t="s">
        <v>38</v>
      </c>
    </row>
    <row r="7953" spans="1:36" x14ac:dyDescent="0.25">
      <c r="A7953" t="s">
        <v>32</v>
      </c>
      <c r="B7953" t="s">
        <v>23938</v>
      </c>
      <c r="C7953">
        <f>YEAR(B7953)</f>
        <v>2021</v>
      </c>
      <c r="D7953">
        <v>69.8</v>
      </c>
      <c r="E7953">
        <v>64.400000000000006</v>
      </c>
      <c r="F7953">
        <v>67.400000000000006</v>
      </c>
      <c r="H7953" s="2">
        <f>IF(F7953-69.34&lt;=0,0,IF(F7953-69.34&lt;=1,1,2))</f>
        <v>0</v>
      </c>
      <c r="I7953">
        <v>69.8</v>
      </c>
      <c r="J7953">
        <v>64.400000000000006</v>
      </c>
      <c r="K7953">
        <v>67.400000000000006</v>
      </c>
      <c r="L7953">
        <v>57.4</v>
      </c>
      <c r="M7953">
        <v>70.5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27.7</v>
      </c>
      <c r="V7953">
        <v>15.6</v>
      </c>
      <c r="W7953">
        <v>326.3</v>
      </c>
      <c r="X7953">
        <v>1022.8</v>
      </c>
      <c r="Y7953">
        <v>50</v>
      </c>
      <c r="Z7953">
        <v>6.2</v>
      </c>
      <c r="AA7953">
        <v>166.2</v>
      </c>
      <c r="AB7953">
        <v>14.3</v>
      </c>
      <c r="AC7953">
        <v>6</v>
      </c>
      <c r="AD7953">
        <v>0</v>
      </c>
      <c r="AE7953" t="s">
        <v>23939</v>
      </c>
      <c r="AF7953" t="s">
        <v>23940</v>
      </c>
      <c r="AG7953">
        <v>0.46</v>
      </c>
      <c r="AH7953" t="s">
        <v>36</v>
      </c>
      <c r="AI7953" t="s">
        <v>37</v>
      </c>
      <c r="AJ7953" t="s">
        <v>38</v>
      </c>
    </row>
    <row r="7954" spans="1:36" x14ac:dyDescent="0.25">
      <c r="A7954" t="s">
        <v>32</v>
      </c>
      <c r="B7954" t="s">
        <v>23941</v>
      </c>
      <c r="C7954">
        <f>YEAR(B7954)</f>
        <v>2021</v>
      </c>
      <c r="D7954">
        <v>68</v>
      </c>
      <c r="E7954">
        <v>64.400000000000006</v>
      </c>
      <c r="F7954">
        <v>66.599999999999994</v>
      </c>
      <c r="H7954" s="2">
        <f>IF(F7954-69.34&lt;=0,0,IF(F7954-69.34&lt;=1,1,2))</f>
        <v>0</v>
      </c>
      <c r="I7954">
        <v>68</v>
      </c>
      <c r="J7954">
        <v>64.400000000000006</v>
      </c>
      <c r="K7954">
        <v>66.599999999999994</v>
      </c>
      <c r="L7954">
        <v>53.5</v>
      </c>
      <c r="M7954">
        <v>63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32.4</v>
      </c>
      <c r="V7954">
        <v>18.3</v>
      </c>
      <c r="W7954">
        <v>317.5</v>
      </c>
      <c r="X7954">
        <v>1024.5</v>
      </c>
      <c r="Y7954">
        <v>55.6</v>
      </c>
      <c r="Z7954">
        <v>6.2</v>
      </c>
      <c r="AA7954">
        <v>149.9</v>
      </c>
      <c r="AB7954">
        <v>13</v>
      </c>
      <c r="AC7954">
        <v>6</v>
      </c>
      <c r="AD7954">
        <v>0</v>
      </c>
      <c r="AE7954" t="s">
        <v>23942</v>
      </c>
      <c r="AF7954" t="s">
        <v>23943</v>
      </c>
      <c r="AG7954">
        <v>0.5</v>
      </c>
      <c r="AH7954" t="s">
        <v>36</v>
      </c>
      <c r="AI7954" t="s">
        <v>37</v>
      </c>
      <c r="AJ7954" t="s">
        <v>38</v>
      </c>
    </row>
    <row r="7955" spans="1:36" x14ac:dyDescent="0.25">
      <c r="A7955" t="s">
        <v>32</v>
      </c>
      <c r="B7955" t="s">
        <v>23944</v>
      </c>
      <c r="C7955">
        <f>YEAR(B7955)</f>
        <v>2021</v>
      </c>
      <c r="D7955">
        <v>69.8</v>
      </c>
      <c r="E7955">
        <v>57.2</v>
      </c>
      <c r="F7955">
        <v>64.099999999999994</v>
      </c>
      <c r="H7955" s="2">
        <f>IF(F7955-69.34&lt;=0,0,IF(F7955-69.34&lt;=1,1,2))</f>
        <v>0</v>
      </c>
      <c r="I7955">
        <v>69.8</v>
      </c>
      <c r="J7955">
        <v>57.2</v>
      </c>
      <c r="K7955">
        <v>64.099999999999994</v>
      </c>
      <c r="L7955">
        <v>54.8</v>
      </c>
      <c r="M7955">
        <v>72.400000000000006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17.899999999999999</v>
      </c>
      <c r="V7955">
        <v>13.2</v>
      </c>
      <c r="W7955">
        <v>291</v>
      </c>
      <c r="X7955">
        <v>1022.9</v>
      </c>
      <c r="Y7955">
        <v>37.5</v>
      </c>
      <c r="Z7955">
        <v>6.2</v>
      </c>
      <c r="AA7955">
        <v>174.2</v>
      </c>
      <c r="AB7955">
        <v>15.1</v>
      </c>
      <c r="AC7955">
        <v>6</v>
      </c>
      <c r="AD7955">
        <v>0</v>
      </c>
      <c r="AE7955" t="s">
        <v>23945</v>
      </c>
      <c r="AF7955" t="s">
        <v>23946</v>
      </c>
      <c r="AG7955">
        <v>0.52</v>
      </c>
      <c r="AH7955" t="s">
        <v>36</v>
      </c>
      <c r="AI7955" t="s">
        <v>37</v>
      </c>
      <c r="AJ7955" t="s">
        <v>38</v>
      </c>
    </row>
    <row r="7956" spans="1:36" x14ac:dyDescent="0.25">
      <c r="A7956" t="s">
        <v>32</v>
      </c>
      <c r="B7956" t="s">
        <v>23947</v>
      </c>
      <c r="C7956">
        <f>YEAR(B7956)</f>
        <v>2021</v>
      </c>
      <c r="D7956">
        <v>73.400000000000006</v>
      </c>
      <c r="E7956">
        <v>57.2</v>
      </c>
      <c r="F7956">
        <v>66</v>
      </c>
      <c r="H7956" s="2">
        <f>IF(F7956-69.34&lt;=0,0,IF(F7956-69.34&lt;=1,1,2))</f>
        <v>0</v>
      </c>
      <c r="I7956">
        <v>73.400000000000006</v>
      </c>
      <c r="J7956">
        <v>57.2</v>
      </c>
      <c r="K7956">
        <v>66</v>
      </c>
      <c r="L7956">
        <v>57</v>
      </c>
      <c r="M7956">
        <v>73.599999999999994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18.600000000000001</v>
      </c>
      <c r="V7956">
        <v>16.100000000000001</v>
      </c>
      <c r="W7956">
        <v>260.2</v>
      </c>
      <c r="X7956">
        <v>1020.7</v>
      </c>
      <c r="Y7956">
        <v>44.5</v>
      </c>
      <c r="Z7956">
        <v>6.2</v>
      </c>
      <c r="AA7956">
        <v>162.5</v>
      </c>
      <c r="AB7956">
        <v>14</v>
      </c>
      <c r="AC7956">
        <v>6</v>
      </c>
      <c r="AD7956">
        <v>0</v>
      </c>
      <c r="AE7956" t="s">
        <v>23948</v>
      </c>
      <c r="AF7956" t="s">
        <v>23949</v>
      </c>
      <c r="AG7956">
        <v>0.56000000000000005</v>
      </c>
      <c r="AH7956" t="s">
        <v>36</v>
      </c>
      <c r="AI7956" t="s">
        <v>37</v>
      </c>
      <c r="AJ7956" t="s">
        <v>38</v>
      </c>
    </row>
    <row r="7957" spans="1:36" x14ac:dyDescent="0.25">
      <c r="A7957" t="s">
        <v>32</v>
      </c>
      <c r="B7957" t="s">
        <v>23950</v>
      </c>
      <c r="C7957">
        <f>YEAR(B7957)</f>
        <v>2021</v>
      </c>
      <c r="D7957">
        <v>73.400000000000006</v>
      </c>
      <c r="E7957">
        <v>59</v>
      </c>
      <c r="F7957">
        <v>67</v>
      </c>
      <c r="H7957" s="2">
        <f>IF(F7957-69.34&lt;=0,0,IF(F7957-69.34&lt;=1,1,2))</f>
        <v>0</v>
      </c>
      <c r="I7957">
        <v>73.400000000000006</v>
      </c>
      <c r="J7957">
        <v>59</v>
      </c>
      <c r="K7957">
        <v>67</v>
      </c>
      <c r="L7957">
        <v>60.1</v>
      </c>
      <c r="M7957">
        <v>78.900000000000006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21.7</v>
      </c>
      <c r="V7957">
        <v>18.899999999999999</v>
      </c>
      <c r="W7957">
        <v>270.7</v>
      </c>
      <c r="X7957">
        <v>1020.8</v>
      </c>
      <c r="Y7957">
        <v>26.3</v>
      </c>
      <c r="Z7957">
        <v>6.2</v>
      </c>
      <c r="AA7957">
        <v>173.5</v>
      </c>
      <c r="AB7957">
        <v>14.9</v>
      </c>
      <c r="AC7957">
        <v>6</v>
      </c>
      <c r="AD7957">
        <v>0</v>
      </c>
      <c r="AE7957" t="s">
        <v>23951</v>
      </c>
      <c r="AF7957" t="s">
        <v>23952</v>
      </c>
      <c r="AG7957">
        <v>0.59</v>
      </c>
      <c r="AH7957" t="s">
        <v>36</v>
      </c>
      <c r="AI7957" t="s">
        <v>37</v>
      </c>
      <c r="AJ7957" t="s">
        <v>38</v>
      </c>
    </row>
    <row r="7958" spans="1:36" x14ac:dyDescent="0.25">
      <c r="A7958" t="s">
        <v>32</v>
      </c>
      <c r="B7958" t="s">
        <v>23953</v>
      </c>
      <c r="C7958">
        <f>YEAR(B7958)</f>
        <v>2021</v>
      </c>
      <c r="D7958">
        <v>75.2</v>
      </c>
      <c r="E7958">
        <v>60.8</v>
      </c>
      <c r="F7958">
        <v>67.7</v>
      </c>
      <c r="H7958" s="2">
        <f>IF(F7958-69.34&lt;=0,0,IF(F7958-69.34&lt;=1,1,2))</f>
        <v>0</v>
      </c>
      <c r="I7958">
        <v>75.2</v>
      </c>
      <c r="J7958">
        <v>60.8</v>
      </c>
      <c r="K7958">
        <v>67.7</v>
      </c>
      <c r="L7958">
        <v>60.5</v>
      </c>
      <c r="M7958">
        <v>78.7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19.2</v>
      </c>
      <c r="V7958">
        <v>10.8</v>
      </c>
      <c r="W7958">
        <v>254.9</v>
      </c>
      <c r="X7958">
        <v>1020.6</v>
      </c>
      <c r="Y7958">
        <v>24.3</v>
      </c>
      <c r="Z7958">
        <v>6.2</v>
      </c>
      <c r="AA7958">
        <v>176.4</v>
      </c>
      <c r="AB7958">
        <v>15.1</v>
      </c>
      <c r="AC7958">
        <v>6</v>
      </c>
      <c r="AD7958">
        <v>0</v>
      </c>
      <c r="AE7958" t="s">
        <v>23954</v>
      </c>
      <c r="AF7958" t="s">
        <v>23955</v>
      </c>
      <c r="AG7958">
        <v>0.62</v>
      </c>
      <c r="AH7958" t="s">
        <v>36</v>
      </c>
      <c r="AI7958" t="s">
        <v>37</v>
      </c>
      <c r="AJ7958" t="s">
        <v>38</v>
      </c>
    </row>
    <row r="7959" spans="1:36" x14ac:dyDescent="0.25">
      <c r="A7959" t="s">
        <v>32</v>
      </c>
      <c r="B7959" t="s">
        <v>23956</v>
      </c>
      <c r="C7959">
        <f>YEAR(B7959)</f>
        <v>2021</v>
      </c>
      <c r="D7959">
        <v>68</v>
      </c>
      <c r="E7959">
        <v>64.400000000000006</v>
      </c>
      <c r="F7959">
        <v>66.8</v>
      </c>
      <c r="H7959" s="2">
        <f>IF(F7959-69.34&lt;=0,0,IF(F7959-69.34&lt;=1,1,2))</f>
        <v>0</v>
      </c>
      <c r="I7959">
        <v>68</v>
      </c>
      <c r="J7959">
        <v>64.400000000000006</v>
      </c>
      <c r="K7959">
        <v>66.8</v>
      </c>
      <c r="L7959">
        <v>57.6</v>
      </c>
      <c r="M7959">
        <v>73</v>
      </c>
      <c r="O7959">
        <v>8.0000000000000002E-3</v>
      </c>
      <c r="P7959">
        <v>100</v>
      </c>
      <c r="Q7959">
        <v>4.17</v>
      </c>
      <c r="R7959" t="s">
        <v>40</v>
      </c>
      <c r="S7959">
        <v>0</v>
      </c>
      <c r="T7959">
        <v>0</v>
      </c>
      <c r="U7959">
        <v>28.6</v>
      </c>
      <c r="V7959">
        <v>18.3</v>
      </c>
      <c r="W7959">
        <v>336.7</v>
      </c>
      <c r="X7959">
        <v>1020.8</v>
      </c>
      <c r="Y7959">
        <v>76.099999999999994</v>
      </c>
      <c r="Z7959">
        <v>6.2</v>
      </c>
      <c r="AA7959">
        <v>141.80000000000001</v>
      </c>
      <c r="AB7959">
        <v>12.2</v>
      </c>
      <c r="AC7959">
        <v>6</v>
      </c>
      <c r="AD7959">
        <v>0</v>
      </c>
      <c r="AE7959" t="s">
        <v>23957</v>
      </c>
      <c r="AF7959" t="s">
        <v>23958</v>
      </c>
      <c r="AG7959">
        <v>0.66</v>
      </c>
      <c r="AH7959" t="s">
        <v>56</v>
      </c>
      <c r="AI7959" t="s">
        <v>78</v>
      </c>
      <c r="AJ7959" t="s">
        <v>40</v>
      </c>
    </row>
    <row r="7960" spans="1:36" x14ac:dyDescent="0.25">
      <c r="A7960" t="s">
        <v>32</v>
      </c>
      <c r="B7960" t="s">
        <v>23959</v>
      </c>
      <c r="C7960">
        <f>YEAR(B7960)</f>
        <v>2021</v>
      </c>
      <c r="D7960">
        <v>66.2</v>
      </c>
      <c r="E7960">
        <v>59</v>
      </c>
      <c r="F7960">
        <v>63</v>
      </c>
      <c r="H7960" s="2">
        <f>IF(F7960-69.34&lt;=0,0,IF(F7960-69.34&lt;=1,1,2))</f>
        <v>0</v>
      </c>
      <c r="I7960">
        <v>66.2</v>
      </c>
      <c r="J7960">
        <v>59</v>
      </c>
      <c r="K7960">
        <v>63</v>
      </c>
      <c r="L7960">
        <v>55.6</v>
      </c>
      <c r="M7960">
        <v>77.900000000000006</v>
      </c>
      <c r="O7960">
        <v>0.56000000000000005</v>
      </c>
      <c r="P7960">
        <v>100</v>
      </c>
      <c r="Q7960">
        <v>8.33</v>
      </c>
      <c r="R7960" t="s">
        <v>40</v>
      </c>
      <c r="S7960">
        <v>0</v>
      </c>
      <c r="T7960">
        <v>0</v>
      </c>
      <c r="U7960">
        <v>19</v>
      </c>
      <c r="V7960">
        <v>13.4</v>
      </c>
      <c r="W7960">
        <v>329.8</v>
      </c>
      <c r="X7960">
        <v>1019.3</v>
      </c>
      <c r="Y7960">
        <v>90.2</v>
      </c>
      <c r="Z7960">
        <v>6.1</v>
      </c>
      <c r="AA7960">
        <v>129.19999999999999</v>
      </c>
      <c r="AB7960">
        <v>11</v>
      </c>
      <c r="AC7960">
        <v>5</v>
      </c>
      <c r="AD7960">
        <v>0</v>
      </c>
      <c r="AE7960" t="s">
        <v>23960</v>
      </c>
      <c r="AF7960" t="s">
        <v>23961</v>
      </c>
      <c r="AG7960">
        <v>0.69</v>
      </c>
      <c r="AH7960" t="s">
        <v>43</v>
      </c>
      <c r="AI7960" t="s">
        <v>1063</v>
      </c>
      <c r="AJ7960" t="s">
        <v>40</v>
      </c>
    </row>
    <row r="7961" spans="1:36" x14ac:dyDescent="0.25">
      <c r="A7961" t="s">
        <v>32</v>
      </c>
      <c r="B7961" t="s">
        <v>23962</v>
      </c>
      <c r="C7961">
        <f>YEAR(B7961)</f>
        <v>2021</v>
      </c>
      <c r="D7961">
        <v>66.2</v>
      </c>
      <c r="E7961">
        <v>59</v>
      </c>
      <c r="F7961">
        <v>62.2</v>
      </c>
      <c r="H7961" s="2">
        <f>IF(F7961-69.34&lt;=0,0,IF(F7961-69.34&lt;=1,1,2))</f>
        <v>0</v>
      </c>
      <c r="I7961">
        <v>66.2</v>
      </c>
      <c r="J7961">
        <v>59</v>
      </c>
      <c r="K7961">
        <v>62.2</v>
      </c>
      <c r="L7961">
        <v>57.4</v>
      </c>
      <c r="M7961">
        <v>84.6</v>
      </c>
      <c r="O7961">
        <v>0.156</v>
      </c>
      <c r="P7961">
        <v>100</v>
      </c>
      <c r="Q7961">
        <v>4.17</v>
      </c>
      <c r="R7961" t="s">
        <v>40</v>
      </c>
      <c r="S7961">
        <v>0</v>
      </c>
      <c r="T7961">
        <v>0</v>
      </c>
      <c r="U7961">
        <v>20.8</v>
      </c>
      <c r="V7961">
        <v>10.4</v>
      </c>
      <c r="W7961">
        <v>345.8</v>
      </c>
      <c r="X7961">
        <v>1018.5</v>
      </c>
      <c r="Y7961">
        <v>94.8</v>
      </c>
      <c r="Z7961">
        <v>6.2</v>
      </c>
      <c r="AA7961">
        <v>79.7</v>
      </c>
      <c r="AB7961">
        <v>6.9</v>
      </c>
      <c r="AC7961">
        <v>3</v>
      </c>
      <c r="AD7961">
        <v>0</v>
      </c>
      <c r="AE7961" t="s">
        <v>23963</v>
      </c>
      <c r="AF7961" t="s">
        <v>23964</v>
      </c>
      <c r="AG7961">
        <v>0.72</v>
      </c>
      <c r="AH7961" t="s">
        <v>43</v>
      </c>
      <c r="AI7961" t="s">
        <v>97</v>
      </c>
      <c r="AJ7961" t="s">
        <v>40</v>
      </c>
    </row>
    <row r="7962" spans="1:36" x14ac:dyDescent="0.25">
      <c r="A7962" t="s">
        <v>32</v>
      </c>
      <c r="B7962" t="s">
        <v>23965</v>
      </c>
      <c r="C7962">
        <f>YEAR(B7962)</f>
        <v>2021</v>
      </c>
      <c r="D7962">
        <v>69</v>
      </c>
      <c r="E7962">
        <v>62.6</v>
      </c>
      <c r="F7962">
        <v>65</v>
      </c>
      <c r="H7962" s="2">
        <f>IF(F7962-69.34&lt;=0,0,IF(F7962-69.34&lt;=1,1,2))</f>
        <v>0</v>
      </c>
      <c r="I7962">
        <v>69</v>
      </c>
      <c r="J7962">
        <v>62.6</v>
      </c>
      <c r="K7962">
        <v>65</v>
      </c>
      <c r="L7962">
        <v>58.1</v>
      </c>
      <c r="M7962">
        <v>78.7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21.5</v>
      </c>
      <c r="V7962">
        <v>14</v>
      </c>
      <c r="W7962">
        <v>358.5</v>
      </c>
      <c r="X7962">
        <v>1018.2</v>
      </c>
      <c r="Y7962">
        <v>77.900000000000006</v>
      </c>
      <c r="Z7962">
        <v>6.2</v>
      </c>
      <c r="AA7962">
        <v>127.6</v>
      </c>
      <c r="AB7962">
        <v>11</v>
      </c>
      <c r="AC7962">
        <v>5</v>
      </c>
      <c r="AD7962">
        <v>0</v>
      </c>
      <c r="AE7962" t="s">
        <v>23966</v>
      </c>
      <c r="AF7962" t="s">
        <v>23967</v>
      </c>
      <c r="AG7962">
        <v>0.75</v>
      </c>
      <c r="AH7962" t="s">
        <v>36</v>
      </c>
      <c r="AI7962" t="s">
        <v>37</v>
      </c>
      <c r="AJ7962" t="s">
        <v>38</v>
      </c>
    </row>
    <row r="7963" spans="1:36" x14ac:dyDescent="0.25">
      <c r="A7963" t="s">
        <v>32</v>
      </c>
      <c r="B7963" t="s">
        <v>23968</v>
      </c>
      <c r="C7963">
        <f>YEAR(B7963)</f>
        <v>2021</v>
      </c>
      <c r="D7963">
        <v>68</v>
      </c>
      <c r="E7963">
        <v>60.8</v>
      </c>
      <c r="F7963">
        <v>64.3</v>
      </c>
      <c r="H7963" s="2">
        <f>IF(F7963-69.34&lt;=0,0,IF(F7963-69.34&lt;=1,1,2))</f>
        <v>0</v>
      </c>
      <c r="I7963">
        <v>68</v>
      </c>
      <c r="J7963">
        <v>60.8</v>
      </c>
      <c r="K7963">
        <v>64.3</v>
      </c>
      <c r="L7963">
        <v>58.6</v>
      </c>
      <c r="M7963">
        <v>82.2</v>
      </c>
      <c r="O7963">
        <v>4.0000000000000001E-3</v>
      </c>
      <c r="P7963">
        <v>100</v>
      </c>
      <c r="Q7963">
        <v>4.17</v>
      </c>
      <c r="R7963" t="s">
        <v>40</v>
      </c>
      <c r="S7963">
        <v>0</v>
      </c>
      <c r="T7963">
        <v>0</v>
      </c>
      <c r="U7963">
        <v>17.2</v>
      </c>
      <c r="V7963">
        <v>11.4</v>
      </c>
      <c r="W7963">
        <v>350.7</v>
      </c>
      <c r="X7963">
        <v>1016.9</v>
      </c>
      <c r="Y7963">
        <v>77.7</v>
      </c>
      <c r="Z7963">
        <v>6.2</v>
      </c>
      <c r="AA7963">
        <v>126.8</v>
      </c>
      <c r="AB7963">
        <v>10.8</v>
      </c>
      <c r="AC7963">
        <v>5</v>
      </c>
      <c r="AD7963">
        <v>0</v>
      </c>
      <c r="AE7963" t="s">
        <v>23969</v>
      </c>
      <c r="AF7963" t="s">
        <v>23970</v>
      </c>
      <c r="AG7963">
        <v>0.79</v>
      </c>
      <c r="AH7963" t="s">
        <v>56</v>
      </c>
      <c r="AI7963" t="s">
        <v>137</v>
      </c>
      <c r="AJ7963" t="s">
        <v>40</v>
      </c>
    </row>
    <row r="7964" spans="1:36" x14ac:dyDescent="0.25">
      <c r="A7964" t="s">
        <v>32</v>
      </c>
      <c r="B7964" t="s">
        <v>23971</v>
      </c>
      <c r="C7964">
        <f>YEAR(B7964)</f>
        <v>2021</v>
      </c>
      <c r="D7964">
        <v>66.2</v>
      </c>
      <c r="E7964">
        <v>60.8</v>
      </c>
      <c r="F7964">
        <v>64.400000000000006</v>
      </c>
      <c r="H7964" s="2">
        <f>IF(F7964-69.34&lt;=0,0,IF(F7964-69.34&lt;=1,1,2))</f>
        <v>0</v>
      </c>
      <c r="I7964">
        <v>66.2</v>
      </c>
      <c r="J7964">
        <v>60.8</v>
      </c>
      <c r="K7964">
        <v>64.400000000000006</v>
      </c>
      <c r="L7964">
        <v>56.5</v>
      </c>
      <c r="M7964">
        <v>75.599999999999994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13.9</v>
      </c>
      <c r="V7964">
        <v>9.8000000000000007</v>
      </c>
      <c r="W7964">
        <v>343.3</v>
      </c>
      <c r="X7964">
        <v>1016.9</v>
      </c>
      <c r="Y7964">
        <v>87.5</v>
      </c>
      <c r="Z7964">
        <v>6.2</v>
      </c>
      <c r="AA7964">
        <v>122.2</v>
      </c>
      <c r="AB7964">
        <v>10.6</v>
      </c>
      <c r="AC7964">
        <v>5</v>
      </c>
      <c r="AD7964">
        <v>0</v>
      </c>
      <c r="AE7964" t="s">
        <v>23972</v>
      </c>
      <c r="AF7964" t="s">
        <v>23973</v>
      </c>
      <c r="AG7964">
        <v>0.82</v>
      </c>
      <c r="AH7964" t="s">
        <v>36</v>
      </c>
      <c r="AI7964" t="s">
        <v>37</v>
      </c>
      <c r="AJ7964" t="s">
        <v>38</v>
      </c>
    </row>
    <row r="7965" spans="1:36" x14ac:dyDescent="0.25">
      <c r="A7965" t="s">
        <v>32</v>
      </c>
      <c r="B7965" t="s">
        <v>23974</v>
      </c>
      <c r="C7965">
        <f>YEAR(B7965)</f>
        <v>2021</v>
      </c>
      <c r="D7965">
        <v>66.2</v>
      </c>
      <c r="E7965">
        <v>57.2</v>
      </c>
      <c r="F7965">
        <v>62.2</v>
      </c>
      <c r="H7965" s="2">
        <f>IF(F7965-69.34&lt;=0,0,IF(F7965-69.34&lt;=1,1,2))</f>
        <v>0</v>
      </c>
      <c r="I7965">
        <v>66.2</v>
      </c>
      <c r="J7965">
        <v>57.2</v>
      </c>
      <c r="K7965">
        <v>62.2</v>
      </c>
      <c r="L7965">
        <v>57.8</v>
      </c>
      <c r="M7965">
        <v>85.5</v>
      </c>
      <c r="O7965">
        <v>0.156</v>
      </c>
      <c r="P7965">
        <v>100</v>
      </c>
      <c r="Q7965">
        <v>4.17</v>
      </c>
      <c r="R7965" t="s">
        <v>40</v>
      </c>
      <c r="S7965">
        <v>0</v>
      </c>
      <c r="T7965">
        <v>0</v>
      </c>
      <c r="U7965">
        <v>18.3</v>
      </c>
      <c r="V7965">
        <v>10.3</v>
      </c>
      <c r="W7965">
        <v>84.9</v>
      </c>
      <c r="X7965">
        <v>1015.4</v>
      </c>
      <c r="Y7965">
        <v>79</v>
      </c>
      <c r="Z7965">
        <v>6.2</v>
      </c>
      <c r="AA7965">
        <v>61.2</v>
      </c>
      <c r="AB7965">
        <v>5.3</v>
      </c>
      <c r="AC7965">
        <v>3</v>
      </c>
      <c r="AD7965">
        <v>0</v>
      </c>
      <c r="AE7965" t="s">
        <v>23975</v>
      </c>
      <c r="AF7965" t="s">
        <v>23976</v>
      </c>
      <c r="AG7965">
        <v>0.85</v>
      </c>
      <c r="AH7965" t="s">
        <v>56</v>
      </c>
      <c r="AI7965" t="s">
        <v>65</v>
      </c>
      <c r="AJ7965" t="s">
        <v>40</v>
      </c>
    </row>
    <row r="7966" spans="1:36" x14ac:dyDescent="0.25">
      <c r="A7966" t="s">
        <v>32</v>
      </c>
      <c r="B7966" t="s">
        <v>23977</v>
      </c>
      <c r="C7966">
        <f>YEAR(B7966)</f>
        <v>2021</v>
      </c>
      <c r="D7966">
        <v>68</v>
      </c>
      <c r="E7966">
        <v>57.2</v>
      </c>
      <c r="F7966">
        <v>64</v>
      </c>
      <c r="H7966" s="2">
        <f>IF(F7966-69.34&lt;=0,0,IF(F7966-69.34&lt;=1,1,2))</f>
        <v>0</v>
      </c>
      <c r="I7966">
        <v>68</v>
      </c>
      <c r="J7966">
        <v>57.2</v>
      </c>
      <c r="K7966">
        <v>64</v>
      </c>
      <c r="L7966">
        <v>57.3</v>
      </c>
      <c r="M7966">
        <v>79.099999999999994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23.9</v>
      </c>
      <c r="V7966">
        <v>13.2</v>
      </c>
      <c r="W7966">
        <v>342.9</v>
      </c>
      <c r="X7966">
        <v>1013.9</v>
      </c>
      <c r="Y7966">
        <v>62.8</v>
      </c>
      <c r="Z7966">
        <v>6.2</v>
      </c>
      <c r="AA7966">
        <v>132.1</v>
      </c>
      <c r="AB7966">
        <v>11.4</v>
      </c>
      <c r="AC7966">
        <v>5</v>
      </c>
      <c r="AD7966">
        <v>0</v>
      </c>
      <c r="AE7966" t="s">
        <v>23978</v>
      </c>
      <c r="AF7966" t="s">
        <v>23979</v>
      </c>
      <c r="AG7966">
        <v>0.89</v>
      </c>
      <c r="AH7966" t="s">
        <v>36</v>
      </c>
      <c r="AI7966" t="s">
        <v>37</v>
      </c>
      <c r="AJ7966" t="s">
        <v>38</v>
      </c>
    </row>
    <row r="7967" spans="1:36" x14ac:dyDescent="0.25">
      <c r="A7967" t="s">
        <v>32</v>
      </c>
      <c r="B7967" t="s">
        <v>23980</v>
      </c>
      <c r="C7967">
        <f>YEAR(B7967)</f>
        <v>2021</v>
      </c>
      <c r="D7967">
        <v>78.8</v>
      </c>
      <c r="E7967">
        <v>55.4</v>
      </c>
      <c r="F7967">
        <v>67.3</v>
      </c>
      <c r="H7967" s="2">
        <f>IF(F7967-69.34&lt;=0,0,IF(F7967-69.34&lt;=1,1,2))</f>
        <v>0</v>
      </c>
      <c r="I7967">
        <v>78.8</v>
      </c>
      <c r="J7967">
        <v>55.4</v>
      </c>
      <c r="K7967">
        <v>67.3</v>
      </c>
      <c r="L7967">
        <v>56.3</v>
      </c>
      <c r="M7967">
        <v>69.2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26</v>
      </c>
      <c r="V7967">
        <v>20.8</v>
      </c>
      <c r="W7967">
        <v>167.6</v>
      </c>
      <c r="X7967">
        <v>1013</v>
      </c>
      <c r="Y7967">
        <v>28.3</v>
      </c>
      <c r="Z7967">
        <v>6.2</v>
      </c>
      <c r="AA7967">
        <v>156.6</v>
      </c>
      <c r="AB7967">
        <v>13.4</v>
      </c>
      <c r="AC7967">
        <v>6</v>
      </c>
      <c r="AD7967">
        <v>0</v>
      </c>
      <c r="AE7967" t="s">
        <v>23981</v>
      </c>
      <c r="AF7967" t="s">
        <v>23982</v>
      </c>
      <c r="AG7967">
        <v>0.92</v>
      </c>
      <c r="AH7967" t="s">
        <v>36</v>
      </c>
      <c r="AI7967" t="s">
        <v>37</v>
      </c>
      <c r="AJ7967" t="s">
        <v>38</v>
      </c>
    </row>
    <row r="7968" spans="1:36" x14ac:dyDescent="0.25">
      <c r="A7968" t="s">
        <v>32</v>
      </c>
      <c r="B7968" t="s">
        <v>23983</v>
      </c>
      <c r="C7968">
        <f>YEAR(B7968)</f>
        <v>2021</v>
      </c>
      <c r="D7968">
        <v>75.2</v>
      </c>
      <c r="E7968">
        <v>64.400000000000006</v>
      </c>
      <c r="F7968">
        <v>70</v>
      </c>
      <c r="H7968" s="2">
        <f>IF(F7968-69.34&lt;=0,0,IF(F7968-69.34&lt;=1,1,2))</f>
        <v>1</v>
      </c>
      <c r="I7968">
        <v>75.2</v>
      </c>
      <c r="J7968">
        <v>64.400000000000006</v>
      </c>
      <c r="K7968">
        <v>70</v>
      </c>
      <c r="L7968">
        <v>64.400000000000006</v>
      </c>
      <c r="M7968">
        <v>82.8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19.7</v>
      </c>
      <c r="V7968">
        <v>13.9</v>
      </c>
      <c r="W7968">
        <v>131.9</v>
      </c>
      <c r="X7968">
        <v>1016.3</v>
      </c>
      <c r="Y7968">
        <v>31.7</v>
      </c>
      <c r="Z7968">
        <v>6.2</v>
      </c>
      <c r="AA7968">
        <v>154.80000000000001</v>
      </c>
      <c r="AB7968">
        <v>13.4</v>
      </c>
      <c r="AC7968">
        <v>6</v>
      </c>
      <c r="AD7968">
        <v>0</v>
      </c>
      <c r="AE7968" t="s">
        <v>23984</v>
      </c>
      <c r="AF7968" t="s">
        <v>23985</v>
      </c>
      <c r="AG7968">
        <v>0.95</v>
      </c>
      <c r="AH7968" t="s">
        <v>36</v>
      </c>
      <c r="AI7968" t="s">
        <v>37</v>
      </c>
      <c r="AJ7968" t="s">
        <v>38</v>
      </c>
    </row>
    <row r="7969" spans="1:36" x14ac:dyDescent="0.25">
      <c r="A7969" t="s">
        <v>32</v>
      </c>
      <c r="B7969" t="s">
        <v>23986</v>
      </c>
      <c r="C7969">
        <f>YEAR(B7969)</f>
        <v>2021</v>
      </c>
      <c r="D7969">
        <v>75.2</v>
      </c>
      <c r="E7969">
        <v>60.8</v>
      </c>
      <c r="F7969">
        <v>67.8</v>
      </c>
      <c r="H7969" s="2">
        <f>IF(F7969-69.34&lt;=0,0,IF(F7969-69.34&lt;=1,1,2))</f>
        <v>0</v>
      </c>
      <c r="I7969">
        <v>75.2</v>
      </c>
      <c r="J7969">
        <v>60.8</v>
      </c>
      <c r="K7969">
        <v>67.8</v>
      </c>
      <c r="L7969">
        <v>62</v>
      </c>
      <c r="M7969">
        <v>82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16.100000000000001</v>
      </c>
      <c r="V7969">
        <v>8.6999999999999993</v>
      </c>
      <c r="W7969">
        <v>164.8</v>
      </c>
      <c r="X7969">
        <v>1019.5</v>
      </c>
      <c r="Y7969">
        <v>23.3</v>
      </c>
      <c r="Z7969">
        <v>6.2</v>
      </c>
      <c r="AA7969">
        <v>160.4</v>
      </c>
      <c r="AB7969">
        <v>13.8</v>
      </c>
      <c r="AC7969">
        <v>6</v>
      </c>
      <c r="AD7969">
        <v>0</v>
      </c>
      <c r="AE7969" t="s">
        <v>23987</v>
      </c>
      <c r="AF7969" t="s">
        <v>23988</v>
      </c>
      <c r="AG7969">
        <v>0</v>
      </c>
      <c r="AH7969" t="s">
        <v>36</v>
      </c>
      <c r="AI7969" t="s">
        <v>37</v>
      </c>
      <c r="AJ7969" t="s">
        <v>38</v>
      </c>
    </row>
    <row r="7970" spans="1:36" x14ac:dyDescent="0.25">
      <c r="A7970" t="s">
        <v>32</v>
      </c>
      <c r="B7970" t="s">
        <v>23989</v>
      </c>
      <c r="C7970">
        <f>YEAR(B7970)</f>
        <v>2021</v>
      </c>
      <c r="D7970">
        <v>73.400000000000006</v>
      </c>
      <c r="E7970">
        <v>60.8</v>
      </c>
      <c r="F7970">
        <v>66.7</v>
      </c>
      <c r="H7970" s="2">
        <f>IF(F7970-69.34&lt;=0,0,IF(F7970-69.34&lt;=1,1,2))</f>
        <v>0</v>
      </c>
      <c r="I7970">
        <v>73.400000000000006</v>
      </c>
      <c r="J7970">
        <v>60.8</v>
      </c>
      <c r="K7970">
        <v>66.7</v>
      </c>
      <c r="L7970">
        <v>61</v>
      </c>
      <c r="M7970">
        <v>82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10.3</v>
      </c>
      <c r="V7970">
        <v>10.4</v>
      </c>
      <c r="W7970">
        <v>157.4</v>
      </c>
      <c r="X7970">
        <v>1019.4</v>
      </c>
      <c r="Y7970">
        <v>69.3</v>
      </c>
      <c r="Z7970">
        <v>6.2</v>
      </c>
      <c r="AA7970">
        <v>129.30000000000001</v>
      </c>
      <c r="AB7970">
        <v>11.1</v>
      </c>
      <c r="AC7970">
        <v>5</v>
      </c>
      <c r="AD7970">
        <v>0</v>
      </c>
      <c r="AE7970" t="s">
        <v>23990</v>
      </c>
      <c r="AF7970" t="s">
        <v>23991</v>
      </c>
      <c r="AG7970">
        <v>0.02</v>
      </c>
      <c r="AH7970" t="s">
        <v>36</v>
      </c>
      <c r="AI7970" t="s">
        <v>37</v>
      </c>
      <c r="AJ7970" t="s">
        <v>38</v>
      </c>
    </row>
    <row r="7971" spans="1:36" x14ac:dyDescent="0.25">
      <c r="A7971" t="s">
        <v>32</v>
      </c>
      <c r="B7971" t="s">
        <v>23992</v>
      </c>
      <c r="C7971">
        <f>YEAR(B7971)</f>
        <v>2021</v>
      </c>
      <c r="D7971">
        <v>71.599999999999994</v>
      </c>
      <c r="E7971">
        <v>59</v>
      </c>
      <c r="F7971">
        <v>65.2</v>
      </c>
      <c r="H7971" s="2">
        <f>IF(F7971-69.34&lt;=0,0,IF(F7971-69.34&lt;=1,1,2))</f>
        <v>0</v>
      </c>
      <c r="I7971">
        <v>71.599999999999994</v>
      </c>
      <c r="J7971">
        <v>59</v>
      </c>
      <c r="K7971">
        <v>65.2</v>
      </c>
      <c r="L7971">
        <v>61.3</v>
      </c>
      <c r="M7971">
        <v>87.3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21.9</v>
      </c>
      <c r="V7971">
        <v>8.1</v>
      </c>
      <c r="W7971">
        <v>314.39999999999998</v>
      </c>
      <c r="X7971">
        <v>1019.2</v>
      </c>
      <c r="Y7971">
        <v>30.6</v>
      </c>
      <c r="Z7971">
        <v>6.2</v>
      </c>
      <c r="AA7971">
        <v>158.5</v>
      </c>
      <c r="AB7971">
        <v>13.7</v>
      </c>
      <c r="AC7971">
        <v>6</v>
      </c>
      <c r="AD7971">
        <v>0</v>
      </c>
      <c r="AE7971" t="s">
        <v>23993</v>
      </c>
      <c r="AF7971" t="s">
        <v>23994</v>
      </c>
      <c r="AG7971">
        <v>0.05</v>
      </c>
      <c r="AH7971" t="s">
        <v>36</v>
      </c>
      <c r="AI7971" t="s">
        <v>37</v>
      </c>
      <c r="AJ7971" t="s">
        <v>38</v>
      </c>
    </row>
    <row r="7972" spans="1:36" x14ac:dyDescent="0.25">
      <c r="A7972" t="s">
        <v>32</v>
      </c>
      <c r="B7972" t="s">
        <v>23995</v>
      </c>
      <c r="C7972">
        <f>YEAR(B7972)</f>
        <v>2021</v>
      </c>
      <c r="D7972">
        <v>71.599999999999994</v>
      </c>
      <c r="E7972">
        <v>62.6</v>
      </c>
      <c r="F7972">
        <v>66.900000000000006</v>
      </c>
      <c r="H7972" s="2">
        <f>IF(F7972-69.34&lt;=0,0,IF(F7972-69.34&lt;=1,1,2))</f>
        <v>0</v>
      </c>
      <c r="I7972">
        <v>71.599999999999994</v>
      </c>
      <c r="J7972">
        <v>62.6</v>
      </c>
      <c r="K7972">
        <v>66.900000000000006</v>
      </c>
      <c r="L7972">
        <v>62.2</v>
      </c>
      <c r="M7972">
        <v>85.3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15</v>
      </c>
      <c r="V7972">
        <v>12.8</v>
      </c>
      <c r="W7972">
        <v>315.2</v>
      </c>
      <c r="X7972">
        <v>1017.4</v>
      </c>
      <c r="Y7972">
        <v>60.9</v>
      </c>
      <c r="Z7972">
        <v>6.2</v>
      </c>
      <c r="AA7972">
        <v>150.19999999999999</v>
      </c>
      <c r="AB7972">
        <v>13</v>
      </c>
      <c r="AC7972">
        <v>6</v>
      </c>
      <c r="AD7972">
        <v>0</v>
      </c>
      <c r="AE7972" t="s">
        <v>23996</v>
      </c>
      <c r="AF7972" t="s">
        <v>23997</v>
      </c>
      <c r="AG7972">
        <v>0.09</v>
      </c>
      <c r="AH7972" t="s">
        <v>36</v>
      </c>
      <c r="AI7972" t="s">
        <v>37</v>
      </c>
      <c r="AJ7972" t="s">
        <v>38</v>
      </c>
    </row>
    <row r="7973" spans="1:36" x14ac:dyDescent="0.25">
      <c r="A7973" t="s">
        <v>32</v>
      </c>
      <c r="B7973" t="s">
        <v>23998</v>
      </c>
      <c r="C7973">
        <f>YEAR(B7973)</f>
        <v>2021</v>
      </c>
      <c r="D7973">
        <v>69.8</v>
      </c>
      <c r="E7973">
        <v>60</v>
      </c>
      <c r="F7973">
        <v>65.2</v>
      </c>
      <c r="H7973" s="2">
        <f>IF(F7973-69.34&lt;=0,0,IF(F7973-69.34&lt;=1,1,2))</f>
        <v>0</v>
      </c>
      <c r="I7973">
        <v>69.8</v>
      </c>
      <c r="J7973">
        <v>60</v>
      </c>
      <c r="K7973">
        <v>65.2</v>
      </c>
      <c r="L7973">
        <v>60.3</v>
      </c>
      <c r="M7973">
        <v>84.7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16.100000000000001</v>
      </c>
      <c r="V7973">
        <v>8.1999999999999993</v>
      </c>
      <c r="W7973">
        <v>142.5</v>
      </c>
      <c r="X7973">
        <v>1016</v>
      </c>
      <c r="Y7973">
        <v>44.7</v>
      </c>
      <c r="Z7973">
        <v>6.1</v>
      </c>
      <c r="AA7973">
        <v>136.4</v>
      </c>
      <c r="AB7973">
        <v>11.8</v>
      </c>
      <c r="AC7973">
        <v>5</v>
      </c>
      <c r="AD7973">
        <v>0</v>
      </c>
      <c r="AE7973" t="s">
        <v>23999</v>
      </c>
      <c r="AF7973" t="s">
        <v>24000</v>
      </c>
      <c r="AG7973">
        <v>0.12</v>
      </c>
      <c r="AH7973" t="s">
        <v>36</v>
      </c>
      <c r="AI7973" t="s">
        <v>37</v>
      </c>
      <c r="AJ7973" t="s">
        <v>38</v>
      </c>
    </row>
    <row r="7974" spans="1:36" x14ac:dyDescent="0.25">
      <c r="A7974" t="s">
        <v>32</v>
      </c>
      <c r="B7974" t="s">
        <v>24001</v>
      </c>
      <c r="C7974">
        <f>YEAR(B7974)</f>
        <v>2021</v>
      </c>
      <c r="D7974">
        <v>71.599999999999994</v>
      </c>
      <c r="E7974">
        <v>57.2</v>
      </c>
      <c r="F7974">
        <v>63.9</v>
      </c>
      <c r="H7974" s="2">
        <f>IF(F7974-69.34&lt;=0,0,IF(F7974-69.34&lt;=1,1,2))</f>
        <v>0</v>
      </c>
      <c r="I7974">
        <v>71.599999999999994</v>
      </c>
      <c r="J7974">
        <v>57.2</v>
      </c>
      <c r="K7974">
        <v>63.9</v>
      </c>
      <c r="L7974">
        <v>60.2</v>
      </c>
      <c r="M7974">
        <v>88.2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10.3</v>
      </c>
      <c r="V7974">
        <v>9.1999999999999993</v>
      </c>
      <c r="W7974">
        <v>156.19999999999999</v>
      </c>
      <c r="X7974">
        <v>1019.6</v>
      </c>
      <c r="Y7974">
        <v>38.9</v>
      </c>
      <c r="Z7974">
        <v>6.2</v>
      </c>
      <c r="AA7974">
        <v>125.9</v>
      </c>
      <c r="AB7974">
        <v>10.7</v>
      </c>
      <c r="AC7974">
        <v>5</v>
      </c>
      <c r="AD7974">
        <v>0</v>
      </c>
      <c r="AE7974" t="s">
        <v>24002</v>
      </c>
      <c r="AF7974" t="s">
        <v>24003</v>
      </c>
      <c r="AG7974">
        <v>0.16</v>
      </c>
      <c r="AH7974" t="s">
        <v>36</v>
      </c>
      <c r="AI7974" t="s">
        <v>37</v>
      </c>
      <c r="AJ7974" t="s">
        <v>38</v>
      </c>
    </row>
    <row r="7975" spans="1:36" x14ac:dyDescent="0.25">
      <c r="A7975" t="s">
        <v>32</v>
      </c>
      <c r="B7975" t="s">
        <v>24004</v>
      </c>
      <c r="C7975">
        <f>YEAR(B7975)</f>
        <v>2021</v>
      </c>
      <c r="D7975">
        <v>68</v>
      </c>
      <c r="E7975">
        <v>62.6</v>
      </c>
      <c r="F7975">
        <v>64.900000000000006</v>
      </c>
      <c r="H7975" s="2">
        <f>IF(F7975-69.34&lt;=0,0,IF(F7975-69.34&lt;=1,1,2))</f>
        <v>0</v>
      </c>
      <c r="I7975">
        <v>68</v>
      </c>
      <c r="J7975">
        <v>62.6</v>
      </c>
      <c r="K7975">
        <v>64.900000000000006</v>
      </c>
      <c r="L7975">
        <v>56.1</v>
      </c>
      <c r="M7975">
        <v>73.8</v>
      </c>
      <c r="O7975">
        <v>0.19500000000000001</v>
      </c>
      <c r="P7975">
        <v>100</v>
      </c>
      <c r="Q7975">
        <v>4.17</v>
      </c>
      <c r="R7975" t="s">
        <v>40</v>
      </c>
      <c r="S7975">
        <v>0</v>
      </c>
      <c r="T7975">
        <v>0</v>
      </c>
      <c r="U7975">
        <v>28.9</v>
      </c>
      <c r="V7975">
        <v>20.3</v>
      </c>
      <c r="W7975">
        <v>342.9</v>
      </c>
      <c r="X7975">
        <v>1023.9</v>
      </c>
      <c r="Y7975">
        <v>64</v>
      </c>
      <c r="Z7975">
        <v>6.2</v>
      </c>
      <c r="AA7975">
        <v>92.3</v>
      </c>
      <c r="AB7975">
        <v>8</v>
      </c>
      <c r="AC7975">
        <v>4</v>
      </c>
      <c r="AD7975">
        <v>0</v>
      </c>
      <c r="AE7975" t="s">
        <v>24005</v>
      </c>
      <c r="AF7975" t="s">
        <v>24006</v>
      </c>
      <c r="AG7975">
        <v>0.19</v>
      </c>
      <c r="AH7975" t="s">
        <v>56</v>
      </c>
      <c r="AI7975" t="s">
        <v>78</v>
      </c>
      <c r="AJ7975" t="s">
        <v>40</v>
      </c>
    </row>
    <row r="7976" spans="1:36" x14ac:dyDescent="0.25">
      <c r="A7976" t="s">
        <v>32</v>
      </c>
      <c r="B7976" t="s">
        <v>24007</v>
      </c>
      <c r="C7976">
        <f>YEAR(B7976)</f>
        <v>2021</v>
      </c>
      <c r="D7976">
        <v>64.400000000000006</v>
      </c>
      <c r="E7976">
        <v>60.8</v>
      </c>
      <c r="F7976">
        <v>62.4</v>
      </c>
      <c r="H7976" s="2">
        <f>IF(F7976-69.34&lt;=0,0,IF(F7976-69.34&lt;=1,1,2))</f>
        <v>0</v>
      </c>
      <c r="I7976">
        <v>64.400000000000006</v>
      </c>
      <c r="J7976">
        <v>60.8</v>
      </c>
      <c r="K7976">
        <v>62.4</v>
      </c>
      <c r="L7976">
        <v>51.1</v>
      </c>
      <c r="M7976">
        <v>66.5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21.9</v>
      </c>
      <c r="V7976">
        <v>21.9</v>
      </c>
      <c r="W7976">
        <v>327.60000000000002</v>
      </c>
      <c r="X7976">
        <v>1020.4</v>
      </c>
      <c r="Y7976">
        <v>71.900000000000006</v>
      </c>
      <c r="Z7976">
        <v>6.2</v>
      </c>
      <c r="AA7976">
        <v>89.2</v>
      </c>
      <c r="AB7976">
        <v>7.8</v>
      </c>
      <c r="AC7976">
        <v>4</v>
      </c>
      <c r="AD7976">
        <v>0</v>
      </c>
      <c r="AE7976" t="s">
        <v>24008</v>
      </c>
      <c r="AF7976" t="s">
        <v>24009</v>
      </c>
      <c r="AG7976">
        <v>0.25</v>
      </c>
      <c r="AH7976" t="s">
        <v>36</v>
      </c>
      <c r="AI7976" t="s">
        <v>37</v>
      </c>
      <c r="AJ7976" t="s">
        <v>38</v>
      </c>
    </row>
    <row r="7977" spans="1:36" x14ac:dyDescent="0.25">
      <c r="A7977" t="s">
        <v>32</v>
      </c>
      <c r="B7977" t="s">
        <v>24010</v>
      </c>
      <c r="C7977">
        <f>YEAR(B7977)</f>
        <v>2021</v>
      </c>
      <c r="D7977">
        <v>66.2</v>
      </c>
      <c r="E7977">
        <v>59</v>
      </c>
      <c r="F7977">
        <v>63.2</v>
      </c>
      <c r="H7977" s="2">
        <f>IF(F7977-69.34&lt;=0,0,IF(F7977-69.34&lt;=1,1,2))</f>
        <v>0</v>
      </c>
      <c r="I7977">
        <v>66.2</v>
      </c>
      <c r="J7977">
        <v>59</v>
      </c>
      <c r="K7977">
        <v>63.2</v>
      </c>
      <c r="L7977">
        <v>53.7</v>
      </c>
      <c r="M7977">
        <v>71.400000000000006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12.8</v>
      </c>
      <c r="V7977">
        <v>16.100000000000001</v>
      </c>
      <c r="W7977">
        <v>326.89999999999998</v>
      </c>
      <c r="X7977">
        <v>1018.1</v>
      </c>
      <c r="Y7977">
        <v>66.3</v>
      </c>
      <c r="Z7977">
        <v>6.2</v>
      </c>
      <c r="AA7977">
        <v>121.3</v>
      </c>
      <c r="AB7977">
        <v>10.5</v>
      </c>
      <c r="AC7977">
        <v>5</v>
      </c>
      <c r="AD7977">
        <v>0</v>
      </c>
      <c r="AE7977" t="s">
        <v>24011</v>
      </c>
      <c r="AF7977" t="s">
        <v>24012</v>
      </c>
      <c r="AG7977">
        <v>0.26</v>
      </c>
      <c r="AH7977" t="s">
        <v>36</v>
      </c>
      <c r="AI7977" t="s">
        <v>37</v>
      </c>
      <c r="AJ7977" t="s">
        <v>38</v>
      </c>
    </row>
    <row r="7978" spans="1:36" x14ac:dyDescent="0.25">
      <c r="A7978" t="s">
        <v>32</v>
      </c>
      <c r="B7978" t="s">
        <v>24013</v>
      </c>
      <c r="C7978">
        <f>YEAR(B7978)</f>
        <v>2021</v>
      </c>
      <c r="D7978">
        <v>68</v>
      </c>
      <c r="E7978">
        <v>56.9</v>
      </c>
      <c r="F7978">
        <v>63.6</v>
      </c>
      <c r="H7978" s="2">
        <f>IF(F7978-69.34&lt;=0,0,IF(F7978-69.34&lt;=1,1,2))</f>
        <v>0</v>
      </c>
      <c r="I7978">
        <v>68</v>
      </c>
      <c r="J7978">
        <v>56.9</v>
      </c>
      <c r="K7978">
        <v>63.6</v>
      </c>
      <c r="L7978">
        <v>56.4</v>
      </c>
      <c r="M7978">
        <v>77.8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11.6</v>
      </c>
      <c r="V7978">
        <v>8.1</v>
      </c>
      <c r="W7978">
        <v>86.2</v>
      </c>
      <c r="X7978">
        <v>1019.3</v>
      </c>
      <c r="Y7978">
        <v>84.6</v>
      </c>
      <c r="Z7978">
        <v>6.2</v>
      </c>
      <c r="AA7978">
        <v>118.5</v>
      </c>
      <c r="AB7978">
        <v>10.3</v>
      </c>
      <c r="AC7978">
        <v>5</v>
      </c>
      <c r="AD7978">
        <v>0</v>
      </c>
      <c r="AE7978" t="s">
        <v>24014</v>
      </c>
      <c r="AF7978" t="s">
        <v>24015</v>
      </c>
      <c r="AG7978">
        <v>0.28999999999999998</v>
      </c>
      <c r="AH7978" t="s">
        <v>36</v>
      </c>
      <c r="AI7978" t="s">
        <v>37</v>
      </c>
      <c r="AJ7978" t="s">
        <v>38</v>
      </c>
    </row>
    <row r="7979" spans="1:36" x14ac:dyDescent="0.25">
      <c r="A7979" t="s">
        <v>32</v>
      </c>
      <c r="B7979" t="s">
        <v>24016</v>
      </c>
      <c r="C7979">
        <f>YEAR(B7979)</f>
        <v>2021</v>
      </c>
      <c r="D7979">
        <v>69.8</v>
      </c>
      <c r="E7979">
        <v>59</v>
      </c>
      <c r="F7979">
        <v>63.4</v>
      </c>
      <c r="H7979" s="2">
        <f>IF(F7979-69.34&lt;=0,0,IF(F7979-69.34&lt;=1,1,2))</f>
        <v>0</v>
      </c>
      <c r="I7979">
        <v>69.8</v>
      </c>
      <c r="J7979">
        <v>59</v>
      </c>
      <c r="K7979">
        <v>63.4</v>
      </c>
      <c r="L7979">
        <v>57.5</v>
      </c>
      <c r="M7979">
        <v>81.7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13.9</v>
      </c>
      <c r="V7979">
        <v>7.4</v>
      </c>
      <c r="W7979">
        <v>140</v>
      </c>
      <c r="X7979">
        <v>1018.5</v>
      </c>
      <c r="Y7979">
        <v>62.6</v>
      </c>
      <c r="Z7979">
        <v>6.2</v>
      </c>
      <c r="AA7979">
        <v>111.1</v>
      </c>
      <c r="AB7979">
        <v>9.6</v>
      </c>
      <c r="AC7979">
        <v>5</v>
      </c>
      <c r="AD7979">
        <v>0</v>
      </c>
      <c r="AE7979" t="s">
        <v>24017</v>
      </c>
      <c r="AF7979" t="s">
        <v>24018</v>
      </c>
      <c r="AG7979">
        <v>0.33</v>
      </c>
      <c r="AH7979" t="s">
        <v>36</v>
      </c>
      <c r="AI7979" t="s">
        <v>37</v>
      </c>
      <c r="AJ7979" t="s">
        <v>38</v>
      </c>
    </row>
    <row r="7980" spans="1:36" x14ac:dyDescent="0.25">
      <c r="A7980" t="s">
        <v>32</v>
      </c>
      <c r="B7980" t="s">
        <v>24019</v>
      </c>
      <c r="C7980">
        <f>YEAR(B7980)</f>
        <v>2021</v>
      </c>
      <c r="D7980">
        <v>68</v>
      </c>
      <c r="E7980">
        <v>59</v>
      </c>
      <c r="F7980">
        <v>63.7</v>
      </c>
      <c r="H7980" s="2">
        <f>IF(F7980-69.34&lt;=0,0,IF(F7980-69.34&lt;=1,1,2))</f>
        <v>0</v>
      </c>
      <c r="I7980">
        <v>68</v>
      </c>
      <c r="J7980">
        <v>59</v>
      </c>
      <c r="K7980">
        <v>63.7</v>
      </c>
      <c r="L7980">
        <v>57.6</v>
      </c>
      <c r="M7980">
        <v>80.8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18.3</v>
      </c>
      <c r="V7980">
        <v>8.1</v>
      </c>
      <c r="W7980">
        <v>30.1</v>
      </c>
      <c r="X7980">
        <v>1017.7</v>
      </c>
      <c r="Y7980">
        <v>70.900000000000006</v>
      </c>
      <c r="Z7980">
        <v>6.2</v>
      </c>
      <c r="AA7980">
        <v>128</v>
      </c>
      <c r="AB7980">
        <v>10.9</v>
      </c>
      <c r="AC7980">
        <v>5</v>
      </c>
      <c r="AD7980">
        <v>0</v>
      </c>
      <c r="AE7980" t="s">
        <v>24020</v>
      </c>
      <c r="AF7980" t="s">
        <v>24021</v>
      </c>
      <c r="AG7980">
        <v>0.36</v>
      </c>
      <c r="AH7980" t="s">
        <v>36</v>
      </c>
      <c r="AI7980" t="s">
        <v>37</v>
      </c>
      <c r="AJ7980" t="s">
        <v>38</v>
      </c>
    </row>
    <row r="7981" spans="1:36" x14ac:dyDescent="0.25">
      <c r="A7981" t="s">
        <v>32</v>
      </c>
      <c r="B7981" t="s">
        <v>24022</v>
      </c>
      <c r="C7981">
        <f>YEAR(B7981)</f>
        <v>2021</v>
      </c>
      <c r="D7981">
        <v>68</v>
      </c>
      <c r="E7981">
        <v>60.8</v>
      </c>
      <c r="F7981">
        <v>63.7</v>
      </c>
      <c r="H7981" s="2">
        <f>IF(F7981-69.34&lt;=0,0,IF(F7981-69.34&lt;=1,1,2))</f>
        <v>0</v>
      </c>
      <c r="I7981">
        <v>68</v>
      </c>
      <c r="J7981">
        <v>60.8</v>
      </c>
      <c r="K7981">
        <v>63.7</v>
      </c>
      <c r="L7981">
        <v>57.2</v>
      </c>
      <c r="M7981">
        <v>79.8</v>
      </c>
      <c r="O7981">
        <v>1.9E-2</v>
      </c>
      <c r="P7981">
        <v>100</v>
      </c>
      <c r="Q7981">
        <v>4.17</v>
      </c>
      <c r="R7981" t="s">
        <v>40</v>
      </c>
      <c r="S7981">
        <v>0</v>
      </c>
      <c r="T7981">
        <v>0</v>
      </c>
      <c r="U7981">
        <v>16.100000000000001</v>
      </c>
      <c r="V7981">
        <v>12.5</v>
      </c>
      <c r="W7981">
        <v>329.7</v>
      </c>
      <c r="X7981">
        <v>1017.4</v>
      </c>
      <c r="Y7981">
        <v>79.3</v>
      </c>
      <c r="Z7981">
        <v>6.2</v>
      </c>
      <c r="AA7981">
        <v>106.3</v>
      </c>
      <c r="AB7981">
        <v>9.1</v>
      </c>
      <c r="AC7981">
        <v>5</v>
      </c>
      <c r="AD7981">
        <v>0</v>
      </c>
      <c r="AE7981" t="s">
        <v>24023</v>
      </c>
      <c r="AF7981" t="s">
        <v>24024</v>
      </c>
      <c r="AG7981">
        <v>0.4</v>
      </c>
      <c r="AH7981" t="s">
        <v>56</v>
      </c>
      <c r="AI7981" t="s">
        <v>61</v>
      </c>
      <c r="AJ7981" t="s">
        <v>40</v>
      </c>
    </row>
    <row r="7982" spans="1:36" x14ac:dyDescent="0.25">
      <c r="A7982" t="s">
        <v>32</v>
      </c>
      <c r="B7982" t="s">
        <v>24025</v>
      </c>
      <c r="C7982">
        <f>YEAR(B7982)</f>
        <v>2021</v>
      </c>
      <c r="D7982">
        <v>66.2</v>
      </c>
      <c r="E7982">
        <v>59.8</v>
      </c>
      <c r="F7982">
        <v>63.2</v>
      </c>
      <c r="H7982" s="2">
        <f>IF(F7982-69.34&lt;=0,0,IF(F7982-69.34&lt;=1,1,2))</f>
        <v>0</v>
      </c>
      <c r="I7982">
        <v>66.2</v>
      </c>
      <c r="J7982">
        <v>59.8</v>
      </c>
      <c r="K7982">
        <v>63.2</v>
      </c>
      <c r="L7982">
        <v>56.3</v>
      </c>
      <c r="M7982">
        <v>78.3</v>
      </c>
      <c r="O7982">
        <v>1.2E-2</v>
      </c>
      <c r="P7982">
        <v>100</v>
      </c>
      <c r="Q7982">
        <v>8.33</v>
      </c>
      <c r="R7982" t="s">
        <v>40</v>
      </c>
      <c r="S7982">
        <v>0</v>
      </c>
      <c r="T7982">
        <v>0</v>
      </c>
      <c r="U7982">
        <v>16.100000000000001</v>
      </c>
      <c r="V7982">
        <v>12</v>
      </c>
      <c r="W7982">
        <v>339.7</v>
      </c>
      <c r="X7982">
        <v>1018.6</v>
      </c>
      <c r="Y7982">
        <v>88.1</v>
      </c>
      <c r="Z7982">
        <v>6.2</v>
      </c>
      <c r="AA7982">
        <v>95.2</v>
      </c>
      <c r="AB7982">
        <v>8.1999999999999993</v>
      </c>
      <c r="AC7982">
        <v>4</v>
      </c>
      <c r="AD7982">
        <v>0</v>
      </c>
      <c r="AE7982" t="s">
        <v>24026</v>
      </c>
      <c r="AF7982" t="s">
        <v>24027</v>
      </c>
      <c r="AG7982">
        <v>0.43</v>
      </c>
      <c r="AH7982" t="s">
        <v>56</v>
      </c>
      <c r="AI7982" t="s">
        <v>101</v>
      </c>
      <c r="AJ7982" t="s">
        <v>40</v>
      </c>
    </row>
    <row r="7983" spans="1:36" x14ac:dyDescent="0.25">
      <c r="A7983" t="s">
        <v>32</v>
      </c>
      <c r="B7983" t="s">
        <v>24028</v>
      </c>
      <c r="C7983">
        <f>YEAR(B7983)</f>
        <v>2021</v>
      </c>
      <c r="D7983">
        <v>64.400000000000006</v>
      </c>
      <c r="E7983">
        <v>53.6</v>
      </c>
      <c r="F7983">
        <v>60.5</v>
      </c>
      <c r="H7983" s="2">
        <f>IF(F7983-69.34&lt;=0,0,IF(F7983-69.34&lt;=1,1,2))</f>
        <v>0</v>
      </c>
      <c r="I7983">
        <v>64.400000000000006</v>
      </c>
      <c r="J7983">
        <v>53.6</v>
      </c>
      <c r="K7983">
        <v>60.5</v>
      </c>
      <c r="L7983">
        <v>54.5</v>
      </c>
      <c r="M7983">
        <v>80.900000000000006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15.7</v>
      </c>
      <c r="V7983">
        <v>6.9</v>
      </c>
      <c r="W7983">
        <v>29.6</v>
      </c>
      <c r="X7983">
        <v>1021.9</v>
      </c>
      <c r="Y7983">
        <v>70.2</v>
      </c>
      <c r="Z7983">
        <v>6.2</v>
      </c>
      <c r="AA7983">
        <v>126.7</v>
      </c>
      <c r="AB7983">
        <v>11.1</v>
      </c>
      <c r="AC7983">
        <v>5</v>
      </c>
      <c r="AD7983">
        <v>0</v>
      </c>
      <c r="AE7983" t="s">
        <v>24029</v>
      </c>
      <c r="AF7983" t="s">
        <v>24030</v>
      </c>
      <c r="AG7983">
        <v>0.47</v>
      </c>
      <c r="AH7983" t="s">
        <v>36</v>
      </c>
      <c r="AI7983" t="s">
        <v>37</v>
      </c>
      <c r="AJ7983" t="s">
        <v>38</v>
      </c>
    </row>
    <row r="7984" spans="1:36" x14ac:dyDescent="0.25">
      <c r="A7984" t="s">
        <v>32</v>
      </c>
      <c r="B7984" t="s">
        <v>24031</v>
      </c>
      <c r="C7984">
        <f>YEAR(B7984)</f>
        <v>2021</v>
      </c>
      <c r="D7984">
        <v>64.400000000000006</v>
      </c>
      <c r="E7984">
        <v>53.6</v>
      </c>
      <c r="F7984">
        <v>59.1</v>
      </c>
      <c r="H7984" s="2">
        <f>IF(F7984-69.34&lt;=0,0,IF(F7984-69.34&lt;=1,1,2))</f>
        <v>0</v>
      </c>
      <c r="I7984">
        <v>64.400000000000006</v>
      </c>
      <c r="J7984">
        <v>53.6</v>
      </c>
      <c r="K7984">
        <v>59.1</v>
      </c>
      <c r="L7984">
        <v>52.2</v>
      </c>
      <c r="M7984">
        <v>79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24.2</v>
      </c>
      <c r="V7984">
        <v>18.899999999999999</v>
      </c>
      <c r="W7984">
        <v>348.1</v>
      </c>
      <c r="X7984">
        <v>1019.5</v>
      </c>
      <c r="Y7984">
        <v>80.3</v>
      </c>
      <c r="Z7984">
        <v>6.2</v>
      </c>
      <c r="AA7984">
        <v>90.2</v>
      </c>
      <c r="AB7984">
        <v>7.8</v>
      </c>
      <c r="AC7984">
        <v>3</v>
      </c>
      <c r="AD7984">
        <v>0</v>
      </c>
      <c r="AE7984" t="s">
        <v>24032</v>
      </c>
      <c r="AF7984" t="s">
        <v>24033</v>
      </c>
      <c r="AG7984">
        <v>0.5</v>
      </c>
      <c r="AH7984" t="s">
        <v>36</v>
      </c>
      <c r="AI7984" t="s">
        <v>37</v>
      </c>
      <c r="AJ7984" t="s">
        <v>38</v>
      </c>
    </row>
    <row r="7985" spans="1:36" x14ac:dyDescent="0.25">
      <c r="A7985" t="s">
        <v>32</v>
      </c>
      <c r="B7985" t="s">
        <v>24034</v>
      </c>
      <c r="C7985">
        <f>YEAR(B7985)</f>
        <v>2021</v>
      </c>
      <c r="D7985">
        <v>60.8</v>
      </c>
      <c r="E7985">
        <v>59</v>
      </c>
      <c r="F7985">
        <v>59.9</v>
      </c>
      <c r="H7985" s="2">
        <f>IF(F7985-69.34&lt;=0,0,IF(F7985-69.34&lt;=1,1,2))</f>
        <v>0</v>
      </c>
      <c r="I7985">
        <v>60.8</v>
      </c>
      <c r="J7985">
        <v>59</v>
      </c>
      <c r="K7985">
        <v>59.9</v>
      </c>
      <c r="L7985">
        <v>46.8</v>
      </c>
      <c r="M7985">
        <v>62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42.9</v>
      </c>
      <c r="V7985">
        <v>24</v>
      </c>
      <c r="W7985">
        <v>338.5</v>
      </c>
      <c r="X7985">
        <v>1015.3</v>
      </c>
      <c r="Y7985">
        <v>88.4</v>
      </c>
      <c r="Z7985">
        <v>6.2</v>
      </c>
      <c r="AA7985">
        <v>98.7</v>
      </c>
      <c r="AB7985">
        <v>8.5</v>
      </c>
      <c r="AC7985">
        <v>4</v>
      </c>
      <c r="AD7985">
        <v>0</v>
      </c>
      <c r="AE7985" t="s">
        <v>24035</v>
      </c>
      <c r="AF7985" t="s">
        <v>24036</v>
      </c>
      <c r="AG7985">
        <v>0.53</v>
      </c>
      <c r="AH7985" t="s">
        <v>36</v>
      </c>
      <c r="AI7985" t="s">
        <v>37</v>
      </c>
      <c r="AJ7985" t="s">
        <v>38</v>
      </c>
    </row>
    <row r="7986" spans="1:36" x14ac:dyDescent="0.25">
      <c r="A7986" t="s">
        <v>32</v>
      </c>
      <c r="B7986" t="s">
        <v>24037</v>
      </c>
      <c r="C7986">
        <f>YEAR(B7986)</f>
        <v>2021</v>
      </c>
      <c r="D7986">
        <v>64.400000000000006</v>
      </c>
      <c r="E7986">
        <v>53.6</v>
      </c>
      <c r="F7986">
        <v>60.8</v>
      </c>
      <c r="H7986" s="2">
        <f>IF(F7986-69.34&lt;=0,0,IF(F7986-69.34&lt;=1,1,2))</f>
        <v>0</v>
      </c>
      <c r="I7986">
        <v>64.400000000000006</v>
      </c>
      <c r="J7986">
        <v>53.6</v>
      </c>
      <c r="K7986">
        <v>60.8</v>
      </c>
      <c r="L7986">
        <v>50.5</v>
      </c>
      <c r="M7986">
        <v>69.2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24.8</v>
      </c>
      <c r="V7986">
        <v>17.7</v>
      </c>
      <c r="W7986">
        <v>314.3</v>
      </c>
      <c r="X7986">
        <v>1015.2</v>
      </c>
      <c r="Y7986">
        <v>56.1</v>
      </c>
      <c r="Z7986">
        <v>6.2</v>
      </c>
      <c r="AA7986">
        <v>123.8</v>
      </c>
      <c r="AB7986">
        <v>10.7</v>
      </c>
      <c r="AC7986">
        <v>5</v>
      </c>
      <c r="AD7986">
        <v>0</v>
      </c>
      <c r="AE7986" t="s">
        <v>24038</v>
      </c>
      <c r="AF7986" t="s">
        <v>24039</v>
      </c>
      <c r="AG7986">
        <v>0.56999999999999995</v>
      </c>
      <c r="AH7986" t="s">
        <v>36</v>
      </c>
      <c r="AI7986" t="s">
        <v>37</v>
      </c>
      <c r="AJ7986" t="s">
        <v>38</v>
      </c>
    </row>
    <row r="7987" spans="1:36" x14ac:dyDescent="0.25">
      <c r="A7987" t="s">
        <v>32</v>
      </c>
      <c r="B7987" t="s">
        <v>24040</v>
      </c>
      <c r="C7987">
        <f>YEAR(B7987)</f>
        <v>2021</v>
      </c>
      <c r="D7987">
        <v>71.599999999999994</v>
      </c>
      <c r="E7987">
        <v>51.8</v>
      </c>
      <c r="F7987">
        <v>61.5</v>
      </c>
      <c r="H7987" s="2">
        <f>IF(F7987-69.34&lt;=0,0,IF(F7987-69.34&lt;=1,1,2))</f>
        <v>0</v>
      </c>
      <c r="I7987">
        <v>71.599999999999994</v>
      </c>
      <c r="J7987">
        <v>51.8</v>
      </c>
      <c r="K7987">
        <v>61.5</v>
      </c>
      <c r="L7987">
        <v>50.6</v>
      </c>
      <c r="M7987">
        <v>69.5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25.3</v>
      </c>
      <c r="V7987">
        <v>18.3</v>
      </c>
      <c r="W7987">
        <v>171.8</v>
      </c>
      <c r="X7987">
        <v>1017.4</v>
      </c>
      <c r="Y7987">
        <v>34.799999999999997</v>
      </c>
      <c r="Z7987">
        <v>6.2</v>
      </c>
      <c r="AA7987">
        <v>119</v>
      </c>
      <c r="AB7987">
        <v>10.3</v>
      </c>
      <c r="AC7987">
        <v>5</v>
      </c>
      <c r="AD7987">
        <v>0</v>
      </c>
      <c r="AE7987" t="s">
        <v>24041</v>
      </c>
      <c r="AF7987" t="s">
        <v>24042</v>
      </c>
      <c r="AG7987">
        <v>0.6</v>
      </c>
      <c r="AH7987" t="s">
        <v>36</v>
      </c>
      <c r="AI7987" t="s">
        <v>37</v>
      </c>
      <c r="AJ7987" t="s">
        <v>38</v>
      </c>
    </row>
    <row r="7988" spans="1:36" x14ac:dyDescent="0.25">
      <c r="A7988" t="s">
        <v>32</v>
      </c>
      <c r="B7988" t="s">
        <v>24043</v>
      </c>
      <c r="C7988">
        <f>YEAR(B7988)</f>
        <v>2021</v>
      </c>
      <c r="D7988">
        <v>76.900000000000006</v>
      </c>
      <c r="E7988">
        <v>60.8</v>
      </c>
      <c r="F7988">
        <v>67.400000000000006</v>
      </c>
      <c r="H7988" s="2">
        <f>IF(F7988-69.34&lt;=0,0,IF(F7988-69.34&lt;=1,1,2))</f>
        <v>0</v>
      </c>
      <c r="I7988">
        <v>76.900000000000006</v>
      </c>
      <c r="J7988">
        <v>60.8</v>
      </c>
      <c r="K7988">
        <v>67.400000000000006</v>
      </c>
      <c r="L7988">
        <v>55.2</v>
      </c>
      <c r="M7988">
        <v>65.900000000000006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24.2</v>
      </c>
      <c r="V7988">
        <v>20.8</v>
      </c>
      <c r="W7988">
        <v>174.6</v>
      </c>
      <c r="X7988">
        <v>1016.9</v>
      </c>
      <c r="Y7988">
        <v>56.8</v>
      </c>
      <c r="Z7988">
        <v>6.2</v>
      </c>
      <c r="AA7988">
        <v>118</v>
      </c>
      <c r="AB7988">
        <v>10.199999999999999</v>
      </c>
      <c r="AC7988">
        <v>5</v>
      </c>
      <c r="AD7988">
        <v>0</v>
      </c>
      <c r="AE7988" t="s">
        <v>24044</v>
      </c>
      <c r="AF7988" t="s">
        <v>24045</v>
      </c>
      <c r="AG7988">
        <v>0.64</v>
      </c>
      <c r="AH7988" t="s">
        <v>36</v>
      </c>
      <c r="AI7988" t="s">
        <v>37</v>
      </c>
      <c r="AJ7988" t="s">
        <v>38</v>
      </c>
    </row>
    <row r="7989" spans="1:36" x14ac:dyDescent="0.25">
      <c r="A7989" t="s">
        <v>32</v>
      </c>
      <c r="B7989" t="s">
        <v>24046</v>
      </c>
      <c r="C7989">
        <f>YEAR(B7989)</f>
        <v>2021</v>
      </c>
      <c r="D7989">
        <v>68</v>
      </c>
      <c r="E7989">
        <v>62.6</v>
      </c>
      <c r="F7989">
        <v>64.599999999999994</v>
      </c>
      <c r="H7989" s="2">
        <f>IF(F7989-69.34&lt;=0,0,IF(F7989-69.34&lt;=1,1,2))</f>
        <v>0</v>
      </c>
      <c r="I7989">
        <v>68</v>
      </c>
      <c r="J7989">
        <v>62.6</v>
      </c>
      <c r="K7989">
        <v>64.599999999999994</v>
      </c>
      <c r="L7989">
        <v>56.9</v>
      </c>
      <c r="M7989">
        <v>76</v>
      </c>
      <c r="O7989">
        <v>4.0000000000000001E-3</v>
      </c>
      <c r="P7989">
        <v>100</v>
      </c>
      <c r="Q7989">
        <v>4.17</v>
      </c>
      <c r="R7989" t="s">
        <v>40</v>
      </c>
      <c r="S7989">
        <v>0</v>
      </c>
      <c r="T7989">
        <v>0</v>
      </c>
      <c r="U7989">
        <v>18.3</v>
      </c>
      <c r="V7989">
        <v>17.899999999999999</v>
      </c>
      <c r="W7989">
        <v>322.10000000000002</v>
      </c>
      <c r="X7989">
        <v>1016.3</v>
      </c>
      <c r="Y7989">
        <v>78.599999999999994</v>
      </c>
      <c r="Z7989">
        <v>6.2</v>
      </c>
      <c r="AA7989">
        <v>110.9</v>
      </c>
      <c r="AB7989">
        <v>9.6</v>
      </c>
      <c r="AC7989">
        <v>4</v>
      </c>
      <c r="AD7989">
        <v>0</v>
      </c>
      <c r="AE7989" t="s">
        <v>24047</v>
      </c>
      <c r="AF7989" t="s">
        <v>24048</v>
      </c>
      <c r="AG7989">
        <v>0.67</v>
      </c>
      <c r="AH7989" t="s">
        <v>56</v>
      </c>
      <c r="AI7989" t="s">
        <v>61</v>
      </c>
      <c r="AJ7989" t="s">
        <v>40</v>
      </c>
    </row>
    <row r="7990" spans="1:36" x14ac:dyDescent="0.25">
      <c r="A7990" t="s">
        <v>32</v>
      </c>
      <c r="B7990" t="s">
        <v>24049</v>
      </c>
      <c r="C7990">
        <f>YEAR(B7990)</f>
        <v>2021</v>
      </c>
      <c r="D7990">
        <v>62.6</v>
      </c>
      <c r="E7990">
        <v>53.6</v>
      </c>
      <c r="F7990">
        <v>60.1</v>
      </c>
      <c r="H7990" s="2">
        <f>IF(F7990-69.34&lt;=0,0,IF(F7990-69.34&lt;=1,1,2))</f>
        <v>0</v>
      </c>
      <c r="I7990">
        <v>62.6</v>
      </c>
      <c r="J7990">
        <v>53.6</v>
      </c>
      <c r="K7990">
        <v>60.1</v>
      </c>
      <c r="L7990">
        <v>52</v>
      </c>
      <c r="M7990">
        <v>74.8</v>
      </c>
      <c r="O7990">
        <v>8.0000000000000002E-3</v>
      </c>
      <c r="P7990">
        <v>100</v>
      </c>
      <c r="Q7990">
        <v>4.17</v>
      </c>
      <c r="R7990" t="s">
        <v>40</v>
      </c>
      <c r="S7990">
        <v>0</v>
      </c>
      <c r="T7990">
        <v>0</v>
      </c>
      <c r="U7990">
        <v>19.899999999999999</v>
      </c>
      <c r="V7990">
        <v>14.9</v>
      </c>
      <c r="W7990">
        <v>340.6</v>
      </c>
      <c r="X7990">
        <v>1017.4</v>
      </c>
      <c r="Y7990">
        <v>87.4</v>
      </c>
      <c r="Z7990">
        <v>6.2</v>
      </c>
      <c r="AA7990">
        <v>106.2</v>
      </c>
      <c r="AB7990">
        <v>9.3000000000000007</v>
      </c>
      <c r="AC7990">
        <v>4</v>
      </c>
      <c r="AD7990">
        <v>0</v>
      </c>
      <c r="AE7990" t="s">
        <v>24050</v>
      </c>
      <c r="AF7990" t="s">
        <v>24051</v>
      </c>
      <c r="AG7990">
        <v>0.7</v>
      </c>
      <c r="AH7990" t="s">
        <v>56</v>
      </c>
      <c r="AI7990" t="s">
        <v>137</v>
      </c>
      <c r="AJ7990" t="s">
        <v>40</v>
      </c>
    </row>
    <row r="7991" spans="1:36" x14ac:dyDescent="0.25">
      <c r="A7991" t="s">
        <v>32</v>
      </c>
      <c r="B7991" t="s">
        <v>24052</v>
      </c>
      <c r="C7991">
        <f>YEAR(B7991)</f>
        <v>2021</v>
      </c>
      <c r="D7991">
        <v>72.599999999999994</v>
      </c>
      <c r="E7991">
        <v>53.6</v>
      </c>
      <c r="F7991">
        <v>65.3</v>
      </c>
      <c r="H7991" s="2">
        <f>IF(F7991-69.34&lt;=0,0,IF(F7991-69.34&lt;=1,1,2))</f>
        <v>0</v>
      </c>
      <c r="I7991">
        <v>72.599999999999994</v>
      </c>
      <c r="J7991">
        <v>53.6</v>
      </c>
      <c r="K7991">
        <v>65.3</v>
      </c>
      <c r="L7991">
        <v>56.2</v>
      </c>
      <c r="M7991">
        <v>72.8</v>
      </c>
      <c r="O7991">
        <v>8.0000000000000002E-3</v>
      </c>
      <c r="P7991">
        <v>100</v>
      </c>
      <c r="Q7991">
        <v>4.17</v>
      </c>
      <c r="R7991" t="s">
        <v>40</v>
      </c>
      <c r="S7991">
        <v>0</v>
      </c>
      <c r="T7991">
        <v>0</v>
      </c>
      <c r="U7991">
        <v>57.5</v>
      </c>
      <c r="V7991">
        <v>18.3</v>
      </c>
      <c r="W7991">
        <v>163.19999999999999</v>
      </c>
      <c r="X7991">
        <v>1013</v>
      </c>
      <c r="Y7991">
        <v>61</v>
      </c>
      <c r="Z7991">
        <v>6.2</v>
      </c>
      <c r="AA7991">
        <v>111.2</v>
      </c>
      <c r="AB7991">
        <v>9.6</v>
      </c>
      <c r="AC7991">
        <v>5</v>
      </c>
      <c r="AD7991">
        <v>0</v>
      </c>
      <c r="AE7991" t="s">
        <v>24053</v>
      </c>
      <c r="AF7991" t="s">
        <v>24054</v>
      </c>
      <c r="AG7991">
        <v>0.74</v>
      </c>
      <c r="AH7991" t="s">
        <v>56</v>
      </c>
      <c r="AI7991" t="s">
        <v>61</v>
      </c>
      <c r="AJ7991" t="s">
        <v>40</v>
      </c>
    </row>
    <row r="7992" spans="1:36" x14ac:dyDescent="0.25">
      <c r="A7992" t="s">
        <v>32</v>
      </c>
      <c r="B7992" t="s">
        <v>24055</v>
      </c>
      <c r="C7992">
        <f>YEAR(B7992)</f>
        <v>2021</v>
      </c>
      <c r="D7992">
        <v>75.2</v>
      </c>
      <c r="E7992">
        <v>61.6</v>
      </c>
      <c r="F7992">
        <v>67.599999999999994</v>
      </c>
      <c r="H7992" s="2">
        <f>IF(F7992-69.34&lt;=0,0,IF(F7992-69.34&lt;=1,1,2))</f>
        <v>0</v>
      </c>
      <c r="I7992">
        <v>75.2</v>
      </c>
      <c r="J7992">
        <v>61.6</v>
      </c>
      <c r="K7992">
        <v>67.599999999999994</v>
      </c>
      <c r="L7992">
        <v>54.9</v>
      </c>
      <c r="M7992">
        <v>65.5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36.9</v>
      </c>
      <c r="V7992">
        <v>18.3</v>
      </c>
      <c r="W7992">
        <v>181.5</v>
      </c>
      <c r="X7992">
        <v>1011.6</v>
      </c>
      <c r="Y7992">
        <v>47.5</v>
      </c>
      <c r="Z7992">
        <v>6.2</v>
      </c>
      <c r="AA7992">
        <v>119.6</v>
      </c>
      <c r="AB7992">
        <v>10.3</v>
      </c>
      <c r="AC7992">
        <v>5</v>
      </c>
      <c r="AD7992">
        <v>0</v>
      </c>
      <c r="AE7992" t="s">
        <v>24056</v>
      </c>
      <c r="AF7992" t="s">
        <v>24057</v>
      </c>
      <c r="AG7992">
        <v>0.75</v>
      </c>
      <c r="AH7992" t="s">
        <v>36</v>
      </c>
      <c r="AI7992" t="s">
        <v>37</v>
      </c>
      <c r="AJ7992" t="s">
        <v>38</v>
      </c>
    </row>
    <row r="7993" spans="1:36" x14ac:dyDescent="0.25">
      <c r="A7993" t="s">
        <v>32</v>
      </c>
      <c r="B7993" t="s">
        <v>24058</v>
      </c>
      <c r="C7993">
        <f>YEAR(B7993)</f>
        <v>2021</v>
      </c>
      <c r="D7993">
        <v>73.400000000000006</v>
      </c>
      <c r="E7993">
        <v>62.6</v>
      </c>
      <c r="F7993">
        <v>68.2</v>
      </c>
      <c r="H7993" s="2">
        <f>IF(F7993-69.34&lt;=0,0,IF(F7993-69.34&lt;=1,1,2))</f>
        <v>0</v>
      </c>
      <c r="I7993">
        <v>73.400000000000006</v>
      </c>
      <c r="J7993">
        <v>62.6</v>
      </c>
      <c r="K7993">
        <v>68.2</v>
      </c>
      <c r="L7993">
        <v>57.7</v>
      </c>
      <c r="M7993">
        <v>70.599999999999994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42.5</v>
      </c>
      <c r="V7993">
        <v>23.6</v>
      </c>
      <c r="W7993">
        <v>192.2</v>
      </c>
      <c r="X7993">
        <v>1011.4</v>
      </c>
      <c r="Y7993">
        <v>34.5</v>
      </c>
      <c r="Z7993">
        <v>6.2</v>
      </c>
      <c r="AA7993">
        <v>124.8</v>
      </c>
      <c r="AB7993">
        <v>10.8</v>
      </c>
      <c r="AC7993">
        <v>5</v>
      </c>
      <c r="AD7993">
        <v>0</v>
      </c>
      <c r="AE7993" t="s">
        <v>24059</v>
      </c>
      <c r="AF7993" t="s">
        <v>24060</v>
      </c>
      <c r="AG7993">
        <v>0.8</v>
      </c>
      <c r="AH7993" t="s">
        <v>36</v>
      </c>
      <c r="AI7993" t="s">
        <v>37</v>
      </c>
      <c r="AJ7993" t="s">
        <v>38</v>
      </c>
    </row>
    <row r="7994" spans="1:36" x14ac:dyDescent="0.25">
      <c r="A7994" t="s">
        <v>32</v>
      </c>
      <c r="B7994" t="s">
        <v>24061</v>
      </c>
      <c r="C7994">
        <f>YEAR(B7994)</f>
        <v>2021</v>
      </c>
      <c r="D7994">
        <v>79.8</v>
      </c>
      <c r="E7994">
        <v>64.400000000000006</v>
      </c>
      <c r="F7994">
        <v>73.599999999999994</v>
      </c>
      <c r="H7994" s="2">
        <f>IF(F7994-69.34&lt;=0,0,IF(F7994-69.34&lt;=1,1,2))</f>
        <v>2</v>
      </c>
      <c r="I7994">
        <v>79.8</v>
      </c>
      <c r="J7994">
        <v>64.400000000000006</v>
      </c>
      <c r="K7994">
        <v>73.599999999999994</v>
      </c>
      <c r="L7994">
        <v>53.4</v>
      </c>
      <c r="M7994">
        <v>49.9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36.9</v>
      </c>
      <c r="V7994">
        <v>24.1</v>
      </c>
      <c r="W7994">
        <v>178</v>
      </c>
      <c r="X7994">
        <v>1009</v>
      </c>
      <c r="Y7994">
        <v>31.6</v>
      </c>
      <c r="Z7994">
        <v>5.5</v>
      </c>
      <c r="AA7994">
        <v>96.2</v>
      </c>
      <c r="AB7994">
        <v>8.1999999999999993</v>
      </c>
      <c r="AC7994">
        <v>4</v>
      </c>
      <c r="AD7994">
        <v>0</v>
      </c>
      <c r="AE7994" t="s">
        <v>24062</v>
      </c>
      <c r="AF7994" t="s">
        <v>24063</v>
      </c>
      <c r="AG7994">
        <v>0.84</v>
      </c>
      <c r="AH7994" t="s">
        <v>36</v>
      </c>
      <c r="AI7994" t="s">
        <v>37</v>
      </c>
      <c r="AJ7994" t="s">
        <v>38</v>
      </c>
    </row>
    <row r="7995" spans="1:36" x14ac:dyDescent="0.25">
      <c r="A7995" t="s">
        <v>32</v>
      </c>
      <c r="B7995" t="s">
        <v>24064</v>
      </c>
      <c r="C7995">
        <f>YEAR(B7995)</f>
        <v>2021</v>
      </c>
      <c r="D7995">
        <v>68</v>
      </c>
      <c r="E7995">
        <v>57.2</v>
      </c>
      <c r="F7995">
        <v>63.6</v>
      </c>
      <c r="H7995" s="2">
        <f>IF(F7995-69.34&lt;=0,0,IF(F7995-69.34&lt;=1,1,2))</f>
        <v>0</v>
      </c>
      <c r="I7995">
        <v>68</v>
      </c>
      <c r="J7995">
        <v>57.2</v>
      </c>
      <c r="K7995">
        <v>63.6</v>
      </c>
      <c r="L7995">
        <v>47</v>
      </c>
      <c r="M7995">
        <v>55.3</v>
      </c>
      <c r="O7995">
        <v>3.9E-2</v>
      </c>
      <c r="P7995">
        <v>100</v>
      </c>
      <c r="Q7995">
        <v>4.17</v>
      </c>
      <c r="R7995" t="s">
        <v>40</v>
      </c>
      <c r="S7995">
        <v>0</v>
      </c>
      <c r="T7995">
        <v>0</v>
      </c>
      <c r="U7995">
        <v>49.4</v>
      </c>
      <c r="V7995">
        <v>28</v>
      </c>
      <c r="W7995">
        <v>260.10000000000002</v>
      </c>
      <c r="X7995">
        <v>1012.6</v>
      </c>
      <c r="Y7995">
        <v>57.9</v>
      </c>
      <c r="Z7995">
        <v>6.2</v>
      </c>
      <c r="AA7995">
        <v>111.8</v>
      </c>
      <c r="AB7995">
        <v>9.8000000000000007</v>
      </c>
      <c r="AC7995">
        <v>5</v>
      </c>
      <c r="AD7995">
        <v>0</v>
      </c>
      <c r="AE7995" t="s">
        <v>24065</v>
      </c>
      <c r="AF7995" t="s">
        <v>24066</v>
      </c>
      <c r="AG7995">
        <v>0.87</v>
      </c>
      <c r="AH7995" t="s">
        <v>56</v>
      </c>
      <c r="AI7995" t="s">
        <v>65</v>
      </c>
      <c r="AJ7995" t="s">
        <v>40</v>
      </c>
    </row>
    <row r="7996" spans="1:36" x14ac:dyDescent="0.25">
      <c r="A7996" t="s">
        <v>32</v>
      </c>
      <c r="B7996" t="s">
        <v>24067</v>
      </c>
      <c r="C7996">
        <f>YEAR(B7996)</f>
        <v>2021</v>
      </c>
      <c r="D7996">
        <v>62.6</v>
      </c>
      <c r="E7996">
        <v>55.4</v>
      </c>
      <c r="F7996">
        <v>59</v>
      </c>
      <c r="G7996" s="2">
        <f>AVERAGE(F7996:F8085)</f>
        <v>54.312222222222218</v>
      </c>
      <c r="H7996" s="2">
        <f>IF(F7996-54.31&lt;=0,0,IF(F7996-54.31&lt;=1,1,2))</f>
        <v>2</v>
      </c>
      <c r="I7996">
        <v>62.6</v>
      </c>
      <c r="J7996">
        <v>55.4</v>
      </c>
      <c r="K7996">
        <v>59</v>
      </c>
      <c r="L7996">
        <v>42.8</v>
      </c>
      <c r="M7996">
        <v>55.3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28.2</v>
      </c>
      <c r="V7996">
        <v>27.5</v>
      </c>
      <c r="W7996">
        <v>275.3</v>
      </c>
      <c r="X7996">
        <v>1017.6</v>
      </c>
      <c r="Y7996">
        <v>54.2</v>
      </c>
      <c r="Z7996">
        <v>6.2</v>
      </c>
      <c r="AA7996">
        <v>121.6</v>
      </c>
      <c r="AB7996">
        <v>10.5</v>
      </c>
      <c r="AC7996">
        <v>5</v>
      </c>
      <c r="AD7996">
        <v>0</v>
      </c>
      <c r="AE7996" t="s">
        <v>24068</v>
      </c>
      <c r="AF7996" t="s">
        <v>24069</v>
      </c>
      <c r="AG7996">
        <v>0.9</v>
      </c>
      <c r="AH7996" t="s">
        <v>36</v>
      </c>
      <c r="AI7996" t="s">
        <v>702</v>
      </c>
      <c r="AJ7996" t="s">
        <v>38</v>
      </c>
    </row>
    <row r="7997" spans="1:36" x14ac:dyDescent="0.25">
      <c r="A7997" t="s">
        <v>32</v>
      </c>
      <c r="B7997" t="s">
        <v>24070</v>
      </c>
      <c r="C7997">
        <f>YEAR(B7997)</f>
        <v>2021</v>
      </c>
      <c r="D7997">
        <v>69.8</v>
      </c>
      <c r="E7997">
        <v>49.9</v>
      </c>
      <c r="F7997">
        <v>59.2</v>
      </c>
      <c r="H7997" s="2">
        <f>IF(F7997-54.31&lt;=0,0,IF(F7997-54.31&lt;=1,1,2))</f>
        <v>2</v>
      </c>
      <c r="I7997">
        <v>69.8</v>
      </c>
      <c r="J7997">
        <v>45.7</v>
      </c>
      <c r="K7997">
        <v>59</v>
      </c>
      <c r="L7997">
        <v>46.3</v>
      </c>
      <c r="M7997">
        <v>63.2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17.2</v>
      </c>
      <c r="V7997">
        <v>13.8</v>
      </c>
      <c r="W7997">
        <v>164.2</v>
      </c>
      <c r="X7997">
        <v>1016.8</v>
      </c>
      <c r="Y7997">
        <v>38</v>
      </c>
      <c r="Z7997">
        <v>6.2</v>
      </c>
      <c r="AA7997">
        <v>93.2</v>
      </c>
      <c r="AB7997">
        <v>8.1</v>
      </c>
      <c r="AC7997">
        <v>4</v>
      </c>
      <c r="AD7997">
        <v>0</v>
      </c>
      <c r="AE7997" t="s">
        <v>24071</v>
      </c>
      <c r="AF7997" t="s">
        <v>24072</v>
      </c>
      <c r="AG7997">
        <v>0.94</v>
      </c>
      <c r="AH7997" t="s">
        <v>36</v>
      </c>
      <c r="AI7997" t="s">
        <v>37</v>
      </c>
      <c r="AJ7997" t="s">
        <v>38</v>
      </c>
    </row>
    <row r="7998" spans="1:36" x14ac:dyDescent="0.25">
      <c r="A7998" t="s">
        <v>32</v>
      </c>
      <c r="B7998" t="s">
        <v>24073</v>
      </c>
      <c r="C7998">
        <f>YEAR(B7998)</f>
        <v>2021</v>
      </c>
      <c r="D7998">
        <v>66.2</v>
      </c>
      <c r="E7998">
        <v>59</v>
      </c>
      <c r="F7998">
        <v>62.8</v>
      </c>
      <c r="H7998" s="2">
        <f>IF(F7998-54.31&lt;=0,0,IF(F7998-54.31&lt;=1,1,2))</f>
        <v>2</v>
      </c>
      <c r="I7998">
        <v>66.2</v>
      </c>
      <c r="J7998">
        <v>59</v>
      </c>
      <c r="K7998">
        <v>62.8</v>
      </c>
      <c r="L7998">
        <v>51.3</v>
      </c>
      <c r="M7998">
        <v>66.5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39.1</v>
      </c>
      <c r="V7998">
        <v>27.7</v>
      </c>
      <c r="W7998">
        <v>180.3</v>
      </c>
      <c r="X7998">
        <v>1014.9</v>
      </c>
      <c r="Y7998">
        <v>66.599999999999994</v>
      </c>
      <c r="Z7998">
        <v>6.2</v>
      </c>
      <c r="AA7998">
        <v>71.2</v>
      </c>
      <c r="AB7998">
        <v>6.3</v>
      </c>
      <c r="AC7998">
        <v>3</v>
      </c>
      <c r="AD7998">
        <v>0</v>
      </c>
      <c r="AE7998" t="s">
        <v>24074</v>
      </c>
      <c r="AF7998" t="s">
        <v>24075</v>
      </c>
      <c r="AG7998">
        <v>0.97</v>
      </c>
      <c r="AH7998" t="s">
        <v>36</v>
      </c>
      <c r="AI7998" t="s">
        <v>37</v>
      </c>
      <c r="AJ7998" t="s">
        <v>38</v>
      </c>
    </row>
    <row r="7999" spans="1:36" x14ac:dyDescent="0.25">
      <c r="A7999" t="s">
        <v>32</v>
      </c>
      <c r="B7999" t="s">
        <v>24076</v>
      </c>
      <c r="C7999">
        <f>YEAR(B7999)</f>
        <v>2021</v>
      </c>
      <c r="D7999">
        <v>68</v>
      </c>
      <c r="E7999">
        <v>53.6</v>
      </c>
      <c r="F7999">
        <v>61.6</v>
      </c>
      <c r="H7999" s="2">
        <f>IF(F7999-54.31&lt;=0,0,IF(F7999-54.31&lt;=1,1,2))</f>
        <v>2</v>
      </c>
      <c r="I7999">
        <v>68</v>
      </c>
      <c r="J7999">
        <v>53.6</v>
      </c>
      <c r="K7999">
        <v>61.6</v>
      </c>
      <c r="L7999">
        <v>54.2</v>
      </c>
      <c r="M7999">
        <v>78</v>
      </c>
      <c r="O7999">
        <v>0.51500000000000001</v>
      </c>
      <c r="P7999">
        <v>100</v>
      </c>
      <c r="Q7999">
        <v>4.17</v>
      </c>
      <c r="R7999" t="s">
        <v>40</v>
      </c>
      <c r="S7999">
        <v>0</v>
      </c>
      <c r="T7999">
        <v>0</v>
      </c>
      <c r="U7999">
        <v>34.200000000000003</v>
      </c>
      <c r="V7999">
        <v>26.4</v>
      </c>
      <c r="W7999">
        <v>195.7</v>
      </c>
      <c r="X7999">
        <v>1010.3</v>
      </c>
      <c r="Y7999">
        <v>83.5</v>
      </c>
      <c r="Z7999">
        <v>6</v>
      </c>
      <c r="AA7999">
        <v>93.1</v>
      </c>
      <c r="AB7999">
        <v>8.1</v>
      </c>
      <c r="AC7999">
        <v>5</v>
      </c>
      <c r="AD7999">
        <v>0</v>
      </c>
      <c r="AE7999" t="s">
        <v>24077</v>
      </c>
      <c r="AF7999" t="s">
        <v>24078</v>
      </c>
      <c r="AG7999">
        <v>0</v>
      </c>
      <c r="AH7999" t="s">
        <v>56</v>
      </c>
      <c r="AI7999" t="s">
        <v>65</v>
      </c>
      <c r="AJ7999" t="s">
        <v>40</v>
      </c>
    </row>
    <row r="8000" spans="1:36" x14ac:dyDescent="0.25">
      <c r="A8000" t="s">
        <v>32</v>
      </c>
      <c r="B8000" t="s">
        <v>24079</v>
      </c>
      <c r="C8000">
        <f>YEAR(B8000)</f>
        <v>2021</v>
      </c>
      <c r="D8000">
        <v>64.400000000000006</v>
      </c>
      <c r="E8000">
        <v>51.8</v>
      </c>
      <c r="F8000">
        <v>59</v>
      </c>
      <c r="H8000" s="2">
        <f>IF(F8000-54.31&lt;=0,0,IF(F8000-54.31&lt;=1,1,2))</f>
        <v>2</v>
      </c>
      <c r="I8000">
        <v>64.400000000000006</v>
      </c>
      <c r="J8000">
        <v>51.8</v>
      </c>
      <c r="K8000">
        <v>59</v>
      </c>
      <c r="L8000">
        <v>53.5</v>
      </c>
      <c r="M8000">
        <v>82.2</v>
      </c>
      <c r="O8000">
        <v>0.35699999999999998</v>
      </c>
      <c r="P8000">
        <v>100</v>
      </c>
      <c r="Q8000">
        <v>8.33</v>
      </c>
      <c r="R8000" t="s">
        <v>40</v>
      </c>
      <c r="S8000">
        <v>0</v>
      </c>
      <c r="T8000">
        <v>0</v>
      </c>
      <c r="U8000">
        <v>19</v>
      </c>
      <c r="V8000">
        <v>16.399999999999999</v>
      </c>
      <c r="W8000">
        <v>280.7</v>
      </c>
      <c r="X8000">
        <v>1011.6</v>
      </c>
      <c r="Y8000">
        <v>60.7</v>
      </c>
      <c r="Z8000">
        <v>6.2</v>
      </c>
      <c r="AA8000">
        <v>113.9</v>
      </c>
      <c r="AB8000">
        <v>9.8000000000000007</v>
      </c>
      <c r="AC8000">
        <v>5</v>
      </c>
      <c r="AD8000">
        <v>0</v>
      </c>
      <c r="AE8000" t="s">
        <v>24080</v>
      </c>
      <c r="AF8000" t="s">
        <v>24081</v>
      </c>
      <c r="AG8000">
        <v>0.04</v>
      </c>
      <c r="AH8000" t="s">
        <v>56</v>
      </c>
      <c r="AI8000" t="s">
        <v>10113</v>
      </c>
      <c r="AJ8000" t="s">
        <v>40</v>
      </c>
    </row>
    <row r="8001" spans="1:36" x14ac:dyDescent="0.25">
      <c r="A8001" t="s">
        <v>32</v>
      </c>
      <c r="B8001" t="s">
        <v>24082</v>
      </c>
      <c r="C8001">
        <f>YEAR(B8001)</f>
        <v>2021</v>
      </c>
      <c r="D8001">
        <v>63.4</v>
      </c>
      <c r="E8001">
        <v>55.4</v>
      </c>
      <c r="F8001">
        <v>60.4</v>
      </c>
      <c r="H8001" s="2">
        <f>IF(F8001-54.31&lt;=0,0,IF(F8001-54.31&lt;=1,1,2))</f>
        <v>2</v>
      </c>
      <c r="I8001">
        <v>63.4</v>
      </c>
      <c r="J8001">
        <v>55.4</v>
      </c>
      <c r="K8001">
        <v>60.4</v>
      </c>
      <c r="L8001">
        <v>51.3</v>
      </c>
      <c r="M8001">
        <v>72.2</v>
      </c>
      <c r="O8001">
        <v>7.0000000000000001E-3</v>
      </c>
      <c r="P8001">
        <v>100</v>
      </c>
      <c r="Q8001">
        <v>8.33</v>
      </c>
      <c r="R8001" t="s">
        <v>40</v>
      </c>
      <c r="S8001">
        <v>0</v>
      </c>
      <c r="T8001">
        <v>0</v>
      </c>
      <c r="U8001">
        <v>31.1</v>
      </c>
      <c r="V8001">
        <v>24</v>
      </c>
      <c r="W8001">
        <v>176.6</v>
      </c>
      <c r="X8001">
        <v>1011.9</v>
      </c>
      <c r="Y8001">
        <v>40.799999999999997</v>
      </c>
      <c r="Z8001">
        <v>6.2</v>
      </c>
      <c r="AA8001">
        <v>96.1</v>
      </c>
      <c r="AB8001">
        <v>8.4</v>
      </c>
      <c r="AC8001">
        <v>4</v>
      </c>
      <c r="AD8001">
        <v>0</v>
      </c>
      <c r="AE8001" t="s">
        <v>24083</v>
      </c>
      <c r="AF8001" t="s">
        <v>24084</v>
      </c>
      <c r="AG8001">
        <v>7.0000000000000007E-2</v>
      </c>
      <c r="AH8001" t="s">
        <v>56</v>
      </c>
      <c r="AI8001" t="s">
        <v>101</v>
      </c>
      <c r="AJ8001" t="s">
        <v>40</v>
      </c>
    </row>
    <row r="8002" spans="1:36" x14ac:dyDescent="0.25">
      <c r="A8002" t="s">
        <v>32</v>
      </c>
      <c r="B8002" t="s">
        <v>24085</v>
      </c>
      <c r="C8002">
        <f>YEAR(B8002)</f>
        <v>2021</v>
      </c>
      <c r="D8002">
        <v>64.3</v>
      </c>
      <c r="E8002">
        <v>51.8</v>
      </c>
      <c r="F8002">
        <v>56.8</v>
      </c>
      <c r="H8002" s="2">
        <f>IF(F8002-54.31&lt;=0,0,IF(F8002-54.31&lt;=1,1,2))</f>
        <v>2</v>
      </c>
      <c r="I8002">
        <v>64.3</v>
      </c>
      <c r="J8002">
        <v>51.8</v>
      </c>
      <c r="K8002">
        <v>56.8</v>
      </c>
      <c r="L8002">
        <v>46.6</v>
      </c>
      <c r="M8002">
        <v>69.3</v>
      </c>
      <c r="O8002">
        <v>0.26700000000000002</v>
      </c>
      <c r="P8002">
        <v>100</v>
      </c>
      <c r="Q8002">
        <v>8.33</v>
      </c>
      <c r="R8002" t="s">
        <v>40</v>
      </c>
      <c r="S8002">
        <v>0</v>
      </c>
      <c r="T8002">
        <v>0</v>
      </c>
      <c r="U8002">
        <v>42.5</v>
      </c>
      <c r="V8002">
        <v>22.4</v>
      </c>
      <c r="W8002">
        <v>187.4</v>
      </c>
      <c r="X8002">
        <v>1003.2</v>
      </c>
      <c r="Y8002">
        <v>80.5</v>
      </c>
      <c r="Z8002">
        <v>6.2</v>
      </c>
      <c r="AA8002">
        <v>83.1</v>
      </c>
      <c r="AB8002">
        <v>7.3</v>
      </c>
      <c r="AC8002">
        <v>3</v>
      </c>
      <c r="AD8002">
        <v>0</v>
      </c>
      <c r="AE8002" t="s">
        <v>24086</v>
      </c>
      <c r="AF8002" t="s">
        <v>24087</v>
      </c>
      <c r="AG8002">
        <v>0.1</v>
      </c>
      <c r="AH8002" t="s">
        <v>56</v>
      </c>
      <c r="AI8002" t="s">
        <v>57</v>
      </c>
      <c r="AJ8002" t="s">
        <v>40</v>
      </c>
    </row>
    <row r="8003" spans="1:36" x14ac:dyDescent="0.25">
      <c r="A8003" t="s">
        <v>32</v>
      </c>
      <c r="B8003" t="s">
        <v>24088</v>
      </c>
      <c r="C8003">
        <f>YEAR(B8003)</f>
        <v>2021</v>
      </c>
      <c r="D8003">
        <v>60.8</v>
      </c>
      <c r="E8003">
        <v>53.6</v>
      </c>
      <c r="F8003">
        <v>57.2</v>
      </c>
      <c r="H8003" s="2">
        <f>IF(F8003-54.31&lt;=0,0,IF(F8003-54.31&lt;=1,1,2))</f>
        <v>2</v>
      </c>
      <c r="I8003">
        <v>60.8</v>
      </c>
      <c r="J8003">
        <v>53.6</v>
      </c>
      <c r="K8003">
        <v>57.2</v>
      </c>
      <c r="L8003">
        <v>45.8</v>
      </c>
      <c r="M8003">
        <v>65.900000000000006</v>
      </c>
      <c r="O8003">
        <v>1.2E-2</v>
      </c>
      <c r="P8003">
        <v>100</v>
      </c>
      <c r="Q8003">
        <v>4.17</v>
      </c>
      <c r="R8003" t="s">
        <v>40</v>
      </c>
      <c r="S8003">
        <v>0</v>
      </c>
      <c r="T8003">
        <v>0</v>
      </c>
      <c r="U8003">
        <v>35.6</v>
      </c>
      <c r="V8003">
        <v>24.2</v>
      </c>
      <c r="W8003">
        <v>264.39999999999998</v>
      </c>
      <c r="X8003">
        <v>1009.5</v>
      </c>
      <c r="Y8003">
        <v>71.900000000000006</v>
      </c>
      <c r="Z8003">
        <v>6.2</v>
      </c>
      <c r="AA8003">
        <v>106.2</v>
      </c>
      <c r="AB8003">
        <v>9.3000000000000007</v>
      </c>
      <c r="AC8003">
        <v>5</v>
      </c>
      <c r="AD8003">
        <v>0</v>
      </c>
      <c r="AE8003" t="s">
        <v>24089</v>
      </c>
      <c r="AF8003" t="s">
        <v>24090</v>
      </c>
      <c r="AG8003">
        <v>0.14000000000000001</v>
      </c>
      <c r="AH8003" t="s">
        <v>56</v>
      </c>
      <c r="AI8003" t="s">
        <v>61</v>
      </c>
      <c r="AJ8003" t="s">
        <v>40</v>
      </c>
    </row>
    <row r="8004" spans="1:36" x14ac:dyDescent="0.25">
      <c r="A8004" t="s">
        <v>32</v>
      </c>
      <c r="B8004" t="s">
        <v>24091</v>
      </c>
      <c r="C8004">
        <f>YEAR(B8004)</f>
        <v>2021</v>
      </c>
      <c r="D8004">
        <v>69</v>
      </c>
      <c r="E8004">
        <v>50</v>
      </c>
      <c r="F8004">
        <v>59.9</v>
      </c>
      <c r="H8004" s="2">
        <f>IF(F8004-54.31&lt;=0,0,IF(F8004-54.31&lt;=1,1,2))</f>
        <v>2</v>
      </c>
      <c r="I8004">
        <v>69</v>
      </c>
      <c r="J8004">
        <v>50</v>
      </c>
      <c r="K8004">
        <v>59.9</v>
      </c>
      <c r="L8004">
        <v>48</v>
      </c>
      <c r="M8004">
        <v>65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33.299999999999997</v>
      </c>
      <c r="V8004">
        <v>27.3</v>
      </c>
      <c r="W8004">
        <v>169.8</v>
      </c>
      <c r="X8004">
        <v>1016.8</v>
      </c>
      <c r="Y8004">
        <v>27.7</v>
      </c>
      <c r="Z8004">
        <v>6.2</v>
      </c>
      <c r="AA8004">
        <v>109.8</v>
      </c>
      <c r="AB8004">
        <v>9.5</v>
      </c>
      <c r="AC8004">
        <v>4</v>
      </c>
      <c r="AD8004">
        <v>0</v>
      </c>
      <c r="AE8004" t="s">
        <v>24092</v>
      </c>
      <c r="AF8004" t="s">
        <v>24093</v>
      </c>
      <c r="AG8004">
        <v>0.17</v>
      </c>
      <c r="AH8004" t="s">
        <v>36</v>
      </c>
      <c r="AI8004" t="s">
        <v>37</v>
      </c>
      <c r="AJ8004" t="s">
        <v>38</v>
      </c>
    </row>
    <row r="8005" spans="1:36" x14ac:dyDescent="0.25">
      <c r="A8005" t="s">
        <v>32</v>
      </c>
      <c r="B8005" t="s">
        <v>24094</v>
      </c>
      <c r="C8005">
        <f>YEAR(B8005)</f>
        <v>2021</v>
      </c>
      <c r="D8005">
        <v>68</v>
      </c>
      <c r="E8005">
        <v>56.2</v>
      </c>
      <c r="F8005">
        <v>62.4</v>
      </c>
      <c r="H8005" s="2">
        <f>IF(F8005-54.31&lt;=0,0,IF(F8005-54.31&lt;=1,1,2))</f>
        <v>2</v>
      </c>
      <c r="I8005">
        <v>68</v>
      </c>
      <c r="J8005">
        <v>56.2</v>
      </c>
      <c r="K8005">
        <v>62.4</v>
      </c>
      <c r="L8005">
        <v>49</v>
      </c>
      <c r="M8005">
        <v>62.4</v>
      </c>
      <c r="O8005">
        <v>4.0000000000000001E-3</v>
      </c>
      <c r="P8005">
        <v>100</v>
      </c>
      <c r="Q8005">
        <v>4.17</v>
      </c>
      <c r="R8005" t="s">
        <v>40</v>
      </c>
      <c r="S8005">
        <v>0</v>
      </c>
      <c r="T8005">
        <v>0</v>
      </c>
      <c r="U8005">
        <v>34.6</v>
      </c>
      <c r="V8005">
        <v>24.2</v>
      </c>
      <c r="W8005">
        <v>183.2</v>
      </c>
      <c r="X8005">
        <v>1015.6</v>
      </c>
      <c r="Y8005">
        <v>36.6</v>
      </c>
      <c r="Z8005">
        <v>6.2</v>
      </c>
      <c r="AA8005">
        <v>110.2</v>
      </c>
      <c r="AB8005">
        <v>9.6999999999999993</v>
      </c>
      <c r="AC8005">
        <v>5</v>
      </c>
      <c r="AD8005">
        <v>0</v>
      </c>
      <c r="AE8005" t="s">
        <v>24095</v>
      </c>
      <c r="AF8005" t="s">
        <v>24096</v>
      </c>
      <c r="AG8005">
        <v>0.2</v>
      </c>
      <c r="AH8005" t="s">
        <v>56</v>
      </c>
      <c r="AI8005" t="s">
        <v>65</v>
      </c>
      <c r="AJ8005" t="s">
        <v>40</v>
      </c>
    </row>
    <row r="8006" spans="1:36" x14ac:dyDescent="0.25">
      <c r="A8006" t="s">
        <v>32</v>
      </c>
      <c r="B8006" t="s">
        <v>24097</v>
      </c>
      <c r="C8006">
        <f>YEAR(B8006)</f>
        <v>2021</v>
      </c>
      <c r="D8006">
        <v>66.2</v>
      </c>
      <c r="E8006">
        <v>57.2</v>
      </c>
      <c r="F8006">
        <v>61.3</v>
      </c>
      <c r="H8006" s="2">
        <f>IF(F8006-54.31&lt;=0,0,IF(F8006-54.31&lt;=1,1,2))</f>
        <v>2</v>
      </c>
      <c r="I8006">
        <v>66.2</v>
      </c>
      <c r="J8006">
        <v>57.2</v>
      </c>
      <c r="K8006">
        <v>61.3</v>
      </c>
      <c r="L8006">
        <v>48.5</v>
      </c>
      <c r="M8006">
        <v>63.4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43.8</v>
      </c>
      <c r="V8006">
        <v>20.8</v>
      </c>
      <c r="W8006">
        <v>175.9</v>
      </c>
      <c r="X8006">
        <v>1014</v>
      </c>
      <c r="Y8006">
        <v>41</v>
      </c>
      <c r="Z8006">
        <v>6.2</v>
      </c>
      <c r="AA8006">
        <v>101.7</v>
      </c>
      <c r="AB8006">
        <v>8.8000000000000007</v>
      </c>
      <c r="AC8006">
        <v>4</v>
      </c>
      <c r="AD8006">
        <v>0</v>
      </c>
      <c r="AE8006" t="s">
        <v>24098</v>
      </c>
      <c r="AF8006" t="s">
        <v>24099</v>
      </c>
      <c r="AG8006">
        <v>0.25</v>
      </c>
      <c r="AH8006" t="s">
        <v>36</v>
      </c>
      <c r="AI8006" t="s">
        <v>37</v>
      </c>
      <c r="AJ8006" t="s">
        <v>38</v>
      </c>
    </row>
    <row r="8007" spans="1:36" x14ac:dyDescent="0.25">
      <c r="A8007" t="s">
        <v>32</v>
      </c>
      <c r="B8007" t="s">
        <v>24100</v>
      </c>
      <c r="C8007">
        <f>YEAR(B8007)</f>
        <v>2021</v>
      </c>
      <c r="D8007">
        <v>68</v>
      </c>
      <c r="E8007">
        <v>57.2</v>
      </c>
      <c r="F8007">
        <v>61.8</v>
      </c>
      <c r="H8007" s="2">
        <f>IF(F8007-54.31&lt;=0,0,IF(F8007-54.31&lt;=1,1,2))</f>
        <v>2</v>
      </c>
      <c r="I8007">
        <v>68</v>
      </c>
      <c r="J8007">
        <v>57.2</v>
      </c>
      <c r="K8007">
        <v>61.8</v>
      </c>
      <c r="L8007">
        <v>51.8</v>
      </c>
      <c r="M8007">
        <v>69.7</v>
      </c>
      <c r="O8007">
        <v>3.4000000000000002E-2</v>
      </c>
      <c r="P8007">
        <v>100</v>
      </c>
      <c r="Q8007">
        <v>8.33</v>
      </c>
      <c r="R8007" t="s">
        <v>40</v>
      </c>
      <c r="S8007">
        <v>0</v>
      </c>
      <c r="T8007">
        <v>0</v>
      </c>
      <c r="U8007">
        <v>36.9</v>
      </c>
      <c r="V8007">
        <v>16.600000000000001</v>
      </c>
      <c r="W8007">
        <v>174</v>
      </c>
      <c r="X8007">
        <v>1014.1</v>
      </c>
      <c r="Y8007">
        <v>70.2</v>
      </c>
      <c r="Z8007">
        <v>6.2</v>
      </c>
      <c r="AA8007">
        <v>80.5</v>
      </c>
      <c r="AB8007">
        <v>7.1</v>
      </c>
      <c r="AC8007">
        <v>3</v>
      </c>
      <c r="AD8007">
        <v>0</v>
      </c>
      <c r="AE8007" t="s">
        <v>24101</v>
      </c>
      <c r="AF8007" t="s">
        <v>24102</v>
      </c>
      <c r="AG8007">
        <v>0.27</v>
      </c>
      <c r="AH8007" t="s">
        <v>56</v>
      </c>
      <c r="AI8007" t="s">
        <v>101</v>
      </c>
      <c r="AJ8007" t="s">
        <v>40</v>
      </c>
    </row>
    <row r="8008" spans="1:36" x14ac:dyDescent="0.25">
      <c r="A8008" t="s">
        <v>32</v>
      </c>
      <c r="B8008" t="s">
        <v>24103</v>
      </c>
      <c r="C8008">
        <f>YEAR(B8008)</f>
        <v>2021</v>
      </c>
      <c r="D8008">
        <v>64.400000000000006</v>
      </c>
      <c r="E8008">
        <v>52.8</v>
      </c>
      <c r="F8008">
        <v>57.6</v>
      </c>
      <c r="H8008" s="2">
        <f>IF(F8008-54.31&lt;=0,0,IF(F8008-54.31&lt;=1,1,2))</f>
        <v>2</v>
      </c>
      <c r="I8008">
        <v>64.400000000000006</v>
      </c>
      <c r="J8008">
        <v>52.8</v>
      </c>
      <c r="K8008">
        <v>57.6</v>
      </c>
      <c r="L8008">
        <v>49.2</v>
      </c>
      <c r="M8008">
        <v>74</v>
      </c>
      <c r="O8008">
        <v>4.3999999999999997E-2</v>
      </c>
      <c r="P8008">
        <v>100</v>
      </c>
      <c r="Q8008">
        <v>12.5</v>
      </c>
      <c r="R8008" t="s">
        <v>40</v>
      </c>
      <c r="S8008">
        <v>0</v>
      </c>
      <c r="T8008">
        <v>0</v>
      </c>
      <c r="U8008">
        <v>18.100000000000001</v>
      </c>
      <c r="V8008">
        <v>16.100000000000001</v>
      </c>
      <c r="W8008">
        <v>227.9</v>
      </c>
      <c r="X8008">
        <v>1015.5</v>
      </c>
      <c r="Y8008">
        <v>44.2</v>
      </c>
      <c r="Z8008">
        <v>6.2</v>
      </c>
      <c r="AA8008">
        <v>106.2</v>
      </c>
      <c r="AB8008">
        <v>9.1999999999999993</v>
      </c>
      <c r="AC8008">
        <v>4</v>
      </c>
      <c r="AD8008">
        <v>0</v>
      </c>
      <c r="AE8008" t="s">
        <v>24104</v>
      </c>
      <c r="AF8008" t="s">
        <v>24105</v>
      </c>
      <c r="AG8008">
        <v>0.31</v>
      </c>
      <c r="AH8008" t="s">
        <v>56</v>
      </c>
      <c r="AI8008" t="s">
        <v>111</v>
      </c>
      <c r="AJ8008" t="s">
        <v>40</v>
      </c>
    </row>
    <row r="8009" spans="1:36" x14ac:dyDescent="0.25">
      <c r="A8009" t="s">
        <v>32</v>
      </c>
      <c r="B8009" t="s">
        <v>24106</v>
      </c>
      <c r="C8009">
        <f>YEAR(B8009)</f>
        <v>2021</v>
      </c>
      <c r="D8009">
        <v>59</v>
      </c>
      <c r="E8009">
        <v>50</v>
      </c>
      <c r="F8009">
        <v>53.1</v>
      </c>
      <c r="H8009" s="2">
        <f>IF(F8009-54.31&lt;=0,0,IF(F8009-54.31&lt;=1,1,2))</f>
        <v>0</v>
      </c>
      <c r="I8009">
        <v>59</v>
      </c>
      <c r="J8009">
        <v>47.1</v>
      </c>
      <c r="K8009">
        <v>53</v>
      </c>
      <c r="L8009">
        <v>47.2</v>
      </c>
      <c r="M8009">
        <v>81</v>
      </c>
      <c r="O8009">
        <v>0.55900000000000005</v>
      </c>
      <c r="P8009">
        <v>100</v>
      </c>
      <c r="Q8009">
        <v>8.33</v>
      </c>
      <c r="R8009" t="s">
        <v>40</v>
      </c>
      <c r="S8009">
        <v>0</v>
      </c>
      <c r="T8009">
        <v>0</v>
      </c>
      <c r="U8009">
        <v>20.399999999999999</v>
      </c>
      <c r="V8009">
        <v>21.7</v>
      </c>
      <c r="W8009">
        <v>264.5</v>
      </c>
      <c r="X8009">
        <v>1012.5</v>
      </c>
      <c r="Y8009">
        <v>77.5</v>
      </c>
      <c r="Z8009">
        <v>6</v>
      </c>
      <c r="AA8009">
        <v>96.6</v>
      </c>
      <c r="AB8009">
        <v>8.4</v>
      </c>
      <c r="AC8009">
        <v>5</v>
      </c>
      <c r="AD8009">
        <v>0</v>
      </c>
      <c r="AE8009" t="s">
        <v>24107</v>
      </c>
      <c r="AF8009" t="s">
        <v>24108</v>
      </c>
      <c r="AG8009">
        <v>0.34</v>
      </c>
      <c r="AH8009" t="s">
        <v>56</v>
      </c>
      <c r="AI8009" t="s">
        <v>101</v>
      </c>
      <c r="AJ8009" t="s">
        <v>40</v>
      </c>
    </row>
    <row r="8010" spans="1:36" x14ac:dyDescent="0.25">
      <c r="A8010" t="s">
        <v>32</v>
      </c>
      <c r="B8010" t="s">
        <v>24109</v>
      </c>
      <c r="C8010">
        <f>YEAR(B8010)</f>
        <v>2021</v>
      </c>
      <c r="D8010">
        <v>56.4</v>
      </c>
      <c r="E8010">
        <v>48.2</v>
      </c>
      <c r="F8010">
        <v>52.7</v>
      </c>
      <c r="H8010" s="2">
        <f>IF(F8010-54.31&lt;=0,0,IF(F8010-54.31&lt;=1,1,2))</f>
        <v>0</v>
      </c>
      <c r="I8010">
        <v>56.4</v>
      </c>
      <c r="J8010">
        <v>43.8</v>
      </c>
      <c r="K8010">
        <v>52.1</v>
      </c>
      <c r="L8010">
        <v>47.6</v>
      </c>
      <c r="M8010">
        <v>83.2</v>
      </c>
      <c r="O8010">
        <v>0.55900000000000005</v>
      </c>
      <c r="P8010">
        <v>100</v>
      </c>
      <c r="Q8010">
        <v>16.670000000000002</v>
      </c>
      <c r="R8010" t="s">
        <v>40</v>
      </c>
      <c r="S8010">
        <v>0</v>
      </c>
      <c r="T8010">
        <v>0</v>
      </c>
      <c r="U8010">
        <v>30.9</v>
      </c>
      <c r="V8010">
        <v>30.1</v>
      </c>
      <c r="W8010">
        <v>327.2</v>
      </c>
      <c r="X8010">
        <v>1014.3</v>
      </c>
      <c r="Y8010">
        <v>89.1</v>
      </c>
      <c r="Z8010">
        <v>6</v>
      </c>
      <c r="AA8010">
        <v>96.2</v>
      </c>
      <c r="AB8010">
        <v>8.4</v>
      </c>
      <c r="AC8010">
        <v>4</v>
      </c>
      <c r="AD8010">
        <v>0</v>
      </c>
      <c r="AE8010" t="s">
        <v>24110</v>
      </c>
      <c r="AF8010" t="s">
        <v>24111</v>
      </c>
      <c r="AG8010">
        <v>0.37</v>
      </c>
      <c r="AH8010" t="s">
        <v>56</v>
      </c>
      <c r="AI8010" t="s">
        <v>111</v>
      </c>
      <c r="AJ8010" t="s">
        <v>40</v>
      </c>
    </row>
    <row r="8011" spans="1:36" x14ac:dyDescent="0.25">
      <c r="A8011" t="s">
        <v>32</v>
      </c>
      <c r="B8011" t="s">
        <v>24112</v>
      </c>
      <c r="C8011">
        <f>YEAR(B8011)</f>
        <v>2021</v>
      </c>
      <c r="D8011">
        <v>55.4</v>
      </c>
      <c r="E8011">
        <v>51.8</v>
      </c>
      <c r="F8011">
        <v>53.5</v>
      </c>
      <c r="H8011" s="2">
        <f>IF(F8011-54.31&lt;=0,0,IF(F8011-54.31&lt;=1,1,2))</f>
        <v>0</v>
      </c>
      <c r="I8011">
        <v>55.4</v>
      </c>
      <c r="J8011">
        <v>51.8</v>
      </c>
      <c r="K8011">
        <v>53.5</v>
      </c>
      <c r="L8011">
        <v>43.8</v>
      </c>
      <c r="M8011">
        <v>69.8</v>
      </c>
      <c r="O8011">
        <v>0.19600000000000001</v>
      </c>
      <c r="P8011">
        <v>100</v>
      </c>
      <c r="Q8011">
        <v>8.33</v>
      </c>
      <c r="R8011" t="s">
        <v>40</v>
      </c>
      <c r="S8011">
        <v>0</v>
      </c>
      <c r="T8011">
        <v>0</v>
      </c>
      <c r="U8011">
        <v>30.6</v>
      </c>
      <c r="V8011">
        <v>20.8</v>
      </c>
      <c r="W8011">
        <v>340.9</v>
      </c>
      <c r="X8011">
        <v>1020.6</v>
      </c>
      <c r="Y8011">
        <v>81.900000000000006</v>
      </c>
      <c r="Z8011">
        <v>6.2</v>
      </c>
      <c r="AA8011">
        <v>95.1</v>
      </c>
      <c r="AB8011">
        <v>8.1999999999999993</v>
      </c>
      <c r="AC8011">
        <v>4</v>
      </c>
      <c r="AD8011">
        <v>0</v>
      </c>
      <c r="AE8011" t="s">
        <v>24113</v>
      </c>
      <c r="AF8011" t="s">
        <v>24114</v>
      </c>
      <c r="AG8011">
        <v>0.41</v>
      </c>
      <c r="AH8011" t="s">
        <v>56</v>
      </c>
      <c r="AI8011" t="s">
        <v>57</v>
      </c>
      <c r="AJ8011" t="s">
        <v>40</v>
      </c>
    </row>
    <row r="8012" spans="1:36" x14ac:dyDescent="0.25">
      <c r="A8012" t="s">
        <v>32</v>
      </c>
      <c r="B8012" t="s">
        <v>24115</v>
      </c>
      <c r="C8012">
        <f>YEAR(B8012)</f>
        <v>2021</v>
      </c>
      <c r="D8012">
        <v>51.8</v>
      </c>
      <c r="E8012">
        <v>48.2</v>
      </c>
      <c r="F8012">
        <v>50.4</v>
      </c>
      <c r="H8012" s="2">
        <f>IF(F8012-54.31&lt;=0,0,IF(F8012-54.31&lt;=1,1,2))</f>
        <v>0</v>
      </c>
      <c r="I8012">
        <v>51.8</v>
      </c>
      <c r="J8012">
        <v>44.5</v>
      </c>
      <c r="K8012">
        <v>49.9</v>
      </c>
      <c r="L8012">
        <v>46.8</v>
      </c>
      <c r="M8012">
        <v>87.8</v>
      </c>
      <c r="O8012">
        <v>0.77500000000000002</v>
      </c>
      <c r="P8012">
        <v>100</v>
      </c>
      <c r="Q8012">
        <v>12.5</v>
      </c>
      <c r="R8012" t="s">
        <v>40</v>
      </c>
      <c r="S8012">
        <v>0</v>
      </c>
      <c r="T8012">
        <v>0</v>
      </c>
      <c r="U8012">
        <v>17</v>
      </c>
      <c r="V8012">
        <v>8</v>
      </c>
      <c r="W8012">
        <v>234.8</v>
      </c>
      <c r="X8012">
        <v>1019.3</v>
      </c>
      <c r="Y8012">
        <v>89.1</v>
      </c>
      <c r="Z8012">
        <v>6</v>
      </c>
      <c r="AA8012">
        <v>85.1</v>
      </c>
      <c r="AB8012">
        <v>7.4</v>
      </c>
      <c r="AC8012">
        <v>4</v>
      </c>
      <c r="AD8012">
        <v>0</v>
      </c>
      <c r="AE8012" t="s">
        <v>24116</v>
      </c>
      <c r="AF8012" t="s">
        <v>24117</v>
      </c>
      <c r="AG8012">
        <v>0.44</v>
      </c>
      <c r="AH8012" t="s">
        <v>56</v>
      </c>
      <c r="AI8012" t="s">
        <v>101</v>
      </c>
      <c r="AJ8012" t="s">
        <v>40</v>
      </c>
    </row>
    <row r="8013" spans="1:36" x14ac:dyDescent="0.25">
      <c r="A8013" t="s">
        <v>32</v>
      </c>
      <c r="B8013" t="s">
        <v>24118</v>
      </c>
      <c r="C8013">
        <f>YEAR(B8013)</f>
        <v>2021</v>
      </c>
      <c r="D8013">
        <v>53.6</v>
      </c>
      <c r="E8013">
        <v>44.6</v>
      </c>
      <c r="F8013">
        <v>48.4</v>
      </c>
      <c r="H8013" s="2">
        <f>IF(F8013-54.31&lt;=0,0,IF(F8013-54.31&lt;=1,1,2))</f>
        <v>0</v>
      </c>
      <c r="I8013">
        <v>53.6</v>
      </c>
      <c r="J8013">
        <v>38.799999999999997</v>
      </c>
      <c r="K8013">
        <v>45.1</v>
      </c>
      <c r="L8013">
        <v>44.9</v>
      </c>
      <c r="M8013">
        <v>87.9</v>
      </c>
      <c r="O8013">
        <v>0.313</v>
      </c>
      <c r="P8013">
        <v>100</v>
      </c>
      <c r="Q8013">
        <v>12.5</v>
      </c>
      <c r="R8013" t="s">
        <v>40</v>
      </c>
      <c r="S8013">
        <v>0</v>
      </c>
      <c r="T8013">
        <v>0</v>
      </c>
      <c r="U8013">
        <v>31.3</v>
      </c>
      <c r="V8013">
        <v>29.2</v>
      </c>
      <c r="W8013">
        <v>324.7</v>
      </c>
      <c r="X8013">
        <v>1009.8</v>
      </c>
      <c r="Y8013">
        <v>80</v>
      </c>
      <c r="Z8013">
        <v>5.6</v>
      </c>
      <c r="AA8013">
        <v>88</v>
      </c>
      <c r="AB8013">
        <v>7.6</v>
      </c>
      <c r="AC8013">
        <v>4</v>
      </c>
      <c r="AD8013">
        <v>0</v>
      </c>
      <c r="AE8013" t="s">
        <v>24119</v>
      </c>
      <c r="AF8013" t="s">
        <v>24120</v>
      </c>
      <c r="AG8013">
        <v>0.47</v>
      </c>
      <c r="AH8013" t="s">
        <v>56</v>
      </c>
      <c r="AI8013" t="s">
        <v>101</v>
      </c>
      <c r="AJ8013" t="s">
        <v>40</v>
      </c>
    </row>
    <row r="8014" spans="1:36" x14ac:dyDescent="0.25">
      <c r="A8014" t="s">
        <v>32</v>
      </c>
      <c r="B8014" t="s">
        <v>24121</v>
      </c>
      <c r="C8014">
        <f>YEAR(B8014)</f>
        <v>2021</v>
      </c>
      <c r="D8014">
        <v>53.6</v>
      </c>
      <c r="E8014">
        <v>46.4</v>
      </c>
      <c r="F8014">
        <v>51</v>
      </c>
      <c r="H8014" s="2">
        <f>IF(F8014-54.31&lt;=0,0,IF(F8014-54.31&lt;=1,1,2))</f>
        <v>0</v>
      </c>
      <c r="I8014">
        <v>53.6</v>
      </c>
      <c r="J8014">
        <v>41.9</v>
      </c>
      <c r="K8014">
        <v>50.3</v>
      </c>
      <c r="L8014">
        <v>42.3</v>
      </c>
      <c r="M8014">
        <v>72.2</v>
      </c>
      <c r="O8014">
        <v>0.98</v>
      </c>
      <c r="P8014">
        <v>100</v>
      </c>
      <c r="Q8014">
        <v>16.670000000000002</v>
      </c>
      <c r="R8014" t="s">
        <v>40</v>
      </c>
      <c r="S8014">
        <v>0</v>
      </c>
      <c r="T8014">
        <v>0</v>
      </c>
      <c r="U8014">
        <v>48.3</v>
      </c>
      <c r="V8014">
        <v>30</v>
      </c>
      <c r="W8014">
        <v>340.3</v>
      </c>
      <c r="X8014">
        <v>1010.2</v>
      </c>
      <c r="Y8014">
        <v>89.1</v>
      </c>
      <c r="Z8014">
        <v>6.1</v>
      </c>
      <c r="AA8014">
        <v>88.1</v>
      </c>
      <c r="AB8014">
        <v>7.5</v>
      </c>
      <c r="AC8014">
        <v>4</v>
      </c>
      <c r="AD8014">
        <v>0</v>
      </c>
      <c r="AE8014" t="s">
        <v>24122</v>
      </c>
      <c r="AF8014" t="s">
        <v>24123</v>
      </c>
      <c r="AG8014">
        <v>0.5</v>
      </c>
      <c r="AH8014" t="s">
        <v>56</v>
      </c>
      <c r="AI8014" t="s">
        <v>111</v>
      </c>
      <c r="AJ8014" t="s">
        <v>40</v>
      </c>
    </row>
    <row r="8015" spans="1:36" x14ac:dyDescent="0.25">
      <c r="A8015" t="s">
        <v>32</v>
      </c>
      <c r="B8015" t="s">
        <v>24124</v>
      </c>
      <c r="C8015">
        <f>YEAR(B8015)</f>
        <v>2021</v>
      </c>
      <c r="D8015">
        <v>59</v>
      </c>
      <c r="E8015">
        <v>45.4</v>
      </c>
      <c r="F8015">
        <v>52.2</v>
      </c>
      <c r="H8015" s="2">
        <f>IF(F8015-54.31&lt;=0,0,IF(F8015-54.31&lt;=1,1,2))</f>
        <v>0</v>
      </c>
      <c r="I8015">
        <v>59</v>
      </c>
      <c r="J8015">
        <v>41.1</v>
      </c>
      <c r="K8015">
        <v>50.6</v>
      </c>
      <c r="L8015">
        <v>41.7</v>
      </c>
      <c r="M8015">
        <v>67.900000000000006</v>
      </c>
      <c r="O8015">
        <v>7.9000000000000001E-2</v>
      </c>
      <c r="P8015">
        <v>100</v>
      </c>
      <c r="Q8015">
        <v>4.17</v>
      </c>
      <c r="R8015" t="s">
        <v>40</v>
      </c>
      <c r="S8015">
        <v>0</v>
      </c>
      <c r="T8015">
        <v>0</v>
      </c>
      <c r="U8015">
        <v>30.2</v>
      </c>
      <c r="V8015">
        <v>20.3</v>
      </c>
      <c r="W8015">
        <v>269.60000000000002</v>
      </c>
      <c r="X8015">
        <v>1013.5</v>
      </c>
      <c r="Y8015">
        <v>42.4</v>
      </c>
      <c r="Z8015">
        <v>6.2</v>
      </c>
      <c r="AA8015">
        <v>116.2</v>
      </c>
      <c r="AB8015">
        <v>9.9</v>
      </c>
      <c r="AC8015">
        <v>4</v>
      </c>
      <c r="AD8015">
        <v>0</v>
      </c>
      <c r="AE8015" t="s">
        <v>24125</v>
      </c>
      <c r="AF8015" t="s">
        <v>24126</v>
      </c>
      <c r="AG8015">
        <v>0.54</v>
      </c>
      <c r="AH8015" t="s">
        <v>56</v>
      </c>
      <c r="AI8015" t="s">
        <v>137</v>
      </c>
      <c r="AJ8015" t="s">
        <v>40</v>
      </c>
    </row>
    <row r="8016" spans="1:36" x14ac:dyDescent="0.25">
      <c r="A8016" t="s">
        <v>32</v>
      </c>
      <c r="B8016" t="s">
        <v>24127</v>
      </c>
      <c r="C8016">
        <f>YEAR(B8016)</f>
        <v>2021</v>
      </c>
      <c r="D8016">
        <v>60.8</v>
      </c>
      <c r="E8016">
        <v>53.6</v>
      </c>
      <c r="F8016">
        <v>56.3</v>
      </c>
      <c r="H8016" s="2">
        <f>IF(F8016-54.31&lt;=0,0,IF(F8016-54.31&lt;=1,1,2))</f>
        <v>2</v>
      </c>
      <c r="I8016">
        <v>60.8</v>
      </c>
      <c r="J8016">
        <v>53.6</v>
      </c>
      <c r="K8016">
        <v>56.3</v>
      </c>
      <c r="L8016">
        <v>47.4</v>
      </c>
      <c r="M8016">
        <v>72.3</v>
      </c>
      <c r="O8016">
        <v>3.1E-2</v>
      </c>
      <c r="P8016">
        <v>100</v>
      </c>
      <c r="Q8016">
        <v>4.17</v>
      </c>
      <c r="R8016" t="s">
        <v>40</v>
      </c>
      <c r="S8016">
        <v>0</v>
      </c>
      <c r="T8016">
        <v>0</v>
      </c>
      <c r="U8016">
        <v>25.1</v>
      </c>
      <c r="V8016">
        <v>17.2</v>
      </c>
      <c r="W8016">
        <v>322.7</v>
      </c>
      <c r="X8016">
        <v>1018.7</v>
      </c>
      <c r="Y8016">
        <v>64.2</v>
      </c>
      <c r="Z8016">
        <v>6.2</v>
      </c>
      <c r="AA8016">
        <v>95.4</v>
      </c>
      <c r="AB8016">
        <v>8.1999999999999993</v>
      </c>
      <c r="AC8016">
        <v>4</v>
      </c>
      <c r="AD8016">
        <v>0</v>
      </c>
      <c r="AE8016" t="s">
        <v>24128</v>
      </c>
      <c r="AF8016" t="s">
        <v>24129</v>
      </c>
      <c r="AG8016">
        <v>0.57999999999999996</v>
      </c>
      <c r="AH8016" t="s">
        <v>56</v>
      </c>
      <c r="AI8016" t="s">
        <v>61</v>
      </c>
      <c r="AJ8016" t="s">
        <v>40</v>
      </c>
    </row>
    <row r="8017" spans="1:36" x14ac:dyDescent="0.25">
      <c r="A8017" t="s">
        <v>32</v>
      </c>
      <c r="B8017" t="s">
        <v>24130</v>
      </c>
      <c r="C8017">
        <f>YEAR(B8017)</f>
        <v>2021</v>
      </c>
      <c r="D8017">
        <v>59</v>
      </c>
      <c r="E8017">
        <v>48.2</v>
      </c>
      <c r="F8017">
        <v>53.1</v>
      </c>
      <c r="H8017" s="2">
        <f>IF(F8017-54.31&lt;=0,0,IF(F8017-54.31&lt;=1,1,2))</f>
        <v>0</v>
      </c>
      <c r="I8017">
        <v>59</v>
      </c>
      <c r="J8017">
        <v>46.3</v>
      </c>
      <c r="K8017">
        <v>52.6</v>
      </c>
      <c r="L8017">
        <v>46.7</v>
      </c>
      <c r="M8017">
        <v>79.3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14.3</v>
      </c>
      <c r="V8017">
        <v>11.4</v>
      </c>
      <c r="W8017">
        <v>101.1</v>
      </c>
      <c r="X8017">
        <v>1022.1</v>
      </c>
      <c r="Y8017">
        <v>69.599999999999994</v>
      </c>
      <c r="Z8017">
        <v>6.2</v>
      </c>
      <c r="AA8017">
        <v>81.8</v>
      </c>
      <c r="AB8017">
        <v>7.2</v>
      </c>
      <c r="AC8017">
        <v>4</v>
      </c>
      <c r="AD8017">
        <v>0</v>
      </c>
      <c r="AE8017" t="s">
        <v>24131</v>
      </c>
      <c r="AF8017" t="s">
        <v>24132</v>
      </c>
      <c r="AG8017">
        <v>0.61</v>
      </c>
      <c r="AH8017" t="s">
        <v>36</v>
      </c>
      <c r="AI8017" t="s">
        <v>37</v>
      </c>
      <c r="AJ8017" t="s">
        <v>38</v>
      </c>
    </row>
    <row r="8018" spans="1:36" x14ac:dyDescent="0.25">
      <c r="A8018" t="s">
        <v>32</v>
      </c>
      <c r="B8018" t="s">
        <v>24133</v>
      </c>
      <c r="C8018">
        <f>YEAR(B8018)</f>
        <v>2021</v>
      </c>
      <c r="D8018">
        <v>53.6</v>
      </c>
      <c r="E8018">
        <v>44.6</v>
      </c>
      <c r="F8018">
        <v>49.9</v>
      </c>
      <c r="H8018" s="2">
        <f>IF(F8018-54.31&lt;=0,0,IF(F8018-54.31&lt;=1,1,2))</f>
        <v>0</v>
      </c>
      <c r="I8018">
        <v>53.6</v>
      </c>
      <c r="J8018">
        <v>40.200000000000003</v>
      </c>
      <c r="K8018">
        <v>48.9</v>
      </c>
      <c r="L8018">
        <v>45.3</v>
      </c>
      <c r="M8018">
        <v>84.7</v>
      </c>
      <c r="O8018">
        <v>0.01</v>
      </c>
      <c r="P8018">
        <v>100</v>
      </c>
      <c r="Q8018">
        <v>8.33</v>
      </c>
      <c r="R8018" t="s">
        <v>40</v>
      </c>
      <c r="S8018">
        <v>0</v>
      </c>
      <c r="T8018">
        <v>0</v>
      </c>
      <c r="U8018">
        <v>16.100000000000001</v>
      </c>
      <c r="V8018">
        <v>10.4</v>
      </c>
      <c r="W8018">
        <v>59.4</v>
      </c>
      <c r="X8018">
        <v>1022.5</v>
      </c>
      <c r="Y8018">
        <v>84.2</v>
      </c>
      <c r="Z8018">
        <v>6.2</v>
      </c>
      <c r="AA8018">
        <v>57.9</v>
      </c>
      <c r="AB8018">
        <v>5.0999999999999996</v>
      </c>
      <c r="AC8018">
        <v>2</v>
      </c>
      <c r="AD8018">
        <v>0</v>
      </c>
      <c r="AE8018" t="s">
        <v>24134</v>
      </c>
      <c r="AF8018" t="s">
        <v>24135</v>
      </c>
      <c r="AG8018">
        <v>0.64</v>
      </c>
      <c r="AH8018" t="s">
        <v>56</v>
      </c>
      <c r="AI8018" t="s">
        <v>57</v>
      </c>
      <c r="AJ8018" t="s">
        <v>40</v>
      </c>
    </row>
    <row r="8019" spans="1:36" x14ac:dyDescent="0.25">
      <c r="A8019" t="s">
        <v>32</v>
      </c>
      <c r="B8019" t="s">
        <v>24136</v>
      </c>
      <c r="C8019">
        <f>YEAR(B8019)</f>
        <v>2021</v>
      </c>
      <c r="D8019">
        <v>59</v>
      </c>
      <c r="E8019">
        <v>44.6</v>
      </c>
      <c r="F8019">
        <v>51.2</v>
      </c>
      <c r="H8019" s="2">
        <f>IF(F8019-54.31&lt;=0,0,IF(F8019-54.31&lt;=1,1,2))</f>
        <v>0</v>
      </c>
      <c r="I8019">
        <v>59</v>
      </c>
      <c r="J8019">
        <v>40.700000000000003</v>
      </c>
      <c r="K8019">
        <v>49.8</v>
      </c>
      <c r="L8019">
        <v>44.6</v>
      </c>
      <c r="M8019">
        <v>78.5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16.100000000000001</v>
      </c>
      <c r="V8019">
        <v>9.4</v>
      </c>
      <c r="W8019">
        <v>181.4</v>
      </c>
      <c r="X8019">
        <v>1021.6</v>
      </c>
      <c r="Y8019">
        <v>50.7</v>
      </c>
      <c r="Z8019">
        <v>6.2</v>
      </c>
      <c r="AA8019">
        <v>95.9</v>
      </c>
      <c r="AB8019">
        <v>8.1</v>
      </c>
      <c r="AC8019">
        <v>4</v>
      </c>
      <c r="AD8019">
        <v>0</v>
      </c>
      <c r="AE8019" t="s">
        <v>24137</v>
      </c>
      <c r="AF8019" t="s">
        <v>24138</v>
      </c>
      <c r="AG8019">
        <v>0.68</v>
      </c>
      <c r="AH8019" t="s">
        <v>36</v>
      </c>
      <c r="AI8019" t="s">
        <v>37</v>
      </c>
      <c r="AJ8019" t="s">
        <v>38</v>
      </c>
    </row>
    <row r="8020" spans="1:36" x14ac:dyDescent="0.25">
      <c r="A8020" t="s">
        <v>32</v>
      </c>
      <c r="B8020" t="s">
        <v>24139</v>
      </c>
      <c r="C8020">
        <f>YEAR(B8020)</f>
        <v>2021</v>
      </c>
      <c r="D8020">
        <v>61.8</v>
      </c>
      <c r="E8020">
        <v>44.6</v>
      </c>
      <c r="F8020">
        <v>52.6</v>
      </c>
      <c r="H8020" s="2">
        <f>IF(F8020-54.31&lt;=0,0,IF(F8020-54.31&lt;=1,1,2))</f>
        <v>0</v>
      </c>
      <c r="I8020">
        <v>61.8</v>
      </c>
      <c r="J8020">
        <v>39.299999999999997</v>
      </c>
      <c r="K8020">
        <v>51.3</v>
      </c>
      <c r="L8020">
        <v>44.5</v>
      </c>
      <c r="M8020">
        <v>75.099999999999994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16.100000000000001</v>
      </c>
      <c r="V8020">
        <v>11.4</v>
      </c>
      <c r="W8020">
        <v>191.1</v>
      </c>
      <c r="X8020">
        <v>1021.1</v>
      </c>
      <c r="Y8020">
        <v>54.8</v>
      </c>
      <c r="Z8020">
        <v>6.2</v>
      </c>
      <c r="AA8020">
        <v>91</v>
      </c>
      <c r="AB8020">
        <v>7.8</v>
      </c>
      <c r="AC8020">
        <v>4</v>
      </c>
      <c r="AD8020">
        <v>0</v>
      </c>
      <c r="AE8020" t="s">
        <v>24140</v>
      </c>
      <c r="AF8020" t="s">
        <v>24141</v>
      </c>
      <c r="AG8020">
        <v>0.71</v>
      </c>
      <c r="AH8020" t="s">
        <v>36</v>
      </c>
      <c r="AI8020" t="s">
        <v>37</v>
      </c>
      <c r="AJ8020" t="s">
        <v>38</v>
      </c>
    </row>
    <row r="8021" spans="1:36" x14ac:dyDescent="0.25">
      <c r="A8021" t="s">
        <v>32</v>
      </c>
      <c r="B8021" t="s">
        <v>24142</v>
      </c>
      <c r="C8021">
        <f>YEAR(B8021)</f>
        <v>2021</v>
      </c>
      <c r="D8021">
        <v>68</v>
      </c>
      <c r="E8021">
        <v>48.2</v>
      </c>
      <c r="F8021">
        <v>56.8</v>
      </c>
      <c r="H8021" s="2">
        <f>IF(F8021-54.31&lt;=0,0,IF(F8021-54.31&lt;=1,1,2))</f>
        <v>2</v>
      </c>
      <c r="I8021">
        <v>68</v>
      </c>
      <c r="J8021">
        <v>43.4</v>
      </c>
      <c r="K8021">
        <v>56.6</v>
      </c>
      <c r="L8021">
        <v>44.4</v>
      </c>
      <c r="M8021">
        <v>63.9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17.2</v>
      </c>
      <c r="V8021">
        <v>17.2</v>
      </c>
      <c r="W8021">
        <v>167</v>
      </c>
      <c r="X8021">
        <v>1020.6</v>
      </c>
      <c r="Y8021">
        <v>33.200000000000003</v>
      </c>
      <c r="Z8021">
        <v>6.2</v>
      </c>
      <c r="AA8021">
        <v>110</v>
      </c>
      <c r="AB8021">
        <v>9.5</v>
      </c>
      <c r="AC8021">
        <v>5</v>
      </c>
      <c r="AD8021">
        <v>0</v>
      </c>
      <c r="AE8021" t="s">
        <v>24143</v>
      </c>
      <c r="AF8021" t="s">
        <v>24144</v>
      </c>
      <c r="AG8021">
        <v>0.75</v>
      </c>
      <c r="AH8021" t="s">
        <v>36</v>
      </c>
      <c r="AI8021" t="s">
        <v>37</v>
      </c>
      <c r="AJ8021" t="s">
        <v>38</v>
      </c>
    </row>
    <row r="8022" spans="1:36" x14ac:dyDescent="0.25">
      <c r="A8022" t="s">
        <v>32</v>
      </c>
      <c r="B8022" t="s">
        <v>24145</v>
      </c>
      <c r="C8022">
        <f>YEAR(B8022)</f>
        <v>2021</v>
      </c>
      <c r="D8022">
        <v>66.2</v>
      </c>
      <c r="E8022">
        <v>55.4</v>
      </c>
      <c r="F8022">
        <v>59.5</v>
      </c>
      <c r="H8022" s="2">
        <f>IF(F8022-54.31&lt;=0,0,IF(F8022-54.31&lt;=1,1,2))</f>
        <v>2</v>
      </c>
      <c r="I8022">
        <v>66.2</v>
      </c>
      <c r="J8022">
        <v>55.4</v>
      </c>
      <c r="K8022">
        <v>59.5</v>
      </c>
      <c r="L8022">
        <v>46.8</v>
      </c>
      <c r="M8022">
        <v>63.5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21.9</v>
      </c>
      <c r="V8022">
        <v>20.2</v>
      </c>
      <c r="W8022">
        <v>174</v>
      </c>
      <c r="X8022">
        <v>1018.8</v>
      </c>
      <c r="Y8022">
        <v>27.8</v>
      </c>
      <c r="Z8022">
        <v>6.2</v>
      </c>
      <c r="AA8022">
        <v>117.8</v>
      </c>
      <c r="AB8022">
        <v>10</v>
      </c>
      <c r="AC8022">
        <v>5</v>
      </c>
      <c r="AD8022">
        <v>0</v>
      </c>
      <c r="AE8022" t="s">
        <v>24146</v>
      </c>
      <c r="AF8022" t="s">
        <v>24147</v>
      </c>
      <c r="AG8022">
        <v>0.75</v>
      </c>
      <c r="AH8022" t="s">
        <v>36</v>
      </c>
      <c r="AI8022" t="s">
        <v>37</v>
      </c>
      <c r="AJ8022" t="s">
        <v>38</v>
      </c>
    </row>
    <row r="8023" spans="1:36" x14ac:dyDescent="0.25">
      <c r="A8023" t="s">
        <v>32</v>
      </c>
      <c r="B8023" t="s">
        <v>24148</v>
      </c>
      <c r="C8023">
        <f>YEAR(B8023)</f>
        <v>2021</v>
      </c>
      <c r="D8023">
        <v>65.2</v>
      </c>
      <c r="E8023">
        <v>53.6</v>
      </c>
      <c r="F8023">
        <v>59.1</v>
      </c>
      <c r="H8023" s="2">
        <f>IF(F8023-54.31&lt;=0,0,IF(F8023-54.31&lt;=1,1,2))</f>
        <v>2</v>
      </c>
      <c r="I8023">
        <v>65.2</v>
      </c>
      <c r="J8023">
        <v>53.6</v>
      </c>
      <c r="K8023">
        <v>59.1</v>
      </c>
      <c r="L8023">
        <v>48.2</v>
      </c>
      <c r="M8023">
        <v>67.400000000000006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34.4</v>
      </c>
      <c r="V8023">
        <v>22.9</v>
      </c>
      <c r="W8023">
        <v>171.5</v>
      </c>
      <c r="X8023">
        <v>1012.9</v>
      </c>
      <c r="Y8023">
        <v>77</v>
      </c>
      <c r="Z8023">
        <v>6.2</v>
      </c>
      <c r="AA8023">
        <v>96.2</v>
      </c>
      <c r="AB8023">
        <v>8.3000000000000007</v>
      </c>
      <c r="AC8023">
        <v>4</v>
      </c>
      <c r="AD8023">
        <v>0</v>
      </c>
      <c r="AE8023" t="s">
        <v>24149</v>
      </c>
      <c r="AF8023" t="s">
        <v>24150</v>
      </c>
      <c r="AG8023">
        <v>0.82</v>
      </c>
      <c r="AH8023" t="s">
        <v>36</v>
      </c>
      <c r="AI8023" t="s">
        <v>37</v>
      </c>
      <c r="AJ8023" t="s">
        <v>38</v>
      </c>
    </row>
    <row r="8024" spans="1:36" x14ac:dyDescent="0.25">
      <c r="A8024" t="s">
        <v>32</v>
      </c>
      <c r="B8024" t="s">
        <v>24151</v>
      </c>
      <c r="C8024">
        <f>YEAR(B8024)</f>
        <v>2021</v>
      </c>
      <c r="D8024">
        <v>64.400000000000006</v>
      </c>
      <c r="E8024">
        <v>51.8</v>
      </c>
      <c r="F8024">
        <v>58.1</v>
      </c>
      <c r="H8024" s="2">
        <f>IF(F8024-54.31&lt;=0,0,IF(F8024-54.31&lt;=1,1,2))</f>
        <v>2</v>
      </c>
      <c r="I8024">
        <v>64.400000000000006</v>
      </c>
      <c r="J8024">
        <v>51.8</v>
      </c>
      <c r="K8024">
        <v>58.1</v>
      </c>
      <c r="L8024">
        <v>50</v>
      </c>
      <c r="M8024">
        <v>75.5</v>
      </c>
      <c r="O8024">
        <v>4.1000000000000002E-2</v>
      </c>
      <c r="P8024">
        <v>100</v>
      </c>
      <c r="Q8024">
        <v>8.33</v>
      </c>
      <c r="R8024" t="s">
        <v>40</v>
      </c>
      <c r="S8024">
        <v>0</v>
      </c>
      <c r="T8024">
        <v>0</v>
      </c>
      <c r="U8024">
        <v>27.7</v>
      </c>
      <c r="V8024">
        <v>20.3</v>
      </c>
      <c r="W8024">
        <v>172.2</v>
      </c>
      <c r="X8024">
        <v>1007.8</v>
      </c>
      <c r="Y8024">
        <v>69.400000000000006</v>
      </c>
      <c r="Z8024">
        <v>6.2</v>
      </c>
      <c r="AA8024">
        <v>108.4</v>
      </c>
      <c r="AB8024">
        <v>9.3000000000000007</v>
      </c>
      <c r="AC8024">
        <v>5</v>
      </c>
      <c r="AD8024">
        <v>0</v>
      </c>
      <c r="AE8024" t="s">
        <v>24152</v>
      </c>
      <c r="AF8024" t="s">
        <v>24153</v>
      </c>
      <c r="AG8024">
        <v>0.85</v>
      </c>
      <c r="AH8024" t="s">
        <v>56</v>
      </c>
      <c r="AI8024" t="s">
        <v>1166</v>
      </c>
      <c r="AJ8024" t="s">
        <v>40</v>
      </c>
    </row>
    <row r="8025" spans="1:36" x14ac:dyDescent="0.25">
      <c r="A8025" t="s">
        <v>32</v>
      </c>
      <c r="B8025" t="s">
        <v>24154</v>
      </c>
      <c r="C8025">
        <f>YEAR(B8025)</f>
        <v>2021</v>
      </c>
      <c r="D8025">
        <v>57.2</v>
      </c>
      <c r="E8025">
        <v>53.6</v>
      </c>
      <c r="F8025">
        <v>55.9</v>
      </c>
      <c r="H8025" s="2">
        <f>IF(F8025-54.31&lt;=0,0,IF(F8025-54.31&lt;=1,1,2))</f>
        <v>2</v>
      </c>
      <c r="I8025">
        <v>57.2</v>
      </c>
      <c r="J8025">
        <v>53.6</v>
      </c>
      <c r="K8025">
        <v>55.9</v>
      </c>
      <c r="L8025">
        <v>50.6</v>
      </c>
      <c r="M8025">
        <v>82.5</v>
      </c>
      <c r="O8025">
        <v>6.0999999999999999E-2</v>
      </c>
      <c r="P8025">
        <v>100</v>
      </c>
      <c r="Q8025">
        <v>8.33</v>
      </c>
      <c r="R8025" t="s">
        <v>40</v>
      </c>
      <c r="S8025">
        <v>0</v>
      </c>
      <c r="T8025">
        <v>0</v>
      </c>
      <c r="U8025">
        <v>19.7</v>
      </c>
      <c r="V8025">
        <v>16.100000000000001</v>
      </c>
      <c r="W8025">
        <v>294.5</v>
      </c>
      <c r="X8025">
        <v>1005.4</v>
      </c>
      <c r="Y8025">
        <v>81.900000000000006</v>
      </c>
      <c r="Z8025">
        <v>6.2</v>
      </c>
      <c r="AA8025">
        <v>94.2</v>
      </c>
      <c r="AB8025">
        <v>8.1</v>
      </c>
      <c r="AC8025">
        <v>4</v>
      </c>
      <c r="AD8025">
        <v>0</v>
      </c>
      <c r="AE8025" t="s">
        <v>24155</v>
      </c>
      <c r="AF8025" t="s">
        <v>24156</v>
      </c>
      <c r="AG8025">
        <v>0.88</v>
      </c>
      <c r="AH8025" t="s">
        <v>56</v>
      </c>
      <c r="AI8025" t="s">
        <v>101</v>
      </c>
      <c r="AJ8025" t="s">
        <v>40</v>
      </c>
    </row>
    <row r="8026" spans="1:36" x14ac:dyDescent="0.25">
      <c r="A8026" t="s">
        <v>32</v>
      </c>
      <c r="B8026" t="s">
        <v>24157</v>
      </c>
      <c r="C8026">
        <f>YEAR(B8026)</f>
        <v>2021</v>
      </c>
      <c r="D8026">
        <v>62.6</v>
      </c>
      <c r="E8026">
        <v>53.6</v>
      </c>
      <c r="F8026">
        <v>58.4</v>
      </c>
      <c r="H8026" s="2">
        <f>IF(F8026-54.31&lt;=0,0,IF(F8026-54.31&lt;=1,1,2))</f>
        <v>2</v>
      </c>
      <c r="I8026">
        <v>62.6</v>
      </c>
      <c r="J8026">
        <v>53.6</v>
      </c>
      <c r="K8026">
        <v>58.4</v>
      </c>
      <c r="L8026">
        <v>54.6</v>
      </c>
      <c r="M8026">
        <v>87.2</v>
      </c>
      <c r="O8026">
        <v>0.80100000000000005</v>
      </c>
      <c r="P8026">
        <v>100</v>
      </c>
      <c r="Q8026">
        <v>12.5</v>
      </c>
      <c r="R8026" t="s">
        <v>40</v>
      </c>
      <c r="S8026">
        <v>0</v>
      </c>
      <c r="T8026">
        <v>0</v>
      </c>
      <c r="U8026">
        <v>38</v>
      </c>
      <c r="V8026">
        <v>24.7</v>
      </c>
      <c r="W8026">
        <v>32</v>
      </c>
      <c r="X8026">
        <v>1011.4</v>
      </c>
      <c r="Y8026">
        <v>84.9</v>
      </c>
      <c r="Z8026">
        <v>6.1</v>
      </c>
      <c r="AA8026">
        <v>80.900000000000006</v>
      </c>
      <c r="AB8026">
        <v>7</v>
      </c>
      <c r="AC8026">
        <v>4</v>
      </c>
      <c r="AD8026">
        <v>0</v>
      </c>
      <c r="AE8026" t="s">
        <v>24158</v>
      </c>
      <c r="AF8026" t="s">
        <v>24159</v>
      </c>
      <c r="AG8026">
        <v>0.92</v>
      </c>
      <c r="AH8026" t="s">
        <v>56</v>
      </c>
      <c r="AI8026" t="s">
        <v>111</v>
      </c>
      <c r="AJ8026" t="s">
        <v>40</v>
      </c>
    </row>
    <row r="8027" spans="1:36" x14ac:dyDescent="0.25">
      <c r="A8027" t="s">
        <v>32</v>
      </c>
      <c r="B8027" t="s">
        <v>24160</v>
      </c>
      <c r="C8027">
        <f>YEAR(B8027)</f>
        <v>2022</v>
      </c>
      <c r="D8027">
        <v>60.8</v>
      </c>
      <c r="E8027">
        <v>55.4</v>
      </c>
      <c r="F8027">
        <v>58.8</v>
      </c>
      <c r="H8027" s="2">
        <f>IF(F8027-54.31&lt;=0,0,IF(F8027-54.31&lt;=1,1,2))</f>
        <v>2</v>
      </c>
      <c r="I8027">
        <v>60.8</v>
      </c>
      <c r="J8027">
        <v>55.4</v>
      </c>
      <c r="K8027">
        <v>58.8</v>
      </c>
      <c r="L8027">
        <v>53.4</v>
      </c>
      <c r="M8027">
        <v>82.4</v>
      </c>
      <c r="N8027">
        <f>AVERAGE(M8027:M8391)</f>
        <v>69.560547945205471</v>
      </c>
      <c r="O8027">
        <v>0.14799999999999999</v>
      </c>
      <c r="P8027">
        <v>100</v>
      </c>
      <c r="Q8027">
        <v>4.17</v>
      </c>
      <c r="R8027" t="s">
        <v>40</v>
      </c>
      <c r="S8027">
        <v>0</v>
      </c>
      <c r="T8027">
        <v>0</v>
      </c>
      <c r="U8027">
        <v>26.8</v>
      </c>
      <c r="V8027">
        <v>18.899999999999999</v>
      </c>
      <c r="W8027">
        <v>333.2</v>
      </c>
      <c r="X8027">
        <v>1018.3</v>
      </c>
      <c r="Y8027">
        <v>61.4</v>
      </c>
      <c r="Z8027">
        <v>6.2</v>
      </c>
      <c r="AA8027">
        <v>113.3</v>
      </c>
      <c r="AB8027">
        <v>9.9</v>
      </c>
      <c r="AC8027">
        <v>5</v>
      </c>
      <c r="AD8027">
        <v>0</v>
      </c>
      <c r="AE8027" t="s">
        <v>24161</v>
      </c>
      <c r="AF8027" t="s">
        <v>24162</v>
      </c>
      <c r="AG8027">
        <v>0.95</v>
      </c>
      <c r="AH8027" t="s">
        <v>56</v>
      </c>
      <c r="AI8027" t="s">
        <v>78</v>
      </c>
      <c r="AJ8027" t="s">
        <v>40</v>
      </c>
    </row>
    <row r="8028" spans="1:36" x14ac:dyDescent="0.25">
      <c r="A8028" t="s">
        <v>32</v>
      </c>
      <c r="B8028" t="s">
        <v>24163</v>
      </c>
      <c r="C8028">
        <f>YEAR(B8028)</f>
        <v>2022</v>
      </c>
      <c r="D8028">
        <v>62.6</v>
      </c>
      <c r="E8028">
        <v>53.6</v>
      </c>
      <c r="F8028">
        <v>58.8</v>
      </c>
      <c r="H8028" s="2">
        <f>IF(F8028-54.31&lt;=0,0,IF(F8028-54.31&lt;=1,1,2))</f>
        <v>2</v>
      </c>
      <c r="I8028">
        <v>62.6</v>
      </c>
      <c r="J8028">
        <v>53.6</v>
      </c>
      <c r="K8028">
        <v>58.8</v>
      </c>
      <c r="L8028">
        <v>53.3</v>
      </c>
      <c r="M8028">
        <v>82.2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30.4</v>
      </c>
      <c r="V8028">
        <v>16.100000000000001</v>
      </c>
      <c r="W8028">
        <v>320.60000000000002</v>
      </c>
      <c r="X8028">
        <v>1020.9</v>
      </c>
      <c r="Y8028">
        <v>47.7</v>
      </c>
      <c r="Z8028">
        <v>6.2</v>
      </c>
      <c r="AA8028">
        <v>116.3</v>
      </c>
      <c r="AB8028">
        <v>10</v>
      </c>
      <c r="AC8028">
        <v>5</v>
      </c>
      <c r="AD8028">
        <v>0</v>
      </c>
      <c r="AE8028" t="s">
        <v>24164</v>
      </c>
      <c r="AF8028" t="s">
        <v>24165</v>
      </c>
      <c r="AG8028">
        <v>0</v>
      </c>
      <c r="AH8028" t="s">
        <v>36</v>
      </c>
      <c r="AI8028" t="s">
        <v>37</v>
      </c>
      <c r="AJ8028" t="s">
        <v>38</v>
      </c>
    </row>
    <row r="8029" spans="1:36" x14ac:dyDescent="0.25">
      <c r="A8029" t="s">
        <v>32</v>
      </c>
      <c r="B8029" t="s">
        <v>24166</v>
      </c>
      <c r="C8029">
        <f>YEAR(B8029)</f>
        <v>2022</v>
      </c>
      <c r="D8029">
        <v>62.6</v>
      </c>
      <c r="E8029">
        <v>53.6</v>
      </c>
      <c r="F8029">
        <v>57.4</v>
      </c>
      <c r="H8029" s="2">
        <f>IF(F8029-54.31&lt;=0,0,IF(F8029-54.31&lt;=1,1,2))</f>
        <v>2</v>
      </c>
      <c r="I8029">
        <v>62.6</v>
      </c>
      <c r="J8029">
        <v>53.6</v>
      </c>
      <c r="K8029">
        <v>57.4</v>
      </c>
      <c r="L8029">
        <v>51</v>
      </c>
      <c r="M8029">
        <v>79.8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17.399999999999999</v>
      </c>
      <c r="V8029">
        <v>13.9</v>
      </c>
      <c r="W8029">
        <v>292.39999999999998</v>
      </c>
      <c r="X8029">
        <v>1020.3</v>
      </c>
      <c r="Y8029">
        <v>31.5</v>
      </c>
      <c r="Z8029">
        <v>6.2</v>
      </c>
      <c r="AA8029">
        <v>128.69999999999999</v>
      </c>
      <c r="AB8029">
        <v>11</v>
      </c>
      <c r="AC8029">
        <v>5</v>
      </c>
      <c r="AD8029">
        <v>0</v>
      </c>
      <c r="AE8029" t="s">
        <v>24167</v>
      </c>
      <c r="AF8029" t="s">
        <v>24168</v>
      </c>
      <c r="AG8029">
        <v>0.02</v>
      </c>
      <c r="AH8029" t="s">
        <v>36</v>
      </c>
      <c r="AI8029" t="s">
        <v>37</v>
      </c>
      <c r="AJ8029" t="s">
        <v>38</v>
      </c>
    </row>
    <row r="8030" spans="1:36" x14ac:dyDescent="0.25">
      <c r="A8030" t="s">
        <v>32</v>
      </c>
      <c r="B8030" t="s">
        <v>24169</v>
      </c>
      <c r="C8030">
        <f>YEAR(B8030)</f>
        <v>2022</v>
      </c>
      <c r="D8030">
        <v>62.6</v>
      </c>
      <c r="E8030">
        <v>51.8</v>
      </c>
      <c r="F8030">
        <v>57.1</v>
      </c>
      <c r="H8030" s="2">
        <f>IF(F8030-54.31&lt;=0,0,IF(F8030-54.31&lt;=1,1,2))</f>
        <v>2</v>
      </c>
      <c r="I8030">
        <v>62.6</v>
      </c>
      <c r="J8030">
        <v>51.8</v>
      </c>
      <c r="K8030">
        <v>57.1</v>
      </c>
      <c r="L8030">
        <v>51.3</v>
      </c>
      <c r="M8030">
        <v>80.900000000000006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23</v>
      </c>
      <c r="V8030">
        <v>9.1999999999999993</v>
      </c>
      <c r="W8030">
        <v>175.5</v>
      </c>
      <c r="X8030">
        <v>1017.3</v>
      </c>
      <c r="Y8030">
        <v>53</v>
      </c>
      <c r="Z8030">
        <v>6.2</v>
      </c>
      <c r="AA8030">
        <v>84.7</v>
      </c>
      <c r="AB8030">
        <v>7.2</v>
      </c>
      <c r="AC8030">
        <v>3</v>
      </c>
      <c r="AD8030">
        <v>0</v>
      </c>
      <c r="AE8030" t="s">
        <v>24170</v>
      </c>
      <c r="AF8030" t="s">
        <v>24171</v>
      </c>
      <c r="AG8030">
        <v>0.05</v>
      </c>
      <c r="AH8030" t="s">
        <v>36</v>
      </c>
      <c r="AI8030" t="s">
        <v>37</v>
      </c>
      <c r="AJ8030" t="s">
        <v>38</v>
      </c>
    </row>
    <row r="8031" spans="1:36" x14ac:dyDescent="0.25">
      <c r="A8031" t="s">
        <v>32</v>
      </c>
      <c r="B8031" t="s">
        <v>24172</v>
      </c>
      <c r="C8031">
        <f>YEAR(B8031)</f>
        <v>2022</v>
      </c>
      <c r="D8031">
        <v>64.400000000000006</v>
      </c>
      <c r="E8031">
        <v>51.8</v>
      </c>
      <c r="F8031">
        <v>57.7</v>
      </c>
      <c r="H8031" s="2">
        <f>IF(F8031-54.31&lt;=0,0,IF(F8031-54.31&lt;=1,1,2))</f>
        <v>2</v>
      </c>
      <c r="I8031">
        <v>64.400000000000006</v>
      </c>
      <c r="J8031">
        <v>51.8</v>
      </c>
      <c r="K8031">
        <v>57.7</v>
      </c>
      <c r="L8031">
        <v>51.6</v>
      </c>
      <c r="M8031">
        <v>80.2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24.2</v>
      </c>
      <c r="V8031">
        <v>10.3</v>
      </c>
      <c r="W8031">
        <v>180.5</v>
      </c>
      <c r="X8031">
        <v>1016.8</v>
      </c>
      <c r="Y8031">
        <v>28.8</v>
      </c>
      <c r="Z8031">
        <v>6.2</v>
      </c>
      <c r="AA8031">
        <v>108.7</v>
      </c>
      <c r="AB8031">
        <v>9.4</v>
      </c>
      <c r="AC8031">
        <v>4</v>
      </c>
      <c r="AD8031">
        <v>0</v>
      </c>
      <c r="AE8031" t="s">
        <v>24173</v>
      </c>
      <c r="AF8031" t="s">
        <v>24174</v>
      </c>
      <c r="AG8031">
        <v>0.09</v>
      </c>
      <c r="AH8031" t="s">
        <v>36</v>
      </c>
      <c r="AI8031" t="s">
        <v>37</v>
      </c>
      <c r="AJ8031" t="s">
        <v>38</v>
      </c>
    </row>
    <row r="8032" spans="1:36" x14ac:dyDescent="0.25">
      <c r="A8032" t="s">
        <v>32</v>
      </c>
      <c r="B8032" t="s">
        <v>24175</v>
      </c>
      <c r="C8032">
        <f>YEAR(B8032)</f>
        <v>2022</v>
      </c>
      <c r="D8032">
        <v>66.2</v>
      </c>
      <c r="E8032">
        <v>55.4</v>
      </c>
      <c r="F8032">
        <v>60</v>
      </c>
      <c r="H8032" s="2">
        <f>IF(F8032-54.31&lt;=0,0,IF(F8032-54.31&lt;=1,1,2))</f>
        <v>2</v>
      </c>
      <c r="I8032">
        <v>66.2</v>
      </c>
      <c r="J8032">
        <v>55.4</v>
      </c>
      <c r="K8032">
        <v>60</v>
      </c>
      <c r="L8032">
        <v>49.3</v>
      </c>
      <c r="M8032">
        <v>68.400000000000006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23</v>
      </c>
      <c r="V8032">
        <v>18.3</v>
      </c>
      <c r="W8032">
        <v>176.7</v>
      </c>
      <c r="X8032">
        <v>1015.5</v>
      </c>
      <c r="Y8032">
        <v>36.200000000000003</v>
      </c>
      <c r="Z8032">
        <v>6.2</v>
      </c>
      <c r="AA8032">
        <v>99.3</v>
      </c>
      <c r="AB8032">
        <v>8.6</v>
      </c>
      <c r="AC8032">
        <v>5</v>
      </c>
      <c r="AD8032">
        <v>0</v>
      </c>
      <c r="AE8032" t="s">
        <v>24176</v>
      </c>
      <c r="AF8032" t="s">
        <v>24177</v>
      </c>
      <c r="AG8032">
        <v>0.12</v>
      </c>
      <c r="AH8032" t="s">
        <v>36</v>
      </c>
      <c r="AI8032" t="s">
        <v>37</v>
      </c>
      <c r="AJ8032" t="s">
        <v>38</v>
      </c>
    </row>
    <row r="8033" spans="1:36" x14ac:dyDescent="0.25">
      <c r="A8033" t="s">
        <v>32</v>
      </c>
      <c r="B8033" t="s">
        <v>24178</v>
      </c>
      <c r="C8033">
        <f>YEAR(B8033)</f>
        <v>2022</v>
      </c>
      <c r="D8033">
        <v>62.6</v>
      </c>
      <c r="E8033">
        <v>51.8</v>
      </c>
      <c r="F8033">
        <v>56.9</v>
      </c>
      <c r="H8033" s="2">
        <f>IF(F8033-54.31&lt;=0,0,IF(F8033-54.31&lt;=1,1,2))</f>
        <v>2</v>
      </c>
      <c r="I8033">
        <v>62.6</v>
      </c>
      <c r="J8033">
        <v>51.8</v>
      </c>
      <c r="K8033">
        <v>56.9</v>
      </c>
      <c r="L8033">
        <v>49.3</v>
      </c>
      <c r="M8033">
        <v>76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19.7</v>
      </c>
      <c r="V8033">
        <v>10.3</v>
      </c>
      <c r="W8033">
        <v>165.6</v>
      </c>
      <c r="X8033">
        <v>1014.8</v>
      </c>
      <c r="Y8033">
        <v>39.200000000000003</v>
      </c>
      <c r="Z8033">
        <v>6.2</v>
      </c>
      <c r="AA8033">
        <v>121.6</v>
      </c>
      <c r="AB8033">
        <v>10.5</v>
      </c>
      <c r="AC8033">
        <v>5</v>
      </c>
      <c r="AD8033">
        <v>0</v>
      </c>
      <c r="AE8033" t="s">
        <v>24179</v>
      </c>
      <c r="AF8033" t="s">
        <v>24180</v>
      </c>
      <c r="AG8033">
        <v>0.15</v>
      </c>
      <c r="AH8033" t="s">
        <v>36</v>
      </c>
      <c r="AI8033" t="s">
        <v>174</v>
      </c>
      <c r="AJ8033" t="s">
        <v>38</v>
      </c>
    </row>
    <row r="8034" spans="1:36" x14ac:dyDescent="0.25">
      <c r="A8034" t="s">
        <v>32</v>
      </c>
      <c r="B8034" t="s">
        <v>24181</v>
      </c>
      <c r="C8034">
        <f>YEAR(B8034)</f>
        <v>2022</v>
      </c>
      <c r="D8034">
        <v>66.2</v>
      </c>
      <c r="E8034">
        <v>50</v>
      </c>
      <c r="F8034">
        <v>58.9</v>
      </c>
      <c r="H8034" s="2">
        <f>IF(F8034-54.31&lt;=0,0,IF(F8034-54.31&lt;=1,1,2))</f>
        <v>2</v>
      </c>
      <c r="I8034">
        <v>66.2</v>
      </c>
      <c r="J8034">
        <v>50</v>
      </c>
      <c r="K8034">
        <v>58.9</v>
      </c>
      <c r="L8034">
        <v>49.4</v>
      </c>
      <c r="M8034">
        <v>71.599999999999994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22.6</v>
      </c>
      <c r="V8034">
        <v>13.9</v>
      </c>
      <c r="W8034">
        <v>164.7</v>
      </c>
      <c r="X8034">
        <v>1010</v>
      </c>
      <c r="Y8034">
        <v>55.7</v>
      </c>
      <c r="Z8034">
        <v>6.2</v>
      </c>
      <c r="AA8034">
        <v>82.3</v>
      </c>
      <c r="AB8034">
        <v>7.1</v>
      </c>
      <c r="AC8034">
        <v>3</v>
      </c>
      <c r="AD8034">
        <v>0</v>
      </c>
      <c r="AE8034" t="s">
        <v>24182</v>
      </c>
      <c r="AF8034" t="s">
        <v>24183</v>
      </c>
      <c r="AG8034">
        <v>0.19</v>
      </c>
      <c r="AH8034" t="s">
        <v>36</v>
      </c>
      <c r="AI8034" t="s">
        <v>37</v>
      </c>
      <c r="AJ8034" t="s">
        <v>38</v>
      </c>
    </row>
    <row r="8035" spans="1:36" x14ac:dyDescent="0.25">
      <c r="A8035" t="s">
        <v>32</v>
      </c>
      <c r="B8035" t="s">
        <v>24184</v>
      </c>
      <c r="C8035">
        <f>YEAR(B8035)</f>
        <v>2022</v>
      </c>
      <c r="D8035">
        <v>59</v>
      </c>
      <c r="E8035">
        <v>50</v>
      </c>
      <c r="F8035">
        <v>54.1</v>
      </c>
      <c r="H8035" s="2">
        <f>IF(F8035-54.31&lt;=0,0,IF(F8035-54.31&lt;=1,1,2))</f>
        <v>0</v>
      </c>
      <c r="I8035">
        <v>59</v>
      </c>
      <c r="J8035">
        <v>50</v>
      </c>
      <c r="K8035">
        <v>54.1</v>
      </c>
      <c r="L8035">
        <v>48.4</v>
      </c>
      <c r="M8035">
        <v>81.2</v>
      </c>
      <c r="O8035">
        <v>0.20599999999999999</v>
      </c>
      <c r="P8035">
        <v>100</v>
      </c>
      <c r="Q8035">
        <v>8.33</v>
      </c>
      <c r="R8035" t="s">
        <v>40</v>
      </c>
      <c r="S8035">
        <v>0</v>
      </c>
      <c r="T8035">
        <v>0</v>
      </c>
      <c r="U8035">
        <v>27.7</v>
      </c>
      <c r="V8035">
        <v>13.9</v>
      </c>
      <c r="W8035">
        <v>172.2</v>
      </c>
      <c r="X8035">
        <v>1002.9</v>
      </c>
      <c r="Y8035">
        <v>60.3</v>
      </c>
      <c r="Z8035">
        <v>6.2</v>
      </c>
      <c r="AA8035">
        <v>90</v>
      </c>
      <c r="AB8035">
        <v>7.8</v>
      </c>
      <c r="AC8035">
        <v>3</v>
      </c>
      <c r="AD8035">
        <v>0</v>
      </c>
      <c r="AE8035" t="s">
        <v>24185</v>
      </c>
      <c r="AF8035" t="s">
        <v>24186</v>
      </c>
      <c r="AG8035">
        <v>0.25</v>
      </c>
      <c r="AH8035" t="s">
        <v>56</v>
      </c>
      <c r="AI8035" t="s">
        <v>57</v>
      </c>
      <c r="AJ8035" t="s">
        <v>40</v>
      </c>
    </row>
    <row r="8036" spans="1:36" x14ac:dyDescent="0.25">
      <c r="A8036" t="s">
        <v>32</v>
      </c>
      <c r="B8036" t="s">
        <v>24187</v>
      </c>
      <c r="C8036">
        <f>YEAR(B8036)</f>
        <v>2022</v>
      </c>
      <c r="D8036">
        <v>60.8</v>
      </c>
      <c r="E8036">
        <v>50</v>
      </c>
      <c r="F8036">
        <v>53.2</v>
      </c>
      <c r="H8036" s="2">
        <f>IF(F8036-54.31&lt;=0,0,IF(F8036-54.31&lt;=1,1,2))</f>
        <v>0</v>
      </c>
      <c r="I8036">
        <v>60.8</v>
      </c>
      <c r="J8036">
        <v>50</v>
      </c>
      <c r="K8036">
        <v>53.2</v>
      </c>
      <c r="L8036">
        <v>47.3</v>
      </c>
      <c r="M8036">
        <v>80.900000000000006</v>
      </c>
      <c r="O8036">
        <v>0.08</v>
      </c>
      <c r="P8036">
        <v>100</v>
      </c>
      <c r="Q8036">
        <v>4.17</v>
      </c>
      <c r="R8036" t="s">
        <v>40</v>
      </c>
      <c r="S8036">
        <v>0</v>
      </c>
      <c r="T8036">
        <v>0</v>
      </c>
      <c r="U8036">
        <v>32.200000000000003</v>
      </c>
      <c r="V8036">
        <v>16</v>
      </c>
      <c r="W8036">
        <v>184.2</v>
      </c>
      <c r="X8036">
        <v>999.3</v>
      </c>
      <c r="Y8036">
        <v>63.3</v>
      </c>
      <c r="Z8036">
        <v>6.2</v>
      </c>
      <c r="AA8036">
        <v>84.7</v>
      </c>
      <c r="AB8036">
        <v>7.3</v>
      </c>
      <c r="AC8036">
        <v>3</v>
      </c>
      <c r="AD8036">
        <v>0</v>
      </c>
      <c r="AE8036" t="s">
        <v>24188</v>
      </c>
      <c r="AF8036" t="s">
        <v>24189</v>
      </c>
      <c r="AG8036">
        <v>0.25</v>
      </c>
      <c r="AH8036" t="s">
        <v>56</v>
      </c>
      <c r="AI8036" t="s">
        <v>65</v>
      </c>
      <c r="AJ8036" t="s">
        <v>40</v>
      </c>
    </row>
    <row r="8037" spans="1:36" x14ac:dyDescent="0.25">
      <c r="A8037" t="s">
        <v>32</v>
      </c>
      <c r="B8037" t="s">
        <v>24190</v>
      </c>
      <c r="C8037">
        <f>YEAR(B8037)</f>
        <v>2022</v>
      </c>
      <c r="D8037">
        <v>59</v>
      </c>
      <c r="E8037">
        <v>50</v>
      </c>
      <c r="F8037">
        <v>53.8</v>
      </c>
      <c r="H8037" s="2">
        <f>IF(F8037-54.31&lt;=0,0,IF(F8037-54.31&lt;=1,1,2))</f>
        <v>0</v>
      </c>
      <c r="I8037">
        <v>59</v>
      </c>
      <c r="J8037">
        <v>50</v>
      </c>
      <c r="K8037">
        <v>53.8</v>
      </c>
      <c r="L8037">
        <v>46</v>
      </c>
      <c r="M8037">
        <v>75.400000000000006</v>
      </c>
      <c r="O8037">
        <v>0.124</v>
      </c>
      <c r="P8037">
        <v>100</v>
      </c>
      <c r="Q8037">
        <v>12.5</v>
      </c>
      <c r="R8037" t="s">
        <v>40</v>
      </c>
      <c r="S8037">
        <v>0</v>
      </c>
      <c r="T8037">
        <v>0</v>
      </c>
      <c r="U8037">
        <v>35.799999999999997</v>
      </c>
      <c r="V8037">
        <v>19.7</v>
      </c>
      <c r="W8037">
        <v>176.8</v>
      </c>
      <c r="X8037">
        <v>999.7</v>
      </c>
      <c r="Y8037">
        <v>73.5</v>
      </c>
      <c r="Z8037">
        <v>6.1</v>
      </c>
      <c r="AA8037">
        <v>103</v>
      </c>
      <c r="AB8037">
        <v>8.9</v>
      </c>
      <c r="AC8037">
        <v>5</v>
      </c>
      <c r="AD8037">
        <v>0</v>
      </c>
      <c r="AE8037" t="s">
        <v>24191</v>
      </c>
      <c r="AF8037" t="s">
        <v>24192</v>
      </c>
      <c r="AG8037">
        <v>0.28000000000000003</v>
      </c>
      <c r="AH8037" t="s">
        <v>56</v>
      </c>
      <c r="AI8037" t="s">
        <v>111</v>
      </c>
      <c r="AJ8037" t="s">
        <v>40</v>
      </c>
    </row>
    <row r="8038" spans="1:36" x14ac:dyDescent="0.25">
      <c r="A8038" t="s">
        <v>32</v>
      </c>
      <c r="B8038" t="s">
        <v>24193</v>
      </c>
      <c r="C8038">
        <f>YEAR(B8038)</f>
        <v>2022</v>
      </c>
      <c r="D8038">
        <v>57.2</v>
      </c>
      <c r="E8038">
        <v>50</v>
      </c>
      <c r="F8038">
        <v>53.2</v>
      </c>
      <c r="H8038" s="2">
        <f>IF(F8038-54.31&lt;=0,0,IF(F8038-54.31&lt;=1,1,2))</f>
        <v>0</v>
      </c>
      <c r="I8038">
        <v>57.2</v>
      </c>
      <c r="J8038">
        <v>50</v>
      </c>
      <c r="K8038">
        <v>53.2</v>
      </c>
      <c r="L8038">
        <v>48.9</v>
      </c>
      <c r="M8038">
        <v>85.4</v>
      </c>
      <c r="O8038">
        <v>0.76100000000000001</v>
      </c>
      <c r="P8038">
        <v>100</v>
      </c>
      <c r="Q8038">
        <v>16.670000000000002</v>
      </c>
      <c r="R8038" t="s">
        <v>40</v>
      </c>
      <c r="S8038">
        <v>0</v>
      </c>
      <c r="T8038">
        <v>0</v>
      </c>
      <c r="U8038">
        <v>43.8</v>
      </c>
      <c r="V8038">
        <v>32.200000000000003</v>
      </c>
      <c r="W8038">
        <v>315.60000000000002</v>
      </c>
      <c r="X8038">
        <v>1007.3</v>
      </c>
      <c r="Y8038">
        <v>81</v>
      </c>
      <c r="Z8038">
        <v>5.6</v>
      </c>
      <c r="AA8038">
        <v>102.2</v>
      </c>
      <c r="AB8038">
        <v>8.8000000000000007</v>
      </c>
      <c r="AC8038">
        <v>4</v>
      </c>
      <c r="AD8038">
        <v>0</v>
      </c>
      <c r="AE8038" t="s">
        <v>24194</v>
      </c>
      <c r="AF8038" t="s">
        <v>24195</v>
      </c>
      <c r="AG8038">
        <v>0.32</v>
      </c>
      <c r="AH8038" t="s">
        <v>56</v>
      </c>
      <c r="AI8038" t="s">
        <v>111</v>
      </c>
      <c r="AJ8038" t="s">
        <v>40</v>
      </c>
    </row>
    <row r="8039" spans="1:36" x14ac:dyDescent="0.25">
      <c r="A8039" t="s">
        <v>32</v>
      </c>
      <c r="B8039" t="s">
        <v>24196</v>
      </c>
      <c r="C8039">
        <f>YEAR(B8039)</f>
        <v>2022</v>
      </c>
      <c r="D8039">
        <v>51.8</v>
      </c>
      <c r="E8039">
        <v>44.6</v>
      </c>
      <c r="F8039">
        <v>47.6</v>
      </c>
      <c r="H8039" s="2">
        <f>IF(F8039-54.31&lt;=0,0,IF(F8039-54.31&lt;=1,1,2))</f>
        <v>0</v>
      </c>
      <c r="I8039">
        <v>51.8</v>
      </c>
      <c r="J8039">
        <v>34.9</v>
      </c>
      <c r="K8039">
        <v>40</v>
      </c>
      <c r="L8039">
        <v>41</v>
      </c>
      <c r="M8039">
        <v>77.900000000000006</v>
      </c>
      <c r="O8039">
        <v>0.08</v>
      </c>
      <c r="P8039">
        <v>100</v>
      </c>
      <c r="Q8039">
        <v>16.670000000000002</v>
      </c>
      <c r="R8039" t="s">
        <v>40</v>
      </c>
      <c r="S8039">
        <v>0</v>
      </c>
      <c r="T8039">
        <v>0</v>
      </c>
      <c r="U8039">
        <v>42.3</v>
      </c>
      <c r="V8039">
        <v>31.1</v>
      </c>
      <c r="W8039">
        <v>325.2</v>
      </c>
      <c r="X8039">
        <v>1020.6</v>
      </c>
      <c r="Y8039">
        <v>89.1</v>
      </c>
      <c r="Z8039">
        <v>5.9</v>
      </c>
      <c r="AA8039">
        <v>66.5</v>
      </c>
      <c r="AB8039">
        <v>5.7</v>
      </c>
      <c r="AC8039">
        <v>3</v>
      </c>
      <c r="AD8039">
        <v>0</v>
      </c>
      <c r="AE8039" t="s">
        <v>24197</v>
      </c>
      <c r="AF8039" t="s">
        <v>24198</v>
      </c>
      <c r="AG8039">
        <v>0.35</v>
      </c>
      <c r="AH8039" t="s">
        <v>56</v>
      </c>
      <c r="AI8039" t="s">
        <v>111</v>
      </c>
      <c r="AJ8039" t="s">
        <v>40</v>
      </c>
    </row>
    <row r="8040" spans="1:36" x14ac:dyDescent="0.25">
      <c r="A8040" t="s">
        <v>32</v>
      </c>
      <c r="B8040" t="s">
        <v>24199</v>
      </c>
      <c r="C8040">
        <f>YEAR(B8040)</f>
        <v>2022</v>
      </c>
      <c r="D8040">
        <v>51.8</v>
      </c>
      <c r="E8040">
        <v>46.4</v>
      </c>
      <c r="F8040">
        <v>49.3</v>
      </c>
      <c r="H8040" s="2">
        <f>IF(F8040-54.31&lt;=0,0,IF(F8040-54.31&lt;=1,1,2))</f>
        <v>0</v>
      </c>
      <c r="I8040">
        <v>51.8</v>
      </c>
      <c r="J8040">
        <v>37.5</v>
      </c>
      <c r="K8040">
        <v>45.3</v>
      </c>
      <c r="L8040">
        <v>37.799999999999997</v>
      </c>
      <c r="M8040">
        <v>64.7</v>
      </c>
      <c r="O8040">
        <v>2.5000000000000001E-2</v>
      </c>
      <c r="P8040">
        <v>100</v>
      </c>
      <c r="Q8040">
        <v>4.17</v>
      </c>
      <c r="R8040" t="s">
        <v>40</v>
      </c>
      <c r="S8040">
        <v>0</v>
      </c>
      <c r="T8040">
        <v>0</v>
      </c>
      <c r="U8040">
        <v>41.2</v>
      </c>
      <c r="V8040">
        <v>27.7</v>
      </c>
      <c r="W8040">
        <v>316.89999999999998</v>
      </c>
      <c r="X8040">
        <v>1020.7</v>
      </c>
      <c r="Y8040">
        <v>85.8</v>
      </c>
      <c r="Z8040">
        <v>6.2</v>
      </c>
      <c r="AA8040">
        <v>94.1</v>
      </c>
      <c r="AB8040">
        <v>8</v>
      </c>
      <c r="AC8040">
        <v>4</v>
      </c>
      <c r="AD8040">
        <v>0</v>
      </c>
      <c r="AE8040" t="s">
        <v>24200</v>
      </c>
      <c r="AF8040" t="s">
        <v>24201</v>
      </c>
      <c r="AG8040">
        <v>0.38</v>
      </c>
      <c r="AH8040" t="s">
        <v>56</v>
      </c>
      <c r="AI8040" t="s">
        <v>137</v>
      </c>
      <c r="AJ8040" t="s">
        <v>40</v>
      </c>
    </row>
    <row r="8041" spans="1:36" x14ac:dyDescent="0.25">
      <c r="A8041" t="s">
        <v>32</v>
      </c>
      <c r="B8041" t="s">
        <v>24202</v>
      </c>
      <c r="C8041">
        <f>YEAR(B8041)</f>
        <v>2022</v>
      </c>
      <c r="D8041">
        <v>57.2</v>
      </c>
      <c r="E8041">
        <v>41</v>
      </c>
      <c r="F8041">
        <v>52</v>
      </c>
      <c r="H8041" s="2">
        <f>IF(F8041-54.31&lt;=0,0,IF(F8041-54.31&lt;=1,1,2))</f>
        <v>0</v>
      </c>
      <c r="I8041">
        <v>57.2</v>
      </c>
      <c r="J8041">
        <v>37.9</v>
      </c>
      <c r="K8041">
        <v>50.6</v>
      </c>
      <c r="L8041">
        <v>42.5</v>
      </c>
      <c r="M8041">
        <v>70.7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25.3</v>
      </c>
      <c r="V8041">
        <v>20.7</v>
      </c>
      <c r="W8041">
        <v>312</v>
      </c>
      <c r="X8041">
        <v>1016.3</v>
      </c>
      <c r="Y8041">
        <v>57.7</v>
      </c>
      <c r="Z8041">
        <v>6.2</v>
      </c>
      <c r="AA8041">
        <v>137.1</v>
      </c>
      <c r="AB8041">
        <v>11.8</v>
      </c>
      <c r="AC8041">
        <v>6</v>
      </c>
      <c r="AD8041">
        <v>0</v>
      </c>
      <c r="AE8041" t="s">
        <v>24203</v>
      </c>
      <c r="AF8041" t="s">
        <v>24204</v>
      </c>
      <c r="AG8041">
        <v>0.42</v>
      </c>
      <c r="AH8041" t="s">
        <v>36</v>
      </c>
      <c r="AI8041" t="s">
        <v>37</v>
      </c>
      <c r="AJ8041" t="s">
        <v>38</v>
      </c>
    </row>
    <row r="8042" spans="1:36" x14ac:dyDescent="0.25">
      <c r="A8042" t="s">
        <v>32</v>
      </c>
      <c r="B8042" t="s">
        <v>24205</v>
      </c>
      <c r="C8042">
        <f>YEAR(B8042)</f>
        <v>2022</v>
      </c>
      <c r="D8042">
        <v>53.6</v>
      </c>
      <c r="E8042">
        <v>50</v>
      </c>
      <c r="F8042">
        <v>51.6</v>
      </c>
      <c r="H8042" s="2">
        <f>IF(F8042-54.31&lt;=0,0,IF(F8042-54.31&lt;=1,1,2))</f>
        <v>0</v>
      </c>
      <c r="I8042">
        <v>53.6</v>
      </c>
      <c r="J8042">
        <v>43.6</v>
      </c>
      <c r="K8042">
        <v>51.1</v>
      </c>
      <c r="L8042">
        <v>34.9</v>
      </c>
      <c r="M8042">
        <v>53.1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38.9</v>
      </c>
      <c r="V8042">
        <v>24.2</v>
      </c>
      <c r="W8042">
        <v>354.4</v>
      </c>
      <c r="X8042">
        <v>1022.6</v>
      </c>
      <c r="Y8042">
        <v>45.8</v>
      </c>
      <c r="Z8042">
        <v>6.2</v>
      </c>
      <c r="AA8042">
        <v>135.69999999999999</v>
      </c>
      <c r="AB8042">
        <v>11.8</v>
      </c>
      <c r="AC8042">
        <v>5</v>
      </c>
      <c r="AD8042">
        <v>0</v>
      </c>
      <c r="AE8042" t="s">
        <v>24206</v>
      </c>
      <c r="AF8042" t="s">
        <v>24207</v>
      </c>
      <c r="AG8042">
        <v>0.45</v>
      </c>
      <c r="AH8042" t="s">
        <v>36</v>
      </c>
      <c r="AI8042" t="s">
        <v>37</v>
      </c>
      <c r="AJ8042" t="s">
        <v>38</v>
      </c>
    </row>
    <row r="8043" spans="1:36" x14ac:dyDescent="0.25">
      <c r="A8043" t="s">
        <v>32</v>
      </c>
      <c r="B8043" t="s">
        <v>24208</v>
      </c>
      <c r="C8043">
        <f>YEAR(B8043)</f>
        <v>2022</v>
      </c>
      <c r="D8043">
        <v>57.2</v>
      </c>
      <c r="E8043">
        <v>42.8</v>
      </c>
      <c r="F8043">
        <v>52</v>
      </c>
      <c r="H8043" s="2">
        <f>IF(F8043-54.31&lt;=0,0,IF(F8043-54.31&lt;=1,1,2))</f>
        <v>0</v>
      </c>
      <c r="I8043">
        <v>57.2</v>
      </c>
      <c r="J8043">
        <v>39.200000000000003</v>
      </c>
      <c r="K8043">
        <v>51.1</v>
      </c>
      <c r="L8043">
        <v>40.299999999999997</v>
      </c>
      <c r="M8043">
        <v>64.8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17.7</v>
      </c>
      <c r="V8043">
        <v>12.8</v>
      </c>
      <c r="W8043">
        <v>15.3</v>
      </c>
      <c r="X8043">
        <v>1023.5</v>
      </c>
      <c r="Y8043">
        <v>64.7</v>
      </c>
      <c r="Z8043">
        <v>6.2</v>
      </c>
      <c r="AA8043">
        <v>144.6</v>
      </c>
      <c r="AB8043">
        <v>12.3</v>
      </c>
      <c r="AC8043">
        <v>6</v>
      </c>
      <c r="AD8043">
        <v>0</v>
      </c>
      <c r="AE8043" t="s">
        <v>24209</v>
      </c>
      <c r="AF8043" t="s">
        <v>24210</v>
      </c>
      <c r="AG8043">
        <v>0.48</v>
      </c>
      <c r="AH8043" t="s">
        <v>36</v>
      </c>
      <c r="AI8043" t="s">
        <v>37</v>
      </c>
      <c r="AJ8043" t="s">
        <v>38</v>
      </c>
    </row>
    <row r="8044" spans="1:36" x14ac:dyDescent="0.25">
      <c r="A8044" t="s">
        <v>32</v>
      </c>
      <c r="B8044" t="s">
        <v>24211</v>
      </c>
      <c r="C8044">
        <f>YEAR(B8044)</f>
        <v>2022</v>
      </c>
      <c r="D8044">
        <v>59</v>
      </c>
      <c r="E8044">
        <v>50</v>
      </c>
      <c r="F8044">
        <v>54.1</v>
      </c>
      <c r="H8044" s="2">
        <f>IF(F8044-54.31&lt;=0,0,IF(F8044-54.31&lt;=1,1,2))</f>
        <v>0</v>
      </c>
      <c r="I8044">
        <v>59</v>
      </c>
      <c r="J8044">
        <v>50</v>
      </c>
      <c r="K8044">
        <v>54.1</v>
      </c>
      <c r="L8044">
        <v>44</v>
      </c>
      <c r="M8044">
        <v>69.099999999999994</v>
      </c>
      <c r="O8044">
        <v>2.5000000000000001E-2</v>
      </c>
      <c r="P8044">
        <v>100</v>
      </c>
      <c r="Q8044">
        <v>8.33</v>
      </c>
      <c r="R8044" t="s">
        <v>40</v>
      </c>
      <c r="S8044">
        <v>0</v>
      </c>
      <c r="T8044">
        <v>0</v>
      </c>
      <c r="U8044">
        <v>36.200000000000003</v>
      </c>
      <c r="V8044">
        <v>23</v>
      </c>
      <c r="W8044">
        <v>333.7</v>
      </c>
      <c r="X8044">
        <v>1020.8</v>
      </c>
      <c r="Y8044">
        <v>67.3</v>
      </c>
      <c r="Z8044">
        <v>6.2</v>
      </c>
      <c r="AA8044">
        <v>102.9</v>
      </c>
      <c r="AB8044">
        <v>8.8000000000000007</v>
      </c>
      <c r="AC8044">
        <v>4</v>
      </c>
      <c r="AD8044">
        <v>0</v>
      </c>
      <c r="AE8044" t="s">
        <v>24212</v>
      </c>
      <c r="AF8044" t="s">
        <v>24213</v>
      </c>
      <c r="AG8044">
        <v>0.5</v>
      </c>
      <c r="AH8044" t="s">
        <v>56</v>
      </c>
      <c r="AI8044" t="s">
        <v>57</v>
      </c>
      <c r="AJ8044" t="s">
        <v>40</v>
      </c>
    </row>
    <row r="8045" spans="1:36" x14ac:dyDescent="0.25">
      <c r="A8045" t="s">
        <v>32</v>
      </c>
      <c r="B8045" t="s">
        <v>24214</v>
      </c>
      <c r="C8045">
        <f>YEAR(B8045)</f>
        <v>2022</v>
      </c>
      <c r="D8045">
        <v>51.8</v>
      </c>
      <c r="E8045">
        <v>46.4</v>
      </c>
      <c r="F8045">
        <v>49.4</v>
      </c>
      <c r="H8045" s="2">
        <f>IF(F8045-54.31&lt;=0,0,IF(F8045-54.31&lt;=1,1,2))</f>
        <v>0</v>
      </c>
      <c r="I8045">
        <v>51.8</v>
      </c>
      <c r="J8045">
        <v>41.1</v>
      </c>
      <c r="K8045">
        <v>47.5</v>
      </c>
      <c r="L8045">
        <v>35</v>
      </c>
      <c r="M8045">
        <v>57.6</v>
      </c>
      <c r="O8045">
        <v>8.0000000000000002E-3</v>
      </c>
      <c r="P8045">
        <v>100</v>
      </c>
      <c r="Q8045">
        <v>4.17</v>
      </c>
      <c r="R8045" t="s">
        <v>40</v>
      </c>
      <c r="S8045">
        <v>0</v>
      </c>
      <c r="T8045">
        <v>0</v>
      </c>
      <c r="U8045">
        <v>30.6</v>
      </c>
      <c r="V8045">
        <v>23</v>
      </c>
      <c r="W8045">
        <v>5.7</v>
      </c>
      <c r="X8045">
        <v>1027.5</v>
      </c>
      <c r="Y8045">
        <v>66.3</v>
      </c>
      <c r="Z8045">
        <v>6.2</v>
      </c>
      <c r="AA8045">
        <v>98.6</v>
      </c>
      <c r="AB8045">
        <v>8.4</v>
      </c>
      <c r="AC8045">
        <v>5</v>
      </c>
      <c r="AD8045">
        <v>0</v>
      </c>
      <c r="AE8045" t="s">
        <v>24215</v>
      </c>
      <c r="AF8045" t="s">
        <v>24216</v>
      </c>
      <c r="AG8045">
        <v>0.55000000000000004</v>
      </c>
      <c r="AH8045" t="s">
        <v>56</v>
      </c>
      <c r="AI8045" t="s">
        <v>61</v>
      </c>
      <c r="AJ8045" t="s">
        <v>40</v>
      </c>
    </row>
    <row r="8046" spans="1:36" x14ac:dyDescent="0.25">
      <c r="A8046" t="s">
        <v>32</v>
      </c>
      <c r="B8046" t="s">
        <v>24217</v>
      </c>
      <c r="C8046">
        <f>YEAR(B8046)</f>
        <v>2022</v>
      </c>
      <c r="D8046">
        <v>57.2</v>
      </c>
      <c r="E8046">
        <v>37.4</v>
      </c>
      <c r="F8046">
        <v>48.3</v>
      </c>
      <c r="H8046" s="2">
        <f>IF(F8046-54.31&lt;=0,0,IF(F8046-54.31&lt;=1,1,2))</f>
        <v>0</v>
      </c>
      <c r="I8046">
        <v>57.2</v>
      </c>
      <c r="J8046">
        <v>29.8</v>
      </c>
      <c r="K8046">
        <v>46.2</v>
      </c>
      <c r="L8046">
        <v>39.1</v>
      </c>
      <c r="M8046">
        <v>71.099999999999994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14.5</v>
      </c>
      <c r="V8046">
        <v>12.8</v>
      </c>
      <c r="W8046">
        <v>164.7</v>
      </c>
      <c r="X8046">
        <v>1027.4000000000001</v>
      </c>
      <c r="Y8046">
        <v>35</v>
      </c>
      <c r="Z8046">
        <v>6.2</v>
      </c>
      <c r="AA8046">
        <v>139.5</v>
      </c>
      <c r="AB8046">
        <v>12</v>
      </c>
      <c r="AC8046">
        <v>5</v>
      </c>
      <c r="AD8046">
        <v>0</v>
      </c>
      <c r="AE8046" t="s">
        <v>24218</v>
      </c>
      <c r="AF8046" t="s">
        <v>24219</v>
      </c>
      <c r="AG8046">
        <v>0.59</v>
      </c>
      <c r="AH8046" t="s">
        <v>36</v>
      </c>
      <c r="AI8046" t="s">
        <v>37</v>
      </c>
      <c r="AJ8046" t="s">
        <v>38</v>
      </c>
    </row>
    <row r="8047" spans="1:36" x14ac:dyDescent="0.25">
      <c r="A8047" t="s">
        <v>32</v>
      </c>
      <c r="B8047" t="s">
        <v>24220</v>
      </c>
      <c r="C8047">
        <f>YEAR(B8047)</f>
        <v>2022</v>
      </c>
      <c r="D8047">
        <v>59</v>
      </c>
      <c r="E8047">
        <v>50</v>
      </c>
      <c r="F8047">
        <v>55.1</v>
      </c>
      <c r="H8047" s="2">
        <f>IF(F8047-54.31&lt;=0,0,IF(F8047-54.31&lt;=1,1,2))</f>
        <v>1</v>
      </c>
      <c r="I8047">
        <v>59</v>
      </c>
      <c r="J8047">
        <v>50</v>
      </c>
      <c r="K8047">
        <v>55.1</v>
      </c>
      <c r="L8047">
        <v>46.4</v>
      </c>
      <c r="M8047">
        <v>72.7</v>
      </c>
      <c r="O8047">
        <v>4.0000000000000001E-3</v>
      </c>
      <c r="P8047">
        <v>100</v>
      </c>
      <c r="Q8047">
        <v>4.17</v>
      </c>
      <c r="R8047" t="s">
        <v>40</v>
      </c>
      <c r="S8047">
        <v>0</v>
      </c>
      <c r="T8047">
        <v>0</v>
      </c>
      <c r="U8047">
        <v>28.4</v>
      </c>
      <c r="V8047">
        <v>19.7</v>
      </c>
      <c r="W8047">
        <v>177</v>
      </c>
      <c r="X8047">
        <v>1020.8</v>
      </c>
      <c r="Y8047">
        <v>59.6</v>
      </c>
      <c r="Z8047">
        <v>6.2</v>
      </c>
      <c r="AA8047">
        <v>103.1</v>
      </c>
      <c r="AB8047">
        <v>8.9</v>
      </c>
      <c r="AC8047">
        <v>5</v>
      </c>
      <c r="AD8047">
        <v>0</v>
      </c>
      <c r="AE8047" t="s">
        <v>24221</v>
      </c>
      <c r="AF8047" t="s">
        <v>24222</v>
      </c>
      <c r="AG8047">
        <v>0.62</v>
      </c>
      <c r="AH8047" t="s">
        <v>56</v>
      </c>
      <c r="AI8047" t="s">
        <v>65</v>
      </c>
      <c r="AJ8047" t="s">
        <v>40</v>
      </c>
    </row>
    <row r="8048" spans="1:36" x14ac:dyDescent="0.25">
      <c r="A8048" t="s">
        <v>32</v>
      </c>
      <c r="B8048" t="s">
        <v>24223</v>
      </c>
      <c r="C8048">
        <f>YEAR(B8048)</f>
        <v>2022</v>
      </c>
      <c r="D8048">
        <v>58.9</v>
      </c>
      <c r="E8048">
        <v>44.6</v>
      </c>
      <c r="F8048">
        <v>51.8</v>
      </c>
      <c r="H8048" s="2">
        <f>IF(F8048-54.31&lt;=0,0,IF(F8048-54.31&lt;=1,1,2))</f>
        <v>0</v>
      </c>
      <c r="I8048">
        <v>58.9</v>
      </c>
      <c r="J8048">
        <v>34.700000000000003</v>
      </c>
      <c r="K8048">
        <v>49.9</v>
      </c>
      <c r="L8048">
        <v>47.2</v>
      </c>
      <c r="M8048">
        <v>84.4</v>
      </c>
      <c r="O8048">
        <v>0.433</v>
      </c>
      <c r="P8048">
        <v>100</v>
      </c>
      <c r="Q8048">
        <v>8.33</v>
      </c>
      <c r="R8048" t="s">
        <v>40</v>
      </c>
      <c r="S8048">
        <v>0</v>
      </c>
      <c r="T8048">
        <v>0</v>
      </c>
      <c r="U8048">
        <v>41.4</v>
      </c>
      <c r="V8048">
        <v>30</v>
      </c>
      <c r="W8048">
        <v>284.7</v>
      </c>
      <c r="X8048">
        <v>1014</v>
      </c>
      <c r="Y8048">
        <v>76.099999999999994</v>
      </c>
      <c r="Z8048">
        <v>6.1</v>
      </c>
      <c r="AA8048">
        <v>111.3</v>
      </c>
      <c r="AB8048">
        <v>9.6999999999999993</v>
      </c>
      <c r="AC8048">
        <v>5</v>
      </c>
      <c r="AD8048">
        <v>0</v>
      </c>
      <c r="AE8048" t="s">
        <v>24224</v>
      </c>
      <c r="AF8048" t="s">
        <v>24225</v>
      </c>
      <c r="AG8048">
        <v>0.66</v>
      </c>
      <c r="AH8048" t="s">
        <v>56</v>
      </c>
      <c r="AI8048" t="s">
        <v>101</v>
      </c>
      <c r="AJ8048" t="s">
        <v>40</v>
      </c>
    </row>
    <row r="8049" spans="1:36" x14ac:dyDescent="0.25">
      <c r="A8049" t="s">
        <v>32</v>
      </c>
      <c r="B8049" t="s">
        <v>24226</v>
      </c>
      <c r="C8049">
        <f>YEAR(B8049)</f>
        <v>2022</v>
      </c>
      <c r="D8049">
        <v>46.4</v>
      </c>
      <c r="E8049">
        <v>39.200000000000003</v>
      </c>
      <c r="F8049">
        <v>42.4</v>
      </c>
      <c r="H8049" s="2">
        <f>IF(F8049-54.31&lt;=0,0,IF(F8049-54.31&lt;=1,1,2))</f>
        <v>0</v>
      </c>
      <c r="I8049">
        <v>40.1</v>
      </c>
      <c r="J8049">
        <v>27.6</v>
      </c>
      <c r="K8049">
        <v>34.5</v>
      </c>
      <c r="L8049">
        <v>34.9</v>
      </c>
      <c r="M8049">
        <v>75.5</v>
      </c>
      <c r="O8049">
        <v>0.751</v>
      </c>
      <c r="P8049">
        <v>100</v>
      </c>
      <c r="Q8049">
        <v>12.5</v>
      </c>
      <c r="R8049" t="s">
        <v>40</v>
      </c>
      <c r="S8049">
        <v>0.1</v>
      </c>
      <c r="T8049">
        <v>1.4</v>
      </c>
      <c r="U8049">
        <v>30.9</v>
      </c>
      <c r="V8049">
        <v>28.7</v>
      </c>
      <c r="W8049">
        <v>322.10000000000002</v>
      </c>
      <c r="X8049">
        <v>1018.2</v>
      </c>
      <c r="Y8049">
        <v>84.4</v>
      </c>
      <c r="Z8049">
        <v>5.9</v>
      </c>
      <c r="AA8049">
        <v>109.1</v>
      </c>
      <c r="AB8049">
        <v>9.4</v>
      </c>
      <c r="AC8049">
        <v>4</v>
      </c>
      <c r="AD8049">
        <v>0</v>
      </c>
      <c r="AE8049" t="s">
        <v>24227</v>
      </c>
      <c r="AF8049" t="s">
        <v>24228</v>
      </c>
      <c r="AG8049">
        <v>0.69</v>
      </c>
      <c r="AH8049" t="s">
        <v>56</v>
      </c>
      <c r="AI8049" t="s">
        <v>12044</v>
      </c>
      <c r="AJ8049" t="s">
        <v>14</v>
      </c>
    </row>
    <row r="8050" spans="1:36" x14ac:dyDescent="0.25">
      <c r="A8050" t="s">
        <v>32</v>
      </c>
      <c r="B8050" t="s">
        <v>24229</v>
      </c>
      <c r="C8050">
        <f>YEAR(B8050)</f>
        <v>2022</v>
      </c>
      <c r="D8050">
        <v>42.8</v>
      </c>
      <c r="E8050">
        <v>33.799999999999997</v>
      </c>
      <c r="F8050">
        <v>38.9</v>
      </c>
      <c r="H8050" s="2">
        <f>IF(F8050-54.31&lt;=0,0,IF(F8050-54.31&lt;=1,1,2))</f>
        <v>0</v>
      </c>
      <c r="I8050">
        <v>41.2</v>
      </c>
      <c r="J8050">
        <v>27</v>
      </c>
      <c r="K8050">
        <v>32.700000000000003</v>
      </c>
      <c r="L8050">
        <v>34.299999999999997</v>
      </c>
      <c r="M8050">
        <v>83.7</v>
      </c>
      <c r="O8050">
        <v>0.23799999999999999</v>
      </c>
      <c r="P8050">
        <v>100</v>
      </c>
      <c r="Q8050">
        <v>8.33</v>
      </c>
      <c r="R8050" t="s">
        <v>40</v>
      </c>
      <c r="S8050">
        <v>0.1</v>
      </c>
      <c r="T8050">
        <v>3.4</v>
      </c>
      <c r="U8050">
        <v>15</v>
      </c>
      <c r="V8050">
        <v>17.2</v>
      </c>
      <c r="W8050">
        <v>209.7</v>
      </c>
      <c r="X8050">
        <v>1017.8</v>
      </c>
      <c r="Y8050">
        <v>84.2</v>
      </c>
      <c r="Z8050">
        <v>6.2</v>
      </c>
      <c r="AA8050">
        <v>80.7</v>
      </c>
      <c r="AB8050">
        <v>6.8</v>
      </c>
      <c r="AC8050">
        <v>3</v>
      </c>
      <c r="AD8050">
        <v>0</v>
      </c>
      <c r="AE8050" t="s">
        <v>24230</v>
      </c>
      <c r="AF8050" t="s">
        <v>24231</v>
      </c>
      <c r="AG8050">
        <v>0.73</v>
      </c>
      <c r="AH8050" t="s">
        <v>56</v>
      </c>
      <c r="AI8050" t="s">
        <v>12044</v>
      </c>
      <c r="AJ8050" t="s">
        <v>14</v>
      </c>
    </row>
    <row r="8051" spans="1:36" x14ac:dyDescent="0.25">
      <c r="A8051" t="s">
        <v>32</v>
      </c>
      <c r="B8051" t="s">
        <v>24232</v>
      </c>
      <c r="C8051">
        <f>YEAR(B8051)</f>
        <v>2022</v>
      </c>
      <c r="D8051">
        <v>46.4</v>
      </c>
      <c r="E8051">
        <v>37.299999999999997</v>
      </c>
      <c r="F8051">
        <v>42.4</v>
      </c>
      <c r="H8051" s="2">
        <f>IF(F8051-54.31&lt;=0,0,IF(F8051-54.31&lt;=1,1,2))</f>
        <v>0</v>
      </c>
      <c r="I8051">
        <v>39.700000000000003</v>
      </c>
      <c r="J8051">
        <v>30.5</v>
      </c>
      <c r="K8051">
        <v>35.1</v>
      </c>
      <c r="L8051">
        <v>33.5</v>
      </c>
      <c r="M8051">
        <v>71.5</v>
      </c>
      <c r="O8051">
        <v>0.25700000000000001</v>
      </c>
      <c r="P8051">
        <v>100</v>
      </c>
      <c r="Q8051">
        <v>8.33</v>
      </c>
      <c r="R8051" t="s">
        <v>40</v>
      </c>
      <c r="S8051">
        <v>0</v>
      </c>
      <c r="T8051">
        <v>1</v>
      </c>
      <c r="U8051">
        <v>40.5</v>
      </c>
      <c r="V8051">
        <v>25.3</v>
      </c>
      <c r="W8051">
        <v>332</v>
      </c>
      <c r="X8051">
        <v>1016.9</v>
      </c>
      <c r="Y8051">
        <v>79.3</v>
      </c>
      <c r="Z8051">
        <v>6</v>
      </c>
      <c r="AA8051">
        <v>108.3</v>
      </c>
      <c r="AB8051">
        <v>9.4</v>
      </c>
      <c r="AC8051">
        <v>4</v>
      </c>
      <c r="AD8051">
        <v>0</v>
      </c>
      <c r="AE8051" t="s">
        <v>24233</v>
      </c>
      <c r="AF8051" t="s">
        <v>24234</v>
      </c>
      <c r="AG8051">
        <v>0.75</v>
      </c>
      <c r="AH8051" t="s">
        <v>56</v>
      </c>
      <c r="AI8051" t="s">
        <v>101</v>
      </c>
      <c r="AJ8051" t="s">
        <v>40</v>
      </c>
    </row>
    <row r="8052" spans="1:36" x14ac:dyDescent="0.25">
      <c r="A8052" t="s">
        <v>32</v>
      </c>
      <c r="B8052" t="s">
        <v>24235</v>
      </c>
      <c r="C8052">
        <f>YEAR(B8052)</f>
        <v>2022</v>
      </c>
      <c r="D8052">
        <v>46.4</v>
      </c>
      <c r="E8052">
        <v>39.200000000000003</v>
      </c>
      <c r="F8052">
        <v>43.8</v>
      </c>
      <c r="H8052" s="2">
        <f>IF(F8052-54.31&lt;=0,0,IF(F8052-54.31&lt;=1,1,2))</f>
        <v>0</v>
      </c>
      <c r="I8052">
        <v>39.799999999999997</v>
      </c>
      <c r="J8052">
        <v>30.5</v>
      </c>
      <c r="K8052">
        <v>35.700000000000003</v>
      </c>
      <c r="L8052">
        <v>34.1</v>
      </c>
      <c r="M8052">
        <v>70</v>
      </c>
      <c r="O8052">
        <v>9.7000000000000003E-2</v>
      </c>
      <c r="P8052">
        <v>100</v>
      </c>
      <c r="Q8052">
        <v>12.5</v>
      </c>
      <c r="R8052" t="s">
        <v>40</v>
      </c>
      <c r="S8052">
        <v>0</v>
      </c>
      <c r="T8052">
        <v>0.5</v>
      </c>
      <c r="U8052">
        <v>38</v>
      </c>
      <c r="V8052">
        <v>25.3</v>
      </c>
      <c r="W8052">
        <v>333.8</v>
      </c>
      <c r="X8052">
        <v>1020.4</v>
      </c>
      <c r="Y8052">
        <v>89.1</v>
      </c>
      <c r="Z8052">
        <v>6</v>
      </c>
      <c r="AA8052">
        <v>127.5</v>
      </c>
      <c r="AB8052">
        <v>11.1</v>
      </c>
      <c r="AC8052">
        <v>5</v>
      </c>
      <c r="AD8052">
        <v>0</v>
      </c>
      <c r="AE8052" t="s">
        <v>24236</v>
      </c>
      <c r="AF8052" t="s">
        <v>24237</v>
      </c>
      <c r="AG8052">
        <v>0.8</v>
      </c>
      <c r="AH8052" t="s">
        <v>56</v>
      </c>
      <c r="AI8052" t="s">
        <v>111</v>
      </c>
      <c r="AJ8052" t="s">
        <v>40</v>
      </c>
    </row>
    <row r="8053" spans="1:36" x14ac:dyDescent="0.25">
      <c r="A8053" t="s">
        <v>32</v>
      </c>
      <c r="B8053" t="s">
        <v>24238</v>
      </c>
      <c r="C8053">
        <f>YEAR(B8053)</f>
        <v>2022</v>
      </c>
      <c r="D8053">
        <v>49.9</v>
      </c>
      <c r="E8053">
        <v>42.8</v>
      </c>
      <c r="F8053">
        <v>46.4</v>
      </c>
      <c r="H8053" s="2">
        <f>IF(F8053-54.31&lt;=0,0,IF(F8053-54.31&lt;=1,1,2))</f>
        <v>0</v>
      </c>
      <c r="I8053">
        <v>46.3</v>
      </c>
      <c r="J8053">
        <v>35.1</v>
      </c>
      <c r="K8053">
        <v>41.4</v>
      </c>
      <c r="L8053">
        <v>40.299999999999997</v>
      </c>
      <c r="M8053">
        <v>79.5</v>
      </c>
      <c r="O8053">
        <v>0.159</v>
      </c>
      <c r="P8053">
        <v>100</v>
      </c>
      <c r="Q8053">
        <v>12.5</v>
      </c>
      <c r="R8053" t="s">
        <v>40</v>
      </c>
      <c r="S8053">
        <v>0</v>
      </c>
      <c r="T8053">
        <v>0.3</v>
      </c>
      <c r="U8053">
        <v>27.5</v>
      </c>
      <c r="V8053">
        <v>16.100000000000001</v>
      </c>
      <c r="W8053">
        <v>338</v>
      </c>
      <c r="X8053">
        <v>1023.1</v>
      </c>
      <c r="Y8053">
        <v>84.2</v>
      </c>
      <c r="Z8053">
        <v>6.2</v>
      </c>
      <c r="AA8053">
        <v>112.9</v>
      </c>
      <c r="AB8053">
        <v>9.6999999999999993</v>
      </c>
      <c r="AC8053">
        <v>4</v>
      </c>
      <c r="AD8053">
        <v>0</v>
      </c>
      <c r="AE8053" t="s">
        <v>24239</v>
      </c>
      <c r="AF8053" t="s">
        <v>24240</v>
      </c>
      <c r="AG8053">
        <v>0.83</v>
      </c>
      <c r="AH8053" t="s">
        <v>56</v>
      </c>
      <c r="AI8053" t="s">
        <v>101</v>
      </c>
      <c r="AJ8053" t="s">
        <v>40</v>
      </c>
    </row>
    <row r="8054" spans="1:36" x14ac:dyDescent="0.25">
      <c r="A8054" t="s">
        <v>32</v>
      </c>
      <c r="B8054" t="s">
        <v>24241</v>
      </c>
      <c r="C8054">
        <f>YEAR(B8054)</f>
        <v>2022</v>
      </c>
      <c r="D8054">
        <v>55.4</v>
      </c>
      <c r="E8054">
        <v>40.9</v>
      </c>
      <c r="F8054">
        <v>46.3</v>
      </c>
      <c r="H8054" s="2">
        <f>IF(F8054-54.31&lt;=0,0,IF(F8054-54.31&lt;=1,1,2))</f>
        <v>0</v>
      </c>
      <c r="I8054">
        <v>55.4</v>
      </c>
      <c r="J8054">
        <v>34.299999999999997</v>
      </c>
      <c r="K8054">
        <v>42.7</v>
      </c>
      <c r="L8054">
        <v>38.700000000000003</v>
      </c>
      <c r="M8054">
        <v>75.599999999999994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0.2</v>
      </c>
      <c r="U8054">
        <v>17.7</v>
      </c>
      <c r="V8054">
        <v>11.4</v>
      </c>
      <c r="W8054">
        <v>179</v>
      </c>
      <c r="X8054">
        <v>1021.8</v>
      </c>
      <c r="Y8054">
        <v>57.1</v>
      </c>
      <c r="Z8054">
        <v>6.2</v>
      </c>
      <c r="AA8054">
        <v>135.30000000000001</v>
      </c>
      <c r="AB8054">
        <v>11.9</v>
      </c>
      <c r="AC8054">
        <v>5</v>
      </c>
      <c r="AD8054">
        <v>0</v>
      </c>
      <c r="AE8054" t="s">
        <v>24242</v>
      </c>
      <c r="AF8054" t="s">
        <v>24243</v>
      </c>
      <c r="AG8054">
        <v>0.87</v>
      </c>
      <c r="AH8054" t="s">
        <v>36</v>
      </c>
      <c r="AI8054" t="s">
        <v>37</v>
      </c>
      <c r="AJ8054" t="s">
        <v>38</v>
      </c>
    </row>
    <row r="8055" spans="1:36" x14ac:dyDescent="0.25">
      <c r="A8055" t="s">
        <v>32</v>
      </c>
      <c r="B8055" t="s">
        <v>24244</v>
      </c>
      <c r="C8055">
        <f>YEAR(B8055)</f>
        <v>2022</v>
      </c>
      <c r="D8055">
        <v>60.8</v>
      </c>
      <c r="E8055">
        <v>41</v>
      </c>
      <c r="F8055">
        <v>51</v>
      </c>
      <c r="H8055" s="2">
        <f>IF(F8055-54.31&lt;=0,0,IF(F8055-54.31&lt;=1,1,2))</f>
        <v>0</v>
      </c>
      <c r="I8055">
        <v>60.8</v>
      </c>
      <c r="J8055">
        <v>34.299999999999997</v>
      </c>
      <c r="K8055">
        <v>49.5</v>
      </c>
      <c r="L8055">
        <v>41.9</v>
      </c>
      <c r="M8055">
        <v>72</v>
      </c>
      <c r="O8055">
        <v>6.0000000000000001E-3</v>
      </c>
      <c r="P8055">
        <v>100</v>
      </c>
      <c r="Q8055">
        <v>4.17</v>
      </c>
      <c r="R8055" t="s">
        <v>40</v>
      </c>
      <c r="S8055">
        <v>0</v>
      </c>
      <c r="T8055">
        <v>0.1</v>
      </c>
      <c r="U8055">
        <v>24.6</v>
      </c>
      <c r="V8055">
        <v>17.2</v>
      </c>
      <c r="W8055">
        <v>168.3</v>
      </c>
      <c r="X8055">
        <v>1016.4</v>
      </c>
      <c r="Y8055">
        <v>54.5</v>
      </c>
      <c r="Z8055">
        <v>6.1</v>
      </c>
      <c r="AA8055">
        <v>106.4</v>
      </c>
      <c r="AB8055">
        <v>9.1</v>
      </c>
      <c r="AC8055">
        <v>4</v>
      </c>
      <c r="AD8055">
        <v>0</v>
      </c>
      <c r="AE8055" t="s">
        <v>24245</v>
      </c>
      <c r="AF8055" t="s">
        <v>24246</v>
      </c>
      <c r="AG8055">
        <v>0.9</v>
      </c>
      <c r="AH8055" t="s">
        <v>56</v>
      </c>
      <c r="AI8055" t="s">
        <v>65</v>
      </c>
      <c r="AJ8055" t="s">
        <v>40</v>
      </c>
    </row>
    <row r="8056" spans="1:36" x14ac:dyDescent="0.25">
      <c r="A8056" t="s">
        <v>32</v>
      </c>
      <c r="B8056" t="s">
        <v>24247</v>
      </c>
      <c r="C8056">
        <f>YEAR(B8056)</f>
        <v>2022</v>
      </c>
      <c r="D8056">
        <v>59</v>
      </c>
      <c r="E8056">
        <v>48.2</v>
      </c>
      <c r="F8056">
        <v>52.9</v>
      </c>
      <c r="H8056" s="2">
        <f>IF(F8056-54.31&lt;=0,0,IF(F8056-54.31&lt;=1,1,2))</f>
        <v>0</v>
      </c>
      <c r="I8056">
        <v>59</v>
      </c>
      <c r="J8056">
        <v>43.4</v>
      </c>
      <c r="K8056">
        <v>52</v>
      </c>
      <c r="L8056">
        <v>47.4</v>
      </c>
      <c r="M8056">
        <v>82.3</v>
      </c>
      <c r="O8056">
        <v>0.08</v>
      </c>
      <c r="P8056">
        <v>100</v>
      </c>
      <c r="Q8056">
        <v>8.33</v>
      </c>
      <c r="R8056" t="s">
        <v>40</v>
      </c>
      <c r="S8056">
        <v>0</v>
      </c>
      <c r="T8056">
        <v>0</v>
      </c>
      <c r="U8056">
        <v>17.899999999999999</v>
      </c>
      <c r="V8056">
        <v>11.4</v>
      </c>
      <c r="W8056">
        <v>236</v>
      </c>
      <c r="X8056">
        <v>1010.6</v>
      </c>
      <c r="Y8056">
        <v>68.400000000000006</v>
      </c>
      <c r="Z8056">
        <v>6.2</v>
      </c>
      <c r="AA8056">
        <v>137.9</v>
      </c>
      <c r="AB8056">
        <v>12.1</v>
      </c>
      <c r="AC8056">
        <v>5</v>
      </c>
      <c r="AD8056">
        <v>0</v>
      </c>
      <c r="AE8056" t="s">
        <v>24248</v>
      </c>
      <c r="AF8056" t="s">
        <v>24249</v>
      </c>
      <c r="AG8056">
        <v>0.94</v>
      </c>
      <c r="AH8056" t="s">
        <v>56</v>
      </c>
      <c r="AI8056" t="s">
        <v>1166</v>
      </c>
      <c r="AJ8056" t="s">
        <v>40</v>
      </c>
    </row>
    <row r="8057" spans="1:36" x14ac:dyDescent="0.25">
      <c r="A8057" t="s">
        <v>32</v>
      </c>
      <c r="B8057" t="s">
        <v>24250</v>
      </c>
      <c r="C8057">
        <f>YEAR(B8057)</f>
        <v>2022</v>
      </c>
      <c r="D8057">
        <v>59</v>
      </c>
      <c r="E8057">
        <v>44.6</v>
      </c>
      <c r="F8057">
        <v>53.4</v>
      </c>
      <c r="H8057" s="2">
        <f>IF(F8057-54.31&lt;=0,0,IF(F8057-54.31&lt;=1,1,2))</f>
        <v>0</v>
      </c>
      <c r="I8057">
        <v>59</v>
      </c>
      <c r="J8057">
        <v>39.200000000000003</v>
      </c>
      <c r="K8057">
        <v>52.8</v>
      </c>
      <c r="L8057">
        <v>45.1</v>
      </c>
      <c r="M8057">
        <v>74.3</v>
      </c>
      <c r="O8057">
        <v>8.1000000000000003E-2</v>
      </c>
      <c r="P8057">
        <v>100</v>
      </c>
      <c r="Q8057">
        <v>8.33</v>
      </c>
      <c r="R8057" t="s">
        <v>40</v>
      </c>
      <c r="S8057">
        <v>0</v>
      </c>
      <c r="T8057">
        <v>0</v>
      </c>
      <c r="U8057">
        <v>23.7</v>
      </c>
      <c r="V8057">
        <v>19.7</v>
      </c>
      <c r="W8057">
        <v>303.8</v>
      </c>
      <c r="X8057">
        <v>1013.2</v>
      </c>
      <c r="Y8057">
        <v>56.3</v>
      </c>
      <c r="Z8057">
        <v>6.2</v>
      </c>
      <c r="AA8057">
        <v>144.6</v>
      </c>
      <c r="AB8057">
        <v>12.6</v>
      </c>
      <c r="AC8057">
        <v>6</v>
      </c>
      <c r="AD8057">
        <v>0</v>
      </c>
      <c r="AE8057" t="s">
        <v>24251</v>
      </c>
      <c r="AF8057" t="s">
        <v>24252</v>
      </c>
      <c r="AG8057">
        <v>0.97</v>
      </c>
      <c r="AH8057" t="s">
        <v>56</v>
      </c>
      <c r="AI8057" t="s">
        <v>1166</v>
      </c>
      <c r="AJ8057" t="s">
        <v>40</v>
      </c>
    </row>
    <row r="8058" spans="1:36" x14ac:dyDescent="0.25">
      <c r="A8058" t="s">
        <v>32</v>
      </c>
      <c r="B8058" t="s">
        <v>24253</v>
      </c>
      <c r="C8058">
        <f>YEAR(B8058)</f>
        <v>2022</v>
      </c>
      <c r="D8058">
        <v>60.8</v>
      </c>
      <c r="E8058">
        <v>48.2</v>
      </c>
      <c r="F8058">
        <v>56.1</v>
      </c>
      <c r="H8058" s="2">
        <f>IF(F8058-54.31&lt;=0,0,IF(F8058-54.31&lt;=1,1,2))</f>
        <v>2</v>
      </c>
      <c r="I8058">
        <v>60.8</v>
      </c>
      <c r="J8058">
        <v>43.7</v>
      </c>
      <c r="K8058">
        <v>55.6</v>
      </c>
      <c r="L8058">
        <v>47</v>
      </c>
      <c r="M8058">
        <v>72.099999999999994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34.4</v>
      </c>
      <c r="V8058">
        <v>24.2</v>
      </c>
      <c r="W8058">
        <v>177.2</v>
      </c>
      <c r="X8058">
        <v>1008</v>
      </c>
      <c r="Y8058">
        <v>53.1</v>
      </c>
      <c r="Z8058">
        <v>6.2</v>
      </c>
      <c r="AA8058">
        <v>123.7</v>
      </c>
      <c r="AB8058">
        <v>10.8</v>
      </c>
      <c r="AC8058">
        <v>5</v>
      </c>
      <c r="AD8058">
        <v>0</v>
      </c>
      <c r="AE8058" t="s">
        <v>24254</v>
      </c>
      <c r="AF8058" t="s">
        <v>24255</v>
      </c>
      <c r="AG8058">
        <v>0</v>
      </c>
      <c r="AH8058" t="s">
        <v>36</v>
      </c>
      <c r="AI8058" t="s">
        <v>37</v>
      </c>
      <c r="AJ8058" t="s">
        <v>38</v>
      </c>
    </row>
    <row r="8059" spans="1:36" x14ac:dyDescent="0.25">
      <c r="A8059" t="s">
        <v>32</v>
      </c>
      <c r="B8059" t="s">
        <v>24256</v>
      </c>
      <c r="C8059">
        <f>YEAR(B8059)</f>
        <v>2022</v>
      </c>
      <c r="D8059">
        <v>60.8</v>
      </c>
      <c r="E8059">
        <v>51.8</v>
      </c>
      <c r="F8059">
        <v>57.7</v>
      </c>
      <c r="H8059" s="2">
        <f>IF(F8059-54.31&lt;=0,0,IF(F8059-54.31&lt;=1,1,2))</f>
        <v>2</v>
      </c>
      <c r="I8059">
        <v>60.8</v>
      </c>
      <c r="J8059">
        <v>51.8</v>
      </c>
      <c r="K8059">
        <v>57.7</v>
      </c>
      <c r="L8059">
        <v>46.6</v>
      </c>
      <c r="M8059">
        <v>67.5</v>
      </c>
      <c r="O8059">
        <v>1.9E-2</v>
      </c>
      <c r="P8059">
        <v>100</v>
      </c>
      <c r="Q8059">
        <v>16.670000000000002</v>
      </c>
      <c r="R8059" t="s">
        <v>40</v>
      </c>
      <c r="S8059">
        <v>0</v>
      </c>
      <c r="T8059">
        <v>0</v>
      </c>
      <c r="U8059">
        <v>42.9</v>
      </c>
      <c r="V8059">
        <v>25.3</v>
      </c>
      <c r="W8059">
        <v>175</v>
      </c>
      <c r="X8059">
        <v>1003.4</v>
      </c>
      <c r="Y8059">
        <v>57.3</v>
      </c>
      <c r="Z8059">
        <v>6.2</v>
      </c>
      <c r="AA8059">
        <v>129.1</v>
      </c>
      <c r="AB8059">
        <v>11.2</v>
      </c>
      <c r="AC8059">
        <v>5</v>
      </c>
      <c r="AD8059">
        <v>0</v>
      </c>
      <c r="AE8059" t="s">
        <v>24257</v>
      </c>
      <c r="AF8059" t="s">
        <v>24258</v>
      </c>
      <c r="AG8059">
        <v>0.04</v>
      </c>
      <c r="AH8059" t="s">
        <v>56</v>
      </c>
      <c r="AI8059" t="s">
        <v>111</v>
      </c>
      <c r="AJ8059" t="s">
        <v>40</v>
      </c>
    </row>
    <row r="8060" spans="1:36" x14ac:dyDescent="0.25">
      <c r="A8060" t="s">
        <v>32</v>
      </c>
      <c r="B8060" t="s">
        <v>24259</v>
      </c>
      <c r="C8060">
        <f>YEAR(B8060)</f>
        <v>2022</v>
      </c>
      <c r="D8060">
        <v>59</v>
      </c>
      <c r="E8060">
        <v>50</v>
      </c>
      <c r="F8060">
        <v>53.4</v>
      </c>
      <c r="H8060" s="2">
        <f>IF(F8060-54.31&lt;=0,0,IF(F8060-54.31&lt;=1,1,2))</f>
        <v>0</v>
      </c>
      <c r="I8060">
        <v>59</v>
      </c>
      <c r="J8060">
        <v>44.6</v>
      </c>
      <c r="K8060">
        <v>53.2</v>
      </c>
      <c r="L8060">
        <v>45.6</v>
      </c>
      <c r="M8060">
        <v>74.900000000000006</v>
      </c>
      <c r="O8060">
        <v>1.9E-2</v>
      </c>
      <c r="P8060">
        <v>100</v>
      </c>
      <c r="Q8060">
        <v>12.5</v>
      </c>
      <c r="R8060" t="s">
        <v>40</v>
      </c>
      <c r="S8060">
        <v>0</v>
      </c>
      <c r="T8060">
        <v>0</v>
      </c>
      <c r="U8060">
        <v>43.9</v>
      </c>
      <c r="V8060">
        <v>34.4</v>
      </c>
      <c r="W8060">
        <v>335</v>
      </c>
      <c r="X8060">
        <v>1004.3</v>
      </c>
      <c r="Y8060">
        <v>62.6</v>
      </c>
      <c r="Z8060">
        <v>6.2</v>
      </c>
      <c r="AA8060">
        <v>123.4</v>
      </c>
      <c r="AB8060">
        <v>10.6</v>
      </c>
      <c r="AC8060">
        <v>5</v>
      </c>
      <c r="AD8060">
        <v>0</v>
      </c>
      <c r="AE8060" t="s">
        <v>24260</v>
      </c>
      <c r="AF8060" t="s">
        <v>24261</v>
      </c>
      <c r="AG8060">
        <v>7.0000000000000007E-2</v>
      </c>
      <c r="AH8060" t="s">
        <v>56</v>
      </c>
      <c r="AI8060" t="s">
        <v>101</v>
      </c>
      <c r="AJ8060" t="s">
        <v>40</v>
      </c>
    </row>
    <row r="8061" spans="1:36" x14ac:dyDescent="0.25">
      <c r="A8061" t="s">
        <v>32</v>
      </c>
      <c r="B8061" t="s">
        <v>24262</v>
      </c>
      <c r="C8061">
        <f>YEAR(B8061)</f>
        <v>2022</v>
      </c>
      <c r="D8061">
        <v>53.6</v>
      </c>
      <c r="E8061">
        <v>48.2</v>
      </c>
      <c r="F8061">
        <v>51.7</v>
      </c>
      <c r="H8061" s="2">
        <f>IF(F8061-54.31&lt;=0,0,IF(F8061-54.31&lt;=1,1,2))</f>
        <v>0</v>
      </c>
      <c r="I8061">
        <v>53.6</v>
      </c>
      <c r="J8061">
        <v>39.6</v>
      </c>
      <c r="K8061">
        <v>50.9</v>
      </c>
      <c r="L8061">
        <v>41</v>
      </c>
      <c r="M8061">
        <v>67.099999999999994</v>
      </c>
      <c r="O8061">
        <v>0.154</v>
      </c>
      <c r="P8061">
        <v>100</v>
      </c>
      <c r="Q8061">
        <v>12.5</v>
      </c>
      <c r="R8061" t="s">
        <v>40</v>
      </c>
      <c r="S8061">
        <v>0</v>
      </c>
      <c r="T8061">
        <v>0</v>
      </c>
      <c r="U8061">
        <v>49.2</v>
      </c>
      <c r="V8061">
        <v>32.200000000000003</v>
      </c>
      <c r="W8061">
        <v>322.8</v>
      </c>
      <c r="X8061">
        <v>1018.7</v>
      </c>
      <c r="Y8061">
        <v>77.7</v>
      </c>
      <c r="Z8061">
        <v>6.1</v>
      </c>
      <c r="AA8061">
        <v>136.19999999999999</v>
      </c>
      <c r="AB8061">
        <v>11.9</v>
      </c>
      <c r="AC8061">
        <v>6</v>
      </c>
      <c r="AD8061">
        <v>0</v>
      </c>
      <c r="AE8061" t="s">
        <v>24263</v>
      </c>
      <c r="AF8061" t="s">
        <v>24264</v>
      </c>
      <c r="AG8061">
        <v>0.1</v>
      </c>
      <c r="AH8061" t="s">
        <v>56</v>
      </c>
      <c r="AI8061" t="s">
        <v>111</v>
      </c>
      <c r="AJ8061" t="s">
        <v>40</v>
      </c>
    </row>
    <row r="8062" spans="1:36" x14ac:dyDescent="0.25">
      <c r="A8062" t="s">
        <v>32</v>
      </c>
      <c r="B8062" t="s">
        <v>24265</v>
      </c>
      <c r="C8062">
        <f>YEAR(B8062)</f>
        <v>2022</v>
      </c>
      <c r="D8062">
        <v>60.8</v>
      </c>
      <c r="E8062">
        <v>41</v>
      </c>
      <c r="F8062">
        <v>52</v>
      </c>
      <c r="H8062" s="2">
        <f>IF(F8062-54.31&lt;=0,0,IF(F8062-54.31&lt;=1,1,2))</f>
        <v>0</v>
      </c>
      <c r="I8062">
        <v>60.8</v>
      </c>
      <c r="J8062">
        <v>35.299999999999997</v>
      </c>
      <c r="K8062">
        <v>50.4</v>
      </c>
      <c r="L8062">
        <v>44.3</v>
      </c>
      <c r="M8062">
        <v>75.5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17.2</v>
      </c>
      <c r="V8062">
        <v>15</v>
      </c>
      <c r="W8062">
        <v>211.1</v>
      </c>
      <c r="X8062">
        <v>1021</v>
      </c>
      <c r="Y8062">
        <v>28</v>
      </c>
      <c r="Z8062">
        <v>6.2</v>
      </c>
      <c r="AA8062">
        <v>165</v>
      </c>
      <c r="AB8062">
        <v>14.2</v>
      </c>
      <c r="AC8062">
        <v>6</v>
      </c>
      <c r="AD8062">
        <v>0</v>
      </c>
      <c r="AE8062" t="s">
        <v>24266</v>
      </c>
      <c r="AF8062" t="s">
        <v>24267</v>
      </c>
      <c r="AG8062">
        <v>0.14000000000000001</v>
      </c>
      <c r="AH8062" t="s">
        <v>36</v>
      </c>
      <c r="AI8062" t="s">
        <v>37</v>
      </c>
      <c r="AJ8062" t="s">
        <v>38</v>
      </c>
    </row>
    <row r="8063" spans="1:36" x14ac:dyDescent="0.25">
      <c r="A8063" t="s">
        <v>32</v>
      </c>
      <c r="B8063" t="s">
        <v>24268</v>
      </c>
      <c r="C8063">
        <f>YEAR(B8063)</f>
        <v>2022</v>
      </c>
      <c r="D8063">
        <v>62.6</v>
      </c>
      <c r="E8063">
        <v>50</v>
      </c>
      <c r="F8063">
        <v>55.8</v>
      </c>
      <c r="H8063" s="2">
        <f>IF(F8063-54.31&lt;=0,0,IF(F8063-54.31&lt;=1,1,2))</f>
        <v>2</v>
      </c>
      <c r="I8063">
        <v>62.6</v>
      </c>
      <c r="J8063">
        <v>45.2</v>
      </c>
      <c r="K8063">
        <v>55.6</v>
      </c>
      <c r="L8063">
        <v>50.2</v>
      </c>
      <c r="M8063">
        <v>81.8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18.3</v>
      </c>
      <c r="V8063">
        <v>12.7</v>
      </c>
      <c r="W8063">
        <v>142.9</v>
      </c>
      <c r="X8063">
        <v>1021.7</v>
      </c>
      <c r="Y8063">
        <v>35.5</v>
      </c>
      <c r="Z8063">
        <v>6.2</v>
      </c>
      <c r="AA8063">
        <v>143.1</v>
      </c>
      <c r="AB8063">
        <v>12.2</v>
      </c>
      <c r="AC8063">
        <v>6</v>
      </c>
      <c r="AD8063">
        <v>0</v>
      </c>
      <c r="AE8063" t="s">
        <v>24269</v>
      </c>
      <c r="AF8063" t="s">
        <v>24270</v>
      </c>
      <c r="AG8063">
        <v>0.17</v>
      </c>
      <c r="AH8063" t="s">
        <v>36</v>
      </c>
      <c r="AI8063" t="s">
        <v>37</v>
      </c>
      <c r="AJ8063" t="s">
        <v>38</v>
      </c>
    </row>
    <row r="8064" spans="1:36" x14ac:dyDescent="0.25">
      <c r="A8064" t="s">
        <v>32</v>
      </c>
      <c r="B8064" t="s">
        <v>24271</v>
      </c>
      <c r="C8064">
        <f>YEAR(B8064)</f>
        <v>2022</v>
      </c>
      <c r="D8064">
        <v>64.400000000000006</v>
      </c>
      <c r="E8064">
        <v>48.2</v>
      </c>
      <c r="F8064">
        <v>56.2</v>
      </c>
      <c r="H8064" s="2">
        <f>IF(F8064-54.31&lt;=0,0,IF(F8064-54.31&lt;=1,1,2))</f>
        <v>2</v>
      </c>
      <c r="I8064">
        <v>64.400000000000006</v>
      </c>
      <c r="J8064">
        <v>44.6</v>
      </c>
      <c r="K8064">
        <v>55.8</v>
      </c>
      <c r="L8064">
        <v>49.6</v>
      </c>
      <c r="M8064">
        <v>79.599999999999994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34.4</v>
      </c>
      <c r="V8064">
        <v>12.8</v>
      </c>
      <c r="W8064">
        <v>174.5</v>
      </c>
      <c r="X8064">
        <v>1017.8</v>
      </c>
      <c r="Y8064">
        <v>28.8</v>
      </c>
      <c r="Z8064">
        <v>6.2</v>
      </c>
      <c r="AA8064">
        <v>144.9</v>
      </c>
      <c r="AB8064">
        <v>12.5</v>
      </c>
      <c r="AC8064">
        <v>6</v>
      </c>
      <c r="AD8064">
        <v>0</v>
      </c>
      <c r="AE8064" t="s">
        <v>24272</v>
      </c>
      <c r="AF8064" t="s">
        <v>24273</v>
      </c>
      <c r="AG8064">
        <v>0.2</v>
      </c>
      <c r="AH8064" t="s">
        <v>36</v>
      </c>
      <c r="AI8064" t="s">
        <v>37</v>
      </c>
      <c r="AJ8064" t="s">
        <v>38</v>
      </c>
    </row>
    <row r="8065" spans="1:36" x14ac:dyDescent="0.25">
      <c r="A8065" t="s">
        <v>32</v>
      </c>
      <c r="B8065" t="s">
        <v>24274</v>
      </c>
      <c r="C8065">
        <f>YEAR(B8065)</f>
        <v>2022</v>
      </c>
      <c r="D8065">
        <v>60.8</v>
      </c>
      <c r="E8065">
        <v>41</v>
      </c>
      <c r="F8065">
        <v>54.4</v>
      </c>
      <c r="H8065" s="2">
        <f>IF(F8065-54.31&lt;=0,0,IF(F8065-54.31&lt;=1,1,2))</f>
        <v>1</v>
      </c>
      <c r="I8065">
        <v>60.8</v>
      </c>
      <c r="J8065">
        <v>32.700000000000003</v>
      </c>
      <c r="K8065">
        <v>52.3</v>
      </c>
      <c r="L8065">
        <v>43.9</v>
      </c>
      <c r="M8065">
        <v>69.2</v>
      </c>
      <c r="O8065">
        <v>4.1000000000000002E-2</v>
      </c>
      <c r="P8065">
        <v>100</v>
      </c>
      <c r="Q8065">
        <v>4.17</v>
      </c>
      <c r="R8065" t="s">
        <v>40</v>
      </c>
      <c r="S8065">
        <v>0</v>
      </c>
      <c r="T8065">
        <v>0</v>
      </c>
      <c r="U8065">
        <v>39.1</v>
      </c>
      <c r="V8065">
        <v>28.9</v>
      </c>
      <c r="W8065">
        <v>272.39999999999998</v>
      </c>
      <c r="X8065">
        <v>1011.5</v>
      </c>
      <c r="Y8065">
        <v>58.9</v>
      </c>
      <c r="Z8065">
        <v>6.1</v>
      </c>
      <c r="AA8065">
        <v>112.7</v>
      </c>
      <c r="AB8065">
        <v>9.8000000000000007</v>
      </c>
      <c r="AC8065">
        <v>5</v>
      </c>
      <c r="AD8065">
        <v>0</v>
      </c>
      <c r="AE8065" t="s">
        <v>24275</v>
      </c>
      <c r="AF8065" t="s">
        <v>24276</v>
      </c>
      <c r="AG8065">
        <v>0.25</v>
      </c>
      <c r="AH8065" t="s">
        <v>56</v>
      </c>
      <c r="AI8065" t="s">
        <v>61</v>
      </c>
      <c r="AJ8065" t="s">
        <v>40</v>
      </c>
    </row>
    <row r="8066" spans="1:36" x14ac:dyDescent="0.25">
      <c r="A8066" t="s">
        <v>32</v>
      </c>
      <c r="B8066" t="s">
        <v>24277</v>
      </c>
      <c r="C8066">
        <f>YEAR(B8066)</f>
        <v>2022</v>
      </c>
      <c r="D8066">
        <v>53.6</v>
      </c>
      <c r="E8066">
        <v>46.4</v>
      </c>
      <c r="F8066">
        <v>50.7</v>
      </c>
      <c r="H8066" s="2">
        <f>IF(F8066-54.31&lt;=0,0,IF(F8066-54.31&lt;=1,1,2))</f>
        <v>0</v>
      </c>
      <c r="I8066">
        <v>53.6</v>
      </c>
      <c r="J8066">
        <v>36.6</v>
      </c>
      <c r="K8066">
        <v>47.5</v>
      </c>
      <c r="L8066">
        <v>38.1</v>
      </c>
      <c r="M8066">
        <v>63.4</v>
      </c>
      <c r="O8066">
        <v>0.54600000000000004</v>
      </c>
      <c r="P8066">
        <v>100</v>
      </c>
      <c r="Q8066">
        <v>12.5</v>
      </c>
      <c r="R8066" t="s">
        <v>40</v>
      </c>
      <c r="S8066">
        <v>0</v>
      </c>
      <c r="T8066">
        <v>0</v>
      </c>
      <c r="U8066">
        <v>50.1</v>
      </c>
      <c r="V8066">
        <v>36.799999999999997</v>
      </c>
      <c r="W8066">
        <v>337.1</v>
      </c>
      <c r="X8066">
        <v>1020.5</v>
      </c>
      <c r="Y8066">
        <v>76.099999999999994</v>
      </c>
      <c r="Z8066">
        <v>6.2</v>
      </c>
      <c r="AA8066">
        <v>145.6</v>
      </c>
      <c r="AB8066">
        <v>12.6</v>
      </c>
      <c r="AC8066">
        <v>6</v>
      </c>
      <c r="AD8066">
        <v>0</v>
      </c>
      <c r="AE8066" t="s">
        <v>24278</v>
      </c>
      <c r="AF8066" t="s">
        <v>24279</v>
      </c>
      <c r="AG8066">
        <v>0.26</v>
      </c>
      <c r="AH8066" t="s">
        <v>56</v>
      </c>
      <c r="AI8066" t="s">
        <v>111</v>
      </c>
      <c r="AJ8066" t="s">
        <v>40</v>
      </c>
    </row>
    <row r="8067" spans="1:36" x14ac:dyDescent="0.25">
      <c r="A8067" t="s">
        <v>32</v>
      </c>
      <c r="B8067" t="s">
        <v>24280</v>
      </c>
      <c r="C8067">
        <f>YEAR(B8067)</f>
        <v>2022</v>
      </c>
      <c r="D8067">
        <v>55.4</v>
      </c>
      <c r="E8067">
        <v>51.8</v>
      </c>
      <c r="F8067">
        <v>53.7</v>
      </c>
      <c r="H8067" s="2">
        <f>IF(F8067-54.31&lt;=0,0,IF(F8067-54.31&lt;=1,1,2))</f>
        <v>0</v>
      </c>
      <c r="I8067">
        <v>55.4</v>
      </c>
      <c r="J8067">
        <v>51.8</v>
      </c>
      <c r="K8067">
        <v>53.7</v>
      </c>
      <c r="L8067">
        <v>38.1</v>
      </c>
      <c r="M8067">
        <v>55.9</v>
      </c>
      <c r="O8067">
        <v>3.0000000000000001E-3</v>
      </c>
      <c r="P8067">
        <v>100</v>
      </c>
      <c r="Q8067">
        <v>4.17</v>
      </c>
      <c r="R8067" t="s">
        <v>40</v>
      </c>
      <c r="S8067">
        <v>0</v>
      </c>
      <c r="T8067">
        <v>0</v>
      </c>
      <c r="U8067">
        <v>47</v>
      </c>
      <c r="V8067">
        <v>29.9</v>
      </c>
      <c r="W8067">
        <v>330.9</v>
      </c>
      <c r="X8067">
        <v>1024.8</v>
      </c>
      <c r="Y8067">
        <v>76.099999999999994</v>
      </c>
      <c r="Z8067">
        <v>6.2</v>
      </c>
      <c r="AA8067">
        <v>146.19999999999999</v>
      </c>
      <c r="AB8067">
        <v>12.8</v>
      </c>
      <c r="AC8067">
        <v>5</v>
      </c>
      <c r="AD8067">
        <v>0</v>
      </c>
      <c r="AE8067" t="s">
        <v>24281</v>
      </c>
      <c r="AF8067" t="s">
        <v>24282</v>
      </c>
      <c r="AG8067">
        <v>0.3</v>
      </c>
      <c r="AH8067" t="s">
        <v>56</v>
      </c>
      <c r="AI8067" t="s">
        <v>78</v>
      </c>
      <c r="AJ8067" t="s">
        <v>40</v>
      </c>
    </row>
    <row r="8068" spans="1:36" x14ac:dyDescent="0.25">
      <c r="A8068" t="s">
        <v>32</v>
      </c>
      <c r="B8068" t="s">
        <v>24283</v>
      </c>
      <c r="C8068">
        <f>YEAR(B8068)</f>
        <v>2022</v>
      </c>
      <c r="D8068">
        <v>59</v>
      </c>
      <c r="E8068">
        <v>48.2</v>
      </c>
      <c r="F8068">
        <v>54.1</v>
      </c>
      <c r="H8068" s="2">
        <f>IF(F8068-54.31&lt;=0,0,IF(F8068-54.31&lt;=1,1,2))</f>
        <v>0</v>
      </c>
      <c r="I8068">
        <v>59</v>
      </c>
      <c r="J8068">
        <v>45.6</v>
      </c>
      <c r="K8068">
        <v>53.7</v>
      </c>
      <c r="L8068">
        <v>44.3</v>
      </c>
      <c r="M8068">
        <v>70.3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22.6</v>
      </c>
      <c r="V8068">
        <v>16.100000000000001</v>
      </c>
      <c r="W8068">
        <v>312.8</v>
      </c>
      <c r="X8068">
        <v>1024.4000000000001</v>
      </c>
      <c r="Y8068">
        <v>43.8</v>
      </c>
      <c r="Z8068">
        <v>6.2</v>
      </c>
      <c r="AA8068">
        <v>180.7</v>
      </c>
      <c r="AB8068">
        <v>15.6</v>
      </c>
      <c r="AC8068">
        <v>7</v>
      </c>
      <c r="AD8068">
        <v>0</v>
      </c>
      <c r="AE8068" t="s">
        <v>24284</v>
      </c>
      <c r="AF8068" t="s">
        <v>24285</v>
      </c>
      <c r="AG8068">
        <v>0.33</v>
      </c>
      <c r="AH8068" t="s">
        <v>36</v>
      </c>
      <c r="AI8068" t="s">
        <v>702</v>
      </c>
      <c r="AJ8068" t="s">
        <v>38</v>
      </c>
    </row>
    <row r="8069" spans="1:36" x14ac:dyDescent="0.25">
      <c r="A8069" t="s">
        <v>32</v>
      </c>
      <c r="B8069" t="s">
        <v>24286</v>
      </c>
      <c r="C8069">
        <f>YEAR(B8069)</f>
        <v>2022</v>
      </c>
      <c r="D8069">
        <v>60.8</v>
      </c>
      <c r="E8069">
        <v>44.6</v>
      </c>
      <c r="F8069">
        <v>53.9</v>
      </c>
      <c r="H8069" s="2">
        <f>IF(F8069-54.31&lt;=0,0,IF(F8069-54.31&lt;=1,1,2))</f>
        <v>0</v>
      </c>
      <c r="I8069">
        <v>60.8</v>
      </c>
      <c r="J8069">
        <v>39.200000000000003</v>
      </c>
      <c r="K8069">
        <v>52.9</v>
      </c>
      <c r="L8069">
        <v>44.7</v>
      </c>
      <c r="M8069">
        <v>72.900000000000006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16.600000000000001</v>
      </c>
      <c r="V8069">
        <v>16.100000000000001</v>
      </c>
      <c r="W8069">
        <v>178.3</v>
      </c>
      <c r="X8069">
        <v>1024.5999999999999</v>
      </c>
      <c r="Y8069">
        <v>57</v>
      </c>
      <c r="Z8069">
        <v>6.2</v>
      </c>
      <c r="AA8069">
        <v>141.6</v>
      </c>
      <c r="AB8069">
        <v>12.1</v>
      </c>
      <c r="AC8069">
        <v>6</v>
      </c>
      <c r="AD8069">
        <v>0</v>
      </c>
      <c r="AE8069" t="s">
        <v>24287</v>
      </c>
      <c r="AF8069" t="s">
        <v>24288</v>
      </c>
      <c r="AG8069">
        <v>0.36</v>
      </c>
      <c r="AH8069" t="s">
        <v>36</v>
      </c>
      <c r="AI8069" t="s">
        <v>174</v>
      </c>
      <c r="AJ8069" t="s">
        <v>38</v>
      </c>
    </row>
    <row r="8070" spans="1:36" x14ac:dyDescent="0.25">
      <c r="A8070" t="s">
        <v>32</v>
      </c>
      <c r="B8070" t="s">
        <v>24289</v>
      </c>
      <c r="C8070">
        <f>YEAR(B8070)</f>
        <v>2022</v>
      </c>
      <c r="D8070">
        <v>60.8</v>
      </c>
      <c r="E8070">
        <v>51.8</v>
      </c>
      <c r="F8070">
        <v>55.4</v>
      </c>
      <c r="H8070" s="2">
        <f>IF(F8070-54.31&lt;=0,0,IF(F8070-54.31&lt;=1,1,2))</f>
        <v>2</v>
      </c>
      <c r="I8070">
        <v>60.8</v>
      </c>
      <c r="J8070">
        <v>51.8</v>
      </c>
      <c r="K8070">
        <v>55.4</v>
      </c>
      <c r="L8070">
        <v>45.4</v>
      </c>
      <c r="M8070">
        <v>69.599999999999994</v>
      </c>
      <c r="O8070">
        <v>0.19700000000000001</v>
      </c>
      <c r="P8070">
        <v>100</v>
      </c>
      <c r="Q8070">
        <v>4.17</v>
      </c>
      <c r="R8070" t="s">
        <v>40</v>
      </c>
      <c r="S8070">
        <v>0</v>
      </c>
      <c r="T8070">
        <v>0</v>
      </c>
      <c r="U8070">
        <v>27.7</v>
      </c>
      <c r="V8070">
        <v>20.6</v>
      </c>
      <c r="W8070">
        <v>286</v>
      </c>
      <c r="X8070">
        <v>1023.4</v>
      </c>
      <c r="Y8070">
        <v>72.400000000000006</v>
      </c>
      <c r="Z8070">
        <v>6.1</v>
      </c>
      <c r="AA8070">
        <v>140.19999999999999</v>
      </c>
      <c r="AB8070">
        <v>12.2</v>
      </c>
      <c r="AC8070">
        <v>6</v>
      </c>
      <c r="AD8070">
        <v>0</v>
      </c>
      <c r="AE8070" t="s">
        <v>24290</v>
      </c>
      <c r="AF8070" t="s">
        <v>24291</v>
      </c>
      <c r="AG8070">
        <v>0.39</v>
      </c>
      <c r="AH8070" t="s">
        <v>56</v>
      </c>
      <c r="AI8070" t="s">
        <v>65</v>
      </c>
      <c r="AJ8070" t="s">
        <v>40</v>
      </c>
    </row>
    <row r="8071" spans="1:36" x14ac:dyDescent="0.25">
      <c r="A8071" t="s">
        <v>32</v>
      </c>
      <c r="B8071" t="s">
        <v>24292</v>
      </c>
      <c r="C8071">
        <f>YEAR(B8071)</f>
        <v>2022</v>
      </c>
      <c r="D8071">
        <v>57.2</v>
      </c>
      <c r="E8071">
        <v>50</v>
      </c>
      <c r="F8071">
        <v>53.9</v>
      </c>
      <c r="H8071" s="2">
        <f>IF(F8071-54.31&lt;=0,0,IF(F8071-54.31&lt;=1,1,2))</f>
        <v>0</v>
      </c>
      <c r="I8071">
        <v>57.2</v>
      </c>
      <c r="J8071">
        <v>48.4</v>
      </c>
      <c r="K8071">
        <v>53.8</v>
      </c>
      <c r="L8071">
        <v>43.5</v>
      </c>
      <c r="M8071">
        <v>68</v>
      </c>
      <c r="O8071">
        <v>2E-3</v>
      </c>
      <c r="P8071">
        <v>100</v>
      </c>
      <c r="Q8071">
        <v>4.17</v>
      </c>
      <c r="R8071" t="s">
        <v>40</v>
      </c>
      <c r="S8071">
        <v>0</v>
      </c>
      <c r="T8071">
        <v>0</v>
      </c>
      <c r="U8071">
        <v>23.9</v>
      </c>
      <c r="V8071">
        <v>16.100000000000001</v>
      </c>
      <c r="W8071">
        <v>319</v>
      </c>
      <c r="X8071">
        <v>1023.6</v>
      </c>
      <c r="Y8071">
        <v>70.8</v>
      </c>
      <c r="Z8071">
        <v>6.2</v>
      </c>
      <c r="AA8071">
        <v>151.69999999999999</v>
      </c>
      <c r="AB8071">
        <v>13</v>
      </c>
      <c r="AC8071">
        <v>6</v>
      </c>
      <c r="AD8071">
        <v>0</v>
      </c>
      <c r="AE8071" t="s">
        <v>24293</v>
      </c>
      <c r="AF8071" t="s">
        <v>24294</v>
      </c>
      <c r="AG8071">
        <v>0.43</v>
      </c>
      <c r="AH8071" t="s">
        <v>56</v>
      </c>
      <c r="AI8071" t="s">
        <v>78</v>
      </c>
      <c r="AJ8071" t="s">
        <v>40</v>
      </c>
    </row>
    <row r="8072" spans="1:36" x14ac:dyDescent="0.25">
      <c r="A8072" t="s">
        <v>32</v>
      </c>
      <c r="B8072" t="s">
        <v>24295</v>
      </c>
      <c r="C8072">
        <f>YEAR(B8072)</f>
        <v>2022</v>
      </c>
      <c r="D8072">
        <v>59</v>
      </c>
      <c r="E8072">
        <v>46.4</v>
      </c>
      <c r="F8072">
        <v>52.2</v>
      </c>
      <c r="H8072" s="2">
        <f>IF(F8072-54.31&lt;=0,0,IF(F8072-54.31&lt;=1,1,2))</f>
        <v>0</v>
      </c>
      <c r="I8072">
        <v>59</v>
      </c>
      <c r="J8072">
        <v>44.2</v>
      </c>
      <c r="K8072">
        <v>51.2</v>
      </c>
      <c r="L8072">
        <v>44.8</v>
      </c>
      <c r="M8072">
        <v>76.5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21.9</v>
      </c>
      <c r="V8072">
        <v>9.1999999999999993</v>
      </c>
      <c r="W8072">
        <v>231</v>
      </c>
      <c r="X8072">
        <v>1024.0999999999999</v>
      </c>
      <c r="Y8072">
        <v>38.9</v>
      </c>
      <c r="Z8072">
        <v>6.2</v>
      </c>
      <c r="AA8072">
        <v>154.5</v>
      </c>
      <c r="AB8072">
        <v>13.4</v>
      </c>
      <c r="AC8072">
        <v>6</v>
      </c>
      <c r="AD8072">
        <v>0</v>
      </c>
      <c r="AE8072" t="s">
        <v>24296</v>
      </c>
      <c r="AF8072" t="s">
        <v>24297</v>
      </c>
      <c r="AG8072">
        <v>0.46</v>
      </c>
      <c r="AH8072" t="s">
        <v>36</v>
      </c>
      <c r="AI8072" t="s">
        <v>37</v>
      </c>
      <c r="AJ8072" t="s">
        <v>38</v>
      </c>
    </row>
    <row r="8073" spans="1:36" x14ac:dyDescent="0.25">
      <c r="A8073" t="s">
        <v>32</v>
      </c>
      <c r="B8073" t="s">
        <v>24298</v>
      </c>
      <c r="C8073">
        <f>YEAR(B8073)</f>
        <v>2022</v>
      </c>
      <c r="D8073">
        <v>59</v>
      </c>
      <c r="E8073">
        <v>44.6</v>
      </c>
      <c r="F8073">
        <v>52.7</v>
      </c>
      <c r="H8073" s="2">
        <f>IF(F8073-54.31&lt;=0,0,IF(F8073-54.31&lt;=1,1,2))</f>
        <v>0</v>
      </c>
      <c r="I8073">
        <v>59</v>
      </c>
      <c r="J8073">
        <v>39.700000000000003</v>
      </c>
      <c r="K8073">
        <v>51</v>
      </c>
      <c r="L8073">
        <v>44.7</v>
      </c>
      <c r="M8073">
        <v>74.8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17.2</v>
      </c>
      <c r="V8073">
        <v>17.2</v>
      </c>
      <c r="W8073">
        <v>150</v>
      </c>
      <c r="X8073">
        <v>1020.9</v>
      </c>
      <c r="Y8073">
        <v>39.200000000000003</v>
      </c>
      <c r="Z8073">
        <v>6.2</v>
      </c>
      <c r="AA8073">
        <v>169</v>
      </c>
      <c r="AB8073">
        <v>14.5</v>
      </c>
      <c r="AC8073">
        <v>6</v>
      </c>
      <c r="AD8073">
        <v>0</v>
      </c>
      <c r="AE8073" t="s">
        <v>24299</v>
      </c>
      <c r="AF8073" t="s">
        <v>24300</v>
      </c>
      <c r="AG8073">
        <v>0.5</v>
      </c>
      <c r="AH8073" t="s">
        <v>36</v>
      </c>
      <c r="AI8073" t="s">
        <v>37</v>
      </c>
      <c r="AJ8073" t="s">
        <v>38</v>
      </c>
    </row>
    <row r="8074" spans="1:36" x14ac:dyDescent="0.25">
      <c r="A8074" t="s">
        <v>32</v>
      </c>
      <c r="B8074" t="s">
        <v>24301</v>
      </c>
      <c r="C8074">
        <f>YEAR(B8074)</f>
        <v>2022</v>
      </c>
      <c r="D8074">
        <v>60.8</v>
      </c>
      <c r="E8074">
        <v>48.2</v>
      </c>
      <c r="F8074">
        <v>55.1</v>
      </c>
      <c r="H8074" s="2">
        <f>IF(F8074-54.31&lt;=0,0,IF(F8074-54.31&lt;=1,1,2))</f>
        <v>1</v>
      </c>
      <c r="I8074">
        <v>60.8</v>
      </c>
      <c r="J8074">
        <v>44.6</v>
      </c>
      <c r="K8074">
        <v>55</v>
      </c>
      <c r="L8074">
        <v>47.5</v>
      </c>
      <c r="M8074">
        <v>76.2</v>
      </c>
      <c r="O8074">
        <v>0.39300000000000002</v>
      </c>
      <c r="P8074">
        <v>100</v>
      </c>
      <c r="Q8074">
        <v>4.17</v>
      </c>
      <c r="R8074" t="s">
        <v>40</v>
      </c>
      <c r="S8074">
        <v>0</v>
      </c>
      <c r="T8074">
        <v>0</v>
      </c>
      <c r="U8074">
        <v>26.4</v>
      </c>
      <c r="V8074">
        <v>17.2</v>
      </c>
      <c r="W8074">
        <v>175.2</v>
      </c>
      <c r="X8074">
        <v>1013.4</v>
      </c>
      <c r="Y8074">
        <v>74.400000000000006</v>
      </c>
      <c r="Z8074">
        <v>6.1</v>
      </c>
      <c r="AA8074">
        <v>69.400000000000006</v>
      </c>
      <c r="AB8074">
        <v>6</v>
      </c>
      <c r="AC8074">
        <v>2</v>
      </c>
      <c r="AD8074">
        <v>0</v>
      </c>
      <c r="AE8074" t="s">
        <v>24302</v>
      </c>
      <c r="AF8074" t="s">
        <v>24303</v>
      </c>
      <c r="AG8074">
        <v>0.53</v>
      </c>
      <c r="AH8074" t="s">
        <v>56</v>
      </c>
      <c r="AI8074" t="s">
        <v>61</v>
      </c>
      <c r="AJ8074" t="s">
        <v>40</v>
      </c>
    </row>
    <row r="8075" spans="1:36" x14ac:dyDescent="0.25">
      <c r="A8075" t="s">
        <v>32</v>
      </c>
      <c r="B8075" t="s">
        <v>24304</v>
      </c>
      <c r="C8075">
        <f>YEAR(B8075)</f>
        <v>2022</v>
      </c>
      <c r="D8075">
        <v>60.8</v>
      </c>
      <c r="E8075">
        <v>44.6</v>
      </c>
      <c r="F8075">
        <v>54</v>
      </c>
      <c r="H8075" s="2">
        <f>IF(F8075-54.31&lt;=0,0,IF(F8075-54.31&lt;=1,1,2))</f>
        <v>0</v>
      </c>
      <c r="I8075">
        <v>60.8</v>
      </c>
      <c r="J8075">
        <v>39.200000000000003</v>
      </c>
      <c r="K8075">
        <v>52.4</v>
      </c>
      <c r="L8075">
        <v>45.4</v>
      </c>
      <c r="M8075">
        <v>73.5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21.9</v>
      </c>
      <c r="V8075">
        <v>23</v>
      </c>
      <c r="W8075">
        <v>270.39999999999998</v>
      </c>
      <c r="X8075">
        <v>1014.3</v>
      </c>
      <c r="Y8075">
        <v>28.9</v>
      </c>
      <c r="Z8075">
        <v>6.2</v>
      </c>
      <c r="AA8075">
        <v>183.7</v>
      </c>
      <c r="AB8075">
        <v>15.9</v>
      </c>
      <c r="AC8075">
        <v>7</v>
      </c>
      <c r="AD8075">
        <v>0</v>
      </c>
      <c r="AE8075" t="s">
        <v>24305</v>
      </c>
      <c r="AF8075" t="s">
        <v>24306</v>
      </c>
      <c r="AG8075">
        <v>0.56000000000000005</v>
      </c>
      <c r="AH8075" t="s">
        <v>36</v>
      </c>
      <c r="AI8075" t="s">
        <v>37</v>
      </c>
      <c r="AJ8075" t="s">
        <v>38</v>
      </c>
    </row>
    <row r="8076" spans="1:36" x14ac:dyDescent="0.25">
      <c r="A8076" t="s">
        <v>32</v>
      </c>
      <c r="B8076" t="s">
        <v>24307</v>
      </c>
      <c r="C8076">
        <f>YEAR(B8076)</f>
        <v>2022</v>
      </c>
      <c r="D8076">
        <v>60.8</v>
      </c>
      <c r="E8076">
        <v>48.2</v>
      </c>
      <c r="F8076">
        <v>56.8</v>
      </c>
      <c r="H8076" s="2">
        <f>IF(F8076-54.31&lt;=0,0,IF(F8076-54.31&lt;=1,1,2))</f>
        <v>2</v>
      </c>
      <c r="I8076">
        <v>60.8</v>
      </c>
      <c r="J8076">
        <v>44.1</v>
      </c>
      <c r="K8076">
        <v>56.2</v>
      </c>
      <c r="L8076">
        <v>45.3</v>
      </c>
      <c r="M8076">
        <v>66.2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29.8</v>
      </c>
      <c r="V8076">
        <v>17.2</v>
      </c>
      <c r="W8076">
        <v>325.60000000000002</v>
      </c>
      <c r="X8076">
        <v>1020.4</v>
      </c>
      <c r="Y8076">
        <v>31.5</v>
      </c>
      <c r="Z8076">
        <v>6.2</v>
      </c>
      <c r="AA8076">
        <v>195.8</v>
      </c>
      <c r="AB8076">
        <v>16.8</v>
      </c>
      <c r="AC8076">
        <v>7</v>
      </c>
      <c r="AD8076">
        <v>0</v>
      </c>
      <c r="AE8076" t="s">
        <v>24308</v>
      </c>
      <c r="AF8076" t="s">
        <v>24309</v>
      </c>
      <c r="AG8076">
        <v>0.6</v>
      </c>
      <c r="AH8076" t="s">
        <v>36</v>
      </c>
      <c r="AI8076" t="s">
        <v>37</v>
      </c>
      <c r="AJ8076" t="s">
        <v>38</v>
      </c>
    </row>
    <row r="8077" spans="1:36" x14ac:dyDescent="0.25">
      <c r="A8077" t="s">
        <v>32</v>
      </c>
      <c r="B8077" t="s">
        <v>24310</v>
      </c>
      <c r="C8077">
        <f>YEAR(B8077)</f>
        <v>2022</v>
      </c>
      <c r="D8077">
        <v>64.400000000000006</v>
      </c>
      <c r="E8077">
        <v>46.4</v>
      </c>
      <c r="F8077">
        <v>55.9</v>
      </c>
      <c r="H8077" s="2">
        <f>IF(F8077-54.31&lt;=0,0,IF(F8077-54.31&lt;=1,1,2))</f>
        <v>2</v>
      </c>
      <c r="I8077">
        <v>64.400000000000006</v>
      </c>
      <c r="J8077">
        <v>41.1</v>
      </c>
      <c r="K8077">
        <v>54.7</v>
      </c>
      <c r="L8077">
        <v>45</v>
      </c>
      <c r="M8077">
        <v>67.599999999999994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25.3</v>
      </c>
      <c r="V8077">
        <v>16.100000000000001</v>
      </c>
      <c r="W8077">
        <v>179.8</v>
      </c>
      <c r="X8077">
        <v>1021</v>
      </c>
      <c r="Y8077">
        <v>30.4</v>
      </c>
      <c r="Z8077">
        <v>6.2</v>
      </c>
      <c r="AA8077">
        <v>171</v>
      </c>
      <c r="AB8077">
        <v>14.7</v>
      </c>
      <c r="AC8077">
        <v>7</v>
      </c>
      <c r="AD8077">
        <v>0</v>
      </c>
      <c r="AE8077" t="s">
        <v>24311</v>
      </c>
      <c r="AF8077" t="s">
        <v>24312</v>
      </c>
      <c r="AG8077">
        <v>0.63</v>
      </c>
      <c r="AH8077" t="s">
        <v>36</v>
      </c>
      <c r="AI8077" t="s">
        <v>37</v>
      </c>
      <c r="AJ8077" t="s">
        <v>38</v>
      </c>
    </row>
    <row r="8078" spans="1:36" x14ac:dyDescent="0.25">
      <c r="A8078" t="s">
        <v>32</v>
      </c>
      <c r="B8078" t="s">
        <v>24313</v>
      </c>
      <c r="C8078">
        <f>YEAR(B8078)</f>
        <v>2022</v>
      </c>
      <c r="D8078">
        <v>69.8</v>
      </c>
      <c r="E8078">
        <v>53.6</v>
      </c>
      <c r="F8078">
        <v>61.6</v>
      </c>
      <c r="H8078" s="2">
        <f>IF(F8078-54.31&lt;=0,0,IF(F8078-54.31&lt;=1,1,2))</f>
        <v>2</v>
      </c>
      <c r="I8078">
        <v>69.8</v>
      </c>
      <c r="J8078">
        <v>53.6</v>
      </c>
      <c r="K8078">
        <v>61.6</v>
      </c>
      <c r="L8078">
        <v>49.9</v>
      </c>
      <c r="M8078">
        <v>66.400000000000006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27.7</v>
      </c>
      <c r="V8078">
        <v>19.600000000000001</v>
      </c>
      <c r="W8078">
        <v>161.19999999999999</v>
      </c>
      <c r="X8078">
        <v>1015.9</v>
      </c>
      <c r="Y8078">
        <v>47</v>
      </c>
      <c r="Z8078">
        <v>6.2</v>
      </c>
      <c r="AA8078">
        <v>186.1</v>
      </c>
      <c r="AB8078">
        <v>16.2</v>
      </c>
      <c r="AC8078">
        <v>7</v>
      </c>
      <c r="AD8078">
        <v>0</v>
      </c>
      <c r="AE8078" t="s">
        <v>24314</v>
      </c>
      <c r="AF8078" t="s">
        <v>24315</v>
      </c>
      <c r="AG8078">
        <v>0.67</v>
      </c>
      <c r="AH8078" t="s">
        <v>36</v>
      </c>
      <c r="AI8078" t="s">
        <v>37</v>
      </c>
      <c r="AJ8078" t="s">
        <v>38</v>
      </c>
    </row>
    <row r="8079" spans="1:36" x14ac:dyDescent="0.25">
      <c r="A8079" t="s">
        <v>32</v>
      </c>
      <c r="B8079" t="s">
        <v>24316</v>
      </c>
      <c r="C8079">
        <f>YEAR(B8079)</f>
        <v>2022</v>
      </c>
      <c r="D8079">
        <v>64.400000000000006</v>
      </c>
      <c r="E8079">
        <v>51.8</v>
      </c>
      <c r="F8079">
        <v>57.4</v>
      </c>
      <c r="H8079" s="2">
        <f>IF(F8079-54.31&lt;=0,0,IF(F8079-54.31&lt;=1,1,2))</f>
        <v>2</v>
      </c>
      <c r="I8079">
        <v>64.400000000000006</v>
      </c>
      <c r="J8079">
        <v>51.8</v>
      </c>
      <c r="K8079">
        <v>57.4</v>
      </c>
      <c r="L8079">
        <v>49.6</v>
      </c>
      <c r="M8079">
        <v>76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27.7</v>
      </c>
      <c r="V8079">
        <v>16</v>
      </c>
      <c r="W8079">
        <v>198.1</v>
      </c>
      <c r="X8079">
        <v>1008.8</v>
      </c>
      <c r="Y8079">
        <v>46.9</v>
      </c>
      <c r="Z8079">
        <v>6.2</v>
      </c>
      <c r="AA8079">
        <v>164.6</v>
      </c>
      <c r="AB8079">
        <v>14.4</v>
      </c>
      <c r="AC8079">
        <v>6</v>
      </c>
      <c r="AD8079">
        <v>0</v>
      </c>
      <c r="AE8079" t="s">
        <v>24317</v>
      </c>
      <c r="AF8079" t="s">
        <v>24318</v>
      </c>
      <c r="AG8079">
        <v>0.7</v>
      </c>
      <c r="AH8079" t="s">
        <v>36</v>
      </c>
      <c r="AI8079" t="s">
        <v>37</v>
      </c>
      <c r="AJ8079" t="s">
        <v>38</v>
      </c>
    </row>
    <row r="8080" spans="1:36" x14ac:dyDescent="0.25">
      <c r="A8080" t="s">
        <v>32</v>
      </c>
      <c r="B8080" t="s">
        <v>24319</v>
      </c>
      <c r="C8080">
        <f>YEAR(B8080)</f>
        <v>2022</v>
      </c>
      <c r="D8080">
        <v>57.2</v>
      </c>
      <c r="E8080">
        <v>51.8</v>
      </c>
      <c r="F8080">
        <v>54.7</v>
      </c>
      <c r="H8080" s="2">
        <f>IF(F8080-54.31&lt;=0,0,IF(F8080-54.31&lt;=1,1,2))</f>
        <v>1</v>
      </c>
      <c r="I8080">
        <v>57.2</v>
      </c>
      <c r="J8080">
        <v>51.8</v>
      </c>
      <c r="K8080">
        <v>54.7</v>
      </c>
      <c r="L8080">
        <v>50</v>
      </c>
      <c r="M8080">
        <v>84.5</v>
      </c>
      <c r="O8080">
        <v>0.62</v>
      </c>
      <c r="P8080">
        <v>100</v>
      </c>
      <c r="Q8080">
        <v>12.5</v>
      </c>
      <c r="R8080" t="s">
        <v>40</v>
      </c>
      <c r="S8080">
        <v>0</v>
      </c>
      <c r="T8080">
        <v>0</v>
      </c>
      <c r="U8080">
        <v>39.9</v>
      </c>
      <c r="V8080">
        <v>27.5</v>
      </c>
      <c r="W8080">
        <v>75.5</v>
      </c>
      <c r="X8080">
        <v>1008.1</v>
      </c>
      <c r="Y8080">
        <v>82.4</v>
      </c>
      <c r="Z8080">
        <v>5.9</v>
      </c>
      <c r="AA8080">
        <v>46.7</v>
      </c>
      <c r="AB8080">
        <v>4.2</v>
      </c>
      <c r="AC8080">
        <v>2</v>
      </c>
      <c r="AD8080">
        <v>0</v>
      </c>
      <c r="AE8080" t="s">
        <v>24320</v>
      </c>
      <c r="AF8080" t="s">
        <v>24321</v>
      </c>
      <c r="AG8080">
        <v>0.74</v>
      </c>
      <c r="AH8080" t="s">
        <v>56</v>
      </c>
      <c r="AI8080" t="s">
        <v>101</v>
      </c>
      <c r="AJ8080" t="s">
        <v>40</v>
      </c>
    </row>
    <row r="8081" spans="1:36" x14ac:dyDescent="0.25">
      <c r="A8081" t="s">
        <v>32</v>
      </c>
      <c r="B8081" t="s">
        <v>24322</v>
      </c>
      <c r="C8081">
        <f>YEAR(B8081)</f>
        <v>2022</v>
      </c>
      <c r="D8081">
        <v>55.4</v>
      </c>
      <c r="E8081">
        <v>50</v>
      </c>
      <c r="F8081">
        <v>53.5</v>
      </c>
      <c r="H8081" s="2">
        <f>IF(F8081-54.31&lt;=0,0,IF(F8081-54.31&lt;=1,1,2))</f>
        <v>0</v>
      </c>
      <c r="I8081">
        <v>55.4</v>
      </c>
      <c r="J8081">
        <v>50</v>
      </c>
      <c r="K8081">
        <v>53.5</v>
      </c>
      <c r="L8081">
        <v>47.8</v>
      </c>
      <c r="M8081">
        <v>81.3</v>
      </c>
      <c r="O8081">
        <v>0.84699999999999998</v>
      </c>
      <c r="P8081">
        <v>100</v>
      </c>
      <c r="Q8081">
        <v>16.670000000000002</v>
      </c>
      <c r="R8081" t="s">
        <v>40</v>
      </c>
      <c r="S8081">
        <v>0</v>
      </c>
      <c r="T8081">
        <v>0</v>
      </c>
      <c r="U8081">
        <v>40.299999999999997</v>
      </c>
      <c r="V8081">
        <v>28.9</v>
      </c>
      <c r="W8081">
        <v>339.4</v>
      </c>
      <c r="X8081">
        <v>1012.2</v>
      </c>
      <c r="Y8081">
        <v>89.1</v>
      </c>
      <c r="Z8081">
        <v>6.1</v>
      </c>
      <c r="AA8081">
        <v>103.8</v>
      </c>
      <c r="AB8081">
        <v>9</v>
      </c>
      <c r="AC8081">
        <v>4</v>
      </c>
      <c r="AD8081">
        <v>0</v>
      </c>
      <c r="AE8081" t="s">
        <v>24323</v>
      </c>
      <c r="AF8081" t="s">
        <v>24324</v>
      </c>
      <c r="AG8081">
        <v>0.75</v>
      </c>
      <c r="AH8081" t="s">
        <v>56</v>
      </c>
      <c r="AI8081" t="s">
        <v>111</v>
      </c>
      <c r="AJ8081" t="s">
        <v>40</v>
      </c>
    </row>
    <row r="8082" spans="1:36" x14ac:dyDescent="0.25">
      <c r="A8082" t="s">
        <v>32</v>
      </c>
      <c r="B8082" t="s">
        <v>24325</v>
      </c>
      <c r="C8082">
        <f>YEAR(B8082)</f>
        <v>2022</v>
      </c>
      <c r="D8082">
        <v>55.4</v>
      </c>
      <c r="E8082">
        <v>46.4</v>
      </c>
      <c r="F8082">
        <v>52.6</v>
      </c>
      <c r="H8082" s="2">
        <f>IF(F8082-54.31&lt;=0,0,IF(F8082-54.31&lt;=1,1,2))</f>
        <v>0</v>
      </c>
      <c r="I8082">
        <v>55.4</v>
      </c>
      <c r="J8082">
        <v>44.2</v>
      </c>
      <c r="K8082">
        <v>52.3</v>
      </c>
      <c r="L8082">
        <v>40.799999999999997</v>
      </c>
      <c r="M8082">
        <v>64.900000000000006</v>
      </c>
      <c r="O8082">
        <v>8.4000000000000005E-2</v>
      </c>
      <c r="P8082">
        <v>100</v>
      </c>
      <c r="Q8082">
        <v>8.33</v>
      </c>
      <c r="R8082" t="s">
        <v>40</v>
      </c>
      <c r="S8082">
        <v>0</v>
      </c>
      <c r="T8082">
        <v>0</v>
      </c>
      <c r="U8082">
        <v>44.3</v>
      </c>
      <c r="V8082">
        <v>28.9</v>
      </c>
      <c r="W8082">
        <v>317.5</v>
      </c>
      <c r="X8082">
        <v>1017.5</v>
      </c>
      <c r="Y8082">
        <v>71.7</v>
      </c>
      <c r="Z8082">
        <v>6.2</v>
      </c>
      <c r="AA8082">
        <v>141.69999999999999</v>
      </c>
      <c r="AB8082">
        <v>12.2</v>
      </c>
      <c r="AC8082">
        <v>5</v>
      </c>
      <c r="AD8082">
        <v>0</v>
      </c>
      <c r="AE8082" t="s">
        <v>24326</v>
      </c>
      <c r="AF8082" t="s">
        <v>24327</v>
      </c>
      <c r="AG8082">
        <v>0.81</v>
      </c>
      <c r="AH8082" t="s">
        <v>56</v>
      </c>
      <c r="AI8082" t="s">
        <v>1166</v>
      </c>
      <c r="AJ8082" t="s">
        <v>40</v>
      </c>
    </row>
    <row r="8083" spans="1:36" x14ac:dyDescent="0.25">
      <c r="A8083" t="s">
        <v>32</v>
      </c>
      <c r="B8083" t="s">
        <v>24328</v>
      </c>
      <c r="C8083">
        <f>YEAR(B8083)</f>
        <v>2022</v>
      </c>
      <c r="D8083">
        <v>60.8</v>
      </c>
      <c r="E8083">
        <v>41</v>
      </c>
      <c r="F8083">
        <v>52.4</v>
      </c>
      <c r="H8083" s="2">
        <f>IF(F8083-54.31&lt;=0,0,IF(F8083-54.31&lt;=1,1,2))</f>
        <v>0</v>
      </c>
      <c r="I8083">
        <v>60.8</v>
      </c>
      <c r="J8083">
        <v>35.299999999999997</v>
      </c>
      <c r="K8083">
        <v>50.7</v>
      </c>
      <c r="L8083">
        <v>42</v>
      </c>
      <c r="M8083">
        <v>68.5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36.9</v>
      </c>
      <c r="V8083">
        <v>13.9</v>
      </c>
      <c r="W8083">
        <v>235.8</v>
      </c>
      <c r="X8083">
        <v>1019.3</v>
      </c>
      <c r="Y8083">
        <v>50.1</v>
      </c>
      <c r="Z8083">
        <v>6.2</v>
      </c>
      <c r="AA8083">
        <v>186</v>
      </c>
      <c r="AB8083">
        <v>16.100000000000001</v>
      </c>
      <c r="AC8083">
        <v>7</v>
      </c>
      <c r="AD8083">
        <v>0</v>
      </c>
      <c r="AE8083" t="s">
        <v>24329</v>
      </c>
      <c r="AF8083" t="s">
        <v>24330</v>
      </c>
      <c r="AG8083">
        <v>0.85</v>
      </c>
      <c r="AH8083" t="s">
        <v>36</v>
      </c>
      <c r="AI8083" t="s">
        <v>174</v>
      </c>
      <c r="AJ8083" t="s">
        <v>38</v>
      </c>
    </row>
    <row r="8084" spans="1:36" x14ac:dyDescent="0.25">
      <c r="A8084" t="s">
        <v>32</v>
      </c>
      <c r="B8084" t="s">
        <v>24331</v>
      </c>
      <c r="C8084">
        <f>YEAR(B8084)</f>
        <v>2022</v>
      </c>
      <c r="D8084">
        <v>62.6</v>
      </c>
      <c r="E8084">
        <v>46.4</v>
      </c>
      <c r="F8084">
        <v>55.5</v>
      </c>
      <c r="H8084" s="2">
        <f>IF(F8084-54.31&lt;=0,0,IF(F8084-54.31&lt;=1,1,2))</f>
        <v>2</v>
      </c>
      <c r="I8084">
        <v>62.6</v>
      </c>
      <c r="J8084">
        <v>43.5</v>
      </c>
      <c r="K8084">
        <v>54.9</v>
      </c>
      <c r="L8084">
        <v>45.2</v>
      </c>
      <c r="M8084">
        <v>69.7</v>
      </c>
      <c r="O8084">
        <v>4.0000000000000001E-3</v>
      </c>
      <c r="P8084">
        <v>100</v>
      </c>
      <c r="Q8084">
        <v>4.17</v>
      </c>
      <c r="R8084" t="s">
        <v>40</v>
      </c>
      <c r="S8084">
        <v>0</v>
      </c>
      <c r="T8084">
        <v>0</v>
      </c>
      <c r="U8084">
        <v>28.9</v>
      </c>
      <c r="V8084">
        <v>21.9</v>
      </c>
      <c r="W8084">
        <v>184.1</v>
      </c>
      <c r="X8084">
        <v>1018.3</v>
      </c>
      <c r="Y8084">
        <v>55.4</v>
      </c>
      <c r="Z8084">
        <v>6.2</v>
      </c>
      <c r="AA8084">
        <v>162.19999999999999</v>
      </c>
      <c r="AB8084">
        <v>14</v>
      </c>
      <c r="AC8084">
        <v>5</v>
      </c>
      <c r="AD8084">
        <v>0</v>
      </c>
      <c r="AE8084" t="s">
        <v>24332</v>
      </c>
      <c r="AF8084" t="s">
        <v>24333</v>
      </c>
      <c r="AG8084">
        <v>0.88</v>
      </c>
      <c r="AH8084" t="s">
        <v>56</v>
      </c>
      <c r="AI8084" t="s">
        <v>61</v>
      </c>
      <c r="AJ8084" t="s">
        <v>40</v>
      </c>
    </row>
    <row r="8085" spans="1:36" x14ac:dyDescent="0.25">
      <c r="A8085" t="s">
        <v>32</v>
      </c>
      <c r="B8085" t="s">
        <v>24334</v>
      </c>
      <c r="C8085">
        <f>YEAR(B8085)</f>
        <v>2022</v>
      </c>
      <c r="D8085">
        <v>60.8</v>
      </c>
      <c r="E8085">
        <v>48.2</v>
      </c>
      <c r="F8085">
        <v>54.9</v>
      </c>
      <c r="H8085" s="2">
        <f>IF(F8085-54.31&lt;=0,0,IF(F8085-54.31&lt;=1,1,2))</f>
        <v>1</v>
      </c>
      <c r="I8085">
        <v>60.8</v>
      </c>
      <c r="J8085">
        <v>44.6</v>
      </c>
      <c r="K8085">
        <v>54.7</v>
      </c>
      <c r="L8085">
        <v>46</v>
      </c>
      <c r="M8085">
        <v>72.5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26.4</v>
      </c>
      <c r="V8085">
        <v>15</v>
      </c>
      <c r="W8085">
        <v>237.3</v>
      </c>
      <c r="X8085">
        <v>1017.9</v>
      </c>
      <c r="Y8085">
        <v>67</v>
      </c>
      <c r="Z8085">
        <v>6.2</v>
      </c>
      <c r="AA8085">
        <v>131.4</v>
      </c>
      <c r="AB8085">
        <v>11.4</v>
      </c>
      <c r="AC8085">
        <v>6</v>
      </c>
      <c r="AD8085">
        <v>0</v>
      </c>
      <c r="AE8085" t="s">
        <v>24335</v>
      </c>
      <c r="AF8085" t="s">
        <v>24336</v>
      </c>
      <c r="AG8085">
        <v>0.92</v>
      </c>
      <c r="AH8085" t="s">
        <v>36</v>
      </c>
      <c r="AI8085" t="s">
        <v>37</v>
      </c>
      <c r="AJ8085" t="s">
        <v>38</v>
      </c>
    </row>
    <row r="8086" spans="1:36" x14ac:dyDescent="0.25">
      <c r="A8086" t="s">
        <v>32</v>
      </c>
      <c r="B8086" t="s">
        <v>24337</v>
      </c>
      <c r="C8086">
        <f>YEAR(B8086)</f>
        <v>2022</v>
      </c>
      <c r="D8086">
        <v>55.4</v>
      </c>
      <c r="E8086">
        <v>50</v>
      </c>
      <c r="F8086">
        <v>52.9</v>
      </c>
      <c r="G8086" s="2">
        <f>AVERAGE(F8086:F8177)</f>
        <v>60.536956521739114</v>
      </c>
      <c r="H8086" s="2">
        <f>IF(F8086-60.54&lt;=0,0,IF(F8086-60.54&lt;=1,1,2))</f>
        <v>0</v>
      </c>
      <c r="I8086">
        <v>55.4</v>
      </c>
      <c r="J8086">
        <v>48.4</v>
      </c>
      <c r="K8086">
        <v>52.9</v>
      </c>
      <c r="L8086">
        <v>49.6</v>
      </c>
      <c r="M8086">
        <v>88.5</v>
      </c>
      <c r="O8086">
        <v>0.20699999999999999</v>
      </c>
      <c r="P8086">
        <v>100</v>
      </c>
      <c r="Q8086">
        <v>12.5</v>
      </c>
      <c r="R8086" t="s">
        <v>40</v>
      </c>
      <c r="S8086">
        <v>0</v>
      </c>
      <c r="T8086">
        <v>0</v>
      </c>
      <c r="U8086">
        <v>17.2</v>
      </c>
      <c r="V8086">
        <v>12.7</v>
      </c>
      <c r="W8086">
        <v>293.89999999999998</v>
      </c>
      <c r="X8086">
        <v>1017</v>
      </c>
      <c r="Y8086">
        <v>90.5</v>
      </c>
      <c r="Z8086">
        <v>5.8</v>
      </c>
      <c r="AA8086">
        <v>76.599999999999994</v>
      </c>
      <c r="AB8086">
        <v>6.6</v>
      </c>
      <c r="AC8086">
        <v>4</v>
      </c>
      <c r="AD8086">
        <v>0</v>
      </c>
      <c r="AE8086" t="s">
        <v>24338</v>
      </c>
      <c r="AF8086" t="s">
        <v>24339</v>
      </c>
      <c r="AG8086">
        <v>0.95</v>
      </c>
      <c r="AH8086" t="s">
        <v>43</v>
      </c>
      <c r="AI8086" t="s">
        <v>1063</v>
      </c>
      <c r="AJ8086" t="s">
        <v>40</v>
      </c>
    </row>
    <row r="8087" spans="1:36" x14ac:dyDescent="0.25">
      <c r="A8087" t="s">
        <v>32</v>
      </c>
      <c r="B8087" t="s">
        <v>24340</v>
      </c>
      <c r="C8087">
        <f>YEAR(B8087)</f>
        <v>2022</v>
      </c>
      <c r="D8087">
        <v>53.6</v>
      </c>
      <c r="E8087">
        <v>50</v>
      </c>
      <c r="F8087">
        <v>50.9</v>
      </c>
      <c r="H8087" s="2">
        <f>IF(F8087-60.54&lt;=0,0,IF(F8087-60.54&lt;=1,1,2))</f>
        <v>0</v>
      </c>
      <c r="I8087">
        <v>53.6</v>
      </c>
      <c r="J8087">
        <v>42.2</v>
      </c>
      <c r="K8087">
        <v>50.5</v>
      </c>
      <c r="L8087">
        <v>47.5</v>
      </c>
      <c r="M8087">
        <v>88.9</v>
      </c>
      <c r="O8087">
        <v>1.4419999999999999</v>
      </c>
      <c r="P8087">
        <v>100</v>
      </c>
      <c r="Q8087">
        <v>16.670000000000002</v>
      </c>
      <c r="R8087" t="s">
        <v>40</v>
      </c>
      <c r="S8087">
        <v>0</v>
      </c>
      <c r="T8087">
        <v>0</v>
      </c>
      <c r="U8087">
        <v>48.3</v>
      </c>
      <c r="V8087">
        <v>36.9</v>
      </c>
      <c r="W8087">
        <v>339.6</v>
      </c>
      <c r="X8087">
        <v>1009</v>
      </c>
      <c r="Y8087">
        <v>96.8</v>
      </c>
      <c r="Z8087">
        <v>4.9000000000000004</v>
      </c>
      <c r="AA8087">
        <v>76.3</v>
      </c>
      <c r="AB8087">
        <v>6.8</v>
      </c>
      <c r="AC8087">
        <v>4</v>
      </c>
      <c r="AD8087">
        <v>0</v>
      </c>
      <c r="AE8087" t="s">
        <v>24341</v>
      </c>
      <c r="AF8087" t="s">
        <v>24342</v>
      </c>
      <c r="AG8087">
        <v>0</v>
      </c>
      <c r="AH8087" t="s">
        <v>43</v>
      </c>
      <c r="AI8087" t="s">
        <v>48</v>
      </c>
      <c r="AJ8087" t="s">
        <v>40</v>
      </c>
    </row>
    <row r="8088" spans="1:36" x14ac:dyDescent="0.25">
      <c r="A8088" t="s">
        <v>32</v>
      </c>
      <c r="B8088" t="s">
        <v>24343</v>
      </c>
      <c r="C8088">
        <f>YEAR(B8088)</f>
        <v>2022</v>
      </c>
      <c r="D8088">
        <v>55.4</v>
      </c>
      <c r="E8088">
        <v>42.8</v>
      </c>
      <c r="F8088">
        <v>51.1</v>
      </c>
      <c r="H8088" s="2">
        <f>IF(F8088-60.54&lt;=0,0,IF(F8088-60.54&lt;=1,1,2))</f>
        <v>0</v>
      </c>
      <c r="I8088">
        <v>55.4</v>
      </c>
      <c r="J8088">
        <v>36.6</v>
      </c>
      <c r="K8088">
        <v>49.8</v>
      </c>
      <c r="L8088">
        <v>37.1</v>
      </c>
      <c r="M8088">
        <v>59.4</v>
      </c>
      <c r="O8088">
        <v>1.2999999999999999E-2</v>
      </c>
      <c r="P8088">
        <v>100</v>
      </c>
      <c r="Q8088">
        <v>8.33</v>
      </c>
      <c r="R8088" t="s">
        <v>40</v>
      </c>
      <c r="S8088">
        <v>0</v>
      </c>
      <c r="T8088">
        <v>0</v>
      </c>
      <c r="U8088">
        <v>36.9</v>
      </c>
      <c r="V8088">
        <v>25.3</v>
      </c>
      <c r="W8088">
        <v>309.39999999999998</v>
      </c>
      <c r="X8088">
        <v>1015.6</v>
      </c>
      <c r="Y8088">
        <v>68.400000000000006</v>
      </c>
      <c r="Z8088">
        <v>6.2</v>
      </c>
      <c r="AA8088">
        <v>183</v>
      </c>
      <c r="AB8088">
        <v>15.8</v>
      </c>
      <c r="AC8088">
        <v>6</v>
      </c>
      <c r="AD8088">
        <v>0</v>
      </c>
      <c r="AE8088" t="s">
        <v>24344</v>
      </c>
      <c r="AF8088" t="s">
        <v>24345</v>
      </c>
      <c r="AG8088">
        <v>0.02</v>
      </c>
      <c r="AH8088" t="s">
        <v>56</v>
      </c>
      <c r="AI8088" t="s">
        <v>1166</v>
      </c>
      <c r="AJ8088" t="s">
        <v>40</v>
      </c>
    </row>
    <row r="8089" spans="1:36" x14ac:dyDescent="0.25">
      <c r="A8089" t="s">
        <v>32</v>
      </c>
      <c r="B8089" t="s">
        <v>24346</v>
      </c>
      <c r="C8089">
        <f>YEAR(B8089)</f>
        <v>2022</v>
      </c>
      <c r="D8089">
        <v>59</v>
      </c>
      <c r="E8089">
        <v>44.6</v>
      </c>
      <c r="F8089">
        <v>52.3</v>
      </c>
      <c r="H8089" s="2">
        <f>IF(F8089-60.54&lt;=0,0,IF(F8089-60.54&lt;=1,1,2))</f>
        <v>0</v>
      </c>
      <c r="I8089">
        <v>59</v>
      </c>
      <c r="J8089">
        <v>38.799999999999997</v>
      </c>
      <c r="K8089">
        <v>50.9</v>
      </c>
      <c r="L8089">
        <v>41.7</v>
      </c>
      <c r="M8089">
        <v>68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26.4</v>
      </c>
      <c r="V8089">
        <v>11.4</v>
      </c>
      <c r="W8089">
        <v>180.1</v>
      </c>
      <c r="X8089">
        <v>1015.5</v>
      </c>
      <c r="Y8089">
        <v>51.7</v>
      </c>
      <c r="Z8089">
        <v>6.2</v>
      </c>
      <c r="AA8089">
        <v>144.4</v>
      </c>
      <c r="AB8089">
        <v>12.4</v>
      </c>
      <c r="AC8089">
        <v>5</v>
      </c>
      <c r="AD8089">
        <v>0</v>
      </c>
      <c r="AE8089" t="s">
        <v>24347</v>
      </c>
      <c r="AF8089" t="s">
        <v>24348</v>
      </c>
      <c r="AG8089">
        <v>0.05</v>
      </c>
      <c r="AH8089" t="s">
        <v>36</v>
      </c>
      <c r="AI8089" t="s">
        <v>37</v>
      </c>
      <c r="AJ8089" t="s">
        <v>38</v>
      </c>
    </row>
    <row r="8090" spans="1:36" x14ac:dyDescent="0.25">
      <c r="A8090" t="s">
        <v>32</v>
      </c>
      <c r="B8090" t="s">
        <v>24349</v>
      </c>
      <c r="C8090">
        <f>YEAR(B8090)</f>
        <v>2022</v>
      </c>
      <c r="D8090">
        <v>66.2</v>
      </c>
      <c r="E8090">
        <v>51.8</v>
      </c>
      <c r="F8090">
        <v>57.7</v>
      </c>
      <c r="H8090" s="2">
        <f>IF(F8090-60.54&lt;=0,0,IF(F8090-60.54&lt;=1,1,2))</f>
        <v>0</v>
      </c>
      <c r="I8090">
        <v>66.2</v>
      </c>
      <c r="J8090">
        <v>51.8</v>
      </c>
      <c r="K8090">
        <v>57.7</v>
      </c>
      <c r="L8090">
        <v>45.9</v>
      </c>
      <c r="M8090">
        <v>66.400000000000006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26.4</v>
      </c>
      <c r="V8090">
        <v>17.2</v>
      </c>
      <c r="W8090">
        <v>172.8</v>
      </c>
      <c r="X8090">
        <v>1012.1</v>
      </c>
      <c r="Y8090">
        <v>45.2</v>
      </c>
      <c r="Z8090">
        <v>6.2</v>
      </c>
      <c r="AA8090">
        <v>196.8</v>
      </c>
      <c r="AB8090">
        <v>17.100000000000001</v>
      </c>
      <c r="AC8090">
        <v>7</v>
      </c>
      <c r="AD8090">
        <v>0</v>
      </c>
      <c r="AE8090" t="s">
        <v>24350</v>
      </c>
      <c r="AF8090" t="s">
        <v>24351</v>
      </c>
      <c r="AG8090">
        <v>0.09</v>
      </c>
      <c r="AH8090" t="s">
        <v>36</v>
      </c>
      <c r="AI8090" t="s">
        <v>37</v>
      </c>
      <c r="AJ8090" t="s">
        <v>38</v>
      </c>
    </row>
    <row r="8091" spans="1:36" x14ac:dyDescent="0.25">
      <c r="A8091" t="s">
        <v>32</v>
      </c>
      <c r="B8091" t="s">
        <v>24352</v>
      </c>
      <c r="C8091">
        <f>YEAR(B8091)</f>
        <v>2022</v>
      </c>
      <c r="D8091">
        <v>64.400000000000006</v>
      </c>
      <c r="E8091">
        <v>51.8</v>
      </c>
      <c r="F8091">
        <v>58.6</v>
      </c>
      <c r="H8091" s="2">
        <f>IF(F8091-60.54&lt;=0,0,IF(F8091-60.54&lt;=1,1,2))</f>
        <v>0</v>
      </c>
      <c r="I8091">
        <v>64.400000000000006</v>
      </c>
      <c r="J8091">
        <v>51.8</v>
      </c>
      <c r="K8091">
        <v>58.6</v>
      </c>
      <c r="L8091">
        <v>48.8</v>
      </c>
      <c r="M8091">
        <v>71</v>
      </c>
      <c r="O8091">
        <v>1E-3</v>
      </c>
      <c r="P8091">
        <v>100</v>
      </c>
      <c r="Q8091">
        <v>4.17</v>
      </c>
      <c r="R8091" t="s">
        <v>40</v>
      </c>
      <c r="S8091">
        <v>0</v>
      </c>
      <c r="T8091">
        <v>0</v>
      </c>
      <c r="U8091">
        <v>25.3</v>
      </c>
      <c r="V8091">
        <v>20.8</v>
      </c>
      <c r="W8091">
        <v>265.60000000000002</v>
      </c>
      <c r="X8091">
        <v>1009.8</v>
      </c>
      <c r="Y8091">
        <v>59.8</v>
      </c>
      <c r="Z8091">
        <v>6.2</v>
      </c>
      <c r="AA8091">
        <v>182.8</v>
      </c>
      <c r="AB8091">
        <v>15.7</v>
      </c>
      <c r="AC8091">
        <v>7</v>
      </c>
      <c r="AD8091">
        <v>0</v>
      </c>
      <c r="AE8091" t="s">
        <v>24353</v>
      </c>
      <c r="AF8091" t="s">
        <v>24354</v>
      </c>
      <c r="AG8091">
        <v>0.12</v>
      </c>
      <c r="AH8091" t="s">
        <v>56</v>
      </c>
      <c r="AI8091" t="s">
        <v>65</v>
      </c>
      <c r="AJ8091" t="s">
        <v>40</v>
      </c>
    </row>
    <row r="8092" spans="1:36" x14ac:dyDescent="0.25">
      <c r="A8092" t="s">
        <v>32</v>
      </c>
      <c r="B8092" t="s">
        <v>24355</v>
      </c>
      <c r="C8092">
        <f>YEAR(B8092)</f>
        <v>2022</v>
      </c>
      <c r="D8092">
        <v>60.8</v>
      </c>
      <c r="E8092">
        <v>50</v>
      </c>
      <c r="F8092">
        <v>55.2</v>
      </c>
      <c r="H8092" s="2">
        <f>IF(F8092-60.54&lt;=0,0,IF(F8092-60.54&lt;=1,1,2))</f>
        <v>0</v>
      </c>
      <c r="I8092">
        <v>60.8</v>
      </c>
      <c r="J8092">
        <v>46.7</v>
      </c>
      <c r="K8092">
        <v>55</v>
      </c>
      <c r="L8092">
        <v>46.8</v>
      </c>
      <c r="M8092">
        <v>74.7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20.8</v>
      </c>
      <c r="V8092">
        <v>18.3</v>
      </c>
      <c r="W8092">
        <v>263.10000000000002</v>
      </c>
      <c r="X8092">
        <v>1013.4</v>
      </c>
      <c r="Y8092">
        <v>54.7</v>
      </c>
      <c r="Z8092">
        <v>6.2</v>
      </c>
      <c r="AA8092">
        <v>170.5</v>
      </c>
      <c r="AB8092">
        <v>14.7</v>
      </c>
      <c r="AC8092">
        <v>6</v>
      </c>
      <c r="AD8092">
        <v>0</v>
      </c>
      <c r="AE8092" t="s">
        <v>24356</v>
      </c>
      <c r="AF8092" t="s">
        <v>24357</v>
      </c>
      <c r="AG8092">
        <v>0.15</v>
      </c>
      <c r="AH8092" t="s">
        <v>36</v>
      </c>
      <c r="AI8092" t="s">
        <v>37</v>
      </c>
      <c r="AJ8092" t="s">
        <v>38</v>
      </c>
    </row>
    <row r="8093" spans="1:36" x14ac:dyDescent="0.25">
      <c r="A8093" t="s">
        <v>32</v>
      </c>
      <c r="B8093" t="s">
        <v>24358</v>
      </c>
      <c r="C8093">
        <f>YEAR(B8093)</f>
        <v>2022</v>
      </c>
      <c r="D8093">
        <v>60.8</v>
      </c>
      <c r="E8093">
        <v>43.6</v>
      </c>
      <c r="F8093">
        <v>53.2</v>
      </c>
      <c r="H8093" s="2">
        <f>IF(F8093-60.54&lt;=0,0,IF(F8093-60.54&lt;=1,1,2))</f>
        <v>0</v>
      </c>
      <c r="I8093">
        <v>60.8</v>
      </c>
      <c r="J8093">
        <v>42.3</v>
      </c>
      <c r="K8093">
        <v>52</v>
      </c>
      <c r="L8093">
        <v>46.2</v>
      </c>
      <c r="M8093">
        <v>78.099999999999994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15</v>
      </c>
      <c r="V8093">
        <v>16.100000000000001</v>
      </c>
      <c r="W8093">
        <v>234</v>
      </c>
      <c r="X8093">
        <v>1010.8</v>
      </c>
      <c r="Y8093">
        <v>56.6</v>
      </c>
      <c r="Z8093">
        <v>6.2</v>
      </c>
      <c r="AA8093">
        <v>157.80000000000001</v>
      </c>
      <c r="AB8093">
        <v>13.7</v>
      </c>
      <c r="AC8093">
        <v>6</v>
      </c>
      <c r="AD8093">
        <v>0</v>
      </c>
      <c r="AE8093" t="s">
        <v>24359</v>
      </c>
      <c r="AF8093" t="s">
        <v>24360</v>
      </c>
      <c r="AG8093">
        <v>0.18</v>
      </c>
      <c r="AH8093" t="s">
        <v>36</v>
      </c>
      <c r="AI8093" t="s">
        <v>37</v>
      </c>
      <c r="AJ8093" t="s">
        <v>38</v>
      </c>
    </row>
    <row r="8094" spans="1:36" x14ac:dyDescent="0.25">
      <c r="A8094" t="s">
        <v>32</v>
      </c>
      <c r="B8094" t="s">
        <v>24361</v>
      </c>
      <c r="C8094">
        <f>YEAR(B8094)</f>
        <v>2022</v>
      </c>
      <c r="D8094">
        <v>57.2</v>
      </c>
      <c r="E8094">
        <v>44.6</v>
      </c>
      <c r="F8094">
        <v>49.7</v>
      </c>
      <c r="H8094" s="2">
        <f>IF(F8094-60.54&lt;=0,0,IF(F8094-60.54&lt;=1,1,2))</f>
        <v>0</v>
      </c>
      <c r="I8094">
        <v>57.2</v>
      </c>
      <c r="J8094">
        <v>39.799999999999997</v>
      </c>
      <c r="K8094">
        <v>47.3</v>
      </c>
      <c r="L8094">
        <v>43.9</v>
      </c>
      <c r="M8094">
        <v>80.900000000000006</v>
      </c>
      <c r="O8094">
        <v>0.19800000000000001</v>
      </c>
      <c r="P8094">
        <v>100</v>
      </c>
      <c r="Q8094">
        <v>12.5</v>
      </c>
      <c r="R8094" t="s">
        <v>40</v>
      </c>
      <c r="S8094">
        <v>0</v>
      </c>
      <c r="T8094">
        <v>0</v>
      </c>
      <c r="U8094">
        <v>27.1</v>
      </c>
      <c r="V8094">
        <v>20.8</v>
      </c>
      <c r="W8094">
        <v>276.7</v>
      </c>
      <c r="X8094">
        <v>1009.4</v>
      </c>
      <c r="Y8094">
        <v>66.3</v>
      </c>
      <c r="Z8094">
        <v>6.1</v>
      </c>
      <c r="AA8094">
        <v>182.8</v>
      </c>
      <c r="AB8094">
        <v>15.9</v>
      </c>
      <c r="AC8094">
        <v>7</v>
      </c>
      <c r="AD8094">
        <v>0</v>
      </c>
      <c r="AE8094" t="s">
        <v>24362</v>
      </c>
      <c r="AF8094" t="s">
        <v>24363</v>
      </c>
      <c r="AG8094">
        <v>0.21</v>
      </c>
      <c r="AH8094" t="s">
        <v>56</v>
      </c>
      <c r="AI8094" t="s">
        <v>101</v>
      </c>
      <c r="AJ8094" t="s">
        <v>40</v>
      </c>
    </row>
    <row r="8095" spans="1:36" x14ac:dyDescent="0.25">
      <c r="A8095" t="s">
        <v>32</v>
      </c>
      <c r="B8095" t="s">
        <v>24364</v>
      </c>
      <c r="C8095">
        <f>YEAR(B8095)</f>
        <v>2022</v>
      </c>
      <c r="D8095">
        <v>50</v>
      </c>
      <c r="E8095">
        <v>42.8</v>
      </c>
      <c r="F8095">
        <v>45</v>
      </c>
      <c r="H8095" s="2">
        <f>IF(F8095-60.54&lt;=0,0,IF(F8095-60.54&lt;=1,1,2))</f>
        <v>0</v>
      </c>
      <c r="I8095">
        <v>43.9</v>
      </c>
      <c r="J8095">
        <v>34.9</v>
      </c>
      <c r="K8095">
        <v>38.200000000000003</v>
      </c>
      <c r="L8095">
        <v>37.9</v>
      </c>
      <c r="M8095">
        <v>77.3</v>
      </c>
      <c r="O8095">
        <v>0.89900000000000002</v>
      </c>
      <c r="P8095">
        <v>100</v>
      </c>
      <c r="Q8095">
        <v>16.670000000000002</v>
      </c>
      <c r="R8095" t="s">
        <v>40</v>
      </c>
      <c r="S8095">
        <v>0</v>
      </c>
      <c r="T8095">
        <v>0</v>
      </c>
      <c r="U8095">
        <v>37.6</v>
      </c>
      <c r="V8095">
        <v>28.9</v>
      </c>
      <c r="W8095">
        <v>312.3</v>
      </c>
      <c r="X8095">
        <v>1013.2</v>
      </c>
      <c r="Y8095">
        <v>89.1</v>
      </c>
      <c r="Z8095">
        <v>5.8</v>
      </c>
      <c r="AA8095">
        <v>189.6</v>
      </c>
      <c r="AB8095">
        <v>16.3</v>
      </c>
      <c r="AC8095">
        <v>7</v>
      </c>
      <c r="AD8095">
        <v>0</v>
      </c>
      <c r="AE8095" t="s">
        <v>24365</v>
      </c>
      <c r="AF8095" t="s">
        <v>24366</v>
      </c>
      <c r="AG8095">
        <v>0.25</v>
      </c>
      <c r="AH8095" t="s">
        <v>56</v>
      </c>
      <c r="AI8095" t="s">
        <v>111</v>
      </c>
      <c r="AJ8095" t="s">
        <v>40</v>
      </c>
    </row>
    <row r="8096" spans="1:36" x14ac:dyDescent="0.25">
      <c r="A8096" t="s">
        <v>32</v>
      </c>
      <c r="B8096" t="s">
        <v>24367</v>
      </c>
      <c r="C8096">
        <f>YEAR(B8096)</f>
        <v>2022</v>
      </c>
      <c r="D8096">
        <v>44.6</v>
      </c>
      <c r="E8096">
        <v>41</v>
      </c>
      <c r="F8096">
        <v>43.1</v>
      </c>
      <c r="H8096" s="2">
        <f>IF(F8096-60.54&lt;=0,0,IF(F8096-60.54&lt;=1,1,2))</f>
        <v>0</v>
      </c>
      <c r="I8096">
        <v>37.700000000000003</v>
      </c>
      <c r="J8096">
        <v>30.2</v>
      </c>
      <c r="K8096">
        <v>34.799999999999997</v>
      </c>
      <c r="L8096">
        <v>32.799999999999997</v>
      </c>
      <c r="M8096">
        <v>67.400000000000006</v>
      </c>
      <c r="O8096">
        <v>0.24399999999999999</v>
      </c>
      <c r="P8096">
        <v>100</v>
      </c>
      <c r="Q8096">
        <v>12.5</v>
      </c>
      <c r="R8096" t="s">
        <v>40</v>
      </c>
      <c r="S8096">
        <v>0</v>
      </c>
      <c r="T8096">
        <v>0.2</v>
      </c>
      <c r="U8096">
        <v>39.1</v>
      </c>
      <c r="V8096">
        <v>29.9</v>
      </c>
      <c r="W8096">
        <v>329</v>
      </c>
      <c r="X8096">
        <v>1021.6</v>
      </c>
      <c r="Y8096">
        <v>89.1</v>
      </c>
      <c r="Z8096">
        <v>6.2</v>
      </c>
      <c r="AA8096">
        <v>199.2</v>
      </c>
      <c r="AB8096">
        <v>17.2</v>
      </c>
      <c r="AC8096">
        <v>7</v>
      </c>
      <c r="AD8096">
        <v>0</v>
      </c>
      <c r="AE8096" t="s">
        <v>24368</v>
      </c>
      <c r="AF8096" t="s">
        <v>24369</v>
      </c>
      <c r="AG8096">
        <v>0.28000000000000003</v>
      </c>
      <c r="AH8096" t="s">
        <v>56</v>
      </c>
      <c r="AI8096" t="s">
        <v>111</v>
      </c>
      <c r="AJ8096" t="s">
        <v>40</v>
      </c>
    </row>
    <row r="8097" spans="1:36" x14ac:dyDescent="0.25">
      <c r="A8097" t="s">
        <v>32</v>
      </c>
      <c r="B8097" t="s">
        <v>24370</v>
      </c>
      <c r="C8097">
        <f>YEAR(B8097)</f>
        <v>2022</v>
      </c>
      <c r="D8097">
        <v>44.6</v>
      </c>
      <c r="E8097">
        <v>39.200000000000003</v>
      </c>
      <c r="F8097">
        <v>42</v>
      </c>
      <c r="H8097" s="2">
        <f>IF(F8097-60.54&lt;=0,0,IF(F8097-60.54&lt;=1,1,2))</f>
        <v>0</v>
      </c>
      <c r="I8097">
        <v>39.200000000000003</v>
      </c>
      <c r="J8097">
        <v>32.200000000000003</v>
      </c>
      <c r="K8097">
        <v>36.700000000000003</v>
      </c>
      <c r="L8097">
        <v>35.200000000000003</v>
      </c>
      <c r="M8097">
        <v>77.400000000000006</v>
      </c>
      <c r="O8097">
        <v>7.9000000000000001E-2</v>
      </c>
      <c r="P8097">
        <v>100</v>
      </c>
      <c r="Q8097">
        <v>8.33</v>
      </c>
      <c r="R8097" t="s">
        <v>40</v>
      </c>
      <c r="S8097">
        <v>0</v>
      </c>
      <c r="T8097">
        <v>0.2</v>
      </c>
      <c r="U8097">
        <v>23</v>
      </c>
      <c r="V8097">
        <v>18.3</v>
      </c>
      <c r="W8097">
        <v>353.7</v>
      </c>
      <c r="X8097">
        <v>1024.3</v>
      </c>
      <c r="Y8097">
        <v>89.1</v>
      </c>
      <c r="Z8097">
        <v>6.2</v>
      </c>
      <c r="AA8097">
        <v>87.5</v>
      </c>
      <c r="AB8097">
        <v>7.4</v>
      </c>
      <c r="AC8097">
        <v>3</v>
      </c>
      <c r="AD8097">
        <v>0</v>
      </c>
      <c r="AE8097" t="s">
        <v>24371</v>
      </c>
      <c r="AF8097" t="s">
        <v>24372</v>
      </c>
      <c r="AG8097">
        <v>0.31</v>
      </c>
      <c r="AH8097" t="s">
        <v>56</v>
      </c>
      <c r="AI8097" t="s">
        <v>57</v>
      </c>
      <c r="AJ8097" t="s">
        <v>40</v>
      </c>
    </row>
    <row r="8098" spans="1:36" x14ac:dyDescent="0.25">
      <c r="A8098" t="s">
        <v>32</v>
      </c>
      <c r="B8098" t="s">
        <v>24373</v>
      </c>
      <c r="C8098">
        <f>YEAR(B8098)</f>
        <v>2022</v>
      </c>
      <c r="D8098">
        <v>50</v>
      </c>
      <c r="E8098">
        <v>41</v>
      </c>
      <c r="F8098">
        <v>45.4</v>
      </c>
      <c r="H8098" s="2">
        <f>IF(F8098-60.54&lt;=0,0,IF(F8098-60.54&lt;=1,1,2))</f>
        <v>0</v>
      </c>
      <c r="I8098">
        <v>50</v>
      </c>
      <c r="J8098">
        <v>34.6</v>
      </c>
      <c r="K8098">
        <v>39.700000000000003</v>
      </c>
      <c r="L8098">
        <v>28.2</v>
      </c>
      <c r="M8098">
        <v>51.4</v>
      </c>
      <c r="O8098">
        <v>0.04</v>
      </c>
      <c r="P8098">
        <v>100</v>
      </c>
      <c r="Q8098">
        <v>4.17</v>
      </c>
      <c r="R8098" t="s">
        <v>40</v>
      </c>
      <c r="S8098">
        <v>0</v>
      </c>
      <c r="T8098">
        <v>0.1</v>
      </c>
      <c r="U8098">
        <v>30</v>
      </c>
      <c r="V8098">
        <v>19.7</v>
      </c>
      <c r="W8098">
        <v>344.8</v>
      </c>
      <c r="X8098">
        <v>1027.4000000000001</v>
      </c>
      <c r="Y8098">
        <v>72.8</v>
      </c>
      <c r="Z8098">
        <v>6.2</v>
      </c>
      <c r="AA8098">
        <v>204.2</v>
      </c>
      <c r="AB8098">
        <v>17.600000000000001</v>
      </c>
      <c r="AC8098">
        <v>7</v>
      </c>
      <c r="AD8098">
        <v>0</v>
      </c>
      <c r="AE8098" t="s">
        <v>24374</v>
      </c>
      <c r="AF8098" t="s">
        <v>24375</v>
      </c>
      <c r="AG8098">
        <v>0.34</v>
      </c>
      <c r="AH8098" t="s">
        <v>56</v>
      </c>
      <c r="AI8098" t="s">
        <v>137</v>
      </c>
      <c r="AJ8098" t="s">
        <v>40</v>
      </c>
    </row>
    <row r="8099" spans="1:36" x14ac:dyDescent="0.25">
      <c r="A8099" t="s">
        <v>32</v>
      </c>
      <c r="B8099" t="s">
        <v>24376</v>
      </c>
      <c r="C8099">
        <f>YEAR(B8099)</f>
        <v>2022</v>
      </c>
      <c r="D8099">
        <v>51.8</v>
      </c>
      <c r="E8099">
        <v>39.200000000000003</v>
      </c>
      <c r="F8099">
        <v>46.6</v>
      </c>
      <c r="H8099" s="2">
        <f>IF(F8099-60.54&lt;=0,0,IF(F8099-60.54&lt;=1,1,2))</f>
        <v>0</v>
      </c>
      <c r="I8099">
        <v>51.8</v>
      </c>
      <c r="J8099">
        <v>34.200000000000003</v>
      </c>
      <c r="K8099">
        <v>43.6</v>
      </c>
      <c r="L8099">
        <v>33.1</v>
      </c>
      <c r="M8099">
        <v>60.4</v>
      </c>
      <c r="O8099">
        <v>5.0000000000000001E-3</v>
      </c>
      <c r="P8099">
        <v>100</v>
      </c>
      <c r="Q8099">
        <v>4.17</v>
      </c>
      <c r="R8099" t="s">
        <v>40</v>
      </c>
      <c r="S8099">
        <v>0</v>
      </c>
      <c r="T8099">
        <v>0.1</v>
      </c>
      <c r="U8099">
        <v>34.200000000000003</v>
      </c>
      <c r="V8099">
        <v>21.9</v>
      </c>
      <c r="W8099">
        <v>335.5</v>
      </c>
      <c r="X8099">
        <v>1030.0999999999999</v>
      </c>
      <c r="Y8099">
        <v>77.7</v>
      </c>
      <c r="Z8099">
        <v>6.2</v>
      </c>
      <c r="AA8099">
        <v>188.9</v>
      </c>
      <c r="AB8099">
        <v>16.3</v>
      </c>
      <c r="AC8099">
        <v>6</v>
      </c>
      <c r="AD8099">
        <v>0</v>
      </c>
      <c r="AE8099" t="s">
        <v>24377</v>
      </c>
      <c r="AF8099" t="s">
        <v>24378</v>
      </c>
      <c r="AG8099">
        <v>0.38</v>
      </c>
      <c r="AH8099" t="s">
        <v>56</v>
      </c>
      <c r="AI8099" t="s">
        <v>61</v>
      </c>
      <c r="AJ8099" t="s">
        <v>40</v>
      </c>
    </row>
    <row r="8100" spans="1:36" x14ac:dyDescent="0.25">
      <c r="A8100" t="s">
        <v>32</v>
      </c>
      <c r="B8100" t="s">
        <v>24379</v>
      </c>
      <c r="C8100">
        <f>YEAR(B8100)</f>
        <v>2022</v>
      </c>
      <c r="D8100">
        <v>53.6</v>
      </c>
      <c r="E8100">
        <v>48.2</v>
      </c>
      <c r="F8100">
        <v>51.1</v>
      </c>
      <c r="H8100" s="2">
        <f>IF(F8100-60.54&lt;=0,0,IF(F8100-60.54&lt;=1,1,2))</f>
        <v>0</v>
      </c>
      <c r="I8100">
        <v>53.6</v>
      </c>
      <c r="J8100">
        <v>41.3</v>
      </c>
      <c r="K8100">
        <v>50.1</v>
      </c>
      <c r="L8100">
        <v>34.1</v>
      </c>
      <c r="M8100">
        <v>52.2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34.4</v>
      </c>
      <c r="V8100">
        <v>20.8</v>
      </c>
      <c r="W8100">
        <v>329.2</v>
      </c>
      <c r="X8100">
        <v>1033</v>
      </c>
      <c r="Y8100">
        <v>87.4</v>
      </c>
      <c r="Z8100">
        <v>6.2</v>
      </c>
      <c r="AA8100">
        <v>182.5</v>
      </c>
      <c r="AB8100">
        <v>15.8</v>
      </c>
      <c r="AC8100">
        <v>7</v>
      </c>
      <c r="AD8100">
        <v>0</v>
      </c>
      <c r="AE8100" t="s">
        <v>24380</v>
      </c>
      <c r="AF8100" t="s">
        <v>24381</v>
      </c>
      <c r="AG8100">
        <v>0.41</v>
      </c>
      <c r="AH8100" t="s">
        <v>36</v>
      </c>
      <c r="AI8100" t="s">
        <v>37</v>
      </c>
      <c r="AJ8100" t="s">
        <v>38</v>
      </c>
    </row>
    <row r="8101" spans="1:36" x14ac:dyDescent="0.25">
      <c r="A8101" t="s">
        <v>32</v>
      </c>
      <c r="B8101" t="s">
        <v>24382</v>
      </c>
      <c r="C8101">
        <f>YEAR(B8101)</f>
        <v>2022</v>
      </c>
      <c r="D8101">
        <v>57.2</v>
      </c>
      <c r="E8101">
        <v>44.6</v>
      </c>
      <c r="F8101">
        <v>50.9</v>
      </c>
      <c r="H8101" s="2">
        <f>IF(F8101-60.54&lt;=0,0,IF(F8101-60.54&lt;=1,1,2))</f>
        <v>0</v>
      </c>
      <c r="I8101">
        <v>57.2</v>
      </c>
      <c r="J8101">
        <v>40.700000000000003</v>
      </c>
      <c r="K8101">
        <v>49.5</v>
      </c>
      <c r="L8101">
        <v>39.9</v>
      </c>
      <c r="M8101">
        <v>66.400000000000006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15</v>
      </c>
      <c r="V8101">
        <v>11.4</v>
      </c>
      <c r="W8101">
        <v>250.4</v>
      </c>
      <c r="X8101">
        <v>1027.5</v>
      </c>
      <c r="Y8101">
        <v>31.5</v>
      </c>
      <c r="Z8101">
        <v>6.2</v>
      </c>
      <c r="AA8101">
        <v>246.8</v>
      </c>
      <c r="AB8101">
        <v>21.2</v>
      </c>
      <c r="AC8101">
        <v>8</v>
      </c>
      <c r="AD8101">
        <v>0</v>
      </c>
      <c r="AE8101" t="s">
        <v>24383</v>
      </c>
      <c r="AF8101" t="s">
        <v>24384</v>
      </c>
      <c r="AG8101">
        <v>0.44</v>
      </c>
      <c r="AH8101" t="s">
        <v>36</v>
      </c>
      <c r="AI8101" t="s">
        <v>37</v>
      </c>
      <c r="AJ8101" t="s">
        <v>38</v>
      </c>
    </row>
    <row r="8102" spans="1:36" x14ac:dyDescent="0.25">
      <c r="A8102" t="s">
        <v>32</v>
      </c>
      <c r="B8102" t="s">
        <v>24385</v>
      </c>
      <c r="C8102">
        <f>YEAR(B8102)</f>
        <v>2022</v>
      </c>
      <c r="D8102">
        <v>60.8</v>
      </c>
      <c r="E8102">
        <v>44.6</v>
      </c>
      <c r="F8102">
        <v>55.2</v>
      </c>
      <c r="H8102" s="2">
        <f>IF(F8102-60.54&lt;=0,0,IF(F8102-60.54&lt;=1,1,2))</f>
        <v>0</v>
      </c>
      <c r="I8102">
        <v>60.8</v>
      </c>
      <c r="J8102">
        <v>39.700000000000003</v>
      </c>
      <c r="K8102">
        <v>54.1</v>
      </c>
      <c r="L8102">
        <v>46.3</v>
      </c>
      <c r="M8102">
        <v>72.400000000000006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20.100000000000001</v>
      </c>
      <c r="V8102">
        <v>17.2</v>
      </c>
      <c r="W8102">
        <v>300.5</v>
      </c>
      <c r="X8102">
        <v>1022.8</v>
      </c>
      <c r="Y8102">
        <v>47.3</v>
      </c>
      <c r="Z8102">
        <v>6.2</v>
      </c>
      <c r="AA8102">
        <v>192</v>
      </c>
      <c r="AB8102">
        <v>16.600000000000001</v>
      </c>
      <c r="AC8102">
        <v>7</v>
      </c>
      <c r="AD8102">
        <v>0</v>
      </c>
      <c r="AE8102" t="s">
        <v>24386</v>
      </c>
      <c r="AF8102" t="s">
        <v>24387</v>
      </c>
      <c r="AG8102">
        <v>0.47</v>
      </c>
      <c r="AH8102" t="s">
        <v>36</v>
      </c>
      <c r="AI8102" t="s">
        <v>37</v>
      </c>
      <c r="AJ8102" t="s">
        <v>38</v>
      </c>
    </row>
    <row r="8103" spans="1:36" x14ac:dyDescent="0.25">
      <c r="A8103" t="s">
        <v>32</v>
      </c>
      <c r="B8103" t="s">
        <v>24388</v>
      </c>
      <c r="C8103">
        <f>YEAR(B8103)</f>
        <v>2022</v>
      </c>
      <c r="D8103">
        <v>57.2</v>
      </c>
      <c r="E8103">
        <v>48.2</v>
      </c>
      <c r="F8103">
        <v>52.8</v>
      </c>
      <c r="H8103" s="2">
        <f>IF(F8103-60.54&lt;=0,0,IF(F8103-60.54&lt;=1,1,2))</f>
        <v>0</v>
      </c>
      <c r="I8103">
        <v>57.2</v>
      </c>
      <c r="J8103">
        <v>41.1</v>
      </c>
      <c r="K8103">
        <v>51.7</v>
      </c>
      <c r="L8103">
        <v>39.200000000000003</v>
      </c>
      <c r="M8103">
        <v>60.2</v>
      </c>
      <c r="O8103">
        <v>4.0000000000000001E-3</v>
      </c>
      <c r="P8103">
        <v>100</v>
      </c>
      <c r="Q8103">
        <v>4.17</v>
      </c>
      <c r="R8103" t="s">
        <v>40</v>
      </c>
      <c r="S8103">
        <v>0</v>
      </c>
      <c r="T8103">
        <v>0</v>
      </c>
      <c r="U8103">
        <v>36.9</v>
      </c>
      <c r="V8103">
        <v>20.8</v>
      </c>
      <c r="W8103">
        <v>347.7</v>
      </c>
      <c r="X8103">
        <v>1028.5999999999999</v>
      </c>
      <c r="Y8103">
        <v>66.3</v>
      </c>
      <c r="Z8103">
        <v>6.2</v>
      </c>
      <c r="AA8103">
        <v>214.1</v>
      </c>
      <c r="AB8103">
        <v>18.5</v>
      </c>
      <c r="AC8103">
        <v>7</v>
      </c>
      <c r="AD8103">
        <v>0</v>
      </c>
      <c r="AE8103" t="s">
        <v>24389</v>
      </c>
      <c r="AF8103" t="s">
        <v>24390</v>
      </c>
      <c r="AG8103">
        <v>0.5</v>
      </c>
      <c r="AH8103" t="s">
        <v>56</v>
      </c>
      <c r="AI8103" t="s">
        <v>137</v>
      </c>
      <c r="AJ8103" t="s">
        <v>40</v>
      </c>
    </row>
    <row r="8104" spans="1:36" x14ac:dyDescent="0.25">
      <c r="A8104" t="s">
        <v>32</v>
      </c>
      <c r="B8104" t="s">
        <v>24391</v>
      </c>
      <c r="C8104">
        <f>YEAR(B8104)</f>
        <v>2022</v>
      </c>
      <c r="D8104">
        <v>48.1</v>
      </c>
      <c r="E8104">
        <v>44.6</v>
      </c>
      <c r="F8104">
        <v>46.1</v>
      </c>
      <c r="H8104" s="2">
        <f>IF(F8104-60.54&lt;=0,0,IF(F8104-60.54&lt;=1,1,2))</f>
        <v>0</v>
      </c>
      <c r="I8104">
        <v>41.1</v>
      </c>
      <c r="J8104">
        <v>35.299999999999997</v>
      </c>
      <c r="K8104">
        <v>38.6</v>
      </c>
      <c r="L8104">
        <v>26.8</v>
      </c>
      <c r="M8104">
        <v>47.7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42.3</v>
      </c>
      <c r="V8104">
        <v>26.4</v>
      </c>
      <c r="W8104">
        <v>4</v>
      </c>
      <c r="X8104">
        <v>1031.2</v>
      </c>
      <c r="Y8104">
        <v>89.1</v>
      </c>
      <c r="Z8104">
        <v>6.2</v>
      </c>
      <c r="AA8104">
        <v>215.6</v>
      </c>
      <c r="AB8104">
        <v>18.7</v>
      </c>
      <c r="AC8104">
        <v>8</v>
      </c>
      <c r="AD8104">
        <v>0</v>
      </c>
      <c r="AE8104" t="s">
        <v>24392</v>
      </c>
      <c r="AF8104" t="s">
        <v>24393</v>
      </c>
      <c r="AG8104">
        <v>0.54</v>
      </c>
      <c r="AH8104" t="s">
        <v>36</v>
      </c>
      <c r="AI8104" t="s">
        <v>37</v>
      </c>
      <c r="AJ8104" t="s">
        <v>38</v>
      </c>
    </row>
    <row r="8105" spans="1:36" x14ac:dyDescent="0.25">
      <c r="A8105" t="s">
        <v>32</v>
      </c>
      <c r="B8105" t="s">
        <v>24394</v>
      </c>
      <c r="C8105">
        <f>YEAR(B8105)</f>
        <v>2022</v>
      </c>
      <c r="D8105">
        <v>50</v>
      </c>
      <c r="E8105">
        <v>46.4</v>
      </c>
      <c r="F8105">
        <v>47.5</v>
      </c>
      <c r="H8105" s="2">
        <f>IF(F8105-60.54&lt;=0,0,IF(F8105-60.54&lt;=1,1,2))</f>
        <v>0</v>
      </c>
      <c r="I8105">
        <v>50</v>
      </c>
      <c r="J8105">
        <v>38.1</v>
      </c>
      <c r="K8105">
        <v>40.700000000000003</v>
      </c>
      <c r="L8105">
        <v>27.9</v>
      </c>
      <c r="M8105">
        <v>46.4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40.9</v>
      </c>
      <c r="V8105">
        <v>24.2</v>
      </c>
      <c r="W8105">
        <v>8.5</v>
      </c>
      <c r="X8105">
        <v>1026.8</v>
      </c>
      <c r="Y8105">
        <v>89.1</v>
      </c>
      <c r="Z8105">
        <v>6.2</v>
      </c>
      <c r="AA8105">
        <v>170.3</v>
      </c>
      <c r="AB8105">
        <v>14.6</v>
      </c>
      <c r="AC8105">
        <v>6</v>
      </c>
      <c r="AD8105">
        <v>0</v>
      </c>
      <c r="AE8105" t="s">
        <v>24395</v>
      </c>
      <c r="AF8105" t="s">
        <v>24396</v>
      </c>
      <c r="AG8105">
        <v>0.57999999999999996</v>
      </c>
      <c r="AH8105" t="s">
        <v>36</v>
      </c>
      <c r="AI8105" t="s">
        <v>37</v>
      </c>
      <c r="AJ8105" t="s">
        <v>38</v>
      </c>
    </row>
    <row r="8106" spans="1:36" x14ac:dyDescent="0.25">
      <c r="A8106" t="s">
        <v>32</v>
      </c>
      <c r="B8106" t="s">
        <v>24397</v>
      </c>
      <c r="C8106">
        <f>YEAR(B8106)</f>
        <v>2022</v>
      </c>
      <c r="D8106">
        <v>50</v>
      </c>
      <c r="E8106">
        <v>44.6</v>
      </c>
      <c r="F8106">
        <v>47.8</v>
      </c>
      <c r="H8106" s="2">
        <f>IF(F8106-60.54&lt;=0,0,IF(F8106-60.54&lt;=1,1,2))</f>
        <v>0</v>
      </c>
      <c r="I8106">
        <v>50</v>
      </c>
      <c r="J8106">
        <v>35.9</v>
      </c>
      <c r="K8106">
        <v>42.1</v>
      </c>
      <c r="L8106">
        <v>33.9</v>
      </c>
      <c r="M8106">
        <v>59.2</v>
      </c>
      <c r="O8106">
        <v>1.4999999999999999E-2</v>
      </c>
      <c r="P8106">
        <v>100</v>
      </c>
      <c r="Q8106">
        <v>8.33</v>
      </c>
      <c r="R8106" t="s">
        <v>40</v>
      </c>
      <c r="S8106">
        <v>0</v>
      </c>
      <c r="T8106">
        <v>0</v>
      </c>
      <c r="U8106">
        <v>33.299999999999997</v>
      </c>
      <c r="V8106">
        <v>23</v>
      </c>
      <c r="W8106">
        <v>337</v>
      </c>
      <c r="X8106">
        <v>1023.4</v>
      </c>
      <c r="Y8106">
        <v>89.1</v>
      </c>
      <c r="Z8106">
        <v>6.1</v>
      </c>
      <c r="AA8106">
        <v>210.1</v>
      </c>
      <c r="AB8106">
        <v>18.100000000000001</v>
      </c>
      <c r="AC8106">
        <v>7</v>
      </c>
      <c r="AD8106">
        <v>0</v>
      </c>
      <c r="AE8106" t="s">
        <v>24398</v>
      </c>
      <c r="AF8106" t="s">
        <v>24399</v>
      </c>
      <c r="AG8106">
        <v>0.61</v>
      </c>
      <c r="AH8106" t="s">
        <v>56</v>
      </c>
      <c r="AI8106" t="s">
        <v>1166</v>
      </c>
      <c r="AJ8106" t="s">
        <v>40</v>
      </c>
    </row>
    <row r="8107" spans="1:36" x14ac:dyDescent="0.25">
      <c r="A8107" t="s">
        <v>32</v>
      </c>
      <c r="B8107" t="s">
        <v>24400</v>
      </c>
      <c r="C8107">
        <f>YEAR(B8107)</f>
        <v>2022</v>
      </c>
      <c r="D8107">
        <v>51.8</v>
      </c>
      <c r="E8107">
        <v>44.6</v>
      </c>
      <c r="F8107">
        <v>47.3</v>
      </c>
      <c r="H8107" s="2">
        <f>IF(F8107-60.54&lt;=0,0,IF(F8107-60.54&lt;=1,1,2))</f>
        <v>0</v>
      </c>
      <c r="I8107">
        <v>51.8</v>
      </c>
      <c r="J8107">
        <v>35.299999999999997</v>
      </c>
      <c r="K8107">
        <v>42.5</v>
      </c>
      <c r="L8107">
        <v>37.9</v>
      </c>
      <c r="M8107">
        <v>70.5</v>
      </c>
      <c r="O8107">
        <v>8.6999999999999994E-2</v>
      </c>
      <c r="P8107">
        <v>100</v>
      </c>
      <c r="Q8107">
        <v>8.33</v>
      </c>
      <c r="R8107" t="s">
        <v>40</v>
      </c>
      <c r="S8107">
        <v>0</v>
      </c>
      <c r="T8107">
        <v>0</v>
      </c>
      <c r="U8107">
        <v>35.6</v>
      </c>
      <c r="V8107">
        <v>27.7</v>
      </c>
      <c r="W8107">
        <v>308.7</v>
      </c>
      <c r="X8107">
        <v>1018.6</v>
      </c>
      <c r="Y8107">
        <v>87.5</v>
      </c>
      <c r="Z8107">
        <v>6.1</v>
      </c>
      <c r="AA8107">
        <v>203.8</v>
      </c>
      <c r="AB8107">
        <v>17.5</v>
      </c>
      <c r="AC8107">
        <v>7</v>
      </c>
      <c r="AD8107">
        <v>0</v>
      </c>
      <c r="AE8107" t="s">
        <v>24401</v>
      </c>
      <c r="AF8107" t="s">
        <v>24402</v>
      </c>
      <c r="AG8107">
        <v>0.65</v>
      </c>
      <c r="AH8107" t="s">
        <v>56</v>
      </c>
      <c r="AI8107" t="s">
        <v>57</v>
      </c>
      <c r="AJ8107" t="s">
        <v>40</v>
      </c>
    </row>
    <row r="8108" spans="1:36" x14ac:dyDescent="0.25">
      <c r="A8108" t="s">
        <v>32</v>
      </c>
      <c r="B8108" t="s">
        <v>24403</v>
      </c>
      <c r="C8108">
        <f>YEAR(B8108)</f>
        <v>2022</v>
      </c>
      <c r="D8108">
        <v>53.6</v>
      </c>
      <c r="E8108">
        <v>41.1</v>
      </c>
      <c r="F8108">
        <v>47.5</v>
      </c>
      <c r="H8108" s="2">
        <f>IF(F8108-60.54&lt;=0,0,IF(F8108-60.54&lt;=1,1,2))</f>
        <v>0</v>
      </c>
      <c r="I8108">
        <v>53.6</v>
      </c>
      <c r="J8108">
        <v>35.4</v>
      </c>
      <c r="K8108">
        <v>44.8</v>
      </c>
      <c r="L8108">
        <v>40.200000000000003</v>
      </c>
      <c r="M8108">
        <v>77.3</v>
      </c>
      <c r="O8108">
        <v>0.95799999999999996</v>
      </c>
      <c r="P8108">
        <v>100</v>
      </c>
      <c r="Q8108">
        <v>16.670000000000002</v>
      </c>
      <c r="R8108" t="s">
        <v>40</v>
      </c>
      <c r="S8108">
        <v>0</v>
      </c>
      <c r="T8108">
        <v>0.4</v>
      </c>
      <c r="U8108">
        <v>35.799999999999997</v>
      </c>
      <c r="V8108">
        <v>23</v>
      </c>
      <c r="W8108">
        <v>348.1</v>
      </c>
      <c r="X8108">
        <v>1016.9</v>
      </c>
      <c r="Y8108">
        <v>85.9</v>
      </c>
      <c r="Z8108">
        <v>5.9</v>
      </c>
      <c r="AA8108">
        <v>195.1</v>
      </c>
      <c r="AB8108">
        <v>16.899999999999999</v>
      </c>
      <c r="AC8108">
        <v>7</v>
      </c>
      <c r="AD8108">
        <v>0</v>
      </c>
      <c r="AE8108" t="s">
        <v>24404</v>
      </c>
      <c r="AF8108" t="s">
        <v>24405</v>
      </c>
      <c r="AG8108">
        <v>0.68</v>
      </c>
      <c r="AH8108" t="s">
        <v>56</v>
      </c>
      <c r="AI8108" t="s">
        <v>111</v>
      </c>
      <c r="AJ8108" t="s">
        <v>40</v>
      </c>
    </row>
    <row r="8109" spans="1:36" x14ac:dyDescent="0.25">
      <c r="A8109" t="s">
        <v>32</v>
      </c>
      <c r="B8109" t="s">
        <v>24406</v>
      </c>
      <c r="C8109">
        <f>YEAR(B8109)</f>
        <v>2022</v>
      </c>
      <c r="D8109">
        <v>55.4</v>
      </c>
      <c r="E8109">
        <v>48.2</v>
      </c>
      <c r="F8109">
        <v>52.8</v>
      </c>
      <c r="H8109" s="2">
        <f>IF(F8109-60.54&lt;=0,0,IF(F8109-60.54&lt;=1,1,2))</f>
        <v>0</v>
      </c>
      <c r="I8109">
        <v>55.4</v>
      </c>
      <c r="J8109">
        <v>43.9</v>
      </c>
      <c r="K8109">
        <v>52.4</v>
      </c>
      <c r="L8109">
        <v>35.799999999999997</v>
      </c>
      <c r="M8109">
        <v>52.9</v>
      </c>
      <c r="O8109">
        <v>0.23699999999999999</v>
      </c>
      <c r="P8109">
        <v>100</v>
      </c>
      <c r="Q8109">
        <v>4.17</v>
      </c>
      <c r="R8109" t="s">
        <v>40</v>
      </c>
      <c r="S8109">
        <v>0</v>
      </c>
      <c r="T8109">
        <v>0.2</v>
      </c>
      <c r="U8109">
        <v>49.2</v>
      </c>
      <c r="V8109">
        <v>27.7</v>
      </c>
      <c r="W8109">
        <v>341.6</v>
      </c>
      <c r="X8109">
        <v>1020.5</v>
      </c>
      <c r="Y8109">
        <v>69.8</v>
      </c>
      <c r="Z8109">
        <v>6.2</v>
      </c>
      <c r="AA8109">
        <v>207.1</v>
      </c>
      <c r="AB8109">
        <v>18</v>
      </c>
      <c r="AC8109">
        <v>7</v>
      </c>
      <c r="AD8109">
        <v>0</v>
      </c>
      <c r="AE8109" t="s">
        <v>24407</v>
      </c>
      <c r="AF8109" t="s">
        <v>24408</v>
      </c>
      <c r="AG8109">
        <v>0.72</v>
      </c>
      <c r="AH8109" t="s">
        <v>56</v>
      </c>
      <c r="AI8109" t="s">
        <v>137</v>
      </c>
      <c r="AJ8109" t="s">
        <v>40</v>
      </c>
    </row>
    <row r="8110" spans="1:36" x14ac:dyDescent="0.25">
      <c r="A8110" t="s">
        <v>32</v>
      </c>
      <c r="B8110" t="s">
        <v>24409</v>
      </c>
      <c r="C8110">
        <f>YEAR(B8110)</f>
        <v>2022</v>
      </c>
      <c r="D8110">
        <v>66.2</v>
      </c>
      <c r="E8110">
        <v>42.8</v>
      </c>
      <c r="F8110">
        <v>56</v>
      </c>
      <c r="H8110" s="2">
        <f>IF(F8110-60.54&lt;=0,0,IF(F8110-60.54&lt;=1,1,2))</f>
        <v>0</v>
      </c>
      <c r="I8110">
        <v>66.2</v>
      </c>
      <c r="J8110">
        <v>42.4</v>
      </c>
      <c r="K8110">
        <v>55.6</v>
      </c>
      <c r="L8110">
        <v>41.1</v>
      </c>
      <c r="M8110">
        <v>58.5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25.1</v>
      </c>
      <c r="V8110">
        <v>11</v>
      </c>
      <c r="W8110">
        <v>307.10000000000002</v>
      </c>
      <c r="X8110">
        <v>1022.1</v>
      </c>
      <c r="Y8110">
        <v>4.8</v>
      </c>
      <c r="Z8110">
        <v>6.2</v>
      </c>
      <c r="AA8110">
        <v>268.5</v>
      </c>
      <c r="AB8110">
        <v>23.2</v>
      </c>
      <c r="AC8110">
        <v>9</v>
      </c>
      <c r="AD8110">
        <v>0</v>
      </c>
      <c r="AE8110" t="s">
        <v>24410</v>
      </c>
      <c r="AF8110" t="s">
        <v>24411</v>
      </c>
      <c r="AG8110">
        <v>0.75</v>
      </c>
      <c r="AH8110" t="s">
        <v>330</v>
      </c>
      <c r="AI8110" t="s">
        <v>9140</v>
      </c>
      <c r="AJ8110" t="s">
        <v>331</v>
      </c>
    </row>
    <row r="8111" spans="1:36" x14ac:dyDescent="0.25">
      <c r="A8111" t="s">
        <v>32</v>
      </c>
      <c r="B8111" t="s">
        <v>24412</v>
      </c>
      <c r="C8111">
        <f>YEAR(B8111)</f>
        <v>2022</v>
      </c>
      <c r="D8111">
        <v>64.400000000000006</v>
      </c>
      <c r="E8111">
        <v>48.1</v>
      </c>
      <c r="F8111">
        <v>55.5</v>
      </c>
      <c r="H8111" s="2">
        <f>IF(F8111-60.54&lt;=0,0,IF(F8111-60.54&lt;=1,1,2))</f>
        <v>0</v>
      </c>
      <c r="I8111">
        <v>64.400000000000006</v>
      </c>
      <c r="J8111">
        <v>48.1</v>
      </c>
      <c r="K8111">
        <v>55.5</v>
      </c>
      <c r="L8111">
        <v>45.6</v>
      </c>
      <c r="M8111">
        <v>70.2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21.9</v>
      </c>
      <c r="V8111">
        <v>11.4</v>
      </c>
      <c r="W8111">
        <v>312.8</v>
      </c>
      <c r="X8111">
        <v>1026</v>
      </c>
      <c r="Y8111">
        <v>22</v>
      </c>
      <c r="Z8111">
        <v>6.2</v>
      </c>
      <c r="AA8111">
        <v>264.5</v>
      </c>
      <c r="AB8111">
        <v>23</v>
      </c>
      <c r="AC8111">
        <v>9</v>
      </c>
      <c r="AD8111">
        <v>0</v>
      </c>
      <c r="AE8111" t="s">
        <v>24413</v>
      </c>
      <c r="AF8111" t="s">
        <v>24414</v>
      </c>
      <c r="AG8111">
        <v>0.79</v>
      </c>
      <c r="AH8111" t="s">
        <v>36</v>
      </c>
      <c r="AI8111" t="s">
        <v>37</v>
      </c>
      <c r="AJ8111" t="s">
        <v>38</v>
      </c>
    </row>
    <row r="8112" spans="1:36" x14ac:dyDescent="0.25">
      <c r="A8112" t="s">
        <v>32</v>
      </c>
      <c r="B8112" t="s">
        <v>24415</v>
      </c>
      <c r="C8112">
        <f>YEAR(B8112)</f>
        <v>2022</v>
      </c>
      <c r="D8112">
        <v>62.6</v>
      </c>
      <c r="E8112">
        <v>46.4</v>
      </c>
      <c r="F8112">
        <v>54.7</v>
      </c>
      <c r="H8112" s="2">
        <f>IF(F8112-60.54&lt;=0,0,IF(F8112-60.54&lt;=1,1,2))</f>
        <v>0</v>
      </c>
      <c r="I8112">
        <v>62.6</v>
      </c>
      <c r="J8112">
        <v>44.2</v>
      </c>
      <c r="K8112">
        <v>54.6</v>
      </c>
      <c r="L8112">
        <v>40.9</v>
      </c>
      <c r="M8112">
        <v>60.9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12.8</v>
      </c>
      <c r="V8112">
        <v>5.8</v>
      </c>
      <c r="W8112">
        <v>354</v>
      </c>
      <c r="X8112">
        <v>1028.5999999999999</v>
      </c>
      <c r="Y8112">
        <v>14.6</v>
      </c>
      <c r="Z8112">
        <v>6.2</v>
      </c>
      <c r="AA8112">
        <v>280.10000000000002</v>
      </c>
      <c r="AB8112">
        <v>23.2</v>
      </c>
      <c r="AC8112">
        <v>9</v>
      </c>
      <c r="AD8112">
        <v>0</v>
      </c>
      <c r="AE8112" t="s">
        <v>24416</v>
      </c>
      <c r="AF8112" t="s">
        <v>24417</v>
      </c>
      <c r="AG8112">
        <v>0.83</v>
      </c>
      <c r="AH8112" t="s">
        <v>330</v>
      </c>
      <c r="AI8112" t="s">
        <v>9140</v>
      </c>
      <c r="AJ8112" t="s">
        <v>331</v>
      </c>
    </row>
    <row r="8113" spans="1:36" x14ac:dyDescent="0.25">
      <c r="A8113" t="s">
        <v>32</v>
      </c>
      <c r="B8113" t="s">
        <v>24418</v>
      </c>
      <c r="C8113">
        <f>YEAR(B8113)</f>
        <v>2022</v>
      </c>
      <c r="D8113">
        <v>66.2</v>
      </c>
      <c r="E8113">
        <v>48.2</v>
      </c>
      <c r="F8113">
        <v>57.4</v>
      </c>
      <c r="H8113" s="2">
        <f>IF(F8113-60.54&lt;=0,0,IF(F8113-60.54&lt;=1,1,2))</f>
        <v>0</v>
      </c>
      <c r="I8113">
        <v>66.2</v>
      </c>
      <c r="J8113">
        <v>48.2</v>
      </c>
      <c r="K8113">
        <v>57.4</v>
      </c>
      <c r="L8113">
        <v>39.1</v>
      </c>
      <c r="M8113">
        <v>53.9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21.9</v>
      </c>
      <c r="V8113">
        <v>17.2</v>
      </c>
      <c r="W8113">
        <v>180</v>
      </c>
      <c r="X8113">
        <v>1026.3</v>
      </c>
      <c r="Y8113">
        <v>57.3</v>
      </c>
      <c r="Z8113">
        <v>6.2</v>
      </c>
      <c r="AA8113">
        <v>163</v>
      </c>
      <c r="AB8113">
        <v>14.1</v>
      </c>
      <c r="AC8113">
        <v>7</v>
      </c>
      <c r="AD8113">
        <v>0</v>
      </c>
      <c r="AE8113" t="s">
        <v>24419</v>
      </c>
      <c r="AF8113" t="s">
        <v>24420</v>
      </c>
      <c r="AG8113">
        <v>0.86</v>
      </c>
      <c r="AH8113" t="s">
        <v>36</v>
      </c>
      <c r="AI8113" t="s">
        <v>37</v>
      </c>
      <c r="AJ8113" t="s">
        <v>38</v>
      </c>
    </row>
    <row r="8114" spans="1:36" x14ac:dyDescent="0.25">
      <c r="A8114" t="s">
        <v>32</v>
      </c>
      <c r="B8114" t="s">
        <v>24421</v>
      </c>
      <c r="C8114">
        <f>YEAR(B8114)</f>
        <v>2022</v>
      </c>
      <c r="D8114">
        <v>66.2</v>
      </c>
      <c r="E8114">
        <v>57.2</v>
      </c>
      <c r="F8114">
        <v>61.4</v>
      </c>
      <c r="H8114" s="2">
        <f>IF(F8114-60.54&lt;=0,0,IF(F8114-60.54&lt;=1,1,2))</f>
        <v>1</v>
      </c>
      <c r="I8114">
        <v>66.2</v>
      </c>
      <c r="J8114">
        <v>57.2</v>
      </c>
      <c r="K8114">
        <v>61.4</v>
      </c>
      <c r="L8114">
        <v>40.4</v>
      </c>
      <c r="M8114">
        <v>48.5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28.9</v>
      </c>
      <c r="V8114">
        <v>18.8</v>
      </c>
      <c r="W8114">
        <v>183.9</v>
      </c>
      <c r="X8114">
        <v>1017.4</v>
      </c>
      <c r="Y8114">
        <v>37.6</v>
      </c>
      <c r="Z8114">
        <v>6.2</v>
      </c>
      <c r="AA8114">
        <v>262.8</v>
      </c>
      <c r="AB8114">
        <v>22.8</v>
      </c>
      <c r="AC8114">
        <v>9</v>
      </c>
      <c r="AD8114">
        <v>0</v>
      </c>
      <c r="AE8114" t="s">
        <v>24422</v>
      </c>
      <c r="AF8114" t="s">
        <v>24423</v>
      </c>
      <c r="AG8114">
        <v>0.9</v>
      </c>
      <c r="AH8114" t="s">
        <v>36</v>
      </c>
      <c r="AI8114" t="s">
        <v>37</v>
      </c>
      <c r="AJ8114" t="s">
        <v>38</v>
      </c>
    </row>
    <row r="8115" spans="1:36" x14ac:dyDescent="0.25">
      <c r="A8115" t="s">
        <v>32</v>
      </c>
      <c r="B8115" t="s">
        <v>24424</v>
      </c>
      <c r="C8115">
        <f>YEAR(B8115)</f>
        <v>2022</v>
      </c>
      <c r="D8115">
        <v>64.400000000000006</v>
      </c>
      <c r="E8115">
        <v>51.8</v>
      </c>
      <c r="F8115">
        <v>58</v>
      </c>
      <c r="H8115" s="2">
        <f>IF(F8115-60.54&lt;=0,0,IF(F8115-60.54&lt;=1,1,2))</f>
        <v>0</v>
      </c>
      <c r="I8115">
        <v>64.400000000000006</v>
      </c>
      <c r="J8115">
        <v>51.8</v>
      </c>
      <c r="K8115">
        <v>58</v>
      </c>
      <c r="L8115">
        <v>50</v>
      </c>
      <c r="M8115">
        <v>75.2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17.2</v>
      </c>
      <c r="V8115">
        <v>8.1</v>
      </c>
      <c r="W8115">
        <v>174.9</v>
      </c>
      <c r="X8115">
        <v>1014.9</v>
      </c>
      <c r="Y8115">
        <v>40.299999999999997</v>
      </c>
      <c r="Z8115">
        <v>6.2</v>
      </c>
      <c r="AA8115">
        <v>244.6</v>
      </c>
      <c r="AB8115">
        <v>21.2</v>
      </c>
      <c r="AC8115">
        <v>8</v>
      </c>
      <c r="AD8115">
        <v>0</v>
      </c>
      <c r="AE8115" t="s">
        <v>24425</v>
      </c>
      <c r="AF8115" t="s">
        <v>24426</v>
      </c>
      <c r="AG8115">
        <v>0.93</v>
      </c>
      <c r="AH8115" t="s">
        <v>36</v>
      </c>
      <c r="AI8115" t="s">
        <v>37</v>
      </c>
      <c r="AJ8115" t="s">
        <v>38</v>
      </c>
    </row>
    <row r="8116" spans="1:36" x14ac:dyDescent="0.25">
      <c r="A8116" t="s">
        <v>32</v>
      </c>
      <c r="B8116" t="s">
        <v>24427</v>
      </c>
      <c r="C8116">
        <f>YEAR(B8116)</f>
        <v>2022</v>
      </c>
      <c r="D8116">
        <v>71.599999999999994</v>
      </c>
      <c r="E8116">
        <v>53.6</v>
      </c>
      <c r="F8116">
        <v>61.9</v>
      </c>
      <c r="H8116" s="2">
        <f>IF(F8116-60.54&lt;=0,0,IF(F8116-60.54&lt;=1,1,2))</f>
        <v>2</v>
      </c>
      <c r="I8116">
        <v>71.599999999999994</v>
      </c>
      <c r="J8116">
        <v>53.6</v>
      </c>
      <c r="K8116">
        <v>61.9</v>
      </c>
      <c r="L8116">
        <v>46.5</v>
      </c>
      <c r="M8116">
        <v>60.4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39.1</v>
      </c>
      <c r="V8116">
        <v>25.3</v>
      </c>
      <c r="W8116">
        <v>179.8</v>
      </c>
      <c r="X8116">
        <v>1012.6</v>
      </c>
      <c r="Y8116">
        <v>42.7</v>
      </c>
      <c r="Z8116">
        <v>6.2</v>
      </c>
      <c r="AA8116">
        <v>236.3</v>
      </c>
      <c r="AB8116">
        <v>20.2</v>
      </c>
      <c r="AC8116">
        <v>8</v>
      </c>
      <c r="AD8116">
        <v>0</v>
      </c>
      <c r="AE8116" t="s">
        <v>24428</v>
      </c>
      <c r="AF8116" t="s">
        <v>24429</v>
      </c>
      <c r="AG8116">
        <v>0.97</v>
      </c>
      <c r="AH8116" t="s">
        <v>36</v>
      </c>
      <c r="AI8116" t="s">
        <v>37</v>
      </c>
      <c r="AJ8116" t="s">
        <v>38</v>
      </c>
    </row>
    <row r="8117" spans="1:36" x14ac:dyDescent="0.25">
      <c r="A8117" t="s">
        <v>32</v>
      </c>
      <c r="B8117" t="s">
        <v>24430</v>
      </c>
      <c r="C8117">
        <f>YEAR(B8117)</f>
        <v>2022</v>
      </c>
      <c r="D8117">
        <v>77</v>
      </c>
      <c r="E8117">
        <v>66.2</v>
      </c>
      <c r="F8117">
        <v>70.2</v>
      </c>
      <c r="H8117" s="2">
        <f>IF(F8117-60.54&lt;=0,0,IF(F8117-60.54&lt;=1,1,2))</f>
        <v>2</v>
      </c>
      <c r="I8117">
        <v>77</v>
      </c>
      <c r="J8117">
        <v>66.2</v>
      </c>
      <c r="K8117">
        <v>70.2</v>
      </c>
      <c r="L8117">
        <v>40.299999999999997</v>
      </c>
      <c r="M8117">
        <v>34.6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51.9</v>
      </c>
      <c r="V8117">
        <v>34.4</v>
      </c>
      <c r="W8117">
        <v>173</v>
      </c>
      <c r="X8117">
        <v>1008.3</v>
      </c>
      <c r="Y8117">
        <v>55.9</v>
      </c>
      <c r="Z8117">
        <v>6.2</v>
      </c>
      <c r="AA8117">
        <v>252.8</v>
      </c>
      <c r="AB8117">
        <v>21.8</v>
      </c>
      <c r="AC8117">
        <v>8</v>
      </c>
      <c r="AD8117">
        <v>0</v>
      </c>
      <c r="AE8117" t="s">
        <v>24431</v>
      </c>
      <c r="AF8117" t="s">
        <v>24432</v>
      </c>
      <c r="AG8117">
        <v>0</v>
      </c>
      <c r="AH8117" t="s">
        <v>36</v>
      </c>
      <c r="AI8117" t="s">
        <v>37</v>
      </c>
      <c r="AJ8117" t="s">
        <v>344</v>
      </c>
    </row>
    <row r="8118" spans="1:36" x14ac:dyDescent="0.25">
      <c r="A8118" t="s">
        <v>32</v>
      </c>
      <c r="B8118" t="s">
        <v>24433</v>
      </c>
      <c r="C8118">
        <f>YEAR(B8118)</f>
        <v>2022</v>
      </c>
      <c r="D8118">
        <v>68</v>
      </c>
      <c r="E8118">
        <v>57.1</v>
      </c>
      <c r="F8118">
        <v>62.1</v>
      </c>
      <c r="H8118" s="2">
        <f>IF(F8118-60.54&lt;=0,0,IF(F8118-60.54&lt;=1,1,2))</f>
        <v>2</v>
      </c>
      <c r="I8118">
        <v>68</v>
      </c>
      <c r="J8118">
        <v>57.1</v>
      </c>
      <c r="K8118">
        <v>62.1</v>
      </c>
      <c r="L8118">
        <v>50.6</v>
      </c>
      <c r="M8118">
        <v>67.099999999999994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23</v>
      </c>
      <c r="V8118">
        <v>13.9</v>
      </c>
      <c r="W8118">
        <v>199.4</v>
      </c>
      <c r="X8118">
        <v>1012.8</v>
      </c>
      <c r="Y8118">
        <v>3.6</v>
      </c>
      <c r="Z8118">
        <v>5.2</v>
      </c>
      <c r="AA8118">
        <v>277.60000000000002</v>
      </c>
      <c r="AB8118">
        <v>24.1</v>
      </c>
      <c r="AC8118">
        <v>9</v>
      </c>
      <c r="AD8118">
        <v>0</v>
      </c>
      <c r="AE8118" t="s">
        <v>24434</v>
      </c>
      <c r="AF8118" t="s">
        <v>24435</v>
      </c>
      <c r="AG8118">
        <v>0.04</v>
      </c>
      <c r="AH8118" t="s">
        <v>330</v>
      </c>
      <c r="AI8118" t="s">
        <v>9140</v>
      </c>
      <c r="AJ8118" t="s">
        <v>331</v>
      </c>
    </row>
    <row r="8119" spans="1:36" x14ac:dyDescent="0.25">
      <c r="A8119" t="s">
        <v>32</v>
      </c>
      <c r="B8119" t="s">
        <v>24436</v>
      </c>
      <c r="C8119">
        <f>YEAR(B8119)</f>
        <v>2022</v>
      </c>
      <c r="D8119">
        <v>68</v>
      </c>
      <c r="E8119">
        <v>53.6</v>
      </c>
      <c r="F8119">
        <v>60.5</v>
      </c>
      <c r="H8119" s="2">
        <f>IF(F8119-60.54&lt;=0,0,IF(F8119-60.54&lt;=1,1,2))</f>
        <v>0</v>
      </c>
      <c r="I8119">
        <v>68</v>
      </c>
      <c r="J8119">
        <v>53.6</v>
      </c>
      <c r="K8119">
        <v>60.5</v>
      </c>
      <c r="L8119">
        <v>45.7</v>
      </c>
      <c r="M8119">
        <v>59.4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18.3</v>
      </c>
      <c r="V8119">
        <v>11.4</v>
      </c>
      <c r="W8119">
        <v>212.6</v>
      </c>
      <c r="X8119">
        <v>1016.3</v>
      </c>
      <c r="Y8119">
        <v>14.5</v>
      </c>
      <c r="Z8119">
        <v>5.0999999999999996</v>
      </c>
      <c r="AA8119">
        <v>262.7</v>
      </c>
      <c r="AB8119">
        <v>22.6</v>
      </c>
      <c r="AC8119">
        <v>9</v>
      </c>
      <c r="AD8119">
        <v>0</v>
      </c>
      <c r="AE8119" t="s">
        <v>24437</v>
      </c>
      <c r="AF8119" t="s">
        <v>24438</v>
      </c>
      <c r="AG8119">
        <v>7.0000000000000007E-2</v>
      </c>
      <c r="AH8119" t="s">
        <v>330</v>
      </c>
      <c r="AI8119" t="s">
        <v>9140</v>
      </c>
      <c r="AJ8119" t="s">
        <v>331</v>
      </c>
    </row>
    <row r="8120" spans="1:36" x14ac:dyDescent="0.25">
      <c r="A8120" t="s">
        <v>32</v>
      </c>
      <c r="B8120" t="s">
        <v>24439</v>
      </c>
      <c r="C8120">
        <f>YEAR(B8120)</f>
        <v>2022</v>
      </c>
      <c r="D8120">
        <v>71.599999999999994</v>
      </c>
      <c r="E8120">
        <v>51.8</v>
      </c>
      <c r="F8120">
        <v>61.4</v>
      </c>
      <c r="H8120" s="2">
        <f>IF(F8120-60.54&lt;=0,0,IF(F8120-60.54&lt;=1,1,2))</f>
        <v>1</v>
      </c>
      <c r="I8120">
        <v>71.599999999999994</v>
      </c>
      <c r="J8120">
        <v>51.8</v>
      </c>
      <c r="K8120">
        <v>61.4</v>
      </c>
      <c r="L8120">
        <v>44.9</v>
      </c>
      <c r="M8120">
        <v>58.2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27.7</v>
      </c>
      <c r="V8120">
        <v>20.8</v>
      </c>
      <c r="W8120">
        <v>128.4</v>
      </c>
      <c r="X8120">
        <v>1016.8</v>
      </c>
      <c r="Y8120">
        <v>32</v>
      </c>
      <c r="Z8120">
        <v>5.9</v>
      </c>
      <c r="AA8120">
        <v>278.39999999999998</v>
      </c>
      <c r="AB8120">
        <v>24</v>
      </c>
      <c r="AC8120">
        <v>9</v>
      </c>
      <c r="AD8120">
        <v>0</v>
      </c>
      <c r="AE8120" t="s">
        <v>24440</v>
      </c>
      <c r="AF8120" t="s">
        <v>24441</v>
      </c>
      <c r="AG8120">
        <v>0.1</v>
      </c>
      <c r="AH8120" t="s">
        <v>36</v>
      </c>
      <c r="AI8120" t="s">
        <v>37</v>
      </c>
      <c r="AJ8120" t="s">
        <v>38</v>
      </c>
    </row>
    <row r="8121" spans="1:36" x14ac:dyDescent="0.25">
      <c r="A8121" t="s">
        <v>32</v>
      </c>
      <c r="B8121" t="s">
        <v>24442</v>
      </c>
      <c r="C8121">
        <f>YEAR(B8121)</f>
        <v>2022</v>
      </c>
      <c r="D8121">
        <v>75.2</v>
      </c>
      <c r="E8121">
        <v>60.8</v>
      </c>
      <c r="F8121">
        <v>68.2</v>
      </c>
      <c r="H8121" s="2">
        <f>IF(F8121-60.54&lt;=0,0,IF(F8121-60.54&lt;=1,1,2))</f>
        <v>2</v>
      </c>
      <c r="I8121">
        <v>75.2</v>
      </c>
      <c r="J8121">
        <v>60.8</v>
      </c>
      <c r="K8121">
        <v>68.2</v>
      </c>
      <c r="L8121">
        <v>47.1</v>
      </c>
      <c r="M8121">
        <v>54.3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46.1</v>
      </c>
      <c r="V8121">
        <v>26.3</v>
      </c>
      <c r="W8121">
        <v>207.6</v>
      </c>
      <c r="X8121">
        <v>1008.5</v>
      </c>
      <c r="Y8121">
        <v>31.8</v>
      </c>
      <c r="Z8121">
        <v>5.6</v>
      </c>
      <c r="AA8121">
        <v>264.8</v>
      </c>
      <c r="AB8121">
        <v>22.9</v>
      </c>
      <c r="AC8121">
        <v>9</v>
      </c>
      <c r="AD8121">
        <v>0</v>
      </c>
      <c r="AE8121" t="s">
        <v>24443</v>
      </c>
      <c r="AF8121" t="s">
        <v>24444</v>
      </c>
      <c r="AG8121">
        <v>0.13</v>
      </c>
      <c r="AH8121" t="s">
        <v>36</v>
      </c>
      <c r="AI8121" t="s">
        <v>702</v>
      </c>
      <c r="AJ8121" t="s">
        <v>38</v>
      </c>
    </row>
    <row r="8122" spans="1:36" x14ac:dyDescent="0.25">
      <c r="A8122" t="s">
        <v>32</v>
      </c>
      <c r="B8122" t="s">
        <v>24445</v>
      </c>
      <c r="C8122">
        <f>YEAR(B8122)</f>
        <v>2022</v>
      </c>
      <c r="D8122">
        <v>66.2</v>
      </c>
      <c r="E8122">
        <v>57.2</v>
      </c>
      <c r="F8122">
        <v>61.5</v>
      </c>
      <c r="H8122" s="2">
        <f>IF(F8122-60.54&lt;=0,0,IF(F8122-60.54&lt;=1,1,2))</f>
        <v>1</v>
      </c>
      <c r="I8122">
        <v>66.2</v>
      </c>
      <c r="J8122">
        <v>57.2</v>
      </c>
      <c r="K8122">
        <v>61.5</v>
      </c>
      <c r="L8122">
        <v>54.9</v>
      </c>
      <c r="M8122">
        <v>79.400000000000006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17.2</v>
      </c>
      <c r="V8122">
        <v>9.1999999999999993</v>
      </c>
      <c r="W8122">
        <v>347.7</v>
      </c>
      <c r="X8122">
        <v>1012.8</v>
      </c>
      <c r="Y8122">
        <v>44.3</v>
      </c>
      <c r="Z8122">
        <v>6</v>
      </c>
      <c r="AA8122">
        <v>269</v>
      </c>
      <c r="AB8122">
        <v>23.3</v>
      </c>
      <c r="AC8122">
        <v>9</v>
      </c>
      <c r="AD8122">
        <v>0</v>
      </c>
      <c r="AE8122" t="s">
        <v>24446</v>
      </c>
      <c r="AF8122" t="s">
        <v>24447</v>
      </c>
      <c r="AG8122">
        <v>0.16</v>
      </c>
      <c r="AH8122" t="s">
        <v>36</v>
      </c>
      <c r="AI8122" t="s">
        <v>702</v>
      </c>
      <c r="AJ8122" t="s">
        <v>38</v>
      </c>
    </row>
    <row r="8123" spans="1:36" x14ac:dyDescent="0.25">
      <c r="A8123" t="s">
        <v>32</v>
      </c>
      <c r="B8123" t="s">
        <v>24448</v>
      </c>
      <c r="C8123">
        <f>YEAR(B8123)</f>
        <v>2022</v>
      </c>
      <c r="D8123">
        <v>80.599999999999994</v>
      </c>
      <c r="E8123">
        <v>59</v>
      </c>
      <c r="F8123">
        <v>67.8</v>
      </c>
      <c r="H8123" s="2">
        <f>IF(F8123-60.54&lt;=0,0,IF(F8123-60.54&lt;=1,1,2))</f>
        <v>2</v>
      </c>
      <c r="I8123">
        <v>79.400000000000006</v>
      </c>
      <c r="J8123">
        <v>59</v>
      </c>
      <c r="K8123">
        <v>67.7</v>
      </c>
      <c r="L8123">
        <v>49.8</v>
      </c>
      <c r="M8123">
        <v>59.8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45</v>
      </c>
      <c r="V8123">
        <v>32.200000000000003</v>
      </c>
      <c r="W8123">
        <v>175.4</v>
      </c>
      <c r="X8123">
        <v>1007</v>
      </c>
      <c r="Y8123">
        <v>45.9</v>
      </c>
      <c r="Z8123">
        <v>5.5</v>
      </c>
      <c r="AA8123">
        <v>221.1</v>
      </c>
      <c r="AB8123">
        <v>19.100000000000001</v>
      </c>
      <c r="AC8123">
        <v>8</v>
      </c>
      <c r="AD8123">
        <v>0</v>
      </c>
      <c r="AE8123" t="s">
        <v>24449</v>
      </c>
      <c r="AF8123" t="s">
        <v>24450</v>
      </c>
      <c r="AG8123">
        <v>0.2</v>
      </c>
      <c r="AH8123" t="s">
        <v>36</v>
      </c>
      <c r="AI8123" t="s">
        <v>37</v>
      </c>
      <c r="AJ8123" t="s">
        <v>344</v>
      </c>
    </row>
    <row r="8124" spans="1:36" x14ac:dyDescent="0.25">
      <c r="A8124" t="s">
        <v>32</v>
      </c>
      <c r="B8124" t="s">
        <v>24451</v>
      </c>
      <c r="C8124">
        <f>YEAR(B8124)</f>
        <v>2022</v>
      </c>
      <c r="D8124">
        <v>66.2</v>
      </c>
      <c r="E8124">
        <v>55.4</v>
      </c>
      <c r="F8124">
        <v>62.5</v>
      </c>
      <c r="H8124" s="2">
        <f>IF(F8124-60.54&lt;=0,0,IF(F8124-60.54&lt;=1,1,2))</f>
        <v>2</v>
      </c>
      <c r="I8124">
        <v>66.2</v>
      </c>
      <c r="J8124">
        <v>55.4</v>
      </c>
      <c r="K8124">
        <v>62.5</v>
      </c>
      <c r="L8124">
        <v>51.3</v>
      </c>
      <c r="M8124">
        <v>67.400000000000006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33.6</v>
      </c>
      <c r="V8124">
        <v>24</v>
      </c>
      <c r="W8124">
        <v>290.39999999999998</v>
      </c>
      <c r="X8124">
        <v>1012.1</v>
      </c>
      <c r="Y8124">
        <v>19.2</v>
      </c>
      <c r="Z8124">
        <v>6.2</v>
      </c>
      <c r="AA8124">
        <v>282.2</v>
      </c>
      <c r="AB8124">
        <v>24.3</v>
      </c>
      <c r="AC8124">
        <v>9</v>
      </c>
      <c r="AD8124">
        <v>0</v>
      </c>
      <c r="AE8124" t="s">
        <v>24452</v>
      </c>
      <c r="AF8124" t="s">
        <v>24453</v>
      </c>
      <c r="AG8124">
        <v>0.23</v>
      </c>
      <c r="AH8124" t="s">
        <v>330</v>
      </c>
      <c r="AI8124" t="s">
        <v>9140</v>
      </c>
      <c r="AJ8124" t="s">
        <v>331</v>
      </c>
    </row>
    <row r="8125" spans="1:36" x14ac:dyDescent="0.25">
      <c r="A8125" t="s">
        <v>32</v>
      </c>
      <c r="B8125" t="s">
        <v>24454</v>
      </c>
      <c r="C8125">
        <f>YEAR(B8125)</f>
        <v>2022</v>
      </c>
      <c r="D8125">
        <v>68</v>
      </c>
      <c r="E8125">
        <v>53.6</v>
      </c>
      <c r="F8125">
        <v>60.2</v>
      </c>
      <c r="H8125" s="2">
        <f>IF(F8125-60.54&lt;=0,0,IF(F8125-60.54&lt;=1,1,2))</f>
        <v>0</v>
      </c>
      <c r="I8125">
        <v>68</v>
      </c>
      <c r="J8125">
        <v>53.6</v>
      </c>
      <c r="K8125">
        <v>60.2</v>
      </c>
      <c r="L8125">
        <v>52.1</v>
      </c>
      <c r="M8125">
        <v>75.5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27.7</v>
      </c>
      <c r="V8125">
        <v>13.9</v>
      </c>
      <c r="W8125">
        <v>156.69999999999999</v>
      </c>
      <c r="X8125">
        <v>1012.4</v>
      </c>
      <c r="Y8125">
        <v>26.6</v>
      </c>
      <c r="Z8125">
        <v>6.2</v>
      </c>
      <c r="AA8125">
        <v>242.1</v>
      </c>
      <c r="AB8125">
        <v>20.9</v>
      </c>
      <c r="AC8125">
        <v>9</v>
      </c>
      <c r="AD8125">
        <v>0</v>
      </c>
      <c r="AE8125" t="s">
        <v>24455</v>
      </c>
      <c r="AF8125" t="s">
        <v>24456</v>
      </c>
      <c r="AG8125">
        <v>0.25</v>
      </c>
      <c r="AH8125" t="s">
        <v>36</v>
      </c>
      <c r="AI8125" t="s">
        <v>37</v>
      </c>
      <c r="AJ8125" t="s">
        <v>38</v>
      </c>
    </row>
    <row r="8126" spans="1:36" x14ac:dyDescent="0.25">
      <c r="A8126" t="s">
        <v>32</v>
      </c>
      <c r="B8126" t="s">
        <v>24457</v>
      </c>
      <c r="C8126">
        <f>YEAR(B8126)</f>
        <v>2022</v>
      </c>
      <c r="D8126">
        <v>75.2</v>
      </c>
      <c r="E8126">
        <v>53.6</v>
      </c>
      <c r="F8126">
        <v>63.7</v>
      </c>
      <c r="H8126" s="2">
        <f>IF(F8126-60.54&lt;=0,0,IF(F8126-60.54&lt;=1,1,2))</f>
        <v>2</v>
      </c>
      <c r="I8126">
        <v>75.2</v>
      </c>
      <c r="J8126">
        <v>53.6</v>
      </c>
      <c r="K8126">
        <v>63.7</v>
      </c>
      <c r="L8126">
        <v>48.9</v>
      </c>
      <c r="M8126">
        <v>61.4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28.9</v>
      </c>
      <c r="V8126">
        <v>17.2</v>
      </c>
      <c r="W8126">
        <v>150.19999999999999</v>
      </c>
      <c r="X8126">
        <v>1010.9</v>
      </c>
      <c r="Y8126">
        <v>39.200000000000003</v>
      </c>
      <c r="Z8126">
        <v>6.2</v>
      </c>
      <c r="AA8126">
        <v>288.10000000000002</v>
      </c>
      <c r="AB8126">
        <v>24.7</v>
      </c>
      <c r="AC8126">
        <v>9</v>
      </c>
      <c r="AD8126">
        <v>0</v>
      </c>
      <c r="AE8126" t="s">
        <v>24458</v>
      </c>
      <c r="AF8126" t="s">
        <v>24459</v>
      </c>
      <c r="AG8126">
        <v>0.28999999999999998</v>
      </c>
      <c r="AH8126" t="s">
        <v>36</v>
      </c>
      <c r="AI8126" t="s">
        <v>37</v>
      </c>
      <c r="AJ8126" t="s">
        <v>38</v>
      </c>
    </row>
    <row r="8127" spans="1:36" x14ac:dyDescent="0.25">
      <c r="A8127" t="s">
        <v>32</v>
      </c>
      <c r="B8127" t="s">
        <v>24460</v>
      </c>
      <c r="C8127">
        <f>YEAR(B8127)</f>
        <v>2022</v>
      </c>
      <c r="D8127">
        <v>62.6</v>
      </c>
      <c r="E8127">
        <v>55.4</v>
      </c>
      <c r="F8127">
        <v>58.9</v>
      </c>
      <c r="H8127" s="2">
        <f>IF(F8127-60.54&lt;=0,0,IF(F8127-60.54&lt;=1,1,2))</f>
        <v>0</v>
      </c>
      <c r="I8127">
        <v>62.6</v>
      </c>
      <c r="J8127">
        <v>55.4</v>
      </c>
      <c r="K8127">
        <v>58.9</v>
      </c>
      <c r="L8127">
        <v>42.3</v>
      </c>
      <c r="M8127">
        <v>54.9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37.6</v>
      </c>
      <c r="V8127">
        <v>27.6</v>
      </c>
      <c r="W8127">
        <v>301.89999999999998</v>
      </c>
      <c r="X8127">
        <v>1015</v>
      </c>
      <c r="Y8127">
        <v>36.9</v>
      </c>
      <c r="Z8127">
        <v>6.2</v>
      </c>
      <c r="AA8127">
        <v>250.2</v>
      </c>
      <c r="AB8127">
        <v>21.5</v>
      </c>
      <c r="AC8127">
        <v>8</v>
      </c>
      <c r="AD8127">
        <v>0</v>
      </c>
      <c r="AE8127" t="s">
        <v>24461</v>
      </c>
      <c r="AF8127" t="s">
        <v>24462</v>
      </c>
      <c r="AG8127">
        <v>0.33</v>
      </c>
      <c r="AH8127" t="s">
        <v>36</v>
      </c>
      <c r="AI8127" t="s">
        <v>37</v>
      </c>
      <c r="AJ8127" t="s">
        <v>38</v>
      </c>
    </row>
    <row r="8128" spans="1:36" x14ac:dyDescent="0.25">
      <c r="A8128" t="s">
        <v>32</v>
      </c>
      <c r="B8128" t="s">
        <v>24463</v>
      </c>
      <c r="C8128">
        <f>YEAR(B8128)</f>
        <v>2022</v>
      </c>
      <c r="D8128">
        <v>62.6</v>
      </c>
      <c r="E8128">
        <v>48.2</v>
      </c>
      <c r="F8128">
        <v>56.5</v>
      </c>
      <c r="H8128" s="2">
        <f>IF(F8128-60.54&lt;=0,0,IF(F8128-60.54&lt;=1,1,2))</f>
        <v>0</v>
      </c>
      <c r="I8128">
        <v>62.6</v>
      </c>
      <c r="J8128">
        <v>48.2</v>
      </c>
      <c r="K8128">
        <v>56.5</v>
      </c>
      <c r="L8128">
        <v>41.9</v>
      </c>
      <c r="M8128">
        <v>59.4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22.6</v>
      </c>
      <c r="V8128">
        <v>13.9</v>
      </c>
      <c r="W8128">
        <v>357</v>
      </c>
      <c r="X8128">
        <v>1021.1</v>
      </c>
      <c r="Y8128">
        <v>26</v>
      </c>
      <c r="Z8128">
        <v>6.2</v>
      </c>
      <c r="AA8128">
        <v>290</v>
      </c>
      <c r="AB8128">
        <v>25</v>
      </c>
      <c r="AC8128">
        <v>9</v>
      </c>
      <c r="AD8128">
        <v>0</v>
      </c>
      <c r="AE8128" t="s">
        <v>24464</v>
      </c>
      <c r="AF8128" t="s">
        <v>24465</v>
      </c>
      <c r="AG8128">
        <v>0.36</v>
      </c>
      <c r="AH8128" t="s">
        <v>36</v>
      </c>
      <c r="AI8128" t="s">
        <v>37</v>
      </c>
      <c r="AJ8128" t="s">
        <v>38</v>
      </c>
    </row>
    <row r="8129" spans="1:36" x14ac:dyDescent="0.25">
      <c r="A8129" t="s">
        <v>32</v>
      </c>
      <c r="B8129" t="s">
        <v>24466</v>
      </c>
      <c r="C8129">
        <f>YEAR(B8129)</f>
        <v>2022</v>
      </c>
      <c r="D8129">
        <v>62.6</v>
      </c>
      <c r="E8129">
        <v>44.6</v>
      </c>
      <c r="F8129">
        <v>54.7</v>
      </c>
      <c r="H8129" s="2">
        <f>IF(F8129-60.54&lt;=0,0,IF(F8129-60.54&lt;=1,1,2))</f>
        <v>0</v>
      </c>
      <c r="I8129">
        <v>62.6</v>
      </c>
      <c r="J8129">
        <v>41.5</v>
      </c>
      <c r="K8129">
        <v>54.3</v>
      </c>
      <c r="L8129">
        <v>43.4</v>
      </c>
      <c r="M8129">
        <v>66.7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26.4</v>
      </c>
      <c r="V8129">
        <v>15</v>
      </c>
      <c r="W8129">
        <v>11.2</v>
      </c>
      <c r="X8129">
        <v>1019.4</v>
      </c>
      <c r="Y8129">
        <v>29.5</v>
      </c>
      <c r="Z8129">
        <v>6.2</v>
      </c>
      <c r="AA8129">
        <v>290.7</v>
      </c>
      <c r="AB8129">
        <v>25.1</v>
      </c>
      <c r="AC8129">
        <v>9</v>
      </c>
      <c r="AD8129">
        <v>0</v>
      </c>
      <c r="AE8129" t="s">
        <v>24467</v>
      </c>
      <c r="AF8129" t="s">
        <v>24468</v>
      </c>
      <c r="AG8129">
        <v>0.39</v>
      </c>
      <c r="AH8129" t="s">
        <v>36</v>
      </c>
      <c r="AI8129" t="s">
        <v>37</v>
      </c>
      <c r="AJ8129" t="s">
        <v>38</v>
      </c>
    </row>
    <row r="8130" spans="1:36" x14ac:dyDescent="0.25">
      <c r="A8130" t="s">
        <v>32</v>
      </c>
      <c r="B8130" t="s">
        <v>24469</v>
      </c>
      <c r="C8130">
        <f>YEAR(B8130)</f>
        <v>2022</v>
      </c>
      <c r="D8130">
        <v>66.2</v>
      </c>
      <c r="E8130">
        <v>46.4</v>
      </c>
      <c r="F8130">
        <v>56.6</v>
      </c>
      <c r="H8130" s="2">
        <f>IF(F8130-60.54&lt;=0,0,IF(F8130-60.54&lt;=1,1,2))</f>
        <v>0</v>
      </c>
      <c r="I8130">
        <v>66.2</v>
      </c>
      <c r="J8130">
        <v>42.4</v>
      </c>
      <c r="K8130">
        <v>56.3</v>
      </c>
      <c r="L8130">
        <v>44.5</v>
      </c>
      <c r="M8130">
        <v>66.400000000000006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31.1</v>
      </c>
      <c r="V8130">
        <v>16.100000000000001</v>
      </c>
      <c r="W8130">
        <v>357.9</v>
      </c>
      <c r="X8130">
        <v>1019.8</v>
      </c>
      <c r="Y8130">
        <v>43.3</v>
      </c>
      <c r="Z8130">
        <v>6.2</v>
      </c>
      <c r="AA8130">
        <v>295</v>
      </c>
      <c r="AB8130">
        <v>25.4</v>
      </c>
      <c r="AC8130">
        <v>9</v>
      </c>
      <c r="AD8130">
        <v>0</v>
      </c>
      <c r="AE8130" t="s">
        <v>24470</v>
      </c>
      <c r="AF8130" t="s">
        <v>24471</v>
      </c>
      <c r="AG8130">
        <v>0.42</v>
      </c>
      <c r="AH8130" t="s">
        <v>36</v>
      </c>
      <c r="AI8130" t="s">
        <v>37</v>
      </c>
      <c r="AJ8130" t="s">
        <v>38</v>
      </c>
    </row>
    <row r="8131" spans="1:36" x14ac:dyDescent="0.25">
      <c r="A8131" t="s">
        <v>32</v>
      </c>
      <c r="B8131" t="s">
        <v>24472</v>
      </c>
      <c r="C8131">
        <f>YEAR(B8131)</f>
        <v>2022</v>
      </c>
      <c r="D8131">
        <v>64.400000000000006</v>
      </c>
      <c r="E8131">
        <v>48.2</v>
      </c>
      <c r="F8131">
        <v>58.7</v>
      </c>
      <c r="H8131" s="2">
        <f>IF(F8131-60.54&lt;=0,0,IF(F8131-60.54&lt;=1,1,2))</f>
        <v>0</v>
      </c>
      <c r="I8131">
        <v>64.400000000000006</v>
      </c>
      <c r="J8131">
        <v>48.2</v>
      </c>
      <c r="K8131">
        <v>58.7</v>
      </c>
      <c r="L8131">
        <v>48.9</v>
      </c>
      <c r="M8131">
        <v>70.400000000000006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28.9</v>
      </c>
      <c r="V8131">
        <v>13.9</v>
      </c>
      <c r="W8131">
        <v>8.1999999999999993</v>
      </c>
      <c r="X8131">
        <v>1018.3</v>
      </c>
      <c r="Y8131">
        <v>50.6</v>
      </c>
      <c r="Z8131">
        <v>6.2</v>
      </c>
      <c r="AA8131">
        <v>281.2</v>
      </c>
      <c r="AB8131">
        <v>24.4</v>
      </c>
      <c r="AC8131">
        <v>9</v>
      </c>
      <c r="AD8131">
        <v>0</v>
      </c>
      <c r="AE8131" t="s">
        <v>24473</v>
      </c>
      <c r="AF8131" t="s">
        <v>24474</v>
      </c>
      <c r="AG8131">
        <v>0.45</v>
      </c>
      <c r="AH8131" t="s">
        <v>36</v>
      </c>
      <c r="AI8131" t="s">
        <v>37</v>
      </c>
      <c r="AJ8131" t="s">
        <v>38</v>
      </c>
    </row>
    <row r="8132" spans="1:36" x14ac:dyDescent="0.25">
      <c r="A8132" t="s">
        <v>32</v>
      </c>
      <c r="B8132" t="s">
        <v>24475</v>
      </c>
      <c r="C8132">
        <f>YEAR(B8132)</f>
        <v>2022</v>
      </c>
      <c r="D8132">
        <v>73.3</v>
      </c>
      <c r="E8132">
        <v>50</v>
      </c>
      <c r="F8132">
        <v>60.9</v>
      </c>
      <c r="H8132" s="2">
        <f>IF(F8132-60.54&lt;=0,0,IF(F8132-60.54&lt;=1,1,2))</f>
        <v>1</v>
      </c>
      <c r="I8132">
        <v>73.3</v>
      </c>
      <c r="J8132">
        <v>50</v>
      </c>
      <c r="K8132">
        <v>60.9</v>
      </c>
      <c r="L8132">
        <v>45.4</v>
      </c>
      <c r="M8132">
        <v>63.8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25.5</v>
      </c>
      <c r="V8132">
        <v>9.1999999999999993</v>
      </c>
      <c r="W8132">
        <v>125</v>
      </c>
      <c r="X8132">
        <v>1011.8</v>
      </c>
      <c r="Y8132">
        <v>62.1</v>
      </c>
      <c r="Z8132">
        <v>6.2</v>
      </c>
      <c r="AA8132">
        <v>269.2</v>
      </c>
      <c r="AB8132">
        <v>23.3</v>
      </c>
      <c r="AC8132">
        <v>9</v>
      </c>
      <c r="AD8132">
        <v>0</v>
      </c>
      <c r="AE8132" t="s">
        <v>24476</v>
      </c>
      <c r="AF8132" t="s">
        <v>24477</v>
      </c>
      <c r="AG8132">
        <v>0.5</v>
      </c>
      <c r="AH8132" t="s">
        <v>36</v>
      </c>
      <c r="AI8132" t="s">
        <v>37</v>
      </c>
      <c r="AJ8132" t="s">
        <v>38</v>
      </c>
    </row>
    <row r="8133" spans="1:36" x14ac:dyDescent="0.25">
      <c r="A8133" t="s">
        <v>32</v>
      </c>
      <c r="B8133" t="s">
        <v>24478</v>
      </c>
      <c r="C8133">
        <f>YEAR(B8133)</f>
        <v>2022</v>
      </c>
      <c r="D8133">
        <v>82.4</v>
      </c>
      <c r="E8133">
        <v>60.8</v>
      </c>
      <c r="F8133">
        <v>73.2</v>
      </c>
      <c r="H8133" s="2">
        <f>IF(F8133-60.54&lt;=0,0,IF(F8133-60.54&lt;=1,1,2))</f>
        <v>2</v>
      </c>
      <c r="I8133">
        <v>80.5</v>
      </c>
      <c r="J8133">
        <v>60.8</v>
      </c>
      <c r="K8133">
        <v>73</v>
      </c>
      <c r="L8133">
        <v>44</v>
      </c>
      <c r="M8133">
        <v>39.9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45</v>
      </c>
      <c r="V8133">
        <v>20.8</v>
      </c>
      <c r="W8133">
        <v>176.4</v>
      </c>
      <c r="X8133">
        <v>1000.5</v>
      </c>
      <c r="Y8133">
        <v>81.7</v>
      </c>
      <c r="Z8133">
        <v>6</v>
      </c>
      <c r="AA8133">
        <v>158.9</v>
      </c>
      <c r="AB8133">
        <v>13.6</v>
      </c>
      <c r="AC8133">
        <v>6</v>
      </c>
      <c r="AD8133">
        <v>0</v>
      </c>
      <c r="AE8133" t="s">
        <v>24479</v>
      </c>
      <c r="AF8133" t="s">
        <v>24480</v>
      </c>
      <c r="AG8133">
        <v>0.52</v>
      </c>
      <c r="AH8133" t="s">
        <v>36</v>
      </c>
      <c r="AI8133" t="s">
        <v>37</v>
      </c>
      <c r="AJ8133" t="s">
        <v>38</v>
      </c>
    </row>
    <row r="8134" spans="1:36" x14ac:dyDescent="0.25">
      <c r="A8134" t="s">
        <v>32</v>
      </c>
      <c r="B8134" t="s">
        <v>24481</v>
      </c>
      <c r="C8134">
        <f>YEAR(B8134)</f>
        <v>2022</v>
      </c>
      <c r="D8134">
        <v>68</v>
      </c>
      <c r="E8134">
        <v>57.2</v>
      </c>
      <c r="F8134">
        <v>61.6</v>
      </c>
      <c r="H8134" s="2">
        <f>IF(F8134-60.54&lt;=0,0,IF(F8134-60.54&lt;=1,1,2))</f>
        <v>2</v>
      </c>
      <c r="I8134">
        <v>68</v>
      </c>
      <c r="J8134">
        <v>57.2</v>
      </c>
      <c r="K8134">
        <v>61.6</v>
      </c>
      <c r="L8134">
        <v>54.2</v>
      </c>
      <c r="M8134">
        <v>77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26.4</v>
      </c>
      <c r="V8134">
        <v>12.8</v>
      </c>
      <c r="W8134">
        <v>293.3</v>
      </c>
      <c r="X8134">
        <v>1006.1</v>
      </c>
      <c r="Y8134">
        <v>57.5</v>
      </c>
      <c r="Z8134">
        <v>6.1</v>
      </c>
      <c r="AA8134">
        <v>245.5</v>
      </c>
      <c r="AB8134">
        <v>21.1</v>
      </c>
      <c r="AC8134">
        <v>8</v>
      </c>
      <c r="AD8134">
        <v>0</v>
      </c>
      <c r="AE8134" t="s">
        <v>24482</v>
      </c>
      <c r="AF8134" t="s">
        <v>24483</v>
      </c>
      <c r="AG8134">
        <v>0.56000000000000005</v>
      </c>
      <c r="AH8134" t="s">
        <v>36</v>
      </c>
      <c r="AI8134" t="s">
        <v>37</v>
      </c>
      <c r="AJ8134" t="s">
        <v>38</v>
      </c>
    </row>
    <row r="8135" spans="1:36" x14ac:dyDescent="0.25">
      <c r="A8135" t="s">
        <v>32</v>
      </c>
      <c r="B8135" t="s">
        <v>24484</v>
      </c>
      <c r="C8135">
        <f>YEAR(B8135)</f>
        <v>2022</v>
      </c>
      <c r="D8135">
        <v>64.400000000000006</v>
      </c>
      <c r="E8135">
        <v>50</v>
      </c>
      <c r="F8135">
        <v>58.1</v>
      </c>
      <c r="H8135" s="2">
        <f>IF(F8135-60.54&lt;=0,0,IF(F8135-60.54&lt;=1,1,2))</f>
        <v>0</v>
      </c>
      <c r="I8135">
        <v>64.400000000000006</v>
      </c>
      <c r="J8135">
        <v>50</v>
      </c>
      <c r="K8135">
        <v>58.1</v>
      </c>
      <c r="L8135">
        <v>50.2</v>
      </c>
      <c r="M8135">
        <v>75.5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22.8</v>
      </c>
      <c r="V8135">
        <v>20.8</v>
      </c>
      <c r="W8135">
        <v>310.39999999999998</v>
      </c>
      <c r="X8135">
        <v>1011.8</v>
      </c>
      <c r="Y8135">
        <v>57.2</v>
      </c>
      <c r="Z8135">
        <v>6.2</v>
      </c>
      <c r="AA8135">
        <v>217.6</v>
      </c>
      <c r="AB8135">
        <v>18.7</v>
      </c>
      <c r="AC8135">
        <v>7</v>
      </c>
      <c r="AD8135">
        <v>0</v>
      </c>
      <c r="AE8135" t="s">
        <v>24485</v>
      </c>
      <c r="AF8135" t="s">
        <v>24486</v>
      </c>
      <c r="AG8135">
        <v>0.59</v>
      </c>
      <c r="AH8135" t="s">
        <v>36</v>
      </c>
      <c r="AI8135" t="s">
        <v>37</v>
      </c>
      <c r="AJ8135" t="s">
        <v>38</v>
      </c>
    </row>
    <row r="8136" spans="1:36" x14ac:dyDescent="0.25">
      <c r="A8136" t="s">
        <v>32</v>
      </c>
      <c r="B8136" t="s">
        <v>24487</v>
      </c>
      <c r="C8136">
        <f>YEAR(B8136)</f>
        <v>2022</v>
      </c>
      <c r="D8136">
        <v>64.400000000000006</v>
      </c>
      <c r="E8136">
        <v>46.4</v>
      </c>
      <c r="F8136">
        <v>57.4</v>
      </c>
      <c r="H8136" s="2">
        <f>IF(F8136-60.54&lt;=0,0,IF(F8136-60.54&lt;=1,1,2))</f>
        <v>0</v>
      </c>
      <c r="I8136">
        <v>64.400000000000006</v>
      </c>
      <c r="J8136">
        <v>42.9</v>
      </c>
      <c r="K8136">
        <v>57.1</v>
      </c>
      <c r="L8136">
        <v>46.6</v>
      </c>
      <c r="M8136">
        <v>68.8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20.8</v>
      </c>
      <c r="V8136">
        <v>17.2</v>
      </c>
      <c r="W8136">
        <v>300.89999999999998</v>
      </c>
      <c r="X8136">
        <v>1017.4</v>
      </c>
      <c r="Y8136">
        <v>34.299999999999997</v>
      </c>
      <c r="Z8136">
        <v>6.2</v>
      </c>
      <c r="AA8136">
        <v>297.5</v>
      </c>
      <c r="AB8136">
        <v>25.7</v>
      </c>
      <c r="AC8136">
        <v>9</v>
      </c>
      <c r="AD8136">
        <v>0</v>
      </c>
      <c r="AE8136" t="s">
        <v>24488</v>
      </c>
      <c r="AF8136" t="s">
        <v>24489</v>
      </c>
      <c r="AG8136">
        <v>0.63</v>
      </c>
      <c r="AH8136" t="s">
        <v>36</v>
      </c>
      <c r="AI8136" t="s">
        <v>37</v>
      </c>
      <c r="AJ8136" t="s">
        <v>38</v>
      </c>
    </row>
    <row r="8137" spans="1:36" x14ac:dyDescent="0.25">
      <c r="A8137" t="s">
        <v>32</v>
      </c>
      <c r="B8137" t="s">
        <v>24490</v>
      </c>
      <c r="C8137">
        <f>YEAR(B8137)</f>
        <v>2022</v>
      </c>
      <c r="D8137">
        <v>66.2</v>
      </c>
      <c r="E8137">
        <v>48.2</v>
      </c>
      <c r="F8137">
        <v>57.9</v>
      </c>
      <c r="H8137" s="2">
        <f>IF(F8137-60.54&lt;=0,0,IF(F8137-60.54&lt;=1,1,2))</f>
        <v>0</v>
      </c>
      <c r="I8137">
        <v>66.2</v>
      </c>
      <c r="J8137">
        <v>45.6</v>
      </c>
      <c r="K8137">
        <v>57.7</v>
      </c>
      <c r="L8137">
        <v>50.9</v>
      </c>
      <c r="M8137">
        <v>78.400000000000006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19.7</v>
      </c>
      <c r="V8137">
        <v>9.1999999999999993</v>
      </c>
      <c r="W8137">
        <v>121.9</v>
      </c>
      <c r="X8137">
        <v>1016.9</v>
      </c>
      <c r="Y8137">
        <v>41.1</v>
      </c>
      <c r="Z8137">
        <v>6.2</v>
      </c>
      <c r="AA8137">
        <v>296.3</v>
      </c>
      <c r="AB8137">
        <v>25.4</v>
      </c>
      <c r="AC8137">
        <v>9</v>
      </c>
      <c r="AD8137">
        <v>0</v>
      </c>
      <c r="AE8137" t="s">
        <v>24491</v>
      </c>
      <c r="AF8137" t="s">
        <v>24492</v>
      </c>
      <c r="AG8137">
        <v>0.66</v>
      </c>
      <c r="AH8137" t="s">
        <v>36</v>
      </c>
      <c r="AI8137" t="s">
        <v>174</v>
      </c>
      <c r="AJ8137" t="s">
        <v>38</v>
      </c>
    </row>
    <row r="8138" spans="1:36" x14ac:dyDescent="0.25">
      <c r="A8138" t="s">
        <v>32</v>
      </c>
      <c r="B8138" t="s">
        <v>24493</v>
      </c>
      <c r="C8138">
        <f>YEAR(B8138)</f>
        <v>2022</v>
      </c>
      <c r="D8138">
        <v>78.8</v>
      </c>
      <c r="E8138">
        <v>55.4</v>
      </c>
      <c r="F8138">
        <v>66.8</v>
      </c>
      <c r="H8138" s="2">
        <f>IF(F8138-60.54&lt;=0,0,IF(F8138-60.54&lt;=1,1,2))</f>
        <v>2</v>
      </c>
      <c r="I8138">
        <v>78.8</v>
      </c>
      <c r="J8138">
        <v>55.4</v>
      </c>
      <c r="K8138">
        <v>66.8</v>
      </c>
      <c r="L8138">
        <v>39.5</v>
      </c>
      <c r="M8138">
        <v>42.6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32.200000000000003</v>
      </c>
      <c r="V8138">
        <v>24.2</v>
      </c>
      <c r="W8138">
        <v>166.9</v>
      </c>
      <c r="X8138">
        <v>1012.7</v>
      </c>
      <c r="Y8138">
        <v>5.7</v>
      </c>
      <c r="Z8138">
        <v>6.2</v>
      </c>
      <c r="AA8138">
        <v>304.89999999999998</v>
      </c>
      <c r="AB8138">
        <v>26.4</v>
      </c>
      <c r="AC8138">
        <v>9</v>
      </c>
      <c r="AD8138">
        <v>0</v>
      </c>
      <c r="AE8138" t="s">
        <v>24494</v>
      </c>
      <c r="AF8138" t="s">
        <v>24495</v>
      </c>
      <c r="AG8138">
        <v>0.7</v>
      </c>
      <c r="AH8138" t="s">
        <v>330</v>
      </c>
      <c r="AI8138" t="s">
        <v>9140</v>
      </c>
      <c r="AJ8138" t="s">
        <v>331</v>
      </c>
    </row>
    <row r="8139" spans="1:36" x14ac:dyDescent="0.25">
      <c r="A8139" t="s">
        <v>32</v>
      </c>
      <c r="B8139" t="s">
        <v>24496</v>
      </c>
      <c r="C8139">
        <f>YEAR(B8139)</f>
        <v>2022</v>
      </c>
      <c r="D8139">
        <v>69.8</v>
      </c>
      <c r="E8139">
        <v>57.2</v>
      </c>
      <c r="F8139">
        <v>65.7</v>
      </c>
      <c r="H8139" s="2">
        <f>IF(F8139-60.54&lt;=0,0,IF(F8139-60.54&lt;=1,1,2))</f>
        <v>2</v>
      </c>
      <c r="I8139">
        <v>69.8</v>
      </c>
      <c r="J8139">
        <v>57.2</v>
      </c>
      <c r="K8139">
        <v>65.7</v>
      </c>
      <c r="L8139">
        <v>44.2</v>
      </c>
      <c r="M8139">
        <v>54.3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24.2</v>
      </c>
      <c r="V8139">
        <v>17.2</v>
      </c>
      <c r="W8139">
        <v>276.5</v>
      </c>
      <c r="X8139">
        <v>1009.5</v>
      </c>
      <c r="Y8139">
        <v>23.4</v>
      </c>
      <c r="Z8139">
        <v>6.2</v>
      </c>
      <c r="AA8139">
        <v>305.39999999999998</v>
      </c>
      <c r="AB8139">
        <v>26.3</v>
      </c>
      <c r="AC8139">
        <v>9</v>
      </c>
      <c r="AD8139">
        <v>0</v>
      </c>
      <c r="AE8139" t="s">
        <v>24497</v>
      </c>
      <c r="AF8139" t="s">
        <v>24498</v>
      </c>
      <c r="AG8139">
        <v>0.75</v>
      </c>
      <c r="AH8139" t="s">
        <v>36</v>
      </c>
      <c r="AI8139" t="s">
        <v>37</v>
      </c>
      <c r="AJ8139" t="s">
        <v>38</v>
      </c>
    </row>
    <row r="8140" spans="1:36" x14ac:dyDescent="0.25">
      <c r="A8140" t="s">
        <v>32</v>
      </c>
      <c r="B8140" t="s">
        <v>24499</v>
      </c>
      <c r="C8140">
        <f>YEAR(B8140)</f>
        <v>2022</v>
      </c>
      <c r="D8140">
        <v>69.8</v>
      </c>
      <c r="E8140">
        <v>53.6</v>
      </c>
      <c r="F8140">
        <v>61.4</v>
      </c>
      <c r="H8140" s="2">
        <f>IF(F8140-60.54&lt;=0,0,IF(F8140-60.54&lt;=1,1,2))</f>
        <v>1</v>
      </c>
      <c r="I8140">
        <v>69.8</v>
      </c>
      <c r="J8140">
        <v>53.6</v>
      </c>
      <c r="K8140">
        <v>61.4</v>
      </c>
      <c r="L8140">
        <v>54.9</v>
      </c>
      <c r="M8140">
        <v>80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23</v>
      </c>
      <c r="V8140">
        <v>9.1999999999999993</v>
      </c>
      <c r="W8140">
        <v>176.9</v>
      </c>
      <c r="X8140">
        <v>1010.8</v>
      </c>
      <c r="Y8140">
        <v>16.3</v>
      </c>
      <c r="Z8140">
        <v>6.2</v>
      </c>
      <c r="AA8140">
        <v>309</v>
      </c>
      <c r="AB8140">
        <v>26.7</v>
      </c>
      <c r="AC8140">
        <v>10</v>
      </c>
      <c r="AD8140">
        <v>0</v>
      </c>
      <c r="AE8140" t="s">
        <v>24500</v>
      </c>
      <c r="AF8140" t="s">
        <v>24501</v>
      </c>
      <c r="AG8140">
        <v>0.77</v>
      </c>
      <c r="AH8140" t="s">
        <v>330</v>
      </c>
      <c r="AI8140" t="s">
        <v>9140</v>
      </c>
      <c r="AJ8140" t="s">
        <v>331</v>
      </c>
    </row>
    <row r="8141" spans="1:36" x14ac:dyDescent="0.25">
      <c r="A8141" t="s">
        <v>32</v>
      </c>
      <c r="B8141" t="s">
        <v>24502</v>
      </c>
      <c r="C8141">
        <f>YEAR(B8141)</f>
        <v>2022</v>
      </c>
      <c r="D8141">
        <v>73.400000000000006</v>
      </c>
      <c r="E8141">
        <v>53.6</v>
      </c>
      <c r="F8141">
        <v>63.5</v>
      </c>
      <c r="H8141" s="2">
        <f>IF(F8141-60.54&lt;=0,0,IF(F8141-60.54&lt;=1,1,2))</f>
        <v>2</v>
      </c>
      <c r="I8141">
        <v>73.400000000000006</v>
      </c>
      <c r="J8141">
        <v>53.6</v>
      </c>
      <c r="K8141">
        <v>63.5</v>
      </c>
      <c r="L8141">
        <v>54.1</v>
      </c>
      <c r="M8141">
        <v>73.900000000000006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17.2</v>
      </c>
      <c r="V8141">
        <v>10.3</v>
      </c>
      <c r="W8141">
        <v>154.30000000000001</v>
      </c>
      <c r="X8141">
        <v>1011.3</v>
      </c>
      <c r="Y8141">
        <v>27.7</v>
      </c>
      <c r="Z8141">
        <v>6.2</v>
      </c>
      <c r="AA8141">
        <v>303.7</v>
      </c>
      <c r="AB8141">
        <v>26.3</v>
      </c>
      <c r="AC8141">
        <v>10</v>
      </c>
      <c r="AD8141">
        <v>0</v>
      </c>
      <c r="AE8141" t="s">
        <v>24503</v>
      </c>
      <c r="AF8141" t="s">
        <v>24504</v>
      </c>
      <c r="AG8141">
        <v>0.81</v>
      </c>
      <c r="AH8141" t="s">
        <v>36</v>
      </c>
      <c r="AI8141" t="s">
        <v>37</v>
      </c>
      <c r="AJ8141" t="s">
        <v>38</v>
      </c>
    </row>
    <row r="8142" spans="1:36" x14ac:dyDescent="0.25">
      <c r="A8142" t="s">
        <v>32</v>
      </c>
      <c r="B8142" t="s">
        <v>24505</v>
      </c>
      <c r="C8142">
        <f>YEAR(B8142)</f>
        <v>2022</v>
      </c>
      <c r="D8142">
        <v>75.3</v>
      </c>
      <c r="E8142">
        <v>57.2</v>
      </c>
      <c r="F8142">
        <v>65.3</v>
      </c>
      <c r="H8142" s="2">
        <f>IF(F8142-60.54&lt;=0,0,IF(F8142-60.54&lt;=1,1,2))</f>
        <v>2</v>
      </c>
      <c r="I8142">
        <v>75.3</v>
      </c>
      <c r="J8142">
        <v>57.2</v>
      </c>
      <c r="K8142">
        <v>65.3</v>
      </c>
      <c r="L8142">
        <v>50.7</v>
      </c>
      <c r="M8142">
        <v>60.1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20.6</v>
      </c>
      <c r="V8142">
        <v>12.8</v>
      </c>
      <c r="W8142">
        <v>178.6</v>
      </c>
      <c r="X8142">
        <v>1011.8</v>
      </c>
      <c r="Y8142">
        <v>46.8</v>
      </c>
      <c r="Z8142">
        <v>6.2</v>
      </c>
      <c r="AA8142">
        <v>267.89999999999998</v>
      </c>
      <c r="AB8142">
        <v>23.3</v>
      </c>
      <c r="AC8142">
        <v>8</v>
      </c>
      <c r="AD8142">
        <v>0</v>
      </c>
      <c r="AE8142" t="s">
        <v>24506</v>
      </c>
      <c r="AF8142" t="s">
        <v>24507</v>
      </c>
      <c r="AG8142">
        <v>0.84</v>
      </c>
      <c r="AH8142" t="s">
        <v>36</v>
      </c>
      <c r="AI8142" t="s">
        <v>37</v>
      </c>
      <c r="AJ8142" t="s">
        <v>38</v>
      </c>
    </row>
    <row r="8143" spans="1:36" x14ac:dyDescent="0.25">
      <c r="A8143" t="s">
        <v>32</v>
      </c>
      <c r="B8143" t="s">
        <v>24508</v>
      </c>
      <c r="C8143">
        <f>YEAR(B8143)</f>
        <v>2022</v>
      </c>
      <c r="D8143">
        <v>73.400000000000006</v>
      </c>
      <c r="E8143">
        <v>51.8</v>
      </c>
      <c r="F8143">
        <v>63.1</v>
      </c>
      <c r="H8143" s="2">
        <f>IF(F8143-60.54&lt;=0,0,IF(F8143-60.54&lt;=1,1,2))</f>
        <v>2</v>
      </c>
      <c r="I8143">
        <v>73.400000000000006</v>
      </c>
      <c r="J8143">
        <v>51.8</v>
      </c>
      <c r="K8143">
        <v>63.1</v>
      </c>
      <c r="L8143">
        <v>50.9</v>
      </c>
      <c r="M8143">
        <v>65.2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17.2</v>
      </c>
      <c r="V8143">
        <v>9.1</v>
      </c>
      <c r="W8143">
        <v>202</v>
      </c>
      <c r="X8143">
        <v>1012.8</v>
      </c>
      <c r="Y8143">
        <v>11.7</v>
      </c>
      <c r="Z8143">
        <v>6.2</v>
      </c>
      <c r="AA8143">
        <v>315.3</v>
      </c>
      <c r="AB8143">
        <v>27.1</v>
      </c>
      <c r="AC8143">
        <v>10</v>
      </c>
      <c r="AD8143">
        <v>0</v>
      </c>
      <c r="AE8143" t="s">
        <v>24509</v>
      </c>
      <c r="AF8143" t="s">
        <v>24510</v>
      </c>
      <c r="AG8143">
        <v>0.88</v>
      </c>
      <c r="AH8143" t="s">
        <v>330</v>
      </c>
      <c r="AI8143" t="s">
        <v>9140</v>
      </c>
      <c r="AJ8143" t="s">
        <v>331</v>
      </c>
    </row>
    <row r="8144" spans="1:36" x14ac:dyDescent="0.25">
      <c r="A8144" t="s">
        <v>32</v>
      </c>
      <c r="B8144" t="s">
        <v>24511</v>
      </c>
      <c r="C8144">
        <f>YEAR(B8144)</f>
        <v>2022</v>
      </c>
      <c r="D8144">
        <v>71.599999999999994</v>
      </c>
      <c r="E8144">
        <v>55.4</v>
      </c>
      <c r="F8144">
        <v>64.2</v>
      </c>
      <c r="H8144" s="2">
        <f>IF(F8144-60.54&lt;=0,0,IF(F8144-60.54&lt;=1,1,2))</f>
        <v>2</v>
      </c>
      <c r="I8144">
        <v>71.599999999999994</v>
      </c>
      <c r="J8144">
        <v>55.4</v>
      </c>
      <c r="K8144">
        <v>64.2</v>
      </c>
      <c r="L8144">
        <v>52.5</v>
      </c>
      <c r="M8144">
        <v>66.5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20.6</v>
      </c>
      <c r="V8144">
        <v>8.1</v>
      </c>
      <c r="W8144">
        <v>314.2</v>
      </c>
      <c r="X8144">
        <v>1012.5</v>
      </c>
      <c r="Y8144">
        <v>5.5</v>
      </c>
      <c r="Z8144">
        <v>6.2</v>
      </c>
      <c r="AA8144">
        <v>310.89999999999998</v>
      </c>
      <c r="AB8144">
        <v>26.8</v>
      </c>
      <c r="AC8144">
        <v>10</v>
      </c>
      <c r="AD8144">
        <v>0</v>
      </c>
      <c r="AE8144" t="s">
        <v>24512</v>
      </c>
      <c r="AF8144" t="s">
        <v>24513</v>
      </c>
      <c r="AG8144">
        <v>0.91</v>
      </c>
      <c r="AH8144" t="s">
        <v>330</v>
      </c>
      <c r="AI8144" t="s">
        <v>9140</v>
      </c>
      <c r="AJ8144" t="s">
        <v>331</v>
      </c>
    </row>
    <row r="8145" spans="1:36" x14ac:dyDescent="0.25">
      <c r="A8145" t="s">
        <v>32</v>
      </c>
      <c r="B8145" t="s">
        <v>24514</v>
      </c>
      <c r="C8145">
        <f>YEAR(B8145)</f>
        <v>2022</v>
      </c>
      <c r="D8145">
        <v>68</v>
      </c>
      <c r="E8145">
        <v>57.2</v>
      </c>
      <c r="F8145">
        <v>62.8</v>
      </c>
      <c r="H8145" s="2">
        <f>IF(F8145-60.54&lt;=0,0,IF(F8145-60.54&lt;=1,1,2))</f>
        <v>2</v>
      </c>
      <c r="I8145">
        <v>68</v>
      </c>
      <c r="J8145">
        <v>57.2</v>
      </c>
      <c r="K8145">
        <v>62.8</v>
      </c>
      <c r="L8145">
        <v>56.7</v>
      </c>
      <c r="M8145">
        <v>80.8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22.4</v>
      </c>
      <c r="V8145">
        <v>18.3</v>
      </c>
      <c r="W8145">
        <v>312.2</v>
      </c>
      <c r="X8145">
        <v>1012.6</v>
      </c>
      <c r="Y8145">
        <v>54</v>
      </c>
      <c r="Z8145">
        <v>6.2</v>
      </c>
      <c r="AA8145">
        <v>203</v>
      </c>
      <c r="AB8145">
        <v>17.5</v>
      </c>
      <c r="AC8145">
        <v>6</v>
      </c>
      <c r="AD8145">
        <v>0</v>
      </c>
      <c r="AE8145" t="s">
        <v>24515</v>
      </c>
      <c r="AF8145" t="s">
        <v>24516</v>
      </c>
      <c r="AG8145">
        <v>0.95</v>
      </c>
      <c r="AH8145" t="s">
        <v>36</v>
      </c>
      <c r="AI8145" t="s">
        <v>37</v>
      </c>
      <c r="AJ8145" t="s">
        <v>38</v>
      </c>
    </row>
    <row r="8146" spans="1:36" x14ac:dyDescent="0.25">
      <c r="A8146" t="s">
        <v>32</v>
      </c>
      <c r="B8146" t="s">
        <v>24517</v>
      </c>
      <c r="C8146">
        <f>YEAR(B8146)</f>
        <v>2022</v>
      </c>
      <c r="D8146">
        <v>68</v>
      </c>
      <c r="E8146">
        <v>62.6</v>
      </c>
      <c r="F8146">
        <v>65.099999999999994</v>
      </c>
      <c r="H8146" s="2">
        <f>IF(F8146-60.54&lt;=0,0,IF(F8146-60.54&lt;=1,1,2))</f>
        <v>2</v>
      </c>
      <c r="I8146">
        <v>68</v>
      </c>
      <c r="J8146">
        <v>62.6</v>
      </c>
      <c r="K8146">
        <v>65.099999999999994</v>
      </c>
      <c r="L8146">
        <v>55</v>
      </c>
      <c r="M8146">
        <v>70.099999999999994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29.8</v>
      </c>
      <c r="V8146">
        <v>24.2</v>
      </c>
      <c r="W8146">
        <v>305</v>
      </c>
      <c r="X8146">
        <v>1014.4</v>
      </c>
      <c r="Y8146">
        <v>42</v>
      </c>
      <c r="Z8146">
        <v>6.2</v>
      </c>
      <c r="AA8146">
        <v>273.3</v>
      </c>
      <c r="AB8146">
        <v>23.8</v>
      </c>
      <c r="AC8146">
        <v>9</v>
      </c>
      <c r="AD8146">
        <v>0</v>
      </c>
      <c r="AE8146" t="s">
        <v>24518</v>
      </c>
      <c r="AF8146" t="s">
        <v>24519</v>
      </c>
      <c r="AG8146">
        <v>0</v>
      </c>
      <c r="AH8146" t="s">
        <v>36</v>
      </c>
      <c r="AI8146" t="s">
        <v>37</v>
      </c>
      <c r="AJ8146" t="s">
        <v>38</v>
      </c>
    </row>
    <row r="8147" spans="1:36" x14ac:dyDescent="0.25">
      <c r="A8147" t="s">
        <v>32</v>
      </c>
      <c r="B8147" t="s">
        <v>24520</v>
      </c>
      <c r="C8147">
        <f>YEAR(B8147)</f>
        <v>2022</v>
      </c>
      <c r="D8147">
        <v>68</v>
      </c>
      <c r="E8147">
        <v>57.2</v>
      </c>
      <c r="F8147">
        <v>63.6</v>
      </c>
      <c r="H8147" s="2">
        <f>IF(F8147-60.54&lt;=0,0,IF(F8147-60.54&lt;=1,1,2))</f>
        <v>2</v>
      </c>
      <c r="I8147">
        <v>68</v>
      </c>
      <c r="J8147">
        <v>57.2</v>
      </c>
      <c r="K8147">
        <v>63.6</v>
      </c>
      <c r="L8147">
        <v>54.7</v>
      </c>
      <c r="M8147">
        <v>73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26.4</v>
      </c>
      <c r="V8147">
        <v>15</v>
      </c>
      <c r="W8147">
        <v>314.8</v>
      </c>
      <c r="X8147">
        <v>1015.7</v>
      </c>
      <c r="Y8147">
        <v>38.700000000000003</v>
      </c>
      <c r="Z8147">
        <v>6.2</v>
      </c>
      <c r="AA8147">
        <v>277.8</v>
      </c>
      <c r="AB8147">
        <v>23.8</v>
      </c>
      <c r="AC8147">
        <v>9</v>
      </c>
      <c r="AD8147">
        <v>0</v>
      </c>
      <c r="AE8147" t="s">
        <v>24521</v>
      </c>
      <c r="AF8147" t="s">
        <v>24522</v>
      </c>
      <c r="AG8147">
        <v>0.02</v>
      </c>
      <c r="AH8147" t="s">
        <v>36</v>
      </c>
      <c r="AI8147" t="s">
        <v>37</v>
      </c>
      <c r="AJ8147" t="s">
        <v>38</v>
      </c>
    </row>
    <row r="8148" spans="1:36" x14ac:dyDescent="0.25">
      <c r="A8148" t="s">
        <v>32</v>
      </c>
      <c r="B8148" t="s">
        <v>24523</v>
      </c>
      <c r="C8148">
        <f>YEAR(B8148)</f>
        <v>2022</v>
      </c>
      <c r="D8148">
        <v>68</v>
      </c>
      <c r="E8148">
        <v>57.2</v>
      </c>
      <c r="F8148">
        <v>63.7</v>
      </c>
      <c r="H8148" s="2">
        <f>IF(F8148-60.54&lt;=0,0,IF(F8148-60.54&lt;=1,1,2))</f>
        <v>2</v>
      </c>
      <c r="I8148">
        <v>68</v>
      </c>
      <c r="J8148">
        <v>57.2</v>
      </c>
      <c r="K8148">
        <v>63.7</v>
      </c>
      <c r="L8148">
        <v>58.4</v>
      </c>
      <c r="M8148">
        <v>83.3</v>
      </c>
      <c r="O8148">
        <v>3.1E-2</v>
      </c>
      <c r="P8148">
        <v>100</v>
      </c>
      <c r="Q8148">
        <v>4.17</v>
      </c>
      <c r="R8148" t="s">
        <v>40</v>
      </c>
      <c r="S8148">
        <v>0</v>
      </c>
      <c r="T8148">
        <v>0</v>
      </c>
      <c r="U8148">
        <v>37.6</v>
      </c>
      <c r="V8148">
        <v>13.9</v>
      </c>
      <c r="W8148">
        <v>358.8</v>
      </c>
      <c r="X8148">
        <v>1009.5</v>
      </c>
      <c r="Y8148">
        <v>84.2</v>
      </c>
      <c r="Z8148">
        <v>6.1</v>
      </c>
      <c r="AA8148">
        <v>288.60000000000002</v>
      </c>
      <c r="AB8148">
        <v>24.9</v>
      </c>
      <c r="AC8148">
        <v>9</v>
      </c>
      <c r="AD8148">
        <v>0</v>
      </c>
      <c r="AE8148" t="s">
        <v>24524</v>
      </c>
      <c r="AF8148" t="s">
        <v>24525</v>
      </c>
      <c r="AG8148">
        <v>0.05</v>
      </c>
      <c r="AH8148" t="s">
        <v>56</v>
      </c>
      <c r="AI8148" t="s">
        <v>78</v>
      </c>
      <c r="AJ8148" t="s">
        <v>40</v>
      </c>
    </row>
    <row r="8149" spans="1:36" x14ac:dyDescent="0.25">
      <c r="A8149" t="s">
        <v>32</v>
      </c>
      <c r="B8149" t="s">
        <v>24526</v>
      </c>
      <c r="C8149">
        <f>YEAR(B8149)</f>
        <v>2022</v>
      </c>
      <c r="D8149">
        <v>68</v>
      </c>
      <c r="E8149">
        <v>60.8</v>
      </c>
      <c r="F8149">
        <v>63.9</v>
      </c>
      <c r="H8149" s="2">
        <f>IF(F8149-60.54&lt;=0,0,IF(F8149-60.54&lt;=1,1,2))</f>
        <v>2</v>
      </c>
      <c r="I8149">
        <v>68</v>
      </c>
      <c r="J8149">
        <v>60.8</v>
      </c>
      <c r="K8149">
        <v>63.9</v>
      </c>
      <c r="L8149">
        <v>55.9</v>
      </c>
      <c r="M8149">
        <v>76.3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25.7</v>
      </c>
      <c r="V8149">
        <v>23</v>
      </c>
      <c r="W8149">
        <v>317.2</v>
      </c>
      <c r="X8149">
        <v>1011.5</v>
      </c>
      <c r="Y8149">
        <v>43.6</v>
      </c>
      <c r="Z8149">
        <v>6.2</v>
      </c>
      <c r="AA8149">
        <v>256.5</v>
      </c>
      <c r="AB8149">
        <v>22</v>
      </c>
      <c r="AC8149">
        <v>7</v>
      </c>
      <c r="AD8149">
        <v>0</v>
      </c>
      <c r="AE8149" t="s">
        <v>24527</v>
      </c>
      <c r="AF8149" t="s">
        <v>24528</v>
      </c>
      <c r="AG8149">
        <v>0.08</v>
      </c>
      <c r="AH8149" t="s">
        <v>36</v>
      </c>
      <c r="AI8149" t="s">
        <v>702</v>
      </c>
      <c r="AJ8149" t="s">
        <v>38</v>
      </c>
    </row>
    <row r="8150" spans="1:36" x14ac:dyDescent="0.25">
      <c r="A8150" t="s">
        <v>32</v>
      </c>
      <c r="B8150" t="s">
        <v>24529</v>
      </c>
      <c r="C8150">
        <f>YEAR(B8150)</f>
        <v>2022</v>
      </c>
      <c r="D8150">
        <v>66.2</v>
      </c>
      <c r="E8150">
        <v>53.6</v>
      </c>
      <c r="F8150">
        <v>62.2</v>
      </c>
      <c r="H8150" s="2">
        <f>IF(F8150-60.54&lt;=0,0,IF(F8150-60.54&lt;=1,1,2))</f>
        <v>2</v>
      </c>
      <c r="I8150">
        <v>66.2</v>
      </c>
      <c r="J8150">
        <v>53.6</v>
      </c>
      <c r="K8150">
        <v>62.2</v>
      </c>
      <c r="L8150">
        <v>53.9</v>
      </c>
      <c r="M8150">
        <v>75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27.1</v>
      </c>
      <c r="V8150">
        <v>13.9</v>
      </c>
      <c r="W8150">
        <v>320.5</v>
      </c>
      <c r="X8150">
        <v>1017</v>
      </c>
      <c r="Y8150">
        <v>36.200000000000003</v>
      </c>
      <c r="Z8150">
        <v>6.2</v>
      </c>
      <c r="AA8150">
        <v>276.89999999999998</v>
      </c>
      <c r="AB8150">
        <v>24</v>
      </c>
      <c r="AC8150">
        <v>8</v>
      </c>
      <c r="AD8150">
        <v>0</v>
      </c>
      <c r="AE8150" t="s">
        <v>24530</v>
      </c>
      <c r="AF8150" t="s">
        <v>24531</v>
      </c>
      <c r="AG8150">
        <v>0.11</v>
      </c>
      <c r="AH8150" t="s">
        <v>36</v>
      </c>
      <c r="AI8150" t="s">
        <v>37</v>
      </c>
      <c r="AJ8150" t="s">
        <v>38</v>
      </c>
    </row>
    <row r="8151" spans="1:36" x14ac:dyDescent="0.25">
      <c r="A8151" t="s">
        <v>32</v>
      </c>
      <c r="B8151" t="s">
        <v>24532</v>
      </c>
      <c r="C8151">
        <f>YEAR(B8151)</f>
        <v>2022</v>
      </c>
      <c r="D8151">
        <v>69.8</v>
      </c>
      <c r="E8151">
        <v>60.8</v>
      </c>
      <c r="F8151">
        <v>64.3</v>
      </c>
      <c r="H8151" s="2">
        <f>IF(F8151-60.54&lt;=0,0,IF(F8151-60.54&lt;=1,1,2))</f>
        <v>2</v>
      </c>
      <c r="I8151">
        <v>69.8</v>
      </c>
      <c r="J8151">
        <v>60.8</v>
      </c>
      <c r="K8151">
        <v>64.3</v>
      </c>
      <c r="L8151">
        <v>52.6</v>
      </c>
      <c r="M8151">
        <v>66.900000000000006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30</v>
      </c>
      <c r="V8151">
        <v>19.600000000000001</v>
      </c>
      <c r="W8151">
        <v>306.60000000000002</v>
      </c>
      <c r="X8151">
        <v>1020</v>
      </c>
      <c r="Y8151">
        <v>26.3</v>
      </c>
      <c r="Z8151">
        <v>6.2</v>
      </c>
      <c r="AA8151">
        <v>317.2</v>
      </c>
      <c r="AB8151">
        <v>27.3</v>
      </c>
      <c r="AC8151">
        <v>10</v>
      </c>
      <c r="AD8151">
        <v>0</v>
      </c>
      <c r="AE8151" t="s">
        <v>24533</v>
      </c>
      <c r="AF8151" t="s">
        <v>24534</v>
      </c>
      <c r="AG8151">
        <v>0.15</v>
      </c>
      <c r="AH8151" t="s">
        <v>36</v>
      </c>
      <c r="AI8151" t="s">
        <v>37</v>
      </c>
      <c r="AJ8151" t="s">
        <v>38</v>
      </c>
    </row>
    <row r="8152" spans="1:36" x14ac:dyDescent="0.25">
      <c r="A8152" t="s">
        <v>32</v>
      </c>
      <c r="B8152" t="s">
        <v>24535</v>
      </c>
      <c r="C8152">
        <f>YEAR(B8152)</f>
        <v>2022</v>
      </c>
      <c r="D8152">
        <v>69.8</v>
      </c>
      <c r="E8152">
        <v>53.6</v>
      </c>
      <c r="F8152">
        <v>62.8</v>
      </c>
      <c r="H8152" s="2">
        <f>IF(F8152-60.54&lt;=0,0,IF(F8152-60.54&lt;=1,1,2))</f>
        <v>2</v>
      </c>
      <c r="I8152">
        <v>69.8</v>
      </c>
      <c r="J8152">
        <v>53.6</v>
      </c>
      <c r="K8152">
        <v>62.8</v>
      </c>
      <c r="L8152">
        <v>52.2</v>
      </c>
      <c r="M8152">
        <v>68.900000000000006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29.8</v>
      </c>
      <c r="V8152">
        <v>13.9</v>
      </c>
      <c r="W8152">
        <v>321.7</v>
      </c>
      <c r="X8152">
        <v>1019.7</v>
      </c>
      <c r="Y8152">
        <v>35.799999999999997</v>
      </c>
      <c r="Z8152">
        <v>6.2</v>
      </c>
      <c r="AA8152">
        <v>300.3</v>
      </c>
      <c r="AB8152">
        <v>25.9</v>
      </c>
      <c r="AC8152">
        <v>9</v>
      </c>
      <c r="AD8152">
        <v>0</v>
      </c>
      <c r="AE8152" t="s">
        <v>24536</v>
      </c>
      <c r="AF8152" t="s">
        <v>24537</v>
      </c>
      <c r="AG8152">
        <v>0.18</v>
      </c>
      <c r="AH8152" t="s">
        <v>36</v>
      </c>
      <c r="AI8152" t="s">
        <v>37</v>
      </c>
      <c r="AJ8152" t="s">
        <v>38</v>
      </c>
    </row>
    <row r="8153" spans="1:36" x14ac:dyDescent="0.25">
      <c r="A8153" t="s">
        <v>32</v>
      </c>
      <c r="B8153" t="s">
        <v>24538</v>
      </c>
      <c r="C8153">
        <f>YEAR(B8153)</f>
        <v>2022</v>
      </c>
      <c r="D8153">
        <v>68</v>
      </c>
      <c r="E8153">
        <v>57.2</v>
      </c>
      <c r="F8153">
        <v>63.9</v>
      </c>
      <c r="H8153" s="2">
        <f>IF(F8153-60.54&lt;=0,0,IF(F8153-60.54&lt;=1,1,2))</f>
        <v>2</v>
      </c>
      <c r="I8153">
        <v>68</v>
      </c>
      <c r="J8153">
        <v>57.2</v>
      </c>
      <c r="K8153">
        <v>63.9</v>
      </c>
      <c r="L8153">
        <v>54.2</v>
      </c>
      <c r="M8153">
        <v>71.2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20.8</v>
      </c>
      <c r="V8153">
        <v>11.4</v>
      </c>
      <c r="W8153">
        <v>326.7</v>
      </c>
      <c r="X8153">
        <v>1017.1</v>
      </c>
      <c r="Y8153">
        <v>33.1</v>
      </c>
      <c r="Z8153">
        <v>6.2</v>
      </c>
      <c r="AA8153">
        <v>318.10000000000002</v>
      </c>
      <c r="AB8153">
        <v>27.6</v>
      </c>
      <c r="AC8153">
        <v>10</v>
      </c>
      <c r="AD8153">
        <v>0</v>
      </c>
      <c r="AE8153" t="s">
        <v>24539</v>
      </c>
      <c r="AF8153" t="s">
        <v>24540</v>
      </c>
      <c r="AG8153">
        <v>0.21</v>
      </c>
      <c r="AH8153" t="s">
        <v>36</v>
      </c>
      <c r="AI8153" t="s">
        <v>37</v>
      </c>
      <c r="AJ8153" t="s">
        <v>38</v>
      </c>
    </row>
    <row r="8154" spans="1:36" x14ac:dyDescent="0.25">
      <c r="A8154" t="s">
        <v>32</v>
      </c>
      <c r="B8154" t="s">
        <v>24541</v>
      </c>
      <c r="C8154">
        <f>YEAR(B8154)</f>
        <v>2022</v>
      </c>
      <c r="D8154">
        <v>68</v>
      </c>
      <c r="E8154">
        <v>55.4</v>
      </c>
      <c r="F8154">
        <v>63</v>
      </c>
      <c r="H8154" s="2">
        <f>IF(F8154-60.54&lt;=0,0,IF(F8154-60.54&lt;=1,1,2))</f>
        <v>2</v>
      </c>
      <c r="I8154">
        <v>68</v>
      </c>
      <c r="J8154">
        <v>55.4</v>
      </c>
      <c r="K8154">
        <v>63</v>
      </c>
      <c r="L8154">
        <v>56</v>
      </c>
      <c r="M8154">
        <v>78.400000000000006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17.2</v>
      </c>
      <c r="V8154">
        <v>8.1</v>
      </c>
      <c r="W8154">
        <v>52.9</v>
      </c>
      <c r="X8154">
        <v>1016</v>
      </c>
      <c r="Y8154">
        <v>74.400000000000006</v>
      </c>
      <c r="Z8154">
        <v>6.2</v>
      </c>
      <c r="AA8154">
        <v>286.8</v>
      </c>
      <c r="AB8154">
        <v>24.8</v>
      </c>
      <c r="AC8154">
        <v>10</v>
      </c>
      <c r="AD8154">
        <v>0</v>
      </c>
      <c r="AE8154" t="s">
        <v>24542</v>
      </c>
      <c r="AF8154" t="s">
        <v>24543</v>
      </c>
      <c r="AG8154">
        <v>0.25</v>
      </c>
      <c r="AH8154" t="s">
        <v>36</v>
      </c>
      <c r="AI8154" t="s">
        <v>37</v>
      </c>
      <c r="AJ8154" t="s">
        <v>38</v>
      </c>
    </row>
    <row r="8155" spans="1:36" x14ac:dyDescent="0.25">
      <c r="A8155" t="s">
        <v>32</v>
      </c>
      <c r="B8155" t="s">
        <v>24544</v>
      </c>
      <c r="C8155">
        <f>YEAR(B8155)</f>
        <v>2022</v>
      </c>
      <c r="D8155">
        <v>69.8</v>
      </c>
      <c r="E8155">
        <v>57.2</v>
      </c>
      <c r="F8155">
        <v>64.099999999999994</v>
      </c>
      <c r="H8155" s="2">
        <f>IF(F8155-60.54&lt;=0,0,IF(F8155-60.54&lt;=1,1,2))</f>
        <v>2</v>
      </c>
      <c r="I8155">
        <v>69.8</v>
      </c>
      <c r="J8155">
        <v>57.2</v>
      </c>
      <c r="K8155">
        <v>64.099999999999994</v>
      </c>
      <c r="L8155">
        <v>57.6</v>
      </c>
      <c r="M8155">
        <v>80.099999999999994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21.9</v>
      </c>
      <c r="V8155">
        <v>11.4</v>
      </c>
      <c r="W8155">
        <v>329.6</v>
      </c>
      <c r="X8155">
        <v>1017.3</v>
      </c>
      <c r="Y8155">
        <v>39.9</v>
      </c>
      <c r="Z8155">
        <v>6.2</v>
      </c>
      <c r="AA8155">
        <v>304.5</v>
      </c>
      <c r="AB8155">
        <v>26.2</v>
      </c>
      <c r="AC8155">
        <v>9</v>
      </c>
      <c r="AD8155">
        <v>0</v>
      </c>
      <c r="AE8155" t="s">
        <v>24545</v>
      </c>
      <c r="AF8155" t="s">
        <v>24546</v>
      </c>
      <c r="AG8155">
        <v>0.25</v>
      </c>
      <c r="AH8155" t="s">
        <v>36</v>
      </c>
      <c r="AI8155" t="s">
        <v>37</v>
      </c>
      <c r="AJ8155" t="s">
        <v>38</v>
      </c>
    </row>
    <row r="8156" spans="1:36" x14ac:dyDescent="0.25">
      <c r="A8156" t="s">
        <v>32</v>
      </c>
      <c r="B8156" t="s">
        <v>24547</v>
      </c>
      <c r="C8156">
        <f>YEAR(B8156)</f>
        <v>2022</v>
      </c>
      <c r="D8156">
        <v>69.8</v>
      </c>
      <c r="E8156">
        <v>53.6</v>
      </c>
      <c r="F8156">
        <v>62.5</v>
      </c>
      <c r="H8156" s="2">
        <f>IF(F8156-60.54&lt;=0,0,IF(F8156-60.54&lt;=1,1,2))</f>
        <v>2</v>
      </c>
      <c r="I8156">
        <v>69.8</v>
      </c>
      <c r="J8156">
        <v>53.6</v>
      </c>
      <c r="K8156">
        <v>62.5</v>
      </c>
      <c r="L8156">
        <v>53.8</v>
      </c>
      <c r="M8156">
        <v>74.5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22.1</v>
      </c>
      <c r="V8156">
        <v>16.100000000000001</v>
      </c>
      <c r="W8156">
        <v>326.39999999999998</v>
      </c>
      <c r="X8156">
        <v>1016.9</v>
      </c>
      <c r="Y8156">
        <v>38.1</v>
      </c>
      <c r="Z8156">
        <v>6.2</v>
      </c>
      <c r="AA8156">
        <v>302.3</v>
      </c>
      <c r="AB8156">
        <v>26.1</v>
      </c>
      <c r="AC8156">
        <v>9</v>
      </c>
      <c r="AD8156">
        <v>0</v>
      </c>
      <c r="AE8156" t="s">
        <v>24548</v>
      </c>
      <c r="AF8156" t="s">
        <v>24549</v>
      </c>
      <c r="AG8156">
        <v>0.31</v>
      </c>
      <c r="AH8156" t="s">
        <v>36</v>
      </c>
      <c r="AI8156" t="s">
        <v>37</v>
      </c>
      <c r="AJ8156" t="s">
        <v>38</v>
      </c>
    </row>
    <row r="8157" spans="1:36" x14ac:dyDescent="0.25">
      <c r="A8157" t="s">
        <v>32</v>
      </c>
      <c r="B8157" t="s">
        <v>24550</v>
      </c>
      <c r="C8157">
        <f>YEAR(B8157)</f>
        <v>2022</v>
      </c>
      <c r="D8157">
        <v>69.8</v>
      </c>
      <c r="E8157">
        <v>51.8</v>
      </c>
      <c r="F8157">
        <v>62</v>
      </c>
      <c r="H8157" s="2">
        <f>IF(F8157-60.54&lt;=0,0,IF(F8157-60.54&lt;=1,1,2))</f>
        <v>2</v>
      </c>
      <c r="I8157">
        <v>69.8</v>
      </c>
      <c r="J8157">
        <v>51.8</v>
      </c>
      <c r="K8157">
        <v>62</v>
      </c>
      <c r="L8157">
        <v>50.9</v>
      </c>
      <c r="M8157">
        <v>68.3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24.8</v>
      </c>
      <c r="V8157">
        <v>17.2</v>
      </c>
      <c r="W8157">
        <v>300.8</v>
      </c>
      <c r="X8157">
        <v>1018.2</v>
      </c>
      <c r="Y8157">
        <v>27.9</v>
      </c>
      <c r="Z8157">
        <v>6.2</v>
      </c>
      <c r="AA8157">
        <v>325.39999999999998</v>
      </c>
      <c r="AB8157">
        <v>28</v>
      </c>
      <c r="AC8157">
        <v>10</v>
      </c>
      <c r="AD8157">
        <v>0</v>
      </c>
      <c r="AE8157" t="s">
        <v>24551</v>
      </c>
      <c r="AF8157" t="s">
        <v>24552</v>
      </c>
      <c r="AG8157">
        <v>0.34</v>
      </c>
      <c r="AH8157" t="s">
        <v>36</v>
      </c>
      <c r="AI8157" t="s">
        <v>37</v>
      </c>
      <c r="AJ8157" t="s">
        <v>38</v>
      </c>
    </row>
    <row r="8158" spans="1:36" x14ac:dyDescent="0.25">
      <c r="A8158" t="s">
        <v>32</v>
      </c>
      <c r="B8158" t="s">
        <v>24553</v>
      </c>
      <c r="C8158">
        <f>YEAR(B8158)</f>
        <v>2022</v>
      </c>
      <c r="D8158">
        <v>69.8</v>
      </c>
      <c r="E8158">
        <v>51.8</v>
      </c>
      <c r="F8158">
        <v>62.5</v>
      </c>
      <c r="H8158" s="2">
        <f>IF(F8158-60.54&lt;=0,0,IF(F8158-60.54&lt;=1,1,2))</f>
        <v>2</v>
      </c>
      <c r="I8158">
        <v>69.8</v>
      </c>
      <c r="J8158">
        <v>51.8</v>
      </c>
      <c r="K8158">
        <v>62.5</v>
      </c>
      <c r="L8158">
        <v>52.2</v>
      </c>
      <c r="M8158">
        <v>70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20.8</v>
      </c>
      <c r="V8158">
        <v>8.1</v>
      </c>
      <c r="W8158">
        <v>242.7</v>
      </c>
      <c r="X8158">
        <v>1020.5</v>
      </c>
      <c r="Y8158">
        <v>47.8</v>
      </c>
      <c r="Z8158">
        <v>6.2</v>
      </c>
      <c r="AA8158">
        <v>281.5</v>
      </c>
      <c r="AB8158">
        <v>24.5</v>
      </c>
      <c r="AC8158">
        <v>8</v>
      </c>
      <c r="AD8158">
        <v>0</v>
      </c>
      <c r="AE8158" t="s">
        <v>24554</v>
      </c>
      <c r="AF8158" t="s">
        <v>24555</v>
      </c>
      <c r="AG8158">
        <v>0.38</v>
      </c>
      <c r="AH8158" t="s">
        <v>36</v>
      </c>
      <c r="AI8158" t="s">
        <v>37</v>
      </c>
      <c r="AJ8158" t="s">
        <v>38</v>
      </c>
    </row>
    <row r="8159" spans="1:36" x14ac:dyDescent="0.25">
      <c r="A8159" t="s">
        <v>32</v>
      </c>
      <c r="B8159" t="s">
        <v>24556</v>
      </c>
      <c r="C8159">
        <f>YEAR(B8159)</f>
        <v>2022</v>
      </c>
      <c r="D8159">
        <v>73.400000000000006</v>
      </c>
      <c r="E8159">
        <v>57.2</v>
      </c>
      <c r="F8159">
        <v>65.2</v>
      </c>
      <c r="H8159" s="2">
        <f>IF(F8159-60.54&lt;=0,0,IF(F8159-60.54&lt;=1,1,2))</f>
        <v>2</v>
      </c>
      <c r="I8159">
        <v>73.400000000000006</v>
      </c>
      <c r="J8159">
        <v>57.2</v>
      </c>
      <c r="K8159">
        <v>65.2</v>
      </c>
      <c r="L8159">
        <v>52.8</v>
      </c>
      <c r="M8159">
        <v>64.8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19.7</v>
      </c>
      <c r="V8159">
        <v>9.1999999999999993</v>
      </c>
      <c r="W8159">
        <v>125.6</v>
      </c>
      <c r="X8159">
        <v>1018.5</v>
      </c>
      <c r="Y8159">
        <v>43.5</v>
      </c>
      <c r="Z8159">
        <v>6.2</v>
      </c>
      <c r="AA8159">
        <v>297.39999999999998</v>
      </c>
      <c r="AB8159">
        <v>25.7</v>
      </c>
      <c r="AC8159">
        <v>9</v>
      </c>
      <c r="AD8159">
        <v>0</v>
      </c>
      <c r="AE8159" t="s">
        <v>24557</v>
      </c>
      <c r="AF8159" t="s">
        <v>24558</v>
      </c>
      <c r="AG8159">
        <v>0.41</v>
      </c>
      <c r="AH8159" t="s">
        <v>36</v>
      </c>
      <c r="AI8159" t="s">
        <v>37</v>
      </c>
      <c r="AJ8159" t="s">
        <v>38</v>
      </c>
    </row>
    <row r="8160" spans="1:36" x14ac:dyDescent="0.25">
      <c r="A8160" t="s">
        <v>32</v>
      </c>
      <c r="B8160" t="s">
        <v>24559</v>
      </c>
      <c r="C8160">
        <f>YEAR(B8160)</f>
        <v>2022</v>
      </c>
      <c r="D8160">
        <v>73.400000000000006</v>
      </c>
      <c r="E8160">
        <v>55.4</v>
      </c>
      <c r="F8160">
        <v>64.900000000000006</v>
      </c>
      <c r="H8160" s="2">
        <f>IF(F8160-60.54&lt;=0,0,IF(F8160-60.54&lt;=1,1,2))</f>
        <v>2</v>
      </c>
      <c r="I8160">
        <v>73.400000000000006</v>
      </c>
      <c r="J8160">
        <v>55.4</v>
      </c>
      <c r="K8160">
        <v>64.900000000000006</v>
      </c>
      <c r="L8160">
        <v>55.5</v>
      </c>
      <c r="M8160">
        <v>72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23</v>
      </c>
      <c r="V8160">
        <v>9.1999999999999993</v>
      </c>
      <c r="W8160">
        <v>100.7</v>
      </c>
      <c r="X8160">
        <v>1016.2</v>
      </c>
      <c r="Y8160">
        <v>27.8</v>
      </c>
      <c r="Z8160">
        <v>6.2</v>
      </c>
      <c r="AA8160">
        <v>288.2</v>
      </c>
      <c r="AB8160">
        <v>25.1</v>
      </c>
      <c r="AC8160">
        <v>9</v>
      </c>
      <c r="AD8160">
        <v>0</v>
      </c>
      <c r="AE8160" t="s">
        <v>24560</v>
      </c>
      <c r="AF8160" t="s">
        <v>24561</v>
      </c>
      <c r="AG8160">
        <v>0.44</v>
      </c>
      <c r="AH8160" t="s">
        <v>36</v>
      </c>
      <c r="AI8160" t="s">
        <v>37</v>
      </c>
      <c r="AJ8160" t="s">
        <v>38</v>
      </c>
    </row>
    <row r="8161" spans="1:36" x14ac:dyDescent="0.25">
      <c r="A8161" t="s">
        <v>32</v>
      </c>
      <c r="B8161" t="s">
        <v>24562</v>
      </c>
      <c r="C8161">
        <f>YEAR(B8161)</f>
        <v>2022</v>
      </c>
      <c r="D8161">
        <v>73.400000000000006</v>
      </c>
      <c r="E8161">
        <v>57.2</v>
      </c>
      <c r="F8161">
        <v>66.400000000000006</v>
      </c>
      <c r="H8161" s="2">
        <f>IF(F8161-60.54&lt;=0,0,IF(F8161-60.54&lt;=1,1,2))</f>
        <v>2</v>
      </c>
      <c r="I8161">
        <v>73.400000000000006</v>
      </c>
      <c r="J8161">
        <v>57.2</v>
      </c>
      <c r="K8161">
        <v>66.400000000000006</v>
      </c>
      <c r="L8161">
        <v>59.5</v>
      </c>
      <c r="M8161">
        <v>79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19.2</v>
      </c>
      <c r="V8161">
        <v>8.1</v>
      </c>
      <c r="W8161">
        <v>183.4</v>
      </c>
      <c r="X8161">
        <v>1017.5</v>
      </c>
      <c r="Y8161">
        <v>11.2</v>
      </c>
      <c r="Z8161">
        <v>6.2</v>
      </c>
      <c r="AA8161">
        <v>325.3</v>
      </c>
      <c r="AB8161">
        <v>28.1</v>
      </c>
      <c r="AC8161">
        <v>10</v>
      </c>
      <c r="AD8161">
        <v>0</v>
      </c>
      <c r="AE8161" t="s">
        <v>24563</v>
      </c>
      <c r="AF8161" t="s">
        <v>24564</v>
      </c>
      <c r="AG8161">
        <v>0.47</v>
      </c>
      <c r="AH8161" t="s">
        <v>330</v>
      </c>
      <c r="AI8161" t="s">
        <v>9140</v>
      </c>
      <c r="AJ8161" t="s">
        <v>331</v>
      </c>
    </row>
    <row r="8162" spans="1:36" x14ac:dyDescent="0.25">
      <c r="A8162" t="s">
        <v>32</v>
      </c>
      <c r="B8162" t="s">
        <v>24565</v>
      </c>
      <c r="C8162">
        <f>YEAR(B8162)</f>
        <v>2022</v>
      </c>
      <c r="D8162">
        <v>78.8</v>
      </c>
      <c r="E8162">
        <v>59</v>
      </c>
      <c r="F8162">
        <v>68.8</v>
      </c>
      <c r="H8162" s="2">
        <f>IF(F8162-60.54&lt;=0,0,IF(F8162-60.54&lt;=1,1,2))</f>
        <v>2</v>
      </c>
      <c r="I8162">
        <v>78.8</v>
      </c>
      <c r="J8162">
        <v>59</v>
      </c>
      <c r="K8162">
        <v>68.8</v>
      </c>
      <c r="L8162">
        <v>56.8</v>
      </c>
      <c r="M8162">
        <v>66.7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19</v>
      </c>
      <c r="V8162">
        <v>8.1</v>
      </c>
      <c r="W8162">
        <v>150.1</v>
      </c>
      <c r="X8162">
        <v>1018.4</v>
      </c>
      <c r="Y8162">
        <v>3.7</v>
      </c>
      <c r="Z8162">
        <v>6.2</v>
      </c>
      <c r="AA8162">
        <v>323.3</v>
      </c>
      <c r="AB8162">
        <v>27.9</v>
      </c>
      <c r="AC8162">
        <v>10</v>
      </c>
      <c r="AD8162">
        <v>0</v>
      </c>
      <c r="AE8162" t="s">
        <v>24566</v>
      </c>
      <c r="AF8162" t="s">
        <v>24567</v>
      </c>
      <c r="AG8162">
        <v>0.5</v>
      </c>
      <c r="AH8162" t="s">
        <v>330</v>
      </c>
      <c r="AI8162" t="s">
        <v>9140</v>
      </c>
      <c r="AJ8162" t="s">
        <v>331</v>
      </c>
    </row>
    <row r="8163" spans="1:36" x14ac:dyDescent="0.25">
      <c r="A8163" t="s">
        <v>32</v>
      </c>
      <c r="B8163" t="s">
        <v>24568</v>
      </c>
      <c r="C8163">
        <f>YEAR(B8163)</f>
        <v>2022</v>
      </c>
      <c r="D8163">
        <v>77</v>
      </c>
      <c r="E8163">
        <v>59</v>
      </c>
      <c r="F8163">
        <v>69</v>
      </c>
      <c r="H8163" s="2">
        <f>IF(F8163-60.54&lt;=0,0,IF(F8163-60.54&lt;=1,1,2))</f>
        <v>2</v>
      </c>
      <c r="I8163">
        <v>77</v>
      </c>
      <c r="J8163">
        <v>59</v>
      </c>
      <c r="K8163">
        <v>69</v>
      </c>
      <c r="L8163">
        <v>58.9</v>
      </c>
      <c r="M8163">
        <v>70.8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18.3</v>
      </c>
      <c r="V8163">
        <v>6.9</v>
      </c>
      <c r="W8163">
        <v>115.9</v>
      </c>
      <c r="X8163">
        <v>1016.3</v>
      </c>
      <c r="Y8163">
        <v>12.8</v>
      </c>
      <c r="Z8163">
        <v>6.2</v>
      </c>
      <c r="AA8163">
        <v>318.10000000000002</v>
      </c>
      <c r="AB8163">
        <v>27.5</v>
      </c>
      <c r="AC8163">
        <v>10</v>
      </c>
      <c r="AD8163">
        <v>0</v>
      </c>
      <c r="AE8163" t="s">
        <v>24569</v>
      </c>
      <c r="AF8163" t="s">
        <v>24570</v>
      </c>
      <c r="AG8163">
        <v>0.54</v>
      </c>
      <c r="AH8163" t="s">
        <v>330</v>
      </c>
      <c r="AI8163" t="s">
        <v>9140</v>
      </c>
      <c r="AJ8163" t="s">
        <v>331</v>
      </c>
    </row>
    <row r="8164" spans="1:36" x14ac:dyDescent="0.25">
      <c r="A8164" t="s">
        <v>32</v>
      </c>
      <c r="B8164" t="s">
        <v>24571</v>
      </c>
      <c r="C8164">
        <f>YEAR(B8164)</f>
        <v>2022</v>
      </c>
      <c r="D8164">
        <v>77</v>
      </c>
      <c r="E8164">
        <v>60.8</v>
      </c>
      <c r="F8164">
        <v>69.400000000000006</v>
      </c>
      <c r="H8164" s="2">
        <f>IF(F8164-60.54&lt;=0,0,IF(F8164-60.54&lt;=1,1,2))</f>
        <v>2</v>
      </c>
      <c r="I8164">
        <v>77</v>
      </c>
      <c r="J8164">
        <v>60.8</v>
      </c>
      <c r="K8164">
        <v>69.400000000000006</v>
      </c>
      <c r="L8164">
        <v>59.1</v>
      </c>
      <c r="M8164">
        <v>70.400000000000006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20.8</v>
      </c>
      <c r="V8164">
        <v>8.1</v>
      </c>
      <c r="W8164">
        <v>80.099999999999994</v>
      </c>
      <c r="X8164">
        <v>1013.2</v>
      </c>
      <c r="Y8164">
        <v>16</v>
      </c>
      <c r="Z8164">
        <v>6.2</v>
      </c>
      <c r="AA8164">
        <v>316.2</v>
      </c>
      <c r="AB8164">
        <v>27.3</v>
      </c>
      <c r="AC8164">
        <v>9</v>
      </c>
      <c r="AD8164">
        <v>0</v>
      </c>
      <c r="AE8164" t="s">
        <v>24572</v>
      </c>
      <c r="AF8164" t="s">
        <v>24573</v>
      </c>
      <c r="AG8164">
        <v>0.57999999999999996</v>
      </c>
      <c r="AH8164" t="s">
        <v>330</v>
      </c>
      <c r="AI8164" t="s">
        <v>9140</v>
      </c>
      <c r="AJ8164" t="s">
        <v>331</v>
      </c>
    </row>
    <row r="8165" spans="1:36" x14ac:dyDescent="0.25">
      <c r="A8165" t="s">
        <v>32</v>
      </c>
      <c r="B8165" t="s">
        <v>24574</v>
      </c>
      <c r="C8165">
        <f>YEAR(B8165)</f>
        <v>2022</v>
      </c>
      <c r="D8165">
        <v>69.8</v>
      </c>
      <c r="E8165">
        <v>62.6</v>
      </c>
      <c r="F8165">
        <v>66.400000000000006</v>
      </c>
      <c r="H8165" s="2">
        <f>IF(F8165-60.54&lt;=0,0,IF(F8165-60.54&lt;=1,1,2))</f>
        <v>2</v>
      </c>
      <c r="I8165">
        <v>69.8</v>
      </c>
      <c r="J8165">
        <v>62.6</v>
      </c>
      <c r="K8165">
        <v>66.400000000000006</v>
      </c>
      <c r="L8165">
        <v>57.1</v>
      </c>
      <c r="M8165">
        <v>73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37.1</v>
      </c>
      <c r="V8165">
        <v>24.2</v>
      </c>
      <c r="W8165">
        <v>328.4</v>
      </c>
      <c r="X8165">
        <v>1018.8</v>
      </c>
      <c r="Y8165">
        <v>77.7</v>
      </c>
      <c r="Z8165">
        <v>6.2</v>
      </c>
      <c r="AA8165">
        <v>263.7</v>
      </c>
      <c r="AB8165">
        <v>22.8</v>
      </c>
      <c r="AC8165">
        <v>8</v>
      </c>
      <c r="AD8165">
        <v>0</v>
      </c>
      <c r="AE8165" t="s">
        <v>24575</v>
      </c>
      <c r="AF8165" t="s">
        <v>24576</v>
      </c>
      <c r="AG8165">
        <v>0.61</v>
      </c>
      <c r="AH8165" t="s">
        <v>36</v>
      </c>
      <c r="AI8165" t="s">
        <v>37</v>
      </c>
      <c r="AJ8165" t="s">
        <v>38</v>
      </c>
    </row>
    <row r="8166" spans="1:36" x14ac:dyDescent="0.25">
      <c r="A8166" t="s">
        <v>32</v>
      </c>
      <c r="B8166" t="s">
        <v>24577</v>
      </c>
      <c r="C8166">
        <f>YEAR(B8166)</f>
        <v>2022</v>
      </c>
      <c r="D8166">
        <v>68</v>
      </c>
      <c r="E8166">
        <v>62.6</v>
      </c>
      <c r="F8166">
        <v>65.2</v>
      </c>
      <c r="H8166" s="2">
        <f>IF(F8166-60.54&lt;=0,0,IF(F8166-60.54&lt;=1,1,2))</f>
        <v>2</v>
      </c>
      <c r="I8166">
        <v>68</v>
      </c>
      <c r="J8166">
        <v>62.6</v>
      </c>
      <c r="K8166">
        <v>65.2</v>
      </c>
      <c r="L8166">
        <v>49.4</v>
      </c>
      <c r="M8166">
        <v>57.1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39.799999999999997</v>
      </c>
      <c r="V8166">
        <v>25.3</v>
      </c>
      <c r="W8166">
        <v>331.8</v>
      </c>
      <c r="X8166">
        <v>1019.5</v>
      </c>
      <c r="Y8166">
        <v>59.6</v>
      </c>
      <c r="Z8166">
        <v>6.2</v>
      </c>
      <c r="AA8166">
        <v>267.39999999999998</v>
      </c>
      <c r="AB8166">
        <v>23</v>
      </c>
      <c r="AC8166">
        <v>8</v>
      </c>
      <c r="AD8166">
        <v>0</v>
      </c>
      <c r="AE8166" t="s">
        <v>24578</v>
      </c>
      <c r="AF8166" t="s">
        <v>24579</v>
      </c>
      <c r="AG8166">
        <v>0.65</v>
      </c>
      <c r="AH8166" t="s">
        <v>36</v>
      </c>
      <c r="AI8166" t="s">
        <v>37</v>
      </c>
      <c r="AJ8166" t="s">
        <v>38</v>
      </c>
    </row>
    <row r="8167" spans="1:36" x14ac:dyDescent="0.25">
      <c r="A8167" t="s">
        <v>32</v>
      </c>
      <c r="B8167" t="s">
        <v>24580</v>
      </c>
      <c r="C8167">
        <f>YEAR(B8167)</f>
        <v>2022</v>
      </c>
      <c r="D8167">
        <v>71.599999999999994</v>
      </c>
      <c r="E8167">
        <v>62.6</v>
      </c>
      <c r="F8167">
        <v>67.3</v>
      </c>
      <c r="H8167" s="2">
        <f>IF(F8167-60.54&lt;=0,0,IF(F8167-60.54&lt;=1,1,2))</f>
        <v>2</v>
      </c>
      <c r="I8167">
        <v>71.599999999999994</v>
      </c>
      <c r="J8167">
        <v>62.6</v>
      </c>
      <c r="K8167">
        <v>67.3</v>
      </c>
      <c r="L8167">
        <v>55.9</v>
      </c>
      <c r="M8167">
        <v>67.099999999999994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19.899999999999999</v>
      </c>
      <c r="V8167">
        <v>20.8</v>
      </c>
      <c r="W8167">
        <v>312.39999999999998</v>
      </c>
      <c r="X8167">
        <v>1015.9</v>
      </c>
      <c r="Y8167">
        <v>38.200000000000003</v>
      </c>
      <c r="Z8167">
        <v>6.2</v>
      </c>
      <c r="AA8167">
        <v>311.39999999999998</v>
      </c>
      <c r="AB8167">
        <v>27</v>
      </c>
      <c r="AC8167">
        <v>9</v>
      </c>
      <c r="AD8167">
        <v>0</v>
      </c>
      <c r="AE8167" t="s">
        <v>24581</v>
      </c>
      <c r="AF8167" t="s">
        <v>24582</v>
      </c>
      <c r="AG8167">
        <v>0.68</v>
      </c>
      <c r="AH8167" t="s">
        <v>36</v>
      </c>
      <c r="AI8167" t="s">
        <v>37</v>
      </c>
      <c r="AJ8167" t="s">
        <v>38</v>
      </c>
    </row>
    <row r="8168" spans="1:36" x14ac:dyDescent="0.25">
      <c r="A8168" t="s">
        <v>32</v>
      </c>
      <c r="B8168" t="s">
        <v>24583</v>
      </c>
      <c r="C8168">
        <f>YEAR(B8168)</f>
        <v>2022</v>
      </c>
      <c r="D8168">
        <v>77</v>
      </c>
      <c r="E8168">
        <v>62.6</v>
      </c>
      <c r="F8168">
        <v>69.8</v>
      </c>
      <c r="H8168" s="2">
        <f>IF(F8168-60.54&lt;=0,0,IF(F8168-60.54&lt;=1,1,2))</f>
        <v>2</v>
      </c>
      <c r="I8168">
        <v>77</v>
      </c>
      <c r="J8168">
        <v>62.6</v>
      </c>
      <c r="K8168">
        <v>69.8</v>
      </c>
      <c r="L8168">
        <v>55.8</v>
      </c>
      <c r="M8168">
        <v>62.3</v>
      </c>
      <c r="O8168">
        <v>1.2999999999999999E-2</v>
      </c>
      <c r="P8168">
        <v>100</v>
      </c>
      <c r="Q8168">
        <v>4.17</v>
      </c>
      <c r="R8168" t="s">
        <v>40</v>
      </c>
      <c r="S8168">
        <v>0</v>
      </c>
      <c r="T8168">
        <v>0</v>
      </c>
      <c r="U8168">
        <v>25.5</v>
      </c>
      <c r="V8168">
        <v>23</v>
      </c>
      <c r="W8168">
        <v>298.10000000000002</v>
      </c>
      <c r="X8168">
        <v>1011.2</v>
      </c>
      <c r="Y8168">
        <v>49.1</v>
      </c>
      <c r="Z8168">
        <v>6.2</v>
      </c>
      <c r="AA8168">
        <v>332.4</v>
      </c>
      <c r="AB8168">
        <v>28.7</v>
      </c>
      <c r="AC8168">
        <v>10</v>
      </c>
      <c r="AD8168">
        <v>0</v>
      </c>
      <c r="AE8168" t="s">
        <v>24584</v>
      </c>
      <c r="AF8168" t="s">
        <v>24585</v>
      </c>
      <c r="AG8168">
        <v>0.75</v>
      </c>
      <c r="AH8168" t="s">
        <v>56</v>
      </c>
      <c r="AI8168" t="s">
        <v>248</v>
      </c>
      <c r="AJ8168" t="s">
        <v>40</v>
      </c>
    </row>
    <row r="8169" spans="1:36" x14ac:dyDescent="0.25">
      <c r="A8169" t="s">
        <v>32</v>
      </c>
      <c r="B8169" t="s">
        <v>24586</v>
      </c>
      <c r="C8169">
        <f>YEAR(B8169)</f>
        <v>2022</v>
      </c>
      <c r="D8169">
        <v>77.099999999999994</v>
      </c>
      <c r="E8169">
        <v>62.6</v>
      </c>
      <c r="F8169">
        <v>69.599999999999994</v>
      </c>
      <c r="H8169" s="2">
        <f>IF(F8169-60.54&lt;=0,0,IF(F8169-60.54&lt;=1,1,2))</f>
        <v>2</v>
      </c>
      <c r="I8169">
        <v>77.099999999999994</v>
      </c>
      <c r="J8169">
        <v>62.6</v>
      </c>
      <c r="K8169">
        <v>69.599999999999994</v>
      </c>
      <c r="L8169">
        <v>55.2</v>
      </c>
      <c r="M8169">
        <v>61.5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23.9</v>
      </c>
      <c r="V8169">
        <v>21.8</v>
      </c>
      <c r="W8169">
        <v>243</v>
      </c>
      <c r="X8169">
        <v>1010.5</v>
      </c>
      <c r="Y8169">
        <v>15.1</v>
      </c>
      <c r="Z8169">
        <v>6.2</v>
      </c>
      <c r="AA8169">
        <v>331.7</v>
      </c>
      <c r="AB8169">
        <v>28.5</v>
      </c>
      <c r="AC8169">
        <v>10</v>
      </c>
      <c r="AD8169">
        <v>0</v>
      </c>
      <c r="AE8169" t="s">
        <v>24587</v>
      </c>
      <c r="AF8169" t="s">
        <v>24588</v>
      </c>
      <c r="AG8169">
        <v>0.75</v>
      </c>
      <c r="AH8169" t="s">
        <v>330</v>
      </c>
      <c r="AI8169" t="s">
        <v>9140</v>
      </c>
      <c r="AJ8169" t="s">
        <v>331</v>
      </c>
    </row>
    <row r="8170" spans="1:36" x14ac:dyDescent="0.25">
      <c r="A8170" t="s">
        <v>32</v>
      </c>
      <c r="B8170" t="s">
        <v>24589</v>
      </c>
      <c r="C8170">
        <f>YEAR(B8170)</f>
        <v>2022</v>
      </c>
      <c r="D8170">
        <v>77</v>
      </c>
      <c r="E8170">
        <v>60.8</v>
      </c>
      <c r="F8170">
        <v>69.400000000000006</v>
      </c>
      <c r="H8170" s="2">
        <f>IF(F8170-60.54&lt;=0,0,IF(F8170-60.54&lt;=1,1,2))</f>
        <v>2</v>
      </c>
      <c r="I8170">
        <v>77</v>
      </c>
      <c r="J8170">
        <v>60.8</v>
      </c>
      <c r="K8170">
        <v>69.400000000000006</v>
      </c>
      <c r="L8170">
        <v>60.9</v>
      </c>
      <c r="M8170">
        <v>74.900000000000006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16.8</v>
      </c>
      <c r="V8170">
        <v>8.1</v>
      </c>
      <c r="W8170">
        <v>91.6</v>
      </c>
      <c r="X8170">
        <v>1012.1</v>
      </c>
      <c r="Y8170">
        <v>14.5</v>
      </c>
      <c r="Z8170">
        <v>6.2</v>
      </c>
      <c r="AA8170">
        <v>326.7</v>
      </c>
      <c r="AB8170">
        <v>28.1</v>
      </c>
      <c r="AC8170">
        <v>10</v>
      </c>
      <c r="AD8170">
        <v>0</v>
      </c>
      <c r="AE8170" t="s">
        <v>24590</v>
      </c>
      <c r="AF8170" t="s">
        <v>24591</v>
      </c>
      <c r="AG8170">
        <v>0.79</v>
      </c>
      <c r="AH8170" t="s">
        <v>330</v>
      </c>
      <c r="AI8170" t="s">
        <v>9140</v>
      </c>
      <c r="AJ8170" t="s">
        <v>331</v>
      </c>
    </row>
    <row r="8171" spans="1:36" x14ac:dyDescent="0.25">
      <c r="A8171" t="s">
        <v>32</v>
      </c>
      <c r="B8171" t="s">
        <v>24592</v>
      </c>
      <c r="C8171">
        <f>YEAR(B8171)</f>
        <v>2022</v>
      </c>
      <c r="D8171">
        <v>78.8</v>
      </c>
      <c r="E8171">
        <v>62.6</v>
      </c>
      <c r="F8171">
        <v>71.2</v>
      </c>
      <c r="H8171" s="2">
        <f>IF(F8171-60.54&lt;=0,0,IF(F8171-60.54&lt;=1,1,2))</f>
        <v>2</v>
      </c>
      <c r="I8171">
        <v>78.8</v>
      </c>
      <c r="J8171">
        <v>62.6</v>
      </c>
      <c r="K8171">
        <v>71.2</v>
      </c>
      <c r="L8171">
        <v>60</v>
      </c>
      <c r="M8171">
        <v>68.5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14.8</v>
      </c>
      <c r="V8171">
        <v>10.3</v>
      </c>
      <c r="W8171">
        <v>115.8</v>
      </c>
      <c r="X8171">
        <v>1015.9</v>
      </c>
      <c r="Y8171">
        <v>4.8</v>
      </c>
      <c r="Z8171">
        <v>6.2</v>
      </c>
      <c r="AA8171">
        <v>327.9</v>
      </c>
      <c r="AB8171">
        <v>28.2</v>
      </c>
      <c r="AC8171">
        <v>10</v>
      </c>
      <c r="AD8171">
        <v>0</v>
      </c>
      <c r="AE8171" t="s">
        <v>24593</v>
      </c>
      <c r="AF8171" t="s">
        <v>24594</v>
      </c>
      <c r="AG8171">
        <v>0.82</v>
      </c>
      <c r="AH8171" t="s">
        <v>330</v>
      </c>
      <c r="AI8171" t="s">
        <v>9140</v>
      </c>
      <c r="AJ8171" t="s">
        <v>331</v>
      </c>
    </row>
    <row r="8172" spans="1:36" x14ac:dyDescent="0.25">
      <c r="A8172" t="s">
        <v>32</v>
      </c>
      <c r="B8172" t="s">
        <v>24595</v>
      </c>
      <c r="C8172">
        <f>YEAR(B8172)</f>
        <v>2022</v>
      </c>
      <c r="D8172">
        <v>86</v>
      </c>
      <c r="E8172">
        <v>64.3</v>
      </c>
      <c r="F8172">
        <v>75.599999999999994</v>
      </c>
      <c r="H8172" s="2">
        <f>IF(F8172-60.54&lt;=0,0,IF(F8172-60.54&lt;=1,1,2))</f>
        <v>2</v>
      </c>
      <c r="I8172">
        <v>86.1</v>
      </c>
      <c r="J8172">
        <v>64.3</v>
      </c>
      <c r="K8172">
        <v>76</v>
      </c>
      <c r="L8172">
        <v>58.2</v>
      </c>
      <c r="M8172">
        <v>55.5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17.7</v>
      </c>
      <c r="V8172">
        <v>9.1999999999999993</v>
      </c>
      <c r="W8172">
        <v>136.4</v>
      </c>
      <c r="X8172">
        <v>1018</v>
      </c>
      <c r="Y8172">
        <v>2.7</v>
      </c>
      <c r="Z8172">
        <v>6.2</v>
      </c>
      <c r="AA8172">
        <v>332.7</v>
      </c>
      <c r="AB8172">
        <v>28.9</v>
      </c>
      <c r="AC8172">
        <v>10</v>
      </c>
      <c r="AD8172">
        <v>0</v>
      </c>
      <c r="AE8172" t="s">
        <v>24596</v>
      </c>
      <c r="AF8172" t="s">
        <v>24597</v>
      </c>
      <c r="AG8172">
        <v>0.86</v>
      </c>
      <c r="AH8172" t="s">
        <v>330</v>
      </c>
      <c r="AI8172" t="s">
        <v>9140</v>
      </c>
      <c r="AJ8172" t="s">
        <v>331</v>
      </c>
    </row>
    <row r="8173" spans="1:36" x14ac:dyDescent="0.25">
      <c r="A8173" t="s">
        <v>32</v>
      </c>
      <c r="B8173" t="s">
        <v>24598</v>
      </c>
      <c r="C8173">
        <f>YEAR(B8173)</f>
        <v>2022</v>
      </c>
      <c r="D8173">
        <v>84.3</v>
      </c>
      <c r="E8173">
        <v>66.2</v>
      </c>
      <c r="F8173">
        <v>76.3</v>
      </c>
      <c r="H8173" s="2">
        <f>IF(F8173-60.54&lt;=0,0,IF(F8173-60.54&lt;=1,1,2))</f>
        <v>2</v>
      </c>
      <c r="I8173">
        <v>86.5</v>
      </c>
      <c r="J8173">
        <v>66.2</v>
      </c>
      <c r="K8173">
        <v>76.400000000000006</v>
      </c>
      <c r="L8173">
        <v>56.3</v>
      </c>
      <c r="M8173">
        <v>52.1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20.399999999999999</v>
      </c>
      <c r="V8173">
        <v>10.3</v>
      </c>
      <c r="W8173">
        <v>150.6</v>
      </c>
      <c r="X8173">
        <v>1015.8</v>
      </c>
      <c r="Y8173">
        <v>13.2</v>
      </c>
      <c r="Z8173">
        <v>6.1</v>
      </c>
      <c r="AA8173">
        <v>339.5</v>
      </c>
      <c r="AB8173">
        <v>29.3</v>
      </c>
      <c r="AC8173">
        <v>10</v>
      </c>
      <c r="AD8173">
        <v>0</v>
      </c>
      <c r="AE8173" t="s">
        <v>24599</v>
      </c>
      <c r="AF8173" t="s">
        <v>24600</v>
      </c>
      <c r="AG8173">
        <v>0.89</v>
      </c>
      <c r="AH8173" t="s">
        <v>330</v>
      </c>
      <c r="AI8173" t="s">
        <v>9140</v>
      </c>
      <c r="AJ8173" t="s">
        <v>331</v>
      </c>
    </row>
    <row r="8174" spans="1:36" x14ac:dyDescent="0.25">
      <c r="A8174" t="s">
        <v>32</v>
      </c>
      <c r="B8174" t="s">
        <v>24601</v>
      </c>
      <c r="C8174">
        <f>YEAR(B8174)</f>
        <v>2022</v>
      </c>
      <c r="D8174">
        <v>82.5</v>
      </c>
      <c r="E8174">
        <v>60.8</v>
      </c>
      <c r="F8174">
        <v>73.7</v>
      </c>
      <c r="H8174" s="2">
        <f>IF(F8174-60.54&lt;=0,0,IF(F8174-60.54&lt;=1,1,2))</f>
        <v>2</v>
      </c>
      <c r="I8174">
        <v>84.7</v>
      </c>
      <c r="J8174">
        <v>60.8</v>
      </c>
      <c r="K8174">
        <v>74</v>
      </c>
      <c r="L8174">
        <v>60.2</v>
      </c>
      <c r="M8174">
        <v>64.5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16.100000000000001</v>
      </c>
      <c r="V8174">
        <v>9.1999999999999993</v>
      </c>
      <c r="W8174">
        <v>135.30000000000001</v>
      </c>
      <c r="X8174">
        <v>1011.5</v>
      </c>
      <c r="Y8174">
        <v>10.9</v>
      </c>
      <c r="Z8174">
        <v>6.1</v>
      </c>
      <c r="AA8174">
        <v>338.1</v>
      </c>
      <c r="AB8174">
        <v>29.2</v>
      </c>
      <c r="AC8174">
        <v>10</v>
      </c>
      <c r="AD8174">
        <v>0</v>
      </c>
      <c r="AE8174" t="s">
        <v>24602</v>
      </c>
      <c r="AF8174" t="s">
        <v>24603</v>
      </c>
      <c r="AG8174">
        <v>0.93</v>
      </c>
      <c r="AH8174" t="s">
        <v>330</v>
      </c>
      <c r="AI8174" t="s">
        <v>9140</v>
      </c>
      <c r="AJ8174" t="s">
        <v>331</v>
      </c>
    </row>
    <row r="8175" spans="1:36" x14ac:dyDescent="0.25">
      <c r="A8175" t="s">
        <v>32</v>
      </c>
      <c r="B8175" t="s">
        <v>24604</v>
      </c>
      <c r="C8175">
        <f>YEAR(B8175)</f>
        <v>2022</v>
      </c>
      <c r="D8175">
        <v>96.8</v>
      </c>
      <c r="E8175">
        <v>69.8</v>
      </c>
      <c r="F8175">
        <v>82.5</v>
      </c>
      <c r="H8175" s="2">
        <f>IF(F8175-60.54&lt;=0,0,IF(F8175-60.54&lt;=1,1,2))</f>
        <v>2</v>
      </c>
      <c r="I8175">
        <v>96.9</v>
      </c>
      <c r="J8175">
        <v>69.8</v>
      </c>
      <c r="K8175">
        <v>81.5</v>
      </c>
      <c r="L8175">
        <v>54.1</v>
      </c>
      <c r="M8175">
        <v>45.7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39.1</v>
      </c>
      <c r="V8175">
        <v>21.9</v>
      </c>
      <c r="W8175">
        <v>169.8</v>
      </c>
      <c r="X8175">
        <v>1007.8</v>
      </c>
      <c r="Y8175">
        <v>30</v>
      </c>
      <c r="Z8175">
        <v>6.2</v>
      </c>
      <c r="AA8175">
        <v>336</v>
      </c>
      <c r="AB8175">
        <v>29.1</v>
      </c>
      <c r="AC8175">
        <v>10</v>
      </c>
      <c r="AD8175">
        <v>0</v>
      </c>
      <c r="AE8175" t="s">
        <v>24605</v>
      </c>
      <c r="AF8175" t="s">
        <v>24606</v>
      </c>
      <c r="AG8175">
        <v>0.96</v>
      </c>
      <c r="AH8175" t="s">
        <v>36</v>
      </c>
      <c r="AI8175" t="s">
        <v>37</v>
      </c>
      <c r="AJ8175" t="s">
        <v>38</v>
      </c>
    </row>
    <row r="8176" spans="1:36" x14ac:dyDescent="0.25">
      <c r="A8176" t="s">
        <v>32</v>
      </c>
      <c r="B8176" t="s">
        <v>24607</v>
      </c>
      <c r="C8176">
        <f>YEAR(B8176)</f>
        <v>2022</v>
      </c>
      <c r="D8176">
        <v>77</v>
      </c>
      <c r="E8176">
        <v>64.400000000000006</v>
      </c>
      <c r="F8176">
        <v>71</v>
      </c>
      <c r="H8176" s="2">
        <f>IF(F8176-60.54&lt;=0,0,IF(F8176-60.54&lt;=1,1,2))</f>
        <v>2</v>
      </c>
      <c r="I8176">
        <v>77</v>
      </c>
      <c r="J8176">
        <v>64.400000000000006</v>
      </c>
      <c r="K8176">
        <v>71</v>
      </c>
      <c r="L8176">
        <v>63.3</v>
      </c>
      <c r="M8176">
        <v>77.2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19.899999999999999</v>
      </c>
      <c r="V8176">
        <v>9.1</v>
      </c>
      <c r="W8176">
        <v>342</v>
      </c>
      <c r="X8176">
        <v>1012.2</v>
      </c>
      <c r="Y8176">
        <v>8.4</v>
      </c>
      <c r="Z8176">
        <v>6.2</v>
      </c>
      <c r="AA8176">
        <v>330.9</v>
      </c>
      <c r="AB8176">
        <v>28.4</v>
      </c>
      <c r="AC8176">
        <v>10</v>
      </c>
      <c r="AD8176">
        <v>0</v>
      </c>
      <c r="AE8176" t="s">
        <v>24608</v>
      </c>
      <c r="AF8176" t="s">
        <v>24609</v>
      </c>
      <c r="AG8176">
        <v>0</v>
      </c>
      <c r="AH8176" t="s">
        <v>330</v>
      </c>
      <c r="AI8176" t="s">
        <v>9140</v>
      </c>
      <c r="AJ8176" t="s">
        <v>331</v>
      </c>
    </row>
    <row r="8177" spans="1:36" x14ac:dyDescent="0.25">
      <c r="A8177" t="s">
        <v>32</v>
      </c>
      <c r="B8177" t="s">
        <v>24610</v>
      </c>
      <c r="C8177">
        <f>YEAR(B8177)</f>
        <v>2022</v>
      </c>
      <c r="D8177">
        <v>78.8</v>
      </c>
      <c r="E8177">
        <v>60.9</v>
      </c>
      <c r="F8177">
        <v>71.099999999999994</v>
      </c>
      <c r="H8177" s="2">
        <f>IF(F8177-60.54&lt;=0,0,IF(F8177-60.54&lt;=1,1,2))</f>
        <v>2</v>
      </c>
      <c r="I8177">
        <v>78.8</v>
      </c>
      <c r="J8177">
        <v>60.9</v>
      </c>
      <c r="K8177">
        <v>71.099999999999994</v>
      </c>
      <c r="L8177">
        <v>62.7</v>
      </c>
      <c r="M8177">
        <v>75.400000000000006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27.5</v>
      </c>
      <c r="V8177">
        <v>12.7</v>
      </c>
      <c r="W8177">
        <v>291.5</v>
      </c>
      <c r="X8177">
        <v>1014.1</v>
      </c>
      <c r="Y8177">
        <v>6.5</v>
      </c>
      <c r="Z8177">
        <v>6.2</v>
      </c>
      <c r="AA8177">
        <v>334.3</v>
      </c>
      <c r="AB8177">
        <v>28.9</v>
      </c>
      <c r="AC8177">
        <v>10</v>
      </c>
      <c r="AD8177">
        <v>0</v>
      </c>
      <c r="AE8177" t="s">
        <v>24611</v>
      </c>
      <c r="AF8177" t="s">
        <v>24612</v>
      </c>
      <c r="AG8177">
        <v>0.03</v>
      </c>
      <c r="AH8177" t="s">
        <v>330</v>
      </c>
      <c r="AI8177" t="s">
        <v>9140</v>
      </c>
      <c r="AJ8177" t="s">
        <v>331</v>
      </c>
    </row>
    <row r="8178" spans="1:36" x14ac:dyDescent="0.25">
      <c r="A8178" t="s">
        <v>32</v>
      </c>
      <c r="B8178" t="s">
        <v>24613</v>
      </c>
      <c r="C8178">
        <f>YEAR(B8178)</f>
        <v>2022</v>
      </c>
      <c r="D8178">
        <v>84.2</v>
      </c>
      <c r="E8178">
        <v>64.400000000000006</v>
      </c>
      <c r="F8178">
        <v>75.099999999999994</v>
      </c>
      <c r="G8178" s="2">
        <f>AVERAGE(F8178:F8269)</f>
        <v>78.636956521739108</v>
      </c>
      <c r="H8178" s="2">
        <f>IF(F8178-78.64&lt;=0,0,IF(F8178-78.64&lt;=1,1,2))</f>
        <v>0</v>
      </c>
      <c r="I8178">
        <v>85.7</v>
      </c>
      <c r="J8178">
        <v>64.400000000000006</v>
      </c>
      <c r="K8178">
        <v>75.2</v>
      </c>
      <c r="L8178">
        <v>60.7</v>
      </c>
      <c r="M8178">
        <v>62.6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32.200000000000003</v>
      </c>
      <c r="V8178">
        <v>19.600000000000001</v>
      </c>
      <c r="W8178">
        <v>289.2</v>
      </c>
      <c r="X8178">
        <v>1012.8</v>
      </c>
      <c r="Y8178">
        <v>14.4</v>
      </c>
      <c r="Z8178">
        <v>6.2</v>
      </c>
      <c r="AA8178">
        <v>332.6</v>
      </c>
      <c r="AB8178">
        <v>28.7</v>
      </c>
      <c r="AC8178">
        <v>10</v>
      </c>
      <c r="AD8178">
        <v>0</v>
      </c>
      <c r="AE8178" t="s">
        <v>24614</v>
      </c>
      <c r="AF8178" t="s">
        <v>24615</v>
      </c>
      <c r="AG8178">
        <v>0.06</v>
      </c>
      <c r="AH8178" t="s">
        <v>330</v>
      </c>
      <c r="AI8178" t="s">
        <v>9140</v>
      </c>
      <c r="AJ8178" t="s">
        <v>331</v>
      </c>
    </row>
    <row r="8179" spans="1:36" x14ac:dyDescent="0.25">
      <c r="A8179" t="s">
        <v>32</v>
      </c>
      <c r="B8179" t="s">
        <v>24616</v>
      </c>
      <c r="C8179">
        <f>YEAR(B8179)</f>
        <v>2022</v>
      </c>
      <c r="D8179">
        <v>80.599999999999994</v>
      </c>
      <c r="E8179">
        <v>73.400000000000006</v>
      </c>
      <c r="F8179">
        <v>76.900000000000006</v>
      </c>
      <c r="H8179" s="2">
        <f>IF(F8179-78.64&lt;=0,0,IF(F8179-78.64&lt;=1,1,2))</f>
        <v>0</v>
      </c>
      <c r="I8179">
        <v>82.3</v>
      </c>
      <c r="J8179">
        <v>73.400000000000006</v>
      </c>
      <c r="K8179">
        <v>77.099999999999994</v>
      </c>
      <c r="L8179">
        <v>61.6</v>
      </c>
      <c r="M8179">
        <v>59.5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31.1</v>
      </c>
      <c r="V8179">
        <v>19.7</v>
      </c>
      <c r="W8179">
        <v>296</v>
      </c>
      <c r="X8179">
        <v>1011.4</v>
      </c>
      <c r="Y8179">
        <v>3.5</v>
      </c>
      <c r="Z8179">
        <v>6.2</v>
      </c>
      <c r="AA8179">
        <v>331.1</v>
      </c>
      <c r="AB8179">
        <v>28.7</v>
      </c>
      <c r="AC8179">
        <v>10</v>
      </c>
      <c r="AD8179">
        <v>0</v>
      </c>
      <c r="AE8179" t="s">
        <v>24617</v>
      </c>
      <c r="AF8179" t="s">
        <v>24618</v>
      </c>
      <c r="AG8179">
        <v>0.1</v>
      </c>
      <c r="AH8179" t="s">
        <v>330</v>
      </c>
      <c r="AI8179" t="s">
        <v>9140</v>
      </c>
      <c r="AJ8179" t="s">
        <v>331</v>
      </c>
    </row>
    <row r="8180" spans="1:36" x14ac:dyDescent="0.25">
      <c r="A8180" t="s">
        <v>32</v>
      </c>
      <c r="B8180" t="s">
        <v>24619</v>
      </c>
      <c r="C8180">
        <f>YEAR(B8180)</f>
        <v>2022</v>
      </c>
      <c r="D8180">
        <v>80.599999999999994</v>
      </c>
      <c r="E8180">
        <v>71.599999999999994</v>
      </c>
      <c r="F8180">
        <v>76.400000000000006</v>
      </c>
      <c r="H8180" s="2">
        <f>IF(F8180-78.64&lt;=0,0,IF(F8180-78.64&lt;=1,1,2))</f>
        <v>0</v>
      </c>
      <c r="I8180">
        <v>81.8</v>
      </c>
      <c r="J8180">
        <v>71.599999999999994</v>
      </c>
      <c r="K8180">
        <v>76.5</v>
      </c>
      <c r="L8180">
        <v>62.6</v>
      </c>
      <c r="M8180">
        <v>62.8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32.200000000000003</v>
      </c>
      <c r="V8180">
        <v>21.9</v>
      </c>
      <c r="W8180">
        <v>292.60000000000002</v>
      </c>
      <c r="X8180">
        <v>1011.3</v>
      </c>
      <c r="Y8180">
        <v>5.4</v>
      </c>
      <c r="Z8180">
        <v>6.2</v>
      </c>
      <c r="AA8180">
        <v>327.10000000000002</v>
      </c>
      <c r="AB8180">
        <v>28.3</v>
      </c>
      <c r="AC8180">
        <v>10</v>
      </c>
      <c r="AD8180">
        <v>0</v>
      </c>
      <c r="AE8180" t="s">
        <v>24620</v>
      </c>
      <c r="AF8180" t="s">
        <v>24621</v>
      </c>
      <c r="AG8180">
        <v>0.13</v>
      </c>
      <c r="AH8180" t="s">
        <v>330</v>
      </c>
      <c r="AI8180" t="s">
        <v>9140</v>
      </c>
      <c r="AJ8180" t="s">
        <v>331</v>
      </c>
    </row>
    <row r="8181" spans="1:36" x14ac:dyDescent="0.25">
      <c r="A8181" t="s">
        <v>32</v>
      </c>
      <c r="B8181" t="s">
        <v>24622</v>
      </c>
      <c r="C8181">
        <f>YEAR(B8181)</f>
        <v>2022</v>
      </c>
      <c r="D8181">
        <v>78.8</v>
      </c>
      <c r="E8181">
        <v>73.400000000000006</v>
      </c>
      <c r="F8181">
        <v>76.3</v>
      </c>
      <c r="H8181" s="2">
        <f>IF(F8181-78.64&lt;=0,0,IF(F8181-78.64&lt;=1,1,2))</f>
        <v>0</v>
      </c>
      <c r="I8181">
        <v>78.8</v>
      </c>
      <c r="J8181">
        <v>73.400000000000006</v>
      </c>
      <c r="K8181">
        <v>76.3</v>
      </c>
      <c r="L8181">
        <v>65.099999999999994</v>
      </c>
      <c r="M8181">
        <v>68.5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33.299999999999997</v>
      </c>
      <c r="V8181">
        <v>20.8</v>
      </c>
      <c r="W8181">
        <v>295</v>
      </c>
      <c r="X8181">
        <v>1012.6</v>
      </c>
      <c r="Y8181">
        <v>17.5</v>
      </c>
      <c r="Z8181">
        <v>6.2</v>
      </c>
      <c r="AA8181">
        <v>322.8</v>
      </c>
      <c r="AB8181">
        <v>27.9</v>
      </c>
      <c r="AC8181">
        <v>9</v>
      </c>
      <c r="AD8181">
        <v>0</v>
      </c>
      <c r="AE8181" t="s">
        <v>24623</v>
      </c>
      <c r="AF8181" t="s">
        <v>24624</v>
      </c>
      <c r="AG8181">
        <v>0.16</v>
      </c>
      <c r="AH8181" t="s">
        <v>330</v>
      </c>
      <c r="AI8181" t="s">
        <v>9140</v>
      </c>
      <c r="AJ8181" t="s">
        <v>331</v>
      </c>
    </row>
    <row r="8182" spans="1:36" x14ac:dyDescent="0.25">
      <c r="A8182" t="s">
        <v>32</v>
      </c>
      <c r="B8182" t="s">
        <v>24625</v>
      </c>
      <c r="C8182">
        <f>YEAR(B8182)</f>
        <v>2022</v>
      </c>
      <c r="D8182">
        <v>82.4</v>
      </c>
      <c r="E8182">
        <v>73.400000000000006</v>
      </c>
      <c r="F8182">
        <v>78.5</v>
      </c>
      <c r="H8182" s="2">
        <f>IF(F8182-78.64&lt;=0,0,IF(F8182-78.64&lt;=1,1,2))</f>
        <v>0</v>
      </c>
      <c r="I8182">
        <v>82.9</v>
      </c>
      <c r="J8182">
        <v>73.400000000000006</v>
      </c>
      <c r="K8182">
        <v>78.900000000000006</v>
      </c>
      <c r="L8182">
        <v>62.4</v>
      </c>
      <c r="M8182">
        <v>58.4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32</v>
      </c>
      <c r="V8182">
        <v>23</v>
      </c>
      <c r="W8182">
        <v>295.89999999999998</v>
      </c>
      <c r="X8182">
        <v>1012.4</v>
      </c>
      <c r="Y8182">
        <v>1.7</v>
      </c>
      <c r="Z8182">
        <v>6.2</v>
      </c>
      <c r="AA8182">
        <v>333.8</v>
      </c>
      <c r="AB8182">
        <v>29</v>
      </c>
      <c r="AC8182">
        <v>10</v>
      </c>
      <c r="AD8182">
        <v>0</v>
      </c>
      <c r="AE8182" t="s">
        <v>24626</v>
      </c>
      <c r="AF8182" t="s">
        <v>24627</v>
      </c>
      <c r="AG8182">
        <v>0.2</v>
      </c>
      <c r="AH8182" t="s">
        <v>330</v>
      </c>
      <c r="AI8182" t="s">
        <v>9140</v>
      </c>
      <c r="AJ8182" t="s">
        <v>331</v>
      </c>
    </row>
    <row r="8183" spans="1:36" x14ac:dyDescent="0.25">
      <c r="A8183" t="s">
        <v>32</v>
      </c>
      <c r="B8183" t="s">
        <v>24628</v>
      </c>
      <c r="C8183">
        <f>YEAR(B8183)</f>
        <v>2022</v>
      </c>
      <c r="D8183">
        <v>87.8</v>
      </c>
      <c r="E8183">
        <v>69.8</v>
      </c>
      <c r="F8183">
        <v>79.3</v>
      </c>
      <c r="H8183" s="2">
        <f>IF(F8183-78.64&lt;=0,0,IF(F8183-78.64&lt;=1,1,2))</f>
        <v>1</v>
      </c>
      <c r="I8183">
        <v>90.3</v>
      </c>
      <c r="J8183">
        <v>69.8</v>
      </c>
      <c r="K8183">
        <v>80</v>
      </c>
      <c r="L8183">
        <v>63.3</v>
      </c>
      <c r="M8183">
        <v>59.2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29.8</v>
      </c>
      <c r="V8183">
        <v>18.3</v>
      </c>
      <c r="W8183">
        <v>302.39999999999998</v>
      </c>
      <c r="X8183">
        <v>1011.5</v>
      </c>
      <c r="Y8183">
        <v>13</v>
      </c>
      <c r="Z8183">
        <v>6.2</v>
      </c>
      <c r="AA8183">
        <v>334</v>
      </c>
      <c r="AB8183">
        <v>29</v>
      </c>
      <c r="AC8183">
        <v>10</v>
      </c>
      <c r="AD8183">
        <v>0</v>
      </c>
      <c r="AE8183" t="s">
        <v>24629</v>
      </c>
      <c r="AF8183" t="s">
        <v>24630</v>
      </c>
      <c r="AG8183">
        <v>0.23</v>
      </c>
      <c r="AH8183" t="s">
        <v>330</v>
      </c>
      <c r="AI8183" t="s">
        <v>9140</v>
      </c>
      <c r="AJ8183" t="s">
        <v>331</v>
      </c>
    </row>
    <row r="8184" spans="1:36" x14ac:dyDescent="0.25">
      <c r="A8184" t="s">
        <v>32</v>
      </c>
      <c r="B8184" t="s">
        <v>24631</v>
      </c>
      <c r="C8184">
        <f>YEAR(B8184)</f>
        <v>2022</v>
      </c>
      <c r="D8184">
        <v>78.8</v>
      </c>
      <c r="E8184">
        <v>71.599999999999994</v>
      </c>
      <c r="F8184">
        <v>75.599999999999994</v>
      </c>
      <c r="H8184" s="2">
        <f>IF(F8184-78.64&lt;=0,0,IF(F8184-78.64&lt;=1,1,2))</f>
        <v>0</v>
      </c>
      <c r="I8184">
        <v>78.8</v>
      </c>
      <c r="J8184">
        <v>71.599999999999994</v>
      </c>
      <c r="K8184">
        <v>75.599999999999994</v>
      </c>
      <c r="L8184">
        <v>66.099999999999994</v>
      </c>
      <c r="M8184">
        <v>72.599999999999994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26.6</v>
      </c>
      <c r="V8184">
        <v>16.100000000000001</v>
      </c>
      <c r="W8184">
        <v>308.89999999999998</v>
      </c>
      <c r="X8184">
        <v>1011.3</v>
      </c>
      <c r="Y8184">
        <v>25.6</v>
      </c>
      <c r="Z8184">
        <v>6.2</v>
      </c>
      <c r="AA8184">
        <v>327.8</v>
      </c>
      <c r="AB8184">
        <v>28.2</v>
      </c>
      <c r="AC8184">
        <v>9</v>
      </c>
      <c r="AD8184">
        <v>0</v>
      </c>
      <c r="AE8184" t="s">
        <v>24632</v>
      </c>
      <c r="AF8184" t="s">
        <v>24633</v>
      </c>
      <c r="AG8184">
        <v>0.25</v>
      </c>
      <c r="AH8184" t="s">
        <v>36</v>
      </c>
      <c r="AI8184" t="s">
        <v>37</v>
      </c>
      <c r="AJ8184" t="s">
        <v>38</v>
      </c>
    </row>
    <row r="8185" spans="1:36" x14ac:dyDescent="0.25">
      <c r="A8185" t="s">
        <v>32</v>
      </c>
      <c r="B8185" t="s">
        <v>24634</v>
      </c>
      <c r="C8185">
        <f>YEAR(B8185)</f>
        <v>2022</v>
      </c>
      <c r="D8185">
        <v>78.8</v>
      </c>
      <c r="E8185">
        <v>64.400000000000006</v>
      </c>
      <c r="F8185">
        <v>73.2</v>
      </c>
      <c r="H8185" s="2">
        <f>IF(F8185-78.64&lt;=0,0,IF(F8185-78.64&lt;=1,1,2))</f>
        <v>0</v>
      </c>
      <c r="I8185">
        <v>78.8</v>
      </c>
      <c r="J8185">
        <v>64.400000000000006</v>
      </c>
      <c r="K8185">
        <v>73.2</v>
      </c>
      <c r="L8185">
        <v>60.7</v>
      </c>
      <c r="M8185">
        <v>65.3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18.3</v>
      </c>
      <c r="V8185">
        <v>6.9</v>
      </c>
      <c r="W8185">
        <v>102</v>
      </c>
      <c r="X8185">
        <v>1010.5</v>
      </c>
      <c r="Y8185">
        <v>19.7</v>
      </c>
      <c r="Z8185">
        <v>6.2</v>
      </c>
      <c r="AA8185">
        <v>328</v>
      </c>
      <c r="AB8185">
        <v>28.3</v>
      </c>
      <c r="AC8185">
        <v>10</v>
      </c>
      <c r="AD8185">
        <v>0</v>
      </c>
      <c r="AE8185" t="s">
        <v>24635</v>
      </c>
      <c r="AF8185" t="s">
        <v>24636</v>
      </c>
      <c r="AG8185">
        <v>0.3</v>
      </c>
      <c r="AH8185" t="s">
        <v>330</v>
      </c>
      <c r="AI8185" t="s">
        <v>9140</v>
      </c>
      <c r="AJ8185" t="s">
        <v>331</v>
      </c>
    </row>
    <row r="8186" spans="1:36" x14ac:dyDescent="0.25">
      <c r="A8186" t="s">
        <v>32</v>
      </c>
      <c r="B8186" t="s">
        <v>24637</v>
      </c>
      <c r="C8186">
        <f>YEAR(B8186)</f>
        <v>2022</v>
      </c>
      <c r="D8186">
        <v>82.4</v>
      </c>
      <c r="E8186">
        <v>66.2</v>
      </c>
      <c r="F8186">
        <v>75</v>
      </c>
      <c r="H8186" s="2">
        <f>IF(F8186-78.64&lt;=0,0,IF(F8186-78.64&lt;=1,1,2))</f>
        <v>0</v>
      </c>
      <c r="I8186">
        <v>84.6</v>
      </c>
      <c r="J8186">
        <v>66.2</v>
      </c>
      <c r="K8186">
        <v>75.5</v>
      </c>
      <c r="L8186">
        <v>63.1</v>
      </c>
      <c r="M8186">
        <v>67.099999999999994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21.9</v>
      </c>
      <c r="V8186">
        <v>9.1999999999999993</v>
      </c>
      <c r="W8186">
        <v>98</v>
      </c>
      <c r="X8186">
        <v>1009.7</v>
      </c>
      <c r="Y8186">
        <v>13.9</v>
      </c>
      <c r="Z8186">
        <v>6.2</v>
      </c>
      <c r="AA8186">
        <v>325.5</v>
      </c>
      <c r="AB8186">
        <v>27.9</v>
      </c>
      <c r="AC8186">
        <v>9</v>
      </c>
      <c r="AD8186">
        <v>0</v>
      </c>
      <c r="AE8186" t="s">
        <v>24638</v>
      </c>
      <c r="AF8186" t="s">
        <v>24639</v>
      </c>
      <c r="AG8186">
        <v>0.33</v>
      </c>
      <c r="AH8186" t="s">
        <v>330</v>
      </c>
      <c r="AI8186" t="s">
        <v>9140</v>
      </c>
      <c r="AJ8186" t="s">
        <v>331</v>
      </c>
    </row>
    <row r="8187" spans="1:36" x14ac:dyDescent="0.25">
      <c r="A8187" t="s">
        <v>32</v>
      </c>
      <c r="B8187" t="s">
        <v>24640</v>
      </c>
      <c r="C8187">
        <f>YEAR(B8187)</f>
        <v>2022</v>
      </c>
      <c r="D8187">
        <v>89.6</v>
      </c>
      <c r="E8187">
        <v>69.8</v>
      </c>
      <c r="F8187">
        <v>80.900000000000006</v>
      </c>
      <c r="H8187" s="2">
        <f>IF(F8187-78.64&lt;=0,0,IF(F8187-78.64&lt;=1,1,2))</f>
        <v>2</v>
      </c>
      <c r="I8187">
        <v>87.4</v>
      </c>
      <c r="J8187">
        <v>69.8</v>
      </c>
      <c r="K8187">
        <v>79.7</v>
      </c>
      <c r="L8187">
        <v>55.8</v>
      </c>
      <c r="M8187">
        <v>46.8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35.6</v>
      </c>
      <c r="V8187">
        <v>25.2</v>
      </c>
      <c r="W8187">
        <v>162.30000000000001</v>
      </c>
      <c r="X8187">
        <v>1007.8</v>
      </c>
      <c r="Y8187">
        <v>45.4</v>
      </c>
      <c r="Z8187">
        <v>6.2</v>
      </c>
      <c r="AA8187">
        <v>303.89999999999998</v>
      </c>
      <c r="AB8187">
        <v>26.2</v>
      </c>
      <c r="AC8187">
        <v>10</v>
      </c>
      <c r="AD8187">
        <v>0</v>
      </c>
      <c r="AE8187" t="s">
        <v>24641</v>
      </c>
      <c r="AF8187" t="s">
        <v>24642</v>
      </c>
      <c r="AG8187">
        <v>0.36</v>
      </c>
      <c r="AH8187" t="s">
        <v>36</v>
      </c>
      <c r="AI8187" t="s">
        <v>37</v>
      </c>
      <c r="AJ8187" t="s">
        <v>38</v>
      </c>
    </row>
    <row r="8188" spans="1:36" x14ac:dyDescent="0.25">
      <c r="A8188" t="s">
        <v>32</v>
      </c>
      <c r="B8188" t="s">
        <v>24643</v>
      </c>
      <c r="C8188">
        <f>YEAR(B8188)</f>
        <v>2022</v>
      </c>
      <c r="D8188">
        <v>80.5</v>
      </c>
      <c r="E8188">
        <v>71.599999999999994</v>
      </c>
      <c r="F8188">
        <v>75.099999999999994</v>
      </c>
      <c r="H8188" s="2">
        <f>IF(F8188-78.64&lt;=0,0,IF(F8188-78.64&lt;=1,1,2))</f>
        <v>0</v>
      </c>
      <c r="I8188">
        <v>80.3</v>
      </c>
      <c r="J8188">
        <v>71.599999999999994</v>
      </c>
      <c r="K8188">
        <v>75.099999999999994</v>
      </c>
      <c r="L8188">
        <v>65</v>
      </c>
      <c r="M8188">
        <v>71.900000000000006</v>
      </c>
      <c r="O8188">
        <v>6.0000000000000001E-3</v>
      </c>
      <c r="P8188">
        <v>100</v>
      </c>
      <c r="Q8188">
        <v>8.33</v>
      </c>
      <c r="R8188" t="s">
        <v>40</v>
      </c>
      <c r="S8188">
        <v>0</v>
      </c>
      <c r="T8188">
        <v>0</v>
      </c>
      <c r="U8188">
        <v>25.7</v>
      </c>
      <c r="V8188">
        <v>20.8</v>
      </c>
      <c r="W8188">
        <v>295.8</v>
      </c>
      <c r="X8188">
        <v>1006.7</v>
      </c>
      <c r="Y8188">
        <v>60.8</v>
      </c>
      <c r="Z8188">
        <v>6.2</v>
      </c>
      <c r="AA8188">
        <v>277.8</v>
      </c>
      <c r="AB8188">
        <v>24.1</v>
      </c>
      <c r="AC8188">
        <v>9</v>
      </c>
      <c r="AD8188">
        <v>0</v>
      </c>
      <c r="AE8188" t="s">
        <v>24644</v>
      </c>
      <c r="AF8188" t="s">
        <v>24645</v>
      </c>
      <c r="AG8188">
        <v>0.4</v>
      </c>
      <c r="AH8188" t="s">
        <v>56</v>
      </c>
      <c r="AI8188" t="s">
        <v>101</v>
      </c>
      <c r="AJ8188" t="s">
        <v>40</v>
      </c>
    </row>
    <row r="8189" spans="1:36" x14ac:dyDescent="0.25">
      <c r="A8189" t="s">
        <v>32</v>
      </c>
      <c r="B8189" t="s">
        <v>24646</v>
      </c>
      <c r="C8189">
        <f>YEAR(B8189)</f>
        <v>2022</v>
      </c>
      <c r="D8189">
        <v>78.8</v>
      </c>
      <c r="E8189">
        <v>68</v>
      </c>
      <c r="F8189">
        <v>73.599999999999994</v>
      </c>
      <c r="H8189" s="2">
        <f>IF(F8189-78.64&lt;=0,0,IF(F8189-78.64&lt;=1,1,2))</f>
        <v>0</v>
      </c>
      <c r="I8189">
        <v>78.8</v>
      </c>
      <c r="J8189">
        <v>68</v>
      </c>
      <c r="K8189">
        <v>73.599999999999994</v>
      </c>
      <c r="L8189">
        <v>64.900000000000006</v>
      </c>
      <c r="M8189">
        <v>74.400000000000006</v>
      </c>
      <c r="O8189">
        <v>0.157</v>
      </c>
      <c r="P8189">
        <v>100</v>
      </c>
      <c r="Q8189">
        <v>4.17</v>
      </c>
      <c r="R8189" t="s">
        <v>40</v>
      </c>
      <c r="S8189">
        <v>0</v>
      </c>
      <c r="T8189">
        <v>0</v>
      </c>
      <c r="U8189">
        <v>28.9</v>
      </c>
      <c r="V8189">
        <v>15</v>
      </c>
      <c r="W8189">
        <v>300.7</v>
      </c>
      <c r="X8189">
        <v>1009.1</v>
      </c>
      <c r="Y8189">
        <v>40.299999999999997</v>
      </c>
      <c r="Z8189">
        <v>6.2</v>
      </c>
      <c r="AA8189">
        <v>309.39999999999998</v>
      </c>
      <c r="AB8189">
        <v>26.4</v>
      </c>
      <c r="AC8189">
        <v>9</v>
      </c>
      <c r="AD8189">
        <v>0</v>
      </c>
      <c r="AE8189" t="s">
        <v>24647</v>
      </c>
      <c r="AF8189" t="s">
        <v>24648</v>
      </c>
      <c r="AG8189">
        <v>0.43</v>
      </c>
      <c r="AH8189" t="s">
        <v>56</v>
      </c>
      <c r="AI8189" t="s">
        <v>61</v>
      </c>
      <c r="AJ8189" t="s">
        <v>40</v>
      </c>
    </row>
    <row r="8190" spans="1:36" x14ac:dyDescent="0.25">
      <c r="A8190" t="s">
        <v>32</v>
      </c>
      <c r="B8190" t="s">
        <v>24649</v>
      </c>
      <c r="C8190">
        <f>YEAR(B8190)</f>
        <v>2022</v>
      </c>
      <c r="D8190">
        <v>78.8</v>
      </c>
      <c r="E8190">
        <v>73.400000000000006</v>
      </c>
      <c r="F8190">
        <v>75.400000000000006</v>
      </c>
      <c r="H8190" s="2">
        <f>IF(F8190-78.64&lt;=0,0,IF(F8190-78.64&lt;=1,1,2))</f>
        <v>0</v>
      </c>
      <c r="I8190">
        <v>78.8</v>
      </c>
      <c r="J8190">
        <v>73.400000000000006</v>
      </c>
      <c r="K8190">
        <v>75.400000000000006</v>
      </c>
      <c r="L8190">
        <v>64.900000000000006</v>
      </c>
      <c r="M8190">
        <v>70.2</v>
      </c>
      <c r="O8190">
        <v>1.6E-2</v>
      </c>
      <c r="P8190">
        <v>100</v>
      </c>
      <c r="Q8190">
        <v>4.17</v>
      </c>
      <c r="R8190" t="s">
        <v>40</v>
      </c>
      <c r="S8190">
        <v>0</v>
      </c>
      <c r="T8190">
        <v>0</v>
      </c>
      <c r="U8190">
        <v>36.200000000000003</v>
      </c>
      <c r="V8190">
        <v>20.8</v>
      </c>
      <c r="W8190">
        <v>298</v>
      </c>
      <c r="X8190">
        <v>1009.3</v>
      </c>
      <c r="Y8190">
        <v>59.7</v>
      </c>
      <c r="Z8190">
        <v>6.2</v>
      </c>
      <c r="AA8190">
        <v>269.89999999999998</v>
      </c>
      <c r="AB8190">
        <v>23.2</v>
      </c>
      <c r="AC8190">
        <v>8</v>
      </c>
      <c r="AD8190">
        <v>0</v>
      </c>
      <c r="AE8190" t="s">
        <v>24650</v>
      </c>
      <c r="AF8190" t="s">
        <v>24651</v>
      </c>
      <c r="AG8190">
        <v>0.46</v>
      </c>
      <c r="AH8190" t="s">
        <v>56</v>
      </c>
      <c r="AI8190" t="s">
        <v>61</v>
      </c>
      <c r="AJ8190" t="s">
        <v>40</v>
      </c>
    </row>
    <row r="8191" spans="1:36" x14ac:dyDescent="0.25">
      <c r="A8191" t="s">
        <v>32</v>
      </c>
      <c r="B8191" t="s">
        <v>24652</v>
      </c>
      <c r="C8191">
        <f>YEAR(B8191)</f>
        <v>2022</v>
      </c>
      <c r="D8191">
        <v>80.599999999999994</v>
      </c>
      <c r="E8191">
        <v>73.400000000000006</v>
      </c>
      <c r="F8191">
        <v>77.3</v>
      </c>
      <c r="H8191" s="2">
        <f>IF(F8191-78.64&lt;=0,0,IF(F8191-78.64&lt;=1,1,2))</f>
        <v>0</v>
      </c>
      <c r="I8191">
        <v>82.8</v>
      </c>
      <c r="J8191">
        <v>73.400000000000006</v>
      </c>
      <c r="K8191">
        <v>77.8</v>
      </c>
      <c r="L8191">
        <v>64</v>
      </c>
      <c r="M8191">
        <v>63.9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30.9</v>
      </c>
      <c r="V8191">
        <v>19.7</v>
      </c>
      <c r="W8191">
        <v>294.5</v>
      </c>
      <c r="X8191">
        <v>1010.8</v>
      </c>
      <c r="Y8191">
        <v>23.3</v>
      </c>
      <c r="Z8191">
        <v>6.2</v>
      </c>
      <c r="AA8191">
        <v>331.6</v>
      </c>
      <c r="AB8191">
        <v>28.4</v>
      </c>
      <c r="AC8191">
        <v>10</v>
      </c>
      <c r="AD8191">
        <v>0</v>
      </c>
      <c r="AE8191" t="s">
        <v>24653</v>
      </c>
      <c r="AF8191" t="s">
        <v>24654</v>
      </c>
      <c r="AG8191">
        <v>0.5</v>
      </c>
      <c r="AH8191" t="s">
        <v>36</v>
      </c>
      <c r="AI8191" t="s">
        <v>37</v>
      </c>
      <c r="AJ8191" t="s">
        <v>38</v>
      </c>
    </row>
    <row r="8192" spans="1:36" x14ac:dyDescent="0.25">
      <c r="A8192" t="s">
        <v>32</v>
      </c>
      <c r="B8192" t="s">
        <v>24655</v>
      </c>
      <c r="C8192">
        <f>YEAR(B8192)</f>
        <v>2022</v>
      </c>
      <c r="D8192">
        <v>80.599999999999994</v>
      </c>
      <c r="E8192">
        <v>69.8</v>
      </c>
      <c r="F8192">
        <v>76.8</v>
      </c>
      <c r="H8192" s="2">
        <f>IF(F8192-78.64&lt;=0,0,IF(F8192-78.64&lt;=1,1,2))</f>
        <v>0</v>
      </c>
      <c r="I8192">
        <v>83.3</v>
      </c>
      <c r="J8192">
        <v>69.8</v>
      </c>
      <c r="K8192">
        <v>77.3</v>
      </c>
      <c r="L8192">
        <v>64.7</v>
      </c>
      <c r="M8192">
        <v>66.599999999999994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28.4</v>
      </c>
      <c r="V8192">
        <v>16.100000000000001</v>
      </c>
      <c r="W8192">
        <v>301.39999999999998</v>
      </c>
      <c r="X8192">
        <v>1014.3</v>
      </c>
      <c r="Y8192">
        <v>12.3</v>
      </c>
      <c r="Z8192">
        <v>6.2</v>
      </c>
      <c r="AA8192">
        <v>331.6</v>
      </c>
      <c r="AB8192">
        <v>28.5</v>
      </c>
      <c r="AC8192">
        <v>10</v>
      </c>
      <c r="AD8192">
        <v>0</v>
      </c>
      <c r="AE8192" t="s">
        <v>24656</v>
      </c>
      <c r="AF8192" t="s">
        <v>24657</v>
      </c>
      <c r="AG8192">
        <v>0.53</v>
      </c>
      <c r="AH8192" t="s">
        <v>330</v>
      </c>
      <c r="AI8192" t="s">
        <v>9140</v>
      </c>
      <c r="AJ8192" t="s">
        <v>331</v>
      </c>
    </row>
    <row r="8193" spans="1:36" x14ac:dyDescent="0.25">
      <c r="A8193" t="s">
        <v>32</v>
      </c>
      <c r="B8193" t="s">
        <v>24658</v>
      </c>
      <c r="C8193">
        <f>YEAR(B8193)</f>
        <v>2022</v>
      </c>
      <c r="D8193">
        <v>80.599999999999994</v>
      </c>
      <c r="E8193">
        <v>68</v>
      </c>
      <c r="F8193">
        <v>75.599999999999994</v>
      </c>
      <c r="H8193" s="2">
        <f>IF(F8193-78.64&lt;=0,0,IF(F8193-78.64&lt;=1,1,2))</f>
        <v>0</v>
      </c>
      <c r="I8193">
        <v>82.8</v>
      </c>
      <c r="J8193">
        <v>68</v>
      </c>
      <c r="K8193">
        <v>75.7</v>
      </c>
      <c r="L8193">
        <v>66.599999999999994</v>
      </c>
      <c r="M8193">
        <v>74.099999999999994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28</v>
      </c>
      <c r="V8193">
        <v>17.2</v>
      </c>
      <c r="W8193">
        <v>302.89999999999998</v>
      </c>
      <c r="X8193">
        <v>1014.8</v>
      </c>
      <c r="Y8193">
        <v>18.899999999999999</v>
      </c>
      <c r="Z8193">
        <v>6.2</v>
      </c>
      <c r="AA8193">
        <v>328.8</v>
      </c>
      <c r="AB8193">
        <v>28.2</v>
      </c>
      <c r="AC8193">
        <v>10</v>
      </c>
      <c r="AD8193">
        <v>0</v>
      </c>
      <c r="AE8193" t="s">
        <v>24659</v>
      </c>
      <c r="AF8193" t="s">
        <v>24660</v>
      </c>
      <c r="AG8193">
        <v>0.56000000000000005</v>
      </c>
      <c r="AH8193" t="s">
        <v>330</v>
      </c>
      <c r="AI8193" t="s">
        <v>9140</v>
      </c>
      <c r="AJ8193" t="s">
        <v>331</v>
      </c>
    </row>
    <row r="8194" spans="1:36" x14ac:dyDescent="0.25">
      <c r="A8194" t="s">
        <v>32</v>
      </c>
      <c r="B8194" t="s">
        <v>24661</v>
      </c>
      <c r="C8194">
        <f>YEAR(B8194)</f>
        <v>2022</v>
      </c>
      <c r="D8194">
        <v>80.599999999999994</v>
      </c>
      <c r="E8194">
        <v>66.2</v>
      </c>
      <c r="F8194">
        <v>75.400000000000006</v>
      </c>
      <c r="H8194" s="2">
        <f>IF(F8194-78.64&lt;=0,0,IF(F8194-78.64&lt;=1,1,2))</f>
        <v>0</v>
      </c>
      <c r="I8194">
        <v>81.900000000000006</v>
      </c>
      <c r="J8194">
        <v>66.2</v>
      </c>
      <c r="K8194">
        <v>75.5</v>
      </c>
      <c r="L8194">
        <v>60.5</v>
      </c>
      <c r="M8194">
        <v>61.4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30.9</v>
      </c>
      <c r="V8194">
        <v>18.3</v>
      </c>
      <c r="W8194">
        <v>299.60000000000002</v>
      </c>
      <c r="X8194">
        <v>1014.8</v>
      </c>
      <c r="Y8194">
        <v>13</v>
      </c>
      <c r="Z8194">
        <v>6.2</v>
      </c>
      <c r="AA8194">
        <v>342.3</v>
      </c>
      <c r="AB8194">
        <v>29.7</v>
      </c>
      <c r="AC8194">
        <v>10</v>
      </c>
      <c r="AD8194">
        <v>0</v>
      </c>
      <c r="AE8194" t="s">
        <v>24662</v>
      </c>
      <c r="AF8194" t="s">
        <v>24663</v>
      </c>
      <c r="AG8194">
        <v>0.6</v>
      </c>
      <c r="AH8194" t="s">
        <v>330</v>
      </c>
      <c r="AI8194" t="s">
        <v>9140</v>
      </c>
      <c r="AJ8194" t="s">
        <v>331</v>
      </c>
    </row>
    <row r="8195" spans="1:36" x14ac:dyDescent="0.25">
      <c r="A8195" t="s">
        <v>32</v>
      </c>
      <c r="B8195" t="s">
        <v>24664</v>
      </c>
      <c r="C8195">
        <f>YEAR(B8195)</f>
        <v>2022</v>
      </c>
      <c r="D8195">
        <v>80.599999999999994</v>
      </c>
      <c r="E8195">
        <v>66.2</v>
      </c>
      <c r="F8195">
        <v>75.400000000000006</v>
      </c>
      <c r="H8195" s="2">
        <f>IF(F8195-78.64&lt;=0,0,IF(F8195-78.64&lt;=1,1,2))</f>
        <v>0</v>
      </c>
      <c r="I8195">
        <v>81.5</v>
      </c>
      <c r="J8195">
        <v>66.2</v>
      </c>
      <c r="K8195">
        <v>75.599999999999994</v>
      </c>
      <c r="L8195">
        <v>60.1</v>
      </c>
      <c r="M8195">
        <v>59.7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32.9</v>
      </c>
      <c r="V8195">
        <v>21.9</v>
      </c>
      <c r="W8195">
        <v>297.5</v>
      </c>
      <c r="X8195">
        <v>1012.3</v>
      </c>
      <c r="Y8195">
        <v>17.600000000000001</v>
      </c>
      <c r="Z8195">
        <v>6.2</v>
      </c>
      <c r="AA8195">
        <v>346</v>
      </c>
      <c r="AB8195">
        <v>29.9</v>
      </c>
      <c r="AC8195">
        <v>10</v>
      </c>
      <c r="AD8195">
        <v>0</v>
      </c>
      <c r="AE8195" t="s">
        <v>24665</v>
      </c>
      <c r="AF8195" t="s">
        <v>24666</v>
      </c>
      <c r="AG8195">
        <v>0.63</v>
      </c>
      <c r="AH8195" t="s">
        <v>330</v>
      </c>
      <c r="AI8195" t="s">
        <v>9140</v>
      </c>
      <c r="AJ8195" t="s">
        <v>331</v>
      </c>
    </row>
    <row r="8196" spans="1:36" x14ac:dyDescent="0.25">
      <c r="A8196" t="s">
        <v>32</v>
      </c>
      <c r="B8196" t="s">
        <v>24667</v>
      </c>
      <c r="C8196">
        <f>YEAR(B8196)</f>
        <v>2022</v>
      </c>
      <c r="D8196">
        <v>77</v>
      </c>
      <c r="E8196">
        <v>71.599999999999994</v>
      </c>
      <c r="F8196">
        <v>74.5</v>
      </c>
      <c r="H8196" s="2">
        <f>IF(F8196-78.64&lt;=0,0,IF(F8196-78.64&lt;=1,1,2))</f>
        <v>0</v>
      </c>
      <c r="I8196">
        <v>77</v>
      </c>
      <c r="J8196">
        <v>71.599999999999994</v>
      </c>
      <c r="K8196">
        <v>74.5</v>
      </c>
      <c r="L8196">
        <v>62.1</v>
      </c>
      <c r="M8196">
        <v>65.3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32.9</v>
      </c>
      <c r="V8196">
        <v>23</v>
      </c>
      <c r="W8196">
        <v>297.39999999999998</v>
      </c>
      <c r="X8196">
        <v>1013.5</v>
      </c>
      <c r="Y8196">
        <v>33</v>
      </c>
      <c r="Z8196">
        <v>6.2</v>
      </c>
      <c r="AA8196">
        <v>312</v>
      </c>
      <c r="AB8196">
        <v>27.1</v>
      </c>
      <c r="AC8196">
        <v>9</v>
      </c>
      <c r="AD8196">
        <v>0</v>
      </c>
      <c r="AE8196" t="s">
        <v>24668</v>
      </c>
      <c r="AF8196" t="s">
        <v>24669</v>
      </c>
      <c r="AG8196">
        <v>0.67</v>
      </c>
      <c r="AH8196" t="s">
        <v>36</v>
      </c>
      <c r="AI8196" t="s">
        <v>37</v>
      </c>
      <c r="AJ8196" t="s">
        <v>38</v>
      </c>
    </row>
    <row r="8197" spans="1:36" x14ac:dyDescent="0.25">
      <c r="A8197" t="s">
        <v>32</v>
      </c>
      <c r="B8197" t="s">
        <v>24670</v>
      </c>
      <c r="C8197">
        <f>YEAR(B8197)</f>
        <v>2022</v>
      </c>
      <c r="D8197">
        <v>78.8</v>
      </c>
      <c r="E8197">
        <v>64.400000000000006</v>
      </c>
      <c r="F8197">
        <v>73.900000000000006</v>
      </c>
      <c r="H8197" s="2">
        <f>IF(F8197-78.64&lt;=0,0,IF(F8197-78.64&lt;=1,1,2))</f>
        <v>0</v>
      </c>
      <c r="I8197">
        <v>78.8</v>
      </c>
      <c r="J8197">
        <v>64.400000000000006</v>
      </c>
      <c r="K8197">
        <v>73.900000000000006</v>
      </c>
      <c r="L8197">
        <v>60.1</v>
      </c>
      <c r="M8197">
        <v>63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28.9</v>
      </c>
      <c r="V8197">
        <v>19.600000000000001</v>
      </c>
      <c r="W8197">
        <v>296.89999999999998</v>
      </c>
      <c r="X8197">
        <v>1013.4</v>
      </c>
      <c r="Y8197">
        <v>20.100000000000001</v>
      </c>
      <c r="Z8197">
        <v>6.2</v>
      </c>
      <c r="AA8197">
        <v>337.4</v>
      </c>
      <c r="AB8197">
        <v>29</v>
      </c>
      <c r="AC8197">
        <v>10</v>
      </c>
      <c r="AD8197">
        <v>0</v>
      </c>
      <c r="AE8197" t="s">
        <v>24671</v>
      </c>
      <c r="AF8197" t="s">
        <v>24672</v>
      </c>
      <c r="AG8197">
        <v>0.7</v>
      </c>
      <c r="AH8197" t="s">
        <v>36</v>
      </c>
      <c r="AI8197" t="s">
        <v>37</v>
      </c>
      <c r="AJ8197" t="s">
        <v>38</v>
      </c>
    </row>
    <row r="8198" spans="1:36" x14ac:dyDescent="0.25">
      <c r="A8198" t="s">
        <v>32</v>
      </c>
      <c r="B8198" t="s">
        <v>24673</v>
      </c>
      <c r="C8198">
        <f>YEAR(B8198)</f>
        <v>2022</v>
      </c>
      <c r="D8198">
        <v>82.4</v>
      </c>
      <c r="E8198">
        <v>64.400000000000006</v>
      </c>
      <c r="F8198">
        <v>74.400000000000006</v>
      </c>
      <c r="H8198" s="2">
        <f>IF(F8198-78.64&lt;=0,0,IF(F8198-78.64&lt;=1,1,2))</f>
        <v>0</v>
      </c>
      <c r="I8198">
        <v>84.7</v>
      </c>
      <c r="J8198">
        <v>64.400000000000006</v>
      </c>
      <c r="K8198">
        <v>75.2</v>
      </c>
      <c r="L8198">
        <v>63.3</v>
      </c>
      <c r="M8198">
        <v>69.099999999999994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29.1</v>
      </c>
      <c r="V8198">
        <v>18.3</v>
      </c>
      <c r="W8198">
        <v>295.7</v>
      </c>
      <c r="X8198">
        <v>1011.5</v>
      </c>
      <c r="Y8198">
        <v>2.5</v>
      </c>
      <c r="Z8198">
        <v>6.2</v>
      </c>
      <c r="AA8198">
        <v>342.5</v>
      </c>
      <c r="AB8198">
        <v>29.6</v>
      </c>
      <c r="AC8198">
        <v>10</v>
      </c>
      <c r="AD8198">
        <v>0</v>
      </c>
      <c r="AE8198" t="s">
        <v>24674</v>
      </c>
      <c r="AF8198" t="s">
        <v>24675</v>
      </c>
      <c r="AG8198">
        <v>0.75</v>
      </c>
      <c r="AH8198" t="s">
        <v>330</v>
      </c>
      <c r="AI8198" t="s">
        <v>9140</v>
      </c>
      <c r="AJ8198" t="s">
        <v>331</v>
      </c>
    </row>
    <row r="8199" spans="1:36" x14ac:dyDescent="0.25">
      <c r="A8199" t="s">
        <v>32</v>
      </c>
      <c r="B8199" t="s">
        <v>24676</v>
      </c>
      <c r="C8199">
        <f>YEAR(B8199)</f>
        <v>2022</v>
      </c>
      <c r="D8199">
        <v>86</v>
      </c>
      <c r="E8199">
        <v>68</v>
      </c>
      <c r="F8199">
        <v>78.099999999999994</v>
      </c>
      <c r="H8199" s="2">
        <f>IF(F8199-78.64&lt;=0,0,IF(F8199-78.64&lt;=1,1,2))</f>
        <v>0</v>
      </c>
      <c r="I8199">
        <v>89.6</v>
      </c>
      <c r="J8199">
        <v>68</v>
      </c>
      <c r="K8199">
        <v>79.599999999999994</v>
      </c>
      <c r="L8199">
        <v>66.2</v>
      </c>
      <c r="M8199">
        <v>68.599999999999994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27.7</v>
      </c>
      <c r="V8199">
        <v>9.1999999999999993</v>
      </c>
      <c r="W8199">
        <v>163.19999999999999</v>
      </c>
      <c r="X8199">
        <v>1010.5</v>
      </c>
      <c r="Y8199">
        <v>1.2</v>
      </c>
      <c r="Z8199">
        <v>6.2</v>
      </c>
      <c r="AA8199">
        <v>342.1</v>
      </c>
      <c r="AB8199">
        <v>29.6</v>
      </c>
      <c r="AC8199">
        <v>10</v>
      </c>
      <c r="AD8199">
        <v>0</v>
      </c>
      <c r="AE8199" t="s">
        <v>24677</v>
      </c>
      <c r="AF8199" t="s">
        <v>24678</v>
      </c>
      <c r="AG8199">
        <v>0.77</v>
      </c>
      <c r="AH8199" t="s">
        <v>330</v>
      </c>
      <c r="AI8199" t="s">
        <v>9140</v>
      </c>
      <c r="AJ8199" t="s">
        <v>331</v>
      </c>
    </row>
    <row r="8200" spans="1:36" x14ac:dyDescent="0.25">
      <c r="A8200" t="s">
        <v>32</v>
      </c>
      <c r="B8200" t="s">
        <v>24679</v>
      </c>
      <c r="C8200">
        <f>YEAR(B8200)</f>
        <v>2022</v>
      </c>
      <c r="D8200">
        <v>86.1</v>
      </c>
      <c r="E8200">
        <v>73.400000000000006</v>
      </c>
      <c r="F8200">
        <v>80.900000000000006</v>
      </c>
      <c r="H8200" s="2">
        <f>IF(F8200-78.64&lt;=0,0,IF(F8200-78.64&lt;=1,1,2))</f>
        <v>2</v>
      </c>
      <c r="I8200">
        <v>92</v>
      </c>
      <c r="J8200">
        <v>73.400000000000006</v>
      </c>
      <c r="K8200">
        <v>83.3</v>
      </c>
      <c r="L8200">
        <v>65.099999999999994</v>
      </c>
      <c r="M8200">
        <v>59.6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17.899999999999999</v>
      </c>
      <c r="V8200">
        <v>10.3</v>
      </c>
      <c r="W8200">
        <v>179.3</v>
      </c>
      <c r="X8200">
        <v>1010.3</v>
      </c>
      <c r="Y8200">
        <v>1.1000000000000001</v>
      </c>
      <c r="Z8200">
        <v>6.2</v>
      </c>
      <c r="AA8200">
        <v>337.9</v>
      </c>
      <c r="AB8200">
        <v>29.2</v>
      </c>
      <c r="AC8200">
        <v>10</v>
      </c>
      <c r="AD8200">
        <v>0</v>
      </c>
      <c r="AE8200" t="s">
        <v>24680</v>
      </c>
      <c r="AF8200" t="s">
        <v>24681</v>
      </c>
      <c r="AG8200">
        <v>0.8</v>
      </c>
      <c r="AH8200" t="s">
        <v>330</v>
      </c>
      <c r="AI8200" t="s">
        <v>9140</v>
      </c>
      <c r="AJ8200" t="s">
        <v>331</v>
      </c>
    </row>
    <row r="8201" spans="1:36" x14ac:dyDescent="0.25">
      <c r="A8201" t="s">
        <v>32</v>
      </c>
      <c r="B8201" t="s">
        <v>24682</v>
      </c>
      <c r="C8201">
        <f>YEAR(B8201)</f>
        <v>2022</v>
      </c>
      <c r="D8201">
        <v>86</v>
      </c>
      <c r="E8201">
        <v>75.2</v>
      </c>
      <c r="F8201">
        <v>80.3</v>
      </c>
      <c r="H8201" s="2">
        <f>IF(F8201-78.64&lt;=0,0,IF(F8201-78.64&lt;=1,1,2))</f>
        <v>2</v>
      </c>
      <c r="I8201">
        <v>92</v>
      </c>
      <c r="J8201">
        <v>75.2</v>
      </c>
      <c r="K8201">
        <v>82.7</v>
      </c>
      <c r="L8201">
        <v>67.3</v>
      </c>
      <c r="M8201">
        <v>65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27.3</v>
      </c>
      <c r="V8201">
        <v>18.2</v>
      </c>
      <c r="W8201">
        <v>304.7</v>
      </c>
      <c r="X8201">
        <v>1010.4</v>
      </c>
      <c r="Y8201">
        <v>5.3</v>
      </c>
      <c r="Z8201">
        <v>6.2</v>
      </c>
      <c r="AA8201">
        <v>334.6</v>
      </c>
      <c r="AB8201">
        <v>28.9</v>
      </c>
      <c r="AC8201">
        <v>10</v>
      </c>
      <c r="AD8201">
        <v>0</v>
      </c>
      <c r="AE8201" t="s">
        <v>24683</v>
      </c>
      <c r="AF8201" t="s">
        <v>24684</v>
      </c>
      <c r="AG8201">
        <v>0.84</v>
      </c>
      <c r="AH8201" t="s">
        <v>330</v>
      </c>
      <c r="AI8201" t="s">
        <v>9140</v>
      </c>
      <c r="AJ8201" t="s">
        <v>331</v>
      </c>
    </row>
    <row r="8202" spans="1:36" x14ac:dyDescent="0.25">
      <c r="A8202" t="s">
        <v>32</v>
      </c>
      <c r="B8202" t="s">
        <v>24685</v>
      </c>
      <c r="C8202">
        <f>YEAR(B8202)</f>
        <v>2022</v>
      </c>
      <c r="D8202">
        <v>84.2</v>
      </c>
      <c r="E8202">
        <v>73.400000000000006</v>
      </c>
      <c r="F8202">
        <v>78.3</v>
      </c>
      <c r="H8202" s="2">
        <f>IF(F8202-78.64&lt;=0,0,IF(F8202-78.64&lt;=1,1,2))</f>
        <v>0</v>
      </c>
      <c r="I8202">
        <v>85.4</v>
      </c>
      <c r="J8202">
        <v>73.400000000000006</v>
      </c>
      <c r="K8202">
        <v>78.900000000000006</v>
      </c>
      <c r="L8202">
        <v>64.8</v>
      </c>
      <c r="M8202">
        <v>63.7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25.3</v>
      </c>
      <c r="V8202">
        <v>13.9</v>
      </c>
      <c r="W8202">
        <v>322.39999999999998</v>
      </c>
      <c r="X8202">
        <v>1013.6</v>
      </c>
      <c r="Y8202">
        <v>0.6</v>
      </c>
      <c r="Z8202">
        <v>6.2</v>
      </c>
      <c r="AA8202">
        <v>340.9</v>
      </c>
      <c r="AB8202">
        <v>29.5</v>
      </c>
      <c r="AC8202">
        <v>10</v>
      </c>
      <c r="AD8202">
        <v>0</v>
      </c>
      <c r="AE8202" t="s">
        <v>24686</v>
      </c>
      <c r="AF8202" t="s">
        <v>24687</v>
      </c>
      <c r="AG8202">
        <v>0.87</v>
      </c>
      <c r="AH8202" t="s">
        <v>330</v>
      </c>
      <c r="AI8202" t="s">
        <v>9140</v>
      </c>
      <c r="AJ8202" t="s">
        <v>331</v>
      </c>
    </row>
    <row r="8203" spans="1:36" x14ac:dyDescent="0.25">
      <c r="A8203" t="s">
        <v>32</v>
      </c>
      <c r="B8203" t="s">
        <v>24688</v>
      </c>
      <c r="C8203">
        <f>YEAR(B8203)</f>
        <v>2022</v>
      </c>
      <c r="D8203">
        <v>86</v>
      </c>
      <c r="E8203">
        <v>73.400000000000006</v>
      </c>
      <c r="F8203">
        <v>79.5</v>
      </c>
      <c r="H8203" s="2">
        <f>IF(F8203-78.64&lt;=0,0,IF(F8203-78.64&lt;=1,1,2))</f>
        <v>1</v>
      </c>
      <c r="I8203">
        <v>92</v>
      </c>
      <c r="J8203">
        <v>73.400000000000006</v>
      </c>
      <c r="K8203">
        <v>81.7</v>
      </c>
      <c r="L8203">
        <v>64.900000000000006</v>
      </c>
      <c r="M8203">
        <v>61.6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30.6</v>
      </c>
      <c r="V8203">
        <v>18.3</v>
      </c>
      <c r="W8203">
        <v>294.10000000000002</v>
      </c>
      <c r="X8203">
        <v>1012.5</v>
      </c>
      <c r="Y8203">
        <v>1.6</v>
      </c>
      <c r="Z8203">
        <v>6.2</v>
      </c>
      <c r="AA8203">
        <v>333.3</v>
      </c>
      <c r="AB8203">
        <v>28.5</v>
      </c>
      <c r="AC8203">
        <v>10</v>
      </c>
      <c r="AD8203">
        <v>0</v>
      </c>
      <c r="AE8203" t="s">
        <v>24689</v>
      </c>
      <c r="AF8203" t="s">
        <v>24690</v>
      </c>
      <c r="AG8203">
        <v>0.91</v>
      </c>
      <c r="AH8203" t="s">
        <v>330</v>
      </c>
      <c r="AI8203" t="s">
        <v>9140</v>
      </c>
      <c r="AJ8203" t="s">
        <v>331</v>
      </c>
    </row>
    <row r="8204" spans="1:36" x14ac:dyDescent="0.25">
      <c r="A8204" t="s">
        <v>32</v>
      </c>
      <c r="B8204" t="s">
        <v>24691</v>
      </c>
      <c r="C8204">
        <f>YEAR(B8204)</f>
        <v>2022</v>
      </c>
      <c r="D8204">
        <v>82.4</v>
      </c>
      <c r="E8204">
        <v>75.2</v>
      </c>
      <c r="F8204">
        <v>79</v>
      </c>
      <c r="H8204" s="2">
        <f>IF(F8204-78.64&lt;=0,0,IF(F8204-78.64&lt;=1,1,2))</f>
        <v>1</v>
      </c>
      <c r="I8204">
        <v>84.7</v>
      </c>
      <c r="J8204">
        <v>75.2</v>
      </c>
      <c r="K8204">
        <v>79.7</v>
      </c>
      <c r="L8204">
        <v>65.7</v>
      </c>
      <c r="M8204">
        <v>64.400000000000006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33.299999999999997</v>
      </c>
      <c r="V8204">
        <v>20.8</v>
      </c>
      <c r="W8204">
        <v>305.8</v>
      </c>
      <c r="X8204">
        <v>1013.9</v>
      </c>
      <c r="Y8204">
        <v>16.2</v>
      </c>
      <c r="Z8204">
        <v>6.2</v>
      </c>
      <c r="AA8204">
        <v>337.8</v>
      </c>
      <c r="AB8204">
        <v>29</v>
      </c>
      <c r="AC8204">
        <v>10</v>
      </c>
      <c r="AD8204">
        <v>0</v>
      </c>
      <c r="AE8204" t="s">
        <v>24692</v>
      </c>
      <c r="AF8204" t="s">
        <v>24693</v>
      </c>
      <c r="AG8204">
        <v>0.94</v>
      </c>
      <c r="AH8204" t="s">
        <v>330</v>
      </c>
      <c r="AI8204" t="s">
        <v>9140</v>
      </c>
      <c r="AJ8204" t="s">
        <v>331</v>
      </c>
    </row>
    <row r="8205" spans="1:36" x14ac:dyDescent="0.25">
      <c r="A8205" t="s">
        <v>32</v>
      </c>
      <c r="B8205" t="s">
        <v>24694</v>
      </c>
      <c r="C8205">
        <f>YEAR(B8205)</f>
        <v>2022</v>
      </c>
      <c r="D8205">
        <v>82.4</v>
      </c>
      <c r="E8205">
        <v>75.2</v>
      </c>
      <c r="F8205">
        <v>79</v>
      </c>
      <c r="H8205" s="2">
        <f>IF(F8205-78.64&lt;=0,0,IF(F8205-78.64&lt;=1,1,2))</f>
        <v>1</v>
      </c>
      <c r="I8205">
        <v>85.4</v>
      </c>
      <c r="J8205">
        <v>75.2</v>
      </c>
      <c r="K8205">
        <v>80</v>
      </c>
      <c r="L8205">
        <v>66.400000000000006</v>
      </c>
      <c r="M8205">
        <v>65.599999999999994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37.4</v>
      </c>
      <c r="V8205">
        <v>21.9</v>
      </c>
      <c r="W8205">
        <v>307.7</v>
      </c>
      <c r="X8205">
        <v>1013</v>
      </c>
      <c r="Y8205">
        <v>20.9</v>
      </c>
      <c r="Z8205">
        <v>6.2</v>
      </c>
      <c r="AA8205">
        <v>333.3</v>
      </c>
      <c r="AB8205">
        <v>28.7</v>
      </c>
      <c r="AC8205">
        <v>10</v>
      </c>
      <c r="AD8205">
        <v>0</v>
      </c>
      <c r="AE8205" t="s">
        <v>24695</v>
      </c>
      <c r="AF8205" t="s">
        <v>24696</v>
      </c>
      <c r="AG8205">
        <v>0.97</v>
      </c>
      <c r="AH8205" t="s">
        <v>36</v>
      </c>
      <c r="AI8205" t="s">
        <v>37</v>
      </c>
      <c r="AJ8205" t="s">
        <v>38</v>
      </c>
    </row>
    <row r="8206" spans="1:36" x14ac:dyDescent="0.25">
      <c r="A8206" t="s">
        <v>32</v>
      </c>
      <c r="B8206" t="s">
        <v>24697</v>
      </c>
      <c r="C8206">
        <f>YEAR(B8206)</f>
        <v>2022</v>
      </c>
      <c r="D8206">
        <v>82.4</v>
      </c>
      <c r="E8206">
        <v>75.2</v>
      </c>
      <c r="F8206">
        <v>78.5</v>
      </c>
      <c r="H8206" s="2">
        <f>IF(F8206-78.64&lt;=0,0,IF(F8206-78.64&lt;=1,1,2))</f>
        <v>0</v>
      </c>
      <c r="I8206">
        <v>85.4</v>
      </c>
      <c r="J8206">
        <v>75.2</v>
      </c>
      <c r="K8206">
        <v>79.400000000000006</v>
      </c>
      <c r="L8206">
        <v>66.7</v>
      </c>
      <c r="M8206">
        <v>67.5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36.5</v>
      </c>
      <c r="V8206">
        <v>20.8</v>
      </c>
      <c r="W8206">
        <v>309.5</v>
      </c>
      <c r="X8206">
        <v>1012.2</v>
      </c>
      <c r="Y8206">
        <v>23.2</v>
      </c>
      <c r="Z8206">
        <v>6.2</v>
      </c>
      <c r="AA8206">
        <v>330.1</v>
      </c>
      <c r="AB8206">
        <v>28.4</v>
      </c>
      <c r="AC8206">
        <v>9</v>
      </c>
      <c r="AD8206">
        <v>0</v>
      </c>
      <c r="AE8206" t="s">
        <v>24698</v>
      </c>
      <c r="AF8206" t="s">
        <v>24699</v>
      </c>
      <c r="AG8206">
        <v>0</v>
      </c>
      <c r="AH8206" t="s">
        <v>36</v>
      </c>
      <c r="AI8206" t="s">
        <v>37</v>
      </c>
      <c r="AJ8206" t="s">
        <v>38</v>
      </c>
    </row>
    <row r="8207" spans="1:36" x14ac:dyDescent="0.25">
      <c r="A8207" t="s">
        <v>32</v>
      </c>
      <c r="B8207" t="s">
        <v>24700</v>
      </c>
      <c r="C8207">
        <f>YEAR(B8207)</f>
        <v>2022</v>
      </c>
      <c r="D8207">
        <v>86</v>
      </c>
      <c r="E8207">
        <v>75.2</v>
      </c>
      <c r="F8207">
        <v>80.099999999999994</v>
      </c>
      <c r="H8207" s="2">
        <f>IF(F8207-78.64&lt;=0,0,IF(F8207-78.64&lt;=1,1,2))</f>
        <v>2</v>
      </c>
      <c r="I8207">
        <v>86.7</v>
      </c>
      <c r="J8207">
        <v>75.2</v>
      </c>
      <c r="K8207">
        <v>80.599999999999994</v>
      </c>
      <c r="L8207">
        <v>64.900000000000006</v>
      </c>
      <c r="M8207">
        <v>60.8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34.200000000000003</v>
      </c>
      <c r="V8207">
        <v>19.600000000000001</v>
      </c>
      <c r="W8207">
        <v>300.2</v>
      </c>
      <c r="X8207">
        <v>1010.8</v>
      </c>
      <c r="Y8207">
        <v>21.5</v>
      </c>
      <c r="Z8207">
        <v>6.2</v>
      </c>
      <c r="AA8207">
        <v>334.9</v>
      </c>
      <c r="AB8207">
        <v>28.8</v>
      </c>
      <c r="AC8207">
        <v>10</v>
      </c>
      <c r="AD8207">
        <v>0</v>
      </c>
      <c r="AE8207" t="s">
        <v>24701</v>
      </c>
      <c r="AF8207" t="s">
        <v>24702</v>
      </c>
      <c r="AG8207">
        <v>0.04</v>
      </c>
      <c r="AH8207" t="s">
        <v>36</v>
      </c>
      <c r="AI8207" t="s">
        <v>37</v>
      </c>
      <c r="AJ8207" t="s">
        <v>38</v>
      </c>
    </row>
    <row r="8208" spans="1:36" x14ac:dyDescent="0.25">
      <c r="A8208" t="s">
        <v>32</v>
      </c>
      <c r="B8208" t="s">
        <v>24703</v>
      </c>
      <c r="C8208">
        <f>YEAR(B8208)</f>
        <v>2022</v>
      </c>
      <c r="D8208">
        <v>82.4</v>
      </c>
      <c r="E8208">
        <v>77</v>
      </c>
      <c r="F8208">
        <v>79.900000000000006</v>
      </c>
      <c r="H8208" s="2">
        <f>IF(F8208-78.64&lt;=0,0,IF(F8208-78.64&lt;=1,1,2))</f>
        <v>2</v>
      </c>
      <c r="I8208">
        <v>86.2</v>
      </c>
      <c r="J8208">
        <v>77</v>
      </c>
      <c r="K8208">
        <v>81.099999999999994</v>
      </c>
      <c r="L8208">
        <v>66</v>
      </c>
      <c r="M8208">
        <v>62.8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33.799999999999997</v>
      </c>
      <c r="V8208">
        <v>20.8</v>
      </c>
      <c r="W8208">
        <v>301.2</v>
      </c>
      <c r="X8208">
        <v>1010.9</v>
      </c>
      <c r="Y8208">
        <v>23.2</v>
      </c>
      <c r="Z8208">
        <v>6.2</v>
      </c>
      <c r="AA8208">
        <v>336</v>
      </c>
      <c r="AB8208">
        <v>28.9</v>
      </c>
      <c r="AC8208">
        <v>10</v>
      </c>
      <c r="AD8208">
        <v>0</v>
      </c>
      <c r="AE8208" t="s">
        <v>24704</v>
      </c>
      <c r="AF8208" t="s">
        <v>24705</v>
      </c>
      <c r="AG8208">
        <v>0.08</v>
      </c>
      <c r="AH8208" t="s">
        <v>36</v>
      </c>
      <c r="AI8208" t="s">
        <v>37</v>
      </c>
      <c r="AJ8208" t="s">
        <v>38</v>
      </c>
    </row>
    <row r="8209" spans="1:36" x14ac:dyDescent="0.25">
      <c r="A8209" t="s">
        <v>32</v>
      </c>
      <c r="B8209" t="s">
        <v>24706</v>
      </c>
      <c r="C8209">
        <f>YEAR(B8209)</f>
        <v>2022</v>
      </c>
      <c r="D8209">
        <v>86</v>
      </c>
      <c r="E8209">
        <v>78.8</v>
      </c>
      <c r="F8209">
        <v>81.5</v>
      </c>
      <c r="H8209" s="2">
        <f>IF(F8209-78.64&lt;=0,0,IF(F8209-78.64&lt;=1,1,2))</f>
        <v>2</v>
      </c>
      <c r="I8209">
        <v>88.4</v>
      </c>
      <c r="J8209">
        <v>78.8</v>
      </c>
      <c r="K8209">
        <v>82.8</v>
      </c>
      <c r="L8209">
        <v>65.599999999999994</v>
      </c>
      <c r="M8209">
        <v>58.9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34.9</v>
      </c>
      <c r="V8209">
        <v>23</v>
      </c>
      <c r="W8209">
        <v>296.8</v>
      </c>
      <c r="X8209">
        <v>1011.5</v>
      </c>
      <c r="Y8209">
        <v>17.600000000000001</v>
      </c>
      <c r="Z8209">
        <v>6.2</v>
      </c>
      <c r="AA8209">
        <v>334.4</v>
      </c>
      <c r="AB8209">
        <v>28.9</v>
      </c>
      <c r="AC8209">
        <v>10</v>
      </c>
      <c r="AD8209">
        <v>0</v>
      </c>
      <c r="AE8209" t="s">
        <v>24707</v>
      </c>
      <c r="AF8209" t="s">
        <v>24708</v>
      </c>
      <c r="AG8209">
        <v>0.11</v>
      </c>
      <c r="AH8209" t="s">
        <v>330</v>
      </c>
      <c r="AI8209" t="s">
        <v>9140</v>
      </c>
      <c r="AJ8209" t="s">
        <v>331</v>
      </c>
    </row>
    <row r="8210" spans="1:36" x14ac:dyDescent="0.25">
      <c r="A8210" t="s">
        <v>32</v>
      </c>
      <c r="B8210" t="s">
        <v>24709</v>
      </c>
      <c r="C8210">
        <f>YEAR(B8210)</f>
        <v>2022</v>
      </c>
      <c r="D8210">
        <v>82.4</v>
      </c>
      <c r="E8210">
        <v>77</v>
      </c>
      <c r="F8210">
        <v>79.599999999999994</v>
      </c>
      <c r="H8210" s="2">
        <f>IF(F8210-78.64&lt;=0,0,IF(F8210-78.64&lt;=1,1,2))</f>
        <v>1</v>
      </c>
      <c r="I8210">
        <v>86.2</v>
      </c>
      <c r="J8210">
        <v>77</v>
      </c>
      <c r="K8210">
        <v>80.8</v>
      </c>
      <c r="L8210">
        <v>66.7</v>
      </c>
      <c r="M8210">
        <v>64.900000000000006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27.7</v>
      </c>
      <c r="V8210">
        <v>24.2</v>
      </c>
      <c r="W8210">
        <v>297.8</v>
      </c>
      <c r="X8210">
        <v>1010.5</v>
      </c>
      <c r="Y8210">
        <v>19</v>
      </c>
      <c r="Z8210">
        <v>6.2</v>
      </c>
      <c r="AA8210">
        <v>329</v>
      </c>
      <c r="AB8210">
        <v>28.7</v>
      </c>
      <c r="AC8210">
        <v>9</v>
      </c>
      <c r="AD8210">
        <v>0</v>
      </c>
      <c r="AE8210" t="s">
        <v>24710</v>
      </c>
      <c r="AF8210" t="s">
        <v>24711</v>
      </c>
      <c r="AG8210">
        <v>0.15</v>
      </c>
      <c r="AH8210" t="s">
        <v>330</v>
      </c>
      <c r="AI8210" t="s">
        <v>9140</v>
      </c>
      <c r="AJ8210" t="s">
        <v>331</v>
      </c>
    </row>
    <row r="8211" spans="1:36" x14ac:dyDescent="0.25">
      <c r="A8211" t="s">
        <v>32</v>
      </c>
      <c r="B8211" t="s">
        <v>24712</v>
      </c>
      <c r="C8211">
        <f>YEAR(B8211)</f>
        <v>2022</v>
      </c>
      <c r="D8211">
        <v>80.599999999999994</v>
      </c>
      <c r="E8211">
        <v>75.2</v>
      </c>
      <c r="F8211">
        <v>77.900000000000006</v>
      </c>
      <c r="H8211" s="2">
        <f>IF(F8211-78.64&lt;=0,0,IF(F8211-78.64&lt;=1,1,2))</f>
        <v>0</v>
      </c>
      <c r="I8211">
        <v>82.8</v>
      </c>
      <c r="J8211">
        <v>75.2</v>
      </c>
      <c r="K8211">
        <v>78.099999999999994</v>
      </c>
      <c r="L8211">
        <v>63.3</v>
      </c>
      <c r="M8211">
        <v>60.9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28.9</v>
      </c>
      <c r="V8211">
        <v>20.8</v>
      </c>
      <c r="W8211">
        <v>303.39999999999998</v>
      </c>
      <c r="X8211">
        <v>1010.1</v>
      </c>
      <c r="Y8211">
        <v>6.5</v>
      </c>
      <c r="Z8211">
        <v>6.2</v>
      </c>
      <c r="AA8211">
        <v>327.5</v>
      </c>
      <c r="AB8211">
        <v>28.2</v>
      </c>
      <c r="AC8211">
        <v>10</v>
      </c>
      <c r="AD8211">
        <v>0</v>
      </c>
      <c r="AE8211" t="s">
        <v>24713</v>
      </c>
      <c r="AF8211" t="s">
        <v>24714</v>
      </c>
      <c r="AG8211">
        <v>0.18</v>
      </c>
      <c r="AH8211" t="s">
        <v>330</v>
      </c>
      <c r="AI8211" t="s">
        <v>9140</v>
      </c>
      <c r="AJ8211" t="s">
        <v>331</v>
      </c>
    </row>
    <row r="8212" spans="1:36" x14ac:dyDescent="0.25">
      <c r="A8212" t="s">
        <v>32</v>
      </c>
      <c r="B8212" t="s">
        <v>24715</v>
      </c>
      <c r="C8212">
        <f>YEAR(B8212)</f>
        <v>2022</v>
      </c>
      <c r="D8212">
        <v>80.599999999999994</v>
      </c>
      <c r="E8212">
        <v>73.400000000000006</v>
      </c>
      <c r="F8212">
        <v>77.8</v>
      </c>
      <c r="H8212" s="2">
        <f>IF(F8212-78.64&lt;=0,0,IF(F8212-78.64&lt;=1,1,2))</f>
        <v>0</v>
      </c>
      <c r="I8212">
        <v>82.7</v>
      </c>
      <c r="J8212">
        <v>73.400000000000006</v>
      </c>
      <c r="K8212">
        <v>78.400000000000006</v>
      </c>
      <c r="L8212">
        <v>63</v>
      </c>
      <c r="M8212">
        <v>60.5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33.1</v>
      </c>
      <c r="V8212">
        <v>21.9</v>
      </c>
      <c r="W8212">
        <v>300</v>
      </c>
      <c r="X8212">
        <v>1010.5</v>
      </c>
      <c r="Y8212">
        <v>12.9</v>
      </c>
      <c r="Z8212">
        <v>6.2</v>
      </c>
      <c r="AA8212">
        <v>336</v>
      </c>
      <c r="AB8212">
        <v>28.8</v>
      </c>
      <c r="AC8212">
        <v>9</v>
      </c>
      <c r="AD8212">
        <v>0</v>
      </c>
      <c r="AE8212" t="s">
        <v>24716</v>
      </c>
      <c r="AF8212" t="s">
        <v>24717</v>
      </c>
      <c r="AG8212">
        <v>0.21</v>
      </c>
      <c r="AH8212" t="s">
        <v>330</v>
      </c>
      <c r="AI8212" t="s">
        <v>9140</v>
      </c>
      <c r="AJ8212" t="s">
        <v>331</v>
      </c>
    </row>
    <row r="8213" spans="1:36" x14ac:dyDescent="0.25">
      <c r="A8213" t="s">
        <v>32</v>
      </c>
      <c r="B8213" t="s">
        <v>24718</v>
      </c>
      <c r="C8213">
        <f>YEAR(B8213)</f>
        <v>2022</v>
      </c>
      <c r="D8213">
        <v>86</v>
      </c>
      <c r="E8213">
        <v>69.8</v>
      </c>
      <c r="F8213">
        <v>80</v>
      </c>
      <c r="H8213" s="2">
        <f>IF(F8213-78.64&lt;=0,0,IF(F8213-78.64&lt;=1,1,2))</f>
        <v>2</v>
      </c>
      <c r="I8213">
        <v>85.5</v>
      </c>
      <c r="J8213">
        <v>69.8</v>
      </c>
      <c r="K8213">
        <v>79.900000000000006</v>
      </c>
      <c r="L8213">
        <v>60.3</v>
      </c>
      <c r="M8213">
        <v>52.2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29.8</v>
      </c>
      <c r="V8213">
        <v>21.9</v>
      </c>
      <c r="W8213">
        <v>296.3</v>
      </c>
      <c r="X8213">
        <v>1010</v>
      </c>
      <c r="Y8213">
        <v>5.8</v>
      </c>
      <c r="Z8213">
        <v>6.2</v>
      </c>
      <c r="AA8213">
        <v>341.5</v>
      </c>
      <c r="AB8213">
        <v>29.6</v>
      </c>
      <c r="AC8213">
        <v>10</v>
      </c>
      <c r="AD8213">
        <v>0</v>
      </c>
      <c r="AE8213" t="s">
        <v>24719</v>
      </c>
      <c r="AF8213" t="s">
        <v>24720</v>
      </c>
      <c r="AG8213">
        <v>0.25</v>
      </c>
      <c r="AH8213" t="s">
        <v>330</v>
      </c>
      <c r="AI8213" t="s">
        <v>9140</v>
      </c>
      <c r="AJ8213" t="s">
        <v>331</v>
      </c>
    </row>
    <row r="8214" spans="1:36" x14ac:dyDescent="0.25">
      <c r="A8214" t="s">
        <v>32</v>
      </c>
      <c r="B8214" t="s">
        <v>24721</v>
      </c>
      <c r="C8214">
        <f>YEAR(B8214)</f>
        <v>2022</v>
      </c>
      <c r="D8214">
        <v>86</v>
      </c>
      <c r="E8214">
        <v>75.2</v>
      </c>
      <c r="F8214">
        <v>81.3</v>
      </c>
      <c r="H8214" s="2">
        <f>IF(F8214-78.64&lt;=0,0,IF(F8214-78.64&lt;=1,1,2))</f>
        <v>2</v>
      </c>
      <c r="I8214">
        <v>87.5</v>
      </c>
      <c r="J8214">
        <v>75.2</v>
      </c>
      <c r="K8214">
        <v>81.5</v>
      </c>
      <c r="L8214">
        <v>63.6</v>
      </c>
      <c r="M8214">
        <v>56.3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32.4</v>
      </c>
      <c r="V8214">
        <v>17.2</v>
      </c>
      <c r="W8214">
        <v>299.5</v>
      </c>
      <c r="X8214">
        <v>1011.4</v>
      </c>
      <c r="Y8214">
        <v>4.5999999999999996</v>
      </c>
      <c r="Z8214">
        <v>6.2</v>
      </c>
      <c r="AA8214">
        <v>335.4</v>
      </c>
      <c r="AB8214">
        <v>28.9</v>
      </c>
      <c r="AC8214">
        <v>10</v>
      </c>
      <c r="AD8214">
        <v>0</v>
      </c>
      <c r="AE8214" t="s">
        <v>24722</v>
      </c>
      <c r="AF8214" t="s">
        <v>24723</v>
      </c>
      <c r="AG8214">
        <v>0.25</v>
      </c>
      <c r="AH8214" t="s">
        <v>330</v>
      </c>
      <c r="AI8214" t="s">
        <v>9140</v>
      </c>
      <c r="AJ8214" t="s">
        <v>331</v>
      </c>
    </row>
    <row r="8215" spans="1:36" x14ac:dyDescent="0.25">
      <c r="A8215" t="s">
        <v>32</v>
      </c>
      <c r="B8215" t="s">
        <v>24724</v>
      </c>
      <c r="C8215">
        <f>YEAR(B8215)</f>
        <v>2022</v>
      </c>
      <c r="D8215">
        <v>86</v>
      </c>
      <c r="E8215">
        <v>73.400000000000006</v>
      </c>
      <c r="F8215">
        <v>79.900000000000006</v>
      </c>
      <c r="H8215" s="2">
        <f>IF(F8215-78.64&lt;=0,0,IF(F8215-78.64&lt;=1,1,2))</f>
        <v>2</v>
      </c>
      <c r="I8215">
        <v>92</v>
      </c>
      <c r="J8215">
        <v>73.400000000000006</v>
      </c>
      <c r="K8215">
        <v>82</v>
      </c>
      <c r="L8215">
        <v>66.7</v>
      </c>
      <c r="M8215">
        <v>64.5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24.8</v>
      </c>
      <c r="V8215">
        <v>11.4</v>
      </c>
      <c r="W8215">
        <v>320.8</v>
      </c>
      <c r="X8215">
        <v>1011</v>
      </c>
      <c r="Y8215">
        <v>0</v>
      </c>
      <c r="Z8215">
        <v>6.2</v>
      </c>
      <c r="AA8215">
        <v>336.5</v>
      </c>
      <c r="AB8215">
        <v>29.1</v>
      </c>
      <c r="AC8215">
        <v>10</v>
      </c>
      <c r="AD8215">
        <v>0</v>
      </c>
      <c r="AE8215" t="s">
        <v>24725</v>
      </c>
      <c r="AF8215" t="s">
        <v>24726</v>
      </c>
      <c r="AG8215">
        <v>0.32</v>
      </c>
      <c r="AH8215" t="s">
        <v>330</v>
      </c>
      <c r="AI8215" t="s">
        <v>9140</v>
      </c>
      <c r="AJ8215" t="s">
        <v>331</v>
      </c>
    </row>
    <row r="8216" spans="1:36" x14ac:dyDescent="0.25">
      <c r="A8216" t="s">
        <v>32</v>
      </c>
      <c r="B8216" t="s">
        <v>24727</v>
      </c>
      <c r="C8216">
        <f>YEAR(B8216)</f>
        <v>2022</v>
      </c>
      <c r="D8216">
        <v>84.2</v>
      </c>
      <c r="E8216">
        <v>71.599999999999994</v>
      </c>
      <c r="F8216">
        <v>77.099999999999994</v>
      </c>
      <c r="H8216" s="2">
        <f>IF(F8216-78.64&lt;=0,0,IF(F8216-78.64&lt;=1,1,2))</f>
        <v>0</v>
      </c>
      <c r="I8216">
        <v>91</v>
      </c>
      <c r="J8216">
        <v>71.599999999999994</v>
      </c>
      <c r="K8216">
        <v>78.3</v>
      </c>
      <c r="L8216">
        <v>65.400000000000006</v>
      </c>
      <c r="M8216">
        <v>67.5</v>
      </c>
      <c r="O8216">
        <v>6.0000000000000001E-3</v>
      </c>
      <c r="P8216">
        <v>100</v>
      </c>
      <c r="Q8216">
        <v>4.17</v>
      </c>
      <c r="R8216" t="s">
        <v>40</v>
      </c>
      <c r="S8216">
        <v>0</v>
      </c>
      <c r="T8216">
        <v>0</v>
      </c>
      <c r="U8216">
        <v>25.9</v>
      </c>
      <c r="V8216">
        <v>11.4</v>
      </c>
      <c r="W8216">
        <v>67</v>
      </c>
      <c r="X8216">
        <v>1007.3</v>
      </c>
      <c r="Y8216">
        <v>29.9</v>
      </c>
      <c r="Z8216">
        <v>6.2</v>
      </c>
      <c r="AA8216">
        <v>294.39999999999998</v>
      </c>
      <c r="AB8216">
        <v>25.4</v>
      </c>
      <c r="AC8216">
        <v>8</v>
      </c>
      <c r="AD8216">
        <v>0</v>
      </c>
      <c r="AE8216" t="s">
        <v>24728</v>
      </c>
      <c r="AF8216" t="s">
        <v>24729</v>
      </c>
      <c r="AG8216">
        <v>0.35</v>
      </c>
      <c r="AH8216" t="s">
        <v>56</v>
      </c>
      <c r="AI8216" t="s">
        <v>61</v>
      </c>
      <c r="AJ8216" t="s">
        <v>40</v>
      </c>
    </row>
    <row r="8217" spans="1:36" x14ac:dyDescent="0.25">
      <c r="A8217" t="s">
        <v>32</v>
      </c>
      <c r="B8217" t="s">
        <v>24730</v>
      </c>
      <c r="C8217">
        <f>YEAR(B8217)</f>
        <v>2022</v>
      </c>
      <c r="D8217">
        <v>80.599999999999994</v>
      </c>
      <c r="E8217">
        <v>73.400000000000006</v>
      </c>
      <c r="F8217">
        <v>76.2</v>
      </c>
      <c r="H8217" s="2">
        <f>IF(F8217-78.64&lt;=0,0,IF(F8217-78.64&lt;=1,1,2))</f>
        <v>0</v>
      </c>
      <c r="I8217">
        <v>82.3</v>
      </c>
      <c r="J8217">
        <v>73.400000000000006</v>
      </c>
      <c r="K8217">
        <v>76.3</v>
      </c>
      <c r="L8217">
        <v>65.599999999999994</v>
      </c>
      <c r="M8217">
        <v>70.2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36.9</v>
      </c>
      <c r="V8217">
        <v>20.8</v>
      </c>
      <c r="W8217">
        <v>311.3</v>
      </c>
      <c r="X8217">
        <v>1008.6</v>
      </c>
      <c r="Y8217">
        <v>59.1</v>
      </c>
      <c r="Z8217">
        <v>6.2</v>
      </c>
      <c r="AA8217">
        <v>276.8</v>
      </c>
      <c r="AB8217">
        <v>23.9</v>
      </c>
      <c r="AC8217">
        <v>8</v>
      </c>
      <c r="AD8217">
        <v>0</v>
      </c>
      <c r="AE8217" t="s">
        <v>24731</v>
      </c>
      <c r="AF8217" t="s">
        <v>24732</v>
      </c>
      <c r="AG8217">
        <v>0.38</v>
      </c>
      <c r="AH8217" t="s">
        <v>36</v>
      </c>
      <c r="AI8217" t="s">
        <v>37</v>
      </c>
      <c r="AJ8217" t="s">
        <v>38</v>
      </c>
    </row>
    <row r="8218" spans="1:36" x14ac:dyDescent="0.25">
      <c r="A8218" t="s">
        <v>32</v>
      </c>
      <c r="B8218" t="s">
        <v>24733</v>
      </c>
      <c r="C8218">
        <f>YEAR(B8218)</f>
        <v>2022</v>
      </c>
      <c r="D8218">
        <v>82.4</v>
      </c>
      <c r="E8218">
        <v>73.400000000000006</v>
      </c>
      <c r="F8218">
        <v>78</v>
      </c>
      <c r="H8218" s="2">
        <f>IF(F8218-78.64&lt;=0,0,IF(F8218-78.64&lt;=1,1,2))</f>
        <v>0</v>
      </c>
      <c r="I8218">
        <v>84.6</v>
      </c>
      <c r="J8218">
        <v>73.400000000000006</v>
      </c>
      <c r="K8218">
        <v>78.7</v>
      </c>
      <c r="L8218">
        <v>65</v>
      </c>
      <c r="M8218">
        <v>64.8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30.9</v>
      </c>
      <c r="V8218">
        <v>17.2</v>
      </c>
      <c r="W8218">
        <v>300.2</v>
      </c>
      <c r="X8218">
        <v>1012.3</v>
      </c>
      <c r="Y8218">
        <v>27.8</v>
      </c>
      <c r="Z8218">
        <v>6.2</v>
      </c>
      <c r="AA8218">
        <v>335.2</v>
      </c>
      <c r="AB8218">
        <v>29</v>
      </c>
      <c r="AC8218">
        <v>10</v>
      </c>
      <c r="AD8218">
        <v>0</v>
      </c>
      <c r="AE8218" t="s">
        <v>24734</v>
      </c>
      <c r="AF8218" t="s">
        <v>24735</v>
      </c>
      <c r="AG8218">
        <v>0.42</v>
      </c>
      <c r="AH8218" t="s">
        <v>36</v>
      </c>
      <c r="AI8218" t="s">
        <v>37</v>
      </c>
      <c r="AJ8218" t="s">
        <v>38</v>
      </c>
    </row>
    <row r="8219" spans="1:36" x14ac:dyDescent="0.25">
      <c r="A8219" t="s">
        <v>32</v>
      </c>
      <c r="B8219" t="s">
        <v>24736</v>
      </c>
      <c r="C8219">
        <f>YEAR(B8219)</f>
        <v>2022</v>
      </c>
      <c r="D8219">
        <v>82.4</v>
      </c>
      <c r="E8219">
        <v>68</v>
      </c>
      <c r="F8219">
        <v>77.7</v>
      </c>
      <c r="H8219" s="2">
        <f>IF(F8219-78.64&lt;=0,0,IF(F8219-78.64&lt;=1,1,2))</f>
        <v>0</v>
      </c>
      <c r="I8219">
        <v>84</v>
      </c>
      <c r="J8219">
        <v>68</v>
      </c>
      <c r="K8219">
        <v>78.2</v>
      </c>
      <c r="L8219">
        <v>64.2</v>
      </c>
      <c r="M8219">
        <v>64.099999999999994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32.200000000000003</v>
      </c>
      <c r="V8219">
        <v>18.3</v>
      </c>
      <c r="W8219">
        <v>305.3</v>
      </c>
      <c r="X8219">
        <v>1015.4</v>
      </c>
      <c r="Y8219">
        <v>18.600000000000001</v>
      </c>
      <c r="Z8219">
        <v>6.2</v>
      </c>
      <c r="AA8219">
        <v>336.1</v>
      </c>
      <c r="AB8219">
        <v>29.1</v>
      </c>
      <c r="AC8219">
        <v>10</v>
      </c>
      <c r="AD8219">
        <v>0</v>
      </c>
      <c r="AE8219" t="s">
        <v>24737</v>
      </c>
      <c r="AF8219" t="s">
        <v>24738</v>
      </c>
      <c r="AG8219">
        <v>0.45</v>
      </c>
      <c r="AH8219" t="s">
        <v>330</v>
      </c>
      <c r="AI8219" t="s">
        <v>9140</v>
      </c>
      <c r="AJ8219" t="s">
        <v>331</v>
      </c>
    </row>
    <row r="8220" spans="1:36" x14ac:dyDescent="0.25">
      <c r="A8220" t="s">
        <v>32</v>
      </c>
      <c r="B8220" t="s">
        <v>24739</v>
      </c>
      <c r="C8220">
        <f>YEAR(B8220)</f>
        <v>2022</v>
      </c>
      <c r="D8220">
        <v>82.4</v>
      </c>
      <c r="E8220">
        <v>75.2</v>
      </c>
      <c r="F8220">
        <v>78.099999999999994</v>
      </c>
      <c r="H8220" s="2">
        <f>IF(F8220-78.64&lt;=0,0,IF(F8220-78.64&lt;=1,1,2))</f>
        <v>0</v>
      </c>
      <c r="I8220">
        <v>82.9</v>
      </c>
      <c r="J8220">
        <v>75.2</v>
      </c>
      <c r="K8220">
        <v>78.400000000000006</v>
      </c>
      <c r="L8220">
        <v>61.1</v>
      </c>
      <c r="M8220">
        <v>56.4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32.4</v>
      </c>
      <c r="V8220">
        <v>19.7</v>
      </c>
      <c r="W8220">
        <v>308.2</v>
      </c>
      <c r="X8220">
        <v>1015.2</v>
      </c>
      <c r="Y8220">
        <v>17.7</v>
      </c>
      <c r="Z8220">
        <v>6.2</v>
      </c>
      <c r="AA8220">
        <v>337</v>
      </c>
      <c r="AB8220">
        <v>29</v>
      </c>
      <c r="AC8220">
        <v>10</v>
      </c>
      <c r="AD8220">
        <v>0</v>
      </c>
      <c r="AE8220" t="s">
        <v>24740</v>
      </c>
      <c r="AF8220" t="s">
        <v>24741</v>
      </c>
      <c r="AG8220">
        <v>0.5</v>
      </c>
      <c r="AH8220" t="s">
        <v>330</v>
      </c>
      <c r="AI8220" t="s">
        <v>9140</v>
      </c>
      <c r="AJ8220" t="s">
        <v>331</v>
      </c>
    </row>
    <row r="8221" spans="1:36" x14ac:dyDescent="0.25">
      <c r="A8221" t="s">
        <v>32</v>
      </c>
      <c r="B8221" t="s">
        <v>24742</v>
      </c>
      <c r="C8221">
        <f>YEAR(B8221)</f>
        <v>2022</v>
      </c>
      <c r="D8221">
        <v>80.599999999999994</v>
      </c>
      <c r="E8221">
        <v>75.2</v>
      </c>
      <c r="F8221">
        <v>77.8</v>
      </c>
      <c r="H8221" s="2">
        <f>IF(F8221-78.64&lt;=0,0,IF(F8221-78.64&lt;=1,1,2))</f>
        <v>0</v>
      </c>
      <c r="I8221">
        <v>81.400000000000006</v>
      </c>
      <c r="J8221">
        <v>75.2</v>
      </c>
      <c r="K8221">
        <v>77.900000000000006</v>
      </c>
      <c r="L8221">
        <v>59.6</v>
      </c>
      <c r="M8221">
        <v>53.9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41.4</v>
      </c>
      <c r="V8221">
        <v>21.9</v>
      </c>
      <c r="W8221">
        <v>305.8</v>
      </c>
      <c r="X8221">
        <v>1012</v>
      </c>
      <c r="Y8221">
        <v>23.7</v>
      </c>
      <c r="Z8221">
        <v>6.2</v>
      </c>
      <c r="AA8221">
        <v>329.2</v>
      </c>
      <c r="AB8221">
        <v>28.5</v>
      </c>
      <c r="AC8221">
        <v>10</v>
      </c>
      <c r="AD8221">
        <v>0</v>
      </c>
      <c r="AE8221" t="s">
        <v>24743</v>
      </c>
      <c r="AF8221" t="s">
        <v>24744</v>
      </c>
      <c r="AG8221">
        <v>0.52</v>
      </c>
      <c r="AH8221" t="s">
        <v>36</v>
      </c>
      <c r="AI8221" t="s">
        <v>37</v>
      </c>
      <c r="AJ8221" t="s">
        <v>38</v>
      </c>
    </row>
    <row r="8222" spans="1:36" x14ac:dyDescent="0.25">
      <c r="A8222" t="s">
        <v>32</v>
      </c>
      <c r="B8222" t="s">
        <v>24745</v>
      </c>
      <c r="C8222">
        <f>YEAR(B8222)</f>
        <v>2022</v>
      </c>
      <c r="D8222">
        <v>82.4</v>
      </c>
      <c r="E8222">
        <v>75.2</v>
      </c>
      <c r="F8222">
        <v>79</v>
      </c>
      <c r="H8222" s="2">
        <f>IF(F8222-78.64&lt;=0,0,IF(F8222-78.64&lt;=1,1,2))</f>
        <v>1</v>
      </c>
      <c r="I8222">
        <v>84</v>
      </c>
      <c r="J8222">
        <v>75.2</v>
      </c>
      <c r="K8222">
        <v>79.599999999999994</v>
      </c>
      <c r="L8222">
        <v>63.3</v>
      </c>
      <c r="M8222">
        <v>59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30</v>
      </c>
      <c r="V8222">
        <v>26.4</v>
      </c>
      <c r="W8222">
        <v>293.7</v>
      </c>
      <c r="X8222">
        <v>1009.6</v>
      </c>
      <c r="Y8222">
        <v>17.899999999999999</v>
      </c>
      <c r="Z8222">
        <v>6.2</v>
      </c>
      <c r="AA8222">
        <v>325.60000000000002</v>
      </c>
      <c r="AB8222">
        <v>28.1</v>
      </c>
      <c r="AC8222">
        <v>9</v>
      </c>
      <c r="AD8222">
        <v>0</v>
      </c>
      <c r="AE8222" t="s">
        <v>24746</v>
      </c>
      <c r="AF8222" t="s">
        <v>24747</v>
      </c>
      <c r="AG8222">
        <v>0.55000000000000004</v>
      </c>
      <c r="AH8222" t="s">
        <v>330</v>
      </c>
      <c r="AI8222" t="s">
        <v>9140</v>
      </c>
      <c r="AJ8222" t="s">
        <v>331</v>
      </c>
    </row>
    <row r="8223" spans="1:36" x14ac:dyDescent="0.25">
      <c r="A8223" t="s">
        <v>32</v>
      </c>
      <c r="B8223" t="s">
        <v>24748</v>
      </c>
      <c r="C8223">
        <f>YEAR(B8223)</f>
        <v>2022</v>
      </c>
      <c r="D8223">
        <v>86</v>
      </c>
      <c r="E8223">
        <v>77</v>
      </c>
      <c r="F8223">
        <v>81</v>
      </c>
      <c r="H8223" s="2">
        <f>IF(F8223-78.64&lt;=0,0,IF(F8223-78.64&lt;=1,1,2))</f>
        <v>2</v>
      </c>
      <c r="I8223">
        <v>87.5</v>
      </c>
      <c r="J8223">
        <v>77</v>
      </c>
      <c r="K8223">
        <v>81.5</v>
      </c>
      <c r="L8223">
        <v>61.9</v>
      </c>
      <c r="M8223">
        <v>52.5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34.700000000000003</v>
      </c>
      <c r="V8223">
        <v>20.8</v>
      </c>
      <c r="W8223">
        <v>293.7</v>
      </c>
      <c r="X8223">
        <v>1011.7</v>
      </c>
      <c r="Y8223">
        <v>0.7</v>
      </c>
      <c r="Z8223">
        <v>6.2</v>
      </c>
      <c r="AA8223">
        <v>333.8</v>
      </c>
      <c r="AB8223">
        <v>29</v>
      </c>
      <c r="AC8223">
        <v>10</v>
      </c>
      <c r="AD8223">
        <v>0</v>
      </c>
      <c r="AE8223" t="s">
        <v>24749</v>
      </c>
      <c r="AF8223" t="s">
        <v>24750</v>
      </c>
      <c r="AG8223">
        <v>0.59</v>
      </c>
      <c r="AH8223" t="s">
        <v>330</v>
      </c>
      <c r="AI8223" t="s">
        <v>9140</v>
      </c>
      <c r="AJ8223" t="s">
        <v>331</v>
      </c>
    </row>
    <row r="8224" spans="1:36" x14ac:dyDescent="0.25">
      <c r="A8224" t="s">
        <v>32</v>
      </c>
      <c r="B8224" t="s">
        <v>24751</v>
      </c>
      <c r="C8224">
        <f>YEAR(B8224)</f>
        <v>2022</v>
      </c>
      <c r="D8224">
        <v>86</v>
      </c>
      <c r="E8224">
        <v>78.8</v>
      </c>
      <c r="F8224">
        <v>82.2</v>
      </c>
      <c r="H8224" s="2">
        <f>IF(F8224-78.64&lt;=0,0,IF(F8224-78.64&lt;=1,1,2))</f>
        <v>2</v>
      </c>
      <c r="I8224">
        <v>86.7</v>
      </c>
      <c r="J8224">
        <v>78.8</v>
      </c>
      <c r="K8224">
        <v>83.3</v>
      </c>
      <c r="L8224">
        <v>63.7</v>
      </c>
      <c r="M8224">
        <v>54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29.8</v>
      </c>
      <c r="V8224">
        <v>20.8</v>
      </c>
      <c r="W8224">
        <v>299</v>
      </c>
      <c r="X8224">
        <v>1011.9</v>
      </c>
      <c r="Y8224">
        <v>0.2</v>
      </c>
      <c r="Z8224">
        <v>6.2</v>
      </c>
      <c r="AA8224">
        <v>337.5</v>
      </c>
      <c r="AB8224">
        <v>29.2</v>
      </c>
      <c r="AC8224">
        <v>10</v>
      </c>
      <c r="AD8224">
        <v>0</v>
      </c>
      <c r="AE8224" t="s">
        <v>24752</v>
      </c>
      <c r="AF8224" t="s">
        <v>24753</v>
      </c>
      <c r="AG8224">
        <v>0.62</v>
      </c>
      <c r="AH8224" t="s">
        <v>330</v>
      </c>
      <c r="AI8224" t="s">
        <v>9140</v>
      </c>
      <c r="AJ8224" t="s">
        <v>331</v>
      </c>
    </row>
    <row r="8225" spans="1:36" x14ac:dyDescent="0.25">
      <c r="A8225" t="s">
        <v>32</v>
      </c>
      <c r="B8225" t="s">
        <v>24754</v>
      </c>
      <c r="C8225">
        <f>YEAR(B8225)</f>
        <v>2022</v>
      </c>
      <c r="D8225">
        <v>84.2</v>
      </c>
      <c r="E8225">
        <v>77</v>
      </c>
      <c r="F8225">
        <v>80.7</v>
      </c>
      <c r="H8225" s="2">
        <f>IF(F8225-78.64&lt;=0,0,IF(F8225-78.64&lt;=1,1,2))</f>
        <v>2</v>
      </c>
      <c r="I8225">
        <v>85.7</v>
      </c>
      <c r="J8225">
        <v>77</v>
      </c>
      <c r="K8225">
        <v>81.400000000000006</v>
      </c>
      <c r="L8225">
        <v>64.599999999999994</v>
      </c>
      <c r="M8225">
        <v>58.4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41.2</v>
      </c>
      <c r="V8225">
        <v>21.9</v>
      </c>
      <c r="W8225">
        <v>297.60000000000002</v>
      </c>
      <c r="X8225">
        <v>1013.5</v>
      </c>
      <c r="Y8225">
        <v>9.5</v>
      </c>
      <c r="Z8225">
        <v>6.2</v>
      </c>
      <c r="AA8225">
        <v>334.4</v>
      </c>
      <c r="AB8225">
        <v>28.9</v>
      </c>
      <c r="AC8225">
        <v>10</v>
      </c>
      <c r="AD8225">
        <v>0</v>
      </c>
      <c r="AE8225" t="s">
        <v>24755</v>
      </c>
      <c r="AF8225" t="s">
        <v>24756</v>
      </c>
      <c r="AG8225">
        <v>0.65</v>
      </c>
      <c r="AH8225" t="s">
        <v>330</v>
      </c>
      <c r="AI8225" t="s">
        <v>9140</v>
      </c>
      <c r="AJ8225" t="s">
        <v>331</v>
      </c>
    </row>
    <row r="8226" spans="1:36" x14ac:dyDescent="0.25">
      <c r="A8226" t="s">
        <v>32</v>
      </c>
      <c r="B8226" t="s">
        <v>24757</v>
      </c>
      <c r="C8226">
        <f>YEAR(B8226)</f>
        <v>2022</v>
      </c>
      <c r="D8226">
        <v>80.599999999999994</v>
      </c>
      <c r="E8226">
        <v>73.400000000000006</v>
      </c>
      <c r="F8226">
        <v>76.5</v>
      </c>
      <c r="H8226" s="2">
        <f>IF(F8226-78.64&lt;=0,0,IF(F8226-78.64&lt;=1,1,2))</f>
        <v>0</v>
      </c>
      <c r="I8226">
        <v>81.900000000000006</v>
      </c>
      <c r="J8226">
        <v>73.400000000000006</v>
      </c>
      <c r="K8226">
        <v>76.599999999999994</v>
      </c>
      <c r="L8226">
        <v>62.3</v>
      </c>
      <c r="M8226">
        <v>61.8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34.4</v>
      </c>
      <c r="V8226">
        <v>23</v>
      </c>
      <c r="W8226">
        <v>299.39999999999998</v>
      </c>
      <c r="X8226">
        <v>1014</v>
      </c>
      <c r="Y8226">
        <v>27.8</v>
      </c>
      <c r="Z8226">
        <v>6.2</v>
      </c>
      <c r="AA8226">
        <v>322.7</v>
      </c>
      <c r="AB8226">
        <v>27.9</v>
      </c>
      <c r="AC8226">
        <v>10</v>
      </c>
      <c r="AD8226">
        <v>0</v>
      </c>
      <c r="AE8226" t="s">
        <v>24758</v>
      </c>
      <c r="AF8226" t="s">
        <v>24759</v>
      </c>
      <c r="AG8226">
        <v>0.69</v>
      </c>
      <c r="AH8226" t="s">
        <v>36</v>
      </c>
      <c r="AI8226" t="s">
        <v>37</v>
      </c>
      <c r="AJ8226" t="s">
        <v>38</v>
      </c>
    </row>
    <row r="8227" spans="1:36" x14ac:dyDescent="0.25">
      <c r="A8227" t="s">
        <v>32</v>
      </c>
      <c r="B8227" t="s">
        <v>24760</v>
      </c>
      <c r="C8227">
        <f>YEAR(B8227)</f>
        <v>2022</v>
      </c>
      <c r="D8227">
        <v>78.8</v>
      </c>
      <c r="E8227">
        <v>73.400000000000006</v>
      </c>
      <c r="F8227">
        <v>75.7</v>
      </c>
      <c r="H8227" s="2">
        <f>IF(F8227-78.64&lt;=0,0,IF(F8227-78.64&lt;=1,1,2))</f>
        <v>0</v>
      </c>
      <c r="I8227">
        <v>78.8</v>
      </c>
      <c r="J8227">
        <v>73.400000000000006</v>
      </c>
      <c r="K8227">
        <v>75.7</v>
      </c>
      <c r="L8227">
        <v>63.4</v>
      </c>
      <c r="M8227">
        <v>65.7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33.6</v>
      </c>
      <c r="V8227">
        <v>19.7</v>
      </c>
      <c r="W8227">
        <v>298.8</v>
      </c>
      <c r="X8227">
        <v>1013.8</v>
      </c>
      <c r="Y8227">
        <v>38</v>
      </c>
      <c r="Z8227">
        <v>6.2</v>
      </c>
      <c r="AA8227">
        <v>307.8</v>
      </c>
      <c r="AB8227">
        <v>26.5</v>
      </c>
      <c r="AC8227">
        <v>9</v>
      </c>
      <c r="AD8227">
        <v>0</v>
      </c>
      <c r="AE8227" t="s">
        <v>24761</v>
      </c>
      <c r="AF8227" t="s">
        <v>24762</v>
      </c>
      <c r="AG8227">
        <v>0.75</v>
      </c>
      <c r="AH8227" t="s">
        <v>36</v>
      </c>
      <c r="AI8227" t="s">
        <v>37</v>
      </c>
      <c r="AJ8227" t="s">
        <v>38</v>
      </c>
    </row>
    <row r="8228" spans="1:36" x14ac:dyDescent="0.25">
      <c r="A8228" t="s">
        <v>32</v>
      </c>
      <c r="B8228" t="s">
        <v>24763</v>
      </c>
      <c r="C8228">
        <f>YEAR(B8228)</f>
        <v>2022</v>
      </c>
      <c r="D8228">
        <v>82.4</v>
      </c>
      <c r="E8228">
        <v>73.400000000000006</v>
      </c>
      <c r="F8228">
        <v>77.599999999999994</v>
      </c>
      <c r="H8228" s="2">
        <f>IF(F8228-78.64&lt;=0,0,IF(F8228-78.64&lt;=1,1,2))</f>
        <v>0</v>
      </c>
      <c r="I8228">
        <v>82.9</v>
      </c>
      <c r="J8228">
        <v>73.400000000000006</v>
      </c>
      <c r="K8228">
        <v>77.8</v>
      </c>
      <c r="L8228">
        <v>61.7</v>
      </c>
      <c r="M8228">
        <v>58.6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33.1</v>
      </c>
      <c r="V8228">
        <v>21.9</v>
      </c>
      <c r="W8228">
        <v>297.10000000000002</v>
      </c>
      <c r="X8228">
        <v>1012.2</v>
      </c>
      <c r="Y8228">
        <v>17.399999999999999</v>
      </c>
      <c r="Z8228">
        <v>6.2</v>
      </c>
      <c r="AA8228">
        <v>329.2</v>
      </c>
      <c r="AB8228">
        <v>28.4</v>
      </c>
      <c r="AC8228">
        <v>9</v>
      </c>
      <c r="AD8228">
        <v>0</v>
      </c>
      <c r="AE8228" t="s">
        <v>24764</v>
      </c>
      <c r="AF8228" t="s">
        <v>24765</v>
      </c>
      <c r="AG8228">
        <v>0.75</v>
      </c>
      <c r="AH8228" t="s">
        <v>330</v>
      </c>
      <c r="AI8228" t="s">
        <v>9140</v>
      </c>
      <c r="AJ8228" t="s">
        <v>331</v>
      </c>
    </row>
    <row r="8229" spans="1:36" x14ac:dyDescent="0.25">
      <c r="A8229" t="s">
        <v>32</v>
      </c>
      <c r="B8229" t="s">
        <v>24766</v>
      </c>
      <c r="C8229">
        <f>YEAR(B8229)</f>
        <v>2022</v>
      </c>
      <c r="D8229">
        <v>86</v>
      </c>
      <c r="E8229">
        <v>69.8</v>
      </c>
      <c r="F8229">
        <v>80.2</v>
      </c>
      <c r="H8229" s="2">
        <f>IF(F8229-78.64&lt;=0,0,IF(F8229-78.64&lt;=1,1,2))</f>
        <v>2</v>
      </c>
      <c r="I8229">
        <v>88.5</v>
      </c>
      <c r="J8229">
        <v>69.8</v>
      </c>
      <c r="K8229">
        <v>81.3</v>
      </c>
      <c r="L8229">
        <v>63</v>
      </c>
      <c r="M8229">
        <v>56.2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32.4</v>
      </c>
      <c r="V8229">
        <v>17.2</v>
      </c>
      <c r="W8229">
        <v>303.10000000000002</v>
      </c>
      <c r="X8229">
        <v>1012.3</v>
      </c>
      <c r="Y8229">
        <v>0.3</v>
      </c>
      <c r="Z8229">
        <v>6.2</v>
      </c>
      <c r="AA8229">
        <v>334.8</v>
      </c>
      <c r="AB8229">
        <v>28.8</v>
      </c>
      <c r="AC8229">
        <v>10</v>
      </c>
      <c r="AD8229">
        <v>0</v>
      </c>
      <c r="AE8229" t="s">
        <v>24767</v>
      </c>
      <c r="AF8229" t="s">
        <v>24768</v>
      </c>
      <c r="AG8229">
        <v>0.79</v>
      </c>
      <c r="AH8229" t="s">
        <v>330</v>
      </c>
      <c r="AI8229" t="s">
        <v>9140</v>
      </c>
      <c r="AJ8229" t="s">
        <v>331</v>
      </c>
    </row>
    <row r="8230" spans="1:36" x14ac:dyDescent="0.25">
      <c r="A8230" t="s">
        <v>32</v>
      </c>
      <c r="B8230" t="s">
        <v>24769</v>
      </c>
      <c r="C8230">
        <f>YEAR(B8230)</f>
        <v>2022</v>
      </c>
      <c r="D8230">
        <v>87.8</v>
      </c>
      <c r="E8230">
        <v>75.2</v>
      </c>
      <c r="F8230">
        <v>81.7</v>
      </c>
      <c r="H8230" s="2">
        <f>IF(F8230-78.64&lt;=0,0,IF(F8230-78.64&lt;=1,1,2))</f>
        <v>2</v>
      </c>
      <c r="I8230">
        <v>88.5</v>
      </c>
      <c r="J8230">
        <v>75.2</v>
      </c>
      <c r="K8230">
        <v>82.7</v>
      </c>
      <c r="L8230">
        <v>63.6</v>
      </c>
      <c r="M8230">
        <v>54.7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38</v>
      </c>
      <c r="V8230">
        <v>21.9</v>
      </c>
      <c r="W8230">
        <v>301.7</v>
      </c>
      <c r="X8230">
        <v>1013</v>
      </c>
      <c r="Y8230">
        <v>0.1</v>
      </c>
      <c r="Z8230">
        <v>6.2</v>
      </c>
      <c r="AA8230">
        <v>335.2</v>
      </c>
      <c r="AB8230">
        <v>28.8</v>
      </c>
      <c r="AC8230">
        <v>10</v>
      </c>
      <c r="AD8230">
        <v>0</v>
      </c>
      <c r="AE8230" t="s">
        <v>24770</v>
      </c>
      <c r="AF8230" t="s">
        <v>24771</v>
      </c>
      <c r="AG8230">
        <v>0.82</v>
      </c>
      <c r="AH8230" t="s">
        <v>330</v>
      </c>
      <c r="AI8230" t="s">
        <v>9140</v>
      </c>
      <c r="AJ8230" t="s">
        <v>331</v>
      </c>
    </row>
    <row r="8231" spans="1:36" x14ac:dyDescent="0.25">
      <c r="A8231" t="s">
        <v>32</v>
      </c>
      <c r="B8231" t="s">
        <v>24772</v>
      </c>
      <c r="C8231">
        <f>YEAR(B8231)</f>
        <v>2022</v>
      </c>
      <c r="D8231">
        <v>87.8</v>
      </c>
      <c r="E8231">
        <v>78.8</v>
      </c>
      <c r="F8231">
        <v>83</v>
      </c>
      <c r="H8231" s="2">
        <f>IF(F8231-78.64&lt;=0,0,IF(F8231-78.64&lt;=1,1,2))</f>
        <v>2</v>
      </c>
      <c r="I8231">
        <v>89.4</v>
      </c>
      <c r="J8231">
        <v>78.8</v>
      </c>
      <c r="K8231">
        <v>84.3</v>
      </c>
      <c r="L8231">
        <v>63.9</v>
      </c>
      <c r="M8231">
        <v>53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30</v>
      </c>
      <c r="V8231">
        <v>18.3</v>
      </c>
      <c r="W8231">
        <v>301.2</v>
      </c>
      <c r="X8231">
        <v>1011.1</v>
      </c>
      <c r="Y8231">
        <v>0</v>
      </c>
      <c r="Z8231">
        <v>6.2</v>
      </c>
      <c r="AA8231">
        <v>334.8</v>
      </c>
      <c r="AB8231">
        <v>28.7</v>
      </c>
      <c r="AC8231">
        <v>10</v>
      </c>
      <c r="AD8231">
        <v>0</v>
      </c>
      <c r="AE8231" t="s">
        <v>24773</v>
      </c>
      <c r="AF8231" t="s">
        <v>24774</v>
      </c>
      <c r="AG8231">
        <v>0.85</v>
      </c>
      <c r="AH8231" t="s">
        <v>330</v>
      </c>
      <c r="AI8231" t="s">
        <v>9140</v>
      </c>
      <c r="AJ8231" t="s">
        <v>331</v>
      </c>
    </row>
    <row r="8232" spans="1:36" x14ac:dyDescent="0.25">
      <c r="A8232" t="s">
        <v>32</v>
      </c>
      <c r="B8232" t="s">
        <v>24775</v>
      </c>
      <c r="C8232">
        <f>YEAR(B8232)</f>
        <v>2022</v>
      </c>
      <c r="D8232">
        <v>87.8</v>
      </c>
      <c r="E8232">
        <v>77</v>
      </c>
      <c r="F8232">
        <v>83.5</v>
      </c>
      <c r="H8232" s="2">
        <f>IF(F8232-78.64&lt;=0,0,IF(F8232-78.64&lt;=1,1,2))</f>
        <v>2</v>
      </c>
      <c r="I8232">
        <v>91.5</v>
      </c>
      <c r="J8232">
        <v>77</v>
      </c>
      <c r="K8232">
        <v>85.8</v>
      </c>
      <c r="L8232">
        <v>66.2</v>
      </c>
      <c r="M8232">
        <v>56.2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32.200000000000003</v>
      </c>
      <c r="V8232">
        <v>13.9</v>
      </c>
      <c r="W8232">
        <v>305.8</v>
      </c>
      <c r="X8232">
        <v>1009.1</v>
      </c>
      <c r="Y8232">
        <v>0</v>
      </c>
      <c r="Z8232">
        <v>6.2</v>
      </c>
      <c r="AA8232">
        <v>329.2</v>
      </c>
      <c r="AB8232">
        <v>28.5</v>
      </c>
      <c r="AC8232">
        <v>10</v>
      </c>
      <c r="AD8232">
        <v>0</v>
      </c>
      <c r="AE8232" t="s">
        <v>24776</v>
      </c>
      <c r="AF8232" t="s">
        <v>24777</v>
      </c>
      <c r="AG8232">
        <v>0.89</v>
      </c>
      <c r="AH8232" t="s">
        <v>330</v>
      </c>
      <c r="AI8232" t="s">
        <v>9140</v>
      </c>
      <c r="AJ8232" t="s">
        <v>331</v>
      </c>
    </row>
    <row r="8233" spans="1:36" x14ac:dyDescent="0.25">
      <c r="A8233" t="s">
        <v>32</v>
      </c>
      <c r="B8233" t="s">
        <v>24778</v>
      </c>
      <c r="C8233">
        <f>YEAR(B8233)</f>
        <v>2022</v>
      </c>
      <c r="D8233">
        <v>84.2</v>
      </c>
      <c r="E8233">
        <v>75.2</v>
      </c>
      <c r="F8233">
        <v>81.599999999999994</v>
      </c>
      <c r="H8233" s="2">
        <f>IF(F8233-78.64&lt;=0,0,IF(F8233-78.64&lt;=1,1,2))</f>
        <v>2</v>
      </c>
      <c r="I8233">
        <v>88.5</v>
      </c>
      <c r="J8233">
        <v>75.2</v>
      </c>
      <c r="K8233">
        <v>83.7</v>
      </c>
      <c r="L8233">
        <v>66.599999999999994</v>
      </c>
      <c r="M8233">
        <v>60.6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27.5</v>
      </c>
      <c r="V8233">
        <v>19.7</v>
      </c>
      <c r="W8233">
        <v>300.60000000000002</v>
      </c>
      <c r="X8233">
        <v>1008.6</v>
      </c>
      <c r="Y8233">
        <v>0</v>
      </c>
      <c r="Z8233">
        <v>6.2</v>
      </c>
      <c r="AA8233">
        <v>324.10000000000002</v>
      </c>
      <c r="AB8233">
        <v>27.9</v>
      </c>
      <c r="AC8233">
        <v>10</v>
      </c>
      <c r="AD8233">
        <v>0</v>
      </c>
      <c r="AE8233" t="s">
        <v>24779</v>
      </c>
      <c r="AF8233" t="s">
        <v>24780</v>
      </c>
      <c r="AG8233">
        <v>0.92</v>
      </c>
      <c r="AH8233" t="s">
        <v>330</v>
      </c>
      <c r="AI8233" t="s">
        <v>9140</v>
      </c>
      <c r="AJ8233" t="s">
        <v>331</v>
      </c>
    </row>
    <row r="8234" spans="1:36" x14ac:dyDescent="0.25">
      <c r="A8234" t="s">
        <v>32</v>
      </c>
      <c r="B8234" t="s">
        <v>24781</v>
      </c>
      <c r="C8234">
        <f>YEAR(B8234)</f>
        <v>2022</v>
      </c>
      <c r="D8234">
        <v>86</v>
      </c>
      <c r="E8234">
        <v>69.8</v>
      </c>
      <c r="F8234">
        <v>79.7</v>
      </c>
      <c r="H8234" s="2">
        <f>IF(F8234-78.64&lt;=0,0,IF(F8234-78.64&lt;=1,1,2))</f>
        <v>2</v>
      </c>
      <c r="I8234">
        <v>88.5</v>
      </c>
      <c r="J8234">
        <v>69.8</v>
      </c>
      <c r="K8234">
        <v>81.099999999999994</v>
      </c>
      <c r="L8234">
        <v>66.900000000000006</v>
      </c>
      <c r="M8234">
        <v>66.099999999999994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32.200000000000003</v>
      </c>
      <c r="V8234">
        <v>17.2</v>
      </c>
      <c r="W8234">
        <v>307.60000000000002</v>
      </c>
      <c r="X8234">
        <v>1007.8</v>
      </c>
      <c r="Y8234">
        <v>2.2000000000000002</v>
      </c>
      <c r="Z8234">
        <v>6.2</v>
      </c>
      <c r="AA8234">
        <v>333.5</v>
      </c>
      <c r="AB8234">
        <v>28.7</v>
      </c>
      <c r="AC8234">
        <v>10</v>
      </c>
      <c r="AD8234">
        <v>0</v>
      </c>
      <c r="AE8234" t="s">
        <v>24782</v>
      </c>
      <c r="AF8234" t="s">
        <v>24783</v>
      </c>
      <c r="AG8234">
        <v>0.95</v>
      </c>
      <c r="AH8234" t="s">
        <v>330</v>
      </c>
      <c r="AI8234" t="s">
        <v>9140</v>
      </c>
      <c r="AJ8234" t="s">
        <v>331</v>
      </c>
    </row>
    <row r="8235" spans="1:36" x14ac:dyDescent="0.25">
      <c r="A8235" t="s">
        <v>32</v>
      </c>
      <c r="B8235" t="s">
        <v>24784</v>
      </c>
      <c r="C8235">
        <f>YEAR(B8235)</f>
        <v>2022</v>
      </c>
      <c r="D8235">
        <v>87.8</v>
      </c>
      <c r="E8235">
        <v>71.599999999999994</v>
      </c>
      <c r="F8235">
        <v>79.2</v>
      </c>
      <c r="H8235" s="2">
        <f>IF(F8235-78.64&lt;=0,0,IF(F8235-78.64&lt;=1,1,2))</f>
        <v>1</v>
      </c>
      <c r="I8235">
        <v>92</v>
      </c>
      <c r="J8235">
        <v>71.599999999999994</v>
      </c>
      <c r="K8235">
        <v>80.900000000000006</v>
      </c>
      <c r="L8235">
        <v>65.599999999999994</v>
      </c>
      <c r="M8235">
        <v>63.8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22.4</v>
      </c>
      <c r="V8235">
        <v>16.100000000000001</v>
      </c>
      <c r="W8235">
        <v>293</v>
      </c>
      <c r="X8235">
        <v>1008.1</v>
      </c>
      <c r="Y8235">
        <v>0.1</v>
      </c>
      <c r="Z8235">
        <v>6.2</v>
      </c>
      <c r="AA8235">
        <v>329.6</v>
      </c>
      <c r="AB8235">
        <v>28.4</v>
      </c>
      <c r="AC8235">
        <v>10</v>
      </c>
      <c r="AD8235">
        <v>0</v>
      </c>
      <c r="AE8235" t="s">
        <v>24785</v>
      </c>
      <c r="AF8235" t="s">
        <v>24786</v>
      </c>
      <c r="AG8235">
        <v>0</v>
      </c>
      <c r="AH8235" t="s">
        <v>330</v>
      </c>
      <c r="AI8235" t="s">
        <v>9140</v>
      </c>
      <c r="AJ8235" t="s">
        <v>331</v>
      </c>
    </row>
    <row r="8236" spans="1:36" x14ac:dyDescent="0.25">
      <c r="A8236" t="s">
        <v>32</v>
      </c>
      <c r="B8236" t="s">
        <v>24787</v>
      </c>
      <c r="C8236">
        <f>YEAR(B8236)</f>
        <v>2022</v>
      </c>
      <c r="D8236">
        <v>84.2</v>
      </c>
      <c r="E8236">
        <v>69.8</v>
      </c>
      <c r="F8236">
        <v>78</v>
      </c>
      <c r="H8236" s="2">
        <f>IF(F8236-78.64&lt;=0,0,IF(F8236-78.64&lt;=1,1,2))</f>
        <v>0</v>
      </c>
      <c r="I8236">
        <v>88.3</v>
      </c>
      <c r="J8236">
        <v>69.8</v>
      </c>
      <c r="K8236">
        <v>79.599999999999994</v>
      </c>
      <c r="L8236">
        <v>66.400000000000006</v>
      </c>
      <c r="M8236">
        <v>67.900000000000006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26.2</v>
      </c>
      <c r="V8236">
        <v>18.3</v>
      </c>
      <c r="W8236">
        <v>299.60000000000002</v>
      </c>
      <c r="X8236">
        <v>1010.3</v>
      </c>
      <c r="Y8236">
        <v>0</v>
      </c>
      <c r="Z8236">
        <v>6.2</v>
      </c>
      <c r="AA8236">
        <v>320.7</v>
      </c>
      <c r="AB8236">
        <v>27.5</v>
      </c>
      <c r="AC8236">
        <v>9</v>
      </c>
      <c r="AD8236">
        <v>0</v>
      </c>
      <c r="AE8236" t="s">
        <v>24788</v>
      </c>
      <c r="AF8236" t="s">
        <v>24789</v>
      </c>
      <c r="AG8236">
        <v>0.02</v>
      </c>
      <c r="AH8236" t="s">
        <v>330</v>
      </c>
      <c r="AI8236" t="s">
        <v>9140</v>
      </c>
      <c r="AJ8236" t="s">
        <v>331</v>
      </c>
    </row>
    <row r="8237" spans="1:36" x14ac:dyDescent="0.25">
      <c r="A8237" t="s">
        <v>32</v>
      </c>
      <c r="B8237" t="s">
        <v>24790</v>
      </c>
      <c r="C8237">
        <f>YEAR(B8237)</f>
        <v>2022</v>
      </c>
      <c r="D8237">
        <v>86</v>
      </c>
      <c r="E8237">
        <v>73.400000000000006</v>
      </c>
      <c r="F8237">
        <v>80.8</v>
      </c>
      <c r="H8237" s="2">
        <f>IF(F8237-78.64&lt;=0,0,IF(F8237-78.64&lt;=1,1,2))</f>
        <v>2</v>
      </c>
      <c r="I8237">
        <v>89.4</v>
      </c>
      <c r="J8237">
        <v>73.400000000000006</v>
      </c>
      <c r="K8237">
        <v>82.6</v>
      </c>
      <c r="L8237">
        <v>68.099999999999994</v>
      </c>
      <c r="M8237">
        <v>66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25.3</v>
      </c>
      <c r="V8237">
        <v>19.7</v>
      </c>
      <c r="W8237">
        <v>308.10000000000002</v>
      </c>
      <c r="X8237">
        <v>1010.3</v>
      </c>
      <c r="Y8237">
        <v>0</v>
      </c>
      <c r="Z8237">
        <v>6.2</v>
      </c>
      <c r="AA8237">
        <v>322.8</v>
      </c>
      <c r="AB8237">
        <v>27.9</v>
      </c>
      <c r="AC8237">
        <v>10</v>
      </c>
      <c r="AD8237">
        <v>0</v>
      </c>
      <c r="AE8237" t="s">
        <v>24791</v>
      </c>
      <c r="AF8237" t="s">
        <v>24792</v>
      </c>
      <c r="AG8237">
        <v>0.06</v>
      </c>
      <c r="AH8237" t="s">
        <v>330</v>
      </c>
      <c r="AI8237" t="s">
        <v>9140</v>
      </c>
      <c r="AJ8237" t="s">
        <v>331</v>
      </c>
    </row>
    <row r="8238" spans="1:36" x14ac:dyDescent="0.25">
      <c r="A8238" t="s">
        <v>32</v>
      </c>
      <c r="B8238" t="s">
        <v>24793</v>
      </c>
      <c r="C8238">
        <f>YEAR(B8238)</f>
        <v>2022</v>
      </c>
      <c r="D8238">
        <v>87.8</v>
      </c>
      <c r="E8238">
        <v>69.8</v>
      </c>
      <c r="F8238">
        <v>79.599999999999994</v>
      </c>
      <c r="H8238" s="2">
        <f>IF(F8238-78.64&lt;=0,0,IF(F8238-78.64&lt;=1,1,2))</f>
        <v>1</v>
      </c>
      <c r="I8238">
        <v>92.7</v>
      </c>
      <c r="J8238">
        <v>69.8</v>
      </c>
      <c r="K8238">
        <v>81.8</v>
      </c>
      <c r="L8238">
        <v>67.3</v>
      </c>
      <c r="M8238">
        <v>67.099999999999994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28</v>
      </c>
      <c r="V8238">
        <v>16.100000000000001</v>
      </c>
      <c r="W8238">
        <v>287.60000000000002</v>
      </c>
      <c r="X8238">
        <v>1008.8</v>
      </c>
      <c r="Y8238">
        <v>0.2</v>
      </c>
      <c r="Z8238">
        <v>6.2</v>
      </c>
      <c r="AA8238">
        <v>322.89999999999998</v>
      </c>
      <c r="AB8238">
        <v>27.9</v>
      </c>
      <c r="AC8238">
        <v>10</v>
      </c>
      <c r="AD8238">
        <v>0</v>
      </c>
      <c r="AE8238" t="s">
        <v>24794</v>
      </c>
      <c r="AF8238" t="s">
        <v>24795</v>
      </c>
      <c r="AG8238">
        <v>0.09</v>
      </c>
      <c r="AH8238" t="s">
        <v>330</v>
      </c>
      <c r="AI8238" t="s">
        <v>9140</v>
      </c>
      <c r="AJ8238" t="s">
        <v>331</v>
      </c>
    </row>
    <row r="8239" spans="1:36" x14ac:dyDescent="0.25">
      <c r="A8239" t="s">
        <v>32</v>
      </c>
      <c r="B8239" t="s">
        <v>24796</v>
      </c>
      <c r="C8239">
        <f>YEAR(B8239)</f>
        <v>2022</v>
      </c>
      <c r="D8239">
        <v>86</v>
      </c>
      <c r="E8239">
        <v>73.400000000000006</v>
      </c>
      <c r="F8239">
        <v>80.900000000000006</v>
      </c>
      <c r="H8239" s="2">
        <f>IF(F8239-78.64&lt;=0,0,IF(F8239-78.64&lt;=1,1,2))</f>
        <v>2</v>
      </c>
      <c r="I8239">
        <v>91</v>
      </c>
      <c r="J8239">
        <v>73.400000000000006</v>
      </c>
      <c r="K8239">
        <v>83.4</v>
      </c>
      <c r="L8239">
        <v>68</v>
      </c>
      <c r="M8239">
        <v>65.400000000000006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24.8</v>
      </c>
      <c r="V8239">
        <v>15</v>
      </c>
      <c r="W8239">
        <v>305.8</v>
      </c>
      <c r="X8239">
        <v>1008</v>
      </c>
      <c r="Y8239">
        <v>0.5</v>
      </c>
      <c r="Z8239">
        <v>6.2</v>
      </c>
      <c r="AA8239">
        <v>317.7</v>
      </c>
      <c r="AB8239">
        <v>27.5</v>
      </c>
      <c r="AC8239">
        <v>9</v>
      </c>
      <c r="AD8239">
        <v>0</v>
      </c>
      <c r="AE8239" t="s">
        <v>24797</v>
      </c>
      <c r="AF8239" t="s">
        <v>24798</v>
      </c>
      <c r="AG8239">
        <v>0.13</v>
      </c>
      <c r="AH8239" t="s">
        <v>330</v>
      </c>
      <c r="AI8239" t="s">
        <v>9140</v>
      </c>
      <c r="AJ8239" t="s">
        <v>331</v>
      </c>
    </row>
    <row r="8240" spans="1:36" x14ac:dyDescent="0.25">
      <c r="A8240" t="s">
        <v>32</v>
      </c>
      <c r="B8240" t="s">
        <v>24799</v>
      </c>
      <c r="C8240">
        <f>YEAR(B8240)</f>
        <v>2022</v>
      </c>
      <c r="D8240">
        <v>86</v>
      </c>
      <c r="E8240">
        <v>77</v>
      </c>
      <c r="F8240">
        <v>81.7</v>
      </c>
      <c r="H8240" s="2">
        <f>IF(F8240-78.64&lt;=0,0,IF(F8240-78.64&lt;=1,1,2))</f>
        <v>2</v>
      </c>
      <c r="I8240">
        <v>88.4</v>
      </c>
      <c r="J8240">
        <v>77</v>
      </c>
      <c r="K8240">
        <v>82.9</v>
      </c>
      <c r="L8240">
        <v>66.400000000000006</v>
      </c>
      <c r="M8240">
        <v>60.5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33.6</v>
      </c>
      <c r="V8240">
        <v>19.7</v>
      </c>
      <c r="W8240">
        <v>300.89999999999998</v>
      </c>
      <c r="X8240">
        <v>1009.1</v>
      </c>
      <c r="Y8240">
        <v>0.1</v>
      </c>
      <c r="Z8240">
        <v>6.2</v>
      </c>
      <c r="AA8240">
        <v>318.7</v>
      </c>
      <c r="AB8240">
        <v>27.5</v>
      </c>
      <c r="AC8240">
        <v>10</v>
      </c>
      <c r="AD8240">
        <v>0</v>
      </c>
      <c r="AE8240" t="s">
        <v>24800</v>
      </c>
      <c r="AF8240" t="s">
        <v>24801</v>
      </c>
      <c r="AG8240">
        <v>0.16</v>
      </c>
      <c r="AH8240" t="s">
        <v>330</v>
      </c>
      <c r="AI8240" t="s">
        <v>9140</v>
      </c>
      <c r="AJ8240" t="s">
        <v>331</v>
      </c>
    </row>
    <row r="8241" spans="1:36" x14ac:dyDescent="0.25">
      <c r="A8241" t="s">
        <v>32</v>
      </c>
      <c r="B8241" t="s">
        <v>24802</v>
      </c>
      <c r="C8241">
        <f>YEAR(B8241)</f>
        <v>2022</v>
      </c>
      <c r="D8241">
        <v>84.2</v>
      </c>
      <c r="E8241">
        <v>78.8</v>
      </c>
      <c r="F8241">
        <v>80.900000000000006</v>
      </c>
      <c r="H8241" s="2">
        <f>IF(F8241-78.64&lt;=0,0,IF(F8241-78.64&lt;=1,1,2))</f>
        <v>2</v>
      </c>
      <c r="I8241">
        <v>87.4</v>
      </c>
      <c r="J8241">
        <v>78.8</v>
      </c>
      <c r="K8241">
        <v>82.3</v>
      </c>
      <c r="L8241">
        <v>65.5</v>
      </c>
      <c r="M8241">
        <v>59.6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33.1</v>
      </c>
      <c r="V8241">
        <v>20.8</v>
      </c>
      <c r="W8241">
        <v>297.10000000000002</v>
      </c>
      <c r="X8241">
        <v>1009.5</v>
      </c>
      <c r="Y8241">
        <v>15.8</v>
      </c>
      <c r="Z8241">
        <v>6.2</v>
      </c>
      <c r="AA8241">
        <v>307.5</v>
      </c>
      <c r="AB8241">
        <v>26.5</v>
      </c>
      <c r="AC8241">
        <v>9</v>
      </c>
      <c r="AD8241">
        <v>0</v>
      </c>
      <c r="AE8241" t="s">
        <v>24803</v>
      </c>
      <c r="AF8241" t="s">
        <v>24804</v>
      </c>
      <c r="AG8241">
        <v>0.2</v>
      </c>
      <c r="AH8241" t="s">
        <v>330</v>
      </c>
      <c r="AI8241" t="s">
        <v>9140</v>
      </c>
      <c r="AJ8241" t="s">
        <v>331</v>
      </c>
    </row>
    <row r="8242" spans="1:36" x14ac:dyDescent="0.25">
      <c r="A8242" t="s">
        <v>32</v>
      </c>
      <c r="B8242" t="s">
        <v>24805</v>
      </c>
      <c r="C8242">
        <f>YEAR(B8242)</f>
        <v>2022</v>
      </c>
      <c r="D8242">
        <v>82.4</v>
      </c>
      <c r="E8242">
        <v>77</v>
      </c>
      <c r="F8242">
        <v>79.599999999999994</v>
      </c>
      <c r="H8242" s="2">
        <f>IF(F8242-78.64&lt;=0,0,IF(F8242-78.64&lt;=1,1,2))</f>
        <v>1</v>
      </c>
      <c r="I8242">
        <v>86.2</v>
      </c>
      <c r="J8242">
        <v>77</v>
      </c>
      <c r="K8242">
        <v>80.900000000000006</v>
      </c>
      <c r="L8242">
        <v>67.400000000000006</v>
      </c>
      <c r="M8242">
        <v>66.599999999999994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31.3</v>
      </c>
      <c r="V8242">
        <v>18.3</v>
      </c>
      <c r="W8242">
        <v>302.7</v>
      </c>
      <c r="X8242">
        <v>1010.4</v>
      </c>
      <c r="Y8242">
        <v>20.399999999999999</v>
      </c>
      <c r="Z8242">
        <v>6.2</v>
      </c>
      <c r="AA8242">
        <v>302.39999999999998</v>
      </c>
      <c r="AB8242">
        <v>26.1</v>
      </c>
      <c r="AC8242">
        <v>9</v>
      </c>
      <c r="AD8242">
        <v>0</v>
      </c>
      <c r="AE8242" t="s">
        <v>24806</v>
      </c>
      <c r="AF8242" t="s">
        <v>24807</v>
      </c>
      <c r="AG8242">
        <v>0.23</v>
      </c>
      <c r="AH8242" t="s">
        <v>36</v>
      </c>
      <c r="AI8242" t="s">
        <v>37</v>
      </c>
      <c r="AJ8242" t="s">
        <v>38</v>
      </c>
    </row>
    <row r="8243" spans="1:36" x14ac:dyDescent="0.25">
      <c r="A8243" t="s">
        <v>32</v>
      </c>
      <c r="B8243" t="s">
        <v>24808</v>
      </c>
      <c r="C8243">
        <f>YEAR(B8243)</f>
        <v>2022</v>
      </c>
      <c r="D8243">
        <v>84.2</v>
      </c>
      <c r="E8243">
        <v>77</v>
      </c>
      <c r="F8243">
        <v>80.5</v>
      </c>
      <c r="H8243" s="2">
        <f>IF(F8243-78.64&lt;=0,0,IF(F8243-78.64&lt;=1,1,2))</f>
        <v>2</v>
      </c>
      <c r="I8243">
        <v>85.7</v>
      </c>
      <c r="J8243">
        <v>77</v>
      </c>
      <c r="K8243">
        <v>81.400000000000006</v>
      </c>
      <c r="L8243">
        <v>65.099999999999994</v>
      </c>
      <c r="M8243">
        <v>60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32.4</v>
      </c>
      <c r="V8243">
        <v>20.8</v>
      </c>
      <c r="W8243">
        <v>297.2</v>
      </c>
      <c r="X8243">
        <v>1010.3</v>
      </c>
      <c r="Y8243">
        <v>19.899999999999999</v>
      </c>
      <c r="Z8243">
        <v>6.2</v>
      </c>
      <c r="AA8243">
        <v>309.5</v>
      </c>
      <c r="AB8243">
        <v>26.6</v>
      </c>
      <c r="AC8243">
        <v>9</v>
      </c>
      <c r="AD8243">
        <v>0</v>
      </c>
      <c r="AE8243" t="s">
        <v>24809</v>
      </c>
      <c r="AF8243" t="s">
        <v>24810</v>
      </c>
      <c r="AG8243">
        <v>0.25</v>
      </c>
      <c r="AH8243" t="s">
        <v>330</v>
      </c>
      <c r="AI8243" t="s">
        <v>9140</v>
      </c>
      <c r="AJ8243" t="s">
        <v>331</v>
      </c>
    </row>
    <row r="8244" spans="1:36" x14ac:dyDescent="0.25">
      <c r="A8244" t="s">
        <v>32</v>
      </c>
      <c r="B8244" t="s">
        <v>24811</v>
      </c>
      <c r="C8244">
        <f>YEAR(B8244)</f>
        <v>2022</v>
      </c>
      <c r="D8244">
        <v>84.2</v>
      </c>
      <c r="E8244">
        <v>75.2</v>
      </c>
      <c r="F8244">
        <v>80.5</v>
      </c>
      <c r="H8244" s="2">
        <f>IF(F8244-78.64&lt;=0,0,IF(F8244-78.64&lt;=1,1,2))</f>
        <v>2</v>
      </c>
      <c r="I8244">
        <v>88.5</v>
      </c>
      <c r="J8244">
        <v>75.2</v>
      </c>
      <c r="K8244">
        <v>82.1</v>
      </c>
      <c r="L8244">
        <v>66.2</v>
      </c>
      <c r="M8244">
        <v>61.9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34.4</v>
      </c>
      <c r="V8244">
        <v>21.9</v>
      </c>
      <c r="W8244">
        <v>296.8</v>
      </c>
      <c r="X8244">
        <v>1007.3</v>
      </c>
      <c r="Y8244">
        <v>16.2</v>
      </c>
      <c r="Z8244">
        <v>6.2</v>
      </c>
      <c r="AA8244">
        <v>306.3</v>
      </c>
      <c r="AB8244">
        <v>26.4</v>
      </c>
      <c r="AC8244">
        <v>9</v>
      </c>
      <c r="AD8244">
        <v>0</v>
      </c>
      <c r="AE8244" t="s">
        <v>24812</v>
      </c>
      <c r="AF8244" t="s">
        <v>24813</v>
      </c>
      <c r="AG8244">
        <v>0.3</v>
      </c>
      <c r="AH8244" t="s">
        <v>330</v>
      </c>
      <c r="AI8244" t="s">
        <v>9140</v>
      </c>
      <c r="AJ8244" t="s">
        <v>331</v>
      </c>
    </row>
    <row r="8245" spans="1:36" x14ac:dyDescent="0.25">
      <c r="A8245" t="s">
        <v>32</v>
      </c>
      <c r="B8245" t="s">
        <v>24814</v>
      </c>
      <c r="C8245">
        <f>YEAR(B8245)</f>
        <v>2022</v>
      </c>
      <c r="D8245">
        <v>84.2</v>
      </c>
      <c r="E8245">
        <v>78.8</v>
      </c>
      <c r="F8245">
        <v>80.7</v>
      </c>
      <c r="H8245" s="2">
        <f>IF(F8245-78.64&lt;=0,0,IF(F8245-78.64&lt;=1,1,2))</f>
        <v>2</v>
      </c>
      <c r="I8245">
        <v>87.4</v>
      </c>
      <c r="J8245">
        <v>78.8</v>
      </c>
      <c r="K8245">
        <v>82.6</v>
      </c>
      <c r="L8245">
        <v>67.599999999999994</v>
      </c>
      <c r="M8245">
        <v>64.7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35.1</v>
      </c>
      <c r="V8245">
        <v>24.2</v>
      </c>
      <c r="W8245">
        <v>294.3</v>
      </c>
      <c r="X8245">
        <v>1006.3</v>
      </c>
      <c r="Y8245">
        <v>32.4</v>
      </c>
      <c r="Z8245">
        <v>6.2</v>
      </c>
      <c r="AA8245">
        <v>295.5</v>
      </c>
      <c r="AB8245">
        <v>25.4</v>
      </c>
      <c r="AC8245">
        <v>9</v>
      </c>
      <c r="AD8245">
        <v>0</v>
      </c>
      <c r="AE8245" t="s">
        <v>24815</v>
      </c>
      <c r="AF8245" t="s">
        <v>24816</v>
      </c>
      <c r="AG8245">
        <v>0.34</v>
      </c>
      <c r="AH8245" t="s">
        <v>36</v>
      </c>
      <c r="AI8245" t="s">
        <v>37</v>
      </c>
      <c r="AJ8245" t="s">
        <v>38</v>
      </c>
    </row>
    <row r="8246" spans="1:36" x14ac:dyDescent="0.25">
      <c r="A8246" t="s">
        <v>32</v>
      </c>
      <c r="B8246" t="s">
        <v>24817</v>
      </c>
      <c r="C8246">
        <f>YEAR(B8246)</f>
        <v>2022</v>
      </c>
      <c r="D8246">
        <v>82.4</v>
      </c>
      <c r="E8246">
        <v>77</v>
      </c>
      <c r="F8246">
        <v>80.099999999999994</v>
      </c>
      <c r="H8246" s="2">
        <f>IF(F8246-78.64&lt;=0,0,IF(F8246-78.64&lt;=1,1,2))</f>
        <v>2</v>
      </c>
      <c r="I8246">
        <v>88.3</v>
      </c>
      <c r="J8246">
        <v>77</v>
      </c>
      <c r="K8246">
        <v>82.3</v>
      </c>
      <c r="L8246">
        <v>70.099999999999994</v>
      </c>
      <c r="M8246">
        <v>71.8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25.9</v>
      </c>
      <c r="V8246">
        <v>19.7</v>
      </c>
      <c r="W8246">
        <v>301.7</v>
      </c>
      <c r="X8246">
        <v>1007.8</v>
      </c>
      <c r="Y8246">
        <v>27.8</v>
      </c>
      <c r="Z8246">
        <v>6.2</v>
      </c>
      <c r="AA8246">
        <v>294.60000000000002</v>
      </c>
      <c r="AB8246">
        <v>25.5</v>
      </c>
      <c r="AC8246">
        <v>9</v>
      </c>
      <c r="AD8246">
        <v>0</v>
      </c>
      <c r="AE8246" t="s">
        <v>24818</v>
      </c>
      <c r="AF8246" t="s">
        <v>24819</v>
      </c>
      <c r="AG8246">
        <v>0.37</v>
      </c>
      <c r="AH8246" t="s">
        <v>36</v>
      </c>
      <c r="AI8246" t="s">
        <v>37</v>
      </c>
      <c r="AJ8246" t="s">
        <v>38</v>
      </c>
    </row>
    <row r="8247" spans="1:36" x14ac:dyDescent="0.25">
      <c r="A8247" t="s">
        <v>32</v>
      </c>
      <c r="B8247" t="s">
        <v>24820</v>
      </c>
      <c r="C8247">
        <f>YEAR(B8247)</f>
        <v>2022</v>
      </c>
      <c r="D8247">
        <v>86</v>
      </c>
      <c r="E8247">
        <v>75.2</v>
      </c>
      <c r="F8247">
        <v>80.400000000000006</v>
      </c>
      <c r="H8247" s="2">
        <f>IF(F8247-78.64&lt;=0,0,IF(F8247-78.64&lt;=1,1,2))</f>
        <v>2</v>
      </c>
      <c r="I8247">
        <v>90.6</v>
      </c>
      <c r="J8247">
        <v>75.2</v>
      </c>
      <c r="K8247">
        <v>82.1</v>
      </c>
      <c r="L8247">
        <v>69</v>
      </c>
      <c r="M8247">
        <v>69.2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30</v>
      </c>
      <c r="V8247">
        <v>23</v>
      </c>
      <c r="W8247">
        <v>301.89999999999998</v>
      </c>
      <c r="X8247">
        <v>1009.3</v>
      </c>
      <c r="Y8247">
        <v>27.8</v>
      </c>
      <c r="Z8247">
        <v>6.2</v>
      </c>
      <c r="AA8247">
        <v>296.89999999999998</v>
      </c>
      <c r="AB8247">
        <v>25.5</v>
      </c>
      <c r="AC8247">
        <v>9</v>
      </c>
      <c r="AD8247">
        <v>0</v>
      </c>
      <c r="AE8247" t="s">
        <v>24821</v>
      </c>
      <c r="AF8247" t="s">
        <v>24822</v>
      </c>
      <c r="AG8247">
        <v>0.41</v>
      </c>
      <c r="AH8247" t="s">
        <v>36</v>
      </c>
      <c r="AI8247" t="s">
        <v>37</v>
      </c>
      <c r="AJ8247" t="s">
        <v>38</v>
      </c>
    </row>
    <row r="8248" spans="1:36" x14ac:dyDescent="0.25">
      <c r="A8248" t="s">
        <v>32</v>
      </c>
      <c r="B8248" t="s">
        <v>24823</v>
      </c>
      <c r="C8248">
        <f>YEAR(B8248)</f>
        <v>2022</v>
      </c>
      <c r="D8248">
        <v>84.2</v>
      </c>
      <c r="E8248">
        <v>71.599999999999994</v>
      </c>
      <c r="F8248">
        <v>79</v>
      </c>
      <c r="H8248" s="2">
        <f>IF(F8248-78.64&lt;=0,0,IF(F8248-78.64&lt;=1,1,2))</f>
        <v>1</v>
      </c>
      <c r="I8248">
        <v>87.4</v>
      </c>
      <c r="J8248">
        <v>71.599999999999994</v>
      </c>
      <c r="K8248">
        <v>80.3</v>
      </c>
      <c r="L8248">
        <v>66.2</v>
      </c>
      <c r="M8248">
        <v>65.400000000000006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31.3</v>
      </c>
      <c r="V8248">
        <v>23</v>
      </c>
      <c r="W8248">
        <v>293.7</v>
      </c>
      <c r="X8248">
        <v>1009</v>
      </c>
      <c r="Y8248">
        <v>23.8</v>
      </c>
      <c r="Z8248">
        <v>6.2</v>
      </c>
      <c r="AA8248">
        <v>296.2</v>
      </c>
      <c r="AB8248">
        <v>25.5</v>
      </c>
      <c r="AC8248">
        <v>9</v>
      </c>
      <c r="AD8248">
        <v>0</v>
      </c>
      <c r="AE8248" t="s">
        <v>24824</v>
      </c>
      <c r="AF8248" t="s">
        <v>24825</v>
      </c>
      <c r="AG8248">
        <v>0.44</v>
      </c>
      <c r="AH8248" t="s">
        <v>36</v>
      </c>
      <c r="AI8248" t="s">
        <v>37</v>
      </c>
      <c r="AJ8248" t="s">
        <v>38</v>
      </c>
    </row>
    <row r="8249" spans="1:36" x14ac:dyDescent="0.25">
      <c r="A8249" t="s">
        <v>32</v>
      </c>
      <c r="B8249" t="s">
        <v>24826</v>
      </c>
      <c r="C8249">
        <f>YEAR(B8249)</f>
        <v>2022</v>
      </c>
      <c r="D8249">
        <v>82.4</v>
      </c>
      <c r="E8249">
        <v>77</v>
      </c>
      <c r="F8249">
        <v>79.2</v>
      </c>
      <c r="H8249" s="2">
        <f>IF(F8249-78.64&lt;=0,0,IF(F8249-78.64&lt;=1,1,2))</f>
        <v>1</v>
      </c>
      <c r="I8249">
        <v>86.2</v>
      </c>
      <c r="J8249">
        <v>77</v>
      </c>
      <c r="K8249">
        <v>80.5</v>
      </c>
      <c r="L8249">
        <v>68.5</v>
      </c>
      <c r="M8249">
        <v>69.900000000000006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30.2</v>
      </c>
      <c r="V8249">
        <v>19.7</v>
      </c>
      <c r="W8249">
        <v>299.8</v>
      </c>
      <c r="X8249">
        <v>1009.5</v>
      </c>
      <c r="Y8249">
        <v>27.4</v>
      </c>
      <c r="Z8249">
        <v>6.2</v>
      </c>
      <c r="AA8249">
        <v>286.5</v>
      </c>
      <c r="AB8249">
        <v>25</v>
      </c>
      <c r="AC8249">
        <v>9</v>
      </c>
      <c r="AD8249">
        <v>0</v>
      </c>
      <c r="AE8249" t="s">
        <v>24827</v>
      </c>
      <c r="AF8249" t="s">
        <v>24828</v>
      </c>
      <c r="AG8249">
        <v>0.48</v>
      </c>
      <c r="AH8249" t="s">
        <v>36</v>
      </c>
      <c r="AI8249" t="s">
        <v>37</v>
      </c>
      <c r="AJ8249" t="s">
        <v>38</v>
      </c>
    </row>
    <row r="8250" spans="1:36" x14ac:dyDescent="0.25">
      <c r="A8250" t="s">
        <v>32</v>
      </c>
      <c r="B8250" t="s">
        <v>24829</v>
      </c>
      <c r="C8250">
        <f>YEAR(B8250)</f>
        <v>2022</v>
      </c>
      <c r="D8250">
        <v>84.2</v>
      </c>
      <c r="E8250">
        <v>73.400000000000006</v>
      </c>
      <c r="F8250">
        <v>79.400000000000006</v>
      </c>
      <c r="H8250" s="2">
        <f>IF(F8250-78.64&lt;=0,0,IF(F8250-78.64&lt;=1,1,2))</f>
        <v>1</v>
      </c>
      <c r="I8250">
        <v>87.4</v>
      </c>
      <c r="J8250">
        <v>73.400000000000006</v>
      </c>
      <c r="K8250">
        <v>80.400000000000006</v>
      </c>
      <c r="L8250">
        <v>65.7</v>
      </c>
      <c r="M8250">
        <v>63.2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31.8</v>
      </c>
      <c r="V8250">
        <v>21.9</v>
      </c>
      <c r="W8250">
        <v>296</v>
      </c>
      <c r="X8250">
        <v>1010.4</v>
      </c>
      <c r="Y8250">
        <v>25.5</v>
      </c>
      <c r="Z8250">
        <v>6.2</v>
      </c>
      <c r="AA8250">
        <v>305</v>
      </c>
      <c r="AB8250">
        <v>26.6</v>
      </c>
      <c r="AC8250">
        <v>9</v>
      </c>
      <c r="AD8250">
        <v>0</v>
      </c>
      <c r="AE8250" t="s">
        <v>24830</v>
      </c>
      <c r="AF8250" t="s">
        <v>24831</v>
      </c>
      <c r="AG8250">
        <v>0.5</v>
      </c>
      <c r="AH8250" t="s">
        <v>36</v>
      </c>
      <c r="AI8250" t="s">
        <v>37</v>
      </c>
      <c r="AJ8250" t="s">
        <v>38</v>
      </c>
    </row>
    <row r="8251" spans="1:36" x14ac:dyDescent="0.25">
      <c r="A8251" t="s">
        <v>32</v>
      </c>
      <c r="B8251" t="s">
        <v>24832</v>
      </c>
      <c r="C8251">
        <f>YEAR(B8251)</f>
        <v>2022</v>
      </c>
      <c r="D8251">
        <v>84.2</v>
      </c>
      <c r="E8251">
        <v>69.8</v>
      </c>
      <c r="F8251">
        <v>78.400000000000006</v>
      </c>
      <c r="H8251" s="2">
        <f>IF(F8251-78.64&lt;=0,0,IF(F8251-78.64&lt;=1,1,2))</f>
        <v>0</v>
      </c>
      <c r="I8251">
        <v>87.4</v>
      </c>
      <c r="J8251">
        <v>69.8</v>
      </c>
      <c r="K8251">
        <v>80</v>
      </c>
      <c r="L8251">
        <v>67.3</v>
      </c>
      <c r="M8251">
        <v>69.400000000000006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26.4</v>
      </c>
      <c r="V8251">
        <v>16.100000000000001</v>
      </c>
      <c r="W8251">
        <v>310.8</v>
      </c>
      <c r="X8251">
        <v>1009.4</v>
      </c>
      <c r="Y8251">
        <v>22</v>
      </c>
      <c r="Z8251">
        <v>6.2</v>
      </c>
      <c r="AA8251">
        <v>296.2</v>
      </c>
      <c r="AB8251">
        <v>25.6</v>
      </c>
      <c r="AC8251">
        <v>9</v>
      </c>
      <c r="AD8251">
        <v>0</v>
      </c>
      <c r="AE8251" t="s">
        <v>24833</v>
      </c>
      <c r="AF8251" t="s">
        <v>24834</v>
      </c>
      <c r="AG8251">
        <v>0.54</v>
      </c>
      <c r="AH8251" t="s">
        <v>36</v>
      </c>
      <c r="AI8251" t="s">
        <v>37</v>
      </c>
      <c r="AJ8251" t="s">
        <v>38</v>
      </c>
    </row>
    <row r="8252" spans="1:36" x14ac:dyDescent="0.25">
      <c r="A8252" t="s">
        <v>32</v>
      </c>
      <c r="B8252" t="s">
        <v>24835</v>
      </c>
      <c r="C8252">
        <f>YEAR(B8252)</f>
        <v>2022</v>
      </c>
      <c r="D8252">
        <v>84.2</v>
      </c>
      <c r="E8252">
        <v>69.8</v>
      </c>
      <c r="F8252">
        <v>78.099999999999994</v>
      </c>
      <c r="H8252" s="2">
        <f>IF(F8252-78.64&lt;=0,0,IF(F8252-78.64&lt;=1,1,2))</f>
        <v>0</v>
      </c>
      <c r="I8252">
        <v>90.9</v>
      </c>
      <c r="J8252">
        <v>69.8</v>
      </c>
      <c r="K8252">
        <v>80.099999999999994</v>
      </c>
      <c r="L8252">
        <v>69</v>
      </c>
      <c r="M8252">
        <v>74.5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24.2</v>
      </c>
      <c r="V8252">
        <v>19.7</v>
      </c>
      <c r="W8252">
        <v>303.8</v>
      </c>
      <c r="X8252">
        <v>1007.2</v>
      </c>
      <c r="Y8252">
        <v>16.5</v>
      </c>
      <c r="Z8252">
        <v>6.2</v>
      </c>
      <c r="AA8252">
        <v>297.5</v>
      </c>
      <c r="AB8252">
        <v>25.7</v>
      </c>
      <c r="AC8252">
        <v>9</v>
      </c>
      <c r="AD8252">
        <v>0</v>
      </c>
      <c r="AE8252" t="s">
        <v>24836</v>
      </c>
      <c r="AF8252" t="s">
        <v>24837</v>
      </c>
      <c r="AG8252">
        <v>0.57999999999999996</v>
      </c>
      <c r="AH8252" t="s">
        <v>330</v>
      </c>
      <c r="AI8252" t="s">
        <v>9140</v>
      </c>
      <c r="AJ8252" t="s">
        <v>331</v>
      </c>
    </row>
    <row r="8253" spans="1:36" x14ac:dyDescent="0.25">
      <c r="A8253" t="s">
        <v>32</v>
      </c>
      <c r="B8253" t="s">
        <v>24838</v>
      </c>
      <c r="C8253">
        <f>YEAR(B8253)</f>
        <v>2022</v>
      </c>
      <c r="D8253">
        <v>84.2</v>
      </c>
      <c r="E8253">
        <v>71.599999999999994</v>
      </c>
      <c r="F8253">
        <v>78.099999999999994</v>
      </c>
      <c r="H8253" s="2">
        <f>IF(F8253-78.64&lt;=0,0,IF(F8253-78.64&lt;=1,1,2))</f>
        <v>0</v>
      </c>
      <c r="I8253">
        <v>91</v>
      </c>
      <c r="J8253">
        <v>71.599999999999994</v>
      </c>
      <c r="K8253">
        <v>79.900000000000006</v>
      </c>
      <c r="L8253">
        <v>68.2</v>
      </c>
      <c r="M8253">
        <v>71.900000000000006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25.7</v>
      </c>
      <c r="V8253">
        <v>17.2</v>
      </c>
      <c r="W8253">
        <v>290.3</v>
      </c>
      <c r="X8253">
        <v>1008</v>
      </c>
      <c r="Y8253">
        <v>13.9</v>
      </c>
      <c r="Z8253">
        <v>6.2</v>
      </c>
      <c r="AA8253">
        <v>275.3</v>
      </c>
      <c r="AB8253">
        <v>23.6</v>
      </c>
      <c r="AC8253">
        <v>8</v>
      </c>
      <c r="AD8253">
        <v>0</v>
      </c>
      <c r="AE8253" t="s">
        <v>24839</v>
      </c>
      <c r="AF8253" t="s">
        <v>24840</v>
      </c>
      <c r="AG8253">
        <v>0.61</v>
      </c>
      <c r="AH8253" t="s">
        <v>330</v>
      </c>
      <c r="AI8253" t="s">
        <v>9140</v>
      </c>
      <c r="AJ8253" t="s">
        <v>331</v>
      </c>
    </row>
    <row r="8254" spans="1:36" x14ac:dyDescent="0.25">
      <c r="A8254" t="s">
        <v>32</v>
      </c>
      <c r="B8254" t="s">
        <v>24841</v>
      </c>
      <c r="C8254">
        <f>YEAR(B8254)</f>
        <v>2022</v>
      </c>
      <c r="D8254">
        <v>87.8</v>
      </c>
      <c r="E8254">
        <v>68</v>
      </c>
      <c r="F8254">
        <v>77.900000000000006</v>
      </c>
      <c r="H8254" s="2">
        <f>IF(F8254-78.64&lt;=0,0,IF(F8254-78.64&lt;=1,1,2))</f>
        <v>0</v>
      </c>
      <c r="I8254">
        <v>90.3</v>
      </c>
      <c r="J8254">
        <v>68</v>
      </c>
      <c r="K8254">
        <v>78.8</v>
      </c>
      <c r="L8254">
        <v>64.099999999999994</v>
      </c>
      <c r="M8254">
        <v>64.099999999999994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20.8</v>
      </c>
      <c r="V8254">
        <v>8.1</v>
      </c>
      <c r="W8254">
        <v>155.69999999999999</v>
      </c>
      <c r="X8254">
        <v>1011.8</v>
      </c>
      <c r="Y8254">
        <v>0</v>
      </c>
      <c r="Z8254">
        <v>6.2</v>
      </c>
      <c r="AA8254">
        <v>303</v>
      </c>
      <c r="AB8254">
        <v>26</v>
      </c>
      <c r="AC8254">
        <v>9</v>
      </c>
      <c r="AD8254">
        <v>0</v>
      </c>
      <c r="AE8254" t="s">
        <v>24842</v>
      </c>
      <c r="AF8254" t="s">
        <v>24843</v>
      </c>
      <c r="AG8254">
        <v>0.64</v>
      </c>
      <c r="AH8254" t="s">
        <v>330</v>
      </c>
      <c r="AI8254" t="s">
        <v>9140</v>
      </c>
      <c r="AJ8254" t="s">
        <v>331</v>
      </c>
    </row>
    <row r="8255" spans="1:36" x14ac:dyDescent="0.25">
      <c r="A8255" t="s">
        <v>32</v>
      </c>
      <c r="B8255" t="s">
        <v>24844</v>
      </c>
      <c r="C8255">
        <f>YEAR(B8255)</f>
        <v>2022</v>
      </c>
      <c r="D8255">
        <v>86</v>
      </c>
      <c r="E8255">
        <v>71.599999999999994</v>
      </c>
      <c r="F8255">
        <v>79.5</v>
      </c>
      <c r="H8255" s="2">
        <f>IF(F8255-78.64&lt;=0,0,IF(F8255-78.64&lt;=1,1,2))</f>
        <v>1</v>
      </c>
      <c r="I8255">
        <v>95.2</v>
      </c>
      <c r="J8255">
        <v>71.599999999999994</v>
      </c>
      <c r="K8255">
        <v>82.9</v>
      </c>
      <c r="L8255">
        <v>67.8</v>
      </c>
      <c r="M8255">
        <v>68.099999999999994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24.6</v>
      </c>
      <c r="V8255">
        <v>19.7</v>
      </c>
      <c r="W8255">
        <v>294.2</v>
      </c>
      <c r="X8255">
        <v>1009.9</v>
      </c>
      <c r="Y8255">
        <v>3.5</v>
      </c>
      <c r="Z8255">
        <v>6.2</v>
      </c>
      <c r="AA8255">
        <v>299.8</v>
      </c>
      <c r="AB8255">
        <v>25.9</v>
      </c>
      <c r="AC8255">
        <v>9</v>
      </c>
      <c r="AD8255">
        <v>0</v>
      </c>
      <c r="AE8255" t="s">
        <v>24845</v>
      </c>
      <c r="AF8255" t="s">
        <v>24846</v>
      </c>
      <c r="AG8255">
        <v>0.67</v>
      </c>
      <c r="AH8255" t="s">
        <v>330</v>
      </c>
      <c r="AI8255" t="s">
        <v>9140</v>
      </c>
      <c r="AJ8255" t="s">
        <v>331</v>
      </c>
    </row>
    <row r="8256" spans="1:36" x14ac:dyDescent="0.25">
      <c r="A8256" t="s">
        <v>32</v>
      </c>
      <c r="B8256" t="s">
        <v>24847</v>
      </c>
      <c r="C8256">
        <f>YEAR(B8256)</f>
        <v>2022</v>
      </c>
      <c r="D8256">
        <v>87.8</v>
      </c>
      <c r="E8256">
        <v>77</v>
      </c>
      <c r="F8256">
        <v>82.6</v>
      </c>
      <c r="H8256" s="2">
        <f>IF(F8256-78.64&lt;=0,0,IF(F8256-78.64&lt;=1,1,2))</f>
        <v>2</v>
      </c>
      <c r="I8256">
        <v>91.5</v>
      </c>
      <c r="J8256">
        <v>77</v>
      </c>
      <c r="K8256">
        <v>84.8</v>
      </c>
      <c r="L8256">
        <v>70.2</v>
      </c>
      <c r="M8256">
        <v>68.099999999999994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33.1</v>
      </c>
      <c r="V8256">
        <v>21.9</v>
      </c>
      <c r="W8256">
        <v>300.60000000000002</v>
      </c>
      <c r="X8256">
        <v>1008.6</v>
      </c>
      <c r="Y8256">
        <v>15.6</v>
      </c>
      <c r="Z8256">
        <v>6.2</v>
      </c>
      <c r="AA8256">
        <v>298.3</v>
      </c>
      <c r="AB8256">
        <v>25.7</v>
      </c>
      <c r="AC8256">
        <v>9</v>
      </c>
      <c r="AD8256">
        <v>0</v>
      </c>
      <c r="AE8256" t="s">
        <v>24848</v>
      </c>
      <c r="AF8256" t="s">
        <v>24849</v>
      </c>
      <c r="AG8256">
        <v>0.71</v>
      </c>
      <c r="AH8256" t="s">
        <v>330</v>
      </c>
      <c r="AI8256" t="s">
        <v>9140</v>
      </c>
      <c r="AJ8256" t="s">
        <v>331</v>
      </c>
    </row>
    <row r="8257" spans="1:36" x14ac:dyDescent="0.25">
      <c r="A8257" t="s">
        <v>32</v>
      </c>
      <c r="B8257" t="s">
        <v>24850</v>
      </c>
      <c r="C8257">
        <f>YEAR(B8257)</f>
        <v>2022</v>
      </c>
      <c r="D8257">
        <v>89.6</v>
      </c>
      <c r="E8257">
        <v>77</v>
      </c>
      <c r="F8257">
        <v>84.4</v>
      </c>
      <c r="H8257" s="2">
        <f>IF(F8257-78.64&lt;=0,0,IF(F8257-78.64&lt;=1,1,2))</f>
        <v>2</v>
      </c>
      <c r="I8257">
        <v>93.5</v>
      </c>
      <c r="J8257">
        <v>77</v>
      </c>
      <c r="K8257">
        <v>86.8</v>
      </c>
      <c r="L8257">
        <v>66.900000000000006</v>
      </c>
      <c r="M8257">
        <v>56.3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32</v>
      </c>
      <c r="V8257">
        <v>16.100000000000001</v>
      </c>
      <c r="W8257">
        <v>298.8</v>
      </c>
      <c r="X8257">
        <v>1008.5</v>
      </c>
      <c r="Y8257">
        <v>0</v>
      </c>
      <c r="Z8257">
        <v>6.2</v>
      </c>
      <c r="AA8257">
        <v>298.5</v>
      </c>
      <c r="AB8257">
        <v>25.8</v>
      </c>
      <c r="AC8257">
        <v>9</v>
      </c>
      <c r="AD8257">
        <v>0</v>
      </c>
      <c r="AE8257" t="s">
        <v>24851</v>
      </c>
      <c r="AF8257" t="s">
        <v>24852</v>
      </c>
      <c r="AG8257">
        <v>0.75</v>
      </c>
      <c r="AH8257" t="s">
        <v>330</v>
      </c>
      <c r="AI8257" t="s">
        <v>9140</v>
      </c>
      <c r="AJ8257" t="s">
        <v>331</v>
      </c>
    </row>
    <row r="8258" spans="1:36" x14ac:dyDescent="0.25">
      <c r="A8258" t="s">
        <v>32</v>
      </c>
      <c r="B8258" t="s">
        <v>24853</v>
      </c>
      <c r="C8258">
        <f>YEAR(B8258)</f>
        <v>2022</v>
      </c>
      <c r="D8258">
        <v>91.4</v>
      </c>
      <c r="E8258">
        <v>78.8</v>
      </c>
      <c r="F8258">
        <v>85.2</v>
      </c>
      <c r="H8258" s="2">
        <f>IF(F8258-78.64&lt;=0,0,IF(F8258-78.64&lt;=1,1,2))</f>
        <v>2</v>
      </c>
      <c r="I8258">
        <v>94.2</v>
      </c>
      <c r="J8258">
        <v>78.8</v>
      </c>
      <c r="K8258">
        <v>88</v>
      </c>
      <c r="L8258">
        <v>66.8</v>
      </c>
      <c r="M8258">
        <v>54.7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31.3</v>
      </c>
      <c r="V8258">
        <v>18.3</v>
      </c>
      <c r="W8258">
        <v>298.2</v>
      </c>
      <c r="X8258">
        <v>1007.9</v>
      </c>
      <c r="Y8258">
        <v>0.8</v>
      </c>
      <c r="Z8258">
        <v>6.2</v>
      </c>
      <c r="AA8258">
        <v>296.7</v>
      </c>
      <c r="AB8258">
        <v>25.7</v>
      </c>
      <c r="AC8258">
        <v>9</v>
      </c>
      <c r="AD8258">
        <v>0</v>
      </c>
      <c r="AE8258" t="s">
        <v>24854</v>
      </c>
      <c r="AF8258" t="s">
        <v>24855</v>
      </c>
      <c r="AG8258">
        <v>0.77</v>
      </c>
      <c r="AH8258" t="s">
        <v>330</v>
      </c>
      <c r="AI8258" t="s">
        <v>9140</v>
      </c>
      <c r="AJ8258" t="s">
        <v>331</v>
      </c>
    </row>
    <row r="8259" spans="1:36" x14ac:dyDescent="0.25">
      <c r="A8259" t="s">
        <v>32</v>
      </c>
      <c r="B8259" t="s">
        <v>24856</v>
      </c>
      <c r="C8259">
        <f>YEAR(B8259)</f>
        <v>2022</v>
      </c>
      <c r="D8259">
        <v>86</v>
      </c>
      <c r="E8259">
        <v>73.400000000000006</v>
      </c>
      <c r="F8259">
        <v>80.5</v>
      </c>
      <c r="H8259" s="2">
        <f>IF(F8259-78.64&lt;=0,0,IF(F8259-78.64&lt;=1,1,2))</f>
        <v>2</v>
      </c>
      <c r="I8259">
        <v>95.2</v>
      </c>
      <c r="J8259">
        <v>73.400000000000006</v>
      </c>
      <c r="K8259">
        <v>84.3</v>
      </c>
      <c r="L8259">
        <v>71.2</v>
      </c>
      <c r="M8259">
        <v>74.099999999999994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21.9</v>
      </c>
      <c r="V8259">
        <v>21.9</v>
      </c>
      <c r="W8259">
        <v>296.39999999999998</v>
      </c>
      <c r="X8259">
        <v>1004.5</v>
      </c>
      <c r="Y8259">
        <v>19</v>
      </c>
      <c r="Z8259">
        <v>6.2</v>
      </c>
      <c r="AA8259">
        <v>290.5</v>
      </c>
      <c r="AB8259">
        <v>25.1</v>
      </c>
      <c r="AC8259">
        <v>9</v>
      </c>
      <c r="AD8259">
        <v>0</v>
      </c>
      <c r="AE8259" t="s">
        <v>24857</v>
      </c>
      <c r="AF8259" t="s">
        <v>24858</v>
      </c>
      <c r="AG8259">
        <v>0.8</v>
      </c>
      <c r="AH8259" t="s">
        <v>330</v>
      </c>
      <c r="AI8259" t="s">
        <v>9140</v>
      </c>
      <c r="AJ8259" t="s">
        <v>331</v>
      </c>
    </row>
    <row r="8260" spans="1:36" x14ac:dyDescent="0.25">
      <c r="A8260" t="s">
        <v>32</v>
      </c>
      <c r="B8260" t="s">
        <v>24859</v>
      </c>
      <c r="C8260">
        <f>YEAR(B8260)</f>
        <v>2022</v>
      </c>
      <c r="D8260">
        <v>86</v>
      </c>
      <c r="E8260">
        <v>73.400000000000006</v>
      </c>
      <c r="F8260">
        <v>79.599999999999994</v>
      </c>
      <c r="H8260" s="2">
        <f>IF(F8260-78.64&lt;=0,0,IF(F8260-78.64&lt;=1,1,2))</f>
        <v>1</v>
      </c>
      <c r="I8260">
        <v>95.2</v>
      </c>
      <c r="J8260">
        <v>73.400000000000006</v>
      </c>
      <c r="K8260">
        <v>83.1</v>
      </c>
      <c r="L8260">
        <v>71.8</v>
      </c>
      <c r="M8260">
        <v>77.400000000000006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20.8</v>
      </c>
      <c r="V8260">
        <v>9.1999999999999993</v>
      </c>
      <c r="W8260">
        <v>334.9</v>
      </c>
      <c r="X8260">
        <v>1005.3</v>
      </c>
      <c r="Y8260">
        <v>30.6</v>
      </c>
      <c r="Z8260">
        <v>6.2</v>
      </c>
      <c r="AA8260">
        <v>273.3</v>
      </c>
      <c r="AB8260">
        <v>23.6</v>
      </c>
      <c r="AC8260">
        <v>8</v>
      </c>
      <c r="AD8260">
        <v>0</v>
      </c>
      <c r="AE8260" t="s">
        <v>24860</v>
      </c>
      <c r="AF8260" t="s">
        <v>24861</v>
      </c>
      <c r="AG8260">
        <v>0.84</v>
      </c>
      <c r="AH8260" t="s">
        <v>36</v>
      </c>
      <c r="AI8260" t="s">
        <v>37</v>
      </c>
      <c r="AJ8260" t="s">
        <v>38</v>
      </c>
    </row>
    <row r="8261" spans="1:36" x14ac:dyDescent="0.25">
      <c r="A8261" t="s">
        <v>32</v>
      </c>
      <c r="B8261" t="s">
        <v>24862</v>
      </c>
      <c r="C8261">
        <f>YEAR(B8261)</f>
        <v>2022</v>
      </c>
      <c r="D8261">
        <v>84.2</v>
      </c>
      <c r="E8261">
        <v>73.400000000000006</v>
      </c>
      <c r="F8261">
        <v>79</v>
      </c>
      <c r="H8261" s="2">
        <f>IF(F8261-78.64&lt;=0,0,IF(F8261-78.64&lt;=1,1,2))</f>
        <v>1</v>
      </c>
      <c r="I8261">
        <v>91</v>
      </c>
      <c r="J8261">
        <v>73.400000000000006</v>
      </c>
      <c r="K8261">
        <v>81.5</v>
      </c>
      <c r="L8261">
        <v>70.900000000000006</v>
      </c>
      <c r="M8261">
        <v>76.8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19.7</v>
      </c>
      <c r="V8261">
        <v>11.4</v>
      </c>
      <c r="W8261">
        <v>39.6</v>
      </c>
      <c r="X8261">
        <v>1008.2</v>
      </c>
      <c r="Y8261">
        <v>41.4</v>
      </c>
      <c r="Z8261">
        <v>6.2</v>
      </c>
      <c r="AA8261">
        <v>240.8</v>
      </c>
      <c r="AB8261">
        <v>20.8</v>
      </c>
      <c r="AC8261">
        <v>8</v>
      </c>
      <c r="AD8261">
        <v>0</v>
      </c>
      <c r="AE8261" t="s">
        <v>24863</v>
      </c>
      <c r="AF8261" t="s">
        <v>24864</v>
      </c>
      <c r="AG8261">
        <v>0.87</v>
      </c>
      <c r="AH8261" t="s">
        <v>36</v>
      </c>
      <c r="AI8261" t="s">
        <v>37</v>
      </c>
      <c r="AJ8261" t="s">
        <v>38</v>
      </c>
    </row>
    <row r="8262" spans="1:36" x14ac:dyDescent="0.25">
      <c r="A8262" t="s">
        <v>32</v>
      </c>
      <c r="B8262" t="s">
        <v>24865</v>
      </c>
      <c r="C8262">
        <f>YEAR(B8262)</f>
        <v>2022</v>
      </c>
      <c r="D8262">
        <v>80.599999999999994</v>
      </c>
      <c r="E8262">
        <v>69.8</v>
      </c>
      <c r="F8262">
        <v>74.900000000000006</v>
      </c>
      <c r="H8262" s="2">
        <f>IF(F8262-78.64&lt;=0,0,IF(F8262-78.64&lt;=1,1,2))</f>
        <v>0</v>
      </c>
      <c r="I8262">
        <v>83.3</v>
      </c>
      <c r="J8262">
        <v>69.8</v>
      </c>
      <c r="K8262">
        <v>75</v>
      </c>
      <c r="L8262">
        <v>66.900000000000006</v>
      </c>
      <c r="M8262">
        <v>76.5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18.3</v>
      </c>
      <c r="V8262">
        <v>16.100000000000001</v>
      </c>
      <c r="W8262">
        <v>299</v>
      </c>
      <c r="X8262">
        <v>1008.9</v>
      </c>
      <c r="Y8262">
        <v>56.8</v>
      </c>
      <c r="Z8262">
        <v>6.1</v>
      </c>
      <c r="AA8262">
        <v>227.2</v>
      </c>
      <c r="AB8262">
        <v>19.7</v>
      </c>
      <c r="AC8262">
        <v>8</v>
      </c>
      <c r="AD8262">
        <v>0</v>
      </c>
      <c r="AE8262" t="s">
        <v>24866</v>
      </c>
      <c r="AF8262" t="s">
        <v>24867</v>
      </c>
      <c r="AG8262">
        <v>0.9</v>
      </c>
      <c r="AH8262" t="s">
        <v>36</v>
      </c>
      <c r="AI8262" t="s">
        <v>37</v>
      </c>
      <c r="AJ8262" t="s">
        <v>38</v>
      </c>
    </row>
    <row r="8263" spans="1:36" x14ac:dyDescent="0.25">
      <c r="A8263" t="s">
        <v>32</v>
      </c>
      <c r="B8263" t="s">
        <v>24868</v>
      </c>
      <c r="C8263">
        <f>YEAR(B8263)</f>
        <v>2022</v>
      </c>
      <c r="D8263">
        <v>82.4</v>
      </c>
      <c r="E8263">
        <v>69.8</v>
      </c>
      <c r="F8263">
        <v>75.400000000000006</v>
      </c>
      <c r="H8263" s="2">
        <f>IF(F8263-78.64&lt;=0,0,IF(F8263-78.64&lt;=1,1,2))</f>
        <v>0</v>
      </c>
      <c r="I8263">
        <v>87.2</v>
      </c>
      <c r="J8263">
        <v>69.8</v>
      </c>
      <c r="K8263">
        <v>76.5</v>
      </c>
      <c r="L8263">
        <v>67.8</v>
      </c>
      <c r="M8263">
        <v>77.8</v>
      </c>
      <c r="O8263">
        <v>1.2E-2</v>
      </c>
      <c r="P8263">
        <v>100</v>
      </c>
      <c r="Q8263">
        <v>4.17</v>
      </c>
      <c r="R8263" t="s">
        <v>40</v>
      </c>
      <c r="S8263">
        <v>0</v>
      </c>
      <c r="T8263">
        <v>0</v>
      </c>
      <c r="U8263">
        <v>16.600000000000001</v>
      </c>
      <c r="V8263">
        <v>10.199999999999999</v>
      </c>
      <c r="W8263">
        <v>151.1</v>
      </c>
      <c r="X8263">
        <v>1009.3</v>
      </c>
      <c r="Y8263">
        <v>42.7</v>
      </c>
      <c r="Z8263">
        <v>6.2</v>
      </c>
      <c r="AA8263">
        <v>252.3</v>
      </c>
      <c r="AB8263">
        <v>21.6</v>
      </c>
      <c r="AC8263">
        <v>8</v>
      </c>
      <c r="AD8263">
        <v>0</v>
      </c>
      <c r="AE8263" t="s">
        <v>24869</v>
      </c>
      <c r="AF8263" t="s">
        <v>24870</v>
      </c>
      <c r="AG8263">
        <v>0.94</v>
      </c>
      <c r="AH8263" t="s">
        <v>56</v>
      </c>
      <c r="AI8263" t="s">
        <v>65</v>
      </c>
      <c r="AJ8263" t="s">
        <v>40</v>
      </c>
    </row>
    <row r="8264" spans="1:36" x14ac:dyDescent="0.25">
      <c r="A8264" t="s">
        <v>32</v>
      </c>
      <c r="B8264" t="s">
        <v>24871</v>
      </c>
      <c r="C8264">
        <f>YEAR(B8264)</f>
        <v>2022</v>
      </c>
      <c r="D8264">
        <v>82.4</v>
      </c>
      <c r="E8264">
        <v>69.8</v>
      </c>
      <c r="F8264">
        <v>75.7</v>
      </c>
      <c r="H8264" s="2">
        <f>IF(F8264-78.64&lt;=0,0,IF(F8264-78.64&lt;=1,1,2))</f>
        <v>0</v>
      </c>
      <c r="I8264">
        <v>86.2</v>
      </c>
      <c r="J8264">
        <v>69.8</v>
      </c>
      <c r="K8264">
        <v>76.8</v>
      </c>
      <c r="L8264">
        <v>67.8</v>
      </c>
      <c r="M8264">
        <v>76.900000000000006</v>
      </c>
      <c r="O8264">
        <v>7.0000000000000001E-3</v>
      </c>
      <c r="P8264">
        <v>100</v>
      </c>
      <c r="Q8264">
        <v>8.33</v>
      </c>
      <c r="R8264" t="s">
        <v>40</v>
      </c>
      <c r="S8264">
        <v>0</v>
      </c>
      <c r="T8264">
        <v>0</v>
      </c>
      <c r="U8264">
        <v>17.2</v>
      </c>
      <c r="V8264">
        <v>10.3</v>
      </c>
      <c r="W8264">
        <v>268.3</v>
      </c>
      <c r="X8264">
        <v>1008.8</v>
      </c>
      <c r="Y8264">
        <v>48.2</v>
      </c>
      <c r="Z8264">
        <v>6.2</v>
      </c>
      <c r="AA8264">
        <v>224</v>
      </c>
      <c r="AB8264">
        <v>19.399999999999999</v>
      </c>
      <c r="AC8264">
        <v>7</v>
      </c>
      <c r="AD8264">
        <v>0</v>
      </c>
      <c r="AE8264" t="s">
        <v>24872</v>
      </c>
      <c r="AF8264" t="s">
        <v>24873</v>
      </c>
      <c r="AG8264">
        <v>0.97</v>
      </c>
      <c r="AH8264" t="s">
        <v>56</v>
      </c>
      <c r="AI8264" t="s">
        <v>101</v>
      </c>
      <c r="AJ8264" t="s">
        <v>40</v>
      </c>
    </row>
    <row r="8265" spans="1:36" x14ac:dyDescent="0.25">
      <c r="A8265" t="s">
        <v>32</v>
      </c>
      <c r="B8265" t="s">
        <v>24874</v>
      </c>
      <c r="C8265">
        <f>YEAR(B8265)</f>
        <v>2022</v>
      </c>
      <c r="D8265">
        <v>82.4</v>
      </c>
      <c r="E8265">
        <v>69.8</v>
      </c>
      <c r="F8265">
        <v>76.400000000000006</v>
      </c>
      <c r="H8265" s="2">
        <f>IF(F8265-78.64&lt;=0,0,IF(F8265-78.64&lt;=1,1,2))</f>
        <v>0</v>
      </c>
      <c r="I8265">
        <v>86.2</v>
      </c>
      <c r="J8265">
        <v>69.8</v>
      </c>
      <c r="K8265">
        <v>77.8</v>
      </c>
      <c r="L8265">
        <v>68.599999999999994</v>
      </c>
      <c r="M8265">
        <v>77.599999999999994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13.9</v>
      </c>
      <c r="V8265">
        <v>8.1</v>
      </c>
      <c r="W8265">
        <v>89.7</v>
      </c>
      <c r="X8265">
        <v>1010.7</v>
      </c>
      <c r="Y8265">
        <v>32.4</v>
      </c>
      <c r="Z8265">
        <v>6.2</v>
      </c>
      <c r="AA8265">
        <v>258.10000000000002</v>
      </c>
      <c r="AB8265">
        <v>22.2</v>
      </c>
      <c r="AC8265">
        <v>8</v>
      </c>
      <c r="AD8265">
        <v>0</v>
      </c>
      <c r="AE8265" t="s">
        <v>24875</v>
      </c>
      <c r="AF8265" t="s">
        <v>24876</v>
      </c>
      <c r="AG8265">
        <v>0</v>
      </c>
      <c r="AH8265" t="s">
        <v>36</v>
      </c>
      <c r="AI8265" t="s">
        <v>37</v>
      </c>
      <c r="AJ8265" t="s">
        <v>38</v>
      </c>
    </row>
    <row r="8266" spans="1:36" x14ac:dyDescent="0.25">
      <c r="A8266" t="s">
        <v>32</v>
      </c>
      <c r="B8266" t="s">
        <v>24877</v>
      </c>
      <c r="C8266">
        <f>YEAR(B8266)</f>
        <v>2022</v>
      </c>
      <c r="D8266">
        <v>86</v>
      </c>
      <c r="E8266">
        <v>69.8</v>
      </c>
      <c r="F8266">
        <v>77.7</v>
      </c>
      <c r="H8266" s="2">
        <f>IF(F8266-78.64&lt;=0,0,IF(F8266-78.64&lt;=1,1,2))</f>
        <v>0</v>
      </c>
      <c r="I8266">
        <v>92.5</v>
      </c>
      <c r="J8266">
        <v>69.8</v>
      </c>
      <c r="K8266">
        <v>80.099999999999994</v>
      </c>
      <c r="L8266">
        <v>69.7</v>
      </c>
      <c r="M8266">
        <v>77.099999999999994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22.6</v>
      </c>
      <c r="V8266">
        <v>9.1999999999999993</v>
      </c>
      <c r="W8266">
        <v>312.5</v>
      </c>
      <c r="X8266">
        <v>1012.7</v>
      </c>
      <c r="Y8266">
        <v>27.8</v>
      </c>
      <c r="Z8266">
        <v>6.2</v>
      </c>
      <c r="AA8266">
        <v>264.3</v>
      </c>
      <c r="AB8266">
        <v>22.9</v>
      </c>
      <c r="AC8266">
        <v>8</v>
      </c>
      <c r="AD8266">
        <v>0</v>
      </c>
      <c r="AE8266" t="s">
        <v>24878</v>
      </c>
      <c r="AF8266" t="s">
        <v>24879</v>
      </c>
      <c r="AG8266">
        <v>0.04</v>
      </c>
      <c r="AH8266" t="s">
        <v>36</v>
      </c>
      <c r="AI8266" t="s">
        <v>37</v>
      </c>
      <c r="AJ8266" t="s">
        <v>38</v>
      </c>
    </row>
    <row r="8267" spans="1:36" x14ac:dyDescent="0.25">
      <c r="A8267" t="s">
        <v>32</v>
      </c>
      <c r="B8267" t="s">
        <v>24880</v>
      </c>
      <c r="C8267">
        <f>YEAR(B8267)</f>
        <v>2022</v>
      </c>
      <c r="D8267">
        <v>86</v>
      </c>
      <c r="E8267">
        <v>71.599999999999994</v>
      </c>
      <c r="F8267">
        <v>79.099999999999994</v>
      </c>
      <c r="H8267" s="2">
        <f>IF(F8267-78.64&lt;=0,0,IF(F8267-78.64&lt;=1,1,2))</f>
        <v>1</v>
      </c>
      <c r="I8267">
        <v>93.5</v>
      </c>
      <c r="J8267">
        <v>71.599999999999994</v>
      </c>
      <c r="K8267">
        <v>81.8</v>
      </c>
      <c r="L8267">
        <v>70</v>
      </c>
      <c r="M8267">
        <v>74.3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22.1</v>
      </c>
      <c r="V8267">
        <v>11.4</v>
      </c>
      <c r="W8267">
        <v>301.2</v>
      </c>
      <c r="X8267">
        <v>1013</v>
      </c>
      <c r="Y8267">
        <v>15.6</v>
      </c>
      <c r="Z8267">
        <v>6.2</v>
      </c>
      <c r="AA8267">
        <v>279.89999999999998</v>
      </c>
      <c r="AB8267">
        <v>24.2</v>
      </c>
      <c r="AC8267">
        <v>9</v>
      </c>
      <c r="AD8267">
        <v>0</v>
      </c>
      <c r="AE8267" t="s">
        <v>24881</v>
      </c>
      <c r="AF8267" t="s">
        <v>24882</v>
      </c>
      <c r="AG8267">
        <v>7.0000000000000007E-2</v>
      </c>
      <c r="AH8267" t="s">
        <v>330</v>
      </c>
      <c r="AI8267" t="s">
        <v>9140</v>
      </c>
      <c r="AJ8267" t="s">
        <v>331</v>
      </c>
    </row>
    <row r="8268" spans="1:36" x14ac:dyDescent="0.25">
      <c r="A8268" t="s">
        <v>32</v>
      </c>
      <c r="B8268" t="s">
        <v>24883</v>
      </c>
      <c r="C8268">
        <f>YEAR(B8268)</f>
        <v>2022</v>
      </c>
      <c r="D8268">
        <v>86</v>
      </c>
      <c r="E8268">
        <v>71.599999999999994</v>
      </c>
      <c r="F8268">
        <v>79.2</v>
      </c>
      <c r="H8268" s="2">
        <f>IF(F8268-78.64&lt;=0,0,IF(F8268-78.64&lt;=1,1,2))</f>
        <v>1</v>
      </c>
      <c r="I8268">
        <v>94.2</v>
      </c>
      <c r="J8268">
        <v>71.599999999999994</v>
      </c>
      <c r="K8268">
        <v>82.7</v>
      </c>
      <c r="L8268">
        <v>72</v>
      </c>
      <c r="M8268">
        <v>79.099999999999994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18.3</v>
      </c>
      <c r="V8268">
        <v>11.4</v>
      </c>
      <c r="W8268">
        <v>295</v>
      </c>
      <c r="X8268">
        <v>1012.6</v>
      </c>
      <c r="Y8268">
        <v>23.1</v>
      </c>
      <c r="Z8268">
        <v>6.2</v>
      </c>
      <c r="AA8268">
        <v>270.89999999999998</v>
      </c>
      <c r="AB8268">
        <v>23.4</v>
      </c>
      <c r="AC8268">
        <v>9</v>
      </c>
      <c r="AD8268">
        <v>0</v>
      </c>
      <c r="AE8268" t="s">
        <v>24884</v>
      </c>
      <c r="AF8268" t="s">
        <v>24885</v>
      </c>
      <c r="AG8268">
        <v>0.11</v>
      </c>
      <c r="AH8268" t="s">
        <v>36</v>
      </c>
      <c r="AI8268" t="s">
        <v>37</v>
      </c>
      <c r="AJ8268" t="s">
        <v>38</v>
      </c>
    </row>
    <row r="8269" spans="1:36" x14ac:dyDescent="0.25">
      <c r="A8269" t="s">
        <v>32</v>
      </c>
      <c r="B8269" t="s">
        <v>24886</v>
      </c>
      <c r="C8269">
        <f>YEAR(B8269)</f>
        <v>2022</v>
      </c>
      <c r="D8269">
        <v>86</v>
      </c>
      <c r="E8269">
        <v>73.400000000000006</v>
      </c>
      <c r="F8269">
        <v>78.900000000000006</v>
      </c>
      <c r="H8269" s="2">
        <f>IF(F8269-78.64&lt;=0,0,IF(F8269-78.64&lt;=1,1,2))</f>
        <v>1</v>
      </c>
      <c r="I8269">
        <v>95.2</v>
      </c>
      <c r="J8269">
        <v>73.400000000000006</v>
      </c>
      <c r="K8269">
        <v>81.400000000000006</v>
      </c>
      <c r="L8269">
        <v>72.7</v>
      </c>
      <c r="M8269">
        <v>82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20.8</v>
      </c>
      <c r="V8269">
        <v>8.1</v>
      </c>
      <c r="W8269">
        <v>313.3</v>
      </c>
      <c r="X8269">
        <v>1011.7</v>
      </c>
      <c r="Y8269">
        <v>36.6</v>
      </c>
      <c r="Z8269">
        <v>6.2</v>
      </c>
      <c r="AA8269">
        <v>252.5</v>
      </c>
      <c r="AB8269">
        <v>21.8</v>
      </c>
      <c r="AC8269">
        <v>8</v>
      </c>
      <c r="AD8269">
        <v>0</v>
      </c>
      <c r="AE8269" t="s">
        <v>24887</v>
      </c>
      <c r="AF8269" t="s">
        <v>24888</v>
      </c>
      <c r="AG8269">
        <v>0.14000000000000001</v>
      </c>
      <c r="AH8269" t="s">
        <v>36</v>
      </c>
      <c r="AI8269" t="s">
        <v>174</v>
      </c>
      <c r="AJ8269" t="s">
        <v>38</v>
      </c>
    </row>
    <row r="8270" spans="1:36" x14ac:dyDescent="0.25">
      <c r="A8270" t="s">
        <v>32</v>
      </c>
      <c r="B8270" t="s">
        <v>24889</v>
      </c>
      <c r="C8270">
        <f>YEAR(B8270)</f>
        <v>2022</v>
      </c>
      <c r="D8270">
        <v>86</v>
      </c>
      <c r="E8270">
        <v>71.599999999999994</v>
      </c>
      <c r="F8270">
        <v>78.400000000000006</v>
      </c>
      <c r="G8270" s="2">
        <f>AVERAGE(F8270:F8360)</f>
        <v>68.947252747252733</v>
      </c>
      <c r="H8270" s="2">
        <f>IF(F8270-68.95&lt;=0,0,IF(F8270-68.95&lt;=1,1,2))</f>
        <v>2</v>
      </c>
      <c r="I8270">
        <v>93.4</v>
      </c>
      <c r="J8270">
        <v>71.599999999999994</v>
      </c>
      <c r="K8270">
        <v>81.099999999999994</v>
      </c>
      <c r="L8270">
        <v>70.2</v>
      </c>
      <c r="M8270">
        <v>76.2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20.8</v>
      </c>
      <c r="V8270">
        <v>9.1999999999999993</v>
      </c>
      <c r="W8270">
        <v>304.5</v>
      </c>
      <c r="X8270">
        <v>1010.7</v>
      </c>
      <c r="Y8270">
        <v>25.6</v>
      </c>
      <c r="Z8270">
        <v>6.2</v>
      </c>
      <c r="AA8270">
        <v>268.10000000000002</v>
      </c>
      <c r="AB8270">
        <v>23.1</v>
      </c>
      <c r="AC8270">
        <v>9</v>
      </c>
      <c r="AD8270">
        <v>0</v>
      </c>
      <c r="AE8270" t="s">
        <v>24890</v>
      </c>
      <c r="AF8270" t="s">
        <v>24891</v>
      </c>
      <c r="AG8270">
        <v>0.18</v>
      </c>
      <c r="AH8270" t="s">
        <v>36</v>
      </c>
      <c r="AI8270" t="s">
        <v>37</v>
      </c>
      <c r="AJ8270" t="s">
        <v>38</v>
      </c>
    </row>
    <row r="8271" spans="1:36" x14ac:dyDescent="0.25">
      <c r="A8271" t="s">
        <v>32</v>
      </c>
      <c r="B8271" t="s">
        <v>24892</v>
      </c>
      <c r="C8271">
        <f>YEAR(B8271)</f>
        <v>2022</v>
      </c>
      <c r="D8271">
        <v>86</v>
      </c>
      <c r="E8271">
        <v>71.599999999999994</v>
      </c>
      <c r="F8271">
        <v>78.3</v>
      </c>
      <c r="H8271" s="2">
        <f>IF(F8271-68.95&lt;=0,0,IF(F8271-68.95&lt;=1,1,2))</f>
        <v>2</v>
      </c>
      <c r="I8271">
        <v>92.4</v>
      </c>
      <c r="J8271">
        <v>71.599999999999994</v>
      </c>
      <c r="K8271">
        <v>81.2</v>
      </c>
      <c r="L8271">
        <v>70.5</v>
      </c>
      <c r="M8271">
        <v>77.599999999999994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18.3</v>
      </c>
      <c r="V8271">
        <v>9.1999999999999993</v>
      </c>
      <c r="W8271">
        <v>172</v>
      </c>
      <c r="X8271">
        <v>1011.1</v>
      </c>
      <c r="Y8271">
        <v>24.1</v>
      </c>
      <c r="Z8271">
        <v>6.2</v>
      </c>
      <c r="AA8271">
        <v>257.10000000000002</v>
      </c>
      <c r="AB8271">
        <v>22.3</v>
      </c>
      <c r="AC8271">
        <v>8</v>
      </c>
      <c r="AD8271">
        <v>0</v>
      </c>
      <c r="AE8271" t="s">
        <v>24893</v>
      </c>
      <c r="AF8271" t="s">
        <v>24894</v>
      </c>
      <c r="AG8271">
        <v>0.21</v>
      </c>
      <c r="AH8271" t="s">
        <v>36</v>
      </c>
      <c r="AI8271" t="s">
        <v>37</v>
      </c>
      <c r="AJ8271" t="s">
        <v>38</v>
      </c>
    </row>
    <row r="8272" spans="1:36" x14ac:dyDescent="0.25">
      <c r="A8272" t="s">
        <v>32</v>
      </c>
      <c r="B8272" t="s">
        <v>24895</v>
      </c>
      <c r="C8272">
        <f>YEAR(B8272)</f>
        <v>2022</v>
      </c>
      <c r="D8272">
        <v>84.2</v>
      </c>
      <c r="E8272">
        <v>71.599999999999994</v>
      </c>
      <c r="F8272">
        <v>79</v>
      </c>
      <c r="H8272" s="2">
        <f>IF(F8272-68.95&lt;=0,0,IF(F8272-68.95&lt;=1,1,2))</f>
        <v>2</v>
      </c>
      <c r="I8272">
        <v>92.5</v>
      </c>
      <c r="J8272">
        <v>71.599999999999994</v>
      </c>
      <c r="K8272">
        <v>81.5</v>
      </c>
      <c r="L8272">
        <v>71</v>
      </c>
      <c r="M8272">
        <v>77.2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21.9</v>
      </c>
      <c r="V8272">
        <v>17.2</v>
      </c>
      <c r="W8272">
        <v>293.2</v>
      </c>
      <c r="X8272">
        <v>1013</v>
      </c>
      <c r="Y8272">
        <v>27.2</v>
      </c>
      <c r="Z8272">
        <v>6.2</v>
      </c>
      <c r="AA8272">
        <v>263.8</v>
      </c>
      <c r="AB8272">
        <v>22.9</v>
      </c>
      <c r="AC8272">
        <v>8</v>
      </c>
      <c r="AD8272">
        <v>0</v>
      </c>
      <c r="AE8272" t="s">
        <v>24896</v>
      </c>
      <c r="AF8272" t="s">
        <v>24897</v>
      </c>
      <c r="AG8272">
        <v>0.25</v>
      </c>
      <c r="AH8272" t="s">
        <v>36</v>
      </c>
      <c r="AI8272" t="s">
        <v>37</v>
      </c>
      <c r="AJ8272" t="s">
        <v>38</v>
      </c>
    </row>
    <row r="8273" spans="1:36" x14ac:dyDescent="0.25">
      <c r="A8273" t="s">
        <v>32</v>
      </c>
      <c r="B8273" t="s">
        <v>24898</v>
      </c>
      <c r="C8273">
        <f>YEAR(B8273)</f>
        <v>2022</v>
      </c>
      <c r="D8273">
        <v>84.2</v>
      </c>
      <c r="E8273">
        <v>77</v>
      </c>
      <c r="F8273">
        <v>80.2</v>
      </c>
      <c r="H8273" s="2">
        <f>IF(F8273-68.95&lt;=0,0,IF(F8273-68.95&lt;=1,1,2))</f>
        <v>2</v>
      </c>
      <c r="I8273">
        <v>91</v>
      </c>
      <c r="J8273">
        <v>77</v>
      </c>
      <c r="K8273">
        <v>82.5</v>
      </c>
      <c r="L8273">
        <v>72.3</v>
      </c>
      <c r="M8273">
        <v>77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28.4</v>
      </c>
      <c r="V8273">
        <v>16.100000000000001</v>
      </c>
      <c r="W8273">
        <v>301.89999999999998</v>
      </c>
      <c r="X8273">
        <v>1015.6</v>
      </c>
      <c r="Y8273">
        <v>38</v>
      </c>
      <c r="Z8273">
        <v>6.2</v>
      </c>
      <c r="AA8273">
        <v>260.60000000000002</v>
      </c>
      <c r="AB8273">
        <v>22.5</v>
      </c>
      <c r="AC8273">
        <v>8</v>
      </c>
      <c r="AD8273">
        <v>0</v>
      </c>
      <c r="AE8273" t="s">
        <v>24899</v>
      </c>
      <c r="AF8273" t="s">
        <v>24900</v>
      </c>
      <c r="AG8273">
        <v>0.28999999999999998</v>
      </c>
      <c r="AH8273" t="s">
        <v>36</v>
      </c>
      <c r="AI8273" t="s">
        <v>37</v>
      </c>
      <c r="AJ8273" t="s">
        <v>38</v>
      </c>
    </row>
    <row r="8274" spans="1:36" x14ac:dyDescent="0.25">
      <c r="A8274" t="s">
        <v>32</v>
      </c>
      <c r="B8274" t="s">
        <v>24901</v>
      </c>
      <c r="C8274">
        <f>YEAR(B8274)</f>
        <v>2022</v>
      </c>
      <c r="D8274">
        <v>82.4</v>
      </c>
      <c r="E8274">
        <v>77</v>
      </c>
      <c r="F8274">
        <v>79.3</v>
      </c>
      <c r="H8274" s="2">
        <f>IF(F8274-68.95&lt;=0,0,IF(F8274-68.95&lt;=1,1,2))</f>
        <v>2</v>
      </c>
      <c r="I8274">
        <v>87.2</v>
      </c>
      <c r="J8274">
        <v>77</v>
      </c>
      <c r="K8274">
        <v>80.900000000000006</v>
      </c>
      <c r="L8274">
        <v>69.599999999999994</v>
      </c>
      <c r="M8274">
        <v>72.5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34.4</v>
      </c>
      <c r="V8274">
        <v>24.2</v>
      </c>
      <c r="W8274">
        <v>309.5</v>
      </c>
      <c r="X8274">
        <v>1014.9</v>
      </c>
      <c r="Y8274">
        <v>38</v>
      </c>
      <c r="Z8274">
        <v>6.2</v>
      </c>
      <c r="AA8274">
        <v>252.1</v>
      </c>
      <c r="AB8274">
        <v>21.8</v>
      </c>
      <c r="AC8274">
        <v>8</v>
      </c>
      <c r="AD8274">
        <v>0</v>
      </c>
      <c r="AE8274" t="s">
        <v>24902</v>
      </c>
      <c r="AF8274" t="s">
        <v>24903</v>
      </c>
      <c r="AG8274">
        <v>0.32</v>
      </c>
      <c r="AH8274" t="s">
        <v>36</v>
      </c>
      <c r="AI8274" t="s">
        <v>37</v>
      </c>
      <c r="AJ8274" t="s">
        <v>38</v>
      </c>
    </row>
    <row r="8275" spans="1:36" x14ac:dyDescent="0.25">
      <c r="A8275" t="s">
        <v>32</v>
      </c>
      <c r="B8275" t="s">
        <v>24904</v>
      </c>
      <c r="C8275">
        <f>YEAR(B8275)</f>
        <v>2022</v>
      </c>
      <c r="D8275">
        <v>78.8</v>
      </c>
      <c r="E8275">
        <v>73.400000000000006</v>
      </c>
      <c r="F8275">
        <v>75.7</v>
      </c>
      <c r="H8275" s="2">
        <f>IF(F8275-68.95&lt;=0,0,IF(F8275-68.95&lt;=1,1,2))</f>
        <v>2</v>
      </c>
      <c r="I8275">
        <v>78.8</v>
      </c>
      <c r="J8275">
        <v>73.400000000000006</v>
      </c>
      <c r="K8275">
        <v>75.7</v>
      </c>
      <c r="L8275">
        <v>62.7</v>
      </c>
      <c r="M8275">
        <v>64.2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38.9</v>
      </c>
      <c r="V8275">
        <v>25.3</v>
      </c>
      <c r="W8275">
        <v>316.3</v>
      </c>
      <c r="X8275">
        <v>1014.9</v>
      </c>
      <c r="Y8275">
        <v>69.599999999999994</v>
      </c>
      <c r="Z8275">
        <v>6.2</v>
      </c>
      <c r="AA8275">
        <v>238</v>
      </c>
      <c r="AB8275">
        <v>20.6</v>
      </c>
      <c r="AC8275">
        <v>8</v>
      </c>
      <c r="AD8275">
        <v>0</v>
      </c>
      <c r="AE8275" t="s">
        <v>24905</v>
      </c>
      <c r="AF8275" t="s">
        <v>24906</v>
      </c>
      <c r="AG8275">
        <v>0.36</v>
      </c>
      <c r="AH8275" t="s">
        <v>36</v>
      </c>
      <c r="AI8275" t="s">
        <v>37</v>
      </c>
      <c r="AJ8275" t="s">
        <v>38</v>
      </c>
    </row>
    <row r="8276" spans="1:36" x14ac:dyDescent="0.25">
      <c r="A8276" t="s">
        <v>32</v>
      </c>
      <c r="B8276" t="s">
        <v>24907</v>
      </c>
      <c r="C8276">
        <f>YEAR(B8276)</f>
        <v>2022</v>
      </c>
      <c r="D8276">
        <v>78.8</v>
      </c>
      <c r="E8276">
        <v>73.400000000000006</v>
      </c>
      <c r="F8276">
        <v>75.3</v>
      </c>
      <c r="H8276" s="2">
        <f>IF(F8276-68.95&lt;=0,0,IF(F8276-68.95&lt;=1,1,2))</f>
        <v>2</v>
      </c>
      <c r="I8276">
        <v>78.8</v>
      </c>
      <c r="J8276">
        <v>73.400000000000006</v>
      </c>
      <c r="K8276">
        <v>75.3</v>
      </c>
      <c r="L8276">
        <v>63.1</v>
      </c>
      <c r="M8276">
        <v>66.099999999999994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36.5</v>
      </c>
      <c r="V8276">
        <v>19.7</v>
      </c>
      <c r="W8276">
        <v>315.7</v>
      </c>
      <c r="X8276">
        <v>1014.5</v>
      </c>
      <c r="Y8276">
        <v>53.1</v>
      </c>
      <c r="Z8276">
        <v>6.2</v>
      </c>
      <c r="AA8276">
        <v>224.4</v>
      </c>
      <c r="AB8276">
        <v>19.399999999999999</v>
      </c>
      <c r="AC8276">
        <v>8</v>
      </c>
      <c r="AD8276">
        <v>0</v>
      </c>
      <c r="AE8276" t="s">
        <v>24908</v>
      </c>
      <c r="AF8276" t="s">
        <v>24909</v>
      </c>
      <c r="AG8276">
        <v>0.39</v>
      </c>
      <c r="AH8276" t="s">
        <v>36</v>
      </c>
      <c r="AI8276" t="s">
        <v>37</v>
      </c>
      <c r="AJ8276" t="s">
        <v>38</v>
      </c>
    </row>
    <row r="8277" spans="1:36" x14ac:dyDescent="0.25">
      <c r="A8277" t="s">
        <v>32</v>
      </c>
      <c r="B8277" t="s">
        <v>24910</v>
      </c>
      <c r="C8277">
        <f>YEAR(B8277)</f>
        <v>2022</v>
      </c>
      <c r="D8277">
        <v>78.8</v>
      </c>
      <c r="E8277">
        <v>73.400000000000006</v>
      </c>
      <c r="F8277">
        <v>75.7</v>
      </c>
      <c r="H8277" s="2">
        <f>IF(F8277-68.95&lt;=0,0,IF(F8277-68.95&lt;=1,1,2))</f>
        <v>2</v>
      </c>
      <c r="I8277">
        <v>78.8</v>
      </c>
      <c r="J8277">
        <v>73.400000000000006</v>
      </c>
      <c r="K8277">
        <v>75.7</v>
      </c>
      <c r="L8277">
        <v>64</v>
      </c>
      <c r="M8277">
        <v>67.2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26.4</v>
      </c>
      <c r="V8277">
        <v>17.2</v>
      </c>
      <c r="W8277">
        <v>309.3</v>
      </c>
      <c r="X8277">
        <v>1015.3</v>
      </c>
      <c r="Y8277">
        <v>32.4</v>
      </c>
      <c r="Z8277">
        <v>6.2</v>
      </c>
      <c r="AA8277">
        <v>257.60000000000002</v>
      </c>
      <c r="AB8277">
        <v>22.3</v>
      </c>
      <c r="AC8277">
        <v>8</v>
      </c>
      <c r="AD8277">
        <v>0</v>
      </c>
      <c r="AE8277" t="s">
        <v>24911</v>
      </c>
      <c r="AF8277" t="s">
        <v>24912</v>
      </c>
      <c r="AG8277">
        <v>0.43</v>
      </c>
      <c r="AH8277" t="s">
        <v>36</v>
      </c>
      <c r="AI8277" t="s">
        <v>37</v>
      </c>
      <c r="AJ8277" t="s">
        <v>38</v>
      </c>
    </row>
    <row r="8278" spans="1:36" x14ac:dyDescent="0.25">
      <c r="A8278" t="s">
        <v>32</v>
      </c>
      <c r="B8278" t="s">
        <v>24913</v>
      </c>
      <c r="C8278">
        <f>YEAR(B8278)</f>
        <v>2022</v>
      </c>
      <c r="D8278">
        <v>82.4</v>
      </c>
      <c r="E8278">
        <v>64.400000000000006</v>
      </c>
      <c r="F8278">
        <v>74.5</v>
      </c>
      <c r="H8278" s="2">
        <f>IF(F8278-68.95&lt;=0,0,IF(F8278-68.95&lt;=1,1,2))</f>
        <v>2</v>
      </c>
      <c r="I8278">
        <v>84</v>
      </c>
      <c r="J8278">
        <v>64.400000000000006</v>
      </c>
      <c r="K8278">
        <v>74.900000000000006</v>
      </c>
      <c r="L8278">
        <v>62.5</v>
      </c>
      <c r="M8278">
        <v>67.099999999999994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21</v>
      </c>
      <c r="V8278">
        <v>15</v>
      </c>
      <c r="W8278">
        <v>297.89999999999998</v>
      </c>
      <c r="X8278">
        <v>1016.4</v>
      </c>
      <c r="Y8278">
        <v>14.3</v>
      </c>
      <c r="Z8278">
        <v>6.2</v>
      </c>
      <c r="AA8278">
        <v>268.8</v>
      </c>
      <c r="AB8278">
        <v>23.3</v>
      </c>
      <c r="AC8278">
        <v>9</v>
      </c>
      <c r="AD8278">
        <v>0</v>
      </c>
      <c r="AE8278" t="s">
        <v>24914</v>
      </c>
      <c r="AF8278" t="s">
        <v>24915</v>
      </c>
      <c r="AG8278">
        <v>0.46</v>
      </c>
      <c r="AH8278" t="s">
        <v>330</v>
      </c>
      <c r="AI8278" t="s">
        <v>9140</v>
      </c>
      <c r="AJ8278" t="s">
        <v>331</v>
      </c>
    </row>
    <row r="8279" spans="1:36" x14ac:dyDescent="0.25">
      <c r="A8279" t="s">
        <v>32</v>
      </c>
      <c r="B8279" t="s">
        <v>24916</v>
      </c>
      <c r="C8279">
        <f>YEAR(B8279)</f>
        <v>2022</v>
      </c>
      <c r="D8279">
        <v>86</v>
      </c>
      <c r="E8279">
        <v>66.2</v>
      </c>
      <c r="F8279">
        <v>76.900000000000006</v>
      </c>
      <c r="H8279" s="2">
        <f>IF(F8279-68.95&lt;=0,0,IF(F8279-68.95&lt;=1,1,2))</f>
        <v>2</v>
      </c>
      <c r="I8279">
        <v>92</v>
      </c>
      <c r="J8279">
        <v>66.2</v>
      </c>
      <c r="K8279">
        <v>78.5</v>
      </c>
      <c r="L8279">
        <v>63.8</v>
      </c>
      <c r="M8279">
        <v>65.099999999999994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18.100000000000001</v>
      </c>
      <c r="V8279">
        <v>10.3</v>
      </c>
      <c r="W8279">
        <v>175.3</v>
      </c>
      <c r="X8279">
        <v>1014.4</v>
      </c>
      <c r="Y8279">
        <v>0.1</v>
      </c>
      <c r="Z8279">
        <v>6.2</v>
      </c>
      <c r="AA8279">
        <v>263.60000000000002</v>
      </c>
      <c r="AB8279">
        <v>22.6</v>
      </c>
      <c r="AC8279">
        <v>9</v>
      </c>
      <c r="AD8279">
        <v>0</v>
      </c>
      <c r="AE8279" t="s">
        <v>24917</v>
      </c>
      <c r="AF8279" t="s">
        <v>24918</v>
      </c>
      <c r="AG8279">
        <v>0.5</v>
      </c>
      <c r="AH8279" t="s">
        <v>330</v>
      </c>
      <c r="AI8279" t="s">
        <v>9140</v>
      </c>
      <c r="AJ8279" t="s">
        <v>331</v>
      </c>
    </row>
    <row r="8280" spans="1:36" x14ac:dyDescent="0.25">
      <c r="A8280" t="s">
        <v>32</v>
      </c>
      <c r="B8280" t="s">
        <v>24919</v>
      </c>
      <c r="C8280">
        <f>YEAR(B8280)</f>
        <v>2022</v>
      </c>
      <c r="D8280">
        <v>86</v>
      </c>
      <c r="E8280">
        <v>71.599999999999994</v>
      </c>
      <c r="F8280">
        <v>78.400000000000006</v>
      </c>
      <c r="H8280" s="2">
        <f>IF(F8280-68.95&lt;=0,0,IF(F8280-68.95&lt;=1,1,2))</f>
        <v>2</v>
      </c>
      <c r="I8280">
        <v>92.5</v>
      </c>
      <c r="J8280">
        <v>71.599999999999994</v>
      </c>
      <c r="K8280">
        <v>81.3</v>
      </c>
      <c r="L8280">
        <v>69.8</v>
      </c>
      <c r="M8280">
        <v>75.2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21.3</v>
      </c>
      <c r="V8280">
        <v>13.9</v>
      </c>
      <c r="W8280">
        <v>273.2</v>
      </c>
      <c r="X8280">
        <v>1011</v>
      </c>
      <c r="Y8280">
        <v>3.7</v>
      </c>
      <c r="Z8280">
        <v>6.2</v>
      </c>
      <c r="AA8280">
        <v>257.89999999999998</v>
      </c>
      <c r="AB8280">
        <v>22.4</v>
      </c>
      <c r="AC8280">
        <v>8</v>
      </c>
      <c r="AD8280">
        <v>0</v>
      </c>
      <c r="AE8280" t="s">
        <v>24920</v>
      </c>
      <c r="AF8280" t="s">
        <v>24921</v>
      </c>
      <c r="AG8280">
        <v>0.53</v>
      </c>
      <c r="AH8280" t="s">
        <v>330</v>
      </c>
      <c r="AI8280" t="s">
        <v>9140</v>
      </c>
      <c r="AJ8280" t="s">
        <v>331</v>
      </c>
    </row>
    <row r="8281" spans="1:36" x14ac:dyDescent="0.25">
      <c r="A8281" t="s">
        <v>32</v>
      </c>
      <c r="B8281" t="s">
        <v>24922</v>
      </c>
      <c r="C8281">
        <f>YEAR(B8281)</f>
        <v>2022</v>
      </c>
      <c r="D8281">
        <v>84.2</v>
      </c>
      <c r="E8281">
        <v>71.599999999999994</v>
      </c>
      <c r="F8281">
        <v>78.400000000000006</v>
      </c>
      <c r="H8281" s="2">
        <f>IF(F8281-68.95&lt;=0,0,IF(F8281-68.95&lt;=1,1,2))</f>
        <v>2</v>
      </c>
      <c r="I8281">
        <v>89.6</v>
      </c>
      <c r="J8281">
        <v>71.599999999999994</v>
      </c>
      <c r="K8281">
        <v>80.099999999999994</v>
      </c>
      <c r="L8281">
        <v>66.900000000000006</v>
      </c>
      <c r="M8281">
        <v>68.5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29.3</v>
      </c>
      <c r="V8281">
        <v>21.9</v>
      </c>
      <c r="W8281">
        <v>295.39999999999998</v>
      </c>
      <c r="X8281">
        <v>1008.2</v>
      </c>
      <c r="Y8281">
        <v>14.9</v>
      </c>
      <c r="Z8281">
        <v>6.2</v>
      </c>
      <c r="AA8281">
        <v>255.5</v>
      </c>
      <c r="AB8281">
        <v>21.9</v>
      </c>
      <c r="AC8281">
        <v>8</v>
      </c>
      <c r="AD8281">
        <v>0</v>
      </c>
      <c r="AE8281" t="s">
        <v>24923</v>
      </c>
      <c r="AF8281" t="s">
        <v>24924</v>
      </c>
      <c r="AG8281">
        <v>0.56000000000000005</v>
      </c>
      <c r="AH8281" t="s">
        <v>330</v>
      </c>
      <c r="AI8281" t="s">
        <v>9140</v>
      </c>
      <c r="AJ8281" t="s">
        <v>331</v>
      </c>
    </row>
    <row r="8282" spans="1:36" x14ac:dyDescent="0.25">
      <c r="A8282" t="s">
        <v>32</v>
      </c>
      <c r="B8282" t="s">
        <v>24925</v>
      </c>
      <c r="C8282">
        <f>YEAR(B8282)</f>
        <v>2022</v>
      </c>
      <c r="D8282">
        <v>80.599999999999994</v>
      </c>
      <c r="E8282">
        <v>73.400000000000006</v>
      </c>
      <c r="F8282">
        <v>76.7</v>
      </c>
      <c r="H8282" s="2">
        <f>IF(F8282-68.95&lt;=0,0,IF(F8282-68.95&lt;=1,1,2))</f>
        <v>2</v>
      </c>
      <c r="I8282">
        <v>82.7</v>
      </c>
      <c r="J8282">
        <v>73.400000000000006</v>
      </c>
      <c r="K8282">
        <v>76.900000000000006</v>
      </c>
      <c r="L8282">
        <v>65.099999999999994</v>
      </c>
      <c r="M8282">
        <v>67.900000000000006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25.5</v>
      </c>
      <c r="V8282">
        <v>15</v>
      </c>
      <c r="W8282">
        <v>319.60000000000002</v>
      </c>
      <c r="X8282">
        <v>1010.5</v>
      </c>
      <c r="Y8282">
        <v>28.7</v>
      </c>
      <c r="Z8282">
        <v>6.2</v>
      </c>
      <c r="AA8282">
        <v>254.1</v>
      </c>
      <c r="AB8282">
        <v>22.2</v>
      </c>
      <c r="AC8282">
        <v>8</v>
      </c>
      <c r="AD8282">
        <v>0</v>
      </c>
      <c r="AE8282" t="s">
        <v>24926</v>
      </c>
      <c r="AF8282" t="s">
        <v>24927</v>
      </c>
      <c r="AG8282">
        <v>0.6</v>
      </c>
      <c r="AH8282" t="s">
        <v>36</v>
      </c>
      <c r="AI8282" t="s">
        <v>37</v>
      </c>
      <c r="AJ8282" t="s">
        <v>38</v>
      </c>
    </row>
    <row r="8283" spans="1:36" x14ac:dyDescent="0.25">
      <c r="A8283" t="s">
        <v>32</v>
      </c>
      <c r="B8283" t="s">
        <v>24928</v>
      </c>
      <c r="C8283">
        <f>YEAR(B8283)</f>
        <v>2022</v>
      </c>
      <c r="D8283">
        <v>80.599999999999994</v>
      </c>
      <c r="E8283">
        <v>66.2</v>
      </c>
      <c r="F8283">
        <v>74.3</v>
      </c>
      <c r="H8283" s="2">
        <f>IF(F8283-68.95&lt;=0,0,IF(F8283-68.95&lt;=1,1,2))</f>
        <v>2</v>
      </c>
      <c r="I8283">
        <v>81.400000000000006</v>
      </c>
      <c r="J8283">
        <v>66.2</v>
      </c>
      <c r="K8283">
        <v>74.3</v>
      </c>
      <c r="L8283">
        <v>60.9</v>
      </c>
      <c r="M8283">
        <v>64.5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31.1</v>
      </c>
      <c r="V8283">
        <v>16.100000000000001</v>
      </c>
      <c r="W8283">
        <v>310.60000000000002</v>
      </c>
      <c r="X8283">
        <v>1014.3</v>
      </c>
      <c r="Y8283">
        <v>30.6</v>
      </c>
      <c r="Z8283">
        <v>6.2</v>
      </c>
      <c r="AA8283">
        <v>246.9</v>
      </c>
      <c r="AB8283">
        <v>21.4</v>
      </c>
      <c r="AC8283">
        <v>8</v>
      </c>
      <c r="AD8283">
        <v>0</v>
      </c>
      <c r="AE8283" t="s">
        <v>24929</v>
      </c>
      <c r="AF8283" t="s">
        <v>24930</v>
      </c>
      <c r="AG8283">
        <v>0.63</v>
      </c>
      <c r="AH8283" t="s">
        <v>36</v>
      </c>
      <c r="AI8283" t="s">
        <v>37</v>
      </c>
      <c r="AJ8283" t="s">
        <v>38</v>
      </c>
    </row>
    <row r="8284" spans="1:36" x14ac:dyDescent="0.25">
      <c r="A8284" t="s">
        <v>32</v>
      </c>
      <c r="B8284" t="s">
        <v>24931</v>
      </c>
      <c r="C8284">
        <f>YEAR(B8284)</f>
        <v>2022</v>
      </c>
      <c r="D8284">
        <v>82.4</v>
      </c>
      <c r="E8284">
        <v>62.6</v>
      </c>
      <c r="F8284">
        <v>72.599999999999994</v>
      </c>
      <c r="H8284" s="2">
        <f>IF(F8284-68.95&lt;=0,0,IF(F8284-68.95&lt;=1,1,2))</f>
        <v>2</v>
      </c>
      <c r="I8284">
        <v>86.2</v>
      </c>
      <c r="J8284">
        <v>62.6</v>
      </c>
      <c r="K8284">
        <v>73</v>
      </c>
      <c r="L8284">
        <v>59.6</v>
      </c>
      <c r="M8284">
        <v>64.3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17.2</v>
      </c>
      <c r="V8284">
        <v>8</v>
      </c>
      <c r="W8284">
        <v>108.5</v>
      </c>
      <c r="X8284">
        <v>1014.9</v>
      </c>
      <c r="Y8284">
        <v>10.4</v>
      </c>
      <c r="Z8284">
        <v>6.2</v>
      </c>
      <c r="AA8284">
        <v>261.5</v>
      </c>
      <c r="AB8284">
        <v>22.5</v>
      </c>
      <c r="AC8284">
        <v>9</v>
      </c>
      <c r="AD8284">
        <v>0</v>
      </c>
      <c r="AE8284" t="s">
        <v>24932</v>
      </c>
      <c r="AF8284" t="s">
        <v>24933</v>
      </c>
      <c r="AG8284">
        <v>0.66</v>
      </c>
      <c r="AH8284" t="s">
        <v>330</v>
      </c>
      <c r="AI8284" t="s">
        <v>9140</v>
      </c>
      <c r="AJ8284" t="s">
        <v>331</v>
      </c>
    </row>
    <row r="8285" spans="1:36" x14ac:dyDescent="0.25">
      <c r="A8285" t="s">
        <v>32</v>
      </c>
      <c r="B8285" t="s">
        <v>24934</v>
      </c>
      <c r="C8285">
        <f>YEAR(B8285)</f>
        <v>2022</v>
      </c>
      <c r="D8285">
        <v>82.4</v>
      </c>
      <c r="E8285">
        <v>64.400000000000006</v>
      </c>
      <c r="F8285">
        <v>74.099999999999994</v>
      </c>
      <c r="H8285" s="2">
        <f>IF(F8285-68.95&lt;=0,0,IF(F8285-68.95&lt;=1,1,2))</f>
        <v>2</v>
      </c>
      <c r="I8285">
        <v>84.7</v>
      </c>
      <c r="J8285">
        <v>64.400000000000006</v>
      </c>
      <c r="K8285">
        <v>74.7</v>
      </c>
      <c r="L8285">
        <v>61.3</v>
      </c>
      <c r="M8285">
        <v>65.2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20.8</v>
      </c>
      <c r="V8285">
        <v>11.4</v>
      </c>
      <c r="W8285">
        <v>137.5</v>
      </c>
      <c r="X8285">
        <v>1012.6</v>
      </c>
      <c r="Y8285">
        <v>2.2999999999999998</v>
      </c>
      <c r="Z8285">
        <v>6.2</v>
      </c>
      <c r="AA8285">
        <v>256.39999999999998</v>
      </c>
      <c r="AB8285">
        <v>22.1</v>
      </c>
      <c r="AC8285">
        <v>8</v>
      </c>
      <c r="AD8285">
        <v>0</v>
      </c>
      <c r="AE8285" t="s">
        <v>24935</v>
      </c>
      <c r="AF8285" t="s">
        <v>24936</v>
      </c>
      <c r="AG8285">
        <v>0.69</v>
      </c>
      <c r="AH8285" t="s">
        <v>330</v>
      </c>
      <c r="AI8285" t="s">
        <v>9140</v>
      </c>
      <c r="AJ8285" t="s">
        <v>331</v>
      </c>
    </row>
    <row r="8286" spans="1:36" x14ac:dyDescent="0.25">
      <c r="A8286" t="s">
        <v>32</v>
      </c>
      <c r="B8286" t="s">
        <v>24937</v>
      </c>
      <c r="C8286">
        <f>YEAR(B8286)</f>
        <v>2022</v>
      </c>
      <c r="D8286">
        <v>82.4</v>
      </c>
      <c r="E8286">
        <v>66.2</v>
      </c>
      <c r="F8286">
        <v>75.2</v>
      </c>
      <c r="H8286" s="2">
        <f>IF(F8286-68.95&lt;=0,0,IF(F8286-68.95&lt;=1,1,2))</f>
        <v>2</v>
      </c>
      <c r="I8286">
        <v>88.3</v>
      </c>
      <c r="J8286">
        <v>66.2</v>
      </c>
      <c r="K8286">
        <v>76</v>
      </c>
      <c r="L8286">
        <v>61.1</v>
      </c>
      <c r="M8286">
        <v>61.9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20.8</v>
      </c>
      <c r="V8286">
        <v>11.4</v>
      </c>
      <c r="W8286">
        <v>151.6</v>
      </c>
      <c r="X8286">
        <v>1008.9</v>
      </c>
      <c r="Y8286">
        <v>15.6</v>
      </c>
      <c r="Z8286">
        <v>6.2</v>
      </c>
      <c r="AA8286">
        <v>254.7</v>
      </c>
      <c r="AB8286">
        <v>22</v>
      </c>
      <c r="AC8286">
        <v>8</v>
      </c>
      <c r="AD8286">
        <v>0</v>
      </c>
      <c r="AE8286" t="s">
        <v>24938</v>
      </c>
      <c r="AF8286" t="s">
        <v>24939</v>
      </c>
      <c r="AG8286">
        <v>0.72</v>
      </c>
      <c r="AH8286" t="s">
        <v>330</v>
      </c>
      <c r="AI8286" t="s">
        <v>9140</v>
      </c>
      <c r="AJ8286" t="s">
        <v>331</v>
      </c>
    </row>
    <row r="8287" spans="1:36" x14ac:dyDescent="0.25">
      <c r="A8287" t="s">
        <v>32</v>
      </c>
      <c r="B8287" t="s">
        <v>24940</v>
      </c>
      <c r="C8287">
        <f>YEAR(B8287)</f>
        <v>2022</v>
      </c>
      <c r="D8287">
        <v>86</v>
      </c>
      <c r="E8287">
        <v>71.599999999999994</v>
      </c>
      <c r="F8287">
        <v>78.599999999999994</v>
      </c>
      <c r="H8287" s="2">
        <f>IF(F8287-68.95&lt;=0,0,IF(F8287-68.95&lt;=1,1,2))</f>
        <v>2</v>
      </c>
      <c r="I8287">
        <v>92</v>
      </c>
      <c r="J8287">
        <v>71.599999999999994</v>
      </c>
      <c r="K8287">
        <v>81.099999999999994</v>
      </c>
      <c r="L8287">
        <v>69.599999999999994</v>
      </c>
      <c r="M8287">
        <v>74.7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23.7</v>
      </c>
      <c r="V8287">
        <v>18.3</v>
      </c>
      <c r="W8287">
        <v>285.8</v>
      </c>
      <c r="X8287">
        <v>1009.2</v>
      </c>
      <c r="Y8287">
        <v>13.9</v>
      </c>
      <c r="Z8287">
        <v>6.2</v>
      </c>
      <c r="AA8287">
        <v>241.4</v>
      </c>
      <c r="AB8287">
        <v>20.7</v>
      </c>
      <c r="AC8287">
        <v>8</v>
      </c>
      <c r="AD8287">
        <v>0</v>
      </c>
      <c r="AE8287" t="s">
        <v>24941</v>
      </c>
      <c r="AF8287" t="s">
        <v>24942</v>
      </c>
      <c r="AG8287">
        <v>0.75</v>
      </c>
      <c r="AH8287" t="s">
        <v>330</v>
      </c>
      <c r="AI8287" t="s">
        <v>9140</v>
      </c>
      <c r="AJ8287" t="s">
        <v>331</v>
      </c>
    </row>
    <row r="8288" spans="1:36" x14ac:dyDescent="0.25">
      <c r="A8288" t="s">
        <v>32</v>
      </c>
      <c r="B8288" t="s">
        <v>24943</v>
      </c>
      <c r="C8288">
        <f>YEAR(B8288)</f>
        <v>2022</v>
      </c>
      <c r="D8288">
        <v>82.4</v>
      </c>
      <c r="E8288">
        <v>68</v>
      </c>
      <c r="F8288">
        <v>76.3</v>
      </c>
      <c r="H8288" s="2">
        <f>IF(F8288-68.95&lt;=0,0,IF(F8288-68.95&lt;=1,1,2))</f>
        <v>2</v>
      </c>
      <c r="I8288">
        <v>84</v>
      </c>
      <c r="J8288">
        <v>68</v>
      </c>
      <c r="K8288">
        <v>76.7</v>
      </c>
      <c r="L8288">
        <v>63</v>
      </c>
      <c r="M8288">
        <v>63.9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23.5</v>
      </c>
      <c r="V8288">
        <v>11.4</v>
      </c>
      <c r="W8288">
        <v>307.39999999999998</v>
      </c>
      <c r="X8288">
        <v>1012</v>
      </c>
      <c r="Y8288">
        <v>35.6</v>
      </c>
      <c r="Z8288">
        <v>6.2</v>
      </c>
      <c r="AA8288">
        <v>229.2</v>
      </c>
      <c r="AB8288">
        <v>19.8</v>
      </c>
      <c r="AC8288">
        <v>8</v>
      </c>
      <c r="AD8288">
        <v>0</v>
      </c>
      <c r="AE8288" t="s">
        <v>24944</v>
      </c>
      <c r="AF8288" t="s">
        <v>24945</v>
      </c>
      <c r="AG8288">
        <v>0.79</v>
      </c>
      <c r="AH8288" t="s">
        <v>36</v>
      </c>
      <c r="AI8288" t="s">
        <v>37</v>
      </c>
      <c r="AJ8288" t="s">
        <v>38</v>
      </c>
    </row>
    <row r="8289" spans="1:36" x14ac:dyDescent="0.25">
      <c r="A8289" t="s">
        <v>32</v>
      </c>
      <c r="B8289" t="s">
        <v>24946</v>
      </c>
      <c r="C8289">
        <f>YEAR(B8289)</f>
        <v>2022</v>
      </c>
      <c r="D8289">
        <v>80.599999999999994</v>
      </c>
      <c r="E8289">
        <v>64.400000000000006</v>
      </c>
      <c r="F8289">
        <v>72.599999999999994</v>
      </c>
      <c r="H8289" s="2">
        <f>IF(F8289-68.95&lt;=0,0,IF(F8289-68.95&lt;=1,1,2))</f>
        <v>2</v>
      </c>
      <c r="I8289">
        <v>83.3</v>
      </c>
      <c r="J8289">
        <v>64.400000000000006</v>
      </c>
      <c r="K8289">
        <v>73</v>
      </c>
      <c r="L8289">
        <v>64.2</v>
      </c>
      <c r="M8289">
        <v>75.599999999999994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20.8</v>
      </c>
      <c r="V8289">
        <v>9.1999999999999993</v>
      </c>
      <c r="W8289">
        <v>156.5</v>
      </c>
      <c r="X8289">
        <v>1012.2</v>
      </c>
      <c r="Y8289">
        <v>27.8</v>
      </c>
      <c r="Z8289">
        <v>6.2</v>
      </c>
      <c r="AA8289">
        <v>245</v>
      </c>
      <c r="AB8289">
        <v>21.2</v>
      </c>
      <c r="AC8289">
        <v>8</v>
      </c>
      <c r="AD8289">
        <v>0</v>
      </c>
      <c r="AE8289" t="s">
        <v>24947</v>
      </c>
      <c r="AF8289" t="s">
        <v>24948</v>
      </c>
      <c r="AG8289">
        <v>0.82</v>
      </c>
      <c r="AH8289" t="s">
        <v>36</v>
      </c>
      <c r="AI8289" t="s">
        <v>37</v>
      </c>
      <c r="AJ8289" t="s">
        <v>38</v>
      </c>
    </row>
    <row r="8290" spans="1:36" x14ac:dyDescent="0.25">
      <c r="A8290" t="s">
        <v>32</v>
      </c>
      <c r="B8290" t="s">
        <v>24949</v>
      </c>
      <c r="C8290">
        <f>YEAR(B8290)</f>
        <v>2022</v>
      </c>
      <c r="D8290">
        <v>78.8</v>
      </c>
      <c r="E8290">
        <v>64.400000000000006</v>
      </c>
      <c r="F8290">
        <v>71.8</v>
      </c>
      <c r="H8290" s="2">
        <f>IF(F8290-68.95&lt;=0,0,IF(F8290-68.95&lt;=1,1,2))</f>
        <v>2</v>
      </c>
      <c r="I8290">
        <v>78.8</v>
      </c>
      <c r="J8290">
        <v>64.400000000000006</v>
      </c>
      <c r="K8290">
        <v>71.8</v>
      </c>
      <c r="L8290">
        <v>63.6</v>
      </c>
      <c r="M8290">
        <v>76.400000000000006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21.9</v>
      </c>
      <c r="V8290">
        <v>9.1999999999999993</v>
      </c>
      <c r="W8290">
        <v>342.6</v>
      </c>
      <c r="X8290">
        <v>1011.6</v>
      </c>
      <c r="Y8290">
        <v>28.9</v>
      </c>
      <c r="Z8290">
        <v>6.2</v>
      </c>
      <c r="AA8290">
        <v>236.2</v>
      </c>
      <c r="AB8290">
        <v>20.3</v>
      </c>
      <c r="AC8290">
        <v>8</v>
      </c>
      <c r="AD8290">
        <v>0</v>
      </c>
      <c r="AE8290" t="s">
        <v>24950</v>
      </c>
      <c r="AF8290" t="s">
        <v>24951</v>
      </c>
      <c r="AG8290">
        <v>0.85</v>
      </c>
      <c r="AH8290" t="s">
        <v>36</v>
      </c>
      <c r="AI8290" t="s">
        <v>37</v>
      </c>
      <c r="AJ8290" t="s">
        <v>38</v>
      </c>
    </row>
    <row r="8291" spans="1:36" x14ac:dyDescent="0.25">
      <c r="A8291" t="s">
        <v>32</v>
      </c>
      <c r="B8291" t="s">
        <v>24952</v>
      </c>
      <c r="C8291">
        <f>YEAR(B8291)</f>
        <v>2022</v>
      </c>
      <c r="D8291">
        <v>73.400000000000006</v>
      </c>
      <c r="E8291">
        <v>66.2</v>
      </c>
      <c r="F8291">
        <v>70.8</v>
      </c>
      <c r="H8291" s="2">
        <f>IF(F8291-68.95&lt;=0,0,IF(F8291-68.95&lt;=1,1,2))</f>
        <v>2</v>
      </c>
      <c r="I8291">
        <v>73.400000000000006</v>
      </c>
      <c r="J8291">
        <v>66.2</v>
      </c>
      <c r="K8291">
        <v>70.8</v>
      </c>
      <c r="L8291">
        <v>59.3</v>
      </c>
      <c r="M8291">
        <v>67.599999999999994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23</v>
      </c>
      <c r="V8291">
        <v>12.8</v>
      </c>
      <c r="W8291">
        <v>18.5</v>
      </c>
      <c r="X8291">
        <v>1012.7</v>
      </c>
      <c r="Y8291">
        <v>68.599999999999994</v>
      </c>
      <c r="Z8291">
        <v>6.2</v>
      </c>
      <c r="AA8291">
        <v>174.1</v>
      </c>
      <c r="AB8291">
        <v>15.1</v>
      </c>
      <c r="AC8291">
        <v>6</v>
      </c>
      <c r="AD8291">
        <v>0</v>
      </c>
      <c r="AE8291" t="s">
        <v>24953</v>
      </c>
      <c r="AF8291" t="s">
        <v>24954</v>
      </c>
      <c r="AG8291">
        <v>0.89</v>
      </c>
      <c r="AH8291" t="s">
        <v>36</v>
      </c>
      <c r="AI8291" t="s">
        <v>37</v>
      </c>
      <c r="AJ8291" t="s">
        <v>38</v>
      </c>
    </row>
    <row r="8292" spans="1:36" x14ac:dyDescent="0.25">
      <c r="A8292" t="s">
        <v>32</v>
      </c>
      <c r="B8292" t="s">
        <v>24955</v>
      </c>
      <c r="C8292">
        <f>YEAR(B8292)</f>
        <v>2022</v>
      </c>
      <c r="D8292">
        <v>71.599999999999994</v>
      </c>
      <c r="E8292">
        <v>60.8</v>
      </c>
      <c r="F8292">
        <v>67.099999999999994</v>
      </c>
      <c r="H8292" s="2">
        <f>IF(F8292-68.95&lt;=0,0,IF(F8292-68.95&lt;=1,1,2))</f>
        <v>0</v>
      </c>
      <c r="I8292">
        <v>71.599999999999994</v>
      </c>
      <c r="J8292">
        <v>60.8</v>
      </c>
      <c r="K8292">
        <v>67.099999999999994</v>
      </c>
      <c r="L8292">
        <v>55.4</v>
      </c>
      <c r="M8292">
        <v>67</v>
      </c>
      <c r="O8292">
        <v>2E-3</v>
      </c>
      <c r="P8292">
        <v>100</v>
      </c>
      <c r="Q8292">
        <v>4.17</v>
      </c>
      <c r="R8292" t="s">
        <v>40</v>
      </c>
      <c r="S8292">
        <v>0</v>
      </c>
      <c r="T8292">
        <v>0</v>
      </c>
      <c r="U8292">
        <v>23</v>
      </c>
      <c r="V8292">
        <v>10.3</v>
      </c>
      <c r="W8292">
        <v>75.8</v>
      </c>
      <c r="X8292">
        <v>1015.2</v>
      </c>
      <c r="Y8292">
        <v>74.2</v>
      </c>
      <c r="Z8292">
        <v>6.2</v>
      </c>
      <c r="AA8292">
        <v>158</v>
      </c>
      <c r="AB8292">
        <v>13.7</v>
      </c>
      <c r="AC8292">
        <v>7</v>
      </c>
      <c r="AD8292">
        <v>0</v>
      </c>
      <c r="AE8292" t="s">
        <v>24956</v>
      </c>
      <c r="AF8292" t="s">
        <v>24957</v>
      </c>
      <c r="AG8292">
        <v>0.92</v>
      </c>
      <c r="AH8292" t="s">
        <v>56</v>
      </c>
      <c r="AI8292" t="s">
        <v>65</v>
      </c>
      <c r="AJ8292" t="s">
        <v>40</v>
      </c>
    </row>
    <row r="8293" spans="1:36" x14ac:dyDescent="0.25">
      <c r="A8293" t="s">
        <v>32</v>
      </c>
      <c r="B8293" t="s">
        <v>24958</v>
      </c>
      <c r="C8293">
        <f>YEAR(B8293)</f>
        <v>2022</v>
      </c>
      <c r="D8293">
        <v>75.2</v>
      </c>
      <c r="E8293">
        <v>60.8</v>
      </c>
      <c r="F8293">
        <v>68.7</v>
      </c>
      <c r="H8293" s="2">
        <f>IF(F8293-68.95&lt;=0,0,IF(F8293-68.95&lt;=1,1,2))</f>
        <v>0</v>
      </c>
      <c r="I8293">
        <v>75.2</v>
      </c>
      <c r="J8293">
        <v>60.8</v>
      </c>
      <c r="K8293">
        <v>68.7</v>
      </c>
      <c r="L8293">
        <v>53.6</v>
      </c>
      <c r="M8293">
        <v>59.4</v>
      </c>
      <c r="O8293">
        <v>4.7E-2</v>
      </c>
      <c r="P8293">
        <v>100</v>
      </c>
      <c r="Q8293">
        <v>4.17</v>
      </c>
      <c r="R8293" t="s">
        <v>40</v>
      </c>
      <c r="S8293">
        <v>0</v>
      </c>
      <c r="T8293">
        <v>0</v>
      </c>
      <c r="U8293">
        <v>27.7</v>
      </c>
      <c r="V8293">
        <v>13.9</v>
      </c>
      <c r="W8293">
        <v>343.9</v>
      </c>
      <c r="X8293">
        <v>1018.9</v>
      </c>
      <c r="Y8293">
        <v>45.6</v>
      </c>
      <c r="Z8293">
        <v>6.2</v>
      </c>
      <c r="AA8293">
        <v>242.7</v>
      </c>
      <c r="AB8293">
        <v>20.8</v>
      </c>
      <c r="AC8293">
        <v>8</v>
      </c>
      <c r="AD8293">
        <v>0</v>
      </c>
      <c r="AE8293" t="s">
        <v>24959</v>
      </c>
      <c r="AF8293" t="s">
        <v>24960</v>
      </c>
      <c r="AG8293">
        <v>0.95</v>
      </c>
      <c r="AH8293" t="s">
        <v>56</v>
      </c>
      <c r="AI8293" t="s">
        <v>78</v>
      </c>
      <c r="AJ8293" t="s">
        <v>40</v>
      </c>
    </row>
    <row r="8294" spans="1:36" x14ac:dyDescent="0.25">
      <c r="A8294" t="s">
        <v>32</v>
      </c>
      <c r="B8294" t="s">
        <v>24961</v>
      </c>
      <c r="C8294">
        <f>YEAR(B8294)</f>
        <v>2022</v>
      </c>
      <c r="D8294">
        <v>75.2</v>
      </c>
      <c r="E8294">
        <v>57.2</v>
      </c>
      <c r="F8294">
        <v>66.099999999999994</v>
      </c>
      <c r="H8294" s="2">
        <f>IF(F8294-68.95&lt;=0,0,IF(F8294-68.95&lt;=1,1,2))</f>
        <v>0</v>
      </c>
      <c r="I8294">
        <v>75.2</v>
      </c>
      <c r="J8294">
        <v>57.2</v>
      </c>
      <c r="K8294">
        <v>66.099999999999994</v>
      </c>
      <c r="L8294">
        <v>53.1</v>
      </c>
      <c r="M8294">
        <v>63.7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20.8</v>
      </c>
      <c r="V8294">
        <v>6.9</v>
      </c>
      <c r="W8294">
        <v>182.3</v>
      </c>
      <c r="X8294">
        <v>1019</v>
      </c>
      <c r="Y8294">
        <v>2.5</v>
      </c>
      <c r="Z8294">
        <v>6.2</v>
      </c>
      <c r="AA8294">
        <v>245.6</v>
      </c>
      <c r="AB8294">
        <v>21.2</v>
      </c>
      <c r="AC8294">
        <v>8</v>
      </c>
      <c r="AD8294">
        <v>0</v>
      </c>
      <c r="AE8294" t="s">
        <v>24962</v>
      </c>
      <c r="AF8294" t="s">
        <v>24963</v>
      </c>
      <c r="AG8294">
        <v>0.98</v>
      </c>
      <c r="AH8294" t="s">
        <v>330</v>
      </c>
      <c r="AI8294" t="s">
        <v>9140</v>
      </c>
      <c r="AJ8294" t="s">
        <v>331</v>
      </c>
    </row>
    <row r="8295" spans="1:36" x14ac:dyDescent="0.25">
      <c r="A8295" t="s">
        <v>32</v>
      </c>
      <c r="B8295" t="s">
        <v>24964</v>
      </c>
      <c r="C8295">
        <f>YEAR(B8295)</f>
        <v>2022</v>
      </c>
      <c r="D8295">
        <v>77</v>
      </c>
      <c r="E8295">
        <v>59</v>
      </c>
      <c r="F8295">
        <v>67.7</v>
      </c>
      <c r="H8295" s="2">
        <f>IF(F8295-68.95&lt;=0,0,IF(F8295-68.95&lt;=1,1,2))</f>
        <v>0</v>
      </c>
      <c r="I8295">
        <v>77</v>
      </c>
      <c r="J8295">
        <v>59</v>
      </c>
      <c r="K8295">
        <v>67.7</v>
      </c>
      <c r="L8295">
        <v>58</v>
      </c>
      <c r="M8295">
        <v>71.8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20.8</v>
      </c>
      <c r="V8295">
        <v>10.3</v>
      </c>
      <c r="W8295">
        <v>132.1</v>
      </c>
      <c r="X8295">
        <v>1016.5</v>
      </c>
      <c r="Y8295">
        <v>34.1</v>
      </c>
      <c r="Z8295">
        <v>6.2</v>
      </c>
      <c r="AA8295">
        <v>239.8</v>
      </c>
      <c r="AB8295">
        <v>20.8</v>
      </c>
      <c r="AC8295">
        <v>8</v>
      </c>
      <c r="AD8295">
        <v>0</v>
      </c>
      <c r="AE8295" t="s">
        <v>24965</v>
      </c>
      <c r="AF8295" t="s">
        <v>24966</v>
      </c>
      <c r="AG8295">
        <v>0</v>
      </c>
      <c r="AH8295" t="s">
        <v>36</v>
      </c>
      <c r="AI8295" t="s">
        <v>37</v>
      </c>
      <c r="AJ8295" t="s">
        <v>38</v>
      </c>
    </row>
    <row r="8296" spans="1:36" x14ac:dyDescent="0.25">
      <c r="A8296" t="s">
        <v>32</v>
      </c>
      <c r="B8296" t="s">
        <v>24967</v>
      </c>
      <c r="C8296">
        <f>YEAR(B8296)</f>
        <v>2022</v>
      </c>
      <c r="D8296">
        <v>86</v>
      </c>
      <c r="E8296">
        <v>64.400000000000006</v>
      </c>
      <c r="F8296">
        <v>75.7</v>
      </c>
      <c r="H8296" s="2">
        <f>IF(F8296-68.95&lt;=0,0,IF(F8296-68.95&lt;=1,1,2))</f>
        <v>2</v>
      </c>
      <c r="I8296">
        <v>87.5</v>
      </c>
      <c r="J8296">
        <v>64.400000000000006</v>
      </c>
      <c r="K8296">
        <v>76.400000000000006</v>
      </c>
      <c r="L8296">
        <v>60.3</v>
      </c>
      <c r="M8296">
        <v>60.3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27.7</v>
      </c>
      <c r="V8296">
        <v>15</v>
      </c>
      <c r="W8296">
        <v>167.4</v>
      </c>
      <c r="X8296">
        <v>1011.7</v>
      </c>
      <c r="Y8296">
        <v>32.299999999999997</v>
      </c>
      <c r="Z8296">
        <v>6.2</v>
      </c>
      <c r="AA8296">
        <v>222.2</v>
      </c>
      <c r="AB8296">
        <v>19.3</v>
      </c>
      <c r="AC8296">
        <v>8</v>
      </c>
      <c r="AD8296">
        <v>0</v>
      </c>
      <c r="AE8296" t="s">
        <v>24968</v>
      </c>
      <c r="AF8296" t="s">
        <v>24969</v>
      </c>
      <c r="AG8296">
        <v>0.05</v>
      </c>
      <c r="AH8296" t="s">
        <v>36</v>
      </c>
      <c r="AI8296" t="s">
        <v>702</v>
      </c>
      <c r="AJ8296" t="s">
        <v>38</v>
      </c>
    </row>
    <row r="8297" spans="1:36" x14ac:dyDescent="0.25">
      <c r="A8297" t="s">
        <v>32</v>
      </c>
      <c r="B8297" t="s">
        <v>24970</v>
      </c>
      <c r="C8297">
        <f>YEAR(B8297)</f>
        <v>2022</v>
      </c>
      <c r="D8297">
        <v>82.4</v>
      </c>
      <c r="E8297">
        <v>75.2</v>
      </c>
      <c r="F8297">
        <v>79.8</v>
      </c>
      <c r="H8297" s="2">
        <f>IF(F8297-68.95&lt;=0,0,IF(F8297-68.95&lt;=1,1,2))</f>
        <v>2</v>
      </c>
      <c r="I8297">
        <v>87.2</v>
      </c>
      <c r="J8297">
        <v>75.2</v>
      </c>
      <c r="K8297">
        <v>81.3</v>
      </c>
      <c r="L8297">
        <v>65</v>
      </c>
      <c r="M8297">
        <v>62.4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25.3</v>
      </c>
      <c r="V8297">
        <v>13.9</v>
      </c>
      <c r="W8297">
        <v>147.69999999999999</v>
      </c>
      <c r="X8297">
        <v>1010.5</v>
      </c>
      <c r="Y8297">
        <v>30</v>
      </c>
      <c r="Z8297">
        <v>6.2</v>
      </c>
      <c r="AA8297">
        <v>214</v>
      </c>
      <c r="AB8297">
        <v>18.5</v>
      </c>
      <c r="AC8297">
        <v>8</v>
      </c>
      <c r="AD8297">
        <v>0</v>
      </c>
      <c r="AE8297" t="s">
        <v>24971</v>
      </c>
      <c r="AF8297" t="s">
        <v>24972</v>
      </c>
      <c r="AG8297">
        <v>0.09</v>
      </c>
      <c r="AH8297" t="s">
        <v>36</v>
      </c>
      <c r="AI8297" t="s">
        <v>174</v>
      </c>
      <c r="AJ8297" t="s">
        <v>38</v>
      </c>
    </row>
    <row r="8298" spans="1:36" x14ac:dyDescent="0.25">
      <c r="A8298" t="s">
        <v>32</v>
      </c>
      <c r="B8298" t="s">
        <v>24973</v>
      </c>
      <c r="C8298">
        <f>YEAR(B8298)</f>
        <v>2022</v>
      </c>
      <c r="D8298">
        <v>80.7</v>
      </c>
      <c r="E8298">
        <v>69.8</v>
      </c>
      <c r="F8298">
        <v>76.599999999999994</v>
      </c>
      <c r="H8298" s="2">
        <f>IF(F8298-68.95&lt;=0,0,IF(F8298-68.95&lt;=1,1,2))</f>
        <v>2</v>
      </c>
      <c r="I8298">
        <v>86.2</v>
      </c>
      <c r="J8298">
        <v>69.8</v>
      </c>
      <c r="K8298">
        <v>77.900000000000006</v>
      </c>
      <c r="L8298">
        <v>70.599999999999994</v>
      </c>
      <c r="M8298">
        <v>82.1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24.2</v>
      </c>
      <c r="V8298">
        <v>8.1</v>
      </c>
      <c r="W8298">
        <v>87.4</v>
      </c>
      <c r="X8298">
        <v>1011.5</v>
      </c>
      <c r="Y8298">
        <v>30.6</v>
      </c>
      <c r="Z8298">
        <v>6.2</v>
      </c>
      <c r="AA8298">
        <v>176.1</v>
      </c>
      <c r="AB8298">
        <v>15.2</v>
      </c>
      <c r="AC8298">
        <v>6</v>
      </c>
      <c r="AD8298">
        <v>0</v>
      </c>
      <c r="AE8298" t="s">
        <v>24974</v>
      </c>
      <c r="AF8298" t="s">
        <v>24975</v>
      </c>
      <c r="AG8298">
        <v>0.12</v>
      </c>
      <c r="AH8298" t="s">
        <v>36</v>
      </c>
      <c r="AI8298" t="s">
        <v>37</v>
      </c>
      <c r="AJ8298" t="s">
        <v>38</v>
      </c>
    </row>
    <row r="8299" spans="1:36" x14ac:dyDescent="0.25">
      <c r="A8299" t="s">
        <v>32</v>
      </c>
      <c r="B8299" t="s">
        <v>24976</v>
      </c>
      <c r="C8299">
        <f>YEAR(B8299)</f>
        <v>2022</v>
      </c>
      <c r="D8299">
        <v>80.599999999999994</v>
      </c>
      <c r="E8299">
        <v>71.599999999999994</v>
      </c>
      <c r="F8299">
        <v>76.5</v>
      </c>
      <c r="H8299" s="2">
        <f>IF(F8299-68.95&lt;=0,0,IF(F8299-68.95&lt;=1,1,2))</f>
        <v>2</v>
      </c>
      <c r="I8299">
        <v>86.2</v>
      </c>
      <c r="J8299">
        <v>71.599999999999994</v>
      </c>
      <c r="K8299">
        <v>77.8</v>
      </c>
      <c r="L8299">
        <v>72.5</v>
      </c>
      <c r="M8299">
        <v>87.7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18.3</v>
      </c>
      <c r="V8299">
        <v>13.9</v>
      </c>
      <c r="W8299">
        <v>324.2</v>
      </c>
      <c r="X8299">
        <v>1014.9</v>
      </c>
      <c r="Y8299">
        <v>28.3</v>
      </c>
      <c r="Z8299">
        <v>6.2</v>
      </c>
      <c r="AA8299">
        <v>210.6</v>
      </c>
      <c r="AB8299">
        <v>18.2</v>
      </c>
      <c r="AC8299">
        <v>7</v>
      </c>
      <c r="AD8299">
        <v>0</v>
      </c>
      <c r="AE8299" t="s">
        <v>24977</v>
      </c>
      <c r="AF8299" t="s">
        <v>24978</v>
      </c>
      <c r="AG8299">
        <v>0.16</v>
      </c>
      <c r="AH8299" t="s">
        <v>36</v>
      </c>
      <c r="AI8299" t="s">
        <v>37</v>
      </c>
      <c r="AJ8299" t="s">
        <v>38</v>
      </c>
    </row>
    <row r="8300" spans="1:36" x14ac:dyDescent="0.25">
      <c r="A8300" t="s">
        <v>32</v>
      </c>
      <c r="B8300" t="s">
        <v>24979</v>
      </c>
      <c r="C8300">
        <f>YEAR(B8300)</f>
        <v>2022</v>
      </c>
      <c r="D8300">
        <v>80.7</v>
      </c>
      <c r="E8300">
        <v>69.8</v>
      </c>
      <c r="F8300">
        <v>75.3</v>
      </c>
      <c r="H8300" s="2">
        <f>IF(F8300-68.95&lt;=0,0,IF(F8300-68.95&lt;=1,1,2))</f>
        <v>2</v>
      </c>
      <c r="I8300">
        <v>86.3</v>
      </c>
      <c r="J8300">
        <v>69.8</v>
      </c>
      <c r="K8300">
        <v>76.2</v>
      </c>
      <c r="L8300">
        <v>69.7</v>
      </c>
      <c r="M8300">
        <v>82.9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16.100000000000001</v>
      </c>
      <c r="V8300">
        <v>9.1999999999999993</v>
      </c>
      <c r="W8300">
        <v>131.30000000000001</v>
      </c>
      <c r="X8300">
        <v>1019.3</v>
      </c>
      <c r="Y8300">
        <v>25.9</v>
      </c>
      <c r="Z8300">
        <v>5.8</v>
      </c>
      <c r="AA8300">
        <v>220.5</v>
      </c>
      <c r="AB8300">
        <v>18.899999999999999</v>
      </c>
      <c r="AC8300">
        <v>8</v>
      </c>
      <c r="AD8300">
        <v>0</v>
      </c>
      <c r="AE8300" t="s">
        <v>24980</v>
      </c>
      <c r="AF8300" t="s">
        <v>24981</v>
      </c>
      <c r="AG8300">
        <v>0.2</v>
      </c>
      <c r="AH8300" t="s">
        <v>36</v>
      </c>
      <c r="AI8300" t="s">
        <v>174</v>
      </c>
      <c r="AJ8300" t="s">
        <v>38</v>
      </c>
    </row>
    <row r="8301" spans="1:36" x14ac:dyDescent="0.25">
      <c r="A8301" t="s">
        <v>32</v>
      </c>
      <c r="B8301" t="s">
        <v>24982</v>
      </c>
      <c r="C8301">
        <f>YEAR(B8301)</f>
        <v>2022</v>
      </c>
      <c r="D8301">
        <v>87.8</v>
      </c>
      <c r="E8301">
        <v>73.400000000000006</v>
      </c>
      <c r="F8301">
        <v>80</v>
      </c>
      <c r="H8301" s="2">
        <f>IF(F8301-68.95&lt;=0,0,IF(F8301-68.95&lt;=1,1,2))</f>
        <v>2</v>
      </c>
      <c r="I8301">
        <v>89.4</v>
      </c>
      <c r="J8301">
        <v>73.400000000000006</v>
      </c>
      <c r="K8301">
        <v>80.400000000000006</v>
      </c>
      <c r="L8301">
        <v>62.2</v>
      </c>
      <c r="M8301">
        <v>55.7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36.5</v>
      </c>
      <c r="V8301">
        <v>27.6</v>
      </c>
      <c r="W8301">
        <v>283.7</v>
      </c>
      <c r="X8301">
        <v>1014.3</v>
      </c>
      <c r="Y8301">
        <v>28.3</v>
      </c>
      <c r="Z8301">
        <v>6.2</v>
      </c>
      <c r="AA8301">
        <v>215.5</v>
      </c>
      <c r="AB8301">
        <v>18.600000000000001</v>
      </c>
      <c r="AC8301">
        <v>8</v>
      </c>
      <c r="AD8301">
        <v>0</v>
      </c>
      <c r="AE8301" t="s">
        <v>24983</v>
      </c>
      <c r="AF8301" t="s">
        <v>24984</v>
      </c>
      <c r="AG8301">
        <v>0.23</v>
      </c>
      <c r="AH8301" t="s">
        <v>36</v>
      </c>
      <c r="AI8301" t="s">
        <v>37</v>
      </c>
      <c r="AJ8301" t="s">
        <v>38</v>
      </c>
    </row>
    <row r="8302" spans="1:36" x14ac:dyDescent="0.25">
      <c r="A8302" t="s">
        <v>32</v>
      </c>
      <c r="B8302" t="s">
        <v>24985</v>
      </c>
      <c r="C8302">
        <f>YEAR(B8302)</f>
        <v>2022</v>
      </c>
      <c r="D8302">
        <v>78.8</v>
      </c>
      <c r="E8302">
        <v>66.2</v>
      </c>
      <c r="F8302">
        <v>74.5</v>
      </c>
      <c r="H8302" s="2">
        <f>IF(F8302-68.95&lt;=0,0,IF(F8302-68.95&lt;=1,1,2))</f>
        <v>2</v>
      </c>
      <c r="I8302">
        <v>78.8</v>
      </c>
      <c r="J8302">
        <v>66.2</v>
      </c>
      <c r="K8302">
        <v>74.5</v>
      </c>
      <c r="L8302">
        <v>62.7</v>
      </c>
      <c r="M8302">
        <v>67.099999999999994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32.4</v>
      </c>
      <c r="V8302">
        <v>18.3</v>
      </c>
      <c r="W8302">
        <v>317.2</v>
      </c>
      <c r="X8302">
        <v>1012.5</v>
      </c>
      <c r="Y8302">
        <v>27.8</v>
      </c>
      <c r="Z8302">
        <v>6.2</v>
      </c>
      <c r="AA8302">
        <v>221.3</v>
      </c>
      <c r="AB8302">
        <v>18.899999999999999</v>
      </c>
      <c r="AC8302">
        <v>8</v>
      </c>
      <c r="AD8302">
        <v>0</v>
      </c>
      <c r="AE8302" t="s">
        <v>24986</v>
      </c>
      <c r="AF8302" t="s">
        <v>24987</v>
      </c>
      <c r="AG8302">
        <v>0.25</v>
      </c>
      <c r="AH8302" t="s">
        <v>36</v>
      </c>
      <c r="AI8302" t="s">
        <v>37</v>
      </c>
      <c r="AJ8302" t="s">
        <v>38</v>
      </c>
    </row>
    <row r="8303" spans="1:36" x14ac:dyDescent="0.25">
      <c r="A8303" t="s">
        <v>32</v>
      </c>
      <c r="B8303" t="s">
        <v>24988</v>
      </c>
      <c r="C8303">
        <f>YEAR(B8303)</f>
        <v>2022</v>
      </c>
      <c r="D8303">
        <v>78.8</v>
      </c>
      <c r="E8303">
        <v>62.6</v>
      </c>
      <c r="F8303">
        <v>70.599999999999994</v>
      </c>
      <c r="H8303" s="2">
        <f>IF(F8303-68.95&lt;=0,0,IF(F8303-68.95&lt;=1,1,2))</f>
        <v>2</v>
      </c>
      <c r="I8303">
        <v>78.8</v>
      </c>
      <c r="J8303">
        <v>62.6</v>
      </c>
      <c r="K8303">
        <v>70.599999999999994</v>
      </c>
      <c r="L8303">
        <v>61</v>
      </c>
      <c r="M8303">
        <v>72.599999999999994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28.9</v>
      </c>
      <c r="V8303">
        <v>12.8</v>
      </c>
      <c r="W8303">
        <v>342.2</v>
      </c>
      <c r="X8303">
        <v>1014.3</v>
      </c>
      <c r="Y8303">
        <v>41.7</v>
      </c>
      <c r="Z8303">
        <v>6.2</v>
      </c>
      <c r="AA8303">
        <v>207.6</v>
      </c>
      <c r="AB8303">
        <v>17.899999999999999</v>
      </c>
      <c r="AC8303">
        <v>7</v>
      </c>
      <c r="AD8303">
        <v>0</v>
      </c>
      <c r="AE8303" t="s">
        <v>24989</v>
      </c>
      <c r="AF8303" t="s">
        <v>24990</v>
      </c>
      <c r="AG8303">
        <v>0.3</v>
      </c>
      <c r="AH8303" t="s">
        <v>36</v>
      </c>
      <c r="AI8303" t="s">
        <v>37</v>
      </c>
      <c r="AJ8303" t="s">
        <v>38</v>
      </c>
    </row>
    <row r="8304" spans="1:36" x14ac:dyDescent="0.25">
      <c r="A8304" t="s">
        <v>32</v>
      </c>
      <c r="B8304" t="s">
        <v>24991</v>
      </c>
      <c r="C8304">
        <f>YEAR(B8304)</f>
        <v>2022</v>
      </c>
      <c r="D8304">
        <v>73.400000000000006</v>
      </c>
      <c r="E8304">
        <v>68</v>
      </c>
      <c r="F8304">
        <v>70.400000000000006</v>
      </c>
      <c r="H8304" s="2">
        <f>IF(F8304-68.95&lt;=0,0,IF(F8304-68.95&lt;=1,1,2))</f>
        <v>2</v>
      </c>
      <c r="I8304">
        <v>73.400000000000006</v>
      </c>
      <c r="J8304">
        <v>68</v>
      </c>
      <c r="K8304">
        <v>70.400000000000006</v>
      </c>
      <c r="L8304">
        <v>53.8</v>
      </c>
      <c r="M8304">
        <v>56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34.4</v>
      </c>
      <c r="V8304">
        <v>18.399999999999999</v>
      </c>
      <c r="W8304">
        <v>328.3</v>
      </c>
      <c r="X8304">
        <v>1021.4</v>
      </c>
      <c r="Y8304">
        <v>39.799999999999997</v>
      </c>
      <c r="Z8304">
        <v>6.2</v>
      </c>
      <c r="AA8304">
        <v>213.7</v>
      </c>
      <c r="AB8304">
        <v>18.5</v>
      </c>
      <c r="AC8304">
        <v>7</v>
      </c>
      <c r="AD8304">
        <v>0</v>
      </c>
      <c r="AE8304" t="s">
        <v>24992</v>
      </c>
      <c r="AF8304" t="s">
        <v>24993</v>
      </c>
      <c r="AG8304">
        <v>0.34</v>
      </c>
      <c r="AH8304" t="s">
        <v>36</v>
      </c>
      <c r="AI8304" t="s">
        <v>37</v>
      </c>
      <c r="AJ8304" t="s">
        <v>38</v>
      </c>
    </row>
    <row r="8305" spans="1:36" x14ac:dyDescent="0.25">
      <c r="A8305" t="s">
        <v>32</v>
      </c>
      <c r="B8305" t="s">
        <v>24994</v>
      </c>
      <c r="C8305">
        <f>YEAR(B8305)</f>
        <v>2022</v>
      </c>
      <c r="D8305">
        <v>73.400000000000006</v>
      </c>
      <c r="E8305">
        <v>68</v>
      </c>
      <c r="F8305">
        <v>70</v>
      </c>
      <c r="H8305" s="2">
        <f>IF(F8305-68.95&lt;=0,0,IF(F8305-68.95&lt;=1,1,2))</f>
        <v>2</v>
      </c>
      <c r="I8305">
        <v>73.400000000000006</v>
      </c>
      <c r="J8305">
        <v>68</v>
      </c>
      <c r="K8305">
        <v>70</v>
      </c>
      <c r="L8305">
        <v>55</v>
      </c>
      <c r="M8305">
        <v>59.3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38</v>
      </c>
      <c r="V8305">
        <v>26.4</v>
      </c>
      <c r="W8305">
        <v>323.8</v>
      </c>
      <c r="X8305">
        <v>1020.3</v>
      </c>
      <c r="Y8305">
        <v>50</v>
      </c>
      <c r="Z8305">
        <v>6.2</v>
      </c>
      <c r="AA8305">
        <v>172</v>
      </c>
      <c r="AB8305">
        <v>14.9</v>
      </c>
      <c r="AC8305">
        <v>6</v>
      </c>
      <c r="AD8305">
        <v>0</v>
      </c>
      <c r="AE8305" t="s">
        <v>24995</v>
      </c>
      <c r="AF8305" t="s">
        <v>24996</v>
      </c>
      <c r="AG8305">
        <v>0.37</v>
      </c>
      <c r="AH8305" t="s">
        <v>36</v>
      </c>
      <c r="AI8305" t="s">
        <v>37</v>
      </c>
      <c r="AJ8305" t="s">
        <v>38</v>
      </c>
    </row>
    <row r="8306" spans="1:36" x14ac:dyDescent="0.25">
      <c r="A8306" t="s">
        <v>32</v>
      </c>
      <c r="B8306" t="s">
        <v>24997</v>
      </c>
      <c r="C8306">
        <f>YEAR(B8306)</f>
        <v>2022</v>
      </c>
      <c r="D8306">
        <v>73.400000000000006</v>
      </c>
      <c r="E8306">
        <v>68</v>
      </c>
      <c r="F8306">
        <v>70.599999999999994</v>
      </c>
      <c r="H8306" s="2">
        <f>IF(F8306-68.95&lt;=0,0,IF(F8306-68.95&lt;=1,1,2))</f>
        <v>2</v>
      </c>
      <c r="I8306">
        <v>73.400000000000006</v>
      </c>
      <c r="J8306">
        <v>68</v>
      </c>
      <c r="K8306">
        <v>70.599999999999994</v>
      </c>
      <c r="L8306">
        <v>59.2</v>
      </c>
      <c r="M8306">
        <v>67.5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30.4</v>
      </c>
      <c r="V8306">
        <v>23</v>
      </c>
      <c r="W8306">
        <v>329</v>
      </c>
      <c r="X8306">
        <v>1017.4</v>
      </c>
      <c r="Y8306">
        <v>55.6</v>
      </c>
      <c r="Z8306">
        <v>6.2</v>
      </c>
      <c r="AA8306">
        <v>165.8</v>
      </c>
      <c r="AB8306">
        <v>14.2</v>
      </c>
      <c r="AC8306">
        <v>6</v>
      </c>
      <c r="AD8306">
        <v>0</v>
      </c>
      <c r="AE8306" t="s">
        <v>24998</v>
      </c>
      <c r="AF8306" t="s">
        <v>24999</v>
      </c>
      <c r="AG8306">
        <v>0.41</v>
      </c>
      <c r="AH8306" t="s">
        <v>36</v>
      </c>
      <c r="AI8306" t="s">
        <v>37</v>
      </c>
      <c r="AJ8306" t="s">
        <v>38</v>
      </c>
    </row>
    <row r="8307" spans="1:36" x14ac:dyDescent="0.25">
      <c r="A8307" t="s">
        <v>32</v>
      </c>
      <c r="B8307" t="s">
        <v>25000</v>
      </c>
      <c r="C8307">
        <f>YEAR(B8307)</f>
        <v>2022</v>
      </c>
      <c r="D8307">
        <v>73.400000000000006</v>
      </c>
      <c r="E8307">
        <v>68</v>
      </c>
      <c r="F8307">
        <v>70.3</v>
      </c>
      <c r="H8307" s="2">
        <f>IF(F8307-68.95&lt;=0,0,IF(F8307-68.95&lt;=1,1,2))</f>
        <v>2</v>
      </c>
      <c r="I8307">
        <v>73.400000000000006</v>
      </c>
      <c r="J8307">
        <v>68</v>
      </c>
      <c r="K8307">
        <v>70.3</v>
      </c>
      <c r="L8307">
        <v>58.9</v>
      </c>
      <c r="M8307">
        <v>67.099999999999994</v>
      </c>
      <c r="O8307">
        <v>4.0000000000000001E-3</v>
      </c>
      <c r="P8307">
        <v>100</v>
      </c>
      <c r="Q8307">
        <v>4.17</v>
      </c>
      <c r="R8307" t="s">
        <v>40</v>
      </c>
      <c r="S8307">
        <v>0</v>
      </c>
      <c r="T8307">
        <v>0</v>
      </c>
      <c r="U8307">
        <v>31.8</v>
      </c>
      <c r="V8307">
        <v>19.600000000000001</v>
      </c>
      <c r="W8307">
        <v>326</v>
      </c>
      <c r="X8307">
        <v>1017.3</v>
      </c>
      <c r="Y8307">
        <v>82.6</v>
      </c>
      <c r="Z8307">
        <v>6.2</v>
      </c>
      <c r="AA8307">
        <v>161.6</v>
      </c>
      <c r="AB8307">
        <v>14</v>
      </c>
      <c r="AC8307">
        <v>6</v>
      </c>
      <c r="AD8307">
        <v>0</v>
      </c>
      <c r="AE8307" t="s">
        <v>25001</v>
      </c>
      <c r="AF8307" t="s">
        <v>25002</v>
      </c>
      <c r="AG8307">
        <v>0.45</v>
      </c>
      <c r="AH8307" t="s">
        <v>56</v>
      </c>
      <c r="AI8307" t="s">
        <v>78</v>
      </c>
      <c r="AJ8307" t="s">
        <v>40</v>
      </c>
    </row>
    <row r="8308" spans="1:36" x14ac:dyDescent="0.25">
      <c r="A8308" t="s">
        <v>32</v>
      </c>
      <c r="B8308" t="s">
        <v>25003</v>
      </c>
      <c r="C8308">
        <f>YEAR(B8308)</f>
        <v>2022</v>
      </c>
      <c r="D8308">
        <v>73.400000000000006</v>
      </c>
      <c r="E8308">
        <v>64.400000000000006</v>
      </c>
      <c r="F8308">
        <v>70</v>
      </c>
      <c r="H8308" s="2">
        <f>IF(F8308-68.95&lt;=0,0,IF(F8308-68.95&lt;=1,1,2))</f>
        <v>2</v>
      </c>
      <c r="I8308">
        <v>73.400000000000006</v>
      </c>
      <c r="J8308">
        <v>64.400000000000006</v>
      </c>
      <c r="K8308">
        <v>70</v>
      </c>
      <c r="L8308">
        <v>58.6</v>
      </c>
      <c r="M8308">
        <v>67.3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25.3</v>
      </c>
      <c r="V8308">
        <v>12.8</v>
      </c>
      <c r="W8308">
        <v>318.2</v>
      </c>
      <c r="X8308">
        <v>1018.6</v>
      </c>
      <c r="Y8308">
        <v>37.1</v>
      </c>
      <c r="Z8308">
        <v>6.2</v>
      </c>
      <c r="AA8308">
        <v>194.8</v>
      </c>
      <c r="AB8308">
        <v>17.100000000000001</v>
      </c>
      <c r="AC8308">
        <v>7</v>
      </c>
      <c r="AD8308">
        <v>0</v>
      </c>
      <c r="AE8308" t="s">
        <v>25004</v>
      </c>
      <c r="AF8308" t="s">
        <v>25005</v>
      </c>
      <c r="AG8308">
        <v>0.5</v>
      </c>
      <c r="AH8308" t="s">
        <v>36</v>
      </c>
      <c r="AI8308" t="s">
        <v>37</v>
      </c>
      <c r="AJ8308" t="s">
        <v>38</v>
      </c>
    </row>
    <row r="8309" spans="1:36" x14ac:dyDescent="0.25">
      <c r="A8309" t="s">
        <v>32</v>
      </c>
      <c r="B8309" t="s">
        <v>25006</v>
      </c>
      <c r="C8309">
        <f>YEAR(B8309)</f>
        <v>2022</v>
      </c>
      <c r="D8309">
        <v>75.2</v>
      </c>
      <c r="E8309">
        <v>59</v>
      </c>
      <c r="F8309">
        <v>67.7</v>
      </c>
      <c r="H8309" s="2">
        <f>IF(F8309-68.95&lt;=0,0,IF(F8309-68.95&lt;=1,1,2))</f>
        <v>0</v>
      </c>
      <c r="I8309">
        <v>75.2</v>
      </c>
      <c r="J8309">
        <v>59</v>
      </c>
      <c r="K8309">
        <v>67.7</v>
      </c>
      <c r="L8309">
        <v>59.1</v>
      </c>
      <c r="M8309">
        <v>74.7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21.9</v>
      </c>
      <c r="V8309">
        <v>11.4</v>
      </c>
      <c r="W8309">
        <v>295.3</v>
      </c>
      <c r="X8309">
        <v>1020.8</v>
      </c>
      <c r="Y8309">
        <v>30.5</v>
      </c>
      <c r="Z8309">
        <v>6.2</v>
      </c>
      <c r="AA8309">
        <v>204.2</v>
      </c>
      <c r="AB8309">
        <v>17.8</v>
      </c>
      <c r="AC8309">
        <v>7</v>
      </c>
      <c r="AD8309">
        <v>0</v>
      </c>
      <c r="AE8309" t="s">
        <v>25007</v>
      </c>
      <c r="AF8309" t="s">
        <v>25008</v>
      </c>
      <c r="AG8309">
        <v>0.52</v>
      </c>
      <c r="AH8309" t="s">
        <v>36</v>
      </c>
      <c r="AI8309" t="s">
        <v>37</v>
      </c>
      <c r="AJ8309" t="s">
        <v>38</v>
      </c>
    </row>
    <row r="8310" spans="1:36" x14ac:dyDescent="0.25">
      <c r="A8310" t="s">
        <v>32</v>
      </c>
      <c r="B8310" t="s">
        <v>25009</v>
      </c>
      <c r="C8310">
        <f>YEAR(B8310)</f>
        <v>2022</v>
      </c>
      <c r="D8310">
        <v>75.2</v>
      </c>
      <c r="E8310">
        <v>60.8</v>
      </c>
      <c r="F8310">
        <v>67.599999999999994</v>
      </c>
      <c r="H8310" s="2">
        <f>IF(F8310-68.95&lt;=0,0,IF(F8310-68.95&lt;=1,1,2))</f>
        <v>0</v>
      </c>
      <c r="I8310">
        <v>75.2</v>
      </c>
      <c r="J8310">
        <v>60.8</v>
      </c>
      <c r="K8310">
        <v>67.599999999999994</v>
      </c>
      <c r="L8310">
        <v>59.8</v>
      </c>
      <c r="M8310">
        <v>77.099999999999994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18.3</v>
      </c>
      <c r="V8310">
        <v>9.1999999999999993</v>
      </c>
      <c r="W8310">
        <v>228.1</v>
      </c>
      <c r="X8310">
        <v>1020</v>
      </c>
      <c r="Y8310">
        <v>29.8</v>
      </c>
      <c r="Z8310">
        <v>6.2</v>
      </c>
      <c r="AA8310">
        <v>200.5</v>
      </c>
      <c r="AB8310">
        <v>17.3</v>
      </c>
      <c r="AC8310">
        <v>7</v>
      </c>
      <c r="AD8310">
        <v>0</v>
      </c>
      <c r="AE8310" t="s">
        <v>25010</v>
      </c>
      <c r="AF8310" t="s">
        <v>25011</v>
      </c>
      <c r="AG8310">
        <v>0.55000000000000004</v>
      </c>
      <c r="AH8310" t="s">
        <v>36</v>
      </c>
      <c r="AI8310" t="s">
        <v>37</v>
      </c>
      <c r="AJ8310" t="s">
        <v>38</v>
      </c>
    </row>
    <row r="8311" spans="1:36" x14ac:dyDescent="0.25">
      <c r="A8311" t="s">
        <v>32</v>
      </c>
      <c r="B8311" t="s">
        <v>25012</v>
      </c>
      <c r="C8311">
        <f>YEAR(B8311)</f>
        <v>2022</v>
      </c>
      <c r="D8311">
        <v>73.400000000000006</v>
      </c>
      <c r="E8311">
        <v>62.6</v>
      </c>
      <c r="F8311">
        <v>68.5</v>
      </c>
      <c r="H8311" s="2">
        <f>IF(F8311-68.95&lt;=0,0,IF(F8311-68.95&lt;=1,1,2))</f>
        <v>0</v>
      </c>
      <c r="I8311">
        <v>73.400000000000006</v>
      </c>
      <c r="J8311">
        <v>62.6</v>
      </c>
      <c r="K8311">
        <v>68.5</v>
      </c>
      <c r="L8311">
        <v>61.6</v>
      </c>
      <c r="M8311">
        <v>78.900000000000006</v>
      </c>
      <c r="O8311">
        <v>1.2E-2</v>
      </c>
      <c r="P8311">
        <v>100</v>
      </c>
      <c r="Q8311">
        <v>4.17</v>
      </c>
      <c r="R8311" t="s">
        <v>40</v>
      </c>
      <c r="S8311">
        <v>0</v>
      </c>
      <c r="T8311">
        <v>0</v>
      </c>
      <c r="U8311">
        <v>23</v>
      </c>
      <c r="V8311">
        <v>10.3</v>
      </c>
      <c r="W8311">
        <v>299</v>
      </c>
      <c r="X8311">
        <v>1019.1</v>
      </c>
      <c r="Y8311">
        <v>35.9</v>
      </c>
      <c r="Z8311">
        <v>6.2</v>
      </c>
      <c r="AA8311">
        <v>176.9</v>
      </c>
      <c r="AB8311">
        <v>15.3</v>
      </c>
      <c r="AC8311">
        <v>6</v>
      </c>
      <c r="AD8311">
        <v>0</v>
      </c>
      <c r="AE8311" t="s">
        <v>25013</v>
      </c>
      <c r="AF8311" t="s">
        <v>25014</v>
      </c>
      <c r="AG8311">
        <v>0.57999999999999996</v>
      </c>
      <c r="AH8311" t="s">
        <v>56</v>
      </c>
      <c r="AI8311" t="s">
        <v>61</v>
      </c>
      <c r="AJ8311" t="s">
        <v>40</v>
      </c>
    </row>
    <row r="8312" spans="1:36" x14ac:dyDescent="0.25">
      <c r="A8312" t="s">
        <v>32</v>
      </c>
      <c r="B8312" t="s">
        <v>25015</v>
      </c>
      <c r="C8312">
        <f>YEAR(B8312)</f>
        <v>2022</v>
      </c>
      <c r="D8312">
        <v>73.400000000000006</v>
      </c>
      <c r="E8312">
        <v>68</v>
      </c>
      <c r="F8312">
        <v>70.599999999999994</v>
      </c>
      <c r="H8312" s="2">
        <f>IF(F8312-68.95&lt;=0,0,IF(F8312-68.95&lt;=1,1,2))</f>
        <v>2</v>
      </c>
      <c r="I8312">
        <v>73.400000000000006</v>
      </c>
      <c r="J8312">
        <v>68</v>
      </c>
      <c r="K8312">
        <v>70.599999999999994</v>
      </c>
      <c r="L8312">
        <v>60.1</v>
      </c>
      <c r="M8312">
        <v>69.7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27.7</v>
      </c>
      <c r="V8312">
        <v>16.100000000000001</v>
      </c>
      <c r="W8312">
        <v>312</v>
      </c>
      <c r="X8312">
        <v>1019.3</v>
      </c>
      <c r="Y8312">
        <v>38.9</v>
      </c>
      <c r="Z8312">
        <v>6.2</v>
      </c>
      <c r="AA8312">
        <v>191.7</v>
      </c>
      <c r="AB8312">
        <v>16.399999999999999</v>
      </c>
      <c r="AC8312">
        <v>7</v>
      </c>
      <c r="AD8312">
        <v>0</v>
      </c>
      <c r="AE8312" t="s">
        <v>25016</v>
      </c>
      <c r="AF8312" t="s">
        <v>25017</v>
      </c>
      <c r="AG8312">
        <v>0.61</v>
      </c>
      <c r="AH8312" t="s">
        <v>36</v>
      </c>
      <c r="AI8312" t="s">
        <v>37</v>
      </c>
      <c r="AJ8312" t="s">
        <v>38</v>
      </c>
    </row>
    <row r="8313" spans="1:36" x14ac:dyDescent="0.25">
      <c r="A8313" t="s">
        <v>32</v>
      </c>
      <c r="B8313" t="s">
        <v>25018</v>
      </c>
      <c r="C8313">
        <f>YEAR(B8313)</f>
        <v>2022</v>
      </c>
      <c r="D8313">
        <v>75.2</v>
      </c>
      <c r="E8313">
        <v>60.7</v>
      </c>
      <c r="F8313">
        <v>68.2</v>
      </c>
      <c r="H8313" s="2">
        <f>IF(F8313-68.95&lt;=0,0,IF(F8313-68.95&lt;=1,1,2))</f>
        <v>0</v>
      </c>
      <c r="I8313">
        <v>75.2</v>
      </c>
      <c r="J8313">
        <v>60.7</v>
      </c>
      <c r="K8313">
        <v>68.2</v>
      </c>
      <c r="L8313">
        <v>58.9</v>
      </c>
      <c r="M8313">
        <v>72.5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21.9</v>
      </c>
      <c r="V8313">
        <v>10.199999999999999</v>
      </c>
      <c r="W8313">
        <v>95.1</v>
      </c>
      <c r="X8313">
        <v>1013.5</v>
      </c>
      <c r="Y8313">
        <v>46.5</v>
      </c>
      <c r="Z8313">
        <v>6.2</v>
      </c>
      <c r="AA8313">
        <v>177.5</v>
      </c>
      <c r="AB8313">
        <v>15.4</v>
      </c>
      <c r="AC8313">
        <v>7</v>
      </c>
      <c r="AD8313">
        <v>0</v>
      </c>
      <c r="AE8313" t="s">
        <v>25019</v>
      </c>
      <c r="AF8313" t="s">
        <v>25020</v>
      </c>
      <c r="AG8313">
        <v>0.64</v>
      </c>
      <c r="AH8313" t="s">
        <v>36</v>
      </c>
      <c r="AI8313" t="s">
        <v>174</v>
      </c>
      <c r="AJ8313" t="s">
        <v>38</v>
      </c>
    </row>
    <row r="8314" spans="1:36" x14ac:dyDescent="0.25">
      <c r="A8314" t="s">
        <v>32</v>
      </c>
      <c r="B8314" t="s">
        <v>25021</v>
      </c>
      <c r="C8314">
        <f>YEAR(B8314)</f>
        <v>2022</v>
      </c>
      <c r="D8314">
        <v>69.8</v>
      </c>
      <c r="E8314">
        <v>62.6</v>
      </c>
      <c r="F8314">
        <v>65.7</v>
      </c>
      <c r="H8314" s="2">
        <f>IF(F8314-68.95&lt;=0,0,IF(F8314-68.95&lt;=1,1,2))</f>
        <v>0</v>
      </c>
      <c r="I8314">
        <v>69.8</v>
      </c>
      <c r="J8314">
        <v>62.6</v>
      </c>
      <c r="K8314">
        <v>65.7</v>
      </c>
      <c r="L8314">
        <v>61.3</v>
      </c>
      <c r="M8314">
        <v>86</v>
      </c>
      <c r="O8314">
        <v>3.6999999999999998E-2</v>
      </c>
      <c r="P8314">
        <v>100</v>
      </c>
      <c r="Q8314">
        <v>8.33</v>
      </c>
      <c r="R8314" t="s">
        <v>40</v>
      </c>
      <c r="S8314">
        <v>0</v>
      </c>
      <c r="T8314">
        <v>0</v>
      </c>
      <c r="U8314">
        <v>34.4</v>
      </c>
      <c r="V8314">
        <v>27.7</v>
      </c>
      <c r="W8314">
        <v>358.8</v>
      </c>
      <c r="X8314">
        <v>1008</v>
      </c>
      <c r="Y8314">
        <v>86.2</v>
      </c>
      <c r="Z8314">
        <v>5.2</v>
      </c>
      <c r="AA8314">
        <v>35.299999999999997</v>
      </c>
      <c r="AB8314">
        <v>3</v>
      </c>
      <c r="AC8314">
        <v>2</v>
      </c>
      <c r="AD8314">
        <v>0</v>
      </c>
      <c r="AE8314" t="s">
        <v>25022</v>
      </c>
      <c r="AF8314" t="s">
        <v>25023</v>
      </c>
      <c r="AG8314">
        <v>0.68</v>
      </c>
      <c r="AH8314" t="s">
        <v>56</v>
      </c>
      <c r="AI8314" t="s">
        <v>101</v>
      </c>
      <c r="AJ8314" t="s">
        <v>40</v>
      </c>
    </row>
    <row r="8315" spans="1:36" x14ac:dyDescent="0.25">
      <c r="A8315" t="s">
        <v>32</v>
      </c>
      <c r="B8315" t="s">
        <v>25024</v>
      </c>
      <c r="C8315">
        <f>YEAR(B8315)</f>
        <v>2022</v>
      </c>
      <c r="D8315">
        <v>71.599999999999994</v>
      </c>
      <c r="E8315">
        <v>68</v>
      </c>
      <c r="F8315">
        <v>68.5</v>
      </c>
      <c r="H8315" s="2">
        <f>IF(F8315-68.95&lt;=0,0,IF(F8315-68.95&lt;=1,1,2))</f>
        <v>0</v>
      </c>
      <c r="I8315">
        <v>71.599999999999994</v>
      </c>
      <c r="J8315">
        <v>68</v>
      </c>
      <c r="K8315">
        <v>68.5</v>
      </c>
      <c r="L8315">
        <v>61.6</v>
      </c>
      <c r="M8315">
        <v>78.8</v>
      </c>
      <c r="O8315">
        <v>5.5549999999999997</v>
      </c>
      <c r="P8315">
        <v>100</v>
      </c>
      <c r="Q8315">
        <v>4.17</v>
      </c>
      <c r="R8315" t="s">
        <v>40</v>
      </c>
      <c r="S8315">
        <v>0</v>
      </c>
      <c r="T8315">
        <v>0</v>
      </c>
      <c r="U8315">
        <v>38</v>
      </c>
      <c r="V8315">
        <v>23</v>
      </c>
      <c r="W8315">
        <v>334.9</v>
      </c>
      <c r="X8315">
        <v>1015.8</v>
      </c>
      <c r="Y8315">
        <v>89.1</v>
      </c>
      <c r="Z8315">
        <v>6.2</v>
      </c>
      <c r="AA8315">
        <v>151.80000000000001</v>
      </c>
      <c r="AB8315">
        <v>13.2</v>
      </c>
      <c r="AC8315">
        <v>5</v>
      </c>
      <c r="AD8315">
        <v>0</v>
      </c>
      <c r="AE8315" t="s">
        <v>25025</v>
      </c>
      <c r="AF8315" t="s">
        <v>25026</v>
      </c>
      <c r="AG8315">
        <v>0.71</v>
      </c>
      <c r="AH8315" t="s">
        <v>56</v>
      </c>
      <c r="AI8315" t="s">
        <v>78</v>
      </c>
      <c r="AJ8315" t="s">
        <v>40</v>
      </c>
    </row>
    <row r="8316" spans="1:36" x14ac:dyDescent="0.25">
      <c r="A8316" t="s">
        <v>32</v>
      </c>
      <c r="B8316" t="s">
        <v>25027</v>
      </c>
      <c r="C8316">
        <f>YEAR(B8316)</f>
        <v>2022</v>
      </c>
      <c r="D8316">
        <v>68</v>
      </c>
      <c r="E8316">
        <v>66.099999999999994</v>
      </c>
      <c r="F8316">
        <v>67.099999999999994</v>
      </c>
      <c r="H8316" s="2">
        <f>IF(F8316-68.95&lt;=0,0,IF(F8316-68.95&lt;=1,1,2))</f>
        <v>0</v>
      </c>
      <c r="I8316">
        <v>68</v>
      </c>
      <c r="J8316">
        <v>66.099999999999994</v>
      </c>
      <c r="K8316">
        <v>67.099999999999994</v>
      </c>
      <c r="L8316">
        <v>58.4</v>
      </c>
      <c r="M8316">
        <v>73.7</v>
      </c>
      <c r="O8316">
        <v>1.2999999999999999E-2</v>
      </c>
      <c r="P8316">
        <v>100</v>
      </c>
      <c r="Q8316">
        <v>4.17</v>
      </c>
      <c r="R8316" t="s">
        <v>40</v>
      </c>
      <c r="S8316">
        <v>0</v>
      </c>
      <c r="T8316">
        <v>0</v>
      </c>
      <c r="U8316">
        <v>41.6</v>
      </c>
      <c r="V8316">
        <v>25.3</v>
      </c>
      <c r="W8316">
        <v>331.2</v>
      </c>
      <c r="X8316">
        <v>1021.8</v>
      </c>
      <c r="Y8316">
        <v>87.2</v>
      </c>
      <c r="Z8316">
        <v>6.2</v>
      </c>
      <c r="AA8316">
        <v>132.5</v>
      </c>
      <c r="AB8316">
        <v>11.6</v>
      </c>
      <c r="AC8316">
        <v>5</v>
      </c>
      <c r="AD8316">
        <v>0</v>
      </c>
      <c r="AE8316" t="s">
        <v>25028</v>
      </c>
      <c r="AF8316" t="s">
        <v>25029</v>
      </c>
      <c r="AG8316">
        <v>0.75</v>
      </c>
      <c r="AH8316" t="s">
        <v>56</v>
      </c>
      <c r="AI8316" t="s">
        <v>78</v>
      </c>
      <c r="AJ8316" t="s">
        <v>40</v>
      </c>
    </row>
    <row r="8317" spans="1:36" x14ac:dyDescent="0.25">
      <c r="A8317" t="s">
        <v>32</v>
      </c>
      <c r="B8317" t="s">
        <v>25030</v>
      </c>
      <c r="C8317">
        <f>YEAR(B8317)</f>
        <v>2022</v>
      </c>
      <c r="D8317">
        <v>69.8</v>
      </c>
      <c r="E8317">
        <v>66.2</v>
      </c>
      <c r="F8317">
        <v>67.5</v>
      </c>
      <c r="H8317" s="2">
        <f>IF(F8317-68.95&lt;=0,0,IF(F8317-68.95&lt;=1,1,2))</f>
        <v>0</v>
      </c>
      <c r="I8317">
        <v>69.8</v>
      </c>
      <c r="J8317">
        <v>66.2</v>
      </c>
      <c r="K8317">
        <v>67.5</v>
      </c>
      <c r="L8317">
        <v>60.5</v>
      </c>
      <c r="M8317">
        <v>78.3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24.2</v>
      </c>
      <c r="V8317">
        <v>19.7</v>
      </c>
      <c r="W8317">
        <v>334.5</v>
      </c>
      <c r="X8317">
        <v>1021</v>
      </c>
      <c r="Y8317">
        <v>80.900000000000006</v>
      </c>
      <c r="Z8317">
        <v>6.2</v>
      </c>
      <c r="AA8317">
        <v>144.30000000000001</v>
      </c>
      <c r="AB8317">
        <v>12.6</v>
      </c>
      <c r="AC8317">
        <v>5</v>
      </c>
      <c r="AD8317">
        <v>0</v>
      </c>
      <c r="AE8317" t="s">
        <v>25031</v>
      </c>
      <c r="AF8317" t="s">
        <v>25032</v>
      </c>
      <c r="AG8317">
        <v>0.77</v>
      </c>
      <c r="AH8317" t="s">
        <v>36</v>
      </c>
      <c r="AI8317" t="s">
        <v>37</v>
      </c>
      <c r="AJ8317" t="s">
        <v>38</v>
      </c>
    </row>
    <row r="8318" spans="1:36" x14ac:dyDescent="0.25">
      <c r="A8318" t="s">
        <v>32</v>
      </c>
      <c r="B8318" t="s">
        <v>25033</v>
      </c>
      <c r="C8318">
        <f>YEAR(B8318)</f>
        <v>2022</v>
      </c>
      <c r="D8318">
        <v>68</v>
      </c>
      <c r="E8318">
        <v>66.2</v>
      </c>
      <c r="F8318">
        <v>67.3</v>
      </c>
      <c r="H8318" s="2">
        <f>IF(F8318-68.95&lt;=0,0,IF(F8318-68.95&lt;=1,1,2))</f>
        <v>0</v>
      </c>
      <c r="I8318">
        <v>68</v>
      </c>
      <c r="J8318">
        <v>66.2</v>
      </c>
      <c r="K8318">
        <v>67.3</v>
      </c>
      <c r="L8318">
        <v>60</v>
      </c>
      <c r="M8318">
        <v>77.5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20.8</v>
      </c>
      <c r="V8318">
        <v>11.4</v>
      </c>
      <c r="W8318">
        <v>323.5</v>
      </c>
      <c r="X8318">
        <v>1017</v>
      </c>
      <c r="Y8318">
        <v>85.8</v>
      </c>
      <c r="Z8318">
        <v>6.2</v>
      </c>
      <c r="AA8318">
        <v>128</v>
      </c>
      <c r="AB8318">
        <v>11</v>
      </c>
      <c r="AC8318">
        <v>5</v>
      </c>
      <c r="AD8318">
        <v>0</v>
      </c>
      <c r="AE8318" t="s">
        <v>25034</v>
      </c>
      <c r="AF8318" t="s">
        <v>25035</v>
      </c>
      <c r="AG8318">
        <v>0.81</v>
      </c>
      <c r="AH8318" t="s">
        <v>36</v>
      </c>
      <c r="AI8318" t="s">
        <v>37</v>
      </c>
      <c r="AJ8318" t="s">
        <v>38</v>
      </c>
    </row>
    <row r="8319" spans="1:36" x14ac:dyDescent="0.25">
      <c r="A8319" t="s">
        <v>32</v>
      </c>
      <c r="B8319" t="s">
        <v>25036</v>
      </c>
      <c r="C8319">
        <f>YEAR(B8319)</f>
        <v>2022</v>
      </c>
      <c r="D8319">
        <v>69.8</v>
      </c>
      <c r="E8319">
        <v>60.8</v>
      </c>
      <c r="F8319">
        <v>66.2</v>
      </c>
      <c r="H8319" s="2">
        <f>IF(F8319-68.95&lt;=0,0,IF(F8319-68.95&lt;=1,1,2))</f>
        <v>0</v>
      </c>
      <c r="I8319">
        <v>69.8</v>
      </c>
      <c r="J8319">
        <v>60.8</v>
      </c>
      <c r="K8319">
        <v>66.2</v>
      </c>
      <c r="L8319">
        <v>57.6</v>
      </c>
      <c r="M8319">
        <v>74.400000000000006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24.2</v>
      </c>
      <c r="V8319">
        <v>12.8</v>
      </c>
      <c r="W8319">
        <v>320.5</v>
      </c>
      <c r="X8319">
        <v>1017.1</v>
      </c>
      <c r="Y8319">
        <v>50.7</v>
      </c>
      <c r="Z8319">
        <v>6.2</v>
      </c>
      <c r="AA8319">
        <v>152.6</v>
      </c>
      <c r="AB8319">
        <v>13</v>
      </c>
      <c r="AC8319">
        <v>5</v>
      </c>
      <c r="AD8319">
        <v>0</v>
      </c>
      <c r="AE8319" t="s">
        <v>25037</v>
      </c>
      <c r="AF8319" t="s">
        <v>25038</v>
      </c>
      <c r="AG8319">
        <v>0.84</v>
      </c>
      <c r="AH8319" t="s">
        <v>36</v>
      </c>
      <c r="AI8319" t="s">
        <v>37</v>
      </c>
      <c r="AJ8319" t="s">
        <v>38</v>
      </c>
    </row>
    <row r="8320" spans="1:36" x14ac:dyDescent="0.25">
      <c r="A8320" t="s">
        <v>32</v>
      </c>
      <c r="B8320" t="s">
        <v>25039</v>
      </c>
      <c r="C8320">
        <f>YEAR(B8320)</f>
        <v>2022</v>
      </c>
      <c r="D8320">
        <v>69.8</v>
      </c>
      <c r="E8320">
        <v>64.400000000000006</v>
      </c>
      <c r="F8320">
        <v>67.099999999999994</v>
      </c>
      <c r="H8320" s="2">
        <f>IF(F8320-68.95&lt;=0,0,IF(F8320-68.95&lt;=1,1,2))</f>
        <v>0</v>
      </c>
      <c r="I8320">
        <v>69.8</v>
      </c>
      <c r="J8320">
        <v>64.400000000000006</v>
      </c>
      <c r="K8320">
        <v>67.099999999999994</v>
      </c>
      <c r="L8320">
        <v>54.6</v>
      </c>
      <c r="M8320">
        <v>64.7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34</v>
      </c>
      <c r="V8320">
        <v>19.7</v>
      </c>
      <c r="W8320">
        <v>315</v>
      </c>
      <c r="X8320">
        <v>1020</v>
      </c>
      <c r="Y8320">
        <v>42.6</v>
      </c>
      <c r="Z8320">
        <v>6.2</v>
      </c>
      <c r="AA8320">
        <v>172.8</v>
      </c>
      <c r="AB8320">
        <v>14.9</v>
      </c>
      <c r="AC8320">
        <v>7</v>
      </c>
      <c r="AD8320">
        <v>0</v>
      </c>
      <c r="AE8320" t="s">
        <v>25040</v>
      </c>
      <c r="AF8320" t="s">
        <v>25041</v>
      </c>
      <c r="AG8320">
        <v>0.87</v>
      </c>
      <c r="AH8320" t="s">
        <v>36</v>
      </c>
      <c r="AI8320" t="s">
        <v>37</v>
      </c>
      <c r="AJ8320" t="s">
        <v>38</v>
      </c>
    </row>
    <row r="8321" spans="1:36" x14ac:dyDescent="0.25">
      <c r="A8321" t="s">
        <v>32</v>
      </c>
      <c r="B8321" t="s">
        <v>25042</v>
      </c>
      <c r="C8321">
        <f>YEAR(B8321)</f>
        <v>2022</v>
      </c>
      <c r="D8321">
        <v>68</v>
      </c>
      <c r="E8321">
        <v>57.2</v>
      </c>
      <c r="F8321">
        <v>64.7</v>
      </c>
      <c r="H8321" s="2">
        <f>IF(F8321-68.95&lt;=0,0,IF(F8321-68.95&lt;=1,1,2))</f>
        <v>0</v>
      </c>
      <c r="I8321">
        <v>68</v>
      </c>
      <c r="J8321">
        <v>57.2</v>
      </c>
      <c r="K8321">
        <v>64.7</v>
      </c>
      <c r="L8321">
        <v>52.6</v>
      </c>
      <c r="M8321">
        <v>65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23.7</v>
      </c>
      <c r="V8321">
        <v>17.2</v>
      </c>
      <c r="W8321">
        <v>319.3</v>
      </c>
      <c r="X8321">
        <v>1022.8</v>
      </c>
      <c r="Y8321">
        <v>34.299999999999997</v>
      </c>
      <c r="Z8321">
        <v>6.2</v>
      </c>
      <c r="AA8321">
        <v>180.5</v>
      </c>
      <c r="AB8321">
        <v>15.5</v>
      </c>
      <c r="AC8321">
        <v>7</v>
      </c>
      <c r="AD8321">
        <v>0</v>
      </c>
      <c r="AE8321" t="s">
        <v>25043</v>
      </c>
      <c r="AF8321" t="s">
        <v>25044</v>
      </c>
      <c r="AG8321">
        <v>0.9</v>
      </c>
      <c r="AH8321" t="s">
        <v>36</v>
      </c>
      <c r="AI8321" t="s">
        <v>37</v>
      </c>
      <c r="AJ8321" t="s">
        <v>38</v>
      </c>
    </row>
    <row r="8322" spans="1:36" x14ac:dyDescent="0.25">
      <c r="A8322" t="s">
        <v>32</v>
      </c>
      <c r="B8322" t="s">
        <v>25045</v>
      </c>
      <c r="C8322">
        <f>YEAR(B8322)</f>
        <v>2022</v>
      </c>
      <c r="D8322">
        <v>71.599999999999994</v>
      </c>
      <c r="E8322">
        <v>53.6</v>
      </c>
      <c r="F8322">
        <v>61.6</v>
      </c>
      <c r="H8322" s="2">
        <f>IF(F8322-68.95&lt;=0,0,IF(F8322-68.95&lt;=1,1,2))</f>
        <v>0</v>
      </c>
      <c r="I8322">
        <v>71.599999999999994</v>
      </c>
      <c r="J8322">
        <v>53.6</v>
      </c>
      <c r="K8322">
        <v>61.6</v>
      </c>
      <c r="L8322">
        <v>51.9</v>
      </c>
      <c r="M8322">
        <v>71.400000000000006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16.100000000000001</v>
      </c>
      <c r="V8322">
        <v>10.3</v>
      </c>
      <c r="W8322">
        <v>174.4</v>
      </c>
      <c r="X8322">
        <v>1022.5</v>
      </c>
      <c r="Y8322">
        <v>14.5</v>
      </c>
      <c r="Z8322">
        <v>6.2</v>
      </c>
      <c r="AA8322">
        <v>184</v>
      </c>
      <c r="AB8322">
        <v>16</v>
      </c>
      <c r="AC8322">
        <v>7</v>
      </c>
      <c r="AD8322">
        <v>0</v>
      </c>
      <c r="AE8322" t="s">
        <v>25046</v>
      </c>
      <c r="AF8322" t="s">
        <v>25047</v>
      </c>
      <c r="AG8322">
        <v>0.93</v>
      </c>
      <c r="AH8322" t="s">
        <v>330</v>
      </c>
      <c r="AI8322" t="s">
        <v>9140</v>
      </c>
      <c r="AJ8322" t="s">
        <v>331</v>
      </c>
    </row>
    <row r="8323" spans="1:36" x14ac:dyDescent="0.25">
      <c r="A8323" t="s">
        <v>32</v>
      </c>
      <c r="B8323" t="s">
        <v>25048</v>
      </c>
      <c r="C8323">
        <f>YEAR(B8323)</f>
        <v>2022</v>
      </c>
      <c r="D8323">
        <v>73.400000000000006</v>
      </c>
      <c r="E8323">
        <v>59</v>
      </c>
      <c r="F8323">
        <v>65.5</v>
      </c>
      <c r="H8323" s="2">
        <f>IF(F8323-68.95&lt;=0,0,IF(F8323-68.95&lt;=1,1,2))</f>
        <v>0</v>
      </c>
      <c r="I8323">
        <v>73.400000000000006</v>
      </c>
      <c r="J8323">
        <v>59</v>
      </c>
      <c r="K8323">
        <v>65.5</v>
      </c>
      <c r="L8323">
        <v>59.4</v>
      </c>
      <c r="M8323">
        <v>81.400000000000006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18.600000000000001</v>
      </c>
      <c r="V8323">
        <v>11.4</v>
      </c>
      <c r="W8323">
        <v>211.3</v>
      </c>
      <c r="X8323">
        <v>1021.2</v>
      </c>
      <c r="Y8323">
        <v>18.5</v>
      </c>
      <c r="Z8323">
        <v>6.2</v>
      </c>
      <c r="AA8323">
        <v>180.9</v>
      </c>
      <c r="AB8323">
        <v>15.6</v>
      </c>
      <c r="AC8323">
        <v>7</v>
      </c>
      <c r="AD8323">
        <v>0</v>
      </c>
      <c r="AE8323" t="s">
        <v>25049</v>
      </c>
      <c r="AF8323" t="s">
        <v>25050</v>
      </c>
      <c r="AG8323">
        <v>0.97</v>
      </c>
      <c r="AH8323" t="s">
        <v>330</v>
      </c>
      <c r="AI8323" t="s">
        <v>9140</v>
      </c>
      <c r="AJ8323" t="s">
        <v>331</v>
      </c>
    </row>
    <row r="8324" spans="1:36" x14ac:dyDescent="0.25">
      <c r="A8324" t="s">
        <v>32</v>
      </c>
      <c r="B8324" t="s">
        <v>25051</v>
      </c>
      <c r="C8324">
        <f>YEAR(B8324)</f>
        <v>2022</v>
      </c>
      <c r="D8324">
        <v>77</v>
      </c>
      <c r="E8324">
        <v>59</v>
      </c>
      <c r="F8324">
        <v>66.8</v>
      </c>
      <c r="H8324" s="2">
        <f>IF(F8324-68.95&lt;=0,0,IF(F8324-68.95&lt;=1,1,2))</f>
        <v>0</v>
      </c>
      <c r="I8324">
        <v>77</v>
      </c>
      <c r="J8324">
        <v>59</v>
      </c>
      <c r="K8324">
        <v>66.8</v>
      </c>
      <c r="L8324">
        <v>55.3</v>
      </c>
      <c r="M8324">
        <v>68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17.7</v>
      </c>
      <c r="V8324">
        <v>5.8</v>
      </c>
      <c r="W8324">
        <v>193.5</v>
      </c>
      <c r="X8324">
        <v>1018.4</v>
      </c>
      <c r="Y8324">
        <v>12.7</v>
      </c>
      <c r="Z8324">
        <v>6.2</v>
      </c>
      <c r="AA8324">
        <v>180.1</v>
      </c>
      <c r="AB8324">
        <v>15.6</v>
      </c>
      <c r="AC8324">
        <v>7</v>
      </c>
      <c r="AD8324">
        <v>0</v>
      </c>
      <c r="AE8324" t="s">
        <v>25052</v>
      </c>
      <c r="AF8324" t="s">
        <v>25053</v>
      </c>
      <c r="AG8324">
        <v>0</v>
      </c>
      <c r="AH8324" t="s">
        <v>330</v>
      </c>
      <c r="AI8324" t="s">
        <v>9140</v>
      </c>
      <c r="AJ8324" t="s">
        <v>331</v>
      </c>
    </row>
    <row r="8325" spans="1:36" x14ac:dyDescent="0.25">
      <c r="A8325" t="s">
        <v>32</v>
      </c>
      <c r="B8325" t="s">
        <v>25054</v>
      </c>
      <c r="C8325">
        <f>YEAR(B8325)</f>
        <v>2022</v>
      </c>
      <c r="D8325">
        <v>75.2</v>
      </c>
      <c r="E8325">
        <v>60.8</v>
      </c>
      <c r="F8325">
        <v>66.599999999999994</v>
      </c>
      <c r="H8325" s="2">
        <f>IF(F8325-68.95&lt;=0,0,IF(F8325-68.95&lt;=1,1,2))</f>
        <v>0</v>
      </c>
      <c r="I8325">
        <v>75.2</v>
      </c>
      <c r="J8325">
        <v>60.8</v>
      </c>
      <c r="K8325">
        <v>66.599999999999994</v>
      </c>
      <c r="L8325">
        <v>57.3</v>
      </c>
      <c r="M8325">
        <v>73.3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15.4</v>
      </c>
      <c r="V8325">
        <v>8.1</v>
      </c>
      <c r="W8325">
        <v>178.8</v>
      </c>
      <c r="X8325">
        <v>1018.1</v>
      </c>
      <c r="Y8325">
        <v>7</v>
      </c>
      <c r="Z8325">
        <v>6.2</v>
      </c>
      <c r="AA8325">
        <v>176.3</v>
      </c>
      <c r="AB8325">
        <v>15.2</v>
      </c>
      <c r="AC8325">
        <v>6</v>
      </c>
      <c r="AD8325">
        <v>0</v>
      </c>
      <c r="AE8325" t="s">
        <v>25055</v>
      </c>
      <c r="AF8325" t="s">
        <v>25056</v>
      </c>
      <c r="AG8325">
        <v>0.03</v>
      </c>
      <c r="AH8325" t="s">
        <v>330</v>
      </c>
      <c r="AI8325" t="s">
        <v>9140</v>
      </c>
      <c r="AJ8325" t="s">
        <v>331</v>
      </c>
    </row>
    <row r="8326" spans="1:36" x14ac:dyDescent="0.25">
      <c r="A8326" t="s">
        <v>32</v>
      </c>
      <c r="B8326" t="s">
        <v>25057</v>
      </c>
      <c r="C8326">
        <f>YEAR(B8326)</f>
        <v>2022</v>
      </c>
      <c r="D8326">
        <v>73.400000000000006</v>
      </c>
      <c r="E8326">
        <v>59</v>
      </c>
      <c r="F8326">
        <v>66.099999999999994</v>
      </c>
      <c r="H8326" s="2">
        <f>IF(F8326-68.95&lt;=0,0,IF(F8326-68.95&lt;=1,1,2))</f>
        <v>0</v>
      </c>
      <c r="I8326">
        <v>73.400000000000006</v>
      </c>
      <c r="J8326">
        <v>59</v>
      </c>
      <c r="K8326">
        <v>66.099999999999994</v>
      </c>
      <c r="L8326">
        <v>60.2</v>
      </c>
      <c r="M8326">
        <v>81.599999999999994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18.3</v>
      </c>
      <c r="V8326">
        <v>9.1999999999999993</v>
      </c>
      <c r="W8326">
        <v>237.5</v>
      </c>
      <c r="X8326">
        <v>1021.5</v>
      </c>
      <c r="Y8326">
        <v>25.5</v>
      </c>
      <c r="Z8326">
        <v>6.2</v>
      </c>
      <c r="AA8326">
        <v>173.7</v>
      </c>
      <c r="AB8326">
        <v>15</v>
      </c>
      <c r="AC8326">
        <v>6</v>
      </c>
      <c r="AD8326">
        <v>0</v>
      </c>
      <c r="AE8326" t="s">
        <v>25058</v>
      </c>
      <c r="AF8326" t="s">
        <v>25059</v>
      </c>
      <c r="AG8326">
        <v>7.0000000000000007E-2</v>
      </c>
      <c r="AH8326" t="s">
        <v>36</v>
      </c>
      <c r="AI8326" t="s">
        <v>37</v>
      </c>
      <c r="AJ8326" t="s">
        <v>38</v>
      </c>
    </row>
    <row r="8327" spans="1:36" x14ac:dyDescent="0.25">
      <c r="A8327" t="s">
        <v>32</v>
      </c>
      <c r="B8327" t="s">
        <v>25060</v>
      </c>
      <c r="C8327">
        <f>YEAR(B8327)</f>
        <v>2022</v>
      </c>
      <c r="D8327">
        <v>71.599999999999994</v>
      </c>
      <c r="E8327">
        <v>66.2</v>
      </c>
      <c r="F8327">
        <v>67.8</v>
      </c>
      <c r="H8327" s="2">
        <f>IF(F8327-68.95&lt;=0,0,IF(F8327-68.95&lt;=1,1,2))</f>
        <v>0</v>
      </c>
      <c r="I8327">
        <v>71.599999999999994</v>
      </c>
      <c r="J8327">
        <v>66.2</v>
      </c>
      <c r="K8327">
        <v>67.8</v>
      </c>
      <c r="L8327">
        <v>58</v>
      </c>
      <c r="M8327">
        <v>71.2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31.5</v>
      </c>
      <c r="V8327">
        <v>20.8</v>
      </c>
      <c r="W8327">
        <v>304.10000000000002</v>
      </c>
      <c r="X8327">
        <v>1021.5</v>
      </c>
      <c r="Y8327">
        <v>40.799999999999997</v>
      </c>
      <c r="Z8327">
        <v>6.2</v>
      </c>
      <c r="AA8327">
        <v>151.4</v>
      </c>
      <c r="AB8327">
        <v>13.1</v>
      </c>
      <c r="AC8327">
        <v>6</v>
      </c>
      <c r="AD8327">
        <v>0</v>
      </c>
      <c r="AE8327" t="s">
        <v>25061</v>
      </c>
      <c r="AF8327" t="s">
        <v>25062</v>
      </c>
      <c r="AG8327">
        <v>0.1</v>
      </c>
      <c r="AH8327" t="s">
        <v>36</v>
      </c>
      <c r="AI8327" t="s">
        <v>37</v>
      </c>
      <c r="AJ8327" t="s">
        <v>38</v>
      </c>
    </row>
    <row r="8328" spans="1:36" x14ac:dyDescent="0.25">
      <c r="A8328" t="s">
        <v>32</v>
      </c>
      <c r="B8328" t="s">
        <v>25063</v>
      </c>
      <c r="C8328">
        <f>YEAR(B8328)</f>
        <v>2022</v>
      </c>
      <c r="D8328">
        <v>69.8</v>
      </c>
      <c r="E8328">
        <v>64.400000000000006</v>
      </c>
      <c r="F8328">
        <v>66.7</v>
      </c>
      <c r="H8328" s="2">
        <f>IF(F8328-68.95&lt;=0,0,IF(F8328-68.95&lt;=1,1,2))</f>
        <v>0</v>
      </c>
      <c r="I8328">
        <v>69.8</v>
      </c>
      <c r="J8328">
        <v>64.400000000000006</v>
      </c>
      <c r="K8328">
        <v>66.7</v>
      </c>
      <c r="L8328">
        <v>57.8</v>
      </c>
      <c r="M8328">
        <v>73.3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25.9</v>
      </c>
      <c r="V8328">
        <v>17.2</v>
      </c>
      <c r="W8328">
        <v>310.89999999999998</v>
      </c>
      <c r="X8328">
        <v>1019.6</v>
      </c>
      <c r="Y8328">
        <v>51.6</v>
      </c>
      <c r="Z8328">
        <v>6.2</v>
      </c>
      <c r="AA8328">
        <v>139</v>
      </c>
      <c r="AB8328">
        <v>11.9</v>
      </c>
      <c r="AC8328">
        <v>5</v>
      </c>
      <c r="AD8328">
        <v>0</v>
      </c>
      <c r="AE8328" t="s">
        <v>25064</v>
      </c>
      <c r="AF8328" t="s">
        <v>25065</v>
      </c>
      <c r="AG8328">
        <v>0.14000000000000001</v>
      </c>
      <c r="AH8328" t="s">
        <v>36</v>
      </c>
      <c r="AI8328" t="s">
        <v>37</v>
      </c>
      <c r="AJ8328" t="s">
        <v>38</v>
      </c>
    </row>
    <row r="8329" spans="1:36" x14ac:dyDescent="0.25">
      <c r="A8329" t="s">
        <v>32</v>
      </c>
      <c r="B8329" t="s">
        <v>25066</v>
      </c>
      <c r="C8329">
        <f>YEAR(B8329)</f>
        <v>2022</v>
      </c>
      <c r="D8329">
        <v>68</v>
      </c>
      <c r="E8329">
        <v>60.8</v>
      </c>
      <c r="F8329">
        <v>65.3</v>
      </c>
      <c r="H8329" s="2">
        <f>IF(F8329-68.95&lt;=0,0,IF(F8329-68.95&lt;=1,1,2))</f>
        <v>0</v>
      </c>
      <c r="I8329">
        <v>68</v>
      </c>
      <c r="J8329">
        <v>60.8</v>
      </c>
      <c r="K8329">
        <v>65.3</v>
      </c>
      <c r="L8329">
        <v>56.4</v>
      </c>
      <c r="M8329">
        <v>73.2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23</v>
      </c>
      <c r="V8329">
        <v>13.9</v>
      </c>
      <c r="W8329">
        <v>309.60000000000002</v>
      </c>
      <c r="X8329">
        <v>1018.1</v>
      </c>
      <c r="Y8329">
        <v>39.4</v>
      </c>
      <c r="Z8329">
        <v>6.2</v>
      </c>
      <c r="AA8329">
        <v>149.6</v>
      </c>
      <c r="AB8329">
        <v>13.5</v>
      </c>
      <c r="AC8329">
        <v>6</v>
      </c>
      <c r="AD8329">
        <v>0</v>
      </c>
      <c r="AE8329" t="s">
        <v>25067</v>
      </c>
      <c r="AF8329" t="s">
        <v>25068</v>
      </c>
      <c r="AG8329">
        <v>0.18</v>
      </c>
      <c r="AH8329" t="s">
        <v>36</v>
      </c>
      <c r="AI8329" t="s">
        <v>37</v>
      </c>
      <c r="AJ8329" t="s">
        <v>38</v>
      </c>
    </row>
    <row r="8330" spans="1:36" x14ac:dyDescent="0.25">
      <c r="A8330" t="s">
        <v>32</v>
      </c>
      <c r="B8330" t="s">
        <v>25069</v>
      </c>
      <c r="C8330">
        <f>YEAR(B8330)</f>
        <v>2022</v>
      </c>
      <c r="D8330">
        <v>69.8</v>
      </c>
      <c r="E8330">
        <v>59</v>
      </c>
      <c r="F8330">
        <v>64.3</v>
      </c>
      <c r="H8330" s="2">
        <f>IF(F8330-68.95&lt;=0,0,IF(F8330-68.95&lt;=1,1,2))</f>
        <v>0</v>
      </c>
      <c r="I8330">
        <v>69.8</v>
      </c>
      <c r="J8330">
        <v>59</v>
      </c>
      <c r="K8330">
        <v>64.3</v>
      </c>
      <c r="L8330">
        <v>55.8</v>
      </c>
      <c r="M8330">
        <v>74.3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19.5</v>
      </c>
      <c r="V8330">
        <v>11.4</v>
      </c>
      <c r="W8330">
        <v>304.39999999999998</v>
      </c>
      <c r="X8330">
        <v>1017.7</v>
      </c>
      <c r="Y8330">
        <v>39.799999999999997</v>
      </c>
      <c r="Z8330">
        <v>6.2</v>
      </c>
      <c r="AA8330">
        <v>165.3</v>
      </c>
      <c r="AB8330">
        <v>14.1</v>
      </c>
      <c r="AC8330">
        <v>6</v>
      </c>
      <c r="AD8330">
        <v>0</v>
      </c>
      <c r="AE8330" t="s">
        <v>25070</v>
      </c>
      <c r="AF8330" t="s">
        <v>25071</v>
      </c>
      <c r="AG8330">
        <v>0.21</v>
      </c>
      <c r="AH8330" t="s">
        <v>36</v>
      </c>
      <c r="AI8330" t="s">
        <v>37</v>
      </c>
      <c r="AJ8330" t="s">
        <v>38</v>
      </c>
    </row>
    <row r="8331" spans="1:36" x14ac:dyDescent="0.25">
      <c r="A8331" t="s">
        <v>32</v>
      </c>
      <c r="B8331" t="s">
        <v>25072</v>
      </c>
      <c r="C8331">
        <f>YEAR(B8331)</f>
        <v>2022</v>
      </c>
      <c r="D8331">
        <v>69.8</v>
      </c>
      <c r="E8331">
        <v>55.4</v>
      </c>
      <c r="F8331">
        <v>63.4</v>
      </c>
      <c r="H8331" s="2">
        <f>IF(F8331-68.95&lt;=0,0,IF(F8331-68.95&lt;=1,1,2))</f>
        <v>0</v>
      </c>
      <c r="I8331">
        <v>69.8</v>
      </c>
      <c r="J8331">
        <v>55.4</v>
      </c>
      <c r="K8331">
        <v>63.4</v>
      </c>
      <c r="L8331">
        <v>56.5</v>
      </c>
      <c r="M8331">
        <v>78.7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25.5</v>
      </c>
      <c r="V8331">
        <v>17.2</v>
      </c>
      <c r="W8331">
        <v>285.8</v>
      </c>
      <c r="X8331">
        <v>1019.7</v>
      </c>
      <c r="Y8331">
        <v>41.7</v>
      </c>
      <c r="Z8331">
        <v>6.2</v>
      </c>
      <c r="AA8331">
        <v>142.5</v>
      </c>
      <c r="AB8331">
        <v>12.1</v>
      </c>
      <c r="AC8331">
        <v>5</v>
      </c>
      <c r="AD8331">
        <v>0</v>
      </c>
      <c r="AE8331" t="s">
        <v>25073</v>
      </c>
      <c r="AF8331" t="s">
        <v>25074</v>
      </c>
      <c r="AG8331">
        <v>0.25</v>
      </c>
      <c r="AH8331" t="s">
        <v>36</v>
      </c>
      <c r="AI8331" t="s">
        <v>37</v>
      </c>
      <c r="AJ8331" t="s">
        <v>38</v>
      </c>
    </row>
    <row r="8332" spans="1:36" x14ac:dyDescent="0.25">
      <c r="A8332" t="s">
        <v>32</v>
      </c>
      <c r="B8332" t="s">
        <v>25075</v>
      </c>
      <c r="C8332">
        <f>YEAR(B8332)</f>
        <v>2022</v>
      </c>
      <c r="D8332">
        <v>71.599999999999994</v>
      </c>
      <c r="E8332">
        <v>57.2</v>
      </c>
      <c r="F8332">
        <v>64</v>
      </c>
      <c r="H8332" s="2">
        <f>IF(F8332-68.95&lt;=0,0,IF(F8332-68.95&lt;=1,1,2))</f>
        <v>0</v>
      </c>
      <c r="I8332">
        <v>71.599999999999994</v>
      </c>
      <c r="J8332">
        <v>57.2</v>
      </c>
      <c r="K8332">
        <v>64</v>
      </c>
      <c r="L8332">
        <v>56</v>
      </c>
      <c r="M8332">
        <v>75.7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21.7</v>
      </c>
      <c r="V8332">
        <v>16.100000000000001</v>
      </c>
      <c r="W8332">
        <v>296</v>
      </c>
      <c r="X8332">
        <v>1020.1</v>
      </c>
      <c r="Y8332">
        <v>19.8</v>
      </c>
      <c r="Z8332">
        <v>6.2</v>
      </c>
      <c r="AA8332">
        <v>162.9</v>
      </c>
      <c r="AB8332">
        <v>13.9</v>
      </c>
      <c r="AC8332">
        <v>6</v>
      </c>
      <c r="AD8332">
        <v>0</v>
      </c>
      <c r="AE8332" t="s">
        <v>25076</v>
      </c>
      <c r="AF8332" t="s">
        <v>25077</v>
      </c>
      <c r="AG8332">
        <v>0.28000000000000003</v>
      </c>
      <c r="AH8332" t="s">
        <v>330</v>
      </c>
      <c r="AI8332" t="s">
        <v>9140</v>
      </c>
      <c r="AJ8332" t="s">
        <v>331</v>
      </c>
    </row>
    <row r="8333" spans="1:36" x14ac:dyDescent="0.25">
      <c r="A8333" t="s">
        <v>32</v>
      </c>
      <c r="B8333" t="s">
        <v>25078</v>
      </c>
      <c r="C8333">
        <f>YEAR(B8333)</f>
        <v>2022</v>
      </c>
      <c r="D8333">
        <v>73.400000000000006</v>
      </c>
      <c r="E8333">
        <v>57.2</v>
      </c>
      <c r="F8333">
        <v>64.3</v>
      </c>
      <c r="H8333" s="2">
        <f>IF(F8333-68.95&lt;=0,0,IF(F8333-68.95&lt;=1,1,2))</f>
        <v>0</v>
      </c>
      <c r="I8333">
        <v>73.400000000000006</v>
      </c>
      <c r="J8333">
        <v>57.2</v>
      </c>
      <c r="K8333">
        <v>64.3</v>
      </c>
      <c r="L8333">
        <v>56</v>
      </c>
      <c r="M8333">
        <v>75.400000000000006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14.1</v>
      </c>
      <c r="V8333">
        <v>10.3</v>
      </c>
      <c r="W8333">
        <v>172.7</v>
      </c>
      <c r="X8333">
        <v>1018.7</v>
      </c>
      <c r="Y8333">
        <v>13.9</v>
      </c>
      <c r="Z8333">
        <v>6.2</v>
      </c>
      <c r="AA8333">
        <v>167.2</v>
      </c>
      <c r="AB8333">
        <v>14.4</v>
      </c>
      <c r="AC8333">
        <v>6</v>
      </c>
      <c r="AD8333">
        <v>0</v>
      </c>
      <c r="AE8333" t="s">
        <v>25079</v>
      </c>
      <c r="AF8333" t="s">
        <v>25080</v>
      </c>
      <c r="AG8333">
        <v>0.32</v>
      </c>
      <c r="AH8333" t="s">
        <v>330</v>
      </c>
      <c r="AI8333" t="s">
        <v>9140</v>
      </c>
      <c r="AJ8333" t="s">
        <v>331</v>
      </c>
    </row>
    <row r="8334" spans="1:36" x14ac:dyDescent="0.25">
      <c r="A8334" t="s">
        <v>32</v>
      </c>
      <c r="B8334" t="s">
        <v>25081</v>
      </c>
      <c r="C8334">
        <f>YEAR(B8334)</f>
        <v>2022</v>
      </c>
      <c r="D8334">
        <v>73.400000000000006</v>
      </c>
      <c r="E8334">
        <v>55.4</v>
      </c>
      <c r="F8334">
        <v>63.2</v>
      </c>
      <c r="H8334" s="2">
        <f>IF(F8334-68.95&lt;=0,0,IF(F8334-68.95&lt;=1,1,2))</f>
        <v>0</v>
      </c>
      <c r="I8334">
        <v>73.400000000000006</v>
      </c>
      <c r="J8334">
        <v>55.4</v>
      </c>
      <c r="K8334">
        <v>63.2</v>
      </c>
      <c r="L8334">
        <v>53.3</v>
      </c>
      <c r="M8334">
        <v>70.7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10.3</v>
      </c>
      <c r="V8334">
        <v>10.3</v>
      </c>
      <c r="W8334">
        <v>160.69999999999999</v>
      </c>
      <c r="X8334">
        <v>1016.8</v>
      </c>
      <c r="Y8334">
        <v>12.8</v>
      </c>
      <c r="Z8334">
        <v>6.2</v>
      </c>
      <c r="AA8334">
        <v>165.6</v>
      </c>
      <c r="AB8334">
        <v>14.3</v>
      </c>
      <c r="AC8334">
        <v>6</v>
      </c>
      <c r="AD8334">
        <v>0</v>
      </c>
      <c r="AE8334" t="s">
        <v>25082</v>
      </c>
      <c r="AF8334" t="s">
        <v>25083</v>
      </c>
      <c r="AG8334">
        <v>0.36</v>
      </c>
      <c r="AH8334" t="s">
        <v>330</v>
      </c>
      <c r="AI8334" t="s">
        <v>9140</v>
      </c>
      <c r="AJ8334" t="s">
        <v>331</v>
      </c>
    </row>
    <row r="8335" spans="1:36" x14ac:dyDescent="0.25">
      <c r="A8335" t="s">
        <v>32</v>
      </c>
      <c r="B8335" t="s">
        <v>25084</v>
      </c>
      <c r="C8335">
        <f>YEAR(B8335)</f>
        <v>2022</v>
      </c>
      <c r="D8335">
        <v>77</v>
      </c>
      <c r="E8335">
        <v>55.4</v>
      </c>
      <c r="F8335">
        <v>66.099999999999994</v>
      </c>
      <c r="H8335" s="2">
        <f>IF(F8335-68.95&lt;=0,0,IF(F8335-68.95&lt;=1,1,2))</f>
        <v>0</v>
      </c>
      <c r="I8335">
        <v>77</v>
      </c>
      <c r="J8335">
        <v>55.4</v>
      </c>
      <c r="K8335">
        <v>66.099999999999994</v>
      </c>
      <c r="L8335">
        <v>54.1</v>
      </c>
      <c r="M8335">
        <v>66.400000000000006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24</v>
      </c>
      <c r="V8335">
        <v>20.8</v>
      </c>
      <c r="W8335">
        <v>177.1</v>
      </c>
      <c r="X8335">
        <v>1014.7</v>
      </c>
      <c r="Y8335">
        <v>28.2</v>
      </c>
      <c r="Z8335">
        <v>6.2</v>
      </c>
      <c r="AA8335">
        <v>160.69999999999999</v>
      </c>
      <c r="AB8335">
        <v>14</v>
      </c>
      <c r="AC8335">
        <v>6</v>
      </c>
      <c r="AD8335">
        <v>0</v>
      </c>
      <c r="AE8335" t="s">
        <v>25085</v>
      </c>
      <c r="AF8335" t="s">
        <v>25086</v>
      </c>
      <c r="AG8335">
        <v>0.39</v>
      </c>
      <c r="AH8335" t="s">
        <v>36</v>
      </c>
      <c r="AI8335" t="s">
        <v>37</v>
      </c>
      <c r="AJ8335" t="s">
        <v>38</v>
      </c>
    </row>
    <row r="8336" spans="1:36" x14ac:dyDescent="0.25">
      <c r="A8336" t="s">
        <v>32</v>
      </c>
      <c r="B8336" t="s">
        <v>25087</v>
      </c>
      <c r="C8336">
        <f>YEAR(B8336)</f>
        <v>2022</v>
      </c>
      <c r="D8336">
        <v>75.2</v>
      </c>
      <c r="E8336">
        <v>62.6</v>
      </c>
      <c r="F8336">
        <v>68.2</v>
      </c>
      <c r="H8336" s="2">
        <f>IF(F8336-68.95&lt;=0,0,IF(F8336-68.95&lt;=1,1,2))</f>
        <v>0</v>
      </c>
      <c r="I8336">
        <v>75.2</v>
      </c>
      <c r="J8336">
        <v>62.6</v>
      </c>
      <c r="K8336">
        <v>68.2</v>
      </c>
      <c r="L8336">
        <v>58.5</v>
      </c>
      <c r="M8336">
        <v>72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38</v>
      </c>
      <c r="V8336">
        <v>23</v>
      </c>
      <c r="W8336">
        <v>186</v>
      </c>
      <c r="X8336">
        <v>1010.8</v>
      </c>
      <c r="Y8336">
        <v>41.9</v>
      </c>
      <c r="Z8336">
        <v>6.2</v>
      </c>
      <c r="AA8336">
        <v>104.2</v>
      </c>
      <c r="AB8336">
        <v>9.1</v>
      </c>
      <c r="AC8336">
        <v>4</v>
      </c>
      <c r="AD8336">
        <v>0</v>
      </c>
      <c r="AE8336" t="s">
        <v>25088</v>
      </c>
      <c r="AF8336" t="s">
        <v>25089</v>
      </c>
      <c r="AG8336">
        <v>0.43</v>
      </c>
      <c r="AH8336" t="s">
        <v>36</v>
      </c>
      <c r="AI8336" t="s">
        <v>37</v>
      </c>
      <c r="AJ8336" t="s">
        <v>38</v>
      </c>
    </row>
    <row r="8337" spans="1:36" x14ac:dyDescent="0.25">
      <c r="A8337" t="s">
        <v>32</v>
      </c>
      <c r="B8337" t="s">
        <v>25090</v>
      </c>
      <c r="C8337">
        <f>YEAR(B8337)</f>
        <v>2022</v>
      </c>
      <c r="D8337">
        <v>66.2</v>
      </c>
      <c r="E8337">
        <v>59</v>
      </c>
      <c r="F8337">
        <v>63.7</v>
      </c>
      <c r="H8337" s="2">
        <f>IF(F8337-68.95&lt;=0,0,IF(F8337-68.95&lt;=1,1,2))</f>
        <v>0</v>
      </c>
      <c r="I8337">
        <v>66.2</v>
      </c>
      <c r="J8337">
        <v>59</v>
      </c>
      <c r="K8337">
        <v>63.7</v>
      </c>
      <c r="L8337">
        <v>57.7</v>
      </c>
      <c r="M8337">
        <v>80.900000000000006</v>
      </c>
      <c r="O8337">
        <v>7.8E-2</v>
      </c>
      <c r="P8337">
        <v>100</v>
      </c>
      <c r="Q8337">
        <v>4.17</v>
      </c>
      <c r="R8337" t="s">
        <v>40</v>
      </c>
      <c r="S8337">
        <v>0</v>
      </c>
      <c r="T8337">
        <v>0</v>
      </c>
      <c r="U8337">
        <v>24.8</v>
      </c>
      <c r="V8337">
        <v>16.100000000000001</v>
      </c>
      <c r="W8337">
        <v>309.7</v>
      </c>
      <c r="X8337">
        <v>1014</v>
      </c>
      <c r="Y8337">
        <v>67.900000000000006</v>
      </c>
      <c r="Z8337">
        <v>6.2</v>
      </c>
      <c r="AA8337">
        <v>128.1</v>
      </c>
      <c r="AB8337">
        <v>11</v>
      </c>
      <c r="AC8337">
        <v>5</v>
      </c>
      <c r="AD8337">
        <v>0</v>
      </c>
      <c r="AE8337" t="s">
        <v>25091</v>
      </c>
      <c r="AF8337" t="s">
        <v>25092</v>
      </c>
      <c r="AG8337">
        <v>0.46</v>
      </c>
      <c r="AH8337" t="s">
        <v>56</v>
      </c>
      <c r="AI8337" t="s">
        <v>61</v>
      </c>
      <c r="AJ8337" t="s">
        <v>40</v>
      </c>
    </row>
    <row r="8338" spans="1:36" x14ac:dyDescent="0.25">
      <c r="A8338" t="s">
        <v>32</v>
      </c>
      <c r="B8338" t="s">
        <v>25093</v>
      </c>
      <c r="C8338">
        <f>YEAR(B8338)</f>
        <v>2022</v>
      </c>
      <c r="D8338">
        <v>68</v>
      </c>
      <c r="E8338">
        <v>64.400000000000006</v>
      </c>
      <c r="F8338">
        <v>65.099999999999994</v>
      </c>
      <c r="H8338" s="2">
        <f>IF(F8338-68.95&lt;=0,0,IF(F8338-68.95&lt;=1,1,2))</f>
        <v>0</v>
      </c>
      <c r="I8338">
        <v>68</v>
      </c>
      <c r="J8338">
        <v>64.400000000000006</v>
      </c>
      <c r="K8338">
        <v>65.099999999999994</v>
      </c>
      <c r="L8338">
        <v>55.8</v>
      </c>
      <c r="M8338">
        <v>72.099999999999994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29.1</v>
      </c>
      <c r="V8338">
        <v>18.3</v>
      </c>
      <c r="W8338">
        <v>314.7</v>
      </c>
      <c r="X8338">
        <v>1018.4</v>
      </c>
      <c r="Y8338">
        <v>48.2</v>
      </c>
      <c r="Z8338">
        <v>6.2</v>
      </c>
      <c r="AA8338">
        <v>143.5</v>
      </c>
      <c r="AB8338">
        <v>12.3</v>
      </c>
      <c r="AC8338">
        <v>6</v>
      </c>
      <c r="AD8338">
        <v>0</v>
      </c>
      <c r="AE8338" t="s">
        <v>25094</v>
      </c>
      <c r="AF8338" t="s">
        <v>25095</v>
      </c>
      <c r="AG8338">
        <v>0.5</v>
      </c>
      <c r="AH8338" t="s">
        <v>36</v>
      </c>
      <c r="AI8338" t="s">
        <v>37</v>
      </c>
      <c r="AJ8338" t="s">
        <v>38</v>
      </c>
    </row>
    <row r="8339" spans="1:36" x14ac:dyDescent="0.25">
      <c r="A8339" t="s">
        <v>32</v>
      </c>
      <c r="B8339" t="s">
        <v>25096</v>
      </c>
      <c r="C8339">
        <f>YEAR(B8339)</f>
        <v>2022</v>
      </c>
      <c r="D8339">
        <v>68</v>
      </c>
      <c r="E8339">
        <v>62.6</v>
      </c>
      <c r="F8339">
        <v>65.5</v>
      </c>
      <c r="H8339" s="2">
        <f>IF(F8339-68.95&lt;=0,0,IF(F8339-68.95&lt;=1,1,2))</f>
        <v>0</v>
      </c>
      <c r="I8339">
        <v>68</v>
      </c>
      <c r="J8339">
        <v>62.6</v>
      </c>
      <c r="K8339">
        <v>65.5</v>
      </c>
      <c r="L8339">
        <v>56.2</v>
      </c>
      <c r="M8339">
        <v>72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30.4</v>
      </c>
      <c r="V8339">
        <v>19.7</v>
      </c>
      <c r="W8339">
        <v>316.3</v>
      </c>
      <c r="X8339">
        <v>1019.3</v>
      </c>
      <c r="Y8339">
        <v>38</v>
      </c>
      <c r="Z8339">
        <v>6.2</v>
      </c>
      <c r="AA8339">
        <v>146.4</v>
      </c>
      <c r="AB8339">
        <v>12.8</v>
      </c>
      <c r="AC8339">
        <v>6</v>
      </c>
      <c r="AD8339">
        <v>0</v>
      </c>
      <c r="AE8339" t="s">
        <v>25097</v>
      </c>
      <c r="AF8339" t="s">
        <v>25098</v>
      </c>
      <c r="AG8339">
        <v>0.53</v>
      </c>
      <c r="AH8339" t="s">
        <v>36</v>
      </c>
      <c r="AI8339" t="s">
        <v>37</v>
      </c>
      <c r="AJ8339" t="s">
        <v>38</v>
      </c>
    </row>
    <row r="8340" spans="1:36" x14ac:dyDescent="0.25">
      <c r="A8340" t="s">
        <v>32</v>
      </c>
      <c r="B8340" t="s">
        <v>25099</v>
      </c>
      <c r="C8340">
        <f>YEAR(B8340)</f>
        <v>2022</v>
      </c>
      <c r="D8340">
        <v>68</v>
      </c>
      <c r="E8340">
        <v>59</v>
      </c>
      <c r="F8340">
        <v>64.5</v>
      </c>
      <c r="H8340" s="2">
        <f>IF(F8340-68.95&lt;=0,0,IF(F8340-68.95&lt;=1,1,2))</f>
        <v>0</v>
      </c>
      <c r="I8340">
        <v>68</v>
      </c>
      <c r="J8340">
        <v>59</v>
      </c>
      <c r="K8340">
        <v>64.5</v>
      </c>
      <c r="L8340">
        <v>56.4</v>
      </c>
      <c r="M8340">
        <v>75.2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25.3</v>
      </c>
      <c r="V8340">
        <v>16.100000000000001</v>
      </c>
      <c r="W8340">
        <v>317.39999999999998</v>
      </c>
      <c r="X8340">
        <v>1021.5</v>
      </c>
      <c r="Y8340">
        <v>47.9</v>
      </c>
      <c r="Z8340">
        <v>6.2</v>
      </c>
      <c r="AA8340">
        <v>142.30000000000001</v>
      </c>
      <c r="AB8340">
        <v>12.3</v>
      </c>
      <c r="AC8340">
        <v>6</v>
      </c>
      <c r="AD8340">
        <v>0</v>
      </c>
      <c r="AE8340" t="s">
        <v>25100</v>
      </c>
      <c r="AF8340" t="s">
        <v>25101</v>
      </c>
      <c r="AG8340">
        <v>0.56000000000000005</v>
      </c>
      <c r="AH8340" t="s">
        <v>36</v>
      </c>
      <c r="AI8340" t="s">
        <v>37</v>
      </c>
      <c r="AJ8340" t="s">
        <v>38</v>
      </c>
    </row>
    <row r="8341" spans="1:36" x14ac:dyDescent="0.25">
      <c r="A8341" t="s">
        <v>32</v>
      </c>
      <c r="B8341" t="s">
        <v>25102</v>
      </c>
      <c r="C8341">
        <f>YEAR(B8341)</f>
        <v>2022</v>
      </c>
      <c r="D8341">
        <v>68</v>
      </c>
      <c r="E8341">
        <v>57.2</v>
      </c>
      <c r="F8341">
        <v>62.8</v>
      </c>
      <c r="H8341" s="2">
        <f>IF(F8341-68.95&lt;=0,0,IF(F8341-68.95&lt;=1,1,2))</f>
        <v>0</v>
      </c>
      <c r="I8341">
        <v>68</v>
      </c>
      <c r="J8341">
        <v>57.2</v>
      </c>
      <c r="K8341">
        <v>62.8</v>
      </c>
      <c r="L8341">
        <v>54.4</v>
      </c>
      <c r="M8341">
        <v>74.7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23.5</v>
      </c>
      <c r="V8341">
        <v>13.9</v>
      </c>
      <c r="W8341">
        <v>306.60000000000002</v>
      </c>
      <c r="X8341">
        <v>1024.0999999999999</v>
      </c>
      <c r="Y8341">
        <v>50</v>
      </c>
      <c r="Z8341">
        <v>6.2</v>
      </c>
      <c r="AA8341">
        <v>149.6</v>
      </c>
      <c r="AB8341">
        <v>12.9</v>
      </c>
      <c r="AC8341">
        <v>6</v>
      </c>
      <c r="AD8341">
        <v>0</v>
      </c>
      <c r="AE8341" t="s">
        <v>25103</v>
      </c>
      <c r="AF8341" t="s">
        <v>25104</v>
      </c>
      <c r="AG8341">
        <v>0.6</v>
      </c>
      <c r="AH8341" t="s">
        <v>36</v>
      </c>
      <c r="AI8341" t="s">
        <v>37</v>
      </c>
      <c r="AJ8341" t="s">
        <v>38</v>
      </c>
    </row>
    <row r="8342" spans="1:36" x14ac:dyDescent="0.25">
      <c r="A8342" t="s">
        <v>32</v>
      </c>
      <c r="B8342" t="s">
        <v>25105</v>
      </c>
      <c r="C8342">
        <f>YEAR(B8342)</f>
        <v>2022</v>
      </c>
      <c r="D8342">
        <v>66.2</v>
      </c>
      <c r="E8342">
        <v>55.4</v>
      </c>
      <c r="F8342">
        <v>61.5</v>
      </c>
      <c r="H8342" s="2">
        <f>IF(F8342-68.95&lt;=0,0,IF(F8342-68.95&lt;=1,1,2))</f>
        <v>0</v>
      </c>
      <c r="I8342">
        <v>66.2</v>
      </c>
      <c r="J8342">
        <v>55.4</v>
      </c>
      <c r="K8342">
        <v>61.5</v>
      </c>
      <c r="L8342">
        <v>54.1</v>
      </c>
      <c r="M8342">
        <v>77.2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20.8</v>
      </c>
      <c r="V8342">
        <v>12.8</v>
      </c>
      <c r="W8342">
        <v>288.7</v>
      </c>
      <c r="X8342">
        <v>1023.4</v>
      </c>
      <c r="Y8342">
        <v>53.4</v>
      </c>
      <c r="Z8342">
        <v>6.2</v>
      </c>
      <c r="AA8342">
        <v>145.19999999999999</v>
      </c>
      <c r="AB8342">
        <v>12.6</v>
      </c>
      <c r="AC8342">
        <v>6</v>
      </c>
      <c r="AD8342">
        <v>0</v>
      </c>
      <c r="AE8342" t="s">
        <v>25106</v>
      </c>
      <c r="AF8342" t="s">
        <v>25107</v>
      </c>
      <c r="AG8342">
        <v>0.63</v>
      </c>
      <c r="AH8342" t="s">
        <v>36</v>
      </c>
      <c r="AI8342" t="s">
        <v>37</v>
      </c>
      <c r="AJ8342" t="s">
        <v>38</v>
      </c>
    </row>
    <row r="8343" spans="1:36" x14ac:dyDescent="0.25">
      <c r="A8343" t="s">
        <v>32</v>
      </c>
      <c r="B8343" t="s">
        <v>25108</v>
      </c>
      <c r="C8343">
        <f>YEAR(B8343)</f>
        <v>2022</v>
      </c>
      <c r="D8343">
        <v>68</v>
      </c>
      <c r="E8343">
        <v>51.8</v>
      </c>
      <c r="F8343">
        <v>60</v>
      </c>
      <c r="H8343" s="2">
        <f>IF(F8343-68.95&lt;=0,0,IF(F8343-68.95&lt;=1,1,2))</f>
        <v>0</v>
      </c>
      <c r="I8343">
        <v>68</v>
      </c>
      <c r="J8343">
        <v>51.8</v>
      </c>
      <c r="K8343">
        <v>60</v>
      </c>
      <c r="L8343">
        <v>54.9</v>
      </c>
      <c r="M8343">
        <v>83.7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15</v>
      </c>
      <c r="V8343">
        <v>8.1</v>
      </c>
      <c r="W8343">
        <v>234.2</v>
      </c>
      <c r="X8343">
        <v>1025.3</v>
      </c>
      <c r="Y8343">
        <v>34.4</v>
      </c>
      <c r="Z8343">
        <v>6.2</v>
      </c>
      <c r="AA8343">
        <v>146.4</v>
      </c>
      <c r="AB8343">
        <v>12.6</v>
      </c>
      <c r="AC8343">
        <v>6</v>
      </c>
      <c r="AD8343">
        <v>0</v>
      </c>
      <c r="AE8343" t="s">
        <v>25109</v>
      </c>
      <c r="AF8343" t="s">
        <v>25110</v>
      </c>
      <c r="AG8343">
        <v>0.66</v>
      </c>
      <c r="AH8343" t="s">
        <v>36</v>
      </c>
      <c r="AI8343" t="s">
        <v>702</v>
      </c>
      <c r="AJ8343" t="s">
        <v>38</v>
      </c>
    </row>
    <row r="8344" spans="1:36" x14ac:dyDescent="0.25">
      <c r="A8344" t="s">
        <v>32</v>
      </c>
      <c r="B8344" t="s">
        <v>25111</v>
      </c>
      <c r="C8344">
        <f>YEAR(B8344)</f>
        <v>2022</v>
      </c>
      <c r="D8344">
        <v>66.2</v>
      </c>
      <c r="E8344">
        <v>57.2</v>
      </c>
      <c r="F8344">
        <v>61.8</v>
      </c>
      <c r="H8344" s="2">
        <f>IF(F8344-68.95&lt;=0,0,IF(F8344-68.95&lt;=1,1,2))</f>
        <v>0</v>
      </c>
      <c r="I8344">
        <v>66.2</v>
      </c>
      <c r="J8344">
        <v>57.2</v>
      </c>
      <c r="K8344">
        <v>61.8</v>
      </c>
      <c r="L8344">
        <v>54.6</v>
      </c>
      <c r="M8344">
        <v>77.7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26.4</v>
      </c>
      <c r="V8344">
        <v>15</v>
      </c>
      <c r="W8344">
        <v>315.60000000000002</v>
      </c>
      <c r="X8344">
        <v>1022.5</v>
      </c>
      <c r="Y8344">
        <v>47.3</v>
      </c>
      <c r="Z8344">
        <v>6.2</v>
      </c>
      <c r="AA8344">
        <v>130.6</v>
      </c>
      <c r="AB8344">
        <v>11.1</v>
      </c>
      <c r="AC8344">
        <v>5</v>
      </c>
      <c r="AD8344">
        <v>0</v>
      </c>
      <c r="AE8344" t="s">
        <v>25112</v>
      </c>
      <c r="AF8344" t="s">
        <v>25113</v>
      </c>
      <c r="AG8344">
        <v>0.69</v>
      </c>
      <c r="AH8344" t="s">
        <v>36</v>
      </c>
      <c r="AI8344" t="s">
        <v>37</v>
      </c>
      <c r="AJ8344" t="s">
        <v>38</v>
      </c>
    </row>
    <row r="8345" spans="1:36" x14ac:dyDescent="0.25">
      <c r="A8345" t="s">
        <v>32</v>
      </c>
      <c r="B8345" t="s">
        <v>25114</v>
      </c>
      <c r="C8345">
        <f>YEAR(B8345)</f>
        <v>2022</v>
      </c>
      <c r="D8345">
        <v>64.400000000000006</v>
      </c>
      <c r="E8345">
        <v>53.6</v>
      </c>
      <c r="F8345">
        <v>61.6</v>
      </c>
      <c r="H8345" s="2">
        <f>IF(F8345-68.95&lt;=0,0,IF(F8345-68.95&lt;=1,1,2))</f>
        <v>0</v>
      </c>
      <c r="I8345">
        <v>64.400000000000006</v>
      </c>
      <c r="J8345">
        <v>53.6</v>
      </c>
      <c r="K8345">
        <v>61.6</v>
      </c>
      <c r="L8345">
        <v>52</v>
      </c>
      <c r="M8345">
        <v>71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25.7</v>
      </c>
      <c r="V8345">
        <v>16.100000000000001</v>
      </c>
      <c r="W8345">
        <v>315.7</v>
      </c>
      <c r="X8345">
        <v>1019</v>
      </c>
      <c r="Y8345">
        <v>50.5</v>
      </c>
      <c r="Z8345">
        <v>6.2</v>
      </c>
      <c r="AA8345">
        <v>118.1</v>
      </c>
      <c r="AB8345">
        <v>10.4</v>
      </c>
      <c r="AC8345">
        <v>5</v>
      </c>
      <c r="AD8345">
        <v>0</v>
      </c>
      <c r="AE8345" t="s">
        <v>25115</v>
      </c>
      <c r="AF8345" t="s">
        <v>25116</v>
      </c>
      <c r="AG8345">
        <v>0.72</v>
      </c>
      <c r="AH8345" t="s">
        <v>36</v>
      </c>
      <c r="AI8345" t="s">
        <v>37</v>
      </c>
      <c r="AJ8345" t="s">
        <v>38</v>
      </c>
    </row>
    <row r="8346" spans="1:36" x14ac:dyDescent="0.25">
      <c r="A8346" t="s">
        <v>32</v>
      </c>
      <c r="B8346" t="s">
        <v>25117</v>
      </c>
      <c r="C8346">
        <f>YEAR(B8346)</f>
        <v>2022</v>
      </c>
      <c r="D8346">
        <v>71.599999999999994</v>
      </c>
      <c r="E8346">
        <v>53.6</v>
      </c>
      <c r="F8346">
        <v>61.3</v>
      </c>
      <c r="H8346" s="2">
        <f>IF(F8346-68.95&lt;=0,0,IF(F8346-68.95&lt;=1,1,2))</f>
        <v>0</v>
      </c>
      <c r="I8346">
        <v>71.599999999999994</v>
      </c>
      <c r="J8346">
        <v>53.6</v>
      </c>
      <c r="K8346">
        <v>61.3</v>
      </c>
      <c r="L8346">
        <v>54.3</v>
      </c>
      <c r="M8346">
        <v>78.5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19</v>
      </c>
      <c r="V8346">
        <v>16.100000000000001</v>
      </c>
      <c r="W8346">
        <v>194.7</v>
      </c>
      <c r="X8346">
        <v>1014.4</v>
      </c>
      <c r="Y8346">
        <v>37.1</v>
      </c>
      <c r="Z8346">
        <v>6.2</v>
      </c>
      <c r="AA8346">
        <v>117.8</v>
      </c>
      <c r="AB8346">
        <v>10.199999999999999</v>
      </c>
      <c r="AC8346">
        <v>5</v>
      </c>
      <c r="AD8346">
        <v>0</v>
      </c>
      <c r="AE8346" t="s">
        <v>25118</v>
      </c>
      <c r="AF8346" t="s">
        <v>25119</v>
      </c>
      <c r="AG8346">
        <v>0.75</v>
      </c>
      <c r="AH8346" t="s">
        <v>36</v>
      </c>
      <c r="AI8346" t="s">
        <v>37</v>
      </c>
      <c r="AJ8346" t="s">
        <v>38</v>
      </c>
    </row>
    <row r="8347" spans="1:36" x14ac:dyDescent="0.25">
      <c r="A8347" t="s">
        <v>32</v>
      </c>
      <c r="B8347" t="s">
        <v>25120</v>
      </c>
      <c r="C8347">
        <f>YEAR(B8347)</f>
        <v>2022</v>
      </c>
      <c r="D8347">
        <v>75.2</v>
      </c>
      <c r="E8347">
        <v>59</v>
      </c>
      <c r="F8347">
        <v>66.5</v>
      </c>
      <c r="H8347" s="2">
        <f>IF(F8347-68.95&lt;=0,0,IF(F8347-68.95&lt;=1,1,2))</f>
        <v>0</v>
      </c>
      <c r="I8347">
        <v>75.2</v>
      </c>
      <c r="J8347">
        <v>59</v>
      </c>
      <c r="K8347">
        <v>66.5</v>
      </c>
      <c r="L8347">
        <v>54.9</v>
      </c>
      <c r="M8347">
        <v>67.7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23</v>
      </c>
      <c r="V8347">
        <v>21.9</v>
      </c>
      <c r="W8347">
        <v>173.1</v>
      </c>
      <c r="X8347">
        <v>1011.8</v>
      </c>
      <c r="Y8347">
        <v>27.8</v>
      </c>
      <c r="Z8347">
        <v>6.2</v>
      </c>
      <c r="AA8347">
        <v>137.6</v>
      </c>
      <c r="AB8347">
        <v>11.9</v>
      </c>
      <c r="AC8347">
        <v>5</v>
      </c>
      <c r="AD8347">
        <v>0</v>
      </c>
      <c r="AE8347" t="s">
        <v>25121</v>
      </c>
      <c r="AF8347" t="s">
        <v>25122</v>
      </c>
      <c r="AG8347">
        <v>0.79</v>
      </c>
      <c r="AH8347" t="s">
        <v>36</v>
      </c>
      <c r="AI8347" t="s">
        <v>37</v>
      </c>
      <c r="AJ8347" t="s">
        <v>38</v>
      </c>
    </row>
    <row r="8348" spans="1:36" x14ac:dyDescent="0.25">
      <c r="A8348" t="s">
        <v>32</v>
      </c>
      <c r="B8348" t="s">
        <v>25123</v>
      </c>
      <c r="C8348">
        <f>YEAR(B8348)</f>
        <v>2022</v>
      </c>
      <c r="D8348">
        <v>77</v>
      </c>
      <c r="E8348">
        <v>64.400000000000006</v>
      </c>
      <c r="F8348">
        <v>69.2</v>
      </c>
      <c r="H8348" s="2">
        <f>IF(F8348-68.95&lt;=0,0,IF(F8348-68.95&lt;=1,1,2))</f>
        <v>1</v>
      </c>
      <c r="I8348">
        <v>77</v>
      </c>
      <c r="J8348">
        <v>64.400000000000006</v>
      </c>
      <c r="K8348">
        <v>69.2</v>
      </c>
      <c r="L8348">
        <v>59</v>
      </c>
      <c r="M8348">
        <v>70.400000000000006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32.200000000000003</v>
      </c>
      <c r="V8348">
        <v>19.7</v>
      </c>
      <c r="W8348">
        <v>166.8</v>
      </c>
      <c r="X8348">
        <v>1011.3</v>
      </c>
      <c r="Y8348">
        <v>40.200000000000003</v>
      </c>
      <c r="Z8348">
        <v>6.2</v>
      </c>
      <c r="AA8348">
        <v>122.5</v>
      </c>
      <c r="AB8348">
        <v>10.5</v>
      </c>
      <c r="AC8348">
        <v>5</v>
      </c>
      <c r="AD8348">
        <v>0</v>
      </c>
      <c r="AE8348" t="s">
        <v>25124</v>
      </c>
      <c r="AF8348" t="s">
        <v>25125</v>
      </c>
      <c r="AG8348">
        <v>0.82</v>
      </c>
      <c r="AH8348" t="s">
        <v>36</v>
      </c>
      <c r="AI8348" t="s">
        <v>37</v>
      </c>
      <c r="AJ8348" t="s">
        <v>38</v>
      </c>
    </row>
    <row r="8349" spans="1:36" x14ac:dyDescent="0.25">
      <c r="A8349" t="s">
        <v>32</v>
      </c>
      <c r="B8349" t="s">
        <v>25126</v>
      </c>
      <c r="C8349">
        <f>YEAR(B8349)</f>
        <v>2022</v>
      </c>
      <c r="D8349">
        <v>77</v>
      </c>
      <c r="E8349">
        <v>66.2</v>
      </c>
      <c r="F8349">
        <v>70</v>
      </c>
      <c r="H8349" s="2">
        <f>IF(F8349-68.95&lt;=0,0,IF(F8349-68.95&lt;=1,1,2))</f>
        <v>2</v>
      </c>
      <c r="I8349">
        <v>77</v>
      </c>
      <c r="J8349">
        <v>66.2</v>
      </c>
      <c r="K8349">
        <v>70</v>
      </c>
      <c r="L8349">
        <v>61.1</v>
      </c>
      <c r="M8349">
        <v>73.8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20.8</v>
      </c>
      <c r="V8349">
        <v>21.8</v>
      </c>
      <c r="W8349">
        <v>164.6</v>
      </c>
      <c r="X8349">
        <v>1016.9</v>
      </c>
      <c r="Y8349">
        <v>27.8</v>
      </c>
      <c r="Z8349">
        <v>6.2</v>
      </c>
      <c r="AA8349">
        <v>132.19999999999999</v>
      </c>
      <c r="AB8349">
        <v>11.5</v>
      </c>
      <c r="AC8349">
        <v>5</v>
      </c>
      <c r="AD8349">
        <v>0</v>
      </c>
      <c r="AE8349" t="s">
        <v>25127</v>
      </c>
      <c r="AF8349" t="s">
        <v>25128</v>
      </c>
      <c r="AG8349">
        <v>0.85</v>
      </c>
      <c r="AH8349" t="s">
        <v>36</v>
      </c>
      <c r="AI8349" t="s">
        <v>37</v>
      </c>
      <c r="AJ8349" t="s">
        <v>38</v>
      </c>
    </row>
    <row r="8350" spans="1:36" x14ac:dyDescent="0.25">
      <c r="A8350" t="s">
        <v>32</v>
      </c>
      <c r="B8350" t="s">
        <v>25129</v>
      </c>
      <c r="C8350">
        <f>YEAR(B8350)</f>
        <v>2022</v>
      </c>
      <c r="D8350">
        <v>75.2</v>
      </c>
      <c r="E8350">
        <v>68</v>
      </c>
      <c r="F8350">
        <v>71.5</v>
      </c>
      <c r="H8350" s="2">
        <f>IF(F8350-68.95&lt;=0,0,IF(F8350-68.95&lt;=1,1,2))</f>
        <v>2</v>
      </c>
      <c r="I8350">
        <v>75.2</v>
      </c>
      <c r="J8350">
        <v>68</v>
      </c>
      <c r="K8350">
        <v>71.5</v>
      </c>
      <c r="L8350">
        <v>53.8</v>
      </c>
      <c r="M8350">
        <v>54.9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35.799999999999997</v>
      </c>
      <c r="V8350">
        <v>25.3</v>
      </c>
      <c r="W8350">
        <v>176.6</v>
      </c>
      <c r="X8350">
        <v>1017.6</v>
      </c>
      <c r="Y8350">
        <v>39.9</v>
      </c>
      <c r="Z8350">
        <v>6.2</v>
      </c>
      <c r="AA8350">
        <v>110.2</v>
      </c>
      <c r="AB8350">
        <v>9.5</v>
      </c>
      <c r="AC8350">
        <v>5</v>
      </c>
      <c r="AD8350">
        <v>0</v>
      </c>
      <c r="AE8350" t="s">
        <v>25130</v>
      </c>
      <c r="AF8350" t="s">
        <v>25131</v>
      </c>
      <c r="AG8350">
        <v>0.89</v>
      </c>
      <c r="AH8350" t="s">
        <v>36</v>
      </c>
      <c r="AI8350" t="s">
        <v>37</v>
      </c>
      <c r="AJ8350" t="s">
        <v>38</v>
      </c>
    </row>
    <row r="8351" spans="1:36" x14ac:dyDescent="0.25">
      <c r="A8351" t="s">
        <v>32</v>
      </c>
      <c r="B8351" t="s">
        <v>25132</v>
      </c>
      <c r="C8351">
        <f>YEAR(B8351)</f>
        <v>2022</v>
      </c>
      <c r="D8351">
        <v>75.2</v>
      </c>
      <c r="E8351">
        <v>59</v>
      </c>
      <c r="F8351">
        <v>68.5</v>
      </c>
      <c r="H8351" s="2">
        <f>IF(F8351-68.95&lt;=0,0,IF(F8351-68.95&lt;=1,1,2))</f>
        <v>0</v>
      </c>
      <c r="I8351">
        <v>75.2</v>
      </c>
      <c r="J8351">
        <v>59</v>
      </c>
      <c r="K8351">
        <v>68.5</v>
      </c>
      <c r="L8351">
        <v>57</v>
      </c>
      <c r="M8351">
        <v>67.8</v>
      </c>
      <c r="O8351">
        <v>4.0000000000000001E-3</v>
      </c>
      <c r="P8351">
        <v>100</v>
      </c>
      <c r="Q8351">
        <v>4.17</v>
      </c>
      <c r="R8351" t="s">
        <v>40</v>
      </c>
      <c r="S8351">
        <v>0</v>
      </c>
      <c r="T8351">
        <v>0</v>
      </c>
      <c r="U8351">
        <v>42.5</v>
      </c>
      <c r="V8351">
        <v>19.5</v>
      </c>
      <c r="W8351">
        <v>184.3</v>
      </c>
      <c r="X8351">
        <v>1014.2</v>
      </c>
      <c r="Y8351">
        <v>51</v>
      </c>
      <c r="Z8351">
        <v>6.2</v>
      </c>
      <c r="AA8351">
        <v>126.8</v>
      </c>
      <c r="AB8351">
        <v>11.1</v>
      </c>
      <c r="AC8351">
        <v>5</v>
      </c>
      <c r="AD8351">
        <v>0</v>
      </c>
      <c r="AE8351" t="s">
        <v>25133</v>
      </c>
      <c r="AF8351" t="s">
        <v>25134</v>
      </c>
      <c r="AG8351">
        <v>0.92</v>
      </c>
      <c r="AH8351" t="s">
        <v>56</v>
      </c>
      <c r="AI8351" t="s">
        <v>65</v>
      </c>
      <c r="AJ8351" t="s">
        <v>40</v>
      </c>
    </row>
    <row r="8352" spans="1:36" x14ac:dyDescent="0.25">
      <c r="A8352" t="s">
        <v>32</v>
      </c>
      <c r="B8352" t="s">
        <v>25135</v>
      </c>
      <c r="C8352">
        <f>YEAR(B8352)</f>
        <v>2022</v>
      </c>
      <c r="D8352">
        <v>69.8</v>
      </c>
      <c r="E8352">
        <v>57.2</v>
      </c>
      <c r="F8352">
        <v>62.8</v>
      </c>
      <c r="H8352" s="2">
        <f>IF(F8352-68.95&lt;=0,0,IF(F8352-68.95&lt;=1,1,2))</f>
        <v>0</v>
      </c>
      <c r="I8352">
        <v>69.8</v>
      </c>
      <c r="J8352">
        <v>57.2</v>
      </c>
      <c r="K8352">
        <v>62.8</v>
      </c>
      <c r="L8352">
        <v>53.2</v>
      </c>
      <c r="M8352">
        <v>71.099999999999994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23</v>
      </c>
      <c r="V8352">
        <v>18.3</v>
      </c>
      <c r="W8352">
        <v>197.4</v>
      </c>
      <c r="X8352">
        <v>1015.4</v>
      </c>
      <c r="Y8352">
        <v>27.9</v>
      </c>
      <c r="Z8352">
        <v>6.2</v>
      </c>
      <c r="AA8352">
        <v>131</v>
      </c>
      <c r="AB8352">
        <v>11.3</v>
      </c>
      <c r="AC8352">
        <v>5</v>
      </c>
      <c r="AD8352">
        <v>0</v>
      </c>
      <c r="AE8352" t="s">
        <v>25136</v>
      </c>
      <c r="AF8352" t="s">
        <v>25137</v>
      </c>
      <c r="AG8352">
        <v>0.95</v>
      </c>
      <c r="AH8352" t="s">
        <v>36</v>
      </c>
      <c r="AI8352" t="s">
        <v>37</v>
      </c>
      <c r="AJ8352" t="s">
        <v>38</v>
      </c>
    </row>
    <row r="8353" spans="1:36" x14ac:dyDescent="0.25">
      <c r="A8353" t="s">
        <v>32</v>
      </c>
      <c r="B8353" t="s">
        <v>25138</v>
      </c>
      <c r="C8353">
        <f>YEAR(B8353)</f>
        <v>2022</v>
      </c>
      <c r="D8353">
        <v>68</v>
      </c>
      <c r="E8353">
        <v>57.2</v>
      </c>
      <c r="F8353">
        <v>62.3</v>
      </c>
      <c r="H8353" s="2">
        <f>IF(F8353-68.95&lt;=0,0,IF(F8353-68.95&lt;=1,1,2))</f>
        <v>0</v>
      </c>
      <c r="I8353">
        <v>68</v>
      </c>
      <c r="J8353">
        <v>57.2</v>
      </c>
      <c r="K8353">
        <v>62.3</v>
      </c>
      <c r="L8353">
        <v>55.5</v>
      </c>
      <c r="M8353">
        <v>79.099999999999994</v>
      </c>
      <c r="O8353">
        <v>0.35399999999999998</v>
      </c>
      <c r="P8353">
        <v>100</v>
      </c>
      <c r="Q8353">
        <v>8.33</v>
      </c>
      <c r="R8353" t="s">
        <v>40</v>
      </c>
      <c r="S8353">
        <v>0</v>
      </c>
      <c r="T8353">
        <v>0</v>
      </c>
      <c r="U8353">
        <v>35.799999999999997</v>
      </c>
      <c r="V8353">
        <v>20.8</v>
      </c>
      <c r="W8353">
        <v>193</v>
      </c>
      <c r="X8353">
        <v>1011.3</v>
      </c>
      <c r="Y8353">
        <v>64</v>
      </c>
      <c r="Z8353">
        <v>5.9</v>
      </c>
      <c r="AA8353">
        <v>57.5</v>
      </c>
      <c r="AB8353">
        <v>5</v>
      </c>
      <c r="AC8353">
        <v>3</v>
      </c>
      <c r="AD8353">
        <v>0</v>
      </c>
      <c r="AE8353" t="s">
        <v>25139</v>
      </c>
      <c r="AF8353" t="s">
        <v>25140</v>
      </c>
      <c r="AG8353">
        <v>0.98</v>
      </c>
      <c r="AH8353" t="s">
        <v>56</v>
      </c>
      <c r="AI8353" t="s">
        <v>101</v>
      </c>
      <c r="AJ8353" t="s">
        <v>40</v>
      </c>
    </row>
    <row r="8354" spans="1:36" x14ac:dyDescent="0.25">
      <c r="A8354" t="s">
        <v>32</v>
      </c>
      <c r="B8354" t="s">
        <v>25141</v>
      </c>
      <c r="C8354">
        <f>YEAR(B8354)</f>
        <v>2022</v>
      </c>
      <c r="D8354">
        <v>68</v>
      </c>
      <c r="E8354">
        <v>55.4</v>
      </c>
      <c r="F8354">
        <v>61.4</v>
      </c>
      <c r="H8354" s="2">
        <f>IF(F8354-68.95&lt;=0,0,IF(F8354-68.95&lt;=1,1,2))</f>
        <v>0</v>
      </c>
      <c r="I8354">
        <v>68</v>
      </c>
      <c r="J8354">
        <v>55.4</v>
      </c>
      <c r="K8354">
        <v>61.4</v>
      </c>
      <c r="L8354">
        <v>51.6</v>
      </c>
      <c r="M8354">
        <v>71.3</v>
      </c>
      <c r="O8354">
        <v>4.2999999999999997E-2</v>
      </c>
      <c r="P8354">
        <v>100</v>
      </c>
      <c r="Q8354">
        <v>8.33</v>
      </c>
      <c r="R8354" t="s">
        <v>40</v>
      </c>
      <c r="S8354">
        <v>0</v>
      </c>
      <c r="T8354">
        <v>0</v>
      </c>
      <c r="U8354">
        <v>28.4</v>
      </c>
      <c r="V8354">
        <v>21.9</v>
      </c>
      <c r="W8354">
        <v>259.3</v>
      </c>
      <c r="X8354">
        <v>1008.8</v>
      </c>
      <c r="Y8354">
        <v>41.7</v>
      </c>
      <c r="Z8354">
        <v>6.2</v>
      </c>
      <c r="AA8354">
        <v>115.1</v>
      </c>
      <c r="AB8354">
        <v>10</v>
      </c>
      <c r="AC8354">
        <v>5</v>
      </c>
      <c r="AD8354">
        <v>0</v>
      </c>
      <c r="AE8354" t="s">
        <v>25142</v>
      </c>
      <c r="AF8354" t="s">
        <v>25143</v>
      </c>
      <c r="AG8354">
        <v>0</v>
      </c>
      <c r="AH8354" t="s">
        <v>56</v>
      </c>
      <c r="AI8354" t="s">
        <v>1166</v>
      </c>
      <c r="AJ8354" t="s">
        <v>40</v>
      </c>
    </row>
    <row r="8355" spans="1:36" x14ac:dyDescent="0.25">
      <c r="A8355" t="s">
        <v>32</v>
      </c>
      <c r="B8355" t="s">
        <v>25144</v>
      </c>
      <c r="C8355">
        <f>YEAR(B8355)</f>
        <v>2022</v>
      </c>
      <c r="D8355">
        <v>64.400000000000006</v>
      </c>
      <c r="E8355">
        <v>59</v>
      </c>
      <c r="F8355">
        <v>61.2</v>
      </c>
      <c r="H8355" s="2">
        <f>IF(F8355-68.95&lt;=0,0,IF(F8355-68.95&lt;=1,1,2))</f>
        <v>0</v>
      </c>
      <c r="I8355">
        <v>64.400000000000006</v>
      </c>
      <c r="J8355">
        <v>59</v>
      </c>
      <c r="K8355">
        <v>61.2</v>
      </c>
      <c r="L8355">
        <v>49.3</v>
      </c>
      <c r="M8355">
        <v>65.400000000000006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29.5</v>
      </c>
      <c r="V8355">
        <v>18.3</v>
      </c>
      <c r="W8355">
        <v>308.10000000000002</v>
      </c>
      <c r="X8355">
        <v>1014.5</v>
      </c>
      <c r="Y8355">
        <v>67.7</v>
      </c>
      <c r="Z8355">
        <v>6.2</v>
      </c>
      <c r="AA8355">
        <v>110.5</v>
      </c>
      <c r="AB8355">
        <v>9.4</v>
      </c>
      <c r="AC8355">
        <v>5</v>
      </c>
      <c r="AD8355">
        <v>0</v>
      </c>
      <c r="AE8355" t="s">
        <v>25145</v>
      </c>
      <c r="AF8355" t="s">
        <v>25146</v>
      </c>
      <c r="AG8355">
        <v>0.05</v>
      </c>
      <c r="AH8355" t="s">
        <v>36</v>
      </c>
      <c r="AI8355" t="s">
        <v>37</v>
      </c>
      <c r="AJ8355" t="s">
        <v>38</v>
      </c>
    </row>
    <row r="8356" spans="1:36" x14ac:dyDescent="0.25">
      <c r="A8356" t="s">
        <v>32</v>
      </c>
      <c r="B8356" t="s">
        <v>25147</v>
      </c>
      <c r="C8356">
        <f>YEAR(B8356)</f>
        <v>2022</v>
      </c>
      <c r="D8356">
        <v>62.6</v>
      </c>
      <c r="E8356">
        <v>57.2</v>
      </c>
      <c r="F8356">
        <v>59.9</v>
      </c>
      <c r="H8356" s="2">
        <f>IF(F8356-68.95&lt;=0,0,IF(F8356-68.95&lt;=1,1,2))</f>
        <v>0</v>
      </c>
      <c r="I8356">
        <v>62.6</v>
      </c>
      <c r="J8356">
        <v>57.2</v>
      </c>
      <c r="K8356">
        <v>59.9</v>
      </c>
      <c r="L8356">
        <v>47.7</v>
      </c>
      <c r="M8356">
        <v>64.2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24.2</v>
      </c>
      <c r="V8356">
        <v>17.2</v>
      </c>
      <c r="W8356">
        <v>351.3</v>
      </c>
      <c r="X8356">
        <v>1020.2</v>
      </c>
      <c r="Y8356">
        <v>47.3</v>
      </c>
      <c r="Z8356">
        <v>6.2</v>
      </c>
      <c r="AA8356">
        <v>105.7</v>
      </c>
      <c r="AB8356">
        <v>8.9</v>
      </c>
      <c r="AC8356">
        <v>5</v>
      </c>
      <c r="AD8356">
        <v>0</v>
      </c>
      <c r="AE8356" t="s">
        <v>25148</v>
      </c>
      <c r="AF8356" t="s">
        <v>25149</v>
      </c>
      <c r="AG8356">
        <v>0.09</v>
      </c>
      <c r="AH8356" t="s">
        <v>36</v>
      </c>
      <c r="AI8356" t="s">
        <v>37</v>
      </c>
      <c r="AJ8356" t="s">
        <v>38</v>
      </c>
    </row>
    <row r="8357" spans="1:36" x14ac:dyDescent="0.25">
      <c r="A8357" t="s">
        <v>32</v>
      </c>
      <c r="B8357" t="s">
        <v>25150</v>
      </c>
      <c r="C8357">
        <f>YEAR(B8357)</f>
        <v>2022</v>
      </c>
      <c r="D8357">
        <v>62.6</v>
      </c>
      <c r="E8357">
        <v>51.8</v>
      </c>
      <c r="F8357">
        <v>55.9</v>
      </c>
      <c r="H8357" s="2">
        <f>IF(F8357-68.95&lt;=0,0,IF(F8357-68.95&lt;=1,1,2))</f>
        <v>0</v>
      </c>
      <c r="I8357">
        <v>62.6</v>
      </c>
      <c r="J8357">
        <v>51.8</v>
      </c>
      <c r="K8357">
        <v>55.9</v>
      </c>
      <c r="L8357">
        <v>48.7</v>
      </c>
      <c r="M8357">
        <v>77.2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11.4</v>
      </c>
      <c r="V8357">
        <v>9.1999999999999993</v>
      </c>
      <c r="W8357">
        <v>168.9</v>
      </c>
      <c r="X8357">
        <v>1016.9</v>
      </c>
      <c r="Y8357">
        <v>66.099999999999994</v>
      </c>
      <c r="Z8357">
        <v>6.2</v>
      </c>
      <c r="AA8357">
        <v>118.3</v>
      </c>
      <c r="AB8357">
        <v>10.199999999999999</v>
      </c>
      <c r="AC8357">
        <v>5</v>
      </c>
      <c r="AD8357">
        <v>0</v>
      </c>
      <c r="AE8357" t="s">
        <v>25151</v>
      </c>
      <c r="AF8357" t="s">
        <v>25152</v>
      </c>
      <c r="AG8357">
        <v>0.12</v>
      </c>
      <c r="AH8357" t="s">
        <v>36</v>
      </c>
      <c r="AI8357" t="s">
        <v>37</v>
      </c>
      <c r="AJ8357" t="s">
        <v>38</v>
      </c>
    </row>
    <row r="8358" spans="1:36" x14ac:dyDescent="0.25">
      <c r="A8358" t="s">
        <v>32</v>
      </c>
      <c r="B8358" t="s">
        <v>25153</v>
      </c>
      <c r="C8358">
        <f>YEAR(B8358)</f>
        <v>2022</v>
      </c>
      <c r="D8358">
        <v>62.6</v>
      </c>
      <c r="E8358">
        <v>53.6</v>
      </c>
      <c r="F8358">
        <v>57.9</v>
      </c>
      <c r="H8358" s="2">
        <f>IF(F8358-68.95&lt;=0,0,IF(F8358-68.95&lt;=1,1,2))</f>
        <v>0</v>
      </c>
      <c r="I8358">
        <v>62.6</v>
      </c>
      <c r="J8358">
        <v>53.6</v>
      </c>
      <c r="K8358">
        <v>57.9</v>
      </c>
      <c r="L8358">
        <v>54.5</v>
      </c>
      <c r="M8358">
        <v>88.6</v>
      </c>
      <c r="O8358">
        <v>8.0000000000000002E-3</v>
      </c>
      <c r="P8358">
        <v>100</v>
      </c>
      <c r="Q8358">
        <v>4.17</v>
      </c>
      <c r="R8358" t="s">
        <v>40</v>
      </c>
      <c r="S8358">
        <v>0</v>
      </c>
      <c r="T8358">
        <v>0</v>
      </c>
      <c r="U8358">
        <v>15.4</v>
      </c>
      <c r="V8358">
        <v>15</v>
      </c>
      <c r="W8358">
        <v>352.9</v>
      </c>
      <c r="X8358">
        <v>1012.1</v>
      </c>
      <c r="Y8358">
        <v>88.4</v>
      </c>
      <c r="Z8358">
        <v>6.1</v>
      </c>
      <c r="AA8358">
        <v>80.8</v>
      </c>
      <c r="AB8358">
        <v>7</v>
      </c>
      <c r="AC8358">
        <v>4</v>
      </c>
      <c r="AD8358">
        <v>0</v>
      </c>
      <c r="AE8358" t="s">
        <v>25154</v>
      </c>
      <c r="AF8358" t="s">
        <v>25155</v>
      </c>
      <c r="AG8358">
        <v>0.16</v>
      </c>
      <c r="AH8358" t="s">
        <v>56</v>
      </c>
      <c r="AI8358" t="s">
        <v>137</v>
      </c>
      <c r="AJ8358" t="s">
        <v>40</v>
      </c>
    </row>
    <row r="8359" spans="1:36" x14ac:dyDescent="0.25">
      <c r="A8359" t="s">
        <v>32</v>
      </c>
      <c r="B8359" t="s">
        <v>25156</v>
      </c>
      <c r="C8359">
        <f>YEAR(B8359)</f>
        <v>2022</v>
      </c>
      <c r="D8359">
        <v>64.400000000000006</v>
      </c>
      <c r="E8359">
        <v>55.4</v>
      </c>
      <c r="F8359">
        <v>59.6</v>
      </c>
      <c r="H8359" s="2">
        <f>IF(F8359-68.95&lt;=0,0,IF(F8359-68.95&lt;=1,1,2))</f>
        <v>0</v>
      </c>
      <c r="I8359">
        <v>64.400000000000006</v>
      </c>
      <c r="J8359">
        <v>55.4</v>
      </c>
      <c r="K8359">
        <v>59.6</v>
      </c>
      <c r="L8359">
        <v>55.1</v>
      </c>
      <c r="M8359">
        <v>85.3</v>
      </c>
      <c r="O8359">
        <v>1.4279999999999999</v>
      </c>
      <c r="P8359">
        <v>100</v>
      </c>
      <c r="Q8359">
        <v>12.5</v>
      </c>
      <c r="R8359" t="s">
        <v>40</v>
      </c>
      <c r="S8359">
        <v>0</v>
      </c>
      <c r="T8359">
        <v>0</v>
      </c>
      <c r="U8359">
        <v>16.3</v>
      </c>
      <c r="V8359">
        <v>15</v>
      </c>
      <c r="W8359">
        <v>321.60000000000002</v>
      </c>
      <c r="X8359">
        <v>1012</v>
      </c>
      <c r="Y8359">
        <v>71.2</v>
      </c>
      <c r="Z8359">
        <v>6</v>
      </c>
      <c r="AA8359">
        <v>114.7</v>
      </c>
      <c r="AB8359">
        <v>9.8000000000000007</v>
      </c>
      <c r="AC8359">
        <v>5</v>
      </c>
      <c r="AD8359">
        <v>0</v>
      </c>
      <c r="AE8359" t="s">
        <v>25157</v>
      </c>
      <c r="AF8359" t="s">
        <v>25158</v>
      </c>
      <c r="AG8359">
        <v>0.19</v>
      </c>
      <c r="AH8359" t="s">
        <v>56</v>
      </c>
      <c r="AI8359" t="s">
        <v>111</v>
      </c>
      <c r="AJ8359" t="s">
        <v>40</v>
      </c>
    </row>
    <row r="8360" spans="1:36" x14ac:dyDescent="0.25">
      <c r="A8360" t="s">
        <v>32</v>
      </c>
      <c r="B8360" t="s">
        <v>25159</v>
      </c>
      <c r="C8360">
        <f>YEAR(B8360)</f>
        <v>2022</v>
      </c>
      <c r="D8360">
        <v>66.2</v>
      </c>
      <c r="E8360">
        <v>55.4</v>
      </c>
      <c r="F8360">
        <v>60.1</v>
      </c>
      <c r="H8360" s="2">
        <f>IF(F8360-68.95&lt;=0,0,IF(F8360-68.95&lt;=1,1,2))</f>
        <v>0</v>
      </c>
      <c r="I8360">
        <v>66.2</v>
      </c>
      <c r="J8360">
        <v>55.4</v>
      </c>
      <c r="K8360">
        <v>60.1</v>
      </c>
      <c r="L8360">
        <v>54.7</v>
      </c>
      <c r="M8360">
        <v>82.6</v>
      </c>
      <c r="O8360">
        <v>1E-3</v>
      </c>
      <c r="P8360">
        <v>100</v>
      </c>
      <c r="Q8360">
        <v>4.17</v>
      </c>
      <c r="R8360" t="s">
        <v>40</v>
      </c>
      <c r="S8360">
        <v>0</v>
      </c>
      <c r="T8360">
        <v>0</v>
      </c>
      <c r="U8360">
        <v>32.700000000000003</v>
      </c>
      <c r="V8360">
        <v>17.2</v>
      </c>
      <c r="W8360">
        <v>167.7</v>
      </c>
      <c r="X8360">
        <v>1011.4</v>
      </c>
      <c r="Y8360">
        <v>76.099999999999994</v>
      </c>
      <c r="Z8360">
        <v>6.2</v>
      </c>
      <c r="AA8360">
        <v>80.599999999999994</v>
      </c>
      <c r="AB8360">
        <v>7.2</v>
      </c>
      <c r="AC8360">
        <v>3</v>
      </c>
      <c r="AD8360">
        <v>0</v>
      </c>
      <c r="AE8360" t="s">
        <v>25160</v>
      </c>
      <c r="AF8360" t="s">
        <v>25161</v>
      </c>
      <c r="AG8360">
        <v>0.25</v>
      </c>
      <c r="AH8360" t="s">
        <v>56</v>
      </c>
      <c r="AI8360" t="s">
        <v>65</v>
      </c>
      <c r="AJ8360" t="s">
        <v>40</v>
      </c>
    </row>
    <row r="8361" spans="1:36" x14ac:dyDescent="0.25">
      <c r="A8361" t="s">
        <v>32</v>
      </c>
      <c r="B8361" t="s">
        <v>25162</v>
      </c>
      <c r="C8361">
        <f>YEAR(B8361)</f>
        <v>2022</v>
      </c>
      <c r="D8361">
        <v>69.8</v>
      </c>
      <c r="E8361">
        <v>59</v>
      </c>
      <c r="F8361">
        <v>63.1</v>
      </c>
      <c r="G8361" s="2">
        <f>AVERAGE(F8361:F8450)</f>
        <v>56.655555555555559</v>
      </c>
      <c r="H8361" s="2">
        <f>IF(F8361-56.66&lt;=0,0,IF(F8361-56.66&lt;=1,1,2))</f>
        <v>2</v>
      </c>
      <c r="I8361">
        <v>69.8</v>
      </c>
      <c r="J8361">
        <v>59</v>
      </c>
      <c r="K8361">
        <v>63.1</v>
      </c>
      <c r="L8361">
        <v>55.2</v>
      </c>
      <c r="M8361">
        <v>76.099999999999994</v>
      </c>
      <c r="O8361">
        <v>5.8999999999999997E-2</v>
      </c>
      <c r="P8361">
        <v>100</v>
      </c>
      <c r="Q8361">
        <v>8.33</v>
      </c>
      <c r="R8361" t="s">
        <v>40</v>
      </c>
      <c r="S8361">
        <v>0</v>
      </c>
      <c r="T8361">
        <v>0</v>
      </c>
      <c r="U8361">
        <v>32.200000000000003</v>
      </c>
      <c r="V8361">
        <v>18.3</v>
      </c>
      <c r="W8361">
        <v>183.3</v>
      </c>
      <c r="X8361">
        <v>1014</v>
      </c>
      <c r="Y8361">
        <v>54.8</v>
      </c>
      <c r="Z8361">
        <v>6.2</v>
      </c>
      <c r="AA8361">
        <v>105.1</v>
      </c>
      <c r="AB8361">
        <v>9</v>
      </c>
      <c r="AC8361">
        <v>5</v>
      </c>
      <c r="AD8361">
        <v>0</v>
      </c>
      <c r="AE8361" t="s">
        <v>25163</v>
      </c>
      <c r="AF8361" t="s">
        <v>25164</v>
      </c>
      <c r="AG8361">
        <v>0.26</v>
      </c>
      <c r="AH8361" t="s">
        <v>56</v>
      </c>
      <c r="AI8361" t="s">
        <v>1166</v>
      </c>
      <c r="AJ8361" t="s">
        <v>40</v>
      </c>
    </row>
    <row r="8362" spans="1:36" x14ac:dyDescent="0.25">
      <c r="A8362" t="s">
        <v>32</v>
      </c>
      <c r="B8362" t="s">
        <v>25165</v>
      </c>
      <c r="C8362">
        <f>YEAR(B8362)</f>
        <v>2022</v>
      </c>
      <c r="D8362">
        <v>68</v>
      </c>
      <c r="E8362">
        <v>39.1</v>
      </c>
      <c r="F8362">
        <v>60</v>
      </c>
      <c r="H8362" s="2">
        <f>IF(F8362-56.66&lt;=0,0,IF(F8362-56.66&lt;=1,1,2))</f>
        <v>2</v>
      </c>
      <c r="I8362">
        <v>68</v>
      </c>
      <c r="J8362">
        <v>33.5</v>
      </c>
      <c r="K8362">
        <v>59.8</v>
      </c>
      <c r="L8362">
        <v>53.8</v>
      </c>
      <c r="M8362">
        <v>79.3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15</v>
      </c>
      <c r="V8362">
        <v>10.3</v>
      </c>
      <c r="W8362">
        <v>173.3</v>
      </c>
      <c r="X8362">
        <v>1019.9</v>
      </c>
      <c r="Y8362">
        <v>35</v>
      </c>
      <c r="Z8362">
        <v>6.2</v>
      </c>
      <c r="AA8362">
        <v>107.2</v>
      </c>
      <c r="AB8362">
        <v>9.3000000000000007</v>
      </c>
      <c r="AC8362">
        <v>5</v>
      </c>
      <c r="AD8362">
        <v>0</v>
      </c>
      <c r="AE8362" t="s">
        <v>25166</v>
      </c>
      <c r="AF8362" t="s">
        <v>25167</v>
      </c>
      <c r="AG8362">
        <v>0.3</v>
      </c>
      <c r="AH8362" t="s">
        <v>36</v>
      </c>
      <c r="AI8362" t="s">
        <v>37</v>
      </c>
      <c r="AJ8362" t="s">
        <v>38</v>
      </c>
    </row>
    <row r="8363" spans="1:36" x14ac:dyDescent="0.25">
      <c r="A8363" t="s">
        <v>32</v>
      </c>
      <c r="B8363" t="s">
        <v>25168</v>
      </c>
      <c r="C8363">
        <f>YEAR(B8363)</f>
        <v>2022</v>
      </c>
      <c r="D8363">
        <v>66.2</v>
      </c>
      <c r="E8363">
        <v>55.3</v>
      </c>
      <c r="F8363">
        <v>58.7</v>
      </c>
      <c r="H8363" s="2">
        <f>IF(F8363-56.66&lt;=0,0,IF(F8363-56.66&lt;=1,1,2))</f>
        <v>2</v>
      </c>
      <c r="I8363">
        <v>66.2</v>
      </c>
      <c r="J8363">
        <v>55.3</v>
      </c>
      <c r="K8363">
        <v>58.7</v>
      </c>
      <c r="L8363">
        <v>55.1</v>
      </c>
      <c r="M8363">
        <v>88.2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16.100000000000001</v>
      </c>
      <c r="V8363">
        <v>8.1</v>
      </c>
      <c r="W8363">
        <v>177.2</v>
      </c>
      <c r="X8363">
        <v>1021.7</v>
      </c>
      <c r="Y8363">
        <v>58.9</v>
      </c>
      <c r="Z8363">
        <v>6.2</v>
      </c>
      <c r="AA8363">
        <v>102.6</v>
      </c>
      <c r="AB8363">
        <v>9</v>
      </c>
      <c r="AC8363">
        <v>4</v>
      </c>
      <c r="AD8363">
        <v>0</v>
      </c>
      <c r="AE8363" t="s">
        <v>25169</v>
      </c>
      <c r="AF8363" t="s">
        <v>25170</v>
      </c>
      <c r="AG8363">
        <v>0.33</v>
      </c>
      <c r="AH8363" t="s">
        <v>36</v>
      </c>
      <c r="AI8363" t="s">
        <v>37</v>
      </c>
      <c r="AJ8363" t="s">
        <v>38</v>
      </c>
    </row>
    <row r="8364" spans="1:36" x14ac:dyDescent="0.25">
      <c r="A8364" t="s">
        <v>32</v>
      </c>
      <c r="B8364" t="s">
        <v>25171</v>
      </c>
      <c r="C8364">
        <f>YEAR(B8364)</f>
        <v>2022</v>
      </c>
      <c r="D8364">
        <v>64.400000000000006</v>
      </c>
      <c r="E8364">
        <v>53.6</v>
      </c>
      <c r="F8364">
        <v>57.9</v>
      </c>
      <c r="H8364" s="2">
        <f>IF(F8364-56.66&lt;=0,0,IF(F8364-56.66&lt;=1,1,2))</f>
        <v>2</v>
      </c>
      <c r="I8364">
        <v>64.400000000000006</v>
      </c>
      <c r="J8364">
        <v>53.6</v>
      </c>
      <c r="K8364">
        <v>57.9</v>
      </c>
      <c r="L8364">
        <v>52.8</v>
      </c>
      <c r="M8364">
        <v>83.4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17.399999999999999</v>
      </c>
      <c r="V8364">
        <v>9.1999999999999993</v>
      </c>
      <c r="W8364">
        <v>230.4</v>
      </c>
      <c r="X8364">
        <v>1023.5</v>
      </c>
      <c r="Y8364">
        <v>55.1</v>
      </c>
      <c r="Z8364">
        <v>6.2</v>
      </c>
      <c r="AA8364">
        <v>103.2</v>
      </c>
      <c r="AB8364">
        <v>9.1</v>
      </c>
      <c r="AC8364">
        <v>4</v>
      </c>
      <c r="AD8364">
        <v>0</v>
      </c>
      <c r="AE8364" t="s">
        <v>25172</v>
      </c>
      <c r="AF8364" t="s">
        <v>25173</v>
      </c>
      <c r="AG8364">
        <v>0.37</v>
      </c>
      <c r="AH8364" t="s">
        <v>36</v>
      </c>
      <c r="AI8364" t="s">
        <v>37</v>
      </c>
      <c r="AJ8364" t="s">
        <v>38</v>
      </c>
    </row>
    <row r="8365" spans="1:36" x14ac:dyDescent="0.25">
      <c r="A8365" t="s">
        <v>32</v>
      </c>
      <c r="B8365" t="s">
        <v>25174</v>
      </c>
      <c r="C8365">
        <f>YEAR(B8365)</f>
        <v>2022</v>
      </c>
      <c r="D8365">
        <v>64.400000000000006</v>
      </c>
      <c r="E8365">
        <v>57.2</v>
      </c>
      <c r="F8365">
        <v>60.2</v>
      </c>
      <c r="H8365" s="2">
        <f>IF(F8365-56.66&lt;=0,0,IF(F8365-56.66&lt;=1,1,2))</f>
        <v>2</v>
      </c>
      <c r="I8365">
        <v>64.400000000000006</v>
      </c>
      <c r="J8365">
        <v>57.2</v>
      </c>
      <c r="K8365">
        <v>60.2</v>
      </c>
      <c r="L8365">
        <v>54</v>
      </c>
      <c r="M8365">
        <v>80.099999999999994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19.7</v>
      </c>
      <c r="V8365">
        <v>10.3</v>
      </c>
      <c r="W8365">
        <v>328.5</v>
      </c>
      <c r="X8365">
        <v>1023.3</v>
      </c>
      <c r="Y8365">
        <v>60.2</v>
      </c>
      <c r="Z8365">
        <v>6.2</v>
      </c>
      <c r="AA8365">
        <v>105.1</v>
      </c>
      <c r="AB8365">
        <v>9.1999999999999993</v>
      </c>
      <c r="AC8365">
        <v>4</v>
      </c>
      <c r="AD8365">
        <v>0</v>
      </c>
      <c r="AE8365" t="s">
        <v>25175</v>
      </c>
      <c r="AF8365" t="s">
        <v>25176</v>
      </c>
      <c r="AG8365">
        <v>0.4</v>
      </c>
      <c r="AH8365" t="s">
        <v>36</v>
      </c>
      <c r="AI8365" t="s">
        <v>37</v>
      </c>
      <c r="AJ8365" t="s">
        <v>38</v>
      </c>
    </row>
    <row r="8366" spans="1:36" x14ac:dyDescent="0.25">
      <c r="A8366" t="s">
        <v>32</v>
      </c>
      <c r="B8366" t="s">
        <v>25177</v>
      </c>
      <c r="C8366">
        <f>YEAR(B8366)</f>
        <v>2022</v>
      </c>
      <c r="D8366">
        <v>62.6</v>
      </c>
      <c r="E8366">
        <v>51.8</v>
      </c>
      <c r="F8366">
        <v>58.5</v>
      </c>
      <c r="H8366" s="2">
        <f>IF(F8366-56.66&lt;=0,0,IF(F8366-56.66&lt;=1,1,2))</f>
        <v>2</v>
      </c>
      <c r="I8366">
        <v>62.6</v>
      </c>
      <c r="J8366">
        <v>51.8</v>
      </c>
      <c r="K8366">
        <v>58.5</v>
      </c>
      <c r="L8366">
        <v>51.6</v>
      </c>
      <c r="M8366">
        <v>78.099999999999994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16.600000000000001</v>
      </c>
      <c r="V8366">
        <v>12.8</v>
      </c>
      <c r="W8366">
        <v>324.3</v>
      </c>
      <c r="X8366">
        <v>1020.8</v>
      </c>
      <c r="Y8366">
        <v>48.2</v>
      </c>
      <c r="Z8366">
        <v>6.2</v>
      </c>
      <c r="AA8366">
        <v>103.4</v>
      </c>
      <c r="AB8366">
        <v>9</v>
      </c>
      <c r="AC8366">
        <v>4</v>
      </c>
      <c r="AD8366">
        <v>0</v>
      </c>
      <c r="AE8366" t="s">
        <v>25178</v>
      </c>
      <c r="AF8366" t="s">
        <v>25179</v>
      </c>
      <c r="AG8366">
        <v>0.44</v>
      </c>
      <c r="AH8366" t="s">
        <v>36</v>
      </c>
      <c r="AI8366" t="s">
        <v>37</v>
      </c>
      <c r="AJ8366" t="s">
        <v>38</v>
      </c>
    </row>
    <row r="8367" spans="1:36" x14ac:dyDescent="0.25">
      <c r="A8367" t="s">
        <v>32</v>
      </c>
      <c r="B8367" t="s">
        <v>25180</v>
      </c>
      <c r="C8367">
        <f>YEAR(B8367)</f>
        <v>2022</v>
      </c>
      <c r="D8367">
        <v>68</v>
      </c>
      <c r="E8367">
        <v>51.7</v>
      </c>
      <c r="F8367">
        <v>59.4</v>
      </c>
      <c r="H8367" s="2">
        <f>IF(F8367-56.66&lt;=0,0,IF(F8367-56.66&lt;=1,1,2))</f>
        <v>2</v>
      </c>
      <c r="I8367">
        <v>68</v>
      </c>
      <c r="J8367">
        <v>51.7</v>
      </c>
      <c r="K8367">
        <v>59.4</v>
      </c>
      <c r="L8367">
        <v>52.2</v>
      </c>
      <c r="M8367">
        <v>77.8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23</v>
      </c>
      <c r="V8367">
        <v>18.3</v>
      </c>
      <c r="W8367">
        <v>165.3</v>
      </c>
      <c r="X8367">
        <v>1016.1</v>
      </c>
      <c r="Y8367">
        <v>47.6</v>
      </c>
      <c r="Z8367">
        <v>6.2</v>
      </c>
      <c r="AA8367">
        <v>113.5</v>
      </c>
      <c r="AB8367">
        <v>9.6999999999999993</v>
      </c>
      <c r="AC8367">
        <v>5</v>
      </c>
      <c r="AD8367">
        <v>0</v>
      </c>
      <c r="AE8367" t="s">
        <v>25181</v>
      </c>
      <c r="AF8367" t="s">
        <v>25182</v>
      </c>
      <c r="AG8367">
        <v>0.47</v>
      </c>
      <c r="AH8367" t="s">
        <v>36</v>
      </c>
      <c r="AI8367" t="s">
        <v>37</v>
      </c>
      <c r="AJ8367" t="s">
        <v>38</v>
      </c>
    </row>
    <row r="8368" spans="1:36" x14ac:dyDescent="0.25">
      <c r="A8368" t="s">
        <v>32</v>
      </c>
      <c r="B8368" t="s">
        <v>25183</v>
      </c>
      <c r="C8368">
        <f>YEAR(B8368)</f>
        <v>2022</v>
      </c>
      <c r="D8368">
        <v>71.599999999999994</v>
      </c>
      <c r="E8368">
        <v>59</v>
      </c>
      <c r="F8368">
        <v>64.3</v>
      </c>
      <c r="H8368" s="2">
        <f>IF(F8368-56.66&lt;=0,0,IF(F8368-56.66&lt;=1,1,2))</f>
        <v>2</v>
      </c>
      <c r="I8368">
        <v>71.599999999999994</v>
      </c>
      <c r="J8368">
        <v>59</v>
      </c>
      <c r="K8368">
        <v>64.3</v>
      </c>
      <c r="L8368">
        <v>55.8</v>
      </c>
      <c r="M8368">
        <v>74.099999999999994</v>
      </c>
      <c r="O8368">
        <v>8.0000000000000002E-3</v>
      </c>
      <c r="P8368">
        <v>100</v>
      </c>
      <c r="Q8368">
        <v>4.17</v>
      </c>
      <c r="R8368" t="s">
        <v>40</v>
      </c>
      <c r="S8368">
        <v>0</v>
      </c>
      <c r="T8368">
        <v>0</v>
      </c>
      <c r="U8368">
        <v>27.7</v>
      </c>
      <c r="V8368">
        <v>18.2</v>
      </c>
      <c r="W8368">
        <v>162.4</v>
      </c>
      <c r="X8368">
        <v>1016.5</v>
      </c>
      <c r="Y8368">
        <v>56.6</v>
      </c>
      <c r="Z8368">
        <v>6.2</v>
      </c>
      <c r="AA8368">
        <v>120.8</v>
      </c>
      <c r="AB8368">
        <v>10.4</v>
      </c>
      <c r="AC8368">
        <v>5</v>
      </c>
      <c r="AD8368">
        <v>0</v>
      </c>
      <c r="AE8368" t="s">
        <v>25184</v>
      </c>
      <c r="AF8368" t="s">
        <v>25185</v>
      </c>
      <c r="AG8368">
        <v>0.5</v>
      </c>
      <c r="AH8368" t="s">
        <v>56</v>
      </c>
      <c r="AI8368" t="s">
        <v>137</v>
      </c>
      <c r="AJ8368" t="s">
        <v>40</v>
      </c>
    </row>
    <row r="8369" spans="1:36" x14ac:dyDescent="0.25">
      <c r="A8369" t="s">
        <v>32</v>
      </c>
      <c r="B8369" t="s">
        <v>25186</v>
      </c>
      <c r="C8369">
        <f>YEAR(B8369)</f>
        <v>2022</v>
      </c>
      <c r="D8369">
        <v>68</v>
      </c>
      <c r="E8369">
        <v>57.2</v>
      </c>
      <c r="F8369">
        <v>62.5</v>
      </c>
      <c r="H8369" s="2">
        <f>IF(F8369-56.66&lt;=0,0,IF(F8369-56.66&lt;=1,1,2))</f>
        <v>2</v>
      </c>
      <c r="I8369">
        <v>68</v>
      </c>
      <c r="J8369">
        <v>57.2</v>
      </c>
      <c r="K8369">
        <v>62.5</v>
      </c>
      <c r="L8369">
        <v>57</v>
      </c>
      <c r="M8369">
        <v>82.3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19.7</v>
      </c>
      <c r="V8369">
        <v>9.1999999999999993</v>
      </c>
      <c r="W8369">
        <v>162.5</v>
      </c>
      <c r="X8369">
        <v>1017.5</v>
      </c>
      <c r="Y8369">
        <v>26.8</v>
      </c>
      <c r="Z8369">
        <v>6.2</v>
      </c>
      <c r="AA8369">
        <v>117.1</v>
      </c>
      <c r="AB8369">
        <v>10.1</v>
      </c>
      <c r="AC8369">
        <v>5</v>
      </c>
      <c r="AD8369">
        <v>0</v>
      </c>
      <c r="AE8369" t="s">
        <v>25187</v>
      </c>
      <c r="AF8369" t="s">
        <v>25188</v>
      </c>
      <c r="AG8369">
        <v>0.54</v>
      </c>
      <c r="AH8369" t="s">
        <v>36</v>
      </c>
      <c r="AI8369" t="s">
        <v>37</v>
      </c>
      <c r="AJ8369" t="s">
        <v>38</v>
      </c>
    </row>
    <row r="8370" spans="1:36" x14ac:dyDescent="0.25">
      <c r="A8370" t="s">
        <v>32</v>
      </c>
      <c r="B8370" t="s">
        <v>25189</v>
      </c>
      <c r="C8370">
        <f>YEAR(B8370)</f>
        <v>2022</v>
      </c>
      <c r="D8370">
        <v>73.400000000000006</v>
      </c>
      <c r="E8370">
        <v>55.4</v>
      </c>
      <c r="F8370">
        <v>65</v>
      </c>
      <c r="H8370" s="2">
        <f>IF(F8370-56.66&lt;=0,0,IF(F8370-56.66&lt;=1,1,2))</f>
        <v>2</v>
      </c>
      <c r="I8370">
        <v>73.400000000000006</v>
      </c>
      <c r="J8370">
        <v>55.4</v>
      </c>
      <c r="K8370">
        <v>65</v>
      </c>
      <c r="L8370">
        <v>57.5</v>
      </c>
      <c r="M8370">
        <v>77.5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40.1</v>
      </c>
      <c r="V8370">
        <v>28.8</v>
      </c>
      <c r="W8370">
        <v>165.1</v>
      </c>
      <c r="X8370">
        <v>1015.2</v>
      </c>
      <c r="Y8370">
        <v>59.5</v>
      </c>
      <c r="Z8370">
        <v>6.2</v>
      </c>
      <c r="AA8370">
        <v>109.6</v>
      </c>
      <c r="AB8370">
        <v>9.5</v>
      </c>
      <c r="AC8370">
        <v>5</v>
      </c>
      <c r="AD8370">
        <v>0</v>
      </c>
      <c r="AE8370" t="s">
        <v>25190</v>
      </c>
      <c r="AF8370" t="s">
        <v>25191</v>
      </c>
      <c r="AG8370">
        <v>0.56999999999999995</v>
      </c>
      <c r="AH8370" t="s">
        <v>36</v>
      </c>
      <c r="AI8370" t="s">
        <v>37</v>
      </c>
      <c r="AJ8370" t="s">
        <v>38</v>
      </c>
    </row>
    <row r="8371" spans="1:36" x14ac:dyDescent="0.25">
      <c r="A8371" t="s">
        <v>32</v>
      </c>
      <c r="B8371" t="s">
        <v>25192</v>
      </c>
      <c r="C8371">
        <f>YEAR(B8371)</f>
        <v>2022</v>
      </c>
      <c r="D8371">
        <v>69.8</v>
      </c>
      <c r="E8371">
        <v>62.6</v>
      </c>
      <c r="F8371">
        <v>66.3</v>
      </c>
      <c r="H8371" s="2">
        <f>IF(F8371-56.66&lt;=0,0,IF(F8371-56.66&lt;=1,1,2))</f>
        <v>2</v>
      </c>
      <c r="I8371">
        <v>69.8</v>
      </c>
      <c r="J8371">
        <v>62.6</v>
      </c>
      <c r="K8371">
        <v>66.3</v>
      </c>
      <c r="L8371">
        <v>55.9</v>
      </c>
      <c r="M8371">
        <v>69.7</v>
      </c>
      <c r="O8371">
        <v>2E-3</v>
      </c>
      <c r="P8371">
        <v>100</v>
      </c>
      <c r="Q8371">
        <v>4.17</v>
      </c>
      <c r="R8371" t="s">
        <v>40</v>
      </c>
      <c r="S8371">
        <v>0</v>
      </c>
      <c r="T8371">
        <v>0</v>
      </c>
      <c r="U8371">
        <v>43.8</v>
      </c>
      <c r="V8371">
        <v>31.1</v>
      </c>
      <c r="W8371">
        <v>182.1</v>
      </c>
      <c r="X8371">
        <v>1009.3</v>
      </c>
      <c r="Y8371">
        <v>79.3</v>
      </c>
      <c r="Z8371">
        <v>6.1</v>
      </c>
      <c r="AA8371">
        <v>47.1</v>
      </c>
      <c r="AB8371">
        <v>4</v>
      </c>
      <c r="AC8371">
        <v>2</v>
      </c>
      <c r="AD8371">
        <v>0</v>
      </c>
      <c r="AE8371" t="s">
        <v>25193</v>
      </c>
      <c r="AF8371" t="s">
        <v>25194</v>
      </c>
      <c r="AG8371">
        <v>0.61</v>
      </c>
      <c r="AH8371" t="s">
        <v>56</v>
      </c>
      <c r="AI8371" t="s">
        <v>65</v>
      </c>
      <c r="AJ8371" t="s">
        <v>40</v>
      </c>
    </row>
    <row r="8372" spans="1:36" x14ac:dyDescent="0.25">
      <c r="A8372" t="s">
        <v>32</v>
      </c>
      <c r="B8372" t="s">
        <v>25195</v>
      </c>
      <c r="C8372">
        <f>YEAR(B8372)</f>
        <v>2022</v>
      </c>
      <c r="D8372">
        <v>68</v>
      </c>
      <c r="E8372">
        <v>57.2</v>
      </c>
      <c r="F8372">
        <v>61.6</v>
      </c>
      <c r="H8372" s="2">
        <f>IF(F8372-56.66&lt;=0,0,IF(F8372-56.66&lt;=1,1,2))</f>
        <v>2</v>
      </c>
      <c r="I8372">
        <v>68</v>
      </c>
      <c r="J8372">
        <v>57.2</v>
      </c>
      <c r="K8372">
        <v>61.6</v>
      </c>
      <c r="L8372">
        <v>54.3</v>
      </c>
      <c r="M8372">
        <v>77.2</v>
      </c>
      <c r="O8372">
        <v>4.7E-2</v>
      </c>
      <c r="P8372">
        <v>100</v>
      </c>
      <c r="Q8372">
        <v>4.17</v>
      </c>
      <c r="R8372" t="s">
        <v>40</v>
      </c>
      <c r="S8372">
        <v>0</v>
      </c>
      <c r="T8372">
        <v>0</v>
      </c>
      <c r="U8372">
        <v>20.8</v>
      </c>
      <c r="V8372">
        <v>11.4</v>
      </c>
      <c r="W8372">
        <v>172.6</v>
      </c>
      <c r="X8372">
        <v>1010.4</v>
      </c>
      <c r="Y8372">
        <v>42.7</v>
      </c>
      <c r="Z8372">
        <v>6.2</v>
      </c>
      <c r="AA8372">
        <v>93.8</v>
      </c>
      <c r="AB8372">
        <v>8.1</v>
      </c>
      <c r="AC8372">
        <v>4</v>
      </c>
      <c r="AD8372">
        <v>0</v>
      </c>
      <c r="AE8372" t="s">
        <v>25196</v>
      </c>
      <c r="AF8372" t="s">
        <v>25197</v>
      </c>
      <c r="AG8372">
        <v>0.64</v>
      </c>
      <c r="AH8372" t="s">
        <v>56</v>
      </c>
      <c r="AI8372" t="s">
        <v>78</v>
      </c>
      <c r="AJ8372" t="s">
        <v>40</v>
      </c>
    </row>
    <row r="8373" spans="1:36" x14ac:dyDescent="0.25">
      <c r="A8373" t="s">
        <v>32</v>
      </c>
      <c r="B8373" t="s">
        <v>25198</v>
      </c>
      <c r="C8373">
        <f>YEAR(B8373)</f>
        <v>2022</v>
      </c>
      <c r="D8373">
        <v>69.8</v>
      </c>
      <c r="E8373">
        <v>60.7</v>
      </c>
      <c r="F8373">
        <v>63.4</v>
      </c>
      <c r="H8373" s="2">
        <f>IF(F8373-56.66&lt;=0,0,IF(F8373-56.66&lt;=1,1,2))</f>
        <v>2</v>
      </c>
      <c r="I8373">
        <v>69.8</v>
      </c>
      <c r="J8373">
        <v>60.7</v>
      </c>
      <c r="K8373">
        <v>63.4</v>
      </c>
      <c r="L8373">
        <v>57.9</v>
      </c>
      <c r="M8373">
        <v>82.7</v>
      </c>
      <c r="O8373">
        <v>4.0000000000000001E-3</v>
      </c>
      <c r="P8373">
        <v>100</v>
      </c>
      <c r="Q8373">
        <v>4.17</v>
      </c>
      <c r="R8373" t="s">
        <v>40</v>
      </c>
      <c r="S8373">
        <v>0</v>
      </c>
      <c r="T8373">
        <v>0</v>
      </c>
      <c r="U8373">
        <v>24.2</v>
      </c>
      <c r="V8373">
        <v>20.7</v>
      </c>
      <c r="W8373">
        <v>193.9</v>
      </c>
      <c r="X8373">
        <v>1010.1</v>
      </c>
      <c r="Y8373">
        <v>65.8</v>
      </c>
      <c r="Z8373">
        <v>6.2</v>
      </c>
      <c r="AA8373">
        <v>84.1</v>
      </c>
      <c r="AB8373">
        <v>7.2</v>
      </c>
      <c r="AC8373">
        <v>4</v>
      </c>
      <c r="AD8373">
        <v>0</v>
      </c>
      <c r="AE8373" t="s">
        <v>25199</v>
      </c>
      <c r="AF8373" t="s">
        <v>25200</v>
      </c>
      <c r="AG8373">
        <v>0.67</v>
      </c>
      <c r="AH8373" t="s">
        <v>56</v>
      </c>
      <c r="AI8373" t="s">
        <v>65</v>
      </c>
      <c r="AJ8373" t="s">
        <v>40</v>
      </c>
    </row>
    <row r="8374" spans="1:36" x14ac:dyDescent="0.25">
      <c r="A8374" t="s">
        <v>32</v>
      </c>
      <c r="B8374" t="s">
        <v>25201</v>
      </c>
      <c r="C8374">
        <f>YEAR(B8374)</f>
        <v>2022</v>
      </c>
      <c r="D8374">
        <v>64.400000000000006</v>
      </c>
      <c r="E8374">
        <v>55.4</v>
      </c>
      <c r="F8374">
        <v>60.9</v>
      </c>
      <c r="H8374" s="2">
        <f>IF(F8374-56.66&lt;=0,0,IF(F8374-56.66&lt;=1,1,2))</f>
        <v>2</v>
      </c>
      <c r="I8374">
        <v>64.400000000000006</v>
      </c>
      <c r="J8374">
        <v>55.4</v>
      </c>
      <c r="K8374">
        <v>60.9</v>
      </c>
      <c r="L8374">
        <v>58.2</v>
      </c>
      <c r="M8374">
        <v>91.2</v>
      </c>
      <c r="O8374">
        <v>4.7E-2</v>
      </c>
      <c r="P8374">
        <v>100</v>
      </c>
      <c r="Q8374">
        <v>4.17</v>
      </c>
      <c r="R8374" t="s">
        <v>40</v>
      </c>
      <c r="S8374">
        <v>0</v>
      </c>
      <c r="T8374">
        <v>0</v>
      </c>
      <c r="U8374">
        <v>21.9</v>
      </c>
      <c r="V8374">
        <v>11.4</v>
      </c>
      <c r="W8374">
        <v>238.4</v>
      </c>
      <c r="X8374">
        <v>1012.3</v>
      </c>
      <c r="Y8374">
        <v>72.8</v>
      </c>
      <c r="Z8374">
        <v>6.2</v>
      </c>
      <c r="AA8374">
        <v>104.1</v>
      </c>
      <c r="AB8374">
        <v>9.1</v>
      </c>
      <c r="AC8374">
        <v>4</v>
      </c>
      <c r="AD8374">
        <v>0</v>
      </c>
      <c r="AE8374" t="s">
        <v>25202</v>
      </c>
      <c r="AF8374" t="s">
        <v>25203</v>
      </c>
      <c r="AG8374">
        <v>0.7</v>
      </c>
      <c r="AH8374" t="s">
        <v>56</v>
      </c>
      <c r="AI8374" t="s">
        <v>78</v>
      </c>
      <c r="AJ8374" t="s">
        <v>40</v>
      </c>
    </row>
    <row r="8375" spans="1:36" x14ac:dyDescent="0.25">
      <c r="A8375" t="s">
        <v>32</v>
      </c>
      <c r="B8375" t="s">
        <v>25204</v>
      </c>
      <c r="C8375">
        <f>YEAR(B8375)</f>
        <v>2022</v>
      </c>
      <c r="D8375">
        <v>75.2</v>
      </c>
      <c r="E8375">
        <v>57.1</v>
      </c>
      <c r="F8375">
        <v>66</v>
      </c>
      <c r="H8375" s="2">
        <f>IF(F8375-56.66&lt;=0,0,IF(F8375-56.66&lt;=1,1,2))</f>
        <v>2</v>
      </c>
      <c r="I8375">
        <v>75.2</v>
      </c>
      <c r="J8375">
        <v>57.1</v>
      </c>
      <c r="K8375">
        <v>66</v>
      </c>
      <c r="L8375">
        <v>58.5</v>
      </c>
      <c r="M8375">
        <v>77.7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24.2</v>
      </c>
      <c r="V8375">
        <v>17.2</v>
      </c>
      <c r="W8375">
        <v>164</v>
      </c>
      <c r="X8375">
        <v>1015.5</v>
      </c>
      <c r="Y8375">
        <v>27.7</v>
      </c>
      <c r="Z8375">
        <v>6.2</v>
      </c>
      <c r="AA8375">
        <v>119.4</v>
      </c>
      <c r="AB8375">
        <v>10.3</v>
      </c>
      <c r="AC8375">
        <v>5</v>
      </c>
      <c r="AD8375">
        <v>0</v>
      </c>
      <c r="AE8375" t="s">
        <v>25205</v>
      </c>
      <c r="AF8375" t="s">
        <v>25206</v>
      </c>
      <c r="AG8375">
        <v>0.74</v>
      </c>
      <c r="AH8375" t="s">
        <v>36</v>
      </c>
      <c r="AI8375" t="s">
        <v>37</v>
      </c>
      <c r="AJ8375" t="s">
        <v>38</v>
      </c>
    </row>
    <row r="8376" spans="1:36" x14ac:dyDescent="0.25">
      <c r="A8376" t="s">
        <v>32</v>
      </c>
      <c r="B8376" t="s">
        <v>25207</v>
      </c>
      <c r="C8376">
        <f>YEAR(B8376)</f>
        <v>2022</v>
      </c>
      <c r="D8376">
        <v>77</v>
      </c>
      <c r="E8376">
        <v>57</v>
      </c>
      <c r="F8376">
        <v>66.400000000000006</v>
      </c>
      <c r="H8376" s="2">
        <f>IF(F8376-56.66&lt;=0,0,IF(F8376-56.66&lt;=1,1,2))</f>
        <v>2</v>
      </c>
      <c r="I8376">
        <v>77</v>
      </c>
      <c r="J8376">
        <v>57</v>
      </c>
      <c r="K8376">
        <v>66.400000000000006</v>
      </c>
      <c r="L8376">
        <v>55.2</v>
      </c>
      <c r="M8376">
        <v>67.7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20.8</v>
      </c>
      <c r="V8376">
        <v>19.7</v>
      </c>
      <c r="W8376">
        <v>163.19999999999999</v>
      </c>
      <c r="X8376">
        <v>1018.8</v>
      </c>
      <c r="Y8376">
        <v>17.7</v>
      </c>
      <c r="Z8376">
        <v>6.2</v>
      </c>
      <c r="AA8376">
        <v>116</v>
      </c>
      <c r="AB8376">
        <v>10</v>
      </c>
      <c r="AC8376">
        <v>5</v>
      </c>
      <c r="AD8376">
        <v>0</v>
      </c>
      <c r="AE8376" t="s">
        <v>25208</v>
      </c>
      <c r="AF8376" t="s">
        <v>25209</v>
      </c>
      <c r="AG8376">
        <v>0.75</v>
      </c>
      <c r="AH8376" t="s">
        <v>330</v>
      </c>
      <c r="AI8376" t="s">
        <v>9140</v>
      </c>
      <c r="AJ8376" t="s">
        <v>331</v>
      </c>
    </row>
    <row r="8377" spans="1:36" x14ac:dyDescent="0.25">
      <c r="A8377" t="s">
        <v>32</v>
      </c>
      <c r="B8377" t="s">
        <v>25210</v>
      </c>
      <c r="C8377">
        <f>YEAR(B8377)</f>
        <v>2022</v>
      </c>
      <c r="D8377">
        <v>77</v>
      </c>
      <c r="E8377">
        <v>64.3</v>
      </c>
      <c r="F8377">
        <v>68.400000000000006</v>
      </c>
      <c r="H8377" s="2">
        <f>IF(F8377-56.66&lt;=0,0,IF(F8377-56.66&lt;=1,1,2))</f>
        <v>2</v>
      </c>
      <c r="I8377">
        <v>77</v>
      </c>
      <c r="J8377">
        <v>64.3</v>
      </c>
      <c r="K8377">
        <v>68.400000000000006</v>
      </c>
      <c r="L8377">
        <v>56.5</v>
      </c>
      <c r="M8377">
        <v>66.7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18.3</v>
      </c>
      <c r="V8377">
        <v>18.3</v>
      </c>
      <c r="W8377">
        <v>165.4</v>
      </c>
      <c r="X8377">
        <v>1020.5</v>
      </c>
      <c r="Y8377">
        <v>48.4</v>
      </c>
      <c r="Z8377">
        <v>6.2</v>
      </c>
      <c r="AA8377">
        <v>120.6</v>
      </c>
      <c r="AB8377">
        <v>10.5</v>
      </c>
      <c r="AC8377">
        <v>5</v>
      </c>
      <c r="AD8377">
        <v>0</v>
      </c>
      <c r="AE8377" t="s">
        <v>25211</v>
      </c>
      <c r="AF8377" t="s">
        <v>25212</v>
      </c>
      <c r="AG8377">
        <v>0.8</v>
      </c>
      <c r="AH8377" t="s">
        <v>36</v>
      </c>
      <c r="AI8377" t="s">
        <v>37</v>
      </c>
      <c r="AJ8377" t="s">
        <v>38</v>
      </c>
    </row>
    <row r="8378" spans="1:36" x14ac:dyDescent="0.25">
      <c r="A8378" t="s">
        <v>32</v>
      </c>
      <c r="B8378" t="s">
        <v>25213</v>
      </c>
      <c r="C8378">
        <f>YEAR(B8378)</f>
        <v>2022</v>
      </c>
      <c r="D8378">
        <v>71.599999999999994</v>
      </c>
      <c r="E8378">
        <v>57.2</v>
      </c>
      <c r="F8378">
        <v>64.400000000000006</v>
      </c>
      <c r="H8378" s="2">
        <f>IF(F8378-56.66&lt;=0,0,IF(F8378-56.66&lt;=1,1,2))</f>
        <v>2</v>
      </c>
      <c r="I8378">
        <v>71.599999999999994</v>
      </c>
      <c r="J8378">
        <v>57.2</v>
      </c>
      <c r="K8378">
        <v>64.400000000000006</v>
      </c>
      <c r="L8378">
        <v>55.5</v>
      </c>
      <c r="M8378">
        <v>73.3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12.3</v>
      </c>
      <c r="V8378">
        <v>16.100000000000001</v>
      </c>
      <c r="W8378">
        <v>174.3</v>
      </c>
      <c r="X8378">
        <v>1023.2</v>
      </c>
      <c r="Y8378">
        <v>6</v>
      </c>
      <c r="Z8378">
        <v>6.2</v>
      </c>
      <c r="AA8378">
        <v>117.3</v>
      </c>
      <c r="AB8378">
        <v>10.199999999999999</v>
      </c>
      <c r="AC8378">
        <v>5</v>
      </c>
      <c r="AD8378">
        <v>0</v>
      </c>
      <c r="AE8378" t="s">
        <v>25214</v>
      </c>
      <c r="AF8378" t="s">
        <v>25215</v>
      </c>
      <c r="AG8378">
        <v>0.84</v>
      </c>
      <c r="AH8378" t="s">
        <v>330</v>
      </c>
      <c r="AI8378" t="s">
        <v>9140</v>
      </c>
      <c r="AJ8378" t="s">
        <v>331</v>
      </c>
    </row>
    <row r="8379" spans="1:36" x14ac:dyDescent="0.25">
      <c r="A8379" t="s">
        <v>32</v>
      </c>
      <c r="B8379" t="s">
        <v>25216</v>
      </c>
      <c r="C8379">
        <f>YEAR(B8379)</f>
        <v>2022</v>
      </c>
      <c r="D8379">
        <v>64.400000000000006</v>
      </c>
      <c r="E8379">
        <v>53.6</v>
      </c>
      <c r="F8379">
        <v>60.5</v>
      </c>
      <c r="H8379" s="2">
        <f>IF(F8379-56.66&lt;=0,0,IF(F8379-56.66&lt;=1,1,2))</f>
        <v>2</v>
      </c>
      <c r="I8379">
        <v>64.400000000000006</v>
      </c>
      <c r="J8379">
        <v>53.6</v>
      </c>
      <c r="K8379">
        <v>60.5</v>
      </c>
      <c r="L8379">
        <v>55.4</v>
      </c>
      <c r="M8379">
        <v>83.6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29.5</v>
      </c>
      <c r="V8379">
        <v>24.2</v>
      </c>
      <c r="W8379">
        <v>335.6</v>
      </c>
      <c r="X8379">
        <v>1025.4000000000001</v>
      </c>
      <c r="Y8379">
        <v>83.1</v>
      </c>
      <c r="Z8379">
        <v>6.2</v>
      </c>
      <c r="AA8379">
        <v>90.9</v>
      </c>
      <c r="AB8379">
        <v>7.8</v>
      </c>
      <c r="AC8379">
        <v>4</v>
      </c>
      <c r="AD8379">
        <v>0</v>
      </c>
      <c r="AE8379" t="s">
        <v>25217</v>
      </c>
      <c r="AF8379" t="s">
        <v>25218</v>
      </c>
      <c r="AG8379">
        <v>0.87</v>
      </c>
      <c r="AH8379" t="s">
        <v>36</v>
      </c>
      <c r="AI8379" t="s">
        <v>37</v>
      </c>
      <c r="AJ8379" t="s">
        <v>38</v>
      </c>
    </row>
    <row r="8380" spans="1:36" x14ac:dyDescent="0.25">
      <c r="A8380" t="s">
        <v>32</v>
      </c>
      <c r="B8380" t="s">
        <v>25219</v>
      </c>
      <c r="C8380">
        <f>YEAR(B8380)</f>
        <v>2022</v>
      </c>
      <c r="D8380">
        <v>57.2</v>
      </c>
      <c r="E8380">
        <v>51.8</v>
      </c>
      <c r="F8380">
        <v>54.8</v>
      </c>
      <c r="H8380" s="2">
        <f>IF(F8380-56.66&lt;=0,0,IF(F8380-56.66&lt;=1,1,2))</f>
        <v>0</v>
      </c>
      <c r="I8380">
        <v>57.2</v>
      </c>
      <c r="J8380">
        <v>51.8</v>
      </c>
      <c r="K8380">
        <v>54.8</v>
      </c>
      <c r="L8380">
        <v>44.2</v>
      </c>
      <c r="M8380">
        <v>67.599999999999994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38.9</v>
      </c>
      <c r="V8380">
        <v>25.2</v>
      </c>
      <c r="W8380">
        <v>328.3</v>
      </c>
      <c r="X8380">
        <v>1024.8</v>
      </c>
      <c r="Y8380">
        <v>89.1</v>
      </c>
      <c r="Z8380">
        <v>6.2</v>
      </c>
      <c r="AA8380">
        <v>73.7</v>
      </c>
      <c r="AB8380">
        <v>6.4</v>
      </c>
      <c r="AC8380">
        <v>3</v>
      </c>
      <c r="AD8380">
        <v>0</v>
      </c>
      <c r="AE8380" t="s">
        <v>25220</v>
      </c>
      <c r="AF8380" t="s">
        <v>25221</v>
      </c>
      <c r="AG8380">
        <v>0.9</v>
      </c>
      <c r="AH8380" t="s">
        <v>36</v>
      </c>
      <c r="AI8380" t="s">
        <v>37</v>
      </c>
      <c r="AJ8380" t="s">
        <v>38</v>
      </c>
    </row>
    <row r="8381" spans="1:36" x14ac:dyDescent="0.25">
      <c r="A8381" t="s">
        <v>32</v>
      </c>
      <c r="B8381" t="s">
        <v>25222</v>
      </c>
      <c r="C8381">
        <f>YEAR(B8381)</f>
        <v>2022</v>
      </c>
      <c r="D8381">
        <v>57.2</v>
      </c>
      <c r="E8381">
        <v>55.4</v>
      </c>
      <c r="F8381">
        <v>56.3</v>
      </c>
      <c r="H8381" s="2">
        <f>IF(F8381-56.66&lt;=0,0,IF(F8381-56.66&lt;=1,1,2))</f>
        <v>0</v>
      </c>
      <c r="I8381">
        <v>57.2</v>
      </c>
      <c r="J8381">
        <v>55.4</v>
      </c>
      <c r="K8381">
        <v>56.3</v>
      </c>
      <c r="L8381">
        <v>45.4</v>
      </c>
      <c r="M8381">
        <v>66.900000000000006</v>
      </c>
      <c r="O8381">
        <v>4.0000000000000001E-3</v>
      </c>
      <c r="P8381">
        <v>100</v>
      </c>
      <c r="Q8381">
        <v>4.17</v>
      </c>
      <c r="R8381" t="s">
        <v>40</v>
      </c>
      <c r="S8381">
        <v>0</v>
      </c>
      <c r="T8381">
        <v>0</v>
      </c>
      <c r="U8381">
        <v>31.5</v>
      </c>
      <c r="V8381">
        <v>21.9</v>
      </c>
      <c r="W8381">
        <v>323.7</v>
      </c>
      <c r="X8381">
        <v>1020.4</v>
      </c>
      <c r="Y8381">
        <v>89.1</v>
      </c>
      <c r="Z8381">
        <v>6.2</v>
      </c>
      <c r="AA8381">
        <v>69.3</v>
      </c>
      <c r="AB8381">
        <v>6</v>
      </c>
      <c r="AC8381">
        <v>3</v>
      </c>
      <c r="AD8381">
        <v>0</v>
      </c>
      <c r="AE8381" t="s">
        <v>25223</v>
      </c>
      <c r="AF8381" t="s">
        <v>25224</v>
      </c>
      <c r="AG8381">
        <v>0.93</v>
      </c>
      <c r="AH8381" t="s">
        <v>56</v>
      </c>
      <c r="AI8381" t="s">
        <v>78</v>
      </c>
      <c r="AJ8381" t="s">
        <v>40</v>
      </c>
    </row>
    <row r="8382" spans="1:36" x14ac:dyDescent="0.25">
      <c r="A8382" t="s">
        <v>32</v>
      </c>
      <c r="B8382" t="s">
        <v>25225</v>
      </c>
      <c r="C8382">
        <f>YEAR(B8382)</f>
        <v>2022</v>
      </c>
      <c r="D8382">
        <v>59</v>
      </c>
      <c r="E8382">
        <v>50</v>
      </c>
      <c r="F8382">
        <v>55.2</v>
      </c>
      <c r="H8382" s="2">
        <f>IF(F8382-56.66&lt;=0,0,IF(F8382-56.66&lt;=1,1,2))</f>
        <v>0</v>
      </c>
      <c r="I8382">
        <v>59</v>
      </c>
      <c r="J8382">
        <v>47.8</v>
      </c>
      <c r="K8382">
        <v>55.1</v>
      </c>
      <c r="L8382">
        <v>47.5</v>
      </c>
      <c r="M8382">
        <v>75.5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16.100000000000001</v>
      </c>
      <c r="V8382">
        <v>6.9</v>
      </c>
      <c r="W8382">
        <v>207</v>
      </c>
      <c r="X8382">
        <v>1018</v>
      </c>
      <c r="Y8382">
        <v>84.6</v>
      </c>
      <c r="Z8382">
        <v>6.2</v>
      </c>
      <c r="AA8382">
        <v>81.8</v>
      </c>
      <c r="AB8382">
        <v>6.9</v>
      </c>
      <c r="AC8382">
        <v>3</v>
      </c>
      <c r="AD8382">
        <v>0</v>
      </c>
      <c r="AE8382" t="s">
        <v>25226</v>
      </c>
      <c r="AF8382" t="s">
        <v>25227</v>
      </c>
      <c r="AG8382">
        <v>0.97</v>
      </c>
      <c r="AH8382" t="s">
        <v>36</v>
      </c>
      <c r="AI8382" t="s">
        <v>37</v>
      </c>
      <c r="AJ8382" t="s">
        <v>38</v>
      </c>
    </row>
    <row r="8383" spans="1:36" x14ac:dyDescent="0.25">
      <c r="A8383" t="s">
        <v>32</v>
      </c>
      <c r="B8383" t="s">
        <v>25228</v>
      </c>
      <c r="C8383">
        <f>YEAR(B8383)</f>
        <v>2022</v>
      </c>
      <c r="D8383">
        <v>62.6</v>
      </c>
      <c r="E8383">
        <v>46.4</v>
      </c>
      <c r="F8383">
        <v>54.1</v>
      </c>
      <c r="H8383" s="2">
        <f>IF(F8383-56.66&lt;=0,0,IF(F8383-56.66&lt;=1,1,2))</f>
        <v>0</v>
      </c>
      <c r="I8383">
        <v>62.6</v>
      </c>
      <c r="J8383">
        <v>40.6</v>
      </c>
      <c r="K8383">
        <v>52.6</v>
      </c>
      <c r="L8383">
        <v>47.4</v>
      </c>
      <c r="M8383">
        <v>78.7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11.4</v>
      </c>
      <c r="V8383">
        <v>12.6</v>
      </c>
      <c r="W8383">
        <v>167.8</v>
      </c>
      <c r="X8383">
        <v>1015.8</v>
      </c>
      <c r="Y8383">
        <v>42.9</v>
      </c>
      <c r="Z8383">
        <v>6.2</v>
      </c>
      <c r="AA8383">
        <v>112</v>
      </c>
      <c r="AB8383">
        <v>9.6</v>
      </c>
      <c r="AC8383">
        <v>5</v>
      </c>
      <c r="AD8383">
        <v>0</v>
      </c>
      <c r="AE8383" t="s">
        <v>25229</v>
      </c>
      <c r="AF8383" t="s">
        <v>25230</v>
      </c>
      <c r="AG8383">
        <v>0</v>
      </c>
      <c r="AH8383" t="s">
        <v>36</v>
      </c>
      <c r="AI8383" t="s">
        <v>174</v>
      </c>
      <c r="AJ8383" t="s">
        <v>38</v>
      </c>
    </row>
    <row r="8384" spans="1:36" x14ac:dyDescent="0.25">
      <c r="A8384" t="s">
        <v>32</v>
      </c>
      <c r="B8384" t="s">
        <v>25231</v>
      </c>
      <c r="C8384">
        <f>YEAR(B8384)</f>
        <v>2022</v>
      </c>
      <c r="D8384">
        <v>62.6</v>
      </c>
      <c r="E8384">
        <v>50</v>
      </c>
      <c r="F8384">
        <v>56.5</v>
      </c>
      <c r="H8384" s="2">
        <f>IF(F8384-56.66&lt;=0,0,IF(F8384-56.66&lt;=1,1,2))</f>
        <v>0</v>
      </c>
      <c r="I8384">
        <v>62.6</v>
      </c>
      <c r="J8384">
        <v>47.2</v>
      </c>
      <c r="K8384">
        <v>56.4</v>
      </c>
      <c r="L8384">
        <v>49.6</v>
      </c>
      <c r="M8384">
        <v>78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18.8</v>
      </c>
      <c r="V8384">
        <v>9.1999999999999993</v>
      </c>
      <c r="W8384">
        <v>216.6</v>
      </c>
      <c r="X8384">
        <v>1016.6</v>
      </c>
      <c r="Y8384">
        <v>39.6</v>
      </c>
      <c r="Z8384">
        <v>6.2</v>
      </c>
      <c r="AA8384">
        <v>110.7</v>
      </c>
      <c r="AB8384">
        <v>9.5</v>
      </c>
      <c r="AC8384">
        <v>5</v>
      </c>
      <c r="AD8384">
        <v>0</v>
      </c>
      <c r="AE8384" t="s">
        <v>25232</v>
      </c>
      <c r="AF8384" t="s">
        <v>25233</v>
      </c>
      <c r="AG8384">
        <v>0.03</v>
      </c>
      <c r="AH8384" t="s">
        <v>36</v>
      </c>
      <c r="AI8384" t="s">
        <v>702</v>
      </c>
      <c r="AJ8384" t="s">
        <v>38</v>
      </c>
    </row>
    <row r="8385" spans="1:36" x14ac:dyDescent="0.25">
      <c r="A8385" t="s">
        <v>32</v>
      </c>
      <c r="B8385" t="s">
        <v>25234</v>
      </c>
      <c r="C8385">
        <f>YEAR(B8385)</f>
        <v>2022</v>
      </c>
      <c r="D8385">
        <v>62.6</v>
      </c>
      <c r="E8385">
        <v>50</v>
      </c>
      <c r="F8385">
        <v>56.3</v>
      </c>
      <c r="H8385" s="2">
        <f>IF(F8385-56.66&lt;=0,0,IF(F8385-56.66&lt;=1,1,2))</f>
        <v>0</v>
      </c>
      <c r="I8385">
        <v>62.6</v>
      </c>
      <c r="J8385">
        <v>46.7</v>
      </c>
      <c r="K8385">
        <v>56</v>
      </c>
      <c r="L8385">
        <v>49.6</v>
      </c>
      <c r="M8385">
        <v>78.599999999999994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25.9</v>
      </c>
      <c r="V8385">
        <v>19.7</v>
      </c>
      <c r="W8385">
        <v>315</v>
      </c>
      <c r="X8385">
        <v>1019.8</v>
      </c>
      <c r="Y8385">
        <v>43.3</v>
      </c>
      <c r="Z8385">
        <v>6.2</v>
      </c>
      <c r="AA8385">
        <v>103.3</v>
      </c>
      <c r="AB8385">
        <v>8.9</v>
      </c>
      <c r="AC8385">
        <v>4</v>
      </c>
      <c r="AD8385">
        <v>0</v>
      </c>
      <c r="AE8385" t="s">
        <v>25235</v>
      </c>
      <c r="AF8385" t="s">
        <v>25236</v>
      </c>
      <c r="AG8385">
        <v>7.0000000000000007E-2</v>
      </c>
      <c r="AH8385" t="s">
        <v>36</v>
      </c>
      <c r="AI8385" t="s">
        <v>37</v>
      </c>
      <c r="AJ8385" t="s">
        <v>38</v>
      </c>
    </row>
    <row r="8386" spans="1:36" x14ac:dyDescent="0.25">
      <c r="A8386" t="s">
        <v>32</v>
      </c>
      <c r="B8386" t="s">
        <v>25237</v>
      </c>
      <c r="C8386">
        <f>YEAR(B8386)</f>
        <v>2022</v>
      </c>
      <c r="D8386">
        <v>62.6</v>
      </c>
      <c r="E8386">
        <v>50</v>
      </c>
      <c r="F8386">
        <v>58.7</v>
      </c>
      <c r="H8386" s="2">
        <f>IF(F8386-56.66&lt;=0,0,IF(F8386-56.66&lt;=1,1,2))</f>
        <v>2</v>
      </c>
      <c r="I8386">
        <v>62.6</v>
      </c>
      <c r="J8386">
        <v>47.8</v>
      </c>
      <c r="K8386">
        <v>58.6</v>
      </c>
      <c r="L8386">
        <v>49.2</v>
      </c>
      <c r="M8386">
        <v>71.099999999999994</v>
      </c>
      <c r="O8386">
        <v>3.5000000000000003E-2</v>
      </c>
      <c r="P8386">
        <v>100</v>
      </c>
      <c r="Q8386">
        <v>4.17</v>
      </c>
      <c r="R8386" t="s">
        <v>40</v>
      </c>
      <c r="S8386">
        <v>0</v>
      </c>
      <c r="T8386">
        <v>0</v>
      </c>
      <c r="U8386">
        <v>30</v>
      </c>
      <c r="V8386">
        <v>18.3</v>
      </c>
      <c r="W8386">
        <v>326.2</v>
      </c>
      <c r="X8386">
        <v>1026.9000000000001</v>
      </c>
      <c r="Y8386">
        <v>25.7</v>
      </c>
      <c r="Z8386">
        <v>6.2</v>
      </c>
      <c r="AA8386">
        <v>125.8</v>
      </c>
      <c r="AB8386">
        <v>10.8</v>
      </c>
      <c r="AC8386">
        <v>5</v>
      </c>
      <c r="AD8386">
        <v>0</v>
      </c>
      <c r="AE8386" t="s">
        <v>25238</v>
      </c>
      <c r="AF8386" t="s">
        <v>25239</v>
      </c>
      <c r="AG8386">
        <v>0.1</v>
      </c>
      <c r="AH8386" t="s">
        <v>56</v>
      </c>
      <c r="AI8386" t="s">
        <v>78</v>
      </c>
      <c r="AJ8386" t="s">
        <v>40</v>
      </c>
    </row>
    <row r="8387" spans="1:36" x14ac:dyDescent="0.25">
      <c r="A8387" t="s">
        <v>32</v>
      </c>
      <c r="B8387" t="s">
        <v>25240</v>
      </c>
      <c r="C8387">
        <f>YEAR(B8387)</f>
        <v>2022</v>
      </c>
      <c r="D8387">
        <v>66.2</v>
      </c>
      <c r="E8387">
        <v>48.2</v>
      </c>
      <c r="F8387">
        <v>56.4</v>
      </c>
      <c r="H8387" s="2">
        <f>IF(F8387-56.66&lt;=0,0,IF(F8387-56.66&lt;=1,1,2))</f>
        <v>0</v>
      </c>
      <c r="I8387">
        <v>66.2</v>
      </c>
      <c r="J8387">
        <v>43.7</v>
      </c>
      <c r="K8387">
        <v>55.8</v>
      </c>
      <c r="L8387">
        <v>50.7</v>
      </c>
      <c r="M8387">
        <v>81.400000000000006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15</v>
      </c>
      <c r="V8387">
        <v>13.9</v>
      </c>
      <c r="W8387">
        <v>202.6</v>
      </c>
      <c r="X8387">
        <v>1026</v>
      </c>
      <c r="Y8387">
        <v>28.7</v>
      </c>
      <c r="Z8387">
        <v>6.2</v>
      </c>
      <c r="AA8387">
        <v>122</v>
      </c>
      <c r="AB8387">
        <v>10.4</v>
      </c>
      <c r="AC8387">
        <v>5</v>
      </c>
      <c r="AD8387">
        <v>0</v>
      </c>
      <c r="AE8387" t="s">
        <v>25241</v>
      </c>
      <c r="AF8387" t="s">
        <v>25242</v>
      </c>
      <c r="AG8387">
        <v>0.14000000000000001</v>
      </c>
      <c r="AH8387" t="s">
        <v>36</v>
      </c>
      <c r="AI8387" t="s">
        <v>37</v>
      </c>
      <c r="AJ8387" t="s">
        <v>38</v>
      </c>
    </row>
    <row r="8388" spans="1:36" x14ac:dyDescent="0.25">
      <c r="A8388" t="s">
        <v>32</v>
      </c>
      <c r="B8388" t="s">
        <v>25243</v>
      </c>
      <c r="C8388">
        <f>YEAR(B8388)</f>
        <v>2022</v>
      </c>
      <c r="D8388">
        <v>66.2</v>
      </c>
      <c r="E8388">
        <v>50</v>
      </c>
      <c r="F8388">
        <v>57.1</v>
      </c>
      <c r="H8388" s="2">
        <f>IF(F8388-56.66&lt;=0,0,IF(F8388-56.66&lt;=1,1,2))</f>
        <v>1</v>
      </c>
      <c r="I8388">
        <v>66.2</v>
      </c>
      <c r="J8388">
        <v>45.6</v>
      </c>
      <c r="K8388">
        <v>56.7</v>
      </c>
      <c r="L8388">
        <v>53</v>
      </c>
      <c r="M8388">
        <v>86.9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13.9</v>
      </c>
      <c r="V8388">
        <v>11.4</v>
      </c>
      <c r="W8388">
        <v>181.9</v>
      </c>
      <c r="X8388">
        <v>1024.9000000000001</v>
      </c>
      <c r="Y8388">
        <v>45.4</v>
      </c>
      <c r="Z8388">
        <v>6.2</v>
      </c>
      <c r="AA8388">
        <v>108.1</v>
      </c>
      <c r="AB8388">
        <v>9.3000000000000007</v>
      </c>
      <c r="AC8388">
        <v>4</v>
      </c>
      <c r="AD8388">
        <v>0</v>
      </c>
      <c r="AE8388" t="s">
        <v>25244</v>
      </c>
      <c r="AF8388" t="s">
        <v>25245</v>
      </c>
      <c r="AG8388">
        <v>0.17</v>
      </c>
      <c r="AH8388" t="s">
        <v>36</v>
      </c>
      <c r="AI8388" t="s">
        <v>37</v>
      </c>
      <c r="AJ8388" t="s">
        <v>38</v>
      </c>
    </row>
    <row r="8389" spans="1:36" x14ac:dyDescent="0.25">
      <c r="A8389" t="s">
        <v>32</v>
      </c>
      <c r="B8389" t="s">
        <v>25246</v>
      </c>
      <c r="C8389">
        <f>YEAR(B8389)</f>
        <v>2022</v>
      </c>
      <c r="D8389">
        <v>64.400000000000006</v>
      </c>
      <c r="E8389">
        <v>51.8</v>
      </c>
      <c r="F8389">
        <v>58</v>
      </c>
      <c r="H8389" s="2">
        <f>IF(F8389-56.66&lt;=0,0,IF(F8389-56.66&lt;=1,1,2))</f>
        <v>2</v>
      </c>
      <c r="I8389">
        <v>64.400000000000006</v>
      </c>
      <c r="J8389">
        <v>51.8</v>
      </c>
      <c r="K8389">
        <v>58</v>
      </c>
      <c r="L8389">
        <v>53</v>
      </c>
      <c r="M8389">
        <v>83.8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17.2</v>
      </c>
      <c r="V8389">
        <v>8</v>
      </c>
      <c r="W8389">
        <v>188.8</v>
      </c>
      <c r="X8389">
        <v>1025.5999999999999</v>
      </c>
      <c r="Y8389">
        <v>53.9</v>
      </c>
      <c r="Z8389">
        <v>6.2</v>
      </c>
      <c r="AA8389">
        <v>106.2</v>
      </c>
      <c r="AB8389">
        <v>9.1999999999999993</v>
      </c>
      <c r="AC8389">
        <v>5</v>
      </c>
      <c r="AD8389">
        <v>0</v>
      </c>
      <c r="AE8389" t="s">
        <v>25247</v>
      </c>
      <c r="AF8389" t="s">
        <v>25248</v>
      </c>
      <c r="AG8389">
        <v>0.21</v>
      </c>
      <c r="AH8389" t="s">
        <v>36</v>
      </c>
      <c r="AI8389" t="s">
        <v>37</v>
      </c>
      <c r="AJ8389" t="s">
        <v>38</v>
      </c>
    </row>
    <row r="8390" spans="1:36" x14ac:dyDescent="0.25">
      <c r="A8390" t="s">
        <v>32</v>
      </c>
      <c r="B8390" t="s">
        <v>25249</v>
      </c>
      <c r="C8390">
        <f>YEAR(B8390)</f>
        <v>2022</v>
      </c>
      <c r="D8390">
        <v>62.6</v>
      </c>
      <c r="E8390">
        <v>50</v>
      </c>
      <c r="F8390">
        <v>56.3</v>
      </c>
      <c r="H8390" s="2">
        <f>IF(F8390-56.66&lt;=0,0,IF(F8390-56.66&lt;=1,1,2))</f>
        <v>0</v>
      </c>
      <c r="I8390">
        <v>62.6</v>
      </c>
      <c r="J8390">
        <v>50</v>
      </c>
      <c r="K8390">
        <v>56.3</v>
      </c>
      <c r="L8390">
        <v>52</v>
      </c>
      <c r="M8390">
        <v>85.9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11.4</v>
      </c>
      <c r="V8390">
        <v>9.1</v>
      </c>
      <c r="W8390">
        <v>165.9</v>
      </c>
      <c r="X8390">
        <v>1027.2</v>
      </c>
      <c r="Y8390">
        <v>30.6</v>
      </c>
      <c r="Z8390">
        <v>6.2</v>
      </c>
      <c r="AA8390">
        <v>114.7</v>
      </c>
      <c r="AB8390">
        <v>9.9</v>
      </c>
      <c r="AC8390">
        <v>5</v>
      </c>
      <c r="AD8390">
        <v>0</v>
      </c>
      <c r="AE8390" t="s">
        <v>25250</v>
      </c>
      <c r="AF8390" t="s">
        <v>25251</v>
      </c>
      <c r="AG8390">
        <v>0.25</v>
      </c>
      <c r="AH8390" t="s">
        <v>36</v>
      </c>
      <c r="AI8390" t="s">
        <v>37</v>
      </c>
      <c r="AJ8390" t="s">
        <v>38</v>
      </c>
    </row>
    <row r="8391" spans="1:36" x14ac:dyDescent="0.25">
      <c r="A8391" t="s">
        <v>32</v>
      </c>
      <c r="B8391" t="s">
        <v>25252</v>
      </c>
      <c r="C8391">
        <f>YEAR(B8391)</f>
        <v>2022</v>
      </c>
      <c r="D8391">
        <v>62.6</v>
      </c>
      <c r="E8391">
        <v>49.9</v>
      </c>
      <c r="F8391">
        <v>54.8</v>
      </c>
      <c r="H8391" s="2">
        <f>IF(F8391-56.66&lt;=0,0,IF(F8391-56.66&lt;=1,1,2))</f>
        <v>0</v>
      </c>
      <c r="I8391">
        <v>62.6</v>
      </c>
      <c r="J8391">
        <v>46.7</v>
      </c>
      <c r="K8391">
        <v>54.5</v>
      </c>
      <c r="L8391">
        <v>51.4</v>
      </c>
      <c r="M8391">
        <v>88.7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13.9</v>
      </c>
      <c r="V8391">
        <v>8.1</v>
      </c>
      <c r="W8391">
        <v>170.9</v>
      </c>
      <c r="X8391">
        <v>1028.8</v>
      </c>
      <c r="Y8391">
        <v>33.4</v>
      </c>
      <c r="Z8391">
        <v>6.2</v>
      </c>
      <c r="AA8391">
        <v>117.6</v>
      </c>
      <c r="AB8391">
        <v>10.1</v>
      </c>
      <c r="AC8391">
        <v>5</v>
      </c>
      <c r="AD8391">
        <v>0</v>
      </c>
      <c r="AE8391" t="s">
        <v>25253</v>
      </c>
      <c r="AF8391" t="s">
        <v>25254</v>
      </c>
      <c r="AG8391">
        <v>0.27</v>
      </c>
      <c r="AH8391" t="s">
        <v>36</v>
      </c>
      <c r="AI8391" t="s">
        <v>37</v>
      </c>
      <c r="AJ8391" t="s">
        <v>38</v>
      </c>
    </row>
    <row r="8392" spans="1:36" x14ac:dyDescent="0.25">
      <c r="A8392" t="s">
        <v>32</v>
      </c>
      <c r="B8392" t="s">
        <v>25255</v>
      </c>
      <c r="C8392">
        <f>YEAR(B8392)</f>
        <v>2023</v>
      </c>
      <c r="D8392">
        <v>60.8</v>
      </c>
      <c r="E8392">
        <v>50</v>
      </c>
      <c r="F8392">
        <v>55.5</v>
      </c>
      <c r="H8392" s="2">
        <f>IF(F8392-56.66&lt;=0,0,IF(F8392-56.66&lt;=1,1,2))</f>
        <v>0</v>
      </c>
      <c r="I8392">
        <v>60.8</v>
      </c>
      <c r="J8392">
        <v>47.8</v>
      </c>
      <c r="K8392">
        <v>55.4</v>
      </c>
      <c r="L8392">
        <v>51.9</v>
      </c>
      <c r="M8392">
        <v>87.8</v>
      </c>
      <c r="N8392">
        <f>AVERAGE(M8392:M8756)</f>
        <v>71.349041095890371</v>
      </c>
      <c r="O8392">
        <v>2E-3</v>
      </c>
      <c r="P8392">
        <v>100</v>
      </c>
      <c r="Q8392">
        <v>4.17</v>
      </c>
      <c r="R8392" t="s">
        <v>40</v>
      </c>
      <c r="S8392">
        <v>0</v>
      </c>
      <c r="T8392">
        <v>0</v>
      </c>
      <c r="U8392">
        <v>21</v>
      </c>
      <c r="V8392">
        <v>13.9</v>
      </c>
      <c r="W8392">
        <v>16.600000000000001</v>
      </c>
      <c r="X8392">
        <v>1028.5999999999999</v>
      </c>
      <c r="Y8392">
        <v>64.900000000000006</v>
      </c>
      <c r="Z8392">
        <v>6.2</v>
      </c>
      <c r="AA8392">
        <v>88.9</v>
      </c>
      <c r="AB8392">
        <v>7.7</v>
      </c>
      <c r="AC8392">
        <v>4</v>
      </c>
      <c r="AD8392">
        <v>0</v>
      </c>
      <c r="AE8392" t="s">
        <v>25256</v>
      </c>
      <c r="AF8392" t="s">
        <v>25257</v>
      </c>
      <c r="AG8392">
        <v>0.31</v>
      </c>
      <c r="AH8392" t="s">
        <v>56</v>
      </c>
      <c r="AI8392" t="s">
        <v>61</v>
      </c>
      <c r="AJ8392" t="s">
        <v>40</v>
      </c>
    </row>
    <row r="8393" spans="1:36" x14ac:dyDescent="0.25">
      <c r="A8393" t="s">
        <v>32</v>
      </c>
      <c r="B8393" t="s">
        <v>25258</v>
      </c>
      <c r="C8393">
        <f>YEAR(B8393)</f>
        <v>2023</v>
      </c>
      <c r="D8393">
        <v>62.6</v>
      </c>
      <c r="E8393">
        <v>51.8</v>
      </c>
      <c r="F8393">
        <v>56.7</v>
      </c>
      <c r="H8393" s="2">
        <f>IF(F8393-56.66&lt;=0,0,IF(F8393-56.66&lt;=1,1,2))</f>
        <v>1</v>
      </c>
      <c r="I8393">
        <v>62.6</v>
      </c>
      <c r="J8393">
        <v>51.8</v>
      </c>
      <c r="K8393">
        <v>56.7</v>
      </c>
      <c r="L8393">
        <v>51.8</v>
      </c>
      <c r="M8393">
        <v>83.9</v>
      </c>
      <c r="O8393">
        <v>0.09</v>
      </c>
      <c r="P8393">
        <v>100</v>
      </c>
      <c r="Q8393">
        <v>4.17</v>
      </c>
      <c r="R8393" t="s">
        <v>40</v>
      </c>
      <c r="S8393">
        <v>0</v>
      </c>
      <c r="T8393">
        <v>0</v>
      </c>
      <c r="U8393">
        <v>18.3</v>
      </c>
      <c r="V8393">
        <v>11.4</v>
      </c>
      <c r="W8393">
        <v>310.8</v>
      </c>
      <c r="X8393">
        <v>1028.7</v>
      </c>
      <c r="Y8393">
        <v>63</v>
      </c>
      <c r="Z8393">
        <v>6.2</v>
      </c>
      <c r="AA8393">
        <v>104.7</v>
      </c>
      <c r="AB8393">
        <v>9</v>
      </c>
      <c r="AC8393">
        <v>5</v>
      </c>
      <c r="AD8393">
        <v>0</v>
      </c>
      <c r="AE8393" t="s">
        <v>25259</v>
      </c>
      <c r="AF8393" t="s">
        <v>25260</v>
      </c>
      <c r="AG8393">
        <v>0.34</v>
      </c>
      <c r="AH8393" t="s">
        <v>56</v>
      </c>
      <c r="AI8393" t="s">
        <v>78</v>
      </c>
      <c r="AJ8393" t="s">
        <v>40</v>
      </c>
    </row>
    <row r="8394" spans="1:36" x14ac:dyDescent="0.25">
      <c r="A8394" t="s">
        <v>32</v>
      </c>
      <c r="B8394" t="s">
        <v>25261</v>
      </c>
      <c r="C8394">
        <f>YEAR(B8394)</f>
        <v>2023</v>
      </c>
      <c r="D8394">
        <v>60.8</v>
      </c>
      <c r="E8394">
        <v>48.2</v>
      </c>
      <c r="F8394">
        <v>53.5</v>
      </c>
      <c r="H8394" s="2">
        <f>IF(F8394-56.66&lt;=0,0,IF(F8394-56.66&lt;=1,1,2))</f>
        <v>0</v>
      </c>
      <c r="I8394">
        <v>60.8</v>
      </c>
      <c r="J8394">
        <v>45.6</v>
      </c>
      <c r="K8394">
        <v>52.9</v>
      </c>
      <c r="L8394">
        <v>49.6</v>
      </c>
      <c r="M8394">
        <v>86.8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15</v>
      </c>
      <c r="V8394">
        <v>6.9</v>
      </c>
      <c r="W8394">
        <v>178.3</v>
      </c>
      <c r="X8394">
        <v>1027.5</v>
      </c>
      <c r="Y8394">
        <v>45.2</v>
      </c>
      <c r="Z8394">
        <v>6.2</v>
      </c>
      <c r="AA8394">
        <v>127.6</v>
      </c>
      <c r="AB8394">
        <v>11</v>
      </c>
      <c r="AC8394">
        <v>5</v>
      </c>
      <c r="AD8394">
        <v>0</v>
      </c>
      <c r="AE8394" t="s">
        <v>25262</v>
      </c>
      <c r="AF8394" t="s">
        <v>25263</v>
      </c>
      <c r="AG8394">
        <v>0.38</v>
      </c>
      <c r="AH8394" t="s">
        <v>36</v>
      </c>
      <c r="AI8394" t="s">
        <v>37</v>
      </c>
      <c r="AJ8394" t="s">
        <v>38</v>
      </c>
    </row>
    <row r="8395" spans="1:36" x14ac:dyDescent="0.25">
      <c r="A8395" t="s">
        <v>32</v>
      </c>
      <c r="B8395" t="s">
        <v>25264</v>
      </c>
      <c r="C8395">
        <f>YEAR(B8395)</f>
        <v>2023</v>
      </c>
      <c r="D8395">
        <v>62.6</v>
      </c>
      <c r="E8395">
        <v>44.6</v>
      </c>
      <c r="F8395">
        <v>53.8</v>
      </c>
      <c r="H8395" s="2">
        <f>IF(F8395-56.66&lt;=0,0,IF(F8395-56.66&lt;=1,1,2))</f>
        <v>0</v>
      </c>
      <c r="I8395">
        <v>62.6</v>
      </c>
      <c r="J8395">
        <v>39.200000000000003</v>
      </c>
      <c r="K8395">
        <v>52.2</v>
      </c>
      <c r="L8395">
        <v>48</v>
      </c>
      <c r="M8395">
        <v>81.2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17.2</v>
      </c>
      <c r="V8395">
        <v>12.8</v>
      </c>
      <c r="W8395">
        <v>255.8</v>
      </c>
      <c r="X8395">
        <v>1024.5</v>
      </c>
      <c r="Y8395">
        <v>39.6</v>
      </c>
      <c r="Z8395">
        <v>6.2</v>
      </c>
      <c r="AA8395">
        <v>119.3</v>
      </c>
      <c r="AB8395">
        <v>10.3</v>
      </c>
      <c r="AC8395">
        <v>5</v>
      </c>
      <c r="AD8395">
        <v>0</v>
      </c>
      <c r="AE8395" t="s">
        <v>25265</v>
      </c>
      <c r="AF8395" t="s">
        <v>25266</v>
      </c>
      <c r="AG8395">
        <v>0.41</v>
      </c>
      <c r="AH8395" t="s">
        <v>36</v>
      </c>
      <c r="AI8395" t="s">
        <v>37</v>
      </c>
      <c r="AJ8395" t="s">
        <v>38</v>
      </c>
    </row>
    <row r="8396" spans="1:36" x14ac:dyDescent="0.25">
      <c r="A8396" t="s">
        <v>32</v>
      </c>
      <c r="B8396" t="s">
        <v>25267</v>
      </c>
      <c r="C8396">
        <f>YEAR(B8396)</f>
        <v>2023</v>
      </c>
      <c r="D8396">
        <v>62.6</v>
      </c>
      <c r="E8396">
        <v>50</v>
      </c>
      <c r="F8396">
        <v>58.6</v>
      </c>
      <c r="H8396" s="2">
        <f>IF(F8396-56.66&lt;=0,0,IF(F8396-56.66&lt;=1,1,2))</f>
        <v>2</v>
      </c>
      <c r="I8396">
        <v>62.6</v>
      </c>
      <c r="J8396">
        <v>47.2</v>
      </c>
      <c r="K8396">
        <v>58.4</v>
      </c>
      <c r="L8396">
        <v>51.9</v>
      </c>
      <c r="M8396">
        <v>78.7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19.2</v>
      </c>
      <c r="V8396">
        <v>12.8</v>
      </c>
      <c r="W8396">
        <v>293.8</v>
      </c>
      <c r="X8396">
        <v>1021.8</v>
      </c>
      <c r="Y8396">
        <v>69.8</v>
      </c>
      <c r="Z8396">
        <v>6.2</v>
      </c>
      <c r="AA8396">
        <v>107.1</v>
      </c>
      <c r="AB8396">
        <v>9.1999999999999993</v>
      </c>
      <c r="AC8396">
        <v>5</v>
      </c>
      <c r="AD8396">
        <v>0</v>
      </c>
      <c r="AE8396" t="s">
        <v>25268</v>
      </c>
      <c r="AF8396" t="s">
        <v>25269</v>
      </c>
      <c r="AG8396">
        <v>0.45</v>
      </c>
      <c r="AH8396" t="s">
        <v>36</v>
      </c>
      <c r="AI8396" t="s">
        <v>37</v>
      </c>
      <c r="AJ8396" t="s">
        <v>38</v>
      </c>
    </row>
    <row r="8397" spans="1:36" x14ac:dyDescent="0.25">
      <c r="A8397" t="s">
        <v>32</v>
      </c>
      <c r="B8397" t="s">
        <v>25270</v>
      </c>
      <c r="C8397">
        <f>YEAR(B8397)</f>
        <v>2023</v>
      </c>
      <c r="D8397">
        <v>64.400000000000006</v>
      </c>
      <c r="E8397">
        <v>48.2</v>
      </c>
      <c r="F8397">
        <v>56.5</v>
      </c>
      <c r="H8397" s="2">
        <f>IF(F8397-56.66&lt;=0,0,IF(F8397-56.66&lt;=1,1,2))</f>
        <v>0</v>
      </c>
      <c r="I8397">
        <v>64.400000000000006</v>
      </c>
      <c r="J8397">
        <v>44.1</v>
      </c>
      <c r="K8397">
        <v>56.1</v>
      </c>
      <c r="L8397">
        <v>50.3</v>
      </c>
      <c r="M8397">
        <v>80.599999999999994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16.8</v>
      </c>
      <c r="V8397">
        <v>16.100000000000001</v>
      </c>
      <c r="W8397">
        <v>249.1</v>
      </c>
      <c r="X8397">
        <v>1020.7</v>
      </c>
      <c r="Y8397">
        <v>41.5</v>
      </c>
      <c r="Z8397">
        <v>6.2</v>
      </c>
      <c r="AA8397">
        <v>109.1</v>
      </c>
      <c r="AB8397">
        <v>9.3000000000000007</v>
      </c>
      <c r="AC8397">
        <v>4</v>
      </c>
      <c r="AD8397">
        <v>0</v>
      </c>
      <c r="AE8397" t="s">
        <v>25271</v>
      </c>
      <c r="AF8397" t="s">
        <v>25272</v>
      </c>
      <c r="AG8397">
        <v>0.48</v>
      </c>
      <c r="AH8397" t="s">
        <v>36</v>
      </c>
      <c r="AI8397" t="s">
        <v>37</v>
      </c>
      <c r="AJ8397" t="s">
        <v>38</v>
      </c>
    </row>
    <row r="8398" spans="1:36" x14ac:dyDescent="0.25">
      <c r="A8398" t="s">
        <v>32</v>
      </c>
      <c r="B8398" t="s">
        <v>25273</v>
      </c>
      <c r="C8398">
        <f>YEAR(B8398)</f>
        <v>2023</v>
      </c>
      <c r="D8398">
        <v>62.6</v>
      </c>
      <c r="E8398">
        <v>51.8</v>
      </c>
      <c r="F8398">
        <v>56.5</v>
      </c>
      <c r="H8398" s="2">
        <f>IF(F8398-56.66&lt;=0,0,IF(F8398-56.66&lt;=1,1,2))</f>
        <v>0</v>
      </c>
      <c r="I8398">
        <v>62.6</v>
      </c>
      <c r="J8398">
        <v>51.8</v>
      </c>
      <c r="K8398">
        <v>56.5</v>
      </c>
      <c r="L8398">
        <v>51.6</v>
      </c>
      <c r="M8398">
        <v>84.5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18.8</v>
      </c>
      <c r="V8398">
        <v>6.9</v>
      </c>
      <c r="W8398">
        <v>206</v>
      </c>
      <c r="X8398">
        <v>1021.6</v>
      </c>
      <c r="Y8398">
        <v>41.9</v>
      </c>
      <c r="Z8398">
        <v>6.2</v>
      </c>
      <c r="AA8398">
        <v>101.9</v>
      </c>
      <c r="AB8398">
        <v>8.8000000000000007</v>
      </c>
      <c r="AC8398">
        <v>4</v>
      </c>
      <c r="AD8398">
        <v>0</v>
      </c>
      <c r="AE8398" t="s">
        <v>25274</v>
      </c>
      <c r="AF8398" t="s">
        <v>25275</v>
      </c>
      <c r="AG8398">
        <v>0.5</v>
      </c>
      <c r="AH8398" t="s">
        <v>36</v>
      </c>
      <c r="AI8398" t="s">
        <v>702</v>
      </c>
      <c r="AJ8398" t="s">
        <v>38</v>
      </c>
    </row>
    <row r="8399" spans="1:36" x14ac:dyDescent="0.25">
      <c r="A8399" t="s">
        <v>32</v>
      </c>
      <c r="B8399" t="s">
        <v>25276</v>
      </c>
      <c r="C8399">
        <f>YEAR(B8399)</f>
        <v>2023</v>
      </c>
      <c r="D8399">
        <v>60.8</v>
      </c>
      <c r="E8399">
        <v>48.2</v>
      </c>
      <c r="F8399">
        <v>55.3</v>
      </c>
      <c r="H8399" s="2">
        <f>IF(F8399-56.66&lt;=0,0,IF(F8399-56.66&lt;=1,1,2))</f>
        <v>0</v>
      </c>
      <c r="I8399">
        <v>60.8</v>
      </c>
      <c r="J8399">
        <v>45.6</v>
      </c>
      <c r="K8399">
        <v>54.7</v>
      </c>
      <c r="L8399">
        <v>48.4</v>
      </c>
      <c r="M8399">
        <v>78.599999999999994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25.9</v>
      </c>
      <c r="V8399">
        <v>13.9</v>
      </c>
      <c r="W8399">
        <v>334.5</v>
      </c>
      <c r="X8399">
        <v>1020.1</v>
      </c>
      <c r="Y8399">
        <v>51.6</v>
      </c>
      <c r="Z8399">
        <v>6.2</v>
      </c>
      <c r="AA8399">
        <v>95.1</v>
      </c>
      <c r="AB8399">
        <v>8.3000000000000007</v>
      </c>
      <c r="AC8399">
        <v>4</v>
      </c>
      <c r="AD8399">
        <v>0</v>
      </c>
      <c r="AE8399" t="s">
        <v>25277</v>
      </c>
      <c r="AF8399" t="s">
        <v>25278</v>
      </c>
      <c r="AG8399">
        <v>0.55000000000000004</v>
      </c>
      <c r="AH8399" t="s">
        <v>36</v>
      </c>
      <c r="AI8399" t="s">
        <v>37</v>
      </c>
      <c r="AJ8399" t="s">
        <v>38</v>
      </c>
    </row>
    <row r="8400" spans="1:36" x14ac:dyDescent="0.25">
      <c r="A8400" t="s">
        <v>32</v>
      </c>
      <c r="B8400" t="s">
        <v>25279</v>
      </c>
      <c r="C8400">
        <f>YEAR(B8400)</f>
        <v>2023</v>
      </c>
      <c r="D8400">
        <v>62.6</v>
      </c>
      <c r="E8400">
        <v>48.2</v>
      </c>
      <c r="F8400">
        <v>55</v>
      </c>
      <c r="H8400" s="2">
        <f>IF(F8400-56.66&lt;=0,0,IF(F8400-56.66&lt;=1,1,2))</f>
        <v>0</v>
      </c>
      <c r="I8400">
        <v>62.6</v>
      </c>
      <c r="J8400">
        <v>44.6</v>
      </c>
      <c r="K8400">
        <v>54.8</v>
      </c>
      <c r="L8400">
        <v>48.8</v>
      </c>
      <c r="M8400">
        <v>80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15</v>
      </c>
      <c r="V8400">
        <v>11.4</v>
      </c>
      <c r="W8400">
        <v>175.2</v>
      </c>
      <c r="X8400">
        <v>1021.1</v>
      </c>
      <c r="Y8400">
        <v>36.1</v>
      </c>
      <c r="Z8400">
        <v>6.2</v>
      </c>
      <c r="AA8400">
        <v>134.1</v>
      </c>
      <c r="AB8400">
        <v>11.7</v>
      </c>
      <c r="AC8400">
        <v>6</v>
      </c>
      <c r="AD8400">
        <v>0</v>
      </c>
      <c r="AE8400" t="s">
        <v>25280</v>
      </c>
      <c r="AF8400" t="s">
        <v>25281</v>
      </c>
      <c r="AG8400">
        <v>0.57999999999999996</v>
      </c>
      <c r="AH8400" t="s">
        <v>36</v>
      </c>
      <c r="AI8400" t="s">
        <v>37</v>
      </c>
      <c r="AJ8400" t="s">
        <v>38</v>
      </c>
    </row>
    <row r="8401" spans="1:36" x14ac:dyDescent="0.25">
      <c r="A8401" t="s">
        <v>32</v>
      </c>
      <c r="B8401" t="s">
        <v>25282</v>
      </c>
      <c r="C8401">
        <f>YEAR(B8401)</f>
        <v>2023</v>
      </c>
      <c r="D8401">
        <v>64.400000000000006</v>
      </c>
      <c r="E8401">
        <v>53.6</v>
      </c>
      <c r="F8401">
        <v>59.4</v>
      </c>
      <c r="H8401" s="2">
        <f>IF(F8401-56.66&lt;=0,0,IF(F8401-56.66&lt;=1,1,2))</f>
        <v>2</v>
      </c>
      <c r="I8401">
        <v>64.400000000000006</v>
      </c>
      <c r="J8401">
        <v>53.6</v>
      </c>
      <c r="K8401">
        <v>59.4</v>
      </c>
      <c r="L8401">
        <v>51.6</v>
      </c>
      <c r="M8401">
        <v>75.8</v>
      </c>
      <c r="O8401">
        <v>8.1000000000000003E-2</v>
      </c>
      <c r="P8401">
        <v>100</v>
      </c>
      <c r="Q8401">
        <v>4.17</v>
      </c>
      <c r="R8401" t="s">
        <v>40</v>
      </c>
      <c r="S8401">
        <v>0</v>
      </c>
      <c r="T8401">
        <v>0</v>
      </c>
      <c r="U8401">
        <v>43.8</v>
      </c>
      <c r="V8401">
        <v>24.2</v>
      </c>
      <c r="W8401">
        <v>184.6</v>
      </c>
      <c r="X8401">
        <v>1016.1</v>
      </c>
      <c r="Y8401">
        <v>58.9</v>
      </c>
      <c r="Z8401">
        <v>6.2</v>
      </c>
      <c r="AA8401">
        <v>107.1</v>
      </c>
      <c r="AB8401">
        <v>9.1999999999999993</v>
      </c>
      <c r="AC8401">
        <v>4</v>
      </c>
      <c r="AD8401">
        <v>0</v>
      </c>
      <c r="AE8401" t="s">
        <v>25283</v>
      </c>
      <c r="AF8401" t="s">
        <v>25284</v>
      </c>
      <c r="AG8401">
        <v>0.62</v>
      </c>
      <c r="AH8401" t="s">
        <v>56</v>
      </c>
      <c r="AI8401" t="s">
        <v>65</v>
      </c>
      <c r="AJ8401" t="s">
        <v>40</v>
      </c>
    </row>
    <row r="8402" spans="1:36" x14ac:dyDescent="0.25">
      <c r="A8402" t="s">
        <v>32</v>
      </c>
      <c r="B8402" t="s">
        <v>25285</v>
      </c>
      <c r="C8402">
        <f>YEAR(B8402)</f>
        <v>2023</v>
      </c>
      <c r="D8402">
        <v>60.8</v>
      </c>
      <c r="E8402">
        <v>50</v>
      </c>
      <c r="F8402">
        <v>56.1</v>
      </c>
      <c r="H8402" s="2">
        <f>IF(F8402-56.66&lt;=0,0,IF(F8402-56.66&lt;=1,1,2))</f>
        <v>0</v>
      </c>
      <c r="I8402">
        <v>60.8</v>
      </c>
      <c r="J8402">
        <v>48.4</v>
      </c>
      <c r="K8402">
        <v>56</v>
      </c>
      <c r="L8402">
        <v>46.5</v>
      </c>
      <c r="M8402">
        <v>70.599999999999994</v>
      </c>
      <c r="O8402">
        <v>1.6E-2</v>
      </c>
      <c r="P8402">
        <v>100</v>
      </c>
      <c r="Q8402">
        <v>4.17</v>
      </c>
      <c r="R8402" t="s">
        <v>40</v>
      </c>
      <c r="S8402">
        <v>0</v>
      </c>
      <c r="T8402">
        <v>0</v>
      </c>
      <c r="U8402">
        <v>27.7</v>
      </c>
      <c r="V8402">
        <v>20.8</v>
      </c>
      <c r="W8402">
        <v>189.4</v>
      </c>
      <c r="X8402">
        <v>1012.2</v>
      </c>
      <c r="Y8402">
        <v>72.599999999999994</v>
      </c>
      <c r="Z8402">
        <v>6.2</v>
      </c>
      <c r="AA8402">
        <v>107.4</v>
      </c>
      <c r="AB8402">
        <v>9.3000000000000007</v>
      </c>
      <c r="AC8402">
        <v>5</v>
      </c>
      <c r="AD8402">
        <v>0</v>
      </c>
      <c r="AE8402" t="s">
        <v>25286</v>
      </c>
      <c r="AF8402" t="s">
        <v>25287</v>
      </c>
      <c r="AG8402">
        <v>0.65</v>
      </c>
      <c r="AH8402" t="s">
        <v>56</v>
      </c>
      <c r="AI8402" t="s">
        <v>137</v>
      </c>
      <c r="AJ8402" t="s">
        <v>40</v>
      </c>
    </row>
    <row r="8403" spans="1:36" x14ac:dyDescent="0.25">
      <c r="A8403" t="s">
        <v>32</v>
      </c>
      <c r="B8403" t="s">
        <v>25288</v>
      </c>
      <c r="C8403">
        <f>YEAR(B8403)</f>
        <v>2023</v>
      </c>
      <c r="D8403">
        <v>59</v>
      </c>
      <c r="E8403">
        <v>46.4</v>
      </c>
      <c r="F8403">
        <v>53.2</v>
      </c>
      <c r="H8403" s="2">
        <f>IF(F8403-56.66&lt;=0,0,IF(F8403-56.66&lt;=1,1,2))</f>
        <v>0</v>
      </c>
      <c r="I8403">
        <v>59</v>
      </c>
      <c r="J8403">
        <v>42.4</v>
      </c>
      <c r="K8403">
        <v>52.5</v>
      </c>
      <c r="L8403">
        <v>46.7</v>
      </c>
      <c r="M8403">
        <v>79.099999999999994</v>
      </c>
      <c r="O8403">
        <v>1.2E-2</v>
      </c>
      <c r="P8403">
        <v>100</v>
      </c>
      <c r="Q8403">
        <v>4.17</v>
      </c>
      <c r="R8403" t="s">
        <v>40</v>
      </c>
      <c r="S8403">
        <v>0</v>
      </c>
      <c r="T8403">
        <v>0</v>
      </c>
      <c r="U8403">
        <v>19.2</v>
      </c>
      <c r="V8403">
        <v>12.7</v>
      </c>
      <c r="W8403">
        <v>233.9</v>
      </c>
      <c r="X8403">
        <v>1015.4</v>
      </c>
      <c r="Y8403">
        <v>53.3</v>
      </c>
      <c r="Z8403">
        <v>6.2</v>
      </c>
      <c r="AA8403">
        <v>120</v>
      </c>
      <c r="AB8403">
        <v>10.199999999999999</v>
      </c>
      <c r="AC8403">
        <v>5</v>
      </c>
      <c r="AD8403">
        <v>0</v>
      </c>
      <c r="AE8403" t="s">
        <v>25289</v>
      </c>
      <c r="AF8403" t="s">
        <v>25290</v>
      </c>
      <c r="AG8403">
        <v>0.68</v>
      </c>
      <c r="AH8403" t="s">
        <v>56</v>
      </c>
      <c r="AI8403" t="s">
        <v>78</v>
      </c>
      <c r="AJ8403" t="s">
        <v>40</v>
      </c>
    </row>
    <row r="8404" spans="1:36" x14ac:dyDescent="0.25">
      <c r="A8404" t="s">
        <v>32</v>
      </c>
      <c r="B8404" t="s">
        <v>25291</v>
      </c>
      <c r="C8404">
        <f>YEAR(B8404)</f>
        <v>2023</v>
      </c>
      <c r="D8404">
        <v>55.4</v>
      </c>
      <c r="E8404">
        <v>48.2</v>
      </c>
      <c r="F8404">
        <v>51.8</v>
      </c>
      <c r="H8404" s="2">
        <f>IF(F8404-56.66&lt;=0,0,IF(F8404-56.66&lt;=1,1,2))</f>
        <v>0</v>
      </c>
      <c r="I8404">
        <v>55.4</v>
      </c>
      <c r="J8404">
        <v>45.6</v>
      </c>
      <c r="K8404">
        <v>51.5</v>
      </c>
      <c r="L8404">
        <v>48.1</v>
      </c>
      <c r="M8404">
        <v>87.3</v>
      </c>
      <c r="O8404">
        <v>4.9000000000000002E-2</v>
      </c>
      <c r="P8404">
        <v>100</v>
      </c>
      <c r="Q8404">
        <v>8.33</v>
      </c>
      <c r="R8404" t="s">
        <v>40</v>
      </c>
      <c r="S8404">
        <v>0</v>
      </c>
      <c r="T8404">
        <v>0</v>
      </c>
      <c r="U8404">
        <v>26.8</v>
      </c>
      <c r="V8404">
        <v>21.8</v>
      </c>
      <c r="W8404">
        <v>285.60000000000002</v>
      </c>
      <c r="X8404">
        <v>1016.3</v>
      </c>
      <c r="Y8404">
        <v>81.400000000000006</v>
      </c>
      <c r="Z8404">
        <v>6.2</v>
      </c>
      <c r="AA8404">
        <v>106.7</v>
      </c>
      <c r="AB8404">
        <v>9</v>
      </c>
      <c r="AC8404">
        <v>4</v>
      </c>
      <c r="AD8404">
        <v>0</v>
      </c>
      <c r="AE8404" t="s">
        <v>25292</v>
      </c>
      <c r="AF8404" t="s">
        <v>25293</v>
      </c>
      <c r="AG8404">
        <v>0.72</v>
      </c>
      <c r="AH8404" t="s">
        <v>56</v>
      </c>
      <c r="AI8404" t="s">
        <v>101</v>
      </c>
      <c r="AJ8404" t="s">
        <v>40</v>
      </c>
    </row>
    <row r="8405" spans="1:36" x14ac:dyDescent="0.25">
      <c r="A8405" t="s">
        <v>32</v>
      </c>
      <c r="B8405" t="s">
        <v>25294</v>
      </c>
      <c r="C8405">
        <f>YEAR(B8405)</f>
        <v>2023</v>
      </c>
      <c r="D8405">
        <v>59</v>
      </c>
      <c r="E8405">
        <v>46.4</v>
      </c>
      <c r="F8405">
        <v>54.7</v>
      </c>
      <c r="H8405" s="2">
        <f>IF(F8405-56.66&lt;=0,0,IF(F8405-56.66&lt;=1,1,2))</f>
        <v>0</v>
      </c>
      <c r="I8405">
        <v>59</v>
      </c>
      <c r="J8405">
        <v>42.4</v>
      </c>
      <c r="K8405">
        <v>54.1</v>
      </c>
      <c r="L8405">
        <v>46.9</v>
      </c>
      <c r="M8405">
        <v>75.599999999999994</v>
      </c>
      <c r="O8405">
        <v>0.64600000000000002</v>
      </c>
      <c r="P8405">
        <v>100</v>
      </c>
      <c r="Q8405">
        <v>4.17</v>
      </c>
      <c r="R8405" t="s">
        <v>40</v>
      </c>
      <c r="S8405">
        <v>0</v>
      </c>
      <c r="T8405">
        <v>0</v>
      </c>
      <c r="U8405">
        <v>21.9</v>
      </c>
      <c r="V8405">
        <v>25.3</v>
      </c>
      <c r="W8405">
        <v>303.8</v>
      </c>
      <c r="X8405">
        <v>1018.1</v>
      </c>
      <c r="Y8405">
        <v>57.3</v>
      </c>
      <c r="Z8405">
        <v>6.2</v>
      </c>
      <c r="AA8405">
        <v>124.8</v>
      </c>
      <c r="AB8405">
        <v>10.6</v>
      </c>
      <c r="AC8405">
        <v>5</v>
      </c>
      <c r="AD8405">
        <v>0</v>
      </c>
      <c r="AE8405" t="s">
        <v>25295</v>
      </c>
      <c r="AF8405" t="s">
        <v>25296</v>
      </c>
      <c r="AG8405">
        <v>0.75</v>
      </c>
      <c r="AH8405" t="s">
        <v>56</v>
      </c>
      <c r="AI8405" t="s">
        <v>2069</v>
      </c>
      <c r="AJ8405" t="s">
        <v>40</v>
      </c>
    </row>
    <row r="8406" spans="1:36" x14ac:dyDescent="0.25">
      <c r="A8406" t="s">
        <v>32</v>
      </c>
      <c r="B8406" t="s">
        <v>25297</v>
      </c>
      <c r="C8406">
        <f>YEAR(B8406)</f>
        <v>2023</v>
      </c>
      <c r="D8406">
        <v>57.2</v>
      </c>
      <c r="E8406">
        <v>44.6</v>
      </c>
      <c r="F8406">
        <v>51.4</v>
      </c>
      <c r="H8406" s="2">
        <f>IF(F8406-56.66&lt;=0,0,IF(F8406-56.66&lt;=1,1,2))</f>
        <v>0</v>
      </c>
      <c r="I8406">
        <v>57.2</v>
      </c>
      <c r="J8406">
        <v>40.1</v>
      </c>
      <c r="K8406">
        <v>49.8</v>
      </c>
      <c r="L8406">
        <v>47.3</v>
      </c>
      <c r="M8406">
        <v>85.9</v>
      </c>
      <c r="O8406">
        <v>1E-3</v>
      </c>
      <c r="P8406">
        <v>100</v>
      </c>
      <c r="Q8406">
        <v>4.17</v>
      </c>
      <c r="R8406" t="s">
        <v>40</v>
      </c>
      <c r="S8406">
        <v>0</v>
      </c>
      <c r="T8406">
        <v>0</v>
      </c>
      <c r="U8406">
        <v>10.1</v>
      </c>
      <c r="V8406">
        <v>9.1999999999999993</v>
      </c>
      <c r="W8406">
        <v>175.9</v>
      </c>
      <c r="X8406">
        <v>1016.7</v>
      </c>
      <c r="Y8406">
        <v>62.9</v>
      </c>
      <c r="Z8406">
        <v>6.2</v>
      </c>
      <c r="AA8406">
        <v>88.9</v>
      </c>
      <c r="AB8406">
        <v>7.7</v>
      </c>
      <c r="AC8406">
        <v>4</v>
      </c>
      <c r="AD8406">
        <v>0</v>
      </c>
      <c r="AE8406" t="s">
        <v>25298</v>
      </c>
      <c r="AF8406" t="s">
        <v>25299</v>
      </c>
      <c r="AG8406">
        <v>0.75</v>
      </c>
      <c r="AH8406" t="s">
        <v>56</v>
      </c>
      <c r="AI8406" t="s">
        <v>65</v>
      </c>
      <c r="AJ8406" t="s">
        <v>40</v>
      </c>
    </row>
    <row r="8407" spans="1:36" x14ac:dyDescent="0.25">
      <c r="A8407" t="s">
        <v>32</v>
      </c>
      <c r="B8407" t="s">
        <v>25300</v>
      </c>
      <c r="C8407">
        <f>YEAR(B8407)</f>
        <v>2023</v>
      </c>
      <c r="D8407">
        <v>60.8</v>
      </c>
      <c r="E8407">
        <v>48.2</v>
      </c>
      <c r="F8407">
        <v>54.4</v>
      </c>
      <c r="H8407" s="2">
        <f>IF(F8407-56.66&lt;=0,0,IF(F8407-56.66&lt;=1,1,2))</f>
        <v>0</v>
      </c>
      <c r="I8407">
        <v>60.8</v>
      </c>
      <c r="J8407">
        <v>46.3</v>
      </c>
      <c r="K8407">
        <v>54.2</v>
      </c>
      <c r="L8407">
        <v>50</v>
      </c>
      <c r="M8407">
        <v>85.5</v>
      </c>
      <c r="O8407">
        <v>1.2E-2</v>
      </c>
      <c r="P8407">
        <v>100</v>
      </c>
      <c r="Q8407">
        <v>8.33</v>
      </c>
      <c r="R8407" t="s">
        <v>40</v>
      </c>
      <c r="S8407">
        <v>0</v>
      </c>
      <c r="T8407">
        <v>0</v>
      </c>
      <c r="U8407">
        <v>16.100000000000001</v>
      </c>
      <c r="V8407">
        <v>12.8</v>
      </c>
      <c r="W8407">
        <v>182.4</v>
      </c>
      <c r="X8407">
        <v>1016.7</v>
      </c>
      <c r="Y8407">
        <v>51.5</v>
      </c>
      <c r="Z8407">
        <v>6.1</v>
      </c>
      <c r="AA8407">
        <v>116.2</v>
      </c>
      <c r="AB8407">
        <v>10</v>
      </c>
      <c r="AC8407">
        <v>5</v>
      </c>
      <c r="AD8407">
        <v>0</v>
      </c>
      <c r="AE8407" t="s">
        <v>25301</v>
      </c>
      <c r="AF8407" t="s">
        <v>25302</v>
      </c>
      <c r="AG8407">
        <v>0.82</v>
      </c>
      <c r="AH8407" t="s">
        <v>56</v>
      </c>
      <c r="AI8407" t="s">
        <v>8152</v>
      </c>
      <c r="AJ8407" t="s">
        <v>40</v>
      </c>
    </row>
    <row r="8408" spans="1:36" x14ac:dyDescent="0.25">
      <c r="A8408" t="s">
        <v>32</v>
      </c>
      <c r="B8408" t="s">
        <v>25303</v>
      </c>
      <c r="C8408">
        <f>YEAR(B8408)</f>
        <v>2023</v>
      </c>
      <c r="D8408">
        <v>66.2</v>
      </c>
      <c r="E8408">
        <v>51.8</v>
      </c>
      <c r="F8408">
        <v>60.1</v>
      </c>
      <c r="H8408" s="2">
        <f>IF(F8408-56.66&lt;=0,0,IF(F8408-56.66&lt;=1,1,2))</f>
        <v>2</v>
      </c>
      <c r="I8408">
        <v>66.2</v>
      </c>
      <c r="J8408">
        <v>51.8</v>
      </c>
      <c r="K8408">
        <v>60.1</v>
      </c>
      <c r="L8408">
        <v>50</v>
      </c>
      <c r="M8408">
        <v>69.8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38</v>
      </c>
      <c r="V8408">
        <v>26.3</v>
      </c>
      <c r="W8408">
        <v>177.2</v>
      </c>
      <c r="X8408">
        <v>1016.6</v>
      </c>
      <c r="Y8408">
        <v>28.8</v>
      </c>
      <c r="Z8408">
        <v>6.2</v>
      </c>
      <c r="AA8408">
        <v>117.1</v>
      </c>
      <c r="AB8408">
        <v>10</v>
      </c>
      <c r="AC8408">
        <v>5</v>
      </c>
      <c r="AD8408">
        <v>0</v>
      </c>
      <c r="AE8408" t="s">
        <v>25304</v>
      </c>
      <c r="AF8408" t="s">
        <v>25305</v>
      </c>
      <c r="AG8408">
        <v>0.85</v>
      </c>
      <c r="AH8408" t="s">
        <v>36</v>
      </c>
      <c r="AI8408" t="s">
        <v>37</v>
      </c>
      <c r="AJ8408" t="s">
        <v>38</v>
      </c>
    </row>
    <row r="8409" spans="1:36" x14ac:dyDescent="0.25">
      <c r="A8409" t="s">
        <v>32</v>
      </c>
      <c r="B8409" t="s">
        <v>25306</v>
      </c>
      <c r="C8409">
        <f>YEAR(B8409)</f>
        <v>2023</v>
      </c>
      <c r="D8409">
        <v>66.2</v>
      </c>
      <c r="E8409">
        <v>59</v>
      </c>
      <c r="F8409">
        <v>61.8</v>
      </c>
      <c r="H8409" s="2">
        <f>IF(F8409-56.66&lt;=0,0,IF(F8409-56.66&lt;=1,1,2))</f>
        <v>2</v>
      </c>
      <c r="I8409">
        <v>66.2</v>
      </c>
      <c r="J8409">
        <v>59</v>
      </c>
      <c r="K8409">
        <v>61.8</v>
      </c>
      <c r="L8409">
        <v>51.3</v>
      </c>
      <c r="M8409">
        <v>68.7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46.1</v>
      </c>
      <c r="V8409">
        <v>31.1</v>
      </c>
      <c r="W8409">
        <v>169.2</v>
      </c>
      <c r="X8409">
        <v>1017</v>
      </c>
      <c r="Y8409">
        <v>27.8</v>
      </c>
      <c r="Z8409">
        <v>6.2</v>
      </c>
      <c r="AA8409">
        <v>141.30000000000001</v>
      </c>
      <c r="AB8409">
        <v>12.1</v>
      </c>
      <c r="AC8409">
        <v>6</v>
      </c>
      <c r="AD8409">
        <v>0</v>
      </c>
      <c r="AE8409" t="s">
        <v>25307</v>
      </c>
      <c r="AF8409" t="s">
        <v>25308</v>
      </c>
      <c r="AG8409">
        <v>0.88</v>
      </c>
      <c r="AH8409" t="s">
        <v>36</v>
      </c>
      <c r="AI8409" t="s">
        <v>37</v>
      </c>
      <c r="AJ8409" t="s">
        <v>344</v>
      </c>
    </row>
    <row r="8410" spans="1:36" x14ac:dyDescent="0.25">
      <c r="A8410" t="s">
        <v>32</v>
      </c>
      <c r="B8410" t="s">
        <v>25309</v>
      </c>
      <c r="C8410">
        <f>YEAR(B8410)</f>
        <v>2023</v>
      </c>
      <c r="D8410">
        <v>66.2</v>
      </c>
      <c r="E8410">
        <v>59</v>
      </c>
      <c r="F8410">
        <v>61.9</v>
      </c>
      <c r="H8410" s="2">
        <f>IF(F8410-56.66&lt;=0,0,IF(F8410-56.66&lt;=1,1,2))</f>
        <v>2</v>
      </c>
      <c r="I8410">
        <v>66.2</v>
      </c>
      <c r="J8410">
        <v>59</v>
      </c>
      <c r="K8410">
        <v>61.9</v>
      </c>
      <c r="L8410">
        <v>50.7</v>
      </c>
      <c r="M8410">
        <v>67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41.4</v>
      </c>
      <c r="V8410">
        <v>29.9</v>
      </c>
      <c r="W8410">
        <v>181.1</v>
      </c>
      <c r="X8410">
        <v>1017.5</v>
      </c>
      <c r="Y8410">
        <v>34.299999999999997</v>
      </c>
      <c r="Z8410">
        <v>6.2</v>
      </c>
      <c r="AA8410">
        <v>137.6</v>
      </c>
      <c r="AB8410">
        <v>11.9</v>
      </c>
      <c r="AC8410">
        <v>6</v>
      </c>
      <c r="AD8410">
        <v>0</v>
      </c>
      <c r="AE8410" t="s">
        <v>25310</v>
      </c>
      <c r="AF8410" t="s">
        <v>25311</v>
      </c>
      <c r="AG8410">
        <v>0.92</v>
      </c>
      <c r="AH8410" t="s">
        <v>36</v>
      </c>
      <c r="AI8410" t="s">
        <v>37</v>
      </c>
      <c r="AJ8410" t="s">
        <v>38</v>
      </c>
    </row>
    <row r="8411" spans="1:36" x14ac:dyDescent="0.25">
      <c r="A8411" t="s">
        <v>32</v>
      </c>
      <c r="B8411" t="s">
        <v>25312</v>
      </c>
      <c r="C8411">
        <f>YEAR(B8411)</f>
        <v>2023</v>
      </c>
      <c r="D8411">
        <v>64.400000000000006</v>
      </c>
      <c r="E8411">
        <v>50</v>
      </c>
      <c r="F8411">
        <v>59.8</v>
      </c>
      <c r="H8411" s="2">
        <f>IF(F8411-56.66&lt;=0,0,IF(F8411-56.66&lt;=1,1,2))</f>
        <v>2</v>
      </c>
      <c r="I8411">
        <v>64.400000000000006</v>
      </c>
      <c r="J8411">
        <v>50</v>
      </c>
      <c r="K8411">
        <v>59.8</v>
      </c>
      <c r="L8411">
        <v>50</v>
      </c>
      <c r="M8411">
        <v>70.400000000000006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43.8</v>
      </c>
      <c r="V8411">
        <v>28.9</v>
      </c>
      <c r="W8411">
        <v>184.5</v>
      </c>
      <c r="X8411">
        <v>1014</v>
      </c>
      <c r="Y8411">
        <v>38.700000000000003</v>
      </c>
      <c r="Z8411">
        <v>6.2</v>
      </c>
      <c r="AA8411">
        <v>121</v>
      </c>
      <c r="AB8411">
        <v>10.5</v>
      </c>
      <c r="AC8411">
        <v>5</v>
      </c>
      <c r="AD8411">
        <v>0</v>
      </c>
      <c r="AE8411" t="s">
        <v>25313</v>
      </c>
      <c r="AF8411" t="s">
        <v>25314</v>
      </c>
      <c r="AG8411">
        <v>0.95</v>
      </c>
      <c r="AH8411" t="s">
        <v>36</v>
      </c>
      <c r="AI8411" t="s">
        <v>37</v>
      </c>
      <c r="AJ8411" t="s">
        <v>38</v>
      </c>
    </row>
    <row r="8412" spans="1:36" x14ac:dyDescent="0.25">
      <c r="A8412" t="s">
        <v>32</v>
      </c>
      <c r="B8412" t="s">
        <v>25315</v>
      </c>
      <c r="C8412">
        <f>YEAR(B8412)</f>
        <v>2023</v>
      </c>
      <c r="D8412">
        <v>64.400000000000006</v>
      </c>
      <c r="E8412">
        <v>48.2</v>
      </c>
      <c r="F8412">
        <v>57.5</v>
      </c>
      <c r="H8412" s="2">
        <f>IF(F8412-56.66&lt;=0,0,IF(F8412-56.66&lt;=1,1,2))</f>
        <v>1</v>
      </c>
      <c r="I8412">
        <v>64.400000000000006</v>
      </c>
      <c r="J8412">
        <v>47.3</v>
      </c>
      <c r="K8412">
        <v>57.5</v>
      </c>
      <c r="L8412">
        <v>46.8</v>
      </c>
      <c r="M8412">
        <v>67.900000000000006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28.9</v>
      </c>
      <c r="V8412">
        <v>20.8</v>
      </c>
      <c r="W8412">
        <v>183</v>
      </c>
      <c r="X8412">
        <v>1016.9</v>
      </c>
      <c r="Y8412">
        <v>38.9</v>
      </c>
      <c r="Z8412">
        <v>6.2</v>
      </c>
      <c r="AA8412">
        <v>97.4</v>
      </c>
      <c r="AB8412">
        <v>8.3000000000000007</v>
      </c>
      <c r="AC8412">
        <v>4</v>
      </c>
      <c r="AD8412">
        <v>0</v>
      </c>
      <c r="AE8412" t="s">
        <v>25316</v>
      </c>
      <c r="AF8412" t="s">
        <v>25317</v>
      </c>
      <c r="AG8412">
        <v>0</v>
      </c>
      <c r="AH8412" t="s">
        <v>36</v>
      </c>
      <c r="AI8412" t="s">
        <v>37</v>
      </c>
      <c r="AJ8412" t="s">
        <v>38</v>
      </c>
    </row>
    <row r="8413" spans="1:36" x14ac:dyDescent="0.25">
      <c r="A8413" t="s">
        <v>32</v>
      </c>
      <c r="B8413" t="s">
        <v>25318</v>
      </c>
      <c r="C8413">
        <f>YEAR(B8413)</f>
        <v>2023</v>
      </c>
      <c r="D8413">
        <v>66.2</v>
      </c>
      <c r="E8413">
        <v>53.6</v>
      </c>
      <c r="F8413">
        <v>58.5</v>
      </c>
      <c r="H8413" s="2">
        <f>IF(F8413-56.66&lt;=0,0,IF(F8413-56.66&lt;=1,1,2))</f>
        <v>2</v>
      </c>
      <c r="I8413">
        <v>66.2</v>
      </c>
      <c r="J8413">
        <v>53.6</v>
      </c>
      <c r="K8413">
        <v>58.5</v>
      </c>
      <c r="L8413">
        <v>45.7</v>
      </c>
      <c r="M8413">
        <v>63.3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23</v>
      </c>
      <c r="V8413">
        <v>18.3</v>
      </c>
      <c r="W8413">
        <v>171.2</v>
      </c>
      <c r="X8413">
        <v>1019.3</v>
      </c>
      <c r="Y8413">
        <v>27.8</v>
      </c>
      <c r="Z8413">
        <v>6.2</v>
      </c>
      <c r="AA8413">
        <v>139</v>
      </c>
      <c r="AB8413">
        <v>11.9</v>
      </c>
      <c r="AC8413">
        <v>5</v>
      </c>
      <c r="AD8413">
        <v>0</v>
      </c>
      <c r="AE8413" t="s">
        <v>25319</v>
      </c>
      <c r="AF8413" t="s">
        <v>25320</v>
      </c>
      <c r="AG8413">
        <v>0.02</v>
      </c>
      <c r="AH8413" t="s">
        <v>36</v>
      </c>
      <c r="AI8413" t="s">
        <v>37</v>
      </c>
      <c r="AJ8413" t="s">
        <v>38</v>
      </c>
    </row>
    <row r="8414" spans="1:36" x14ac:dyDescent="0.25">
      <c r="A8414" t="s">
        <v>32</v>
      </c>
      <c r="B8414" t="s">
        <v>25321</v>
      </c>
      <c r="C8414">
        <f>YEAR(B8414)</f>
        <v>2023</v>
      </c>
      <c r="D8414">
        <v>64.400000000000006</v>
      </c>
      <c r="E8414">
        <v>50</v>
      </c>
      <c r="F8414">
        <v>57.5</v>
      </c>
      <c r="H8414" s="2">
        <f>IF(F8414-56.66&lt;=0,0,IF(F8414-56.66&lt;=1,1,2))</f>
        <v>1</v>
      </c>
      <c r="I8414">
        <v>64.400000000000006</v>
      </c>
      <c r="J8414">
        <v>47.8</v>
      </c>
      <c r="K8414">
        <v>57.4</v>
      </c>
      <c r="L8414">
        <v>50</v>
      </c>
      <c r="M8414">
        <v>76.400000000000006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18.3</v>
      </c>
      <c r="V8414">
        <v>14.9</v>
      </c>
      <c r="W8414">
        <v>136.69999999999999</v>
      </c>
      <c r="X8414">
        <v>1021.7</v>
      </c>
      <c r="Y8414">
        <v>33.4</v>
      </c>
      <c r="Z8414">
        <v>6.2</v>
      </c>
      <c r="AA8414">
        <v>147.30000000000001</v>
      </c>
      <c r="AB8414">
        <v>12.7</v>
      </c>
      <c r="AC8414">
        <v>6</v>
      </c>
      <c r="AD8414">
        <v>0</v>
      </c>
      <c r="AE8414" t="s">
        <v>25322</v>
      </c>
      <c r="AF8414" t="s">
        <v>25323</v>
      </c>
      <c r="AG8414">
        <v>0.05</v>
      </c>
      <c r="AH8414" t="s">
        <v>36</v>
      </c>
      <c r="AI8414" t="s">
        <v>37</v>
      </c>
      <c r="AJ8414" t="s">
        <v>38</v>
      </c>
    </row>
    <row r="8415" spans="1:36" x14ac:dyDescent="0.25">
      <c r="A8415" t="s">
        <v>32</v>
      </c>
      <c r="B8415" t="s">
        <v>25324</v>
      </c>
      <c r="C8415">
        <f>YEAR(B8415)</f>
        <v>2023</v>
      </c>
      <c r="D8415">
        <v>64.400000000000006</v>
      </c>
      <c r="E8415">
        <v>50</v>
      </c>
      <c r="F8415">
        <v>56.6</v>
      </c>
      <c r="H8415" s="2">
        <f>IF(F8415-56.66&lt;=0,0,IF(F8415-56.66&lt;=1,1,2))</f>
        <v>0</v>
      </c>
      <c r="I8415">
        <v>64.400000000000006</v>
      </c>
      <c r="J8415">
        <v>50</v>
      </c>
      <c r="K8415">
        <v>56.6</v>
      </c>
      <c r="L8415">
        <v>51.6</v>
      </c>
      <c r="M8415">
        <v>83.6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17.2</v>
      </c>
      <c r="V8415">
        <v>11.4</v>
      </c>
      <c r="W8415">
        <v>168.9</v>
      </c>
      <c r="X8415">
        <v>1023.4</v>
      </c>
      <c r="Y8415">
        <v>27.8</v>
      </c>
      <c r="Z8415">
        <v>6.2</v>
      </c>
      <c r="AA8415">
        <v>141.69999999999999</v>
      </c>
      <c r="AB8415">
        <v>12.4</v>
      </c>
      <c r="AC8415">
        <v>6</v>
      </c>
      <c r="AD8415">
        <v>0</v>
      </c>
      <c r="AE8415" t="s">
        <v>25325</v>
      </c>
      <c r="AF8415" t="s">
        <v>25326</v>
      </c>
      <c r="AG8415">
        <v>0.09</v>
      </c>
      <c r="AH8415" t="s">
        <v>36</v>
      </c>
      <c r="AI8415" t="s">
        <v>37</v>
      </c>
      <c r="AJ8415" t="s">
        <v>38</v>
      </c>
    </row>
    <row r="8416" spans="1:36" x14ac:dyDescent="0.25">
      <c r="A8416" t="s">
        <v>32</v>
      </c>
      <c r="B8416" t="s">
        <v>25327</v>
      </c>
      <c r="C8416">
        <f>YEAR(B8416)</f>
        <v>2023</v>
      </c>
      <c r="D8416">
        <v>62.6</v>
      </c>
      <c r="E8416">
        <v>50</v>
      </c>
      <c r="F8416">
        <v>55</v>
      </c>
      <c r="H8416" s="2">
        <f>IF(F8416-56.66&lt;=0,0,IF(F8416-56.66&lt;=1,1,2))</f>
        <v>0</v>
      </c>
      <c r="I8416">
        <v>62.6</v>
      </c>
      <c r="J8416">
        <v>47.7</v>
      </c>
      <c r="K8416">
        <v>54.9</v>
      </c>
      <c r="L8416">
        <v>51.7</v>
      </c>
      <c r="M8416">
        <v>88.9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16.100000000000001</v>
      </c>
      <c r="V8416">
        <v>10.3</v>
      </c>
      <c r="W8416">
        <v>140.19999999999999</v>
      </c>
      <c r="X8416">
        <v>1021.3</v>
      </c>
      <c r="Y8416">
        <v>43.1</v>
      </c>
      <c r="Z8416">
        <v>6.2</v>
      </c>
      <c r="AA8416">
        <v>142.4</v>
      </c>
      <c r="AB8416">
        <v>12.2</v>
      </c>
      <c r="AC8416">
        <v>6</v>
      </c>
      <c r="AD8416">
        <v>0</v>
      </c>
      <c r="AE8416" t="s">
        <v>25328</v>
      </c>
      <c r="AF8416" t="s">
        <v>25329</v>
      </c>
      <c r="AG8416">
        <v>0.12</v>
      </c>
      <c r="AH8416" t="s">
        <v>36</v>
      </c>
      <c r="AI8416" t="s">
        <v>37</v>
      </c>
      <c r="AJ8416" t="s">
        <v>38</v>
      </c>
    </row>
    <row r="8417" spans="1:36" x14ac:dyDescent="0.25">
      <c r="A8417" t="s">
        <v>32</v>
      </c>
      <c r="B8417" t="s">
        <v>25330</v>
      </c>
      <c r="C8417">
        <f>YEAR(B8417)</f>
        <v>2023</v>
      </c>
      <c r="D8417">
        <v>66.2</v>
      </c>
      <c r="E8417">
        <v>53.6</v>
      </c>
      <c r="F8417">
        <v>61</v>
      </c>
      <c r="H8417" s="2">
        <f>IF(F8417-56.66&lt;=0,0,IF(F8417-56.66&lt;=1,1,2))</f>
        <v>2</v>
      </c>
      <c r="I8417">
        <v>66.2</v>
      </c>
      <c r="J8417">
        <v>53.6</v>
      </c>
      <c r="K8417">
        <v>61</v>
      </c>
      <c r="L8417">
        <v>52</v>
      </c>
      <c r="M8417">
        <v>72.8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47.2</v>
      </c>
      <c r="V8417">
        <v>26.4</v>
      </c>
      <c r="W8417">
        <v>167.9</v>
      </c>
      <c r="X8417">
        <v>1012.5</v>
      </c>
      <c r="Y8417">
        <v>51.9</v>
      </c>
      <c r="Z8417">
        <v>6.2</v>
      </c>
      <c r="AA8417">
        <v>135.69999999999999</v>
      </c>
      <c r="AB8417">
        <v>11.7</v>
      </c>
      <c r="AC8417">
        <v>5</v>
      </c>
      <c r="AD8417">
        <v>0</v>
      </c>
      <c r="AE8417" t="s">
        <v>25331</v>
      </c>
      <c r="AF8417" t="s">
        <v>25332</v>
      </c>
      <c r="AG8417">
        <v>0.15</v>
      </c>
      <c r="AH8417" t="s">
        <v>36</v>
      </c>
      <c r="AI8417" t="s">
        <v>37</v>
      </c>
      <c r="AJ8417" t="s">
        <v>38</v>
      </c>
    </row>
    <row r="8418" spans="1:36" x14ac:dyDescent="0.25">
      <c r="A8418" t="s">
        <v>32</v>
      </c>
      <c r="B8418" t="s">
        <v>25333</v>
      </c>
      <c r="C8418">
        <f>YEAR(B8418)</f>
        <v>2023</v>
      </c>
      <c r="D8418">
        <v>64.400000000000006</v>
      </c>
      <c r="E8418">
        <v>50</v>
      </c>
      <c r="F8418">
        <v>58.1</v>
      </c>
      <c r="H8418" s="2">
        <f>IF(F8418-56.66&lt;=0,0,IF(F8418-56.66&lt;=1,1,2))</f>
        <v>2</v>
      </c>
      <c r="I8418">
        <v>64.400000000000006</v>
      </c>
      <c r="J8418">
        <v>50</v>
      </c>
      <c r="K8418">
        <v>58.1</v>
      </c>
      <c r="L8418">
        <v>48</v>
      </c>
      <c r="M8418">
        <v>70.2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40.299999999999997</v>
      </c>
      <c r="V8418">
        <v>18.3</v>
      </c>
      <c r="W8418">
        <v>214.7</v>
      </c>
      <c r="X8418">
        <v>1007.2</v>
      </c>
      <c r="Y8418">
        <v>51.9</v>
      </c>
      <c r="Z8418">
        <v>6.2</v>
      </c>
      <c r="AA8418">
        <v>132.69999999999999</v>
      </c>
      <c r="AB8418">
        <v>11.5</v>
      </c>
      <c r="AC8418">
        <v>5</v>
      </c>
      <c r="AD8418">
        <v>0</v>
      </c>
      <c r="AE8418" t="s">
        <v>25334</v>
      </c>
      <c r="AF8418" t="s">
        <v>25335</v>
      </c>
      <c r="AG8418">
        <v>0.19</v>
      </c>
      <c r="AH8418" t="s">
        <v>36</v>
      </c>
      <c r="AI8418" t="s">
        <v>37</v>
      </c>
      <c r="AJ8418" t="s">
        <v>38</v>
      </c>
    </row>
    <row r="8419" spans="1:36" x14ac:dyDescent="0.25">
      <c r="A8419" t="s">
        <v>32</v>
      </c>
      <c r="B8419" t="s">
        <v>25336</v>
      </c>
      <c r="C8419">
        <f>YEAR(B8419)</f>
        <v>2023</v>
      </c>
      <c r="D8419">
        <v>62.6</v>
      </c>
      <c r="E8419">
        <v>50</v>
      </c>
      <c r="F8419">
        <v>56.5</v>
      </c>
      <c r="H8419" s="2">
        <f>IF(F8419-56.66&lt;=0,0,IF(F8419-56.66&lt;=1,1,2))</f>
        <v>0</v>
      </c>
      <c r="I8419">
        <v>62.6</v>
      </c>
      <c r="J8419">
        <v>50</v>
      </c>
      <c r="K8419">
        <v>56.5</v>
      </c>
      <c r="L8419">
        <v>48.1</v>
      </c>
      <c r="M8419">
        <v>73.900000000000006</v>
      </c>
      <c r="O8419">
        <v>1.9E-2</v>
      </c>
      <c r="P8419">
        <v>100</v>
      </c>
      <c r="Q8419">
        <v>4.17</v>
      </c>
      <c r="R8419" t="s">
        <v>40</v>
      </c>
      <c r="S8419">
        <v>0</v>
      </c>
      <c r="T8419">
        <v>0</v>
      </c>
      <c r="U8419">
        <v>25.3</v>
      </c>
      <c r="V8419">
        <v>19.600000000000001</v>
      </c>
      <c r="W8419">
        <v>253.2</v>
      </c>
      <c r="X8419">
        <v>1011.4</v>
      </c>
      <c r="Y8419">
        <v>55.4</v>
      </c>
      <c r="Z8419">
        <v>6.2</v>
      </c>
      <c r="AA8419">
        <v>139.30000000000001</v>
      </c>
      <c r="AB8419">
        <v>12.1</v>
      </c>
      <c r="AC8419">
        <v>5</v>
      </c>
      <c r="AD8419">
        <v>0</v>
      </c>
      <c r="AE8419" t="s">
        <v>25337</v>
      </c>
      <c r="AF8419" t="s">
        <v>25338</v>
      </c>
      <c r="AG8419">
        <v>0.25</v>
      </c>
      <c r="AH8419" t="s">
        <v>56</v>
      </c>
      <c r="AI8419" t="s">
        <v>78</v>
      </c>
      <c r="AJ8419" t="s">
        <v>40</v>
      </c>
    </row>
    <row r="8420" spans="1:36" x14ac:dyDescent="0.25">
      <c r="A8420" t="s">
        <v>32</v>
      </c>
      <c r="B8420" t="s">
        <v>25339</v>
      </c>
      <c r="C8420">
        <f>YEAR(B8420)</f>
        <v>2023</v>
      </c>
      <c r="D8420">
        <v>59</v>
      </c>
      <c r="E8420">
        <v>46.4</v>
      </c>
      <c r="F8420">
        <v>51.4</v>
      </c>
      <c r="H8420" s="2">
        <f>IF(F8420-56.66&lt;=0,0,IF(F8420-56.66&lt;=1,1,2))</f>
        <v>0</v>
      </c>
      <c r="I8420">
        <v>59</v>
      </c>
      <c r="J8420">
        <v>42.9</v>
      </c>
      <c r="K8420">
        <v>50.3</v>
      </c>
      <c r="L8420">
        <v>46.9</v>
      </c>
      <c r="M8420">
        <v>85.2</v>
      </c>
      <c r="O8420">
        <v>1E-3</v>
      </c>
      <c r="P8420">
        <v>100</v>
      </c>
      <c r="Q8420">
        <v>4.17</v>
      </c>
      <c r="R8420" t="s">
        <v>40</v>
      </c>
      <c r="S8420">
        <v>0</v>
      </c>
      <c r="T8420">
        <v>0</v>
      </c>
      <c r="U8420">
        <v>20.8</v>
      </c>
      <c r="V8420">
        <v>11.4</v>
      </c>
      <c r="W8420">
        <v>169.6</v>
      </c>
      <c r="X8420">
        <v>1015.3</v>
      </c>
      <c r="Y8420">
        <v>61.2</v>
      </c>
      <c r="Z8420">
        <v>6.2</v>
      </c>
      <c r="AA8420">
        <v>122.6</v>
      </c>
      <c r="AB8420">
        <v>10.7</v>
      </c>
      <c r="AC8420">
        <v>5</v>
      </c>
      <c r="AD8420">
        <v>0</v>
      </c>
      <c r="AE8420" t="s">
        <v>25340</v>
      </c>
      <c r="AF8420" t="s">
        <v>25341</v>
      </c>
      <c r="AG8420">
        <v>0.25</v>
      </c>
      <c r="AH8420" t="s">
        <v>56</v>
      </c>
      <c r="AI8420" t="s">
        <v>65</v>
      </c>
      <c r="AJ8420" t="s">
        <v>40</v>
      </c>
    </row>
    <row r="8421" spans="1:36" x14ac:dyDescent="0.25">
      <c r="A8421" t="s">
        <v>32</v>
      </c>
      <c r="B8421" t="s">
        <v>25342</v>
      </c>
      <c r="C8421">
        <f>YEAR(B8421)</f>
        <v>2023</v>
      </c>
      <c r="D8421">
        <v>51.8</v>
      </c>
      <c r="E8421">
        <v>44.6</v>
      </c>
      <c r="F8421">
        <v>48.8</v>
      </c>
      <c r="H8421" s="2">
        <f>IF(F8421-56.66&lt;=0,0,IF(F8421-56.66&lt;=1,1,2))</f>
        <v>0</v>
      </c>
      <c r="I8421">
        <v>51.8</v>
      </c>
      <c r="J8421">
        <v>41.3</v>
      </c>
      <c r="K8421">
        <v>47.4</v>
      </c>
      <c r="L8421">
        <v>46.1</v>
      </c>
      <c r="M8421">
        <v>90.4</v>
      </c>
      <c r="O8421">
        <v>0.17100000000000001</v>
      </c>
      <c r="P8421">
        <v>100</v>
      </c>
      <c r="Q8421">
        <v>8.33</v>
      </c>
      <c r="R8421" t="s">
        <v>40</v>
      </c>
      <c r="S8421">
        <v>0</v>
      </c>
      <c r="T8421">
        <v>0</v>
      </c>
      <c r="U8421">
        <v>21.9</v>
      </c>
      <c r="V8421">
        <v>8.1</v>
      </c>
      <c r="W8421">
        <v>218.5</v>
      </c>
      <c r="X8421">
        <v>1014.3</v>
      </c>
      <c r="Y8421">
        <v>79.3</v>
      </c>
      <c r="Z8421">
        <v>6</v>
      </c>
      <c r="AA8421">
        <v>100.8</v>
      </c>
      <c r="AB8421">
        <v>8.6999999999999993</v>
      </c>
      <c r="AC8421">
        <v>4</v>
      </c>
      <c r="AD8421">
        <v>0</v>
      </c>
      <c r="AE8421" t="s">
        <v>25343</v>
      </c>
      <c r="AF8421" t="s">
        <v>25344</v>
      </c>
      <c r="AG8421">
        <v>0.28999999999999998</v>
      </c>
      <c r="AH8421" t="s">
        <v>56</v>
      </c>
      <c r="AI8421" t="s">
        <v>1166</v>
      </c>
      <c r="AJ8421" t="s">
        <v>40</v>
      </c>
    </row>
    <row r="8422" spans="1:36" x14ac:dyDescent="0.25">
      <c r="A8422" t="s">
        <v>32</v>
      </c>
      <c r="B8422" t="s">
        <v>25345</v>
      </c>
      <c r="C8422">
        <f>YEAR(B8422)</f>
        <v>2023</v>
      </c>
      <c r="D8422">
        <v>57.2</v>
      </c>
      <c r="E8422">
        <v>46.4</v>
      </c>
      <c r="F8422">
        <v>51.3</v>
      </c>
      <c r="H8422" s="2">
        <f>IF(F8422-56.66&lt;=0,0,IF(F8422-56.66&lt;=1,1,2))</f>
        <v>0</v>
      </c>
      <c r="I8422">
        <v>57.2</v>
      </c>
      <c r="J8422">
        <v>41.6</v>
      </c>
      <c r="K8422">
        <v>49.6</v>
      </c>
      <c r="L8422">
        <v>45.3</v>
      </c>
      <c r="M8422">
        <v>80.7</v>
      </c>
      <c r="O8422">
        <v>0.42499999999999999</v>
      </c>
      <c r="P8422">
        <v>100</v>
      </c>
      <c r="Q8422">
        <v>4.17</v>
      </c>
      <c r="R8422" t="s">
        <v>40</v>
      </c>
      <c r="S8422">
        <v>0</v>
      </c>
      <c r="T8422">
        <v>0</v>
      </c>
      <c r="U8422">
        <v>30.4</v>
      </c>
      <c r="V8422">
        <v>19.600000000000001</v>
      </c>
      <c r="W8422">
        <v>292.8</v>
      </c>
      <c r="X8422">
        <v>1011.3</v>
      </c>
      <c r="Y8422">
        <v>82.6</v>
      </c>
      <c r="Z8422">
        <v>6</v>
      </c>
      <c r="AA8422">
        <v>125.5</v>
      </c>
      <c r="AB8422">
        <v>10.8</v>
      </c>
      <c r="AC8422">
        <v>5</v>
      </c>
      <c r="AD8422">
        <v>0</v>
      </c>
      <c r="AE8422" t="s">
        <v>25346</v>
      </c>
      <c r="AF8422" t="s">
        <v>25347</v>
      </c>
      <c r="AG8422">
        <v>0.32</v>
      </c>
      <c r="AH8422" t="s">
        <v>56</v>
      </c>
      <c r="AI8422" t="s">
        <v>78</v>
      </c>
      <c r="AJ8422" t="s">
        <v>40</v>
      </c>
    </row>
    <row r="8423" spans="1:36" x14ac:dyDescent="0.25">
      <c r="A8423" t="s">
        <v>32</v>
      </c>
      <c r="B8423" t="s">
        <v>25348</v>
      </c>
      <c r="C8423">
        <f>YEAR(B8423)</f>
        <v>2023</v>
      </c>
      <c r="D8423">
        <v>51.8</v>
      </c>
      <c r="E8423">
        <v>46.4</v>
      </c>
      <c r="F8423">
        <v>49.9</v>
      </c>
      <c r="H8423" s="2">
        <f>IF(F8423-56.66&lt;=0,0,IF(F8423-56.66&lt;=1,1,2))</f>
        <v>0</v>
      </c>
      <c r="I8423">
        <v>51.8</v>
      </c>
      <c r="J8423">
        <v>39.5</v>
      </c>
      <c r="K8423">
        <v>47.7</v>
      </c>
      <c r="L8423">
        <v>40.799999999999997</v>
      </c>
      <c r="M8423">
        <v>71.5</v>
      </c>
      <c r="O8423">
        <v>0.51200000000000001</v>
      </c>
      <c r="P8423">
        <v>100</v>
      </c>
      <c r="Q8423">
        <v>8.33</v>
      </c>
      <c r="R8423" t="s">
        <v>40</v>
      </c>
      <c r="S8423">
        <v>0</v>
      </c>
      <c r="T8423">
        <v>0</v>
      </c>
      <c r="U8423">
        <v>38</v>
      </c>
      <c r="V8423">
        <v>23</v>
      </c>
      <c r="W8423">
        <v>334.5</v>
      </c>
      <c r="X8423">
        <v>1017.7</v>
      </c>
      <c r="Y8423">
        <v>82.6</v>
      </c>
      <c r="Z8423">
        <v>6</v>
      </c>
      <c r="AA8423">
        <v>135.80000000000001</v>
      </c>
      <c r="AB8423">
        <v>11.7</v>
      </c>
      <c r="AC8423">
        <v>5</v>
      </c>
      <c r="AD8423">
        <v>0</v>
      </c>
      <c r="AE8423" t="s">
        <v>25349</v>
      </c>
      <c r="AF8423" t="s">
        <v>25350</v>
      </c>
      <c r="AG8423">
        <v>0.35</v>
      </c>
      <c r="AH8423" t="s">
        <v>56</v>
      </c>
      <c r="AI8423" t="s">
        <v>1166</v>
      </c>
      <c r="AJ8423" t="s">
        <v>40</v>
      </c>
    </row>
    <row r="8424" spans="1:36" x14ac:dyDescent="0.25">
      <c r="A8424" t="s">
        <v>32</v>
      </c>
      <c r="B8424" t="s">
        <v>25351</v>
      </c>
      <c r="C8424">
        <f>YEAR(B8424)</f>
        <v>2023</v>
      </c>
      <c r="D8424">
        <v>59</v>
      </c>
      <c r="E8424">
        <v>41</v>
      </c>
      <c r="F8424">
        <v>51.4</v>
      </c>
      <c r="H8424" s="2">
        <f>IF(F8424-56.66&lt;=0,0,IF(F8424-56.66&lt;=1,1,2))</f>
        <v>0</v>
      </c>
      <c r="I8424">
        <v>59</v>
      </c>
      <c r="J8424">
        <v>34.799999999999997</v>
      </c>
      <c r="K8424">
        <v>49.4</v>
      </c>
      <c r="L8424">
        <v>40.9</v>
      </c>
      <c r="M8424">
        <v>67.400000000000006</v>
      </c>
      <c r="O8424">
        <v>1.2E-2</v>
      </c>
      <c r="P8424">
        <v>100</v>
      </c>
      <c r="Q8424">
        <v>4.17</v>
      </c>
      <c r="R8424" t="s">
        <v>40</v>
      </c>
      <c r="S8424">
        <v>0</v>
      </c>
      <c r="T8424">
        <v>0</v>
      </c>
      <c r="U8424">
        <v>23.9</v>
      </c>
      <c r="V8424">
        <v>17.2</v>
      </c>
      <c r="W8424">
        <v>239.2</v>
      </c>
      <c r="X8424">
        <v>1021.9</v>
      </c>
      <c r="Y8424">
        <v>39.1</v>
      </c>
      <c r="Z8424">
        <v>6.2</v>
      </c>
      <c r="AA8424">
        <v>152.69999999999999</v>
      </c>
      <c r="AB8424">
        <v>13.2</v>
      </c>
      <c r="AC8424">
        <v>6</v>
      </c>
      <c r="AD8424">
        <v>0</v>
      </c>
      <c r="AE8424" t="s">
        <v>25352</v>
      </c>
      <c r="AF8424" t="s">
        <v>25353</v>
      </c>
      <c r="AG8424">
        <v>0.39</v>
      </c>
      <c r="AH8424" t="s">
        <v>56</v>
      </c>
      <c r="AI8424" t="s">
        <v>78</v>
      </c>
      <c r="AJ8424" t="s">
        <v>40</v>
      </c>
    </row>
    <row r="8425" spans="1:36" x14ac:dyDescent="0.25">
      <c r="A8425" t="s">
        <v>32</v>
      </c>
      <c r="B8425" t="s">
        <v>25354</v>
      </c>
      <c r="C8425">
        <f>YEAR(B8425)</f>
        <v>2023</v>
      </c>
      <c r="D8425">
        <v>60.8</v>
      </c>
      <c r="E8425">
        <v>46.4</v>
      </c>
      <c r="F8425">
        <v>53.3</v>
      </c>
      <c r="H8425" s="2">
        <f>IF(F8425-56.66&lt;=0,0,IF(F8425-56.66&lt;=1,1,2))</f>
        <v>0</v>
      </c>
      <c r="I8425">
        <v>60.8</v>
      </c>
      <c r="J8425">
        <v>41.9</v>
      </c>
      <c r="K8425">
        <v>51.9</v>
      </c>
      <c r="L8425">
        <v>44.6</v>
      </c>
      <c r="M8425">
        <v>72.599999999999994</v>
      </c>
      <c r="O8425">
        <v>0.19600000000000001</v>
      </c>
      <c r="P8425">
        <v>100</v>
      </c>
      <c r="Q8425">
        <v>4.17</v>
      </c>
      <c r="R8425" t="s">
        <v>40</v>
      </c>
      <c r="S8425">
        <v>0</v>
      </c>
      <c r="T8425">
        <v>0</v>
      </c>
      <c r="U8425">
        <v>28.2</v>
      </c>
      <c r="V8425">
        <v>26.3</v>
      </c>
      <c r="W8425">
        <v>302.7</v>
      </c>
      <c r="X8425">
        <v>1020.8</v>
      </c>
      <c r="Y8425">
        <v>57.2</v>
      </c>
      <c r="Z8425">
        <v>6.2</v>
      </c>
      <c r="AA8425">
        <v>147.5</v>
      </c>
      <c r="AB8425">
        <v>12.8</v>
      </c>
      <c r="AC8425">
        <v>6</v>
      </c>
      <c r="AD8425">
        <v>0</v>
      </c>
      <c r="AE8425" t="s">
        <v>25355</v>
      </c>
      <c r="AF8425" t="s">
        <v>25356</v>
      </c>
      <c r="AG8425">
        <v>0.42</v>
      </c>
      <c r="AH8425" t="s">
        <v>56</v>
      </c>
      <c r="AI8425" t="s">
        <v>65</v>
      </c>
      <c r="AJ8425" t="s">
        <v>40</v>
      </c>
    </row>
    <row r="8426" spans="1:36" x14ac:dyDescent="0.25">
      <c r="A8426" t="s">
        <v>32</v>
      </c>
      <c r="B8426" t="s">
        <v>25357</v>
      </c>
      <c r="C8426">
        <f>YEAR(B8426)</f>
        <v>2023</v>
      </c>
      <c r="D8426">
        <v>60.8</v>
      </c>
      <c r="E8426">
        <v>41</v>
      </c>
      <c r="F8426">
        <v>53.7</v>
      </c>
      <c r="H8426" s="2">
        <f>IF(F8426-56.66&lt;=0,0,IF(F8426-56.66&lt;=1,1,2))</f>
        <v>0</v>
      </c>
      <c r="I8426">
        <v>60.8</v>
      </c>
      <c r="J8426">
        <v>35.799999999999997</v>
      </c>
      <c r="K8426">
        <v>52.8</v>
      </c>
      <c r="L8426">
        <v>43.2</v>
      </c>
      <c r="M8426">
        <v>68.099999999999994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30.4</v>
      </c>
      <c r="V8426">
        <v>28.9</v>
      </c>
      <c r="W8426">
        <v>278.2</v>
      </c>
      <c r="X8426">
        <v>1016.7</v>
      </c>
      <c r="Y8426">
        <v>58.4</v>
      </c>
      <c r="Z8426">
        <v>6.1</v>
      </c>
      <c r="AA8426">
        <v>144.19999999999999</v>
      </c>
      <c r="AB8426">
        <v>12.4</v>
      </c>
      <c r="AC8426">
        <v>6</v>
      </c>
      <c r="AD8426">
        <v>0</v>
      </c>
      <c r="AE8426" t="s">
        <v>25358</v>
      </c>
      <c r="AF8426" t="s">
        <v>25359</v>
      </c>
      <c r="AG8426">
        <v>0.45</v>
      </c>
      <c r="AH8426" t="s">
        <v>36</v>
      </c>
      <c r="AI8426" t="s">
        <v>37</v>
      </c>
      <c r="AJ8426" t="s">
        <v>38</v>
      </c>
    </row>
    <row r="8427" spans="1:36" x14ac:dyDescent="0.25">
      <c r="A8427" t="s">
        <v>32</v>
      </c>
      <c r="B8427" t="s">
        <v>25360</v>
      </c>
      <c r="C8427">
        <f>YEAR(B8427)</f>
        <v>2023</v>
      </c>
      <c r="D8427">
        <v>53.6</v>
      </c>
      <c r="E8427">
        <v>44.6</v>
      </c>
      <c r="F8427">
        <v>49.2</v>
      </c>
      <c r="H8427" s="2">
        <f>IF(F8427-56.66&lt;=0,0,IF(F8427-56.66&lt;=1,1,2))</f>
        <v>0</v>
      </c>
      <c r="I8427">
        <v>53.6</v>
      </c>
      <c r="J8427">
        <v>34.4</v>
      </c>
      <c r="K8427">
        <v>44.3</v>
      </c>
      <c r="L8427">
        <v>43</v>
      </c>
      <c r="M8427">
        <v>79.7</v>
      </c>
      <c r="O8427">
        <v>0.125</v>
      </c>
      <c r="P8427">
        <v>100</v>
      </c>
      <c r="Q8427">
        <v>12.5</v>
      </c>
      <c r="R8427" t="s">
        <v>40</v>
      </c>
      <c r="S8427">
        <v>0</v>
      </c>
      <c r="T8427">
        <v>0</v>
      </c>
      <c r="U8427">
        <v>46.1</v>
      </c>
      <c r="V8427">
        <v>34.4</v>
      </c>
      <c r="W8427">
        <v>303.39999999999998</v>
      </c>
      <c r="X8427">
        <v>1007.6</v>
      </c>
      <c r="Y8427">
        <v>79.5</v>
      </c>
      <c r="Z8427">
        <v>5.7</v>
      </c>
      <c r="AA8427">
        <v>140.5</v>
      </c>
      <c r="AB8427">
        <v>12.2</v>
      </c>
      <c r="AC8427">
        <v>6</v>
      </c>
      <c r="AD8427">
        <v>0</v>
      </c>
      <c r="AE8427" t="s">
        <v>25361</v>
      </c>
      <c r="AF8427" t="s">
        <v>25362</v>
      </c>
      <c r="AG8427">
        <v>0.5</v>
      </c>
      <c r="AH8427" t="s">
        <v>56</v>
      </c>
      <c r="AI8427" t="s">
        <v>101</v>
      </c>
      <c r="AJ8427" t="s">
        <v>40</v>
      </c>
    </row>
    <row r="8428" spans="1:36" x14ac:dyDescent="0.25">
      <c r="A8428" t="s">
        <v>32</v>
      </c>
      <c r="B8428" t="s">
        <v>25363</v>
      </c>
      <c r="C8428">
        <f>YEAR(B8428)</f>
        <v>2023</v>
      </c>
      <c r="D8428">
        <v>48.2</v>
      </c>
      <c r="E8428">
        <v>44.6</v>
      </c>
      <c r="F8428">
        <v>47.1</v>
      </c>
      <c r="H8428" s="2">
        <f>IF(F8428-56.66&lt;=0,0,IF(F8428-56.66&lt;=1,1,2))</f>
        <v>0</v>
      </c>
      <c r="I8428">
        <v>41.3</v>
      </c>
      <c r="J8428">
        <v>34.700000000000003</v>
      </c>
      <c r="K8428">
        <v>38.799999999999997</v>
      </c>
      <c r="L8428">
        <v>39.200000000000003</v>
      </c>
      <c r="M8428">
        <v>74</v>
      </c>
      <c r="O8428">
        <v>0.79200000000000004</v>
      </c>
      <c r="P8428">
        <v>100</v>
      </c>
      <c r="Q8428">
        <v>16.670000000000002</v>
      </c>
      <c r="R8428" t="s">
        <v>40</v>
      </c>
      <c r="S8428">
        <v>0</v>
      </c>
      <c r="T8428">
        <v>0.2</v>
      </c>
      <c r="U8428">
        <v>42.5</v>
      </c>
      <c r="V8428">
        <v>32.200000000000003</v>
      </c>
      <c r="W8428">
        <v>338.1</v>
      </c>
      <c r="X8428">
        <v>1015</v>
      </c>
      <c r="Y8428">
        <v>89.1</v>
      </c>
      <c r="Z8428">
        <v>5.9</v>
      </c>
      <c r="AA8428">
        <v>135.1</v>
      </c>
      <c r="AB8428">
        <v>11.8</v>
      </c>
      <c r="AC8428">
        <v>5</v>
      </c>
      <c r="AD8428">
        <v>0</v>
      </c>
      <c r="AE8428" t="s">
        <v>25364</v>
      </c>
      <c r="AF8428" t="s">
        <v>25365</v>
      </c>
      <c r="AG8428">
        <v>0.52</v>
      </c>
      <c r="AH8428" t="s">
        <v>56</v>
      </c>
      <c r="AI8428" t="s">
        <v>111</v>
      </c>
      <c r="AJ8428" t="s">
        <v>40</v>
      </c>
    </row>
    <row r="8429" spans="1:36" x14ac:dyDescent="0.25">
      <c r="A8429" t="s">
        <v>32</v>
      </c>
      <c r="B8429" t="s">
        <v>25366</v>
      </c>
      <c r="C8429">
        <f>YEAR(B8429)</f>
        <v>2023</v>
      </c>
      <c r="D8429">
        <v>50</v>
      </c>
      <c r="E8429">
        <v>41</v>
      </c>
      <c r="F8429">
        <v>46.1</v>
      </c>
      <c r="H8429" s="2">
        <f>IF(F8429-56.66&lt;=0,0,IF(F8429-56.66&lt;=1,1,2))</f>
        <v>0</v>
      </c>
      <c r="I8429">
        <v>50</v>
      </c>
      <c r="J8429">
        <v>34.799999999999997</v>
      </c>
      <c r="K8429">
        <v>39.299999999999997</v>
      </c>
      <c r="L8429">
        <v>38.6</v>
      </c>
      <c r="M8429">
        <v>75.2</v>
      </c>
      <c r="O8429">
        <v>5.0000000000000001E-3</v>
      </c>
      <c r="P8429">
        <v>100</v>
      </c>
      <c r="Q8429">
        <v>12.5</v>
      </c>
      <c r="R8429" t="s">
        <v>40</v>
      </c>
      <c r="S8429">
        <v>0</v>
      </c>
      <c r="T8429">
        <v>0.2</v>
      </c>
      <c r="U8429">
        <v>34.4</v>
      </c>
      <c r="V8429">
        <v>27.7</v>
      </c>
      <c r="W8429">
        <v>354.6</v>
      </c>
      <c r="X8429">
        <v>1022.6</v>
      </c>
      <c r="Y8429">
        <v>89.1</v>
      </c>
      <c r="Z8429">
        <v>5.9</v>
      </c>
      <c r="AA8429">
        <v>135.5</v>
      </c>
      <c r="AB8429">
        <v>11.8</v>
      </c>
      <c r="AC8429">
        <v>5</v>
      </c>
      <c r="AD8429">
        <v>0</v>
      </c>
      <c r="AE8429" t="s">
        <v>25367</v>
      </c>
      <c r="AF8429" t="s">
        <v>25368</v>
      </c>
      <c r="AG8429">
        <v>0.56000000000000005</v>
      </c>
      <c r="AH8429" t="s">
        <v>56</v>
      </c>
      <c r="AI8429" t="s">
        <v>101</v>
      </c>
      <c r="AJ8429" t="s">
        <v>40</v>
      </c>
    </row>
    <row r="8430" spans="1:36" x14ac:dyDescent="0.25">
      <c r="A8430" t="s">
        <v>32</v>
      </c>
      <c r="B8430" t="s">
        <v>25369</v>
      </c>
      <c r="C8430">
        <f>YEAR(B8430)</f>
        <v>2023</v>
      </c>
      <c r="D8430">
        <v>48.2</v>
      </c>
      <c r="E8430">
        <v>41</v>
      </c>
      <c r="F8430">
        <v>45.5</v>
      </c>
      <c r="H8430" s="2">
        <f>IF(F8430-56.66&lt;=0,0,IF(F8430-56.66&lt;=1,1,2))</f>
        <v>0</v>
      </c>
      <c r="I8430">
        <v>42.6</v>
      </c>
      <c r="J8430">
        <v>32.5</v>
      </c>
      <c r="K8430">
        <v>38.299999999999997</v>
      </c>
      <c r="L8430">
        <v>34.5</v>
      </c>
      <c r="M8430">
        <v>65.900000000000006</v>
      </c>
      <c r="O8430">
        <v>0.23899999999999999</v>
      </c>
      <c r="P8430">
        <v>100</v>
      </c>
      <c r="Q8430">
        <v>8.33</v>
      </c>
      <c r="R8430" t="s">
        <v>40</v>
      </c>
      <c r="S8430">
        <v>0</v>
      </c>
      <c r="T8430">
        <v>0.3</v>
      </c>
      <c r="U8430">
        <v>32.200000000000003</v>
      </c>
      <c r="V8430">
        <v>21.9</v>
      </c>
      <c r="W8430">
        <v>359.5</v>
      </c>
      <c r="X8430">
        <v>1028.3</v>
      </c>
      <c r="Y8430">
        <v>89.1</v>
      </c>
      <c r="Z8430">
        <v>6</v>
      </c>
      <c r="AA8430">
        <v>160.19999999999999</v>
      </c>
      <c r="AB8430">
        <v>13.8</v>
      </c>
      <c r="AC8430">
        <v>6</v>
      </c>
      <c r="AD8430">
        <v>0</v>
      </c>
      <c r="AE8430" t="s">
        <v>25370</v>
      </c>
      <c r="AF8430" t="s">
        <v>25371</v>
      </c>
      <c r="AG8430">
        <v>0.59</v>
      </c>
      <c r="AH8430" t="s">
        <v>56</v>
      </c>
      <c r="AI8430" t="s">
        <v>1166</v>
      </c>
      <c r="AJ8430" t="s">
        <v>40</v>
      </c>
    </row>
    <row r="8431" spans="1:36" x14ac:dyDescent="0.25">
      <c r="A8431" t="s">
        <v>32</v>
      </c>
      <c r="B8431" t="s">
        <v>25372</v>
      </c>
      <c r="C8431">
        <f>YEAR(B8431)</f>
        <v>2023</v>
      </c>
      <c r="D8431">
        <v>50</v>
      </c>
      <c r="E8431">
        <v>46.4</v>
      </c>
      <c r="F8431">
        <v>47.8</v>
      </c>
      <c r="H8431" s="2">
        <f>IF(F8431-56.66&lt;=0,0,IF(F8431-56.66&lt;=1,1,2))</f>
        <v>0</v>
      </c>
      <c r="I8431">
        <v>50</v>
      </c>
      <c r="J8431">
        <v>39</v>
      </c>
      <c r="K8431">
        <v>43</v>
      </c>
      <c r="L8431">
        <v>36.4</v>
      </c>
      <c r="M8431">
        <v>64.5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0.2</v>
      </c>
      <c r="U8431">
        <v>24.4</v>
      </c>
      <c r="V8431">
        <v>19.7</v>
      </c>
      <c r="W8431">
        <v>357.2</v>
      </c>
      <c r="X8431">
        <v>1028.0999999999999</v>
      </c>
      <c r="Y8431">
        <v>85.8</v>
      </c>
      <c r="Z8431">
        <v>6.2</v>
      </c>
      <c r="AA8431">
        <v>69.8</v>
      </c>
      <c r="AB8431">
        <v>6.2</v>
      </c>
      <c r="AC8431">
        <v>3</v>
      </c>
      <c r="AD8431">
        <v>0</v>
      </c>
      <c r="AE8431" t="s">
        <v>25373</v>
      </c>
      <c r="AF8431" t="s">
        <v>25374</v>
      </c>
      <c r="AG8431">
        <v>0.63</v>
      </c>
      <c r="AH8431" t="s">
        <v>36</v>
      </c>
      <c r="AI8431" t="s">
        <v>37</v>
      </c>
      <c r="AJ8431" t="s">
        <v>38</v>
      </c>
    </row>
    <row r="8432" spans="1:36" x14ac:dyDescent="0.25">
      <c r="A8432" t="s">
        <v>32</v>
      </c>
      <c r="B8432" t="s">
        <v>25375</v>
      </c>
      <c r="C8432">
        <f>YEAR(B8432)</f>
        <v>2023</v>
      </c>
      <c r="D8432">
        <v>53.6</v>
      </c>
      <c r="E8432">
        <v>46.4</v>
      </c>
      <c r="F8432">
        <v>50</v>
      </c>
      <c r="H8432" s="2">
        <f>IF(F8432-56.66&lt;=0,0,IF(F8432-56.66&lt;=1,1,2))</f>
        <v>0</v>
      </c>
      <c r="I8432">
        <v>53.6</v>
      </c>
      <c r="J8432">
        <v>39.200000000000003</v>
      </c>
      <c r="K8432">
        <v>48.7</v>
      </c>
      <c r="L8432">
        <v>39</v>
      </c>
      <c r="M8432">
        <v>65.900000000000006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0.1</v>
      </c>
      <c r="U8432">
        <v>21.7</v>
      </c>
      <c r="V8432">
        <v>18.3</v>
      </c>
      <c r="W8432">
        <v>26</v>
      </c>
      <c r="X8432">
        <v>1026.7</v>
      </c>
      <c r="Y8432">
        <v>82.6</v>
      </c>
      <c r="Z8432">
        <v>6.2</v>
      </c>
      <c r="AA8432">
        <v>131.4</v>
      </c>
      <c r="AB8432">
        <v>11.5</v>
      </c>
      <c r="AC8432">
        <v>5</v>
      </c>
      <c r="AD8432">
        <v>0</v>
      </c>
      <c r="AE8432" t="s">
        <v>25376</v>
      </c>
      <c r="AF8432" t="s">
        <v>25377</v>
      </c>
      <c r="AG8432">
        <v>0.66</v>
      </c>
      <c r="AH8432" t="s">
        <v>36</v>
      </c>
      <c r="AI8432" t="s">
        <v>37</v>
      </c>
      <c r="AJ8432" t="s">
        <v>38</v>
      </c>
    </row>
    <row r="8433" spans="1:36" x14ac:dyDescent="0.25">
      <c r="A8433" t="s">
        <v>32</v>
      </c>
      <c r="B8433" t="s">
        <v>25378</v>
      </c>
      <c r="C8433">
        <f>YEAR(B8433)</f>
        <v>2023</v>
      </c>
      <c r="D8433">
        <v>51.8</v>
      </c>
      <c r="E8433">
        <v>48.2</v>
      </c>
      <c r="F8433">
        <v>51</v>
      </c>
      <c r="H8433" s="2">
        <f>IF(F8433-56.66&lt;=0,0,IF(F8433-56.66&lt;=1,1,2))</f>
        <v>0</v>
      </c>
      <c r="I8433">
        <v>51.8</v>
      </c>
      <c r="J8433">
        <v>41.6</v>
      </c>
      <c r="K8433">
        <v>49.7</v>
      </c>
      <c r="L8433">
        <v>39.1</v>
      </c>
      <c r="M8433">
        <v>63.8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31.1</v>
      </c>
      <c r="V8433">
        <v>22.9</v>
      </c>
      <c r="W8433">
        <v>336.4</v>
      </c>
      <c r="X8433">
        <v>1027.4000000000001</v>
      </c>
      <c r="Y8433">
        <v>89.1</v>
      </c>
      <c r="Z8433">
        <v>6.2</v>
      </c>
      <c r="AA8433">
        <v>131.4</v>
      </c>
      <c r="AB8433">
        <v>11.4</v>
      </c>
      <c r="AC8433">
        <v>5</v>
      </c>
      <c r="AD8433">
        <v>0</v>
      </c>
      <c r="AE8433" t="s">
        <v>25379</v>
      </c>
      <c r="AF8433" t="s">
        <v>25380</v>
      </c>
      <c r="AG8433">
        <v>0.69</v>
      </c>
      <c r="AH8433" t="s">
        <v>36</v>
      </c>
      <c r="AI8433" t="s">
        <v>37</v>
      </c>
      <c r="AJ8433" t="s">
        <v>38</v>
      </c>
    </row>
    <row r="8434" spans="1:36" x14ac:dyDescent="0.25">
      <c r="A8434" t="s">
        <v>32</v>
      </c>
      <c r="B8434" t="s">
        <v>25381</v>
      </c>
      <c r="C8434">
        <f>YEAR(B8434)</f>
        <v>2023</v>
      </c>
      <c r="D8434">
        <v>53.6</v>
      </c>
      <c r="E8434">
        <v>46.4</v>
      </c>
      <c r="F8434">
        <v>49.7</v>
      </c>
      <c r="H8434" s="2">
        <f>IF(F8434-56.66&lt;=0,0,IF(F8434-56.66&lt;=1,1,2))</f>
        <v>0</v>
      </c>
      <c r="I8434">
        <v>53.6</v>
      </c>
      <c r="J8434">
        <v>39.5</v>
      </c>
      <c r="K8434">
        <v>47.3</v>
      </c>
      <c r="L8434">
        <v>37.6</v>
      </c>
      <c r="M8434">
        <v>63.3</v>
      </c>
      <c r="O8434">
        <v>8.9999999999999993E-3</v>
      </c>
      <c r="P8434">
        <v>100</v>
      </c>
      <c r="Q8434">
        <v>4.17</v>
      </c>
      <c r="R8434" t="s">
        <v>40</v>
      </c>
      <c r="S8434">
        <v>0</v>
      </c>
      <c r="T8434">
        <v>0</v>
      </c>
      <c r="U8434">
        <v>25.3</v>
      </c>
      <c r="V8434">
        <v>18.3</v>
      </c>
      <c r="W8434">
        <v>313.39999999999998</v>
      </c>
      <c r="X8434">
        <v>1026.2</v>
      </c>
      <c r="Y8434">
        <v>59.8</v>
      </c>
      <c r="Z8434">
        <v>6.2</v>
      </c>
      <c r="AA8434">
        <v>160.4</v>
      </c>
      <c r="AB8434">
        <v>14</v>
      </c>
      <c r="AC8434">
        <v>6</v>
      </c>
      <c r="AD8434">
        <v>0</v>
      </c>
      <c r="AE8434" t="s">
        <v>25382</v>
      </c>
      <c r="AF8434" t="s">
        <v>25383</v>
      </c>
      <c r="AG8434">
        <v>0.73</v>
      </c>
      <c r="AH8434" t="s">
        <v>56</v>
      </c>
      <c r="AI8434" t="s">
        <v>137</v>
      </c>
      <c r="AJ8434" t="s">
        <v>40</v>
      </c>
    </row>
    <row r="8435" spans="1:36" x14ac:dyDescent="0.25">
      <c r="A8435" t="s">
        <v>32</v>
      </c>
      <c r="B8435" t="s">
        <v>25384</v>
      </c>
      <c r="C8435">
        <f>YEAR(B8435)</f>
        <v>2023</v>
      </c>
      <c r="D8435">
        <v>55.4</v>
      </c>
      <c r="E8435">
        <v>48.2</v>
      </c>
      <c r="F8435">
        <v>52.5</v>
      </c>
      <c r="H8435" s="2">
        <f>IF(F8435-56.66&lt;=0,0,IF(F8435-56.66&lt;=1,1,2))</f>
        <v>0</v>
      </c>
      <c r="I8435">
        <v>55.4</v>
      </c>
      <c r="J8435">
        <v>43.6</v>
      </c>
      <c r="K8435">
        <v>52.1</v>
      </c>
      <c r="L8435">
        <v>41.2</v>
      </c>
      <c r="M8435">
        <v>65.599999999999994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32.700000000000003</v>
      </c>
      <c r="V8435">
        <v>20.8</v>
      </c>
      <c r="W8435">
        <v>337.8</v>
      </c>
      <c r="X8435">
        <v>1028.2</v>
      </c>
      <c r="Y8435">
        <v>59.8</v>
      </c>
      <c r="Z8435">
        <v>6.2</v>
      </c>
      <c r="AA8435">
        <v>125.2</v>
      </c>
      <c r="AB8435">
        <v>10.8</v>
      </c>
      <c r="AC8435">
        <v>4</v>
      </c>
      <c r="AD8435">
        <v>0</v>
      </c>
      <c r="AE8435" t="s">
        <v>25385</v>
      </c>
      <c r="AF8435" t="s">
        <v>25386</v>
      </c>
      <c r="AG8435">
        <v>0.75</v>
      </c>
      <c r="AH8435" t="s">
        <v>36</v>
      </c>
      <c r="AI8435" t="s">
        <v>37</v>
      </c>
      <c r="AJ8435" t="s">
        <v>38</v>
      </c>
    </row>
    <row r="8436" spans="1:36" x14ac:dyDescent="0.25">
      <c r="A8436" t="s">
        <v>32</v>
      </c>
      <c r="B8436" t="s">
        <v>25387</v>
      </c>
      <c r="C8436">
        <f>YEAR(B8436)</f>
        <v>2023</v>
      </c>
      <c r="D8436">
        <v>57.2</v>
      </c>
      <c r="E8436">
        <v>51.8</v>
      </c>
      <c r="F8436">
        <v>54</v>
      </c>
      <c r="H8436" s="2">
        <f>IF(F8436-56.66&lt;=0,0,IF(F8436-56.66&lt;=1,1,2))</f>
        <v>0</v>
      </c>
      <c r="I8436">
        <v>57.2</v>
      </c>
      <c r="J8436">
        <v>51.8</v>
      </c>
      <c r="K8436">
        <v>54</v>
      </c>
      <c r="L8436">
        <v>40.9</v>
      </c>
      <c r="M8436">
        <v>61.4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36</v>
      </c>
      <c r="V8436">
        <v>21.8</v>
      </c>
      <c r="W8436">
        <v>327.5</v>
      </c>
      <c r="X8436">
        <v>1025.5</v>
      </c>
      <c r="Y8436">
        <v>57.2</v>
      </c>
      <c r="Z8436">
        <v>6.2</v>
      </c>
      <c r="AA8436">
        <v>161.6</v>
      </c>
      <c r="AB8436">
        <v>14.1</v>
      </c>
      <c r="AC8436">
        <v>6</v>
      </c>
      <c r="AD8436">
        <v>0</v>
      </c>
      <c r="AE8436" t="s">
        <v>25388</v>
      </c>
      <c r="AF8436" t="s">
        <v>25389</v>
      </c>
      <c r="AG8436">
        <v>0.8</v>
      </c>
      <c r="AH8436" t="s">
        <v>36</v>
      </c>
      <c r="AI8436" t="s">
        <v>37</v>
      </c>
      <c r="AJ8436" t="s">
        <v>38</v>
      </c>
    </row>
    <row r="8437" spans="1:36" x14ac:dyDescent="0.25">
      <c r="A8437" t="s">
        <v>32</v>
      </c>
      <c r="B8437" t="s">
        <v>25390</v>
      </c>
      <c r="C8437">
        <f>YEAR(B8437)</f>
        <v>2023</v>
      </c>
      <c r="D8437">
        <v>57.2</v>
      </c>
      <c r="E8437">
        <v>51.8</v>
      </c>
      <c r="F8437">
        <v>53.3</v>
      </c>
      <c r="H8437" s="2">
        <f>IF(F8437-56.66&lt;=0,0,IF(F8437-56.66&lt;=1,1,2))</f>
        <v>0</v>
      </c>
      <c r="I8437">
        <v>57.2</v>
      </c>
      <c r="J8437">
        <v>51.8</v>
      </c>
      <c r="K8437">
        <v>53.3</v>
      </c>
      <c r="L8437">
        <v>42</v>
      </c>
      <c r="M8437">
        <v>65.5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38.5</v>
      </c>
      <c r="V8437">
        <v>21.9</v>
      </c>
      <c r="W8437">
        <v>337.4</v>
      </c>
      <c r="X8437">
        <v>1025.5999999999999</v>
      </c>
      <c r="Y8437">
        <v>71.900000000000006</v>
      </c>
      <c r="Z8437">
        <v>6.2</v>
      </c>
      <c r="AA8437">
        <v>126.4</v>
      </c>
      <c r="AB8437">
        <v>10.8</v>
      </c>
      <c r="AC8437">
        <v>4</v>
      </c>
      <c r="AD8437">
        <v>0</v>
      </c>
      <c r="AE8437" t="s">
        <v>25391</v>
      </c>
      <c r="AF8437" t="s">
        <v>25392</v>
      </c>
      <c r="AG8437">
        <v>0.83</v>
      </c>
      <c r="AH8437" t="s">
        <v>36</v>
      </c>
      <c r="AI8437" t="s">
        <v>37</v>
      </c>
      <c r="AJ8437" t="s">
        <v>38</v>
      </c>
    </row>
    <row r="8438" spans="1:36" x14ac:dyDescent="0.25">
      <c r="A8438" t="s">
        <v>32</v>
      </c>
      <c r="B8438" t="s">
        <v>25393</v>
      </c>
      <c r="C8438">
        <f>YEAR(B8438)</f>
        <v>2023</v>
      </c>
      <c r="D8438">
        <v>55.4</v>
      </c>
      <c r="E8438">
        <v>44.6</v>
      </c>
      <c r="F8438">
        <v>52.3</v>
      </c>
      <c r="H8438" s="2">
        <f>IF(F8438-56.66&lt;=0,0,IF(F8438-56.66&lt;=1,1,2))</f>
        <v>0</v>
      </c>
      <c r="I8438">
        <v>55.4</v>
      </c>
      <c r="J8438">
        <v>41.4</v>
      </c>
      <c r="K8438">
        <v>52</v>
      </c>
      <c r="L8438">
        <v>41.8</v>
      </c>
      <c r="M8438">
        <v>67.900000000000006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32.4</v>
      </c>
      <c r="V8438">
        <v>18.3</v>
      </c>
      <c r="W8438">
        <v>330.4</v>
      </c>
      <c r="X8438">
        <v>1029.5999999999999</v>
      </c>
      <c r="Y8438">
        <v>51.5</v>
      </c>
      <c r="Z8438">
        <v>6.2</v>
      </c>
      <c r="AA8438">
        <v>171.2</v>
      </c>
      <c r="AB8438">
        <v>14.7</v>
      </c>
      <c r="AC8438">
        <v>6</v>
      </c>
      <c r="AD8438">
        <v>0</v>
      </c>
      <c r="AE8438" t="s">
        <v>25394</v>
      </c>
      <c r="AF8438" t="s">
        <v>25395</v>
      </c>
      <c r="AG8438">
        <v>0.87</v>
      </c>
      <c r="AH8438" t="s">
        <v>36</v>
      </c>
      <c r="AI8438" t="s">
        <v>37</v>
      </c>
      <c r="AJ8438" t="s">
        <v>38</v>
      </c>
    </row>
    <row r="8439" spans="1:36" x14ac:dyDescent="0.25">
      <c r="A8439" t="s">
        <v>32</v>
      </c>
      <c r="B8439" t="s">
        <v>25396</v>
      </c>
      <c r="C8439">
        <f>YEAR(B8439)</f>
        <v>2023</v>
      </c>
      <c r="D8439">
        <v>59</v>
      </c>
      <c r="E8439">
        <v>42.8</v>
      </c>
      <c r="F8439">
        <v>50.3</v>
      </c>
      <c r="H8439" s="2">
        <f>IF(F8439-56.66&lt;=0,0,IF(F8439-56.66&lt;=1,1,2))</f>
        <v>0</v>
      </c>
      <c r="I8439">
        <v>59</v>
      </c>
      <c r="J8439">
        <v>38</v>
      </c>
      <c r="K8439">
        <v>48</v>
      </c>
      <c r="L8439">
        <v>43.7</v>
      </c>
      <c r="M8439">
        <v>78.8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12.8</v>
      </c>
      <c r="V8439">
        <v>11.4</v>
      </c>
      <c r="W8439">
        <v>161.1</v>
      </c>
      <c r="X8439">
        <v>1029.8</v>
      </c>
      <c r="Y8439">
        <v>25.8</v>
      </c>
      <c r="Z8439">
        <v>6.2</v>
      </c>
      <c r="AA8439">
        <v>187.3</v>
      </c>
      <c r="AB8439">
        <v>16.2</v>
      </c>
      <c r="AC8439">
        <v>7</v>
      </c>
      <c r="AD8439">
        <v>0</v>
      </c>
      <c r="AE8439" t="s">
        <v>25397</v>
      </c>
      <c r="AF8439" t="s">
        <v>25398</v>
      </c>
      <c r="AG8439">
        <v>0.9</v>
      </c>
      <c r="AH8439" t="s">
        <v>36</v>
      </c>
      <c r="AI8439" t="s">
        <v>37</v>
      </c>
      <c r="AJ8439" t="s">
        <v>38</v>
      </c>
    </row>
    <row r="8440" spans="1:36" x14ac:dyDescent="0.25">
      <c r="A8440" t="s">
        <v>32</v>
      </c>
      <c r="B8440" t="s">
        <v>25399</v>
      </c>
      <c r="C8440">
        <f>YEAR(B8440)</f>
        <v>2023</v>
      </c>
      <c r="D8440">
        <v>62.6</v>
      </c>
      <c r="E8440">
        <v>46.4</v>
      </c>
      <c r="F8440">
        <v>53.8</v>
      </c>
      <c r="H8440" s="2">
        <f>IF(F8440-56.66&lt;=0,0,IF(F8440-56.66&lt;=1,1,2))</f>
        <v>0</v>
      </c>
      <c r="I8440">
        <v>62.6</v>
      </c>
      <c r="J8440">
        <v>40.6</v>
      </c>
      <c r="K8440">
        <v>52.1</v>
      </c>
      <c r="L8440">
        <v>47.9</v>
      </c>
      <c r="M8440">
        <v>81.099999999999994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17.2</v>
      </c>
      <c r="V8440">
        <v>13.9</v>
      </c>
      <c r="W8440">
        <v>232.6</v>
      </c>
      <c r="X8440">
        <v>1027.5</v>
      </c>
      <c r="Y8440">
        <v>30.6</v>
      </c>
      <c r="Z8440">
        <v>6.2</v>
      </c>
      <c r="AA8440">
        <v>178.5</v>
      </c>
      <c r="AB8440">
        <v>15.5</v>
      </c>
      <c r="AC8440">
        <v>7</v>
      </c>
      <c r="AD8440">
        <v>0</v>
      </c>
      <c r="AE8440" t="s">
        <v>25400</v>
      </c>
      <c r="AF8440" t="s">
        <v>25401</v>
      </c>
      <c r="AG8440">
        <v>0.94</v>
      </c>
      <c r="AH8440" t="s">
        <v>36</v>
      </c>
      <c r="AI8440" t="s">
        <v>37</v>
      </c>
      <c r="AJ8440" t="s">
        <v>38</v>
      </c>
    </row>
    <row r="8441" spans="1:36" x14ac:dyDescent="0.25">
      <c r="A8441" t="s">
        <v>32</v>
      </c>
      <c r="B8441" t="s">
        <v>25402</v>
      </c>
      <c r="C8441">
        <f>YEAR(B8441)</f>
        <v>2023</v>
      </c>
      <c r="D8441">
        <v>60.8</v>
      </c>
      <c r="E8441">
        <v>46.4</v>
      </c>
      <c r="F8441">
        <v>53.2</v>
      </c>
      <c r="H8441" s="2">
        <f>IF(F8441-56.66&lt;=0,0,IF(F8441-56.66&lt;=1,1,2))</f>
        <v>0</v>
      </c>
      <c r="I8441">
        <v>60.8</v>
      </c>
      <c r="J8441">
        <v>43.5</v>
      </c>
      <c r="K8441">
        <v>52.3</v>
      </c>
      <c r="L8441">
        <v>48.1</v>
      </c>
      <c r="M8441">
        <v>83.6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19.7</v>
      </c>
      <c r="V8441">
        <v>9.1999999999999993</v>
      </c>
      <c r="W8441">
        <v>184.7</v>
      </c>
      <c r="X8441">
        <v>1024.5</v>
      </c>
      <c r="Y8441">
        <v>25.3</v>
      </c>
      <c r="Z8441">
        <v>6.2</v>
      </c>
      <c r="AA8441">
        <v>198.1</v>
      </c>
      <c r="AB8441">
        <v>17</v>
      </c>
      <c r="AC8441">
        <v>7</v>
      </c>
      <c r="AD8441">
        <v>0</v>
      </c>
      <c r="AE8441" t="s">
        <v>25403</v>
      </c>
      <c r="AF8441" t="s">
        <v>25404</v>
      </c>
      <c r="AG8441">
        <v>0.97</v>
      </c>
      <c r="AH8441" t="s">
        <v>36</v>
      </c>
      <c r="AI8441" t="s">
        <v>37</v>
      </c>
      <c r="AJ8441" t="s">
        <v>38</v>
      </c>
    </row>
    <row r="8442" spans="1:36" x14ac:dyDescent="0.25">
      <c r="A8442" t="s">
        <v>32</v>
      </c>
      <c r="B8442" t="s">
        <v>25405</v>
      </c>
      <c r="C8442">
        <f>YEAR(B8442)</f>
        <v>2023</v>
      </c>
      <c r="D8442">
        <v>62.6</v>
      </c>
      <c r="E8442">
        <v>46.4</v>
      </c>
      <c r="F8442">
        <v>56.2</v>
      </c>
      <c r="H8442" s="2">
        <f>IF(F8442-56.66&lt;=0,0,IF(F8442-56.66&lt;=1,1,2))</f>
        <v>0</v>
      </c>
      <c r="I8442">
        <v>62.6</v>
      </c>
      <c r="J8442">
        <v>41.9</v>
      </c>
      <c r="K8442">
        <v>56</v>
      </c>
      <c r="L8442">
        <v>50.2</v>
      </c>
      <c r="M8442">
        <v>80.8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25.3</v>
      </c>
      <c r="V8442">
        <v>23</v>
      </c>
      <c r="W8442">
        <v>261.89999999999998</v>
      </c>
      <c r="X8442">
        <v>1021.8</v>
      </c>
      <c r="Y8442">
        <v>56.8</v>
      </c>
      <c r="Z8442">
        <v>6.2</v>
      </c>
      <c r="AA8442">
        <v>153.5</v>
      </c>
      <c r="AB8442">
        <v>13.2</v>
      </c>
      <c r="AC8442">
        <v>6</v>
      </c>
      <c r="AD8442">
        <v>0</v>
      </c>
      <c r="AE8442" t="s">
        <v>25406</v>
      </c>
      <c r="AF8442" t="s">
        <v>25407</v>
      </c>
      <c r="AG8442">
        <v>0</v>
      </c>
      <c r="AH8442" t="s">
        <v>36</v>
      </c>
      <c r="AI8442" t="s">
        <v>37</v>
      </c>
      <c r="AJ8442" t="s">
        <v>38</v>
      </c>
    </row>
    <row r="8443" spans="1:36" x14ac:dyDescent="0.25">
      <c r="A8443" t="s">
        <v>32</v>
      </c>
      <c r="B8443" t="s">
        <v>25408</v>
      </c>
      <c r="C8443">
        <f>YEAR(B8443)</f>
        <v>2023</v>
      </c>
      <c r="D8443">
        <v>62.6</v>
      </c>
      <c r="E8443">
        <v>50</v>
      </c>
      <c r="F8443">
        <v>55.8</v>
      </c>
      <c r="H8443" s="2">
        <f>IF(F8443-56.66&lt;=0,0,IF(F8443-56.66&lt;=1,1,2))</f>
        <v>0</v>
      </c>
      <c r="I8443">
        <v>62.6</v>
      </c>
      <c r="J8443">
        <v>50</v>
      </c>
      <c r="K8443">
        <v>55.8</v>
      </c>
      <c r="L8443">
        <v>51.6</v>
      </c>
      <c r="M8443">
        <v>86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12.8</v>
      </c>
      <c r="V8443">
        <v>6.9</v>
      </c>
      <c r="W8443">
        <v>268.39999999999998</v>
      </c>
      <c r="X8443">
        <v>1021.5</v>
      </c>
      <c r="Y8443">
        <v>34.299999999999997</v>
      </c>
      <c r="Z8443">
        <v>6.2</v>
      </c>
      <c r="AA8443">
        <v>195</v>
      </c>
      <c r="AB8443">
        <v>17.100000000000001</v>
      </c>
      <c r="AC8443">
        <v>7</v>
      </c>
      <c r="AD8443">
        <v>0</v>
      </c>
      <c r="AE8443" t="s">
        <v>25409</v>
      </c>
      <c r="AF8443" t="s">
        <v>25410</v>
      </c>
      <c r="AG8443">
        <v>0.04</v>
      </c>
      <c r="AH8443" t="s">
        <v>36</v>
      </c>
      <c r="AI8443" t="s">
        <v>37</v>
      </c>
      <c r="AJ8443" t="s">
        <v>38</v>
      </c>
    </row>
    <row r="8444" spans="1:36" x14ac:dyDescent="0.25">
      <c r="A8444" t="s">
        <v>32</v>
      </c>
      <c r="B8444" t="s">
        <v>25411</v>
      </c>
      <c r="C8444">
        <f>YEAR(B8444)</f>
        <v>2023</v>
      </c>
      <c r="D8444">
        <v>62.6</v>
      </c>
      <c r="E8444">
        <v>50</v>
      </c>
      <c r="F8444">
        <v>55.9</v>
      </c>
      <c r="H8444" s="2">
        <f>IF(F8444-56.66&lt;=0,0,IF(F8444-56.66&lt;=1,1,2))</f>
        <v>0</v>
      </c>
      <c r="I8444">
        <v>62.6</v>
      </c>
      <c r="J8444">
        <v>49.4</v>
      </c>
      <c r="K8444">
        <v>55.8</v>
      </c>
      <c r="L8444">
        <v>51</v>
      </c>
      <c r="M8444">
        <v>84.2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15</v>
      </c>
      <c r="V8444">
        <v>10.3</v>
      </c>
      <c r="W8444">
        <v>152.30000000000001</v>
      </c>
      <c r="X8444">
        <v>1017.2</v>
      </c>
      <c r="Y8444">
        <v>46.8</v>
      </c>
      <c r="Z8444">
        <v>6.2</v>
      </c>
      <c r="AA8444">
        <v>182.2</v>
      </c>
      <c r="AB8444">
        <v>15.8</v>
      </c>
      <c r="AC8444">
        <v>7</v>
      </c>
      <c r="AD8444">
        <v>0</v>
      </c>
      <c r="AE8444" t="s">
        <v>25412</v>
      </c>
      <c r="AF8444" t="s">
        <v>25413</v>
      </c>
      <c r="AG8444">
        <v>7.0000000000000007E-2</v>
      </c>
      <c r="AH8444" t="s">
        <v>36</v>
      </c>
      <c r="AI8444" t="s">
        <v>37</v>
      </c>
      <c r="AJ8444" t="s">
        <v>38</v>
      </c>
    </row>
    <row r="8445" spans="1:36" x14ac:dyDescent="0.25">
      <c r="A8445" t="s">
        <v>32</v>
      </c>
      <c r="B8445" t="s">
        <v>25414</v>
      </c>
      <c r="C8445">
        <f>YEAR(B8445)</f>
        <v>2023</v>
      </c>
      <c r="D8445">
        <v>62.6</v>
      </c>
      <c r="E8445">
        <v>51.8</v>
      </c>
      <c r="F8445">
        <v>57.5</v>
      </c>
      <c r="H8445" s="2">
        <f>IF(F8445-56.66&lt;=0,0,IF(F8445-56.66&lt;=1,1,2))</f>
        <v>1</v>
      </c>
      <c r="I8445">
        <v>62.6</v>
      </c>
      <c r="J8445">
        <v>51.8</v>
      </c>
      <c r="K8445">
        <v>57.5</v>
      </c>
      <c r="L8445">
        <v>51.7</v>
      </c>
      <c r="M8445">
        <v>81.3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13.4</v>
      </c>
      <c r="V8445">
        <v>9.1</v>
      </c>
      <c r="W8445">
        <v>144.1</v>
      </c>
      <c r="X8445">
        <v>1015.9</v>
      </c>
      <c r="Y8445">
        <v>57.3</v>
      </c>
      <c r="Z8445">
        <v>6.2</v>
      </c>
      <c r="AA8445">
        <v>152.19999999999999</v>
      </c>
      <c r="AB8445">
        <v>13.4</v>
      </c>
      <c r="AC8445">
        <v>6</v>
      </c>
      <c r="AD8445">
        <v>0</v>
      </c>
      <c r="AE8445" t="s">
        <v>25415</v>
      </c>
      <c r="AF8445" t="s">
        <v>25416</v>
      </c>
      <c r="AG8445">
        <v>0.1</v>
      </c>
      <c r="AH8445" t="s">
        <v>36</v>
      </c>
      <c r="AI8445" t="s">
        <v>37</v>
      </c>
      <c r="AJ8445" t="s">
        <v>38</v>
      </c>
    </row>
    <row r="8446" spans="1:36" x14ac:dyDescent="0.25">
      <c r="A8446" t="s">
        <v>32</v>
      </c>
      <c r="B8446" t="s">
        <v>25417</v>
      </c>
      <c r="C8446">
        <f>YEAR(B8446)</f>
        <v>2023</v>
      </c>
      <c r="D8446">
        <v>62.6</v>
      </c>
      <c r="E8446">
        <v>48.2</v>
      </c>
      <c r="F8446">
        <v>55.9</v>
      </c>
      <c r="H8446" s="2">
        <f>IF(F8446-56.66&lt;=0,0,IF(F8446-56.66&lt;=1,1,2))</f>
        <v>0</v>
      </c>
      <c r="I8446">
        <v>62.6</v>
      </c>
      <c r="J8446">
        <v>45.1</v>
      </c>
      <c r="K8446">
        <v>55.5</v>
      </c>
      <c r="L8446">
        <v>51.8</v>
      </c>
      <c r="M8446">
        <v>86.4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16.100000000000001</v>
      </c>
      <c r="V8446">
        <v>9.1</v>
      </c>
      <c r="W8446">
        <v>165.1</v>
      </c>
      <c r="X8446">
        <v>1016.8</v>
      </c>
      <c r="Y8446">
        <v>39.200000000000003</v>
      </c>
      <c r="Z8446">
        <v>6.2</v>
      </c>
      <c r="AA8446">
        <v>162.6</v>
      </c>
      <c r="AB8446">
        <v>14</v>
      </c>
      <c r="AC8446">
        <v>6</v>
      </c>
      <c r="AD8446">
        <v>0</v>
      </c>
      <c r="AE8446" t="s">
        <v>25418</v>
      </c>
      <c r="AF8446" t="s">
        <v>25419</v>
      </c>
      <c r="AG8446">
        <v>0.14000000000000001</v>
      </c>
      <c r="AH8446" t="s">
        <v>36</v>
      </c>
      <c r="AI8446" t="s">
        <v>174</v>
      </c>
      <c r="AJ8446" t="s">
        <v>38</v>
      </c>
    </row>
    <row r="8447" spans="1:36" x14ac:dyDescent="0.25">
      <c r="A8447" t="s">
        <v>32</v>
      </c>
      <c r="B8447" t="s">
        <v>25420</v>
      </c>
      <c r="C8447">
        <f>YEAR(B8447)</f>
        <v>2023</v>
      </c>
      <c r="D8447">
        <v>68</v>
      </c>
      <c r="E8447">
        <v>48.2</v>
      </c>
      <c r="F8447">
        <v>56.9</v>
      </c>
      <c r="H8447" s="2">
        <f>IF(F8447-56.66&lt;=0,0,IF(F8447-56.66&lt;=1,1,2))</f>
        <v>1</v>
      </c>
      <c r="I8447">
        <v>68</v>
      </c>
      <c r="J8447">
        <v>46.7</v>
      </c>
      <c r="K8447">
        <v>56.8</v>
      </c>
      <c r="L8447">
        <v>49.6</v>
      </c>
      <c r="M8447">
        <v>77.400000000000006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25.3</v>
      </c>
      <c r="V8447">
        <v>19.600000000000001</v>
      </c>
      <c r="W8447">
        <v>166.8</v>
      </c>
      <c r="X8447">
        <v>1016.1</v>
      </c>
      <c r="Y8447">
        <v>33.299999999999997</v>
      </c>
      <c r="Z8447">
        <v>6.2</v>
      </c>
      <c r="AA8447">
        <v>197.2</v>
      </c>
      <c r="AB8447">
        <v>17.2</v>
      </c>
      <c r="AC8447">
        <v>7</v>
      </c>
      <c r="AD8447">
        <v>0</v>
      </c>
      <c r="AE8447" t="s">
        <v>25421</v>
      </c>
      <c r="AF8447" t="s">
        <v>25422</v>
      </c>
      <c r="AG8447">
        <v>0.17</v>
      </c>
      <c r="AH8447" t="s">
        <v>36</v>
      </c>
      <c r="AI8447" t="s">
        <v>37</v>
      </c>
      <c r="AJ8447" t="s">
        <v>38</v>
      </c>
    </row>
    <row r="8448" spans="1:36" x14ac:dyDescent="0.25">
      <c r="A8448" t="s">
        <v>32</v>
      </c>
      <c r="B8448" t="s">
        <v>25423</v>
      </c>
      <c r="C8448">
        <f>YEAR(B8448)</f>
        <v>2023</v>
      </c>
      <c r="D8448">
        <v>68</v>
      </c>
      <c r="E8448">
        <v>55.4</v>
      </c>
      <c r="F8448">
        <v>62.1</v>
      </c>
      <c r="H8448" s="2">
        <f>IF(F8448-56.66&lt;=0,0,IF(F8448-56.66&lt;=1,1,2))</f>
        <v>2</v>
      </c>
      <c r="I8448">
        <v>68</v>
      </c>
      <c r="J8448">
        <v>55.4</v>
      </c>
      <c r="K8448">
        <v>62.1</v>
      </c>
      <c r="L8448">
        <v>50.2</v>
      </c>
      <c r="M8448">
        <v>66.2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45.9</v>
      </c>
      <c r="V8448">
        <v>33.299999999999997</v>
      </c>
      <c r="W8448">
        <v>171</v>
      </c>
      <c r="X8448">
        <v>1014.6</v>
      </c>
      <c r="Y8448">
        <v>53.8</v>
      </c>
      <c r="Z8448">
        <v>6.2</v>
      </c>
      <c r="AA8448">
        <v>179</v>
      </c>
      <c r="AB8448">
        <v>15.3</v>
      </c>
      <c r="AC8448">
        <v>7</v>
      </c>
      <c r="AD8448">
        <v>0</v>
      </c>
      <c r="AE8448" t="s">
        <v>25424</v>
      </c>
      <c r="AF8448" t="s">
        <v>25425</v>
      </c>
      <c r="AG8448">
        <v>0.2</v>
      </c>
      <c r="AH8448" t="s">
        <v>36</v>
      </c>
      <c r="AI8448" t="s">
        <v>37</v>
      </c>
      <c r="AJ8448" t="s">
        <v>344</v>
      </c>
    </row>
    <row r="8449" spans="1:36" x14ac:dyDescent="0.25">
      <c r="A8449" t="s">
        <v>32</v>
      </c>
      <c r="B8449" t="s">
        <v>25426</v>
      </c>
      <c r="C8449">
        <f>YEAR(B8449)</f>
        <v>2023</v>
      </c>
      <c r="D8449">
        <v>69.8</v>
      </c>
      <c r="E8449">
        <v>62.6</v>
      </c>
      <c r="F8449">
        <v>66.2</v>
      </c>
      <c r="H8449" s="2">
        <f>IF(F8449-56.66&lt;=0,0,IF(F8449-56.66&lt;=1,1,2))</f>
        <v>2</v>
      </c>
      <c r="I8449">
        <v>69.8</v>
      </c>
      <c r="J8449">
        <v>62.6</v>
      </c>
      <c r="K8449">
        <v>66.2</v>
      </c>
      <c r="L8449">
        <v>49.5</v>
      </c>
      <c r="M8449">
        <v>55.1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55.3</v>
      </c>
      <c r="V8449">
        <v>39.1</v>
      </c>
      <c r="W8449">
        <v>172.5</v>
      </c>
      <c r="X8449">
        <v>1016</v>
      </c>
      <c r="Y8449">
        <v>58.2</v>
      </c>
      <c r="Z8449">
        <v>6.2</v>
      </c>
      <c r="AA8449">
        <v>190.9</v>
      </c>
      <c r="AB8449">
        <v>16.5</v>
      </c>
      <c r="AC8449">
        <v>7</v>
      </c>
      <c r="AD8449">
        <v>0</v>
      </c>
      <c r="AE8449" t="s">
        <v>25427</v>
      </c>
      <c r="AF8449" t="s">
        <v>25428</v>
      </c>
      <c r="AG8449">
        <v>0.25</v>
      </c>
      <c r="AH8449" t="s">
        <v>36</v>
      </c>
      <c r="AI8449" t="s">
        <v>37</v>
      </c>
      <c r="AJ8449" t="s">
        <v>344</v>
      </c>
    </row>
    <row r="8450" spans="1:36" x14ac:dyDescent="0.25">
      <c r="A8450" t="s">
        <v>32</v>
      </c>
      <c r="B8450" t="s">
        <v>25429</v>
      </c>
      <c r="C8450">
        <f>YEAR(B8450)</f>
        <v>2023</v>
      </c>
      <c r="D8450">
        <v>77</v>
      </c>
      <c r="E8450">
        <v>60.8</v>
      </c>
      <c r="F8450">
        <v>68.2</v>
      </c>
      <c r="H8450" s="2">
        <f>IF(F8450-56.66&lt;=0,0,IF(F8450-56.66&lt;=1,1,2))</f>
        <v>2</v>
      </c>
      <c r="I8450">
        <v>77</v>
      </c>
      <c r="J8450">
        <v>60.8</v>
      </c>
      <c r="K8450">
        <v>68.2</v>
      </c>
      <c r="L8450">
        <v>46</v>
      </c>
      <c r="M8450">
        <v>46.1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39.1</v>
      </c>
      <c r="V8450">
        <v>32.1</v>
      </c>
      <c r="W8450">
        <v>183.7</v>
      </c>
      <c r="X8450">
        <v>1016</v>
      </c>
      <c r="Y8450">
        <v>49.6</v>
      </c>
      <c r="Z8450">
        <v>6.2</v>
      </c>
      <c r="AA8450">
        <v>157.30000000000001</v>
      </c>
      <c r="AB8450">
        <v>13.4</v>
      </c>
      <c r="AC8450">
        <v>6</v>
      </c>
      <c r="AD8450">
        <v>0</v>
      </c>
      <c r="AE8450" t="s">
        <v>25430</v>
      </c>
      <c r="AF8450" t="s">
        <v>25431</v>
      </c>
      <c r="AG8450">
        <v>0.27</v>
      </c>
      <c r="AH8450" t="s">
        <v>36</v>
      </c>
      <c r="AI8450" t="s">
        <v>37</v>
      </c>
      <c r="AJ8450" t="s">
        <v>344</v>
      </c>
    </row>
    <row r="8451" spans="1:36" x14ac:dyDescent="0.25">
      <c r="A8451" t="s">
        <v>32</v>
      </c>
      <c r="B8451" t="s">
        <v>25432</v>
      </c>
      <c r="C8451">
        <f>YEAR(B8451)</f>
        <v>2023</v>
      </c>
      <c r="D8451">
        <v>66.2</v>
      </c>
      <c r="E8451">
        <v>55.4</v>
      </c>
      <c r="F8451">
        <v>60.5</v>
      </c>
      <c r="G8451" s="2">
        <f>AVERAGE(F8451:F8542)</f>
        <v>61.579347826086931</v>
      </c>
      <c r="H8451" s="2">
        <f>IF(F8451-61.58&lt;=0,0,IF(F8451-61.58&lt;=1,1,2))</f>
        <v>0</v>
      </c>
      <c r="I8451">
        <v>66.2</v>
      </c>
      <c r="J8451">
        <v>55.4</v>
      </c>
      <c r="K8451">
        <v>60.5</v>
      </c>
      <c r="L8451">
        <v>52.5</v>
      </c>
      <c r="M8451">
        <v>76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17.2</v>
      </c>
      <c r="V8451">
        <v>9.1999999999999993</v>
      </c>
      <c r="W8451">
        <v>263.89999999999998</v>
      </c>
      <c r="X8451">
        <v>1015.3</v>
      </c>
      <c r="Y8451">
        <v>34.1</v>
      </c>
      <c r="Z8451">
        <v>4.7</v>
      </c>
      <c r="AA8451">
        <v>196.5</v>
      </c>
      <c r="AB8451">
        <v>17</v>
      </c>
      <c r="AC8451">
        <v>7</v>
      </c>
      <c r="AD8451">
        <v>0</v>
      </c>
      <c r="AE8451" t="s">
        <v>25433</v>
      </c>
      <c r="AF8451" t="s">
        <v>25434</v>
      </c>
      <c r="AG8451">
        <v>0.3</v>
      </c>
      <c r="AH8451" t="s">
        <v>36</v>
      </c>
      <c r="AI8451" t="s">
        <v>174</v>
      </c>
      <c r="AJ8451" t="s">
        <v>38</v>
      </c>
    </row>
    <row r="8452" spans="1:36" x14ac:dyDescent="0.25">
      <c r="A8452" t="s">
        <v>32</v>
      </c>
      <c r="B8452" t="s">
        <v>25435</v>
      </c>
      <c r="C8452">
        <f>YEAR(B8452)</f>
        <v>2023</v>
      </c>
      <c r="D8452">
        <v>64.400000000000006</v>
      </c>
      <c r="E8452">
        <v>57.2</v>
      </c>
      <c r="F8452">
        <v>59.8</v>
      </c>
      <c r="H8452" s="2">
        <f>IF(F8452-61.58&lt;=0,0,IF(F8452-61.58&lt;=1,1,2))</f>
        <v>0</v>
      </c>
      <c r="I8452">
        <v>64.400000000000006</v>
      </c>
      <c r="J8452">
        <v>57.2</v>
      </c>
      <c r="K8452">
        <v>59.8</v>
      </c>
      <c r="L8452">
        <v>55.1</v>
      </c>
      <c r="M8452">
        <v>84.7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23</v>
      </c>
      <c r="V8452">
        <v>13.9</v>
      </c>
      <c r="W8452">
        <v>341.8</v>
      </c>
      <c r="X8452">
        <v>1015.1</v>
      </c>
      <c r="Y8452">
        <v>66.8</v>
      </c>
      <c r="Z8452">
        <v>5.2</v>
      </c>
      <c r="AA8452">
        <v>188.1</v>
      </c>
      <c r="AB8452">
        <v>16.2</v>
      </c>
      <c r="AC8452">
        <v>7</v>
      </c>
      <c r="AD8452">
        <v>0</v>
      </c>
      <c r="AE8452" t="s">
        <v>25436</v>
      </c>
      <c r="AF8452" t="s">
        <v>25437</v>
      </c>
      <c r="AG8452">
        <v>0.33</v>
      </c>
      <c r="AH8452" t="s">
        <v>36</v>
      </c>
      <c r="AI8452" t="s">
        <v>37</v>
      </c>
      <c r="AJ8452" t="s">
        <v>38</v>
      </c>
    </row>
    <row r="8453" spans="1:36" x14ac:dyDescent="0.25">
      <c r="A8453" t="s">
        <v>32</v>
      </c>
      <c r="B8453" t="s">
        <v>25438</v>
      </c>
      <c r="C8453">
        <f>YEAR(B8453)</f>
        <v>2023</v>
      </c>
      <c r="D8453">
        <v>62.6</v>
      </c>
      <c r="E8453">
        <v>49.9</v>
      </c>
      <c r="F8453">
        <v>56.5</v>
      </c>
      <c r="H8453" s="2">
        <f>IF(F8453-61.58&lt;=0,0,IF(F8453-61.58&lt;=1,1,2))</f>
        <v>0</v>
      </c>
      <c r="I8453">
        <v>62.6</v>
      </c>
      <c r="J8453">
        <v>47.7</v>
      </c>
      <c r="K8453">
        <v>56.3</v>
      </c>
      <c r="L8453">
        <v>51.8</v>
      </c>
      <c r="M8453">
        <v>84.9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19.899999999999999</v>
      </c>
      <c r="V8453">
        <v>13.9</v>
      </c>
      <c r="W8453">
        <v>298.10000000000002</v>
      </c>
      <c r="X8453">
        <v>1016.7</v>
      </c>
      <c r="Y8453">
        <v>52.1</v>
      </c>
      <c r="Z8453">
        <v>6.2</v>
      </c>
      <c r="AA8453">
        <v>207.8</v>
      </c>
      <c r="AB8453">
        <v>17.899999999999999</v>
      </c>
      <c r="AC8453">
        <v>7</v>
      </c>
      <c r="AD8453">
        <v>0</v>
      </c>
      <c r="AE8453" t="s">
        <v>25439</v>
      </c>
      <c r="AF8453" t="s">
        <v>25440</v>
      </c>
      <c r="AG8453">
        <v>0.37</v>
      </c>
      <c r="AH8453" t="s">
        <v>36</v>
      </c>
      <c r="AI8453" t="s">
        <v>37</v>
      </c>
      <c r="AJ8453" t="s">
        <v>38</v>
      </c>
    </row>
    <row r="8454" spans="1:36" x14ac:dyDescent="0.25">
      <c r="A8454" t="s">
        <v>32</v>
      </c>
      <c r="B8454" t="s">
        <v>25441</v>
      </c>
      <c r="C8454">
        <f>YEAR(B8454)</f>
        <v>2023</v>
      </c>
      <c r="D8454">
        <v>62.6</v>
      </c>
      <c r="E8454">
        <v>51.8</v>
      </c>
      <c r="F8454">
        <v>58.9</v>
      </c>
      <c r="H8454" s="2">
        <f>IF(F8454-61.58&lt;=0,0,IF(F8454-61.58&lt;=1,1,2))</f>
        <v>0</v>
      </c>
      <c r="I8454">
        <v>62.6</v>
      </c>
      <c r="J8454">
        <v>51.8</v>
      </c>
      <c r="K8454">
        <v>58.9</v>
      </c>
      <c r="L8454">
        <v>53.6</v>
      </c>
      <c r="M8454">
        <v>82.6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20.8</v>
      </c>
      <c r="V8454">
        <v>14.9</v>
      </c>
      <c r="W8454">
        <v>110.1</v>
      </c>
      <c r="X8454">
        <v>1015.8</v>
      </c>
      <c r="Y8454">
        <v>79.3</v>
      </c>
      <c r="Z8454">
        <v>6.2</v>
      </c>
      <c r="AA8454">
        <v>154.6</v>
      </c>
      <c r="AB8454">
        <v>13.4</v>
      </c>
      <c r="AC8454">
        <v>6</v>
      </c>
      <c r="AD8454">
        <v>0</v>
      </c>
      <c r="AE8454" t="s">
        <v>25442</v>
      </c>
      <c r="AF8454" t="s">
        <v>25443</v>
      </c>
      <c r="AG8454">
        <v>0.4</v>
      </c>
      <c r="AH8454" t="s">
        <v>36</v>
      </c>
      <c r="AI8454" t="s">
        <v>37</v>
      </c>
      <c r="AJ8454" t="s">
        <v>38</v>
      </c>
    </row>
    <row r="8455" spans="1:36" x14ac:dyDescent="0.25">
      <c r="A8455" t="s">
        <v>32</v>
      </c>
      <c r="B8455" t="s">
        <v>25444</v>
      </c>
      <c r="C8455">
        <f>YEAR(B8455)</f>
        <v>2023</v>
      </c>
      <c r="D8455">
        <v>62.6</v>
      </c>
      <c r="E8455">
        <v>53.6</v>
      </c>
      <c r="F8455">
        <v>57.4</v>
      </c>
      <c r="H8455" s="2">
        <f>IF(F8455-61.58&lt;=0,0,IF(F8455-61.58&lt;=1,1,2))</f>
        <v>0</v>
      </c>
      <c r="I8455">
        <v>62.6</v>
      </c>
      <c r="J8455">
        <v>53.6</v>
      </c>
      <c r="K8455">
        <v>57.4</v>
      </c>
      <c r="L8455">
        <v>50</v>
      </c>
      <c r="M8455">
        <v>77</v>
      </c>
      <c r="O8455">
        <v>3.9E-2</v>
      </c>
      <c r="P8455">
        <v>100</v>
      </c>
      <c r="Q8455">
        <v>4.17</v>
      </c>
      <c r="R8455" t="s">
        <v>40</v>
      </c>
      <c r="S8455">
        <v>0</v>
      </c>
      <c r="T8455">
        <v>0</v>
      </c>
      <c r="U8455">
        <v>28.4</v>
      </c>
      <c r="V8455">
        <v>23</v>
      </c>
      <c r="W8455">
        <v>273.10000000000002</v>
      </c>
      <c r="X8455">
        <v>1011.1</v>
      </c>
      <c r="Y8455">
        <v>67.7</v>
      </c>
      <c r="Z8455">
        <v>6.2</v>
      </c>
      <c r="AA8455">
        <v>152.5</v>
      </c>
      <c r="AB8455">
        <v>13.2</v>
      </c>
      <c r="AC8455">
        <v>5</v>
      </c>
      <c r="AD8455">
        <v>0</v>
      </c>
      <c r="AE8455" t="s">
        <v>25445</v>
      </c>
      <c r="AF8455" t="s">
        <v>25446</v>
      </c>
      <c r="AG8455">
        <v>0.43</v>
      </c>
      <c r="AH8455" t="s">
        <v>56</v>
      </c>
      <c r="AI8455" t="s">
        <v>61</v>
      </c>
      <c r="AJ8455" t="s">
        <v>40</v>
      </c>
    </row>
    <row r="8456" spans="1:36" x14ac:dyDescent="0.25">
      <c r="A8456" t="s">
        <v>32</v>
      </c>
      <c r="B8456" t="s">
        <v>25447</v>
      </c>
      <c r="C8456">
        <f>YEAR(B8456)</f>
        <v>2023</v>
      </c>
      <c r="D8456">
        <v>62.6</v>
      </c>
      <c r="E8456">
        <v>51.7</v>
      </c>
      <c r="F8456">
        <v>57.7</v>
      </c>
      <c r="H8456" s="2">
        <f>IF(F8456-61.58&lt;=0,0,IF(F8456-61.58&lt;=1,1,2))</f>
        <v>0</v>
      </c>
      <c r="I8456">
        <v>62.6</v>
      </c>
      <c r="J8456">
        <v>51.7</v>
      </c>
      <c r="K8456">
        <v>57.7</v>
      </c>
      <c r="L8456">
        <v>48.2</v>
      </c>
      <c r="M8456">
        <v>70.900000000000006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29.5</v>
      </c>
      <c r="V8456">
        <v>21.9</v>
      </c>
      <c r="W8456">
        <v>277.89999999999998</v>
      </c>
      <c r="X8456">
        <v>1015.5</v>
      </c>
      <c r="Y8456">
        <v>39.4</v>
      </c>
      <c r="Z8456">
        <v>6.2</v>
      </c>
      <c r="AA8456">
        <v>191.5</v>
      </c>
      <c r="AB8456">
        <v>16.7</v>
      </c>
      <c r="AC8456">
        <v>7</v>
      </c>
      <c r="AD8456">
        <v>0</v>
      </c>
      <c r="AE8456" t="s">
        <v>25448</v>
      </c>
      <c r="AF8456" t="s">
        <v>25449</v>
      </c>
      <c r="AG8456">
        <v>0.46</v>
      </c>
      <c r="AH8456" t="s">
        <v>36</v>
      </c>
      <c r="AI8456" t="s">
        <v>37</v>
      </c>
      <c r="AJ8456" t="s">
        <v>38</v>
      </c>
    </row>
    <row r="8457" spans="1:36" x14ac:dyDescent="0.25">
      <c r="A8457" t="s">
        <v>32</v>
      </c>
      <c r="B8457" t="s">
        <v>25450</v>
      </c>
      <c r="C8457">
        <f>YEAR(B8457)</f>
        <v>2023</v>
      </c>
      <c r="D8457">
        <v>68</v>
      </c>
      <c r="E8457">
        <v>50</v>
      </c>
      <c r="F8457">
        <v>58.3</v>
      </c>
      <c r="H8457" s="2">
        <f>IF(F8457-61.58&lt;=0,0,IF(F8457-61.58&lt;=1,1,2))</f>
        <v>0</v>
      </c>
      <c r="I8457">
        <v>68</v>
      </c>
      <c r="J8457">
        <v>50</v>
      </c>
      <c r="K8457">
        <v>58.3</v>
      </c>
      <c r="L8457">
        <v>49.1</v>
      </c>
      <c r="M8457">
        <v>72.5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26.4</v>
      </c>
      <c r="V8457">
        <v>20.8</v>
      </c>
      <c r="W8457">
        <v>165.9</v>
      </c>
      <c r="X8457">
        <v>1015.4</v>
      </c>
      <c r="Y8457">
        <v>45.9</v>
      </c>
      <c r="Z8457">
        <v>6.2</v>
      </c>
      <c r="AA8457">
        <v>178</v>
      </c>
      <c r="AB8457">
        <v>15.4</v>
      </c>
      <c r="AC8457">
        <v>7</v>
      </c>
      <c r="AD8457">
        <v>0</v>
      </c>
      <c r="AE8457" t="s">
        <v>25451</v>
      </c>
      <c r="AF8457" t="s">
        <v>25452</v>
      </c>
      <c r="AG8457">
        <v>0.5</v>
      </c>
      <c r="AH8457" t="s">
        <v>36</v>
      </c>
      <c r="AI8457" t="s">
        <v>37</v>
      </c>
      <c r="AJ8457" t="s">
        <v>38</v>
      </c>
    </row>
    <row r="8458" spans="1:36" x14ac:dyDescent="0.25">
      <c r="A8458" t="s">
        <v>32</v>
      </c>
      <c r="B8458" t="s">
        <v>25453</v>
      </c>
      <c r="C8458">
        <f>YEAR(B8458)</f>
        <v>2023</v>
      </c>
      <c r="D8458">
        <v>73.400000000000006</v>
      </c>
      <c r="E8458">
        <v>55.4</v>
      </c>
      <c r="F8458">
        <v>62.4</v>
      </c>
      <c r="H8458" s="2">
        <f>IF(F8458-61.58&lt;=0,0,IF(F8458-61.58&lt;=1,1,2))</f>
        <v>1</v>
      </c>
      <c r="I8458">
        <v>73.400000000000006</v>
      </c>
      <c r="J8458">
        <v>55.4</v>
      </c>
      <c r="K8458">
        <v>62.4</v>
      </c>
      <c r="L8458">
        <v>50.4</v>
      </c>
      <c r="M8458">
        <v>67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22.1</v>
      </c>
      <c r="V8458">
        <v>20.8</v>
      </c>
      <c r="W8458">
        <v>168.6</v>
      </c>
      <c r="X8458">
        <v>1013.7</v>
      </c>
      <c r="Y8458">
        <v>47.8</v>
      </c>
      <c r="Z8458">
        <v>6.2</v>
      </c>
      <c r="AA8458">
        <v>214.4</v>
      </c>
      <c r="AB8458">
        <v>18.5</v>
      </c>
      <c r="AC8458">
        <v>7</v>
      </c>
      <c r="AD8458">
        <v>0</v>
      </c>
      <c r="AE8458" t="s">
        <v>25454</v>
      </c>
      <c r="AF8458" t="s">
        <v>25455</v>
      </c>
      <c r="AG8458">
        <v>0.53</v>
      </c>
      <c r="AH8458" t="s">
        <v>36</v>
      </c>
      <c r="AI8458" t="s">
        <v>37</v>
      </c>
      <c r="AJ8458" t="s">
        <v>38</v>
      </c>
    </row>
    <row r="8459" spans="1:36" x14ac:dyDescent="0.25">
      <c r="A8459" t="s">
        <v>32</v>
      </c>
      <c r="B8459" t="s">
        <v>25456</v>
      </c>
      <c r="C8459">
        <f>YEAR(B8459)</f>
        <v>2023</v>
      </c>
      <c r="D8459">
        <v>64.400000000000006</v>
      </c>
      <c r="E8459">
        <v>50</v>
      </c>
      <c r="F8459">
        <v>57.5</v>
      </c>
      <c r="H8459" s="2">
        <f>IF(F8459-61.58&lt;=0,0,IF(F8459-61.58&lt;=1,1,2))</f>
        <v>0</v>
      </c>
      <c r="I8459">
        <v>64.400000000000006</v>
      </c>
      <c r="J8459">
        <v>50</v>
      </c>
      <c r="K8459">
        <v>57.5</v>
      </c>
      <c r="L8459">
        <v>51.6</v>
      </c>
      <c r="M8459">
        <v>81.5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23</v>
      </c>
      <c r="V8459">
        <v>9.1999999999999993</v>
      </c>
      <c r="W8459">
        <v>152.5</v>
      </c>
      <c r="X8459">
        <v>1015.6</v>
      </c>
      <c r="Y8459">
        <v>38.9</v>
      </c>
      <c r="Z8459">
        <v>6.2</v>
      </c>
      <c r="AA8459">
        <v>229.9</v>
      </c>
      <c r="AB8459">
        <v>19.899999999999999</v>
      </c>
      <c r="AC8459">
        <v>8</v>
      </c>
      <c r="AD8459">
        <v>0</v>
      </c>
      <c r="AE8459" t="s">
        <v>25457</v>
      </c>
      <c r="AF8459" t="s">
        <v>25458</v>
      </c>
      <c r="AG8459">
        <v>0.56999999999999995</v>
      </c>
      <c r="AH8459" t="s">
        <v>36</v>
      </c>
      <c r="AI8459" t="s">
        <v>37</v>
      </c>
      <c r="AJ8459" t="s">
        <v>38</v>
      </c>
    </row>
    <row r="8460" spans="1:36" x14ac:dyDescent="0.25">
      <c r="A8460" t="s">
        <v>32</v>
      </c>
      <c r="B8460" t="s">
        <v>25459</v>
      </c>
      <c r="C8460">
        <f>YEAR(B8460)</f>
        <v>2023</v>
      </c>
      <c r="D8460">
        <v>66.2</v>
      </c>
      <c r="E8460">
        <v>51.8</v>
      </c>
      <c r="F8460">
        <v>58.9</v>
      </c>
      <c r="H8460" s="2">
        <f>IF(F8460-61.58&lt;=0,0,IF(F8460-61.58&lt;=1,1,2))</f>
        <v>0</v>
      </c>
      <c r="I8460">
        <v>66.2</v>
      </c>
      <c r="J8460">
        <v>51.8</v>
      </c>
      <c r="K8460">
        <v>58.9</v>
      </c>
      <c r="L8460">
        <v>53.3</v>
      </c>
      <c r="M8460">
        <v>82.2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24.2</v>
      </c>
      <c r="V8460">
        <v>17.2</v>
      </c>
      <c r="W8460">
        <v>148.80000000000001</v>
      </c>
      <c r="X8460">
        <v>1013.9</v>
      </c>
      <c r="Y8460">
        <v>33.4</v>
      </c>
      <c r="Z8460">
        <v>6.2</v>
      </c>
      <c r="AA8460">
        <v>223.6</v>
      </c>
      <c r="AB8460">
        <v>19.399999999999999</v>
      </c>
      <c r="AC8460">
        <v>8</v>
      </c>
      <c r="AD8460">
        <v>0</v>
      </c>
      <c r="AE8460" t="s">
        <v>25460</v>
      </c>
      <c r="AF8460" t="s">
        <v>25461</v>
      </c>
      <c r="AG8460">
        <v>0.6</v>
      </c>
      <c r="AH8460" t="s">
        <v>36</v>
      </c>
      <c r="AI8460" t="s">
        <v>37</v>
      </c>
      <c r="AJ8460" t="s">
        <v>38</v>
      </c>
    </row>
    <row r="8461" spans="1:36" x14ac:dyDescent="0.25">
      <c r="A8461" t="s">
        <v>32</v>
      </c>
      <c r="B8461" t="s">
        <v>25462</v>
      </c>
      <c r="C8461">
        <f>YEAR(B8461)</f>
        <v>2023</v>
      </c>
      <c r="D8461">
        <v>71.599999999999994</v>
      </c>
      <c r="E8461">
        <v>57.2</v>
      </c>
      <c r="F8461">
        <v>63.7</v>
      </c>
      <c r="H8461" s="2">
        <f>IF(F8461-61.58&lt;=0,0,IF(F8461-61.58&lt;=1,1,2))</f>
        <v>2</v>
      </c>
      <c r="I8461">
        <v>71.599999999999994</v>
      </c>
      <c r="J8461">
        <v>57.2</v>
      </c>
      <c r="K8461">
        <v>63.7</v>
      </c>
      <c r="L8461">
        <v>52.3</v>
      </c>
      <c r="M8461">
        <v>67.599999999999994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36.9</v>
      </c>
      <c r="V8461">
        <v>25.3</v>
      </c>
      <c r="W8461">
        <v>160.30000000000001</v>
      </c>
      <c r="X8461">
        <v>1006.9</v>
      </c>
      <c r="Y8461">
        <v>52.1</v>
      </c>
      <c r="Z8461">
        <v>6.2</v>
      </c>
      <c r="AA8461">
        <v>213</v>
      </c>
      <c r="AB8461">
        <v>18.399999999999999</v>
      </c>
      <c r="AC8461">
        <v>8</v>
      </c>
      <c r="AD8461">
        <v>0</v>
      </c>
      <c r="AE8461" t="s">
        <v>25463</v>
      </c>
      <c r="AF8461" t="s">
        <v>25464</v>
      </c>
      <c r="AG8461">
        <v>0.64</v>
      </c>
      <c r="AH8461" t="s">
        <v>36</v>
      </c>
      <c r="AI8461" t="s">
        <v>37</v>
      </c>
      <c r="AJ8461" t="s">
        <v>38</v>
      </c>
    </row>
    <row r="8462" spans="1:36" x14ac:dyDescent="0.25">
      <c r="A8462" t="s">
        <v>32</v>
      </c>
      <c r="B8462" t="s">
        <v>25465</v>
      </c>
      <c r="C8462">
        <f>YEAR(B8462)</f>
        <v>2023</v>
      </c>
      <c r="D8462">
        <v>66.2</v>
      </c>
      <c r="E8462">
        <v>57.2</v>
      </c>
      <c r="F8462">
        <v>61</v>
      </c>
      <c r="H8462" s="2">
        <f>IF(F8462-61.58&lt;=0,0,IF(F8462-61.58&lt;=1,1,2))</f>
        <v>0</v>
      </c>
      <c r="I8462">
        <v>66.2</v>
      </c>
      <c r="J8462">
        <v>57.2</v>
      </c>
      <c r="K8462">
        <v>61</v>
      </c>
      <c r="L8462">
        <v>55.8</v>
      </c>
      <c r="M8462">
        <v>83.5</v>
      </c>
      <c r="O8462">
        <v>6.0000000000000001E-3</v>
      </c>
      <c r="P8462">
        <v>100</v>
      </c>
      <c r="Q8462">
        <v>4.17</v>
      </c>
      <c r="R8462" t="s">
        <v>40</v>
      </c>
      <c r="S8462">
        <v>0</v>
      </c>
      <c r="T8462">
        <v>0</v>
      </c>
      <c r="U8462">
        <v>21.9</v>
      </c>
      <c r="V8462">
        <v>13.8</v>
      </c>
      <c r="W8462">
        <v>330.9</v>
      </c>
      <c r="X8462">
        <v>1005.7</v>
      </c>
      <c r="Y8462">
        <v>80.8</v>
      </c>
      <c r="Z8462">
        <v>5.6</v>
      </c>
      <c r="AA8462">
        <v>175.7</v>
      </c>
      <c r="AB8462">
        <v>15</v>
      </c>
      <c r="AC8462">
        <v>6</v>
      </c>
      <c r="AD8462">
        <v>0</v>
      </c>
      <c r="AE8462" t="s">
        <v>25466</v>
      </c>
      <c r="AF8462" t="s">
        <v>25467</v>
      </c>
      <c r="AG8462">
        <v>0.67</v>
      </c>
      <c r="AH8462" t="s">
        <v>56</v>
      </c>
      <c r="AI8462" t="s">
        <v>65</v>
      </c>
      <c r="AJ8462" t="s">
        <v>40</v>
      </c>
    </row>
    <row r="8463" spans="1:36" x14ac:dyDescent="0.25">
      <c r="A8463" t="s">
        <v>32</v>
      </c>
      <c r="B8463" t="s">
        <v>25468</v>
      </c>
      <c r="C8463">
        <f>YEAR(B8463)</f>
        <v>2023</v>
      </c>
      <c r="D8463">
        <v>59.1</v>
      </c>
      <c r="E8463">
        <v>53.6</v>
      </c>
      <c r="F8463">
        <v>56.5</v>
      </c>
      <c r="H8463" s="2">
        <f>IF(F8463-61.58&lt;=0,0,IF(F8463-61.58&lt;=1,1,2))</f>
        <v>0</v>
      </c>
      <c r="I8463">
        <v>59.1</v>
      </c>
      <c r="J8463">
        <v>53.6</v>
      </c>
      <c r="K8463">
        <v>56.5</v>
      </c>
      <c r="L8463">
        <v>46.1</v>
      </c>
      <c r="M8463">
        <v>68.599999999999994</v>
      </c>
      <c r="O8463">
        <v>0.187</v>
      </c>
      <c r="P8463">
        <v>100</v>
      </c>
      <c r="Q8463">
        <v>8.33</v>
      </c>
      <c r="R8463" t="s">
        <v>40</v>
      </c>
      <c r="S8463">
        <v>0</v>
      </c>
      <c r="T8463">
        <v>0</v>
      </c>
      <c r="U8463">
        <v>43.6</v>
      </c>
      <c r="V8463">
        <v>28.9</v>
      </c>
      <c r="W8463">
        <v>324.39999999999998</v>
      </c>
      <c r="X8463">
        <v>1013.8</v>
      </c>
      <c r="Y8463">
        <v>89.1</v>
      </c>
      <c r="Z8463">
        <v>6.2</v>
      </c>
      <c r="AA8463">
        <v>194</v>
      </c>
      <c r="AB8463">
        <v>16.8</v>
      </c>
      <c r="AC8463">
        <v>7</v>
      </c>
      <c r="AD8463">
        <v>0</v>
      </c>
      <c r="AE8463" t="s">
        <v>25469</v>
      </c>
      <c r="AF8463" t="s">
        <v>25470</v>
      </c>
      <c r="AG8463">
        <v>0.71</v>
      </c>
      <c r="AH8463" t="s">
        <v>56</v>
      </c>
      <c r="AI8463" t="s">
        <v>1166</v>
      </c>
      <c r="AJ8463" t="s">
        <v>40</v>
      </c>
    </row>
    <row r="8464" spans="1:36" x14ac:dyDescent="0.25">
      <c r="A8464" t="s">
        <v>32</v>
      </c>
      <c r="B8464" t="s">
        <v>25471</v>
      </c>
      <c r="C8464">
        <f>YEAR(B8464)</f>
        <v>2023</v>
      </c>
      <c r="D8464">
        <v>59</v>
      </c>
      <c r="E8464">
        <v>48.2</v>
      </c>
      <c r="F8464">
        <v>55</v>
      </c>
      <c r="H8464" s="2">
        <f>IF(F8464-61.58&lt;=0,0,IF(F8464-61.58&lt;=1,1,2))</f>
        <v>0</v>
      </c>
      <c r="I8464">
        <v>59</v>
      </c>
      <c r="J8464">
        <v>47.3</v>
      </c>
      <c r="K8464">
        <v>55</v>
      </c>
      <c r="L8464">
        <v>44</v>
      </c>
      <c r="M8464">
        <v>66.599999999999994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36.9</v>
      </c>
      <c r="V8464">
        <v>26.4</v>
      </c>
      <c r="W8464">
        <v>310.2</v>
      </c>
      <c r="X8464">
        <v>1014.5</v>
      </c>
      <c r="Y8464">
        <v>75.099999999999994</v>
      </c>
      <c r="Z8464">
        <v>6.2</v>
      </c>
      <c r="AA8464">
        <v>186.8</v>
      </c>
      <c r="AB8464">
        <v>15.9</v>
      </c>
      <c r="AC8464">
        <v>7</v>
      </c>
      <c r="AD8464">
        <v>0</v>
      </c>
      <c r="AE8464" t="s">
        <v>25472</v>
      </c>
      <c r="AF8464" t="s">
        <v>25473</v>
      </c>
      <c r="AG8464">
        <v>0.74</v>
      </c>
      <c r="AH8464" t="s">
        <v>36</v>
      </c>
      <c r="AI8464" t="s">
        <v>37</v>
      </c>
      <c r="AJ8464" t="s">
        <v>38</v>
      </c>
    </row>
    <row r="8465" spans="1:36" x14ac:dyDescent="0.25">
      <c r="A8465" t="s">
        <v>32</v>
      </c>
      <c r="B8465" t="s">
        <v>25474</v>
      </c>
      <c r="C8465">
        <f>YEAR(B8465)</f>
        <v>2023</v>
      </c>
      <c r="D8465">
        <v>64.400000000000006</v>
      </c>
      <c r="E8465">
        <v>42.8</v>
      </c>
      <c r="F8465">
        <v>54.4</v>
      </c>
      <c r="H8465" s="2">
        <f>IF(F8465-61.58&lt;=0,0,IF(F8465-61.58&lt;=1,1,2))</f>
        <v>0</v>
      </c>
      <c r="I8465">
        <v>64.400000000000006</v>
      </c>
      <c r="J8465">
        <v>35.799999999999997</v>
      </c>
      <c r="K8465">
        <v>52.8</v>
      </c>
      <c r="L8465">
        <v>45.1</v>
      </c>
      <c r="M8465">
        <v>71.2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30</v>
      </c>
      <c r="V8465">
        <v>16.100000000000001</v>
      </c>
      <c r="W8465">
        <v>134.1</v>
      </c>
      <c r="X8465">
        <v>1008.7</v>
      </c>
      <c r="Y8465">
        <v>45.9</v>
      </c>
      <c r="Z8465">
        <v>6.2</v>
      </c>
      <c r="AA8465">
        <v>233.1</v>
      </c>
      <c r="AB8465">
        <v>20.100000000000001</v>
      </c>
      <c r="AC8465">
        <v>8</v>
      </c>
      <c r="AD8465">
        <v>0</v>
      </c>
      <c r="AE8465" t="s">
        <v>25475</v>
      </c>
      <c r="AF8465" t="s">
        <v>25476</v>
      </c>
      <c r="AG8465">
        <v>0.75</v>
      </c>
      <c r="AH8465" t="s">
        <v>36</v>
      </c>
      <c r="AI8465" t="s">
        <v>174</v>
      </c>
      <c r="AJ8465" t="s">
        <v>38</v>
      </c>
    </row>
    <row r="8466" spans="1:36" x14ac:dyDescent="0.25">
      <c r="A8466" t="s">
        <v>32</v>
      </c>
      <c r="B8466" t="s">
        <v>25477</v>
      </c>
      <c r="C8466">
        <f>YEAR(B8466)</f>
        <v>2023</v>
      </c>
      <c r="D8466">
        <v>62.6</v>
      </c>
      <c r="E8466">
        <v>50</v>
      </c>
      <c r="F8466">
        <v>55.4</v>
      </c>
      <c r="H8466" s="2">
        <f>IF(F8466-61.58&lt;=0,0,IF(F8466-61.58&lt;=1,1,2))</f>
        <v>0</v>
      </c>
      <c r="I8466">
        <v>62.6</v>
      </c>
      <c r="J8466">
        <v>50</v>
      </c>
      <c r="K8466">
        <v>55.4</v>
      </c>
      <c r="L8466">
        <v>50.2</v>
      </c>
      <c r="M8466">
        <v>82.9</v>
      </c>
      <c r="O8466">
        <v>0.157</v>
      </c>
      <c r="P8466">
        <v>100</v>
      </c>
      <c r="Q8466">
        <v>12.5</v>
      </c>
      <c r="R8466" t="s">
        <v>40</v>
      </c>
      <c r="S8466">
        <v>0</v>
      </c>
      <c r="T8466">
        <v>0</v>
      </c>
      <c r="U8466">
        <v>23</v>
      </c>
      <c r="V8466">
        <v>12.8</v>
      </c>
      <c r="W8466">
        <v>185.5</v>
      </c>
      <c r="X8466">
        <v>1007</v>
      </c>
      <c r="Y8466">
        <v>59.8</v>
      </c>
      <c r="Z8466">
        <v>6.2</v>
      </c>
      <c r="AA8466">
        <v>172.4</v>
      </c>
      <c r="AB8466">
        <v>14.9</v>
      </c>
      <c r="AC8466">
        <v>6</v>
      </c>
      <c r="AD8466">
        <v>0</v>
      </c>
      <c r="AE8466" t="s">
        <v>25478</v>
      </c>
      <c r="AF8466" t="s">
        <v>25479</v>
      </c>
      <c r="AG8466">
        <v>0.81</v>
      </c>
      <c r="AH8466" t="s">
        <v>56</v>
      </c>
      <c r="AI8466" t="s">
        <v>101</v>
      </c>
      <c r="AJ8466" t="s">
        <v>40</v>
      </c>
    </row>
    <row r="8467" spans="1:36" x14ac:dyDescent="0.25">
      <c r="A8467" t="s">
        <v>32</v>
      </c>
      <c r="B8467" t="s">
        <v>25480</v>
      </c>
      <c r="C8467">
        <f>YEAR(B8467)</f>
        <v>2023</v>
      </c>
      <c r="D8467">
        <v>60.8</v>
      </c>
      <c r="E8467">
        <v>53.6</v>
      </c>
      <c r="F8467">
        <v>55.6</v>
      </c>
      <c r="H8467" s="2">
        <f>IF(F8467-61.58&lt;=0,0,IF(F8467-61.58&lt;=1,1,2))</f>
        <v>0</v>
      </c>
      <c r="I8467">
        <v>60.8</v>
      </c>
      <c r="J8467">
        <v>53.6</v>
      </c>
      <c r="K8467">
        <v>55.6</v>
      </c>
      <c r="L8467">
        <v>52.1</v>
      </c>
      <c r="M8467">
        <v>88.4</v>
      </c>
      <c r="O8467">
        <v>0.223</v>
      </c>
      <c r="P8467">
        <v>100</v>
      </c>
      <c r="Q8467">
        <v>8.33</v>
      </c>
      <c r="R8467" t="s">
        <v>40</v>
      </c>
      <c r="S8467">
        <v>0</v>
      </c>
      <c r="T8467">
        <v>0</v>
      </c>
      <c r="U8467">
        <v>33.200000000000003</v>
      </c>
      <c r="V8467">
        <v>23</v>
      </c>
      <c r="W8467">
        <v>340.2</v>
      </c>
      <c r="X8467">
        <v>1010.7</v>
      </c>
      <c r="Y8467">
        <v>81</v>
      </c>
      <c r="Z8467">
        <v>6</v>
      </c>
      <c r="AA8467">
        <v>185.6</v>
      </c>
      <c r="AB8467">
        <v>16.100000000000001</v>
      </c>
      <c r="AC8467">
        <v>7</v>
      </c>
      <c r="AD8467">
        <v>0</v>
      </c>
      <c r="AE8467" t="s">
        <v>25481</v>
      </c>
      <c r="AF8467" t="s">
        <v>25482</v>
      </c>
      <c r="AG8467">
        <v>0.85</v>
      </c>
      <c r="AH8467" t="s">
        <v>56</v>
      </c>
      <c r="AI8467" t="s">
        <v>57</v>
      </c>
      <c r="AJ8467" t="s">
        <v>40</v>
      </c>
    </row>
    <row r="8468" spans="1:36" x14ac:dyDescent="0.25">
      <c r="A8468" t="s">
        <v>32</v>
      </c>
      <c r="B8468" t="s">
        <v>25483</v>
      </c>
      <c r="C8468">
        <f>YEAR(B8468)</f>
        <v>2023</v>
      </c>
      <c r="D8468">
        <v>59</v>
      </c>
      <c r="E8468">
        <v>53.6</v>
      </c>
      <c r="F8468">
        <v>55.6</v>
      </c>
      <c r="H8468" s="2">
        <f>IF(F8468-61.58&lt;=0,0,IF(F8468-61.58&lt;=1,1,2))</f>
        <v>0</v>
      </c>
      <c r="I8468">
        <v>59</v>
      </c>
      <c r="J8468">
        <v>53.6</v>
      </c>
      <c r="K8468">
        <v>55.6</v>
      </c>
      <c r="L8468">
        <v>47.1</v>
      </c>
      <c r="M8468">
        <v>73.400000000000006</v>
      </c>
      <c r="O8468">
        <v>0.72599999999999998</v>
      </c>
      <c r="P8468">
        <v>100</v>
      </c>
      <c r="Q8468">
        <v>8.33</v>
      </c>
      <c r="R8468" t="s">
        <v>40</v>
      </c>
      <c r="S8468">
        <v>0</v>
      </c>
      <c r="T8468">
        <v>0</v>
      </c>
      <c r="U8468">
        <v>37.1</v>
      </c>
      <c r="V8468">
        <v>25.3</v>
      </c>
      <c r="W8468">
        <v>325.8</v>
      </c>
      <c r="X8468">
        <v>1016</v>
      </c>
      <c r="Y8468">
        <v>77.7</v>
      </c>
      <c r="Z8468">
        <v>6.1</v>
      </c>
      <c r="AA8468">
        <v>165.1</v>
      </c>
      <c r="AB8468">
        <v>14.2</v>
      </c>
      <c r="AC8468">
        <v>6</v>
      </c>
      <c r="AD8468">
        <v>0</v>
      </c>
      <c r="AE8468" t="s">
        <v>25484</v>
      </c>
      <c r="AF8468" t="s">
        <v>25485</v>
      </c>
      <c r="AG8468">
        <v>0.88</v>
      </c>
      <c r="AH8468" t="s">
        <v>56</v>
      </c>
      <c r="AI8468" t="s">
        <v>1166</v>
      </c>
      <c r="AJ8468" t="s">
        <v>40</v>
      </c>
    </row>
    <row r="8469" spans="1:36" x14ac:dyDescent="0.25">
      <c r="A8469" t="s">
        <v>32</v>
      </c>
      <c r="B8469" t="s">
        <v>25486</v>
      </c>
      <c r="C8469">
        <f>YEAR(B8469)</f>
        <v>2023</v>
      </c>
      <c r="D8469">
        <v>57.2</v>
      </c>
      <c r="E8469">
        <v>51.8</v>
      </c>
      <c r="F8469">
        <v>55.8</v>
      </c>
      <c r="H8469" s="2">
        <f>IF(F8469-61.58&lt;=0,0,IF(F8469-61.58&lt;=1,1,2))</f>
        <v>0</v>
      </c>
      <c r="I8469">
        <v>57.2</v>
      </c>
      <c r="J8469">
        <v>51.8</v>
      </c>
      <c r="K8469">
        <v>55.8</v>
      </c>
      <c r="L8469">
        <v>46.2</v>
      </c>
      <c r="M8469">
        <v>70.400000000000006</v>
      </c>
      <c r="O8469">
        <v>2.4E-2</v>
      </c>
      <c r="P8469">
        <v>100</v>
      </c>
      <c r="Q8469">
        <v>4.17</v>
      </c>
      <c r="R8469" t="s">
        <v>40</v>
      </c>
      <c r="S8469">
        <v>0</v>
      </c>
      <c r="T8469">
        <v>0</v>
      </c>
      <c r="U8469">
        <v>42.9</v>
      </c>
      <c r="V8469">
        <v>28.9</v>
      </c>
      <c r="W8469">
        <v>317.8</v>
      </c>
      <c r="X8469">
        <v>1018.3</v>
      </c>
      <c r="Y8469">
        <v>79.3</v>
      </c>
      <c r="Z8469">
        <v>6.2</v>
      </c>
      <c r="AA8469">
        <v>152.4</v>
      </c>
      <c r="AB8469">
        <v>13.3</v>
      </c>
      <c r="AC8469">
        <v>5</v>
      </c>
      <c r="AD8469">
        <v>0</v>
      </c>
      <c r="AE8469" t="s">
        <v>25487</v>
      </c>
      <c r="AF8469" t="s">
        <v>25488</v>
      </c>
      <c r="AG8469">
        <v>0.92</v>
      </c>
      <c r="AH8469" t="s">
        <v>56</v>
      </c>
      <c r="AI8469" t="s">
        <v>78</v>
      </c>
      <c r="AJ8469" t="s">
        <v>40</v>
      </c>
    </row>
    <row r="8470" spans="1:36" x14ac:dyDescent="0.25">
      <c r="A8470" t="s">
        <v>32</v>
      </c>
      <c r="B8470" t="s">
        <v>25489</v>
      </c>
      <c r="C8470">
        <f>YEAR(B8470)</f>
        <v>2023</v>
      </c>
      <c r="D8470">
        <v>60.8</v>
      </c>
      <c r="E8470">
        <v>53.6</v>
      </c>
      <c r="F8470">
        <v>57.9</v>
      </c>
      <c r="H8470" s="2">
        <f>IF(F8470-61.58&lt;=0,0,IF(F8470-61.58&lt;=1,1,2))</f>
        <v>0</v>
      </c>
      <c r="I8470">
        <v>60.8</v>
      </c>
      <c r="J8470">
        <v>53.6</v>
      </c>
      <c r="K8470">
        <v>57.9</v>
      </c>
      <c r="L8470">
        <v>50.4</v>
      </c>
      <c r="M8470">
        <v>76.400000000000006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30.9</v>
      </c>
      <c r="V8470">
        <v>23</v>
      </c>
      <c r="W8470">
        <v>302.8</v>
      </c>
      <c r="X8470">
        <v>1018.5</v>
      </c>
      <c r="Y8470">
        <v>66.099999999999994</v>
      </c>
      <c r="Z8470">
        <v>6.2</v>
      </c>
      <c r="AA8470">
        <v>216.9</v>
      </c>
      <c r="AB8470">
        <v>18.7</v>
      </c>
      <c r="AC8470">
        <v>7</v>
      </c>
      <c r="AD8470">
        <v>0</v>
      </c>
      <c r="AE8470" t="s">
        <v>25490</v>
      </c>
      <c r="AF8470" t="s">
        <v>25491</v>
      </c>
      <c r="AG8470">
        <v>0.95</v>
      </c>
      <c r="AH8470" t="s">
        <v>36</v>
      </c>
      <c r="AI8470" t="s">
        <v>37</v>
      </c>
      <c r="AJ8470" t="s">
        <v>38</v>
      </c>
    </row>
    <row r="8471" spans="1:36" x14ac:dyDescent="0.25">
      <c r="A8471" t="s">
        <v>32</v>
      </c>
      <c r="B8471" t="s">
        <v>25492</v>
      </c>
      <c r="C8471">
        <f>YEAR(B8471)</f>
        <v>2023</v>
      </c>
      <c r="D8471">
        <v>62.6</v>
      </c>
      <c r="E8471">
        <v>48.2</v>
      </c>
      <c r="F8471">
        <v>55</v>
      </c>
      <c r="H8471" s="2">
        <f>IF(F8471-61.58&lt;=0,0,IF(F8471-61.58&lt;=1,1,2))</f>
        <v>0</v>
      </c>
      <c r="I8471">
        <v>62.6</v>
      </c>
      <c r="J8471">
        <v>43.4</v>
      </c>
      <c r="K8471">
        <v>54</v>
      </c>
      <c r="L8471">
        <v>49.7</v>
      </c>
      <c r="M8471">
        <v>82.7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13.9</v>
      </c>
      <c r="V8471">
        <v>11.4</v>
      </c>
      <c r="W8471">
        <v>155.80000000000001</v>
      </c>
      <c r="X8471">
        <v>1013.8</v>
      </c>
      <c r="Y8471">
        <v>46.4</v>
      </c>
      <c r="Z8471">
        <v>6.2</v>
      </c>
      <c r="AA8471">
        <v>205.9</v>
      </c>
      <c r="AB8471">
        <v>17.899999999999999</v>
      </c>
      <c r="AC8471">
        <v>7</v>
      </c>
      <c r="AD8471">
        <v>0</v>
      </c>
      <c r="AE8471" t="s">
        <v>25493</v>
      </c>
      <c r="AF8471" t="s">
        <v>25494</v>
      </c>
      <c r="AG8471">
        <v>0</v>
      </c>
      <c r="AH8471" t="s">
        <v>36</v>
      </c>
      <c r="AI8471" t="s">
        <v>37</v>
      </c>
      <c r="AJ8471" t="s">
        <v>38</v>
      </c>
    </row>
    <row r="8472" spans="1:36" x14ac:dyDescent="0.25">
      <c r="A8472" t="s">
        <v>32</v>
      </c>
      <c r="B8472" t="s">
        <v>25495</v>
      </c>
      <c r="C8472">
        <f>YEAR(B8472)</f>
        <v>2023</v>
      </c>
      <c r="D8472">
        <v>66.2</v>
      </c>
      <c r="E8472">
        <v>55.4</v>
      </c>
      <c r="F8472">
        <v>59</v>
      </c>
      <c r="H8472" s="2">
        <f>IF(F8472-61.58&lt;=0,0,IF(F8472-61.58&lt;=1,1,2))</f>
        <v>0</v>
      </c>
      <c r="I8472">
        <v>66.2</v>
      </c>
      <c r="J8472">
        <v>55.4</v>
      </c>
      <c r="K8472">
        <v>59</v>
      </c>
      <c r="L8472">
        <v>54.8</v>
      </c>
      <c r="M8472">
        <v>86.2</v>
      </c>
      <c r="O8472">
        <v>3.1E-2</v>
      </c>
      <c r="P8472">
        <v>100</v>
      </c>
      <c r="Q8472">
        <v>4.17</v>
      </c>
      <c r="R8472" t="s">
        <v>40</v>
      </c>
      <c r="S8472">
        <v>0</v>
      </c>
      <c r="T8472">
        <v>0</v>
      </c>
      <c r="U8472">
        <v>24.2</v>
      </c>
      <c r="V8472">
        <v>16.100000000000001</v>
      </c>
      <c r="W8472">
        <v>285.8</v>
      </c>
      <c r="X8472">
        <v>1010.2</v>
      </c>
      <c r="Y8472">
        <v>76.099999999999994</v>
      </c>
      <c r="Z8472">
        <v>6.2</v>
      </c>
      <c r="AA8472">
        <v>223.1</v>
      </c>
      <c r="AB8472">
        <v>19.2</v>
      </c>
      <c r="AC8472">
        <v>8</v>
      </c>
      <c r="AD8472">
        <v>0</v>
      </c>
      <c r="AE8472" t="s">
        <v>25496</v>
      </c>
      <c r="AF8472" t="s">
        <v>25497</v>
      </c>
      <c r="AG8472">
        <v>0.02</v>
      </c>
      <c r="AH8472" t="s">
        <v>56</v>
      </c>
      <c r="AI8472" t="s">
        <v>78</v>
      </c>
      <c r="AJ8472" t="s">
        <v>40</v>
      </c>
    </row>
    <row r="8473" spans="1:36" x14ac:dyDescent="0.25">
      <c r="A8473" t="s">
        <v>32</v>
      </c>
      <c r="B8473" t="s">
        <v>25498</v>
      </c>
      <c r="C8473">
        <f>YEAR(B8473)</f>
        <v>2023</v>
      </c>
      <c r="D8473">
        <v>62.6</v>
      </c>
      <c r="E8473">
        <v>57.2</v>
      </c>
      <c r="F8473">
        <v>59.9</v>
      </c>
      <c r="H8473" s="2">
        <f>IF(F8473-61.58&lt;=0,0,IF(F8473-61.58&lt;=1,1,2))</f>
        <v>0</v>
      </c>
      <c r="I8473">
        <v>62.6</v>
      </c>
      <c r="J8473">
        <v>57.2</v>
      </c>
      <c r="K8473">
        <v>59.9</v>
      </c>
      <c r="L8473">
        <v>55.1</v>
      </c>
      <c r="M8473">
        <v>84.4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22.8</v>
      </c>
      <c r="V8473">
        <v>12.8</v>
      </c>
      <c r="W8473">
        <v>341.7</v>
      </c>
      <c r="X8473">
        <v>1013.1</v>
      </c>
      <c r="Y8473">
        <v>77.7</v>
      </c>
      <c r="Z8473">
        <v>6.2</v>
      </c>
      <c r="AA8473">
        <v>203.8</v>
      </c>
      <c r="AB8473">
        <v>17.600000000000001</v>
      </c>
      <c r="AC8473">
        <v>7</v>
      </c>
      <c r="AD8473">
        <v>0</v>
      </c>
      <c r="AE8473" t="s">
        <v>25499</v>
      </c>
      <c r="AF8473" t="s">
        <v>25500</v>
      </c>
      <c r="AG8473">
        <v>0.05</v>
      </c>
      <c r="AH8473" t="s">
        <v>36</v>
      </c>
      <c r="AI8473" t="s">
        <v>37</v>
      </c>
      <c r="AJ8473" t="s">
        <v>38</v>
      </c>
    </row>
    <row r="8474" spans="1:36" x14ac:dyDescent="0.25">
      <c r="A8474" t="s">
        <v>32</v>
      </c>
      <c r="B8474" t="s">
        <v>25501</v>
      </c>
      <c r="C8474">
        <f>YEAR(B8474)</f>
        <v>2023</v>
      </c>
      <c r="D8474">
        <v>64.400000000000006</v>
      </c>
      <c r="E8474">
        <v>57.2</v>
      </c>
      <c r="F8474">
        <v>59.5</v>
      </c>
      <c r="H8474" s="2">
        <f>IF(F8474-61.58&lt;=0,0,IF(F8474-61.58&lt;=1,1,2))</f>
        <v>0</v>
      </c>
      <c r="I8474">
        <v>64.400000000000006</v>
      </c>
      <c r="J8474">
        <v>57.2</v>
      </c>
      <c r="K8474">
        <v>59.5</v>
      </c>
      <c r="L8474">
        <v>53.5</v>
      </c>
      <c r="M8474">
        <v>80.599999999999994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26.8</v>
      </c>
      <c r="V8474">
        <v>13.9</v>
      </c>
      <c r="W8474">
        <v>326.39999999999998</v>
      </c>
      <c r="X8474">
        <v>1015</v>
      </c>
      <c r="Y8474">
        <v>62.1</v>
      </c>
      <c r="Z8474">
        <v>6.2</v>
      </c>
      <c r="AA8474">
        <v>210.8</v>
      </c>
      <c r="AB8474">
        <v>18.2</v>
      </c>
      <c r="AC8474">
        <v>7</v>
      </c>
      <c r="AD8474">
        <v>0</v>
      </c>
      <c r="AE8474" t="s">
        <v>25502</v>
      </c>
      <c r="AF8474" t="s">
        <v>25503</v>
      </c>
      <c r="AG8474">
        <v>0.09</v>
      </c>
      <c r="AH8474" t="s">
        <v>36</v>
      </c>
      <c r="AI8474" t="s">
        <v>37</v>
      </c>
      <c r="AJ8474" t="s">
        <v>38</v>
      </c>
    </row>
    <row r="8475" spans="1:36" x14ac:dyDescent="0.25">
      <c r="A8475" t="s">
        <v>32</v>
      </c>
      <c r="B8475" t="s">
        <v>25504</v>
      </c>
      <c r="C8475">
        <f>YEAR(B8475)</f>
        <v>2023</v>
      </c>
      <c r="D8475">
        <v>64.400000000000006</v>
      </c>
      <c r="E8475">
        <v>50</v>
      </c>
      <c r="F8475">
        <v>58.3</v>
      </c>
      <c r="H8475" s="2">
        <f>IF(F8475-61.58&lt;=0,0,IF(F8475-61.58&lt;=1,1,2))</f>
        <v>0</v>
      </c>
      <c r="I8475">
        <v>64.400000000000006</v>
      </c>
      <c r="J8475">
        <v>50</v>
      </c>
      <c r="K8475">
        <v>58.3</v>
      </c>
      <c r="L8475">
        <v>53.3</v>
      </c>
      <c r="M8475">
        <v>84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21.7</v>
      </c>
      <c r="V8475">
        <v>12.8</v>
      </c>
      <c r="W8475">
        <v>298.60000000000002</v>
      </c>
      <c r="X8475">
        <v>1013.3</v>
      </c>
      <c r="Y8475">
        <v>25.9</v>
      </c>
      <c r="Z8475">
        <v>6.2</v>
      </c>
      <c r="AA8475">
        <v>262.8</v>
      </c>
      <c r="AB8475">
        <v>22.5</v>
      </c>
      <c r="AC8475">
        <v>9</v>
      </c>
      <c r="AD8475">
        <v>0</v>
      </c>
      <c r="AE8475" t="s">
        <v>25505</v>
      </c>
      <c r="AF8475" t="s">
        <v>25506</v>
      </c>
      <c r="AG8475">
        <v>0.12</v>
      </c>
      <c r="AH8475" t="s">
        <v>36</v>
      </c>
      <c r="AI8475" t="s">
        <v>37</v>
      </c>
      <c r="AJ8475" t="s">
        <v>38</v>
      </c>
    </row>
    <row r="8476" spans="1:36" x14ac:dyDescent="0.25">
      <c r="A8476" t="s">
        <v>32</v>
      </c>
      <c r="B8476" t="s">
        <v>25507</v>
      </c>
      <c r="C8476">
        <f>YEAR(B8476)</f>
        <v>2023</v>
      </c>
      <c r="D8476">
        <v>68</v>
      </c>
      <c r="E8476">
        <v>53.6</v>
      </c>
      <c r="F8476">
        <v>59.9</v>
      </c>
      <c r="H8476" s="2">
        <f>IF(F8476-61.58&lt;=0,0,IF(F8476-61.58&lt;=1,1,2))</f>
        <v>0</v>
      </c>
      <c r="I8476">
        <v>68</v>
      </c>
      <c r="J8476">
        <v>53.6</v>
      </c>
      <c r="K8476">
        <v>59.9</v>
      </c>
      <c r="L8476">
        <v>53.6</v>
      </c>
      <c r="M8476">
        <v>80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23.5</v>
      </c>
      <c r="V8476">
        <v>16.100000000000001</v>
      </c>
      <c r="W8476">
        <v>203.8</v>
      </c>
      <c r="X8476">
        <v>1011</v>
      </c>
      <c r="Y8476">
        <v>16.899999999999999</v>
      </c>
      <c r="Z8476">
        <v>6.2</v>
      </c>
      <c r="AA8476">
        <v>275.3</v>
      </c>
      <c r="AB8476">
        <v>22.8</v>
      </c>
      <c r="AC8476">
        <v>9</v>
      </c>
      <c r="AD8476">
        <v>0</v>
      </c>
      <c r="AE8476" t="s">
        <v>25508</v>
      </c>
      <c r="AF8476" t="s">
        <v>25509</v>
      </c>
      <c r="AG8476">
        <v>0.15</v>
      </c>
      <c r="AH8476" t="s">
        <v>330</v>
      </c>
      <c r="AI8476" t="s">
        <v>9140</v>
      </c>
      <c r="AJ8476" t="s">
        <v>331</v>
      </c>
    </row>
    <row r="8477" spans="1:36" x14ac:dyDescent="0.25">
      <c r="A8477" t="s">
        <v>32</v>
      </c>
      <c r="B8477" t="s">
        <v>25510</v>
      </c>
      <c r="C8477">
        <f>YEAR(B8477)</f>
        <v>2023</v>
      </c>
      <c r="D8477">
        <v>68</v>
      </c>
      <c r="E8477">
        <v>51.8</v>
      </c>
      <c r="F8477">
        <v>60.7</v>
      </c>
      <c r="H8477" s="2">
        <f>IF(F8477-61.58&lt;=0,0,IF(F8477-61.58&lt;=1,1,2))</f>
        <v>0</v>
      </c>
      <c r="I8477">
        <v>68</v>
      </c>
      <c r="J8477">
        <v>51.8</v>
      </c>
      <c r="K8477">
        <v>60.7</v>
      </c>
      <c r="L8477">
        <v>50.7</v>
      </c>
      <c r="M8477">
        <v>70.5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27.7</v>
      </c>
      <c r="V8477">
        <v>19.7</v>
      </c>
      <c r="W8477">
        <v>166.6</v>
      </c>
      <c r="X8477">
        <v>1010.4</v>
      </c>
      <c r="Y8477">
        <v>19.5</v>
      </c>
      <c r="Z8477">
        <v>6.2</v>
      </c>
      <c r="AA8477">
        <v>267.5</v>
      </c>
      <c r="AB8477">
        <v>23.2</v>
      </c>
      <c r="AC8477">
        <v>9</v>
      </c>
      <c r="AD8477">
        <v>0</v>
      </c>
      <c r="AE8477" t="s">
        <v>25511</v>
      </c>
      <c r="AF8477" t="s">
        <v>25512</v>
      </c>
      <c r="AG8477">
        <v>0.18</v>
      </c>
      <c r="AH8477" t="s">
        <v>330</v>
      </c>
      <c r="AI8477" t="s">
        <v>9140</v>
      </c>
      <c r="AJ8477" t="s">
        <v>331</v>
      </c>
    </row>
    <row r="8478" spans="1:36" x14ac:dyDescent="0.25">
      <c r="A8478" t="s">
        <v>32</v>
      </c>
      <c r="B8478" t="s">
        <v>25513</v>
      </c>
      <c r="C8478">
        <f>YEAR(B8478)</f>
        <v>2023</v>
      </c>
      <c r="D8478">
        <v>66.2</v>
      </c>
      <c r="E8478">
        <v>55.4</v>
      </c>
      <c r="F8478">
        <v>61.6</v>
      </c>
      <c r="H8478" s="2">
        <f>IF(F8478-61.58&lt;=0,0,IF(F8478-61.58&lt;=1,1,2))</f>
        <v>1</v>
      </c>
      <c r="I8478">
        <v>66.2</v>
      </c>
      <c r="J8478">
        <v>55.4</v>
      </c>
      <c r="K8478">
        <v>61.6</v>
      </c>
      <c r="L8478">
        <v>49</v>
      </c>
      <c r="M8478">
        <v>64.3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36.9</v>
      </c>
      <c r="V8478">
        <v>31.1</v>
      </c>
      <c r="W8478">
        <v>276.89999999999998</v>
      </c>
      <c r="X8478">
        <v>1011.7</v>
      </c>
      <c r="Y8478">
        <v>29.7</v>
      </c>
      <c r="Z8478">
        <v>6.2</v>
      </c>
      <c r="AA8478">
        <v>258.39999999999998</v>
      </c>
      <c r="AB8478">
        <v>22.4</v>
      </c>
      <c r="AC8478">
        <v>9</v>
      </c>
      <c r="AD8478">
        <v>0</v>
      </c>
      <c r="AE8478" t="s">
        <v>25514</v>
      </c>
      <c r="AF8478" t="s">
        <v>25515</v>
      </c>
      <c r="AG8478">
        <v>0.21</v>
      </c>
      <c r="AH8478" t="s">
        <v>36</v>
      </c>
      <c r="AI8478" t="s">
        <v>37</v>
      </c>
      <c r="AJ8478" t="s">
        <v>344</v>
      </c>
    </row>
    <row r="8479" spans="1:36" x14ac:dyDescent="0.25">
      <c r="A8479" t="s">
        <v>32</v>
      </c>
      <c r="B8479" t="s">
        <v>25516</v>
      </c>
      <c r="C8479">
        <f>YEAR(B8479)</f>
        <v>2023</v>
      </c>
      <c r="D8479">
        <v>57.2</v>
      </c>
      <c r="E8479">
        <v>48.2</v>
      </c>
      <c r="F8479">
        <v>53.7</v>
      </c>
      <c r="H8479" s="2">
        <f>IF(F8479-61.58&lt;=0,0,IF(F8479-61.58&lt;=1,1,2))</f>
        <v>0</v>
      </c>
      <c r="I8479">
        <v>57.2</v>
      </c>
      <c r="J8479">
        <v>46.3</v>
      </c>
      <c r="K8479">
        <v>53.6</v>
      </c>
      <c r="L8479">
        <v>38.4</v>
      </c>
      <c r="M8479">
        <v>56.4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43.6</v>
      </c>
      <c r="V8479">
        <v>30</v>
      </c>
      <c r="W8479">
        <v>315.5</v>
      </c>
      <c r="X8479">
        <v>1022.8</v>
      </c>
      <c r="Y8479">
        <v>37</v>
      </c>
      <c r="Z8479">
        <v>6.2</v>
      </c>
      <c r="AA8479">
        <v>255.6</v>
      </c>
      <c r="AB8479">
        <v>22.2</v>
      </c>
      <c r="AC8479">
        <v>8</v>
      </c>
      <c r="AD8479">
        <v>0</v>
      </c>
      <c r="AE8479" t="s">
        <v>25517</v>
      </c>
      <c r="AF8479" t="s">
        <v>25518</v>
      </c>
      <c r="AG8479">
        <v>0.25</v>
      </c>
      <c r="AH8479" t="s">
        <v>36</v>
      </c>
      <c r="AI8479" t="s">
        <v>37</v>
      </c>
      <c r="AJ8479" t="s">
        <v>38</v>
      </c>
    </row>
    <row r="8480" spans="1:36" x14ac:dyDescent="0.25">
      <c r="A8480" t="s">
        <v>32</v>
      </c>
      <c r="B8480" t="s">
        <v>25519</v>
      </c>
      <c r="C8480">
        <f>YEAR(B8480)</f>
        <v>2023</v>
      </c>
      <c r="D8480">
        <v>60.8</v>
      </c>
      <c r="E8480">
        <v>42.8</v>
      </c>
      <c r="F8480">
        <v>52.5</v>
      </c>
      <c r="H8480" s="2">
        <f>IF(F8480-61.58&lt;=0,0,IF(F8480-61.58&lt;=1,1,2))</f>
        <v>0</v>
      </c>
      <c r="I8480">
        <v>60.8</v>
      </c>
      <c r="J8480">
        <v>37</v>
      </c>
      <c r="K8480">
        <v>50.9</v>
      </c>
      <c r="L8480">
        <v>38.6</v>
      </c>
      <c r="M8480">
        <v>60.2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25.5</v>
      </c>
      <c r="V8480">
        <v>16.100000000000001</v>
      </c>
      <c r="W8480">
        <v>270.10000000000002</v>
      </c>
      <c r="X8480">
        <v>1025</v>
      </c>
      <c r="Y8480">
        <v>20.9</v>
      </c>
      <c r="Z8480">
        <v>6.2</v>
      </c>
      <c r="AA8480">
        <v>276.7</v>
      </c>
      <c r="AB8480">
        <v>24.1</v>
      </c>
      <c r="AC8480">
        <v>9</v>
      </c>
      <c r="AD8480">
        <v>0</v>
      </c>
      <c r="AE8480" t="s">
        <v>25520</v>
      </c>
      <c r="AF8480" t="s">
        <v>25521</v>
      </c>
      <c r="AG8480">
        <v>0.28000000000000003</v>
      </c>
      <c r="AH8480" t="s">
        <v>36</v>
      </c>
      <c r="AI8480" t="s">
        <v>37</v>
      </c>
      <c r="AJ8480" t="s">
        <v>38</v>
      </c>
    </row>
    <row r="8481" spans="1:36" x14ac:dyDescent="0.25">
      <c r="A8481" t="s">
        <v>32</v>
      </c>
      <c r="B8481" t="s">
        <v>25522</v>
      </c>
      <c r="C8481">
        <f>YEAR(B8481)</f>
        <v>2023</v>
      </c>
      <c r="D8481">
        <v>66.2</v>
      </c>
      <c r="E8481">
        <v>46.4</v>
      </c>
      <c r="F8481">
        <v>56.3</v>
      </c>
      <c r="H8481" s="2">
        <f>IF(F8481-61.58&lt;=0,0,IF(F8481-61.58&lt;=1,1,2))</f>
        <v>0</v>
      </c>
      <c r="I8481">
        <v>66.2</v>
      </c>
      <c r="J8481">
        <v>40.700000000000003</v>
      </c>
      <c r="K8481">
        <v>54.7</v>
      </c>
      <c r="L8481">
        <v>46.9</v>
      </c>
      <c r="M8481">
        <v>71.599999999999994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18.600000000000001</v>
      </c>
      <c r="V8481">
        <v>13.8</v>
      </c>
      <c r="W8481">
        <v>218.4</v>
      </c>
      <c r="X8481">
        <v>1020.3</v>
      </c>
      <c r="Y8481">
        <v>21.5</v>
      </c>
      <c r="Z8481">
        <v>6.2</v>
      </c>
      <c r="AA8481">
        <v>264.3</v>
      </c>
      <c r="AB8481">
        <v>22.8</v>
      </c>
      <c r="AC8481">
        <v>9</v>
      </c>
      <c r="AD8481">
        <v>0</v>
      </c>
      <c r="AE8481" t="s">
        <v>25523</v>
      </c>
      <c r="AF8481" t="s">
        <v>25524</v>
      </c>
      <c r="AG8481">
        <v>0.31</v>
      </c>
      <c r="AH8481" t="s">
        <v>36</v>
      </c>
      <c r="AI8481" t="s">
        <v>37</v>
      </c>
      <c r="AJ8481" t="s">
        <v>38</v>
      </c>
    </row>
    <row r="8482" spans="1:36" x14ac:dyDescent="0.25">
      <c r="A8482" t="s">
        <v>32</v>
      </c>
      <c r="B8482" t="s">
        <v>25525</v>
      </c>
      <c r="C8482">
        <f>YEAR(B8482)</f>
        <v>2023</v>
      </c>
      <c r="D8482">
        <v>75.2</v>
      </c>
      <c r="E8482">
        <v>53.6</v>
      </c>
      <c r="F8482">
        <v>62.9</v>
      </c>
      <c r="H8482" s="2">
        <f>IF(F8482-61.58&lt;=0,0,IF(F8482-61.58&lt;=1,1,2))</f>
        <v>2</v>
      </c>
      <c r="I8482">
        <v>75.2</v>
      </c>
      <c r="J8482">
        <v>53.6</v>
      </c>
      <c r="K8482">
        <v>62.9</v>
      </c>
      <c r="L8482">
        <v>53.3</v>
      </c>
      <c r="M8482">
        <v>72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34.4</v>
      </c>
      <c r="V8482">
        <v>17.2</v>
      </c>
      <c r="W8482">
        <v>167.5</v>
      </c>
      <c r="X8482">
        <v>1014.6</v>
      </c>
      <c r="Y8482">
        <v>35.700000000000003</v>
      </c>
      <c r="Z8482">
        <v>6.2</v>
      </c>
      <c r="AA8482">
        <v>270.10000000000002</v>
      </c>
      <c r="AB8482">
        <v>23.3</v>
      </c>
      <c r="AC8482">
        <v>9</v>
      </c>
      <c r="AD8482">
        <v>0</v>
      </c>
      <c r="AE8482" t="s">
        <v>25526</v>
      </c>
      <c r="AF8482" t="s">
        <v>25527</v>
      </c>
      <c r="AG8482">
        <v>0.34</v>
      </c>
      <c r="AH8482" t="s">
        <v>36</v>
      </c>
      <c r="AI8482" t="s">
        <v>37</v>
      </c>
      <c r="AJ8482" t="s">
        <v>38</v>
      </c>
    </row>
    <row r="8483" spans="1:36" x14ac:dyDescent="0.25">
      <c r="A8483" t="s">
        <v>32</v>
      </c>
      <c r="B8483" t="s">
        <v>25528</v>
      </c>
      <c r="C8483">
        <f>YEAR(B8483)</f>
        <v>2023</v>
      </c>
      <c r="D8483">
        <v>78.8</v>
      </c>
      <c r="E8483">
        <v>55.4</v>
      </c>
      <c r="F8483">
        <v>68.2</v>
      </c>
      <c r="H8483" s="2">
        <f>IF(F8483-61.58&lt;=0,0,IF(F8483-61.58&lt;=1,1,2))</f>
        <v>2</v>
      </c>
      <c r="I8483">
        <v>78.8</v>
      </c>
      <c r="J8483">
        <v>55.4</v>
      </c>
      <c r="K8483">
        <v>68.2</v>
      </c>
      <c r="L8483">
        <v>48.4</v>
      </c>
      <c r="M8483">
        <v>50.4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34.4</v>
      </c>
      <c r="V8483">
        <v>23</v>
      </c>
      <c r="W8483">
        <v>171.5</v>
      </c>
      <c r="X8483">
        <v>1010.7</v>
      </c>
      <c r="Y8483">
        <v>43.6</v>
      </c>
      <c r="Z8483">
        <v>6.2</v>
      </c>
      <c r="AA8483">
        <v>218.7</v>
      </c>
      <c r="AB8483">
        <v>18.899999999999999</v>
      </c>
      <c r="AC8483">
        <v>8</v>
      </c>
      <c r="AD8483">
        <v>0</v>
      </c>
      <c r="AE8483" t="s">
        <v>25529</v>
      </c>
      <c r="AF8483" t="s">
        <v>25530</v>
      </c>
      <c r="AG8483">
        <v>0.38</v>
      </c>
      <c r="AH8483" t="s">
        <v>36</v>
      </c>
      <c r="AI8483" t="s">
        <v>37</v>
      </c>
      <c r="AJ8483" t="s">
        <v>38</v>
      </c>
    </row>
    <row r="8484" spans="1:36" x14ac:dyDescent="0.25">
      <c r="A8484" t="s">
        <v>32</v>
      </c>
      <c r="B8484" t="s">
        <v>25531</v>
      </c>
      <c r="C8484">
        <f>YEAR(B8484)</f>
        <v>2023</v>
      </c>
      <c r="D8484">
        <v>75.2</v>
      </c>
      <c r="E8484">
        <v>59</v>
      </c>
      <c r="F8484">
        <v>69.5</v>
      </c>
      <c r="H8484" s="2">
        <f>IF(F8484-61.58&lt;=0,0,IF(F8484-61.58&lt;=1,1,2))</f>
        <v>2</v>
      </c>
      <c r="I8484">
        <v>75.2</v>
      </c>
      <c r="J8484">
        <v>59</v>
      </c>
      <c r="K8484">
        <v>69.5</v>
      </c>
      <c r="L8484">
        <v>51.6</v>
      </c>
      <c r="M8484">
        <v>54.6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47.2</v>
      </c>
      <c r="V8484">
        <v>34.4</v>
      </c>
      <c r="W8484">
        <v>168.2</v>
      </c>
      <c r="X8484">
        <v>1004.6</v>
      </c>
      <c r="Y8484">
        <v>49.6</v>
      </c>
      <c r="Z8484">
        <v>6.2</v>
      </c>
      <c r="AA8484">
        <v>266.10000000000002</v>
      </c>
      <c r="AB8484">
        <v>23.1</v>
      </c>
      <c r="AC8484">
        <v>9</v>
      </c>
      <c r="AD8484">
        <v>0</v>
      </c>
      <c r="AE8484" t="s">
        <v>25532</v>
      </c>
      <c r="AF8484" t="s">
        <v>25533</v>
      </c>
      <c r="AG8484">
        <v>0.41</v>
      </c>
      <c r="AH8484" t="s">
        <v>36</v>
      </c>
      <c r="AI8484" t="s">
        <v>37</v>
      </c>
      <c r="AJ8484" t="s">
        <v>344</v>
      </c>
    </row>
    <row r="8485" spans="1:36" x14ac:dyDescent="0.25">
      <c r="A8485" t="s">
        <v>32</v>
      </c>
      <c r="B8485" t="s">
        <v>25534</v>
      </c>
      <c r="C8485">
        <f>YEAR(B8485)</f>
        <v>2023</v>
      </c>
      <c r="D8485">
        <v>68</v>
      </c>
      <c r="E8485">
        <v>57.2</v>
      </c>
      <c r="F8485">
        <v>61.8</v>
      </c>
      <c r="H8485" s="2">
        <f>IF(F8485-61.58&lt;=0,0,IF(F8485-61.58&lt;=1,1,2))</f>
        <v>1</v>
      </c>
      <c r="I8485">
        <v>68</v>
      </c>
      <c r="J8485">
        <v>57.2</v>
      </c>
      <c r="K8485">
        <v>61.8</v>
      </c>
      <c r="L8485">
        <v>52.2</v>
      </c>
      <c r="M8485">
        <v>71.099999999999994</v>
      </c>
      <c r="O8485">
        <v>3.9E-2</v>
      </c>
      <c r="P8485">
        <v>100</v>
      </c>
      <c r="Q8485">
        <v>4.17</v>
      </c>
      <c r="R8485" t="s">
        <v>40</v>
      </c>
      <c r="S8485">
        <v>0</v>
      </c>
      <c r="T8485">
        <v>0</v>
      </c>
      <c r="U8485">
        <v>36.9</v>
      </c>
      <c r="V8485">
        <v>26.4</v>
      </c>
      <c r="W8485">
        <v>196.5</v>
      </c>
      <c r="X8485">
        <v>1003.7</v>
      </c>
      <c r="Y8485">
        <v>59.4</v>
      </c>
      <c r="Z8485">
        <v>6.2</v>
      </c>
      <c r="AA8485">
        <v>215.1</v>
      </c>
      <c r="AB8485">
        <v>18.600000000000001</v>
      </c>
      <c r="AC8485">
        <v>7</v>
      </c>
      <c r="AD8485">
        <v>0</v>
      </c>
      <c r="AE8485" t="s">
        <v>25535</v>
      </c>
      <c r="AF8485" t="s">
        <v>25536</v>
      </c>
      <c r="AG8485">
        <v>0.44</v>
      </c>
      <c r="AH8485" t="s">
        <v>56</v>
      </c>
      <c r="AI8485" t="s">
        <v>78</v>
      </c>
      <c r="AJ8485" t="s">
        <v>40</v>
      </c>
    </row>
    <row r="8486" spans="1:36" x14ac:dyDescent="0.25">
      <c r="A8486" t="s">
        <v>32</v>
      </c>
      <c r="B8486" t="s">
        <v>25537</v>
      </c>
      <c r="C8486">
        <f>YEAR(B8486)</f>
        <v>2023</v>
      </c>
      <c r="D8486">
        <v>66.2</v>
      </c>
      <c r="E8486">
        <v>53.6</v>
      </c>
      <c r="F8486">
        <v>59.2</v>
      </c>
      <c r="H8486" s="2">
        <f>IF(F8486-61.58&lt;=0,0,IF(F8486-61.58&lt;=1,1,2))</f>
        <v>0</v>
      </c>
      <c r="I8486">
        <v>66.2</v>
      </c>
      <c r="J8486">
        <v>53.6</v>
      </c>
      <c r="K8486">
        <v>59.2</v>
      </c>
      <c r="L8486">
        <v>49.8</v>
      </c>
      <c r="M8486">
        <v>71.7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25.9</v>
      </c>
      <c r="V8486">
        <v>21.9</v>
      </c>
      <c r="W8486">
        <v>274.60000000000002</v>
      </c>
      <c r="X8486">
        <v>1013.8</v>
      </c>
      <c r="Y8486">
        <v>34.299999999999997</v>
      </c>
      <c r="Z8486">
        <v>6.2</v>
      </c>
      <c r="AA8486">
        <v>229.3</v>
      </c>
      <c r="AB8486">
        <v>19.899999999999999</v>
      </c>
      <c r="AC8486">
        <v>8</v>
      </c>
      <c r="AD8486">
        <v>0</v>
      </c>
      <c r="AE8486" t="s">
        <v>25538</v>
      </c>
      <c r="AF8486" t="s">
        <v>25539</v>
      </c>
      <c r="AG8486">
        <v>0.47</v>
      </c>
      <c r="AH8486" t="s">
        <v>36</v>
      </c>
      <c r="AI8486" t="s">
        <v>37</v>
      </c>
      <c r="AJ8486" t="s">
        <v>38</v>
      </c>
    </row>
    <row r="8487" spans="1:36" x14ac:dyDescent="0.25">
      <c r="A8487" t="s">
        <v>32</v>
      </c>
      <c r="B8487" t="s">
        <v>25540</v>
      </c>
      <c r="C8487">
        <f>YEAR(B8487)</f>
        <v>2023</v>
      </c>
      <c r="D8487">
        <v>66.2</v>
      </c>
      <c r="E8487">
        <v>53.6</v>
      </c>
      <c r="F8487">
        <v>57.4</v>
      </c>
      <c r="H8487" s="2">
        <f>IF(F8487-61.58&lt;=0,0,IF(F8487-61.58&lt;=1,1,2))</f>
        <v>0</v>
      </c>
      <c r="I8487">
        <v>66.2</v>
      </c>
      <c r="J8487">
        <v>53.6</v>
      </c>
      <c r="K8487">
        <v>57.4</v>
      </c>
      <c r="L8487">
        <v>52.2</v>
      </c>
      <c r="M8487">
        <v>83.3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28.9</v>
      </c>
      <c r="V8487">
        <v>18.3</v>
      </c>
      <c r="W8487">
        <v>174.5</v>
      </c>
      <c r="X8487">
        <v>1013.3</v>
      </c>
      <c r="Y8487">
        <v>70.7</v>
      </c>
      <c r="Z8487">
        <v>6.1</v>
      </c>
      <c r="AA8487">
        <v>161.80000000000001</v>
      </c>
      <c r="AB8487">
        <v>13.9</v>
      </c>
      <c r="AC8487">
        <v>5</v>
      </c>
      <c r="AD8487">
        <v>0</v>
      </c>
      <c r="AE8487" t="s">
        <v>25541</v>
      </c>
      <c r="AF8487" t="s">
        <v>25542</v>
      </c>
      <c r="AG8487">
        <v>0.5</v>
      </c>
      <c r="AH8487" t="s">
        <v>36</v>
      </c>
      <c r="AI8487" t="s">
        <v>37</v>
      </c>
      <c r="AJ8487" t="s">
        <v>38</v>
      </c>
    </row>
    <row r="8488" spans="1:36" x14ac:dyDescent="0.25">
      <c r="A8488" t="s">
        <v>32</v>
      </c>
      <c r="B8488" t="s">
        <v>25543</v>
      </c>
      <c r="C8488">
        <f>YEAR(B8488)</f>
        <v>2023</v>
      </c>
      <c r="D8488">
        <v>62.6</v>
      </c>
      <c r="E8488">
        <v>48.2</v>
      </c>
      <c r="F8488">
        <v>57</v>
      </c>
      <c r="H8488" s="2">
        <f>IF(F8488-61.58&lt;=0,0,IF(F8488-61.58&lt;=1,1,2))</f>
        <v>0</v>
      </c>
      <c r="I8488">
        <v>62.6</v>
      </c>
      <c r="J8488">
        <v>46.3</v>
      </c>
      <c r="K8488">
        <v>56.9</v>
      </c>
      <c r="L8488">
        <v>48.8</v>
      </c>
      <c r="M8488">
        <v>74.400000000000006</v>
      </c>
      <c r="O8488">
        <v>0.125</v>
      </c>
      <c r="P8488">
        <v>100</v>
      </c>
      <c r="Q8488">
        <v>4.17</v>
      </c>
      <c r="R8488" t="s">
        <v>40</v>
      </c>
      <c r="S8488">
        <v>0</v>
      </c>
      <c r="T8488">
        <v>0</v>
      </c>
      <c r="U8488">
        <v>20.399999999999999</v>
      </c>
      <c r="V8488">
        <v>17.100000000000001</v>
      </c>
      <c r="W8488">
        <v>295.10000000000002</v>
      </c>
      <c r="X8488">
        <v>1014.8</v>
      </c>
      <c r="Y8488">
        <v>48</v>
      </c>
      <c r="Z8488">
        <v>6.2</v>
      </c>
      <c r="AA8488">
        <v>253.4</v>
      </c>
      <c r="AB8488">
        <v>21.9</v>
      </c>
      <c r="AC8488">
        <v>8</v>
      </c>
      <c r="AD8488">
        <v>0</v>
      </c>
      <c r="AE8488" t="s">
        <v>25544</v>
      </c>
      <c r="AF8488" t="s">
        <v>25545</v>
      </c>
      <c r="AG8488">
        <v>0.54</v>
      </c>
      <c r="AH8488" t="s">
        <v>56</v>
      </c>
      <c r="AI8488" t="s">
        <v>78</v>
      </c>
      <c r="AJ8488" t="s">
        <v>40</v>
      </c>
    </row>
    <row r="8489" spans="1:36" x14ac:dyDescent="0.25">
      <c r="A8489" t="s">
        <v>32</v>
      </c>
      <c r="B8489" t="s">
        <v>25546</v>
      </c>
      <c r="C8489">
        <f>YEAR(B8489)</f>
        <v>2023</v>
      </c>
      <c r="D8489">
        <v>60.8</v>
      </c>
      <c r="E8489">
        <v>51.8</v>
      </c>
      <c r="F8489">
        <v>56.2</v>
      </c>
      <c r="H8489" s="2">
        <f>IF(F8489-61.58&lt;=0,0,IF(F8489-61.58&lt;=1,1,2))</f>
        <v>0</v>
      </c>
      <c r="I8489">
        <v>60.8</v>
      </c>
      <c r="J8489">
        <v>51.8</v>
      </c>
      <c r="K8489">
        <v>56.2</v>
      </c>
      <c r="L8489">
        <v>50.6</v>
      </c>
      <c r="M8489">
        <v>81.599999999999994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13.4</v>
      </c>
      <c r="V8489">
        <v>10.3</v>
      </c>
      <c r="W8489">
        <v>98.4</v>
      </c>
      <c r="X8489">
        <v>1016.9</v>
      </c>
      <c r="Y8489">
        <v>69.599999999999994</v>
      </c>
      <c r="Z8489">
        <v>6.2</v>
      </c>
      <c r="AA8489">
        <v>148.19999999999999</v>
      </c>
      <c r="AB8489">
        <v>12.8</v>
      </c>
      <c r="AC8489">
        <v>5</v>
      </c>
      <c r="AD8489">
        <v>0</v>
      </c>
      <c r="AE8489" t="s">
        <v>25547</v>
      </c>
      <c r="AF8489" t="s">
        <v>25548</v>
      </c>
      <c r="AG8489">
        <v>0.57999999999999996</v>
      </c>
      <c r="AH8489" t="s">
        <v>36</v>
      </c>
      <c r="AI8489" t="s">
        <v>37</v>
      </c>
      <c r="AJ8489" t="s">
        <v>38</v>
      </c>
    </row>
    <row r="8490" spans="1:36" x14ac:dyDescent="0.25">
      <c r="A8490" t="s">
        <v>32</v>
      </c>
      <c r="B8490" t="s">
        <v>25549</v>
      </c>
      <c r="C8490">
        <f>YEAR(B8490)</f>
        <v>2023</v>
      </c>
      <c r="D8490">
        <v>66.2</v>
      </c>
      <c r="E8490">
        <v>57.2</v>
      </c>
      <c r="F8490">
        <v>60.2</v>
      </c>
      <c r="H8490" s="2">
        <f>IF(F8490-61.58&lt;=0,0,IF(F8490-61.58&lt;=1,1,2))</f>
        <v>0</v>
      </c>
      <c r="I8490">
        <v>66.2</v>
      </c>
      <c r="J8490">
        <v>57.2</v>
      </c>
      <c r="K8490">
        <v>60.2</v>
      </c>
      <c r="L8490">
        <v>53.1</v>
      </c>
      <c r="M8490">
        <v>77.7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19.5</v>
      </c>
      <c r="V8490">
        <v>8.1</v>
      </c>
      <c r="W8490">
        <v>358.5</v>
      </c>
      <c r="X8490">
        <v>1015.2</v>
      </c>
      <c r="Y8490">
        <v>71.900000000000006</v>
      </c>
      <c r="Z8490">
        <v>6.2</v>
      </c>
      <c r="AA8490">
        <v>249.5</v>
      </c>
      <c r="AB8490">
        <v>21.7</v>
      </c>
      <c r="AC8490">
        <v>8</v>
      </c>
      <c r="AD8490">
        <v>0</v>
      </c>
      <c r="AE8490" t="s">
        <v>25550</v>
      </c>
      <c r="AF8490" t="s">
        <v>25551</v>
      </c>
      <c r="AG8490">
        <v>0.61</v>
      </c>
      <c r="AH8490" t="s">
        <v>36</v>
      </c>
      <c r="AI8490" t="s">
        <v>37</v>
      </c>
      <c r="AJ8490" t="s">
        <v>38</v>
      </c>
    </row>
    <row r="8491" spans="1:36" x14ac:dyDescent="0.25">
      <c r="A8491" t="s">
        <v>32</v>
      </c>
      <c r="B8491" t="s">
        <v>25552</v>
      </c>
      <c r="C8491">
        <f>YEAR(B8491)</f>
        <v>2023</v>
      </c>
      <c r="D8491">
        <v>62.6</v>
      </c>
      <c r="E8491">
        <v>50</v>
      </c>
      <c r="F8491">
        <v>56.2</v>
      </c>
      <c r="H8491" s="2">
        <f>IF(F8491-61.58&lt;=0,0,IF(F8491-61.58&lt;=1,1,2))</f>
        <v>0</v>
      </c>
      <c r="I8491">
        <v>62.6</v>
      </c>
      <c r="J8491">
        <v>50</v>
      </c>
      <c r="K8491">
        <v>56.2</v>
      </c>
      <c r="L8491">
        <v>50.4</v>
      </c>
      <c r="M8491">
        <v>81.5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27.7</v>
      </c>
      <c r="V8491">
        <v>15</v>
      </c>
      <c r="W8491">
        <v>280.8</v>
      </c>
      <c r="X8491">
        <v>1012.4</v>
      </c>
      <c r="Y8491">
        <v>46.8</v>
      </c>
      <c r="Z8491">
        <v>6.1</v>
      </c>
      <c r="AA8491">
        <v>253.1</v>
      </c>
      <c r="AB8491">
        <v>21.9</v>
      </c>
      <c r="AC8491">
        <v>9</v>
      </c>
      <c r="AD8491">
        <v>0</v>
      </c>
      <c r="AE8491" t="s">
        <v>25553</v>
      </c>
      <c r="AF8491" t="s">
        <v>25554</v>
      </c>
      <c r="AG8491">
        <v>0.65</v>
      </c>
      <c r="AH8491" t="s">
        <v>36</v>
      </c>
      <c r="AI8491" t="s">
        <v>174</v>
      </c>
      <c r="AJ8491" t="s">
        <v>38</v>
      </c>
    </row>
    <row r="8492" spans="1:36" x14ac:dyDescent="0.25">
      <c r="A8492" t="s">
        <v>32</v>
      </c>
      <c r="B8492" t="s">
        <v>25555</v>
      </c>
      <c r="C8492">
        <f>YEAR(B8492)</f>
        <v>2023</v>
      </c>
      <c r="D8492">
        <v>57.2</v>
      </c>
      <c r="E8492">
        <v>50</v>
      </c>
      <c r="F8492">
        <v>53.7</v>
      </c>
      <c r="H8492" s="2">
        <f>IF(F8492-61.58&lt;=0,0,IF(F8492-61.58&lt;=1,1,2))</f>
        <v>0</v>
      </c>
      <c r="I8492">
        <v>57.2</v>
      </c>
      <c r="J8492">
        <v>47.8</v>
      </c>
      <c r="K8492">
        <v>53.6</v>
      </c>
      <c r="L8492">
        <v>49.5</v>
      </c>
      <c r="M8492">
        <v>86</v>
      </c>
      <c r="O8492">
        <v>0.79100000000000004</v>
      </c>
      <c r="P8492">
        <v>100</v>
      </c>
      <c r="Q8492">
        <v>8.33</v>
      </c>
      <c r="R8492" t="s">
        <v>40</v>
      </c>
      <c r="S8492">
        <v>0</v>
      </c>
      <c r="T8492">
        <v>0</v>
      </c>
      <c r="U8492">
        <v>33.1</v>
      </c>
      <c r="V8492">
        <v>24</v>
      </c>
      <c r="W8492">
        <v>292.8</v>
      </c>
      <c r="X8492">
        <v>1009.5</v>
      </c>
      <c r="Y8492">
        <v>85.8</v>
      </c>
      <c r="Z8492">
        <v>5.7</v>
      </c>
      <c r="AA8492">
        <v>190.4</v>
      </c>
      <c r="AB8492">
        <v>16.600000000000001</v>
      </c>
      <c r="AC8492">
        <v>6</v>
      </c>
      <c r="AD8492">
        <v>0</v>
      </c>
      <c r="AE8492" t="s">
        <v>25556</v>
      </c>
      <c r="AF8492" t="s">
        <v>25557</v>
      </c>
      <c r="AG8492">
        <v>0.69</v>
      </c>
      <c r="AH8492" t="s">
        <v>56</v>
      </c>
      <c r="AI8492" t="s">
        <v>57</v>
      </c>
      <c r="AJ8492" t="s">
        <v>40</v>
      </c>
    </row>
    <row r="8493" spans="1:36" x14ac:dyDescent="0.25">
      <c r="A8493" t="s">
        <v>32</v>
      </c>
      <c r="B8493" t="s">
        <v>25558</v>
      </c>
      <c r="C8493">
        <f>YEAR(B8493)</f>
        <v>2023</v>
      </c>
      <c r="D8493">
        <v>64.400000000000006</v>
      </c>
      <c r="E8493">
        <v>50</v>
      </c>
      <c r="F8493">
        <v>58</v>
      </c>
      <c r="H8493" s="2">
        <f>IF(F8493-61.58&lt;=0,0,IF(F8493-61.58&lt;=1,1,2))</f>
        <v>0</v>
      </c>
      <c r="I8493">
        <v>64.400000000000006</v>
      </c>
      <c r="J8493">
        <v>50</v>
      </c>
      <c r="K8493">
        <v>58</v>
      </c>
      <c r="L8493">
        <v>50.3</v>
      </c>
      <c r="M8493">
        <v>76.099999999999994</v>
      </c>
      <c r="O8493">
        <v>0.48199999999999998</v>
      </c>
      <c r="P8493">
        <v>100</v>
      </c>
      <c r="Q8493">
        <v>4.17</v>
      </c>
      <c r="R8493" t="s">
        <v>40</v>
      </c>
      <c r="S8493">
        <v>0</v>
      </c>
      <c r="T8493">
        <v>0</v>
      </c>
      <c r="U8493">
        <v>30.2</v>
      </c>
      <c r="V8493">
        <v>23</v>
      </c>
      <c r="W8493">
        <v>276.3</v>
      </c>
      <c r="X8493">
        <v>1009.6</v>
      </c>
      <c r="Y8493">
        <v>29.7</v>
      </c>
      <c r="Z8493">
        <v>6.2</v>
      </c>
      <c r="AA8493">
        <v>281.8</v>
      </c>
      <c r="AB8493">
        <v>24.2</v>
      </c>
      <c r="AC8493">
        <v>9</v>
      </c>
      <c r="AD8493">
        <v>0</v>
      </c>
      <c r="AE8493" t="s">
        <v>25559</v>
      </c>
      <c r="AF8493" t="s">
        <v>25560</v>
      </c>
      <c r="AG8493">
        <v>0.72</v>
      </c>
      <c r="AH8493" t="s">
        <v>56</v>
      </c>
      <c r="AI8493" t="s">
        <v>78</v>
      </c>
      <c r="AJ8493" t="s">
        <v>40</v>
      </c>
    </row>
    <row r="8494" spans="1:36" x14ac:dyDescent="0.25">
      <c r="A8494" t="s">
        <v>32</v>
      </c>
      <c r="B8494" t="s">
        <v>25561</v>
      </c>
      <c r="C8494">
        <f>YEAR(B8494)</f>
        <v>2023</v>
      </c>
      <c r="D8494">
        <v>66.2</v>
      </c>
      <c r="E8494">
        <v>50</v>
      </c>
      <c r="F8494">
        <v>59</v>
      </c>
      <c r="H8494" s="2">
        <f>IF(F8494-61.58&lt;=0,0,IF(F8494-61.58&lt;=1,1,2))</f>
        <v>0</v>
      </c>
      <c r="I8494">
        <v>66.2</v>
      </c>
      <c r="J8494">
        <v>47.2</v>
      </c>
      <c r="K8494">
        <v>58.9</v>
      </c>
      <c r="L8494">
        <v>51.8</v>
      </c>
      <c r="M8494">
        <v>77.400000000000006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15.4</v>
      </c>
      <c r="V8494">
        <v>11.4</v>
      </c>
      <c r="W8494">
        <v>273.3</v>
      </c>
      <c r="X8494">
        <v>1012.6</v>
      </c>
      <c r="Y8494">
        <v>22.1</v>
      </c>
      <c r="Z8494">
        <v>6.2</v>
      </c>
      <c r="AA8494">
        <v>288.10000000000002</v>
      </c>
      <c r="AB8494">
        <v>24.8</v>
      </c>
      <c r="AC8494">
        <v>9</v>
      </c>
      <c r="AD8494">
        <v>0</v>
      </c>
      <c r="AE8494" t="s">
        <v>25562</v>
      </c>
      <c r="AF8494" t="s">
        <v>25563</v>
      </c>
      <c r="AG8494">
        <v>0.75</v>
      </c>
      <c r="AH8494" t="s">
        <v>36</v>
      </c>
      <c r="AI8494" t="s">
        <v>37</v>
      </c>
      <c r="AJ8494" t="s">
        <v>38</v>
      </c>
    </row>
    <row r="8495" spans="1:36" x14ac:dyDescent="0.25">
      <c r="A8495" t="s">
        <v>32</v>
      </c>
      <c r="B8495" t="s">
        <v>25564</v>
      </c>
      <c r="C8495">
        <f>YEAR(B8495)</f>
        <v>2023</v>
      </c>
      <c r="D8495">
        <v>77</v>
      </c>
      <c r="E8495">
        <v>53.6</v>
      </c>
      <c r="F8495">
        <v>64.400000000000006</v>
      </c>
      <c r="H8495" s="2">
        <f>IF(F8495-61.58&lt;=0,0,IF(F8495-61.58&lt;=1,1,2))</f>
        <v>2</v>
      </c>
      <c r="I8495">
        <v>77</v>
      </c>
      <c r="J8495">
        <v>53.6</v>
      </c>
      <c r="K8495">
        <v>64.400000000000006</v>
      </c>
      <c r="L8495">
        <v>51.6</v>
      </c>
      <c r="M8495">
        <v>66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38</v>
      </c>
      <c r="V8495">
        <v>26.4</v>
      </c>
      <c r="W8495">
        <v>169.6</v>
      </c>
      <c r="X8495">
        <v>1013.5</v>
      </c>
      <c r="Y8495">
        <v>26.7</v>
      </c>
      <c r="Z8495">
        <v>6.2</v>
      </c>
      <c r="AA8495">
        <v>279.7</v>
      </c>
      <c r="AB8495">
        <v>24.1</v>
      </c>
      <c r="AC8495">
        <v>9</v>
      </c>
      <c r="AD8495">
        <v>0</v>
      </c>
      <c r="AE8495" t="s">
        <v>25565</v>
      </c>
      <c r="AF8495" t="s">
        <v>25566</v>
      </c>
      <c r="AG8495">
        <v>0.79</v>
      </c>
      <c r="AH8495" t="s">
        <v>36</v>
      </c>
      <c r="AI8495" t="s">
        <v>37</v>
      </c>
      <c r="AJ8495" t="s">
        <v>38</v>
      </c>
    </row>
    <row r="8496" spans="1:36" x14ac:dyDescent="0.25">
      <c r="A8496" t="s">
        <v>32</v>
      </c>
      <c r="B8496" t="s">
        <v>25567</v>
      </c>
      <c r="C8496">
        <f>YEAR(B8496)</f>
        <v>2023</v>
      </c>
      <c r="D8496">
        <v>69.8</v>
      </c>
      <c r="E8496">
        <v>60.8</v>
      </c>
      <c r="F8496">
        <v>65.5</v>
      </c>
      <c r="H8496" s="2">
        <f>IF(F8496-61.58&lt;=0,0,IF(F8496-61.58&lt;=1,1,2))</f>
        <v>2</v>
      </c>
      <c r="I8496">
        <v>69.8</v>
      </c>
      <c r="J8496">
        <v>60.8</v>
      </c>
      <c r="K8496">
        <v>65.5</v>
      </c>
      <c r="L8496">
        <v>55.9</v>
      </c>
      <c r="M8496">
        <v>72.099999999999994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42.5</v>
      </c>
      <c r="V8496">
        <v>31.1</v>
      </c>
      <c r="W8496">
        <v>184.4</v>
      </c>
      <c r="X8496">
        <v>1012.9</v>
      </c>
      <c r="Y8496">
        <v>47.8</v>
      </c>
      <c r="Z8496">
        <v>6.2</v>
      </c>
      <c r="AA8496">
        <v>217.6</v>
      </c>
      <c r="AB8496">
        <v>18.899999999999999</v>
      </c>
      <c r="AC8496">
        <v>8</v>
      </c>
      <c r="AD8496">
        <v>0</v>
      </c>
      <c r="AE8496" t="s">
        <v>25568</v>
      </c>
      <c r="AF8496" t="s">
        <v>25569</v>
      </c>
      <c r="AG8496">
        <v>0.83</v>
      </c>
      <c r="AH8496" t="s">
        <v>36</v>
      </c>
      <c r="AI8496" t="s">
        <v>37</v>
      </c>
      <c r="AJ8496" t="s">
        <v>344</v>
      </c>
    </row>
    <row r="8497" spans="1:36" x14ac:dyDescent="0.25">
      <c r="A8497" t="s">
        <v>32</v>
      </c>
      <c r="B8497" t="s">
        <v>25570</v>
      </c>
      <c r="C8497">
        <f>YEAR(B8497)</f>
        <v>2023</v>
      </c>
      <c r="D8497">
        <v>66.2</v>
      </c>
      <c r="E8497">
        <v>55.4</v>
      </c>
      <c r="F8497">
        <v>60.4</v>
      </c>
      <c r="H8497" s="2">
        <f>IF(F8497-61.58&lt;=0,0,IF(F8497-61.58&lt;=1,1,2))</f>
        <v>0</v>
      </c>
      <c r="I8497">
        <v>66.2</v>
      </c>
      <c r="J8497">
        <v>55.4</v>
      </c>
      <c r="K8497">
        <v>60.4</v>
      </c>
      <c r="L8497">
        <v>56</v>
      </c>
      <c r="M8497">
        <v>86.1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20.8</v>
      </c>
      <c r="V8497">
        <v>8.1</v>
      </c>
      <c r="W8497">
        <v>56.2</v>
      </c>
      <c r="X8497">
        <v>1012.1</v>
      </c>
      <c r="Y8497">
        <v>46.1</v>
      </c>
      <c r="Z8497">
        <v>6.2</v>
      </c>
      <c r="AA8497">
        <v>268.89999999999998</v>
      </c>
      <c r="AB8497">
        <v>23.4</v>
      </c>
      <c r="AC8497">
        <v>9</v>
      </c>
      <c r="AD8497">
        <v>0</v>
      </c>
      <c r="AE8497" t="s">
        <v>25571</v>
      </c>
      <c r="AF8497" t="s">
        <v>25572</v>
      </c>
      <c r="AG8497">
        <v>0.86</v>
      </c>
      <c r="AH8497" t="s">
        <v>36</v>
      </c>
      <c r="AI8497" t="s">
        <v>37</v>
      </c>
      <c r="AJ8497" t="s">
        <v>38</v>
      </c>
    </row>
    <row r="8498" spans="1:36" x14ac:dyDescent="0.25">
      <c r="A8498" t="s">
        <v>32</v>
      </c>
      <c r="B8498" t="s">
        <v>25573</v>
      </c>
      <c r="C8498">
        <f>YEAR(B8498)</f>
        <v>2023</v>
      </c>
      <c r="D8498">
        <v>68</v>
      </c>
      <c r="E8498">
        <v>55.4</v>
      </c>
      <c r="F8498">
        <v>62.2</v>
      </c>
      <c r="H8498" s="2">
        <f>IF(F8498-61.58&lt;=0,0,IF(F8498-61.58&lt;=1,1,2))</f>
        <v>1</v>
      </c>
      <c r="I8498">
        <v>68</v>
      </c>
      <c r="J8498">
        <v>55.4</v>
      </c>
      <c r="K8498">
        <v>62.2</v>
      </c>
      <c r="L8498">
        <v>57</v>
      </c>
      <c r="M8498">
        <v>83.4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24.2</v>
      </c>
      <c r="V8498">
        <v>11.4</v>
      </c>
      <c r="W8498">
        <v>15</v>
      </c>
      <c r="X8498">
        <v>1009</v>
      </c>
      <c r="Y8498">
        <v>37.5</v>
      </c>
      <c r="Z8498">
        <v>6.2</v>
      </c>
      <c r="AA8498">
        <v>288.89999999999998</v>
      </c>
      <c r="AB8498">
        <v>24.9</v>
      </c>
      <c r="AC8498">
        <v>9</v>
      </c>
      <c r="AD8498">
        <v>0</v>
      </c>
      <c r="AE8498" t="s">
        <v>25574</v>
      </c>
      <c r="AF8498" t="s">
        <v>25575</v>
      </c>
      <c r="AG8498">
        <v>0.9</v>
      </c>
      <c r="AH8498" t="s">
        <v>36</v>
      </c>
      <c r="AI8498" t="s">
        <v>702</v>
      </c>
      <c r="AJ8498" t="s">
        <v>38</v>
      </c>
    </row>
    <row r="8499" spans="1:36" x14ac:dyDescent="0.25">
      <c r="A8499" t="s">
        <v>32</v>
      </c>
      <c r="B8499" t="s">
        <v>25576</v>
      </c>
      <c r="C8499">
        <f>YEAR(B8499)</f>
        <v>2023</v>
      </c>
      <c r="D8499">
        <v>68</v>
      </c>
      <c r="E8499">
        <v>55.4</v>
      </c>
      <c r="F8499">
        <v>61.2</v>
      </c>
      <c r="H8499" s="2">
        <f>IF(F8499-61.58&lt;=0,0,IF(F8499-61.58&lt;=1,1,2))</f>
        <v>0</v>
      </c>
      <c r="I8499">
        <v>68</v>
      </c>
      <c r="J8499">
        <v>55.4</v>
      </c>
      <c r="K8499">
        <v>61.2</v>
      </c>
      <c r="L8499">
        <v>53.2</v>
      </c>
      <c r="M8499">
        <v>75.8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20.8</v>
      </c>
      <c r="V8499">
        <v>11.4</v>
      </c>
      <c r="W8499">
        <v>303.7</v>
      </c>
      <c r="X8499">
        <v>1011.7</v>
      </c>
      <c r="Y8499">
        <v>46</v>
      </c>
      <c r="Z8499">
        <v>6.2</v>
      </c>
      <c r="AA8499">
        <v>266.60000000000002</v>
      </c>
      <c r="AB8499">
        <v>22.8</v>
      </c>
      <c r="AC8499">
        <v>9</v>
      </c>
      <c r="AD8499">
        <v>0</v>
      </c>
      <c r="AE8499" t="s">
        <v>25577</v>
      </c>
      <c r="AF8499" t="s">
        <v>25578</v>
      </c>
      <c r="AG8499">
        <v>0.94</v>
      </c>
      <c r="AH8499" t="s">
        <v>36</v>
      </c>
      <c r="AI8499" t="s">
        <v>37</v>
      </c>
      <c r="AJ8499" t="s">
        <v>38</v>
      </c>
    </row>
    <row r="8500" spans="1:36" x14ac:dyDescent="0.25">
      <c r="A8500" t="s">
        <v>32</v>
      </c>
      <c r="B8500" t="s">
        <v>25579</v>
      </c>
      <c r="C8500">
        <f>YEAR(B8500)</f>
        <v>2023</v>
      </c>
      <c r="D8500">
        <v>66.2</v>
      </c>
      <c r="E8500">
        <v>51.8</v>
      </c>
      <c r="F8500">
        <v>59.8</v>
      </c>
      <c r="H8500" s="2">
        <f>IF(F8500-61.58&lt;=0,0,IF(F8500-61.58&lt;=1,1,2))</f>
        <v>0</v>
      </c>
      <c r="I8500">
        <v>66.2</v>
      </c>
      <c r="J8500">
        <v>51.8</v>
      </c>
      <c r="K8500">
        <v>59.8</v>
      </c>
      <c r="L8500">
        <v>50.2</v>
      </c>
      <c r="M8500">
        <v>71.400000000000006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27.5</v>
      </c>
      <c r="V8500">
        <v>26.3</v>
      </c>
      <c r="W8500">
        <v>279.60000000000002</v>
      </c>
      <c r="X8500">
        <v>1012.6</v>
      </c>
      <c r="Y8500">
        <v>40.799999999999997</v>
      </c>
      <c r="Z8500">
        <v>6.2</v>
      </c>
      <c r="AA8500">
        <v>266.89999999999998</v>
      </c>
      <c r="AB8500">
        <v>23.1</v>
      </c>
      <c r="AC8500">
        <v>9</v>
      </c>
      <c r="AD8500">
        <v>0</v>
      </c>
      <c r="AE8500" t="s">
        <v>25580</v>
      </c>
      <c r="AF8500" t="s">
        <v>25581</v>
      </c>
      <c r="AG8500">
        <v>0.97</v>
      </c>
      <c r="AH8500" t="s">
        <v>36</v>
      </c>
      <c r="AI8500" t="s">
        <v>37</v>
      </c>
      <c r="AJ8500" t="s">
        <v>38</v>
      </c>
    </row>
    <row r="8501" spans="1:36" x14ac:dyDescent="0.25">
      <c r="A8501" t="s">
        <v>32</v>
      </c>
      <c r="B8501" t="s">
        <v>25582</v>
      </c>
      <c r="C8501">
        <f>YEAR(B8501)</f>
        <v>2023</v>
      </c>
      <c r="D8501">
        <v>68</v>
      </c>
      <c r="E8501">
        <v>55.4</v>
      </c>
      <c r="F8501">
        <v>61.2</v>
      </c>
      <c r="H8501" s="2">
        <f>IF(F8501-61.58&lt;=0,0,IF(F8501-61.58&lt;=1,1,2))</f>
        <v>0</v>
      </c>
      <c r="I8501">
        <v>68</v>
      </c>
      <c r="J8501">
        <v>55.4</v>
      </c>
      <c r="K8501">
        <v>61.2</v>
      </c>
      <c r="L8501">
        <v>50.8</v>
      </c>
      <c r="M8501">
        <v>69.099999999999994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20.8</v>
      </c>
      <c r="V8501">
        <v>17.2</v>
      </c>
      <c r="W8501">
        <v>291.5</v>
      </c>
      <c r="X8501">
        <v>1013.2</v>
      </c>
      <c r="Y8501">
        <v>27.8</v>
      </c>
      <c r="Z8501">
        <v>6.2</v>
      </c>
      <c r="AA8501">
        <v>282.10000000000002</v>
      </c>
      <c r="AB8501">
        <v>24.4</v>
      </c>
      <c r="AC8501">
        <v>9</v>
      </c>
      <c r="AD8501">
        <v>0</v>
      </c>
      <c r="AE8501" t="s">
        <v>25583</v>
      </c>
      <c r="AF8501" t="s">
        <v>25584</v>
      </c>
      <c r="AG8501">
        <v>0</v>
      </c>
      <c r="AH8501" t="s">
        <v>36</v>
      </c>
      <c r="AI8501" t="s">
        <v>37</v>
      </c>
      <c r="AJ8501" t="s">
        <v>38</v>
      </c>
    </row>
    <row r="8502" spans="1:36" x14ac:dyDescent="0.25">
      <c r="A8502" t="s">
        <v>32</v>
      </c>
      <c r="B8502" t="s">
        <v>25585</v>
      </c>
      <c r="C8502">
        <f>YEAR(B8502)</f>
        <v>2023</v>
      </c>
      <c r="D8502">
        <v>66.2</v>
      </c>
      <c r="E8502">
        <v>51.8</v>
      </c>
      <c r="F8502">
        <v>60.4</v>
      </c>
      <c r="H8502" s="2">
        <f>IF(F8502-61.58&lt;=0,0,IF(F8502-61.58&lt;=1,1,2))</f>
        <v>0</v>
      </c>
      <c r="I8502">
        <v>66.2</v>
      </c>
      <c r="J8502">
        <v>51.8</v>
      </c>
      <c r="K8502">
        <v>60.4</v>
      </c>
      <c r="L8502">
        <v>54</v>
      </c>
      <c r="M8502">
        <v>80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24.2</v>
      </c>
      <c r="V8502">
        <v>12.8</v>
      </c>
      <c r="W8502">
        <v>180.2</v>
      </c>
      <c r="X8502">
        <v>1012</v>
      </c>
      <c r="Y8502">
        <v>55.7</v>
      </c>
      <c r="Z8502">
        <v>6.2</v>
      </c>
      <c r="AA8502">
        <v>260.10000000000002</v>
      </c>
      <c r="AB8502">
        <v>22.6</v>
      </c>
      <c r="AC8502">
        <v>9</v>
      </c>
      <c r="AD8502">
        <v>0</v>
      </c>
      <c r="AE8502" t="s">
        <v>25586</v>
      </c>
      <c r="AF8502" t="s">
        <v>25587</v>
      </c>
      <c r="AG8502">
        <v>0.04</v>
      </c>
      <c r="AH8502" t="s">
        <v>36</v>
      </c>
      <c r="AI8502" t="s">
        <v>37</v>
      </c>
      <c r="AJ8502" t="s">
        <v>38</v>
      </c>
    </row>
    <row r="8503" spans="1:36" x14ac:dyDescent="0.25">
      <c r="A8503" t="s">
        <v>32</v>
      </c>
      <c r="B8503" t="s">
        <v>25588</v>
      </c>
      <c r="C8503">
        <f>YEAR(B8503)</f>
        <v>2023</v>
      </c>
      <c r="D8503">
        <v>66.2</v>
      </c>
      <c r="E8503">
        <v>57.2</v>
      </c>
      <c r="F8503">
        <v>62.7</v>
      </c>
      <c r="H8503" s="2">
        <f>IF(F8503-61.58&lt;=0,0,IF(F8503-61.58&lt;=1,1,2))</f>
        <v>2</v>
      </c>
      <c r="I8503">
        <v>66.2</v>
      </c>
      <c r="J8503">
        <v>57.2</v>
      </c>
      <c r="K8503">
        <v>62.7</v>
      </c>
      <c r="L8503">
        <v>57.9</v>
      </c>
      <c r="M8503">
        <v>84.6</v>
      </c>
      <c r="O8503">
        <v>7.0999999999999994E-2</v>
      </c>
      <c r="P8503">
        <v>100</v>
      </c>
      <c r="Q8503">
        <v>4.17</v>
      </c>
      <c r="R8503" t="s">
        <v>40</v>
      </c>
      <c r="S8503">
        <v>0</v>
      </c>
      <c r="T8503">
        <v>0</v>
      </c>
      <c r="U8503">
        <v>16.100000000000001</v>
      </c>
      <c r="V8503">
        <v>9.1999999999999993</v>
      </c>
      <c r="W8503">
        <v>0.4</v>
      </c>
      <c r="X8503">
        <v>1011.8</v>
      </c>
      <c r="Y8503">
        <v>68.2</v>
      </c>
      <c r="Z8503">
        <v>6.2</v>
      </c>
      <c r="AA8503">
        <v>214.7</v>
      </c>
      <c r="AB8503">
        <v>18.600000000000001</v>
      </c>
      <c r="AC8503">
        <v>8</v>
      </c>
      <c r="AD8503">
        <v>0</v>
      </c>
      <c r="AE8503" t="s">
        <v>25589</v>
      </c>
      <c r="AF8503" t="s">
        <v>25590</v>
      </c>
      <c r="AG8503">
        <v>7.0000000000000007E-2</v>
      </c>
      <c r="AH8503" t="s">
        <v>56</v>
      </c>
      <c r="AI8503" t="s">
        <v>78</v>
      </c>
      <c r="AJ8503" t="s">
        <v>40</v>
      </c>
    </row>
    <row r="8504" spans="1:36" x14ac:dyDescent="0.25">
      <c r="A8504" t="s">
        <v>32</v>
      </c>
      <c r="B8504" t="s">
        <v>25591</v>
      </c>
      <c r="C8504">
        <f>YEAR(B8504)</f>
        <v>2023</v>
      </c>
      <c r="D8504">
        <v>68</v>
      </c>
      <c r="E8504">
        <v>57.2</v>
      </c>
      <c r="F8504">
        <v>63.1</v>
      </c>
      <c r="H8504" s="2">
        <f>IF(F8504-61.58&lt;=0,0,IF(F8504-61.58&lt;=1,1,2))</f>
        <v>2</v>
      </c>
      <c r="I8504">
        <v>68</v>
      </c>
      <c r="J8504">
        <v>57.2</v>
      </c>
      <c r="K8504">
        <v>63.1</v>
      </c>
      <c r="L8504">
        <v>56.2</v>
      </c>
      <c r="M8504">
        <v>78.7</v>
      </c>
      <c r="O8504">
        <v>8.0000000000000002E-3</v>
      </c>
      <c r="P8504">
        <v>100</v>
      </c>
      <c r="Q8504">
        <v>4.17</v>
      </c>
      <c r="R8504" t="s">
        <v>40</v>
      </c>
      <c r="S8504">
        <v>0</v>
      </c>
      <c r="T8504">
        <v>0</v>
      </c>
      <c r="U8504">
        <v>22.4</v>
      </c>
      <c r="V8504">
        <v>10.3</v>
      </c>
      <c r="W8504">
        <v>327.7</v>
      </c>
      <c r="X8504">
        <v>1014.4</v>
      </c>
      <c r="Y8504">
        <v>48.2</v>
      </c>
      <c r="Z8504">
        <v>6.2</v>
      </c>
      <c r="AA8504">
        <v>257.89999999999998</v>
      </c>
      <c r="AB8504">
        <v>22.1</v>
      </c>
      <c r="AC8504">
        <v>8</v>
      </c>
      <c r="AD8504">
        <v>0</v>
      </c>
      <c r="AE8504" t="s">
        <v>25592</v>
      </c>
      <c r="AF8504" t="s">
        <v>25593</v>
      </c>
      <c r="AG8504">
        <v>0.1</v>
      </c>
      <c r="AH8504" t="s">
        <v>56</v>
      </c>
      <c r="AI8504" t="s">
        <v>78</v>
      </c>
      <c r="AJ8504" t="s">
        <v>40</v>
      </c>
    </row>
    <row r="8505" spans="1:36" x14ac:dyDescent="0.25">
      <c r="A8505" t="s">
        <v>32</v>
      </c>
      <c r="B8505" t="s">
        <v>25594</v>
      </c>
      <c r="C8505">
        <f>YEAR(B8505)</f>
        <v>2023</v>
      </c>
      <c r="D8505">
        <v>69.8</v>
      </c>
      <c r="E8505">
        <v>50</v>
      </c>
      <c r="F8505">
        <v>60.5</v>
      </c>
      <c r="H8505" s="2">
        <f>IF(F8505-61.58&lt;=0,0,IF(F8505-61.58&lt;=1,1,2))</f>
        <v>0</v>
      </c>
      <c r="I8505">
        <v>69.8</v>
      </c>
      <c r="J8505">
        <v>50</v>
      </c>
      <c r="K8505">
        <v>60.5</v>
      </c>
      <c r="L8505">
        <v>51.6</v>
      </c>
      <c r="M8505">
        <v>74.5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16.100000000000001</v>
      </c>
      <c r="V8505">
        <v>8</v>
      </c>
      <c r="W8505">
        <v>115.5</v>
      </c>
      <c r="X8505">
        <v>1015.7</v>
      </c>
      <c r="Y8505">
        <v>27.8</v>
      </c>
      <c r="Z8505">
        <v>6.2</v>
      </c>
      <c r="AA8505">
        <v>300.5</v>
      </c>
      <c r="AB8505">
        <v>25.9</v>
      </c>
      <c r="AC8505">
        <v>9</v>
      </c>
      <c r="AD8505">
        <v>0</v>
      </c>
      <c r="AE8505" t="s">
        <v>25595</v>
      </c>
      <c r="AF8505" t="s">
        <v>25596</v>
      </c>
      <c r="AG8505">
        <v>0.13</v>
      </c>
      <c r="AH8505" t="s">
        <v>36</v>
      </c>
      <c r="AI8505" t="s">
        <v>37</v>
      </c>
      <c r="AJ8505" t="s">
        <v>38</v>
      </c>
    </row>
    <row r="8506" spans="1:36" x14ac:dyDescent="0.25">
      <c r="A8506" t="s">
        <v>32</v>
      </c>
      <c r="B8506" t="s">
        <v>25597</v>
      </c>
      <c r="C8506">
        <f>YEAR(B8506)</f>
        <v>2023</v>
      </c>
      <c r="D8506">
        <v>71.599999999999994</v>
      </c>
      <c r="E8506">
        <v>53.6</v>
      </c>
      <c r="F8506">
        <v>62.5</v>
      </c>
      <c r="H8506" s="2">
        <f>IF(F8506-61.58&lt;=0,0,IF(F8506-61.58&lt;=1,1,2))</f>
        <v>1</v>
      </c>
      <c r="I8506">
        <v>71.599999999999994</v>
      </c>
      <c r="J8506">
        <v>53.6</v>
      </c>
      <c r="K8506">
        <v>62.5</v>
      </c>
      <c r="L8506">
        <v>49.1</v>
      </c>
      <c r="M8506">
        <v>63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15.9</v>
      </c>
      <c r="V8506">
        <v>10.3</v>
      </c>
      <c r="W8506">
        <v>166.9</v>
      </c>
      <c r="X8506">
        <v>1013.2</v>
      </c>
      <c r="Y8506">
        <v>24.7</v>
      </c>
      <c r="Z8506">
        <v>6.2</v>
      </c>
      <c r="AA8506">
        <v>306.3</v>
      </c>
      <c r="AB8506">
        <v>26.4</v>
      </c>
      <c r="AC8506">
        <v>9</v>
      </c>
      <c r="AD8506">
        <v>0</v>
      </c>
      <c r="AE8506" t="s">
        <v>25598</v>
      </c>
      <c r="AF8506" t="s">
        <v>25599</v>
      </c>
      <c r="AG8506">
        <v>0.17</v>
      </c>
      <c r="AH8506" t="s">
        <v>36</v>
      </c>
      <c r="AI8506" t="s">
        <v>37</v>
      </c>
      <c r="AJ8506" t="s">
        <v>38</v>
      </c>
    </row>
    <row r="8507" spans="1:36" x14ac:dyDescent="0.25">
      <c r="A8507" t="s">
        <v>32</v>
      </c>
      <c r="B8507" t="s">
        <v>25600</v>
      </c>
      <c r="C8507">
        <f>YEAR(B8507)</f>
        <v>2023</v>
      </c>
      <c r="D8507">
        <v>73.400000000000006</v>
      </c>
      <c r="E8507">
        <v>59</v>
      </c>
      <c r="F8507">
        <v>64.900000000000006</v>
      </c>
      <c r="H8507" s="2">
        <f>IF(F8507-61.58&lt;=0,0,IF(F8507-61.58&lt;=1,1,2))</f>
        <v>2</v>
      </c>
      <c r="I8507">
        <v>73.400000000000006</v>
      </c>
      <c r="J8507">
        <v>59</v>
      </c>
      <c r="K8507">
        <v>64.900000000000006</v>
      </c>
      <c r="L8507">
        <v>53.8</v>
      </c>
      <c r="M8507">
        <v>68.599999999999994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25.9</v>
      </c>
      <c r="V8507">
        <v>13.9</v>
      </c>
      <c r="W8507">
        <v>161.80000000000001</v>
      </c>
      <c r="X8507">
        <v>1009.7</v>
      </c>
      <c r="Y8507">
        <v>39.9</v>
      </c>
      <c r="Z8507">
        <v>6.2</v>
      </c>
      <c r="AA8507">
        <v>247</v>
      </c>
      <c r="AB8507">
        <v>21.3</v>
      </c>
      <c r="AC8507">
        <v>9</v>
      </c>
      <c r="AD8507">
        <v>0</v>
      </c>
      <c r="AE8507" t="s">
        <v>25601</v>
      </c>
      <c r="AF8507" t="s">
        <v>25602</v>
      </c>
      <c r="AG8507">
        <v>0.2</v>
      </c>
      <c r="AH8507" t="s">
        <v>36</v>
      </c>
      <c r="AI8507" t="s">
        <v>37</v>
      </c>
      <c r="AJ8507" t="s">
        <v>38</v>
      </c>
    </row>
    <row r="8508" spans="1:36" x14ac:dyDescent="0.25">
      <c r="A8508" t="s">
        <v>32</v>
      </c>
      <c r="B8508" t="s">
        <v>25603</v>
      </c>
      <c r="C8508">
        <f>YEAR(B8508)</f>
        <v>2023</v>
      </c>
      <c r="D8508">
        <v>66.2</v>
      </c>
      <c r="E8508">
        <v>59</v>
      </c>
      <c r="F8508">
        <v>62.2</v>
      </c>
      <c r="H8508" s="2">
        <f>IF(F8508-61.58&lt;=0,0,IF(F8508-61.58&lt;=1,1,2))</f>
        <v>1</v>
      </c>
      <c r="I8508">
        <v>66.2</v>
      </c>
      <c r="J8508">
        <v>59</v>
      </c>
      <c r="K8508">
        <v>62.2</v>
      </c>
      <c r="L8508">
        <v>49.9</v>
      </c>
      <c r="M8508">
        <v>64.7</v>
      </c>
      <c r="O8508">
        <v>0.129</v>
      </c>
      <c r="P8508">
        <v>100</v>
      </c>
      <c r="Q8508">
        <v>4.17</v>
      </c>
      <c r="R8508" t="s">
        <v>40</v>
      </c>
      <c r="S8508">
        <v>0</v>
      </c>
      <c r="T8508">
        <v>0</v>
      </c>
      <c r="U8508">
        <v>29.1</v>
      </c>
      <c r="V8508">
        <v>21.9</v>
      </c>
      <c r="W8508">
        <v>305.60000000000002</v>
      </c>
      <c r="X8508">
        <v>1011.6</v>
      </c>
      <c r="Y8508">
        <v>44</v>
      </c>
      <c r="Z8508">
        <v>6.2</v>
      </c>
      <c r="AA8508">
        <v>276.60000000000002</v>
      </c>
      <c r="AB8508">
        <v>23.9</v>
      </c>
      <c r="AC8508">
        <v>9</v>
      </c>
      <c r="AD8508">
        <v>0</v>
      </c>
      <c r="AE8508" t="s">
        <v>25604</v>
      </c>
      <c r="AF8508" t="s">
        <v>25605</v>
      </c>
      <c r="AG8508">
        <v>0.23</v>
      </c>
      <c r="AH8508" t="s">
        <v>56</v>
      </c>
      <c r="AI8508" t="s">
        <v>78</v>
      </c>
      <c r="AJ8508" t="s">
        <v>40</v>
      </c>
    </row>
    <row r="8509" spans="1:36" x14ac:dyDescent="0.25">
      <c r="A8509" t="s">
        <v>32</v>
      </c>
      <c r="B8509" t="s">
        <v>25606</v>
      </c>
      <c r="C8509">
        <f>YEAR(B8509)</f>
        <v>2023</v>
      </c>
      <c r="D8509">
        <v>64.400000000000006</v>
      </c>
      <c r="E8509">
        <v>59</v>
      </c>
      <c r="F8509">
        <v>61.5</v>
      </c>
      <c r="H8509" s="2">
        <f>IF(F8509-61.58&lt;=0,0,IF(F8509-61.58&lt;=1,1,2))</f>
        <v>0</v>
      </c>
      <c r="I8509">
        <v>64.400000000000006</v>
      </c>
      <c r="J8509">
        <v>59</v>
      </c>
      <c r="K8509">
        <v>61.5</v>
      </c>
      <c r="L8509">
        <v>46</v>
      </c>
      <c r="M8509">
        <v>57.1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36.5</v>
      </c>
      <c r="V8509">
        <v>21.9</v>
      </c>
      <c r="W8509">
        <v>320.7</v>
      </c>
      <c r="X8509">
        <v>1016.8</v>
      </c>
      <c r="Y8509">
        <v>45.4</v>
      </c>
      <c r="Z8509">
        <v>6.2</v>
      </c>
      <c r="AA8509">
        <v>268.7</v>
      </c>
      <c r="AB8509">
        <v>23</v>
      </c>
      <c r="AC8509">
        <v>8</v>
      </c>
      <c r="AD8509">
        <v>0</v>
      </c>
      <c r="AE8509" t="s">
        <v>25607</v>
      </c>
      <c r="AF8509" t="s">
        <v>25608</v>
      </c>
      <c r="AG8509">
        <v>0.25</v>
      </c>
      <c r="AH8509" t="s">
        <v>36</v>
      </c>
      <c r="AI8509" t="s">
        <v>37</v>
      </c>
      <c r="AJ8509" t="s">
        <v>38</v>
      </c>
    </row>
    <row r="8510" spans="1:36" x14ac:dyDescent="0.25">
      <c r="A8510" t="s">
        <v>32</v>
      </c>
      <c r="B8510" t="s">
        <v>25609</v>
      </c>
      <c r="C8510">
        <f>YEAR(B8510)</f>
        <v>2023</v>
      </c>
      <c r="D8510">
        <v>64.400000000000006</v>
      </c>
      <c r="E8510">
        <v>53.6</v>
      </c>
      <c r="F8510">
        <v>60.9</v>
      </c>
      <c r="H8510" s="2">
        <f>IF(F8510-61.58&lt;=0,0,IF(F8510-61.58&lt;=1,1,2))</f>
        <v>0</v>
      </c>
      <c r="I8510">
        <v>64.400000000000006</v>
      </c>
      <c r="J8510">
        <v>53.6</v>
      </c>
      <c r="K8510">
        <v>60.9</v>
      </c>
      <c r="L8510">
        <v>45</v>
      </c>
      <c r="M8510">
        <v>56.1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29.8</v>
      </c>
      <c r="V8510">
        <v>16.100000000000001</v>
      </c>
      <c r="W8510">
        <v>325.89999999999998</v>
      </c>
      <c r="X8510">
        <v>1016.6</v>
      </c>
      <c r="Y8510">
        <v>31.5</v>
      </c>
      <c r="Z8510">
        <v>6.2</v>
      </c>
      <c r="AA8510">
        <v>307.3</v>
      </c>
      <c r="AB8510">
        <v>26.5</v>
      </c>
      <c r="AC8510">
        <v>9</v>
      </c>
      <c r="AD8510">
        <v>0</v>
      </c>
      <c r="AE8510" t="s">
        <v>25610</v>
      </c>
      <c r="AF8510" t="s">
        <v>25611</v>
      </c>
      <c r="AG8510">
        <v>0.3</v>
      </c>
      <c r="AH8510" t="s">
        <v>36</v>
      </c>
      <c r="AI8510" t="s">
        <v>37</v>
      </c>
      <c r="AJ8510" t="s">
        <v>38</v>
      </c>
    </row>
    <row r="8511" spans="1:36" x14ac:dyDescent="0.25">
      <c r="A8511" t="s">
        <v>32</v>
      </c>
      <c r="B8511" t="s">
        <v>25612</v>
      </c>
      <c r="C8511">
        <f>YEAR(B8511)</f>
        <v>2023</v>
      </c>
      <c r="D8511">
        <v>68</v>
      </c>
      <c r="E8511">
        <v>50</v>
      </c>
      <c r="F8511">
        <v>59.2</v>
      </c>
      <c r="H8511" s="2">
        <f>IF(F8511-61.58&lt;=0,0,IF(F8511-61.58&lt;=1,1,2))</f>
        <v>0</v>
      </c>
      <c r="I8511">
        <v>68</v>
      </c>
      <c r="J8511">
        <v>46.7</v>
      </c>
      <c r="K8511">
        <v>59</v>
      </c>
      <c r="L8511">
        <v>50.7</v>
      </c>
      <c r="M8511">
        <v>73.8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14.5</v>
      </c>
      <c r="V8511">
        <v>8</v>
      </c>
      <c r="W8511">
        <v>156.5</v>
      </c>
      <c r="X8511">
        <v>1015.1</v>
      </c>
      <c r="Y8511">
        <v>50.1</v>
      </c>
      <c r="Z8511">
        <v>6.2</v>
      </c>
      <c r="AA8511">
        <v>268.8</v>
      </c>
      <c r="AB8511">
        <v>23.1</v>
      </c>
      <c r="AC8511">
        <v>9</v>
      </c>
      <c r="AD8511">
        <v>0</v>
      </c>
      <c r="AE8511" t="s">
        <v>25613</v>
      </c>
      <c r="AF8511" t="s">
        <v>25614</v>
      </c>
      <c r="AG8511">
        <v>0.33</v>
      </c>
      <c r="AH8511" t="s">
        <v>36</v>
      </c>
      <c r="AI8511" t="s">
        <v>37</v>
      </c>
      <c r="AJ8511" t="s">
        <v>38</v>
      </c>
    </row>
    <row r="8512" spans="1:36" x14ac:dyDescent="0.25">
      <c r="A8512" t="s">
        <v>32</v>
      </c>
      <c r="B8512" t="s">
        <v>25615</v>
      </c>
      <c r="C8512">
        <f>YEAR(B8512)</f>
        <v>2023</v>
      </c>
      <c r="D8512">
        <v>66.2</v>
      </c>
      <c r="E8512">
        <v>53.6</v>
      </c>
      <c r="F8512">
        <v>60.4</v>
      </c>
      <c r="H8512" s="2">
        <f>IF(F8512-61.58&lt;=0,0,IF(F8512-61.58&lt;=1,1,2))</f>
        <v>0</v>
      </c>
      <c r="I8512">
        <v>66.2</v>
      </c>
      <c r="J8512">
        <v>53.6</v>
      </c>
      <c r="K8512">
        <v>60.4</v>
      </c>
      <c r="L8512">
        <v>56</v>
      </c>
      <c r="M8512">
        <v>85.6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13.9</v>
      </c>
      <c r="V8512">
        <v>9.1</v>
      </c>
      <c r="W8512">
        <v>161.5</v>
      </c>
      <c r="X8512">
        <v>1016.3</v>
      </c>
      <c r="Y8512">
        <v>72.8</v>
      </c>
      <c r="Z8512">
        <v>6.2</v>
      </c>
      <c r="AA8512">
        <v>135</v>
      </c>
      <c r="AB8512">
        <v>11.6</v>
      </c>
      <c r="AC8512">
        <v>5</v>
      </c>
      <c r="AD8512">
        <v>0</v>
      </c>
      <c r="AE8512" t="s">
        <v>25616</v>
      </c>
      <c r="AF8512" t="s">
        <v>25617</v>
      </c>
      <c r="AG8512">
        <v>0.36</v>
      </c>
      <c r="AH8512" t="s">
        <v>36</v>
      </c>
      <c r="AI8512" t="s">
        <v>37</v>
      </c>
      <c r="AJ8512" t="s">
        <v>38</v>
      </c>
    </row>
    <row r="8513" spans="1:36" x14ac:dyDescent="0.25">
      <c r="A8513" t="s">
        <v>32</v>
      </c>
      <c r="B8513" t="s">
        <v>25618</v>
      </c>
      <c r="C8513">
        <f>YEAR(B8513)</f>
        <v>2023</v>
      </c>
      <c r="D8513">
        <v>69.8</v>
      </c>
      <c r="E8513">
        <v>55.4</v>
      </c>
      <c r="F8513">
        <v>62.1</v>
      </c>
      <c r="H8513" s="2">
        <f>IF(F8513-61.58&lt;=0,0,IF(F8513-61.58&lt;=1,1,2))</f>
        <v>1</v>
      </c>
      <c r="I8513">
        <v>69.8</v>
      </c>
      <c r="J8513">
        <v>55.4</v>
      </c>
      <c r="K8513">
        <v>62.1</v>
      </c>
      <c r="L8513">
        <v>52.8</v>
      </c>
      <c r="M8513">
        <v>73.7</v>
      </c>
      <c r="O8513">
        <v>8.0000000000000002E-3</v>
      </c>
      <c r="P8513">
        <v>100</v>
      </c>
      <c r="Q8513">
        <v>4.17</v>
      </c>
      <c r="R8513" t="s">
        <v>40</v>
      </c>
      <c r="S8513">
        <v>0</v>
      </c>
      <c r="T8513">
        <v>0</v>
      </c>
      <c r="U8513">
        <v>28.9</v>
      </c>
      <c r="V8513">
        <v>17.2</v>
      </c>
      <c r="W8513">
        <v>166.2</v>
      </c>
      <c r="X8513">
        <v>1017.2</v>
      </c>
      <c r="Y8513">
        <v>76.099999999999994</v>
      </c>
      <c r="Z8513">
        <v>6.2</v>
      </c>
      <c r="AA8513">
        <v>236.9</v>
      </c>
      <c r="AB8513">
        <v>20.3</v>
      </c>
      <c r="AC8513">
        <v>9</v>
      </c>
      <c r="AD8513">
        <v>0</v>
      </c>
      <c r="AE8513" t="s">
        <v>25619</v>
      </c>
      <c r="AF8513" t="s">
        <v>25620</v>
      </c>
      <c r="AG8513">
        <v>0.39</v>
      </c>
      <c r="AH8513" t="s">
        <v>56</v>
      </c>
      <c r="AI8513" t="s">
        <v>65</v>
      </c>
      <c r="AJ8513" t="s">
        <v>40</v>
      </c>
    </row>
    <row r="8514" spans="1:36" x14ac:dyDescent="0.25">
      <c r="A8514" t="s">
        <v>32</v>
      </c>
      <c r="B8514" t="s">
        <v>25621</v>
      </c>
      <c r="C8514">
        <f>YEAR(B8514)</f>
        <v>2023</v>
      </c>
      <c r="D8514">
        <v>75.2</v>
      </c>
      <c r="E8514">
        <v>60.8</v>
      </c>
      <c r="F8514">
        <v>69</v>
      </c>
      <c r="H8514" s="2">
        <f>IF(F8514-61.58&lt;=0,0,IF(F8514-61.58&lt;=1,1,2))</f>
        <v>2</v>
      </c>
      <c r="I8514">
        <v>75.2</v>
      </c>
      <c r="J8514">
        <v>60.8</v>
      </c>
      <c r="K8514">
        <v>69</v>
      </c>
      <c r="L8514">
        <v>46.6</v>
      </c>
      <c r="M8514">
        <v>46.6</v>
      </c>
      <c r="O8514">
        <v>1E-3</v>
      </c>
      <c r="P8514">
        <v>100</v>
      </c>
      <c r="Q8514">
        <v>4.17</v>
      </c>
      <c r="R8514" t="s">
        <v>40</v>
      </c>
      <c r="S8514">
        <v>0</v>
      </c>
      <c r="T8514">
        <v>0</v>
      </c>
      <c r="U8514">
        <v>43.8</v>
      </c>
      <c r="V8514">
        <v>31.1</v>
      </c>
      <c r="W8514">
        <v>170.6</v>
      </c>
      <c r="X8514">
        <v>1015.4</v>
      </c>
      <c r="Y8514">
        <v>60</v>
      </c>
      <c r="Z8514">
        <v>6.2</v>
      </c>
      <c r="AA8514">
        <v>223.8</v>
      </c>
      <c r="AB8514">
        <v>19.399999999999999</v>
      </c>
      <c r="AC8514">
        <v>7</v>
      </c>
      <c r="AD8514">
        <v>0</v>
      </c>
      <c r="AE8514" t="s">
        <v>25622</v>
      </c>
      <c r="AF8514" t="s">
        <v>25623</v>
      </c>
      <c r="AG8514">
        <v>0.42</v>
      </c>
      <c r="AH8514" t="s">
        <v>56</v>
      </c>
      <c r="AI8514" t="s">
        <v>65</v>
      </c>
      <c r="AJ8514" t="s">
        <v>40</v>
      </c>
    </row>
    <row r="8515" spans="1:36" x14ac:dyDescent="0.25">
      <c r="A8515" t="s">
        <v>32</v>
      </c>
      <c r="B8515" t="s">
        <v>25624</v>
      </c>
      <c r="C8515">
        <f>YEAR(B8515)</f>
        <v>2023</v>
      </c>
      <c r="D8515">
        <v>71.599999999999994</v>
      </c>
      <c r="E8515">
        <v>57.2</v>
      </c>
      <c r="F8515">
        <v>63.7</v>
      </c>
      <c r="H8515" s="2">
        <f>IF(F8515-61.58&lt;=0,0,IF(F8515-61.58&lt;=1,1,2))</f>
        <v>2</v>
      </c>
      <c r="I8515">
        <v>71.599999999999994</v>
      </c>
      <c r="J8515">
        <v>57.2</v>
      </c>
      <c r="K8515">
        <v>63.7</v>
      </c>
      <c r="L8515">
        <v>55.1</v>
      </c>
      <c r="M8515">
        <v>74.400000000000006</v>
      </c>
      <c r="O8515">
        <v>2.7E-2</v>
      </c>
      <c r="P8515">
        <v>100</v>
      </c>
      <c r="Q8515">
        <v>4.17</v>
      </c>
      <c r="R8515" t="s">
        <v>40</v>
      </c>
      <c r="S8515">
        <v>0</v>
      </c>
      <c r="T8515">
        <v>0</v>
      </c>
      <c r="U8515">
        <v>34.700000000000003</v>
      </c>
      <c r="V8515">
        <v>12.8</v>
      </c>
      <c r="W8515">
        <v>86.2</v>
      </c>
      <c r="X8515">
        <v>1015.4</v>
      </c>
      <c r="Y8515">
        <v>76.099999999999994</v>
      </c>
      <c r="Z8515">
        <v>6.2</v>
      </c>
      <c r="AA8515">
        <v>212.1</v>
      </c>
      <c r="AB8515">
        <v>18.399999999999999</v>
      </c>
      <c r="AC8515">
        <v>7</v>
      </c>
      <c r="AD8515">
        <v>0</v>
      </c>
      <c r="AE8515" t="s">
        <v>25625</v>
      </c>
      <c r="AF8515" t="s">
        <v>25626</v>
      </c>
      <c r="AG8515">
        <v>0.46</v>
      </c>
      <c r="AH8515" t="s">
        <v>56</v>
      </c>
      <c r="AI8515" t="s">
        <v>78</v>
      </c>
      <c r="AJ8515" t="s">
        <v>40</v>
      </c>
    </row>
    <row r="8516" spans="1:36" x14ac:dyDescent="0.25">
      <c r="A8516" t="s">
        <v>32</v>
      </c>
      <c r="B8516" t="s">
        <v>25627</v>
      </c>
      <c r="C8516">
        <f>YEAR(B8516)</f>
        <v>2023</v>
      </c>
      <c r="D8516">
        <v>68</v>
      </c>
      <c r="E8516">
        <v>60.8</v>
      </c>
      <c r="F8516">
        <v>63.7</v>
      </c>
      <c r="H8516" s="2">
        <f>IF(F8516-61.58&lt;=0,0,IF(F8516-61.58&lt;=1,1,2))</f>
        <v>2</v>
      </c>
      <c r="I8516">
        <v>68</v>
      </c>
      <c r="J8516">
        <v>60.8</v>
      </c>
      <c r="K8516">
        <v>63.7</v>
      </c>
      <c r="L8516">
        <v>57.7</v>
      </c>
      <c r="M8516">
        <v>81.599999999999994</v>
      </c>
      <c r="O8516">
        <v>0.13400000000000001</v>
      </c>
      <c r="P8516">
        <v>100</v>
      </c>
      <c r="Q8516">
        <v>4.17</v>
      </c>
      <c r="R8516" t="s">
        <v>40</v>
      </c>
      <c r="S8516">
        <v>0</v>
      </c>
      <c r="T8516">
        <v>0</v>
      </c>
      <c r="U8516">
        <v>26.2</v>
      </c>
      <c r="V8516">
        <v>18.3</v>
      </c>
      <c r="W8516">
        <v>324.10000000000002</v>
      </c>
      <c r="X8516">
        <v>1012</v>
      </c>
      <c r="Y8516">
        <v>70</v>
      </c>
      <c r="Z8516">
        <v>6.2</v>
      </c>
      <c r="AA8516">
        <v>247.9</v>
      </c>
      <c r="AB8516">
        <v>21.4</v>
      </c>
      <c r="AC8516">
        <v>8</v>
      </c>
      <c r="AD8516">
        <v>0</v>
      </c>
      <c r="AE8516" t="s">
        <v>25628</v>
      </c>
      <c r="AF8516" t="s">
        <v>25629</v>
      </c>
      <c r="AG8516">
        <v>0.5</v>
      </c>
      <c r="AH8516" t="s">
        <v>56</v>
      </c>
      <c r="AI8516" t="s">
        <v>78</v>
      </c>
      <c r="AJ8516" t="s">
        <v>40</v>
      </c>
    </row>
    <row r="8517" spans="1:36" x14ac:dyDescent="0.25">
      <c r="A8517" t="s">
        <v>32</v>
      </c>
      <c r="B8517" t="s">
        <v>25630</v>
      </c>
      <c r="C8517">
        <f>YEAR(B8517)</f>
        <v>2023</v>
      </c>
      <c r="D8517">
        <v>64.400000000000006</v>
      </c>
      <c r="E8517">
        <v>59</v>
      </c>
      <c r="F8517">
        <v>62.9</v>
      </c>
      <c r="H8517" s="2">
        <f>IF(F8517-61.58&lt;=0,0,IF(F8517-61.58&lt;=1,1,2))</f>
        <v>2</v>
      </c>
      <c r="I8517">
        <v>64.400000000000006</v>
      </c>
      <c r="J8517">
        <v>59</v>
      </c>
      <c r="K8517">
        <v>62.9</v>
      </c>
      <c r="L8517">
        <v>55.6</v>
      </c>
      <c r="M8517">
        <v>77.400000000000006</v>
      </c>
      <c r="O8517">
        <v>4.4999999999999998E-2</v>
      </c>
      <c r="P8517">
        <v>100</v>
      </c>
      <c r="Q8517">
        <v>8.33</v>
      </c>
      <c r="R8517" t="s">
        <v>40</v>
      </c>
      <c r="S8517">
        <v>0</v>
      </c>
      <c r="T8517">
        <v>0</v>
      </c>
      <c r="U8517">
        <v>38</v>
      </c>
      <c r="V8517">
        <v>23</v>
      </c>
      <c r="W8517">
        <v>303.2</v>
      </c>
      <c r="X8517">
        <v>1011</v>
      </c>
      <c r="Y8517">
        <v>85.8</v>
      </c>
      <c r="Z8517">
        <v>6.2</v>
      </c>
      <c r="AA8517">
        <v>171.7</v>
      </c>
      <c r="AB8517">
        <v>14.7</v>
      </c>
      <c r="AC8517">
        <v>5</v>
      </c>
      <c r="AD8517">
        <v>0</v>
      </c>
      <c r="AE8517" t="s">
        <v>25631</v>
      </c>
      <c r="AF8517" t="s">
        <v>25632</v>
      </c>
      <c r="AG8517">
        <v>0.52</v>
      </c>
      <c r="AH8517" t="s">
        <v>56</v>
      </c>
      <c r="AI8517" t="s">
        <v>57</v>
      </c>
      <c r="AJ8517" t="s">
        <v>40</v>
      </c>
    </row>
    <row r="8518" spans="1:36" x14ac:dyDescent="0.25">
      <c r="A8518" t="s">
        <v>32</v>
      </c>
      <c r="B8518" t="s">
        <v>25633</v>
      </c>
      <c r="C8518">
        <f>YEAR(B8518)</f>
        <v>2023</v>
      </c>
      <c r="D8518">
        <v>68</v>
      </c>
      <c r="E8518">
        <v>59</v>
      </c>
      <c r="F8518">
        <v>64.400000000000006</v>
      </c>
      <c r="H8518" s="2">
        <f>IF(F8518-61.58&lt;=0,0,IF(F8518-61.58&lt;=1,1,2))</f>
        <v>2</v>
      </c>
      <c r="I8518">
        <v>68</v>
      </c>
      <c r="J8518">
        <v>59</v>
      </c>
      <c r="K8518">
        <v>64.400000000000006</v>
      </c>
      <c r="L8518">
        <v>53.3</v>
      </c>
      <c r="M8518">
        <v>67.400000000000006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34</v>
      </c>
      <c r="V8518">
        <v>20.8</v>
      </c>
      <c r="W8518">
        <v>296.89999999999998</v>
      </c>
      <c r="X8518">
        <v>1015.5</v>
      </c>
      <c r="Y8518">
        <v>36.200000000000003</v>
      </c>
      <c r="Z8518">
        <v>6.2</v>
      </c>
      <c r="AA8518">
        <v>262.60000000000002</v>
      </c>
      <c r="AB8518">
        <v>22.6</v>
      </c>
      <c r="AC8518">
        <v>8</v>
      </c>
      <c r="AD8518">
        <v>0</v>
      </c>
      <c r="AE8518" t="s">
        <v>25634</v>
      </c>
      <c r="AF8518" t="s">
        <v>25635</v>
      </c>
      <c r="AG8518">
        <v>0.56000000000000005</v>
      </c>
      <c r="AH8518" t="s">
        <v>36</v>
      </c>
      <c r="AI8518" t="s">
        <v>37</v>
      </c>
      <c r="AJ8518" t="s">
        <v>38</v>
      </c>
    </row>
    <row r="8519" spans="1:36" x14ac:dyDescent="0.25">
      <c r="A8519" t="s">
        <v>32</v>
      </c>
      <c r="B8519" t="s">
        <v>25636</v>
      </c>
      <c r="C8519">
        <f>YEAR(B8519)</f>
        <v>2023</v>
      </c>
      <c r="D8519">
        <v>69.8</v>
      </c>
      <c r="E8519">
        <v>55.4</v>
      </c>
      <c r="F8519">
        <v>63.9</v>
      </c>
      <c r="H8519" s="2">
        <f>IF(F8519-61.58&lt;=0,0,IF(F8519-61.58&lt;=1,1,2))</f>
        <v>2</v>
      </c>
      <c r="I8519">
        <v>69.8</v>
      </c>
      <c r="J8519">
        <v>55.4</v>
      </c>
      <c r="K8519">
        <v>63.9</v>
      </c>
      <c r="L8519">
        <v>51.2</v>
      </c>
      <c r="M8519">
        <v>63.9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27.3</v>
      </c>
      <c r="V8519">
        <v>16.100000000000001</v>
      </c>
      <c r="W8519">
        <v>291.5</v>
      </c>
      <c r="X8519">
        <v>1017</v>
      </c>
      <c r="Y8519">
        <v>27.8</v>
      </c>
      <c r="Z8519">
        <v>6.2</v>
      </c>
      <c r="AA8519">
        <v>319.5</v>
      </c>
      <c r="AB8519">
        <v>27.5</v>
      </c>
      <c r="AC8519">
        <v>10</v>
      </c>
      <c r="AD8519">
        <v>0</v>
      </c>
      <c r="AE8519" t="s">
        <v>25637</v>
      </c>
      <c r="AF8519" t="s">
        <v>25638</v>
      </c>
      <c r="AG8519">
        <v>0.59</v>
      </c>
      <c r="AH8519" t="s">
        <v>36</v>
      </c>
      <c r="AI8519" t="s">
        <v>37</v>
      </c>
      <c r="AJ8519" t="s">
        <v>38</v>
      </c>
    </row>
    <row r="8520" spans="1:36" x14ac:dyDescent="0.25">
      <c r="A8520" t="s">
        <v>32</v>
      </c>
      <c r="B8520" t="s">
        <v>25639</v>
      </c>
      <c r="C8520">
        <f>YEAR(B8520)</f>
        <v>2023</v>
      </c>
      <c r="D8520">
        <v>71.599999999999994</v>
      </c>
      <c r="E8520">
        <v>55.4</v>
      </c>
      <c r="F8520">
        <v>63.9</v>
      </c>
      <c r="H8520" s="2">
        <f>IF(F8520-61.58&lt;=0,0,IF(F8520-61.58&lt;=1,1,2))</f>
        <v>2</v>
      </c>
      <c r="I8520">
        <v>71.599999999999994</v>
      </c>
      <c r="J8520">
        <v>55.4</v>
      </c>
      <c r="K8520">
        <v>63.9</v>
      </c>
      <c r="L8520">
        <v>50.6</v>
      </c>
      <c r="M8520">
        <v>63.4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16.100000000000001</v>
      </c>
      <c r="V8520">
        <v>10.3</v>
      </c>
      <c r="W8520">
        <v>205.7</v>
      </c>
      <c r="X8520">
        <v>1014.5</v>
      </c>
      <c r="Y8520">
        <v>27.9</v>
      </c>
      <c r="Z8520">
        <v>6.2</v>
      </c>
      <c r="AA8520">
        <v>207.4</v>
      </c>
      <c r="AB8520">
        <v>17.8</v>
      </c>
      <c r="AC8520">
        <v>7</v>
      </c>
      <c r="AD8520">
        <v>0</v>
      </c>
      <c r="AE8520" t="s">
        <v>25640</v>
      </c>
      <c r="AF8520" t="s">
        <v>25641</v>
      </c>
      <c r="AG8520">
        <v>0.63</v>
      </c>
      <c r="AH8520" t="s">
        <v>36</v>
      </c>
      <c r="AI8520" t="s">
        <v>37</v>
      </c>
      <c r="AJ8520" t="s">
        <v>38</v>
      </c>
    </row>
    <row r="8521" spans="1:36" x14ac:dyDescent="0.25">
      <c r="A8521" t="s">
        <v>32</v>
      </c>
      <c r="B8521" t="s">
        <v>25642</v>
      </c>
      <c r="C8521">
        <f>YEAR(B8521)</f>
        <v>2023</v>
      </c>
      <c r="D8521">
        <v>68</v>
      </c>
      <c r="E8521">
        <v>59</v>
      </c>
      <c r="F8521">
        <v>63.4</v>
      </c>
      <c r="H8521" s="2">
        <f>IF(F8521-61.58&lt;=0,0,IF(F8521-61.58&lt;=1,1,2))</f>
        <v>2</v>
      </c>
      <c r="I8521">
        <v>68</v>
      </c>
      <c r="J8521">
        <v>59</v>
      </c>
      <c r="K8521">
        <v>63.4</v>
      </c>
      <c r="L8521">
        <v>58.3</v>
      </c>
      <c r="M8521">
        <v>83.9</v>
      </c>
      <c r="O8521">
        <v>1.6E-2</v>
      </c>
      <c r="P8521">
        <v>100</v>
      </c>
      <c r="Q8521">
        <v>4.17</v>
      </c>
      <c r="R8521" t="s">
        <v>40</v>
      </c>
      <c r="S8521">
        <v>0</v>
      </c>
      <c r="T8521">
        <v>0</v>
      </c>
      <c r="U8521">
        <v>30</v>
      </c>
      <c r="V8521">
        <v>10.3</v>
      </c>
      <c r="W8521">
        <v>347.7</v>
      </c>
      <c r="X8521">
        <v>1014.3</v>
      </c>
      <c r="Y8521">
        <v>58.2</v>
      </c>
      <c r="Z8521">
        <v>6.2</v>
      </c>
      <c r="AA8521">
        <v>190.5</v>
      </c>
      <c r="AB8521">
        <v>16.600000000000001</v>
      </c>
      <c r="AC8521">
        <v>7</v>
      </c>
      <c r="AD8521">
        <v>0</v>
      </c>
      <c r="AE8521" t="s">
        <v>25643</v>
      </c>
      <c r="AF8521" t="s">
        <v>25644</v>
      </c>
      <c r="AG8521">
        <v>0.67</v>
      </c>
      <c r="AH8521" t="s">
        <v>56</v>
      </c>
      <c r="AI8521" t="s">
        <v>65</v>
      </c>
      <c r="AJ8521" t="s">
        <v>40</v>
      </c>
    </row>
    <row r="8522" spans="1:36" x14ac:dyDescent="0.25">
      <c r="A8522" t="s">
        <v>32</v>
      </c>
      <c r="B8522" t="s">
        <v>25645</v>
      </c>
      <c r="C8522">
        <f>YEAR(B8522)</f>
        <v>2023</v>
      </c>
      <c r="D8522">
        <v>64.400000000000006</v>
      </c>
      <c r="E8522">
        <v>59</v>
      </c>
      <c r="F8522">
        <v>62.2</v>
      </c>
      <c r="H8522" s="2">
        <f>IF(F8522-61.58&lt;=0,0,IF(F8522-61.58&lt;=1,1,2))</f>
        <v>1</v>
      </c>
      <c r="I8522">
        <v>64.400000000000006</v>
      </c>
      <c r="J8522">
        <v>59</v>
      </c>
      <c r="K8522">
        <v>62.2</v>
      </c>
      <c r="L8522">
        <v>56.3</v>
      </c>
      <c r="M8522">
        <v>81.2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20.100000000000001</v>
      </c>
      <c r="V8522">
        <v>13.9</v>
      </c>
      <c r="W8522">
        <v>314.39999999999998</v>
      </c>
      <c r="X8522">
        <v>1014.9</v>
      </c>
      <c r="Y8522">
        <v>74.5</v>
      </c>
      <c r="Z8522">
        <v>6.2</v>
      </c>
      <c r="AA8522">
        <v>177.8</v>
      </c>
      <c r="AB8522">
        <v>15.5</v>
      </c>
      <c r="AC8522">
        <v>6</v>
      </c>
      <c r="AD8522">
        <v>0</v>
      </c>
      <c r="AE8522" t="s">
        <v>25646</v>
      </c>
      <c r="AF8522" t="s">
        <v>25647</v>
      </c>
      <c r="AG8522">
        <v>0.7</v>
      </c>
      <c r="AH8522" t="s">
        <v>36</v>
      </c>
      <c r="AI8522" t="s">
        <v>37</v>
      </c>
      <c r="AJ8522" t="s">
        <v>38</v>
      </c>
    </row>
    <row r="8523" spans="1:36" x14ac:dyDescent="0.25">
      <c r="A8523" t="s">
        <v>32</v>
      </c>
      <c r="B8523" t="s">
        <v>25648</v>
      </c>
      <c r="C8523">
        <f>YEAR(B8523)</f>
        <v>2023</v>
      </c>
      <c r="D8523">
        <v>66.2</v>
      </c>
      <c r="E8523">
        <v>60.8</v>
      </c>
      <c r="F8523">
        <v>63.4</v>
      </c>
      <c r="H8523" s="2">
        <f>IF(F8523-61.58&lt;=0,0,IF(F8523-61.58&lt;=1,1,2))</f>
        <v>2</v>
      </c>
      <c r="I8523">
        <v>66.2</v>
      </c>
      <c r="J8523">
        <v>60.8</v>
      </c>
      <c r="K8523">
        <v>63.4</v>
      </c>
      <c r="L8523">
        <v>54.1</v>
      </c>
      <c r="M8523">
        <v>71.7</v>
      </c>
      <c r="O8523">
        <v>4.2999999999999997E-2</v>
      </c>
      <c r="P8523">
        <v>100</v>
      </c>
      <c r="Q8523">
        <v>4.17</v>
      </c>
      <c r="R8523" t="s">
        <v>40</v>
      </c>
      <c r="S8523">
        <v>0</v>
      </c>
      <c r="T8523">
        <v>0</v>
      </c>
      <c r="U8523">
        <v>28.6</v>
      </c>
      <c r="V8523">
        <v>20.8</v>
      </c>
      <c r="W8523">
        <v>309.60000000000002</v>
      </c>
      <c r="X8523">
        <v>1017.6</v>
      </c>
      <c r="Y8523">
        <v>43.8</v>
      </c>
      <c r="Z8523">
        <v>6.2</v>
      </c>
      <c r="AA8523">
        <v>296.60000000000002</v>
      </c>
      <c r="AB8523">
        <v>25.8</v>
      </c>
      <c r="AC8523">
        <v>9</v>
      </c>
      <c r="AD8523">
        <v>0</v>
      </c>
      <c r="AE8523" t="s">
        <v>25649</v>
      </c>
      <c r="AF8523" t="s">
        <v>25650</v>
      </c>
      <c r="AG8523">
        <v>0.75</v>
      </c>
      <c r="AH8523" t="s">
        <v>56</v>
      </c>
      <c r="AI8523" t="s">
        <v>78</v>
      </c>
      <c r="AJ8523" t="s">
        <v>40</v>
      </c>
    </row>
    <row r="8524" spans="1:36" x14ac:dyDescent="0.25">
      <c r="A8524" t="s">
        <v>32</v>
      </c>
      <c r="B8524" t="s">
        <v>25651</v>
      </c>
      <c r="C8524">
        <f>YEAR(B8524)</f>
        <v>2023</v>
      </c>
      <c r="D8524">
        <v>68</v>
      </c>
      <c r="E8524">
        <v>57.2</v>
      </c>
      <c r="F8524">
        <v>63.7</v>
      </c>
      <c r="H8524" s="2">
        <f>IF(F8524-61.58&lt;=0,0,IF(F8524-61.58&lt;=1,1,2))</f>
        <v>2</v>
      </c>
      <c r="I8524">
        <v>68</v>
      </c>
      <c r="J8524">
        <v>57.2</v>
      </c>
      <c r="K8524">
        <v>63.7</v>
      </c>
      <c r="L8524">
        <v>53.8</v>
      </c>
      <c r="M8524">
        <v>70.400000000000006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23</v>
      </c>
      <c r="V8524">
        <v>12.7</v>
      </c>
      <c r="W8524">
        <v>317.7</v>
      </c>
      <c r="X8524">
        <v>1021.2</v>
      </c>
      <c r="Y8524">
        <v>28.8</v>
      </c>
      <c r="Z8524">
        <v>6.2</v>
      </c>
      <c r="AA8524">
        <v>315</v>
      </c>
      <c r="AB8524">
        <v>27.3</v>
      </c>
      <c r="AC8524">
        <v>9</v>
      </c>
      <c r="AD8524">
        <v>0</v>
      </c>
      <c r="AE8524" t="s">
        <v>25652</v>
      </c>
      <c r="AF8524" t="s">
        <v>25653</v>
      </c>
      <c r="AG8524">
        <v>0.77</v>
      </c>
      <c r="AH8524" t="s">
        <v>36</v>
      </c>
      <c r="AI8524" t="s">
        <v>37</v>
      </c>
      <c r="AJ8524" t="s">
        <v>38</v>
      </c>
    </row>
    <row r="8525" spans="1:36" x14ac:dyDescent="0.25">
      <c r="A8525" t="s">
        <v>32</v>
      </c>
      <c r="B8525" t="s">
        <v>25654</v>
      </c>
      <c r="C8525">
        <f>YEAR(B8525)</f>
        <v>2023</v>
      </c>
      <c r="D8525">
        <v>71.599999999999994</v>
      </c>
      <c r="E8525">
        <v>55.4</v>
      </c>
      <c r="F8525">
        <v>64.3</v>
      </c>
      <c r="H8525" s="2">
        <f>IF(F8525-61.58&lt;=0,0,IF(F8525-61.58&lt;=1,1,2))</f>
        <v>2</v>
      </c>
      <c r="I8525">
        <v>71.599999999999994</v>
      </c>
      <c r="J8525">
        <v>55.4</v>
      </c>
      <c r="K8525">
        <v>64.3</v>
      </c>
      <c r="L8525">
        <v>51</v>
      </c>
      <c r="M8525">
        <v>63.2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18.3</v>
      </c>
      <c r="V8525">
        <v>8.1</v>
      </c>
      <c r="W8525">
        <v>98.4</v>
      </c>
      <c r="X8525">
        <v>1020.3</v>
      </c>
      <c r="Y8525">
        <v>22</v>
      </c>
      <c r="Z8525">
        <v>6.2</v>
      </c>
      <c r="AA8525">
        <v>318.2</v>
      </c>
      <c r="AB8525">
        <v>27.6</v>
      </c>
      <c r="AC8525">
        <v>9</v>
      </c>
      <c r="AD8525">
        <v>0</v>
      </c>
      <c r="AE8525" t="s">
        <v>25655</v>
      </c>
      <c r="AF8525" t="s">
        <v>25656</v>
      </c>
      <c r="AG8525">
        <v>0.81</v>
      </c>
      <c r="AH8525" t="s">
        <v>36</v>
      </c>
      <c r="AI8525" t="s">
        <v>37</v>
      </c>
      <c r="AJ8525" t="s">
        <v>38</v>
      </c>
    </row>
    <row r="8526" spans="1:36" x14ac:dyDescent="0.25">
      <c r="A8526" t="s">
        <v>32</v>
      </c>
      <c r="B8526" t="s">
        <v>25657</v>
      </c>
      <c r="C8526">
        <f>YEAR(B8526)</f>
        <v>2023</v>
      </c>
      <c r="D8526">
        <v>78.8</v>
      </c>
      <c r="E8526">
        <v>57.2</v>
      </c>
      <c r="F8526">
        <v>68.5</v>
      </c>
      <c r="H8526" s="2">
        <f>IF(F8526-61.58&lt;=0,0,IF(F8526-61.58&lt;=1,1,2))</f>
        <v>2</v>
      </c>
      <c r="I8526">
        <v>78.8</v>
      </c>
      <c r="J8526">
        <v>57.2</v>
      </c>
      <c r="K8526">
        <v>68.5</v>
      </c>
      <c r="L8526">
        <v>51.9</v>
      </c>
      <c r="M8526">
        <v>56.5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20.100000000000001</v>
      </c>
      <c r="V8526">
        <v>12.7</v>
      </c>
      <c r="W8526">
        <v>117.7</v>
      </c>
      <c r="X8526">
        <v>1013.7</v>
      </c>
      <c r="Y8526">
        <v>55.7</v>
      </c>
      <c r="Z8526">
        <v>6.2</v>
      </c>
      <c r="AA8526">
        <v>310</v>
      </c>
      <c r="AB8526">
        <v>26.8</v>
      </c>
      <c r="AC8526">
        <v>10</v>
      </c>
      <c r="AD8526">
        <v>0</v>
      </c>
      <c r="AE8526" t="s">
        <v>25658</v>
      </c>
      <c r="AF8526" t="s">
        <v>25659</v>
      </c>
      <c r="AG8526">
        <v>0.85</v>
      </c>
      <c r="AH8526" t="s">
        <v>36</v>
      </c>
      <c r="AI8526" t="s">
        <v>37</v>
      </c>
      <c r="AJ8526" t="s">
        <v>38</v>
      </c>
    </row>
    <row r="8527" spans="1:36" x14ac:dyDescent="0.25">
      <c r="A8527" t="s">
        <v>32</v>
      </c>
      <c r="B8527" t="s">
        <v>25660</v>
      </c>
      <c r="C8527">
        <f>YEAR(B8527)</f>
        <v>2023</v>
      </c>
      <c r="D8527">
        <v>84.2</v>
      </c>
      <c r="E8527">
        <v>64.400000000000006</v>
      </c>
      <c r="F8527">
        <v>76.099999999999994</v>
      </c>
      <c r="H8527" s="2">
        <f>IF(F8527-61.58&lt;=0,0,IF(F8527-61.58&lt;=1,1,2))</f>
        <v>2</v>
      </c>
      <c r="I8527">
        <v>81.599999999999994</v>
      </c>
      <c r="J8527">
        <v>64.400000000000006</v>
      </c>
      <c r="K8527">
        <v>75.7</v>
      </c>
      <c r="L8527">
        <v>49.9</v>
      </c>
      <c r="M8527">
        <v>43.7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36.9</v>
      </c>
      <c r="V8527">
        <v>19.7</v>
      </c>
      <c r="W8527">
        <v>182.4</v>
      </c>
      <c r="X8527">
        <v>1009</v>
      </c>
      <c r="Y8527">
        <v>62.8</v>
      </c>
      <c r="Z8527">
        <v>6.2</v>
      </c>
      <c r="AA8527">
        <v>231.9</v>
      </c>
      <c r="AB8527">
        <v>20</v>
      </c>
      <c r="AC8527">
        <v>7</v>
      </c>
      <c r="AD8527">
        <v>0</v>
      </c>
      <c r="AE8527" t="s">
        <v>25661</v>
      </c>
      <c r="AF8527" t="s">
        <v>25662</v>
      </c>
      <c r="AG8527">
        <v>0.88</v>
      </c>
      <c r="AH8527" t="s">
        <v>36</v>
      </c>
      <c r="AI8527" t="s">
        <v>37</v>
      </c>
      <c r="AJ8527" t="s">
        <v>38</v>
      </c>
    </row>
    <row r="8528" spans="1:36" x14ac:dyDescent="0.25">
      <c r="A8528" t="s">
        <v>32</v>
      </c>
      <c r="B8528" t="s">
        <v>25663</v>
      </c>
      <c r="C8528">
        <f>YEAR(B8528)</f>
        <v>2023</v>
      </c>
      <c r="D8528">
        <v>71.599999999999994</v>
      </c>
      <c r="E8528">
        <v>59</v>
      </c>
      <c r="F8528">
        <v>67</v>
      </c>
      <c r="H8528" s="2">
        <f>IF(F8528-61.58&lt;=0,0,IF(F8528-61.58&lt;=1,1,2))</f>
        <v>2</v>
      </c>
      <c r="I8528">
        <v>71.599999999999994</v>
      </c>
      <c r="J8528">
        <v>59</v>
      </c>
      <c r="K8528">
        <v>67</v>
      </c>
      <c r="L8528">
        <v>56</v>
      </c>
      <c r="M8528">
        <v>69.099999999999994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25.3</v>
      </c>
      <c r="V8528">
        <v>24.2</v>
      </c>
      <c r="W8528">
        <v>295.7</v>
      </c>
      <c r="X8528">
        <v>1010.5</v>
      </c>
      <c r="Y8528">
        <v>38.9</v>
      </c>
      <c r="Z8528">
        <v>6.2</v>
      </c>
      <c r="AA8528">
        <v>324.8</v>
      </c>
      <c r="AB8528">
        <v>28</v>
      </c>
      <c r="AC8528">
        <v>10</v>
      </c>
      <c r="AD8528">
        <v>0</v>
      </c>
      <c r="AE8528" t="s">
        <v>25664</v>
      </c>
      <c r="AF8528" t="s">
        <v>25665</v>
      </c>
      <c r="AG8528">
        <v>0.92</v>
      </c>
      <c r="AH8528" t="s">
        <v>36</v>
      </c>
      <c r="AI8528" t="s">
        <v>37</v>
      </c>
      <c r="AJ8528" t="s">
        <v>38</v>
      </c>
    </row>
    <row r="8529" spans="1:36" x14ac:dyDescent="0.25">
      <c r="A8529" t="s">
        <v>32</v>
      </c>
      <c r="B8529" t="s">
        <v>25666</v>
      </c>
      <c r="C8529">
        <f>YEAR(B8529)</f>
        <v>2023</v>
      </c>
      <c r="D8529">
        <v>71.599999999999994</v>
      </c>
      <c r="E8529">
        <v>59</v>
      </c>
      <c r="F8529">
        <v>66.099999999999994</v>
      </c>
      <c r="H8529" s="2">
        <f>IF(F8529-61.58&lt;=0,0,IF(F8529-61.58&lt;=1,1,2))</f>
        <v>2</v>
      </c>
      <c r="I8529">
        <v>71.599999999999994</v>
      </c>
      <c r="J8529">
        <v>59</v>
      </c>
      <c r="K8529">
        <v>66.099999999999994</v>
      </c>
      <c r="L8529">
        <v>55.2</v>
      </c>
      <c r="M8529">
        <v>68.099999999999994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27.5</v>
      </c>
      <c r="V8529">
        <v>23</v>
      </c>
      <c r="W8529">
        <v>295.60000000000002</v>
      </c>
      <c r="X8529">
        <v>1012.2</v>
      </c>
      <c r="Y8529">
        <v>28.5</v>
      </c>
      <c r="Z8529">
        <v>6.2</v>
      </c>
      <c r="AA8529">
        <v>321.89999999999998</v>
      </c>
      <c r="AB8529">
        <v>27.9</v>
      </c>
      <c r="AC8529">
        <v>10</v>
      </c>
      <c r="AD8529">
        <v>0</v>
      </c>
      <c r="AE8529" t="s">
        <v>25667</v>
      </c>
      <c r="AF8529" t="s">
        <v>25668</v>
      </c>
      <c r="AG8529">
        <v>0.95</v>
      </c>
      <c r="AH8529" t="s">
        <v>36</v>
      </c>
      <c r="AI8529" t="s">
        <v>37</v>
      </c>
      <c r="AJ8529" t="s">
        <v>38</v>
      </c>
    </row>
    <row r="8530" spans="1:36" x14ac:dyDescent="0.25">
      <c r="A8530" t="s">
        <v>32</v>
      </c>
      <c r="B8530" t="s">
        <v>25669</v>
      </c>
      <c r="C8530">
        <f>YEAR(B8530)</f>
        <v>2023</v>
      </c>
      <c r="D8530">
        <v>71.599999999999994</v>
      </c>
      <c r="E8530">
        <v>57.2</v>
      </c>
      <c r="F8530">
        <v>65.3</v>
      </c>
      <c r="H8530" s="2">
        <f>IF(F8530-61.58&lt;=0,0,IF(F8530-61.58&lt;=1,1,2))</f>
        <v>2</v>
      </c>
      <c r="I8530">
        <v>71.599999999999994</v>
      </c>
      <c r="J8530">
        <v>57.2</v>
      </c>
      <c r="K8530">
        <v>65.3</v>
      </c>
      <c r="L8530">
        <v>56.5</v>
      </c>
      <c r="M8530">
        <v>73.3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26.2</v>
      </c>
      <c r="V8530">
        <v>12.7</v>
      </c>
      <c r="W8530">
        <v>312.10000000000002</v>
      </c>
      <c r="X8530">
        <v>1015.2</v>
      </c>
      <c r="Y8530">
        <v>27.6</v>
      </c>
      <c r="Z8530">
        <v>6.2</v>
      </c>
      <c r="AA8530">
        <v>298.60000000000002</v>
      </c>
      <c r="AB8530">
        <v>25.9</v>
      </c>
      <c r="AC8530">
        <v>9</v>
      </c>
      <c r="AD8530">
        <v>0</v>
      </c>
      <c r="AE8530" t="s">
        <v>25670</v>
      </c>
      <c r="AF8530" t="s">
        <v>25671</v>
      </c>
      <c r="AG8530">
        <v>0</v>
      </c>
      <c r="AH8530" t="s">
        <v>36</v>
      </c>
      <c r="AI8530" t="s">
        <v>37</v>
      </c>
      <c r="AJ8530" t="s">
        <v>38</v>
      </c>
    </row>
    <row r="8531" spans="1:36" x14ac:dyDescent="0.25">
      <c r="A8531" t="s">
        <v>32</v>
      </c>
      <c r="B8531" t="s">
        <v>25672</v>
      </c>
      <c r="C8531">
        <f>YEAR(B8531)</f>
        <v>2023</v>
      </c>
      <c r="D8531">
        <v>73.400000000000006</v>
      </c>
      <c r="E8531">
        <v>57.2</v>
      </c>
      <c r="F8531">
        <v>65.400000000000006</v>
      </c>
      <c r="H8531" s="2">
        <f>IF(F8531-61.58&lt;=0,0,IF(F8531-61.58&lt;=1,1,2))</f>
        <v>2</v>
      </c>
      <c r="I8531">
        <v>73.400000000000006</v>
      </c>
      <c r="J8531">
        <v>57.2</v>
      </c>
      <c r="K8531">
        <v>65.400000000000006</v>
      </c>
      <c r="L8531">
        <v>54.6</v>
      </c>
      <c r="M8531">
        <v>69.099999999999994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26.8</v>
      </c>
      <c r="V8531">
        <v>13.9</v>
      </c>
      <c r="W8531">
        <v>303.89999999999998</v>
      </c>
      <c r="X8531">
        <v>1013.5</v>
      </c>
      <c r="Y8531">
        <v>39.200000000000003</v>
      </c>
      <c r="Z8531">
        <v>6.2</v>
      </c>
      <c r="AA8531">
        <v>288.3</v>
      </c>
      <c r="AB8531">
        <v>24.9</v>
      </c>
      <c r="AC8531">
        <v>9</v>
      </c>
      <c r="AD8531">
        <v>0</v>
      </c>
      <c r="AE8531" t="s">
        <v>25673</v>
      </c>
      <c r="AF8531" t="s">
        <v>25674</v>
      </c>
      <c r="AG8531">
        <v>0.02</v>
      </c>
      <c r="AH8531" t="s">
        <v>36</v>
      </c>
      <c r="AI8531" t="s">
        <v>37</v>
      </c>
      <c r="AJ8531" t="s">
        <v>38</v>
      </c>
    </row>
    <row r="8532" spans="1:36" x14ac:dyDescent="0.25">
      <c r="A8532" t="s">
        <v>32</v>
      </c>
      <c r="B8532" t="s">
        <v>25675</v>
      </c>
      <c r="C8532">
        <f>YEAR(B8532)</f>
        <v>2023</v>
      </c>
      <c r="D8532">
        <v>69.8</v>
      </c>
      <c r="E8532">
        <v>62.6</v>
      </c>
      <c r="F8532">
        <v>66.099999999999994</v>
      </c>
      <c r="H8532" s="2">
        <f>IF(F8532-61.58&lt;=0,0,IF(F8532-61.58&lt;=1,1,2))</f>
        <v>2</v>
      </c>
      <c r="I8532">
        <v>69.8</v>
      </c>
      <c r="J8532">
        <v>62.6</v>
      </c>
      <c r="K8532">
        <v>66.099999999999994</v>
      </c>
      <c r="L8532">
        <v>59.8</v>
      </c>
      <c r="M8532">
        <v>80.2</v>
      </c>
      <c r="O8532">
        <v>8.0000000000000002E-3</v>
      </c>
      <c r="P8532">
        <v>100</v>
      </c>
      <c r="Q8532">
        <v>4.17</v>
      </c>
      <c r="R8532" t="s">
        <v>40</v>
      </c>
      <c r="S8532">
        <v>0</v>
      </c>
      <c r="T8532">
        <v>0</v>
      </c>
      <c r="U8532">
        <v>20.8</v>
      </c>
      <c r="V8532">
        <v>11.4</v>
      </c>
      <c r="W8532">
        <v>348.4</v>
      </c>
      <c r="X8532">
        <v>1008</v>
      </c>
      <c r="Y8532">
        <v>89.1</v>
      </c>
      <c r="Z8532">
        <v>6.2</v>
      </c>
      <c r="AA8532">
        <v>258.39999999999998</v>
      </c>
      <c r="AB8532">
        <v>22.3</v>
      </c>
      <c r="AC8532">
        <v>9</v>
      </c>
      <c r="AD8532">
        <v>0</v>
      </c>
      <c r="AE8532" t="s">
        <v>25676</v>
      </c>
      <c r="AF8532" t="s">
        <v>25677</v>
      </c>
      <c r="AG8532">
        <v>0.06</v>
      </c>
      <c r="AH8532" t="s">
        <v>56</v>
      </c>
      <c r="AI8532" t="s">
        <v>78</v>
      </c>
      <c r="AJ8532" t="s">
        <v>40</v>
      </c>
    </row>
    <row r="8533" spans="1:36" x14ac:dyDescent="0.25">
      <c r="A8533" t="s">
        <v>32</v>
      </c>
      <c r="B8533" t="s">
        <v>25678</v>
      </c>
      <c r="C8533">
        <f>YEAR(B8533)</f>
        <v>2023</v>
      </c>
      <c r="D8533">
        <v>71.599999999999994</v>
      </c>
      <c r="E8533">
        <v>60.8</v>
      </c>
      <c r="F8533">
        <v>64.900000000000006</v>
      </c>
      <c r="H8533" s="2">
        <f>IF(F8533-61.58&lt;=0,0,IF(F8533-61.58&lt;=1,1,2))</f>
        <v>2</v>
      </c>
      <c r="I8533">
        <v>71.599999999999994</v>
      </c>
      <c r="J8533">
        <v>60.8</v>
      </c>
      <c r="K8533">
        <v>64.900000000000006</v>
      </c>
      <c r="L8533">
        <v>58.5</v>
      </c>
      <c r="M8533">
        <v>80.400000000000006</v>
      </c>
      <c r="O8533">
        <v>1.6E-2</v>
      </c>
      <c r="P8533">
        <v>100</v>
      </c>
      <c r="Q8533">
        <v>4.17</v>
      </c>
      <c r="R8533" t="s">
        <v>40</v>
      </c>
      <c r="S8533">
        <v>0</v>
      </c>
      <c r="T8533">
        <v>0</v>
      </c>
      <c r="U8533">
        <v>18.3</v>
      </c>
      <c r="V8533">
        <v>8.1</v>
      </c>
      <c r="W8533">
        <v>348.6</v>
      </c>
      <c r="X8533">
        <v>1008.5</v>
      </c>
      <c r="Y8533">
        <v>79.3</v>
      </c>
      <c r="Z8533">
        <v>6.2</v>
      </c>
      <c r="AA8533">
        <v>223.5</v>
      </c>
      <c r="AB8533">
        <v>19.3</v>
      </c>
      <c r="AC8533">
        <v>7</v>
      </c>
      <c r="AD8533">
        <v>0</v>
      </c>
      <c r="AE8533" t="s">
        <v>25679</v>
      </c>
      <c r="AF8533" t="s">
        <v>25680</v>
      </c>
      <c r="AG8533">
        <v>0.09</v>
      </c>
      <c r="AH8533" t="s">
        <v>56</v>
      </c>
      <c r="AI8533" t="s">
        <v>137</v>
      </c>
      <c r="AJ8533" t="s">
        <v>40</v>
      </c>
    </row>
    <row r="8534" spans="1:36" x14ac:dyDescent="0.25">
      <c r="A8534" t="s">
        <v>32</v>
      </c>
      <c r="B8534" t="s">
        <v>25681</v>
      </c>
      <c r="C8534">
        <f>YEAR(B8534)</f>
        <v>2023</v>
      </c>
      <c r="D8534">
        <v>71.599999999999994</v>
      </c>
      <c r="E8534">
        <v>59</v>
      </c>
      <c r="F8534">
        <v>65.599999999999994</v>
      </c>
      <c r="H8534" s="2">
        <f>IF(F8534-61.58&lt;=0,0,IF(F8534-61.58&lt;=1,1,2))</f>
        <v>2</v>
      </c>
      <c r="I8534">
        <v>71.599999999999994</v>
      </c>
      <c r="J8534">
        <v>59</v>
      </c>
      <c r="K8534">
        <v>65.599999999999994</v>
      </c>
      <c r="L8534">
        <v>57.6</v>
      </c>
      <c r="M8534">
        <v>76.599999999999994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17.399999999999999</v>
      </c>
      <c r="V8534">
        <v>18.3</v>
      </c>
      <c r="W8534">
        <v>296.5</v>
      </c>
      <c r="X8534">
        <v>1010.8</v>
      </c>
      <c r="Y8534">
        <v>45</v>
      </c>
      <c r="Z8534">
        <v>6.2</v>
      </c>
      <c r="AA8534">
        <v>272.10000000000002</v>
      </c>
      <c r="AB8534">
        <v>23.6</v>
      </c>
      <c r="AC8534">
        <v>8</v>
      </c>
      <c r="AD8534">
        <v>0</v>
      </c>
      <c r="AE8534" t="s">
        <v>25682</v>
      </c>
      <c r="AF8534" t="s">
        <v>25683</v>
      </c>
      <c r="AG8534">
        <v>0.12</v>
      </c>
      <c r="AH8534" t="s">
        <v>36</v>
      </c>
      <c r="AI8534" t="s">
        <v>37</v>
      </c>
      <c r="AJ8534" t="s">
        <v>38</v>
      </c>
    </row>
    <row r="8535" spans="1:36" x14ac:dyDescent="0.25">
      <c r="A8535" t="s">
        <v>32</v>
      </c>
      <c r="B8535" t="s">
        <v>25684</v>
      </c>
      <c r="C8535">
        <f>YEAR(B8535)</f>
        <v>2023</v>
      </c>
      <c r="D8535">
        <v>71.599999999999994</v>
      </c>
      <c r="E8535">
        <v>62.6</v>
      </c>
      <c r="F8535">
        <v>67.400000000000006</v>
      </c>
      <c r="H8535" s="2">
        <f>IF(F8535-61.58&lt;=0,0,IF(F8535-61.58&lt;=1,1,2))</f>
        <v>2</v>
      </c>
      <c r="I8535">
        <v>71.599999999999994</v>
      </c>
      <c r="J8535">
        <v>62.6</v>
      </c>
      <c r="K8535">
        <v>67.400000000000006</v>
      </c>
      <c r="L8535">
        <v>59.7</v>
      </c>
      <c r="M8535">
        <v>76.599999999999994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17.2</v>
      </c>
      <c r="V8535">
        <v>10.3</v>
      </c>
      <c r="W8535">
        <v>320.60000000000002</v>
      </c>
      <c r="X8535">
        <v>1013.5</v>
      </c>
      <c r="Y8535">
        <v>57.3</v>
      </c>
      <c r="Z8535">
        <v>6.2</v>
      </c>
      <c r="AA8535">
        <v>279.2</v>
      </c>
      <c r="AB8535">
        <v>24.1</v>
      </c>
      <c r="AC8535">
        <v>8</v>
      </c>
      <c r="AD8535">
        <v>0</v>
      </c>
      <c r="AE8535" t="s">
        <v>25685</v>
      </c>
      <c r="AF8535" t="s">
        <v>25686</v>
      </c>
      <c r="AG8535">
        <v>0.15</v>
      </c>
      <c r="AH8535" t="s">
        <v>36</v>
      </c>
      <c r="AI8535" t="s">
        <v>37</v>
      </c>
      <c r="AJ8535" t="s">
        <v>38</v>
      </c>
    </row>
    <row r="8536" spans="1:36" x14ac:dyDescent="0.25">
      <c r="A8536" t="s">
        <v>32</v>
      </c>
      <c r="B8536" t="s">
        <v>25687</v>
      </c>
      <c r="C8536">
        <f>YEAR(B8536)</f>
        <v>2023</v>
      </c>
      <c r="D8536">
        <v>73.400000000000006</v>
      </c>
      <c r="E8536">
        <v>57.2</v>
      </c>
      <c r="F8536">
        <v>66.5</v>
      </c>
      <c r="H8536" s="2">
        <f>IF(F8536-61.58&lt;=0,0,IF(F8536-61.58&lt;=1,1,2))</f>
        <v>2</v>
      </c>
      <c r="I8536">
        <v>73.400000000000006</v>
      </c>
      <c r="J8536">
        <v>57.2</v>
      </c>
      <c r="K8536">
        <v>66.5</v>
      </c>
      <c r="L8536">
        <v>59.4</v>
      </c>
      <c r="M8536">
        <v>78.7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20.8</v>
      </c>
      <c r="V8536">
        <v>8.1</v>
      </c>
      <c r="W8536">
        <v>94.2</v>
      </c>
      <c r="X8536">
        <v>1014</v>
      </c>
      <c r="Y8536">
        <v>25.9</v>
      </c>
      <c r="Z8536">
        <v>6.2</v>
      </c>
      <c r="AA8536">
        <v>328.1</v>
      </c>
      <c r="AB8536">
        <v>28.2</v>
      </c>
      <c r="AC8536">
        <v>10</v>
      </c>
      <c r="AD8536">
        <v>0</v>
      </c>
      <c r="AE8536" t="s">
        <v>25688</v>
      </c>
      <c r="AF8536" t="s">
        <v>25689</v>
      </c>
      <c r="AG8536">
        <v>0.18</v>
      </c>
      <c r="AH8536" t="s">
        <v>36</v>
      </c>
      <c r="AI8536" t="s">
        <v>37</v>
      </c>
      <c r="AJ8536" t="s">
        <v>38</v>
      </c>
    </row>
    <row r="8537" spans="1:36" x14ac:dyDescent="0.25">
      <c r="A8537" t="s">
        <v>32</v>
      </c>
      <c r="B8537" t="s">
        <v>25690</v>
      </c>
      <c r="C8537">
        <f>YEAR(B8537)</f>
        <v>2023</v>
      </c>
      <c r="D8537">
        <v>71.599999999999994</v>
      </c>
      <c r="E8537">
        <v>59</v>
      </c>
      <c r="F8537">
        <v>66.099999999999994</v>
      </c>
      <c r="H8537" s="2">
        <f>IF(F8537-61.58&lt;=0,0,IF(F8537-61.58&lt;=1,1,2))</f>
        <v>2</v>
      </c>
      <c r="I8537">
        <v>71.599999999999994</v>
      </c>
      <c r="J8537">
        <v>59</v>
      </c>
      <c r="K8537">
        <v>66.099999999999994</v>
      </c>
      <c r="L8537">
        <v>60.9</v>
      </c>
      <c r="M8537">
        <v>83.7</v>
      </c>
      <c r="O8537">
        <v>1.9E-2</v>
      </c>
      <c r="P8537">
        <v>100</v>
      </c>
      <c r="Q8537">
        <v>4.17</v>
      </c>
      <c r="R8537" t="s">
        <v>40</v>
      </c>
      <c r="S8537">
        <v>0</v>
      </c>
      <c r="T8537">
        <v>0</v>
      </c>
      <c r="U8537">
        <v>25.3</v>
      </c>
      <c r="V8537">
        <v>8.1</v>
      </c>
      <c r="W8537">
        <v>332</v>
      </c>
      <c r="X8537">
        <v>1011.6</v>
      </c>
      <c r="Y8537">
        <v>41</v>
      </c>
      <c r="Z8537">
        <v>6.2</v>
      </c>
      <c r="AA8537">
        <v>296.10000000000002</v>
      </c>
      <c r="AB8537">
        <v>25.5</v>
      </c>
      <c r="AC8537">
        <v>9</v>
      </c>
      <c r="AD8537">
        <v>0</v>
      </c>
      <c r="AE8537" t="s">
        <v>25691</v>
      </c>
      <c r="AF8537" t="s">
        <v>25692</v>
      </c>
      <c r="AG8537">
        <v>0.22</v>
      </c>
      <c r="AH8537" t="s">
        <v>56</v>
      </c>
      <c r="AI8537" t="s">
        <v>2394</v>
      </c>
      <c r="AJ8537" t="s">
        <v>40</v>
      </c>
    </row>
    <row r="8538" spans="1:36" x14ac:dyDescent="0.25">
      <c r="A8538" t="s">
        <v>32</v>
      </c>
      <c r="B8538" t="s">
        <v>25693</v>
      </c>
      <c r="C8538">
        <f>YEAR(B8538)</f>
        <v>2023</v>
      </c>
      <c r="D8538">
        <v>69.8</v>
      </c>
      <c r="E8538">
        <v>66.2</v>
      </c>
      <c r="F8538">
        <v>67.900000000000006</v>
      </c>
      <c r="H8538" s="2">
        <f>IF(F8538-61.58&lt;=0,0,IF(F8538-61.58&lt;=1,1,2))</f>
        <v>2</v>
      </c>
      <c r="I8538">
        <v>69.8</v>
      </c>
      <c r="J8538">
        <v>66.2</v>
      </c>
      <c r="K8538">
        <v>67.900000000000006</v>
      </c>
      <c r="L8538">
        <v>63.6</v>
      </c>
      <c r="M8538">
        <v>86.2</v>
      </c>
      <c r="O8538">
        <v>2.3E-2</v>
      </c>
      <c r="P8538">
        <v>100</v>
      </c>
      <c r="Q8538">
        <v>4.17</v>
      </c>
      <c r="R8538" t="s">
        <v>40</v>
      </c>
      <c r="S8538">
        <v>0</v>
      </c>
      <c r="T8538">
        <v>0</v>
      </c>
      <c r="U8538">
        <v>27.7</v>
      </c>
      <c r="V8538">
        <v>18.3</v>
      </c>
      <c r="W8538">
        <v>310.8</v>
      </c>
      <c r="X8538">
        <v>1008.7</v>
      </c>
      <c r="Y8538">
        <v>84.2</v>
      </c>
      <c r="Z8538">
        <v>6.2</v>
      </c>
      <c r="AA8538">
        <v>225.4</v>
      </c>
      <c r="AB8538">
        <v>19.5</v>
      </c>
      <c r="AC8538">
        <v>6</v>
      </c>
      <c r="AD8538">
        <v>0</v>
      </c>
      <c r="AE8538" t="s">
        <v>25694</v>
      </c>
      <c r="AF8538" t="s">
        <v>25695</v>
      </c>
      <c r="AG8538">
        <v>0.25</v>
      </c>
      <c r="AH8538" t="s">
        <v>56</v>
      </c>
      <c r="AI8538" t="s">
        <v>65</v>
      </c>
      <c r="AJ8538" t="s">
        <v>40</v>
      </c>
    </row>
    <row r="8539" spans="1:36" x14ac:dyDescent="0.25">
      <c r="A8539" t="s">
        <v>32</v>
      </c>
      <c r="B8539" t="s">
        <v>25696</v>
      </c>
      <c r="C8539">
        <f>YEAR(B8539)</f>
        <v>2023</v>
      </c>
      <c r="D8539">
        <v>75.2</v>
      </c>
      <c r="E8539">
        <v>66.2</v>
      </c>
      <c r="F8539">
        <v>69.900000000000006</v>
      </c>
      <c r="H8539" s="2">
        <f>IF(F8539-61.58&lt;=0,0,IF(F8539-61.58&lt;=1,1,2))</f>
        <v>2</v>
      </c>
      <c r="I8539">
        <v>75.2</v>
      </c>
      <c r="J8539">
        <v>66.2</v>
      </c>
      <c r="K8539">
        <v>69.900000000000006</v>
      </c>
      <c r="L8539">
        <v>61</v>
      </c>
      <c r="M8539">
        <v>73.7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32.4</v>
      </c>
      <c r="V8539">
        <v>20.8</v>
      </c>
      <c r="W8539">
        <v>289.39999999999998</v>
      </c>
      <c r="X8539">
        <v>1008</v>
      </c>
      <c r="Y8539">
        <v>46.8</v>
      </c>
      <c r="Z8539">
        <v>6.2</v>
      </c>
      <c r="AA8539">
        <v>260.60000000000002</v>
      </c>
      <c r="AB8539">
        <v>22.6</v>
      </c>
      <c r="AC8539">
        <v>8</v>
      </c>
      <c r="AD8539">
        <v>0</v>
      </c>
      <c r="AE8539" t="s">
        <v>25697</v>
      </c>
      <c r="AF8539" t="s">
        <v>25698</v>
      </c>
      <c r="AG8539">
        <v>0.28000000000000003</v>
      </c>
      <c r="AH8539" t="s">
        <v>36</v>
      </c>
      <c r="AI8539" t="s">
        <v>37</v>
      </c>
      <c r="AJ8539" t="s">
        <v>38</v>
      </c>
    </row>
    <row r="8540" spans="1:36" x14ac:dyDescent="0.25">
      <c r="A8540" t="s">
        <v>32</v>
      </c>
      <c r="B8540" t="s">
        <v>25699</v>
      </c>
      <c r="C8540">
        <f>YEAR(B8540)</f>
        <v>2023</v>
      </c>
      <c r="D8540">
        <v>71.599999999999994</v>
      </c>
      <c r="E8540">
        <v>66.2</v>
      </c>
      <c r="F8540">
        <v>68.900000000000006</v>
      </c>
      <c r="H8540" s="2">
        <f>IF(F8540-61.58&lt;=0,0,IF(F8540-61.58&lt;=1,1,2))</f>
        <v>2</v>
      </c>
      <c r="I8540">
        <v>71.599999999999994</v>
      </c>
      <c r="J8540">
        <v>66.2</v>
      </c>
      <c r="K8540">
        <v>68.900000000000006</v>
      </c>
      <c r="L8540">
        <v>61.5</v>
      </c>
      <c r="M8540">
        <v>77.400000000000006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22.4</v>
      </c>
      <c r="V8540">
        <v>20.8</v>
      </c>
      <c r="W8540">
        <v>299</v>
      </c>
      <c r="X8540">
        <v>1010.3</v>
      </c>
      <c r="Y8540">
        <v>45.2</v>
      </c>
      <c r="Z8540">
        <v>6.2</v>
      </c>
      <c r="AA8540">
        <v>273.3</v>
      </c>
      <c r="AB8540">
        <v>23.5</v>
      </c>
      <c r="AC8540">
        <v>8</v>
      </c>
      <c r="AD8540">
        <v>0</v>
      </c>
      <c r="AE8540" t="s">
        <v>25700</v>
      </c>
      <c r="AF8540" t="s">
        <v>25701</v>
      </c>
      <c r="AG8540">
        <v>0.31</v>
      </c>
      <c r="AH8540" t="s">
        <v>36</v>
      </c>
      <c r="AI8540" t="s">
        <v>37</v>
      </c>
      <c r="AJ8540" t="s">
        <v>38</v>
      </c>
    </row>
    <row r="8541" spans="1:36" x14ac:dyDescent="0.25">
      <c r="A8541" t="s">
        <v>32</v>
      </c>
      <c r="B8541" t="s">
        <v>25702</v>
      </c>
      <c r="C8541">
        <f>YEAR(B8541)</f>
        <v>2023</v>
      </c>
      <c r="D8541">
        <v>73.400000000000006</v>
      </c>
      <c r="E8541">
        <v>60.8</v>
      </c>
      <c r="F8541">
        <v>68.2</v>
      </c>
      <c r="H8541" s="2">
        <f>IF(F8541-61.58&lt;=0,0,IF(F8541-61.58&lt;=1,1,2))</f>
        <v>2</v>
      </c>
      <c r="I8541">
        <v>73.400000000000006</v>
      </c>
      <c r="J8541">
        <v>60.8</v>
      </c>
      <c r="K8541">
        <v>68.2</v>
      </c>
      <c r="L8541">
        <v>60.9</v>
      </c>
      <c r="M8541">
        <v>78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17.2</v>
      </c>
      <c r="V8541">
        <v>9.1999999999999993</v>
      </c>
      <c r="W8541">
        <v>75</v>
      </c>
      <c r="X8541">
        <v>1013.7</v>
      </c>
      <c r="Y8541">
        <v>32.4</v>
      </c>
      <c r="Z8541">
        <v>6.2</v>
      </c>
      <c r="AA8541">
        <v>295.3</v>
      </c>
      <c r="AB8541">
        <v>25.6</v>
      </c>
      <c r="AC8541">
        <v>8</v>
      </c>
      <c r="AD8541">
        <v>0</v>
      </c>
      <c r="AE8541" t="s">
        <v>25703</v>
      </c>
      <c r="AF8541" t="s">
        <v>25704</v>
      </c>
      <c r="AG8541">
        <v>0.35</v>
      </c>
      <c r="AH8541" t="s">
        <v>36</v>
      </c>
      <c r="AI8541" t="s">
        <v>37</v>
      </c>
      <c r="AJ8541" t="s">
        <v>38</v>
      </c>
    </row>
    <row r="8542" spans="1:36" x14ac:dyDescent="0.25">
      <c r="A8542" t="s">
        <v>32</v>
      </c>
      <c r="B8542" t="s">
        <v>25705</v>
      </c>
      <c r="C8542">
        <f>YEAR(B8542)</f>
        <v>2023</v>
      </c>
      <c r="D8542">
        <v>73.400000000000006</v>
      </c>
      <c r="E8542">
        <v>60.8</v>
      </c>
      <c r="F8542">
        <v>67.3</v>
      </c>
      <c r="H8542" s="2">
        <f>IF(F8542-61.58&lt;=0,0,IF(F8542-61.58&lt;=1,1,2))</f>
        <v>2</v>
      </c>
      <c r="I8542">
        <v>73.400000000000006</v>
      </c>
      <c r="J8542">
        <v>60.8</v>
      </c>
      <c r="K8542">
        <v>67.3</v>
      </c>
      <c r="L8542">
        <v>63.7</v>
      </c>
      <c r="M8542">
        <v>88.3</v>
      </c>
      <c r="O8542">
        <v>2.8000000000000001E-2</v>
      </c>
      <c r="P8542">
        <v>100</v>
      </c>
      <c r="Q8542">
        <v>4.17</v>
      </c>
      <c r="R8542" t="s">
        <v>40</v>
      </c>
      <c r="S8542">
        <v>0</v>
      </c>
      <c r="T8542">
        <v>0</v>
      </c>
      <c r="U8542">
        <v>16.100000000000001</v>
      </c>
      <c r="V8542">
        <v>9.1999999999999993</v>
      </c>
      <c r="W8542">
        <v>78.099999999999994</v>
      </c>
      <c r="X8542">
        <v>1013.8</v>
      </c>
      <c r="Y8542">
        <v>59.8</v>
      </c>
      <c r="Z8542">
        <v>6.2</v>
      </c>
      <c r="AA8542">
        <v>244.5</v>
      </c>
      <c r="AB8542">
        <v>21</v>
      </c>
      <c r="AC8542">
        <v>7</v>
      </c>
      <c r="AD8542">
        <v>0</v>
      </c>
      <c r="AE8542" t="s">
        <v>25706</v>
      </c>
      <c r="AF8542" t="s">
        <v>25707</v>
      </c>
      <c r="AG8542">
        <v>0.38</v>
      </c>
      <c r="AH8542" t="s">
        <v>56</v>
      </c>
      <c r="AI8542" t="s">
        <v>65</v>
      </c>
      <c r="AJ8542" t="s">
        <v>40</v>
      </c>
    </row>
    <row r="8543" spans="1:36" x14ac:dyDescent="0.25">
      <c r="A8543" t="s">
        <v>32</v>
      </c>
      <c r="B8543" t="s">
        <v>25708</v>
      </c>
      <c r="C8543">
        <f>YEAR(B8543)</f>
        <v>2023</v>
      </c>
      <c r="D8543">
        <v>73.400000000000006</v>
      </c>
      <c r="E8543">
        <v>64.400000000000006</v>
      </c>
      <c r="F8543">
        <v>69.599999999999994</v>
      </c>
      <c r="G8543" s="2">
        <f>AVERAGE(F8543:F8634)</f>
        <v>78.759782608695645</v>
      </c>
      <c r="H8543" s="2">
        <f>IF(F8543-78.76&lt;=0,0,IF(F8543-78.76&lt;=1,1,2))</f>
        <v>0</v>
      </c>
      <c r="I8543">
        <v>73.400000000000006</v>
      </c>
      <c r="J8543">
        <v>64.400000000000006</v>
      </c>
      <c r="K8543">
        <v>69.599999999999994</v>
      </c>
      <c r="L8543">
        <v>66.3</v>
      </c>
      <c r="M8543">
        <v>89.2</v>
      </c>
      <c r="O8543">
        <v>1E-3</v>
      </c>
      <c r="P8543">
        <v>100</v>
      </c>
      <c r="Q8543">
        <v>4.17</v>
      </c>
      <c r="R8543" t="s">
        <v>40</v>
      </c>
      <c r="S8543">
        <v>0</v>
      </c>
      <c r="T8543">
        <v>0</v>
      </c>
      <c r="U8543">
        <v>26.4</v>
      </c>
      <c r="V8543">
        <v>15</v>
      </c>
      <c r="W8543">
        <v>25.3</v>
      </c>
      <c r="X8543">
        <v>1011.9</v>
      </c>
      <c r="Y8543">
        <v>82.5</v>
      </c>
      <c r="Z8543">
        <v>6.2</v>
      </c>
      <c r="AA8543">
        <v>311.5</v>
      </c>
      <c r="AB8543">
        <v>26.9</v>
      </c>
      <c r="AC8543">
        <v>9</v>
      </c>
      <c r="AD8543">
        <v>0</v>
      </c>
      <c r="AE8543" t="s">
        <v>25709</v>
      </c>
      <c r="AF8543" t="s">
        <v>25710</v>
      </c>
      <c r="AG8543">
        <v>0.41</v>
      </c>
      <c r="AH8543" t="s">
        <v>56</v>
      </c>
      <c r="AI8543" t="s">
        <v>137</v>
      </c>
      <c r="AJ8543" t="s">
        <v>40</v>
      </c>
    </row>
    <row r="8544" spans="1:36" x14ac:dyDescent="0.25">
      <c r="A8544" t="s">
        <v>32</v>
      </c>
      <c r="B8544" t="s">
        <v>25711</v>
      </c>
      <c r="C8544">
        <f>YEAR(B8544)</f>
        <v>2023</v>
      </c>
      <c r="D8544">
        <v>69.8</v>
      </c>
      <c r="E8544">
        <v>60.8</v>
      </c>
      <c r="F8544">
        <v>65</v>
      </c>
      <c r="H8544" s="2">
        <f>IF(F8544-78.76&lt;=0,0,IF(F8544-78.76&lt;=1,1,2))</f>
        <v>0</v>
      </c>
      <c r="I8544">
        <v>69.8</v>
      </c>
      <c r="J8544">
        <v>60.8</v>
      </c>
      <c r="K8544">
        <v>65</v>
      </c>
      <c r="L8544">
        <v>63.1</v>
      </c>
      <c r="M8544">
        <v>93.5</v>
      </c>
      <c r="O8544">
        <v>1.034</v>
      </c>
      <c r="P8544">
        <v>100</v>
      </c>
      <c r="Q8544">
        <v>16.670000000000002</v>
      </c>
      <c r="R8544" t="s">
        <v>40</v>
      </c>
      <c r="S8544">
        <v>0</v>
      </c>
      <c r="T8544">
        <v>0.1</v>
      </c>
      <c r="U8544">
        <v>34.4</v>
      </c>
      <c r="V8544">
        <v>17.2</v>
      </c>
      <c r="W8544">
        <v>340.4</v>
      </c>
      <c r="X8544">
        <v>1010.8</v>
      </c>
      <c r="Y8544">
        <v>86.3</v>
      </c>
      <c r="Z8544">
        <v>5.4</v>
      </c>
      <c r="AA8544">
        <v>130.4</v>
      </c>
      <c r="AB8544">
        <v>11.2</v>
      </c>
      <c r="AC8544">
        <v>5</v>
      </c>
      <c r="AD8544">
        <v>0</v>
      </c>
      <c r="AE8544" t="s">
        <v>25712</v>
      </c>
      <c r="AF8544" t="s">
        <v>25713</v>
      </c>
      <c r="AG8544">
        <v>0.44</v>
      </c>
      <c r="AH8544" t="s">
        <v>56</v>
      </c>
      <c r="AI8544" t="s">
        <v>111</v>
      </c>
      <c r="AJ8544" t="s">
        <v>40</v>
      </c>
    </row>
    <row r="8545" spans="1:36" x14ac:dyDescent="0.25">
      <c r="A8545" t="s">
        <v>32</v>
      </c>
      <c r="B8545" t="s">
        <v>25714</v>
      </c>
      <c r="C8545">
        <f>YEAR(B8545)</f>
        <v>2023</v>
      </c>
      <c r="D8545">
        <v>73.400000000000006</v>
      </c>
      <c r="E8545">
        <v>59</v>
      </c>
      <c r="F8545">
        <v>68.599999999999994</v>
      </c>
      <c r="H8545" s="2">
        <f>IF(F8545-78.76&lt;=0,0,IF(F8545-78.76&lt;=1,1,2))</f>
        <v>0</v>
      </c>
      <c r="I8545">
        <v>73.400000000000006</v>
      </c>
      <c r="J8545">
        <v>59</v>
      </c>
      <c r="K8545">
        <v>68.599999999999994</v>
      </c>
      <c r="L8545">
        <v>62.4</v>
      </c>
      <c r="M8545">
        <v>81.099999999999994</v>
      </c>
      <c r="O8545">
        <v>0.54900000000000004</v>
      </c>
      <c r="P8545">
        <v>100</v>
      </c>
      <c r="Q8545">
        <v>4.17</v>
      </c>
      <c r="R8545" t="s">
        <v>40</v>
      </c>
      <c r="S8545">
        <v>0</v>
      </c>
      <c r="T8545">
        <v>0</v>
      </c>
      <c r="U8545">
        <v>23.5</v>
      </c>
      <c r="V8545">
        <v>17.100000000000001</v>
      </c>
      <c r="W8545">
        <v>299.5</v>
      </c>
      <c r="X8545">
        <v>1013</v>
      </c>
      <c r="Y8545">
        <v>31.5</v>
      </c>
      <c r="Z8545">
        <v>6.2</v>
      </c>
      <c r="AA8545">
        <v>320.5</v>
      </c>
      <c r="AB8545">
        <v>27.4</v>
      </c>
      <c r="AC8545">
        <v>9</v>
      </c>
      <c r="AD8545">
        <v>0</v>
      </c>
      <c r="AE8545" t="s">
        <v>25715</v>
      </c>
      <c r="AF8545" t="s">
        <v>25716</v>
      </c>
      <c r="AG8545">
        <v>0.47</v>
      </c>
      <c r="AH8545" t="s">
        <v>56</v>
      </c>
      <c r="AI8545" t="s">
        <v>78</v>
      </c>
      <c r="AJ8545" t="s">
        <v>40</v>
      </c>
    </row>
    <row r="8546" spans="1:36" x14ac:dyDescent="0.25">
      <c r="A8546" t="s">
        <v>32</v>
      </c>
      <c r="B8546" t="s">
        <v>25717</v>
      </c>
      <c r="C8546">
        <f>YEAR(B8546)</f>
        <v>2023</v>
      </c>
      <c r="D8546">
        <v>75.2</v>
      </c>
      <c r="E8546">
        <v>60.8</v>
      </c>
      <c r="F8546">
        <v>69.099999999999994</v>
      </c>
      <c r="H8546" s="2">
        <f>IF(F8546-78.76&lt;=0,0,IF(F8546-78.76&lt;=1,1,2))</f>
        <v>0</v>
      </c>
      <c r="I8546">
        <v>75.2</v>
      </c>
      <c r="J8546">
        <v>60.8</v>
      </c>
      <c r="K8546">
        <v>69.099999999999994</v>
      </c>
      <c r="L8546">
        <v>62.1</v>
      </c>
      <c r="M8546">
        <v>79.5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21.9</v>
      </c>
      <c r="V8546">
        <v>11.4</v>
      </c>
      <c r="W8546">
        <v>295.5</v>
      </c>
      <c r="X8546">
        <v>1016.5</v>
      </c>
      <c r="Y8546">
        <v>25.9</v>
      </c>
      <c r="Z8546">
        <v>6.2</v>
      </c>
      <c r="AA8546">
        <v>333.2</v>
      </c>
      <c r="AB8546">
        <v>28.9</v>
      </c>
      <c r="AC8546">
        <v>10</v>
      </c>
      <c r="AD8546">
        <v>0</v>
      </c>
      <c r="AE8546" t="s">
        <v>25718</v>
      </c>
      <c r="AF8546" t="s">
        <v>25719</v>
      </c>
      <c r="AG8546">
        <v>0.5</v>
      </c>
      <c r="AH8546" t="s">
        <v>36</v>
      </c>
      <c r="AI8546" t="s">
        <v>37</v>
      </c>
      <c r="AJ8546" t="s">
        <v>38</v>
      </c>
    </row>
    <row r="8547" spans="1:36" x14ac:dyDescent="0.25">
      <c r="A8547" t="s">
        <v>32</v>
      </c>
      <c r="B8547" t="s">
        <v>25720</v>
      </c>
      <c r="C8547">
        <f>YEAR(B8547)</f>
        <v>2023</v>
      </c>
      <c r="D8547">
        <v>73.400000000000006</v>
      </c>
      <c r="E8547">
        <v>62.6</v>
      </c>
      <c r="F8547">
        <v>68.8</v>
      </c>
      <c r="H8547" s="2">
        <f>IF(F8547-78.76&lt;=0,0,IF(F8547-78.76&lt;=1,1,2))</f>
        <v>0</v>
      </c>
      <c r="I8547">
        <v>73.400000000000006</v>
      </c>
      <c r="J8547">
        <v>62.6</v>
      </c>
      <c r="K8547">
        <v>68.8</v>
      </c>
      <c r="L8547">
        <v>62.9</v>
      </c>
      <c r="M8547">
        <v>81.7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26.8</v>
      </c>
      <c r="V8547">
        <v>16.100000000000001</v>
      </c>
      <c r="W8547">
        <v>306</v>
      </c>
      <c r="X8547">
        <v>1016.1</v>
      </c>
      <c r="Y8547">
        <v>21.1</v>
      </c>
      <c r="Z8547">
        <v>6.2</v>
      </c>
      <c r="AA8547">
        <v>311.3</v>
      </c>
      <c r="AB8547">
        <v>26.7</v>
      </c>
      <c r="AC8547">
        <v>9</v>
      </c>
      <c r="AD8547">
        <v>0</v>
      </c>
      <c r="AE8547" t="s">
        <v>25721</v>
      </c>
      <c r="AF8547" t="s">
        <v>25722</v>
      </c>
      <c r="AG8547">
        <v>0.54</v>
      </c>
      <c r="AH8547" t="s">
        <v>36</v>
      </c>
      <c r="AI8547" t="s">
        <v>37</v>
      </c>
      <c r="AJ8547" t="s">
        <v>38</v>
      </c>
    </row>
    <row r="8548" spans="1:36" x14ac:dyDescent="0.25">
      <c r="A8548" t="s">
        <v>32</v>
      </c>
      <c r="B8548" t="s">
        <v>25723</v>
      </c>
      <c r="C8548">
        <f>YEAR(B8548)</f>
        <v>2023</v>
      </c>
      <c r="D8548">
        <v>75.2</v>
      </c>
      <c r="E8548">
        <v>60.8</v>
      </c>
      <c r="F8548">
        <v>68.8</v>
      </c>
      <c r="H8548" s="2">
        <f>IF(F8548-78.76&lt;=0,0,IF(F8548-78.76&lt;=1,1,2))</f>
        <v>0</v>
      </c>
      <c r="I8548">
        <v>75.2</v>
      </c>
      <c r="J8548">
        <v>60.8</v>
      </c>
      <c r="K8548">
        <v>68.8</v>
      </c>
      <c r="L8548">
        <v>63.7</v>
      </c>
      <c r="M8548">
        <v>84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23</v>
      </c>
      <c r="V8548">
        <v>11.4</v>
      </c>
      <c r="W8548">
        <v>321.3</v>
      </c>
      <c r="X8548">
        <v>1014.4</v>
      </c>
      <c r="Y8548">
        <v>27.9</v>
      </c>
      <c r="Z8548">
        <v>6.2</v>
      </c>
      <c r="AA8548">
        <v>317.3</v>
      </c>
      <c r="AB8548">
        <v>27.4</v>
      </c>
      <c r="AC8548">
        <v>10</v>
      </c>
      <c r="AD8548">
        <v>0</v>
      </c>
      <c r="AE8548" t="s">
        <v>25724</v>
      </c>
      <c r="AF8548" t="s">
        <v>25725</v>
      </c>
      <c r="AG8548">
        <v>0.57999999999999996</v>
      </c>
      <c r="AH8548" t="s">
        <v>36</v>
      </c>
      <c r="AI8548" t="s">
        <v>37</v>
      </c>
      <c r="AJ8548" t="s">
        <v>38</v>
      </c>
    </row>
    <row r="8549" spans="1:36" x14ac:dyDescent="0.25">
      <c r="A8549" t="s">
        <v>32</v>
      </c>
      <c r="B8549" t="s">
        <v>25726</v>
      </c>
      <c r="C8549">
        <f>YEAR(B8549)</f>
        <v>2023</v>
      </c>
      <c r="D8549">
        <v>75.2</v>
      </c>
      <c r="E8549">
        <v>64.400000000000006</v>
      </c>
      <c r="F8549">
        <v>70</v>
      </c>
      <c r="H8549" s="2">
        <f>IF(F8549-78.76&lt;=0,0,IF(F8549-78.76&lt;=1,1,2))</f>
        <v>0</v>
      </c>
      <c r="I8549">
        <v>75.2</v>
      </c>
      <c r="J8549">
        <v>64.400000000000006</v>
      </c>
      <c r="K8549">
        <v>70</v>
      </c>
      <c r="L8549">
        <v>65.3</v>
      </c>
      <c r="M8549">
        <v>85.5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18.3</v>
      </c>
      <c r="V8549">
        <v>10.3</v>
      </c>
      <c r="W8549">
        <v>326.2</v>
      </c>
      <c r="X8549">
        <v>1013.6</v>
      </c>
      <c r="Y8549">
        <v>36.200000000000003</v>
      </c>
      <c r="Z8549">
        <v>6.2</v>
      </c>
      <c r="AA8549">
        <v>309.8</v>
      </c>
      <c r="AB8549">
        <v>26.9</v>
      </c>
      <c r="AC8549">
        <v>10</v>
      </c>
      <c r="AD8549">
        <v>0</v>
      </c>
      <c r="AE8549" t="s">
        <v>25727</v>
      </c>
      <c r="AF8549" t="s">
        <v>25728</v>
      </c>
      <c r="AG8549">
        <v>0.61</v>
      </c>
      <c r="AH8549" t="s">
        <v>36</v>
      </c>
      <c r="AI8549" t="s">
        <v>37</v>
      </c>
      <c r="AJ8549" t="s">
        <v>38</v>
      </c>
    </row>
    <row r="8550" spans="1:36" x14ac:dyDescent="0.25">
      <c r="A8550" t="s">
        <v>32</v>
      </c>
      <c r="B8550" t="s">
        <v>25729</v>
      </c>
      <c r="C8550">
        <f>YEAR(B8550)</f>
        <v>2023</v>
      </c>
      <c r="D8550">
        <v>75.2</v>
      </c>
      <c r="E8550">
        <v>66.2</v>
      </c>
      <c r="F8550">
        <v>71.099999999999994</v>
      </c>
      <c r="H8550" s="2">
        <f>IF(F8550-78.76&lt;=0,0,IF(F8550-78.76&lt;=1,1,2))</f>
        <v>0</v>
      </c>
      <c r="I8550">
        <v>75.2</v>
      </c>
      <c r="J8550">
        <v>66.2</v>
      </c>
      <c r="K8550">
        <v>71.099999999999994</v>
      </c>
      <c r="L8550">
        <v>66.5</v>
      </c>
      <c r="M8550">
        <v>85.7</v>
      </c>
      <c r="O8550">
        <v>8.0000000000000002E-3</v>
      </c>
      <c r="P8550">
        <v>100</v>
      </c>
      <c r="Q8550">
        <v>4.17</v>
      </c>
      <c r="R8550" t="s">
        <v>40</v>
      </c>
      <c r="S8550">
        <v>0</v>
      </c>
      <c r="T8550">
        <v>0</v>
      </c>
      <c r="U8550">
        <v>19.7</v>
      </c>
      <c r="V8550">
        <v>5.8</v>
      </c>
      <c r="W8550">
        <v>338.5</v>
      </c>
      <c r="X8550">
        <v>1011.6</v>
      </c>
      <c r="Y8550">
        <v>41.5</v>
      </c>
      <c r="Z8550">
        <v>6.2</v>
      </c>
      <c r="AA8550">
        <v>316</v>
      </c>
      <c r="AB8550">
        <v>27.3</v>
      </c>
      <c r="AC8550">
        <v>9</v>
      </c>
      <c r="AD8550">
        <v>0</v>
      </c>
      <c r="AE8550" t="s">
        <v>25730</v>
      </c>
      <c r="AF8550" t="s">
        <v>25731</v>
      </c>
      <c r="AG8550">
        <v>0.65</v>
      </c>
      <c r="AH8550" t="s">
        <v>56</v>
      </c>
      <c r="AI8550" t="s">
        <v>78</v>
      </c>
      <c r="AJ8550" t="s">
        <v>40</v>
      </c>
    </row>
    <row r="8551" spans="1:36" x14ac:dyDescent="0.25">
      <c r="A8551" t="s">
        <v>32</v>
      </c>
      <c r="B8551" t="s">
        <v>25732</v>
      </c>
      <c r="C8551">
        <f>YEAR(B8551)</f>
        <v>2023</v>
      </c>
      <c r="D8551">
        <v>77</v>
      </c>
      <c r="E8551">
        <v>64.400000000000006</v>
      </c>
      <c r="F8551">
        <v>71.3</v>
      </c>
      <c r="H8551" s="2">
        <f>IF(F8551-78.76&lt;=0,0,IF(F8551-78.76&lt;=1,1,2))</f>
        <v>0</v>
      </c>
      <c r="I8551">
        <v>77</v>
      </c>
      <c r="J8551">
        <v>64.400000000000006</v>
      </c>
      <c r="K8551">
        <v>71.3</v>
      </c>
      <c r="L8551">
        <v>66.3</v>
      </c>
      <c r="M8551">
        <v>84.6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22.8</v>
      </c>
      <c r="V8551">
        <v>12.8</v>
      </c>
      <c r="W8551">
        <v>324.5</v>
      </c>
      <c r="X8551">
        <v>1011.2</v>
      </c>
      <c r="Y8551">
        <v>27.8</v>
      </c>
      <c r="Z8551">
        <v>6.2</v>
      </c>
      <c r="AA8551">
        <v>331</v>
      </c>
      <c r="AB8551">
        <v>28.4</v>
      </c>
      <c r="AC8551">
        <v>10</v>
      </c>
      <c r="AD8551">
        <v>0</v>
      </c>
      <c r="AE8551" t="s">
        <v>25733</v>
      </c>
      <c r="AF8551" t="s">
        <v>25734</v>
      </c>
      <c r="AG8551">
        <v>0.69</v>
      </c>
      <c r="AH8551" t="s">
        <v>36</v>
      </c>
      <c r="AI8551" t="s">
        <v>37</v>
      </c>
      <c r="AJ8551" t="s">
        <v>38</v>
      </c>
    </row>
    <row r="8552" spans="1:36" x14ac:dyDescent="0.25">
      <c r="A8552" t="s">
        <v>32</v>
      </c>
      <c r="B8552" t="s">
        <v>25735</v>
      </c>
      <c r="C8552">
        <f>YEAR(B8552)</f>
        <v>2023</v>
      </c>
      <c r="D8552">
        <v>78.8</v>
      </c>
      <c r="E8552">
        <v>64.400000000000006</v>
      </c>
      <c r="F8552">
        <v>72.2</v>
      </c>
      <c r="H8552" s="2">
        <f>IF(F8552-78.76&lt;=0,0,IF(F8552-78.76&lt;=1,1,2))</f>
        <v>0</v>
      </c>
      <c r="I8552">
        <v>78.8</v>
      </c>
      <c r="J8552">
        <v>64.400000000000006</v>
      </c>
      <c r="K8552">
        <v>72.2</v>
      </c>
      <c r="L8552">
        <v>65.599999999999994</v>
      </c>
      <c r="M8552">
        <v>80.3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22.1</v>
      </c>
      <c r="V8552">
        <v>15</v>
      </c>
      <c r="W8552">
        <v>324.2</v>
      </c>
      <c r="X8552">
        <v>1009.3</v>
      </c>
      <c r="Y8552">
        <v>25</v>
      </c>
      <c r="Z8552">
        <v>6.2</v>
      </c>
      <c r="AA8552">
        <v>334.3</v>
      </c>
      <c r="AB8552">
        <v>28.9</v>
      </c>
      <c r="AC8552">
        <v>10</v>
      </c>
      <c r="AD8552">
        <v>0</v>
      </c>
      <c r="AE8552" t="s">
        <v>25736</v>
      </c>
      <c r="AF8552" t="s">
        <v>25737</v>
      </c>
      <c r="AG8552">
        <v>0.75</v>
      </c>
      <c r="AH8552" t="s">
        <v>36</v>
      </c>
      <c r="AI8552" t="s">
        <v>37</v>
      </c>
      <c r="AJ8552" t="s">
        <v>38</v>
      </c>
    </row>
    <row r="8553" spans="1:36" x14ac:dyDescent="0.25">
      <c r="A8553" t="s">
        <v>32</v>
      </c>
      <c r="B8553" t="s">
        <v>25738</v>
      </c>
      <c r="C8553">
        <f>YEAR(B8553)</f>
        <v>2023</v>
      </c>
      <c r="D8553">
        <v>77</v>
      </c>
      <c r="E8553">
        <v>66.2</v>
      </c>
      <c r="F8553">
        <v>72.400000000000006</v>
      </c>
      <c r="H8553" s="2">
        <f>IF(F8553-78.76&lt;=0,0,IF(F8553-78.76&lt;=1,1,2))</f>
        <v>0</v>
      </c>
      <c r="I8553">
        <v>77</v>
      </c>
      <c r="J8553">
        <v>66.2</v>
      </c>
      <c r="K8553">
        <v>72.400000000000006</v>
      </c>
      <c r="L8553">
        <v>66.8</v>
      </c>
      <c r="M8553">
        <v>82.8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17.2</v>
      </c>
      <c r="V8553">
        <v>17.2</v>
      </c>
      <c r="W8553">
        <v>297.5</v>
      </c>
      <c r="X8553">
        <v>1007.9</v>
      </c>
      <c r="Y8553">
        <v>30.2</v>
      </c>
      <c r="Z8553">
        <v>6.2</v>
      </c>
      <c r="AA8553">
        <v>319.89999999999998</v>
      </c>
      <c r="AB8553">
        <v>27.5</v>
      </c>
      <c r="AC8553">
        <v>10</v>
      </c>
      <c r="AD8553">
        <v>0</v>
      </c>
      <c r="AE8553" t="s">
        <v>25739</v>
      </c>
      <c r="AF8553" t="s">
        <v>25740</v>
      </c>
      <c r="AG8553">
        <v>0.76</v>
      </c>
      <c r="AH8553" t="s">
        <v>36</v>
      </c>
      <c r="AI8553" t="s">
        <v>37</v>
      </c>
      <c r="AJ8553" t="s">
        <v>38</v>
      </c>
    </row>
    <row r="8554" spans="1:36" x14ac:dyDescent="0.25">
      <c r="A8554" t="s">
        <v>32</v>
      </c>
      <c r="B8554" t="s">
        <v>25741</v>
      </c>
      <c r="C8554">
        <f>YEAR(B8554)</f>
        <v>2023</v>
      </c>
      <c r="D8554">
        <v>78.8</v>
      </c>
      <c r="E8554">
        <v>64.400000000000006</v>
      </c>
      <c r="F8554">
        <v>72.400000000000006</v>
      </c>
      <c r="H8554" s="2">
        <f>IF(F8554-78.76&lt;=0,0,IF(F8554-78.76&lt;=1,1,2))</f>
        <v>0</v>
      </c>
      <c r="I8554">
        <v>78.8</v>
      </c>
      <c r="J8554">
        <v>64.400000000000006</v>
      </c>
      <c r="K8554">
        <v>72.400000000000006</v>
      </c>
      <c r="L8554">
        <v>66.900000000000006</v>
      </c>
      <c r="M8554">
        <v>83.4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18.3</v>
      </c>
      <c r="V8554">
        <v>10.3</v>
      </c>
      <c r="W8554">
        <v>312.7</v>
      </c>
      <c r="X8554">
        <v>1007.6</v>
      </c>
      <c r="Y8554">
        <v>37</v>
      </c>
      <c r="Z8554">
        <v>6.2</v>
      </c>
      <c r="AA8554">
        <v>314.3</v>
      </c>
      <c r="AB8554">
        <v>26.9</v>
      </c>
      <c r="AC8554">
        <v>9</v>
      </c>
      <c r="AD8554">
        <v>0</v>
      </c>
      <c r="AE8554" t="s">
        <v>25742</v>
      </c>
      <c r="AF8554" t="s">
        <v>25743</v>
      </c>
      <c r="AG8554">
        <v>0.79</v>
      </c>
      <c r="AH8554" t="s">
        <v>36</v>
      </c>
      <c r="AI8554" t="s">
        <v>37</v>
      </c>
      <c r="AJ8554" t="s">
        <v>38</v>
      </c>
    </row>
    <row r="8555" spans="1:36" x14ac:dyDescent="0.25">
      <c r="A8555" t="s">
        <v>32</v>
      </c>
      <c r="B8555" t="s">
        <v>25744</v>
      </c>
      <c r="C8555">
        <f>YEAR(B8555)</f>
        <v>2023</v>
      </c>
      <c r="D8555">
        <v>77</v>
      </c>
      <c r="E8555">
        <v>66.2</v>
      </c>
      <c r="F8555">
        <v>73.3</v>
      </c>
      <c r="H8555" s="2">
        <f>IF(F8555-78.76&lt;=0,0,IF(F8555-78.76&lt;=1,1,2))</f>
        <v>0</v>
      </c>
      <c r="I8555">
        <v>77</v>
      </c>
      <c r="J8555">
        <v>66.2</v>
      </c>
      <c r="K8555">
        <v>73.3</v>
      </c>
      <c r="L8555">
        <v>66.099999999999994</v>
      </c>
      <c r="M8555">
        <v>78.599999999999994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21.7</v>
      </c>
      <c r="V8555">
        <v>13.9</v>
      </c>
      <c r="W8555">
        <v>316.89999999999998</v>
      </c>
      <c r="X8555">
        <v>1008.2</v>
      </c>
      <c r="Y8555">
        <v>32.4</v>
      </c>
      <c r="Z8555">
        <v>6.2</v>
      </c>
      <c r="AA8555">
        <v>310.39999999999998</v>
      </c>
      <c r="AB8555">
        <v>26.8</v>
      </c>
      <c r="AC8555">
        <v>9</v>
      </c>
      <c r="AD8555">
        <v>0</v>
      </c>
      <c r="AE8555" t="s">
        <v>25745</v>
      </c>
      <c r="AF8555" t="s">
        <v>25746</v>
      </c>
      <c r="AG8555">
        <v>0.83</v>
      </c>
      <c r="AH8555" t="s">
        <v>36</v>
      </c>
      <c r="AI8555" t="s">
        <v>37</v>
      </c>
      <c r="AJ8555" t="s">
        <v>38</v>
      </c>
    </row>
    <row r="8556" spans="1:36" x14ac:dyDescent="0.25">
      <c r="A8556" t="s">
        <v>32</v>
      </c>
      <c r="B8556" t="s">
        <v>25747</v>
      </c>
      <c r="C8556">
        <f>YEAR(B8556)</f>
        <v>2023</v>
      </c>
      <c r="D8556">
        <v>77</v>
      </c>
      <c r="E8556">
        <v>64.400000000000006</v>
      </c>
      <c r="F8556">
        <v>72.599999999999994</v>
      </c>
      <c r="H8556" s="2">
        <f>IF(F8556-78.76&lt;=0,0,IF(F8556-78.76&lt;=1,1,2))</f>
        <v>0</v>
      </c>
      <c r="I8556">
        <v>77</v>
      </c>
      <c r="J8556">
        <v>64.400000000000006</v>
      </c>
      <c r="K8556">
        <v>72.599999999999994</v>
      </c>
      <c r="L8556">
        <v>64.5</v>
      </c>
      <c r="M8556">
        <v>76.3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23.7</v>
      </c>
      <c r="V8556">
        <v>16.100000000000001</v>
      </c>
      <c r="W8556">
        <v>305.60000000000002</v>
      </c>
      <c r="X8556">
        <v>1011.5</v>
      </c>
      <c r="Y8556">
        <v>28.5</v>
      </c>
      <c r="Z8556">
        <v>6.2</v>
      </c>
      <c r="AA8556">
        <v>329.7</v>
      </c>
      <c r="AB8556">
        <v>28.3</v>
      </c>
      <c r="AC8556">
        <v>9</v>
      </c>
      <c r="AD8556">
        <v>0</v>
      </c>
      <c r="AE8556" t="s">
        <v>25748</v>
      </c>
      <c r="AF8556" t="s">
        <v>25749</v>
      </c>
      <c r="AG8556">
        <v>0.86</v>
      </c>
      <c r="AH8556" t="s">
        <v>36</v>
      </c>
      <c r="AI8556" t="s">
        <v>37</v>
      </c>
      <c r="AJ8556" t="s">
        <v>38</v>
      </c>
    </row>
    <row r="8557" spans="1:36" x14ac:dyDescent="0.25">
      <c r="A8557" t="s">
        <v>32</v>
      </c>
      <c r="B8557" t="s">
        <v>25750</v>
      </c>
      <c r="C8557">
        <f>YEAR(B8557)</f>
        <v>2023</v>
      </c>
      <c r="D8557">
        <v>78.8</v>
      </c>
      <c r="E8557">
        <v>64.400000000000006</v>
      </c>
      <c r="F8557">
        <v>72.400000000000006</v>
      </c>
      <c r="H8557" s="2">
        <f>IF(F8557-78.76&lt;=0,0,IF(F8557-78.76&lt;=1,1,2))</f>
        <v>0</v>
      </c>
      <c r="I8557">
        <v>78.8</v>
      </c>
      <c r="J8557">
        <v>64.400000000000006</v>
      </c>
      <c r="K8557">
        <v>72.400000000000006</v>
      </c>
      <c r="L8557">
        <v>62.4</v>
      </c>
      <c r="M8557">
        <v>71.5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13.9</v>
      </c>
      <c r="V8557">
        <v>11.4</v>
      </c>
      <c r="W8557">
        <v>96.4</v>
      </c>
      <c r="X8557">
        <v>1011.4</v>
      </c>
      <c r="Y8557">
        <v>19.5</v>
      </c>
      <c r="Z8557">
        <v>6.2</v>
      </c>
      <c r="AA8557">
        <v>333.5</v>
      </c>
      <c r="AB8557">
        <v>28.8</v>
      </c>
      <c r="AC8557">
        <v>10</v>
      </c>
      <c r="AD8557">
        <v>0</v>
      </c>
      <c r="AE8557" t="s">
        <v>25751</v>
      </c>
      <c r="AF8557" t="s">
        <v>25752</v>
      </c>
      <c r="AG8557">
        <v>0.9</v>
      </c>
      <c r="AH8557" t="s">
        <v>330</v>
      </c>
      <c r="AI8557" t="s">
        <v>9140</v>
      </c>
      <c r="AJ8557" t="s">
        <v>331</v>
      </c>
    </row>
    <row r="8558" spans="1:36" x14ac:dyDescent="0.25">
      <c r="A8558" t="s">
        <v>32</v>
      </c>
      <c r="B8558" t="s">
        <v>25753</v>
      </c>
      <c r="C8558">
        <f>YEAR(B8558)</f>
        <v>2023</v>
      </c>
      <c r="D8558">
        <v>86</v>
      </c>
      <c r="E8558">
        <v>73.400000000000006</v>
      </c>
      <c r="F8558">
        <v>78.099999999999994</v>
      </c>
      <c r="H8558" s="2">
        <f>IF(F8558-78.76&lt;=0,0,IF(F8558-78.76&lt;=1,1,2))</f>
        <v>0</v>
      </c>
      <c r="I8558">
        <v>86.7</v>
      </c>
      <c r="J8558">
        <v>73.400000000000006</v>
      </c>
      <c r="K8558">
        <v>78.2</v>
      </c>
      <c r="L8558">
        <v>62.1</v>
      </c>
      <c r="M8558">
        <v>58.9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34.700000000000003</v>
      </c>
      <c r="V8558">
        <v>31.1</v>
      </c>
      <c r="W8558">
        <v>233</v>
      </c>
      <c r="X8558">
        <v>1004.3</v>
      </c>
      <c r="Y8558">
        <v>35.4</v>
      </c>
      <c r="Z8558">
        <v>6.2</v>
      </c>
      <c r="AA8558">
        <v>322.5</v>
      </c>
      <c r="AB8558">
        <v>27.9</v>
      </c>
      <c r="AC8558">
        <v>9</v>
      </c>
      <c r="AD8558">
        <v>0</v>
      </c>
      <c r="AE8558" t="s">
        <v>25754</v>
      </c>
      <c r="AF8558" t="s">
        <v>25755</v>
      </c>
      <c r="AG8558">
        <v>0.94</v>
      </c>
      <c r="AH8558" t="s">
        <v>36</v>
      </c>
      <c r="AI8558" t="s">
        <v>37</v>
      </c>
      <c r="AJ8558" t="s">
        <v>344</v>
      </c>
    </row>
    <row r="8559" spans="1:36" x14ac:dyDescent="0.25">
      <c r="A8559" t="s">
        <v>32</v>
      </c>
      <c r="B8559" t="s">
        <v>25756</v>
      </c>
      <c r="C8559">
        <f>YEAR(B8559)</f>
        <v>2023</v>
      </c>
      <c r="D8559">
        <v>78.8</v>
      </c>
      <c r="E8559">
        <v>66.2</v>
      </c>
      <c r="F8559">
        <v>74.5</v>
      </c>
      <c r="H8559" s="2">
        <f>IF(F8559-78.76&lt;=0,0,IF(F8559-78.76&lt;=1,1,2))</f>
        <v>0</v>
      </c>
      <c r="I8559">
        <v>78.8</v>
      </c>
      <c r="J8559">
        <v>66.2</v>
      </c>
      <c r="K8559">
        <v>74.5</v>
      </c>
      <c r="L8559">
        <v>63.3</v>
      </c>
      <c r="M8559">
        <v>68.599999999999994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29.8</v>
      </c>
      <c r="V8559">
        <v>26.4</v>
      </c>
      <c r="W8559">
        <v>288.7</v>
      </c>
      <c r="X8559">
        <v>1006.6</v>
      </c>
      <c r="Y8559">
        <v>30.6</v>
      </c>
      <c r="Z8559">
        <v>6.2</v>
      </c>
      <c r="AA8559">
        <v>307.3</v>
      </c>
      <c r="AB8559">
        <v>26.5</v>
      </c>
      <c r="AC8559">
        <v>8</v>
      </c>
      <c r="AD8559">
        <v>0</v>
      </c>
      <c r="AE8559" t="s">
        <v>25757</v>
      </c>
      <c r="AF8559" t="s">
        <v>25758</v>
      </c>
      <c r="AG8559">
        <v>0.97</v>
      </c>
      <c r="AH8559" t="s">
        <v>36</v>
      </c>
      <c r="AI8559" t="s">
        <v>37</v>
      </c>
      <c r="AJ8559" t="s">
        <v>38</v>
      </c>
    </row>
    <row r="8560" spans="1:36" x14ac:dyDescent="0.25">
      <c r="A8560" t="s">
        <v>32</v>
      </c>
      <c r="B8560" t="s">
        <v>25759</v>
      </c>
      <c r="C8560">
        <f>YEAR(B8560)</f>
        <v>2023</v>
      </c>
      <c r="D8560">
        <v>77</v>
      </c>
      <c r="E8560">
        <v>69.8</v>
      </c>
      <c r="F8560">
        <v>73.599999999999994</v>
      </c>
      <c r="H8560" s="2">
        <f>IF(F8560-78.76&lt;=0,0,IF(F8560-78.76&lt;=1,1,2))</f>
        <v>0</v>
      </c>
      <c r="I8560">
        <v>77</v>
      </c>
      <c r="J8560">
        <v>69.8</v>
      </c>
      <c r="K8560">
        <v>73.599999999999994</v>
      </c>
      <c r="L8560">
        <v>64.3</v>
      </c>
      <c r="M8560">
        <v>73.099999999999994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21.9</v>
      </c>
      <c r="V8560">
        <v>20.8</v>
      </c>
      <c r="W8560">
        <v>297.60000000000002</v>
      </c>
      <c r="X8560">
        <v>1010.2</v>
      </c>
      <c r="Y8560">
        <v>44.9</v>
      </c>
      <c r="Z8560">
        <v>6.2</v>
      </c>
      <c r="AA8560">
        <v>283</v>
      </c>
      <c r="AB8560">
        <v>24.7</v>
      </c>
      <c r="AC8560">
        <v>9</v>
      </c>
      <c r="AD8560">
        <v>0</v>
      </c>
      <c r="AE8560" t="s">
        <v>25760</v>
      </c>
      <c r="AF8560" t="s">
        <v>25761</v>
      </c>
      <c r="AG8560">
        <v>0</v>
      </c>
      <c r="AH8560" t="s">
        <v>36</v>
      </c>
      <c r="AI8560" t="s">
        <v>37</v>
      </c>
      <c r="AJ8560" t="s">
        <v>38</v>
      </c>
    </row>
    <row r="8561" spans="1:36" x14ac:dyDescent="0.25">
      <c r="A8561" t="s">
        <v>32</v>
      </c>
      <c r="B8561" t="s">
        <v>25762</v>
      </c>
      <c r="C8561">
        <f>YEAR(B8561)</f>
        <v>2023</v>
      </c>
      <c r="D8561">
        <v>78.8</v>
      </c>
      <c r="E8561">
        <v>68</v>
      </c>
      <c r="F8561">
        <v>73.599999999999994</v>
      </c>
      <c r="H8561" s="2">
        <f>IF(F8561-78.76&lt;=0,0,IF(F8561-78.76&lt;=1,1,2))</f>
        <v>0</v>
      </c>
      <c r="I8561">
        <v>78.8</v>
      </c>
      <c r="J8561">
        <v>68</v>
      </c>
      <c r="K8561">
        <v>73.599999999999994</v>
      </c>
      <c r="L8561">
        <v>65</v>
      </c>
      <c r="M8561">
        <v>75</v>
      </c>
      <c r="O8561">
        <v>1.9E-2</v>
      </c>
      <c r="P8561">
        <v>100</v>
      </c>
      <c r="Q8561">
        <v>4.17</v>
      </c>
      <c r="R8561" t="s">
        <v>40</v>
      </c>
      <c r="S8561">
        <v>0</v>
      </c>
      <c r="T8561">
        <v>0</v>
      </c>
      <c r="U8561">
        <v>27.5</v>
      </c>
      <c r="V8561">
        <v>18.3</v>
      </c>
      <c r="W8561">
        <v>304.89999999999998</v>
      </c>
      <c r="X8561">
        <v>1014.4</v>
      </c>
      <c r="Y8561">
        <v>33.299999999999997</v>
      </c>
      <c r="Z8561">
        <v>6.2</v>
      </c>
      <c r="AA8561">
        <v>332.8</v>
      </c>
      <c r="AB8561">
        <v>28.7</v>
      </c>
      <c r="AC8561">
        <v>10</v>
      </c>
      <c r="AD8561">
        <v>0</v>
      </c>
      <c r="AE8561" t="s">
        <v>25763</v>
      </c>
      <c r="AF8561" t="s">
        <v>25764</v>
      </c>
      <c r="AG8561">
        <v>0.04</v>
      </c>
      <c r="AH8561" t="s">
        <v>56</v>
      </c>
      <c r="AI8561" t="s">
        <v>78</v>
      </c>
      <c r="AJ8561" t="s">
        <v>40</v>
      </c>
    </row>
    <row r="8562" spans="1:36" x14ac:dyDescent="0.25">
      <c r="A8562" t="s">
        <v>32</v>
      </c>
      <c r="B8562" t="s">
        <v>25765</v>
      </c>
      <c r="C8562">
        <f>YEAR(B8562)</f>
        <v>2023</v>
      </c>
      <c r="D8562">
        <v>82.4</v>
      </c>
      <c r="E8562">
        <v>66.2</v>
      </c>
      <c r="F8562">
        <v>74.8</v>
      </c>
      <c r="H8562" s="2">
        <f>IF(F8562-78.76&lt;=0,0,IF(F8562-78.76&lt;=1,1,2))</f>
        <v>0</v>
      </c>
      <c r="I8562">
        <v>84.6</v>
      </c>
      <c r="J8562">
        <v>66.2</v>
      </c>
      <c r="K8562">
        <v>75.2</v>
      </c>
      <c r="L8562">
        <v>63.6</v>
      </c>
      <c r="M8562">
        <v>69.099999999999994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24.4</v>
      </c>
      <c r="V8562">
        <v>9.1999999999999993</v>
      </c>
      <c r="W8562">
        <v>324.39999999999998</v>
      </c>
      <c r="X8562">
        <v>1015.2</v>
      </c>
      <c r="Y8562">
        <v>8.3000000000000007</v>
      </c>
      <c r="Z8562">
        <v>6.2</v>
      </c>
      <c r="AA8562">
        <v>340.4</v>
      </c>
      <c r="AB8562">
        <v>29.4</v>
      </c>
      <c r="AC8562">
        <v>10</v>
      </c>
      <c r="AD8562">
        <v>0</v>
      </c>
      <c r="AE8562" t="s">
        <v>25766</v>
      </c>
      <c r="AF8562" t="s">
        <v>25767</v>
      </c>
      <c r="AG8562">
        <v>7.0000000000000007E-2</v>
      </c>
      <c r="AH8562" t="s">
        <v>330</v>
      </c>
      <c r="AI8562" t="s">
        <v>9140</v>
      </c>
      <c r="AJ8562" t="s">
        <v>331</v>
      </c>
    </row>
    <row r="8563" spans="1:36" x14ac:dyDescent="0.25">
      <c r="A8563" t="s">
        <v>32</v>
      </c>
      <c r="B8563" t="s">
        <v>25768</v>
      </c>
      <c r="C8563">
        <f>YEAR(B8563)</f>
        <v>2023</v>
      </c>
      <c r="D8563">
        <v>80.599999999999994</v>
      </c>
      <c r="E8563">
        <v>68</v>
      </c>
      <c r="F8563">
        <v>75.3</v>
      </c>
      <c r="H8563" s="2">
        <f>IF(F8563-78.76&lt;=0,0,IF(F8563-78.76&lt;=1,1,2))</f>
        <v>0</v>
      </c>
      <c r="I8563">
        <v>82.7</v>
      </c>
      <c r="J8563">
        <v>68</v>
      </c>
      <c r="K8563">
        <v>75.8</v>
      </c>
      <c r="L8563">
        <v>62.7</v>
      </c>
      <c r="M8563">
        <v>65.599999999999994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31.8</v>
      </c>
      <c r="V8563">
        <v>19.7</v>
      </c>
      <c r="W8563">
        <v>296.39999999999998</v>
      </c>
      <c r="X8563">
        <v>1015.2</v>
      </c>
      <c r="Y8563">
        <v>8.1999999999999993</v>
      </c>
      <c r="Z8563">
        <v>6.2</v>
      </c>
      <c r="AA8563">
        <v>340</v>
      </c>
      <c r="AB8563">
        <v>29.3</v>
      </c>
      <c r="AC8563">
        <v>10</v>
      </c>
      <c r="AD8563">
        <v>0</v>
      </c>
      <c r="AE8563" t="s">
        <v>25769</v>
      </c>
      <c r="AF8563" t="s">
        <v>25770</v>
      </c>
      <c r="AG8563">
        <v>0.1</v>
      </c>
      <c r="AH8563" t="s">
        <v>330</v>
      </c>
      <c r="AI8563" t="s">
        <v>9140</v>
      </c>
      <c r="AJ8563" t="s">
        <v>331</v>
      </c>
    </row>
    <row r="8564" spans="1:36" x14ac:dyDescent="0.25">
      <c r="A8564" t="s">
        <v>32</v>
      </c>
      <c r="B8564" t="s">
        <v>25771</v>
      </c>
      <c r="C8564">
        <f>YEAR(B8564)</f>
        <v>2023</v>
      </c>
      <c r="D8564">
        <v>80.599999999999994</v>
      </c>
      <c r="E8564">
        <v>69.8</v>
      </c>
      <c r="F8564">
        <v>76.900000000000006</v>
      </c>
      <c r="H8564" s="2">
        <f>IF(F8564-78.76&lt;=0,0,IF(F8564-78.76&lt;=1,1,2))</f>
        <v>0</v>
      </c>
      <c r="I8564">
        <v>83.3</v>
      </c>
      <c r="J8564">
        <v>69.8</v>
      </c>
      <c r="K8564">
        <v>77.5</v>
      </c>
      <c r="L8564">
        <v>64</v>
      </c>
      <c r="M8564">
        <v>64.7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32.4</v>
      </c>
      <c r="V8564">
        <v>18.3</v>
      </c>
      <c r="W8564">
        <v>299.2</v>
      </c>
      <c r="X8564">
        <v>1015</v>
      </c>
      <c r="Y8564">
        <v>14.6</v>
      </c>
      <c r="Z8564">
        <v>6.2</v>
      </c>
      <c r="AA8564">
        <v>337.1</v>
      </c>
      <c r="AB8564">
        <v>29.1</v>
      </c>
      <c r="AC8564">
        <v>10</v>
      </c>
      <c r="AD8564">
        <v>0</v>
      </c>
      <c r="AE8564" t="s">
        <v>25772</v>
      </c>
      <c r="AF8564" t="s">
        <v>25773</v>
      </c>
      <c r="AG8564">
        <v>0.14000000000000001</v>
      </c>
      <c r="AH8564" t="s">
        <v>330</v>
      </c>
      <c r="AI8564" t="s">
        <v>9140</v>
      </c>
      <c r="AJ8564" t="s">
        <v>331</v>
      </c>
    </row>
    <row r="8565" spans="1:36" x14ac:dyDescent="0.25">
      <c r="A8565" t="s">
        <v>32</v>
      </c>
      <c r="B8565" t="s">
        <v>25774</v>
      </c>
      <c r="C8565">
        <f>YEAR(B8565)</f>
        <v>2023</v>
      </c>
      <c r="D8565">
        <v>80.599999999999994</v>
      </c>
      <c r="E8565">
        <v>73.400000000000006</v>
      </c>
      <c r="F8565">
        <v>77.099999999999994</v>
      </c>
      <c r="H8565" s="2">
        <f>IF(F8565-78.76&lt;=0,0,IF(F8565-78.76&lt;=1,1,2))</f>
        <v>0</v>
      </c>
      <c r="I8565">
        <v>84.6</v>
      </c>
      <c r="J8565">
        <v>73.400000000000006</v>
      </c>
      <c r="K8565">
        <v>77.7</v>
      </c>
      <c r="L8565">
        <v>67</v>
      </c>
      <c r="M8565">
        <v>71.2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24.2</v>
      </c>
      <c r="V8565">
        <v>17.2</v>
      </c>
      <c r="W8565">
        <v>309.3</v>
      </c>
      <c r="X8565">
        <v>1013.9</v>
      </c>
      <c r="Y8565">
        <v>3.8</v>
      </c>
      <c r="Z8565">
        <v>6.2</v>
      </c>
      <c r="AA8565">
        <v>339.3</v>
      </c>
      <c r="AB8565">
        <v>29.3</v>
      </c>
      <c r="AC8565">
        <v>10</v>
      </c>
      <c r="AD8565">
        <v>0</v>
      </c>
      <c r="AE8565" t="s">
        <v>25775</v>
      </c>
      <c r="AF8565" t="s">
        <v>25776</v>
      </c>
      <c r="AG8565">
        <v>0.17</v>
      </c>
      <c r="AH8565" t="s">
        <v>330</v>
      </c>
      <c r="AI8565" t="s">
        <v>9140</v>
      </c>
      <c r="AJ8565" t="s">
        <v>331</v>
      </c>
    </row>
    <row r="8566" spans="1:36" x14ac:dyDescent="0.25">
      <c r="A8566" t="s">
        <v>32</v>
      </c>
      <c r="B8566" t="s">
        <v>25777</v>
      </c>
      <c r="C8566">
        <f>YEAR(B8566)</f>
        <v>2023</v>
      </c>
      <c r="D8566">
        <v>82.4</v>
      </c>
      <c r="E8566">
        <v>66.2</v>
      </c>
      <c r="F8566">
        <v>75.099999999999994</v>
      </c>
      <c r="H8566" s="2">
        <f>IF(F8566-78.76&lt;=0,0,IF(F8566-78.76&lt;=1,1,2))</f>
        <v>0</v>
      </c>
      <c r="I8566">
        <v>84</v>
      </c>
      <c r="J8566">
        <v>66.2</v>
      </c>
      <c r="K8566">
        <v>76</v>
      </c>
      <c r="L8566">
        <v>63</v>
      </c>
      <c r="M8566">
        <v>66.5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24.2</v>
      </c>
      <c r="V8566">
        <v>11.4</v>
      </c>
      <c r="W8566">
        <v>208.4</v>
      </c>
      <c r="X8566">
        <v>1013.2</v>
      </c>
      <c r="Y8566">
        <v>0</v>
      </c>
      <c r="Z8566">
        <v>6.2</v>
      </c>
      <c r="AA8566">
        <v>343.2</v>
      </c>
      <c r="AB8566">
        <v>29.8</v>
      </c>
      <c r="AC8566">
        <v>10</v>
      </c>
      <c r="AD8566">
        <v>0</v>
      </c>
      <c r="AE8566" t="s">
        <v>25778</v>
      </c>
      <c r="AF8566" t="s">
        <v>25779</v>
      </c>
      <c r="AG8566">
        <v>0.2</v>
      </c>
      <c r="AH8566" t="s">
        <v>330</v>
      </c>
      <c r="AI8566" t="s">
        <v>9140</v>
      </c>
      <c r="AJ8566" t="s">
        <v>331</v>
      </c>
    </row>
    <row r="8567" spans="1:36" x14ac:dyDescent="0.25">
      <c r="A8567" t="s">
        <v>32</v>
      </c>
      <c r="B8567" t="s">
        <v>25780</v>
      </c>
      <c r="C8567">
        <f>YEAR(B8567)</f>
        <v>2023</v>
      </c>
      <c r="D8567">
        <v>82.4</v>
      </c>
      <c r="E8567">
        <v>66.2</v>
      </c>
      <c r="F8567">
        <v>75.599999999999994</v>
      </c>
      <c r="H8567" s="2">
        <f>IF(F8567-78.76&lt;=0,0,IF(F8567-78.76&lt;=1,1,2))</f>
        <v>0</v>
      </c>
      <c r="I8567">
        <v>85.4</v>
      </c>
      <c r="J8567">
        <v>66.2</v>
      </c>
      <c r="K8567">
        <v>76.599999999999994</v>
      </c>
      <c r="L8567">
        <v>63.8</v>
      </c>
      <c r="M8567">
        <v>67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21.7</v>
      </c>
      <c r="V8567">
        <v>8.1</v>
      </c>
      <c r="W8567">
        <v>321.5</v>
      </c>
      <c r="X8567">
        <v>1011.5</v>
      </c>
      <c r="Y8567">
        <v>0.1</v>
      </c>
      <c r="Z8567">
        <v>6.2</v>
      </c>
      <c r="AA8567">
        <v>346.5</v>
      </c>
      <c r="AB8567">
        <v>29.9</v>
      </c>
      <c r="AC8567">
        <v>10</v>
      </c>
      <c r="AD8567">
        <v>0</v>
      </c>
      <c r="AE8567" t="s">
        <v>25781</v>
      </c>
      <c r="AF8567" t="s">
        <v>25782</v>
      </c>
      <c r="AG8567">
        <v>0.23</v>
      </c>
      <c r="AH8567" t="s">
        <v>330</v>
      </c>
      <c r="AI8567" t="s">
        <v>9140</v>
      </c>
      <c r="AJ8567" t="s">
        <v>331</v>
      </c>
    </row>
    <row r="8568" spans="1:36" x14ac:dyDescent="0.25">
      <c r="A8568" t="s">
        <v>32</v>
      </c>
      <c r="B8568" t="s">
        <v>25783</v>
      </c>
      <c r="C8568">
        <f>YEAR(B8568)</f>
        <v>2023</v>
      </c>
      <c r="D8568">
        <v>82.4</v>
      </c>
      <c r="E8568">
        <v>68</v>
      </c>
      <c r="F8568">
        <v>76.3</v>
      </c>
      <c r="H8568" s="2">
        <f>IF(F8568-78.76&lt;=0,0,IF(F8568-78.76&lt;=1,1,2))</f>
        <v>0</v>
      </c>
      <c r="I8568">
        <v>85.4</v>
      </c>
      <c r="J8568">
        <v>68</v>
      </c>
      <c r="K8568">
        <v>77.8</v>
      </c>
      <c r="L8568">
        <v>63.6</v>
      </c>
      <c r="M8568">
        <v>65.400000000000006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20.399999999999999</v>
      </c>
      <c r="V8568">
        <v>11.4</v>
      </c>
      <c r="W8568">
        <v>292.7</v>
      </c>
      <c r="X8568">
        <v>1009</v>
      </c>
      <c r="Y8568">
        <v>29.7</v>
      </c>
      <c r="Z8568">
        <v>6.2</v>
      </c>
      <c r="AA8568">
        <v>329.5</v>
      </c>
      <c r="AB8568">
        <v>28.4</v>
      </c>
      <c r="AC8568">
        <v>10</v>
      </c>
      <c r="AD8568">
        <v>0</v>
      </c>
      <c r="AE8568" t="s">
        <v>25784</v>
      </c>
      <c r="AF8568" t="s">
        <v>25785</v>
      </c>
      <c r="AG8568">
        <v>0.25</v>
      </c>
      <c r="AH8568" t="s">
        <v>36</v>
      </c>
      <c r="AI8568" t="s">
        <v>37</v>
      </c>
      <c r="AJ8568" t="s">
        <v>38</v>
      </c>
    </row>
    <row r="8569" spans="1:36" x14ac:dyDescent="0.25">
      <c r="A8569" t="s">
        <v>32</v>
      </c>
      <c r="B8569" t="s">
        <v>25786</v>
      </c>
      <c r="C8569">
        <f>YEAR(B8569)</f>
        <v>2023</v>
      </c>
      <c r="D8569">
        <v>84.2</v>
      </c>
      <c r="E8569">
        <v>75.2</v>
      </c>
      <c r="F8569">
        <v>78.7</v>
      </c>
      <c r="H8569" s="2">
        <f>IF(F8569-78.76&lt;=0,0,IF(F8569-78.76&lt;=1,1,2))</f>
        <v>0</v>
      </c>
      <c r="I8569">
        <v>87.4</v>
      </c>
      <c r="J8569">
        <v>75.2</v>
      </c>
      <c r="K8569">
        <v>79.900000000000006</v>
      </c>
      <c r="L8569">
        <v>67.3</v>
      </c>
      <c r="M8569">
        <v>68.400000000000006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29.5</v>
      </c>
      <c r="V8569">
        <v>18.3</v>
      </c>
      <c r="W8569">
        <v>299.2</v>
      </c>
      <c r="X8569">
        <v>1010.3</v>
      </c>
      <c r="Y8569">
        <v>22.2</v>
      </c>
      <c r="Z8569">
        <v>6.2</v>
      </c>
      <c r="AA8569">
        <v>331.9</v>
      </c>
      <c r="AB8569">
        <v>28.6</v>
      </c>
      <c r="AC8569">
        <v>10</v>
      </c>
      <c r="AD8569">
        <v>0</v>
      </c>
      <c r="AE8569" t="s">
        <v>25787</v>
      </c>
      <c r="AF8569" t="s">
        <v>25788</v>
      </c>
      <c r="AG8569">
        <v>0.3</v>
      </c>
      <c r="AH8569" t="s">
        <v>36</v>
      </c>
      <c r="AI8569" t="s">
        <v>37</v>
      </c>
      <c r="AJ8569" t="s">
        <v>38</v>
      </c>
    </row>
    <row r="8570" spans="1:36" x14ac:dyDescent="0.25">
      <c r="A8570" t="s">
        <v>32</v>
      </c>
      <c r="B8570" t="s">
        <v>25789</v>
      </c>
      <c r="C8570">
        <f>YEAR(B8570)</f>
        <v>2023</v>
      </c>
      <c r="D8570">
        <v>84.2</v>
      </c>
      <c r="E8570">
        <v>69.8</v>
      </c>
      <c r="F8570">
        <v>78</v>
      </c>
      <c r="H8570" s="2">
        <f>IF(F8570-78.76&lt;=0,0,IF(F8570-78.76&lt;=1,1,2))</f>
        <v>0</v>
      </c>
      <c r="I8570">
        <v>86.5</v>
      </c>
      <c r="J8570">
        <v>69.8</v>
      </c>
      <c r="K8570">
        <v>79</v>
      </c>
      <c r="L8570">
        <v>67.099999999999994</v>
      </c>
      <c r="M8570">
        <v>70.099999999999994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24.4</v>
      </c>
      <c r="V8570">
        <v>15</v>
      </c>
      <c r="W8570">
        <v>303.39999999999998</v>
      </c>
      <c r="X8570">
        <v>1011.7</v>
      </c>
      <c r="Y8570">
        <v>19.899999999999999</v>
      </c>
      <c r="Z8570">
        <v>6.2</v>
      </c>
      <c r="AA8570">
        <v>336.8</v>
      </c>
      <c r="AB8570">
        <v>29</v>
      </c>
      <c r="AC8570">
        <v>10</v>
      </c>
      <c r="AD8570">
        <v>0</v>
      </c>
      <c r="AE8570" t="s">
        <v>25790</v>
      </c>
      <c r="AF8570" t="s">
        <v>25791</v>
      </c>
      <c r="AG8570">
        <v>0.33</v>
      </c>
      <c r="AH8570" t="s">
        <v>330</v>
      </c>
      <c r="AI8570" t="s">
        <v>9140</v>
      </c>
      <c r="AJ8570" t="s">
        <v>331</v>
      </c>
    </row>
    <row r="8571" spans="1:36" x14ac:dyDescent="0.25">
      <c r="A8571" t="s">
        <v>32</v>
      </c>
      <c r="B8571" t="s">
        <v>25792</v>
      </c>
      <c r="C8571">
        <f>YEAR(B8571)</f>
        <v>2023</v>
      </c>
      <c r="D8571">
        <v>82.4</v>
      </c>
      <c r="E8571">
        <v>68</v>
      </c>
      <c r="F8571">
        <v>76.3</v>
      </c>
      <c r="H8571" s="2">
        <f>IF(F8571-78.76&lt;=0,0,IF(F8571-78.76&lt;=1,1,2))</f>
        <v>0</v>
      </c>
      <c r="I8571">
        <v>87.2</v>
      </c>
      <c r="J8571">
        <v>68</v>
      </c>
      <c r="K8571">
        <v>77.7</v>
      </c>
      <c r="L8571">
        <v>66.8</v>
      </c>
      <c r="M8571">
        <v>73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24.6</v>
      </c>
      <c r="V8571">
        <v>19.7</v>
      </c>
      <c r="W8571">
        <v>300.7</v>
      </c>
      <c r="X8571">
        <v>1012.4</v>
      </c>
      <c r="Y8571">
        <v>15.9</v>
      </c>
      <c r="Z8571">
        <v>6.2</v>
      </c>
      <c r="AA8571">
        <v>341.7</v>
      </c>
      <c r="AB8571">
        <v>29.5</v>
      </c>
      <c r="AC8571">
        <v>10</v>
      </c>
      <c r="AD8571">
        <v>0</v>
      </c>
      <c r="AE8571" t="s">
        <v>25793</v>
      </c>
      <c r="AF8571" t="s">
        <v>25794</v>
      </c>
      <c r="AG8571">
        <v>0.37</v>
      </c>
      <c r="AH8571" t="s">
        <v>330</v>
      </c>
      <c r="AI8571" t="s">
        <v>9140</v>
      </c>
      <c r="AJ8571" t="s">
        <v>331</v>
      </c>
    </row>
    <row r="8572" spans="1:36" x14ac:dyDescent="0.25">
      <c r="A8572" t="s">
        <v>32</v>
      </c>
      <c r="B8572" t="s">
        <v>25795</v>
      </c>
      <c r="C8572">
        <f>YEAR(B8572)</f>
        <v>2023</v>
      </c>
      <c r="D8572">
        <v>80.599999999999994</v>
      </c>
      <c r="E8572">
        <v>71.599999999999994</v>
      </c>
      <c r="F8572">
        <v>77</v>
      </c>
      <c r="H8572" s="2">
        <f>IF(F8572-78.76&lt;=0,0,IF(F8572-78.76&lt;=1,1,2))</f>
        <v>0</v>
      </c>
      <c r="I8572">
        <v>84.6</v>
      </c>
      <c r="J8572">
        <v>71.599999999999994</v>
      </c>
      <c r="K8572">
        <v>77.900000000000006</v>
      </c>
      <c r="L8572">
        <v>69.7</v>
      </c>
      <c r="M8572">
        <v>78.8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23.9</v>
      </c>
      <c r="V8572">
        <v>11.4</v>
      </c>
      <c r="W8572">
        <v>322.7</v>
      </c>
      <c r="X8572">
        <v>1013.5</v>
      </c>
      <c r="Y8572">
        <v>32.4</v>
      </c>
      <c r="Z8572">
        <v>6.2</v>
      </c>
      <c r="AA8572">
        <v>331.1</v>
      </c>
      <c r="AB8572">
        <v>28.6</v>
      </c>
      <c r="AC8572">
        <v>10</v>
      </c>
      <c r="AD8572">
        <v>0</v>
      </c>
      <c r="AE8572" t="s">
        <v>25796</v>
      </c>
      <c r="AF8572" t="s">
        <v>25797</v>
      </c>
      <c r="AG8572">
        <v>0.4</v>
      </c>
      <c r="AH8572" t="s">
        <v>36</v>
      </c>
      <c r="AI8572" t="s">
        <v>37</v>
      </c>
      <c r="AJ8572" t="s">
        <v>38</v>
      </c>
    </row>
    <row r="8573" spans="1:36" x14ac:dyDescent="0.25">
      <c r="A8573" t="s">
        <v>32</v>
      </c>
      <c r="B8573" t="s">
        <v>25798</v>
      </c>
      <c r="C8573">
        <f>YEAR(B8573)</f>
        <v>2023</v>
      </c>
      <c r="D8573">
        <v>82.4</v>
      </c>
      <c r="E8573">
        <v>69.8</v>
      </c>
      <c r="F8573">
        <v>76.2</v>
      </c>
      <c r="H8573" s="2">
        <f>IF(F8573-78.76&lt;=0,0,IF(F8573-78.76&lt;=1,1,2))</f>
        <v>0</v>
      </c>
      <c r="I8573">
        <v>88.3</v>
      </c>
      <c r="J8573">
        <v>69.8</v>
      </c>
      <c r="K8573">
        <v>77.8</v>
      </c>
      <c r="L8573">
        <v>69.8</v>
      </c>
      <c r="M8573">
        <v>80.900000000000006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22.8</v>
      </c>
      <c r="V8573">
        <v>9.1999999999999993</v>
      </c>
      <c r="W8573">
        <v>335.5</v>
      </c>
      <c r="X8573">
        <v>1011.4</v>
      </c>
      <c r="Y8573">
        <v>35.200000000000003</v>
      </c>
      <c r="Z8573">
        <v>6.2</v>
      </c>
      <c r="AA8573">
        <v>329.4</v>
      </c>
      <c r="AB8573">
        <v>28.5</v>
      </c>
      <c r="AC8573">
        <v>10</v>
      </c>
      <c r="AD8573">
        <v>0</v>
      </c>
      <c r="AE8573" t="s">
        <v>25799</v>
      </c>
      <c r="AF8573" t="s">
        <v>25800</v>
      </c>
      <c r="AG8573">
        <v>0.43</v>
      </c>
      <c r="AH8573" t="s">
        <v>36</v>
      </c>
      <c r="AI8573" t="s">
        <v>37</v>
      </c>
      <c r="AJ8573" t="s">
        <v>38</v>
      </c>
    </row>
    <row r="8574" spans="1:36" x14ac:dyDescent="0.25">
      <c r="A8574" t="s">
        <v>32</v>
      </c>
      <c r="B8574" t="s">
        <v>25801</v>
      </c>
      <c r="C8574">
        <f>YEAR(B8574)</f>
        <v>2023</v>
      </c>
      <c r="D8574">
        <v>86.1</v>
      </c>
      <c r="E8574">
        <v>68</v>
      </c>
      <c r="F8574">
        <v>78</v>
      </c>
      <c r="H8574" s="2">
        <f>IF(F8574-78.76&lt;=0,0,IF(F8574-78.76&lt;=1,1,2))</f>
        <v>0</v>
      </c>
      <c r="I8574">
        <v>95.2</v>
      </c>
      <c r="J8574">
        <v>68</v>
      </c>
      <c r="K8574">
        <v>80.8</v>
      </c>
      <c r="L8574">
        <v>69.3</v>
      </c>
      <c r="M8574">
        <v>75.7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18.600000000000001</v>
      </c>
      <c r="V8574">
        <v>9.1999999999999993</v>
      </c>
      <c r="W8574">
        <v>115.7</v>
      </c>
      <c r="X8574">
        <v>1009.5</v>
      </c>
      <c r="Y8574">
        <v>8.1999999999999993</v>
      </c>
      <c r="Z8574">
        <v>6.2</v>
      </c>
      <c r="AA8574">
        <v>339.1</v>
      </c>
      <c r="AB8574">
        <v>29.2</v>
      </c>
      <c r="AC8574">
        <v>10</v>
      </c>
      <c r="AD8574">
        <v>0</v>
      </c>
      <c r="AE8574" t="s">
        <v>25802</v>
      </c>
      <c r="AF8574" t="s">
        <v>25803</v>
      </c>
      <c r="AG8574">
        <v>0.46</v>
      </c>
      <c r="AH8574" t="s">
        <v>330</v>
      </c>
      <c r="AI8574" t="s">
        <v>9140</v>
      </c>
      <c r="AJ8574" t="s">
        <v>331</v>
      </c>
    </row>
    <row r="8575" spans="1:36" x14ac:dyDescent="0.25">
      <c r="A8575" t="s">
        <v>32</v>
      </c>
      <c r="B8575" t="s">
        <v>25804</v>
      </c>
      <c r="C8575">
        <f>YEAR(B8575)</f>
        <v>2023</v>
      </c>
      <c r="D8575">
        <v>84.2</v>
      </c>
      <c r="E8575">
        <v>71.599999999999994</v>
      </c>
      <c r="F8575">
        <v>78.5</v>
      </c>
      <c r="H8575" s="2">
        <f>IF(F8575-78.76&lt;=0,0,IF(F8575-78.76&lt;=1,1,2))</f>
        <v>0</v>
      </c>
      <c r="I8575">
        <v>89.4</v>
      </c>
      <c r="J8575">
        <v>71.599999999999994</v>
      </c>
      <c r="K8575">
        <v>80.5</v>
      </c>
      <c r="L8575">
        <v>69.3</v>
      </c>
      <c r="M8575">
        <v>73.900000000000006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27.7</v>
      </c>
      <c r="V8575">
        <v>20.7</v>
      </c>
      <c r="W8575">
        <v>299.60000000000002</v>
      </c>
      <c r="X8575">
        <v>1009.7</v>
      </c>
      <c r="Y8575">
        <v>19.100000000000001</v>
      </c>
      <c r="Z8575">
        <v>6.2</v>
      </c>
      <c r="AA8575">
        <v>332.9</v>
      </c>
      <c r="AB8575">
        <v>28.8</v>
      </c>
      <c r="AC8575">
        <v>10</v>
      </c>
      <c r="AD8575">
        <v>0</v>
      </c>
      <c r="AE8575" t="s">
        <v>25805</v>
      </c>
      <c r="AF8575" t="s">
        <v>25806</v>
      </c>
      <c r="AG8575">
        <v>0.5</v>
      </c>
      <c r="AH8575" t="s">
        <v>330</v>
      </c>
      <c r="AI8575" t="s">
        <v>9140</v>
      </c>
      <c r="AJ8575" t="s">
        <v>331</v>
      </c>
    </row>
    <row r="8576" spans="1:36" x14ac:dyDescent="0.25">
      <c r="A8576" t="s">
        <v>32</v>
      </c>
      <c r="B8576" t="s">
        <v>25807</v>
      </c>
      <c r="C8576">
        <f>YEAR(B8576)</f>
        <v>2023</v>
      </c>
      <c r="D8576">
        <v>84.2</v>
      </c>
      <c r="E8576">
        <v>75.2</v>
      </c>
      <c r="F8576">
        <v>79.2</v>
      </c>
      <c r="H8576" s="2">
        <f>IF(F8576-78.76&lt;=0,0,IF(F8576-78.76&lt;=1,1,2))</f>
        <v>1</v>
      </c>
      <c r="I8576">
        <v>89.6</v>
      </c>
      <c r="J8576">
        <v>75.2</v>
      </c>
      <c r="K8576">
        <v>81.5</v>
      </c>
      <c r="L8576">
        <v>71.3</v>
      </c>
      <c r="M8576">
        <v>77.3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24.2</v>
      </c>
      <c r="V8576">
        <v>15</v>
      </c>
      <c r="W8576">
        <v>315.2</v>
      </c>
      <c r="X8576">
        <v>1011.8</v>
      </c>
      <c r="Y8576">
        <v>18.399999999999999</v>
      </c>
      <c r="Z8576">
        <v>6.2</v>
      </c>
      <c r="AA8576">
        <v>329.4</v>
      </c>
      <c r="AB8576">
        <v>28.5</v>
      </c>
      <c r="AC8576">
        <v>9</v>
      </c>
      <c r="AD8576">
        <v>0</v>
      </c>
      <c r="AE8576" t="s">
        <v>25808</v>
      </c>
      <c r="AF8576" t="s">
        <v>25809</v>
      </c>
      <c r="AG8576">
        <v>0.53</v>
      </c>
      <c r="AH8576" t="s">
        <v>330</v>
      </c>
      <c r="AI8576" t="s">
        <v>9140</v>
      </c>
      <c r="AJ8576" t="s">
        <v>331</v>
      </c>
    </row>
    <row r="8577" spans="1:36" x14ac:dyDescent="0.25">
      <c r="A8577" t="s">
        <v>32</v>
      </c>
      <c r="B8577" t="s">
        <v>25810</v>
      </c>
      <c r="C8577">
        <f>YEAR(B8577)</f>
        <v>2023</v>
      </c>
      <c r="D8577">
        <v>86</v>
      </c>
      <c r="E8577">
        <v>71.599999999999994</v>
      </c>
      <c r="F8577">
        <v>79.3</v>
      </c>
      <c r="H8577" s="2">
        <f>IF(F8577-78.76&lt;=0,0,IF(F8577-78.76&lt;=1,1,2))</f>
        <v>1</v>
      </c>
      <c r="I8577">
        <v>89.4</v>
      </c>
      <c r="J8577">
        <v>71.599999999999994</v>
      </c>
      <c r="K8577">
        <v>81.3</v>
      </c>
      <c r="L8577">
        <v>68.900000000000006</v>
      </c>
      <c r="M8577">
        <v>71.7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23.9</v>
      </c>
      <c r="V8577">
        <v>16.100000000000001</v>
      </c>
      <c r="W8577">
        <v>299.7</v>
      </c>
      <c r="X8577">
        <v>1009.8</v>
      </c>
      <c r="Y8577">
        <v>4.2</v>
      </c>
      <c r="Z8577">
        <v>6.2</v>
      </c>
      <c r="AA8577">
        <v>336.1</v>
      </c>
      <c r="AB8577">
        <v>29</v>
      </c>
      <c r="AC8577">
        <v>10</v>
      </c>
      <c r="AD8577">
        <v>0</v>
      </c>
      <c r="AE8577" t="s">
        <v>25811</v>
      </c>
      <c r="AF8577" t="s">
        <v>25812</v>
      </c>
      <c r="AG8577">
        <v>0.56999999999999995</v>
      </c>
      <c r="AH8577" t="s">
        <v>330</v>
      </c>
      <c r="AI8577" t="s">
        <v>9140</v>
      </c>
      <c r="AJ8577" t="s">
        <v>331</v>
      </c>
    </row>
    <row r="8578" spans="1:36" x14ac:dyDescent="0.25">
      <c r="A8578" t="s">
        <v>32</v>
      </c>
      <c r="B8578" t="s">
        <v>25813</v>
      </c>
      <c r="C8578">
        <f>YEAR(B8578)</f>
        <v>2023</v>
      </c>
      <c r="D8578">
        <v>86</v>
      </c>
      <c r="E8578">
        <v>73.400000000000006</v>
      </c>
      <c r="F8578">
        <v>80</v>
      </c>
      <c r="H8578" s="2">
        <f>IF(F8578-78.76&lt;=0,0,IF(F8578-78.76&lt;=1,1,2))</f>
        <v>2</v>
      </c>
      <c r="I8578">
        <v>90.9</v>
      </c>
      <c r="J8578">
        <v>73.400000000000006</v>
      </c>
      <c r="K8578">
        <v>82.2</v>
      </c>
      <c r="L8578">
        <v>68.900000000000006</v>
      </c>
      <c r="M8578">
        <v>69.400000000000006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30.2</v>
      </c>
      <c r="V8578">
        <v>17.2</v>
      </c>
      <c r="W8578">
        <v>297.39999999999998</v>
      </c>
      <c r="X8578">
        <v>1009.2</v>
      </c>
      <c r="Y8578">
        <v>10.5</v>
      </c>
      <c r="Z8578">
        <v>6.2</v>
      </c>
      <c r="AA8578">
        <v>327.9</v>
      </c>
      <c r="AB8578">
        <v>28.1</v>
      </c>
      <c r="AC8578">
        <v>9</v>
      </c>
      <c r="AD8578">
        <v>0</v>
      </c>
      <c r="AE8578" t="s">
        <v>25814</v>
      </c>
      <c r="AF8578" t="s">
        <v>25815</v>
      </c>
      <c r="AG8578">
        <v>0.6</v>
      </c>
      <c r="AH8578" t="s">
        <v>330</v>
      </c>
      <c r="AI8578" t="s">
        <v>9140</v>
      </c>
      <c r="AJ8578" t="s">
        <v>331</v>
      </c>
    </row>
    <row r="8579" spans="1:36" x14ac:dyDescent="0.25">
      <c r="A8579" t="s">
        <v>32</v>
      </c>
      <c r="B8579" t="s">
        <v>25816</v>
      </c>
      <c r="C8579">
        <f>YEAR(B8579)</f>
        <v>2023</v>
      </c>
      <c r="D8579">
        <v>87.8</v>
      </c>
      <c r="E8579">
        <v>73.400000000000006</v>
      </c>
      <c r="F8579">
        <v>82</v>
      </c>
      <c r="H8579" s="2">
        <f>IF(F8579-78.76&lt;=0,0,IF(F8579-78.76&lt;=1,1,2))</f>
        <v>2</v>
      </c>
      <c r="I8579">
        <v>92.7</v>
      </c>
      <c r="J8579">
        <v>73.400000000000006</v>
      </c>
      <c r="K8579">
        <v>84.1</v>
      </c>
      <c r="L8579">
        <v>68.099999999999994</v>
      </c>
      <c r="M8579">
        <v>64.400000000000006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32.4</v>
      </c>
      <c r="V8579">
        <v>19.7</v>
      </c>
      <c r="W8579">
        <v>295.89999999999998</v>
      </c>
      <c r="X8579">
        <v>1011.8</v>
      </c>
      <c r="Y8579">
        <v>8.1999999999999993</v>
      </c>
      <c r="Z8579">
        <v>6.2</v>
      </c>
      <c r="AA8579">
        <v>333.2</v>
      </c>
      <c r="AB8579">
        <v>29</v>
      </c>
      <c r="AC8579">
        <v>10</v>
      </c>
      <c r="AD8579">
        <v>0</v>
      </c>
      <c r="AE8579" t="s">
        <v>25817</v>
      </c>
      <c r="AF8579" t="s">
        <v>25818</v>
      </c>
      <c r="AG8579">
        <v>0.64</v>
      </c>
      <c r="AH8579" t="s">
        <v>330</v>
      </c>
      <c r="AI8579" t="s">
        <v>9140</v>
      </c>
      <c r="AJ8579" t="s">
        <v>331</v>
      </c>
    </row>
    <row r="8580" spans="1:36" x14ac:dyDescent="0.25">
      <c r="A8580" t="s">
        <v>32</v>
      </c>
      <c r="B8580" t="s">
        <v>25819</v>
      </c>
      <c r="C8580">
        <f>YEAR(B8580)</f>
        <v>2023</v>
      </c>
      <c r="D8580">
        <v>87.8</v>
      </c>
      <c r="E8580">
        <v>75.2</v>
      </c>
      <c r="F8580">
        <v>81.599999999999994</v>
      </c>
      <c r="H8580" s="2">
        <f>IF(F8580-78.76&lt;=0,0,IF(F8580-78.76&lt;=1,1,2))</f>
        <v>2</v>
      </c>
      <c r="I8580">
        <v>90.6</v>
      </c>
      <c r="J8580">
        <v>75.2</v>
      </c>
      <c r="K8580">
        <v>83.8</v>
      </c>
      <c r="L8580">
        <v>68.599999999999994</v>
      </c>
      <c r="M8580">
        <v>65.5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32.200000000000003</v>
      </c>
      <c r="V8580">
        <v>19.7</v>
      </c>
      <c r="W8580">
        <v>296</v>
      </c>
      <c r="X8580">
        <v>1013.3</v>
      </c>
      <c r="Y8580">
        <v>6.6</v>
      </c>
      <c r="Z8580">
        <v>6.2</v>
      </c>
      <c r="AA8580">
        <v>333.4</v>
      </c>
      <c r="AB8580">
        <v>28.8</v>
      </c>
      <c r="AC8580">
        <v>10</v>
      </c>
      <c r="AD8580">
        <v>0</v>
      </c>
      <c r="AE8580" t="s">
        <v>25820</v>
      </c>
      <c r="AF8580" t="s">
        <v>25821</v>
      </c>
      <c r="AG8580">
        <v>0.67</v>
      </c>
      <c r="AH8580" t="s">
        <v>330</v>
      </c>
      <c r="AI8580" t="s">
        <v>9140</v>
      </c>
      <c r="AJ8580" t="s">
        <v>331</v>
      </c>
    </row>
    <row r="8581" spans="1:36" x14ac:dyDescent="0.25">
      <c r="A8581" t="s">
        <v>32</v>
      </c>
      <c r="B8581" t="s">
        <v>25822</v>
      </c>
      <c r="C8581">
        <f>YEAR(B8581)</f>
        <v>2023</v>
      </c>
      <c r="D8581">
        <v>84.2</v>
      </c>
      <c r="E8581">
        <v>77</v>
      </c>
      <c r="F8581">
        <v>80</v>
      </c>
      <c r="H8581" s="2">
        <f>IF(F8581-78.76&lt;=0,0,IF(F8581-78.76&lt;=1,1,2))</f>
        <v>2</v>
      </c>
      <c r="I8581">
        <v>85.7</v>
      </c>
      <c r="J8581">
        <v>77</v>
      </c>
      <c r="K8581">
        <v>81.2</v>
      </c>
      <c r="L8581">
        <v>66.8</v>
      </c>
      <c r="M8581">
        <v>64.400000000000006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40.299999999999997</v>
      </c>
      <c r="V8581">
        <v>19.600000000000001</v>
      </c>
      <c r="W8581">
        <v>315.2</v>
      </c>
      <c r="X8581">
        <v>1015.8</v>
      </c>
      <c r="Y8581">
        <v>23.4</v>
      </c>
      <c r="Z8581">
        <v>6.2</v>
      </c>
      <c r="AA8581">
        <v>334.3</v>
      </c>
      <c r="AB8581">
        <v>29.1</v>
      </c>
      <c r="AC8581">
        <v>10</v>
      </c>
      <c r="AD8581">
        <v>0</v>
      </c>
      <c r="AE8581" t="s">
        <v>25823</v>
      </c>
      <c r="AF8581" t="s">
        <v>25824</v>
      </c>
      <c r="AG8581">
        <v>0.71</v>
      </c>
      <c r="AH8581" t="s">
        <v>36</v>
      </c>
      <c r="AI8581" t="s">
        <v>37</v>
      </c>
      <c r="AJ8581" t="s">
        <v>38</v>
      </c>
    </row>
    <row r="8582" spans="1:36" x14ac:dyDescent="0.25">
      <c r="A8582" t="s">
        <v>32</v>
      </c>
      <c r="B8582" t="s">
        <v>25825</v>
      </c>
      <c r="C8582">
        <f>YEAR(B8582)</f>
        <v>2023</v>
      </c>
      <c r="D8582">
        <v>84.2</v>
      </c>
      <c r="E8582">
        <v>69.7</v>
      </c>
      <c r="F8582">
        <v>78.900000000000006</v>
      </c>
      <c r="H8582" s="2">
        <f>IF(F8582-78.76&lt;=0,0,IF(F8582-78.76&lt;=1,1,2))</f>
        <v>1</v>
      </c>
      <c r="I8582">
        <v>85.7</v>
      </c>
      <c r="J8582">
        <v>69.7</v>
      </c>
      <c r="K8582">
        <v>79.8</v>
      </c>
      <c r="L8582">
        <v>66.3</v>
      </c>
      <c r="M8582">
        <v>66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40</v>
      </c>
      <c r="V8582">
        <v>19.7</v>
      </c>
      <c r="W8582">
        <v>307.5</v>
      </c>
      <c r="X8582">
        <v>1016.3</v>
      </c>
      <c r="Y8582">
        <v>11.6</v>
      </c>
      <c r="Z8582">
        <v>6.2</v>
      </c>
      <c r="AA8582">
        <v>339.5</v>
      </c>
      <c r="AB8582">
        <v>29.3</v>
      </c>
      <c r="AC8582">
        <v>10</v>
      </c>
      <c r="AD8582">
        <v>0</v>
      </c>
      <c r="AE8582" t="s">
        <v>25826</v>
      </c>
      <c r="AF8582" t="s">
        <v>25827</v>
      </c>
      <c r="AG8582">
        <v>0.75</v>
      </c>
      <c r="AH8582" t="s">
        <v>330</v>
      </c>
      <c r="AI8582" t="s">
        <v>9140</v>
      </c>
      <c r="AJ8582" t="s">
        <v>331</v>
      </c>
    </row>
    <row r="8583" spans="1:36" x14ac:dyDescent="0.25">
      <c r="A8583" t="s">
        <v>32</v>
      </c>
      <c r="B8583" t="s">
        <v>25828</v>
      </c>
      <c r="C8583">
        <f>YEAR(B8583)</f>
        <v>2023</v>
      </c>
      <c r="D8583">
        <v>84.2</v>
      </c>
      <c r="E8583">
        <v>75.2</v>
      </c>
      <c r="F8583">
        <v>80.5</v>
      </c>
      <c r="H8583" s="2">
        <f>IF(F8583-78.76&lt;=0,0,IF(F8583-78.76&lt;=1,1,2))</f>
        <v>2</v>
      </c>
      <c r="I8583">
        <v>87.4</v>
      </c>
      <c r="J8583">
        <v>75.2</v>
      </c>
      <c r="K8583">
        <v>82.3</v>
      </c>
      <c r="L8583">
        <v>67.3</v>
      </c>
      <c r="M8583">
        <v>64.5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34.4</v>
      </c>
      <c r="V8583">
        <v>17.2</v>
      </c>
      <c r="W8583">
        <v>310.5</v>
      </c>
      <c r="X8583">
        <v>1015.9</v>
      </c>
      <c r="Y8583">
        <v>7.2</v>
      </c>
      <c r="Z8583">
        <v>6.2</v>
      </c>
      <c r="AA8583">
        <v>335.4</v>
      </c>
      <c r="AB8583">
        <v>29.1</v>
      </c>
      <c r="AC8583">
        <v>10</v>
      </c>
      <c r="AD8583">
        <v>0</v>
      </c>
      <c r="AE8583" t="s">
        <v>25829</v>
      </c>
      <c r="AF8583" t="s">
        <v>25830</v>
      </c>
      <c r="AG8583">
        <v>0.78</v>
      </c>
      <c r="AH8583" t="s">
        <v>330</v>
      </c>
      <c r="AI8583" t="s">
        <v>9140</v>
      </c>
      <c r="AJ8583" t="s">
        <v>331</v>
      </c>
    </row>
    <row r="8584" spans="1:36" x14ac:dyDescent="0.25">
      <c r="A8584" t="s">
        <v>32</v>
      </c>
      <c r="B8584" t="s">
        <v>25831</v>
      </c>
      <c r="C8584">
        <f>YEAR(B8584)</f>
        <v>2023</v>
      </c>
      <c r="D8584">
        <v>86</v>
      </c>
      <c r="E8584">
        <v>71.599999999999994</v>
      </c>
      <c r="F8584">
        <v>79.599999999999994</v>
      </c>
      <c r="H8584" s="2">
        <f>IF(F8584-78.76&lt;=0,0,IF(F8584-78.76&lt;=1,1,2))</f>
        <v>1</v>
      </c>
      <c r="I8584">
        <v>90.6</v>
      </c>
      <c r="J8584">
        <v>71.599999999999994</v>
      </c>
      <c r="K8584">
        <v>81.900000000000006</v>
      </c>
      <c r="L8584">
        <v>68.2</v>
      </c>
      <c r="M8584">
        <v>68.5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24.8</v>
      </c>
      <c r="V8584">
        <v>15</v>
      </c>
      <c r="W8584">
        <v>308.8</v>
      </c>
      <c r="X8584">
        <v>1016.4</v>
      </c>
      <c r="Y8584">
        <v>0.2</v>
      </c>
      <c r="Z8584">
        <v>6.2</v>
      </c>
      <c r="AA8584">
        <v>334.8</v>
      </c>
      <c r="AB8584">
        <v>29</v>
      </c>
      <c r="AC8584">
        <v>10</v>
      </c>
      <c r="AD8584">
        <v>0</v>
      </c>
      <c r="AE8584" t="s">
        <v>25832</v>
      </c>
      <c r="AF8584" t="s">
        <v>25833</v>
      </c>
      <c r="AG8584">
        <v>0.81</v>
      </c>
      <c r="AH8584" t="s">
        <v>330</v>
      </c>
      <c r="AI8584" t="s">
        <v>9140</v>
      </c>
      <c r="AJ8584" t="s">
        <v>331</v>
      </c>
    </row>
    <row r="8585" spans="1:36" x14ac:dyDescent="0.25">
      <c r="A8585" t="s">
        <v>32</v>
      </c>
      <c r="B8585" t="s">
        <v>25834</v>
      </c>
      <c r="C8585">
        <f>YEAR(B8585)</f>
        <v>2023</v>
      </c>
      <c r="D8585">
        <v>89.6</v>
      </c>
      <c r="E8585">
        <v>71.599999999999994</v>
      </c>
      <c r="F8585">
        <v>81.400000000000006</v>
      </c>
      <c r="H8585" s="2">
        <f>IF(F8585-78.76&lt;=0,0,IF(F8585-78.76&lt;=1,1,2))</f>
        <v>2</v>
      </c>
      <c r="I8585">
        <v>93.5</v>
      </c>
      <c r="J8585">
        <v>71.599999999999994</v>
      </c>
      <c r="K8585">
        <v>83.5</v>
      </c>
      <c r="L8585">
        <v>65.7</v>
      </c>
      <c r="M8585">
        <v>59.6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25.5</v>
      </c>
      <c r="V8585">
        <v>12.8</v>
      </c>
      <c r="W8585">
        <v>288.60000000000002</v>
      </c>
      <c r="X8585">
        <v>1015.3</v>
      </c>
      <c r="Y8585">
        <v>0</v>
      </c>
      <c r="Z8585">
        <v>6.2</v>
      </c>
      <c r="AA8585">
        <v>335.5</v>
      </c>
      <c r="AB8585">
        <v>29</v>
      </c>
      <c r="AC8585">
        <v>10</v>
      </c>
      <c r="AD8585">
        <v>0</v>
      </c>
      <c r="AE8585" t="s">
        <v>25835</v>
      </c>
      <c r="AF8585" t="s">
        <v>25836</v>
      </c>
      <c r="AG8585">
        <v>0.85</v>
      </c>
      <c r="AH8585" t="s">
        <v>330</v>
      </c>
      <c r="AI8585" t="s">
        <v>9140</v>
      </c>
      <c r="AJ8585" t="s">
        <v>331</v>
      </c>
    </row>
    <row r="8586" spans="1:36" x14ac:dyDescent="0.25">
      <c r="A8586" t="s">
        <v>32</v>
      </c>
      <c r="B8586" t="s">
        <v>25837</v>
      </c>
      <c r="C8586">
        <f>YEAR(B8586)</f>
        <v>2023</v>
      </c>
      <c r="D8586">
        <v>91.4</v>
      </c>
      <c r="E8586">
        <v>73.400000000000006</v>
      </c>
      <c r="F8586">
        <v>82.9</v>
      </c>
      <c r="H8586" s="2">
        <f>IF(F8586-78.76&lt;=0,0,IF(F8586-78.76&lt;=1,1,2))</f>
        <v>2</v>
      </c>
      <c r="I8586">
        <v>100.6</v>
      </c>
      <c r="J8586">
        <v>73.400000000000006</v>
      </c>
      <c r="K8586">
        <v>86.6</v>
      </c>
      <c r="L8586">
        <v>67.599999999999994</v>
      </c>
      <c r="M8586">
        <v>60.7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28.6</v>
      </c>
      <c r="V8586">
        <v>13.9</v>
      </c>
      <c r="W8586">
        <v>281.8</v>
      </c>
      <c r="X8586">
        <v>1012.2</v>
      </c>
      <c r="Y8586">
        <v>0</v>
      </c>
      <c r="Z8586">
        <v>6.2</v>
      </c>
      <c r="AA8586">
        <v>333.7</v>
      </c>
      <c r="AB8586">
        <v>28.9</v>
      </c>
      <c r="AC8586">
        <v>10</v>
      </c>
      <c r="AD8586">
        <v>0</v>
      </c>
      <c r="AE8586" t="s">
        <v>25838</v>
      </c>
      <c r="AF8586" t="s">
        <v>25839</v>
      </c>
      <c r="AG8586">
        <v>0.88</v>
      </c>
      <c r="AH8586" t="s">
        <v>330</v>
      </c>
      <c r="AI8586" t="s">
        <v>9140</v>
      </c>
      <c r="AJ8586" t="s">
        <v>331</v>
      </c>
    </row>
    <row r="8587" spans="1:36" x14ac:dyDescent="0.25">
      <c r="A8587" t="s">
        <v>32</v>
      </c>
      <c r="B8587" t="s">
        <v>25840</v>
      </c>
      <c r="C8587">
        <f>YEAR(B8587)</f>
        <v>2023</v>
      </c>
      <c r="D8587">
        <v>91.4</v>
      </c>
      <c r="E8587">
        <v>77</v>
      </c>
      <c r="F8587">
        <v>85.2</v>
      </c>
      <c r="H8587" s="2">
        <f>IF(F8587-78.76&lt;=0,0,IF(F8587-78.76&lt;=1,1,2))</f>
        <v>2</v>
      </c>
      <c r="I8587">
        <v>105.1</v>
      </c>
      <c r="J8587">
        <v>77</v>
      </c>
      <c r="K8587">
        <v>89.9</v>
      </c>
      <c r="L8587">
        <v>68.8</v>
      </c>
      <c r="M8587">
        <v>58.6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24.2</v>
      </c>
      <c r="V8587">
        <v>15</v>
      </c>
      <c r="W8587">
        <v>296.10000000000002</v>
      </c>
      <c r="X8587">
        <v>1011.7</v>
      </c>
      <c r="Y8587">
        <v>0</v>
      </c>
      <c r="Z8587">
        <v>6.2</v>
      </c>
      <c r="AA8587">
        <v>334.3</v>
      </c>
      <c r="AB8587">
        <v>29</v>
      </c>
      <c r="AC8587">
        <v>10</v>
      </c>
      <c r="AD8587">
        <v>0</v>
      </c>
      <c r="AE8587" t="s">
        <v>25841</v>
      </c>
      <c r="AF8587" t="s">
        <v>25842</v>
      </c>
      <c r="AG8587">
        <v>0.92</v>
      </c>
      <c r="AH8587" t="s">
        <v>330</v>
      </c>
      <c r="AI8587" t="s">
        <v>9140</v>
      </c>
      <c r="AJ8587" t="s">
        <v>331</v>
      </c>
    </row>
    <row r="8588" spans="1:36" x14ac:dyDescent="0.25">
      <c r="A8588" t="s">
        <v>32</v>
      </c>
      <c r="B8588" t="s">
        <v>25843</v>
      </c>
      <c r="C8588">
        <f>YEAR(B8588)</f>
        <v>2023</v>
      </c>
      <c r="D8588">
        <v>91.4</v>
      </c>
      <c r="E8588">
        <v>80.599999999999994</v>
      </c>
      <c r="F8588">
        <v>85</v>
      </c>
      <c r="H8588" s="2">
        <f>IF(F8588-78.76&lt;=0,0,IF(F8588-78.76&lt;=1,1,2))</f>
        <v>2</v>
      </c>
      <c r="I8588">
        <v>97.7</v>
      </c>
      <c r="J8588">
        <v>84.6</v>
      </c>
      <c r="K8588">
        <v>90.8</v>
      </c>
      <c r="L8588">
        <v>71.7</v>
      </c>
      <c r="M8588">
        <v>65.2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30.9</v>
      </c>
      <c r="V8588">
        <v>19.7</v>
      </c>
      <c r="W8588">
        <v>302.89999999999998</v>
      </c>
      <c r="X8588">
        <v>1011.8</v>
      </c>
      <c r="Y8588">
        <v>0</v>
      </c>
      <c r="Z8588">
        <v>6.2</v>
      </c>
      <c r="AA8588">
        <v>333.6</v>
      </c>
      <c r="AB8588">
        <v>29.1</v>
      </c>
      <c r="AC8588">
        <v>10</v>
      </c>
      <c r="AD8588">
        <v>0</v>
      </c>
      <c r="AE8588" t="s">
        <v>25844</v>
      </c>
      <c r="AF8588" t="s">
        <v>25845</v>
      </c>
      <c r="AG8588">
        <v>0.95</v>
      </c>
      <c r="AH8588" t="s">
        <v>330</v>
      </c>
      <c r="AI8588" t="s">
        <v>9140</v>
      </c>
      <c r="AJ8588" t="s">
        <v>331</v>
      </c>
    </row>
    <row r="8589" spans="1:36" x14ac:dyDescent="0.25">
      <c r="A8589" t="s">
        <v>32</v>
      </c>
      <c r="B8589" t="s">
        <v>25846</v>
      </c>
      <c r="C8589">
        <f>YEAR(B8589)</f>
        <v>2023</v>
      </c>
      <c r="D8589">
        <v>86</v>
      </c>
      <c r="E8589">
        <v>80.599999999999994</v>
      </c>
      <c r="F8589">
        <v>82.8</v>
      </c>
      <c r="H8589" s="2">
        <f>IF(F8589-78.76&lt;=0,0,IF(F8589-78.76&lt;=1,1,2))</f>
        <v>2</v>
      </c>
      <c r="I8589">
        <v>90.6</v>
      </c>
      <c r="J8589">
        <v>82.8</v>
      </c>
      <c r="K8589">
        <v>85.8</v>
      </c>
      <c r="L8589">
        <v>67.900000000000006</v>
      </c>
      <c r="M8589">
        <v>61.1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26.8</v>
      </c>
      <c r="V8589">
        <v>21.9</v>
      </c>
      <c r="W8589">
        <v>300.39999999999998</v>
      </c>
      <c r="X8589">
        <v>1011.8</v>
      </c>
      <c r="Y8589">
        <v>1.8</v>
      </c>
      <c r="Z8589">
        <v>6.2</v>
      </c>
      <c r="AA8589">
        <v>335.3</v>
      </c>
      <c r="AB8589">
        <v>29.1</v>
      </c>
      <c r="AC8589">
        <v>10</v>
      </c>
      <c r="AD8589">
        <v>0</v>
      </c>
      <c r="AE8589" t="s">
        <v>25847</v>
      </c>
      <c r="AF8589" t="s">
        <v>25848</v>
      </c>
      <c r="AG8589">
        <v>0</v>
      </c>
      <c r="AH8589" t="s">
        <v>330</v>
      </c>
      <c r="AI8589" t="s">
        <v>9140</v>
      </c>
      <c r="AJ8589" t="s">
        <v>331</v>
      </c>
    </row>
    <row r="8590" spans="1:36" x14ac:dyDescent="0.25">
      <c r="A8590" t="s">
        <v>32</v>
      </c>
      <c r="B8590" t="s">
        <v>25849</v>
      </c>
      <c r="C8590">
        <f>YEAR(B8590)</f>
        <v>2023</v>
      </c>
      <c r="D8590">
        <v>87.8</v>
      </c>
      <c r="E8590">
        <v>78.8</v>
      </c>
      <c r="F8590">
        <v>83</v>
      </c>
      <c r="H8590" s="2">
        <f>IF(F8590-78.76&lt;=0,0,IF(F8590-78.76&lt;=1,1,2))</f>
        <v>2</v>
      </c>
      <c r="I8590">
        <v>95.8</v>
      </c>
      <c r="J8590">
        <v>78.8</v>
      </c>
      <c r="K8590">
        <v>85.8</v>
      </c>
      <c r="L8590">
        <v>67</v>
      </c>
      <c r="M8590">
        <v>58.8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37.4</v>
      </c>
      <c r="V8590">
        <v>23</v>
      </c>
      <c r="W8590">
        <v>298.10000000000002</v>
      </c>
      <c r="X8590">
        <v>1010.3</v>
      </c>
      <c r="Y8590">
        <v>0.9</v>
      </c>
      <c r="Z8590">
        <v>6.2</v>
      </c>
      <c r="AA8590">
        <v>332.4</v>
      </c>
      <c r="AB8590">
        <v>28.7</v>
      </c>
      <c r="AC8590">
        <v>10</v>
      </c>
      <c r="AD8590">
        <v>0</v>
      </c>
      <c r="AE8590" t="s">
        <v>25850</v>
      </c>
      <c r="AF8590" t="s">
        <v>25851</v>
      </c>
      <c r="AG8590">
        <v>0.02</v>
      </c>
      <c r="AH8590" t="s">
        <v>330</v>
      </c>
      <c r="AI8590" t="s">
        <v>9140</v>
      </c>
      <c r="AJ8590" t="s">
        <v>331</v>
      </c>
    </row>
    <row r="8591" spans="1:36" x14ac:dyDescent="0.25">
      <c r="A8591" t="s">
        <v>32</v>
      </c>
      <c r="B8591" t="s">
        <v>25852</v>
      </c>
      <c r="C8591">
        <f>YEAR(B8591)</f>
        <v>2023</v>
      </c>
      <c r="D8591">
        <v>87.8</v>
      </c>
      <c r="E8591">
        <v>80.599999999999994</v>
      </c>
      <c r="F8591">
        <v>83.8</v>
      </c>
      <c r="H8591" s="2">
        <f>IF(F8591-78.76&lt;=0,0,IF(F8591-78.76&lt;=1,1,2))</f>
        <v>2</v>
      </c>
      <c r="I8591">
        <v>90.3</v>
      </c>
      <c r="J8591">
        <v>82.3</v>
      </c>
      <c r="K8591">
        <v>86.1</v>
      </c>
      <c r="L8591">
        <v>66.099999999999994</v>
      </c>
      <c r="M8591">
        <v>55.5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28.9</v>
      </c>
      <c r="V8591">
        <v>21.9</v>
      </c>
      <c r="W8591">
        <v>296.60000000000002</v>
      </c>
      <c r="X8591">
        <v>1008</v>
      </c>
      <c r="Y8591">
        <v>0</v>
      </c>
      <c r="Z8591">
        <v>6.2</v>
      </c>
      <c r="AA8591">
        <v>330.7</v>
      </c>
      <c r="AB8591">
        <v>28.5</v>
      </c>
      <c r="AC8591">
        <v>10</v>
      </c>
      <c r="AD8591">
        <v>0</v>
      </c>
      <c r="AE8591" t="s">
        <v>25853</v>
      </c>
      <c r="AF8591" t="s">
        <v>25854</v>
      </c>
      <c r="AG8591">
        <v>0.05</v>
      </c>
      <c r="AH8591" t="s">
        <v>330</v>
      </c>
      <c r="AI8591" t="s">
        <v>9140</v>
      </c>
      <c r="AJ8591" t="s">
        <v>331</v>
      </c>
    </row>
    <row r="8592" spans="1:36" x14ac:dyDescent="0.25">
      <c r="A8592" t="s">
        <v>32</v>
      </c>
      <c r="B8592" t="s">
        <v>25855</v>
      </c>
      <c r="C8592">
        <f>YEAR(B8592)</f>
        <v>2023</v>
      </c>
      <c r="D8592">
        <v>87.8</v>
      </c>
      <c r="E8592">
        <v>78.8</v>
      </c>
      <c r="F8592">
        <v>83.1</v>
      </c>
      <c r="H8592" s="2">
        <f>IF(F8592-78.76&lt;=0,0,IF(F8592-78.76&lt;=1,1,2))</f>
        <v>2</v>
      </c>
      <c r="I8592">
        <v>100</v>
      </c>
      <c r="J8592">
        <v>78.8</v>
      </c>
      <c r="K8592">
        <v>87.3</v>
      </c>
      <c r="L8592">
        <v>68.7</v>
      </c>
      <c r="M8592">
        <v>62.3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23</v>
      </c>
      <c r="V8592">
        <v>16.100000000000001</v>
      </c>
      <c r="W8592">
        <v>304.10000000000002</v>
      </c>
      <c r="X8592">
        <v>1007.6</v>
      </c>
      <c r="Y8592">
        <v>0</v>
      </c>
      <c r="Z8592">
        <v>6.2</v>
      </c>
      <c r="AA8592">
        <v>332.5</v>
      </c>
      <c r="AB8592">
        <v>28.7</v>
      </c>
      <c r="AC8592">
        <v>10</v>
      </c>
      <c r="AD8592">
        <v>0</v>
      </c>
      <c r="AE8592" t="s">
        <v>25856</v>
      </c>
      <c r="AF8592" t="s">
        <v>25857</v>
      </c>
      <c r="AG8592">
        <v>0.09</v>
      </c>
      <c r="AH8592" t="s">
        <v>330</v>
      </c>
      <c r="AI8592" t="s">
        <v>9140</v>
      </c>
      <c r="AJ8592" t="s">
        <v>331</v>
      </c>
    </row>
    <row r="8593" spans="1:36" x14ac:dyDescent="0.25">
      <c r="A8593" t="s">
        <v>32</v>
      </c>
      <c r="B8593" t="s">
        <v>25858</v>
      </c>
      <c r="C8593">
        <f>YEAR(B8593)</f>
        <v>2023</v>
      </c>
      <c r="D8593">
        <v>95</v>
      </c>
      <c r="E8593">
        <v>75.2</v>
      </c>
      <c r="F8593">
        <v>84.8</v>
      </c>
      <c r="H8593" s="2">
        <f>IF(F8593-78.76&lt;=0,0,IF(F8593-78.76&lt;=1,1,2))</f>
        <v>2</v>
      </c>
      <c r="I8593">
        <v>99.8</v>
      </c>
      <c r="J8593">
        <v>75.2</v>
      </c>
      <c r="K8593">
        <v>87.4</v>
      </c>
      <c r="L8593">
        <v>64.400000000000006</v>
      </c>
      <c r="M8593">
        <v>51.5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24.8</v>
      </c>
      <c r="V8593">
        <v>9.1</v>
      </c>
      <c r="W8593">
        <v>204.9</v>
      </c>
      <c r="X8593">
        <v>1010.1</v>
      </c>
      <c r="Y8593">
        <v>0</v>
      </c>
      <c r="Z8593">
        <v>6.2</v>
      </c>
      <c r="AA8593">
        <v>329.3</v>
      </c>
      <c r="AB8593">
        <v>28.4</v>
      </c>
      <c r="AC8593">
        <v>10</v>
      </c>
      <c r="AD8593">
        <v>0</v>
      </c>
      <c r="AE8593" t="s">
        <v>25859</v>
      </c>
      <c r="AF8593" t="s">
        <v>25860</v>
      </c>
      <c r="AG8593">
        <v>0.12</v>
      </c>
      <c r="AH8593" t="s">
        <v>330</v>
      </c>
      <c r="AI8593" t="s">
        <v>9140</v>
      </c>
      <c r="AJ8593" t="s">
        <v>331</v>
      </c>
    </row>
    <row r="8594" spans="1:36" x14ac:dyDescent="0.25">
      <c r="A8594" t="s">
        <v>32</v>
      </c>
      <c r="B8594" t="s">
        <v>25861</v>
      </c>
      <c r="C8594">
        <f>YEAR(B8594)</f>
        <v>2023</v>
      </c>
      <c r="D8594">
        <v>93.2</v>
      </c>
      <c r="E8594">
        <v>77</v>
      </c>
      <c r="F8594">
        <v>85</v>
      </c>
      <c r="H8594" s="2">
        <f>IF(F8594-78.76&lt;=0,0,IF(F8594-78.76&lt;=1,1,2))</f>
        <v>2</v>
      </c>
      <c r="I8594">
        <v>102.4</v>
      </c>
      <c r="J8594">
        <v>77</v>
      </c>
      <c r="K8594">
        <v>89.3</v>
      </c>
      <c r="L8594">
        <v>66.5</v>
      </c>
      <c r="M8594">
        <v>54.6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22.6</v>
      </c>
      <c r="V8594">
        <v>11.3</v>
      </c>
      <c r="W8594">
        <v>268.7</v>
      </c>
      <c r="X8594">
        <v>1013.5</v>
      </c>
      <c r="Y8594">
        <v>0</v>
      </c>
      <c r="Z8594">
        <v>6.2</v>
      </c>
      <c r="AA8594">
        <v>327.60000000000002</v>
      </c>
      <c r="AB8594">
        <v>28.4</v>
      </c>
      <c r="AC8594">
        <v>10</v>
      </c>
      <c r="AD8594">
        <v>0</v>
      </c>
      <c r="AE8594" t="s">
        <v>25862</v>
      </c>
      <c r="AF8594" t="s">
        <v>25863</v>
      </c>
      <c r="AG8594">
        <v>0.15</v>
      </c>
      <c r="AH8594" t="s">
        <v>330</v>
      </c>
      <c r="AI8594" t="s">
        <v>9140</v>
      </c>
      <c r="AJ8594" t="s">
        <v>331</v>
      </c>
    </row>
    <row r="8595" spans="1:36" x14ac:dyDescent="0.25">
      <c r="A8595" t="s">
        <v>32</v>
      </c>
      <c r="B8595" t="s">
        <v>25864</v>
      </c>
      <c r="C8595">
        <f>YEAR(B8595)</f>
        <v>2023</v>
      </c>
      <c r="D8595">
        <v>96.8</v>
      </c>
      <c r="E8595">
        <v>77</v>
      </c>
      <c r="F8595">
        <v>86.9</v>
      </c>
      <c r="H8595" s="2">
        <f>IF(F8595-78.76&lt;=0,0,IF(F8595-78.76&lt;=1,1,2))</f>
        <v>2</v>
      </c>
      <c r="I8595">
        <v>105.3</v>
      </c>
      <c r="J8595">
        <v>77</v>
      </c>
      <c r="K8595">
        <v>91.1</v>
      </c>
      <c r="L8595">
        <v>66.8</v>
      </c>
      <c r="M8595">
        <v>51.7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28.4</v>
      </c>
      <c r="V8595">
        <v>17.2</v>
      </c>
      <c r="W8595">
        <v>285.8</v>
      </c>
      <c r="X8595">
        <v>1013.3</v>
      </c>
      <c r="Y8595">
        <v>0</v>
      </c>
      <c r="Z8595">
        <v>6.2</v>
      </c>
      <c r="AA8595">
        <v>328.9</v>
      </c>
      <c r="AB8595">
        <v>28.4</v>
      </c>
      <c r="AC8595">
        <v>10</v>
      </c>
      <c r="AD8595">
        <v>0</v>
      </c>
      <c r="AE8595" t="s">
        <v>25865</v>
      </c>
      <c r="AF8595" t="s">
        <v>25866</v>
      </c>
      <c r="AG8595">
        <v>0.19</v>
      </c>
      <c r="AH8595" t="s">
        <v>330</v>
      </c>
      <c r="AI8595" t="s">
        <v>9140</v>
      </c>
      <c r="AJ8595" t="s">
        <v>331</v>
      </c>
    </row>
    <row r="8596" spans="1:36" x14ac:dyDescent="0.25">
      <c r="A8596" t="s">
        <v>32</v>
      </c>
      <c r="B8596" t="s">
        <v>25867</v>
      </c>
      <c r="C8596">
        <f>YEAR(B8596)</f>
        <v>2023</v>
      </c>
      <c r="D8596">
        <v>91.4</v>
      </c>
      <c r="E8596">
        <v>78.8</v>
      </c>
      <c r="F8596">
        <v>85.6</v>
      </c>
      <c r="H8596" s="2">
        <f>IF(F8596-78.76&lt;=0,0,IF(F8596-78.76&lt;=1,1,2))</f>
        <v>2</v>
      </c>
      <c r="I8596">
        <v>105.2</v>
      </c>
      <c r="J8596">
        <v>78.8</v>
      </c>
      <c r="K8596">
        <v>91.1</v>
      </c>
      <c r="L8596">
        <v>68.2</v>
      </c>
      <c r="M8596">
        <v>56.9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30</v>
      </c>
      <c r="V8596">
        <v>17.2</v>
      </c>
      <c r="W8596">
        <v>299</v>
      </c>
      <c r="X8596">
        <v>1011.8</v>
      </c>
      <c r="Y8596">
        <v>0.1</v>
      </c>
      <c r="Z8596">
        <v>6.2</v>
      </c>
      <c r="AA8596">
        <v>326.60000000000002</v>
      </c>
      <c r="AB8596">
        <v>28.3</v>
      </c>
      <c r="AC8596">
        <v>10</v>
      </c>
      <c r="AD8596">
        <v>0</v>
      </c>
      <c r="AE8596" t="s">
        <v>25868</v>
      </c>
      <c r="AF8596" t="s">
        <v>25869</v>
      </c>
      <c r="AG8596">
        <v>0.22</v>
      </c>
      <c r="AH8596" t="s">
        <v>330</v>
      </c>
      <c r="AI8596" t="s">
        <v>9140</v>
      </c>
      <c r="AJ8596" t="s">
        <v>331</v>
      </c>
    </row>
    <row r="8597" spans="1:36" x14ac:dyDescent="0.25">
      <c r="A8597" t="s">
        <v>32</v>
      </c>
      <c r="B8597" t="s">
        <v>25870</v>
      </c>
      <c r="C8597">
        <f>YEAR(B8597)</f>
        <v>2023</v>
      </c>
      <c r="D8597">
        <v>91.4</v>
      </c>
      <c r="E8597">
        <v>78.8</v>
      </c>
      <c r="F8597">
        <v>85.2</v>
      </c>
      <c r="H8597" s="2">
        <f>IF(F8597-78.76&lt;=0,0,IF(F8597-78.76&lt;=1,1,2))</f>
        <v>2</v>
      </c>
      <c r="I8597">
        <v>98.6</v>
      </c>
      <c r="J8597">
        <v>78.8</v>
      </c>
      <c r="K8597">
        <v>89.1</v>
      </c>
      <c r="L8597">
        <v>68.599999999999994</v>
      </c>
      <c r="M8597">
        <v>58.1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37.1</v>
      </c>
      <c r="V8597">
        <v>16.100000000000001</v>
      </c>
      <c r="W8597">
        <v>309.39999999999998</v>
      </c>
      <c r="X8597">
        <v>1010.5</v>
      </c>
      <c r="Y8597">
        <v>0</v>
      </c>
      <c r="Z8597">
        <v>6.2</v>
      </c>
      <c r="AA8597">
        <v>327.60000000000002</v>
      </c>
      <c r="AB8597">
        <v>28.4</v>
      </c>
      <c r="AC8597">
        <v>10</v>
      </c>
      <c r="AD8597">
        <v>0</v>
      </c>
      <c r="AE8597" t="s">
        <v>25871</v>
      </c>
      <c r="AF8597" t="s">
        <v>25872</v>
      </c>
      <c r="AG8597">
        <v>0.25</v>
      </c>
      <c r="AH8597" t="s">
        <v>330</v>
      </c>
      <c r="AI8597" t="s">
        <v>9140</v>
      </c>
      <c r="AJ8597" t="s">
        <v>331</v>
      </c>
    </row>
    <row r="8598" spans="1:36" x14ac:dyDescent="0.25">
      <c r="A8598" t="s">
        <v>32</v>
      </c>
      <c r="B8598" t="s">
        <v>25873</v>
      </c>
      <c r="C8598">
        <f>YEAR(B8598)</f>
        <v>2023</v>
      </c>
      <c r="D8598">
        <v>98.6</v>
      </c>
      <c r="E8598">
        <v>77</v>
      </c>
      <c r="F8598">
        <v>88.7</v>
      </c>
      <c r="H8598" s="2">
        <f>IF(F8598-78.76&lt;=0,0,IF(F8598-78.76&lt;=1,1,2))</f>
        <v>2</v>
      </c>
      <c r="I8598">
        <v>107.8</v>
      </c>
      <c r="J8598">
        <v>77</v>
      </c>
      <c r="K8598">
        <v>91.9</v>
      </c>
      <c r="L8598">
        <v>65.7</v>
      </c>
      <c r="M8598">
        <v>47.9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23.9</v>
      </c>
      <c r="V8598">
        <v>9.1999999999999993</v>
      </c>
      <c r="W8598">
        <v>147.5</v>
      </c>
      <c r="X8598">
        <v>1006.9</v>
      </c>
      <c r="Y8598">
        <v>0</v>
      </c>
      <c r="Z8598">
        <v>6.2</v>
      </c>
      <c r="AA8598">
        <v>331.5</v>
      </c>
      <c r="AB8598">
        <v>28.5</v>
      </c>
      <c r="AC8598">
        <v>10</v>
      </c>
      <c r="AD8598">
        <v>0</v>
      </c>
      <c r="AE8598" t="s">
        <v>25874</v>
      </c>
      <c r="AF8598" t="s">
        <v>25875</v>
      </c>
      <c r="AG8598">
        <v>0.25</v>
      </c>
      <c r="AH8598" t="s">
        <v>330</v>
      </c>
      <c r="AI8598" t="s">
        <v>9140</v>
      </c>
      <c r="AJ8598" t="s">
        <v>331</v>
      </c>
    </row>
    <row r="8599" spans="1:36" x14ac:dyDescent="0.25">
      <c r="A8599" t="s">
        <v>32</v>
      </c>
      <c r="B8599" t="s">
        <v>25876</v>
      </c>
      <c r="C8599">
        <f>YEAR(B8599)</f>
        <v>2023</v>
      </c>
      <c r="D8599">
        <v>95</v>
      </c>
      <c r="E8599">
        <v>80.599999999999994</v>
      </c>
      <c r="F8599">
        <v>86.2</v>
      </c>
      <c r="H8599" s="2">
        <f>IF(F8599-78.76&lt;=0,0,IF(F8599-78.76&lt;=1,1,2))</f>
        <v>2</v>
      </c>
      <c r="I8599">
        <v>100.6</v>
      </c>
      <c r="J8599">
        <v>82.2</v>
      </c>
      <c r="K8599">
        <v>90.6</v>
      </c>
      <c r="L8599">
        <v>67.400000000000006</v>
      </c>
      <c r="M8599">
        <v>55.5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28.6</v>
      </c>
      <c r="V8599">
        <v>24.2</v>
      </c>
      <c r="W8599">
        <v>303.2</v>
      </c>
      <c r="X8599">
        <v>1006.8</v>
      </c>
      <c r="Y8599">
        <v>5</v>
      </c>
      <c r="Z8599">
        <v>6.2</v>
      </c>
      <c r="AA8599">
        <v>324.10000000000002</v>
      </c>
      <c r="AB8599">
        <v>27.8</v>
      </c>
      <c r="AC8599">
        <v>10</v>
      </c>
      <c r="AD8599">
        <v>0</v>
      </c>
      <c r="AE8599" t="s">
        <v>25877</v>
      </c>
      <c r="AF8599" t="s">
        <v>25878</v>
      </c>
      <c r="AG8599">
        <v>0.32</v>
      </c>
      <c r="AH8599" t="s">
        <v>330</v>
      </c>
      <c r="AI8599" t="s">
        <v>9140</v>
      </c>
      <c r="AJ8599" t="s">
        <v>331</v>
      </c>
    </row>
    <row r="8600" spans="1:36" x14ac:dyDescent="0.25">
      <c r="A8600" t="s">
        <v>32</v>
      </c>
      <c r="B8600" t="s">
        <v>25879</v>
      </c>
      <c r="C8600">
        <f>YEAR(B8600)</f>
        <v>2023</v>
      </c>
      <c r="D8600">
        <v>86</v>
      </c>
      <c r="E8600">
        <v>71.599999999999994</v>
      </c>
      <c r="F8600">
        <v>80.099999999999994</v>
      </c>
      <c r="H8600" s="2">
        <f>IF(F8600-78.76&lt;=0,0,IF(F8600-78.76&lt;=1,1,2))</f>
        <v>2</v>
      </c>
      <c r="I8600">
        <v>89.4</v>
      </c>
      <c r="J8600">
        <v>71.599999999999994</v>
      </c>
      <c r="K8600">
        <v>81.599999999999994</v>
      </c>
      <c r="L8600">
        <v>66.599999999999994</v>
      </c>
      <c r="M8600">
        <v>64.7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29.1</v>
      </c>
      <c r="V8600">
        <v>15</v>
      </c>
      <c r="W8600">
        <v>314.7</v>
      </c>
      <c r="X8600">
        <v>1012.7</v>
      </c>
      <c r="Y8600">
        <v>4.5999999999999996</v>
      </c>
      <c r="Z8600">
        <v>6.1</v>
      </c>
      <c r="AA8600">
        <v>325.10000000000002</v>
      </c>
      <c r="AB8600">
        <v>28.1</v>
      </c>
      <c r="AC8600">
        <v>10</v>
      </c>
      <c r="AD8600">
        <v>0</v>
      </c>
      <c r="AE8600" t="s">
        <v>25880</v>
      </c>
      <c r="AF8600" t="s">
        <v>25881</v>
      </c>
      <c r="AG8600">
        <v>0.35</v>
      </c>
      <c r="AH8600" t="s">
        <v>330</v>
      </c>
      <c r="AI8600" t="s">
        <v>9140</v>
      </c>
      <c r="AJ8600" t="s">
        <v>331</v>
      </c>
    </row>
    <row r="8601" spans="1:36" x14ac:dyDescent="0.25">
      <c r="A8601" t="s">
        <v>32</v>
      </c>
      <c r="B8601" t="s">
        <v>25882</v>
      </c>
      <c r="C8601">
        <f>YEAR(B8601)</f>
        <v>2023</v>
      </c>
      <c r="D8601">
        <v>86</v>
      </c>
      <c r="E8601">
        <v>71.599999999999994</v>
      </c>
      <c r="F8601">
        <v>80.599999999999994</v>
      </c>
      <c r="H8601" s="2">
        <f>IF(F8601-78.76&lt;=0,0,IF(F8601-78.76&lt;=1,1,2))</f>
        <v>2</v>
      </c>
      <c r="I8601">
        <v>91</v>
      </c>
      <c r="J8601">
        <v>71.599999999999994</v>
      </c>
      <c r="K8601">
        <v>82.8</v>
      </c>
      <c r="L8601">
        <v>66.900000000000006</v>
      </c>
      <c r="M8601">
        <v>63.6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29.3</v>
      </c>
      <c r="V8601">
        <v>19.7</v>
      </c>
      <c r="W8601">
        <v>302.10000000000002</v>
      </c>
      <c r="X8601">
        <v>1011</v>
      </c>
      <c r="Y8601">
        <v>8.1</v>
      </c>
      <c r="Z8601">
        <v>6.2</v>
      </c>
      <c r="AA8601">
        <v>320.8</v>
      </c>
      <c r="AB8601">
        <v>27.8</v>
      </c>
      <c r="AC8601">
        <v>9</v>
      </c>
      <c r="AD8601">
        <v>0</v>
      </c>
      <c r="AE8601" t="s">
        <v>25883</v>
      </c>
      <c r="AF8601" t="s">
        <v>25884</v>
      </c>
      <c r="AG8601">
        <v>0.39</v>
      </c>
      <c r="AH8601" t="s">
        <v>330</v>
      </c>
      <c r="AI8601" t="s">
        <v>9140</v>
      </c>
      <c r="AJ8601" t="s">
        <v>331</v>
      </c>
    </row>
    <row r="8602" spans="1:36" x14ac:dyDescent="0.25">
      <c r="A8602" t="s">
        <v>32</v>
      </c>
      <c r="B8602" t="s">
        <v>25885</v>
      </c>
      <c r="C8602">
        <f>YEAR(B8602)</f>
        <v>2023</v>
      </c>
      <c r="D8602">
        <v>87.8</v>
      </c>
      <c r="E8602">
        <v>78.8</v>
      </c>
      <c r="F8602">
        <v>83.4</v>
      </c>
      <c r="H8602" s="2">
        <f>IF(F8602-78.76&lt;=0,0,IF(F8602-78.76&lt;=1,1,2))</f>
        <v>2</v>
      </c>
      <c r="I8602">
        <v>92</v>
      </c>
      <c r="J8602">
        <v>78.8</v>
      </c>
      <c r="K8602">
        <v>85.5</v>
      </c>
      <c r="L8602">
        <v>65.7</v>
      </c>
      <c r="M8602">
        <v>55.7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34.700000000000003</v>
      </c>
      <c r="V8602">
        <v>23</v>
      </c>
      <c r="W8602">
        <v>296.5</v>
      </c>
      <c r="X8602">
        <v>1009.1</v>
      </c>
      <c r="Y8602">
        <v>2</v>
      </c>
      <c r="Z8602">
        <v>6.2</v>
      </c>
      <c r="AA8602">
        <v>323.2</v>
      </c>
      <c r="AB8602">
        <v>27.8</v>
      </c>
      <c r="AC8602">
        <v>10</v>
      </c>
      <c r="AD8602">
        <v>0</v>
      </c>
      <c r="AE8602" t="s">
        <v>25886</v>
      </c>
      <c r="AF8602" t="s">
        <v>25887</v>
      </c>
      <c r="AG8602">
        <v>0.42</v>
      </c>
      <c r="AH8602" t="s">
        <v>330</v>
      </c>
      <c r="AI8602" t="s">
        <v>9140</v>
      </c>
      <c r="AJ8602" t="s">
        <v>331</v>
      </c>
    </row>
    <row r="8603" spans="1:36" x14ac:dyDescent="0.25">
      <c r="A8603" t="s">
        <v>32</v>
      </c>
      <c r="B8603" t="s">
        <v>25888</v>
      </c>
      <c r="C8603">
        <f>YEAR(B8603)</f>
        <v>2023</v>
      </c>
      <c r="D8603">
        <v>89.6</v>
      </c>
      <c r="E8603">
        <v>77</v>
      </c>
      <c r="F8603">
        <v>84.1</v>
      </c>
      <c r="H8603" s="2">
        <f>IF(F8603-78.76&lt;=0,0,IF(F8603-78.76&lt;=1,1,2))</f>
        <v>2</v>
      </c>
      <c r="I8603">
        <v>96.3</v>
      </c>
      <c r="J8603">
        <v>77</v>
      </c>
      <c r="K8603">
        <v>87</v>
      </c>
      <c r="L8603">
        <v>67</v>
      </c>
      <c r="M8603">
        <v>56.9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32.4</v>
      </c>
      <c r="V8603">
        <v>17.2</v>
      </c>
      <c r="W8603">
        <v>296.10000000000002</v>
      </c>
      <c r="X8603">
        <v>1006.7</v>
      </c>
      <c r="Y8603">
        <v>0</v>
      </c>
      <c r="Z8603">
        <v>6.2</v>
      </c>
      <c r="AA8603">
        <v>322.2</v>
      </c>
      <c r="AB8603">
        <v>27.7</v>
      </c>
      <c r="AC8603">
        <v>10</v>
      </c>
      <c r="AD8603">
        <v>0</v>
      </c>
      <c r="AE8603" t="s">
        <v>25889</v>
      </c>
      <c r="AF8603" t="s">
        <v>25890</v>
      </c>
      <c r="AG8603">
        <v>0.45</v>
      </c>
      <c r="AH8603" t="s">
        <v>330</v>
      </c>
      <c r="AI8603" t="s">
        <v>9140</v>
      </c>
      <c r="AJ8603" t="s">
        <v>331</v>
      </c>
    </row>
    <row r="8604" spans="1:36" x14ac:dyDescent="0.25">
      <c r="A8604" t="s">
        <v>32</v>
      </c>
      <c r="B8604" t="s">
        <v>25891</v>
      </c>
      <c r="C8604">
        <f>YEAR(B8604)</f>
        <v>2023</v>
      </c>
      <c r="D8604">
        <v>86</v>
      </c>
      <c r="E8604">
        <v>75.2</v>
      </c>
      <c r="F8604">
        <v>82</v>
      </c>
      <c r="H8604" s="2">
        <f>IF(F8604-78.76&lt;=0,0,IF(F8604-78.76&lt;=1,1,2))</f>
        <v>2</v>
      </c>
      <c r="I8604">
        <v>92</v>
      </c>
      <c r="J8604">
        <v>75.2</v>
      </c>
      <c r="K8604">
        <v>85.2</v>
      </c>
      <c r="L8604">
        <v>68.8</v>
      </c>
      <c r="M8604">
        <v>64.599999999999994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27.7</v>
      </c>
      <c r="V8604">
        <v>16.100000000000001</v>
      </c>
      <c r="W8604">
        <v>310.8</v>
      </c>
      <c r="X8604">
        <v>1007.9</v>
      </c>
      <c r="Y8604">
        <v>1.3</v>
      </c>
      <c r="Z8604">
        <v>6.2</v>
      </c>
      <c r="AA8604">
        <v>317.39999999999998</v>
      </c>
      <c r="AB8604">
        <v>27.5</v>
      </c>
      <c r="AC8604">
        <v>9</v>
      </c>
      <c r="AD8604">
        <v>0</v>
      </c>
      <c r="AE8604" t="s">
        <v>25892</v>
      </c>
      <c r="AF8604" t="s">
        <v>25893</v>
      </c>
      <c r="AG8604">
        <v>0.5</v>
      </c>
      <c r="AH8604" t="s">
        <v>330</v>
      </c>
      <c r="AI8604" t="s">
        <v>9140</v>
      </c>
      <c r="AJ8604" t="s">
        <v>331</v>
      </c>
    </row>
    <row r="8605" spans="1:36" x14ac:dyDescent="0.25">
      <c r="A8605" t="s">
        <v>32</v>
      </c>
      <c r="B8605" t="s">
        <v>25894</v>
      </c>
      <c r="C8605">
        <f>YEAR(B8605)</f>
        <v>2023</v>
      </c>
      <c r="D8605">
        <v>87.8</v>
      </c>
      <c r="E8605">
        <v>71.599999999999994</v>
      </c>
      <c r="F8605">
        <v>81.099999999999994</v>
      </c>
      <c r="H8605" s="2">
        <f>IF(F8605-78.76&lt;=0,0,IF(F8605-78.76&lt;=1,1,2))</f>
        <v>2</v>
      </c>
      <c r="I8605">
        <v>97.8</v>
      </c>
      <c r="J8605">
        <v>71.599999999999994</v>
      </c>
      <c r="K8605">
        <v>85.2</v>
      </c>
      <c r="L8605">
        <v>68.400000000000006</v>
      </c>
      <c r="M8605">
        <v>65.7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18.3</v>
      </c>
      <c r="V8605">
        <v>9.1999999999999993</v>
      </c>
      <c r="W8605">
        <v>111</v>
      </c>
      <c r="X8605">
        <v>1009.7</v>
      </c>
      <c r="Y8605">
        <v>0.9</v>
      </c>
      <c r="Z8605">
        <v>6.2</v>
      </c>
      <c r="AA8605">
        <v>318.8</v>
      </c>
      <c r="AB8605">
        <v>27.3</v>
      </c>
      <c r="AC8605">
        <v>9</v>
      </c>
      <c r="AD8605">
        <v>0</v>
      </c>
      <c r="AE8605" t="s">
        <v>25895</v>
      </c>
      <c r="AF8605" t="s">
        <v>25896</v>
      </c>
      <c r="AG8605">
        <v>0.52</v>
      </c>
      <c r="AH8605" t="s">
        <v>330</v>
      </c>
      <c r="AI8605" t="s">
        <v>9140</v>
      </c>
      <c r="AJ8605" t="s">
        <v>331</v>
      </c>
    </row>
    <row r="8606" spans="1:36" x14ac:dyDescent="0.25">
      <c r="A8606" t="s">
        <v>32</v>
      </c>
      <c r="B8606" t="s">
        <v>25897</v>
      </c>
      <c r="C8606">
        <f>YEAR(B8606)</f>
        <v>2023</v>
      </c>
      <c r="D8606">
        <v>89.6</v>
      </c>
      <c r="E8606">
        <v>73.400000000000006</v>
      </c>
      <c r="F8606">
        <v>81.599999999999994</v>
      </c>
      <c r="H8606" s="2">
        <f>IF(F8606-78.76&lt;=0,0,IF(F8606-78.76&lt;=1,1,2))</f>
        <v>2</v>
      </c>
      <c r="I8606">
        <v>99.9</v>
      </c>
      <c r="J8606">
        <v>73.400000000000006</v>
      </c>
      <c r="K8606">
        <v>85.4</v>
      </c>
      <c r="L8606">
        <v>69.2</v>
      </c>
      <c r="M8606">
        <v>67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21.9</v>
      </c>
      <c r="V8606">
        <v>13.9</v>
      </c>
      <c r="W8606">
        <v>313.10000000000002</v>
      </c>
      <c r="X8606">
        <v>1010.6</v>
      </c>
      <c r="Y8606">
        <v>5.9</v>
      </c>
      <c r="Z8606">
        <v>6.2</v>
      </c>
      <c r="AA8606">
        <v>317.39999999999998</v>
      </c>
      <c r="AB8606">
        <v>27.2</v>
      </c>
      <c r="AC8606">
        <v>9</v>
      </c>
      <c r="AD8606">
        <v>0</v>
      </c>
      <c r="AE8606" t="s">
        <v>25898</v>
      </c>
      <c r="AF8606" t="s">
        <v>25899</v>
      </c>
      <c r="AG8606">
        <v>0.55000000000000004</v>
      </c>
      <c r="AH8606" t="s">
        <v>330</v>
      </c>
      <c r="AI8606" t="s">
        <v>9140</v>
      </c>
      <c r="AJ8606" t="s">
        <v>331</v>
      </c>
    </row>
    <row r="8607" spans="1:36" x14ac:dyDescent="0.25">
      <c r="A8607" t="s">
        <v>32</v>
      </c>
      <c r="B8607" t="s">
        <v>25900</v>
      </c>
      <c r="C8607">
        <f>YEAR(B8607)</f>
        <v>2023</v>
      </c>
      <c r="D8607">
        <v>86</v>
      </c>
      <c r="E8607">
        <v>71.599999999999994</v>
      </c>
      <c r="F8607">
        <v>80</v>
      </c>
      <c r="H8607" s="2">
        <f>IF(F8607-78.76&lt;=0,0,IF(F8607-78.76&lt;=1,1,2))</f>
        <v>2</v>
      </c>
      <c r="I8607">
        <v>97.2</v>
      </c>
      <c r="J8607">
        <v>71.599999999999994</v>
      </c>
      <c r="K8607">
        <v>84.7</v>
      </c>
      <c r="L8607">
        <v>70.400000000000006</v>
      </c>
      <c r="M8607">
        <v>73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20.8</v>
      </c>
      <c r="V8607">
        <v>10.199999999999999</v>
      </c>
      <c r="W8607">
        <v>314.39999999999998</v>
      </c>
      <c r="X8607">
        <v>1010.2</v>
      </c>
      <c r="Y8607">
        <v>5.6</v>
      </c>
      <c r="Z8607">
        <v>6.2</v>
      </c>
      <c r="AA8607">
        <v>321.89999999999998</v>
      </c>
      <c r="AB8607">
        <v>27.7</v>
      </c>
      <c r="AC8607">
        <v>10</v>
      </c>
      <c r="AD8607">
        <v>0</v>
      </c>
      <c r="AE8607" t="s">
        <v>25901</v>
      </c>
      <c r="AF8607" t="s">
        <v>25902</v>
      </c>
      <c r="AG8607">
        <v>0.59</v>
      </c>
      <c r="AH8607" t="s">
        <v>330</v>
      </c>
      <c r="AI8607" t="s">
        <v>9140</v>
      </c>
      <c r="AJ8607" t="s">
        <v>331</v>
      </c>
    </row>
    <row r="8608" spans="1:36" x14ac:dyDescent="0.25">
      <c r="A8608" t="s">
        <v>32</v>
      </c>
      <c r="B8608" t="s">
        <v>25903</v>
      </c>
      <c r="C8608">
        <f>YEAR(B8608)</f>
        <v>2023</v>
      </c>
      <c r="D8608">
        <v>87.9</v>
      </c>
      <c r="E8608">
        <v>71.599999999999994</v>
      </c>
      <c r="F8608">
        <v>80.900000000000006</v>
      </c>
      <c r="H8608" s="2">
        <f>IF(F8608-78.76&lt;=0,0,IF(F8608-78.76&lt;=1,1,2))</f>
        <v>2</v>
      </c>
      <c r="I8608">
        <v>102.4</v>
      </c>
      <c r="J8608">
        <v>71.599999999999994</v>
      </c>
      <c r="K8608">
        <v>85.9</v>
      </c>
      <c r="L8608">
        <v>71.8</v>
      </c>
      <c r="M8608">
        <v>74.7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20.8</v>
      </c>
      <c r="V8608">
        <v>9.1999999999999993</v>
      </c>
      <c r="W8608">
        <v>131.5</v>
      </c>
      <c r="X8608">
        <v>1008</v>
      </c>
      <c r="Y8608">
        <v>2.6</v>
      </c>
      <c r="Z8608">
        <v>6.2</v>
      </c>
      <c r="AA8608">
        <v>321.89999999999998</v>
      </c>
      <c r="AB8608">
        <v>27.7</v>
      </c>
      <c r="AC8608">
        <v>10</v>
      </c>
      <c r="AD8608">
        <v>0</v>
      </c>
      <c r="AE8608" t="s">
        <v>25904</v>
      </c>
      <c r="AF8608" t="s">
        <v>25905</v>
      </c>
      <c r="AG8608">
        <v>0.62</v>
      </c>
      <c r="AH8608" t="s">
        <v>330</v>
      </c>
      <c r="AI8608" t="s">
        <v>9140</v>
      </c>
      <c r="AJ8608" t="s">
        <v>331</v>
      </c>
    </row>
    <row r="8609" spans="1:36" x14ac:dyDescent="0.25">
      <c r="A8609" t="s">
        <v>32</v>
      </c>
      <c r="B8609" t="s">
        <v>25906</v>
      </c>
      <c r="C8609">
        <f>YEAR(B8609)</f>
        <v>2023</v>
      </c>
      <c r="D8609">
        <v>87.8</v>
      </c>
      <c r="E8609">
        <v>73.400000000000006</v>
      </c>
      <c r="F8609">
        <v>81.7</v>
      </c>
      <c r="H8609" s="2">
        <f>IF(F8609-78.76&lt;=0,0,IF(F8609-78.76&lt;=1,1,2))</f>
        <v>2</v>
      </c>
      <c r="I8609">
        <v>97.2</v>
      </c>
      <c r="J8609">
        <v>73.400000000000006</v>
      </c>
      <c r="K8609">
        <v>85.3</v>
      </c>
      <c r="L8609">
        <v>71.099999999999994</v>
      </c>
      <c r="M8609">
        <v>70.8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23</v>
      </c>
      <c r="V8609">
        <v>23</v>
      </c>
      <c r="W8609">
        <v>284.60000000000002</v>
      </c>
      <c r="X8609">
        <v>1007.6</v>
      </c>
      <c r="Y8609">
        <v>22.8</v>
      </c>
      <c r="Z8609">
        <v>6.2</v>
      </c>
      <c r="AA8609">
        <v>305.39999999999998</v>
      </c>
      <c r="AB8609">
        <v>26.5</v>
      </c>
      <c r="AC8609">
        <v>10</v>
      </c>
      <c r="AD8609">
        <v>0</v>
      </c>
      <c r="AE8609" t="s">
        <v>25907</v>
      </c>
      <c r="AF8609" t="s">
        <v>25908</v>
      </c>
      <c r="AG8609">
        <v>0.66</v>
      </c>
      <c r="AH8609" t="s">
        <v>36</v>
      </c>
      <c r="AI8609" t="s">
        <v>37</v>
      </c>
      <c r="AJ8609" t="s">
        <v>38</v>
      </c>
    </row>
    <row r="8610" spans="1:36" x14ac:dyDescent="0.25">
      <c r="A8610" t="s">
        <v>32</v>
      </c>
      <c r="B8610" t="s">
        <v>25909</v>
      </c>
      <c r="C8610">
        <f>YEAR(B8610)</f>
        <v>2023</v>
      </c>
      <c r="D8610">
        <v>84.2</v>
      </c>
      <c r="E8610">
        <v>73.400000000000006</v>
      </c>
      <c r="F8610">
        <v>80.400000000000006</v>
      </c>
      <c r="H8610" s="2">
        <f>IF(F8610-78.76&lt;=0,0,IF(F8610-78.76&lt;=1,1,2))</f>
        <v>2</v>
      </c>
      <c r="I8610">
        <v>91</v>
      </c>
      <c r="J8610">
        <v>73.400000000000006</v>
      </c>
      <c r="K8610">
        <v>82.9</v>
      </c>
      <c r="L8610">
        <v>69.3</v>
      </c>
      <c r="M8610">
        <v>69.3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22.4</v>
      </c>
      <c r="V8610">
        <v>16.100000000000001</v>
      </c>
      <c r="W8610">
        <v>306.3</v>
      </c>
      <c r="X8610">
        <v>1009.5</v>
      </c>
      <c r="Y8610">
        <v>9.5</v>
      </c>
      <c r="Z8610">
        <v>6.2</v>
      </c>
      <c r="AA8610">
        <v>311.3</v>
      </c>
      <c r="AB8610">
        <v>26.9</v>
      </c>
      <c r="AC8610">
        <v>9</v>
      </c>
      <c r="AD8610">
        <v>0</v>
      </c>
      <c r="AE8610" t="s">
        <v>25910</v>
      </c>
      <c r="AF8610" t="s">
        <v>25911</v>
      </c>
      <c r="AG8610">
        <v>0.69</v>
      </c>
      <c r="AH8610" t="s">
        <v>330</v>
      </c>
      <c r="AI8610" t="s">
        <v>9140</v>
      </c>
      <c r="AJ8610" t="s">
        <v>331</v>
      </c>
    </row>
    <row r="8611" spans="1:36" x14ac:dyDescent="0.25">
      <c r="A8611" t="s">
        <v>32</v>
      </c>
      <c r="B8611" t="s">
        <v>25912</v>
      </c>
      <c r="C8611">
        <f>YEAR(B8611)</f>
        <v>2023</v>
      </c>
      <c r="D8611">
        <v>84.2</v>
      </c>
      <c r="E8611">
        <v>71.599999999999994</v>
      </c>
      <c r="F8611">
        <v>80</v>
      </c>
      <c r="H8611" s="2">
        <f>IF(F8611-78.76&lt;=0,0,IF(F8611-78.76&lt;=1,1,2))</f>
        <v>2</v>
      </c>
      <c r="I8611">
        <v>91</v>
      </c>
      <c r="J8611">
        <v>71.599999999999994</v>
      </c>
      <c r="K8611">
        <v>83.3</v>
      </c>
      <c r="L8611">
        <v>70.5</v>
      </c>
      <c r="M8611">
        <v>73.099999999999994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24.2</v>
      </c>
      <c r="V8611">
        <v>17.2</v>
      </c>
      <c r="W8611">
        <v>302</v>
      </c>
      <c r="X8611">
        <v>1009</v>
      </c>
      <c r="Y8611">
        <v>8.1</v>
      </c>
      <c r="Z8611">
        <v>6.2</v>
      </c>
      <c r="AA8611">
        <v>315.7</v>
      </c>
      <c r="AB8611">
        <v>27.1</v>
      </c>
      <c r="AC8611">
        <v>9</v>
      </c>
      <c r="AD8611">
        <v>0</v>
      </c>
      <c r="AE8611" t="s">
        <v>25913</v>
      </c>
      <c r="AF8611" t="s">
        <v>25914</v>
      </c>
      <c r="AG8611">
        <v>0.75</v>
      </c>
      <c r="AH8611" t="s">
        <v>330</v>
      </c>
      <c r="AI8611" t="s">
        <v>9140</v>
      </c>
      <c r="AJ8611" t="s">
        <v>331</v>
      </c>
    </row>
    <row r="8612" spans="1:36" x14ac:dyDescent="0.25">
      <c r="A8612" t="s">
        <v>32</v>
      </c>
      <c r="B8612" t="s">
        <v>25915</v>
      </c>
      <c r="C8612">
        <f>YEAR(B8612)</f>
        <v>2023</v>
      </c>
      <c r="D8612">
        <v>84.2</v>
      </c>
      <c r="E8612">
        <v>77</v>
      </c>
      <c r="F8612">
        <v>80.7</v>
      </c>
      <c r="H8612" s="2">
        <f>IF(F8612-78.76&lt;=0,0,IF(F8612-78.76&lt;=1,1,2))</f>
        <v>2</v>
      </c>
      <c r="I8612">
        <v>87.4</v>
      </c>
      <c r="J8612">
        <v>77</v>
      </c>
      <c r="K8612">
        <v>82.9</v>
      </c>
      <c r="L8612">
        <v>68.3</v>
      </c>
      <c r="M8612">
        <v>66.5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34</v>
      </c>
      <c r="V8612">
        <v>21.9</v>
      </c>
      <c r="W8612">
        <v>305.7</v>
      </c>
      <c r="X8612">
        <v>1011.4</v>
      </c>
      <c r="Y8612">
        <v>19.2</v>
      </c>
      <c r="Z8612">
        <v>6.2</v>
      </c>
      <c r="AA8612">
        <v>287.39999999999998</v>
      </c>
      <c r="AB8612">
        <v>24.9</v>
      </c>
      <c r="AC8612">
        <v>9</v>
      </c>
      <c r="AD8612">
        <v>0</v>
      </c>
      <c r="AE8612" t="s">
        <v>25916</v>
      </c>
      <c r="AF8612" t="s">
        <v>25917</v>
      </c>
      <c r="AG8612">
        <v>0.76</v>
      </c>
      <c r="AH8612" t="s">
        <v>330</v>
      </c>
      <c r="AI8612" t="s">
        <v>9140</v>
      </c>
      <c r="AJ8612" t="s">
        <v>331</v>
      </c>
    </row>
    <row r="8613" spans="1:36" x14ac:dyDescent="0.25">
      <c r="A8613" t="s">
        <v>32</v>
      </c>
      <c r="B8613" t="s">
        <v>25918</v>
      </c>
      <c r="C8613">
        <f>YEAR(B8613)</f>
        <v>2023</v>
      </c>
      <c r="D8613">
        <v>84.2</v>
      </c>
      <c r="E8613">
        <v>77</v>
      </c>
      <c r="F8613">
        <v>79.900000000000006</v>
      </c>
      <c r="H8613" s="2">
        <f>IF(F8613-78.76&lt;=0,0,IF(F8613-78.76&lt;=1,1,2))</f>
        <v>2</v>
      </c>
      <c r="I8613">
        <v>88.4</v>
      </c>
      <c r="J8613">
        <v>77</v>
      </c>
      <c r="K8613">
        <v>80.8</v>
      </c>
      <c r="L8613">
        <v>65</v>
      </c>
      <c r="M8613">
        <v>60.9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26.8</v>
      </c>
      <c r="V8613">
        <v>16.100000000000001</v>
      </c>
      <c r="W8613">
        <v>307.39999999999998</v>
      </c>
      <c r="X8613">
        <v>1013.7</v>
      </c>
      <c r="Y8613">
        <v>17.600000000000001</v>
      </c>
      <c r="Z8613">
        <v>6.2</v>
      </c>
      <c r="AA8613">
        <v>310.7</v>
      </c>
      <c r="AB8613">
        <v>27</v>
      </c>
      <c r="AC8613">
        <v>9</v>
      </c>
      <c r="AD8613">
        <v>0</v>
      </c>
      <c r="AE8613" t="s">
        <v>25919</v>
      </c>
      <c r="AF8613" t="s">
        <v>25920</v>
      </c>
      <c r="AG8613">
        <v>0.79</v>
      </c>
      <c r="AH8613" t="s">
        <v>330</v>
      </c>
      <c r="AI8613" t="s">
        <v>9140</v>
      </c>
      <c r="AJ8613" t="s">
        <v>331</v>
      </c>
    </row>
    <row r="8614" spans="1:36" x14ac:dyDescent="0.25">
      <c r="A8614" t="s">
        <v>32</v>
      </c>
      <c r="B8614" t="s">
        <v>25921</v>
      </c>
      <c r="C8614">
        <f>YEAR(B8614)</f>
        <v>2023</v>
      </c>
      <c r="D8614">
        <v>84.2</v>
      </c>
      <c r="E8614">
        <v>69.8</v>
      </c>
      <c r="F8614">
        <v>77.900000000000006</v>
      </c>
      <c r="H8614" s="2">
        <f>IF(F8614-78.76&lt;=0,0,IF(F8614-78.76&lt;=1,1,2))</f>
        <v>0</v>
      </c>
      <c r="I8614">
        <v>85.4</v>
      </c>
      <c r="J8614">
        <v>69.8</v>
      </c>
      <c r="K8614">
        <v>78.8</v>
      </c>
      <c r="L8614">
        <v>66.599999999999994</v>
      </c>
      <c r="M8614">
        <v>69.400000000000006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28.9</v>
      </c>
      <c r="V8614">
        <v>16.100000000000001</v>
      </c>
      <c r="W8614">
        <v>316.2</v>
      </c>
      <c r="X8614">
        <v>1015.1</v>
      </c>
      <c r="Y8614">
        <v>28.5</v>
      </c>
      <c r="Z8614">
        <v>6.2</v>
      </c>
      <c r="AA8614">
        <v>299.2</v>
      </c>
      <c r="AB8614">
        <v>25.9</v>
      </c>
      <c r="AC8614">
        <v>9</v>
      </c>
      <c r="AD8614">
        <v>0</v>
      </c>
      <c r="AE8614" t="s">
        <v>25922</v>
      </c>
      <c r="AF8614" t="s">
        <v>25923</v>
      </c>
      <c r="AG8614">
        <v>0.83</v>
      </c>
      <c r="AH8614" t="s">
        <v>36</v>
      </c>
      <c r="AI8614" t="s">
        <v>37</v>
      </c>
      <c r="AJ8614" t="s">
        <v>38</v>
      </c>
    </row>
    <row r="8615" spans="1:36" x14ac:dyDescent="0.25">
      <c r="A8615" t="s">
        <v>32</v>
      </c>
      <c r="B8615" t="s">
        <v>25924</v>
      </c>
      <c r="C8615">
        <f>YEAR(B8615)</f>
        <v>2023</v>
      </c>
      <c r="D8615">
        <v>84.2</v>
      </c>
      <c r="E8615">
        <v>75.2</v>
      </c>
      <c r="F8615">
        <v>79.2</v>
      </c>
      <c r="H8615" s="2">
        <f>IF(F8615-78.76&lt;=0,0,IF(F8615-78.76&lt;=1,1,2))</f>
        <v>1</v>
      </c>
      <c r="I8615">
        <v>86.2</v>
      </c>
      <c r="J8615">
        <v>75.2</v>
      </c>
      <c r="K8615">
        <v>79.8</v>
      </c>
      <c r="L8615">
        <v>65</v>
      </c>
      <c r="M8615">
        <v>62.5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32.4</v>
      </c>
      <c r="V8615">
        <v>19.7</v>
      </c>
      <c r="W8615">
        <v>300.3</v>
      </c>
      <c r="X8615">
        <v>1013.3</v>
      </c>
      <c r="Y8615">
        <v>35</v>
      </c>
      <c r="Z8615">
        <v>6.2</v>
      </c>
      <c r="AA8615">
        <v>289.10000000000002</v>
      </c>
      <c r="AB8615">
        <v>24.8</v>
      </c>
      <c r="AC8615">
        <v>9</v>
      </c>
      <c r="AD8615">
        <v>0</v>
      </c>
      <c r="AE8615" t="s">
        <v>25925</v>
      </c>
      <c r="AF8615" t="s">
        <v>25926</v>
      </c>
      <c r="AG8615">
        <v>0.86</v>
      </c>
      <c r="AH8615" t="s">
        <v>36</v>
      </c>
      <c r="AI8615" t="s">
        <v>37</v>
      </c>
      <c r="AJ8615" t="s">
        <v>38</v>
      </c>
    </row>
    <row r="8616" spans="1:36" x14ac:dyDescent="0.25">
      <c r="A8616" t="s">
        <v>32</v>
      </c>
      <c r="B8616" t="s">
        <v>25927</v>
      </c>
      <c r="C8616">
        <f>YEAR(B8616)</f>
        <v>2023</v>
      </c>
      <c r="D8616">
        <v>84.2</v>
      </c>
      <c r="E8616">
        <v>73.400000000000006</v>
      </c>
      <c r="F8616">
        <v>79</v>
      </c>
      <c r="H8616" s="2">
        <f>IF(F8616-78.76&lt;=0,0,IF(F8616-78.76&lt;=1,1,2))</f>
        <v>1</v>
      </c>
      <c r="I8616">
        <v>88.5</v>
      </c>
      <c r="J8616">
        <v>73.400000000000006</v>
      </c>
      <c r="K8616">
        <v>80.400000000000006</v>
      </c>
      <c r="L8616">
        <v>67.7</v>
      </c>
      <c r="M8616">
        <v>68.599999999999994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27.7</v>
      </c>
      <c r="V8616">
        <v>19.7</v>
      </c>
      <c r="W8616">
        <v>300.5</v>
      </c>
      <c r="X8616">
        <v>1012.1</v>
      </c>
      <c r="Y8616">
        <v>31.5</v>
      </c>
      <c r="Z8616">
        <v>6.2</v>
      </c>
      <c r="AA8616">
        <v>261.7</v>
      </c>
      <c r="AB8616">
        <v>22.6</v>
      </c>
      <c r="AC8616">
        <v>8</v>
      </c>
      <c r="AD8616">
        <v>0</v>
      </c>
      <c r="AE8616" t="s">
        <v>25928</v>
      </c>
      <c r="AF8616" t="s">
        <v>25929</v>
      </c>
      <c r="AG8616">
        <v>0.9</v>
      </c>
      <c r="AH8616" t="s">
        <v>36</v>
      </c>
      <c r="AI8616" t="s">
        <v>37</v>
      </c>
      <c r="AJ8616" t="s">
        <v>38</v>
      </c>
    </row>
    <row r="8617" spans="1:36" x14ac:dyDescent="0.25">
      <c r="A8617" t="s">
        <v>32</v>
      </c>
      <c r="B8617" t="s">
        <v>25930</v>
      </c>
      <c r="C8617">
        <f>YEAR(B8617)</f>
        <v>2023</v>
      </c>
      <c r="D8617">
        <v>84.2</v>
      </c>
      <c r="E8617">
        <v>73.400000000000006</v>
      </c>
      <c r="F8617">
        <v>79.5</v>
      </c>
      <c r="H8617" s="2">
        <f>IF(F8617-78.76&lt;=0,0,IF(F8617-78.76&lt;=1,1,2))</f>
        <v>1</v>
      </c>
      <c r="I8617">
        <v>91</v>
      </c>
      <c r="J8617">
        <v>73.400000000000006</v>
      </c>
      <c r="K8617">
        <v>81.900000000000006</v>
      </c>
      <c r="L8617">
        <v>70.8</v>
      </c>
      <c r="M8617">
        <v>75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27.7</v>
      </c>
      <c r="V8617">
        <v>19.7</v>
      </c>
      <c r="W8617">
        <v>300.2</v>
      </c>
      <c r="X8617">
        <v>1013.2</v>
      </c>
      <c r="Y8617">
        <v>37.1</v>
      </c>
      <c r="Z8617">
        <v>6.2</v>
      </c>
      <c r="AA8617">
        <v>276.8</v>
      </c>
      <c r="AB8617">
        <v>23.9</v>
      </c>
      <c r="AC8617">
        <v>8</v>
      </c>
      <c r="AD8617">
        <v>0</v>
      </c>
      <c r="AE8617" t="s">
        <v>25931</v>
      </c>
      <c r="AF8617" t="s">
        <v>25932</v>
      </c>
      <c r="AG8617">
        <v>0.93</v>
      </c>
      <c r="AH8617" t="s">
        <v>36</v>
      </c>
      <c r="AI8617" t="s">
        <v>37</v>
      </c>
      <c r="AJ8617" t="s">
        <v>38</v>
      </c>
    </row>
    <row r="8618" spans="1:36" x14ac:dyDescent="0.25">
      <c r="A8618" t="s">
        <v>32</v>
      </c>
      <c r="B8618" t="s">
        <v>25933</v>
      </c>
      <c r="C8618">
        <f>YEAR(B8618)</f>
        <v>2023</v>
      </c>
      <c r="D8618">
        <v>84.2</v>
      </c>
      <c r="E8618">
        <v>75.2</v>
      </c>
      <c r="F8618">
        <v>80</v>
      </c>
      <c r="H8618" s="2">
        <f>IF(F8618-78.76&lt;=0,0,IF(F8618-78.76&lt;=1,1,2))</f>
        <v>2</v>
      </c>
      <c r="I8618">
        <v>91</v>
      </c>
      <c r="J8618">
        <v>75.2</v>
      </c>
      <c r="K8618">
        <v>82.4</v>
      </c>
      <c r="L8618">
        <v>70.599999999999994</v>
      </c>
      <c r="M8618">
        <v>73.400000000000006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30</v>
      </c>
      <c r="V8618">
        <v>16.100000000000001</v>
      </c>
      <c r="W8618">
        <v>299.8</v>
      </c>
      <c r="X8618">
        <v>1013.7</v>
      </c>
      <c r="Y8618">
        <v>27.3</v>
      </c>
      <c r="Z8618">
        <v>6.2</v>
      </c>
      <c r="AA8618">
        <v>260.3</v>
      </c>
      <c r="AB8618">
        <v>22.5</v>
      </c>
      <c r="AC8618">
        <v>8</v>
      </c>
      <c r="AD8618">
        <v>0</v>
      </c>
      <c r="AE8618" t="s">
        <v>25934</v>
      </c>
      <c r="AF8618" t="s">
        <v>25935</v>
      </c>
      <c r="AG8618">
        <v>0.96</v>
      </c>
      <c r="AH8618" t="s">
        <v>36</v>
      </c>
      <c r="AI8618" t="s">
        <v>37</v>
      </c>
      <c r="AJ8618" t="s">
        <v>38</v>
      </c>
    </row>
    <row r="8619" spans="1:36" x14ac:dyDescent="0.25">
      <c r="A8619" t="s">
        <v>32</v>
      </c>
      <c r="B8619" t="s">
        <v>25936</v>
      </c>
      <c r="C8619">
        <f>YEAR(B8619)</f>
        <v>2023</v>
      </c>
      <c r="D8619">
        <v>86</v>
      </c>
      <c r="E8619">
        <v>71.599999999999994</v>
      </c>
      <c r="F8619">
        <v>80.2</v>
      </c>
      <c r="H8619" s="2">
        <f>IF(F8619-78.76&lt;=0,0,IF(F8619-78.76&lt;=1,1,2))</f>
        <v>2</v>
      </c>
      <c r="I8619">
        <v>92</v>
      </c>
      <c r="J8619">
        <v>71.599999999999994</v>
      </c>
      <c r="K8619">
        <v>83.1</v>
      </c>
      <c r="L8619">
        <v>70.599999999999994</v>
      </c>
      <c r="M8619">
        <v>73.2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28.6</v>
      </c>
      <c r="V8619">
        <v>17.2</v>
      </c>
      <c r="W8619">
        <v>297.60000000000002</v>
      </c>
      <c r="X8619">
        <v>1011.7</v>
      </c>
      <c r="Y8619">
        <v>9.3000000000000007</v>
      </c>
      <c r="Z8619">
        <v>6.2</v>
      </c>
      <c r="AA8619">
        <v>297.5</v>
      </c>
      <c r="AB8619">
        <v>25.7</v>
      </c>
      <c r="AC8619">
        <v>9</v>
      </c>
      <c r="AD8619">
        <v>0</v>
      </c>
      <c r="AE8619" t="s">
        <v>25937</v>
      </c>
      <c r="AF8619" t="s">
        <v>25938</v>
      </c>
      <c r="AG8619">
        <v>0</v>
      </c>
      <c r="AH8619" t="s">
        <v>330</v>
      </c>
      <c r="AI8619" t="s">
        <v>9140</v>
      </c>
      <c r="AJ8619" t="s">
        <v>331</v>
      </c>
    </row>
    <row r="8620" spans="1:36" x14ac:dyDescent="0.25">
      <c r="A8620" t="s">
        <v>32</v>
      </c>
      <c r="B8620" t="s">
        <v>25939</v>
      </c>
      <c r="C8620">
        <f>YEAR(B8620)</f>
        <v>2023</v>
      </c>
      <c r="D8620">
        <v>87.8</v>
      </c>
      <c r="E8620">
        <v>73.400000000000006</v>
      </c>
      <c r="F8620">
        <v>81.8</v>
      </c>
      <c r="H8620" s="2">
        <f>IF(F8620-78.76&lt;=0,0,IF(F8620-78.76&lt;=1,1,2))</f>
        <v>2</v>
      </c>
      <c r="I8620">
        <v>95.8</v>
      </c>
      <c r="J8620">
        <v>73.400000000000006</v>
      </c>
      <c r="K8620">
        <v>85.9</v>
      </c>
      <c r="L8620">
        <v>71.400000000000006</v>
      </c>
      <c r="M8620">
        <v>71.400000000000006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28.6</v>
      </c>
      <c r="V8620">
        <v>16.100000000000001</v>
      </c>
      <c r="W8620">
        <v>303.89999999999998</v>
      </c>
      <c r="X8620">
        <v>1010</v>
      </c>
      <c r="Y8620">
        <v>7.8</v>
      </c>
      <c r="Z8620">
        <v>6.2</v>
      </c>
      <c r="AA8620">
        <v>292.5</v>
      </c>
      <c r="AB8620">
        <v>25.2</v>
      </c>
      <c r="AC8620">
        <v>9</v>
      </c>
      <c r="AD8620">
        <v>0</v>
      </c>
      <c r="AE8620" t="s">
        <v>25940</v>
      </c>
      <c r="AF8620" t="s">
        <v>25941</v>
      </c>
      <c r="AG8620">
        <v>0.03</v>
      </c>
      <c r="AH8620" t="s">
        <v>330</v>
      </c>
      <c r="AI8620" t="s">
        <v>9140</v>
      </c>
      <c r="AJ8620" t="s">
        <v>331</v>
      </c>
    </row>
    <row r="8621" spans="1:36" x14ac:dyDescent="0.25">
      <c r="A8621" t="s">
        <v>32</v>
      </c>
      <c r="B8621" t="s">
        <v>25942</v>
      </c>
      <c r="C8621">
        <f>YEAR(B8621)</f>
        <v>2023</v>
      </c>
      <c r="D8621">
        <v>87.8</v>
      </c>
      <c r="E8621">
        <v>73.400000000000006</v>
      </c>
      <c r="F8621">
        <v>80.5</v>
      </c>
      <c r="H8621" s="2">
        <f>IF(F8621-78.76&lt;=0,0,IF(F8621-78.76&lt;=1,1,2))</f>
        <v>2</v>
      </c>
      <c r="I8621">
        <v>92</v>
      </c>
      <c r="J8621">
        <v>73.400000000000006</v>
      </c>
      <c r="K8621">
        <v>83.4</v>
      </c>
      <c r="L8621">
        <v>70.599999999999994</v>
      </c>
      <c r="M8621">
        <v>72.7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25.1</v>
      </c>
      <c r="V8621">
        <v>17.2</v>
      </c>
      <c r="W8621">
        <v>300.10000000000002</v>
      </c>
      <c r="X8621">
        <v>1009.8</v>
      </c>
      <c r="Y8621">
        <v>15.5</v>
      </c>
      <c r="Z8621">
        <v>6.2</v>
      </c>
      <c r="AA8621">
        <v>295.39999999999998</v>
      </c>
      <c r="AB8621">
        <v>25.3</v>
      </c>
      <c r="AC8621">
        <v>9</v>
      </c>
      <c r="AD8621">
        <v>0</v>
      </c>
      <c r="AE8621" t="s">
        <v>25943</v>
      </c>
      <c r="AF8621" t="s">
        <v>25944</v>
      </c>
      <c r="AG8621">
        <v>7.0000000000000007E-2</v>
      </c>
      <c r="AH8621" t="s">
        <v>330</v>
      </c>
      <c r="AI8621" t="s">
        <v>9140</v>
      </c>
      <c r="AJ8621" t="s">
        <v>331</v>
      </c>
    </row>
    <row r="8622" spans="1:36" x14ac:dyDescent="0.25">
      <c r="A8622" t="s">
        <v>32</v>
      </c>
      <c r="B8622" t="s">
        <v>25945</v>
      </c>
      <c r="C8622">
        <f>YEAR(B8622)</f>
        <v>2023</v>
      </c>
      <c r="D8622">
        <v>87.8</v>
      </c>
      <c r="E8622">
        <v>73.400000000000006</v>
      </c>
      <c r="F8622">
        <v>80.5</v>
      </c>
      <c r="H8622" s="2">
        <f>IF(F8622-78.76&lt;=0,0,IF(F8622-78.76&lt;=1,1,2))</f>
        <v>2</v>
      </c>
      <c r="I8622">
        <v>93.5</v>
      </c>
      <c r="J8622">
        <v>73.400000000000006</v>
      </c>
      <c r="K8622">
        <v>83.3</v>
      </c>
      <c r="L8622">
        <v>70.8</v>
      </c>
      <c r="M8622">
        <v>73.099999999999994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25.7</v>
      </c>
      <c r="V8622">
        <v>20.8</v>
      </c>
      <c r="W8622">
        <v>300.60000000000002</v>
      </c>
      <c r="X8622">
        <v>1010.1</v>
      </c>
      <c r="Y8622">
        <v>14.2</v>
      </c>
      <c r="Z8622">
        <v>6.2</v>
      </c>
      <c r="AA8622">
        <v>276.3</v>
      </c>
      <c r="AB8622">
        <v>23.8</v>
      </c>
      <c r="AC8622">
        <v>8</v>
      </c>
      <c r="AD8622">
        <v>0</v>
      </c>
      <c r="AE8622" t="s">
        <v>25946</v>
      </c>
      <c r="AF8622" t="s">
        <v>25947</v>
      </c>
      <c r="AG8622">
        <v>0.1</v>
      </c>
      <c r="AH8622" t="s">
        <v>330</v>
      </c>
      <c r="AI8622" t="s">
        <v>9140</v>
      </c>
      <c r="AJ8622" t="s">
        <v>331</v>
      </c>
    </row>
    <row r="8623" spans="1:36" x14ac:dyDescent="0.25">
      <c r="A8623" t="s">
        <v>32</v>
      </c>
      <c r="B8623" t="s">
        <v>25948</v>
      </c>
      <c r="C8623">
        <f>YEAR(B8623)</f>
        <v>2023</v>
      </c>
      <c r="D8623">
        <v>86</v>
      </c>
      <c r="E8623">
        <v>71.599999999999994</v>
      </c>
      <c r="F8623">
        <v>80.3</v>
      </c>
      <c r="H8623" s="2">
        <f>IF(F8623-78.76&lt;=0,0,IF(F8623-78.76&lt;=1,1,2))</f>
        <v>2</v>
      </c>
      <c r="I8623">
        <v>89.6</v>
      </c>
      <c r="J8623">
        <v>71.599999999999994</v>
      </c>
      <c r="K8623">
        <v>82.6</v>
      </c>
      <c r="L8623">
        <v>69.7</v>
      </c>
      <c r="M8623">
        <v>70.8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25.9</v>
      </c>
      <c r="V8623">
        <v>20.8</v>
      </c>
      <c r="W8623">
        <v>297.7</v>
      </c>
      <c r="X8623">
        <v>1010.3</v>
      </c>
      <c r="Y8623">
        <v>19</v>
      </c>
      <c r="Z8623">
        <v>6.2</v>
      </c>
      <c r="AA8623">
        <v>291.89999999999998</v>
      </c>
      <c r="AB8623">
        <v>25.1</v>
      </c>
      <c r="AC8623">
        <v>9</v>
      </c>
      <c r="AD8623">
        <v>0</v>
      </c>
      <c r="AE8623" t="s">
        <v>25949</v>
      </c>
      <c r="AF8623" t="s">
        <v>25950</v>
      </c>
      <c r="AG8623">
        <v>0.14000000000000001</v>
      </c>
      <c r="AH8623" t="s">
        <v>330</v>
      </c>
      <c r="AI8623" t="s">
        <v>9140</v>
      </c>
      <c r="AJ8623" t="s">
        <v>331</v>
      </c>
    </row>
    <row r="8624" spans="1:36" x14ac:dyDescent="0.25">
      <c r="A8624" t="s">
        <v>32</v>
      </c>
      <c r="B8624" t="s">
        <v>25951</v>
      </c>
      <c r="C8624">
        <f>YEAR(B8624)</f>
        <v>2023</v>
      </c>
      <c r="D8624">
        <v>86</v>
      </c>
      <c r="E8624">
        <v>75.2</v>
      </c>
      <c r="F8624">
        <v>80.599999999999994</v>
      </c>
      <c r="H8624" s="2">
        <f>IF(F8624-78.76&lt;=0,0,IF(F8624-78.76&lt;=1,1,2))</f>
        <v>2</v>
      </c>
      <c r="I8624">
        <v>98.3</v>
      </c>
      <c r="J8624">
        <v>75.2</v>
      </c>
      <c r="K8624">
        <v>83.5</v>
      </c>
      <c r="L8624">
        <v>69.2</v>
      </c>
      <c r="M8624">
        <v>68.8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24.2</v>
      </c>
      <c r="V8624">
        <v>20.8</v>
      </c>
      <c r="W8624">
        <v>300.5</v>
      </c>
      <c r="X8624">
        <v>1009.4</v>
      </c>
      <c r="Y8624">
        <v>0.9</v>
      </c>
      <c r="Z8624">
        <v>6.2</v>
      </c>
      <c r="AA8624">
        <v>294.10000000000002</v>
      </c>
      <c r="AB8624">
        <v>25.4</v>
      </c>
      <c r="AC8624">
        <v>9</v>
      </c>
      <c r="AD8624">
        <v>0</v>
      </c>
      <c r="AE8624" t="s">
        <v>25952</v>
      </c>
      <c r="AF8624" t="s">
        <v>25953</v>
      </c>
      <c r="AG8624">
        <v>0.17</v>
      </c>
      <c r="AH8624" t="s">
        <v>330</v>
      </c>
      <c r="AI8624" t="s">
        <v>9140</v>
      </c>
      <c r="AJ8624" t="s">
        <v>331</v>
      </c>
    </row>
    <row r="8625" spans="1:36" x14ac:dyDescent="0.25">
      <c r="A8625" t="s">
        <v>32</v>
      </c>
      <c r="B8625" t="s">
        <v>25954</v>
      </c>
      <c r="C8625">
        <f>YEAR(B8625)</f>
        <v>2023</v>
      </c>
      <c r="D8625">
        <v>87.8</v>
      </c>
      <c r="E8625">
        <v>71.599999999999994</v>
      </c>
      <c r="F8625">
        <v>79.8</v>
      </c>
      <c r="H8625" s="2">
        <f>IF(F8625-78.76&lt;=0,0,IF(F8625-78.76&lt;=1,1,2))</f>
        <v>2</v>
      </c>
      <c r="I8625">
        <v>97.2</v>
      </c>
      <c r="J8625">
        <v>71.599999999999994</v>
      </c>
      <c r="K8625">
        <v>82.9</v>
      </c>
      <c r="L8625">
        <v>67.5</v>
      </c>
      <c r="M8625">
        <v>66.599999999999994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16.600000000000001</v>
      </c>
      <c r="V8625">
        <v>15</v>
      </c>
      <c r="W8625">
        <v>298.3</v>
      </c>
      <c r="X8625">
        <v>1009.4</v>
      </c>
      <c r="Y8625">
        <v>1.9</v>
      </c>
      <c r="Z8625">
        <v>6.2</v>
      </c>
      <c r="AA8625">
        <v>292.60000000000002</v>
      </c>
      <c r="AB8625">
        <v>25.4</v>
      </c>
      <c r="AC8625">
        <v>9</v>
      </c>
      <c r="AD8625">
        <v>0</v>
      </c>
      <c r="AE8625" t="s">
        <v>25955</v>
      </c>
      <c r="AF8625" t="s">
        <v>25956</v>
      </c>
      <c r="AG8625">
        <v>0.2</v>
      </c>
      <c r="AH8625" t="s">
        <v>330</v>
      </c>
      <c r="AI8625" t="s">
        <v>9140</v>
      </c>
      <c r="AJ8625" t="s">
        <v>331</v>
      </c>
    </row>
    <row r="8626" spans="1:36" x14ac:dyDescent="0.25">
      <c r="A8626" t="s">
        <v>32</v>
      </c>
      <c r="B8626" t="s">
        <v>25957</v>
      </c>
      <c r="C8626">
        <f>YEAR(B8626)</f>
        <v>2023</v>
      </c>
      <c r="D8626">
        <v>86</v>
      </c>
      <c r="E8626">
        <v>69.8</v>
      </c>
      <c r="F8626">
        <v>79.5</v>
      </c>
      <c r="H8626" s="2">
        <f>IF(F8626-78.76&lt;=0,0,IF(F8626-78.76&lt;=1,1,2))</f>
        <v>1</v>
      </c>
      <c r="I8626">
        <v>95.1</v>
      </c>
      <c r="J8626">
        <v>69.8</v>
      </c>
      <c r="K8626">
        <v>82.4</v>
      </c>
      <c r="L8626">
        <v>69.3</v>
      </c>
      <c r="M8626">
        <v>72.400000000000006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20.8</v>
      </c>
      <c r="V8626">
        <v>10.3</v>
      </c>
      <c r="W8626">
        <v>258.8</v>
      </c>
      <c r="X8626">
        <v>1010.5</v>
      </c>
      <c r="Y8626">
        <v>0.9</v>
      </c>
      <c r="Z8626">
        <v>6.2</v>
      </c>
      <c r="AA8626">
        <v>295.5</v>
      </c>
      <c r="AB8626">
        <v>25.5</v>
      </c>
      <c r="AC8626">
        <v>9</v>
      </c>
      <c r="AD8626">
        <v>0</v>
      </c>
      <c r="AE8626" t="s">
        <v>25958</v>
      </c>
      <c r="AF8626" t="s">
        <v>25959</v>
      </c>
      <c r="AG8626">
        <v>0.24</v>
      </c>
      <c r="AH8626" t="s">
        <v>330</v>
      </c>
      <c r="AI8626" t="s">
        <v>9140</v>
      </c>
      <c r="AJ8626" t="s">
        <v>331</v>
      </c>
    </row>
    <row r="8627" spans="1:36" x14ac:dyDescent="0.25">
      <c r="A8627" t="s">
        <v>32</v>
      </c>
      <c r="B8627" t="s">
        <v>25960</v>
      </c>
      <c r="C8627">
        <f>YEAR(B8627)</f>
        <v>2023</v>
      </c>
      <c r="D8627">
        <v>86</v>
      </c>
      <c r="E8627">
        <v>71.599999999999994</v>
      </c>
      <c r="F8627">
        <v>80</v>
      </c>
      <c r="H8627" s="2">
        <f>IF(F8627-78.76&lt;=0,0,IF(F8627-78.76&lt;=1,1,2))</f>
        <v>2</v>
      </c>
      <c r="I8627">
        <v>93.5</v>
      </c>
      <c r="J8627">
        <v>71.599999999999994</v>
      </c>
      <c r="K8627">
        <v>82.7</v>
      </c>
      <c r="L8627">
        <v>68.5</v>
      </c>
      <c r="M8627">
        <v>68.900000000000006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26.8</v>
      </c>
      <c r="V8627">
        <v>21.9</v>
      </c>
      <c r="W8627">
        <v>293.8</v>
      </c>
      <c r="X8627">
        <v>1011.3</v>
      </c>
      <c r="Y8627">
        <v>4.3</v>
      </c>
      <c r="Z8627">
        <v>6.2</v>
      </c>
      <c r="AA8627">
        <v>292.7</v>
      </c>
      <c r="AB8627">
        <v>25.4</v>
      </c>
      <c r="AC8627">
        <v>9</v>
      </c>
      <c r="AD8627">
        <v>0</v>
      </c>
      <c r="AE8627" t="s">
        <v>25961</v>
      </c>
      <c r="AF8627" t="s">
        <v>25962</v>
      </c>
      <c r="AG8627">
        <v>0.25</v>
      </c>
      <c r="AH8627" t="s">
        <v>330</v>
      </c>
      <c r="AI8627" t="s">
        <v>9140</v>
      </c>
      <c r="AJ8627" t="s">
        <v>331</v>
      </c>
    </row>
    <row r="8628" spans="1:36" x14ac:dyDescent="0.25">
      <c r="A8628" t="s">
        <v>32</v>
      </c>
      <c r="B8628" t="s">
        <v>25963</v>
      </c>
      <c r="C8628">
        <f>YEAR(B8628)</f>
        <v>2023</v>
      </c>
      <c r="D8628">
        <v>89.6</v>
      </c>
      <c r="E8628">
        <v>75.2</v>
      </c>
      <c r="F8628">
        <v>83.4</v>
      </c>
      <c r="H8628" s="2">
        <f>IF(F8628-78.76&lt;=0,0,IF(F8628-78.76&lt;=1,1,2))</f>
        <v>2</v>
      </c>
      <c r="I8628">
        <v>98.1</v>
      </c>
      <c r="J8628">
        <v>75.2</v>
      </c>
      <c r="K8628">
        <v>86.1</v>
      </c>
      <c r="L8628">
        <v>67.8</v>
      </c>
      <c r="M8628">
        <v>60.3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29.8</v>
      </c>
      <c r="V8628">
        <v>18.3</v>
      </c>
      <c r="W8628">
        <v>302.2</v>
      </c>
      <c r="X8628">
        <v>1011.3</v>
      </c>
      <c r="Y8628">
        <v>0.9</v>
      </c>
      <c r="Z8628">
        <v>6.2</v>
      </c>
      <c r="AA8628">
        <v>286.5</v>
      </c>
      <c r="AB8628">
        <v>24.8</v>
      </c>
      <c r="AC8628">
        <v>9</v>
      </c>
      <c r="AD8628">
        <v>0</v>
      </c>
      <c r="AE8628" t="s">
        <v>25964</v>
      </c>
      <c r="AF8628" t="s">
        <v>25965</v>
      </c>
      <c r="AG8628">
        <v>0.31</v>
      </c>
      <c r="AH8628" t="s">
        <v>330</v>
      </c>
      <c r="AI8628" t="s">
        <v>9140</v>
      </c>
      <c r="AJ8628" t="s">
        <v>331</v>
      </c>
    </row>
    <row r="8629" spans="1:36" x14ac:dyDescent="0.25">
      <c r="A8629" t="s">
        <v>32</v>
      </c>
      <c r="B8629" t="s">
        <v>25966</v>
      </c>
      <c r="C8629">
        <f>YEAR(B8629)</f>
        <v>2023</v>
      </c>
      <c r="D8629">
        <v>87.8</v>
      </c>
      <c r="E8629">
        <v>73.400000000000006</v>
      </c>
      <c r="F8629">
        <v>81.7</v>
      </c>
      <c r="H8629" s="2">
        <f>IF(F8629-78.76&lt;=0,0,IF(F8629-78.76&lt;=1,1,2))</f>
        <v>2</v>
      </c>
      <c r="I8629">
        <v>90.6</v>
      </c>
      <c r="J8629">
        <v>73.400000000000006</v>
      </c>
      <c r="K8629">
        <v>83.2</v>
      </c>
      <c r="L8629">
        <v>65.3</v>
      </c>
      <c r="M8629">
        <v>58.5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26.4</v>
      </c>
      <c r="V8629">
        <v>21.9</v>
      </c>
      <c r="W8629">
        <v>291.5</v>
      </c>
      <c r="X8629">
        <v>1010</v>
      </c>
      <c r="Y8629">
        <v>7.7</v>
      </c>
      <c r="Z8629">
        <v>6.2</v>
      </c>
      <c r="AA8629">
        <v>270.39999999999998</v>
      </c>
      <c r="AB8629">
        <v>23.4</v>
      </c>
      <c r="AC8629">
        <v>9</v>
      </c>
      <c r="AD8629">
        <v>0</v>
      </c>
      <c r="AE8629" t="s">
        <v>25967</v>
      </c>
      <c r="AF8629" t="s">
        <v>25968</v>
      </c>
      <c r="AG8629">
        <v>0.34</v>
      </c>
      <c r="AH8629" t="s">
        <v>330</v>
      </c>
      <c r="AI8629" t="s">
        <v>9140</v>
      </c>
      <c r="AJ8629" t="s">
        <v>331</v>
      </c>
    </row>
    <row r="8630" spans="1:36" x14ac:dyDescent="0.25">
      <c r="A8630" t="s">
        <v>32</v>
      </c>
      <c r="B8630" t="s">
        <v>25969</v>
      </c>
      <c r="C8630">
        <f>YEAR(B8630)</f>
        <v>2023</v>
      </c>
      <c r="D8630">
        <v>87.8</v>
      </c>
      <c r="E8630">
        <v>75.2</v>
      </c>
      <c r="F8630">
        <v>81.2</v>
      </c>
      <c r="H8630" s="2">
        <f>IF(F8630-78.76&lt;=0,0,IF(F8630-78.76&lt;=1,1,2))</f>
        <v>2</v>
      </c>
      <c r="I8630">
        <v>90.6</v>
      </c>
      <c r="J8630">
        <v>75.2</v>
      </c>
      <c r="K8630">
        <v>82.8</v>
      </c>
      <c r="L8630">
        <v>63.6</v>
      </c>
      <c r="M8630">
        <v>55.7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33.299999999999997</v>
      </c>
      <c r="V8630">
        <v>23</v>
      </c>
      <c r="W8630">
        <v>283.7</v>
      </c>
      <c r="X8630">
        <v>1008.7</v>
      </c>
      <c r="Y8630">
        <v>22</v>
      </c>
      <c r="Z8630">
        <v>6.2</v>
      </c>
      <c r="AA8630">
        <v>278.39999999999998</v>
      </c>
      <c r="AB8630">
        <v>24</v>
      </c>
      <c r="AC8630">
        <v>9</v>
      </c>
      <c r="AD8630">
        <v>0</v>
      </c>
      <c r="AE8630" t="s">
        <v>25970</v>
      </c>
      <c r="AF8630" t="s">
        <v>25971</v>
      </c>
      <c r="AG8630">
        <v>0.37</v>
      </c>
      <c r="AH8630" t="s">
        <v>36</v>
      </c>
      <c r="AI8630" t="s">
        <v>37</v>
      </c>
      <c r="AJ8630" t="s">
        <v>38</v>
      </c>
    </row>
    <row r="8631" spans="1:36" x14ac:dyDescent="0.25">
      <c r="A8631" t="s">
        <v>32</v>
      </c>
      <c r="B8631" t="s">
        <v>25972</v>
      </c>
      <c r="C8631">
        <f>YEAR(B8631)</f>
        <v>2023</v>
      </c>
      <c r="D8631">
        <v>87.8</v>
      </c>
      <c r="E8631">
        <v>73.400000000000006</v>
      </c>
      <c r="F8631">
        <v>80.2</v>
      </c>
      <c r="H8631" s="2">
        <f>IF(F8631-78.76&lt;=0,0,IF(F8631-78.76&lt;=1,1,2))</f>
        <v>2</v>
      </c>
      <c r="I8631">
        <v>90.6</v>
      </c>
      <c r="J8631">
        <v>73.400000000000006</v>
      </c>
      <c r="K8631">
        <v>81.8</v>
      </c>
      <c r="L8631">
        <v>64.8</v>
      </c>
      <c r="M8631">
        <v>60.3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30</v>
      </c>
      <c r="V8631">
        <v>16.100000000000001</v>
      </c>
      <c r="W8631">
        <v>302.7</v>
      </c>
      <c r="X8631">
        <v>1009</v>
      </c>
      <c r="Y8631">
        <v>8</v>
      </c>
      <c r="Z8631">
        <v>6.2</v>
      </c>
      <c r="AA8631">
        <v>283</v>
      </c>
      <c r="AB8631">
        <v>24.4</v>
      </c>
      <c r="AC8631">
        <v>9</v>
      </c>
      <c r="AD8631">
        <v>0</v>
      </c>
      <c r="AE8631" t="s">
        <v>25973</v>
      </c>
      <c r="AF8631" t="s">
        <v>25974</v>
      </c>
      <c r="AG8631">
        <v>0.41</v>
      </c>
      <c r="AH8631" t="s">
        <v>330</v>
      </c>
      <c r="AI8631" t="s">
        <v>9140</v>
      </c>
      <c r="AJ8631" t="s">
        <v>331</v>
      </c>
    </row>
    <row r="8632" spans="1:36" x14ac:dyDescent="0.25">
      <c r="A8632" t="s">
        <v>32</v>
      </c>
      <c r="B8632" t="s">
        <v>25975</v>
      </c>
      <c r="C8632">
        <f>YEAR(B8632)</f>
        <v>2023</v>
      </c>
      <c r="D8632">
        <v>89.6</v>
      </c>
      <c r="E8632">
        <v>73.400000000000006</v>
      </c>
      <c r="F8632">
        <v>81.8</v>
      </c>
      <c r="H8632" s="2">
        <f>IF(F8632-78.76&lt;=0,0,IF(F8632-78.76&lt;=1,1,2))</f>
        <v>2</v>
      </c>
      <c r="I8632">
        <v>96.5</v>
      </c>
      <c r="J8632">
        <v>73.400000000000006</v>
      </c>
      <c r="K8632">
        <v>84</v>
      </c>
      <c r="L8632">
        <v>64.900000000000006</v>
      </c>
      <c r="M8632">
        <v>57.2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22.4</v>
      </c>
      <c r="V8632">
        <v>10.3</v>
      </c>
      <c r="W8632">
        <v>122.2</v>
      </c>
      <c r="X8632">
        <v>1007</v>
      </c>
      <c r="Y8632">
        <v>0</v>
      </c>
      <c r="Z8632">
        <v>6.2</v>
      </c>
      <c r="AA8632">
        <v>283.3</v>
      </c>
      <c r="AB8632">
        <v>24.4</v>
      </c>
      <c r="AC8632">
        <v>9</v>
      </c>
      <c r="AD8632">
        <v>0</v>
      </c>
      <c r="AE8632" t="s">
        <v>25976</v>
      </c>
      <c r="AF8632" t="s">
        <v>25977</v>
      </c>
      <c r="AG8632">
        <v>0.44</v>
      </c>
      <c r="AH8632" t="s">
        <v>330</v>
      </c>
      <c r="AI8632" t="s">
        <v>9140</v>
      </c>
      <c r="AJ8632" t="s">
        <v>331</v>
      </c>
    </row>
    <row r="8633" spans="1:36" x14ac:dyDescent="0.25">
      <c r="A8633" t="s">
        <v>32</v>
      </c>
      <c r="B8633" t="s">
        <v>25978</v>
      </c>
      <c r="C8633">
        <f>YEAR(B8633)</f>
        <v>2023</v>
      </c>
      <c r="D8633">
        <v>86</v>
      </c>
      <c r="E8633">
        <v>73.400000000000006</v>
      </c>
      <c r="F8633">
        <v>80.099999999999994</v>
      </c>
      <c r="H8633" s="2">
        <f>IF(F8633-78.76&lt;=0,0,IF(F8633-78.76&lt;=1,1,2))</f>
        <v>2</v>
      </c>
      <c r="I8633">
        <v>87.5</v>
      </c>
      <c r="J8633">
        <v>73.400000000000006</v>
      </c>
      <c r="K8633">
        <v>81.2</v>
      </c>
      <c r="L8633">
        <v>64.900000000000006</v>
      </c>
      <c r="M8633">
        <v>60.4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25.1</v>
      </c>
      <c r="V8633">
        <v>24.2</v>
      </c>
      <c r="W8633">
        <v>293.89999999999998</v>
      </c>
      <c r="X8633">
        <v>1008.6</v>
      </c>
      <c r="Y8633">
        <v>11</v>
      </c>
      <c r="Z8633">
        <v>6.2</v>
      </c>
      <c r="AA8633">
        <v>286.39999999999998</v>
      </c>
      <c r="AB8633">
        <v>24.8</v>
      </c>
      <c r="AC8633">
        <v>9</v>
      </c>
      <c r="AD8633">
        <v>0</v>
      </c>
      <c r="AE8633" t="s">
        <v>25979</v>
      </c>
      <c r="AF8633" t="s">
        <v>25980</v>
      </c>
      <c r="AG8633">
        <v>0.48</v>
      </c>
      <c r="AH8633" t="s">
        <v>330</v>
      </c>
      <c r="AI8633" t="s">
        <v>9140</v>
      </c>
      <c r="AJ8633" t="s">
        <v>331</v>
      </c>
    </row>
    <row r="8634" spans="1:36" x14ac:dyDescent="0.25">
      <c r="A8634" t="s">
        <v>32</v>
      </c>
      <c r="B8634" t="s">
        <v>25981</v>
      </c>
      <c r="C8634">
        <f>YEAR(B8634)</f>
        <v>2023</v>
      </c>
      <c r="D8634">
        <v>86</v>
      </c>
      <c r="E8634">
        <v>75.2</v>
      </c>
      <c r="F8634">
        <v>80.3</v>
      </c>
      <c r="H8634" s="2">
        <f>IF(F8634-78.76&lt;=0,0,IF(F8634-78.76&lt;=1,1,2))</f>
        <v>2</v>
      </c>
      <c r="I8634">
        <v>89.4</v>
      </c>
      <c r="J8634">
        <v>75.2</v>
      </c>
      <c r="K8634">
        <v>81.7</v>
      </c>
      <c r="L8634">
        <v>66.7</v>
      </c>
      <c r="M8634">
        <v>63.7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27.5</v>
      </c>
      <c r="V8634">
        <v>22.1</v>
      </c>
      <c r="W8634">
        <v>299.39999999999998</v>
      </c>
      <c r="X8634">
        <v>1013.6</v>
      </c>
      <c r="Y8634">
        <v>12.7</v>
      </c>
      <c r="Z8634">
        <v>6.2</v>
      </c>
      <c r="AA8634">
        <v>281.3</v>
      </c>
      <c r="AB8634">
        <v>24.2</v>
      </c>
      <c r="AC8634">
        <v>9</v>
      </c>
      <c r="AD8634">
        <v>0</v>
      </c>
      <c r="AE8634" t="s">
        <v>25982</v>
      </c>
      <c r="AF8634" t="s">
        <v>25983</v>
      </c>
      <c r="AG8634">
        <v>0.5</v>
      </c>
      <c r="AH8634" t="s">
        <v>330</v>
      </c>
      <c r="AI8634" t="s">
        <v>9140</v>
      </c>
      <c r="AJ8634" t="s">
        <v>331</v>
      </c>
    </row>
    <row r="8635" spans="1:36" x14ac:dyDescent="0.25">
      <c r="A8635" t="s">
        <v>32</v>
      </c>
      <c r="B8635" t="s">
        <v>25984</v>
      </c>
      <c r="C8635">
        <f>YEAR(B8635)</f>
        <v>2023</v>
      </c>
      <c r="D8635">
        <v>84.2</v>
      </c>
      <c r="E8635">
        <v>75.2</v>
      </c>
      <c r="F8635">
        <v>80.599999999999994</v>
      </c>
      <c r="G8635" s="2">
        <f>AVERAGE(F8635:F8725)</f>
        <v>71.649450549450549</v>
      </c>
      <c r="H8635" s="2">
        <f>IF(F8635-71.65&lt;=0,0,IF(F8635-71.65&lt;=1,1,2))</f>
        <v>2</v>
      </c>
      <c r="I8635">
        <v>87.4</v>
      </c>
      <c r="J8635">
        <v>75.2</v>
      </c>
      <c r="K8635">
        <v>81.8</v>
      </c>
      <c r="L8635">
        <v>63.2</v>
      </c>
      <c r="M8635">
        <v>55.7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21.7</v>
      </c>
      <c r="V8635">
        <v>18.3</v>
      </c>
      <c r="W8635">
        <v>294.39999999999998</v>
      </c>
      <c r="X8635">
        <v>1015.1</v>
      </c>
      <c r="Y8635">
        <v>19.7</v>
      </c>
      <c r="Z8635">
        <v>6.2</v>
      </c>
      <c r="AA8635">
        <v>269.10000000000002</v>
      </c>
      <c r="AB8635">
        <v>23.3</v>
      </c>
      <c r="AC8635">
        <v>9</v>
      </c>
      <c r="AD8635">
        <v>0</v>
      </c>
      <c r="AE8635" t="s">
        <v>25985</v>
      </c>
      <c r="AF8635" t="s">
        <v>25986</v>
      </c>
      <c r="AG8635">
        <v>0.54</v>
      </c>
      <c r="AH8635" t="s">
        <v>330</v>
      </c>
      <c r="AI8635" t="s">
        <v>9140</v>
      </c>
      <c r="AJ8635" t="s">
        <v>331</v>
      </c>
    </row>
    <row r="8636" spans="1:36" x14ac:dyDescent="0.25">
      <c r="A8636" t="s">
        <v>32</v>
      </c>
      <c r="B8636" t="s">
        <v>25987</v>
      </c>
      <c r="C8636">
        <f>YEAR(B8636)</f>
        <v>2023</v>
      </c>
      <c r="D8636">
        <v>84.2</v>
      </c>
      <c r="E8636">
        <v>71.599999999999994</v>
      </c>
      <c r="F8636">
        <v>79.599999999999994</v>
      </c>
      <c r="H8636" s="2">
        <f>IF(F8636-71.65&lt;=0,0,IF(F8636-71.65&lt;=1,1,2))</f>
        <v>2</v>
      </c>
      <c r="I8636">
        <v>87.4</v>
      </c>
      <c r="J8636">
        <v>71.599999999999994</v>
      </c>
      <c r="K8636">
        <v>80.900000000000006</v>
      </c>
      <c r="L8636">
        <v>66.2</v>
      </c>
      <c r="M8636">
        <v>64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36.5</v>
      </c>
      <c r="V8636">
        <v>23</v>
      </c>
      <c r="W8636">
        <v>290.2</v>
      </c>
      <c r="X8636">
        <v>1014.7</v>
      </c>
      <c r="Y8636">
        <v>27</v>
      </c>
      <c r="Z8636">
        <v>6.2</v>
      </c>
      <c r="AA8636">
        <v>266.3</v>
      </c>
      <c r="AB8636">
        <v>23</v>
      </c>
      <c r="AC8636">
        <v>9</v>
      </c>
      <c r="AD8636">
        <v>0</v>
      </c>
      <c r="AE8636" t="s">
        <v>25988</v>
      </c>
      <c r="AF8636" t="s">
        <v>25989</v>
      </c>
      <c r="AG8636">
        <v>0.57999999999999996</v>
      </c>
      <c r="AH8636" t="s">
        <v>36</v>
      </c>
      <c r="AI8636" t="s">
        <v>37</v>
      </c>
      <c r="AJ8636" t="s">
        <v>38</v>
      </c>
    </row>
    <row r="8637" spans="1:36" x14ac:dyDescent="0.25">
      <c r="A8637" t="s">
        <v>32</v>
      </c>
      <c r="B8637" t="s">
        <v>25990</v>
      </c>
      <c r="C8637">
        <f>YEAR(B8637)</f>
        <v>2023</v>
      </c>
      <c r="D8637">
        <v>82.4</v>
      </c>
      <c r="E8637">
        <v>77</v>
      </c>
      <c r="F8637">
        <v>79.5</v>
      </c>
      <c r="H8637" s="2">
        <f>IF(F8637-71.65&lt;=0,0,IF(F8637-71.65&lt;=1,1,2))</f>
        <v>2</v>
      </c>
      <c r="I8637">
        <v>85.4</v>
      </c>
      <c r="J8637">
        <v>77</v>
      </c>
      <c r="K8637">
        <v>80.599999999999994</v>
      </c>
      <c r="L8637">
        <v>67.099999999999994</v>
      </c>
      <c r="M8637">
        <v>66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38.700000000000003</v>
      </c>
      <c r="V8637">
        <v>20.8</v>
      </c>
      <c r="W8637">
        <v>302.60000000000002</v>
      </c>
      <c r="X8637">
        <v>1013.6</v>
      </c>
      <c r="Y8637">
        <v>42.2</v>
      </c>
      <c r="Z8637">
        <v>6.2</v>
      </c>
      <c r="AA8637">
        <v>224.7</v>
      </c>
      <c r="AB8637">
        <v>19.3</v>
      </c>
      <c r="AC8637">
        <v>7</v>
      </c>
      <c r="AD8637">
        <v>0</v>
      </c>
      <c r="AE8637" t="s">
        <v>25991</v>
      </c>
      <c r="AF8637" t="s">
        <v>25992</v>
      </c>
      <c r="AG8637">
        <v>0.61</v>
      </c>
      <c r="AH8637" t="s">
        <v>36</v>
      </c>
      <c r="AI8637" t="s">
        <v>37</v>
      </c>
      <c r="AJ8637" t="s">
        <v>38</v>
      </c>
    </row>
    <row r="8638" spans="1:36" x14ac:dyDescent="0.25">
      <c r="A8638" t="s">
        <v>32</v>
      </c>
      <c r="B8638" t="s">
        <v>25993</v>
      </c>
      <c r="C8638">
        <f>YEAR(B8638)</f>
        <v>2023</v>
      </c>
      <c r="D8638">
        <v>80.599999999999994</v>
      </c>
      <c r="E8638">
        <v>73.400000000000006</v>
      </c>
      <c r="F8638">
        <v>78.099999999999994</v>
      </c>
      <c r="H8638" s="2">
        <f>IF(F8638-71.65&lt;=0,0,IF(F8638-71.65&lt;=1,1,2))</f>
        <v>2</v>
      </c>
      <c r="I8638">
        <v>82.8</v>
      </c>
      <c r="J8638">
        <v>73.400000000000006</v>
      </c>
      <c r="K8638">
        <v>78.599999999999994</v>
      </c>
      <c r="L8638">
        <v>64.7</v>
      </c>
      <c r="M8638">
        <v>63.8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30</v>
      </c>
      <c r="V8638">
        <v>17.2</v>
      </c>
      <c r="W8638">
        <v>304.60000000000002</v>
      </c>
      <c r="X8638">
        <v>1008.4</v>
      </c>
      <c r="Y8638">
        <v>43.3</v>
      </c>
      <c r="Z8638">
        <v>6.2</v>
      </c>
      <c r="AA8638">
        <v>251.6</v>
      </c>
      <c r="AB8638">
        <v>21.6</v>
      </c>
      <c r="AC8638">
        <v>8</v>
      </c>
      <c r="AD8638">
        <v>0</v>
      </c>
      <c r="AE8638" t="s">
        <v>25994</v>
      </c>
      <c r="AF8638" t="s">
        <v>25995</v>
      </c>
      <c r="AG8638">
        <v>0.64</v>
      </c>
      <c r="AH8638" t="s">
        <v>36</v>
      </c>
      <c r="AI8638" t="s">
        <v>37</v>
      </c>
      <c r="AJ8638" t="s">
        <v>38</v>
      </c>
    </row>
    <row r="8639" spans="1:36" x14ac:dyDescent="0.25">
      <c r="A8639" t="s">
        <v>32</v>
      </c>
      <c r="B8639" t="s">
        <v>25996</v>
      </c>
      <c r="C8639">
        <f>YEAR(B8639)</f>
        <v>2023</v>
      </c>
      <c r="D8639">
        <v>87.8</v>
      </c>
      <c r="E8639">
        <v>69.8</v>
      </c>
      <c r="F8639">
        <v>78</v>
      </c>
      <c r="H8639" s="2">
        <f>IF(F8639-71.65&lt;=0,0,IF(F8639-71.65&lt;=1,1,2))</f>
        <v>2</v>
      </c>
      <c r="I8639">
        <v>86.7</v>
      </c>
      <c r="J8639">
        <v>69.8</v>
      </c>
      <c r="K8639">
        <v>78.099999999999994</v>
      </c>
      <c r="L8639">
        <v>63.4</v>
      </c>
      <c r="M8639">
        <v>63.1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23.9</v>
      </c>
      <c r="V8639">
        <v>19.7</v>
      </c>
      <c r="W8639">
        <v>171.8</v>
      </c>
      <c r="X8639">
        <v>1006.1</v>
      </c>
      <c r="Y8639">
        <v>48.2</v>
      </c>
      <c r="Z8639">
        <v>6.2</v>
      </c>
      <c r="AA8639">
        <v>199.9</v>
      </c>
      <c r="AB8639">
        <v>17.399999999999999</v>
      </c>
      <c r="AC8639">
        <v>7</v>
      </c>
      <c r="AD8639">
        <v>0</v>
      </c>
      <c r="AE8639" t="s">
        <v>25997</v>
      </c>
      <c r="AF8639" t="s">
        <v>25998</v>
      </c>
      <c r="AG8639">
        <v>0.68</v>
      </c>
      <c r="AH8639" t="s">
        <v>36</v>
      </c>
      <c r="AI8639" t="s">
        <v>37</v>
      </c>
      <c r="AJ8639" t="s">
        <v>38</v>
      </c>
    </row>
    <row r="8640" spans="1:36" x14ac:dyDescent="0.25">
      <c r="A8640" t="s">
        <v>32</v>
      </c>
      <c r="B8640" t="s">
        <v>25999</v>
      </c>
      <c r="C8640">
        <f>YEAR(B8640)</f>
        <v>2023</v>
      </c>
      <c r="D8640">
        <v>91.4</v>
      </c>
      <c r="E8640">
        <v>73.400000000000006</v>
      </c>
      <c r="F8640">
        <v>79.3</v>
      </c>
      <c r="H8640" s="2">
        <f>IF(F8640-71.65&lt;=0,0,IF(F8640-71.65&lt;=1,1,2))</f>
        <v>2</v>
      </c>
      <c r="I8640">
        <v>93.2</v>
      </c>
      <c r="J8640">
        <v>73.400000000000006</v>
      </c>
      <c r="K8640">
        <v>80.2</v>
      </c>
      <c r="L8640">
        <v>66.900000000000006</v>
      </c>
      <c r="M8640">
        <v>67.8</v>
      </c>
      <c r="O8640">
        <v>7.8E-2</v>
      </c>
      <c r="P8640">
        <v>100</v>
      </c>
      <c r="Q8640">
        <v>4.17</v>
      </c>
      <c r="R8640" t="s">
        <v>40</v>
      </c>
      <c r="S8640">
        <v>0</v>
      </c>
      <c r="T8640">
        <v>0</v>
      </c>
      <c r="U8640">
        <v>32.200000000000003</v>
      </c>
      <c r="V8640">
        <v>16</v>
      </c>
      <c r="W8640">
        <v>167</v>
      </c>
      <c r="X8640">
        <v>1009</v>
      </c>
      <c r="Y8640">
        <v>54.7</v>
      </c>
      <c r="Z8640">
        <v>6.2</v>
      </c>
      <c r="AA8640">
        <v>227.1</v>
      </c>
      <c r="AB8640">
        <v>19.7</v>
      </c>
      <c r="AC8640">
        <v>8</v>
      </c>
      <c r="AD8640">
        <v>0</v>
      </c>
      <c r="AE8640" t="s">
        <v>26000</v>
      </c>
      <c r="AF8640" t="s">
        <v>26001</v>
      </c>
      <c r="AG8640">
        <v>0.71</v>
      </c>
      <c r="AH8640" t="s">
        <v>56</v>
      </c>
      <c r="AI8640" t="s">
        <v>61</v>
      </c>
      <c r="AJ8640" t="s">
        <v>40</v>
      </c>
    </row>
    <row r="8641" spans="1:36" x14ac:dyDescent="0.25">
      <c r="A8641" t="s">
        <v>32</v>
      </c>
      <c r="B8641" t="s">
        <v>26002</v>
      </c>
      <c r="C8641">
        <f>YEAR(B8641)</f>
        <v>2023</v>
      </c>
      <c r="D8641">
        <v>84.2</v>
      </c>
      <c r="E8641">
        <v>71.599999999999994</v>
      </c>
      <c r="F8641">
        <v>78.599999999999994</v>
      </c>
      <c r="H8641" s="2">
        <f>IF(F8641-71.65&lt;=0,0,IF(F8641-71.65&lt;=1,1,2))</f>
        <v>2</v>
      </c>
      <c r="I8641">
        <v>92.5</v>
      </c>
      <c r="J8641">
        <v>71.599999999999994</v>
      </c>
      <c r="K8641">
        <v>81.3</v>
      </c>
      <c r="L8641">
        <v>70.8</v>
      </c>
      <c r="M8641">
        <v>77.3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23</v>
      </c>
      <c r="V8641">
        <v>11.4</v>
      </c>
      <c r="W8641">
        <v>82.3</v>
      </c>
      <c r="X8641">
        <v>1010.1</v>
      </c>
      <c r="Y8641">
        <v>53.8</v>
      </c>
      <c r="Z8641">
        <v>6.2</v>
      </c>
      <c r="AA8641">
        <v>203.6</v>
      </c>
      <c r="AB8641">
        <v>17.600000000000001</v>
      </c>
      <c r="AC8641">
        <v>7</v>
      </c>
      <c r="AD8641">
        <v>0</v>
      </c>
      <c r="AE8641" t="s">
        <v>26003</v>
      </c>
      <c r="AF8641" t="s">
        <v>26004</v>
      </c>
      <c r="AG8641">
        <v>0.75</v>
      </c>
      <c r="AH8641" t="s">
        <v>36</v>
      </c>
      <c r="AI8641" t="s">
        <v>37</v>
      </c>
      <c r="AJ8641" t="s">
        <v>38</v>
      </c>
    </row>
    <row r="8642" spans="1:36" x14ac:dyDescent="0.25">
      <c r="A8642" t="s">
        <v>32</v>
      </c>
      <c r="B8642" t="s">
        <v>26005</v>
      </c>
      <c r="C8642">
        <f>YEAR(B8642)</f>
        <v>2023</v>
      </c>
      <c r="D8642">
        <v>82.4</v>
      </c>
      <c r="E8642">
        <v>75.2</v>
      </c>
      <c r="F8642">
        <v>79</v>
      </c>
      <c r="H8642" s="2">
        <f>IF(F8642-71.65&lt;=0,0,IF(F8642-71.65&lt;=1,1,2))</f>
        <v>2</v>
      </c>
      <c r="I8642">
        <v>87.2</v>
      </c>
      <c r="J8642">
        <v>75.2</v>
      </c>
      <c r="K8642">
        <v>80.8</v>
      </c>
      <c r="L8642">
        <v>71.7</v>
      </c>
      <c r="M8642">
        <v>78.599999999999994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17.399999999999999</v>
      </c>
      <c r="V8642">
        <v>10.3</v>
      </c>
      <c r="W8642">
        <v>321.60000000000002</v>
      </c>
      <c r="X8642">
        <v>1009.7</v>
      </c>
      <c r="Y8642">
        <v>53.1</v>
      </c>
      <c r="Z8642">
        <v>6.2</v>
      </c>
      <c r="AA8642">
        <v>224.3</v>
      </c>
      <c r="AB8642">
        <v>19.3</v>
      </c>
      <c r="AC8642">
        <v>8</v>
      </c>
      <c r="AD8642">
        <v>0</v>
      </c>
      <c r="AE8642" t="s">
        <v>26006</v>
      </c>
      <c r="AF8642" t="s">
        <v>26007</v>
      </c>
      <c r="AG8642">
        <v>0.78</v>
      </c>
      <c r="AH8642" t="s">
        <v>36</v>
      </c>
      <c r="AI8642" t="s">
        <v>37</v>
      </c>
      <c r="AJ8642" t="s">
        <v>38</v>
      </c>
    </row>
    <row r="8643" spans="1:36" x14ac:dyDescent="0.25">
      <c r="A8643" t="s">
        <v>32</v>
      </c>
      <c r="B8643" t="s">
        <v>26008</v>
      </c>
      <c r="C8643">
        <f>YEAR(B8643)</f>
        <v>2023</v>
      </c>
      <c r="D8643">
        <v>80.599999999999994</v>
      </c>
      <c r="E8643">
        <v>71.599999999999994</v>
      </c>
      <c r="F8643">
        <v>77.099999999999994</v>
      </c>
      <c r="H8643" s="2">
        <f>IF(F8643-71.65&lt;=0,0,IF(F8643-71.65&lt;=1,1,2))</f>
        <v>2</v>
      </c>
      <c r="I8643">
        <v>83.9</v>
      </c>
      <c r="J8643">
        <v>71.599999999999994</v>
      </c>
      <c r="K8643">
        <v>77.599999999999994</v>
      </c>
      <c r="L8643">
        <v>68.2</v>
      </c>
      <c r="M8643">
        <v>74.5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21.5</v>
      </c>
      <c r="V8643">
        <v>13.9</v>
      </c>
      <c r="W8643">
        <v>315.10000000000002</v>
      </c>
      <c r="X8643">
        <v>1010.7</v>
      </c>
      <c r="Y8643">
        <v>50.3</v>
      </c>
      <c r="Z8643">
        <v>6.2</v>
      </c>
      <c r="AA8643">
        <v>223.9</v>
      </c>
      <c r="AB8643">
        <v>19.3</v>
      </c>
      <c r="AC8643">
        <v>8</v>
      </c>
      <c r="AD8643">
        <v>0</v>
      </c>
      <c r="AE8643" t="s">
        <v>26009</v>
      </c>
      <c r="AF8643" t="s">
        <v>26010</v>
      </c>
      <c r="AG8643">
        <v>0.81</v>
      </c>
      <c r="AH8643" t="s">
        <v>36</v>
      </c>
      <c r="AI8643" t="s">
        <v>37</v>
      </c>
      <c r="AJ8643" t="s">
        <v>38</v>
      </c>
    </row>
    <row r="8644" spans="1:36" x14ac:dyDescent="0.25">
      <c r="A8644" t="s">
        <v>32</v>
      </c>
      <c r="B8644" t="s">
        <v>26011</v>
      </c>
      <c r="C8644">
        <f>YEAR(B8644)</f>
        <v>2023</v>
      </c>
      <c r="D8644">
        <v>78.8</v>
      </c>
      <c r="E8644">
        <v>71.599999999999994</v>
      </c>
      <c r="F8644">
        <v>76</v>
      </c>
      <c r="H8644" s="2">
        <f>IF(F8644-71.65&lt;=0,0,IF(F8644-71.65&lt;=1,1,2))</f>
        <v>2</v>
      </c>
      <c r="I8644">
        <v>78.8</v>
      </c>
      <c r="J8644">
        <v>71.599999999999994</v>
      </c>
      <c r="K8644">
        <v>76</v>
      </c>
      <c r="L8644">
        <v>64.900000000000006</v>
      </c>
      <c r="M8644">
        <v>68.8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27.1</v>
      </c>
      <c r="V8644">
        <v>16.100000000000001</v>
      </c>
      <c r="W8644">
        <v>309.3</v>
      </c>
      <c r="X8644">
        <v>1010.6</v>
      </c>
      <c r="Y8644">
        <v>55.6</v>
      </c>
      <c r="Z8644">
        <v>6.2</v>
      </c>
      <c r="AA8644">
        <v>221.8</v>
      </c>
      <c r="AB8644">
        <v>19.100000000000001</v>
      </c>
      <c r="AC8644">
        <v>8</v>
      </c>
      <c r="AD8644">
        <v>0</v>
      </c>
      <c r="AE8644" t="s">
        <v>26012</v>
      </c>
      <c r="AF8644" t="s">
        <v>26013</v>
      </c>
      <c r="AG8644">
        <v>0.84</v>
      </c>
      <c r="AH8644" t="s">
        <v>36</v>
      </c>
      <c r="AI8644" t="s">
        <v>37</v>
      </c>
      <c r="AJ8644" t="s">
        <v>38</v>
      </c>
    </row>
    <row r="8645" spans="1:36" x14ac:dyDescent="0.25">
      <c r="A8645" t="s">
        <v>32</v>
      </c>
      <c r="B8645" t="s">
        <v>26014</v>
      </c>
      <c r="C8645">
        <f>YEAR(B8645)</f>
        <v>2023</v>
      </c>
      <c r="D8645">
        <v>78.8</v>
      </c>
      <c r="E8645">
        <v>75.2</v>
      </c>
      <c r="F8645">
        <v>76.3</v>
      </c>
      <c r="H8645" s="2">
        <f>IF(F8645-71.65&lt;=0,0,IF(F8645-71.65&lt;=1,1,2))</f>
        <v>2</v>
      </c>
      <c r="I8645">
        <v>78.8</v>
      </c>
      <c r="J8645">
        <v>75.2</v>
      </c>
      <c r="K8645">
        <v>76.3</v>
      </c>
      <c r="L8645">
        <v>65.2</v>
      </c>
      <c r="M8645">
        <v>68.8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32.4</v>
      </c>
      <c r="V8645">
        <v>19.7</v>
      </c>
      <c r="W8645">
        <v>310.3</v>
      </c>
      <c r="X8645">
        <v>1009.4</v>
      </c>
      <c r="Y8645">
        <v>55.9</v>
      </c>
      <c r="Z8645">
        <v>6.2</v>
      </c>
      <c r="AA8645">
        <v>208.6</v>
      </c>
      <c r="AB8645">
        <v>18</v>
      </c>
      <c r="AC8645">
        <v>7</v>
      </c>
      <c r="AD8645">
        <v>0</v>
      </c>
      <c r="AE8645" t="s">
        <v>26015</v>
      </c>
      <c r="AF8645" t="s">
        <v>26016</v>
      </c>
      <c r="AG8645">
        <v>0.88</v>
      </c>
      <c r="AH8645" t="s">
        <v>36</v>
      </c>
      <c r="AI8645" t="s">
        <v>37</v>
      </c>
      <c r="AJ8645" t="s">
        <v>38</v>
      </c>
    </row>
    <row r="8646" spans="1:36" x14ac:dyDescent="0.25">
      <c r="A8646" t="s">
        <v>32</v>
      </c>
      <c r="B8646" t="s">
        <v>26017</v>
      </c>
      <c r="C8646">
        <f>YEAR(B8646)</f>
        <v>2023</v>
      </c>
      <c r="D8646">
        <v>78.8</v>
      </c>
      <c r="E8646">
        <v>73.400000000000006</v>
      </c>
      <c r="F8646">
        <v>75.8</v>
      </c>
      <c r="H8646" s="2">
        <f>IF(F8646-71.65&lt;=0,0,IF(F8646-71.65&lt;=1,1,2))</f>
        <v>2</v>
      </c>
      <c r="I8646">
        <v>78.8</v>
      </c>
      <c r="J8646">
        <v>73.400000000000006</v>
      </c>
      <c r="K8646">
        <v>75.8</v>
      </c>
      <c r="L8646">
        <v>63.1</v>
      </c>
      <c r="M8646">
        <v>65.2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30.6</v>
      </c>
      <c r="V8646">
        <v>21.8</v>
      </c>
      <c r="W8646">
        <v>301.89999999999998</v>
      </c>
      <c r="X8646">
        <v>1013.4</v>
      </c>
      <c r="Y8646">
        <v>40.799999999999997</v>
      </c>
      <c r="Z8646">
        <v>6.2</v>
      </c>
      <c r="AA8646">
        <v>236.8</v>
      </c>
      <c r="AB8646">
        <v>20.399999999999999</v>
      </c>
      <c r="AC8646">
        <v>8</v>
      </c>
      <c r="AD8646">
        <v>0</v>
      </c>
      <c r="AE8646" t="s">
        <v>26018</v>
      </c>
      <c r="AF8646" t="s">
        <v>26019</v>
      </c>
      <c r="AG8646">
        <v>0.91</v>
      </c>
      <c r="AH8646" t="s">
        <v>36</v>
      </c>
      <c r="AI8646" t="s">
        <v>37</v>
      </c>
      <c r="AJ8646" t="s">
        <v>38</v>
      </c>
    </row>
    <row r="8647" spans="1:36" x14ac:dyDescent="0.25">
      <c r="A8647" t="s">
        <v>32</v>
      </c>
      <c r="B8647" t="s">
        <v>26020</v>
      </c>
      <c r="C8647">
        <f>YEAR(B8647)</f>
        <v>2023</v>
      </c>
      <c r="D8647">
        <v>80.599999999999994</v>
      </c>
      <c r="E8647">
        <v>71.599999999999994</v>
      </c>
      <c r="F8647">
        <v>75.599999999999994</v>
      </c>
      <c r="H8647" s="2">
        <f>IF(F8647-71.65&lt;=0,0,IF(F8647-71.65&lt;=1,1,2))</f>
        <v>2</v>
      </c>
      <c r="I8647">
        <v>81.8</v>
      </c>
      <c r="J8647">
        <v>71.599999999999994</v>
      </c>
      <c r="K8647">
        <v>75.7</v>
      </c>
      <c r="L8647">
        <v>60.6</v>
      </c>
      <c r="M8647">
        <v>60.1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24.6</v>
      </c>
      <c r="V8647">
        <v>18.3</v>
      </c>
      <c r="W8647">
        <v>304.39999999999998</v>
      </c>
      <c r="X8647">
        <v>1015.9</v>
      </c>
      <c r="Y8647">
        <v>28.7</v>
      </c>
      <c r="Z8647">
        <v>6.2</v>
      </c>
      <c r="AA8647">
        <v>255.9</v>
      </c>
      <c r="AB8647">
        <v>22</v>
      </c>
      <c r="AC8647">
        <v>8</v>
      </c>
      <c r="AD8647">
        <v>0</v>
      </c>
      <c r="AE8647" t="s">
        <v>26021</v>
      </c>
      <c r="AF8647" t="s">
        <v>26022</v>
      </c>
      <c r="AG8647">
        <v>0.94</v>
      </c>
      <c r="AH8647" t="s">
        <v>36</v>
      </c>
      <c r="AI8647" t="s">
        <v>37</v>
      </c>
      <c r="AJ8647" t="s">
        <v>38</v>
      </c>
    </row>
    <row r="8648" spans="1:36" x14ac:dyDescent="0.25">
      <c r="A8648" t="s">
        <v>32</v>
      </c>
      <c r="B8648" t="s">
        <v>26023</v>
      </c>
      <c r="C8648">
        <f>YEAR(B8648)</f>
        <v>2023</v>
      </c>
      <c r="D8648">
        <v>82.3</v>
      </c>
      <c r="E8648">
        <v>64.400000000000006</v>
      </c>
      <c r="F8648">
        <v>74.099999999999994</v>
      </c>
      <c r="H8648" s="2">
        <f>IF(F8648-71.65&lt;=0,0,IF(F8648-71.65&lt;=1,1,2))</f>
        <v>2</v>
      </c>
      <c r="I8648">
        <v>83.8</v>
      </c>
      <c r="J8648">
        <v>64.400000000000006</v>
      </c>
      <c r="K8648">
        <v>74.400000000000006</v>
      </c>
      <c r="L8648">
        <v>58.4</v>
      </c>
      <c r="M8648">
        <v>58.6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23.3</v>
      </c>
      <c r="V8648">
        <v>15</v>
      </c>
      <c r="W8648">
        <v>304</v>
      </c>
      <c r="X8648">
        <v>1015.4</v>
      </c>
      <c r="Y8648">
        <v>16</v>
      </c>
      <c r="Z8648">
        <v>6.2</v>
      </c>
      <c r="AA8648">
        <v>261.89999999999998</v>
      </c>
      <c r="AB8648">
        <v>22.6</v>
      </c>
      <c r="AC8648">
        <v>9</v>
      </c>
      <c r="AD8648">
        <v>0</v>
      </c>
      <c r="AE8648" t="s">
        <v>26024</v>
      </c>
      <c r="AF8648" t="s">
        <v>26025</v>
      </c>
      <c r="AG8648">
        <v>0.98</v>
      </c>
      <c r="AH8648" t="s">
        <v>330</v>
      </c>
      <c r="AI8648" t="s">
        <v>9140</v>
      </c>
      <c r="AJ8648" t="s">
        <v>331</v>
      </c>
    </row>
    <row r="8649" spans="1:36" x14ac:dyDescent="0.25">
      <c r="A8649" t="s">
        <v>32</v>
      </c>
      <c r="B8649" t="s">
        <v>26026</v>
      </c>
      <c r="C8649">
        <f>YEAR(B8649)</f>
        <v>2023</v>
      </c>
      <c r="D8649">
        <v>82.4</v>
      </c>
      <c r="E8649">
        <v>66.2</v>
      </c>
      <c r="F8649">
        <v>75</v>
      </c>
      <c r="H8649" s="2">
        <f>IF(F8649-71.65&lt;=0,0,IF(F8649-71.65&lt;=1,1,2))</f>
        <v>2</v>
      </c>
      <c r="I8649">
        <v>84.7</v>
      </c>
      <c r="J8649">
        <v>66.2</v>
      </c>
      <c r="K8649">
        <v>75.7</v>
      </c>
      <c r="L8649">
        <v>61.5</v>
      </c>
      <c r="M8649">
        <v>63.4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25.3</v>
      </c>
      <c r="V8649">
        <v>13.9</v>
      </c>
      <c r="W8649">
        <v>287.7</v>
      </c>
      <c r="X8649">
        <v>1015.2</v>
      </c>
      <c r="Y8649">
        <v>0.3</v>
      </c>
      <c r="Z8649">
        <v>6.2</v>
      </c>
      <c r="AA8649">
        <v>254.8</v>
      </c>
      <c r="AB8649">
        <v>21.9</v>
      </c>
      <c r="AC8649">
        <v>8</v>
      </c>
      <c r="AD8649">
        <v>0</v>
      </c>
      <c r="AE8649" t="s">
        <v>26027</v>
      </c>
      <c r="AF8649" t="s">
        <v>26028</v>
      </c>
      <c r="AG8649">
        <v>0</v>
      </c>
      <c r="AH8649" t="s">
        <v>330</v>
      </c>
      <c r="AI8649" t="s">
        <v>9140</v>
      </c>
      <c r="AJ8649" t="s">
        <v>331</v>
      </c>
    </row>
    <row r="8650" spans="1:36" x14ac:dyDescent="0.25">
      <c r="A8650" t="s">
        <v>32</v>
      </c>
      <c r="B8650" t="s">
        <v>26029</v>
      </c>
      <c r="C8650">
        <f>YEAR(B8650)</f>
        <v>2023</v>
      </c>
      <c r="D8650">
        <v>82.4</v>
      </c>
      <c r="E8650">
        <v>68</v>
      </c>
      <c r="F8650">
        <v>75.8</v>
      </c>
      <c r="H8650" s="2">
        <f>IF(F8650-71.65&lt;=0,0,IF(F8650-71.65&lt;=1,1,2))</f>
        <v>2</v>
      </c>
      <c r="I8650">
        <v>86.2</v>
      </c>
      <c r="J8650">
        <v>68</v>
      </c>
      <c r="K8650">
        <v>76.400000000000006</v>
      </c>
      <c r="L8650">
        <v>62.9</v>
      </c>
      <c r="M8650">
        <v>65.400000000000006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22.8</v>
      </c>
      <c r="V8650">
        <v>13.8</v>
      </c>
      <c r="W8650">
        <v>299.8</v>
      </c>
      <c r="X8650">
        <v>1015.4</v>
      </c>
      <c r="Y8650">
        <v>25.8</v>
      </c>
      <c r="Z8650">
        <v>6.2</v>
      </c>
      <c r="AA8650">
        <v>250.6</v>
      </c>
      <c r="AB8650">
        <v>21.6</v>
      </c>
      <c r="AC8650">
        <v>8</v>
      </c>
      <c r="AD8650">
        <v>0</v>
      </c>
      <c r="AE8650" t="s">
        <v>26030</v>
      </c>
      <c r="AF8650" t="s">
        <v>26031</v>
      </c>
      <c r="AG8650">
        <v>0.05</v>
      </c>
      <c r="AH8650" t="s">
        <v>36</v>
      </c>
      <c r="AI8650" t="s">
        <v>37</v>
      </c>
      <c r="AJ8650" t="s">
        <v>38</v>
      </c>
    </row>
    <row r="8651" spans="1:36" x14ac:dyDescent="0.25">
      <c r="A8651" t="s">
        <v>32</v>
      </c>
      <c r="B8651" t="s">
        <v>26032</v>
      </c>
      <c r="C8651">
        <f>YEAR(B8651)</f>
        <v>2023</v>
      </c>
      <c r="D8651">
        <v>80.599999999999994</v>
      </c>
      <c r="E8651">
        <v>68</v>
      </c>
      <c r="F8651">
        <v>75.599999999999994</v>
      </c>
      <c r="H8651" s="2">
        <f>IF(F8651-71.65&lt;=0,0,IF(F8651-71.65&lt;=1,1,2))</f>
        <v>2</v>
      </c>
      <c r="I8651">
        <v>82.8</v>
      </c>
      <c r="J8651">
        <v>68</v>
      </c>
      <c r="K8651">
        <v>76.099999999999994</v>
      </c>
      <c r="L8651">
        <v>64.099999999999994</v>
      </c>
      <c r="M8651">
        <v>67.900000000000006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27.5</v>
      </c>
      <c r="V8651">
        <v>20.8</v>
      </c>
      <c r="W8651">
        <v>297.39999999999998</v>
      </c>
      <c r="X8651">
        <v>1015.1</v>
      </c>
      <c r="Y8651">
        <v>33.200000000000003</v>
      </c>
      <c r="Z8651">
        <v>6.2</v>
      </c>
      <c r="AA8651">
        <v>218.5</v>
      </c>
      <c r="AB8651">
        <v>19</v>
      </c>
      <c r="AC8651">
        <v>7</v>
      </c>
      <c r="AD8651">
        <v>0</v>
      </c>
      <c r="AE8651" t="s">
        <v>26033</v>
      </c>
      <c r="AF8651" t="s">
        <v>26034</v>
      </c>
      <c r="AG8651">
        <v>0.08</v>
      </c>
      <c r="AH8651" t="s">
        <v>36</v>
      </c>
      <c r="AI8651" t="s">
        <v>37</v>
      </c>
      <c r="AJ8651" t="s">
        <v>38</v>
      </c>
    </row>
    <row r="8652" spans="1:36" x14ac:dyDescent="0.25">
      <c r="A8652" t="s">
        <v>32</v>
      </c>
      <c r="B8652" t="s">
        <v>26035</v>
      </c>
      <c r="C8652">
        <f>YEAR(B8652)</f>
        <v>2023</v>
      </c>
      <c r="D8652">
        <v>78.8</v>
      </c>
      <c r="E8652">
        <v>73.400000000000006</v>
      </c>
      <c r="F8652">
        <v>75.900000000000006</v>
      </c>
      <c r="H8652" s="2">
        <f>IF(F8652-71.65&lt;=0,0,IF(F8652-71.65&lt;=1,1,2))</f>
        <v>2</v>
      </c>
      <c r="I8652">
        <v>78.8</v>
      </c>
      <c r="J8652">
        <v>73.400000000000006</v>
      </c>
      <c r="K8652">
        <v>75.900000000000006</v>
      </c>
      <c r="L8652">
        <v>64</v>
      </c>
      <c r="M8652">
        <v>66.8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35.299999999999997</v>
      </c>
      <c r="V8652">
        <v>23</v>
      </c>
      <c r="W8652">
        <v>302.5</v>
      </c>
      <c r="X8652">
        <v>1013.8</v>
      </c>
      <c r="Y8652">
        <v>49.1</v>
      </c>
      <c r="Z8652">
        <v>6.2</v>
      </c>
      <c r="AA8652">
        <v>224.1</v>
      </c>
      <c r="AB8652">
        <v>19.2</v>
      </c>
      <c r="AC8652">
        <v>8</v>
      </c>
      <c r="AD8652">
        <v>0</v>
      </c>
      <c r="AE8652" t="s">
        <v>26036</v>
      </c>
      <c r="AF8652" t="s">
        <v>26037</v>
      </c>
      <c r="AG8652">
        <v>0.12</v>
      </c>
      <c r="AH8652" t="s">
        <v>36</v>
      </c>
      <c r="AI8652" t="s">
        <v>37</v>
      </c>
      <c r="AJ8652" t="s">
        <v>38</v>
      </c>
    </row>
    <row r="8653" spans="1:36" x14ac:dyDescent="0.25">
      <c r="A8653" t="s">
        <v>32</v>
      </c>
      <c r="B8653" t="s">
        <v>26038</v>
      </c>
      <c r="C8653">
        <f>YEAR(B8653)</f>
        <v>2023</v>
      </c>
      <c r="D8653">
        <v>77</v>
      </c>
      <c r="E8653">
        <v>71.5</v>
      </c>
      <c r="F8653">
        <v>74.3</v>
      </c>
      <c r="H8653" s="2">
        <f>IF(F8653-71.65&lt;=0,0,IF(F8653-71.65&lt;=1,1,2))</f>
        <v>2</v>
      </c>
      <c r="I8653">
        <v>77</v>
      </c>
      <c r="J8653">
        <v>71.5</v>
      </c>
      <c r="K8653">
        <v>74.3</v>
      </c>
      <c r="L8653">
        <v>61.4</v>
      </c>
      <c r="M8653">
        <v>64.099999999999994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34</v>
      </c>
      <c r="V8653">
        <v>20.8</v>
      </c>
      <c r="W8653">
        <v>304.39999999999998</v>
      </c>
      <c r="X8653">
        <v>1014.1</v>
      </c>
      <c r="Y8653">
        <v>48.3</v>
      </c>
      <c r="Z8653">
        <v>6.2</v>
      </c>
      <c r="AA8653">
        <v>201</v>
      </c>
      <c r="AB8653">
        <v>17.2</v>
      </c>
      <c r="AC8653">
        <v>6</v>
      </c>
      <c r="AD8653">
        <v>0</v>
      </c>
      <c r="AE8653" t="s">
        <v>26039</v>
      </c>
      <c r="AF8653" t="s">
        <v>26040</v>
      </c>
      <c r="AG8653">
        <v>0.15</v>
      </c>
      <c r="AH8653" t="s">
        <v>36</v>
      </c>
      <c r="AI8653" t="s">
        <v>37</v>
      </c>
      <c r="AJ8653" t="s">
        <v>38</v>
      </c>
    </row>
    <row r="8654" spans="1:36" x14ac:dyDescent="0.25">
      <c r="A8654" t="s">
        <v>32</v>
      </c>
      <c r="B8654" t="s">
        <v>26041</v>
      </c>
      <c r="C8654">
        <f>YEAR(B8654)</f>
        <v>2023</v>
      </c>
      <c r="D8654">
        <v>80.599999999999994</v>
      </c>
      <c r="E8654">
        <v>69.8</v>
      </c>
      <c r="F8654">
        <v>75.099999999999994</v>
      </c>
      <c r="H8654" s="2">
        <f>IF(F8654-71.65&lt;=0,0,IF(F8654-71.65&lt;=1,1,2))</f>
        <v>2</v>
      </c>
      <c r="I8654">
        <v>80.8</v>
      </c>
      <c r="J8654">
        <v>69.8</v>
      </c>
      <c r="K8654">
        <v>75.099999999999994</v>
      </c>
      <c r="L8654">
        <v>59.5</v>
      </c>
      <c r="M8654">
        <v>59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24.4</v>
      </c>
      <c r="V8654">
        <v>18.3</v>
      </c>
      <c r="W8654">
        <v>301.8</v>
      </c>
      <c r="X8654">
        <v>1015.5</v>
      </c>
      <c r="Y8654">
        <v>15.9</v>
      </c>
      <c r="Z8654">
        <v>6.2</v>
      </c>
      <c r="AA8654">
        <v>248.5</v>
      </c>
      <c r="AB8654">
        <v>21.4</v>
      </c>
      <c r="AC8654">
        <v>8</v>
      </c>
      <c r="AD8654">
        <v>0</v>
      </c>
      <c r="AE8654" t="s">
        <v>26042</v>
      </c>
      <c r="AF8654" t="s">
        <v>26043</v>
      </c>
      <c r="AG8654">
        <v>0.18</v>
      </c>
      <c r="AH8654" t="s">
        <v>330</v>
      </c>
      <c r="AI8654" t="s">
        <v>9140</v>
      </c>
      <c r="AJ8654" t="s">
        <v>331</v>
      </c>
    </row>
    <row r="8655" spans="1:36" x14ac:dyDescent="0.25">
      <c r="A8655" t="s">
        <v>32</v>
      </c>
      <c r="B8655" t="s">
        <v>26044</v>
      </c>
      <c r="C8655">
        <f>YEAR(B8655)</f>
        <v>2023</v>
      </c>
      <c r="D8655">
        <v>80.599999999999994</v>
      </c>
      <c r="E8655">
        <v>68</v>
      </c>
      <c r="F8655">
        <v>74.8</v>
      </c>
      <c r="H8655" s="2">
        <f>IF(F8655-71.65&lt;=0,0,IF(F8655-71.65&lt;=1,1,2))</f>
        <v>2</v>
      </c>
      <c r="I8655">
        <v>82.8</v>
      </c>
      <c r="J8655">
        <v>68</v>
      </c>
      <c r="K8655">
        <v>75.2</v>
      </c>
      <c r="L8655">
        <v>62.2</v>
      </c>
      <c r="M8655">
        <v>65.8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22.4</v>
      </c>
      <c r="V8655">
        <v>12.8</v>
      </c>
      <c r="W8655">
        <v>306.2</v>
      </c>
      <c r="X8655">
        <v>1015.5</v>
      </c>
      <c r="Y8655">
        <v>26.3</v>
      </c>
      <c r="Z8655">
        <v>6.2</v>
      </c>
      <c r="AA8655">
        <v>242.7</v>
      </c>
      <c r="AB8655">
        <v>20.8</v>
      </c>
      <c r="AC8655">
        <v>8</v>
      </c>
      <c r="AD8655">
        <v>0</v>
      </c>
      <c r="AE8655" t="s">
        <v>26045</v>
      </c>
      <c r="AF8655" t="s">
        <v>26046</v>
      </c>
      <c r="AG8655">
        <v>0.22</v>
      </c>
      <c r="AH8655" t="s">
        <v>36</v>
      </c>
      <c r="AI8655" t="s">
        <v>174</v>
      </c>
      <c r="AJ8655" t="s">
        <v>38</v>
      </c>
    </row>
    <row r="8656" spans="1:36" x14ac:dyDescent="0.25">
      <c r="A8656" t="s">
        <v>32</v>
      </c>
      <c r="B8656" t="s">
        <v>26047</v>
      </c>
      <c r="C8656">
        <f>YEAR(B8656)</f>
        <v>2023</v>
      </c>
      <c r="D8656">
        <v>84.2</v>
      </c>
      <c r="E8656">
        <v>68</v>
      </c>
      <c r="F8656">
        <v>75.2</v>
      </c>
      <c r="H8656" s="2">
        <f>IF(F8656-71.65&lt;=0,0,IF(F8656-71.65&lt;=1,1,2))</f>
        <v>2</v>
      </c>
      <c r="I8656">
        <v>86.2</v>
      </c>
      <c r="J8656">
        <v>68</v>
      </c>
      <c r="K8656">
        <v>76</v>
      </c>
      <c r="L8656">
        <v>60.2</v>
      </c>
      <c r="M8656">
        <v>60.2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21.9</v>
      </c>
      <c r="V8656">
        <v>8.1</v>
      </c>
      <c r="W8656">
        <v>168.3</v>
      </c>
      <c r="X8656">
        <v>1016.3</v>
      </c>
      <c r="Y8656">
        <v>13.3</v>
      </c>
      <c r="Z8656">
        <v>6.2</v>
      </c>
      <c r="AA8656">
        <v>240.1</v>
      </c>
      <c r="AB8656">
        <v>20.6</v>
      </c>
      <c r="AC8656">
        <v>8</v>
      </c>
      <c r="AD8656">
        <v>0</v>
      </c>
      <c r="AE8656" t="s">
        <v>26048</v>
      </c>
      <c r="AF8656" t="s">
        <v>26049</v>
      </c>
      <c r="AG8656">
        <v>0.25</v>
      </c>
      <c r="AH8656" t="s">
        <v>330</v>
      </c>
      <c r="AI8656" t="s">
        <v>9140</v>
      </c>
      <c r="AJ8656" t="s">
        <v>331</v>
      </c>
    </row>
    <row r="8657" spans="1:36" x14ac:dyDescent="0.25">
      <c r="A8657" t="s">
        <v>32</v>
      </c>
      <c r="B8657" t="s">
        <v>26050</v>
      </c>
      <c r="C8657">
        <f>YEAR(B8657)</f>
        <v>2023</v>
      </c>
      <c r="D8657">
        <v>84.2</v>
      </c>
      <c r="E8657">
        <v>69.8</v>
      </c>
      <c r="F8657">
        <v>77.400000000000006</v>
      </c>
      <c r="H8657" s="2">
        <f>IF(F8657-71.65&lt;=0,0,IF(F8657-71.65&lt;=1,1,2))</f>
        <v>2</v>
      </c>
      <c r="I8657">
        <v>86.5</v>
      </c>
      <c r="J8657">
        <v>69.8</v>
      </c>
      <c r="K8657">
        <v>77.900000000000006</v>
      </c>
      <c r="L8657">
        <v>59.1</v>
      </c>
      <c r="M8657">
        <v>53.6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20.6</v>
      </c>
      <c r="V8657">
        <v>8.1</v>
      </c>
      <c r="W8657">
        <v>201.6</v>
      </c>
      <c r="X8657">
        <v>1015.4</v>
      </c>
      <c r="Y8657">
        <v>1.3</v>
      </c>
      <c r="Z8657">
        <v>6.2</v>
      </c>
      <c r="AA8657">
        <v>237.9</v>
      </c>
      <c r="AB8657">
        <v>20.6</v>
      </c>
      <c r="AC8657">
        <v>8</v>
      </c>
      <c r="AD8657">
        <v>0</v>
      </c>
      <c r="AE8657" t="s">
        <v>26051</v>
      </c>
      <c r="AF8657" t="s">
        <v>26052</v>
      </c>
      <c r="AG8657">
        <v>0.28999999999999998</v>
      </c>
      <c r="AH8657" t="s">
        <v>330</v>
      </c>
      <c r="AI8657" t="s">
        <v>9140</v>
      </c>
      <c r="AJ8657" t="s">
        <v>331</v>
      </c>
    </row>
    <row r="8658" spans="1:36" x14ac:dyDescent="0.25">
      <c r="A8658" t="s">
        <v>32</v>
      </c>
      <c r="B8658" t="s">
        <v>26053</v>
      </c>
      <c r="C8658">
        <f>YEAR(B8658)</f>
        <v>2023</v>
      </c>
      <c r="D8658">
        <v>89.6</v>
      </c>
      <c r="E8658">
        <v>69.8</v>
      </c>
      <c r="F8658">
        <v>79.099999999999994</v>
      </c>
      <c r="H8658" s="2">
        <f>IF(F8658-71.65&lt;=0,0,IF(F8658-71.65&lt;=1,1,2))</f>
        <v>2</v>
      </c>
      <c r="I8658">
        <v>90.3</v>
      </c>
      <c r="J8658">
        <v>69.8</v>
      </c>
      <c r="K8658">
        <v>79.400000000000006</v>
      </c>
      <c r="L8658">
        <v>57.4</v>
      </c>
      <c r="M8658">
        <v>48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20.100000000000001</v>
      </c>
      <c r="V8658">
        <v>9.1999999999999993</v>
      </c>
      <c r="W8658">
        <v>168</v>
      </c>
      <c r="X8658">
        <v>1012.8</v>
      </c>
      <c r="Y8658">
        <v>17.8</v>
      </c>
      <c r="Z8658">
        <v>6.2</v>
      </c>
      <c r="AA8658">
        <v>238.5</v>
      </c>
      <c r="AB8658">
        <v>20.6</v>
      </c>
      <c r="AC8658">
        <v>8</v>
      </c>
      <c r="AD8658">
        <v>0</v>
      </c>
      <c r="AE8658" t="s">
        <v>26054</v>
      </c>
      <c r="AF8658" t="s">
        <v>26055</v>
      </c>
      <c r="AG8658">
        <v>0.32</v>
      </c>
      <c r="AH8658" t="s">
        <v>330</v>
      </c>
      <c r="AI8658" t="s">
        <v>9140</v>
      </c>
      <c r="AJ8658" t="s">
        <v>331</v>
      </c>
    </row>
    <row r="8659" spans="1:36" x14ac:dyDescent="0.25">
      <c r="A8659" t="s">
        <v>32</v>
      </c>
      <c r="B8659" t="s">
        <v>26056</v>
      </c>
      <c r="C8659">
        <f>YEAR(B8659)</f>
        <v>2023</v>
      </c>
      <c r="D8659">
        <v>84.2</v>
      </c>
      <c r="E8659">
        <v>68</v>
      </c>
      <c r="F8659">
        <v>77</v>
      </c>
      <c r="H8659" s="2">
        <f>IF(F8659-71.65&lt;=0,0,IF(F8659-71.65&lt;=1,1,2))</f>
        <v>2</v>
      </c>
      <c r="I8659">
        <v>89.6</v>
      </c>
      <c r="J8659">
        <v>68</v>
      </c>
      <c r="K8659">
        <v>78.599999999999994</v>
      </c>
      <c r="L8659">
        <v>62.2</v>
      </c>
      <c r="M8659">
        <v>62.2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20.8</v>
      </c>
      <c r="V8659">
        <v>9.1999999999999993</v>
      </c>
      <c r="W8659">
        <v>185.8</v>
      </c>
      <c r="X8659">
        <v>1011.2</v>
      </c>
      <c r="Y8659">
        <v>24.8</v>
      </c>
      <c r="Z8659">
        <v>6.2</v>
      </c>
      <c r="AA8659">
        <v>231.7</v>
      </c>
      <c r="AB8659">
        <v>20</v>
      </c>
      <c r="AC8659">
        <v>8</v>
      </c>
      <c r="AD8659">
        <v>0</v>
      </c>
      <c r="AE8659" t="s">
        <v>26057</v>
      </c>
      <c r="AF8659" t="s">
        <v>26058</v>
      </c>
      <c r="AG8659">
        <v>0.36</v>
      </c>
      <c r="AH8659" t="s">
        <v>36</v>
      </c>
      <c r="AI8659" t="s">
        <v>37</v>
      </c>
      <c r="AJ8659" t="s">
        <v>38</v>
      </c>
    </row>
    <row r="8660" spans="1:36" x14ac:dyDescent="0.25">
      <c r="A8660" t="s">
        <v>32</v>
      </c>
      <c r="B8660" t="s">
        <v>26059</v>
      </c>
      <c r="C8660">
        <f>YEAR(B8660)</f>
        <v>2023</v>
      </c>
      <c r="D8660">
        <v>82.5</v>
      </c>
      <c r="E8660">
        <v>68</v>
      </c>
      <c r="F8660">
        <v>74.7</v>
      </c>
      <c r="H8660" s="2">
        <f>IF(F8660-71.65&lt;=0,0,IF(F8660-71.65&lt;=1,1,2))</f>
        <v>2</v>
      </c>
      <c r="I8660">
        <v>84.7</v>
      </c>
      <c r="J8660">
        <v>68</v>
      </c>
      <c r="K8660">
        <v>75</v>
      </c>
      <c r="L8660">
        <v>66.5</v>
      </c>
      <c r="M8660">
        <v>76.3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20.8</v>
      </c>
      <c r="V8660">
        <v>8.1</v>
      </c>
      <c r="W8660">
        <v>343.8</v>
      </c>
      <c r="X8660">
        <v>1010.7</v>
      </c>
      <c r="Y8660">
        <v>34.200000000000003</v>
      </c>
      <c r="Z8660">
        <v>6.2</v>
      </c>
      <c r="AA8660">
        <v>210.5</v>
      </c>
      <c r="AB8660">
        <v>18.399999999999999</v>
      </c>
      <c r="AC8660">
        <v>7</v>
      </c>
      <c r="AD8660">
        <v>0</v>
      </c>
      <c r="AE8660" t="s">
        <v>26060</v>
      </c>
      <c r="AF8660" t="s">
        <v>26061</v>
      </c>
      <c r="AG8660">
        <v>0.39</v>
      </c>
      <c r="AH8660" t="s">
        <v>36</v>
      </c>
      <c r="AI8660" t="s">
        <v>37</v>
      </c>
      <c r="AJ8660" t="s">
        <v>38</v>
      </c>
    </row>
    <row r="8661" spans="1:36" x14ac:dyDescent="0.25">
      <c r="A8661" t="s">
        <v>32</v>
      </c>
      <c r="B8661" t="s">
        <v>26062</v>
      </c>
      <c r="C8661">
        <f>YEAR(B8661)</f>
        <v>2023</v>
      </c>
      <c r="D8661">
        <v>80.599999999999994</v>
      </c>
      <c r="E8661">
        <v>66.2</v>
      </c>
      <c r="F8661">
        <v>73.599999999999994</v>
      </c>
      <c r="H8661" s="2">
        <f>IF(F8661-71.65&lt;=0,0,IF(F8661-71.65&lt;=1,1,2))</f>
        <v>2</v>
      </c>
      <c r="I8661">
        <v>83.3</v>
      </c>
      <c r="J8661">
        <v>66.2</v>
      </c>
      <c r="K8661">
        <v>73.900000000000006</v>
      </c>
      <c r="L8661">
        <v>65.2</v>
      </c>
      <c r="M8661">
        <v>75.8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18.3</v>
      </c>
      <c r="V8661">
        <v>11.4</v>
      </c>
      <c r="W8661">
        <v>146.30000000000001</v>
      </c>
      <c r="X8661">
        <v>1010.6</v>
      </c>
      <c r="Y8661">
        <v>51</v>
      </c>
      <c r="Z8661">
        <v>6.2</v>
      </c>
      <c r="AA8661">
        <v>185.7</v>
      </c>
      <c r="AB8661">
        <v>16</v>
      </c>
      <c r="AC8661">
        <v>6</v>
      </c>
      <c r="AD8661">
        <v>0</v>
      </c>
      <c r="AE8661" t="s">
        <v>26063</v>
      </c>
      <c r="AF8661" t="s">
        <v>26064</v>
      </c>
      <c r="AG8661">
        <v>0.43</v>
      </c>
      <c r="AH8661" t="s">
        <v>36</v>
      </c>
      <c r="AI8661" t="s">
        <v>174</v>
      </c>
      <c r="AJ8661" t="s">
        <v>38</v>
      </c>
    </row>
    <row r="8662" spans="1:36" x14ac:dyDescent="0.25">
      <c r="A8662" t="s">
        <v>32</v>
      </c>
      <c r="B8662" t="s">
        <v>26065</v>
      </c>
      <c r="C8662">
        <f>YEAR(B8662)</f>
        <v>2023</v>
      </c>
      <c r="D8662">
        <v>80.599999999999994</v>
      </c>
      <c r="E8662">
        <v>68</v>
      </c>
      <c r="F8662">
        <v>73.400000000000006</v>
      </c>
      <c r="H8662" s="2">
        <f>IF(F8662-71.65&lt;=0,0,IF(F8662-71.65&lt;=1,1,2))</f>
        <v>2</v>
      </c>
      <c r="I8662">
        <v>83.3</v>
      </c>
      <c r="J8662">
        <v>68</v>
      </c>
      <c r="K8662">
        <v>73.5</v>
      </c>
      <c r="L8662">
        <v>65.900000000000006</v>
      </c>
      <c r="M8662">
        <v>77.8</v>
      </c>
      <c r="O8662">
        <v>2.7E-2</v>
      </c>
      <c r="P8662">
        <v>100</v>
      </c>
      <c r="Q8662">
        <v>4.17</v>
      </c>
      <c r="R8662" t="s">
        <v>40</v>
      </c>
      <c r="S8662">
        <v>0</v>
      </c>
      <c r="T8662">
        <v>0</v>
      </c>
      <c r="U8662">
        <v>15.4</v>
      </c>
      <c r="V8662">
        <v>6.9</v>
      </c>
      <c r="W8662">
        <v>316.8</v>
      </c>
      <c r="X8662">
        <v>1013.8</v>
      </c>
      <c r="Y8662">
        <v>53</v>
      </c>
      <c r="Z8662">
        <v>6.2</v>
      </c>
      <c r="AA8662">
        <v>174.9</v>
      </c>
      <c r="AB8662">
        <v>15.1</v>
      </c>
      <c r="AC8662">
        <v>6</v>
      </c>
      <c r="AD8662">
        <v>0</v>
      </c>
      <c r="AE8662" t="s">
        <v>26066</v>
      </c>
      <c r="AF8662" t="s">
        <v>26067</v>
      </c>
      <c r="AG8662">
        <v>0.46</v>
      </c>
      <c r="AH8662" t="s">
        <v>56</v>
      </c>
      <c r="AI8662" t="s">
        <v>65</v>
      </c>
      <c r="AJ8662" t="s">
        <v>40</v>
      </c>
    </row>
    <row r="8663" spans="1:36" x14ac:dyDescent="0.25">
      <c r="A8663" t="s">
        <v>32</v>
      </c>
      <c r="B8663" t="s">
        <v>26068</v>
      </c>
      <c r="C8663">
        <f>YEAR(B8663)</f>
        <v>2023</v>
      </c>
      <c r="D8663">
        <v>77</v>
      </c>
      <c r="E8663">
        <v>66.2</v>
      </c>
      <c r="F8663">
        <v>72.3</v>
      </c>
      <c r="H8663" s="2">
        <f>IF(F8663-71.65&lt;=0,0,IF(F8663-71.65&lt;=1,1,2))</f>
        <v>1</v>
      </c>
      <c r="I8663">
        <v>77</v>
      </c>
      <c r="J8663">
        <v>66.2</v>
      </c>
      <c r="K8663">
        <v>72.3</v>
      </c>
      <c r="L8663">
        <v>66.599999999999994</v>
      </c>
      <c r="M8663">
        <v>82.7</v>
      </c>
      <c r="O8663">
        <v>1.2E-2</v>
      </c>
      <c r="P8663">
        <v>100</v>
      </c>
      <c r="Q8663">
        <v>4.17</v>
      </c>
      <c r="R8663" t="s">
        <v>40</v>
      </c>
      <c r="S8663">
        <v>0</v>
      </c>
      <c r="T8663">
        <v>0</v>
      </c>
      <c r="U8663">
        <v>18.3</v>
      </c>
      <c r="V8663">
        <v>9.1999999999999993</v>
      </c>
      <c r="W8663">
        <v>306</v>
      </c>
      <c r="X8663">
        <v>1016.4</v>
      </c>
      <c r="Y8663">
        <v>52.6</v>
      </c>
      <c r="Z8663">
        <v>6.2</v>
      </c>
      <c r="AA8663">
        <v>153.9</v>
      </c>
      <c r="AB8663">
        <v>13.5</v>
      </c>
      <c r="AC8663">
        <v>6</v>
      </c>
      <c r="AD8663">
        <v>0</v>
      </c>
      <c r="AE8663" t="s">
        <v>26069</v>
      </c>
      <c r="AF8663" t="s">
        <v>26070</v>
      </c>
      <c r="AG8663">
        <v>0.5</v>
      </c>
      <c r="AH8663" t="s">
        <v>56</v>
      </c>
      <c r="AI8663" t="s">
        <v>65</v>
      </c>
      <c r="AJ8663" t="s">
        <v>40</v>
      </c>
    </row>
    <row r="8664" spans="1:36" x14ac:dyDescent="0.25">
      <c r="A8664" t="s">
        <v>32</v>
      </c>
      <c r="B8664" t="s">
        <v>26071</v>
      </c>
      <c r="C8664">
        <f>YEAR(B8664)</f>
        <v>2023</v>
      </c>
      <c r="D8664">
        <v>78.8</v>
      </c>
      <c r="E8664">
        <v>68</v>
      </c>
      <c r="F8664">
        <v>73.3</v>
      </c>
      <c r="H8664" s="2">
        <f>IF(F8664-71.65&lt;=0,0,IF(F8664-71.65&lt;=1,1,2))</f>
        <v>2</v>
      </c>
      <c r="I8664">
        <v>78.8</v>
      </c>
      <c r="J8664">
        <v>68</v>
      </c>
      <c r="K8664">
        <v>73.3</v>
      </c>
      <c r="L8664">
        <v>62</v>
      </c>
      <c r="M8664">
        <v>68.8</v>
      </c>
      <c r="O8664">
        <v>1.6E-2</v>
      </c>
      <c r="P8664">
        <v>100</v>
      </c>
      <c r="Q8664">
        <v>4.17</v>
      </c>
      <c r="R8664" t="s">
        <v>40</v>
      </c>
      <c r="S8664">
        <v>0</v>
      </c>
      <c r="T8664">
        <v>0</v>
      </c>
      <c r="U8664">
        <v>24.6</v>
      </c>
      <c r="V8664">
        <v>22.9</v>
      </c>
      <c r="W8664">
        <v>289.89999999999998</v>
      </c>
      <c r="X8664">
        <v>1016.5</v>
      </c>
      <c r="Y8664">
        <v>47</v>
      </c>
      <c r="Z8664">
        <v>6.2</v>
      </c>
      <c r="AA8664">
        <v>197.8</v>
      </c>
      <c r="AB8664">
        <v>17</v>
      </c>
      <c r="AC8664">
        <v>7</v>
      </c>
      <c r="AD8664">
        <v>0</v>
      </c>
      <c r="AE8664" t="s">
        <v>26072</v>
      </c>
      <c r="AF8664" t="s">
        <v>26073</v>
      </c>
      <c r="AG8664">
        <v>0.53</v>
      </c>
      <c r="AH8664" t="s">
        <v>56</v>
      </c>
      <c r="AI8664" t="s">
        <v>65</v>
      </c>
      <c r="AJ8664" t="s">
        <v>40</v>
      </c>
    </row>
    <row r="8665" spans="1:36" x14ac:dyDescent="0.25">
      <c r="A8665" t="s">
        <v>32</v>
      </c>
      <c r="B8665" t="s">
        <v>26074</v>
      </c>
      <c r="C8665">
        <f>YEAR(B8665)</f>
        <v>2023</v>
      </c>
      <c r="D8665">
        <v>80.599999999999994</v>
      </c>
      <c r="E8665">
        <v>69.8</v>
      </c>
      <c r="F8665">
        <v>74.8</v>
      </c>
      <c r="H8665" s="2">
        <f>IF(F8665-71.65&lt;=0,0,IF(F8665-71.65&lt;=1,1,2))</f>
        <v>2</v>
      </c>
      <c r="I8665">
        <v>82.3</v>
      </c>
      <c r="J8665">
        <v>69.8</v>
      </c>
      <c r="K8665">
        <v>74.900000000000006</v>
      </c>
      <c r="L8665">
        <v>61.6</v>
      </c>
      <c r="M8665">
        <v>64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34.9</v>
      </c>
      <c r="V8665">
        <v>17.2</v>
      </c>
      <c r="W8665">
        <v>298.8</v>
      </c>
      <c r="X8665">
        <v>1016.2</v>
      </c>
      <c r="Y8665">
        <v>32.4</v>
      </c>
      <c r="Z8665">
        <v>6.2</v>
      </c>
      <c r="AA8665">
        <v>209.3</v>
      </c>
      <c r="AB8665">
        <v>18</v>
      </c>
      <c r="AC8665">
        <v>8</v>
      </c>
      <c r="AD8665">
        <v>0</v>
      </c>
      <c r="AE8665" t="s">
        <v>26075</v>
      </c>
      <c r="AF8665" t="s">
        <v>26076</v>
      </c>
      <c r="AG8665">
        <v>0.56000000000000005</v>
      </c>
      <c r="AH8665" t="s">
        <v>36</v>
      </c>
      <c r="AI8665" t="s">
        <v>37</v>
      </c>
      <c r="AJ8665" t="s">
        <v>38</v>
      </c>
    </row>
    <row r="8666" spans="1:36" x14ac:dyDescent="0.25">
      <c r="A8666" t="s">
        <v>32</v>
      </c>
      <c r="B8666" t="s">
        <v>26077</v>
      </c>
      <c r="C8666">
        <f>YEAR(B8666)</f>
        <v>2023</v>
      </c>
      <c r="D8666">
        <v>78.8</v>
      </c>
      <c r="E8666">
        <v>71.599999999999994</v>
      </c>
      <c r="F8666">
        <v>75.3</v>
      </c>
      <c r="H8666" s="2">
        <f>IF(F8666-71.65&lt;=0,0,IF(F8666-71.65&lt;=1,1,2))</f>
        <v>2</v>
      </c>
      <c r="I8666">
        <v>78.8</v>
      </c>
      <c r="J8666">
        <v>71.599999999999994</v>
      </c>
      <c r="K8666">
        <v>75.3</v>
      </c>
      <c r="L8666">
        <v>60.4</v>
      </c>
      <c r="M8666">
        <v>60.5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42.3</v>
      </c>
      <c r="V8666">
        <v>20.8</v>
      </c>
      <c r="W8666">
        <v>315.39999999999998</v>
      </c>
      <c r="X8666">
        <v>1017.3</v>
      </c>
      <c r="Y8666">
        <v>36.1</v>
      </c>
      <c r="Z8666">
        <v>6.2</v>
      </c>
      <c r="AA8666">
        <v>214.9</v>
      </c>
      <c r="AB8666">
        <v>18.5</v>
      </c>
      <c r="AC8666">
        <v>8</v>
      </c>
      <c r="AD8666">
        <v>0</v>
      </c>
      <c r="AE8666" t="s">
        <v>26078</v>
      </c>
      <c r="AF8666" t="s">
        <v>26079</v>
      </c>
      <c r="AG8666">
        <v>0.6</v>
      </c>
      <c r="AH8666" t="s">
        <v>36</v>
      </c>
      <c r="AI8666" t="s">
        <v>37</v>
      </c>
      <c r="AJ8666" t="s">
        <v>38</v>
      </c>
    </row>
    <row r="8667" spans="1:36" x14ac:dyDescent="0.25">
      <c r="A8667" t="s">
        <v>32</v>
      </c>
      <c r="B8667" t="s">
        <v>26080</v>
      </c>
      <c r="C8667">
        <f>YEAR(B8667)</f>
        <v>2023</v>
      </c>
      <c r="D8667">
        <v>75.2</v>
      </c>
      <c r="E8667">
        <v>69.8</v>
      </c>
      <c r="F8667">
        <v>73</v>
      </c>
      <c r="H8667" s="2">
        <f>IF(F8667-71.65&lt;=0,0,IF(F8667-71.65&lt;=1,1,2))</f>
        <v>2</v>
      </c>
      <c r="I8667">
        <v>75.2</v>
      </c>
      <c r="J8667">
        <v>69.8</v>
      </c>
      <c r="K8667">
        <v>73</v>
      </c>
      <c r="L8667">
        <v>59.5</v>
      </c>
      <c r="M8667">
        <v>62.8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34.9</v>
      </c>
      <c r="V8667">
        <v>20.8</v>
      </c>
      <c r="W8667">
        <v>323.8</v>
      </c>
      <c r="X8667">
        <v>1019.7</v>
      </c>
      <c r="Y8667">
        <v>43.5</v>
      </c>
      <c r="Z8667">
        <v>6.2</v>
      </c>
      <c r="AA8667">
        <v>177.3</v>
      </c>
      <c r="AB8667">
        <v>15.5</v>
      </c>
      <c r="AC8667">
        <v>6</v>
      </c>
      <c r="AD8667">
        <v>0</v>
      </c>
      <c r="AE8667" t="s">
        <v>26081</v>
      </c>
      <c r="AF8667" t="s">
        <v>26082</v>
      </c>
      <c r="AG8667">
        <v>0.63</v>
      </c>
      <c r="AH8667" t="s">
        <v>36</v>
      </c>
      <c r="AI8667" t="s">
        <v>37</v>
      </c>
      <c r="AJ8667" t="s">
        <v>38</v>
      </c>
    </row>
    <row r="8668" spans="1:36" x14ac:dyDescent="0.25">
      <c r="A8668" t="s">
        <v>32</v>
      </c>
      <c r="B8668" t="s">
        <v>26083</v>
      </c>
      <c r="C8668">
        <f>YEAR(B8668)</f>
        <v>2023</v>
      </c>
      <c r="D8668">
        <v>75.2</v>
      </c>
      <c r="E8668">
        <v>68</v>
      </c>
      <c r="F8668">
        <v>72.2</v>
      </c>
      <c r="H8668" s="2">
        <f>IF(F8668-71.65&lt;=0,0,IF(F8668-71.65&lt;=1,1,2))</f>
        <v>1</v>
      </c>
      <c r="I8668">
        <v>75.2</v>
      </c>
      <c r="J8668">
        <v>68</v>
      </c>
      <c r="K8668">
        <v>72.2</v>
      </c>
      <c r="L8668">
        <v>57.7</v>
      </c>
      <c r="M8668">
        <v>60.7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23.9</v>
      </c>
      <c r="V8668">
        <v>13.9</v>
      </c>
      <c r="W8668">
        <v>319.8</v>
      </c>
      <c r="X8668">
        <v>1021.5</v>
      </c>
      <c r="Y8668">
        <v>33.200000000000003</v>
      </c>
      <c r="Z8668">
        <v>6.2</v>
      </c>
      <c r="AA8668">
        <v>201.9</v>
      </c>
      <c r="AB8668">
        <v>17.399999999999999</v>
      </c>
      <c r="AC8668">
        <v>7</v>
      </c>
      <c r="AD8668">
        <v>0</v>
      </c>
      <c r="AE8668" t="s">
        <v>26084</v>
      </c>
      <c r="AF8668" t="s">
        <v>26085</v>
      </c>
      <c r="AG8668">
        <v>0.66</v>
      </c>
      <c r="AH8668" t="s">
        <v>36</v>
      </c>
      <c r="AI8668" t="s">
        <v>37</v>
      </c>
      <c r="AJ8668" t="s">
        <v>38</v>
      </c>
    </row>
    <row r="8669" spans="1:36" x14ac:dyDescent="0.25">
      <c r="A8669" t="s">
        <v>32</v>
      </c>
      <c r="B8669" t="s">
        <v>26086</v>
      </c>
      <c r="C8669">
        <f>YEAR(B8669)</f>
        <v>2023</v>
      </c>
      <c r="D8669">
        <v>75.2</v>
      </c>
      <c r="E8669">
        <v>59</v>
      </c>
      <c r="F8669">
        <v>68.8</v>
      </c>
      <c r="H8669" s="2">
        <f>IF(F8669-71.65&lt;=0,0,IF(F8669-71.65&lt;=1,1,2))</f>
        <v>0</v>
      </c>
      <c r="I8669">
        <v>75.2</v>
      </c>
      <c r="J8669">
        <v>59</v>
      </c>
      <c r="K8669">
        <v>68.8</v>
      </c>
      <c r="L8669">
        <v>56.8</v>
      </c>
      <c r="M8669">
        <v>66.2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20.6</v>
      </c>
      <c r="V8669">
        <v>13.9</v>
      </c>
      <c r="W8669">
        <v>298.10000000000002</v>
      </c>
      <c r="X8669">
        <v>1021.5</v>
      </c>
      <c r="Y8669">
        <v>27.6</v>
      </c>
      <c r="Z8669">
        <v>6.2</v>
      </c>
      <c r="AA8669">
        <v>215.1</v>
      </c>
      <c r="AB8669">
        <v>18.8</v>
      </c>
      <c r="AC8669">
        <v>8</v>
      </c>
      <c r="AD8669">
        <v>0</v>
      </c>
      <c r="AE8669" t="s">
        <v>26087</v>
      </c>
      <c r="AF8669" t="s">
        <v>26088</v>
      </c>
      <c r="AG8669">
        <v>0.69</v>
      </c>
      <c r="AH8669" t="s">
        <v>36</v>
      </c>
      <c r="AI8669" t="s">
        <v>37</v>
      </c>
      <c r="AJ8669" t="s">
        <v>38</v>
      </c>
    </row>
    <row r="8670" spans="1:36" x14ac:dyDescent="0.25">
      <c r="A8670" t="s">
        <v>32</v>
      </c>
      <c r="B8670" t="s">
        <v>26089</v>
      </c>
      <c r="C8670">
        <f>YEAR(B8670)</f>
        <v>2023</v>
      </c>
      <c r="D8670">
        <v>77</v>
      </c>
      <c r="E8670">
        <v>60.8</v>
      </c>
      <c r="F8670">
        <v>69.400000000000006</v>
      </c>
      <c r="H8670" s="2">
        <f>IF(F8670-71.65&lt;=0,0,IF(F8670-71.65&lt;=1,1,2))</f>
        <v>0</v>
      </c>
      <c r="I8670">
        <v>77</v>
      </c>
      <c r="J8670">
        <v>60.8</v>
      </c>
      <c r="K8670">
        <v>69.400000000000006</v>
      </c>
      <c r="L8670">
        <v>57.1</v>
      </c>
      <c r="M8670">
        <v>65.5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24.2</v>
      </c>
      <c r="V8670">
        <v>16.100000000000001</v>
      </c>
      <c r="W8670">
        <v>291.39999999999998</v>
      </c>
      <c r="X8670">
        <v>1019.8</v>
      </c>
      <c r="Y8670">
        <v>36.9</v>
      </c>
      <c r="Z8670">
        <v>6.2</v>
      </c>
      <c r="AA8670">
        <v>199.9</v>
      </c>
      <c r="AB8670">
        <v>17.3</v>
      </c>
      <c r="AC8670">
        <v>7</v>
      </c>
      <c r="AD8670">
        <v>0</v>
      </c>
      <c r="AE8670" t="s">
        <v>26090</v>
      </c>
      <c r="AF8670" t="s">
        <v>26091</v>
      </c>
      <c r="AG8670">
        <v>0.75</v>
      </c>
      <c r="AH8670" t="s">
        <v>36</v>
      </c>
      <c r="AI8670" t="s">
        <v>37</v>
      </c>
      <c r="AJ8670" t="s">
        <v>38</v>
      </c>
    </row>
    <row r="8671" spans="1:36" x14ac:dyDescent="0.25">
      <c r="A8671" t="s">
        <v>32</v>
      </c>
      <c r="B8671" t="s">
        <v>26092</v>
      </c>
      <c r="C8671">
        <f>YEAR(B8671)</f>
        <v>2023</v>
      </c>
      <c r="D8671">
        <v>75.2</v>
      </c>
      <c r="E8671">
        <v>68</v>
      </c>
      <c r="F8671">
        <v>71.8</v>
      </c>
      <c r="H8671" s="2">
        <f>IF(F8671-71.65&lt;=0,0,IF(F8671-71.65&lt;=1,1,2))</f>
        <v>1</v>
      </c>
      <c r="I8671">
        <v>75.2</v>
      </c>
      <c r="J8671">
        <v>68</v>
      </c>
      <c r="K8671">
        <v>71.8</v>
      </c>
      <c r="L8671">
        <v>59.5</v>
      </c>
      <c r="M8671">
        <v>65.400000000000006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27.1</v>
      </c>
      <c r="V8671">
        <v>19.600000000000001</v>
      </c>
      <c r="W8671">
        <v>308.60000000000002</v>
      </c>
      <c r="X8671">
        <v>1018.7</v>
      </c>
      <c r="Y8671">
        <v>41.7</v>
      </c>
      <c r="Z8671">
        <v>6.2</v>
      </c>
      <c r="AA8671">
        <v>180.3</v>
      </c>
      <c r="AB8671">
        <v>15.6</v>
      </c>
      <c r="AC8671">
        <v>7</v>
      </c>
      <c r="AD8671">
        <v>0</v>
      </c>
      <c r="AE8671" t="s">
        <v>26093</v>
      </c>
      <c r="AF8671" t="s">
        <v>26094</v>
      </c>
      <c r="AG8671">
        <v>0.76</v>
      </c>
      <c r="AH8671" t="s">
        <v>36</v>
      </c>
      <c r="AI8671" t="s">
        <v>37</v>
      </c>
      <c r="AJ8671" t="s">
        <v>38</v>
      </c>
    </row>
    <row r="8672" spans="1:36" x14ac:dyDescent="0.25">
      <c r="A8672" t="s">
        <v>32</v>
      </c>
      <c r="B8672" t="s">
        <v>26095</v>
      </c>
      <c r="C8672">
        <f>YEAR(B8672)</f>
        <v>2023</v>
      </c>
      <c r="D8672">
        <v>77</v>
      </c>
      <c r="E8672">
        <v>66.2</v>
      </c>
      <c r="F8672">
        <v>71.3</v>
      </c>
      <c r="H8672" s="2">
        <f>IF(F8672-71.65&lt;=0,0,IF(F8672-71.65&lt;=1,1,2))</f>
        <v>0</v>
      </c>
      <c r="I8672">
        <v>77</v>
      </c>
      <c r="J8672">
        <v>66.2</v>
      </c>
      <c r="K8672">
        <v>71.3</v>
      </c>
      <c r="L8672">
        <v>61.5</v>
      </c>
      <c r="M8672">
        <v>71.7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18.3</v>
      </c>
      <c r="V8672">
        <v>13.9</v>
      </c>
      <c r="W8672">
        <v>302.10000000000002</v>
      </c>
      <c r="X8672">
        <v>1017.9</v>
      </c>
      <c r="Y8672">
        <v>36.1</v>
      </c>
      <c r="Z8672">
        <v>6.2</v>
      </c>
      <c r="AA8672">
        <v>187.5</v>
      </c>
      <c r="AB8672">
        <v>16.2</v>
      </c>
      <c r="AC8672">
        <v>7</v>
      </c>
      <c r="AD8672">
        <v>0</v>
      </c>
      <c r="AE8672" t="s">
        <v>26096</v>
      </c>
      <c r="AF8672" t="s">
        <v>26097</v>
      </c>
      <c r="AG8672">
        <v>0.79</v>
      </c>
      <c r="AH8672" t="s">
        <v>36</v>
      </c>
      <c r="AI8672" t="s">
        <v>37</v>
      </c>
      <c r="AJ8672" t="s">
        <v>38</v>
      </c>
    </row>
    <row r="8673" spans="1:36" x14ac:dyDescent="0.25">
      <c r="A8673" t="s">
        <v>32</v>
      </c>
      <c r="B8673" t="s">
        <v>26098</v>
      </c>
      <c r="C8673">
        <f>YEAR(B8673)</f>
        <v>2023</v>
      </c>
      <c r="D8673">
        <v>77</v>
      </c>
      <c r="E8673">
        <v>60.8</v>
      </c>
      <c r="F8673">
        <v>69.7</v>
      </c>
      <c r="H8673" s="2">
        <f>IF(F8673-71.65&lt;=0,0,IF(F8673-71.65&lt;=1,1,2))</f>
        <v>0</v>
      </c>
      <c r="I8673">
        <v>77</v>
      </c>
      <c r="J8673">
        <v>60.8</v>
      </c>
      <c r="K8673">
        <v>69.7</v>
      </c>
      <c r="L8673">
        <v>60</v>
      </c>
      <c r="M8673">
        <v>72.599999999999994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22.8</v>
      </c>
      <c r="V8673">
        <v>16.100000000000001</v>
      </c>
      <c r="W8673">
        <v>287</v>
      </c>
      <c r="X8673">
        <v>1018.1</v>
      </c>
      <c r="Y8673">
        <v>23.3</v>
      </c>
      <c r="Z8673">
        <v>6.2</v>
      </c>
      <c r="AA8673">
        <v>210.7</v>
      </c>
      <c r="AB8673">
        <v>18.2</v>
      </c>
      <c r="AC8673">
        <v>7</v>
      </c>
      <c r="AD8673">
        <v>0</v>
      </c>
      <c r="AE8673" t="s">
        <v>26099</v>
      </c>
      <c r="AF8673" t="s">
        <v>26100</v>
      </c>
      <c r="AG8673">
        <v>0.82</v>
      </c>
      <c r="AH8673" t="s">
        <v>36</v>
      </c>
      <c r="AI8673" t="s">
        <v>37</v>
      </c>
      <c r="AJ8673" t="s">
        <v>38</v>
      </c>
    </row>
    <row r="8674" spans="1:36" x14ac:dyDescent="0.25">
      <c r="A8674" t="s">
        <v>32</v>
      </c>
      <c r="B8674" t="s">
        <v>26101</v>
      </c>
      <c r="C8674">
        <f>YEAR(B8674)</f>
        <v>2023</v>
      </c>
      <c r="D8674">
        <v>75.2</v>
      </c>
      <c r="E8674">
        <v>68</v>
      </c>
      <c r="F8674">
        <v>73</v>
      </c>
      <c r="H8674" s="2">
        <f>IF(F8674-71.65&lt;=0,0,IF(F8674-71.65&lt;=1,1,2))</f>
        <v>2</v>
      </c>
      <c r="I8674">
        <v>75.2</v>
      </c>
      <c r="J8674">
        <v>68</v>
      </c>
      <c r="K8674">
        <v>73</v>
      </c>
      <c r="L8674">
        <v>62.1</v>
      </c>
      <c r="M8674">
        <v>69.3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30.2</v>
      </c>
      <c r="V8674">
        <v>15</v>
      </c>
      <c r="W8674">
        <v>307.39999999999998</v>
      </c>
      <c r="X8674">
        <v>1018.1</v>
      </c>
      <c r="Y8674">
        <v>28.7</v>
      </c>
      <c r="Z8674">
        <v>6.2</v>
      </c>
      <c r="AA8674">
        <v>203.4</v>
      </c>
      <c r="AB8674">
        <v>17.8</v>
      </c>
      <c r="AC8674">
        <v>7</v>
      </c>
      <c r="AD8674">
        <v>0</v>
      </c>
      <c r="AE8674" t="s">
        <v>26102</v>
      </c>
      <c r="AF8674" t="s">
        <v>26103</v>
      </c>
      <c r="AG8674">
        <v>0.86</v>
      </c>
      <c r="AH8674" t="s">
        <v>36</v>
      </c>
      <c r="AI8674" t="s">
        <v>37</v>
      </c>
      <c r="AJ8674" t="s">
        <v>38</v>
      </c>
    </row>
    <row r="8675" spans="1:36" x14ac:dyDescent="0.25">
      <c r="A8675" t="s">
        <v>32</v>
      </c>
      <c r="B8675" t="s">
        <v>26104</v>
      </c>
      <c r="C8675">
        <f>YEAR(B8675)</f>
        <v>2023</v>
      </c>
      <c r="D8675">
        <v>75.2</v>
      </c>
      <c r="E8675">
        <v>69.8</v>
      </c>
      <c r="F8675">
        <v>72.099999999999994</v>
      </c>
      <c r="H8675" s="2">
        <f>IF(F8675-71.65&lt;=0,0,IF(F8675-71.65&lt;=1,1,2))</f>
        <v>1</v>
      </c>
      <c r="I8675">
        <v>75.2</v>
      </c>
      <c r="J8675">
        <v>69.8</v>
      </c>
      <c r="K8675">
        <v>72.099999999999994</v>
      </c>
      <c r="L8675">
        <v>57.9</v>
      </c>
      <c r="M8675">
        <v>61.9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34.700000000000003</v>
      </c>
      <c r="V8675">
        <v>20.8</v>
      </c>
      <c r="W8675">
        <v>314.39999999999998</v>
      </c>
      <c r="X8675">
        <v>1018.6</v>
      </c>
      <c r="Y8675">
        <v>42.6</v>
      </c>
      <c r="Z8675">
        <v>6.2</v>
      </c>
      <c r="AA8675">
        <v>198.7</v>
      </c>
      <c r="AB8675">
        <v>17.100000000000001</v>
      </c>
      <c r="AC8675">
        <v>7</v>
      </c>
      <c r="AD8675">
        <v>0</v>
      </c>
      <c r="AE8675" t="s">
        <v>26105</v>
      </c>
      <c r="AF8675" t="s">
        <v>26106</v>
      </c>
      <c r="AG8675">
        <v>0.89</v>
      </c>
      <c r="AH8675" t="s">
        <v>36</v>
      </c>
      <c r="AI8675" t="s">
        <v>37</v>
      </c>
      <c r="AJ8675" t="s">
        <v>38</v>
      </c>
    </row>
    <row r="8676" spans="1:36" x14ac:dyDescent="0.25">
      <c r="A8676" t="s">
        <v>32</v>
      </c>
      <c r="B8676" t="s">
        <v>26107</v>
      </c>
      <c r="C8676">
        <f>YEAR(B8676)</f>
        <v>2023</v>
      </c>
      <c r="D8676">
        <v>73.400000000000006</v>
      </c>
      <c r="E8676">
        <v>62.7</v>
      </c>
      <c r="F8676">
        <v>70.599999999999994</v>
      </c>
      <c r="H8676" s="2">
        <f>IF(F8676-71.65&lt;=0,0,IF(F8676-71.65&lt;=1,1,2))</f>
        <v>0</v>
      </c>
      <c r="I8676">
        <v>73.400000000000006</v>
      </c>
      <c r="J8676">
        <v>62.7</v>
      </c>
      <c r="K8676">
        <v>70.599999999999994</v>
      </c>
      <c r="L8676">
        <v>58</v>
      </c>
      <c r="M8676">
        <v>64.599999999999994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23.3</v>
      </c>
      <c r="V8676">
        <v>16.100000000000001</v>
      </c>
      <c r="W8676">
        <v>318.39999999999998</v>
      </c>
      <c r="X8676">
        <v>1019.8</v>
      </c>
      <c r="Y8676">
        <v>52.3</v>
      </c>
      <c r="Z8676">
        <v>6.2</v>
      </c>
      <c r="AA8676">
        <v>172.6</v>
      </c>
      <c r="AB8676">
        <v>14.9</v>
      </c>
      <c r="AC8676">
        <v>6</v>
      </c>
      <c r="AD8676">
        <v>0</v>
      </c>
      <c r="AE8676" t="s">
        <v>26108</v>
      </c>
      <c r="AF8676" t="s">
        <v>26109</v>
      </c>
      <c r="AG8676">
        <v>0.92</v>
      </c>
      <c r="AH8676" t="s">
        <v>36</v>
      </c>
      <c r="AI8676" t="s">
        <v>37</v>
      </c>
      <c r="AJ8676" t="s">
        <v>38</v>
      </c>
    </row>
    <row r="8677" spans="1:36" x14ac:dyDescent="0.25">
      <c r="A8677" t="s">
        <v>32</v>
      </c>
      <c r="B8677" t="s">
        <v>26110</v>
      </c>
      <c r="C8677">
        <f>YEAR(B8677)</f>
        <v>2023</v>
      </c>
      <c r="D8677">
        <v>75.2</v>
      </c>
      <c r="E8677">
        <v>62.6</v>
      </c>
      <c r="F8677">
        <v>69.400000000000006</v>
      </c>
      <c r="H8677" s="2">
        <f>IF(F8677-71.65&lt;=0,0,IF(F8677-71.65&lt;=1,1,2))</f>
        <v>0</v>
      </c>
      <c r="I8677">
        <v>75.2</v>
      </c>
      <c r="J8677">
        <v>62.6</v>
      </c>
      <c r="K8677">
        <v>69.400000000000006</v>
      </c>
      <c r="L8677">
        <v>57.6</v>
      </c>
      <c r="M8677">
        <v>66.599999999999994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20.8</v>
      </c>
      <c r="V8677">
        <v>13.9</v>
      </c>
      <c r="W8677">
        <v>299.8</v>
      </c>
      <c r="X8677">
        <v>1020.2</v>
      </c>
      <c r="Y8677">
        <v>32.5</v>
      </c>
      <c r="Z8677">
        <v>6.2</v>
      </c>
      <c r="AA8677">
        <v>167.4</v>
      </c>
      <c r="AB8677">
        <v>14.4</v>
      </c>
      <c r="AC8677">
        <v>6</v>
      </c>
      <c r="AD8677">
        <v>0</v>
      </c>
      <c r="AE8677" t="s">
        <v>26111</v>
      </c>
      <c r="AF8677" t="s">
        <v>26112</v>
      </c>
      <c r="AG8677">
        <v>0.96</v>
      </c>
      <c r="AH8677" t="s">
        <v>36</v>
      </c>
      <c r="AI8677" t="s">
        <v>37</v>
      </c>
      <c r="AJ8677" t="s">
        <v>38</v>
      </c>
    </row>
    <row r="8678" spans="1:36" x14ac:dyDescent="0.25">
      <c r="A8678" t="s">
        <v>32</v>
      </c>
      <c r="B8678" t="s">
        <v>26113</v>
      </c>
      <c r="C8678">
        <f>YEAR(B8678)</f>
        <v>2023</v>
      </c>
      <c r="D8678">
        <v>73.400000000000006</v>
      </c>
      <c r="E8678">
        <v>60.8</v>
      </c>
      <c r="F8678">
        <v>67.3</v>
      </c>
      <c r="H8678" s="2">
        <f>IF(F8678-71.65&lt;=0,0,IF(F8678-71.65&lt;=1,1,2))</f>
        <v>0</v>
      </c>
      <c r="I8678">
        <v>73.400000000000006</v>
      </c>
      <c r="J8678">
        <v>60.8</v>
      </c>
      <c r="K8678">
        <v>67.3</v>
      </c>
      <c r="L8678">
        <v>58.1</v>
      </c>
      <c r="M8678">
        <v>72.900000000000006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18.8</v>
      </c>
      <c r="V8678">
        <v>11.4</v>
      </c>
      <c r="W8678">
        <v>273</v>
      </c>
      <c r="X8678">
        <v>1016.8</v>
      </c>
      <c r="Y8678">
        <v>24.3</v>
      </c>
      <c r="Z8678">
        <v>6.2</v>
      </c>
      <c r="AA8678">
        <v>192.5</v>
      </c>
      <c r="AB8678">
        <v>16.7</v>
      </c>
      <c r="AC8678">
        <v>7</v>
      </c>
      <c r="AD8678">
        <v>0</v>
      </c>
      <c r="AE8678" t="s">
        <v>26114</v>
      </c>
      <c r="AF8678" t="s">
        <v>26115</v>
      </c>
      <c r="AG8678">
        <v>0</v>
      </c>
      <c r="AH8678" t="s">
        <v>36</v>
      </c>
      <c r="AI8678" t="s">
        <v>37</v>
      </c>
      <c r="AJ8678" t="s">
        <v>38</v>
      </c>
    </row>
    <row r="8679" spans="1:36" x14ac:dyDescent="0.25">
      <c r="A8679" t="s">
        <v>32</v>
      </c>
      <c r="B8679" t="s">
        <v>26116</v>
      </c>
      <c r="C8679">
        <f>YEAR(B8679)</f>
        <v>2023</v>
      </c>
      <c r="D8679">
        <v>78.8</v>
      </c>
      <c r="E8679">
        <v>59</v>
      </c>
      <c r="F8679">
        <v>69.3</v>
      </c>
      <c r="H8679" s="2">
        <f>IF(F8679-71.65&lt;=0,0,IF(F8679-71.65&lt;=1,1,2))</f>
        <v>0</v>
      </c>
      <c r="I8679">
        <v>78.8</v>
      </c>
      <c r="J8679">
        <v>59</v>
      </c>
      <c r="K8679">
        <v>69.3</v>
      </c>
      <c r="L8679">
        <v>57.6</v>
      </c>
      <c r="M8679">
        <v>67.900000000000006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18.100000000000001</v>
      </c>
      <c r="V8679">
        <v>13.9</v>
      </c>
      <c r="W8679">
        <v>245.6</v>
      </c>
      <c r="X8679">
        <v>1013.2</v>
      </c>
      <c r="Y8679">
        <v>31.5</v>
      </c>
      <c r="Z8679">
        <v>6.2</v>
      </c>
      <c r="AA8679">
        <v>188.6</v>
      </c>
      <c r="AB8679">
        <v>16.3</v>
      </c>
      <c r="AC8679">
        <v>7</v>
      </c>
      <c r="AD8679">
        <v>0</v>
      </c>
      <c r="AE8679" t="s">
        <v>26117</v>
      </c>
      <c r="AF8679" t="s">
        <v>26118</v>
      </c>
      <c r="AG8679">
        <v>0.02</v>
      </c>
      <c r="AH8679" t="s">
        <v>36</v>
      </c>
      <c r="AI8679" t="s">
        <v>37</v>
      </c>
      <c r="AJ8679" t="s">
        <v>38</v>
      </c>
    </row>
    <row r="8680" spans="1:36" x14ac:dyDescent="0.25">
      <c r="A8680" t="s">
        <v>32</v>
      </c>
      <c r="B8680" t="s">
        <v>26119</v>
      </c>
      <c r="C8680">
        <f>YEAR(B8680)</f>
        <v>2023</v>
      </c>
      <c r="D8680">
        <v>78.8</v>
      </c>
      <c r="E8680">
        <v>66.2</v>
      </c>
      <c r="F8680">
        <v>72.7</v>
      </c>
      <c r="H8680" s="2">
        <f>IF(F8680-71.65&lt;=0,0,IF(F8680-71.65&lt;=1,1,2))</f>
        <v>2</v>
      </c>
      <c r="I8680">
        <v>78.8</v>
      </c>
      <c r="J8680">
        <v>66.2</v>
      </c>
      <c r="K8680">
        <v>72.7</v>
      </c>
      <c r="L8680">
        <v>60.8</v>
      </c>
      <c r="M8680">
        <v>67.400000000000006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19.7</v>
      </c>
      <c r="V8680">
        <v>15</v>
      </c>
      <c r="W8680">
        <v>293.3</v>
      </c>
      <c r="X8680">
        <v>1013.3</v>
      </c>
      <c r="Y8680">
        <v>25.7</v>
      </c>
      <c r="Z8680">
        <v>6.2</v>
      </c>
      <c r="AA8680">
        <v>190.9</v>
      </c>
      <c r="AB8680">
        <v>16.399999999999999</v>
      </c>
      <c r="AC8680">
        <v>7</v>
      </c>
      <c r="AD8680">
        <v>0</v>
      </c>
      <c r="AE8680" t="s">
        <v>26120</v>
      </c>
      <c r="AF8680" t="s">
        <v>26121</v>
      </c>
      <c r="AG8680">
        <v>0.06</v>
      </c>
      <c r="AH8680" t="s">
        <v>36</v>
      </c>
      <c r="AI8680" t="s">
        <v>37</v>
      </c>
      <c r="AJ8680" t="s">
        <v>38</v>
      </c>
    </row>
    <row r="8681" spans="1:36" x14ac:dyDescent="0.25">
      <c r="A8681" t="s">
        <v>32</v>
      </c>
      <c r="B8681" t="s">
        <v>26122</v>
      </c>
      <c r="C8681">
        <f>YEAR(B8681)</f>
        <v>2023</v>
      </c>
      <c r="D8681">
        <v>73.400000000000006</v>
      </c>
      <c r="E8681">
        <v>66.099999999999994</v>
      </c>
      <c r="F8681">
        <v>70.5</v>
      </c>
      <c r="H8681" s="2">
        <f>IF(F8681-71.65&lt;=0,0,IF(F8681-71.65&lt;=1,1,2))</f>
        <v>0</v>
      </c>
      <c r="I8681">
        <v>73.400000000000006</v>
      </c>
      <c r="J8681">
        <v>66.099999999999994</v>
      </c>
      <c r="K8681">
        <v>70.5</v>
      </c>
      <c r="L8681">
        <v>63.7</v>
      </c>
      <c r="M8681">
        <v>79.599999999999994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21</v>
      </c>
      <c r="V8681">
        <v>9.1999999999999993</v>
      </c>
      <c r="W8681">
        <v>343.7</v>
      </c>
      <c r="X8681">
        <v>1017.4</v>
      </c>
      <c r="Y8681">
        <v>37.9</v>
      </c>
      <c r="Z8681">
        <v>6.2</v>
      </c>
      <c r="AA8681">
        <v>175</v>
      </c>
      <c r="AB8681">
        <v>15.2</v>
      </c>
      <c r="AC8681">
        <v>6</v>
      </c>
      <c r="AD8681">
        <v>0</v>
      </c>
      <c r="AE8681" t="s">
        <v>26123</v>
      </c>
      <c r="AF8681" t="s">
        <v>26124</v>
      </c>
      <c r="AG8681">
        <v>0.09</v>
      </c>
      <c r="AH8681" t="s">
        <v>36</v>
      </c>
      <c r="AI8681" t="s">
        <v>37</v>
      </c>
      <c r="AJ8681" t="s">
        <v>38</v>
      </c>
    </row>
    <row r="8682" spans="1:36" x14ac:dyDescent="0.25">
      <c r="A8682" t="s">
        <v>32</v>
      </c>
      <c r="B8682" t="s">
        <v>26125</v>
      </c>
      <c r="C8682">
        <f>YEAR(B8682)</f>
        <v>2023</v>
      </c>
      <c r="D8682">
        <v>80.599999999999994</v>
      </c>
      <c r="E8682">
        <v>64.400000000000006</v>
      </c>
      <c r="F8682">
        <v>72.400000000000006</v>
      </c>
      <c r="H8682" s="2">
        <f>IF(F8682-71.65&lt;=0,0,IF(F8682-71.65&lt;=1,1,2))</f>
        <v>1</v>
      </c>
      <c r="I8682">
        <v>81.8</v>
      </c>
      <c r="J8682">
        <v>64.400000000000006</v>
      </c>
      <c r="K8682">
        <v>72.400000000000006</v>
      </c>
      <c r="L8682">
        <v>60.5</v>
      </c>
      <c r="M8682">
        <v>68.5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28</v>
      </c>
      <c r="V8682">
        <v>19.7</v>
      </c>
      <c r="W8682">
        <v>298.89999999999998</v>
      </c>
      <c r="X8682">
        <v>1015.2</v>
      </c>
      <c r="Y8682">
        <v>43.3</v>
      </c>
      <c r="Z8682">
        <v>6.2</v>
      </c>
      <c r="AA8682">
        <v>179.5</v>
      </c>
      <c r="AB8682">
        <v>15.4</v>
      </c>
      <c r="AC8682">
        <v>7</v>
      </c>
      <c r="AD8682">
        <v>0</v>
      </c>
      <c r="AE8682" t="s">
        <v>26126</v>
      </c>
      <c r="AF8682" t="s">
        <v>26127</v>
      </c>
      <c r="AG8682">
        <v>0.13</v>
      </c>
      <c r="AH8682" t="s">
        <v>36</v>
      </c>
      <c r="AI8682" t="s">
        <v>37</v>
      </c>
      <c r="AJ8682" t="s">
        <v>38</v>
      </c>
    </row>
    <row r="8683" spans="1:36" x14ac:dyDescent="0.25">
      <c r="A8683" t="s">
        <v>32</v>
      </c>
      <c r="B8683" t="s">
        <v>26128</v>
      </c>
      <c r="C8683">
        <f>YEAR(B8683)</f>
        <v>2023</v>
      </c>
      <c r="D8683">
        <v>75.2</v>
      </c>
      <c r="E8683">
        <v>66.2</v>
      </c>
      <c r="F8683">
        <v>70.599999999999994</v>
      </c>
      <c r="H8683" s="2">
        <f>IF(F8683-71.65&lt;=0,0,IF(F8683-71.65&lt;=1,1,2))</f>
        <v>0</v>
      </c>
      <c r="I8683">
        <v>75.2</v>
      </c>
      <c r="J8683">
        <v>66.2</v>
      </c>
      <c r="K8683">
        <v>70.599999999999994</v>
      </c>
      <c r="L8683">
        <v>62.9</v>
      </c>
      <c r="M8683">
        <v>77.099999999999994</v>
      </c>
      <c r="O8683">
        <v>4.0000000000000001E-3</v>
      </c>
      <c r="P8683">
        <v>100</v>
      </c>
      <c r="Q8683">
        <v>4.17</v>
      </c>
      <c r="R8683" t="s">
        <v>40</v>
      </c>
      <c r="S8683">
        <v>0</v>
      </c>
      <c r="T8683">
        <v>0</v>
      </c>
      <c r="U8683">
        <v>11.4</v>
      </c>
      <c r="V8683">
        <v>8.1</v>
      </c>
      <c r="W8683">
        <v>60.2</v>
      </c>
      <c r="X8683">
        <v>1016.3</v>
      </c>
      <c r="Y8683">
        <v>57.7</v>
      </c>
      <c r="Z8683">
        <v>6.2</v>
      </c>
      <c r="AA8683">
        <v>154.4</v>
      </c>
      <c r="AB8683">
        <v>13.3</v>
      </c>
      <c r="AC8683">
        <v>6</v>
      </c>
      <c r="AD8683">
        <v>0</v>
      </c>
      <c r="AE8683" t="s">
        <v>26129</v>
      </c>
      <c r="AF8683" t="s">
        <v>26130</v>
      </c>
      <c r="AG8683">
        <v>0.16</v>
      </c>
      <c r="AH8683" t="s">
        <v>56</v>
      </c>
      <c r="AI8683" t="s">
        <v>2069</v>
      </c>
      <c r="AJ8683" t="s">
        <v>40</v>
      </c>
    </row>
    <row r="8684" spans="1:36" x14ac:dyDescent="0.25">
      <c r="A8684" t="s">
        <v>32</v>
      </c>
      <c r="B8684" t="s">
        <v>26131</v>
      </c>
      <c r="C8684">
        <f>YEAR(B8684)</f>
        <v>2023</v>
      </c>
      <c r="D8684">
        <v>78.8</v>
      </c>
      <c r="E8684">
        <v>62.6</v>
      </c>
      <c r="F8684">
        <v>70.099999999999994</v>
      </c>
      <c r="H8684" s="2">
        <f>IF(F8684-71.65&lt;=0,0,IF(F8684-71.65&lt;=1,1,2))</f>
        <v>0</v>
      </c>
      <c r="I8684">
        <v>78.8</v>
      </c>
      <c r="J8684">
        <v>62.6</v>
      </c>
      <c r="K8684">
        <v>70.099999999999994</v>
      </c>
      <c r="L8684">
        <v>63.1</v>
      </c>
      <c r="M8684">
        <v>79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18.3</v>
      </c>
      <c r="V8684">
        <v>9.1999999999999993</v>
      </c>
      <c r="W8684">
        <v>134.9</v>
      </c>
      <c r="X8684">
        <v>1016.5</v>
      </c>
      <c r="Y8684">
        <v>34</v>
      </c>
      <c r="Z8684">
        <v>6.2</v>
      </c>
      <c r="AA8684">
        <v>178.8</v>
      </c>
      <c r="AB8684">
        <v>15.5</v>
      </c>
      <c r="AC8684">
        <v>7</v>
      </c>
      <c r="AD8684">
        <v>0</v>
      </c>
      <c r="AE8684" t="s">
        <v>26132</v>
      </c>
      <c r="AF8684" t="s">
        <v>26133</v>
      </c>
      <c r="AG8684">
        <v>0.2</v>
      </c>
      <c r="AH8684" t="s">
        <v>36</v>
      </c>
      <c r="AI8684" t="s">
        <v>37</v>
      </c>
      <c r="AJ8684" t="s">
        <v>38</v>
      </c>
    </row>
    <row r="8685" spans="1:36" x14ac:dyDescent="0.25">
      <c r="A8685" t="s">
        <v>32</v>
      </c>
      <c r="B8685" t="s">
        <v>26134</v>
      </c>
      <c r="C8685">
        <f>YEAR(B8685)</f>
        <v>2023</v>
      </c>
      <c r="D8685">
        <v>84.2</v>
      </c>
      <c r="E8685">
        <v>68</v>
      </c>
      <c r="F8685">
        <v>73.599999999999994</v>
      </c>
      <c r="H8685" s="2">
        <f>IF(F8685-71.65&lt;=0,0,IF(F8685-71.65&lt;=1,1,2))</f>
        <v>2</v>
      </c>
      <c r="I8685">
        <v>85</v>
      </c>
      <c r="J8685">
        <v>68</v>
      </c>
      <c r="K8685">
        <v>73.900000000000006</v>
      </c>
      <c r="L8685">
        <v>63.3</v>
      </c>
      <c r="M8685">
        <v>71.3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23</v>
      </c>
      <c r="V8685">
        <v>17.2</v>
      </c>
      <c r="W8685">
        <v>176.4</v>
      </c>
      <c r="X8685">
        <v>1017.4</v>
      </c>
      <c r="Y8685">
        <v>35.1</v>
      </c>
      <c r="Z8685">
        <v>6.2</v>
      </c>
      <c r="AA8685">
        <v>180.8</v>
      </c>
      <c r="AB8685">
        <v>15.6</v>
      </c>
      <c r="AC8685">
        <v>7</v>
      </c>
      <c r="AD8685">
        <v>0</v>
      </c>
      <c r="AE8685" t="s">
        <v>26135</v>
      </c>
      <c r="AF8685" t="s">
        <v>26136</v>
      </c>
      <c r="AG8685">
        <v>0.23</v>
      </c>
      <c r="AH8685" t="s">
        <v>36</v>
      </c>
      <c r="AI8685" t="s">
        <v>702</v>
      </c>
      <c r="AJ8685" t="s">
        <v>38</v>
      </c>
    </row>
    <row r="8686" spans="1:36" x14ac:dyDescent="0.25">
      <c r="A8686" t="s">
        <v>32</v>
      </c>
      <c r="B8686" t="s">
        <v>26137</v>
      </c>
      <c r="C8686">
        <f>YEAR(B8686)</f>
        <v>2023</v>
      </c>
      <c r="D8686">
        <v>78.8</v>
      </c>
      <c r="E8686">
        <v>66.2</v>
      </c>
      <c r="F8686">
        <v>71.8</v>
      </c>
      <c r="H8686" s="2">
        <f>IF(F8686-71.65&lt;=0,0,IF(F8686-71.65&lt;=1,1,2))</f>
        <v>1</v>
      </c>
      <c r="I8686">
        <v>78.8</v>
      </c>
      <c r="J8686">
        <v>66.2</v>
      </c>
      <c r="K8686">
        <v>71.8</v>
      </c>
      <c r="L8686">
        <v>63.9</v>
      </c>
      <c r="M8686">
        <v>76.8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17.2</v>
      </c>
      <c r="V8686">
        <v>12.7</v>
      </c>
      <c r="W8686">
        <v>180.1</v>
      </c>
      <c r="X8686">
        <v>1017.9</v>
      </c>
      <c r="Y8686">
        <v>38.9</v>
      </c>
      <c r="Z8686">
        <v>6.2</v>
      </c>
      <c r="AA8686">
        <v>181.6</v>
      </c>
      <c r="AB8686">
        <v>15.7</v>
      </c>
      <c r="AC8686">
        <v>7</v>
      </c>
      <c r="AD8686">
        <v>0</v>
      </c>
      <c r="AE8686" t="s">
        <v>26138</v>
      </c>
      <c r="AF8686" t="s">
        <v>26139</v>
      </c>
      <c r="AG8686">
        <v>0.25</v>
      </c>
      <c r="AH8686" t="s">
        <v>36</v>
      </c>
      <c r="AI8686" t="s">
        <v>37</v>
      </c>
      <c r="AJ8686" t="s">
        <v>38</v>
      </c>
    </row>
    <row r="8687" spans="1:36" x14ac:dyDescent="0.25">
      <c r="A8687" t="s">
        <v>32</v>
      </c>
      <c r="B8687" t="s">
        <v>26140</v>
      </c>
      <c r="C8687">
        <f>YEAR(B8687)</f>
        <v>2023</v>
      </c>
      <c r="D8687">
        <v>77.099999999999994</v>
      </c>
      <c r="E8687">
        <v>64.400000000000006</v>
      </c>
      <c r="F8687">
        <v>70.599999999999994</v>
      </c>
      <c r="H8687" s="2">
        <f>IF(F8687-71.65&lt;=0,0,IF(F8687-71.65&lt;=1,1,2))</f>
        <v>0</v>
      </c>
      <c r="I8687">
        <v>77.099999999999994</v>
      </c>
      <c r="J8687">
        <v>64.400000000000006</v>
      </c>
      <c r="K8687">
        <v>70.599999999999994</v>
      </c>
      <c r="L8687">
        <v>61.8</v>
      </c>
      <c r="M8687">
        <v>73.900000000000006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12.8</v>
      </c>
      <c r="V8687">
        <v>9.1999999999999993</v>
      </c>
      <c r="W8687">
        <v>146.19999999999999</v>
      </c>
      <c r="X8687">
        <v>1017.2</v>
      </c>
      <c r="Y8687">
        <v>16.399999999999999</v>
      </c>
      <c r="Z8687">
        <v>6.2</v>
      </c>
      <c r="AA8687">
        <v>172</v>
      </c>
      <c r="AB8687">
        <v>14.8</v>
      </c>
      <c r="AC8687">
        <v>6</v>
      </c>
      <c r="AD8687">
        <v>0</v>
      </c>
      <c r="AE8687" t="s">
        <v>26141</v>
      </c>
      <c r="AF8687" t="s">
        <v>26142</v>
      </c>
      <c r="AG8687">
        <v>0.31</v>
      </c>
      <c r="AH8687" t="s">
        <v>330</v>
      </c>
      <c r="AI8687" t="s">
        <v>9140</v>
      </c>
      <c r="AJ8687" t="s">
        <v>331</v>
      </c>
    </row>
    <row r="8688" spans="1:36" x14ac:dyDescent="0.25">
      <c r="A8688" t="s">
        <v>32</v>
      </c>
      <c r="B8688" t="s">
        <v>26143</v>
      </c>
      <c r="C8688">
        <f>YEAR(B8688)</f>
        <v>2023</v>
      </c>
      <c r="D8688">
        <v>75.2</v>
      </c>
      <c r="E8688">
        <v>64.400000000000006</v>
      </c>
      <c r="F8688">
        <v>69.900000000000006</v>
      </c>
      <c r="H8688" s="2">
        <f>IF(F8688-71.65&lt;=0,0,IF(F8688-71.65&lt;=1,1,2))</f>
        <v>0</v>
      </c>
      <c r="I8688">
        <v>75.2</v>
      </c>
      <c r="J8688">
        <v>64.400000000000006</v>
      </c>
      <c r="K8688">
        <v>69.900000000000006</v>
      </c>
      <c r="L8688">
        <v>64.900000000000006</v>
      </c>
      <c r="M8688">
        <v>84.7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13.9</v>
      </c>
      <c r="V8688">
        <v>8.1</v>
      </c>
      <c r="W8688">
        <v>280.89999999999998</v>
      </c>
      <c r="X8688">
        <v>1016.4</v>
      </c>
      <c r="Y8688">
        <v>34.9</v>
      </c>
      <c r="Z8688">
        <v>6.2</v>
      </c>
      <c r="AA8688">
        <v>178.1</v>
      </c>
      <c r="AB8688">
        <v>15.4</v>
      </c>
      <c r="AC8688">
        <v>7</v>
      </c>
      <c r="AD8688">
        <v>0</v>
      </c>
      <c r="AE8688" t="s">
        <v>26144</v>
      </c>
      <c r="AF8688" t="s">
        <v>26145</v>
      </c>
      <c r="AG8688">
        <v>0.34</v>
      </c>
      <c r="AH8688" t="s">
        <v>36</v>
      </c>
      <c r="AI8688" t="s">
        <v>37</v>
      </c>
      <c r="AJ8688" t="s">
        <v>38</v>
      </c>
    </row>
    <row r="8689" spans="1:36" x14ac:dyDescent="0.25">
      <c r="A8689" t="s">
        <v>32</v>
      </c>
      <c r="B8689" t="s">
        <v>26146</v>
      </c>
      <c r="C8689">
        <f>YEAR(B8689)</f>
        <v>2023</v>
      </c>
      <c r="D8689">
        <v>75.3</v>
      </c>
      <c r="E8689">
        <v>59</v>
      </c>
      <c r="F8689">
        <v>68.400000000000006</v>
      </c>
      <c r="H8689" s="2">
        <f>IF(F8689-71.65&lt;=0,0,IF(F8689-71.65&lt;=1,1,2))</f>
        <v>0</v>
      </c>
      <c r="I8689">
        <v>75.3</v>
      </c>
      <c r="J8689">
        <v>59</v>
      </c>
      <c r="K8689">
        <v>68.400000000000006</v>
      </c>
      <c r="L8689">
        <v>60.9</v>
      </c>
      <c r="M8689">
        <v>77.599999999999994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13.9</v>
      </c>
      <c r="V8689">
        <v>11.4</v>
      </c>
      <c r="W8689">
        <v>152.19999999999999</v>
      </c>
      <c r="X8689">
        <v>1014.5</v>
      </c>
      <c r="Y8689">
        <v>27.9</v>
      </c>
      <c r="Z8689">
        <v>6.2</v>
      </c>
      <c r="AA8689">
        <v>167.9</v>
      </c>
      <c r="AB8689">
        <v>14.5</v>
      </c>
      <c r="AC8689">
        <v>6</v>
      </c>
      <c r="AD8689">
        <v>0</v>
      </c>
      <c r="AE8689" t="s">
        <v>26147</v>
      </c>
      <c r="AF8689" t="s">
        <v>26148</v>
      </c>
      <c r="AG8689">
        <v>0.38</v>
      </c>
      <c r="AH8689" t="s">
        <v>36</v>
      </c>
      <c r="AI8689" t="s">
        <v>37</v>
      </c>
      <c r="AJ8689" t="s">
        <v>38</v>
      </c>
    </row>
    <row r="8690" spans="1:36" x14ac:dyDescent="0.25">
      <c r="A8690" t="s">
        <v>32</v>
      </c>
      <c r="B8690" t="s">
        <v>26149</v>
      </c>
      <c r="C8690">
        <f>YEAR(B8690)</f>
        <v>2023</v>
      </c>
      <c r="D8690">
        <v>78.8</v>
      </c>
      <c r="E8690">
        <v>66.2</v>
      </c>
      <c r="F8690">
        <v>72.7</v>
      </c>
      <c r="H8690" s="2">
        <f>IF(F8690-71.65&lt;=0,0,IF(F8690-71.65&lt;=1,1,2))</f>
        <v>2</v>
      </c>
      <c r="I8690">
        <v>78.8</v>
      </c>
      <c r="J8690">
        <v>66.2</v>
      </c>
      <c r="K8690">
        <v>72.7</v>
      </c>
      <c r="L8690">
        <v>59.3</v>
      </c>
      <c r="M8690">
        <v>63.3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29.5</v>
      </c>
      <c r="V8690">
        <v>19.7</v>
      </c>
      <c r="W8690">
        <v>168.1</v>
      </c>
      <c r="X8690">
        <v>1012.1</v>
      </c>
      <c r="Y8690">
        <v>33.4</v>
      </c>
      <c r="Z8690">
        <v>6.2</v>
      </c>
      <c r="AA8690">
        <v>91.5</v>
      </c>
      <c r="AB8690">
        <v>6.9</v>
      </c>
      <c r="AC8690">
        <v>3</v>
      </c>
      <c r="AD8690">
        <v>0</v>
      </c>
      <c r="AE8690" t="s">
        <v>26150</v>
      </c>
      <c r="AF8690" t="s">
        <v>26151</v>
      </c>
      <c r="AG8690">
        <v>0.41</v>
      </c>
      <c r="AH8690" t="s">
        <v>36</v>
      </c>
      <c r="AI8690" t="s">
        <v>37</v>
      </c>
      <c r="AJ8690" t="s">
        <v>38</v>
      </c>
    </row>
    <row r="8691" spans="1:36" x14ac:dyDescent="0.25">
      <c r="A8691" t="s">
        <v>32</v>
      </c>
      <c r="B8691" t="s">
        <v>26152</v>
      </c>
      <c r="C8691">
        <f>YEAR(B8691)</f>
        <v>2023</v>
      </c>
      <c r="D8691">
        <v>84.2</v>
      </c>
      <c r="E8691">
        <v>68</v>
      </c>
      <c r="F8691">
        <v>73.900000000000006</v>
      </c>
      <c r="H8691" s="2">
        <f>IF(F8691-71.65&lt;=0,0,IF(F8691-71.65&lt;=1,1,2))</f>
        <v>2</v>
      </c>
      <c r="I8691">
        <v>83.5</v>
      </c>
      <c r="J8691">
        <v>68</v>
      </c>
      <c r="K8691">
        <v>73.8</v>
      </c>
      <c r="L8691">
        <v>61.3</v>
      </c>
      <c r="M8691">
        <v>65.8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30.2</v>
      </c>
      <c r="V8691">
        <v>18.3</v>
      </c>
      <c r="W8691">
        <v>168.1</v>
      </c>
      <c r="X8691">
        <v>1011.3</v>
      </c>
      <c r="Y8691">
        <v>39.1</v>
      </c>
      <c r="Z8691">
        <v>6.2</v>
      </c>
      <c r="AA8691">
        <v>168.2</v>
      </c>
      <c r="AB8691">
        <v>14.4</v>
      </c>
      <c r="AC8691">
        <v>6</v>
      </c>
      <c r="AD8691">
        <v>0</v>
      </c>
      <c r="AE8691" t="s">
        <v>26153</v>
      </c>
      <c r="AF8691" t="s">
        <v>26154</v>
      </c>
      <c r="AG8691">
        <v>0.45</v>
      </c>
      <c r="AH8691" t="s">
        <v>36</v>
      </c>
      <c r="AI8691" t="s">
        <v>37</v>
      </c>
      <c r="AJ8691" t="s">
        <v>38</v>
      </c>
    </row>
    <row r="8692" spans="1:36" x14ac:dyDescent="0.25">
      <c r="A8692" t="s">
        <v>32</v>
      </c>
      <c r="B8692" t="s">
        <v>26155</v>
      </c>
      <c r="C8692">
        <f>YEAR(B8692)</f>
        <v>2023</v>
      </c>
      <c r="D8692">
        <v>80.599999999999994</v>
      </c>
      <c r="E8692">
        <v>64.400000000000006</v>
      </c>
      <c r="F8692">
        <v>71.900000000000006</v>
      </c>
      <c r="H8692" s="2">
        <f>IF(F8692-71.65&lt;=0,0,IF(F8692-71.65&lt;=1,1,2))</f>
        <v>1</v>
      </c>
      <c r="I8692">
        <v>81.5</v>
      </c>
      <c r="J8692">
        <v>64.400000000000006</v>
      </c>
      <c r="K8692">
        <v>72</v>
      </c>
      <c r="L8692">
        <v>62.4</v>
      </c>
      <c r="M8692">
        <v>73.599999999999994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13.9</v>
      </c>
      <c r="V8692">
        <v>10.3</v>
      </c>
      <c r="W8692">
        <v>144.30000000000001</v>
      </c>
      <c r="X8692">
        <v>1013.3</v>
      </c>
      <c r="Y8692">
        <v>29</v>
      </c>
      <c r="Z8692">
        <v>6.2</v>
      </c>
      <c r="AA8692">
        <v>149.6</v>
      </c>
      <c r="AB8692">
        <v>12.9</v>
      </c>
      <c r="AC8692">
        <v>6</v>
      </c>
      <c r="AD8692">
        <v>0</v>
      </c>
      <c r="AE8692" t="s">
        <v>26156</v>
      </c>
      <c r="AF8692" t="s">
        <v>26157</v>
      </c>
      <c r="AG8692">
        <v>0.5</v>
      </c>
      <c r="AH8692" t="s">
        <v>36</v>
      </c>
      <c r="AI8692" t="s">
        <v>37</v>
      </c>
      <c r="AJ8692" t="s">
        <v>38</v>
      </c>
    </row>
    <row r="8693" spans="1:36" x14ac:dyDescent="0.25">
      <c r="A8693" t="s">
        <v>32</v>
      </c>
      <c r="B8693" t="s">
        <v>26158</v>
      </c>
      <c r="C8693">
        <f>YEAR(B8693)</f>
        <v>2023</v>
      </c>
      <c r="D8693">
        <v>77</v>
      </c>
      <c r="E8693">
        <v>66.2</v>
      </c>
      <c r="F8693">
        <v>70.7</v>
      </c>
      <c r="H8693" s="2">
        <f>IF(F8693-71.65&lt;=0,0,IF(F8693-71.65&lt;=1,1,2))</f>
        <v>0</v>
      </c>
      <c r="I8693">
        <v>77</v>
      </c>
      <c r="J8693">
        <v>66.2</v>
      </c>
      <c r="K8693">
        <v>70.7</v>
      </c>
      <c r="L8693">
        <v>64.5</v>
      </c>
      <c r="M8693">
        <v>81.099999999999994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18.3</v>
      </c>
      <c r="V8693">
        <v>10.3</v>
      </c>
      <c r="W8693">
        <v>159.9</v>
      </c>
      <c r="X8693">
        <v>1015.4</v>
      </c>
      <c r="Y8693">
        <v>36.700000000000003</v>
      </c>
      <c r="Z8693">
        <v>6.2</v>
      </c>
      <c r="AA8693">
        <v>124.5</v>
      </c>
      <c r="AB8693">
        <v>11.2</v>
      </c>
      <c r="AC8693">
        <v>5</v>
      </c>
      <c r="AD8693">
        <v>0</v>
      </c>
      <c r="AE8693" t="s">
        <v>26159</v>
      </c>
      <c r="AF8693" t="s">
        <v>26160</v>
      </c>
      <c r="AG8693">
        <v>0.52</v>
      </c>
      <c r="AH8693" t="s">
        <v>36</v>
      </c>
      <c r="AI8693" t="s">
        <v>37</v>
      </c>
      <c r="AJ8693" t="s">
        <v>38</v>
      </c>
    </row>
    <row r="8694" spans="1:36" x14ac:dyDescent="0.25">
      <c r="A8694" t="s">
        <v>32</v>
      </c>
      <c r="B8694" t="s">
        <v>26161</v>
      </c>
      <c r="C8694">
        <f>YEAR(B8694)</f>
        <v>2023</v>
      </c>
      <c r="D8694">
        <v>77</v>
      </c>
      <c r="E8694">
        <v>64.400000000000006</v>
      </c>
      <c r="F8694">
        <v>70.2</v>
      </c>
      <c r="H8694" s="2">
        <f>IF(F8694-71.65&lt;=0,0,IF(F8694-71.65&lt;=1,1,2))</f>
        <v>0</v>
      </c>
      <c r="I8694">
        <v>77</v>
      </c>
      <c r="J8694">
        <v>64.400000000000006</v>
      </c>
      <c r="K8694">
        <v>70.2</v>
      </c>
      <c r="L8694">
        <v>64.5</v>
      </c>
      <c r="M8694">
        <v>82.6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21</v>
      </c>
      <c r="V8694">
        <v>8.1</v>
      </c>
      <c r="W8694">
        <v>287.3</v>
      </c>
      <c r="X8694">
        <v>1017.4</v>
      </c>
      <c r="Y8694">
        <v>44.5</v>
      </c>
      <c r="Z8694">
        <v>6.2</v>
      </c>
      <c r="AA8694">
        <v>115.7</v>
      </c>
      <c r="AB8694">
        <v>8.3000000000000007</v>
      </c>
      <c r="AC8694">
        <v>6</v>
      </c>
      <c r="AD8694">
        <v>0</v>
      </c>
      <c r="AE8694" t="s">
        <v>26162</v>
      </c>
      <c r="AF8694" t="s">
        <v>26163</v>
      </c>
      <c r="AG8694">
        <v>0.55000000000000004</v>
      </c>
      <c r="AH8694" t="s">
        <v>36</v>
      </c>
      <c r="AI8694" t="s">
        <v>37</v>
      </c>
      <c r="AJ8694" t="s">
        <v>38</v>
      </c>
    </row>
    <row r="8695" spans="1:36" x14ac:dyDescent="0.25">
      <c r="A8695" t="s">
        <v>32</v>
      </c>
      <c r="B8695" t="s">
        <v>26164</v>
      </c>
      <c r="C8695">
        <f>YEAR(B8695)</f>
        <v>2023</v>
      </c>
      <c r="D8695">
        <v>75.2</v>
      </c>
      <c r="E8695">
        <v>62.6</v>
      </c>
      <c r="F8695">
        <v>68.5</v>
      </c>
      <c r="H8695" s="2">
        <f>IF(F8695-71.65&lt;=0,0,IF(F8695-71.65&lt;=1,1,2))</f>
        <v>0</v>
      </c>
      <c r="I8695">
        <v>75.2</v>
      </c>
      <c r="J8695">
        <v>62.6</v>
      </c>
      <c r="K8695">
        <v>68.5</v>
      </c>
      <c r="L8695">
        <v>62.8</v>
      </c>
      <c r="M8695">
        <v>82.5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17.2</v>
      </c>
      <c r="V8695">
        <v>11.4</v>
      </c>
      <c r="W8695">
        <v>199.5</v>
      </c>
      <c r="X8695">
        <v>1018</v>
      </c>
      <c r="Y8695">
        <v>33.4</v>
      </c>
      <c r="Z8695">
        <v>6.2</v>
      </c>
      <c r="AA8695">
        <v>164.1</v>
      </c>
      <c r="AB8695">
        <v>14.1</v>
      </c>
      <c r="AC8695">
        <v>6</v>
      </c>
      <c r="AD8695">
        <v>0</v>
      </c>
      <c r="AE8695" t="s">
        <v>26165</v>
      </c>
      <c r="AF8695" t="s">
        <v>26166</v>
      </c>
      <c r="AG8695">
        <v>0.57999999999999996</v>
      </c>
      <c r="AH8695" t="s">
        <v>36</v>
      </c>
      <c r="AI8695" t="s">
        <v>37</v>
      </c>
      <c r="AJ8695" t="s">
        <v>38</v>
      </c>
    </row>
    <row r="8696" spans="1:36" x14ac:dyDescent="0.25">
      <c r="A8696" t="s">
        <v>32</v>
      </c>
      <c r="B8696" t="s">
        <v>26167</v>
      </c>
      <c r="C8696">
        <f>YEAR(B8696)</f>
        <v>2023</v>
      </c>
      <c r="D8696">
        <v>78.8</v>
      </c>
      <c r="E8696">
        <v>62.6</v>
      </c>
      <c r="F8696">
        <v>70.2</v>
      </c>
      <c r="H8696" s="2">
        <f>IF(F8696-71.65&lt;=0,0,IF(F8696-71.65&lt;=1,1,2))</f>
        <v>0</v>
      </c>
      <c r="I8696">
        <v>78.8</v>
      </c>
      <c r="J8696">
        <v>62.6</v>
      </c>
      <c r="K8696">
        <v>70.2</v>
      </c>
      <c r="L8696">
        <v>59.9</v>
      </c>
      <c r="M8696">
        <v>70.599999999999994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28.9</v>
      </c>
      <c r="V8696">
        <v>12.8</v>
      </c>
      <c r="W8696">
        <v>154.19999999999999</v>
      </c>
      <c r="X8696">
        <v>1015.8</v>
      </c>
      <c r="Y8696">
        <v>27.8</v>
      </c>
      <c r="Z8696">
        <v>6.2</v>
      </c>
      <c r="AA8696">
        <v>162.69999999999999</v>
      </c>
      <c r="AB8696">
        <v>14.1</v>
      </c>
      <c r="AC8696">
        <v>6</v>
      </c>
      <c r="AD8696">
        <v>0</v>
      </c>
      <c r="AE8696" t="s">
        <v>26168</v>
      </c>
      <c r="AF8696" t="s">
        <v>26169</v>
      </c>
      <c r="AG8696">
        <v>0.61</v>
      </c>
      <c r="AH8696" t="s">
        <v>36</v>
      </c>
      <c r="AI8696" t="s">
        <v>37</v>
      </c>
      <c r="AJ8696" t="s">
        <v>38</v>
      </c>
    </row>
    <row r="8697" spans="1:36" x14ac:dyDescent="0.25">
      <c r="A8697" t="s">
        <v>32</v>
      </c>
      <c r="B8697" t="s">
        <v>26170</v>
      </c>
      <c r="C8697">
        <f>YEAR(B8697)</f>
        <v>2023</v>
      </c>
      <c r="D8697">
        <v>78.8</v>
      </c>
      <c r="E8697">
        <v>66.2</v>
      </c>
      <c r="F8697">
        <v>71.7</v>
      </c>
      <c r="H8697" s="2">
        <f>IF(F8697-71.65&lt;=0,0,IF(F8697-71.65&lt;=1,1,2))</f>
        <v>1</v>
      </c>
      <c r="I8697">
        <v>78.8</v>
      </c>
      <c r="J8697">
        <v>66.2</v>
      </c>
      <c r="K8697">
        <v>71.7</v>
      </c>
      <c r="L8697">
        <v>62.1</v>
      </c>
      <c r="M8697">
        <v>72.599999999999994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25.3</v>
      </c>
      <c r="V8697">
        <v>11.4</v>
      </c>
      <c r="W8697">
        <v>170.8</v>
      </c>
      <c r="X8697">
        <v>1013.5</v>
      </c>
      <c r="Y8697">
        <v>30.9</v>
      </c>
      <c r="Z8697">
        <v>6.2</v>
      </c>
      <c r="AA8697">
        <v>147.30000000000001</v>
      </c>
      <c r="AB8697">
        <v>12.9</v>
      </c>
      <c r="AC8697">
        <v>6</v>
      </c>
      <c r="AD8697">
        <v>0</v>
      </c>
      <c r="AE8697" t="s">
        <v>26171</v>
      </c>
      <c r="AF8697" t="s">
        <v>26172</v>
      </c>
      <c r="AG8697">
        <v>0.65</v>
      </c>
      <c r="AH8697" t="s">
        <v>36</v>
      </c>
      <c r="AI8697" t="s">
        <v>37</v>
      </c>
      <c r="AJ8697" t="s">
        <v>38</v>
      </c>
    </row>
    <row r="8698" spans="1:36" x14ac:dyDescent="0.25">
      <c r="A8698" t="s">
        <v>32</v>
      </c>
      <c r="B8698" t="s">
        <v>26173</v>
      </c>
      <c r="C8698">
        <f>YEAR(B8698)</f>
        <v>2023</v>
      </c>
      <c r="D8698">
        <v>78.8</v>
      </c>
      <c r="E8698">
        <v>66.2</v>
      </c>
      <c r="F8698">
        <v>71.900000000000006</v>
      </c>
      <c r="H8698" s="2">
        <f>IF(F8698-71.65&lt;=0,0,IF(F8698-71.65&lt;=1,1,2))</f>
        <v>1</v>
      </c>
      <c r="I8698">
        <v>78.8</v>
      </c>
      <c r="J8698">
        <v>66.2</v>
      </c>
      <c r="K8698">
        <v>71.900000000000006</v>
      </c>
      <c r="L8698">
        <v>60.6</v>
      </c>
      <c r="M8698">
        <v>69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19.7</v>
      </c>
      <c r="V8698">
        <v>12.8</v>
      </c>
      <c r="W8698">
        <v>165</v>
      </c>
      <c r="X8698">
        <v>1011.5</v>
      </c>
      <c r="Y8698">
        <v>34.1</v>
      </c>
      <c r="Z8698">
        <v>6.2</v>
      </c>
      <c r="AA8698">
        <v>161.4</v>
      </c>
      <c r="AB8698">
        <v>14</v>
      </c>
      <c r="AC8698">
        <v>6</v>
      </c>
      <c r="AD8698">
        <v>0</v>
      </c>
      <c r="AE8698" t="s">
        <v>26174</v>
      </c>
      <c r="AF8698" t="s">
        <v>26175</v>
      </c>
      <c r="AG8698">
        <v>0.68</v>
      </c>
      <c r="AH8698" t="s">
        <v>36</v>
      </c>
      <c r="AI8698" t="s">
        <v>37</v>
      </c>
      <c r="AJ8698" t="s">
        <v>38</v>
      </c>
    </row>
    <row r="8699" spans="1:36" x14ac:dyDescent="0.25">
      <c r="A8699" t="s">
        <v>32</v>
      </c>
      <c r="B8699" t="s">
        <v>26176</v>
      </c>
      <c r="C8699">
        <f>YEAR(B8699)</f>
        <v>2023</v>
      </c>
      <c r="D8699">
        <v>91.4</v>
      </c>
      <c r="E8699">
        <v>75.099999999999994</v>
      </c>
      <c r="F8699">
        <v>81.599999999999994</v>
      </c>
      <c r="H8699" s="2">
        <f>IF(F8699-71.65&lt;=0,0,IF(F8699-71.65&lt;=1,1,2))</f>
        <v>2</v>
      </c>
      <c r="I8699">
        <v>88.1</v>
      </c>
      <c r="J8699">
        <v>75.099999999999994</v>
      </c>
      <c r="K8699">
        <v>80.400000000000006</v>
      </c>
      <c r="L8699">
        <v>49.9</v>
      </c>
      <c r="M8699">
        <v>35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33.299999999999997</v>
      </c>
      <c r="V8699">
        <v>19.7</v>
      </c>
      <c r="W8699">
        <v>183.8</v>
      </c>
      <c r="X8699">
        <v>1009.9</v>
      </c>
      <c r="Y8699">
        <v>26.3</v>
      </c>
      <c r="Z8699">
        <v>6.2</v>
      </c>
      <c r="AA8699">
        <v>161</v>
      </c>
      <c r="AB8699">
        <v>13.8</v>
      </c>
      <c r="AC8699">
        <v>6</v>
      </c>
      <c r="AD8699">
        <v>0</v>
      </c>
      <c r="AE8699" t="s">
        <v>26177</v>
      </c>
      <c r="AF8699" t="s">
        <v>26178</v>
      </c>
      <c r="AG8699">
        <v>0.71</v>
      </c>
      <c r="AH8699" t="s">
        <v>36</v>
      </c>
      <c r="AI8699" t="s">
        <v>37</v>
      </c>
      <c r="AJ8699" t="s">
        <v>38</v>
      </c>
    </row>
    <row r="8700" spans="1:36" x14ac:dyDescent="0.25">
      <c r="A8700" t="s">
        <v>32</v>
      </c>
      <c r="B8700" t="s">
        <v>26179</v>
      </c>
      <c r="C8700">
        <f>YEAR(B8700)</f>
        <v>2023</v>
      </c>
      <c r="D8700">
        <v>77</v>
      </c>
      <c r="E8700">
        <v>68</v>
      </c>
      <c r="F8700">
        <v>72.599999999999994</v>
      </c>
      <c r="H8700" s="2">
        <f>IF(F8700-71.65&lt;=0,0,IF(F8700-71.65&lt;=1,1,2))</f>
        <v>1</v>
      </c>
      <c r="I8700">
        <v>77</v>
      </c>
      <c r="J8700">
        <v>68</v>
      </c>
      <c r="K8700">
        <v>72.599999999999994</v>
      </c>
      <c r="L8700">
        <v>62.5</v>
      </c>
      <c r="M8700">
        <v>70.8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24.2</v>
      </c>
      <c r="V8700">
        <v>10.3</v>
      </c>
      <c r="W8700">
        <v>301.60000000000002</v>
      </c>
      <c r="X8700">
        <v>1013.4</v>
      </c>
      <c r="Y8700">
        <v>37</v>
      </c>
      <c r="Z8700">
        <v>6.2</v>
      </c>
      <c r="AA8700">
        <v>140.30000000000001</v>
      </c>
      <c r="AB8700">
        <v>12.1</v>
      </c>
      <c r="AC8700">
        <v>5</v>
      </c>
      <c r="AD8700">
        <v>0</v>
      </c>
      <c r="AE8700" t="s">
        <v>26180</v>
      </c>
      <c r="AF8700" t="s">
        <v>26181</v>
      </c>
      <c r="AG8700">
        <v>0.75</v>
      </c>
      <c r="AH8700" t="s">
        <v>36</v>
      </c>
      <c r="AI8700" t="s">
        <v>37</v>
      </c>
      <c r="AJ8700" t="s">
        <v>38</v>
      </c>
    </row>
    <row r="8701" spans="1:36" x14ac:dyDescent="0.25">
      <c r="A8701" t="s">
        <v>32</v>
      </c>
      <c r="B8701" t="s">
        <v>26182</v>
      </c>
      <c r="C8701">
        <f>YEAR(B8701)</f>
        <v>2023</v>
      </c>
      <c r="D8701">
        <v>80.599999999999994</v>
      </c>
      <c r="E8701">
        <v>66.2</v>
      </c>
      <c r="F8701">
        <v>72.2</v>
      </c>
      <c r="H8701" s="2">
        <f>IF(F8701-71.65&lt;=0,0,IF(F8701-71.65&lt;=1,1,2))</f>
        <v>1</v>
      </c>
      <c r="I8701">
        <v>80.8</v>
      </c>
      <c r="J8701">
        <v>66.2</v>
      </c>
      <c r="K8701">
        <v>72.2</v>
      </c>
      <c r="L8701">
        <v>61.5</v>
      </c>
      <c r="M8701">
        <v>70.099999999999994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17.2</v>
      </c>
      <c r="V8701">
        <v>11.4</v>
      </c>
      <c r="W8701">
        <v>159.6</v>
      </c>
      <c r="X8701">
        <v>1016.7</v>
      </c>
      <c r="Y8701">
        <v>38.200000000000003</v>
      </c>
      <c r="Z8701">
        <v>6.2</v>
      </c>
      <c r="AA8701">
        <v>135</v>
      </c>
      <c r="AB8701">
        <v>11.7</v>
      </c>
      <c r="AC8701">
        <v>5</v>
      </c>
      <c r="AD8701">
        <v>0</v>
      </c>
      <c r="AE8701" t="s">
        <v>26183</v>
      </c>
      <c r="AF8701" t="s">
        <v>26184</v>
      </c>
      <c r="AG8701">
        <v>0.78</v>
      </c>
      <c r="AH8701" t="s">
        <v>36</v>
      </c>
      <c r="AI8701" t="s">
        <v>37</v>
      </c>
      <c r="AJ8701" t="s">
        <v>38</v>
      </c>
    </row>
    <row r="8702" spans="1:36" x14ac:dyDescent="0.25">
      <c r="A8702" t="s">
        <v>32</v>
      </c>
      <c r="B8702" t="s">
        <v>26185</v>
      </c>
      <c r="C8702">
        <f>YEAR(B8702)</f>
        <v>2023</v>
      </c>
      <c r="D8702">
        <v>77</v>
      </c>
      <c r="E8702">
        <v>64.400000000000006</v>
      </c>
      <c r="F8702">
        <v>70.400000000000006</v>
      </c>
      <c r="H8702" s="2">
        <f>IF(F8702-71.65&lt;=0,0,IF(F8702-71.65&lt;=1,1,2))</f>
        <v>0</v>
      </c>
      <c r="I8702">
        <v>77</v>
      </c>
      <c r="J8702">
        <v>64.400000000000006</v>
      </c>
      <c r="K8702">
        <v>70.400000000000006</v>
      </c>
      <c r="L8702">
        <v>63</v>
      </c>
      <c r="M8702">
        <v>78.3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13.9</v>
      </c>
      <c r="V8702">
        <v>10.199999999999999</v>
      </c>
      <c r="W8702">
        <v>229.4</v>
      </c>
      <c r="X8702">
        <v>1019.9</v>
      </c>
      <c r="Y8702">
        <v>38.6</v>
      </c>
      <c r="Z8702">
        <v>6.2</v>
      </c>
      <c r="AA8702">
        <v>156.9</v>
      </c>
      <c r="AB8702">
        <v>13.5</v>
      </c>
      <c r="AC8702">
        <v>6</v>
      </c>
      <c r="AD8702">
        <v>0</v>
      </c>
      <c r="AE8702" t="s">
        <v>26186</v>
      </c>
      <c r="AF8702" t="s">
        <v>26187</v>
      </c>
      <c r="AG8702">
        <v>0.81</v>
      </c>
      <c r="AH8702" t="s">
        <v>36</v>
      </c>
      <c r="AI8702" t="s">
        <v>37</v>
      </c>
      <c r="AJ8702" t="s">
        <v>38</v>
      </c>
    </row>
    <row r="8703" spans="1:36" x14ac:dyDescent="0.25">
      <c r="A8703" t="s">
        <v>32</v>
      </c>
      <c r="B8703" t="s">
        <v>26188</v>
      </c>
      <c r="C8703">
        <f>YEAR(B8703)</f>
        <v>2023</v>
      </c>
      <c r="D8703">
        <v>75.2</v>
      </c>
      <c r="E8703">
        <v>60.8</v>
      </c>
      <c r="F8703">
        <v>67.400000000000006</v>
      </c>
      <c r="H8703" s="2">
        <f>IF(F8703-71.65&lt;=0,0,IF(F8703-71.65&lt;=1,1,2))</f>
        <v>0</v>
      </c>
      <c r="I8703">
        <v>75.2</v>
      </c>
      <c r="J8703">
        <v>60.8</v>
      </c>
      <c r="K8703">
        <v>67.400000000000006</v>
      </c>
      <c r="L8703">
        <v>60.3</v>
      </c>
      <c r="M8703">
        <v>79.5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20.8</v>
      </c>
      <c r="V8703">
        <v>9.1999999999999993</v>
      </c>
      <c r="W8703">
        <v>133.6</v>
      </c>
      <c r="X8703">
        <v>1018.9</v>
      </c>
      <c r="Y8703">
        <v>30.8</v>
      </c>
      <c r="Z8703">
        <v>6.2</v>
      </c>
      <c r="AA8703">
        <v>148.9</v>
      </c>
      <c r="AB8703">
        <v>12.9</v>
      </c>
      <c r="AC8703">
        <v>6</v>
      </c>
      <c r="AD8703">
        <v>0</v>
      </c>
      <c r="AE8703" t="s">
        <v>26189</v>
      </c>
      <c r="AF8703" t="s">
        <v>26190</v>
      </c>
      <c r="AG8703">
        <v>0.84</v>
      </c>
      <c r="AH8703" t="s">
        <v>36</v>
      </c>
      <c r="AI8703" t="s">
        <v>174</v>
      </c>
      <c r="AJ8703" t="s">
        <v>38</v>
      </c>
    </row>
    <row r="8704" spans="1:36" x14ac:dyDescent="0.25">
      <c r="A8704" t="s">
        <v>32</v>
      </c>
      <c r="B8704" t="s">
        <v>26191</v>
      </c>
      <c r="C8704">
        <f>YEAR(B8704)</f>
        <v>2023</v>
      </c>
      <c r="D8704">
        <v>75.2</v>
      </c>
      <c r="E8704">
        <v>62.6</v>
      </c>
      <c r="F8704">
        <v>68.2</v>
      </c>
      <c r="H8704" s="2">
        <f>IF(F8704-71.65&lt;=0,0,IF(F8704-71.65&lt;=1,1,2))</f>
        <v>0</v>
      </c>
      <c r="I8704">
        <v>75.2</v>
      </c>
      <c r="J8704">
        <v>62.6</v>
      </c>
      <c r="K8704">
        <v>68.2</v>
      </c>
      <c r="L8704">
        <v>60.7</v>
      </c>
      <c r="M8704">
        <v>77.3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20.8</v>
      </c>
      <c r="V8704">
        <v>16</v>
      </c>
      <c r="W8704">
        <v>246</v>
      </c>
      <c r="X8704">
        <v>1017.7</v>
      </c>
      <c r="Y8704">
        <v>33.299999999999997</v>
      </c>
      <c r="Z8704">
        <v>6.2</v>
      </c>
      <c r="AA8704">
        <v>147.69999999999999</v>
      </c>
      <c r="AB8704">
        <v>12.7</v>
      </c>
      <c r="AC8704">
        <v>6</v>
      </c>
      <c r="AD8704">
        <v>0</v>
      </c>
      <c r="AE8704" t="s">
        <v>26192</v>
      </c>
      <c r="AF8704" t="s">
        <v>26193</v>
      </c>
      <c r="AG8704">
        <v>0.87</v>
      </c>
      <c r="AH8704" t="s">
        <v>36</v>
      </c>
      <c r="AI8704" t="s">
        <v>37</v>
      </c>
      <c r="AJ8704" t="s">
        <v>38</v>
      </c>
    </row>
    <row r="8705" spans="1:36" x14ac:dyDescent="0.25">
      <c r="A8705" t="s">
        <v>32</v>
      </c>
      <c r="B8705" t="s">
        <v>26194</v>
      </c>
      <c r="C8705">
        <f>YEAR(B8705)</f>
        <v>2023</v>
      </c>
      <c r="D8705">
        <v>73.400000000000006</v>
      </c>
      <c r="E8705">
        <v>60.8</v>
      </c>
      <c r="F8705">
        <v>68.3</v>
      </c>
      <c r="H8705" s="2">
        <f>IF(F8705-71.65&lt;=0,0,IF(F8705-71.65&lt;=1,1,2))</f>
        <v>0</v>
      </c>
      <c r="I8705">
        <v>73.400000000000006</v>
      </c>
      <c r="J8705">
        <v>60.8</v>
      </c>
      <c r="K8705">
        <v>68.3</v>
      </c>
      <c r="L8705">
        <v>62.1</v>
      </c>
      <c r="M8705">
        <v>81.3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15</v>
      </c>
      <c r="V8705">
        <v>9.1999999999999993</v>
      </c>
      <c r="W8705">
        <v>134.19999999999999</v>
      </c>
      <c r="X8705">
        <v>1018</v>
      </c>
      <c r="Y8705">
        <v>36.200000000000003</v>
      </c>
      <c r="Z8705">
        <v>6.2</v>
      </c>
      <c r="AA8705">
        <v>122.1</v>
      </c>
      <c r="AB8705">
        <v>10.4</v>
      </c>
      <c r="AC8705">
        <v>4</v>
      </c>
      <c r="AD8705">
        <v>0</v>
      </c>
      <c r="AE8705" t="s">
        <v>26195</v>
      </c>
      <c r="AF8705" t="s">
        <v>26196</v>
      </c>
      <c r="AG8705">
        <v>0.9</v>
      </c>
      <c r="AH8705" t="s">
        <v>36</v>
      </c>
      <c r="AI8705" t="s">
        <v>37</v>
      </c>
      <c r="AJ8705" t="s">
        <v>38</v>
      </c>
    </row>
    <row r="8706" spans="1:36" x14ac:dyDescent="0.25">
      <c r="A8706" t="s">
        <v>32</v>
      </c>
      <c r="B8706" t="s">
        <v>26197</v>
      </c>
      <c r="C8706">
        <f>YEAR(B8706)</f>
        <v>2023</v>
      </c>
      <c r="D8706">
        <v>82.4</v>
      </c>
      <c r="E8706">
        <v>69.8</v>
      </c>
      <c r="F8706">
        <v>73.7</v>
      </c>
      <c r="H8706" s="2">
        <f>IF(F8706-71.65&lt;=0,0,IF(F8706-71.65&lt;=1,1,2))</f>
        <v>2</v>
      </c>
      <c r="I8706">
        <v>81.400000000000006</v>
      </c>
      <c r="J8706">
        <v>69.8</v>
      </c>
      <c r="K8706">
        <v>73.7</v>
      </c>
      <c r="L8706">
        <v>58.9</v>
      </c>
      <c r="M8706">
        <v>61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34.4</v>
      </c>
      <c r="V8706">
        <v>30</v>
      </c>
      <c r="W8706">
        <v>175.8</v>
      </c>
      <c r="X8706">
        <v>1014.7</v>
      </c>
      <c r="Y8706">
        <v>31.5</v>
      </c>
      <c r="Z8706">
        <v>6.2</v>
      </c>
      <c r="AA8706">
        <v>125.2</v>
      </c>
      <c r="AB8706">
        <v>10.9</v>
      </c>
      <c r="AC8706">
        <v>5</v>
      </c>
      <c r="AD8706">
        <v>0</v>
      </c>
      <c r="AE8706" t="s">
        <v>26198</v>
      </c>
      <c r="AF8706" t="s">
        <v>26199</v>
      </c>
      <c r="AG8706">
        <v>0.94</v>
      </c>
      <c r="AH8706" t="s">
        <v>36</v>
      </c>
      <c r="AI8706" t="s">
        <v>37</v>
      </c>
      <c r="AJ8706" t="s">
        <v>38</v>
      </c>
    </row>
    <row r="8707" spans="1:36" x14ac:dyDescent="0.25">
      <c r="A8707" t="s">
        <v>32</v>
      </c>
      <c r="B8707" t="s">
        <v>26200</v>
      </c>
      <c r="C8707">
        <f>YEAR(B8707)</f>
        <v>2023</v>
      </c>
      <c r="D8707">
        <v>75.2</v>
      </c>
      <c r="E8707">
        <v>64.400000000000006</v>
      </c>
      <c r="F8707">
        <v>71.5</v>
      </c>
      <c r="H8707" s="2">
        <f>IF(F8707-71.65&lt;=0,0,IF(F8707-71.65&lt;=1,1,2))</f>
        <v>0</v>
      </c>
      <c r="I8707">
        <v>75.2</v>
      </c>
      <c r="J8707">
        <v>64.400000000000006</v>
      </c>
      <c r="K8707">
        <v>71.5</v>
      </c>
      <c r="L8707">
        <v>62.1</v>
      </c>
      <c r="M8707">
        <v>72.599999999999994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20.8</v>
      </c>
      <c r="V8707">
        <v>16.100000000000001</v>
      </c>
      <c r="W8707">
        <v>178.6</v>
      </c>
      <c r="X8707">
        <v>1015.6</v>
      </c>
      <c r="Y8707">
        <v>34.299999999999997</v>
      </c>
      <c r="Z8707">
        <v>6.2</v>
      </c>
      <c r="AA8707">
        <v>118.1</v>
      </c>
      <c r="AB8707">
        <v>10.199999999999999</v>
      </c>
      <c r="AC8707">
        <v>5</v>
      </c>
      <c r="AD8707">
        <v>0</v>
      </c>
      <c r="AE8707" t="s">
        <v>26201</v>
      </c>
      <c r="AF8707" t="s">
        <v>26202</v>
      </c>
      <c r="AG8707">
        <v>0.97</v>
      </c>
      <c r="AH8707" t="s">
        <v>36</v>
      </c>
      <c r="AI8707" t="s">
        <v>37</v>
      </c>
      <c r="AJ8707" t="s">
        <v>38</v>
      </c>
    </row>
    <row r="8708" spans="1:36" x14ac:dyDescent="0.25">
      <c r="A8708" t="s">
        <v>32</v>
      </c>
      <c r="B8708" t="s">
        <v>26203</v>
      </c>
      <c r="C8708">
        <f>YEAR(B8708)</f>
        <v>2023</v>
      </c>
      <c r="D8708">
        <v>78.7</v>
      </c>
      <c r="E8708">
        <v>64.400000000000006</v>
      </c>
      <c r="F8708">
        <v>68.2</v>
      </c>
      <c r="H8708" s="2">
        <f>IF(F8708-71.65&lt;=0,0,IF(F8708-71.65&lt;=1,1,2))</f>
        <v>0</v>
      </c>
      <c r="I8708">
        <v>78.7</v>
      </c>
      <c r="J8708">
        <v>64.400000000000006</v>
      </c>
      <c r="K8708">
        <v>68.2</v>
      </c>
      <c r="L8708">
        <v>59.4</v>
      </c>
      <c r="M8708">
        <v>74.099999999999994</v>
      </c>
      <c r="O8708">
        <v>0.23400000000000001</v>
      </c>
      <c r="P8708">
        <v>100</v>
      </c>
      <c r="Q8708">
        <v>4.17</v>
      </c>
      <c r="R8708" t="s">
        <v>40</v>
      </c>
      <c r="S8708">
        <v>0</v>
      </c>
      <c r="T8708">
        <v>0</v>
      </c>
      <c r="U8708">
        <v>29.5</v>
      </c>
      <c r="V8708">
        <v>19.600000000000001</v>
      </c>
      <c r="W8708">
        <v>235.5</v>
      </c>
      <c r="X8708">
        <v>1015.3</v>
      </c>
      <c r="Y8708">
        <v>52.1</v>
      </c>
      <c r="Z8708">
        <v>6.1</v>
      </c>
      <c r="AA8708">
        <v>104.4</v>
      </c>
      <c r="AB8708">
        <v>9</v>
      </c>
      <c r="AC8708">
        <v>4</v>
      </c>
      <c r="AD8708">
        <v>0</v>
      </c>
      <c r="AE8708" t="s">
        <v>26204</v>
      </c>
      <c r="AF8708" t="s">
        <v>26205</v>
      </c>
      <c r="AG8708">
        <v>0</v>
      </c>
      <c r="AH8708" t="s">
        <v>56</v>
      </c>
      <c r="AI8708" t="s">
        <v>61</v>
      </c>
      <c r="AJ8708" t="s">
        <v>40</v>
      </c>
    </row>
    <row r="8709" spans="1:36" x14ac:dyDescent="0.25">
      <c r="A8709" t="s">
        <v>32</v>
      </c>
      <c r="B8709" t="s">
        <v>26206</v>
      </c>
      <c r="C8709">
        <f>YEAR(B8709)</f>
        <v>2023</v>
      </c>
      <c r="D8709">
        <v>71.599999999999994</v>
      </c>
      <c r="E8709">
        <v>60.8</v>
      </c>
      <c r="F8709">
        <v>67.599999999999994</v>
      </c>
      <c r="H8709" s="2">
        <f>IF(F8709-71.65&lt;=0,0,IF(F8709-71.65&lt;=1,1,2))</f>
        <v>0</v>
      </c>
      <c r="I8709">
        <v>71.599999999999994</v>
      </c>
      <c r="J8709">
        <v>60.8</v>
      </c>
      <c r="K8709">
        <v>67.599999999999994</v>
      </c>
      <c r="L8709">
        <v>56.5</v>
      </c>
      <c r="M8709">
        <v>68.2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23.9</v>
      </c>
      <c r="V8709">
        <v>16.100000000000001</v>
      </c>
      <c r="W8709">
        <v>313.8</v>
      </c>
      <c r="X8709">
        <v>1018.4</v>
      </c>
      <c r="Y8709">
        <v>31.5</v>
      </c>
      <c r="Z8709">
        <v>6.2</v>
      </c>
      <c r="AA8709">
        <v>145.4</v>
      </c>
      <c r="AB8709">
        <v>12.5</v>
      </c>
      <c r="AC8709">
        <v>6</v>
      </c>
      <c r="AD8709">
        <v>0</v>
      </c>
      <c r="AE8709" t="s">
        <v>26207</v>
      </c>
      <c r="AF8709" t="s">
        <v>26208</v>
      </c>
      <c r="AG8709">
        <v>0.04</v>
      </c>
      <c r="AH8709" t="s">
        <v>36</v>
      </c>
      <c r="AI8709" t="s">
        <v>37</v>
      </c>
      <c r="AJ8709" t="s">
        <v>38</v>
      </c>
    </row>
    <row r="8710" spans="1:36" x14ac:dyDescent="0.25">
      <c r="A8710" t="s">
        <v>32</v>
      </c>
      <c r="B8710" t="s">
        <v>26209</v>
      </c>
      <c r="C8710">
        <f>YEAR(B8710)</f>
        <v>2023</v>
      </c>
      <c r="D8710">
        <v>75.2</v>
      </c>
      <c r="E8710">
        <v>57.2</v>
      </c>
      <c r="F8710">
        <v>65.7</v>
      </c>
      <c r="H8710" s="2">
        <f>IF(F8710-71.65&lt;=0,0,IF(F8710-71.65&lt;=1,1,2))</f>
        <v>0</v>
      </c>
      <c r="I8710">
        <v>75.2</v>
      </c>
      <c r="J8710">
        <v>57.2</v>
      </c>
      <c r="K8710">
        <v>65.7</v>
      </c>
      <c r="L8710">
        <v>54.7</v>
      </c>
      <c r="M8710">
        <v>68.599999999999994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18.3</v>
      </c>
      <c r="V8710">
        <v>12.7</v>
      </c>
      <c r="W8710">
        <v>164</v>
      </c>
      <c r="X8710">
        <v>1015.3</v>
      </c>
      <c r="Y8710">
        <v>29.4</v>
      </c>
      <c r="Z8710">
        <v>6.2</v>
      </c>
      <c r="AA8710">
        <v>143</v>
      </c>
      <c r="AB8710">
        <v>12.5</v>
      </c>
      <c r="AC8710">
        <v>6</v>
      </c>
      <c r="AD8710">
        <v>0</v>
      </c>
      <c r="AE8710" t="s">
        <v>26210</v>
      </c>
      <c r="AF8710" t="s">
        <v>26211</v>
      </c>
      <c r="AG8710">
        <v>7.0000000000000007E-2</v>
      </c>
      <c r="AH8710" t="s">
        <v>36</v>
      </c>
      <c r="AI8710" t="s">
        <v>37</v>
      </c>
      <c r="AJ8710" t="s">
        <v>38</v>
      </c>
    </row>
    <row r="8711" spans="1:36" x14ac:dyDescent="0.25">
      <c r="A8711" t="s">
        <v>32</v>
      </c>
      <c r="B8711" t="s">
        <v>26212</v>
      </c>
      <c r="C8711">
        <f>YEAR(B8711)</f>
        <v>2023</v>
      </c>
      <c r="D8711">
        <v>75.2</v>
      </c>
      <c r="E8711">
        <v>62.6</v>
      </c>
      <c r="F8711">
        <v>68.5</v>
      </c>
      <c r="H8711" s="2">
        <f>IF(F8711-71.65&lt;=0,0,IF(F8711-71.65&lt;=1,1,2))</f>
        <v>0</v>
      </c>
      <c r="I8711">
        <v>75.2</v>
      </c>
      <c r="J8711">
        <v>62.6</v>
      </c>
      <c r="K8711">
        <v>68.5</v>
      </c>
      <c r="L8711">
        <v>60.7</v>
      </c>
      <c r="M8711">
        <v>76.900000000000006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25.9</v>
      </c>
      <c r="V8711">
        <v>19.7</v>
      </c>
      <c r="W8711">
        <v>357.3</v>
      </c>
      <c r="X8711">
        <v>1016.5</v>
      </c>
      <c r="Y8711">
        <v>54.9</v>
      </c>
      <c r="Z8711">
        <v>6.2</v>
      </c>
      <c r="AA8711">
        <v>117.9</v>
      </c>
      <c r="AB8711">
        <v>10.199999999999999</v>
      </c>
      <c r="AC8711">
        <v>5</v>
      </c>
      <c r="AD8711">
        <v>0</v>
      </c>
      <c r="AE8711" t="s">
        <v>26213</v>
      </c>
      <c r="AF8711" t="s">
        <v>26214</v>
      </c>
      <c r="AG8711">
        <v>0.11</v>
      </c>
      <c r="AH8711" t="s">
        <v>36</v>
      </c>
      <c r="AI8711" t="s">
        <v>37</v>
      </c>
      <c r="AJ8711" t="s">
        <v>38</v>
      </c>
    </row>
    <row r="8712" spans="1:36" x14ac:dyDescent="0.25">
      <c r="A8712" t="s">
        <v>32</v>
      </c>
      <c r="B8712" t="s">
        <v>26215</v>
      </c>
      <c r="C8712">
        <f>YEAR(B8712)</f>
        <v>2023</v>
      </c>
      <c r="D8712">
        <v>73.400000000000006</v>
      </c>
      <c r="E8712">
        <v>59</v>
      </c>
      <c r="F8712">
        <v>65.7</v>
      </c>
      <c r="H8712" s="2">
        <f>IF(F8712-71.65&lt;=0,0,IF(F8712-71.65&lt;=1,1,2))</f>
        <v>0</v>
      </c>
      <c r="I8712">
        <v>73.400000000000006</v>
      </c>
      <c r="J8712">
        <v>59</v>
      </c>
      <c r="K8712">
        <v>65.7</v>
      </c>
      <c r="L8712">
        <v>57.4</v>
      </c>
      <c r="M8712">
        <v>75.3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21.9</v>
      </c>
      <c r="V8712">
        <v>11.4</v>
      </c>
      <c r="W8712">
        <v>158.4</v>
      </c>
      <c r="X8712">
        <v>1016.8</v>
      </c>
      <c r="Y8712">
        <v>34.299999999999997</v>
      </c>
      <c r="Z8712">
        <v>6.2</v>
      </c>
      <c r="AA8712">
        <v>111</v>
      </c>
      <c r="AB8712">
        <v>9.5</v>
      </c>
      <c r="AC8712">
        <v>4</v>
      </c>
      <c r="AD8712">
        <v>0</v>
      </c>
      <c r="AE8712" t="s">
        <v>26216</v>
      </c>
      <c r="AF8712" t="s">
        <v>26217</v>
      </c>
      <c r="AG8712">
        <v>0.14000000000000001</v>
      </c>
      <c r="AH8712" t="s">
        <v>36</v>
      </c>
      <c r="AI8712" t="s">
        <v>37</v>
      </c>
      <c r="AJ8712" t="s">
        <v>38</v>
      </c>
    </row>
    <row r="8713" spans="1:36" x14ac:dyDescent="0.25">
      <c r="A8713" t="s">
        <v>32</v>
      </c>
      <c r="B8713" t="s">
        <v>26218</v>
      </c>
      <c r="C8713">
        <f>YEAR(B8713)</f>
        <v>2023</v>
      </c>
      <c r="D8713">
        <v>77</v>
      </c>
      <c r="E8713">
        <v>57.2</v>
      </c>
      <c r="F8713">
        <v>67.099999999999994</v>
      </c>
      <c r="H8713" s="2">
        <f>IF(F8713-71.65&lt;=0,0,IF(F8713-71.65&lt;=1,1,2))</f>
        <v>0</v>
      </c>
      <c r="I8713">
        <v>77</v>
      </c>
      <c r="J8713">
        <v>57.2</v>
      </c>
      <c r="K8713">
        <v>67.099999999999994</v>
      </c>
      <c r="L8713">
        <v>53.9</v>
      </c>
      <c r="M8713">
        <v>64.3</v>
      </c>
      <c r="O8713">
        <v>1.7000000000000001E-2</v>
      </c>
      <c r="P8713">
        <v>100</v>
      </c>
      <c r="Q8713">
        <v>4.17</v>
      </c>
      <c r="R8713" t="s">
        <v>40</v>
      </c>
      <c r="S8713">
        <v>0</v>
      </c>
      <c r="T8713">
        <v>0</v>
      </c>
      <c r="U8713">
        <v>41.2</v>
      </c>
      <c r="V8713">
        <v>28.9</v>
      </c>
      <c r="W8713">
        <v>240.9</v>
      </c>
      <c r="X8713">
        <v>1009.5</v>
      </c>
      <c r="Y8713">
        <v>48.9</v>
      </c>
      <c r="Z8713">
        <v>6.1</v>
      </c>
      <c r="AA8713">
        <v>104.2</v>
      </c>
      <c r="AB8713">
        <v>8.9</v>
      </c>
      <c r="AC8713">
        <v>4</v>
      </c>
      <c r="AD8713">
        <v>0</v>
      </c>
      <c r="AE8713" t="s">
        <v>26219</v>
      </c>
      <c r="AF8713" t="s">
        <v>26220</v>
      </c>
      <c r="AG8713">
        <v>0.18</v>
      </c>
      <c r="AH8713" t="s">
        <v>56</v>
      </c>
      <c r="AI8713" t="s">
        <v>61</v>
      </c>
      <c r="AJ8713" t="s">
        <v>40</v>
      </c>
    </row>
    <row r="8714" spans="1:36" x14ac:dyDescent="0.25">
      <c r="A8714" t="s">
        <v>32</v>
      </c>
      <c r="B8714" t="s">
        <v>26221</v>
      </c>
      <c r="C8714">
        <f>YEAR(B8714)</f>
        <v>2023</v>
      </c>
      <c r="D8714">
        <v>60.8</v>
      </c>
      <c r="E8714">
        <v>55.4</v>
      </c>
      <c r="F8714">
        <v>59.2</v>
      </c>
      <c r="H8714" s="2">
        <f>IF(F8714-71.65&lt;=0,0,IF(F8714-71.65&lt;=1,1,2))</f>
        <v>0</v>
      </c>
      <c r="I8714">
        <v>60.8</v>
      </c>
      <c r="J8714">
        <v>55.4</v>
      </c>
      <c r="K8714">
        <v>59.2</v>
      </c>
      <c r="L8714">
        <v>44.6</v>
      </c>
      <c r="M8714">
        <v>60</v>
      </c>
      <c r="O8714">
        <v>1.248</v>
      </c>
      <c r="P8714">
        <v>100</v>
      </c>
      <c r="Q8714">
        <v>8.33</v>
      </c>
      <c r="R8714" t="s">
        <v>40</v>
      </c>
      <c r="S8714">
        <v>0</v>
      </c>
      <c r="T8714">
        <v>0</v>
      </c>
      <c r="U8714">
        <v>37.4</v>
      </c>
      <c r="V8714">
        <v>26.4</v>
      </c>
      <c r="W8714">
        <v>317.2</v>
      </c>
      <c r="X8714">
        <v>1013.8</v>
      </c>
      <c r="Y8714">
        <v>82.6</v>
      </c>
      <c r="Z8714">
        <v>6</v>
      </c>
      <c r="AA8714">
        <v>117.4</v>
      </c>
      <c r="AB8714">
        <v>10.1</v>
      </c>
      <c r="AC8714">
        <v>5</v>
      </c>
      <c r="AD8714">
        <v>0</v>
      </c>
      <c r="AE8714" t="s">
        <v>26222</v>
      </c>
      <c r="AF8714" t="s">
        <v>26223</v>
      </c>
      <c r="AG8714">
        <v>0.22</v>
      </c>
      <c r="AH8714" t="s">
        <v>56</v>
      </c>
      <c r="AI8714" t="s">
        <v>1166</v>
      </c>
      <c r="AJ8714" t="s">
        <v>40</v>
      </c>
    </row>
    <row r="8715" spans="1:36" x14ac:dyDescent="0.25">
      <c r="A8715" t="s">
        <v>32</v>
      </c>
      <c r="B8715" t="s">
        <v>26224</v>
      </c>
      <c r="C8715">
        <f>YEAR(B8715)</f>
        <v>2023</v>
      </c>
      <c r="D8715">
        <v>68</v>
      </c>
      <c r="E8715">
        <v>53.6</v>
      </c>
      <c r="F8715">
        <v>60.1</v>
      </c>
      <c r="H8715" s="2">
        <f>IF(F8715-71.65&lt;=0,0,IF(F8715-71.65&lt;=1,1,2))</f>
        <v>0</v>
      </c>
      <c r="I8715">
        <v>68</v>
      </c>
      <c r="J8715">
        <v>53.6</v>
      </c>
      <c r="K8715">
        <v>60.1</v>
      </c>
      <c r="L8715">
        <v>46</v>
      </c>
      <c r="M8715">
        <v>60.3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17.899999999999999</v>
      </c>
      <c r="V8715">
        <v>9.1999999999999993</v>
      </c>
      <c r="W8715">
        <v>218.3</v>
      </c>
      <c r="X8715">
        <v>1017</v>
      </c>
      <c r="Y8715">
        <v>19.899999999999999</v>
      </c>
      <c r="Z8715">
        <v>6.2</v>
      </c>
      <c r="AA8715">
        <v>141.69999999999999</v>
      </c>
      <c r="AB8715">
        <v>12.3</v>
      </c>
      <c r="AC8715">
        <v>6</v>
      </c>
      <c r="AD8715">
        <v>0</v>
      </c>
      <c r="AE8715" t="s">
        <v>26225</v>
      </c>
      <c r="AF8715" t="s">
        <v>26226</v>
      </c>
      <c r="AG8715">
        <v>0.25</v>
      </c>
      <c r="AH8715" t="s">
        <v>330</v>
      </c>
      <c r="AI8715" t="s">
        <v>9140</v>
      </c>
      <c r="AJ8715" t="s">
        <v>331</v>
      </c>
    </row>
    <row r="8716" spans="1:36" x14ac:dyDescent="0.25">
      <c r="A8716" t="s">
        <v>32</v>
      </c>
      <c r="B8716" t="s">
        <v>26227</v>
      </c>
      <c r="C8716">
        <f>YEAR(B8716)</f>
        <v>2023</v>
      </c>
      <c r="D8716">
        <v>71.599999999999994</v>
      </c>
      <c r="E8716">
        <v>55.4</v>
      </c>
      <c r="F8716">
        <v>62.9</v>
      </c>
      <c r="H8716" s="2">
        <f>IF(F8716-71.65&lt;=0,0,IF(F8716-71.65&lt;=1,1,2))</f>
        <v>0</v>
      </c>
      <c r="I8716">
        <v>71.599999999999994</v>
      </c>
      <c r="J8716">
        <v>55.4</v>
      </c>
      <c r="K8716">
        <v>62.9</v>
      </c>
      <c r="L8716">
        <v>52.6</v>
      </c>
      <c r="M8716">
        <v>69.8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20.8</v>
      </c>
      <c r="V8716">
        <v>12.8</v>
      </c>
      <c r="W8716">
        <v>162.19999999999999</v>
      </c>
      <c r="X8716">
        <v>1015.1</v>
      </c>
      <c r="Y8716">
        <v>41.9</v>
      </c>
      <c r="Z8716">
        <v>6.2</v>
      </c>
      <c r="AA8716">
        <v>114.1</v>
      </c>
      <c r="AB8716">
        <v>9.8000000000000007</v>
      </c>
      <c r="AC8716">
        <v>5</v>
      </c>
      <c r="AD8716">
        <v>0</v>
      </c>
      <c r="AE8716" t="s">
        <v>26228</v>
      </c>
      <c r="AF8716" t="s">
        <v>26229</v>
      </c>
      <c r="AG8716">
        <v>0.28999999999999998</v>
      </c>
      <c r="AH8716" t="s">
        <v>36</v>
      </c>
      <c r="AI8716" t="s">
        <v>37</v>
      </c>
      <c r="AJ8716" t="s">
        <v>38</v>
      </c>
    </row>
    <row r="8717" spans="1:36" x14ac:dyDescent="0.25">
      <c r="A8717" t="s">
        <v>32</v>
      </c>
      <c r="B8717" t="s">
        <v>26230</v>
      </c>
      <c r="C8717">
        <f>YEAR(B8717)</f>
        <v>2023</v>
      </c>
      <c r="D8717">
        <v>76.900000000000006</v>
      </c>
      <c r="E8717">
        <v>64.400000000000006</v>
      </c>
      <c r="F8717">
        <v>68.599999999999994</v>
      </c>
      <c r="H8717" s="2">
        <f>IF(F8717-71.65&lt;=0,0,IF(F8717-71.65&lt;=1,1,2))</f>
        <v>0</v>
      </c>
      <c r="I8717">
        <v>76.900000000000006</v>
      </c>
      <c r="J8717">
        <v>64.400000000000006</v>
      </c>
      <c r="K8717">
        <v>68.599999999999994</v>
      </c>
      <c r="L8717">
        <v>57.4</v>
      </c>
      <c r="M8717">
        <v>68.8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28.9</v>
      </c>
      <c r="V8717">
        <v>18.3</v>
      </c>
      <c r="W8717">
        <v>176.2</v>
      </c>
      <c r="X8717">
        <v>1012.8</v>
      </c>
      <c r="Y8717">
        <v>37.1</v>
      </c>
      <c r="Z8717">
        <v>6.2</v>
      </c>
      <c r="AA8717">
        <v>112.2</v>
      </c>
      <c r="AB8717">
        <v>9.6999999999999993</v>
      </c>
      <c r="AC8717">
        <v>4</v>
      </c>
      <c r="AD8717">
        <v>0</v>
      </c>
      <c r="AE8717" t="s">
        <v>26231</v>
      </c>
      <c r="AF8717" t="s">
        <v>26232</v>
      </c>
      <c r="AG8717">
        <v>0.32</v>
      </c>
      <c r="AH8717" t="s">
        <v>36</v>
      </c>
      <c r="AI8717" t="s">
        <v>37</v>
      </c>
      <c r="AJ8717" t="s">
        <v>38</v>
      </c>
    </row>
    <row r="8718" spans="1:36" x14ac:dyDescent="0.25">
      <c r="A8718" t="s">
        <v>32</v>
      </c>
      <c r="B8718" t="s">
        <v>26233</v>
      </c>
      <c r="C8718">
        <f>YEAR(B8718)</f>
        <v>2023</v>
      </c>
      <c r="D8718">
        <v>69.8</v>
      </c>
      <c r="E8718">
        <v>60.8</v>
      </c>
      <c r="F8718">
        <v>64.8</v>
      </c>
      <c r="H8718" s="2">
        <f>IF(F8718-71.65&lt;=0,0,IF(F8718-71.65&lt;=1,1,2))</f>
        <v>0</v>
      </c>
      <c r="I8718">
        <v>69.8</v>
      </c>
      <c r="J8718">
        <v>60.8</v>
      </c>
      <c r="K8718">
        <v>64.8</v>
      </c>
      <c r="L8718">
        <v>58.9</v>
      </c>
      <c r="M8718">
        <v>81.3</v>
      </c>
      <c r="O8718">
        <v>2.8000000000000001E-2</v>
      </c>
      <c r="P8718">
        <v>100</v>
      </c>
      <c r="Q8718">
        <v>8.33</v>
      </c>
      <c r="R8718" t="s">
        <v>40</v>
      </c>
      <c r="S8718">
        <v>0</v>
      </c>
      <c r="T8718">
        <v>0</v>
      </c>
      <c r="U8718">
        <v>22.1</v>
      </c>
      <c r="V8718">
        <v>10.3</v>
      </c>
      <c r="W8718">
        <v>174.1</v>
      </c>
      <c r="X8718">
        <v>1015.9</v>
      </c>
      <c r="Y8718">
        <v>69.599999999999994</v>
      </c>
      <c r="Z8718">
        <v>6.2</v>
      </c>
      <c r="AA8718">
        <v>99</v>
      </c>
      <c r="AB8718">
        <v>8.5</v>
      </c>
      <c r="AC8718">
        <v>4</v>
      </c>
      <c r="AD8718">
        <v>0</v>
      </c>
      <c r="AE8718" t="s">
        <v>26234</v>
      </c>
      <c r="AF8718" t="s">
        <v>26235</v>
      </c>
      <c r="AG8718">
        <v>0.36</v>
      </c>
      <c r="AH8718" t="s">
        <v>56</v>
      </c>
      <c r="AI8718" t="s">
        <v>101</v>
      </c>
      <c r="AJ8718" t="s">
        <v>40</v>
      </c>
    </row>
    <row r="8719" spans="1:36" x14ac:dyDescent="0.25">
      <c r="A8719" t="s">
        <v>32</v>
      </c>
      <c r="B8719" t="s">
        <v>26236</v>
      </c>
      <c r="C8719">
        <f>YEAR(B8719)</f>
        <v>2023</v>
      </c>
      <c r="D8719">
        <v>75.2</v>
      </c>
      <c r="E8719">
        <v>62.6</v>
      </c>
      <c r="F8719">
        <v>67.599999999999994</v>
      </c>
      <c r="H8719" s="2">
        <f>IF(F8719-71.65&lt;=0,0,IF(F8719-71.65&lt;=1,1,2))</f>
        <v>0</v>
      </c>
      <c r="I8719">
        <v>75.2</v>
      </c>
      <c r="J8719">
        <v>62.6</v>
      </c>
      <c r="K8719">
        <v>67.599999999999994</v>
      </c>
      <c r="L8719">
        <v>57.3</v>
      </c>
      <c r="M8719">
        <v>70.3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16.3</v>
      </c>
      <c r="V8719">
        <v>15</v>
      </c>
      <c r="W8719">
        <v>173.7</v>
      </c>
      <c r="X8719">
        <v>1009.8</v>
      </c>
      <c r="Y8719">
        <v>53.1</v>
      </c>
      <c r="Z8719">
        <v>6.2</v>
      </c>
      <c r="AA8719">
        <v>120</v>
      </c>
      <c r="AB8719">
        <v>10.3</v>
      </c>
      <c r="AC8719">
        <v>5</v>
      </c>
      <c r="AD8719">
        <v>0</v>
      </c>
      <c r="AE8719" t="s">
        <v>26237</v>
      </c>
      <c r="AF8719" t="s">
        <v>26238</v>
      </c>
      <c r="AG8719">
        <v>0.39</v>
      </c>
      <c r="AH8719" t="s">
        <v>36</v>
      </c>
      <c r="AI8719" t="s">
        <v>37</v>
      </c>
      <c r="AJ8719" t="s">
        <v>38</v>
      </c>
    </row>
    <row r="8720" spans="1:36" x14ac:dyDescent="0.25">
      <c r="A8720" t="s">
        <v>32</v>
      </c>
      <c r="B8720" t="s">
        <v>26239</v>
      </c>
      <c r="C8720">
        <f>YEAR(B8720)</f>
        <v>2023</v>
      </c>
      <c r="D8720">
        <v>73.400000000000006</v>
      </c>
      <c r="E8720">
        <v>62.6</v>
      </c>
      <c r="F8720">
        <v>66.7</v>
      </c>
      <c r="H8720" s="2">
        <f>IF(F8720-71.65&lt;=0,0,IF(F8720-71.65&lt;=1,1,2))</f>
        <v>0</v>
      </c>
      <c r="I8720">
        <v>73.400000000000006</v>
      </c>
      <c r="J8720">
        <v>62.6</v>
      </c>
      <c r="K8720">
        <v>66.7</v>
      </c>
      <c r="L8720">
        <v>54.8</v>
      </c>
      <c r="M8720">
        <v>67.3</v>
      </c>
      <c r="O8720">
        <v>2.7E-2</v>
      </c>
      <c r="P8720">
        <v>100</v>
      </c>
      <c r="Q8720">
        <v>4.17</v>
      </c>
      <c r="R8720" t="s">
        <v>40</v>
      </c>
      <c r="S8720">
        <v>0</v>
      </c>
      <c r="T8720">
        <v>0</v>
      </c>
      <c r="U8720">
        <v>46.1</v>
      </c>
      <c r="V8720">
        <v>26.4</v>
      </c>
      <c r="W8720">
        <v>192.1</v>
      </c>
      <c r="X8720">
        <v>998.1</v>
      </c>
      <c r="Y8720">
        <v>53</v>
      </c>
      <c r="Z8720">
        <v>6.2</v>
      </c>
      <c r="AA8720">
        <v>115.9</v>
      </c>
      <c r="AB8720">
        <v>9.9</v>
      </c>
      <c r="AC8720">
        <v>5</v>
      </c>
      <c r="AD8720">
        <v>0</v>
      </c>
      <c r="AE8720" t="s">
        <v>26240</v>
      </c>
      <c r="AF8720" t="s">
        <v>26241</v>
      </c>
      <c r="AG8720">
        <v>0.43</v>
      </c>
      <c r="AH8720" t="s">
        <v>56</v>
      </c>
      <c r="AI8720" t="s">
        <v>61</v>
      </c>
      <c r="AJ8720" t="s">
        <v>40</v>
      </c>
    </row>
    <row r="8721" spans="1:36" x14ac:dyDescent="0.25">
      <c r="A8721" t="s">
        <v>32</v>
      </c>
      <c r="B8721" t="s">
        <v>26242</v>
      </c>
      <c r="C8721">
        <f>YEAR(B8721)</f>
        <v>2023</v>
      </c>
      <c r="D8721">
        <v>64.400000000000006</v>
      </c>
      <c r="E8721">
        <v>53.6</v>
      </c>
      <c r="F8721">
        <v>59.4</v>
      </c>
      <c r="H8721" s="2">
        <f>IF(F8721-71.65&lt;=0,0,IF(F8721-71.65&lt;=1,1,2))</f>
        <v>0</v>
      </c>
      <c r="I8721">
        <v>64.400000000000006</v>
      </c>
      <c r="J8721">
        <v>53.6</v>
      </c>
      <c r="K8721">
        <v>59.4</v>
      </c>
      <c r="L8721">
        <v>45</v>
      </c>
      <c r="M8721">
        <v>59.6</v>
      </c>
      <c r="O8721">
        <v>0.105</v>
      </c>
      <c r="P8721">
        <v>100</v>
      </c>
      <c r="Q8721">
        <v>8.33</v>
      </c>
      <c r="R8721" t="s">
        <v>40</v>
      </c>
      <c r="S8721">
        <v>0</v>
      </c>
      <c r="T8721">
        <v>0</v>
      </c>
      <c r="U8721">
        <v>46.1</v>
      </c>
      <c r="V8721">
        <v>33.200000000000003</v>
      </c>
      <c r="W8721">
        <v>272.60000000000002</v>
      </c>
      <c r="X8721">
        <v>1004.3</v>
      </c>
      <c r="Y8721">
        <v>76</v>
      </c>
      <c r="Z8721">
        <v>6.1</v>
      </c>
      <c r="AA8721">
        <v>102.1</v>
      </c>
      <c r="AB8721">
        <v>8.8000000000000007</v>
      </c>
      <c r="AC8721">
        <v>4</v>
      </c>
      <c r="AD8721">
        <v>0</v>
      </c>
      <c r="AE8721" t="s">
        <v>26243</v>
      </c>
      <c r="AF8721" t="s">
        <v>26244</v>
      </c>
      <c r="AG8721">
        <v>0.47</v>
      </c>
      <c r="AH8721" t="s">
        <v>56</v>
      </c>
      <c r="AI8721" t="s">
        <v>101</v>
      </c>
      <c r="AJ8721" t="s">
        <v>40</v>
      </c>
    </row>
    <row r="8722" spans="1:36" x14ac:dyDescent="0.25">
      <c r="A8722" t="s">
        <v>32</v>
      </c>
      <c r="B8722" t="s">
        <v>26245</v>
      </c>
      <c r="C8722">
        <f>YEAR(B8722)</f>
        <v>2023</v>
      </c>
      <c r="D8722">
        <v>62.6</v>
      </c>
      <c r="E8722">
        <v>51.8</v>
      </c>
      <c r="F8722">
        <v>57.4</v>
      </c>
      <c r="H8722" s="2">
        <f>IF(F8722-71.65&lt;=0,0,IF(F8722-71.65&lt;=1,1,2))</f>
        <v>0</v>
      </c>
      <c r="I8722">
        <v>62.6</v>
      </c>
      <c r="J8722">
        <v>51.8</v>
      </c>
      <c r="K8722">
        <v>57.4</v>
      </c>
      <c r="L8722">
        <v>35.4</v>
      </c>
      <c r="M8722">
        <v>44.3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34.4</v>
      </c>
      <c r="V8722">
        <v>24.2</v>
      </c>
      <c r="W8722">
        <v>276.10000000000002</v>
      </c>
      <c r="X8722">
        <v>1019.3</v>
      </c>
      <c r="Y8722">
        <v>40.700000000000003</v>
      </c>
      <c r="Z8722">
        <v>6.2</v>
      </c>
      <c r="AA8722">
        <v>108.6</v>
      </c>
      <c r="AB8722">
        <v>9.4</v>
      </c>
      <c r="AC8722">
        <v>5</v>
      </c>
      <c r="AD8722">
        <v>0</v>
      </c>
      <c r="AE8722" t="s">
        <v>26246</v>
      </c>
      <c r="AF8722" t="s">
        <v>26247</v>
      </c>
      <c r="AG8722">
        <v>0.5</v>
      </c>
      <c r="AH8722" t="s">
        <v>36</v>
      </c>
      <c r="AI8722" t="s">
        <v>37</v>
      </c>
      <c r="AJ8722" t="s">
        <v>38</v>
      </c>
    </row>
    <row r="8723" spans="1:36" x14ac:dyDescent="0.25">
      <c r="A8723" t="s">
        <v>32</v>
      </c>
      <c r="B8723" t="s">
        <v>26248</v>
      </c>
      <c r="C8723">
        <f>YEAR(B8723)</f>
        <v>2023</v>
      </c>
      <c r="D8723">
        <v>68</v>
      </c>
      <c r="E8723">
        <v>50</v>
      </c>
      <c r="F8723">
        <v>60.3</v>
      </c>
      <c r="H8723" s="2">
        <f>IF(F8723-71.65&lt;=0,0,IF(F8723-71.65&lt;=1,1,2))</f>
        <v>0</v>
      </c>
      <c r="I8723">
        <v>68</v>
      </c>
      <c r="J8723">
        <v>50</v>
      </c>
      <c r="K8723">
        <v>60.3</v>
      </c>
      <c r="L8723">
        <v>45.9</v>
      </c>
      <c r="M8723">
        <v>59.3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38</v>
      </c>
      <c r="V8723">
        <v>26.4</v>
      </c>
      <c r="W8723">
        <v>178.2</v>
      </c>
      <c r="X8723">
        <v>1015.6</v>
      </c>
      <c r="Y8723">
        <v>36.9</v>
      </c>
      <c r="Z8723">
        <v>6.2</v>
      </c>
      <c r="AA8723">
        <v>91.5</v>
      </c>
      <c r="AB8723">
        <v>8</v>
      </c>
      <c r="AC8723">
        <v>4</v>
      </c>
      <c r="AD8723">
        <v>0</v>
      </c>
      <c r="AE8723" t="s">
        <v>26249</v>
      </c>
      <c r="AF8723" t="s">
        <v>26250</v>
      </c>
      <c r="AG8723">
        <v>0.53</v>
      </c>
      <c r="AH8723" t="s">
        <v>36</v>
      </c>
      <c r="AI8723" t="s">
        <v>37</v>
      </c>
      <c r="AJ8723" t="s">
        <v>38</v>
      </c>
    </row>
    <row r="8724" spans="1:36" x14ac:dyDescent="0.25">
      <c r="A8724" t="s">
        <v>32</v>
      </c>
      <c r="B8724" t="s">
        <v>26251</v>
      </c>
      <c r="C8724">
        <f>YEAR(B8724)</f>
        <v>2023</v>
      </c>
      <c r="D8724">
        <v>71.599999999999994</v>
      </c>
      <c r="E8724">
        <v>64.400000000000006</v>
      </c>
      <c r="F8724">
        <v>67</v>
      </c>
      <c r="H8724" s="2">
        <f>IF(F8724-71.65&lt;=0,0,IF(F8724-71.65&lt;=1,1,2))</f>
        <v>0</v>
      </c>
      <c r="I8724">
        <v>71.599999999999994</v>
      </c>
      <c r="J8724">
        <v>64.400000000000006</v>
      </c>
      <c r="K8724">
        <v>67</v>
      </c>
      <c r="L8724">
        <v>52.1</v>
      </c>
      <c r="M8724">
        <v>58.9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34.4</v>
      </c>
      <c r="V8724">
        <v>25.3</v>
      </c>
      <c r="W8724">
        <v>175.3</v>
      </c>
      <c r="X8724">
        <v>1012.8</v>
      </c>
      <c r="Y8724">
        <v>52.9</v>
      </c>
      <c r="Z8724">
        <v>6.2</v>
      </c>
      <c r="AA8724">
        <v>103.7</v>
      </c>
      <c r="AB8724">
        <v>8.8000000000000007</v>
      </c>
      <c r="AC8724">
        <v>4</v>
      </c>
      <c r="AD8724">
        <v>0</v>
      </c>
      <c r="AE8724" t="s">
        <v>26252</v>
      </c>
      <c r="AF8724" t="s">
        <v>26253</v>
      </c>
      <c r="AG8724">
        <v>0.56999999999999995</v>
      </c>
      <c r="AH8724" t="s">
        <v>36</v>
      </c>
      <c r="AI8724" t="s">
        <v>37</v>
      </c>
      <c r="AJ8724" t="s">
        <v>38</v>
      </c>
    </row>
    <row r="8725" spans="1:36" x14ac:dyDescent="0.25">
      <c r="A8725" t="s">
        <v>32</v>
      </c>
      <c r="B8725" t="s">
        <v>26254</v>
      </c>
      <c r="C8725">
        <f>YEAR(B8725)</f>
        <v>2023</v>
      </c>
      <c r="D8725">
        <v>73.400000000000006</v>
      </c>
      <c r="E8725">
        <v>62.6</v>
      </c>
      <c r="F8725">
        <v>67</v>
      </c>
      <c r="H8725" s="2">
        <f>IF(F8725-71.65&lt;=0,0,IF(F8725-71.65&lt;=1,1,2))</f>
        <v>0</v>
      </c>
      <c r="I8725">
        <v>73.400000000000006</v>
      </c>
      <c r="J8725">
        <v>62.6</v>
      </c>
      <c r="K8725">
        <v>67</v>
      </c>
      <c r="L8725">
        <v>57.8</v>
      </c>
      <c r="M8725">
        <v>73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23.9</v>
      </c>
      <c r="V8725">
        <v>17.2</v>
      </c>
      <c r="W8725">
        <v>168.6</v>
      </c>
      <c r="X8725">
        <v>1017.6</v>
      </c>
      <c r="Y8725">
        <v>46.6</v>
      </c>
      <c r="Z8725">
        <v>6.2</v>
      </c>
      <c r="AA8725">
        <v>114.2</v>
      </c>
      <c r="AB8725">
        <v>9.9</v>
      </c>
      <c r="AC8725">
        <v>5</v>
      </c>
      <c r="AD8725">
        <v>0</v>
      </c>
      <c r="AE8725" t="s">
        <v>26255</v>
      </c>
      <c r="AF8725" t="s">
        <v>26256</v>
      </c>
      <c r="AG8725">
        <v>0.6</v>
      </c>
      <c r="AH8725" t="s">
        <v>36</v>
      </c>
      <c r="AI8725" t="s">
        <v>37</v>
      </c>
      <c r="AJ8725" t="s">
        <v>38</v>
      </c>
    </row>
    <row r="8726" spans="1:36" x14ac:dyDescent="0.25">
      <c r="A8726" t="s">
        <v>32</v>
      </c>
      <c r="B8726" t="s">
        <v>26257</v>
      </c>
      <c r="C8726">
        <f>YEAR(B8726)</f>
        <v>2023</v>
      </c>
      <c r="D8726">
        <v>71.599999999999994</v>
      </c>
      <c r="E8726">
        <v>57.2</v>
      </c>
      <c r="F8726">
        <v>63.3</v>
      </c>
      <c r="G8726" s="2">
        <f>AVERAGE(F8726:F8816)</f>
        <v>58.317582417582422</v>
      </c>
      <c r="H8726" s="2">
        <f>IF(F8726-58.32&lt;=0,0,IF(F8726-58.32&lt;=1,1,2))</f>
        <v>2</v>
      </c>
      <c r="I8726">
        <v>71.599999999999994</v>
      </c>
      <c r="J8726">
        <v>57.2</v>
      </c>
      <c r="K8726">
        <v>63.3</v>
      </c>
      <c r="L8726">
        <v>56.5</v>
      </c>
      <c r="M8726">
        <v>79.599999999999994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18.3</v>
      </c>
      <c r="V8726">
        <v>11.4</v>
      </c>
      <c r="W8726">
        <v>155.19999999999999</v>
      </c>
      <c r="X8726">
        <v>1021.2</v>
      </c>
      <c r="Y8726">
        <v>22.3</v>
      </c>
      <c r="Z8726">
        <v>6.2</v>
      </c>
      <c r="AA8726">
        <v>123</v>
      </c>
      <c r="AB8726">
        <v>10.6</v>
      </c>
      <c r="AC8726">
        <v>5</v>
      </c>
      <c r="AD8726">
        <v>0</v>
      </c>
      <c r="AE8726" t="s">
        <v>26258</v>
      </c>
      <c r="AF8726" t="s">
        <v>26259</v>
      </c>
      <c r="AG8726">
        <v>0.63</v>
      </c>
      <c r="AH8726" t="s">
        <v>36</v>
      </c>
      <c r="AI8726" t="s">
        <v>702</v>
      </c>
      <c r="AJ8726" t="s">
        <v>38</v>
      </c>
    </row>
    <row r="8727" spans="1:36" x14ac:dyDescent="0.25">
      <c r="A8727" t="s">
        <v>32</v>
      </c>
      <c r="B8727" t="s">
        <v>26260</v>
      </c>
      <c r="C8727">
        <f>YEAR(B8727)</f>
        <v>2023</v>
      </c>
      <c r="D8727">
        <v>71.599999999999994</v>
      </c>
      <c r="E8727">
        <v>60.8</v>
      </c>
      <c r="F8727">
        <v>64.7</v>
      </c>
      <c r="H8727" s="2">
        <f>IF(F8727-58.32&lt;=0,0,IF(F8727-58.32&lt;=1,1,2))</f>
        <v>2</v>
      </c>
      <c r="I8727">
        <v>71.599999999999994</v>
      </c>
      <c r="J8727">
        <v>60.8</v>
      </c>
      <c r="K8727">
        <v>64.7</v>
      </c>
      <c r="L8727">
        <v>54.9</v>
      </c>
      <c r="M8727">
        <v>71.2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28.9</v>
      </c>
      <c r="V8727">
        <v>21.9</v>
      </c>
      <c r="W8727">
        <v>167.2</v>
      </c>
      <c r="X8727">
        <v>1018.8</v>
      </c>
      <c r="Y8727">
        <v>63.1</v>
      </c>
      <c r="Z8727">
        <v>6.2</v>
      </c>
      <c r="AA8727">
        <v>117</v>
      </c>
      <c r="AB8727">
        <v>10.199999999999999</v>
      </c>
      <c r="AC8727">
        <v>5</v>
      </c>
      <c r="AD8727">
        <v>0</v>
      </c>
      <c r="AE8727" t="s">
        <v>26261</v>
      </c>
      <c r="AF8727" t="s">
        <v>26262</v>
      </c>
      <c r="AG8727">
        <v>0.66</v>
      </c>
      <c r="AH8727" t="s">
        <v>36</v>
      </c>
      <c r="AI8727" t="s">
        <v>37</v>
      </c>
      <c r="AJ8727" t="s">
        <v>38</v>
      </c>
    </row>
    <row r="8728" spans="1:36" x14ac:dyDescent="0.25">
      <c r="A8728" t="s">
        <v>32</v>
      </c>
      <c r="B8728" t="s">
        <v>26263</v>
      </c>
      <c r="C8728">
        <f>YEAR(B8728)</f>
        <v>2023</v>
      </c>
      <c r="D8728">
        <v>73.400000000000006</v>
      </c>
      <c r="E8728">
        <v>64.400000000000006</v>
      </c>
      <c r="F8728">
        <v>67</v>
      </c>
      <c r="H8728" s="2">
        <f>IF(F8728-58.32&lt;=0,0,IF(F8728-58.32&lt;=1,1,2))</f>
        <v>2</v>
      </c>
      <c r="I8728">
        <v>73.400000000000006</v>
      </c>
      <c r="J8728">
        <v>64.400000000000006</v>
      </c>
      <c r="K8728">
        <v>67</v>
      </c>
      <c r="L8728">
        <v>52.3</v>
      </c>
      <c r="M8728">
        <v>59.9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35.6</v>
      </c>
      <c r="V8728">
        <v>24.2</v>
      </c>
      <c r="W8728">
        <v>171.8</v>
      </c>
      <c r="X8728">
        <v>1016.3</v>
      </c>
      <c r="Y8728">
        <v>27.9</v>
      </c>
      <c r="Z8728">
        <v>6.2</v>
      </c>
      <c r="AA8728">
        <v>102.7</v>
      </c>
      <c r="AB8728">
        <v>8.9</v>
      </c>
      <c r="AC8728">
        <v>4</v>
      </c>
      <c r="AD8728">
        <v>0</v>
      </c>
      <c r="AE8728" t="s">
        <v>26264</v>
      </c>
      <c r="AF8728" t="s">
        <v>26265</v>
      </c>
      <c r="AG8728">
        <v>0.69</v>
      </c>
      <c r="AH8728" t="s">
        <v>36</v>
      </c>
      <c r="AI8728" t="s">
        <v>37</v>
      </c>
      <c r="AJ8728" t="s">
        <v>38</v>
      </c>
    </row>
    <row r="8729" spans="1:36" x14ac:dyDescent="0.25">
      <c r="A8729" t="s">
        <v>32</v>
      </c>
      <c r="B8729" t="s">
        <v>26266</v>
      </c>
      <c r="C8729">
        <f>YEAR(B8729)</f>
        <v>2023</v>
      </c>
      <c r="D8729">
        <v>69.8</v>
      </c>
      <c r="E8729">
        <v>57.2</v>
      </c>
      <c r="F8729">
        <v>63.7</v>
      </c>
      <c r="H8729" s="2">
        <f>IF(F8729-58.32&lt;=0,0,IF(F8729-58.32&lt;=1,1,2))</f>
        <v>2</v>
      </c>
      <c r="I8729">
        <v>69.8</v>
      </c>
      <c r="J8729">
        <v>57.2</v>
      </c>
      <c r="K8729">
        <v>63.7</v>
      </c>
      <c r="L8729">
        <v>54.4</v>
      </c>
      <c r="M8729">
        <v>72.3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16.100000000000001</v>
      </c>
      <c r="V8729">
        <v>18.3</v>
      </c>
      <c r="W8729">
        <v>167.9</v>
      </c>
      <c r="X8729">
        <v>1016.9</v>
      </c>
      <c r="Y8729">
        <v>34.299999999999997</v>
      </c>
      <c r="Z8729">
        <v>6.2</v>
      </c>
      <c r="AA8729">
        <v>122.6</v>
      </c>
      <c r="AB8729">
        <v>10.6</v>
      </c>
      <c r="AC8729">
        <v>5</v>
      </c>
      <c r="AD8729">
        <v>0</v>
      </c>
      <c r="AE8729" t="s">
        <v>26267</v>
      </c>
      <c r="AF8729" t="s">
        <v>26268</v>
      </c>
      <c r="AG8729">
        <v>0.73</v>
      </c>
      <c r="AH8729" t="s">
        <v>36</v>
      </c>
      <c r="AI8729" t="s">
        <v>37</v>
      </c>
      <c r="AJ8729" t="s">
        <v>38</v>
      </c>
    </row>
    <row r="8730" spans="1:36" x14ac:dyDescent="0.25">
      <c r="A8730" t="s">
        <v>32</v>
      </c>
      <c r="B8730" t="s">
        <v>26269</v>
      </c>
      <c r="C8730">
        <f>YEAR(B8730)</f>
        <v>2023</v>
      </c>
      <c r="D8730">
        <v>68</v>
      </c>
      <c r="E8730">
        <v>57.2</v>
      </c>
      <c r="F8730">
        <v>61.5</v>
      </c>
      <c r="H8730" s="2">
        <f>IF(F8730-58.32&lt;=0,0,IF(F8730-58.32&lt;=1,1,2))</f>
        <v>2</v>
      </c>
      <c r="I8730">
        <v>68</v>
      </c>
      <c r="J8730">
        <v>57.2</v>
      </c>
      <c r="K8730">
        <v>61.5</v>
      </c>
      <c r="L8730">
        <v>54.8</v>
      </c>
      <c r="M8730">
        <v>79.3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14.5</v>
      </c>
      <c r="V8730">
        <v>10.3</v>
      </c>
      <c r="W8730">
        <v>179.9</v>
      </c>
      <c r="X8730">
        <v>1016</v>
      </c>
      <c r="Y8730">
        <v>44.9</v>
      </c>
      <c r="Z8730">
        <v>6.2</v>
      </c>
      <c r="AA8730">
        <v>103.4</v>
      </c>
      <c r="AB8730">
        <v>8.9</v>
      </c>
      <c r="AC8730">
        <v>4</v>
      </c>
      <c r="AD8730">
        <v>0</v>
      </c>
      <c r="AE8730" t="s">
        <v>26270</v>
      </c>
      <c r="AF8730" t="s">
        <v>26271</v>
      </c>
      <c r="AG8730">
        <v>0.75</v>
      </c>
      <c r="AH8730" t="s">
        <v>36</v>
      </c>
      <c r="AI8730" t="s">
        <v>37</v>
      </c>
      <c r="AJ8730" t="s">
        <v>38</v>
      </c>
    </row>
    <row r="8731" spans="1:36" x14ac:dyDescent="0.25">
      <c r="A8731" t="s">
        <v>32</v>
      </c>
      <c r="B8731" t="s">
        <v>26272</v>
      </c>
      <c r="C8731">
        <f>YEAR(B8731)</f>
        <v>2023</v>
      </c>
      <c r="D8731">
        <v>68</v>
      </c>
      <c r="E8731">
        <v>59</v>
      </c>
      <c r="F8731">
        <v>63.4</v>
      </c>
      <c r="H8731" s="2">
        <f>IF(F8731-58.32&lt;=0,0,IF(F8731-58.32&lt;=1,1,2))</f>
        <v>2</v>
      </c>
      <c r="I8731">
        <v>68</v>
      </c>
      <c r="J8731">
        <v>59</v>
      </c>
      <c r="K8731">
        <v>63.4</v>
      </c>
      <c r="L8731">
        <v>51.9</v>
      </c>
      <c r="M8731">
        <v>66.8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25.3</v>
      </c>
      <c r="V8731">
        <v>16.100000000000001</v>
      </c>
      <c r="W8731">
        <v>218.5</v>
      </c>
      <c r="X8731">
        <v>1011.6</v>
      </c>
      <c r="Y8731">
        <v>46.1</v>
      </c>
      <c r="Z8731">
        <v>6.2</v>
      </c>
      <c r="AA8731">
        <v>106.1</v>
      </c>
      <c r="AB8731">
        <v>9</v>
      </c>
      <c r="AC8731">
        <v>4</v>
      </c>
      <c r="AD8731">
        <v>0</v>
      </c>
      <c r="AE8731" t="s">
        <v>26273</v>
      </c>
      <c r="AF8731" t="s">
        <v>26274</v>
      </c>
      <c r="AG8731">
        <v>0.79</v>
      </c>
      <c r="AH8731" t="s">
        <v>36</v>
      </c>
      <c r="AI8731" t="s">
        <v>37</v>
      </c>
      <c r="AJ8731" t="s">
        <v>38</v>
      </c>
    </row>
    <row r="8732" spans="1:36" x14ac:dyDescent="0.25">
      <c r="A8732" t="s">
        <v>32</v>
      </c>
      <c r="B8732" t="s">
        <v>26275</v>
      </c>
      <c r="C8732">
        <f>YEAR(B8732)</f>
        <v>2023</v>
      </c>
      <c r="D8732">
        <v>68</v>
      </c>
      <c r="E8732">
        <v>59</v>
      </c>
      <c r="F8732">
        <v>61.5</v>
      </c>
      <c r="H8732" s="2">
        <f>IF(F8732-58.32&lt;=0,0,IF(F8732-58.32&lt;=1,1,2))</f>
        <v>2</v>
      </c>
      <c r="I8732">
        <v>68</v>
      </c>
      <c r="J8732">
        <v>59</v>
      </c>
      <c r="K8732">
        <v>61.5</v>
      </c>
      <c r="L8732">
        <v>51.5</v>
      </c>
      <c r="M8732">
        <v>70.2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26.4</v>
      </c>
      <c r="V8732">
        <v>11.4</v>
      </c>
      <c r="W8732">
        <v>180.3</v>
      </c>
      <c r="X8732">
        <v>1013.6</v>
      </c>
      <c r="Y8732">
        <v>64.7</v>
      </c>
      <c r="Z8732">
        <v>6.2</v>
      </c>
      <c r="AA8732">
        <v>66.900000000000006</v>
      </c>
      <c r="AB8732">
        <v>5.8</v>
      </c>
      <c r="AC8732">
        <v>3</v>
      </c>
      <c r="AD8732">
        <v>0</v>
      </c>
      <c r="AE8732" t="s">
        <v>26276</v>
      </c>
      <c r="AF8732" t="s">
        <v>26277</v>
      </c>
      <c r="AG8732">
        <v>0.82</v>
      </c>
      <c r="AH8732" t="s">
        <v>36</v>
      </c>
      <c r="AI8732" t="s">
        <v>37</v>
      </c>
      <c r="AJ8732" t="s">
        <v>38</v>
      </c>
    </row>
    <row r="8733" spans="1:36" x14ac:dyDescent="0.25">
      <c r="A8733" t="s">
        <v>32</v>
      </c>
      <c r="B8733" t="s">
        <v>26278</v>
      </c>
      <c r="C8733">
        <f>YEAR(B8733)</f>
        <v>2023</v>
      </c>
      <c r="D8733">
        <v>62.6</v>
      </c>
      <c r="E8733">
        <v>53.6</v>
      </c>
      <c r="F8733">
        <v>58.1</v>
      </c>
      <c r="H8733" s="2">
        <f>IF(F8733-58.32&lt;=0,0,IF(F8733-58.32&lt;=1,1,2))</f>
        <v>0</v>
      </c>
      <c r="I8733">
        <v>62.6</v>
      </c>
      <c r="J8733">
        <v>53.6</v>
      </c>
      <c r="K8733">
        <v>58.1</v>
      </c>
      <c r="L8733">
        <v>44.2</v>
      </c>
      <c r="M8733">
        <v>61.6</v>
      </c>
      <c r="O8733">
        <v>5.5E-2</v>
      </c>
      <c r="P8733">
        <v>100</v>
      </c>
      <c r="Q8733">
        <v>8.33</v>
      </c>
      <c r="R8733" t="s">
        <v>40</v>
      </c>
      <c r="S8733">
        <v>0</v>
      </c>
      <c r="T8733">
        <v>0</v>
      </c>
      <c r="U8733">
        <v>30</v>
      </c>
      <c r="V8733">
        <v>26.3</v>
      </c>
      <c r="W8733">
        <v>263.7</v>
      </c>
      <c r="X8733">
        <v>1012.1</v>
      </c>
      <c r="Y8733">
        <v>58.4</v>
      </c>
      <c r="Z8733">
        <v>6.2</v>
      </c>
      <c r="AA8733">
        <v>105.6</v>
      </c>
      <c r="AB8733">
        <v>9.1</v>
      </c>
      <c r="AC8733">
        <v>5</v>
      </c>
      <c r="AD8733">
        <v>0</v>
      </c>
      <c r="AE8733" t="s">
        <v>26279</v>
      </c>
      <c r="AF8733" t="s">
        <v>26280</v>
      </c>
      <c r="AG8733">
        <v>0.85</v>
      </c>
      <c r="AH8733" t="s">
        <v>56</v>
      </c>
      <c r="AI8733" t="s">
        <v>101</v>
      </c>
      <c r="AJ8733" t="s">
        <v>40</v>
      </c>
    </row>
    <row r="8734" spans="1:36" x14ac:dyDescent="0.25">
      <c r="A8734" t="s">
        <v>32</v>
      </c>
      <c r="B8734" t="s">
        <v>26281</v>
      </c>
      <c r="C8734">
        <f>YEAR(B8734)</f>
        <v>2023</v>
      </c>
      <c r="D8734">
        <v>60.8</v>
      </c>
      <c r="E8734">
        <v>50</v>
      </c>
      <c r="F8734">
        <v>56</v>
      </c>
      <c r="H8734" s="2">
        <f>IF(F8734-58.32&lt;=0,0,IF(F8734-58.32&lt;=1,1,2))</f>
        <v>0</v>
      </c>
      <c r="I8734">
        <v>60.8</v>
      </c>
      <c r="J8734">
        <v>50</v>
      </c>
      <c r="K8734">
        <v>56</v>
      </c>
      <c r="L8734">
        <v>46.5</v>
      </c>
      <c r="M8734">
        <v>71.5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19.7</v>
      </c>
      <c r="V8734">
        <v>15</v>
      </c>
      <c r="W8734">
        <v>315.39999999999998</v>
      </c>
      <c r="X8734">
        <v>1013.7</v>
      </c>
      <c r="Y8734">
        <v>66.3</v>
      </c>
      <c r="Z8734">
        <v>6.1</v>
      </c>
      <c r="AA8734">
        <v>84.9</v>
      </c>
      <c r="AB8734">
        <v>7.3</v>
      </c>
      <c r="AC8734">
        <v>4</v>
      </c>
      <c r="AD8734">
        <v>0</v>
      </c>
      <c r="AE8734" t="s">
        <v>26282</v>
      </c>
      <c r="AF8734" t="s">
        <v>26283</v>
      </c>
      <c r="AG8734">
        <v>0.89</v>
      </c>
      <c r="AH8734" t="s">
        <v>36</v>
      </c>
      <c r="AI8734" t="s">
        <v>37</v>
      </c>
      <c r="AJ8734" t="s">
        <v>38</v>
      </c>
    </row>
    <row r="8735" spans="1:36" x14ac:dyDescent="0.25">
      <c r="A8735" t="s">
        <v>32</v>
      </c>
      <c r="B8735" t="s">
        <v>26284</v>
      </c>
      <c r="C8735">
        <f>YEAR(B8735)</f>
        <v>2023</v>
      </c>
      <c r="D8735">
        <v>60.8</v>
      </c>
      <c r="E8735">
        <v>50</v>
      </c>
      <c r="F8735">
        <v>54.7</v>
      </c>
      <c r="H8735" s="2">
        <f>IF(F8735-58.32&lt;=0,0,IF(F8735-58.32&lt;=1,1,2))</f>
        <v>0</v>
      </c>
      <c r="I8735">
        <v>60.8</v>
      </c>
      <c r="J8735">
        <v>47.2</v>
      </c>
      <c r="K8735">
        <v>54.3</v>
      </c>
      <c r="L8735">
        <v>49.3</v>
      </c>
      <c r="M8735">
        <v>82.5</v>
      </c>
      <c r="O8735">
        <v>1.2E-2</v>
      </c>
      <c r="P8735">
        <v>100</v>
      </c>
      <c r="Q8735">
        <v>4.17</v>
      </c>
      <c r="R8735" t="s">
        <v>40</v>
      </c>
      <c r="S8735">
        <v>0</v>
      </c>
      <c r="T8735">
        <v>0</v>
      </c>
      <c r="U8735">
        <v>13.9</v>
      </c>
      <c r="V8735">
        <v>6.9</v>
      </c>
      <c r="W8735">
        <v>152</v>
      </c>
      <c r="X8735">
        <v>1015.8</v>
      </c>
      <c r="Y8735">
        <v>49.8</v>
      </c>
      <c r="Z8735">
        <v>6.2</v>
      </c>
      <c r="AA8735">
        <v>70.2</v>
      </c>
      <c r="AB8735">
        <v>6.1</v>
      </c>
      <c r="AC8735">
        <v>3</v>
      </c>
      <c r="AD8735">
        <v>0</v>
      </c>
      <c r="AE8735" t="s">
        <v>26285</v>
      </c>
      <c r="AF8735" t="s">
        <v>26286</v>
      </c>
      <c r="AG8735">
        <v>0.92</v>
      </c>
      <c r="AH8735" t="s">
        <v>56</v>
      </c>
      <c r="AI8735" t="s">
        <v>137</v>
      </c>
      <c r="AJ8735" t="s">
        <v>40</v>
      </c>
    </row>
    <row r="8736" spans="1:36" x14ac:dyDescent="0.25">
      <c r="A8736" t="s">
        <v>32</v>
      </c>
      <c r="B8736" t="s">
        <v>26287</v>
      </c>
      <c r="C8736">
        <f>YEAR(B8736)</f>
        <v>2023</v>
      </c>
      <c r="D8736">
        <v>62.6</v>
      </c>
      <c r="E8736">
        <v>51.8</v>
      </c>
      <c r="F8736">
        <v>57.1</v>
      </c>
      <c r="H8736" s="2">
        <f>IF(F8736-58.32&lt;=0,0,IF(F8736-58.32&lt;=1,1,2))</f>
        <v>0</v>
      </c>
      <c r="I8736">
        <v>62.6</v>
      </c>
      <c r="J8736">
        <v>51.8</v>
      </c>
      <c r="K8736">
        <v>57.1</v>
      </c>
      <c r="L8736">
        <v>52</v>
      </c>
      <c r="M8736">
        <v>83.3</v>
      </c>
      <c r="O8736">
        <v>0.90100000000000002</v>
      </c>
      <c r="P8736">
        <v>100</v>
      </c>
      <c r="Q8736">
        <v>8.33</v>
      </c>
      <c r="R8736" t="s">
        <v>40</v>
      </c>
      <c r="S8736">
        <v>0</v>
      </c>
      <c r="T8736">
        <v>0</v>
      </c>
      <c r="U8736">
        <v>21.9</v>
      </c>
      <c r="V8736">
        <v>11.4</v>
      </c>
      <c r="W8736">
        <v>350</v>
      </c>
      <c r="X8736">
        <v>1013.5</v>
      </c>
      <c r="Y8736">
        <v>70.5</v>
      </c>
      <c r="Z8736">
        <v>5.8</v>
      </c>
      <c r="AA8736">
        <v>88</v>
      </c>
      <c r="AB8736">
        <v>7.9</v>
      </c>
      <c r="AC8736">
        <v>4</v>
      </c>
      <c r="AD8736">
        <v>0</v>
      </c>
      <c r="AE8736" t="s">
        <v>26288</v>
      </c>
      <c r="AF8736" t="s">
        <v>26289</v>
      </c>
      <c r="AG8736">
        <v>0.95</v>
      </c>
      <c r="AH8736" t="s">
        <v>56</v>
      </c>
      <c r="AI8736" t="s">
        <v>101</v>
      </c>
      <c r="AJ8736" t="s">
        <v>40</v>
      </c>
    </row>
    <row r="8737" spans="1:36" x14ac:dyDescent="0.25">
      <c r="A8737" t="s">
        <v>32</v>
      </c>
      <c r="B8737" t="s">
        <v>26290</v>
      </c>
      <c r="C8737">
        <f>YEAR(B8737)</f>
        <v>2023</v>
      </c>
      <c r="D8737">
        <v>66.2</v>
      </c>
      <c r="E8737">
        <v>51.8</v>
      </c>
      <c r="F8737">
        <v>60.2</v>
      </c>
      <c r="H8737" s="2">
        <f>IF(F8737-58.32&lt;=0,0,IF(F8737-58.32&lt;=1,1,2))</f>
        <v>2</v>
      </c>
      <c r="I8737">
        <v>66.2</v>
      </c>
      <c r="J8737">
        <v>51.8</v>
      </c>
      <c r="K8737">
        <v>60.2</v>
      </c>
      <c r="L8737">
        <v>51.1</v>
      </c>
      <c r="M8737">
        <v>72.7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23.7</v>
      </c>
      <c r="V8737">
        <v>19.7</v>
      </c>
      <c r="W8737">
        <v>246.9</v>
      </c>
      <c r="X8737">
        <v>1016.7</v>
      </c>
      <c r="Y8737">
        <v>43.3</v>
      </c>
      <c r="Z8737">
        <v>6.2</v>
      </c>
      <c r="AA8737">
        <v>92.8</v>
      </c>
      <c r="AB8737">
        <v>8.3000000000000007</v>
      </c>
      <c r="AC8737">
        <v>4</v>
      </c>
      <c r="AD8737">
        <v>0</v>
      </c>
      <c r="AE8737" t="s">
        <v>26291</v>
      </c>
      <c r="AF8737" t="s">
        <v>26292</v>
      </c>
      <c r="AG8737">
        <v>0.98</v>
      </c>
      <c r="AH8737" t="s">
        <v>36</v>
      </c>
      <c r="AI8737" t="s">
        <v>37</v>
      </c>
      <c r="AJ8737" t="s">
        <v>38</v>
      </c>
    </row>
    <row r="8738" spans="1:36" x14ac:dyDescent="0.25">
      <c r="A8738" t="s">
        <v>32</v>
      </c>
      <c r="B8738" t="s">
        <v>26293</v>
      </c>
      <c r="C8738">
        <f>YEAR(B8738)</f>
        <v>2023</v>
      </c>
      <c r="D8738">
        <v>68</v>
      </c>
      <c r="E8738">
        <v>51.8</v>
      </c>
      <c r="F8738">
        <v>60.1</v>
      </c>
      <c r="H8738" s="2">
        <f>IF(F8738-58.32&lt;=0,0,IF(F8738-58.32&lt;=1,1,2))</f>
        <v>2</v>
      </c>
      <c r="I8738">
        <v>68</v>
      </c>
      <c r="J8738">
        <v>51.8</v>
      </c>
      <c r="K8738">
        <v>60.1</v>
      </c>
      <c r="L8738">
        <v>53</v>
      </c>
      <c r="M8738">
        <v>78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25.3</v>
      </c>
      <c r="V8738">
        <v>11.4</v>
      </c>
      <c r="W8738">
        <v>180.1</v>
      </c>
      <c r="X8738">
        <v>1016.7</v>
      </c>
      <c r="Y8738">
        <v>27.9</v>
      </c>
      <c r="Z8738">
        <v>6.2</v>
      </c>
      <c r="AA8738">
        <v>119.9</v>
      </c>
      <c r="AB8738">
        <v>10.4</v>
      </c>
      <c r="AC8738">
        <v>5</v>
      </c>
      <c r="AD8738">
        <v>0</v>
      </c>
      <c r="AE8738" t="s">
        <v>26294</v>
      </c>
      <c r="AF8738" t="s">
        <v>26295</v>
      </c>
      <c r="AG8738">
        <v>0</v>
      </c>
      <c r="AH8738" t="s">
        <v>36</v>
      </c>
      <c r="AI8738" t="s">
        <v>37</v>
      </c>
      <c r="AJ8738" t="s">
        <v>38</v>
      </c>
    </row>
    <row r="8739" spans="1:36" x14ac:dyDescent="0.25">
      <c r="A8739" t="s">
        <v>32</v>
      </c>
      <c r="B8739" t="s">
        <v>26296</v>
      </c>
      <c r="C8739">
        <f>YEAR(B8739)</f>
        <v>2023</v>
      </c>
      <c r="D8739">
        <v>77</v>
      </c>
      <c r="E8739">
        <v>60.8</v>
      </c>
      <c r="F8739">
        <v>66.8</v>
      </c>
      <c r="H8739" s="2">
        <f>IF(F8739-58.32&lt;=0,0,IF(F8739-58.32&lt;=1,1,2))</f>
        <v>2</v>
      </c>
      <c r="I8739">
        <v>77</v>
      </c>
      <c r="J8739">
        <v>60.8</v>
      </c>
      <c r="K8739">
        <v>66.8</v>
      </c>
      <c r="L8739">
        <v>55</v>
      </c>
      <c r="M8739">
        <v>67.7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29.9</v>
      </c>
      <c r="V8739">
        <v>29.9</v>
      </c>
      <c r="W8739">
        <v>167.9</v>
      </c>
      <c r="X8739">
        <v>1015.8</v>
      </c>
      <c r="Y8739">
        <v>27.9</v>
      </c>
      <c r="Z8739">
        <v>6.2</v>
      </c>
      <c r="AA8739">
        <v>103.9</v>
      </c>
      <c r="AB8739">
        <v>9</v>
      </c>
      <c r="AC8739">
        <v>4</v>
      </c>
      <c r="AD8739">
        <v>0</v>
      </c>
      <c r="AE8739" t="s">
        <v>26297</v>
      </c>
      <c r="AF8739" t="s">
        <v>26298</v>
      </c>
      <c r="AG8739">
        <v>0.05</v>
      </c>
      <c r="AH8739" t="s">
        <v>36</v>
      </c>
      <c r="AI8739" t="s">
        <v>37</v>
      </c>
      <c r="AJ8739" t="s">
        <v>38</v>
      </c>
    </row>
    <row r="8740" spans="1:36" x14ac:dyDescent="0.25">
      <c r="A8740" t="s">
        <v>32</v>
      </c>
      <c r="B8740" t="s">
        <v>26299</v>
      </c>
      <c r="C8740">
        <f>YEAR(B8740)</f>
        <v>2023</v>
      </c>
      <c r="D8740">
        <v>69.8</v>
      </c>
      <c r="E8740">
        <v>59.8</v>
      </c>
      <c r="F8740">
        <v>65.900000000000006</v>
      </c>
      <c r="H8740" s="2">
        <f>IF(F8740-58.32&lt;=0,0,IF(F8740-58.32&lt;=1,1,2))</f>
        <v>2</v>
      </c>
      <c r="I8740">
        <v>69.8</v>
      </c>
      <c r="J8740">
        <v>59.8</v>
      </c>
      <c r="K8740">
        <v>65.900000000000006</v>
      </c>
      <c r="L8740">
        <v>54.4</v>
      </c>
      <c r="M8740">
        <v>67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41.4</v>
      </c>
      <c r="V8740">
        <v>30</v>
      </c>
      <c r="W8740">
        <v>179.7</v>
      </c>
      <c r="X8740">
        <v>1015.2</v>
      </c>
      <c r="Y8740">
        <v>41</v>
      </c>
      <c r="Z8740">
        <v>6.2</v>
      </c>
      <c r="AA8740">
        <v>95</v>
      </c>
      <c r="AB8740">
        <v>8.3000000000000007</v>
      </c>
      <c r="AC8740">
        <v>4</v>
      </c>
      <c r="AD8740">
        <v>0</v>
      </c>
      <c r="AE8740" t="s">
        <v>26300</v>
      </c>
      <c r="AF8740" t="s">
        <v>26301</v>
      </c>
      <c r="AG8740">
        <v>0.09</v>
      </c>
      <c r="AH8740" t="s">
        <v>36</v>
      </c>
      <c r="AI8740" t="s">
        <v>37</v>
      </c>
      <c r="AJ8740" t="s">
        <v>38</v>
      </c>
    </row>
    <row r="8741" spans="1:36" x14ac:dyDescent="0.25">
      <c r="A8741" t="s">
        <v>32</v>
      </c>
      <c r="B8741" t="s">
        <v>26302</v>
      </c>
      <c r="C8741">
        <f>YEAR(B8741)</f>
        <v>2023</v>
      </c>
      <c r="D8741">
        <v>68</v>
      </c>
      <c r="E8741">
        <v>59</v>
      </c>
      <c r="F8741">
        <v>63.2</v>
      </c>
      <c r="H8741" s="2">
        <f>IF(F8741-58.32&lt;=0,0,IF(F8741-58.32&lt;=1,1,2))</f>
        <v>2</v>
      </c>
      <c r="I8741">
        <v>68</v>
      </c>
      <c r="J8741">
        <v>59</v>
      </c>
      <c r="K8741">
        <v>63.2</v>
      </c>
      <c r="L8741">
        <v>55.7</v>
      </c>
      <c r="M8741">
        <v>77</v>
      </c>
      <c r="O8741">
        <v>0.157</v>
      </c>
      <c r="P8741">
        <v>100</v>
      </c>
      <c r="Q8741">
        <v>4.17</v>
      </c>
      <c r="R8741" t="s">
        <v>40</v>
      </c>
      <c r="S8741">
        <v>0</v>
      </c>
      <c r="T8741">
        <v>0</v>
      </c>
      <c r="U8741">
        <v>36.9</v>
      </c>
      <c r="V8741">
        <v>20.8</v>
      </c>
      <c r="W8741">
        <v>217.2</v>
      </c>
      <c r="X8741">
        <v>1017.2</v>
      </c>
      <c r="Y8741">
        <v>47</v>
      </c>
      <c r="Z8741">
        <v>6.2</v>
      </c>
      <c r="AA8741">
        <v>106.1</v>
      </c>
      <c r="AB8741">
        <v>9.3000000000000007</v>
      </c>
      <c r="AC8741">
        <v>4</v>
      </c>
      <c r="AD8741">
        <v>0</v>
      </c>
      <c r="AE8741" t="s">
        <v>26303</v>
      </c>
      <c r="AF8741" t="s">
        <v>26304</v>
      </c>
      <c r="AG8741">
        <v>0.12</v>
      </c>
      <c r="AH8741" t="s">
        <v>56</v>
      </c>
      <c r="AI8741" t="s">
        <v>61</v>
      </c>
      <c r="AJ8741" t="s">
        <v>40</v>
      </c>
    </row>
    <row r="8742" spans="1:36" x14ac:dyDescent="0.25">
      <c r="A8742" t="s">
        <v>32</v>
      </c>
      <c r="B8742" t="s">
        <v>26305</v>
      </c>
      <c r="C8742">
        <f>YEAR(B8742)</f>
        <v>2023</v>
      </c>
      <c r="D8742">
        <v>60.8</v>
      </c>
      <c r="E8742">
        <v>55.4</v>
      </c>
      <c r="F8742">
        <v>58.6</v>
      </c>
      <c r="H8742" s="2">
        <f>IF(F8742-58.32&lt;=0,0,IF(F8742-58.32&lt;=1,1,2))</f>
        <v>1</v>
      </c>
      <c r="I8742">
        <v>60.8</v>
      </c>
      <c r="J8742">
        <v>55.4</v>
      </c>
      <c r="K8742">
        <v>58.6</v>
      </c>
      <c r="L8742">
        <v>50.8</v>
      </c>
      <c r="M8742">
        <v>75.900000000000006</v>
      </c>
      <c r="O8742">
        <v>4.8000000000000001E-2</v>
      </c>
      <c r="P8742">
        <v>100</v>
      </c>
      <c r="Q8742">
        <v>12.5</v>
      </c>
      <c r="R8742" t="s">
        <v>40</v>
      </c>
      <c r="S8742">
        <v>0</v>
      </c>
      <c r="T8742">
        <v>0</v>
      </c>
      <c r="U8742">
        <v>32</v>
      </c>
      <c r="V8742">
        <v>24.2</v>
      </c>
      <c r="W8742">
        <v>338.6</v>
      </c>
      <c r="X8742">
        <v>1028.5999999999999</v>
      </c>
      <c r="Y8742">
        <v>84.2</v>
      </c>
      <c r="Z8742">
        <v>6.2</v>
      </c>
      <c r="AA8742">
        <v>83.2</v>
      </c>
      <c r="AB8742">
        <v>7.3</v>
      </c>
      <c r="AC8742">
        <v>3</v>
      </c>
      <c r="AD8742">
        <v>0</v>
      </c>
      <c r="AE8742" t="s">
        <v>26306</v>
      </c>
      <c r="AF8742" t="s">
        <v>26307</v>
      </c>
      <c r="AG8742">
        <v>0.16</v>
      </c>
      <c r="AH8742" t="s">
        <v>56</v>
      </c>
      <c r="AI8742" t="s">
        <v>111</v>
      </c>
      <c r="AJ8742" t="s">
        <v>40</v>
      </c>
    </row>
    <row r="8743" spans="1:36" x14ac:dyDescent="0.25">
      <c r="A8743" t="s">
        <v>32</v>
      </c>
      <c r="B8743" t="s">
        <v>26308</v>
      </c>
      <c r="C8743">
        <f>YEAR(B8743)</f>
        <v>2023</v>
      </c>
      <c r="D8743">
        <v>60.8</v>
      </c>
      <c r="E8743">
        <v>55.4</v>
      </c>
      <c r="F8743">
        <v>58.1</v>
      </c>
      <c r="H8743" s="2">
        <f>IF(F8743-58.32&lt;=0,0,IF(F8743-58.32&lt;=1,1,2))</f>
        <v>0</v>
      </c>
      <c r="I8743">
        <v>60.8</v>
      </c>
      <c r="J8743">
        <v>55.4</v>
      </c>
      <c r="K8743">
        <v>58.1</v>
      </c>
      <c r="L8743">
        <v>46.2</v>
      </c>
      <c r="M8743">
        <v>64.8</v>
      </c>
      <c r="O8743">
        <v>1.2E-2</v>
      </c>
      <c r="P8743">
        <v>100</v>
      </c>
      <c r="Q8743">
        <v>4.17</v>
      </c>
      <c r="R8743" t="s">
        <v>40</v>
      </c>
      <c r="S8743">
        <v>0</v>
      </c>
      <c r="T8743">
        <v>0</v>
      </c>
      <c r="U8743">
        <v>27.7</v>
      </c>
      <c r="V8743">
        <v>19.7</v>
      </c>
      <c r="W8743">
        <v>319.8</v>
      </c>
      <c r="X8743">
        <v>1028.2</v>
      </c>
      <c r="Y8743">
        <v>89.5</v>
      </c>
      <c r="Z8743">
        <v>6.2</v>
      </c>
      <c r="AA8743">
        <v>86</v>
      </c>
      <c r="AB8743">
        <v>7.5</v>
      </c>
      <c r="AC8743">
        <v>3</v>
      </c>
      <c r="AD8743">
        <v>0</v>
      </c>
      <c r="AE8743" t="s">
        <v>26309</v>
      </c>
      <c r="AF8743" t="s">
        <v>26310</v>
      </c>
      <c r="AG8743">
        <v>0.19</v>
      </c>
      <c r="AH8743" t="s">
        <v>56</v>
      </c>
      <c r="AI8743" t="s">
        <v>78</v>
      </c>
      <c r="AJ8743" t="s">
        <v>40</v>
      </c>
    </row>
    <row r="8744" spans="1:36" x14ac:dyDescent="0.25">
      <c r="A8744" t="s">
        <v>32</v>
      </c>
      <c r="B8744" t="s">
        <v>26311</v>
      </c>
      <c r="C8744">
        <f>YEAR(B8744)</f>
        <v>2023</v>
      </c>
      <c r="D8744">
        <v>64.400000000000006</v>
      </c>
      <c r="E8744">
        <v>51.8</v>
      </c>
      <c r="F8744">
        <v>59.3</v>
      </c>
      <c r="H8744" s="2">
        <f>IF(F8744-58.32&lt;=0,0,IF(F8744-58.32&lt;=1,1,2))</f>
        <v>1</v>
      </c>
      <c r="I8744">
        <v>64.400000000000006</v>
      </c>
      <c r="J8744">
        <v>51.8</v>
      </c>
      <c r="K8744">
        <v>59.3</v>
      </c>
      <c r="L8744">
        <v>48.9</v>
      </c>
      <c r="M8744">
        <v>68.900000000000006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18.3</v>
      </c>
      <c r="V8744">
        <v>13.9</v>
      </c>
      <c r="W8744">
        <v>285.60000000000002</v>
      </c>
      <c r="X8744">
        <v>1023.5</v>
      </c>
      <c r="Y8744">
        <v>64.900000000000006</v>
      </c>
      <c r="Z8744">
        <v>6.2</v>
      </c>
      <c r="AA8744">
        <v>115.9</v>
      </c>
      <c r="AB8744">
        <v>10</v>
      </c>
      <c r="AC8744">
        <v>5</v>
      </c>
      <c r="AD8744">
        <v>0</v>
      </c>
      <c r="AE8744" t="s">
        <v>26312</v>
      </c>
      <c r="AF8744" t="s">
        <v>26313</v>
      </c>
      <c r="AG8744">
        <v>0.25</v>
      </c>
      <c r="AH8744" t="s">
        <v>36</v>
      </c>
      <c r="AI8744" t="s">
        <v>37</v>
      </c>
      <c r="AJ8744" t="s">
        <v>38</v>
      </c>
    </row>
    <row r="8745" spans="1:36" x14ac:dyDescent="0.25">
      <c r="A8745" t="s">
        <v>32</v>
      </c>
      <c r="B8745" t="s">
        <v>26314</v>
      </c>
      <c r="C8745">
        <f>YEAR(B8745)</f>
        <v>2023</v>
      </c>
      <c r="D8745">
        <v>68</v>
      </c>
      <c r="E8745">
        <v>48.2</v>
      </c>
      <c r="F8745">
        <v>57.7</v>
      </c>
      <c r="H8745" s="2">
        <f>IF(F8745-58.32&lt;=0,0,IF(F8745-58.32&lt;=1,1,2))</f>
        <v>0</v>
      </c>
      <c r="I8745">
        <v>68</v>
      </c>
      <c r="J8745">
        <v>45.6</v>
      </c>
      <c r="K8745">
        <v>57.4</v>
      </c>
      <c r="L8745">
        <v>47.9</v>
      </c>
      <c r="M8745">
        <v>72.8</v>
      </c>
      <c r="O8745">
        <v>1.6E-2</v>
      </c>
      <c r="P8745">
        <v>100</v>
      </c>
      <c r="Q8745">
        <v>4.17</v>
      </c>
      <c r="R8745" t="s">
        <v>40</v>
      </c>
      <c r="S8745">
        <v>0</v>
      </c>
      <c r="T8745">
        <v>0</v>
      </c>
      <c r="U8745">
        <v>23</v>
      </c>
      <c r="V8745">
        <v>16.100000000000001</v>
      </c>
      <c r="W8745">
        <v>164.7</v>
      </c>
      <c r="X8745">
        <v>1016.3</v>
      </c>
      <c r="Y8745">
        <v>50.5</v>
      </c>
      <c r="Z8745">
        <v>6.2</v>
      </c>
      <c r="AA8745">
        <v>82.6</v>
      </c>
      <c r="AB8745">
        <v>7.1</v>
      </c>
      <c r="AC8745">
        <v>4</v>
      </c>
      <c r="AD8745">
        <v>0</v>
      </c>
      <c r="AE8745" t="s">
        <v>26315</v>
      </c>
      <c r="AF8745" t="s">
        <v>26316</v>
      </c>
      <c r="AG8745">
        <v>0.26</v>
      </c>
      <c r="AH8745" t="s">
        <v>56</v>
      </c>
      <c r="AI8745" t="s">
        <v>2394</v>
      </c>
      <c r="AJ8745" t="s">
        <v>40</v>
      </c>
    </row>
    <row r="8746" spans="1:36" x14ac:dyDescent="0.25">
      <c r="A8746" t="s">
        <v>32</v>
      </c>
      <c r="B8746" t="s">
        <v>26317</v>
      </c>
      <c r="C8746">
        <f>YEAR(B8746)</f>
        <v>2023</v>
      </c>
      <c r="D8746">
        <v>60.8</v>
      </c>
      <c r="E8746">
        <v>53.6</v>
      </c>
      <c r="F8746">
        <v>58</v>
      </c>
      <c r="H8746" s="2">
        <f>IF(F8746-58.32&lt;=0,0,IF(F8746-58.32&lt;=1,1,2))</f>
        <v>0</v>
      </c>
      <c r="I8746">
        <v>60.8</v>
      </c>
      <c r="J8746">
        <v>53.6</v>
      </c>
      <c r="K8746">
        <v>58</v>
      </c>
      <c r="L8746">
        <v>52.8</v>
      </c>
      <c r="M8746">
        <v>83</v>
      </c>
      <c r="O8746">
        <v>0.437</v>
      </c>
      <c r="P8746">
        <v>100</v>
      </c>
      <c r="Q8746">
        <v>12.5</v>
      </c>
      <c r="R8746" t="s">
        <v>40</v>
      </c>
      <c r="S8746">
        <v>0</v>
      </c>
      <c r="T8746">
        <v>0</v>
      </c>
      <c r="U8746">
        <v>28.9</v>
      </c>
      <c r="V8746">
        <v>13.9</v>
      </c>
      <c r="W8746">
        <v>255.7</v>
      </c>
      <c r="X8746">
        <v>1006.3</v>
      </c>
      <c r="Y8746">
        <v>72.8</v>
      </c>
      <c r="Z8746">
        <v>6.1</v>
      </c>
      <c r="AA8746">
        <v>82</v>
      </c>
      <c r="AB8746">
        <v>7</v>
      </c>
      <c r="AC8746">
        <v>3</v>
      </c>
      <c r="AD8746">
        <v>0</v>
      </c>
      <c r="AE8746" t="s">
        <v>26318</v>
      </c>
      <c r="AF8746" t="s">
        <v>26319</v>
      </c>
      <c r="AG8746">
        <v>0.3</v>
      </c>
      <c r="AH8746" t="s">
        <v>56</v>
      </c>
      <c r="AI8746" t="s">
        <v>111</v>
      </c>
      <c r="AJ8746" t="s">
        <v>40</v>
      </c>
    </row>
    <row r="8747" spans="1:36" x14ac:dyDescent="0.25">
      <c r="A8747" t="s">
        <v>32</v>
      </c>
      <c r="B8747" t="s">
        <v>26320</v>
      </c>
      <c r="C8747">
        <f>YEAR(B8747)</f>
        <v>2023</v>
      </c>
      <c r="D8747">
        <v>68</v>
      </c>
      <c r="E8747">
        <v>55.4</v>
      </c>
      <c r="F8747">
        <v>59.8</v>
      </c>
      <c r="H8747" s="2">
        <f>IF(F8747-58.32&lt;=0,0,IF(F8747-58.32&lt;=1,1,2))</f>
        <v>2</v>
      </c>
      <c r="I8747">
        <v>68</v>
      </c>
      <c r="J8747">
        <v>55.4</v>
      </c>
      <c r="K8747">
        <v>59.8</v>
      </c>
      <c r="L8747">
        <v>48.8</v>
      </c>
      <c r="M8747">
        <v>68.599999999999994</v>
      </c>
      <c r="O8747">
        <v>4.0000000000000001E-3</v>
      </c>
      <c r="P8747">
        <v>100</v>
      </c>
      <c r="Q8747">
        <v>4.17</v>
      </c>
      <c r="R8747" t="s">
        <v>40</v>
      </c>
      <c r="S8747">
        <v>0</v>
      </c>
      <c r="T8747">
        <v>0</v>
      </c>
      <c r="U8747">
        <v>25.3</v>
      </c>
      <c r="V8747">
        <v>15</v>
      </c>
      <c r="W8747">
        <v>228.4</v>
      </c>
      <c r="X8747">
        <v>1005.9</v>
      </c>
      <c r="Y8747">
        <v>51.7</v>
      </c>
      <c r="Z8747">
        <v>6.2</v>
      </c>
      <c r="AA8747">
        <v>97.2</v>
      </c>
      <c r="AB8747">
        <v>8.4</v>
      </c>
      <c r="AC8747">
        <v>4</v>
      </c>
      <c r="AD8747">
        <v>0</v>
      </c>
      <c r="AE8747" t="s">
        <v>26321</v>
      </c>
      <c r="AF8747" t="s">
        <v>26322</v>
      </c>
      <c r="AG8747">
        <v>0.34</v>
      </c>
      <c r="AH8747" t="s">
        <v>56</v>
      </c>
      <c r="AI8747" t="s">
        <v>137</v>
      </c>
      <c r="AJ8747" t="s">
        <v>40</v>
      </c>
    </row>
    <row r="8748" spans="1:36" x14ac:dyDescent="0.25">
      <c r="A8748" t="s">
        <v>32</v>
      </c>
      <c r="B8748" t="s">
        <v>26323</v>
      </c>
      <c r="C8748">
        <f>YEAR(B8748)</f>
        <v>2023</v>
      </c>
      <c r="D8748">
        <v>66.2</v>
      </c>
      <c r="E8748">
        <v>53.6</v>
      </c>
      <c r="F8748">
        <v>60.2</v>
      </c>
      <c r="H8748" s="2">
        <f>IF(F8748-58.32&lt;=0,0,IF(F8748-58.32&lt;=1,1,2))</f>
        <v>2</v>
      </c>
      <c r="I8748">
        <v>66.2</v>
      </c>
      <c r="J8748">
        <v>53.6</v>
      </c>
      <c r="K8748">
        <v>60.2</v>
      </c>
      <c r="L8748">
        <v>49.3</v>
      </c>
      <c r="M8748">
        <v>67.8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22.4</v>
      </c>
      <c r="V8748">
        <v>17.2</v>
      </c>
      <c r="W8748">
        <v>258.2</v>
      </c>
      <c r="X8748">
        <v>1010.6</v>
      </c>
      <c r="Y8748">
        <v>30.6</v>
      </c>
      <c r="Z8748">
        <v>6.2</v>
      </c>
      <c r="AA8748">
        <v>114.1</v>
      </c>
      <c r="AB8748">
        <v>9.8000000000000007</v>
      </c>
      <c r="AC8748">
        <v>5</v>
      </c>
      <c r="AD8748">
        <v>0</v>
      </c>
      <c r="AE8748" t="s">
        <v>26324</v>
      </c>
      <c r="AF8748" t="s">
        <v>26325</v>
      </c>
      <c r="AG8748">
        <v>0.37</v>
      </c>
      <c r="AH8748" t="s">
        <v>36</v>
      </c>
      <c r="AI8748" t="s">
        <v>37</v>
      </c>
      <c r="AJ8748" t="s">
        <v>38</v>
      </c>
    </row>
    <row r="8749" spans="1:36" x14ac:dyDescent="0.25">
      <c r="A8749" t="s">
        <v>32</v>
      </c>
      <c r="B8749" t="s">
        <v>26326</v>
      </c>
      <c r="C8749">
        <f>YEAR(B8749)</f>
        <v>2023</v>
      </c>
      <c r="D8749">
        <v>66.2</v>
      </c>
      <c r="E8749">
        <v>50</v>
      </c>
      <c r="F8749">
        <v>58.3</v>
      </c>
      <c r="H8749" s="2">
        <f>IF(F8749-58.32&lt;=0,0,IF(F8749-58.32&lt;=1,1,2))</f>
        <v>0</v>
      </c>
      <c r="I8749">
        <v>66.2</v>
      </c>
      <c r="J8749">
        <v>46.3</v>
      </c>
      <c r="K8749">
        <v>58.2</v>
      </c>
      <c r="L8749">
        <v>50.5</v>
      </c>
      <c r="M8749">
        <v>76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19.5</v>
      </c>
      <c r="V8749">
        <v>18.3</v>
      </c>
      <c r="W8749">
        <v>229.7</v>
      </c>
      <c r="X8749">
        <v>1016.4</v>
      </c>
      <c r="Y8749">
        <v>27.8</v>
      </c>
      <c r="Z8749">
        <v>6.2</v>
      </c>
      <c r="AA8749">
        <v>122.7</v>
      </c>
      <c r="AB8749">
        <v>10.6</v>
      </c>
      <c r="AC8749">
        <v>5</v>
      </c>
      <c r="AD8749">
        <v>0</v>
      </c>
      <c r="AE8749" t="s">
        <v>26327</v>
      </c>
      <c r="AF8749" t="s">
        <v>26328</v>
      </c>
      <c r="AG8749">
        <v>0.41</v>
      </c>
      <c r="AH8749" t="s">
        <v>36</v>
      </c>
      <c r="AI8749" t="s">
        <v>37</v>
      </c>
      <c r="AJ8749" t="s">
        <v>38</v>
      </c>
    </row>
    <row r="8750" spans="1:36" x14ac:dyDescent="0.25">
      <c r="A8750" t="s">
        <v>32</v>
      </c>
      <c r="B8750" t="s">
        <v>26329</v>
      </c>
      <c r="C8750">
        <f>YEAR(B8750)</f>
        <v>2023</v>
      </c>
      <c r="D8750">
        <v>66.2</v>
      </c>
      <c r="E8750">
        <v>53.6</v>
      </c>
      <c r="F8750">
        <v>58.6</v>
      </c>
      <c r="H8750" s="2">
        <f>IF(F8750-58.32&lt;=0,0,IF(F8750-58.32&lt;=1,1,2))</f>
        <v>1</v>
      </c>
      <c r="I8750">
        <v>66.2</v>
      </c>
      <c r="J8750">
        <v>53.6</v>
      </c>
      <c r="K8750">
        <v>58.6</v>
      </c>
      <c r="L8750">
        <v>52.9</v>
      </c>
      <c r="M8750">
        <v>82.2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21.9</v>
      </c>
      <c r="V8750">
        <v>10.3</v>
      </c>
      <c r="W8750">
        <v>160</v>
      </c>
      <c r="X8750">
        <v>1020.3</v>
      </c>
      <c r="Y8750">
        <v>33.799999999999997</v>
      </c>
      <c r="Z8750">
        <v>6.2</v>
      </c>
      <c r="AA8750">
        <v>121</v>
      </c>
      <c r="AB8750">
        <v>10.4</v>
      </c>
      <c r="AC8750">
        <v>5</v>
      </c>
      <c r="AD8750">
        <v>0</v>
      </c>
      <c r="AE8750" t="s">
        <v>26330</v>
      </c>
      <c r="AF8750" t="s">
        <v>26331</v>
      </c>
      <c r="AG8750">
        <v>0.44</v>
      </c>
      <c r="AH8750" t="s">
        <v>36</v>
      </c>
      <c r="AI8750" t="s">
        <v>702</v>
      </c>
      <c r="AJ8750" t="s">
        <v>38</v>
      </c>
    </row>
    <row r="8751" spans="1:36" x14ac:dyDescent="0.25">
      <c r="A8751" t="s">
        <v>32</v>
      </c>
      <c r="B8751" t="s">
        <v>26332</v>
      </c>
      <c r="C8751">
        <f>YEAR(B8751)</f>
        <v>2023</v>
      </c>
      <c r="D8751">
        <v>68</v>
      </c>
      <c r="E8751">
        <v>53.6</v>
      </c>
      <c r="F8751">
        <v>61.1</v>
      </c>
      <c r="H8751" s="2">
        <f>IF(F8751-58.32&lt;=0,0,IF(F8751-58.32&lt;=1,1,2))</f>
        <v>2</v>
      </c>
      <c r="I8751">
        <v>68</v>
      </c>
      <c r="J8751">
        <v>53.6</v>
      </c>
      <c r="K8751">
        <v>61.1</v>
      </c>
      <c r="L8751">
        <v>51.9</v>
      </c>
      <c r="M8751">
        <v>72.3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23</v>
      </c>
      <c r="V8751">
        <v>11.4</v>
      </c>
      <c r="W8751">
        <v>179.8</v>
      </c>
      <c r="X8751">
        <v>1021.1</v>
      </c>
      <c r="Y8751">
        <v>64.900000000000006</v>
      </c>
      <c r="Z8751">
        <v>6.2</v>
      </c>
      <c r="AA8751">
        <v>106.1</v>
      </c>
      <c r="AB8751">
        <v>9</v>
      </c>
      <c r="AC8751">
        <v>5</v>
      </c>
      <c r="AD8751">
        <v>0</v>
      </c>
      <c r="AE8751" t="s">
        <v>26333</v>
      </c>
      <c r="AF8751" t="s">
        <v>26334</v>
      </c>
      <c r="AG8751">
        <v>0.48</v>
      </c>
      <c r="AH8751" t="s">
        <v>36</v>
      </c>
      <c r="AI8751" t="s">
        <v>37</v>
      </c>
      <c r="AJ8751" t="s">
        <v>38</v>
      </c>
    </row>
    <row r="8752" spans="1:36" x14ac:dyDescent="0.25">
      <c r="A8752" t="s">
        <v>32</v>
      </c>
      <c r="B8752" t="s">
        <v>26335</v>
      </c>
      <c r="C8752">
        <f>YEAR(B8752)</f>
        <v>2023</v>
      </c>
      <c r="D8752">
        <v>66.2</v>
      </c>
      <c r="E8752">
        <v>57.2</v>
      </c>
      <c r="F8752">
        <v>62.5</v>
      </c>
      <c r="H8752" s="2">
        <f>IF(F8752-58.32&lt;=0,0,IF(F8752-58.32&lt;=1,1,2))</f>
        <v>2</v>
      </c>
      <c r="I8752">
        <v>66.2</v>
      </c>
      <c r="J8752">
        <v>57.2</v>
      </c>
      <c r="K8752">
        <v>62.5</v>
      </c>
      <c r="L8752">
        <v>55.4</v>
      </c>
      <c r="M8752">
        <v>77.599999999999994</v>
      </c>
      <c r="O8752">
        <v>2E-3</v>
      </c>
      <c r="P8752">
        <v>100</v>
      </c>
      <c r="Q8752">
        <v>4.17</v>
      </c>
      <c r="R8752" t="s">
        <v>40</v>
      </c>
      <c r="S8752">
        <v>0</v>
      </c>
      <c r="T8752">
        <v>0</v>
      </c>
      <c r="U8752">
        <v>12.8</v>
      </c>
      <c r="V8752">
        <v>11.4</v>
      </c>
      <c r="W8752">
        <v>260.60000000000002</v>
      </c>
      <c r="X8752">
        <v>1022</v>
      </c>
      <c r="Y8752">
        <v>79.3</v>
      </c>
      <c r="Z8752">
        <v>6.2</v>
      </c>
      <c r="AA8752">
        <v>108.8</v>
      </c>
      <c r="AB8752">
        <v>9.5</v>
      </c>
      <c r="AC8752">
        <v>5</v>
      </c>
      <c r="AD8752">
        <v>0</v>
      </c>
      <c r="AE8752" t="s">
        <v>26336</v>
      </c>
      <c r="AF8752" t="s">
        <v>26337</v>
      </c>
      <c r="AG8752">
        <v>0.5</v>
      </c>
      <c r="AH8752" t="s">
        <v>56</v>
      </c>
      <c r="AI8752" t="s">
        <v>65</v>
      </c>
      <c r="AJ8752" t="s">
        <v>40</v>
      </c>
    </row>
    <row r="8753" spans="1:36" x14ac:dyDescent="0.25">
      <c r="A8753" t="s">
        <v>32</v>
      </c>
      <c r="B8753" t="s">
        <v>26338</v>
      </c>
      <c r="C8753">
        <f>YEAR(B8753)</f>
        <v>2023</v>
      </c>
      <c r="D8753">
        <v>66.2</v>
      </c>
      <c r="E8753">
        <v>55.4</v>
      </c>
      <c r="F8753">
        <v>60.1</v>
      </c>
      <c r="H8753" s="2">
        <f>IF(F8753-58.32&lt;=0,0,IF(F8753-58.32&lt;=1,1,2))</f>
        <v>2</v>
      </c>
      <c r="I8753">
        <v>66.2</v>
      </c>
      <c r="J8753">
        <v>55.4</v>
      </c>
      <c r="K8753">
        <v>60.1</v>
      </c>
      <c r="L8753">
        <v>54.7</v>
      </c>
      <c r="M8753">
        <v>82.7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18.8</v>
      </c>
      <c r="V8753">
        <v>10.3</v>
      </c>
      <c r="W8753">
        <v>291.60000000000002</v>
      </c>
      <c r="X8753">
        <v>1026</v>
      </c>
      <c r="Y8753">
        <v>61.2</v>
      </c>
      <c r="Z8753">
        <v>6.2</v>
      </c>
      <c r="AA8753">
        <v>105.8</v>
      </c>
      <c r="AB8753">
        <v>9</v>
      </c>
      <c r="AC8753">
        <v>4</v>
      </c>
      <c r="AD8753">
        <v>0</v>
      </c>
      <c r="AE8753" t="s">
        <v>26339</v>
      </c>
      <c r="AF8753" t="s">
        <v>26340</v>
      </c>
      <c r="AG8753">
        <v>0.55000000000000004</v>
      </c>
      <c r="AH8753" t="s">
        <v>36</v>
      </c>
      <c r="AI8753" t="s">
        <v>37</v>
      </c>
      <c r="AJ8753" t="s">
        <v>38</v>
      </c>
    </row>
    <row r="8754" spans="1:36" x14ac:dyDescent="0.25">
      <c r="A8754" t="s">
        <v>32</v>
      </c>
      <c r="B8754" t="s">
        <v>26341</v>
      </c>
      <c r="C8754">
        <f>YEAR(B8754)</f>
        <v>2023</v>
      </c>
      <c r="D8754">
        <v>64.400000000000006</v>
      </c>
      <c r="E8754">
        <v>48.1</v>
      </c>
      <c r="F8754">
        <v>56.8</v>
      </c>
      <c r="H8754" s="2">
        <f>IF(F8754-58.32&lt;=0,0,IF(F8754-58.32&lt;=1,1,2))</f>
        <v>0</v>
      </c>
      <c r="I8754">
        <v>64.400000000000006</v>
      </c>
      <c r="J8754">
        <v>48.1</v>
      </c>
      <c r="K8754">
        <v>56.8</v>
      </c>
      <c r="L8754">
        <v>50.5</v>
      </c>
      <c r="M8754">
        <v>80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13.9</v>
      </c>
      <c r="V8754">
        <v>12.7</v>
      </c>
      <c r="W8754">
        <v>197.1</v>
      </c>
      <c r="X8754">
        <v>1024</v>
      </c>
      <c r="Y8754">
        <v>44.5</v>
      </c>
      <c r="Z8754">
        <v>6.2</v>
      </c>
      <c r="AA8754">
        <v>112.5</v>
      </c>
      <c r="AB8754">
        <v>9.6</v>
      </c>
      <c r="AC8754">
        <v>5</v>
      </c>
      <c r="AD8754">
        <v>0</v>
      </c>
      <c r="AE8754" t="s">
        <v>26342</v>
      </c>
      <c r="AF8754" t="s">
        <v>26343</v>
      </c>
      <c r="AG8754">
        <v>0.57999999999999996</v>
      </c>
      <c r="AH8754" t="s">
        <v>36</v>
      </c>
      <c r="AI8754" t="s">
        <v>37</v>
      </c>
      <c r="AJ8754" t="s">
        <v>38</v>
      </c>
    </row>
    <row r="8755" spans="1:36" x14ac:dyDescent="0.25">
      <c r="A8755" t="s">
        <v>32</v>
      </c>
      <c r="B8755" t="s">
        <v>26344</v>
      </c>
      <c r="C8755">
        <f>YEAR(B8755)</f>
        <v>2023</v>
      </c>
      <c r="D8755">
        <v>64.400000000000006</v>
      </c>
      <c r="E8755">
        <v>51.8</v>
      </c>
      <c r="F8755">
        <v>57.7</v>
      </c>
      <c r="H8755" s="2">
        <f>IF(F8755-58.32&lt;=0,0,IF(F8755-58.32&lt;=1,1,2))</f>
        <v>0</v>
      </c>
      <c r="I8755">
        <v>64.400000000000006</v>
      </c>
      <c r="J8755">
        <v>51.8</v>
      </c>
      <c r="K8755">
        <v>57.7</v>
      </c>
      <c r="L8755">
        <v>51.1</v>
      </c>
      <c r="M8755">
        <v>79.3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13.9</v>
      </c>
      <c r="V8755">
        <v>10.3</v>
      </c>
      <c r="W8755">
        <v>175.5</v>
      </c>
      <c r="X8755">
        <v>1021.6</v>
      </c>
      <c r="Y8755">
        <v>55.4</v>
      </c>
      <c r="Z8755">
        <v>6.2</v>
      </c>
      <c r="AA8755">
        <v>77.3</v>
      </c>
      <c r="AB8755">
        <v>6.7</v>
      </c>
      <c r="AC8755">
        <v>3</v>
      </c>
      <c r="AD8755">
        <v>0</v>
      </c>
      <c r="AE8755" t="s">
        <v>26345</v>
      </c>
      <c r="AF8755" t="s">
        <v>26346</v>
      </c>
      <c r="AG8755">
        <v>0.61</v>
      </c>
      <c r="AH8755" t="s">
        <v>36</v>
      </c>
      <c r="AI8755" t="s">
        <v>37</v>
      </c>
      <c r="AJ8755" t="s">
        <v>38</v>
      </c>
    </row>
    <row r="8756" spans="1:36" x14ac:dyDescent="0.25">
      <c r="A8756" t="s">
        <v>32</v>
      </c>
      <c r="B8756" t="s">
        <v>26347</v>
      </c>
      <c r="C8756">
        <f>YEAR(B8756)</f>
        <v>2023</v>
      </c>
      <c r="D8756">
        <v>68</v>
      </c>
      <c r="E8756">
        <v>53.6</v>
      </c>
      <c r="F8756">
        <v>60</v>
      </c>
      <c r="H8756" s="2">
        <f>IF(F8756-58.32&lt;=0,0,IF(F8756-58.32&lt;=1,1,2))</f>
        <v>2</v>
      </c>
      <c r="I8756">
        <v>68</v>
      </c>
      <c r="J8756">
        <v>53.6</v>
      </c>
      <c r="K8756">
        <v>60</v>
      </c>
      <c r="L8756">
        <v>51.7</v>
      </c>
      <c r="M8756">
        <v>74.900000000000006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13.9</v>
      </c>
      <c r="V8756">
        <v>6.9</v>
      </c>
      <c r="W8756">
        <v>146.6</v>
      </c>
      <c r="X8756">
        <v>1020.6</v>
      </c>
      <c r="Y8756">
        <v>62.8</v>
      </c>
      <c r="Z8756">
        <v>6.2</v>
      </c>
      <c r="AA8756">
        <v>93.3</v>
      </c>
      <c r="AB8756">
        <v>8.1</v>
      </c>
      <c r="AC8756">
        <v>4</v>
      </c>
      <c r="AD8756">
        <v>0</v>
      </c>
      <c r="AE8756" t="s">
        <v>26348</v>
      </c>
      <c r="AF8756" t="s">
        <v>26349</v>
      </c>
      <c r="AG8756">
        <v>0.64</v>
      </c>
      <c r="AH8756" t="s">
        <v>36</v>
      </c>
      <c r="AI8756" t="s">
        <v>37</v>
      </c>
      <c r="AJ8756" t="s">
        <v>38</v>
      </c>
    </row>
    <row r="8757" spans="1:36" x14ac:dyDescent="0.25">
      <c r="A8757" t="s">
        <v>32</v>
      </c>
      <c r="B8757" t="s">
        <v>26350</v>
      </c>
      <c r="C8757">
        <f>YEAR(B8757)</f>
        <v>2024</v>
      </c>
      <c r="D8757">
        <v>66.2</v>
      </c>
      <c r="E8757">
        <v>56.8</v>
      </c>
      <c r="F8757">
        <v>60.3</v>
      </c>
      <c r="H8757" s="2">
        <f>IF(F8757-58.32&lt;=0,0,IF(F8757-58.32&lt;=1,1,2))</f>
        <v>2</v>
      </c>
      <c r="I8757">
        <v>66.2</v>
      </c>
      <c r="J8757">
        <v>56.8</v>
      </c>
      <c r="K8757">
        <v>60.3</v>
      </c>
      <c r="L8757">
        <v>52</v>
      </c>
      <c r="M8757">
        <v>74.599999999999994</v>
      </c>
      <c r="N8757">
        <f>AVERAGE(M8757:M9122)</f>
        <v>67.744535519125648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19.7</v>
      </c>
      <c r="V8757">
        <v>11.4</v>
      </c>
      <c r="W8757">
        <v>186.3</v>
      </c>
      <c r="X8757">
        <v>1019.3</v>
      </c>
      <c r="Y8757">
        <v>58</v>
      </c>
      <c r="Z8757">
        <v>6.2</v>
      </c>
      <c r="AA8757">
        <v>63.3</v>
      </c>
      <c r="AB8757">
        <v>5.5</v>
      </c>
      <c r="AC8757">
        <v>3</v>
      </c>
      <c r="AD8757">
        <v>0</v>
      </c>
      <c r="AE8757" t="s">
        <v>26351</v>
      </c>
      <c r="AF8757" t="s">
        <v>26352</v>
      </c>
      <c r="AG8757">
        <v>0.67</v>
      </c>
      <c r="AH8757" t="s">
        <v>36</v>
      </c>
      <c r="AI8757" t="s">
        <v>37</v>
      </c>
      <c r="AJ8757" t="s">
        <v>38</v>
      </c>
    </row>
    <row r="8758" spans="1:36" x14ac:dyDescent="0.25">
      <c r="A8758" t="s">
        <v>32</v>
      </c>
      <c r="B8758" t="s">
        <v>26353</v>
      </c>
      <c r="C8758">
        <f>YEAR(B8758)</f>
        <v>2024</v>
      </c>
      <c r="D8758">
        <v>66.2</v>
      </c>
      <c r="E8758">
        <v>55.4</v>
      </c>
      <c r="F8758">
        <v>60</v>
      </c>
      <c r="H8758" s="2">
        <f>IF(F8758-58.32&lt;=0,0,IF(F8758-58.32&lt;=1,1,2))</f>
        <v>2</v>
      </c>
      <c r="I8758">
        <v>66.2</v>
      </c>
      <c r="J8758">
        <v>55.4</v>
      </c>
      <c r="K8758">
        <v>60</v>
      </c>
      <c r="L8758">
        <v>52.9</v>
      </c>
      <c r="M8758">
        <v>78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19.7</v>
      </c>
      <c r="V8758">
        <v>11.4</v>
      </c>
      <c r="W8758">
        <v>169.8</v>
      </c>
      <c r="X8758">
        <v>1019.2</v>
      </c>
      <c r="Y8758">
        <v>36.200000000000003</v>
      </c>
      <c r="Z8758">
        <v>6.2</v>
      </c>
      <c r="AA8758">
        <v>88.5</v>
      </c>
      <c r="AB8758">
        <v>7.6</v>
      </c>
      <c r="AC8758">
        <v>4</v>
      </c>
      <c r="AD8758">
        <v>0</v>
      </c>
      <c r="AE8758" t="s">
        <v>26354</v>
      </c>
      <c r="AF8758" t="s">
        <v>26355</v>
      </c>
      <c r="AG8758">
        <v>0.71</v>
      </c>
      <c r="AH8758" t="s">
        <v>36</v>
      </c>
      <c r="AI8758" t="s">
        <v>37</v>
      </c>
      <c r="AJ8758" t="s">
        <v>38</v>
      </c>
    </row>
    <row r="8759" spans="1:36" x14ac:dyDescent="0.25">
      <c r="A8759" t="s">
        <v>32</v>
      </c>
      <c r="B8759" t="s">
        <v>26356</v>
      </c>
      <c r="C8759">
        <f>YEAR(B8759)</f>
        <v>2024</v>
      </c>
      <c r="D8759">
        <v>66.2</v>
      </c>
      <c r="E8759">
        <v>55.4</v>
      </c>
      <c r="F8759">
        <v>60.2</v>
      </c>
      <c r="H8759" s="2">
        <f>IF(F8759-58.32&lt;=0,0,IF(F8759-58.32&lt;=1,1,2))</f>
        <v>2</v>
      </c>
      <c r="I8759">
        <v>66.2</v>
      </c>
      <c r="J8759">
        <v>55.4</v>
      </c>
      <c r="K8759">
        <v>60.2</v>
      </c>
      <c r="L8759">
        <v>50.8</v>
      </c>
      <c r="M8759">
        <v>72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20.8</v>
      </c>
      <c r="V8759">
        <v>12.8</v>
      </c>
      <c r="W8759">
        <v>192.3</v>
      </c>
      <c r="X8759">
        <v>1018.4</v>
      </c>
      <c r="Y8759">
        <v>27.9</v>
      </c>
      <c r="Z8759">
        <v>6.2</v>
      </c>
      <c r="AA8759">
        <v>117</v>
      </c>
      <c r="AB8759">
        <v>9.9</v>
      </c>
      <c r="AC8759">
        <v>5</v>
      </c>
      <c r="AD8759">
        <v>0</v>
      </c>
      <c r="AE8759" t="s">
        <v>26357</v>
      </c>
      <c r="AF8759" t="s">
        <v>26358</v>
      </c>
      <c r="AG8759">
        <v>0.74</v>
      </c>
      <c r="AH8759" t="s">
        <v>36</v>
      </c>
      <c r="AI8759" t="s">
        <v>37</v>
      </c>
      <c r="AJ8759" t="s">
        <v>38</v>
      </c>
    </row>
    <row r="8760" spans="1:36" x14ac:dyDescent="0.25">
      <c r="A8760" t="s">
        <v>32</v>
      </c>
      <c r="B8760" t="s">
        <v>26359</v>
      </c>
      <c r="C8760">
        <f>YEAR(B8760)</f>
        <v>2024</v>
      </c>
      <c r="D8760">
        <v>69.8</v>
      </c>
      <c r="E8760">
        <v>55.4</v>
      </c>
      <c r="F8760">
        <v>61.3</v>
      </c>
      <c r="H8760" s="2">
        <f>IF(F8760-58.32&lt;=0,0,IF(F8760-58.32&lt;=1,1,2))</f>
        <v>2</v>
      </c>
      <c r="I8760">
        <v>69.8</v>
      </c>
      <c r="J8760">
        <v>55.4</v>
      </c>
      <c r="K8760">
        <v>61.3</v>
      </c>
      <c r="L8760">
        <v>51.9</v>
      </c>
      <c r="M8760">
        <v>72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28.9</v>
      </c>
      <c r="V8760">
        <v>11.4</v>
      </c>
      <c r="W8760">
        <v>164.7</v>
      </c>
      <c r="X8760">
        <v>1015.7</v>
      </c>
      <c r="Y8760">
        <v>31.5</v>
      </c>
      <c r="Z8760">
        <v>6.2</v>
      </c>
      <c r="AA8760">
        <v>86.7</v>
      </c>
      <c r="AB8760">
        <v>7.4</v>
      </c>
      <c r="AC8760">
        <v>4</v>
      </c>
      <c r="AD8760">
        <v>0</v>
      </c>
      <c r="AE8760" t="s">
        <v>26360</v>
      </c>
      <c r="AF8760" t="s">
        <v>26361</v>
      </c>
      <c r="AG8760">
        <v>0.75</v>
      </c>
      <c r="AH8760" t="s">
        <v>36</v>
      </c>
      <c r="AI8760" t="s">
        <v>37</v>
      </c>
      <c r="AJ8760" t="s">
        <v>38</v>
      </c>
    </row>
    <row r="8761" spans="1:36" x14ac:dyDescent="0.25">
      <c r="A8761" t="s">
        <v>32</v>
      </c>
      <c r="B8761" t="s">
        <v>26362</v>
      </c>
      <c r="C8761">
        <f>YEAR(B8761)</f>
        <v>2024</v>
      </c>
      <c r="D8761">
        <v>66.2</v>
      </c>
      <c r="E8761">
        <v>55.4</v>
      </c>
      <c r="F8761">
        <v>60.4</v>
      </c>
      <c r="H8761" s="2">
        <f>IF(F8761-58.32&lt;=0,0,IF(F8761-58.32&lt;=1,1,2))</f>
        <v>2</v>
      </c>
      <c r="I8761">
        <v>66.2</v>
      </c>
      <c r="J8761">
        <v>55.4</v>
      </c>
      <c r="K8761">
        <v>60.4</v>
      </c>
      <c r="L8761">
        <v>53.8</v>
      </c>
      <c r="M8761">
        <v>79.400000000000006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15</v>
      </c>
      <c r="V8761">
        <v>8.1</v>
      </c>
      <c r="W8761">
        <v>212</v>
      </c>
      <c r="X8761">
        <v>1018.5</v>
      </c>
      <c r="Y8761">
        <v>28.7</v>
      </c>
      <c r="Z8761">
        <v>6.2</v>
      </c>
      <c r="AA8761">
        <v>123.8</v>
      </c>
      <c r="AB8761">
        <v>10.5</v>
      </c>
      <c r="AC8761">
        <v>5</v>
      </c>
      <c r="AD8761">
        <v>0</v>
      </c>
      <c r="AE8761" t="s">
        <v>26363</v>
      </c>
      <c r="AF8761" t="s">
        <v>26364</v>
      </c>
      <c r="AG8761">
        <v>0.8</v>
      </c>
      <c r="AH8761" t="s">
        <v>36</v>
      </c>
      <c r="AI8761" t="s">
        <v>37</v>
      </c>
      <c r="AJ8761" t="s">
        <v>38</v>
      </c>
    </row>
    <row r="8762" spans="1:36" x14ac:dyDescent="0.25">
      <c r="A8762" t="s">
        <v>32</v>
      </c>
      <c r="B8762" t="s">
        <v>26365</v>
      </c>
      <c r="C8762">
        <f>YEAR(B8762)</f>
        <v>2024</v>
      </c>
      <c r="D8762">
        <v>69.8</v>
      </c>
      <c r="E8762">
        <v>55.4</v>
      </c>
      <c r="F8762">
        <v>62.4</v>
      </c>
      <c r="H8762" s="2">
        <f>IF(F8762-58.32&lt;=0,0,IF(F8762-58.32&lt;=1,1,2))</f>
        <v>2</v>
      </c>
      <c r="I8762">
        <v>69.8</v>
      </c>
      <c r="J8762">
        <v>55.4</v>
      </c>
      <c r="K8762">
        <v>62.4</v>
      </c>
      <c r="L8762">
        <v>52.9</v>
      </c>
      <c r="M8762">
        <v>72.2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43.8</v>
      </c>
      <c r="V8762">
        <v>20.8</v>
      </c>
      <c r="W8762">
        <v>173.8</v>
      </c>
      <c r="X8762">
        <v>1016.4</v>
      </c>
      <c r="Y8762">
        <v>35.200000000000003</v>
      </c>
      <c r="Z8762">
        <v>6.2</v>
      </c>
      <c r="AA8762">
        <v>112</v>
      </c>
      <c r="AB8762">
        <v>9.5</v>
      </c>
      <c r="AC8762">
        <v>5</v>
      </c>
      <c r="AD8762">
        <v>0</v>
      </c>
      <c r="AE8762" t="s">
        <v>26366</v>
      </c>
      <c r="AF8762" t="s">
        <v>26367</v>
      </c>
      <c r="AG8762">
        <v>0.84</v>
      </c>
      <c r="AH8762" t="s">
        <v>36</v>
      </c>
      <c r="AI8762" t="s">
        <v>37</v>
      </c>
      <c r="AJ8762" t="s">
        <v>38</v>
      </c>
    </row>
    <row r="8763" spans="1:36" x14ac:dyDescent="0.25">
      <c r="A8763" t="s">
        <v>32</v>
      </c>
      <c r="B8763" t="s">
        <v>26368</v>
      </c>
      <c r="C8763">
        <f>YEAR(B8763)</f>
        <v>2024</v>
      </c>
      <c r="D8763">
        <v>66.2</v>
      </c>
      <c r="E8763">
        <v>59</v>
      </c>
      <c r="F8763">
        <v>63.5</v>
      </c>
      <c r="H8763" s="2">
        <f>IF(F8763-58.32&lt;=0,0,IF(F8763-58.32&lt;=1,1,2))</f>
        <v>2</v>
      </c>
      <c r="I8763">
        <v>66.2</v>
      </c>
      <c r="J8763">
        <v>59</v>
      </c>
      <c r="K8763">
        <v>63.5</v>
      </c>
      <c r="L8763">
        <v>49.9</v>
      </c>
      <c r="M8763">
        <v>61.5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55.3</v>
      </c>
      <c r="V8763">
        <v>30</v>
      </c>
      <c r="W8763">
        <v>190.4</v>
      </c>
      <c r="X8763">
        <v>1009.2</v>
      </c>
      <c r="Y8763">
        <v>52.1</v>
      </c>
      <c r="Z8763">
        <v>5.9</v>
      </c>
      <c r="AA8763">
        <v>105.1</v>
      </c>
      <c r="AB8763">
        <v>8.9</v>
      </c>
      <c r="AC8763">
        <v>4</v>
      </c>
      <c r="AD8763">
        <v>0</v>
      </c>
      <c r="AE8763" t="s">
        <v>26369</v>
      </c>
      <c r="AF8763" t="s">
        <v>26370</v>
      </c>
      <c r="AG8763">
        <v>0.87</v>
      </c>
      <c r="AH8763" t="s">
        <v>36</v>
      </c>
      <c r="AI8763" t="s">
        <v>37</v>
      </c>
      <c r="AJ8763" t="s">
        <v>38</v>
      </c>
    </row>
    <row r="8764" spans="1:36" x14ac:dyDescent="0.25">
      <c r="A8764" t="s">
        <v>32</v>
      </c>
      <c r="B8764" t="s">
        <v>26371</v>
      </c>
      <c r="C8764">
        <f>YEAR(B8764)</f>
        <v>2024</v>
      </c>
      <c r="D8764">
        <v>66.2</v>
      </c>
      <c r="E8764">
        <v>57.2</v>
      </c>
      <c r="F8764">
        <v>60.8</v>
      </c>
      <c r="H8764" s="2">
        <f>IF(F8764-58.32&lt;=0,0,IF(F8764-58.32&lt;=1,1,2))</f>
        <v>2</v>
      </c>
      <c r="I8764">
        <v>66.2</v>
      </c>
      <c r="J8764">
        <v>57.2</v>
      </c>
      <c r="K8764">
        <v>60.8</v>
      </c>
      <c r="L8764">
        <v>47.2</v>
      </c>
      <c r="M8764">
        <v>61.5</v>
      </c>
      <c r="O8764">
        <v>6.0000000000000001E-3</v>
      </c>
      <c r="P8764">
        <v>100</v>
      </c>
      <c r="Q8764">
        <v>4.17</v>
      </c>
      <c r="R8764" t="s">
        <v>40</v>
      </c>
      <c r="S8764">
        <v>0</v>
      </c>
      <c r="T8764">
        <v>0</v>
      </c>
      <c r="U8764">
        <v>30</v>
      </c>
      <c r="V8764">
        <v>19.7</v>
      </c>
      <c r="W8764">
        <v>180.7</v>
      </c>
      <c r="X8764">
        <v>1012.1</v>
      </c>
      <c r="Y8764">
        <v>46.3</v>
      </c>
      <c r="Z8764">
        <v>6.2</v>
      </c>
      <c r="AA8764">
        <v>91.3</v>
      </c>
      <c r="AB8764">
        <v>7.9</v>
      </c>
      <c r="AC8764">
        <v>4</v>
      </c>
      <c r="AD8764">
        <v>0</v>
      </c>
      <c r="AE8764" t="s">
        <v>26372</v>
      </c>
      <c r="AF8764" t="s">
        <v>26373</v>
      </c>
      <c r="AG8764">
        <v>0.9</v>
      </c>
      <c r="AH8764" t="s">
        <v>56</v>
      </c>
      <c r="AI8764" t="s">
        <v>78</v>
      </c>
      <c r="AJ8764" t="s">
        <v>40</v>
      </c>
    </row>
    <row r="8765" spans="1:36" x14ac:dyDescent="0.25">
      <c r="A8765" t="s">
        <v>32</v>
      </c>
      <c r="B8765" t="s">
        <v>26374</v>
      </c>
      <c r="C8765">
        <f>YEAR(B8765)</f>
        <v>2024</v>
      </c>
      <c r="D8765">
        <v>62.6</v>
      </c>
      <c r="E8765">
        <v>53.6</v>
      </c>
      <c r="F8765">
        <v>57.4</v>
      </c>
      <c r="H8765" s="2">
        <f>IF(F8765-58.32&lt;=0,0,IF(F8765-58.32&lt;=1,1,2))</f>
        <v>0</v>
      </c>
      <c r="I8765">
        <v>62.6</v>
      </c>
      <c r="J8765">
        <v>53.6</v>
      </c>
      <c r="K8765">
        <v>57.4</v>
      </c>
      <c r="L8765">
        <v>50.2</v>
      </c>
      <c r="M8765">
        <v>77.599999999999994</v>
      </c>
      <c r="O8765">
        <v>0.159</v>
      </c>
      <c r="P8765">
        <v>100</v>
      </c>
      <c r="Q8765">
        <v>12.5</v>
      </c>
      <c r="R8765" t="s">
        <v>40</v>
      </c>
      <c r="S8765">
        <v>0</v>
      </c>
      <c r="T8765">
        <v>0</v>
      </c>
      <c r="U8765">
        <v>24.8</v>
      </c>
      <c r="V8765">
        <v>16</v>
      </c>
      <c r="W8765">
        <v>215.4</v>
      </c>
      <c r="X8765">
        <v>1010.5</v>
      </c>
      <c r="Y8765">
        <v>62.9</v>
      </c>
      <c r="Z8765">
        <v>6.2</v>
      </c>
      <c r="AA8765">
        <v>90.3</v>
      </c>
      <c r="AB8765">
        <v>7.9</v>
      </c>
      <c r="AC8765">
        <v>5</v>
      </c>
      <c r="AD8765">
        <v>0</v>
      </c>
      <c r="AE8765" t="s">
        <v>26375</v>
      </c>
      <c r="AF8765" t="s">
        <v>26376</v>
      </c>
      <c r="AG8765">
        <v>0.93</v>
      </c>
      <c r="AH8765" t="s">
        <v>56</v>
      </c>
      <c r="AI8765" t="s">
        <v>101</v>
      </c>
      <c r="AJ8765" t="s">
        <v>40</v>
      </c>
    </row>
    <row r="8766" spans="1:36" x14ac:dyDescent="0.25">
      <c r="A8766" t="s">
        <v>32</v>
      </c>
      <c r="B8766" t="s">
        <v>26377</v>
      </c>
      <c r="C8766">
        <f>YEAR(B8766)</f>
        <v>2024</v>
      </c>
      <c r="D8766">
        <v>55.4</v>
      </c>
      <c r="E8766">
        <v>51.8</v>
      </c>
      <c r="F8766">
        <v>53</v>
      </c>
      <c r="H8766" s="2">
        <f>IF(F8766-58.32&lt;=0,0,IF(F8766-58.32&lt;=1,1,2))</f>
        <v>0</v>
      </c>
      <c r="I8766">
        <v>55.4</v>
      </c>
      <c r="J8766">
        <v>51.8</v>
      </c>
      <c r="K8766">
        <v>53</v>
      </c>
      <c r="L8766">
        <v>44.5</v>
      </c>
      <c r="M8766">
        <v>73.099999999999994</v>
      </c>
      <c r="O8766">
        <v>7.6999999999999999E-2</v>
      </c>
      <c r="P8766">
        <v>100</v>
      </c>
      <c r="Q8766">
        <v>16.670000000000002</v>
      </c>
      <c r="R8766" t="s">
        <v>40</v>
      </c>
      <c r="S8766">
        <v>0</v>
      </c>
      <c r="T8766">
        <v>0</v>
      </c>
      <c r="U8766">
        <v>39.1</v>
      </c>
      <c r="V8766">
        <v>29.9</v>
      </c>
      <c r="W8766">
        <v>320.5</v>
      </c>
      <c r="X8766">
        <v>1019.3</v>
      </c>
      <c r="Y8766">
        <v>82.6</v>
      </c>
      <c r="Z8766">
        <v>6.2</v>
      </c>
      <c r="AA8766">
        <v>91.7</v>
      </c>
      <c r="AB8766">
        <v>7.8</v>
      </c>
      <c r="AC8766">
        <v>4</v>
      </c>
      <c r="AD8766">
        <v>0</v>
      </c>
      <c r="AE8766" t="s">
        <v>26378</v>
      </c>
      <c r="AF8766" t="s">
        <v>26379</v>
      </c>
      <c r="AG8766">
        <v>0.97</v>
      </c>
      <c r="AH8766" t="s">
        <v>56</v>
      </c>
      <c r="AI8766" t="s">
        <v>111</v>
      </c>
      <c r="AJ8766" t="s">
        <v>40</v>
      </c>
    </row>
    <row r="8767" spans="1:36" x14ac:dyDescent="0.25">
      <c r="A8767" t="s">
        <v>32</v>
      </c>
      <c r="B8767" t="s">
        <v>26380</v>
      </c>
      <c r="C8767">
        <f>YEAR(B8767)</f>
        <v>2024</v>
      </c>
      <c r="D8767">
        <v>55.4</v>
      </c>
      <c r="E8767">
        <v>50</v>
      </c>
      <c r="F8767">
        <v>52.4</v>
      </c>
      <c r="H8767" s="2">
        <f>IF(F8767-58.32&lt;=0,0,IF(F8767-58.32&lt;=1,1,2))</f>
        <v>0</v>
      </c>
      <c r="I8767">
        <v>55.4</v>
      </c>
      <c r="J8767">
        <v>46.7</v>
      </c>
      <c r="K8767">
        <v>52.3</v>
      </c>
      <c r="L8767">
        <v>40.9</v>
      </c>
      <c r="M8767">
        <v>65.400000000000006</v>
      </c>
      <c r="O8767">
        <v>1.2E-2</v>
      </c>
      <c r="P8767">
        <v>100</v>
      </c>
      <c r="Q8767">
        <v>4.17</v>
      </c>
      <c r="R8767" t="s">
        <v>40</v>
      </c>
      <c r="S8767">
        <v>0</v>
      </c>
      <c r="T8767">
        <v>0</v>
      </c>
      <c r="U8767">
        <v>32.9</v>
      </c>
      <c r="V8767">
        <v>24.2</v>
      </c>
      <c r="W8767">
        <v>308.7</v>
      </c>
      <c r="X8767">
        <v>1021.1</v>
      </c>
      <c r="Y8767">
        <v>82.6</v>
      </c>
      <c r="Z8767">
        <v>6.2</v>
      </c>
      <c r="AA8767">
        <v>74.8</v>
      </c>
      <c r="AB8767">
        <v>6.5</v>
      </c>
      <c r="AC8767">
        <v>3</v>
      </c>
      <c r="AD8767">
        <v>0</v>
      </c>
      <c r="AE8767" t="s">
        <v>26381</v>
      </c>
      <c r="AF8767" t="s">
        <v>26382</v>
      </c>
      <c r="AG8767">
        <v>0</v>
      </c>
      <c r="AH8767" t="s">
        <v>56</v>
      </c>
      <c r="AI8767" t="s">
        <v>137</v>
      </c>
      <c r="AJ8767" t="s">
        <v>40</v>
      </c>
    </row>
    <row r="8768" spans="1:36" x14ac:dyDescent="0.25">
      <c r="A8768" t="s">
        <v>32</v>
      </c>
      <c r="B8768" t="s">
        <v>26383</v>
      </c>
      <c r="C8768">
        <f>YEAR(B8768)</f>
        <v>2024</v>
      </c>
      <c r="D8768">
        <v>59</v>
      </c>
      <c r="E8768">
        <v>46.4</v>
      </c>
      <c r="F8768">
        <v>53.1</v>
      </c>
      <c r="H8768" s="2">
        <f>IF(F8768-58.32&lt;=0,0,IF(F8768-58.32&lt;=1,1,2))</f>
        <v>0</v>
      </c>
      <c r="I8768">
        <v>59</v>
      </c>
      <c r="J8768">
        <v>41.9</v>
      </c>
      <c r="K8768">
        <v>51.7</v>
      </c>
      <c r="L8768">
        <v>48.3</v>
      </c>
      <c r="M8768">
        <v>84.2</v>
      </c>
      <c r="O8768">
        <v>0.56200000000000006</v>
      </c>
      <c r="P8768">
        <v>100</v>
      </c>
      <c r="Q8768">
        <v>8.33</v>
      </c>
      <c r="R8768" t="s">
        <v>40</v>
      </c>
      <c r="S8768">
        <v>0</v>
      </c>
      <c r="T8768">
        <v>0</v>
      </c>
      <c r="U8768">
        <v>22.8</v>
      </c>
      <c r="V8768">
        <v>20.8</v>
      </c>
      <c r="W8768">
        <v>97.4</v>
      </c>
      <c r="X8768">
        <v>1012.4</v>
      </c>
      <c r="Y8768">
        <v>85.8</v>
      </c>
      <c r="Z8768">
        <v>5.9</v>
      </c>
      <c r="AA8768">
        <v>71.5</v>
      </c>
      <c r="AB8768">
        <v>6.2</v>
      </c>
      <c r="AC8768">
        <v>3</v>
      </c>
      <c r="AD8768">
        <v>0</v>
      </c>
      <c r="AE8768" t="s">
        <v>26384</v>
      </c>
      <c r="AF8768" t="s">
        <v>26385</v>
      </c>
      <c r="AG8768">
        <v>0.03</v>
      </c>
      <c r="AH8768" t="s">
        <v>56</v>
      </c>
      <c r="AI8768" t="s">
        <v>101</v>
      </c>
      <c r="AJ8768" t="s">
        <v>40</v>
      </c>
    </row>
    <row r="8769" spans="1:36" x14ac:dyDescent="0.25">
      <c r="A8769" t="s">
        <v>32</v>
      </c>
      <c r="B8769" t="s">
        <v>26386</v>
      </c>
      <c r="C8769">
        <f>YEAR(B8769)</f>
        <v>2024</v>
      </c>
      <c r="D8769">
        <v>55.4</v>
      </c>
      <c r="E8769">
        <v>51.8</v>
      </c>
      <c r="F8769">
        <v>52.8</v>
      </c>
      <c r="H8769" s="2">
        <f>IF(F8769-58.32&lt;=0,0,IF(F8769-58.32&lt;=1,1,2))</f>
        <v>0</v>
      </c>
      <c r="I8769">
        <v>55.4</v>
      </c>
      <c r="J8769">
        <v>51.8</v>
      </c>
      <c r="K8769">
        <v>52.8</v>
      </c>
      <c r="L8769">
        <v>41.8</v>
      </c>
      <c r="M8769">
        <v>66.5</v>
      </c>
      <c r="O8769">
        <v>0.122</v>
      </c>
      <c r="P8769">
        <v>100</v>
      </c>
      <c r="Q8769">
        <v>8.33</v>
      </c>
      <c r="R8769" t="s">
        <v>40</v>
      </c>
      <c r="S8769">
        <v>0</v>
      </c>
      <c r="T8769">
        <v>0</v>
      </c>
      <c r="U8769">
        <v>37.1</v>
      </c>
      <c r="V8769">
        <v>23</v>
      </c>
      <c r="W8769">
        <v>351.8</v>
      </c>
      <c r="X8769">
        <v>1014.6</v>
      </c>
      <c r="Y8769">
        <v>89.6</v>
      </c>
      <c r="Z8769">
        <v>6.2</v>
      </c>
      <c r="AA8769">
        <v>118.4</v>
      </c>
      <c r="AB8769">
        <v>10.1</v>
      </c>
      <c r="AC8769">
        <v>5</v>
      </c>
      <c r="AD8769">
        <v>0</v>
      </c>
      <c r="AE8769" t="s">
        <v>26387</v>
      </c>
      <c r="AF8769" t="s">
        <v>26388</v>
      </c>
      <c r="AG8769">
        <v>7.0000000000000007E-2</v>
      </c>
      <c r="AH8769" t="s">
        <v>56</v>
      </c>
      <c r="AI8769" t="s">
        <v>101</v>
      </c>
      <c r="AJ8769" t="s">
        <v>40</v>
      </c>
    </row>
    <row r="8770" spans="1:36" x14ac:dyDescent="0.25">
      <c r="A8770" t="s">
        <v>32</v>
      </c>
      <c r="B8770" t="s">
        <v>26389</v>
      </c>
      <c r="C8770">
        <f>YEAR(B8770)</f>
        <v>2024</v>
      </c>
      <c r="D8770">
        <v>57.2</v>
      </c>
      <c r="E8770">
        <v>51.8</v>
      </c>
      <c r="F8770">
        <v>53.9</v>
      </c>
      <c r="H8770" s="2">
        <f>IF(F8770-58.32&lt;=0,0,IF(F8770-58.32&lt;=1,1,2))</f>
        <v>0</v>
      </c>
      <c r="I8770">
        <v>57.2</v>
      </c>
      <c r="J8770">
        <v>51.8</v>
      </c>
      <c r="K8770">
        <v>53.9</v>
      </c>
      <c r="L8770">
        <v>40.299999999999997</v>
      </c>
      <c r="M8770">
        <v>60.3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17.7</v>
      </c>
      <c r="V8770">
        <v>16.100000000000001</v>
      </c>
      <c r="W8770">
        <v>298.7</v>
      </c>
      <c r="X8770">
        <v>1017.3</v>
      </c>
      <c r="Y8770">
        <v>70</v>
      </c>
      <c r="Z8770">
        <v>6.2</v>
      </c>
      <c r="AA8770">
        <v>102.2</v>
      </c>
      <c r="AB8770">
        <v>8.6999999999999993</v>
      </c>
      <c r="AC8770">
        <v>4</v>
      </c>
      <c r="AD8770">
        <v>0</v>
      </c>
      <c r="AE8770" t="s">
        <v>26390</v>
      </c>
      <c r="AF8770" t="s">
        <v>26391</v>
      </c>
      <c r="AG8770">
        <v>0.1</v>
      </c>
      <c r="AH8770" t="s">
        <v>36</v>
      </c>
      <c r="AI8770" t="s">
        <v>37</v>
      </c>
      <c r="AJ8770" t="s">
        <v>38</v>
      </c>
    </row>
    <row r="8771" spans="1:36" x14ac:dyDescent="0.25">
      <c r="A8771" t="s">
        <v>32</v>
      </c>
      <c r="B8771" t="s">
        <v>26392</v>
      </c>
      <c r="C8771">
        <f>YEAR(B8771)</f>
        <v>2024</v>
      </c>
      <c r="D8771">
        <v>62.6</v>
      </c>
      <c r="E8771">
        <v>50</v>
      </c>
      <c r="F8771">
        <v>56.9</v>
      </c>
      <c r="H8771" s="2">
        <f>IF(F8771-58.32&lt;=0,0,IF(F8771-58.32&lt;=1,1,2))</f>
        <v>0</v>
      </c>
      <c r="I8771">
        <v>62.6</v>
      </c>
      <c r="J8771">
        <v>50</v>
      </c>
      <c r="K8771">
        <v>56.9</v>
      </c>
      <c r="L8771">
        <v>44.8</v>
      </c>
      <c r="M8771">
        <v>64.099999999999994</v>
      </c>
      <c r="O8771">
        <v>1E-3</v>
      </c>
      <c r="P8771">
        <v>100</v>
      </c>
      <c r="Q8771">
        <v>4.17</v>
      </c>
      <c r="R8771" t="s">
        <v>40</v>
      </c>
      <c r="S8771">
        <v>0</v>
      </c>
      <c r="T8771">
        <v>0</v>
      </c>
      <c r="U8771">
        <v>39</v>
      </c>
      <c r="V8771">
        <v>27.6</v>
      </c>
      <c r="W8771">
        <v>189.4</v>
      </c>
      <c r="X8771">
        <v>1015.5</v>
      </c>
      <c r="Y8771">
        <v>63.5</v>
      </c>
      <c r="Z8771">
        <v>6.2</v>
      </c>
      <c r="AA8771">
        <v>85.8</v>
      </c>
      <c r="AB8771">
        <v>7.3</v>
      </c>
      <c r="AC8771">
        <v>4</v>
      </c>
      <c r="AD8771">
        <v>0</v>
      </c>
      <c r="AE8771" t="s">
        <v>26393</v>
      </c>
      <c r="AF8771" t="s">
        <v>26394</v>
      </c>
      <c r="AG8771">
        <v>0.14000000000000001</v>
      </c>
      <c r="AH8771" t="s">
        <v>56</v>
      </c>
      <c r="AI8771" t="s">
        <v>65</v>
      </c>
      <c r="AJ8771" t="s">
        <v>40</v>
      </c>
    </row>
    <row r="8772" spans="1:36" x14ac:dyDescent="0.25">
      <c r="A8772" t="s">
        <v>32</v>
      </c>
      <c r="B8772" t="s">
        <v>26395</v>
      </c>
      <c r="C8772">
        <f>YEAR(B8772)</f>
        <v>2024</v>
      </c>
      <c r="D8772">
        <v>68</v>
      </c>
      <c r="E8772">
        <v>59</v>
      </c>
      <c r="F8772">
        <v>63.1</v>
      </c>
      <c r="H8772" s="2">
        <f>IF(F8772-58.32&lt;=0,0,IF(F8772-58.32&lt;=1,1,2))</f>
        <v>2</v>
      </c>
      <c r="I8772">
        <v>68</v>
      </c>
      <c r="J8772">
        <v>59</v>
      </c>
      <c r="K8772">
        <v>63.1</v>
      </c>
      <c r="L8772">
        <v>50.8</v>
      </c>
      <c r="M8772">
        <v>64.900000000000006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42.5</v>
      </c>
      <c r="V8772">
        <v>31.1</v>
      </c>
      <c r="W8772">
        <v>186</v>
      </c>
      <c r="X8772">
        <v>1012.7</v>
      </c>
      <c r="Y8772">
        <v>57.7</v>
      </c>
      <c r="Z8772">
        <v>6.2</v>
      </c>
      <c r="AA8772">
        <v>87.2</v>
      </c>
      <c r="AB8772">
        <v>7.6</v>
      </c>
      <c r="AC8772">
        <v>4</v>
      </c>
      <c r="AD8772">
        <v>0</v>
      </c>
      <c r="AE8772" t="s">
        <v>26396</v>
      </c>
      <c r="AF8772" t="s">
        <v>26397</v>
      </c>
      <c r="AG8772">
        <v>0.17</v>
      </c>
      <c r="AH8772" t="s">
        <v>36</v>
      </c>
      <c r="AI8772" t="s">
        <v>37</v>
      </c>
      <c r="AJ8772" t="s">
        <v>344</v>
      </c>
    </row>
    <row r="8773" spans="1:36" x14ac:dyDescent="0.25">
      <c r="A8773" t="s">
        <v>32</v>
      </c>
      <c r="B8773" t="s">
        <v>26398</v>
      </c>
      <c r="C8773">
        <f>YEAR(B8773)</f>
        <v>2024</v>
      </c>
      <c r="D8773">
        <v>66.2</v>
      </c>
      <c r="E8773">
        <v>51.8</v>
      </c>
      <c r="F8773">
        <v>59</v>
      </c>
      <c r="H8773" s="2">
        <f>IF(F8773-58.32&lt;=0,0,IF(F8773-58.32&lt;=1,1,2))</f>
        <v>1</v>
      </c>
      <c r="I8773">
        <v>66.2</v>
      </c>
      <c r="J8773">
        <v>51.8</v>
      </c>
      <c r="K8773">
        <v>59</v>
      </c>
      <c r="L8773">
        <v>52</v>
      </c>
      <c r="M8773">
        <v>78.400000000000006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15.7</v>
      </c>
      <c r="V8773">
        <v>11.4</v>
      </c>
      <c r="W8773">
        <v>174.2</v>
      </c>
      <c r="X8773">
        <v>1017.8</v>
      </c>
      <c r="Y8773">
        <v>27.6</v>
      </c>
      <c r="Z8773">
        <v>6.2</v>
      </c>
      <c r="AA8773">
        <v>139.4</v>
      </c>
      <c r="AB8773">
        <v>12.1</v>
      </c>
      <c r="AC8773">
        <v>6</v>
      </c>
      <c r="AD8773">
        <v>0</v>
      </c>
      <c r="AE8773" t="s">
        <v>26399</v>
      </c>
      <c r="AF8773" t="s">
        <v>26400</v>
      </c>
      <c r="AG8773">
        <v>0.21</v>
      </c>
      <c r="AH8773" t="s">
        <v>36</v>
      </c>
      <c r="AI8773" t="s">
        <v>37</v>
      </c>
      <c r="AJ8773" t="s">
        <v>38</v>
      </c>
    </row>
    <row r="8774" spans="1:36" x14ac:dyDescent="0.25">
      <c r="A8774" t="s">
        <v>32</v>
      </c>
      <c r="B8774" t="s">
        <v>26401</v>
      </c>
      <c r="C8774">
        <f>YEAR(B8774)</f>
        <v>2024</v>
      </c>
      <c r="D8774">
        <v>71.599999999999994</v>
      </c>
      <c r="E8774">
        <v>55.4</v>
      </c>
      <c r="F8774">
        <v>61.9</v>
      </c>
      <c r="H8774" s="2">
        <f>IF(F8774-58.32&lt;=0,0,IF(F8774-58.32&lt;=1,1,2))</f>
        <v>2</v>
      </c>
      <c r="I8774">
        <v>71.599999999999994</v>
      </c>
      <c r="J8774">
        <v>55.4</v>
      </c>
      <c r="K8774">
        <v>61.9</v>
      </c>
      <c r="L8774">
        <v>52.3</v>
      </c>
      <c r="M8774">
        <v>72.2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28.9</v>
      </c>
      <c r="V8774">
        <v>20.8</v>
      </c>
      <c r="W8774">
        <v>169.5</v>
      </c>
      <c r="X8774">
        <v>1017.6</v>
      </c>
      <c r="Y8774">
        <v>34.299999999999997</v>
      </c>
      <c r="Z8774">
        <v>6.2</v>
      </c>
      <c r="AA8774">
        <v>134.1</v>
      </c>
      <c r="AB8774">
        <v>11.4</v>
      </c>
      <c r="AC8774">
        <v>5</v>
      </c>
      <c r="AD8774">
        <v>0</v>
      </c>
      <c r="AE8774" t="s">
        <v>26402</v>
      </c>
      <c r="AF8774" t="s">
        <v>26403</v>
      </c>
      <c r="AG8774">
        <v>0.25</v>
      </c>
      <c r="AH8774" t="s">
        <v>36</v>
      </c>
      <c r="AI8774" t="s">
        <v>37</v>
      </c>
      <c r="AJ8774" t="s">
        <v>38</v>
      </c>
    </row>
    <row r="8775" spans="1:36" x14ac:dyDescent="0.25">
      <c r="A8775" t="s">
        <v>32</v>
      </c>
      <c r="B8775" t="s">
        <v>26404</v>
      </c>
      <c r="C8775">
        <f>YEAR(B8775)</f>
        <v>2024</v>
      </c>
      <c r="D8775">
        <v>73.400000000000006</v>
      </c>
      <c r="E8775">
        <v>62.6</v>
      </c>
      <c r="F8775">
        <v>65.400000000000006</v>
      </c>
      <c r="H8775" s="2">
        <f>IF(F8775-58.32&lt;=0,0,IF(F8775-58.32&lt;=1,1,2))</f>
        <v>2</v>
      </c>
      <c r="I8775">
        <v>73.400000000000006</v>
      </c>
      <c r="J8775">
        <v>62.6</v>
      </c>
      <c r="K8775">
        <v>65.400000000000006</v>
      </c>
      <c r="L8775">
        <v>47.5</v>
      </c>
      <c r="M8775">
        <v>53.5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31.1</v>
      </c>
      <c r="V8775">
        <v>20.8</v>
      </c>
      <c r="W8775">
        <v>168.3</v>
      </c>
      <c r="X8775">
        <v>1014.6</v>
      </c>
      <c r="Y8775">
        <v>37.4</v>
      </c>
      <c r="Z8775">
        <v>6.2</v>
      </c>
      <c r="AA8775">
        <v>124.7</v>
      </c>
      <c r="AB8775">
        <v>10.7</v>
      </c>
      <c r="AC8775">
        <v>5</v>
      </c>
      <c r="AD8775">
        <v>0</v>
      </c>
      <c r="AE8775" t="s">
        <v>26405</v>
      </c>
      <c r="AF8775" t="s">
        <v>26406</v>
      </c>
      <c r="AG8775">
        <v>0.28000000000000003</v>
      </c>
      <c r="AH8775" t="s">
        <v>36</v>
      </c>
      <c r="AI8775" t="s">
        <v>37</v>
      </c>
      <c r="AJ8775" t="s">
        <v>38</v>
      </c>
    </row>
    <row r="8776" spans="1:36" x14ac:dyDescent="0.25">
      <c r="A8776" t="s">
        <v>32</v>
      </c>
      <c r="B8776" t="s">
        <v>26407</v>
      </c>
      <c r="C8776">
        <f>YEAR(B8776)</f>
        <v>2024</v>
      </c>
      <c r="D8776">
        <v>69.8</v>
      </c>
      <c r="E8776">
        <v>57.2</v>
      </c>
      <c r="F8776">
        <v>63.5</v>
      </c>
      <c r="H8776" s="2">
        <f>IF(F8776-58.32&lt;=0,0,IF(F8776-58.32&lt;=1,1,2))</f>
        <v>2</v>
      </c>
      <c r="I8776">
        <v>69.8</v>
      </c>
      <c r="J8776">
        <v>57.2</v>
      </c>
      <c r="K8776">
        <v>63.5</v>
      </c>
      <c r="L8776">
        <v>49.8</v>
      </c>
      <c r="M8776">
        <v>61.3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23</v>
      </c>
      <c r="V8776">
        <v>19.7</v>
      </c>
      <c r="W8776">
        <v>158</v>
      </c>
      <c r="X8776">
        <v>1014.2</v>
      </c>
      <c r="Y8776">
        <v>42.2</v>
      </c>
      <c r="Z8776">
        <v>6.2</v>
      </c>
      <c r="AA8776">
        <v>126.4</v>
      </c>
      <c r="AB8776">
        <v>10.7</v>
      </c>
      <c r="AC8776">
        <v>6</v>
      </c>
      <c r="AD8776">
        <v>0</v>
      </c>
      <c r="AE8776" t="s">
        <v>26408</v>
      </c>
      <c r="AF8776" t="s">
        <v>26409</v>
      </c>
      <c r="AG8776">
        <v>0.31</v>
      </c>
      <c r="AH8776" t="s">
        <v>36</v>
      </c>
      <c r="AI8776" t="s">
        <v>37</v>
      </c>
      <c r="AJ8776" t="s">
        <v>38</v>
      </c>
    </row>
    <row r="8777" spans="1:36" x14ac:dyDescent="0.25">
      <c r="A8777" t="s">
        <v>32</v>
      </c>
      <c r="B8777" t="s">
        <v>26410</v>
      </c>
      <c r="C8777">
        <f>YEAR(B8777)</f>
        <v>2024</v>
      </c>
      <c r="D8777">
        <v>68</v>
      </c>
      <c r="E8777">
        <v>55.4</v>
      </c>
      <c r="F8777">
        <v>60.4</v>
      </c>
      <c r="H8777" s="2">
        <f>IF(F8777-58.32&lt;=0,0,IF(F8777-58.32&lt;=1,1,2))</f>
        <v>2</v>
      </c>
      <c r="I8777">
        <v>68</v>
      </c>
      <c r="J8777">
        <v>55.4</v>
      </c>
      <c r="K8777">
        <v>60.4</v>
      </c>
      <c r="L8777">
        <v>50.6</v>
      </c>
      <c r="M8777">
        <v>72.3</v>
      </c>
      <c r="O8777">
        <v>0.16200000000000001</v>
      </c>
      <c r="P8777">
        <v>100</v>
      </c>
      <c r="Q8777">
        <v>8.33</v>
      </c>
      <c r="R8777" t="s">
        <v>40</v>
      </c>
      <c r="S8777">
        <v>0</v>
      </c>
      <c r="T8777">
        <v>0</v>
      </c>
      <c r="U8777">
        <v>35.299999999999997</v>
      </c>
      <c r="V8777">
        <v>27.7</v>
      </c>
      <c r="W8777">
        <v>326.89999999999998</v>
      </c>
      <c r="X8777">
        <v>1015</v>
      </c>
      <c r="Y8777">
        <v>76.099999999999994</v>
      </c>
      <c r="Z8777">
        <v>6</v>
      </c>
      <c r="AA8777">
        <v>88.8</v>
      </c>
      <c r="AB8777">
        <v>7.6</v>
      </c>
      <c r="AC8777">
        <v>4</v>
      </c>
      <c r="AD8777">
        <v>0</v>
      </c>
      <c r="AE8777" t="s">
        <v>26411</v>
      </c>
      <c r="AF8777" t="s">
        <v>26412</v>
      </c>
      <c r="AG8777">
        <v>0.35</v>
      </c>
      <c r="AH8777" t="s">
        <v>56</v>
      </c>
      <c r="AI8777" t="s">
        <v>101</v>
      </c>
      <c r="AJ8777" t="s">
        <v>40</v>
      </c>
    </row>
    <row r="8778" spans="1:36" x14ac:dyDescent="0.25">
      <c r="A8778" t="s">
        <v>32</v>
      </c>
      <c r="B8778" t="s">
        <v>26413</v>
      </c>
      <c r="C8778">
        <f>YEAR(B8778)</f>
        <v>2024</v>
      </c>
      <c r="D8778">
        <v>55.4</v>
      </c>
      <c r="E8778">
        <v>50</v>
      </c>
      <c r="F8778">
        <v>53.2</v>
      </c>
      <c r="H8778" s="2">
        <f>IF(F8778-58.32&lt;=0,0,IF(F8778-58.32&lt;=1,1,2))</f>
        <v>0</v>
      </c>
      <c r="I8778">
        <v>55.4</v>
      </c>
      <c r="J8778">
        <v>43.2</v>
      </c>
      <c r="K8778">
        <v>52.9</v>
      </c>
      <c r="L8778">
        <v>43.6</v>
      </c>
      <c r="M8778">
        <v>69.8</v>
      </c>
      <c r="O8778">
        <v>2.1999999999999999E-2</v>
      </c>
      <c r="P8778">
        <v>100</v>
      </c>
      <c r="Q8778">
        <v>8.33</v>
      </c>
      <c r="R8778" t="s">
        <v>40</v>
      </c>
      <c r="S8778">
        <v>0</v>
      </c>
      <c r="T8778">
        <v>0</v>
      </c>
      <c r="U8778">
        <v>43.8</v>
      </c>
      <c r="V8778">
        <v>30</v>
      </c>
      <c r="W8778">
        <v>323.89999999999998</v>
      </c>
      <c r="X8778">
        <v>1022.8</v>
      </c>
      <c r="Y8778">
        <v>89.1</v>
      </c>
      <c r="Z8778">
        <v>6.2</v>
      </c>
      <c r="AA8778">
        <v>83.2</v>
      </c>
      <c r="AB8778">
        <v>7.2</v>
      </c>
      <c r="AC8778">
        <v>3</v>
      </c>
      <c r="AD8778">
        <v>0</v>
      </c>
      <c r="AE8778" t="s">
        <v>26414</v>
      </c>
      <c r="AF8778" t="s">
        <v>26415</v>
      </c>
      <c r="AG8778">
        <v>0.38</v>
      </c>
      <c r="AH8778" t="s">
        <v>56</v>
      </c>
      <c r="AI8778" t="s">
        <v>57</v>
      </c>
      <c r="AJ8778" t="s">
        <v>40</v>
      </c>
    </row>
    <row r="8779" spans="1:36" x14ac:dyDescent="0.25">
      <c r="A8779" t="s">
        <v>32</v>
      </c>
      <c r="B8779" t="s">
        <v>26416</v>
      </c>
      <c r="C8779">
        <f>YEAR(B8779)</f>
        <v>2024</v>
      </c>
      <c r="D8779">
        <v>53.6</v>
      </c>
      <c r="E8779">
        <v>51.8</v>
      </c>
      <c r="F8779">
        <v>53.5</v>
      </c>
      <c r="H8779" s="2">
        <f>IF(F8779-58.32&lt;=0,0,IF(F8779-58.32&lt;=1,1,2))</f>
        <v>0</v>
      </c>
      <c r="I8779">
        <v>53.6</v>
      </c>
      <c r="J8779">
        <v>51.8</v>
      </c>
      <c r="K8779">
        <v>53.5</v>
      </c>
      <c r="L8779">
        <v>40</v>
      </c>
      <c r="M8779">
        <v>60.4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32.9</v>
      </c>
      <c r="V8779">
        <v>23</v>
      </c>
      <c r="W8779">
        <v>312.2</v>
      </c>
      <c r="X8779">
        <v>1022.3</v>
      </c>
      <c r="Y8779">
        <v>89.1</v>
      </c>
      <c r="Z8779">
        <v>6.2</v>
      </c>
      <c r="AA8779">
        <v>83.2</v>
      </c>
      <c r="AB8779">
        <v>7.2</v>
      </c>
      <c r="AC8779">
        <v>3</v>
      </c>
      <c r="AD8779">
        <v>0</v>
      </c>
      <c r="AE8779" t="s">
        <v>26417</v>
      </c>
      <c r="AF8779" t="s">
        <v>26418</v>
      </c>
      <c r="AG8779">
        <v>0.42</v>
      </c>
      <c r="AH8779" t="s">
        <v>36</v>
      </c>
      <c r="AI8779" t="s">
        <v>37</v>
      </c>
      <c r="AJ8779" t="s">
        <v>38</v>
      </c>
    </row>
    <row r="8780" spans="1:36" x14ac:dyDescent="0.25">
      <c r="A8780" t="s">
        <v>32</v>
      </c>
      <c r="B8780" t="s">
        <v>26419</v>
      </c>
      <c r="C8780">
        <f>YEAR(B8780)</f>
        <v>2024</v>
      </c>
      <c r="D8780">
        <v>55.4</v>
      </c>
      <c r="E8780">
        <v>53.6</v>
      </c>
      <c r="F8780">
        <v>54.5</v>
      </c>
      <c r="H8780" s="2">
        <f>IF(F8780-58.32&lt;=0,0,IF(F8780-58.32&lt;=1,1,2))</f>
        <v>0</v>
      </c>
      <c r="I8780">
        <v>55.4</v>
      </c>
      <c r="J8780">
        <v>53.6</v>
      </c>
      <c r="K8780">
        <v>54.5</v>
      </c>
      <c r="L8780">
        <v>41.3</v>
      </c>
      <c r="M8780">
        <v>61.1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32.200000000000003</v>
      </c>
      <c r="V8780">
        <v>24.2</v>
      </c>
      <c r="W8780">
        <v>320.5</v>
      </c>
      <c r="X8780">
        <v>1021.8</v>
      </c>
      <c r="Y8780">
        <v>89.1</v>
      </c>
      <c r="Z8780">
        <v>6.2</v>
      </c>
      <c r="AA8780">
        <v>94.7</v>
      </c>
      <c r="AB8780">
        <v>8</v>
      </c>
      <c r="AC8780">
        <v>4</v>
      </c>
      <c r="AD8780">
        <v>0</v>
      </c>
      <c r="AE8780" t="s">
        <v>26420</v>
      </c>
      <c r="AF8780" t="s">
        <v>26421</v>
      </c>
      <c r="AG8780">
        <v>0.45</v>
      </c>
      <c r="AH8780" t="s">
        <v>36</v>
      </c>
      <c r="AI8780" t="s">
        <v>37</v>
      </c>
      <c r="AJ8780" t="s">
        <v>38</v>
      </c>
    </row>
    <row r="8781" spans="1:36" x14ac:dyDescent="0.25">
      <c r="A8781" t="s">
        <v>32</v>
      </c>
      <c r="B8781" t="s">
        <v>26422</v>
      </c>
      <c r="C8781">
        <f>YEAR(B8781)</f>
        <v>2024</v>
      </c>
      <c r="D8781">
        <v>59</v>
      </c>
      <c r="E8781">
        <v>48.2</v>
      </c>
      <c r="F8781">
        <v>54.8</v>
      </c>
      <c r="H8781" s="2">
        <f>IF(F8781-58.32&lt;=0,0,IF(F8781-58.32&lt;=1,1,2))</f>
        <v>0</v>
      </c>
      <c r="I8781">
        <v>59</v>
      </c>
      <c r="J8781">
        <v>44.1</v>
      </c>
      <c r="K8781">
        <v>54.5</v>
      </c>
      <c r="L8781">
        <v>39.4</v>
      </c>
      <c r="M8781">
        <v>56.5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25.3</v>
      </c>
      <c r="V8781">
        <v>17.2</v>
      </c>
      <c r="W8781">
        <v>298.7</v>
      </c>
      <c r="X8781">
        <v>1020.8</v>
      </c>
      <c r="Y8781">
        <v>61.2</v>
      </c>
      <c r="Z8781">
        <v>6.2</v>
      </c>
      <c r="AA8781">
        <v>129</v>
      </c>
      <c r="AB8781">
        <v>11</v>
      </c>
      <c r="AC8781">
        <v>5</v>
      </c>
      <c r="AD8781">
        <v>0</v>
      </c>
      <c r="AE8781" t="s">
        <v>26423</v>
      </c>
      <c r="AF8781" t="s">
        <v>26424</v>
      </c>
      <c r="AG8781">
        <v>0.5</v>
      </c>
      <c r="AH8781" t="s">
        <v>36</v>
      </c>
      <c r="AI8781" t="s">
        <v>37</v>
      </c>
      <c r="AJ8781" t="s">
        <v>38</v>
      </c>
    </row>
    <row r="8782" spans="1:36" x14ac:dyDescent="0.25">
      <c r="A8782" t="s">
        <v>32</v>
      </c>
      <c r="B8782" t="s">
        <v>26425</v>
      </c>
      <c r="C8782">
        <f>YEAR(B8782)</f>
        <v>2024</v>
      </c>
      <c r="D8782">
        <v>66.099999999999994</v>
      </c>
      <c r="E8782">
        <v>51.8</v>
      </c>
      <c r="F8782">
        <v>57.6</v>
      </c>
      <c r="H8782" s="2">
        <f>IF(F8782-58.32&lt;=0,0,IF(F8782-58.32&lt;=1,1,2))</f>
        <v>0</v>
      </c>
      <c r="I8782">
        <v>66.099999999999994</v>
      </c>
      <c r="J8782">
        <v>51.8</v>
      </c>
      <c r="K8782">
        <v>57.6</v>
      </c>
      <c r="L8782">
        <v>41.2</v>
      </c>
      <c r="M8782">
        <v>55.1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28.2</v>
      </c>
      <c r="V8782">
        <v>17.2</v>
      </c>
      <c r="W8782">
        <v>325</v>
      </c>
      <c r="X8782">
        <v>1019.9</v>
      </c>
      <c r="Y8782">
        <v>45.4</v>
      </c>
      <c r="Z8782">
        <v>6.2</v>
      </c>
      <c r="AA8782">
        <v>131</v>
      </c>
      <c r="AB8782">
        <v>11.3</v>
      </c>
      <c r="AC8782">
        <v>5</v>
      </c>
      <c r="AD8782">
        <v>0</v>
      </c>
      <c r="AE8782" t="s">
        <v>26426</v>
      </c>
      <c r="AF8782" t="s">
        <v>26427</v>
      </c>
      <c r="AG8782">
        <v>0.52</v>
      </c>
      <c r="AH8782" t="s">
        <v>36</v>
      </c>
      <c r="AI8782" t="s">
        <v>37</v>
      </c>
      <c r="AJ8782" t="s">
        <v>38</v>
      </c>
    </row>
    <row r="8783" spans="1:36" x14ac:dyDescent="0.25">
      <c r="A8783" t="s">
        <v>32</v>
      </c>
      <c r="B8783" t="s">
        <v>26428</v>
      </c>
      <c r="C8783">
        <f>YEAR(B8783)</f>
        <v>2024</v>
      </c>
      <c r="D8783">
        <v>60.8</v>
      </c>
      <c r="E8783">
        <v>50</v>
      </c>
      <c r="F8783">
        <v>56.2</v>
      </c>
      <c r="H8783" s="2">
        <f>IF(F8783-58.32&lt;=0,0,IF(F8783-58.32&lt;=1,1,2))</f>
        <v>0</v>
      </c>
      <c r="I8783">
        <v>60.8</v>
      </c>
      <c r="J8783">
        <v>47.7</v>
      </c>
      <c r="K8783">
        <v>56.1</v>
      </c>
      <c r="L8783">
        <v>36.799999999999997</v>
      </c>
      <c r="M8783">
        <v>48.8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21.3</v>
      </c>
      <c r="V8783">
        <v>18.3</v>
      </c>
      <c r="W8783">
        <v>312.2</v>
      </c>
      <c r="X8783">
        <v>1022.8</v>
      </c>
      <c r="Y8783">
        <v>43.3</v>
      </c>
      <c r="Z8783">
        <v>6.2</v>
      </c>
      <c r="AA8783">
        <v>137.4</v>
      </c>
      <c r="AB8783">
        <v>12</v>
      </c>
      <c r="AC8783">
        <v>5</v>
      </c>
      <c r="AD8783">
        <v>0</v>
      </c>
      <c r="AE8783" t="s">
        <v>26429</v>
      </c>
      <c r="AF8783" t="s">
        <v>26430</v>
      </c>
      <c r="AG8783">
        <v>0.55000000000000004</v>
      </c>
      <c r="AH8783" t="s">
        <v>36</v>
      </c>
      <c r="AI8783" t="s">
        <v>37</v>
      </c>
      <c r="AJ8783" t="s">
        <v>38</v>
      </c>
    </row>
    <row r="8784" spans="1:36" x14ac:dyDescent="0.25">
      <c r="A8784" t="s">
        <v>32</v>
      </c>
      <c r="B8784" t="s">
        <v>26431</v>
      </c>
      <c r="C8784">
        <f>YEAR(B8784)</f>
        <v>2024</v>
      </c>
      <c r="D8784">
        <v>55.4</v>
      </c>
      <c r="E8784">
        <v>46.4</v>
      </c>
      <c r="F8784">
        <v>51.7</v>
      </c>
      <c r="H8784" s="2">
        <f>IF(F8784-58.32&lt;=0,0,IF(F8784-58.32&lt;=1,1,2))</f>
        <v>0</v>
      </c>
      <c r="I8784">
        <v>55.4</v>
      </c>
      <c r="J8784">
        <v>41.9</v>
      </c>
      <c r="K8784">
        <v>51</v>
      </c>
      <c r="L8784">
        <v>41.4</v>
      </c>
      <c r="M8784">
        <v>68.7</v>
      </c>
      <c r="O8784">
        <v>0.746</v>
      </c>
      <c r="P8784">
        <v>100</v>
      </c>
      <c r="Q8784">
        <v>8.33</v>
      </c>
      <c r="R8784" t="s">
        <v>40</v>
      </c>
      <c r="S8784">
        <v>0</v>
      </c>
      <c r="T8784">
        <v>0</v>
      </c>
      <c r="U8784">
        <v>25.3</v>
      </c>
      <c r="V8784">
        <v>16.100000000000001</v>
      </c>
      <c r="W8784">
        <v>343.6</v>
      </c>
      <c r="X8784">
        <v>1023.7</v>
      </c>
      <c r="Y8784">
        <v>70</v>
      </c>
      <c r="Z8784">
        <v>6</v>
      </c>
      <c r="AA8784">
        <v>121.3</v>
      </c>
      <c r="AB8784">
        <v>10.6</v>
      </c>
      <c r="AC8784">
        <v>5</v>
      </c>
      <c r="AD8784">
        <v>0</v>
      </c>
      <c r="AE8784" t="s">
        <v>26432</v>
      </c>
      <c r="AF8784" t="s">
        <v>26433</v>
      </c>
      <c r="AG8784">
        <v>0.59</v>
      </c>
      <c r="AH8784" t="s">
        <v>56</v>
      </c>
      <c r="AI8784" t="s">
        <v>101</v>
      </c>
      <c r="AJ8784" t="s">
        <v>40</v>
      </c>
    </row>
    <row r="8785" spans="1:36" x14ac:dyDescent="0.25">
      <c r="A8785" t="s">
        <v>32</v>
      </c>
      <c r="B8785" t="s">
        <v>26434</v>
      </c>
      <c r="C8785">
        <f>YEAR(B8785)</f>
        <v>2024</v>
      </c>
      <c r="D8785">
        <v>51.8</v>
      </c>
      <c r="E8785">
        <v>48.2</v>
      </c>
      <c r="F8785">
        <v>50.8</v>
      </c>
      <c r="H8785" s="2">
        <f>IF(F8785-58.32&lt;=0,0,IF(F8785-58.32&lt;=1,1,2))</f>
        <v>0</v>
      </c>
      <c r="I8785">
        <v>51.8</v>
      </c>
      <c r="J8785">
        <v>40.700000000000003</v>
      </c>
      <c r="K8785">
        <v>48.8</v>
      </c>
      <c r="L8785">
        <v>36.299999999999997</v>
      </c>
      <c r="M8785">
        <v>57.8</v>
      </c>
      <c r="O8785">
        <v>5.0999999999999997E-2</v>
      </c>
      <c r="P8785">
        <v>100</v>
      </c>
      <c r="Q8785">
        <v>8.33</v>
      </c>
      <c r="R8785" t="s">
        <v>40</v>
      </c>
      <c r="S8785">
        <v>0</v>
      </c>
      <c r="T8785">
        <v>0</v>
      </c>
      <c r="U8785">
        <v>44.3</v>
      </c>
      <c r="V8785">
        <v>28.9</v>
      </c>
      <c r="W8785">
        <v>357</v>
      </c>
      <c r="X8785">
        <v>1026</v>
      </c>
      <c r="Y8785">
        <v>89.1</v>
      </c>
      <c r="Z8785">
        <v>6.2</v>
      </c>
      <c r="AA8785">
        <v>128.6</v>
      </c>
      <c r="AB8785">
        <v>11.2</v>
      </c>
      <c r="AC8785">
        <v>5</v>
      </c>
      <c r="AD8785">
        <v>0</v>
      </c>
      <c r="AE8785" t="s">
        <v>26435</v>
      </c>
      <c r="AF8785" t="s">
        <v>26436</v>
      </c>
      <c r="AG8785">
        <v>0.62</v>
      </c>
      <c r="AH8785" t="s">
        <v>56</v>
      </c>
      <c r="AI8785" t="s">
        <v>101</v>
      </c>
      <c r="AJ8785" t="s">
        <v>40</v>
      </c>
    </row>
    <row r="8786" spans="1:36" x14ac:dyDescent="0.25">
      <c r="A8786" t="s">
        <v>32</v>
      </c>
      <c r="B8786" t="s">
        <v>26437</v>
      </c>
      <c r="C8786">
        <f>YEAR(B8786)</f>
        <v>2024</v>
      </c>
      <c r="D8786">
        <v>50</v>
      </c>
      <c r="E8786">
        <v>42.8</v>
      </c>
      <c r="F8786">
        <v>48.3</v>
      </c>
      <c r="H8786" s="2">
        <f>IF(F8786-58.32&lt;=0,0,IF(F8786-58.32&lt;=1,1,2))</f>
        <v>0</v>
      </c>
      <c r="I8786">
        <v>50</v>
      </c>
      <c r="J8786">
        <v>35.4</v>
      </c>
      <c r="K8786">
        <v>43.5</v>
      </c>
      <c r="L8786">
        <v>38.4</v>
      </c>
      <c r="M8786">
        <v>69.400000000000006</v>
      </c>
      <c r="O8786">
        <v>1.9E-2</v>
      </c>
      <c r="P8786">
        <v>100</v>
      </c>
      <c r="Q8786">
        <v>12.5</v>
      </c>
      <c r="R8786" t="s">
        <v>40</v>
      </c>
      <c r="S8786">
        <v>0</v>
      </c>
      <c r="T8786">
        <v>0</v>
      </c>
      <c r="U8786">
        <v>36.9</v>
      </c>
      <c r="V8786">
        <v>25.3</v>
      </c>
      <c r="W8786">
        <v>348.2</v>
      </c>
      <c r="X8786">
        <v>1023.2</v>
      </c>
      <c r="Y8786">
        <v>83.5</v>
      </c>
      <c r="Z8786">
        <v>6.1</v>
      </c>
      <c r="AA8786">
        <v>134</v>
      </c>
      <c r="AB8786">
        <v>11.5</v>
      </c>
      <c r="AC8786">
        <v>5</v>
      </c>
      <c r="AD8786">
        <v>0</v>
      </c>
      <c r="AE8786" t="s">
        <v>26438</v>
      </c>
      <c r="AF8786" t="s">
        <v>26439</v>
      </c>
      <c r="AG8786">
        <v>0.65</v>
      </c>
      <c r="AH8786" t="s">
        <v>56</v>
      </c>
      <c r="AI8786" t="s">
        <v>101</v>
      </c>
      <c r="AJ8786" t="s">
        <v>40</v>
      </c>
    </row>
    <row r="8787" spans="1:36" x14ac:dyDescent="0.25">
      <c r="A8787" t="s">
        <v>32</v>
      </c>
      <c r="B8787" t="s">
        <v>26440</v>
      </c>
      <c r="C8787">
        <f>YEAR(B8787)</f>
        <v>2024</v>
      </c>
      <c r="D8787">
        <v>51.8</v>
      </c>
      <c r="E8787">
        <v>42.8</v>
      </c>
      <c r="F8787">
        <v>48.4</v>
      </c>
      <c r="H8787" s="2">
        <f>IF(F8787-58.32&lt;=0,0,IF(F8787-58.32&lt;=1,1,2))</f>
        <v>0</v>
      </c>
      <c r="I8787">
        <v>51.8</v>
      </c>
      <c r="J8787">
        <v>36.6</v>
      </c>
      <c r="K8787">
        <v>45.9</v>
      </c>
      <c r="L8787">
        <v>42.3</v>
      </c>
      <c r="M8787">
        <v>79.900000000000006</v>
      </c>
      <c r="O8787">
        <v>1.5920000000000001</v>
      </c>
      <c r="P8787">
        <v>100</v>
      </c>
      <c r="Q8787">
        <v>16.670000000000002</v>
      </c>
      <c r="R8787" t="s">
        <v>40</v>
      </c>
      <c r="S8787">
        <v>0</v>
      </c>
      <c r="T8787">
        <v>0</v>
      </c>
      <c r="U8787">
        <v>38</v>
      </c>
      <c r="V8787">
        <v>28.9</v>
      </c>
      <c r="W8787">
        <v>333.8</v>
      </c>
      <c r="X8787">
        <v>1021.9</v>
      </c>
      <c r="Y8787">
        <v>91.8</v>
      </c>
      <c r="Z8787">
        <v>5.7</v>
      </c>
      <c r="AA8787">
        <v>82.3</v>
      </c>
      <c r="AB8787">
        <v>7.1</v>
      </c>
      <c r="AC8787">
        <v>3</v>
      </c>
      <c r="AD8787">
        <v>0</v>
      </c>
      <c r="AE8787" t="s">
        <v>26441</v>
      </c>
      <c r="AF8787" t="s">
        <v>26442</v>
      </c>
      <c r="AG8787">
        <v>0.69</v>
      </c>
      <c r="AH8787" t="s">
        <v>43</v>
      </c>
      <c r="AI8787" t="s">
        <v>48</v>
      </c>
      <c r="AJ8787" t="s">
        <v>40</v>
      </c>
    </row>
    <row r="8788" spans="1:36" x14ac:dyDescent="0.25">
      <c r="A8788" t="s">
        <v>32</v>
      </c>
      <c r="B8788" t="s">
        <v>26443</v>
      </c>
      <c r="C8788">
        <f>YEAR(B8788)</f>
        <v>2024</v>
      </c>
      <c r="D8788">
        <v>53.6</v>
      </c>
      <c r="E8788">
        <v>50</v>
      </c>
      <c r="F8788">
        <v>52</v>
      </c>
      <c r="H8788" s="2">
        <f>IF(F8788-58.32&lt;=0,0,IF(F8788-58.32&lt;=1,1,2))</f>
        <v>0</v>
      </c>
      <c r="I8788">
        <v>53.6</v>
      </c>
      <c r="J8788">
        <v>42.9</v>
      </c>
      <c r="K8788">
        <v>51.4</v>
      </c>
      <c r="L8788">
        <v>44.1</v>
      </c>
      <c r="M8788">
        <v>74.8</v>
      </c>
      <c r="O8788">
        <v>0.20100000000000001</v>
      </c>
      <c r="P8788">
        <v>100</v>
      </c>
      <c r="Q8788">
        <v>12.5</v>
      </c>
      <c r="R8788" t="s">
        <v>40</v>
      </c>
      <c r="S8788">
        <v>0</v>
      </c>
      <c r="T8788">
        <v>0</v>
      </c>
      <c r="U8788">
        <v>32.700000000000003</v>
      </c>
      <c r="V8788">
        <v>24.1</v>
      </c>
      <c r="W8788">
        <v>317.60000000000002</v>
      </c>
      <c r="X8788">
        <v>1024</v>
      </c>
      <c r="Y8788">
        <v>87.5</v>
      </c>
      <c r="Z8788">
        <v>6.2</v>
      </c>
      <c r="AA8788">
        <v>113.3</v>
      </c>
      <c r="AB8788">
        <v>9.9</v>
      </c>
      <c r="AC8788">
        <v>5</v>
      </c>
      <c r="AD8788">
        <v>0</v>
      </c>
      <c r="AE8788" t="s">
        <v>26444</v>
      </c>
      <c r="AF8788" t="s">
        <v>26445</v>
      </c>
      <c r="AG8788">
        <v>0.72</v>
      </c>
      <c r="AH8788" t="s">
        <v>56</v>
      </c>
      <c r="AI8788" t="s">
        <v>111</v>
      </c>
      <c r="AJ8788" t="s">
        <v>40</v>
      </c>
    </row>
    <row r="8789" spans="1:36" x14ac:dyDescent="0.25">
      <c r="A8789" t="s">
        <v>32</v>
      </c>
      <c r="B8789" t="s">
        <v>26446</v>
      </c>
      <c r="C8789">
        <f>YEAR(B8789)</f>
        <v>2024</v>
      </c>
      <c r="D8789">
        <v>59</v>
      </c>
      <c r="E8789">
        <v>41</v>
      </c>
      <c r="F8789">
        <v>51</v>
      </c>
      <c r="H8789" s="2">
        <f>IF(F8789-58.32&lt;=0,0,IF(F8789-58.32&lt;=1,1,2))</f>
        <v>0</v>
      </c>
      <c r="I8789">
        <v>59</v>
      </c>
      <c r="J8789">
        <v>35.200000000000003</v>
      </c>
      <c r="K8789">
        <v>49.2</v>
      </c>
      <c r="L8789">
        <v>40.299999999999997</v>
      </c>
      <c r="M8789">
        <v>68.2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21.7</v>
      </c>
      <c r="V8789">
        <v>16.100000000000001</v>
      </c>
      <c r="W8789">
        <v>258.60000000000002</v>
      </c>
      <c r="X8789">
        <v>1021.8</v>
      </c>
      <c r="Y8789">
        <v>32.4</v>
      </c>
      <c r="Z8789">
        <v>6.2</v>
      </c>
      <c r="AA8789">
        <v>156.6</v>
      </c>
      <c r="AB8789">
        <v>13.4</v>
      </c>
      <c r="AC8789">
        <v>6</v>
      </c>
      <c r="AD8789">
        <v>0</v>
      </c>
      <c r="AE8789" t="s">
        <v>26447</v>
      </c>
      <c r="AF8789" t="s">
        <v>26448</v>
      </c>
      <c r="AG8789">
        <v>0.75</v>
      </c>
      <c r="AH8789" t="s">
        <v>36</v>
      </c>
      <c r="AI8789" t="s">
        <v>37</v>
      </c>
      <c r="AJ8789" t="s">
        <v>38</v>
      </c>
    </row>
    <row r="8790" spans="1:36" x14ac:dyDescent="0.25">
      <c r="A8790" t="s">
        <v>32</v>
      </c>
      <c r="B8790" t="s">
        <v>26449</v>
      </c>
      <c r="C8790">
        <f>YEAR(B8790)</f>
        <v>2024</v>
      </c>
      <c r="D8790">
        <v>60.8</v>
      </c>
      <c r="E8790">
        <v>48.2</v>
      </c>
      <c r="F8790">
        <v>53.8</v>
      </c>
      <c r="H8790" s="2">
        <f>IF(F8790-58.32&lt;=0,0,IF(F8790-58.32&lt;=1,1,2))</f>
        <v>0</v>
      </c>
      <c r="I8790">
        <v>60.8</v>
      </c>
      <c r="J8790">
        <v>45</v>
      </c>
      <c r="K8790">
        <v>52.9</v>
      </c>
      <c r="L8790">
        <v>42.7</v>
      </c>
      <c r="M8790">
        <v>66.8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23.9</v>
      </c>
      <c r="V8790">
        <v>12.8</v>
      </c>
      <c r="W8790">
        <v>325.39999999999998</v>
      </c>
      <c r="X8790">
        <v>1023</v>
      </c>
      <c r="Y8790">
        <v>49.1</v>
      </c>
      <c r="Z8790">
        <v>6.2</v>
      </c>
      <c r="AA8790">
        <v>126.1</v>
      </c>
      <c r="AB8790">
        <v>11.1</v>
      </c>
      <c r="AC8790">
        <v>5</v>
      </c>
      <c r="AD8790">
        <v>0</v>
      </c>
      <c r="AE8790" t="s">
        <v>26450</v>
      </c>
      <c r="AF8790" t="s">
        <v>26451</v>
      </c>
      <c r="AG8790">
        <v>0.75</v>
      </c>
      <c r="AH8790" t="s">
        <v>36</v>
      </c>
      <c r="AI8790" t="s">
        <v>37</v>
      </c>
      <c r="AJ8790" t="s">
        <v>38</v>
      </c>
    </row>
    <row r="8791" spans="1:36" x14ac:dyDescent="0.25">
      <c r="A8791" t="s">
        <v>32</v>
      </c>
      <c r="B8791" t="s">
        <v>26452</v>
      </c>
      <c r="C8791">
        <f>YEAR(B8791)</f>
        <v>2024</v>
      </c>
      <c r="D8791">
        <v>66.2</v>
      </c>
      <c r="E8791">
        <v>42.8</v>
      </c>
      <c r="F8791">
        <v>54</v>
      </c>
      <c r="H8791" s="2">
        <f>IF(F8791-58.32&lt;=0,0,IF(F8791-58.32&lt;=1,1,2))</f>
        <v>0</v>
      </c>
      <c r="I8791">
        <v>66.2</v>
      </c>
      <c r="J8791">
        <v>38</v>
      </c>
      <c r="K8791">
        <v>52.6</v>
      </c>
      <c r="L8791">
        <v>43</v>
      </c>
      <c r="M8791">
        <v>67.5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22.1</v>
      </c>
      <c r="V8791">
        <v>19.600000000000001</v>
      </c>
      <c r="W8791">
        <v>240.2</v>
      </c>
      <c r="X8791">
        <v>1023.3</v>
      </c>
      <c r="Y8791">
        <v>28.7</v>
      </c>
      <c r="Z8791">
        <v>6.2</v>
      </c>
      <c r="AA8791">
        <v>130.80000000000001</v>
      </c>
      <c r="AB8791">
        <v>11.3</v>
      </c>
      <c r="AC8791">
        <v>5</v>
      </c>
      <c r="AD8791">
        <v>0</v>
      </c>
      <c r="AE8791" t="s">
        <v>26453</v>
      </c>
      <c r="AF8791" t="s">
        <v>26454</v>
      </c>
      <c r="AG8791">
        <v>0.82</v>
      </c>
      <c r="AH8791" t="s">
        <v>36</v>
      </c>
      <c r="AI8791" t="s">
        <v>37</v>
      </c>
      <c r="AJ8791" t="s">
        <v>38</v>
      </c>
    </row>
    <row r="8792" spans="1:36" x14ac:dyDescent="0.25">
      <c r="A8792" t="s">
        <v>32</v>
      </c>
      <c r="B8792" t="s">
        <v>26455</v>
      </c>
      <c r="C8792">
        <f>YEAR(B8792)</f>
        <v>2024</v>
      </c>
      <c r="D8792">
        <v>64.400000000000006</v>
      </c>
      <c r="E8792">
        <v>46.4</v>
      </c>
      <c r="F8792">
        <v>55.8</v>
      </c>
      <c r="H8792" s="2">
        <f>IF(F8792-58.32&lt;=0,0,IF(F8792-58.32&lt;=1,1,2))</f>
        <v>0</v>
      </c>
      <c r="I8792">
        <v>64.400000000000006</v>
      </c>
      <c r="J8792">
        <v>41.9</v>
      </c>
      <c r="K8792">
        <v>54.2</v>
      </c>
      <c r="L8792">
        <v>46.8</v>
      </c>
      <c r="M8792">
        <v>72.7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17.899999999999999</v>
      </c>
      <c r="V8792">
        <v>12.8</v>
      </c>
      <c r="W8792">
        <v>180.5</v>
      </c>
      <c r="X8792">
        <v>1023.3</v>
      </c>
      <c r="Y8792">
        <v>14.6</v>
      </c>
      <c r="Z8792">
        <v>6.2</v>
      </c>
      <c r="AA8792">
        <v>169.2</v>
      </c>
      <c r="AB8792">
        <v>14.6</v>
      </c>
      <c r="AC8792">
        <v>6</v>
      </c>
      <c r="AD8792">
        <v>0</v>
      </c>
      <c r="AE8792" t="s">
        <v>26456</v>
      </c>
      <c r="AF8792" t="s">
        <v>26457</v>
      </c>
      <c r="AG8792">
        <v>0.85</v>
      </c>
      <c r="AH8792" t="s">
        <v>330</v>
      </c>
      <c r="AI8792" t="s">
        <v>9140</v>
      </c>
      <c r="AJ8792" t="s">
        <v>331</v>
      </c>
    </row>
    <row r="8793" spans="1:36" x14ac:dyDescent="0.25">
      <c r="A8793" t="s">
        <v>32</v>
      </c>
      <c r="B8793" t="s">
        <v>26458</v>
      </c>
      <c r="C8793">
        <f>YEAR(B8793)</f>
        <v>2024</v>
      </c>
      <c r="D8793">
        <v>66.2</v>
      </c>
      <c r="E8793">
        <v>51.8</v>
      </c>
      <c r="F8793">
        <v>57.7</v>
      </c>
      <c r="H8793" s="2">
        <f>IF(F8793-58.32&lt;=0,0,IF(F8793-58.32&lt;=1,1,2))</f>
        <v>0</v>
      </c>
      <c r="I8793">
        <v>66.2</v>
      </c>
      <c r="J8793">
        <v>51.8</v>
      </c>
      <c r="K8793">
        <v>57.7</v>
      </c>
      <c r="L8793">
        <v>50.2</v>
      </c>
      <c r="M8793">
        <v>76.900000000000006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23</v>
      </c>
      <c r="V8793">
        <v>12.8</v>
      </c>
      <c r="W8793">
        <v>177.3</v>
      </c>
      <c r="X8793">
        <v>1023.6</v>
      </c>
      <c r="Y8793">
        <v>18.8</v>
      </c>
      <c r="Z8793">
        <v>6.2</v>
      </c>
      <c r="AA8793">
        <v>174</v>
      </c>
      <c r="AB8793">
        <v>15</v>
      </c>
      <c r="AC8793">
        <v>7</v>
      </c>
      <c r="AD8793">
        <v>0</v>
      </c>
      <c r="AE8793" t="s">
        <v>26459</v>
      </c>
      <c r="AF8793" t="s">
        <v>26460</v>
      </c>
      <c r="AG8793">
        <v>0.88</v>
      </c>
      <c r="AH8793" t="s">
        <v>330</v>
      </c>
      <c r="AI8793" t="s">
        <v>9140</v>
      </c>
      <c r="AJ8793" t="s">
        <v>331</v>
      </c>
    </row>
    <row r="8794" spans="1:36" x14ac:dyDescent="0.25">
      <c r="A8794" t="s">
        <v>32</v>
      </c>
      <c r="B8794" t="s">
        <v>26461</v>
      </c>
      <c r="C8794">
        <f>YEAR(B8794)</f>
        <v>2024</v>
      </c>
      <c r="D8794">
        <v>64.400000000000006</v>
      </c>
      <c r="E8794">
        <v>50</v>
      </c>
      <c r="F8794">
        <v>58</v>
      </c>
      <c r="H8794" s="2">
        <f>IF(F8794-58.32&lt;=0,0,IF(F8794-58.32&lt;=1,1,2))</f>
        <v>0</v>
      </c>
      <c r="I8794">
        <v>64.400000000000006</v>
      </c>
      <c r="J8794">
        <v>50</v>
      </c>
      <c r="K8794">
        <v>58</v>
      </c>
      <c r="L8794">
        <v>50.8</v>
      </c>
      <c r="M8794">
        <v>77.5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27.7</v>
      </c>
      <c r="V8794">
        <v>19.7</v>
      </c>
      <c r="W8794">
        <v>152.30000000000001</v>
      </c>
      <c r="X8794">
        <v>1019.8</v>
      </c>
      <c r="Y8794">
        <v>27.8</v>
      </c>
      <c r="Z8794">
        <v>6.2</v>
      </c>
      <c r="AA8794">
        <v>167</v>
      </c>
      <c r="AB8794">
        <v>14.5</v>
      </c>
      <c r="AC8794">
        <v>6</v>
      </c>
      <c r="AD8794">
        <v>0</v>
      </c>
      <c r="AE8794" t="s">
        <v>26462</v>
      </c>
      <c r="AF8794" t="s">
        <v>26463</v>
      </c>
      <c r="AG8794">
        <v>0.92</v>
      </c>
      <c r="AH8794" t="s">
        <v>36</v>
      </c>
      <c r="AI8794" t="s">
        <v>37</v>
      </c>
      <c r="AJ8794" t="s">
        <v>38</v>
      </c>
    </row>
    <row r="8795" spans="1:36" x14ac:dyDescent="0.25">
      <c r="A8795" t="s">
        <v>32</v>
      </c>
      <c r="B8795" t="s">
        <v>26464</v>
      </c>
      <c r="C8795">
        <f>YEAR(B8795)</f>
        <v>2024</v>
      </c>
      <c r="D8795">
        <v>69.8</v>
      </c>
      <c r="E8795">
        <v>55.4</v>
      </c>
      <c r="F8795">
        <v>61.2</v>
      </c>
      <c r="H8795" s="2">
        <f>IF(F8795-58.32&lt;=0,0,IF(F8795-58.32&lt;=1,1,2))</f>
        <v>2</v>
      </c>
      <c r="I8795">
        <v>69.8</v>
      </c>
      <c r="J8795">
        <v>55.4</v>
      </c>
      <c r="K8795">
        <v>61.2</v>
      </c>
      <c r="L8795">
        <v>48.4</v>
      </c>
      <c r="M8795">
        <v>64.400000000000006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28.9</v>
      </c>
      <c r="V8795">
        <v>18.3</v>
      </c>
      <c r="W8795">
        <v>175.7</v>
      </c>
      <c r="X8795">
        <v>1016.5</v>
      </c>
      <c r="Y8795">
        <v>35.700000000000003</v>
      </c>
      <c r="Z8795">
        <v>6.2</v>
      </c>
      <c r="AA8795">
        <v>162.5</v>
      </c>
      <c r="AB8795">
        <v>14</v>
      </c>
      <c r="AC8795">
        <v>6</v>
      </c>
      <c r="AD8795">
        <v>0</v>
      </c>
      <c r="AE8795" t="s">
        <v>26465</v>
      </c>
      <c r="AF8795" t="s">
        <v>26466</v>
      </c>
      <c r="AG8795">
        <v>0.95</v>
      </c>
      <c r="AH8795" t="s">
        <v>36</v>
      </c>
      <c r="AI8795" t="s">
        <v>37</v>
      </c>
      <c r="AJ8795" t="s">
        <v>38</v>
      </c>
    </row>
    <row r="8796" spans="1:36" x14ac:dyDescent="0.25">
      <c r="A8796" t="s">
        <v>32</v>
      </c>
      <c r="B8796" t="s">
        <v>26467</v>
      </c>
      <c r="C8796">
        <f>YEAR(B8796)</f>
        <v>2024</v>
      </c>
      <c r="D8796">
        <v>64.400000000000006</v>
      </c>
      <c r="E8796">
        <v>51.8</v>
      </c>
      <c r="F8796">
        <v>58.6</v>
      </c>
      <c r="H8796" s="2">
        <f>IF(F8796-58.32&lt;=0,0,IF(F8796-58.32&lt;=1,1,2))</f>
        <v>1</v>
      </c>
      <c r="I8796">
        <v>64.400000000000006</v>
      </c>
      <c r="J8796">
        <v>51.8</v>
      </c>
      <c r="K8796">
        <v>58.6</v>
      </c>
      <c r="L8796">
        <v>49.6</v>
      </c>
      <c r="M8796">
        <v>72.3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17.2</v>
      </c>
      <c r="V8796">
        <v>12.8</v>
      </c>
      <c r="W8796">
        <v>230.3</v>
      </c>
      <c r="X8796">
        <v>1015.7</v>
      </c>
      <c r="Y8796">
        <v>37.5</v>
      </c>
      <c r="Z8796">
        <v>6.2</v>
      </c>
      <c r="AA8796">
        <v>166.5</v>
      </c>
      <c r="AB8796">
        <v>14.4</v>
      </c>
      <c r="AC8796">
        <v>6</v>
      </c>
      <c r="AD8796">
        <v>0</v>
      </c>
      <c r="AE8796" t="s">
        <v>26468</v>
      </c>
      <c r="AF8796" t="s">
        <v>26469</v>
      </c>
      <c r="AG8796">
        <v>0.98</v>
      </c>
      <c r="AH8796" t="s">
        <v>36</v>
      </c>
      <c r="AI8796" t="s">
        <v>37</v>
      </c>
      <c r="AJ8796" t="s">
        <v>38</v>
      </c>
    </row>
    <row r="8797" spans="1:36" x14ac:dyDescent="0.25">
      <c r="A8797" t="s">
        <v>32</v>
      </c>
      <c r="B8797" t="s">
        <v>26470</v>
      </c>
      <c r="C8797">
        <f>YEAR(B8797)</f>
        <v>2024</v>
      </c>
      <c r="D8797">
        <v>66.2</v>
      </c>
      <c r="E8797">
        <v>53.6</v>
      </c>
      <c r="F8797">
        <v>59.3</v>
      </c>
      <c r="H8797" s="2">
        <f>IF(F8797-58.32&lt;=0,0,IF(F8797-58.32&lt;=1,1,2))</f>
        <v>1</v>
      </c>
      <c r="I8797">
        <v>66.2</v>
      </c>
      <c r="J8797">
        <v>53.6</v>
      </c>
      <c r="K8797">
        <v>59.3</v>
      </c>
      <c r="L8797">
        <v>49.8</v>
      </c>
      <c r="M8797">
        <v>71.2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24.2</v>
      </c>
      <c r="V8797">
        <v>20.8</v>
      </c>
      <c r="W8797">
        <v>165.4</v>
      </c>
      <c r="X8797">
        <v>1017.1</v>
      </c>
      <c r="Y8797">
        <v>35.200000000000003</v>
      </c>
      <c r="Z8797">
        <v>6.2</v>
      </c>
      <c r="AA8797">
        <v>175.8</v>
      </c>
      <c r="AB8797">
        <v>15.3</v>
      </c>
      <c r="AC8797">
        <v>6</v>
      </c>
      <c r="AD8797">
        <v>0</v>
      </c>
      <c r="AE8797" t="s">
        <v>26471</v>
      </c>
      <c r="AF8797" t="s">
        <v>26472</v>
      </c>
      <c r="AG8797">
        <v>0</v>
      </c>
      <c r="AH8797" t="s">
        <v>36</v>
      </c>
      <c r="AI8797" t="s">
        <v>37</v>
      </c>
      <c r="AJ8797" t="s">
        <v>38</v>
      </c>
    </row>
    <row r="8798" spans="1:36" x14ac:dyDescent="0.25">
      <c r="A8798" t="s">
        <v>32</v>
      </c>
      <c r="B8798" t="s">
        <v>26473</v>
      </c>
      <c r="C8798">
        <f>YEAR(B8798)</f>
        <v>2024</v>
      </c>
      <c r="D8798">
        <v>66.2</v>
      </c>
      <c r="E8798">
        <v>59</v>
      </c>
      <c r="F8798">
        <v>62.5</v>
      </c>
      <c r="H8798" s="2">
        <f>IF(F8798-58.32&lt;=0,0,IF(F8798-58.32&lt;=1,1,2))</f>
        <v>2</v>
      </c>
      <c r="I8798">
        <v>66.2</v>
      </c>
      <c r="J8798">
        <v>59</v>
      </c>
      <c r="K8798">
        <v>62.5</v>
      </c>
      <c r="L8798">
        <v>51.6</v>
      </c>
      <c r="M8798">
        <v>68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46.1</v>
      </c>
      <c r="V8798">
        <v>39</v>
      </c>
      <c r="W8798">
        <v>172.5</v>
      </c>
      <c r="X8798">
        <v>1015.5</v>
      </c>
      <c r="Y8798">
        <v>46.4</v>
      </c>
      <c r="Z8798">
        <v>6.2</v>
      </c>
      <c r="AA8798">
        <v>81.400000000000006</v>
      </c>
      <c r="AB8798">
        <v>6.9</v>
      </c>
      <c r="AC8798">
        <v>3</v>
      </c>
      <c r="AD8798">
        <v>0</v>
      </c>
      <c r="AE8798" t="s">
        <v>26474</v>
      </c>
      <c r="AF8798" t="s">
        <v>26475</v>
      </c>
      <c r="AG8798">
        <v>0.05</v>
      </c>
      <c r="AH8798" t="s">
        <v>36</v>
      </c>
      <c r="AI8798" t="s">
        <v>37</v>
      </c>
      <c r="AJ8798" t="s">
        <v>344</v>
      </c>
    </row>
    <row r="8799" spans="1:36" x14ac:dyDescent="0.25">
      <c r="A8799" t="s">
        <v>32</v>
      </c>
      <c r="B8799" t="s">
        <v>26476</v>
      </c>
      <c r="C8799">
        <f>YEAR(B8799)</f>
        <v>2024</v>
      </c>
      <c r="D8799">
        <v>66.2</v>
      </c>
      <c r="E8799">
        <v>53.6</v>
      </c>
      <c r="F8799">
        <v>62</v>
      </c>
      <c r="H8799" s="2">
        <f>IF(F8799-58.32&lt;=0,0,IF(F8799-58.32&lt;=1,1,2))</f>
        <v>2</v>
      </c>
      <c r="I8799">
        <v>66.2</v>
      </c>
      <c r="J8799">
        <v>53.6</v>
      </c>
      <c r="K8799">
        <v>62</v>
      </c>
      <c r="L8799">
        <v>51.6</v>
      </c>
      <c r="M8799">
        <v>69.2</v>
      </c>
      <c r="O8799">
        <v>8.9999999999999993E-3</v>
      </c>
      <c r="P8799">
        <v>100</v>
      </c>
      <c r="Q8799">
        <v>8.33</v>
      </c>
      <c r="R8799" t="s">
        <v>40</v>
      </c>
      <c r="S8799">
        <v>0</v>
      </c>
      <c r="T8799">
        <v>0</v>
      </c>
      <c r="U8799">
        <v>46.1</v>
      </c>
      <c r="V8799">
        <v>29.9</v>
      </c>
      <c r="W8799">
        <v>184.8</v>
      </c>
      <c r="X8799">
        <v>1010</v>
      </c>
      <c r="Y8799">
        <v>50.1</v>
      </c>
      <c r="Z8799">
        <v>6.2</v>
      </c>
      <c r="AA8799">
        <v>77.5</v>
      </c>
      <c r="AB8799">
        <v>6.7</v>
      </c>
      <c r="AC8799">
        <v>3</v>
      </c>
      <c r="AD8799">
        <v>0</v>
      </c>
      <c r="AE8799" t="s">
        <v>26477</v>
      </c>
      <c r="AF8799" t="s">
        <v>26478</v>
      </c>
      <c r="AG8799">
        <v>0.08</v>
      </c>
      <c r="AH8799" t="s">
        <v>56</v>
      </c>
      <c r="AI8799" t="s">
        <v>101</v>
      </c>
      <c r="AJ8799" t="s">
        <v>40</v>
      </c>
    </row>
    <row r="8800" spans="1:36" x14ac:dyDescent="0.25">
      <c r="A8800" t="s">
        <v>32</v>
      </c>
      <c r="B8800" t="s">
        <v>26479</v>
      </c>
      <c r="C8800">
        <f>YEAR(B8800)</f>
        <v>2024</v>
      </c>
      <c r="D8800">
        <v>62.6</v>
      </c>
      <c r="E8800">
        <v>48.2</v>
      </c>
      <c r="F8800">
        <v>55.2</v>
      </c>
      <c r="H8800" s="2">
        <f>IF(F8800-58.32&lt;=0,0,IF(F8800-58.32&lt;=1,1,2))</f>
        <v>0</v>
      </c>
      <c r="I8800">
        <v>62.6</v>
      </c>
      <c r="J8800">
        <v>44.1</v>
      </c>
      <c r="K8800">
        <v>54.5</v>
      </c>
      <c r="L8800">
        <v>46</v>
      </c>
      <c r="M8800">
        <v>72.099999999999994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20.399999999999999</v>
      </c>
      <c r="V8800">
        <v>15</v>
      </c>
      <c r="W8800">
        <v>255</v>
      </c>
      <c r="X8800">
        <v>1009.3</v>
      </c>
      <c r="Y8800">
        <v>32.4</v>
      </c>
      <c r="Z8800">
        <v>6.2</v>
      </c>
      <c r="AA8800">
        <v>171</v>
      </c>
      <c r="AB8800">
        <v>14.8</v>
      </c>
      <c r="AC8800">
        <v>6</v>
      </c>
      <c r="AD8800">
        <v>0</v>
      </c>
      <c r="AE8800" t="s">
        <v>26480</v>
      </c>
      <c r="AF8800" t="s">
        <v>26481</v>
      </c>
      <c r="AG8800">
        <v>0.12</v>
      </c>
      <c r="AH8800" t="s">
        <v>36</v>
      </c>
      <c r="AI8800" t="s">
        <v>37</v>
      </c>
      <c r="AJ8800" t="s">
        <v>38</v>
      </c>
    </row>
    <row r="8801" spans="1:36" x14ac:dyDescent="0.25">
      <c r="A8801" t="s">
        <v>32</v>
      </c>
      <c r="B8801" t="s">
        <v>26482</v>
      </c>
      <c r="C8801">
        <f>YEAR(B8801)</f>
        <v>2024</v>
      </c>
      <c r="D8801">
        <v>60.8</v>
      </c>
      <c r="E8801">
        <v>50</v>
      </c>
      <c r="F8801">
        <v>56</v>
      </c>
      <c r="H8801" s="2">
        <f>IF(F8801-58.32&lt;=0,0,IF(F8801-58.32&lt;=1,1,2))</f>
        <v>0</v>
      </c>
      <c r="I8801">
        <v>60.8</v>
      </c>
      <c r="J8801">
        <v>50</v>
      </c>
      <c r="K8801">
        <v>56</v>
      </c>
      <c r="L8801">
        <v>47.2</v>
      </c>
      <c r="M8801">
        <v>72.7</v>
      </c>
      <c r="O8801">
        <v>6.0000000000000001E-3</v>
      </c>
      <c r="P8801">
        <v>100</v>
      </c>
      <c r="Q8801">
        <v>8.33</v>
      </c>
      <c r="R8801" t="s">
        <v>40</v>
      </c>
      <c r="S8801">
        <v>0</v>
      </c>
      <c r="T8801">
        <v>0</v>
      </c>
      <c r="U8801">
        <v>29.8</v>
      </c>
      <c r="V8801">
        <v>23</v>
      </c>
      <c r="W8801">
        <v>308.5</v>
      </c>
      <c r="X8801">
        <v>1010.3</v>
      </c>
      <c r="Y8801">
        <v>52.4</v>
      </c>
      <c r="Z8801">
        <v>6.2</v>
      </c>
      <c r="AA8801">
        <v>145.5</v>
      </c>
      <c r="AB8801">
        <v>12.5</v>
      </c>
      <c r="AC8801">
        <v>5</v>
      </c>
      <c r="AD8801">
        <v>0</v>
      </c>
      <c r="AE8801" t="s">
        <v>26483</v>
      </c>
      <c r="AF8801" t="s">
        <v>26484</v>
      </c>
      <c r="AG8801">
        <v>0.15</v>
      </c>
      <c r="AH8801" t="s">
        <v>56</v>
      </c>
      <c r="AI8801" t="s">
        <v>101</v>
      </c>
      <c r="AJ8801" t="s">
        <v>40</v>
      </c>
    </row>
    <row r="8802" spans="1:36" x14ac:dyDescent="0.25">
      <c r="A8802" t="s">
        <v>32</v>
      </c>
      <c r="B8802" t="s">
        <v>26485</v>
      </c>
      <c r="C8802">
        <f>YEAR(B8802)</f>
        <v>2024</v>
      </c>
      <c r="D8802">
        <v>57.2</v>
      </c>
      <c r="E8802">
        <v>51.8</v>
      </c>
      <c r="F8802">
        <v>55</v>
      </c>
      <c r="H8802" s="2">
        <f>IF(F8802-58.32&lt;=0,0,IF(F8802-58.32&lt;=1,1,2))</f>
        <v>0</v>
      </c>
      <c r="I8802">
        <v>57.2</v>
      </c>
      <c r="J8802">
        <v>51.8</v>
      </c>
      <c r="K8802">
        <v>55</v>
      </c>
      <c r="L8802">
        <v>47.4</v>
      </c>
      <c r="M8802">
        <v>75.900000000000006</v>
      </c>
      <c r="O8802">
        <v>0.45700000000000002</v>
      </c>
      <c r="P8802">
        <v>100</v>
      </c>
      <c r="Q8802">
        <v>16.670000000000002</v>
      </c>
      <c r="R8802" t="s">
        <v>40</v>
      </c>
      <c r="S8802">
        <v>0</v>
      </c>
      <c r="T8802">
        <v>0</v>
      </c>
      <c r="U8802">
        <v>36.9</v>
      </c>
      <c r="V8802">
        <v>27.7</v>
      </c>
      <c r="W8802">
        <v>330.9</v>
      </c>
      <c r="X8802">
        <v>1013.3</v>
      </c>
      <c r="Y8802">
        <v>82.6</v>
      </c>
      <c r="Z8802">
        <v>6.2</v>
      </c>
      <c r="AA8802">
        <v>134.69999999999999</v>
      </c>
      <c r="AB8802">
        <v>11.7</v>
      </c>
      <c r="AC8802">
        <v>5</v>
      </c>
      <c r="AD8802">
        <v>0</v>
      </c>
      <c r="AE8802" t="s">
        <v>26486</v>
      </c>
      <c r="AF8802" t="s">
        <v>26487</v>
      </c>
      <c r="AG8802">
        <v>0.19</v>
      </c>
      <c r="AH8802" t="s">
        <v>56</v>
      </c>
      <c r="AI8802" t="s">
        <v>111</v>
      </c>
      <c r="AJ8802" t="s">
        <v>40</v>
      </c>
    </row>
    <row r="8803" spans="1:36" x14ac:dyDescent="0.25">
      <c r="A8803" t="s">
        <v>32</v>
      </c>
      <c r="B8803" t="s">
        <v>26488</v>
      </c>
      <c r="C8803">
        <f>YEAR(B8803)</f>
        <v>2024</v>
      </c>
      <c r="D8803">
        <v>65</v>
      </c>
      <c r="E8803">
        <v>53.6</v>
      </c>
      <c r="F8803">
        <v>56.5</v>
      </c>
      <c r="H8803" s="2">
        <f>IF(F8803-58.32&lt;=0,0,IF(F8803-58.32&lt;=1,1,2))</f>
        <v>0</v>
      </c>
      <c r="I8803">
        <v>65</v>
      </c>
      <c r="J8803">
        <v>53.6</v>
      </c>
      <c r="K8803">
        <v>56.5</v>
      </c>
      <c r="L8803">
        <v>46.6</v>
      </c>
      <c r="M8803">
        <v>69.599999999999994</v>
      </c>
      <c r="O8803">
        <v>0.20899999999999999</v>
      </c>
      <c r="P8803">
        <v>100</v>
      </c>
      <c r="Q8803">
        <v>4.17</v>
      </c>
      <c r="R8803" t="s">
        <v>40</v>
      </c>
      <c r="S8803">
        <v>0</v>
      </c>
      <c r="T8803">
        <v>0</v>
      </c>
      <c r="U8803">
        <v>30.4</v>
      </c>
      <c r="V8803">
        <v>25.3</v>
      </c>
      <c r="W8803">
        <v>335.3</v>
      </c>
      <c r="X8803">
        <v>1016.8</v>
      </c>
      <c r="Y8803">
        <v>68</v>
      </c>
      <c r="Z8803">
        <v>6.2</v>
      </c>
      <c r="AA8803">
        <v>118.6</v>
      </c>
      <c r="AB8803">
        <v>10.3</v>
      </c>
      <c r="AC8803">
        <v>5</v>
      </c>
      <c r="AD8803">
        <v>0</v>
      </c>
      <c r="AE8803" t="s">
        <v>26489</v>
      </c>
      <c r="AF8803" t="s">
        <v>26490</v>
      </c>
      <c r="AG8803">
        <v>0.25</v>
      </c>
      <c r="AH8803" t="s">
        <v>56</v>
      </c>
      <c r="AI8803" t="s">
        <v>78</v>
      </c>
      <c r="AJ8803" t="s">
        <v>40</v>
      </c>
    </row>
    <row r="8804" spans="1:36" x14ac:dyDescent="0.25">
      <c r="A8804" t="s">
        <v>32</v>
      </c>
      <c r="B8804" t="s">
        <v>26491</v>
      </c>
      <c r="C8804">
        <f>YEAR(B8804)</f>
        <v>2024</v>
      </c>
      <c r="D8804">
        <v>57.2</v>
      </c>
      <c r="E8804">
        <v>53.6</v>
      </c>
      <c r="F8804">
        <v>55.4</v>
      </c>
      <c r="H8804" s="2">
        <f>IF(F8804-58.32&lt;=0,0,IF(F8804-58.32&lt;=1,1,2))</f>
        <v>0</v>
      </c>
      <c r="I8804">
        <v>57.2</v>
      </c>
      <c r="J8804">
        <v>53.6</v>
      </c>
      <c r="K8804">
        <v>55.4</v>
      </c>
      <c r="L8804">
        <v>45.9</v>
      </c>
      <c r="M8804">
        <v>70.599999999999994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33.6</v>
      </c>
      <c r="V8804">
        <v>21.9</v>
      </c>
      <c r="W8804">
        <v>321.5</v>
      </c>
      <c r="X8804">
        <v>1022.6</v>
      </c>
      <c r="Y8804">
        <v>81</v>
      </c>
      <c r="Z8804">
        <v>6.2</v>
      </c>
      <c r="AA8804">
        <v>105.3</v>
      </c>
      <c r="AB8804">
        <v>9.3000000000000007</v>
      </c>
      <c r="AC8804">
        <v>4</v>
      </c>
      <c r="AD8804">
        <v>0</v>
      </c>
      <c r="AE8804" t="s">
        <v>26492</v>
      </c>
      <c r="AF8804" t="s">
        <v>26493</v>
      </c>
      <c r="AG8804">
        <v>0.26</v>
      </c>
      <c r="AH8804" t="s">
        <v>36</v>
      </c>
      <c r="AI8804" t="s">
        <v>37</v>
      </c>
      <c r="AJ8804" t="s">
        <v>38</v>
      </c>
    </row>
    <row r="8805" spans="1:36" x14ac:dyDescent="0.25">
      <c r="A8805" t="s">
        <v>32</v>
      </c>
      <c r="B8805" t="s">
        <v>26494</v>
      </c>
      <c r="C8805">
        <f>YEAR(B8805)</f>
        <v>2024</v>
      </c>
      <c r="D8805">
        <v>59</v>
      </c>
      <c r="E8805">
        <v>55.4</v>
      </c>
      <c r="F8805">
        <v>57</v>
      </c>
      <c r="H8805" s="2">
        <f>IF(F8805-58.32&lt;=0,0,IF(F8805-58.32&lt;=1,1,2))</f>
        <v>0</v>
      </c>
      <c r="I8805">
        <v>59</v>
      </c>
      <c r="J8805">
        <v>55.4</v>
      </c>
      <c r="K8805">
        <v>57</v>
      </c>
      <c r="L8805">
        <v>45.9</v>
      </c>
      <c r="M8805">
        <v>66.8</v>
      </c>
      <c r="O8805">
        <v>0.01</v>
      </c>
      <c r="P8805">
        <v>100</v>
      </c>
      <c r="Q8805">
        <v>8.33</v>
      </c>
      <c r="R8805" t="s">
        <v>40</v>
      </c>
      <c r="S8805">
        <v>0</v>
      </c>
      <c r="T8805">
        <v>0</v>
      </c>
      <c r="U8805">
        <v>37.799999999999997</v>
      </c>
      <c r="V8805">
        <v>23</v>
      </c>
      <c r="W8805">
        <v>313.60000000000002</v>
      </c>
      <c r="X8805">
        <v>1025.4000000000001</v>
      </c>
      <c r="Y8805">
        <v>64.7</v>
      </c>
      <c r="Z8805">
        <v>6.2</v>
      </c>
      <c r="AA8805">
        <v>144</v>
      </c>
      <c r="AB8805">
        <v>12.3</v>
      </c>
      <c r="AC8805">
        <v>5</v>
      </c>
      <c r="AD8805">
        <v>0</v>
      </c>
      <c r="AE8805" t="s">
        <v>26495</v>
      </c>
      <c r="AF8805" t="s">
        <v>26496</v>
      </c>
      <c r="AG8805">
        <v>0.28999999999999998</v>
      </c>
      <c r="AH8805" t="s">
        <v>56</v>
      </c>
      <c r="AI8805" t="s">
        <v>57</v>
      </c>
      <c r="AJ8805" t="s">
        <v>40</v>
      </c>
    </row>
    <row r="8806" spans="1:36" x14ac:dyDescent="0.25">
      <c r="A8806" t="s">
        <v>32</v>
      </c>
      <c r="B8806" t="s">
        <v>26497</v>
      </c>
      <c r="C8806">
        <f>YEAR(B8806)</f>
        <v>2024</v>
      </c>
      <c r="D8806">
        <v>62.6</v>
      </c>
      <c r="E8806">
        <v>51.8</v>
      </c>
      <c r="F8806">
        <v>57.3</v>
      </c>
      <c r="H8806" s="2">
        <f>IF(F8806-58.32&lt;=0,0,IF(F8806-58.32&lt;=1,1,2))</f>
        <v>0</v>
      </c>
      <c r="I8806">
        <v>62.6</v>
      </c>
      <c r="J8806">
        <v>51.8</v>
      </c>
      <c r="K8806">
        <v>57.3</v>
      </c>
      <c r="L8806">
        <v>46.9</v>
      </c>
      <c r="M8806">
        <v>68.400000000000006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27.7</v>
      </c>
      <c r="V8806">
        <v>17.2</v>
      </c>
      <c r="W8806">
        <v>301.39999999999998</v>
      </c>
      <c r="X8806">
        <v>1023.5</v>
      </c>
      <c r="Y8806">
        <v>45.4</v>
      </c>
      <c r="Z8806">
        <v>6.2</v>
      </c>
      <c r="AA8806">
        <v>170.5</v>
      </c>
      <c r="AB8806">
        <v>14.8</v>
      </c>
      <c r="AC8806">
        <v>6</v>
      </c>
      <c r="AD8806">
        <v>0</v>
      </c>
      <c r="AE8806" t="s">
        <v>26498</v>
      </c>
      <c r="AF8806" t="s">
        <v>26499</v>
      </c>
      <c r="AG8806">
        <v>0.32</v>
      </c>
      <c r="AH8806" t="s">
        <v>36</v>
      </c>
      <c r="AI8806" t="s">
        <v>37</v>
      </c>
      <c r="AJ8806" t="s">
        <v>38</v>
      </c>
    </row>
    <row r="8807" spans="1:36" x14ac:dyDescent="0.25">
      <c r="A8807" t="s">
        <v>32</v>
      </c>
      <c r="B8807" t="s">
        <v>26500</v>
      </c>
      <c r="C8807">
        <f>YEAR(B8807)</f>
        <v>2024</v>
      </c>
      <c r="D8807">
        <v>59</v>
      </c>
      <c r="E8807">
        <v>48.2</v>
      </c>
      <c r="F8807">
        <v>53.9</v>
      </c>
      <c r="H8807" s="2">
        <f>IF(F8807-58.32&lt;=0,0,IF(F8807-58.32&lt;=1,1,2))</f>
        <v>0</v>
      </c>
      <c r="I8807">
        <v>59</v>
      </c>
      <c r="J8807">
        <v>45</v>
      </c>
      <c r="K8807">
        <v>53.5</v>
      </c>
      <c r="L8807">
        <v>46.6</v>
      </c>
      <c r="M8807">
        <v>76.7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15.9</v>
      </c>
      <c r="V8807">
        <v>6.9</v>
      </c>
      <c r="W8807">
        <v>170.2</v>
      </c>
      <c r="X8807">
        <v>1021.3</v>
      </c>
      <c r="Y8807">
        <v>54.7</v>
      </c>
      <c r="Z8807">
        <v>6.2</v>
      </c>
      <c r="AA8807">
        <v>169.7</v>
      </c>
      <c r="AB8807">
        <v>14.8</v>
      </c>
      <c r="AC8807">
        <v>6</v>
      </c>
      <c r="AD8807">
        <v>0</v>
      </c>
      <c r="AE8807" t="s">
        <v>26501</v>
      </c>
      <c r="AF8807" t="s">
        <v>26502</v>
      </c>
      <c r="AG8807">
        <v>0.36</v>
      </c>
      <c r="AH8807" t="s">
        <v>36</v>
      </c>
      <c r="AI8807" t="s">
        <v>37</v>
      </c>
      <c r="AJ8807" t="s">
        <v>38</v>
      </c>
    </row>
    <row r="8808" spans="1:36" x14ac:dyDescent="0.25">
      <c r="A8808" t="s">
        <v>32</v>
      </c>
      <c r="B8808" t="s">
        <v>26503</v>
      </c>
      <c r="C8808">
        <f>YEAR(B8808)</f>
        <v>2024</v>
      </c>
      <c r="D8808">
        <v>60.8</v>
      </c>
      <c r="E8808">
        <v>46.4</v>
      </c>
      <c r="F8808">
        <v>53.8</v>
      </c>
      <c r="H8808" s="2">
        <f>IF(F8808-58.32&lt;=0,0,IF(F8808-58.32&lt;=1,1,2))</f>
        <v>0</v>
      </c>
      <c r="I8808">
        <v>60.8</v>
      </c>
      <c r="J8808">
        <v>42.9</v>
      </c>
      <c r="K8808">
        <v>53</v>
      </c>
      <c r="L8808">
        <v>46.5</v>
      </c>
      <c r="M8808">
        <v>77.099999999999994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11.4</v>
      </c>
      <c r="V8808">
        <v>10.3</v>
      </c>
      <c r="W8808">
        <v>127.4</v>
      </c>
      <c r="X8808">
        <v>1022.4</v>
      </c>
      <c r="Y8808">
        <v>29.7</v>
      </c>
      <c r="Z8808">
        <v>6.2</v>
      </c>
      <c r="AA8808">
        <v>132.9</v>
      </c>
      <c r="AB8808">
        <v>11.4</v>
      </c>
      <c r="AC8808">
        <v>5</v>
      </c>
      <c r="AD8808">
        <v>0</v>
      </c>
      <c r="AE8808" t="s">
        <v>26504</v>
      </c>
      <c r="AF8808" t="s">
        <v>26505</v>
      </c>
      <c r="AG8808">
        <v>0.39</v>
      </c>
      <c r="AH8808" t="s">
        <v>36</v>
      </c>
      <c r="AI8808" t="s">
        <v>37</v>
      </c>
      <c r="AJ8808" t="s">
        <v>38</v>
      </c>
    </row>
    <row r="8809" spans="1:36" x14ac:dyDescent="0.25">
      <c r="A8809" t="s">
        <v>32</v>
      </c>
      <c r="B8809" t="s">
        <v>26506</v>
      </c>
      <c r="C8809">
        <f>YEAR(B8809)</f>
        <v>2024</v>
      </c>
      <c r="D8809">
        <v>62.6</v>
      </c>
      <c r="E8809">
        <v>48.2</v>
      </c>
      <c r="F8809">
        <v>55.7</v>
      </c>
      <c r="H8809" s="2">
        <f>IF(F8809-58.32&lt;=0,0,IF(F8809-58.32&lt;=1,1,2))</f>
        <v>0</v>
      </c>
      <c r="I8809">
        <v>62.6</v>
      </c>
      <c r="J8809">
        <v>44.1</v>
      </c>
      <c r="K8809">
        <v>55.2</v>
      </c>
      <c r="L8809">
        <v>48.9</v>
      </c>
      <c r="M8809">
        <v>78.400000000000006</v>
      </c>
      <c r="O8809">
        <v>1E-3</v>
      </c>
      <c r="P8809">
        <v>100</v>
      </c>
      <c r="Q8809">
        <v>4.17</v>
      </c>
      <c r="R8809" t="s">
        <v>40</v>
      </c>
      <c r="S8809">
        <v>0</v>
      </c>
      <c r="T8809">
        <v>0</v>
      </c>
      <c r="U8809">
        <v>12.8</v>
      </c>
      <c r="V8809">
        <v>9.1999999999999993</v>
      </c>
      <c r="W8809">
        <v>148.4</v>
      </c>
      <c r="X8809">
        <v>1022.1</v>
      </c>
      <c r="Y8809">
        <v>48.5</v>
      </c>
      <c r="Z8809">
        <v>6.2</v>
      </c>
      <c r="AA8809">
        <v>161.1</v>
      </c>
      <c r="AB8809">
        <v>13.9</v>
      </c>
      <c r="AC8809">
        <v>6</v>
      </c>
      <c r="AD8809">
        <v>0</v>
      </c>
      <c r="AE8809" t="s">
        <v>26507</v>
      </c>
      <c r="AF8809" t="s">
        <v>26508</v>
      </c>
      <c r="AG8809">
        <v>0.43</v>
      </c>
      <c r="AH8809" t="s">
        <v>56</v>
      </c>
      <c r="AI8809" t="s">
        <v>2394</v>
      </c>
      <c r="AJ8809" t="s">
        <v>40</v>
      </c>
    </row>
    <row r="8810" spans="1:36" x14ac:dyDescent="0.25">
      <c r="A8810" t="s">
        <v>32</v>
      </c>
      <c r="B8810" t="s">
        <v>26509</v>
      </c>
      <c r="C8810">
        <f>YEAR(B8810)</f>
        <v>2024</v>
      </c>
      <c r="D8810">
        <v>66.2</v>
      </c>
      <c r="E8810">
        <v>50</v>
      </c>
      <c r="F8810">
        <v>57.4</v>
      </c>
      <c r="H8810" s="2">
        <f>IF(F8810-58.32&lt;=0,0,IF(F8810-58.32&lt;=1,1,2))</f>
        <v>0</v>
      </c>
      <c r="I8810">
        <v>66.2</v>
      </c>
      <c r="J8810">
        <v>50</v>
      </c>
      <c r="K8810">
        <v>57.4</v>
      </c>
      <c r="L8810">
        <v>48.5</v>
      </c>
      <c r="M8810">
        <v>72.900000000000006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12.8</v>
      </c>
      <c r="V8810">
        <v>12.8</v>
      </c>
      <c r="W8810">
        <v>140</v>
      </c>
      <c r="X8810">
        <v>1020.6</v>
      </c>
      <c r="Y8810">
        <v>36.4</v>
      </c>
      <c r="Z8810">
        <v>6.2</v>
      </c>
      <c r="AA8810">
        <v>195.7</v>
      </c>
      <c r="AB8810">
        <v>17</v>
      </c>
      <c r="AC8810">
        <v>7</v>
      </c>
      <c r="AD8810">
        <v>0</v>
      </c>
      <c r="AE8810" t="s">
        <v>26510</v>
      </c>
      <c r="AF8810" t="s">
        <v>26511</v>
      </c>
      <c r="AG8810">
        <v>0.46</v>
      </c>
      <c r="AH8810" t="s">
        <v>36</v>
      </c>
      <c r="AI8810" t="s">
        <v>37</v>
      </c>
      <c r="AJ8810" t="s">
        <v>38</v>
      </c>
    </row>
    <row r="8811" spans="1:36" x14ac:dyDescent="0.25">
      <c r="A8811" t="s">
        <v>32</v>
      </c>
      <c r="B8811" t="s">
        <v>26512</v>
      </c>
      <c r="C8811">
        <f>YEAR(B8811)</f>
        <v>2024</v>
      </c>
      <c r="D8811">
        <v>73.400000000000006</v>
      </c>
      <c r="E8811">
        <v>47.7</v>
      </c>
      <c r="F8811">
        <v>59.1</v>
      </c>
      <c r="H8811" s="2">
        <f>IF(F8811-58.32&lt;=0,0,IF(F8811-58.32&lt;=1,1,2))</f>
        <v>1</v>
      </c>
      <c r="I8811">
        <v>73.400000000000006</v>
      </c>
      <c r="J8811">
        <v>46.3</v>
      </c>
      <c r="K8811">
        <v>59.1</v>
      </c>
      <c r="L8811">
        <v>51</v>
      </c>
      <c r="M8811">
        <v>75.8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23</v>
      </c>
      <c r="V8811">
        <v>12.7</v>
      </c>
      <c r="W8811">
        <v>153.9</v>
      </c>
      <c r="X8811">
        <v>1021.5</v>
      </c>
      <c r="Y8811">
        <v>17.399999999999999</v>
      </c>
      <c r="Z8811">
        <v>6.2</v>
      </c>
      <c r="AA8811">
        <v>201.9</v>
      </c>
      <c r="AB8811">
        <v>17.5</v>
      </c>
      <c r="AC8811">
        <v>7</v>
      </c>
      <c r="AD8811">
        <v>0</v>
      </c>
      <c r="AE8811" t="s">
        <v>26513</v>
      </c>
      <c r="AF8811" t="s">
        <v>26514</v>
      </c>
      <c r="AG8811">
        <v>0.5</v>
      </c>
      <c r="AH8811" t="s">
        <v>330</v>
      </c>
      <c r="AI8811" t="s">
        <v>9140</v>
      </c>
      <c r="AJ8811" t="s">
        <v>331</v>
      </c>
    </row>
    <row r="8812" spans="1:36" x14ac:dyDescent="0.25">
      <c r="A8812" t="s">
        <v>32</v>
      </c>
      <c r="B8812" t="s">
        <v>26515</v>
      </c>
      <c r="C8812">
        <f>YEAR(B8812)</f>
        <v>2024</v>
      </c>
      <c r="D8812">
        <v>68</v>
      </c>
      <c r="E8812">
        <v>53.6</v>
      </c>
      <c r="F8812">
        <v>61.6</v>
      </c>
      <c r="H8812" s="2">
        <f>IF(F8812-58.32&lt;=0,0,IF(F8812-58.32&lt;=1,1,2))</f>
        <v>2</v>
      </c>
      <c r="I8812">
        <v>68</v>
      </c>
      <c r="J8812">
        <v>53.6</v>
      </c>
      <c r="K8812">
        <v>61.6</v>
      </c>
      <c r="L8812">
        <v>46.5</v>
      </c>
      <c r="M8812">
        <v>58.8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40.299999999999997</v>
      </c>
      <c r="V8812">
        <v>20.8</v>
      </c>
      <c r="W8812">
        <v>165.1</v>
      </c>
      <c r="X8812">
        <v>1016.5</v>
      </c>
      <c r="Y8812">
        <v>40.1</v>
      </c>
      <c r="Z8812">
        <v>6.2</v>
      </c>
      <c r="AA8812">
        <v>194.8</v>
      </c>
      <c r="AB8812">
        <v>16.899999999999999</v>
      </c>
      <c r="AC8812">
        <v>7</v>
      </c>
      <c r="AD8812">
        <v>0</v>
      </c>
      <c r="AE8812" t="s">
        <v>26516</v>
      </c>
      <c r="AF8812" t="s">
        <v>26517</v>
      </c>
      <c r="AG8812">
        <v>0.53</v>
      </c>
      <c r="AH8812" t="s">
        <v>36</v>
      </c>
      <c r="AI8812" t="s">
        <v>37</v>
      </c>
      <c r="AJ8812" t="s">
        <v>38</v>
      </c>
    </row>
    <row r="8813" spans="1:36" x14ac:dyDescent="0.25">
      <c r="A8813" t="s">
        <v>32</v>
      </c>
      <c r="B8813" t="s">
        <v>26518</v>
      </c>
      <c r="C8813">
        <f>YEAR(B8813)</f>
        <v>2024</v>
      </c>
      <c r="D8813">
        <v>66.2</v>
      </c>
      <c r="E8813">
        <v>55.4</v>
      </c>
      <c r="F8813">
        <v>59.9</v>
      </c>
      <c r="H8813" s="2">
        <f>IF(F8813-58.32&lt;=0,0,IF(F8813-58.32&lt;=1,1,2))</f>
        <v>2</v>
      </c>
      <c r="I8813">
        <v>66.2</v>
      </c>
      <c r="J8813">
        <v>55.4</v>
      </c>
      <c r="K8813">
        <v>59.9</v>
      </c>
      <c r="L8813">
        <v>49.8</v>
      </c>
      <c r="M8813">
        <v>70.7</v>
      </c>
      <c r="O8813">
        <v>1.7999999999999999E-2</v>
      </c>
      <c r="P8813">
        <v>100</v>
      </c>
      <c r="Q8813">
        <v>8.33</v>
      </c>
      <c r="R8813" t="s">
        <v>40</v>
      </c>
      <c r="S8813">
        <v>0</v>
      </c>
      <c r="T8813">
        <v>0</v>
      </c>
      <c r="U8813">
        <v>38</v>
      </c>
      <c r="V8813">
        <v>24.2</v>
      </c>
      <c r="W8813">
        <v>174.4</v>
      </c>
      <c r="X8813">
        <v>1006.9</v>
      </c>
      <c r="Y8813">
        <v>68.400000000000006</v>
      </c>
      <c r="Z8813">
        <v>6.1</v>
      </c>
      <c r="AA8813">
        <v>153.5</v>
      </c>
      <c r="AB8813">
        <v>13.3</v>
      </c>
      <c r="AC8813">
        <v>6</v>
      </c>
      <c r="AD8813">
        <v>0</v>
      </c>
      <c r="AE8813" t="s">
        <v>26519</v>
      </c>
      <c r="AF8813" t="s">
        <v>26520</v>
      </c>
      <c r="AG8813">
        <v>0.56000000000000005</v>
      </c>
      <c r="AH8813" t="s">
        <v>56</v>
      </c>
      <c r="AI8813" t="s">
        <v>57</v>
      </c>
      <c r="AJ8813" t="s">
        <v>40</v>
      </c>
    </row>
    <row r="8814" spans="1:36" x14ac:dyDescent="0.25">
      <c r="A8814" t="s">
        <v>32</v>
      </c>
      <c r="B8814" t="s">
        <v>26521</v>
      </c>
      <c r="C8814">
        <f>YEAR(B8814)</f>
        <v>2024</v>
      </c>
      <c r="D8814">
        <v>64.400000000000006</v>
      </c>
      <c r="E8814">
        <v>55.4</v>
      </c>
      <c r="F8814">
        <v>60.1</v>
      </c>
      <c r="H8814" s="2">
        <f>IF(F8814-58.32&lt;=0,0,IF(F8814-58.32&lt;=1,1,2))</f>
        <v>2</v>
      </c>
      <c r="I8814">
        <v>64.400000000000006</v>
      </c>
      <c r="J8814">
        <v>55.4</v>
      </c>
      <c r="K8814">
        <v>60.1</v>
      </c>
      <c r="L8814">
        <v>54</v>
      </c>
      <c r="M8814">
        <v>80.5</v>
      </c>
      <c r="O8814">
        <v>1.7000000000000001E-2</v>
      </c>
      <c r="P8814">
        <v>100</v>
      </c>
      <c r="Q8814">
        <v>8.33</v>
      </c>
      <c r="R8814" t="s">
        <v>40</v>
      </c>
      <c r="S8814">
        <v>0</v>
      </c>
      <c r="T8814">
        <v>0</v>
      </c>
      <c r="U8814">
        <v>16.100000000000001</v>
      </c>
      <c r="V8814">
        <v>19.7</v>
      </c>
      <c r="W8814">
        <v>289.8</v>
      </c>
      <c r="X8814">
        <v>1014.4</v>
      </c>
      <c r="Y8814">
        <v>64.7</v>
      </c>
      <c r="Z8814">
        <v>6.2</v>
      </c>
      <c r="AA8814">
        <v>159.9</v>
      </c>
      <c r="AB8814">
        <v>13.9</v>
      </c>
      <c r="AC8814">
        <v>6</v>
      </c>
      <c r="AD8814">
        <v>0</v>
      </c>
      <c r="AE8814" t="s">
        <v>26522</v>
      </c>
      <c r="AF8814" t="s">
        <v>26523</v>
      </c>
      <c r="AG8814">
        <v>0.6</v>
      </c>
      <c r="AH8814" t="s">
        <v>56</v>
      </c>
      <c r="AI8814" t="s">
        <v>1166</v>
      </c>
      <c r="AJ8814" t="s">
        <v>40</v>
      </c>
    </row>
    <row r="8815" spans="1:36" x14ac:dyDescent="0.25">
      <c r="A8815" t="s">
        <v>32</v>
      </c>
      <c r="B8815" t="s">
        <v>26524</v>
      </c>
      <c r="C8815">
        <f>YEAR(B8815)</f>
        <v>2024</v>
      </c>
      <c r="D8815">
        <v>68</v>
      </c>
      <c r="E8815">
        <v>53.6</v>
      </c>
      <c r="F8815">
        <v>59.7</v>
      </c>
      <c r="H8815" s="2">
        <f>IF(F8815-58.32&lt;=0,0,IF(F8815-58.32&lt;=1,1,2))</f>
        <v>2</v>
      </c>
      <c r="I8815">
        <v>68</v>
      </c>
      <c r="J8815">
        <v>53.6</v>
      </c>
      <c r="K8815">
        <v>59.7</v>
      </c>
      <c r="L8815">
        <v>52.7</v>
      </c>
      <c r="M8815">
        <v>78.7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27.7</v>
      </c>
      <c r="V8815">
        <v>23</v>
      </c>
      <c r="W8815">
        <v>170.9</v>
      </c>
      <c r="X8815">
        <v>1018.3</v>
      </c>
      <c r="Y8815">
        <v>39.700000000000003</v>
      </c>
      <c r="Z8815">
        <v>6.2</v>
      </c>
      <c r="AA8815">
        <v>159.1</v>
      </c>
      <c r="AB8815">
        <v>13.7</v>
      </c>
      <c r="AC8815">
        <v>5</v>
      </c>
      <c r="AD8815">
        <v>0</v>
      </c>
      <c r="AE8815" t="s">
        <v>26525</v>
      </c>
      <c r="AF8815" t="s">
        <v>26526</v>
      </c>
      <c r="AG8815">
        <v>0.63</v>
      </c>
      <c r="AH8815" t="s">
        <v>36</v>
      </c>
      <c r="AI8815" t="s">
        <v>37</v>
      </c>
      <c r="AJ8815" t="s">
        <v>38</v>
      </c>
    </row>
    <row r="8816" spans="1:36" x14ac:dyDescent="0.25">
      <c r="A8816" t="s">
        <v>32</v>
      </c>
      <c r="B8816" t="s">
        <v>26527</v>
      </c>
      <c r="C8816">
        <f>YEAR(B8816)</f>
        <v>2024</v>
      </c>
      <c r="D8816">
        <v>68</v>
      </c>
      <c r="E8816">
        <v>59</v>
      </c>
      <c r="F8816">
        <v>62.7</v>
      </c>
      <c r="H8816" s="2">
        <f>IF(F8816-58.32&lt;=0,0,IF(F8816-58.32&lt;=1,1,2))</f>
        <v>2</v>
      </c>
      <c r="I8816">
        <v>68</v>
      </c>
      <c r="J8816">
        <v>59</v>
      </c>
      <c r="K8816">
        <v>62.7</v>
      </c>
      <c r="L8816">
        <v>46.7</v>
      </c>
      <c r="M8816">
        <v>56.9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32.4</v>
      </c>
      <c r="V8816">
        <v>24.2</v>
      </c>
      <c r="W8816">
        <v>164.7</v>
      </c>
      <c r="X8816">
        <v>1016.1</v>
      </c>
      <c r="Y8816">
        <v>40.799999999999997</v>
      </c>
      <c r="Z8816">
        <v>6.2</v>
      </c>
      <c r="AA8816">
        <v>168.8</v>
      </c>
      <c r="AB8816">
        <v>14.8</v>
      </c>
      <c r="AC8816">
        <v>6</v>
      </c>
      <c r="AD8816">
        <v>0</v>
      </c>
      <c r="AE8816" t="s">
        <v>26528</v>
      </c>
      <c r="AF8816" t="s">
        <v>26529</v>
      </c>
      <c r="AG8816">
        <v>0.66</v>
      </c>
      <c r="AH8816" t="s">
        <v>36</v>
      </c>
      <c r="AI8816" t="s">
        <v>37</v>
      </c>
      <c r="AJ8816" t="s">
        <v>38</v>
      </c>
    </row>
    <row r="8817" spans="1:36" x14ac:dyDescent="0.25">
      <c r="A8817" t="s">
        <v>32</v>
      </c>
      <c r="B8817" t="s">
        <v>26530</v>
      </c>
      <c r="C8817">
        <f>YEAR(B8817)</f>
        <v>2024</v>
      </c>
      <c r="D8817">
        <v>66.2</v>
      </c>
      <c r="E8817">
        <v>58.9</v>
      </c>
      <c r="F8817">
        <v>61.9</v>
      </c>
      <c r="G8817" s="2">
        <f>AVERAGE(F8817:F8908)</f>
        <v>64.93260869565222</v>
      </c>
      <c r="H8817" s="2">
        <f>IF(F8817-64.93&lt;=0,0,IF(F8817-64.93&lt;=1,1,2))</f>
        <v>0</v>
      </c>
      <c r="I8817">
        <v>66.2</v>
      </c>
      <c r="J8817">
        <v>58.9</v>
      </c>
      <c r="K8817">
        <v>61.9</v>
      </c>
      <c r="L8817">
        <v>48</v>
      </c>
      <c r="M8817">
        <v>62</v>
      </c>
      <c r="O8817">
        <v>7.9000000000000001E-2</v>
      </c>
      <c r="P8817">
        <v>100</v>
      </c>
      <c r="Q8817">
        <v>4.17</v>
      </c>
      <c r="R8817" t="s">
        <v>40</v>
      </c>
      <c r="S8817">
        <v>0</v>
      </c>
      <c r="T8817">
        <v>0</v>
      </c>
      <c r="U8817">
        <v>35.799999999999997</v>
      </c>
      <c r="V8817">
        <v>25.2</v>
      </c>
      <c r="W8817">
        <v>187</v>
      </c>
      <c r="X8817">
        <v>1010.9</v>
      </c>
      <c r="Y8817">
        <v>73.5</v>
      </c>
      <c r="Z8817">
        <v>6</v>
      </c>
      <c r="AA8817">
        <v>97.9</v>
      </c>
      <c r="AB8817">
        <v>8.5</v>
      </c>
      <c r="AC8817">
        <v>4</v>
      </c>
      <c r="AD8817">
        <v>0</v>
      </c>
      <c r="AE8817" t="s">
        <v>26531</v>
      </c>
      <c r="AF8817" t="s">
        <v>26532</v>
      </c>
      <c r="AG8817">
        <v>0.7</v>
      </c>
      <c r="AH8817" t="s">
        <v>56</v>
      </c>
      <c r="AI8817" t="s">
        <v>61</v>
      </c>
      <c r="AJ8817" t="s">
        <v>40</v>
      </c>
    </row>
    <row r="8818" spans="1:36" x14ac:dyDescent="0.25">
      <c r="A8818" t="s">
        <v>32</v>
      </c>
      <c r="B8818" t="s">
        <v>26533</v>
      </c>
      <c r="C8818">
        <f>YEAR(B8818)</f>
        <v>2024</v>
      </c>
      <c r="D8818">
        <v>64.400000000000006</v>
      </c>
      <c r="E8818">
        <v>51.8</v>
      </c>
      <c r="F8818">
        <v>58.3</v>
      </c>
      <c r="H8818" s="2">
        <f>IF(F8818-64.93&lt;=0,0,IF(F8818-64.93&lt;=1,1,2))</f>
        <v>0</v>
      </c>
      <c r="I8818">
        <v>64.400000000000006</v>
      </c>
      <c r="J8818">
        <v>51.8</v>
      </c>
      <c r="K8818">
        <v>58.3</v>
      </c>
      <c r="L8818">
        <v>49.4</v>
      </c>
      <c r="M8818">
        <v>72.7</v>
      </c>
      <c r="O8818">
        <v>0.02</v>
      </c>
      <c r="P8818">
        <v>100</v>
      </c>
      <c r="Q8818">
        <v>4.17</v>
      </c>
      <c r="R8818" t="s">
        <v>40</v>
      </c>
      <c r="S8818">
        <v>0</v>
      </c>
      <c r="T8818">
        <v>0</v>
      </c>
      <c r="U8818">
        <v>28.6</v>
      </c>
      <c r="V8818">
        <v>17.2</v>
      </c>
      <c r="W8818">
        <v>225.8</v>
      </c>
      <c r="X8818">
        <v>1013</v>
      </c>
      <c r="Y8818">
        <v>45.2</v>
      </c>
      <c r="Z8818">
        <v>6.1</v>
      </c>
      <c r="AA8818">
        <v>161.19999999999999</v>
      </c>
      <c r="AB8818">
        <v>14</v>
      </c>
      <c r="AC8818">
        <v>5</v>
      </c>
      <c r="AD8818">
        <v>0</v>
      </c>
      <c r="AE8818" t="s">
        <v>26534</v>
      </c>
      <c r="AF8818" t="s">
        <v>26535</v>
      </c>
      <c r="AG8818">
        <v>0.73</v>
      </c>
      <c r="AH8818" t="s">
        <v>56</v>
      </c>
      <c r="AI8818" t="s">
        <v>61</v>
      </c>
      <c r="AJ8818" t="s">
        <v>40</v>
      </c>
    </row>
    <row r="8819" spans="1:36" x14ac:dyDescent="0.25">
      <c r="A8819" t="s">
        <v>32</v>
      </c>
      <c r="B8819" t="s">
        <v>26536</v>
      </c>
      <c r="C8819">
        <f>YEAR(B8819)</f>
        <v>2024</v>
      </c>
      <c r="D8819">
        <v>66.2</v>
      </c>
      <c r="E8819">
        <v>51.8</v>
      </c>
      <c r="F8819">
        <v>58</v>
      </c>
      <c r="H8819" s="2">
        <f>IF(F8819-64.93&lt;=0,0,IF(F8819-64.93&lt;=1,1,2))</f>
        <v>0</v>
      </c>
      <c r="I8819">
        <v>66.2</v>
      </c>
      <c r="J8819">
        <v>51.8</v>
      </c>
      <c r="K8819">
        <v>58</v>
      </c>
      <c r="L8819">
        <v>49.3</v>
      </c>
      <c r="M8819">
        <v>73.900000000000006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19.7</v>
      </c>
      <c r="V8819">
        <v>17.2</v>
      </c>
      <c r="W8819">
        <v>255</v>
      </c>
      <c r="X8819">
        <v>1015.4</v>
      </c>
      <c r="Y8819">
        <v>34.299999999999997</v>
      </c>
      <c r="Z8819">
        <v>6.2</v>
      </c>
      <c r="AA8819">
        <v>180.2</v>
      </c>
      <c r="AB8819">
        <v>15.6</v>
      </c>
      <c r="AC8819">
        <v>7</v>
      </c>
      <c r="AD8819">
        <v>0</v>
      </c>
      <c r="AE8819" t="s">
        <v>26537</v>
      </c>
      <c r="AF8819" t="s">
        <v>26538</v>
      </c>
      <c r="AG8819">
        <v>0.75</v>
      </c>
      <c r="AH8819" t="s">
        <v>36</v>
      </c>
      <c r="AI8819" t="s">
        <v>37</v>
      </c>
      <c r="AJ8819" t="s">
        <v>38</v>
      </c>
    </row>
    <row r="8820" spans="1:36" x14ac:dyDescent="0.25">
      <c r="A8820" t="s">
        <v>32</v>
      </c>
      <c r="B8820" t="s">
        <v>26539</v>
      </c>
      <c r="C8820">
        <f>YEAR(B8820)</f>
        <v>2024</v>
      </c>
      <c r="D8820">
        <v>68</v>
      </c>
      <c r="E8820">
        <v>50</v>
      </c>
      <c r="F8820">
        <v>57.9</v>
      </c>
      <c r="H8820" s="2">
        <f>IF(F8820-64.93&lt;=0,0,IF(F8820-64.93&lt;=1,1,2))</f>
        <v>0</v>
      </c>
      <c r="I8820">
        <v>68</v>
      </c>
      <c r="J8820">
        <v>47.7</v>
      </c>
      <c r="K8820">
        <v>57.8</v>
      </c>
      <c r="L8820">
        <v>49.6</v>
      </c>
      <c r="M8820">
        <v>75.3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24.2</v>
      </c>
      <c r="V8820">
        <v>23</v>
      </c>
      <c r="W8820">
        <v>151.4</v>
      </c>
      <c r="X8820">
        <v>1013.8</v>
      </c>
      <c r="Y8820">
        <v>27.8</v>
      </c>
      <c r="Z8820">
        <v>6.2</v>
      </c>
      <c r="AA8820">
        <v>214.7</v>
      </c>
      <c r="AB8820">
        <v>18.600000000000001</v>
      </c>
      <c r="AC8820">
        <v>8</v>
      </c>
      <c r="AD8820">
        <v>0</v>
      </c>
      <c r="AE8820" t="s">
        <v>26540</v>
      </c>
      <c r="AF8820" t="s">
        <v>26541</v>
      </c>
      <c r="AG8820">
        <v>0.8</v>
      </c>
      <c r="AH8820" t="s">
        <v>36</v>
      </c>
      <c r="AI8820" t="s">
        <v>37</v>
      </c>
      <c r="AJ8820" t="s">
        <v>38</v>
      </c>
    </row>
    <row r="8821" spans="1:36" x14ac:dyDescent="0.25">
      <c r="A8821" t="s">
        <v>32</v>
      </c>
      <c r="B8821" t="s">
        <v>26542</v>
      </c>
      <c r="C8821">
        <f>YEAR(B8821)</f>
        <v>2024</v>
      </c>
      <c r="D8821">
        <v>64.400000000000006</v>
      </c>
      <c r="E8821">
        <v>55.4</v>
      </c>
      <c r="F8821">
        <v>59.2</v>
      </c>
      <c r="H8821" s="2">
        <f>IF(F8821-64.93&lt;=0,0,IF(F8821-64.93&lt;=1,1,2))</f>
        <v>0</v>
      </c>
      <c r="I8821">
        <v>64.400000000000006</v>
      </c>
      <c r="J8821">
        <v>55.4</v>
      </c>
      <c r="K8821">
        <v>59.2</v>
      </c>
      <c r="L8821">
        <v>48.3</v>
      </c>
      <c r="M8821">
        <v>67.599999999999994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31.1</v>
      </c>
      <c r="V8821">
        <v>21.9</v>
      </c>
      <c r="W8821">
        <v>240</v>
      </c>
      <c r="X8821">
        <v>1010.4</v>
      </c>
      <c r="Y8821">
        <v>56.5</v>
      </c>
      <c r="Z8821">
        <v>6.2</v>
      </c>
      <c r="AA8821">
        <v>195.2</v>
      </c>
      <c r="AB8821">
        <v>17</v>
      </c>
      <c r="AC8821">
        <v>7</v>
      </c>
      <c r="AD8821">
        <v>0</v>
      </c>
      <c r="AE8821" t="s">
        <v>26543</v>
      </c>
      <c r="AF8821" t="s">
        <v>26544</v>
      </c>
      <c r="AG8821">
        <v>0.83</v>
      </c>
      <c r="AH8821" t="s">
        <v>36</v>
      </c>
      <c r="AI8821" t="s">
        <v>37</v>
      </c>
      <c r="AJ8821" t="s">
        <v>38</v>
      </c>
    </row>
    <row r="8822" spans="1:36" x14ac:dyDescent="0.25">
      <c r="A8822" t="s">
        <v>32</v>
      </c>
      <c r="B8822" t="s">
        <v>26545</v>
      </c>
      <c r="C8822">
        <f>YEAR(B8822)</f>
        <v>2024</v>
      </c>
      <c r="D8822">
        <v>62.6</v>
      </c>
      <c r="E8822">
        <v>50</v>
      </c>
      <c r="F8822">
        <v>57.7</v>
      </c>
      <c r="H8822" s="2">
        <f>IF(F8822-64.93&lt;=0,0,IF(F8822-64.93&lt;=1,1,2))</f>
        <v>0</v>
      </c>
      <c r="I8822">
        <v>62.6</v>
      </c>
      <c r="J8822">
        <v>50</v>
      </c>
      <c r="K8822">
        <v>57.7</v>
      </c>
      <c r="L8822">
        <v>48.1</v>
      </c>
      <c r="M8822">
        <v>70.900000000000006</v>
      </c>
      <c r="O8822">
        <v>2.7E-2</v>
      </c>
      <c r="P8822">
        <v>100</v>
      </c>
      <c r="Q8822">
        <v>4.17</v>
      </c>
      <c r="R8822" t="s">
        <v>40</v>
      </c>
      <c r="S8822">
        <v>0</v>
      </c>
      <c r="T8822">
        <v>0</v>
      </c>
      <c r="U8822">
        <v>27.1</v>
      </c>
      <c r="V8822">
        <v>16.100000000000001</v>
      </c>
      <c r="W8822">
        <v>281.10000000000002</v>
      </c>
      <c r="X8822">
        <v>1015.4</v>
      </c>
      <c r="Y8822">
        <v>38.5</v>
      </c>
      <c r="Z8822">
        <v>6.2</v>
      </c>
      <c r="AA8822">
        <v>184.7</v>
      </c>
      <c r="AB8822">
        <v>15.9</v>
      </c>
      <c r="AC8822">
        <v>7</v>
      </c>
      <c r="AD8822">
        <v>0</v>
      </c>
      <c r="AE8822" t="s">
        <v>26546</v>
      </c>
      <c r="AF8822" t="s">
        <v>26547</v>
      </c>
      <c r="AG8822">
        <v>0.87</v>
      </c>
      <c r="AH8822" t="s">
        <v>56</v>
      </c>
      <c r="AI8822" t="s">
        <v>61</v>
      </c>
      <c r="AJ8822" t="s">
        <v>40</v>
      </c>
    </row>
    <row r="8823" spans="1:36" x14ac:dyDescent="0.25">
      <c r="A8823" t="s">
        <v>32</v>
      </c>
      <c r="B8823" t="s">
        <v>26548</v>
      </c>
      <c r="C8823">
        <f>YEAR(B8823)</f>
        <v>2024</v>
      </c>
      <c r="D8823">
        <v>64.400000000000006</v>
      </c>
      <c r="E8823">
        <v>46.4</v>
      </c>
      <c r="F8823">
        <v>56.9</v>
      </c>
      <c r="H8823" s="2">
        <f>IF(F8823-64.93&lt;=0,0,IF(F8823-64.93&lt;=1,1,2))</f>
        <v>0</v>
      </c>
      <c r="I8823">
        <v>64.400000000000006</v>
      </c>
      <c r="J8823">
        <v>42.4</v>
      </c>
      <c r="K8823">
        <v>56.6</v>
      </c>
      <c r="L8823">
        <v>48.5</v>
      </c>
      <c r="M8823">
        <v>74.7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18.3</v>
      </c>
      <c r="V8823">
        <v>18.3</v>
      </c>
      <c r="W8823">
        <v>265.2</v>
      </c>
      <c r="X8823">
        <v>1017.6</v>
      </c>
      <c r="Y8823">
        <v>45.9</v>
      </c>
      <c r="Z8823">
        <v>6.2</v>
      </c>
      <c r="AA8823">
        <v>183.4</v>
      </c>
      <c r="AB8823">
        <v>16</v>
      </c>
      <c r="AC8823">
        <v>7</v>
      </c>
      <c r="AD8823">
        <v>0</v>
      </c>
      <c r="AE8823" t="s">
        <v>26549</v>
      </c>
      <c r="AF8823" t="s">
        <v>26550</v>
      </c>
      <c r="AG8823">
        <v>0.9</v>
      </c>
      <c r="AH8823" t="s">
        <v>36</v>
      </c>
      <c r="AI8823" t="s">
        <v>174</v>
      </c>
      <c r="AJ8823" t="s">
        <v>38</v>
      </c>
    </row>
    <row r="8824" spans="1:36" x14ac:dyDescent="0.25">
      <c r="A8824" t="s">
        <v>32</v>
      </c>
      <c r="B8824" t="s">
        <v>26551</v>
      </c>
      <c r="C8824">
        <f>YEAR(B8824)</f>
        <v>2024</v>
      </c>
      <c r="D8824">
        <v>64.400000000000006</v>
      </c>
      <c r="E8824">
        <v>51.8</v>
      </c>
      <c r="F8824">
        <v>57.7</v>
      </c>
      <c r="H8824" s="2">
        <f>IF(F8824-64.93&lt;=0,0,IF(F8824-64.93&lt;=1,1,2))</f>
        <v>0</v>
      </c>
      <c r="I8824">
        <v>64.400000000000006</v>
      </c>
      <c r="J8824">
        <v>51.8</v>
      </c>
      <c r="K8824">
        <v>57.7</v>
      </c>
      <c r="L8824">
        <v>46.6</v>
      </c>
      <c r="M8824">
        <v>68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26.4</v>
      </c>
      <c r="V8824">
        <v>23</v>
      </c>
      <c r="W8824">
        <v>286.60000000000002</v>
      </c>
      <c r="X8824">
        <v>1017.1</v>
      </c>
      <c r="Y8824">
        <v>46.3</v>
      </c>
      <c r="Z8824">
        <v>6.2</v>
      </c>
      <c r="AA8824">
        <v>207</v>
      </c>
      <c r="AB8824">
        <v>17.899999999999999</v>
      </c>
      <c r="AC8824">
        <v>7</v>
      </c>
      <c r="AD8824">
        <v>0</v>
      </c>
      <c r="AE8824" t="s">
        <v>26552</v>
      </c>
      <c r="AF8824" t="s">
        <v>26553</v>
      </c>
      <c r="AG8824">
        <v>0.93</v>
      </c>
      <c r="AH8824" t="s">
        <v>36</v>
      </c>
      <c r="AI8824" t="s">
        <v>37</v>
      </c>
      <c r="AJ8824" t="s">
        <v>38</v>
      </c>
    </row>
    <row r="8825" spans="1:36" x14ac:dyDescent="0.25">
      <c r="A8825" t="s">
        <v>32</v>
      </c>
      <c r="B8825" t="s">
        <v>26554</v>
      </c>
      <c r="C8825">
        <f>YEAR(B8825)</f>
        <v>2024</v>
      </c>
      <c r="D8825">
        <v>62.6</v>
      </c>
      <c r="E8825">
        <v>46.4</v>
      </c>
      <c r="F8825">
        <v>54.3</v>
      </c>
      <c r="H8825" s="2">
        <f>IF(F8825-64.93&lt;=0,0,IF(F8825-64.93&lt;=1,1,2))</f>
        <v>0</v>
      </c>
      <c r="I8825">
        <v>62.6</v>
      </c>
      <c r="J8825">
        <v>44.2</v>
      </c>
      <c r="K8825">
        <v>53.5</v>
      </c>
      <c r="L8825">
        <v>45.4</v>
      </c>
      <c r="M8825">
        <v>73.400000000000006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21.3</v>
      </c>
      <c r="V8825">
        <v>8.1</v>
      </c>
      <c r="W8825">
        <v>295.2</v>
      </c>
      <c r="X8825">
        <v>1019.3</v>
      </c>
      <c r="Y8825">
        <v>35.200000000000003</v>
      </c>
      <c r="Z8825">
        <v>6.2</v>
      </c>
      <c r="AA8825">
        <v>225.8</v>
      </c>
      <c r="AB8825">
        <v>19.399999999999999</v>
      </c>
      <c r="AC8825">
        <v>8</v>
      </c>
      <c r="AD8825">
        <v>0</v>
      </c>
      <c r="AE8825" t="s">
        <v>26555</v>
      </c>
      <c r="AF8825" t="s">
        <v>26556</v>
      </c>
      <c r="AG8825">
        <v>0.97</v>
      </c>
      <c r="AH8825" t="s">
        <v>36</v>
      </c>
      <c r="AI8825" t="s">
        <v>37</v>
      </c>
      <c r="AJ8825" t="s">
        <v>38</v>
      </c>
    </row>
    <row r="8826" spans="1:36" x14ac:dyDescent="0.25">
      <c r="A8826" t="s">
        <v>32</v>
      </c>
      <c r="B8826" t="s">
        <v>26557</v>
      </c>
      <c r="C8826">
        <f>YEAR(B8826)</f>
        <v>2024</v>
      </c>
      <c r="D8826">
        <v>64.400000000000006</v>
      </c>
      <c r="E8826">
        <v>46.4</v>
      </c>
      <c r="F8826">
        <v>55</v>
      </c>
      <c r="H8826" s="2">
        <f>IF(F8826-64.93&lt;=0,0,IF(F8826-64.93&lt;=1,1,2))</f>
        <v>0</v>
      </c>
      <c r="I8826">
        <v>64.400000000000006</v>
      </c>
      <c r="J8826">
        <v>42.9</v>
      </c>
      <c r="K8826">
        <v>54</v>
      </c>
      <c r="L8826">
        <v>45.2</v>
      </c>
      <c r="M8826">
        <v>70.900000000000006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16.100000000000001</v>
      </c>
      <c r="V8826">
        <v>9.1</v>
      </c>
      <c r="W8826">
        <v>154.19999999999999</v>
      </c>
      <c r="X8826">
        <v>1020.1</v>
      </c>
      <c r="Y8826">
        <v>30.7</v>
      </c>
      <c r="Z8826">
        <v>6.2</v>
      </c>
      <c r="AA8826">
        <v>226.9</v>
      </c>
      <c r="AB8826">
        <v>19.399999999999999</v>
      </c>
      <c r="AC8826">
        <v>8</v>
      </c>
      <c r="AD8826">
        <v>0</v>
      </c>
      <c r="AE8826" t="s">
        <v>26558</v>
      </c>
      <c r="AF8826" t="s">
        <v>26559</v>
      </c>
      <c r="AG8826">
        <v>0</v>
      </c>
      <c r="AH8826" t="s">
        <v>36</v>
      </c>
      <c r="AI8826" t="s">
        <v>37</v>
      </c>
      <c r="AJ8826" t="s">
        <v>38</v>
      </c>
    </row>
    <row r="8827" spans="1:36" x14ac:dyDescent="0.25">
      <c r="A8827" t="s">
        <v>32</v>
      </c>
      <c r="B8827" t="s">
        <v>26560</v>
      </c>
      <c r="C8827">
        <f>YEAR(B8827)</f>
        <v>2024</v>
      </c>
      <c r="D8827">
        <v>71.599999999999994</v>
      </c>
      <c r="E8827">
        <v>48.2</v>
      </c>
      <c r="F8827">
        <v>61</v>
      </c>
      <c r="H8827" s="2">
        <f>IF(F8827-64.93&lt;=0,0,IF(F8827-64.93&lt;=1,1,2))</f>
        <v>0</v>
      </c>
      <c r="I8827">
        <v>71.599999999999994</v>
      </c>
      <c r="J8827">
        <v>44.1</v>
      </c>
      <c r="K8827">
        <v>60.8</v>
      </c>
      <c r="L8827">
        <v>45.5</v>
      </c>
      <c r="M8827">
        <v>60.5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41.2</v>
      </c>
      <c r="V8827">
        <v>30</v>
      </c>
      <c r="W8827">
        <v>171.5</v>
      </c>
      <c r="X8827">
        <v>1019.3</v>
      </c>
      <c r="Y8827">
        <v>19.899999999999999</v>
      </c>
      <c r="Z8827">
        <v>6.2</v>
      </c>
      <c r="AA8827">
        <v>236.2</v>
      </c>
      <c r="AB8827">
        <v>20.399999999999999</v>
      </c>
      <c r="AC8827">
        <v>8</v>
      </c>
      <c r="AD8827">
        <v>0</v>
      </c>
      <c r="AE8827" t="s">
        <v>26561</v>
      </c>
      <c r="AF8827" t="s">
        <v>26562</v>
      </c>
      <c r="AG8827">
        <v>0.03</v>
      </c>
      <c r="AH8827" t="s">
        <v>330</v>
      </c>
      <c r="AI8827" t="s">
        <v>9140</v>
      </c>
      <c r="AJ8827" t="s">
        <v>331</v>
      </c>
    </row>
    <row r="8828" spans="1:36" x14ac:dyDescent="0.25">
      <c r="A8828" t="s">
        <v>32</v>
      </c>
      <c r="B8828" t="s">
        <v>26563</v>
      </c>
      <c r="C8828">
        <f>YEAR(B8828)</f>
        <v>2024</v>
      </c>
      <c r="D8828">
        <v>73.400000000000006</v>
      </c>
      <c r="E8828">
        <v>57.2</v>
      </c>
      <c r="F8828">
        <v>64.5</v>
      </c>
      <c r="H8828" s="2">
        <f>IF(F8828-64.93&lt;=0,0,IF(F8828-64.93&lt;=1,1,2))</f>
        <v>0</v>
      </c>
      <c r="I8828">
        <v>73.400000000000006</v>
      </c>
      <c r="J8828">
        <v>57.2</v>
      </c>
      <c r="K8828">
        <v>64.5</v>
      </c>
      <c r="L8828">
        <v>49.9</v>
      </c>
      <c r="M8828">
        <v>60.9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42.5</v>
      </c>
      <c r="V8828">
        <v>31.1</v>
      </c>
      <c r="W8828">
        <v>189.6</v>
      </c>
      <c r="X8828">
        <v>1015.8</v>
      </c>
      <c r="Y8828">
        <v>34.299999999999997</v>
      </c>
      <c r="Z8828">
        <v>6.2</v>
      </c>
      <c r="AA8828">
        <v>225.3</v>
      </c>
      <c r="AB8828">
        <v>19.3</v>
      </c>
      <c r="AC8828">
        <v>8</v>
      </c>
      <c r="AD8828">
        <v>0</v>
      </c>
      <c r="AE8828" t="s">
        <v>26564</v>
      </c>
      <c r="AF8828" t="s">
        <v>26565</v>
      </c>
      <c r="AG8828">
        <v>7.0000000000000007E-2</v>
      </c>
      <c r="AH8828" t="s">
        <v>36</v>
      </c>
      <c r="AI8828" t="s">
        <v>37</v>
      </c>
      <c r="AJ8828" t="s">
        <v>344</v>
      </c>
    </row>
    <row r="8829" spans="1:36" x14ac:dyDescent="0.25">
      <c r="A8829" t="s">
        <v>32</v>
      </c>
      <c r="B8829" t="s">
        <v>26566</v>
      </c>
      <c r="C8829">
        <f>YEAR(B8829)</f>
        <v>2024</v>
      </c>
      <c r="D8829">
        <v>64.400000000000006</v>
      </c>
      <c r="E8829">
        <v>51.8</v>
      </c>
      <c r="F8829">
        <v>58.1</v>
      </c>
      <c r="H8829" s="2">
        <f>IF(F8829-64.93&lt;=0,0,IF(F8829-64.93&lt;=1,1,2))</f>
        <v>0</v>
      </c>
      <c r="I8829">
        <v>64.400000000000006</v>
      </c>
      <c r="J8829">
        <v>51.8</v>
      </c>
      <c r="K8829">
        <v>58.1</v>
      </c>
      <c r="L8829">
        <v>48.4</v>
      </c>
      <c r="M8829">
        <v>71.2</v>
      </c>
      <c r="O8829">
        <v>3.0000000000000001E-3</v>
      </c>
      <c r="P8829">
        <v>100</v>
      </c>
      <c r="Q8829">
        <v>4.17</v>
      </c>
      <c r="R8829" t="s">
        <v>40</v>
      </c>
      <c r="S8829">
        <v>0</v>
      </c>
      <c r="T8829">
        <v>0</v>
      </c>
      <c r="U8829">
        <v>21.5</v>
      </c>
      <c r="V8829">
        <v>20.8</v>
      </c>
      <c r="W8829">
        <v>245.7</v>
      </c>
      <c r="X8829">
        <v>1014.9</v>
      </c>
      <c r="Y8829">
        <v>37.1</v>
      </c>
      <c r="Z8829">
        <v>6.2</v>
      </c>
      <c r="AA8829">
        <v>217</v>
      </c>
      <c r="AB8829">
        <v>18.600000000000001</v>
      </c>
      <c r="AC8829">
        <v>8</v>
      </c>
      <c r="AD8829">
        <v>0</v>
      </c>
      <c r="AE8829" t="s">
        <v>26567</v>
      </c>
      <c r="AF8829" t="s">
        <v>26568</v>
      </c>
      <c r="AG8829">
        <v>0.1</v>
      </c>
      <c r="AH8829" t="s">
        <v>56</v>
      </c>
      <c r="AI8829" t="s">
        <v>65</v>
      </c>
      <c r="AJ8829" t="s">
        <v>40</v>
      </c>
    </row>
    <row r="8830" spans="1:36" x14ac:dyDescent="0.25">
      <c r="A8830" t="s">
        <v>32</v>
      </c>
      <c r="B8830" t="s">
        <v>26569</v>
      </c>
      <c r="C8830">
        <f>YEAR(B8830)</f>
        <v>2024</v>
      </c>
      <c r="D8830">
        <v>64.400000000000006</v>
      </c>
      <c r="E8830">
        <v>50</v>
      </c>
      <c r="F8830">
        <v>57</v>
      </c>
      <c r="H8830" s="2">
        <f>IF(F8830-64.93&lt;=0,0,IF(F8830-64.93&lt;=1,1,2))</f>
        <v>0</v>
      </c>
      <c r="I8830">
        <v>64.400000000000006</v>
      </c>
      <c r="J8830">
        <v>45.9</v>
      </c>
      <c r="K8830">
        <v>56.8</v>
      </c>
      <c r="L8830">
        <v>47.9</v>
      </c>
      <c r="M8830">
        <v>72.5</v>
      </c>
      <c r="O8830">
        <v>3.0000000000000001E-3</v>
      </c>
      <c r="P8830">
        <v>100</v>
      </c>
      <c r="Q8830">
        <v>4.17</v>
      </c>
      <c r="R8830" t="s">
        <v>40</v>
      </c>
      <c r="S8830">
        <v>0</v>
      </c>
      <c r="T8830">
        <v>0</v>
      </c>
      <c r="U8830">
        <v>21.5</v>
      </c>
      <c r="V8830">
        <v>19.7</v>
      </c>
      <c r="W8830">
        <v>273.7</v>
      </c>
      <c r="X8830">
        <v>1015.3</v>
      </c>
      <c r="Y8830">
        <v>41.7</v>
      </c>
      <c r="Z8830">
        <v>6.2</v>
      </c>
      <c r="AA8830">
        <v>202.4</v>
      </c>
      <c r="AB8830">
        <v>17.600000000000001</v>
      </c>
      <c r="AC8830">
        <v>7</v>
      </c>
      <c r="AD8830">
        <v>0</v>
      </c>
      <c r="AE8830" t="s">
        <v>26570</v>
      </c>
      <c r="AF8830" t="s">
        <v>26571</v>
      </c>
      <c r="AG8830">
        <v>0.14000000000000001</v>
      </c>
      <c r="AH8830" t="s">
        <v>56</v>
      </c>
      <c r="AI8830" t="s">
        <v>65</v>
      </c>
      <c r="AJ8830" t="s">
        <v>40</v>
      </c>
    </row>
    <row r="8831" spans="1:36" x14ac:dyDescent="0.25">
      <c r="A8831" t="s">
        <v>32</v>
      </c>
      <c r="B8831" t="s">
        <v>26572</v>
      </c>
      <c r="C8831">
        <f>YEAR(B8831)</f>
        <v>2024</v>
      </c>
      <c r="D8831">
        <v>64.400000000000006</v>
      </c>
      <c r="E8831">
        <v>48.2</v>
      </c>
      <c r="F8831">
        <v>58</v>
      </c>
      <c r="H8831" s="2">
        <f>IF(F8831-64.93&lt;=0,0,IF(F8831-64.93&lt;=1,1,2))</f>
        <v>0</v>
      </c>
      <c r="I8831">
        <v>64.400000000000006</v>
      </c>
      <c r="J8831">
        <v>45.1</v>
      </c>
      <c r="K8831">
        <v>57.8</v>
      </c>
      <c r="L8831">
        <v>49.6</v>
      </c>
      <c r="M8831">
        <v>74.400000000000006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18.8</v>
      </c>
      <c r="V8831">
        <v>11.4</v>
      </c>
      <c r="W8831">
        <v>278.7</v>
      </c>
      <c r="X8831">
        <v>1017.2</v>
      </c>
      <c r="Y8831">
        <v>34.299999999999997</v>
      </c>
      <c r="Z8831">
        <v>6.2</v>
      </c>
      <c r="AA8831">
        <v>227.4</v>
      </c>
      <c r="AB8831">
        <v>19.600000000000001</v>
      </c>
      <c r="AC8831">
        <v>8</v>
      </c>
      <c r="AD8831">
        <v>0</v>
      </c>
      <c r="AE8831" t="s">
        <v>26573</v>
      </c>
      <c r="AF8831" t="s">
        <v>26574</v>
      </c>
      <c r="AG8831">
        <v>0.17</v>
      </c>
      <c r="AH8831" t="s">
        <v>36</v>
      </c>
      <c r="AI8831" t="s">
        <v>37</v>
      </c>
      <c r="AJ8831" t="s">
        <v>38</v>
      </c>
    </row>
    <row r="8832" spans="1:36" x14ac:dyDescent="0.25">
      <c r="A8832" t="s">
        <v>32</v>
      </c>
      <c r="B8832" t="s">
        <v>26575</v>
      </c>
      <c r="C8832">
        <f>YEAR(B8832)</f>
        <v>2024</v>
      </c>
      <c r="D8832">
        <v>66.2</v>
      </c>
      <c r="E8832">
        <v>42.2</v>
      </c>
      <c r="F8832">
        <v>57.1</v>
      </c>
      <c r="H8832" s="2">
        <f>IF(F8832-64.93&lt;=0,0,IF(F8832-64.93&lt;=1,1,2))</f>
        <v>0</v>
      </c>
      <c r="I8832">
        <v>66.2</v>
      </c>
      <c r="J8832">
        <v>42.2</v>
      </c>
      <c r="K8832">
        <v>57</v>
      </c>
      <c r="L8832">
        <v>49.3</v>
      </c>
      <c r="M8832">
        <v>76.599999999999994</v>
      </c>
      <c r="O8832">
        <v>8.9999999999999993E-3</v>
      </c>
      <c r="P8832">
        <v>100</v>
      </c>
      <c r="Q8832">
        <v>4.17</v>
      </c>
      <c r="R8832" t="s">
        <v>40</v>
      </c>
      <c r="S8832">
        <v>0</v>
      </c>
      <c r="T8832">
        <v>0</v>
      </c>
      <c r="U8832">
        <v>20.8</v>
      </c>
      <c r="V8832">
        <v>11.4</v>
      </c>
      <c r="W8832">
        <v>111.7</v>
      </c>
      <c r="X8832">
        <v>1018.8</v>
      </c>
      <c r="Y8832">
        <v>48.1</v>
      </c>
      <c r="Z8832">
        <v>6.2</v>
      </c>
      <c r="AA8832">
        <v>203.1</v>
      </c>
      <c r="AB8832">
        <v>17.600000000000001</v>
      </c>
      <c r="AC8832">
        <v>7</v>
      </c>
      <c r="AD8832">
        <v>0</v>
      </c>
      <c r="AE8832" t="s">
        <v>26576</v>
      </c>
      <c r="AF8832" t="s">
        <v>26577</v>
      </c>
      <c r="AG8832">
        <v>0.2</v>
      </c>
      <c r="AH8832" t="s">
        <v>56</v>
      </c>
      <c r="AI8832" t="s">
        <v>65</v>
      </c>
      <c r="AJ8832" t="s">
        <v>40</v>
      </c>
    </row>
    <row r="8833" spans="1:36" x14ac:dyDescent="0.25">
      <c r="A8833" t="s">
        <v>32</v>
      </c>
      <c r="B8833" t="s">
        <v>26578</v>
      </c>
      <c r="C8833">
        <f>YEAR(B8833)</f>
        <v>2024</v>
      </c>
      <c r="D8833">
        <v>62.6</v>
      </c>
      <c r="E8833">
        <v>53.6</v>
      </c>
      <c r="F8833">
        <v>57.7</v>
      </c>
      <c r="H8833" s="2">
        <f>IF(F8833-64.93&lt;=0,0,IF(F8833-64.93&lt;=1,1,2))</f>
        <v>0</v>
      </c>
      <c r="I8833">
        <v>62.6</v>
      </c>
      <c r="J8833">
        <v>53.6</v>
      </c>
      <c r="K8833">
        <v>57.7</v>
      </c>
      <c r="L8833">
        <v>50.4</v>
      </c>
      <c r="M8833">
        <v>77.5</v>
      </c>
      <c r="O8833">
        <v>0.27300000000000002</v>
      </c>
      <c r="P8833">
        <v>100</v>
      </c>
      <c r="Q8833">
        <v>4.17</v>
      </c>
      <c r="R8833" t="s">
        <v>40</v>
      </c>
      <c r="S8833">
        <v>0</v>
      </c>
      <c r="T8833">
        <v>0</v>
      </c>
      <c r="U8833">
        <v>19.5</v>
      </c>
      <c r="V8833">
        <v>12.8</v>
      </c>
      <c r="W8833">
        <v>283.10000000000002</v>
      </c>
      <c r="X8833">
        <v>1017.4</v>
      </c>
      <c r="Y8833">
        <v>68.400000000000006</v>
      </c>
      <c r="Z8833">
        <v>6.2</v>
      </c>
      <c r="AA8833">
        <v>193</v>
      </c>
      <c r="AB8833">
        <v>16.5</v>
      </c>
      <c r="AC8833">
        <v>7</v>
      </c>
      <c r="AD8833">
        <v>0</v>
      </c>
      <c r="AE8833" t="s">
        <v>26579</v>
      </c>
      <c r="AF8833" t="s">
        <v>26580</v>
      </c>
      <c r="AG8833">
        <v>0.25</v>
      </c>
      <c r="AH8833" t="s">
        <v>56</v>
      </c>
      <c r="AI8833" t="s">
        <v>137</v>
      </c>
      <c r="AJ8833" t="s">
        <v>40</v>
      </c>
    </row>
    <row r="8834" spans="1:36" x14ac:dyDescent="0.25">
      <c r="A8834" t="s">
        <v>32</v>
      </c>
      <c r="B8834" t="s">
        <v>26581</v>
      </c>
      <c r="C8834">
        <f>YEAR(B8834)</f>
        <v>2024</v>
      </c>
      <c r="D8834">
        <v>62.6</v>
      </c>
      <c r="E8834">
        <v>53.6</v>
      </c>
      <c r="F8834">
        <v>59.4</v>
      </c>
      <c r="H8834" s="2">
        <f>IF(F8834-64.93&lt;=0,0,IF(F8834-64.93&lt;=1,1,2))</f>
        <v>0</v>
      </c>
      <c r="I8834">
        <v>62.6</v>
      </c>
      <c r="J8834">
        <v>53.6</v>
      </c>
      <c r="K8834">
        <v>59.4</v>
      </c>
      <c r="L8834">
        <v>48</v>
      </c>
      <c r="M8834">
        <v>66.400000000000006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36.700000000000003</v>
      </c>
      <c r="V8834">
        <v>20.8</v>
      </c>
      <c r="W8834">
        <v>316.39999999999998</v>
      </c>
      <c r="X8834">
        <v>1015</v>
      </c>
      <c r="Y8834">
        <v>40.799999999999997</v>
      </c>
      <c r="Z8834">
        <v>6.2</v>
      </c>
      <c r="AA8834">
        <v>201.7</v>
      </c>
      <c r="AB8834">
        <v>17.3</v>
      </c>
      <c r="AC8834">
        <v>7</v>
      </c>
      <c r="AD8834">
        <v>0</v>
      </c>
      <c r="AE8834" t="s">
        <v>26582</v>
      </c>
      <c r="AF8834" t="s">
        <v>26583</v>
      </c>
      <c r="AG8834">
        <v>0.27</v>
      </c>
      <c r="AH8834" t="s">
        <v>36</v>
      </c>
      <c r="AI8834" t="s">
        <v>37</v>
      </c>
      <c r="AJ8834" t="s">
        <v>38</v>
      </c>
    </row>
    <row r="8835" spans="1:36" x14ac:dyDescent="0.25">
      <c r="A8835" t="s">
        <v>32</v>
      </c>
      <c r="B8835" t="s">
        <v>26584</v>
      </c>
      <c r="C8835">
        <f>YEAR(B8835)</f>
        <v>2024</v>
      </c>
      <c r="D8835">
        <v>66.2</v>
      </c>
      <c r="E8835">
        <v>48.2</v>
      </c>
      <c r="F8835">
        <v>58.3</v>
      </c>
      <c r="H8835" s="2">
        <f>IF(F8835-64.93&lt;=0,0,IF(F8835-64.93&lt;=1,1,2))</f>
        <v>0</v>
      </c>
      <c r="I8835">
        <v>66.2</v>
      </c>
      <c r="J8835">
        <v>43.3</v>
      </c>
      <c r="K8835">
        <v>58</v>
      </c>
      <c r="L8835">
        <v>49.2</v>
      </c>
      <c r="M8835">
        <v>72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28.6</v>
      </c>
      <c r="V8835">
        <v>21.8</v>
      </c>
      <c r="W8835">
        <v>272.89999999999998</v>
      </c>
      <c r="X8835">
        <v>1012.5</v>
      </c>
      <c r="Y8835">
        <v>46.6</v>
      </c>
      <c r="Z8835">
        <v>6.2</v>
      </c>
      <c r="AA8835">
        <v>204.4</v>
      </c>
      <c r="AB8835">
        <v>17.8</v>
      </c>
      <c r="AC8835">
        <v>8</v>
      </c>
      <c r="AD8835">
        <v>0</v>
      </c>
      <c r="AE8835" t="s">
        <v>26585</v>
      </c>
      <c r="AF8835" t="s">
        <v>26586</v>
      </c>
      <c r="AG8835">
        <v>0.3</v>
      </c>
      <c r="AH8835" t="s">
        <v>36</v>
      </c>
      <c r="AI8835" t="s">
        <v>37</v>
      </c>
      <c r="AJ8835" t="s">
        <v>38</v>
      </c>
    </row>
    <row r="8836" spans="1:36" x14ac:dyDescent="0.25">
      <c r="A8836" t="s">
        <v>32</v>
      </c>
      <c r="B8836" t="s">
        <v>26587</v>
      </c>
      <c r="C8836">
        <f>YEAR(B8836)</f>
        <v>2024</v>
      </c>
      <c r="D8836">
        <v>62.6</v>
      </c>
      <c r="E8836">
        <v>51.8</v>
      </c>
      <c r="F8836">
        <v>57.7</v>
      </c>
      <c r="H8836" s="2">
        <f>IF(F8836-64.93&lt;=0,0,IF(F8836-64.93&lt;=1,1,2))</f>
        <v>0</v>
      </c>
      <c r="I8836">
        <v>62.6</v>
      </c>
      <c r="J8836">
        <v>51.8</v>
      </c>
      <c r="K8836">
        <v>57.7</v>
      </c>
      <c r="L8836">
        <v>49.3</v>
      </c>
      <c r="M8836">
        <v>74.400000000000006</v>
      </c>
      <c r="O8836">
        <v>8.0000000000000002E-3</v>
      </c>
      <c r="P8836">
        <v>100</v>
      </c>
      <c r="Q8836">
        <v>4.17</v>
      </c>
      <c r="R8836" t="s">
        <v>40</v>
      </c>
      <c r="S8836">
        <v>0</v>
      </c>
      <c r="T8836">
        <v>0</v>
      </c>
      <c r="U8836">
        <v>28</v>
      </c>
      <c r="V8836">
        <v>17.2</v>
      </c>
      <c r="W8836">
        <v>330</v>
      </c>
      <c r="X8836">
        <v>1014.8</v>
      </c>
      <c r="Y8836">
        <v>74.400000000000006</v>
      </c>
      <c r="Z8836">
        <v>6.2</v>
      </c>
      <c r="AA8836">
        <v>182.8</v>
      </c>
      <c r="AB8836">
        <v>15.7</v>
      </c>
      <c r="AC8836">
        <v>7</v>
      </c>
      <c r="AD8836">
        <v>0</v>
      </c>
      <c r="AE8836" t="s">
        <v>26588</v>
      </c>
      <c r="AF8836" t="s">
        <v>26589</v>
      </c>
      <c r="AG8836">
        <v>0.34</v>
      </c>
      <c r="AH8836" t="s">
        <v>56</v>
      </c>
      <c r="AI8836" t="s">
        <v>61</v>
      </c>
      <c r="AJ8836" t="s">
        <v>40</v>
      </c>
    </row>
    <row r="8837" spans="1:36" x14ac:dyDescent="0.25">
      <c r="A8837" t="s">
        <v>32</v>
      </c>
      <c r="B8837" t="s">
        <v>26590</v>
      </c>
      <c r="C8837">
        <f>YEAR(B8837)</f>
        <v>2024</v>
      </c>
      <c r="D8837">
        <v>60.8</v>
      </c>
      <c r="E8837">
        <v>48.2</v>
      </c>
      <c r="F8837">
        <v>56.6</v>
      </c>
      <c r="H8837" s="2">
        <f>IF(F8837-64.93&lt;=0,0,IF(F8837-64.93&lt;=1,1,2))</f>
        <v>0</v>
      </c>
      <c r="I8837">
        <v>60.8</v>
      </c>
      <c r="J8837">
        <v>44.6</v>
      </c>
      <c r="K8837">
        <v>56.3</v>
      </c>
      <c r="L8837">
        <v>40.6</v>
      </c>
      <c r="M8837">
        <v>55.3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38.5</v>
      </c>
      <c r="V8837">
        <v>19.7</v>
      </c>
      <c r="W8837">
        <v>322.10000000000002</v>
      </c>
      <c r="X8837">
        <v>1020.4</v>
      </c>
      <c r="Y8837">
        <v>45.2</v>
      </c>
      <c r="Z8837">
        <v>6.2</v>
      </c>
      <c r="AA8837">
        <v>228.8</v>
      </c>
      <c r="AB8837">
        <v>19.899999999999999</v>
      </c>
      <c r="AC8837">
        <v>7</v>
      </c>
      <c r="AD8837">
        <v>0</v>
      </c>
      <c r="AE8837" t="s">
        <v>26591</v>
      </c>
      <c r="AF8837" t="s">
        <v>26592</v>
      </c>
      <c r="AG8837">
        <v>0.37</v>
      </c>
      <c r="AH8837" t="s">
        <v>36</v>
      </c>
      <c r="AI8837" t="s">
        <v>37</v>
      </c>
      <c r="AJ8837" t="s">
        <v>38</v>
      </c>
    </row>
    <row r="8838" spans="1:36" x14ac:dyDescent="0.25">
      <c r="A8838" t="s">
        <v>32</v>
      </c>
      <c r="B8838" t="s">
        <v>26593</v>
      </c>
      <c r="C8838">
        <f>YEAR(B8838)</f>
        <v>2024</v>
      </c>
      <c r="D8838">
        <v>64.400000000000006</v>
      </c>
      <c r="E8838">
        <v>46.4</v>
      </c>
      <c r="F8838">
        <v>56.3</v>
      </c>
      <c r="H8838" s="2">
        <f>IF(F8838-64.93&lt;=0,0,IF(F8838-64.93&lt;=1,1,2))</f>
        <v>0</v>
      </c>
      <c r="I8838">
        <v>64.400000000000006</v>
      </c>
      <c r="J8838">
        <v>40.700000000000003</v>
      </c>
      <c r="K8838">
        <v>55.2</v>
      </c>
      <c r="L8838">
        <v>44.8</v>
      </c>
      <c r="M8838">
        <v>65.8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21</v>
      </c>
      <c r="V8838">
        <v>12.7</v>
      </c>
      <c r="W8838">
        <v>302.2</v>
      </c>
      <c r="X8838">
        <v>1016</v>
      </c>
      <c r="Y8838">
        <v>34.299999999999997</v>
      </c>
      <c r="Z8838">
        <v>6.2</v>
      </c>
      <c r="AA8838">
        <v>252.8</v>
      </c>
      <c r="AB8838">
        <v>21.9</v>
      </c>
      <c r="AC8838">
        <v>8</v>
      </c>
      <c r="AD8838">
        <v>0</v>
      </c>
      <c r="AE8838" t="s">
        <v>26594</v>
      </c>
      <c r="AF8838" t="s">
        <v>26595</v>
      </c>
      <c r="AG8838">
        <v>0.4</v>
      </c>
      <c r="AH8838" t="s">
        <v>36</v>
      </c>
      <c r="AI8838" t="s">
        <v>37</v>
      </c>
      <c r="AJ8838" t="s">
        <v>38</v>
      </c>
    </row>
    <row r="8839" spans="1:36" x14ac:dyDescent="0.25">
      <c r="A8839" t="s">
        <v>32</v>
      </c>
      <c r="B8839" t="s">
        <v>26596</v>
      </c>
      <c r="C8839">
        <f>YEAR(B8839)</f>
        <v>2024</v>
      </c>
      <c r="D8839">
        <v>62.6</v>
      </c>
      <c r="E8839">
        <v>48.2</v>
      </c>
      <c r="F8839">
        <v>56.5</v>
      </c>
      <c r="H8839" s="2">
        <f>IF(F8839-64.93&lt;=0,0,IF(F8839-64.93&lt;=1,1,2))</f>
        <v>0</v>
      </c>
      <c r="I8839">
        <v>62.6</v>
      </c>
      <c r="J8839">
        <v>46.3</v>
      </c>
      <c r="K8839">
        <v>56.4</v>
      </c>
      <c r="L8839">
        <v>43</v>
      </c>
      <c r="M8839">
        <v>61.2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21.3</v>
      </c>
      <c r="V8839">
        <v>10.3</v>
      </c>
      <c r="W8839">
        <v>348.8</v>
      </c>
      <c r="X8839">
        <v>1015.9</v>
      </c>
      <c r="Y8839">
        <v>42.6</v>
      </c>
      <c r="Z8839">
        <v>6.2</v>
      </c>
      <c r="AA8839">
        <v>229.1</v>
      </c>
      <c r="AB8839">
        <v>19.7</v>
      </c>
      <c r="AC8839">
        <v>8</v>
      </c>
      <c r="AD8839">
        <v>0</v>
      </c>
      <c r="AE8839" t="s">
        <v>26597</v>
      </c>
      <c r="AF8839" t="s">
        <v>26598</v>
      </c>
      <c r="AG8839">
        <v>0.44</v>
      </c>
      <c r="AH8839" t="s">
        <v>36</v>
      </c>
      <c r="AI8839" t="s">
        <v>37</v>
      </c>
      <c r="AJ8839" t="s">
        <v>38</v>
      </c>
    </row>
    <row r="8840" spans="1:36" x14ac:dyDescent="0.25">
      <c r="A8840" t="s">
        <v>32</v>
      </c>
      <c r="B8840" t="s">
        <v>26599</v>
      </c>
      <c r="C8840">
        <f>YEAR(B8840)</f>
        <v>2024</v>
      </c>
      <c r="D8840">
        <v>64.400000000000006</v>
      </c>
      <c r="E8840">
        <v>44.6</v>
      </c>
      <c r="F8840">
        <v>55.6</v>
      </c>
      <c r="H8840" s="2">
        <f>IF(F8840-64.93&lt;=0,0,IF(F8840-64.93&lt;=1,1,2))</f>
        <v>0</v>
      </c>
      <c r="I8840">
        <v>64.400000000000006</v>
      </c>
      <c r="J8840">
        <v>39.700000000000003</v>
      </c>
      <c r="K8840">
        <v>54.9</v>
      </c>
      <c r="L8840">
        <v>44.3</v>
      </c>
      <c r="M8840">
        <v>66.400000000000006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19</v>
      </c>
      <c r="V8840">
        <v>17.2</v>
      </c>
      <c r="W8840">
        <v>235.2</v>
      </c>
      <c r="X8840">
        <v>1014.5</v>
      </c>
      <c r="Y8840">
        <v>28.5</v>
      </c>
      <c r="Z8840">
        <v>6.2</v>
      </c>
      <c r="AA8840">
        <v>263.60000000000002</v>
      </c>
      <c r="AB8840">
        <v>22.7</v>
      </c>
      <c r="AC8840">
        <v>9</v>
      </c>
      <c r="AD8840">
        <v>0</v>
      </c>
      <c r="AE8840" t="s">
        <v>26600</v>
      </c>
      <c r="AF8840" t="s">
        <v>26601</v>
      </c>
      <c r="AG8840">
        <v>0.47</v>
      </c>
      <c r="AH8840" t="s">
        <v>36</v>
      </c>
      <c r="AI8840" t="s">
        <v>37</v>
      </c>
      <c r="AJ8840" t="s">
        <v>38</v>
      </c>
    </row>
    <row r="8841" spans="1:36" x14ac:dyDescent="0.25">
      <c r="A8841" t="s">
        <v>32</v>
      </c>
      <c r="B8841" t="s">
        <v>26602</v>
      </c>
      <c r="C8841">
        <f>YEAR(B8841)</f>
        <v>2024</v>
      </c>
      <c r="D8841">
        <v>75.099999999999994</v>
      </c>
      <c r="E8841">
        <v>53.6</v>
      </c>
      <c r="F8841">
        <v>63.1</v>
      </c>
      <c r="H8841" s="2">
        <f>IF(F8841-64.93&lt;=0,0,IF(F8841-64.93&lt;=1,1,2))</f>
        <v>0</v>
      </c>
      <c r="I8841">
        <v>75.099999999999994</v>
      </c>
      <c r="J8841">
        <v>53.6</v>
      </c>
      <c r="K8841">
        <v>63.1</v>
      </c>
      <c r="L8841">
        <v>49.9</v>
      </c>
      <c r="M8841">
        <v>64.2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35.799999999999997</v>
      </c>
      <c r="V8841">
        <v>17.2</v>
      </c>
      <c r="W8841">
        <v>196.4</v>
      </c>
      <c r="X8841">
        <v>1010.8</v>
      </c>
      <c r="Y8841">
        <v>37.1</v>
      </c>
      <c r="Z8841">
        <v>6.2</v>
      </c>
      <c r="AA8841">
        <v>250.8</v>
      </c>
      <c r="AB8841">
        <v>21.5</v>
      </c>
      <c r="AC8841">
        <v>8</v>
      </c>
      <c r="AD8841">
        <v>0</v>
      </c>
      <c r="AE8841" t="s">
        <v>26603</v>
      </c>
      <c r="AF8841" t="s">
        <v>26604</v>
      </c>
      <c r="AG8841">
        <v>0.5</v>
      </c>
      <c r="AH8841" t="s">
        <v>36</v>
      </c>
      <c r="AI8841" t="s">
        <v>37</v>
      </c>
      <c r="AJ8841" t="s">
        <v>38</v>
      </c>
    </row>
    <row r="8842" spans="1:36" x14ac:dyDescent="0.25">
      <c r="A8842" t="s">
        <v>32</v>
      </c>
      <c r="B8842" t="s">
        <v>26605</v>
      </c>
      <c r="C8842">
        <f>YEAR(B8842)</f>
        <v>2024</v>
      </c>
      <c r="D8842">
        <v>73.3</v>
      </c>
      <c r="E8842">
        <v>57.2</v>
      </c>
      <c r="F8842">
        <v>65.3</v>
      </c>
      <c r="H8842" s="2">
        <f>IF(F8842-64.93&lt;=0,0,IF(F8842-64.93&lt;=1,1,2))</f>
        <v>1</v>
      </c>
      <c r="I8842">
        <v>73.3</v>
      </c>
      <c r="J8842">
        <v>57.2</v>
      </c>
      <c r="K8842">
        <v>65.3</v>
      </c>
      <c r="L8842">
        <v>52.6</v>
      </c>
      <c r="M8842">
        <v>66.400000000000006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28.9</v>
      </c>
      <c r="V8842">
        <v>27.7</v>
      </c>
      <c r="W8842">
        <v>153.6</v>
      </c>
      <c r="X8842">
        <v>1013.1</v>
      </c>
      <c r="Y8842">
        <v>49.1</v>
      </c>
      <c r="Z8842">
        <v>6.2</v>
      </c>
      <c r="AA8842">
        <v>238.8</v>
      </c>
      <c r="AB8842">
        <v>20.6</v>
      </c>
      <c r="AC8842">
        <v>9</v>
      </c>
      <c r="AD8842">
        <v>0</v>
      </c>
      <c r="AE8842" t="s">
        <v>26606</v>
      </c>
      <c r="AF8842" t="s">
        <v>26607</v>
      </c>
      <c r="AG8842">
        <v>0.54</v>
      </c>
      <c r="AH8842" t="s">
        <v>36</v>
      </c>
      <c r="AI8842" t="s">
        <v>37</v>
      </c>
      <c r="AJ8842" t="s">
        <v>38</v>
      </c>
    </row>
    <row r="8843" spans="1:36" x14ac:dyDescent="0.25">
      <c r="A8843" t="s">
        <v>32</v>
      </c>
      <c r="B8843" t="s">
        <v>26608</v>
      </c>
      <c r="C8843">
        <f>YEAR(B8843)</f>
        <v>2024</v>
      </c>
      <c r="D8843">
        <v>86</v>
      </c>
      <c r="E8843">
        <v>67.900000000000006</v>
      </c>
      <c r="F8843">
        <v>75.8</v>
      </c>
      <c r="H8843" s="2">
        <f>IF(F8843-64.93&lt;=0,0,IF(F8843-64.93&lt;=1,1,2))</f>
        <v>2</v>
      </c>
      <c r="I8843">
        <v>82.7</v>
      </c>
      <c r="J8843">
        <v>67.900000000000006</v>
      </c>
      <c r="K8843">
        <v>75</v>
      </c>
      <c r="L8843">
        <v>36</v>
      </c>
      <c r="M8843">
        <v>26.2</v>
      </c>
      <c r="O8843">
        <v>4.0000000000000001E-3</v>
      </c>
      <c r="P8843">
        <v>100</v>
      </c>
      <c r="Q8843">
        <v>4.17</v>
      </c>
      <c r="R8843" t="s">
        <v>40</v>
      </c>
      <c r="S8843">
        <v>0</v>
      </c>
      <c r="T8843">
        <v>0</v>
      </c>
      <c r="U8843">
        <v>43.8</v>
      </c>
      <c r="V8843">
        <v>31.1</v>
      </c>
      <c r="W8843">
        <v>174.2</v>
      </c>
      <c r="X8843">
        <v>1009.8</v>
      </c>
      <c r="Y8843">
        <v>36.5</v>
      </c>
      <c r="Z8843">
        <v>6.2</v>
      </c>
      <c r="AA8843">
        <v>266</v>
      </c>
      <c r="AB8843">
        <v>22.9</v>
      </c>
      <c r="AC8843">
        <v>9</v>
      </c>
      <c r="AD8843">
        <v>0</v>
      </c>
      <c r="AE8843" t="s">
        <v>26609</v>
      </c>
      <c r="AF8843" t="s">
        <v>26610</v>
      </c>
      <c r="AG8843">
        <v>0.56999999999999995</v>
      </c>
      <c r="AH8843" t="s">
        <v>56</v>
      </c>
      <c r="AI8843" t="s">
        <v>137</v>
      </c>
      <c r="AJ8843" t="s">
        <v>40</v>
      </c>
    </row>
    <row r="8844" spans="1:36" x14ac:dyDescent="0.25">
      <c r="A8844" t="s">
        <v>32</v>
      </c>
      <c r="B8844" t="s">
        <v>26611</v>
      </c>
      <c r="C8844">
        <f>YEAR(B8844)</f>
        <v>2024</v>
      </c>
      <c r="D8844">
        <v>78.7</v>
      </c>
      <c r="E8844">
        <v>58.9</v>
      </c>
      <c r="F8844">
        <v>71</v>
      </c>
      <c r="H8844" s="2">
        <f>IF(F8844-64.93&lt;=0,0,IF(F8844-64.93&lt;=1,1,2))</f>
        <v>2</v>
      </c>
      <c r="I8844">
        <v>78.7</v>
      </c>
      <c r="J8844">
        <v>58.9</v>
      </c>
      <c r="K8844">
        <v>71</v>
      </c>
      <c r="L8844">
        <v>44.2</v>
      </c>
      <c r="M8844">
        <v>42.8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29.1</v>
      </c>
      <c r="V8844">
        <v>27.7</v>
      </c>
      <c r="W8844">
        <v>237.2</v>
      </c>
      <c r="X8844">
        <v>1010.5</v>
      </c>
      <c r="Y8844">
        <v>41.7</v>
      </c>
      <c r="Z8844">
        <v>6.2</v>
      </c>
      <c r="AA8844">
        <v>201.4</v>
      </c>
      <c r="AB8844">
        <v>17.5</v>
      </c>
      <c r="AC8844">
        <v>7</v>
      </c>
      <c r="AD8844">
        <v>0</v>
      </c>
      <c r="AE8844" t="s">
        <v>26612</v>
      </c>
      <c r="AF8844" t="s">
        <v>26613</v>
      </c>
      <c r="AG8844">
        <v>0.61</v>
      </c>
      <c r="AH8844" t="s">
        <v>36</v>
      </c>
      <c r="AI8844" t="s">
        <v>37</v>
      </c>
      <c r="AJ8844" t="s">
        <v>38</v>
      </c>
    </row>
    <row r="8845" spans="1:36" x14ac:dyDescent="0.25">
      <c r="A8845" t="s">
        <v>32</v>
      </c>
      <c r="B8845" t="s">
        <v>26614</v>
      </c>
      <c r="C8845">
        <f>YEAR(B8845)</f>
        <v>2024</v>
      </c>
      <c r="D8845">
        <v>71.5</v>
      </c>
      <c r="E8845">
        <v>55.3</v>
      </c>
      <c r="F8845">
        <v>62.4</v>
      </c>
      <c r="H8845" s="2">
        <f>IF(F8845-64.93&lt;=0,0,IF(F8845-64.93&lt;=1,1,2))</f>
        <v>0</v>
      </c>
      <c r="I8845">
        <v>71.5</v>
      </c>
      <c r="J8845">
        <v>55.3</v>
      </c>
      <c r="K8845">
        <v>62.4</v>
      </c>
      <c r="L8845">
        <v>53.4</v>
      </c>
      <c r="M8845">
        <v>73.5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18.8</v>
      </c>
      <c r="V8845">
        <v>6.9</v>
      </c>
      <c r="W8845">
        <v>134.69999999999999</v>
      </c>
      <c r="X8845">
        <v>1017.4</v>
      </c>
      <c r="Y8845">
        <v>25</v>
      </c>
      <c r="Z8845">
        <v>6.2</v>
      </c>
      <c r="AA8845">
        <v>272.7</v>
      </c>
      <c r="AB8845">
        <v>23.6</v>
      </c>
      <c r="AC8845">
        <v>9</v>
      </c>
      <c r="AD8845">
        <v>0</v>
      </c>
      <c r="AE8845" t="s">
        <v>26615</v>
      </c>
      <c r="AF8845" t="s">
        <v>26616</v>
      </c>
      <c r="AG8845">
        <v>0.64</v>
      </c>
      <c r="AH8845" t="s">
        <v>36</v>
      </c>
      <c r="AI8845" t="s">
        <v>37</v>
      </c>
      <c r="AJ8845" t="s">
        <v>38</v>
      </c>
    </row>
    <row r="8846" spans="1:36" x14ac:dyDescent="0.25">
      <c r="A8846" t="s">
        <v>32</v>
      </c>
      <c r="B8846" t="s">
        <v>26617</v>
      </c>
      <c r="C8846">
        <f>YEAR(B8846)</f>
        <v>2024</v>
      </c>
      <c r="D8846">
        <v>67.900000000000006</v>
      </c>
      <c r="E8846">
        <v>53.5</v>
      </c>
      <c r="F8846">
        <v>61.5</v>
      </c>
      <c r="H8846" s="2">
        <f>IF(F8846-64.93&lt;=0,0,IF(F8846-64.93&lt;=1,1,2))</f>
        <v>0</v>
      </c>
      <c r="I8846">
        <v>67.900000000000006</v>
      </c>
      <c r="J8846">
        <v>53.5</v>
      </c>
      <c r="K8846">
        <v>61.5</v>
      </c>
      <c r="L8846">
        <v>54.7</v>
      </c>
      <c r="M8846">
        <v>78.900000000000006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11</v>
      </c>
      <c r="V8846">
        <v>11.4</v>
      </c>
      <c r="W8846">
        <v>137.5</v>
      </c>
      <c r="X8846">
        <v>1019.2</v>
      </c>
      <c r="Y8846">
        <v>20.7</v>
      </c>
      <c r="Z8846">
        <v>6.2</v>
      </c>
      <c r="AA8846">
        <v>269.39999999999998</v>
      </c>
      <c r="AB8846">
        <v>23.3</v>
      </c>
      <c r="AC8846">
        <v>9</v>
      </c>
      <c r="AD8846">
        <v>0</v>
      </c>
      <c r="AE8846" t="s">
        <v>26618</v>
      </c>
      <c r="AF8846" t="s">
        <v>26619</v>
      </c>
      <c r="AG8846">
        <v>0.68</v>
      </c>
      <c r="AH8846" t="s">
        <v>36</v>
      </c>
      <c r="AI8846" t="s">
        <v>37</v>
      </c>
      <c r="AJ8846" t="s">
        <v>38</v>
      </c>
    </row>
    <row r="8847" spans="1:36" x14ac:dyDescent="0.25">
      <c r="A8847" t="s">
        <v>32</v>
      </c>
      <c r="B8847" t="s">
        <v>26620</v>
      </c>
      <c r="C8847">
        <f>YEAR(B8847)</f>
        <v>2024</v>
      </c>
      <c r="D8847">
        <v>69.7</v>
      </c>
      <c r="E8847">
        <v>53.5</v>
      </c>
      <c r="F8847">
        <v>62.2</v>
      </c>
      <c r="H8847" s="2">
        <f>IF(F8847-64.93&lt;=0,0,IF(F8847-64.93&lt;=1,1,2))</f>
        <v>0</v>
      </c>
      <c r="I8847">
        <v>69.7</v>
      </c>
      <c r="J8847">
        <v>53.5</v>
      </c>
      <c r="K8847">
        <v>62.2</v>
      </c>
      <c r="L8847">
        <v>55.8</v>
      </c>
      <c r="M8847">
        <v>80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10.7</v>
      </c>
      <c r="V8847">
        <v>8.1</v>
      </c>
      <c r="W8847">
        <v>348.4</v>
      </c>
      <c r="X8847">
        <v>1020.3</v>
      </c>
      <c r="Y8847">
        <v>35.200000000000003</v>
      </c>
      <c r="Z8847">
        <v>6.1</v>
      </c>
      <c r="AA8847">
        <v>281.8</v>
      </c>
      <c r="AB8847">
        <v>23.4</v>
      </c>
      <c r="AC8847">
        <v>9</v>
      </c>
      <c r="AD8847">
        <v>0</v>
      </c>
      <c r="AE8847" t="s">
        <v>26621</v>
      </c>
      <c r="AF8847" t="s">
        <v>26622</v>
      </c>
      <c r="AG8847">
        <v>0.71</v>
      </c>
      <c r="AH8847" t="s">
        <v>36</v>
      </c>
      <c r="AI8847" t="s">
        <v>37</v>
      </c>
      <c r="AJ8847" t="s">
        <v>38</v>
      </c>
    </row>
    <row r="8848" spans="1:36" x14ac:dyDescent="0.25">
      <c r="A8848" t="s">
        <v>32</v>
      </c>
      <c r="B8848" t="s">
        <v>26623</v>
      </c>
      <c r="C8848">
        <f>YEAR(B8848)</f>
        <v>2024</v>
      </c>
      <c r="D8848">
        <v>71.5</v>
      </c>
      <c r="E8848">
        <v>53.5</v>
      </c>
      <c r="F8848">
        <v>62.4</v>
      </c>
      <c r="H8848" s="2">
        <f>IF(F8848-64.93&lt;=0,0,IF(F8848-64.93&lt;=1,1,2))</f>
        <v>0</v>
      </c>
      <c r="I8848">
        <v>71.5</v>
      </c>
      <c r="J8848">
        <v>53.5</v>
      </c>
      <c r="K8848">
        <v>62.4</v>
      </c>
      <c r="L8848">
        <v>55.2</v>
      </c>
      <c r="M8848">
        <v>78.400000000000006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12.8</v>
      </c>
      <c r="V8848">
        <v>6.9</v>
      </c>
      <c r="W8848">
        <v>130.6</v>
      </c>
      <c r="X8848">
        <v>1020.1</v>
      </c>
      <c r="Y8848">
        <v>3.8</v>
      </c>
      <c r="Z8848">
        <v>6</v>
      </c>
      <c r="AA8848">
        <v>278.3</v>
      </c>
      <c r="AB8848">
        <v>24.1</v>
      </c>
      <c r="AC8848">
        <v>9</v>
      </c>
      <c r="AD8848">
        <v>0</v>
      </c>
      <c r="AE8848" t="s">
        <v>26624</v>
      </c>
      <c r="AF8848" t="s">
        <v>26625</v>
      </c>
      <c r="AG8848">
        <v>0.74</v>
      </c>
      <c r="AH8848" t="s">
        <v>330</v>
      </c>
      <c r="AI8848" t="s">
        <v>9140</v>
      </c>
      <c r="AJ8848" t="s">
        <v>331</v>
      </c>
    </row>
    <row r="8849" spans="1:36" x14ac:dyDescent="0.25">
      <c r="A8849" t="s">
        <v>32</v>
      </c>
      <c r="B8849" t="s">
        <v>26626</v>
      </c>
      <c r="C8849">
        <f>YEAR(B8849)</f>
        <v>2024</v>
      </c>
      <c r="D8849">
        <v>82.3</v>
      </c>
      <c r="E8849">
        <v>58.9</v>
      </c>
      <c r="F8849">
        <v>69.599999999999994</v>
      </c>
      <c r="H8849" s="2">
        <f>IF(F8849-64.93&lt;=0,0,IF(F8849-64.93&lt;=1,1,2))</f>
        <v>2</v>
      </c>
      <c r="I8849">
        <v>80.599999999999994</v>
      </c>
      <c r="J8849">
        <v>58.9</v>
      </c>
      <c r="K8849">
        <v>69.400000000000006</v>
      </c>
      <c r="L8849">
        <v>46.2</v>
      </c>
      <c r="M8849">
        <v>44.3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16.8</v>
      </c>
      <c r="V8849">
        <v>11.4</v>
      </c>
      <c r="W8849">
        <v>180</v>
      </c>
      <c r="X8849">
        <v>1016.4</v>
      </c>
      <c r="Y8849">
        <v>2.6</v>
      </c>
      <c r="Z8849">
        <v>6.2</v>
      </c>
      <c r="AA8849">
        <v>283</v>
      </c>
      <c r="AB8849">
        <v>24.6</v>
      </c>
      <c r="AC8849">
        <v>9</v>
      </c>
      <c r="AD8849">
        <v>0</v>
      </c>
      <c r="AE8849" t="s">
        <v>26627</v>
      </c>
      <c r="AF8849" t="s">
        <v>26628</v>
      </c>
      <c r="AG8849">
        <v>0.75</v>
      </c>
      <c r="AH8849" t="s">
        <v>330</v>
      </c>
      <c r="AI8849" t="s">
        <v>9140</v>
      </c>
      <c r="AJ8849" t="s">
        <v>331</v>
      </c>
    </row>
    <row r="8850" spans="1:36" x14ac:dyDescent="0.25">
      <c r="A8850" t="s">
        <v>32</v>
      </c>
      <c r="B8850" t="s">
        <v>26629</v>
      </c>
      <c r="C8850">
        <f>YEAR(B8850)</f>
        <v>2024</v>
      </c>
      <c r="D8850">
        <v>71.599999999999994</v>
      </c>
      <c r="E8850">
        <v>59</v>
      </c>
      <c r="F8850">
        <v>67</v>
      </c>
      <c r="H8850" s="2">
        <f>IF(F8850-64.93&lt;=0,0,IF(F8850-64.93&lt;=1,1,2))</f>
        <v>2</v>
      </c>
      <c r="I8850">
        <v>71.599999999999994</v>
      </c>
      <c r="J8850">
        <v>59</v>
      </c>
      <c r="K8850">
        <v>67</v>
      </c>
      <c r="L8850">
        <v>53.6</v>
      </c>
      <c r="M8850">
        <v>63.3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16.600000000000001</v>
      </c>
      <c r="V8850">
        <v>12.8</v>
      </c>
      <c r="W8850">
        <v>263.5</v>
      </c>
      <c r="X8850">
        <v>1015.5</v>
      </c>
      <c r="Y8850">
        <v>9.1</v>
      </c>
      <c r="Z8850">
        <v>6.2</v>
      </c>
      <c r="AA8850">
        <v>283.7</v>
      </c>
      <c r="AB8850">
        <v>24.5</v>
      </c>
      <c r="AC8850">
        <v>9</v>
      </c>
      <c r="AD8850">
        <v>0</v>
      </c>
      <c r="AE8850" t="s">
        <v>26630</v>
      </c>
      <c r="AF8850" t="s">
        <v>26631</v>
      </c>
      <c r="AG8850">
        <v>0.81</v>
      </c>
      <c r="AH8850" t="s">
        <v>330</v>
      </c>
      <c r="AI8850" t="s">
        <v>9140</v>
      </c>
      <c r="AJ8850" t="s">
        <v>331</v>
      </c>
    </row>
    <row r="8851" spans="1:36" x14ac:dyDescent="0.25">
      <c r="A8851" t="s">
        <v>32</v>
      </c>
      <c r="B8851" t="s">
        <v>26632</v>
      </c>
      <c r="C8851">
        <f>YEAR(B8851)</f>
        <v>2024</v>
      </c>
      <c r="D8851">
        <v>69.8</v>
      </c>
      <c r="E8851">
        <v>51.8</v>
      </c>
      <c r="F8851">
        <v>61.8</v>
      </c>
      <c r="H8851" s="2">
        <f>IF(F8851-64.93&lt;=0,0,IF(F8851-64.93&lt;=1,1,2))</f>
        <v>0</v>
      </c>
      <c r="I8851">
        <v>69.8</v>
      </c>
      <c r="J8851">
        <v>51.8</v>
      </c>
      <c r="K8851">
        <v>61.8</v>
      </c>
      <c r="L8851">
        <v>50.1</v>
      </c>
      <c r="M8851">
        <v>67.599999999999994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23</v>
      </c>
      <c r="V8851">
        <v>23</v>
      </c>
      <c r="W8851">
        <v>286.8</v>
      </c>
      <c r="X8851">
        <v>1016.1</v>
      </c>
      <c r="Y8851">
        <v>21.3</v>
      </c>
      <c r="Z8851">
        <v>6.2</v>
      </c>
      <c r="AA8851">
        <v>280.5</v>
      </c>
      <c r="AB8851">
        <v>24.4</v>
      </c>
      <c r="AC8851">
        <v>9</v>
      </c>
      <c r="AD8851">
        <v>0</v>
      </c>
      <c r="AE8851" t="s">
        <v>26633</v>
      </c>
      <c r="AF8851" t="s">
        <v>26634</v>
      </c>
      <c r="AG8851">
        <v>0.85</v>
      </c>
      <c r="AH8851" t="s">
        <v>36</v>
      </c>
      <c r="AI8851" t="s">
        <v>37</v>
      </c>
      <c r="AJ8851" t="s">
        <v>38</v>
      </c>
    </row>
    <row r="8852" spans="1:36" x14ac:dyDescent="0.25">
      <c r="A8852" t="s">
        <v>32</v>
      </c>
      <c r="B8852" t="s">
        <v>26635</v>
      </c>
      <c r="C8852">
        <f>YEAR(B8852)</f>
        <v>2024</v>
      </c>
      <c r="D8852">
        <v>69.8</v>
      </c>
      <c r="E8852">
        <v>53.6</v>
      </c>
      <c r="F8852">
        <v>61.9</v>
      </c>
      <c r="H8852" s="2">
        <f>IF(F8852-64.93&lt;=0,0,IF(F8852-64.93&lt;=1,1,2))</f>
        <v>0</v>
      </c>
      <c r="I8852">
        <v>69.8</v>
      </c>
      <c r="J8852">
        <v>53.6</v>
      </c>
      <c r="K8852">
        <v>61.9</v>
      </c>
      <c r="L8852">
        <v>51.8</v>
      </c>
      <c r="M8852">
        <v>70.400000000000006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26.8</v>
      </c>
      <c r="V8852">
        <v>13.9</v>
      </c>
      <c r="W8852">
        <v>266</v>
      </c>
      <c r="X8852">
        <v>1019.4</v>
      </c>
      <c r="Y8852">
        <v>20.8</v>
      </c>
      <c r="Z8852">
        <v>6.2</v>
      </c>
      <c r="AA8852">
        <v>283.89999999999998</v>
      </c>
      <c r="AB8852">
        <v>24.5</v>
      </c>
      <c r="AC8852">
        <v>9</v>
      </c>
      <c r="AD8852">
        <v>0</v>
      </c>
      <c r="AE8852" t="s">
        <v>26636</v>
      </c>
      <c r="AF8852" t="s">
        <v>26637</v>
      </c>
      <c r="AG8852">
        <v>0.88</v>
      </c>
      <c r="AH8852" t="s">
        <v>36</v>
      </c>
      <c r="AI8852" t="s">
        <v>37</v>
      </c>
      <c r="AJ8852" t="s">
        <v>38</v>
      </c>
    </row>
    <row r="8853" spans="1:36" x14ac:dyDescent="0.25">
      <c r="A8853" t="s">
        <v>32</v>
      </c>
      <c r="B8853" t="s">
        <v>26638</v>
      </c>
      <c r="C8853">
        <f>YEAR(B8853)</f>
        <v>2024</v>
      </c>
      <c r="D8853">
        <v>71.599999999999994</v>
      </c>
      <c r="E8853">
        <v>59</v>
      </c>
      <c r="F8853">
        <v>66.5</v>
      </c>
      <c r="H8853" s="2">
        <f>IF(F8853-64.93&lt;=0,0,IF(F8853-64.93&lt;=1,1,2))</f>
        <v>2</v>
      </c>
      <c r="I8853">
        <v>71.599999999999994</v>
      </c>
      <c r="J8853">
        <v>59</v>
      </c>
      <c r="K8853">
        <v>66.5</v>
      </c>
      <c r="L8853">
        <v>47.7</v>
      </c>
      <c r="M8853">
        <v>51.2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34.4</v>
      </c>
      <c r="V8853">
        <v>18.3</v>
      </c>
      <c r="W8853">
        <v>302.10000000000002</v>
      </c>
      <c r="X8853">
        <v>1019.6</v>
      </c>
      <c r="Y8853">
        <v>3.5</v>
      </c>
      <c r="Z8853">
        <v>6.2</v>
      </c>
      <c r="AA8853">
        <v>280.89999999999998</v>
      </c>
      <c r="AB8853">
        <v>24.3</v>
      </c>
      <c r="AC8853">
        <v>9</v>
      </c>
      <c r="AD8853">
        <v>0</v>
      </c>
      <c r="AE8853" t="s">
        <v>26639</v>
      </c>
      <c r="AF8853" t="s">
        <v>26640</v>
      </c>
      <c r="AG8853">
        <v>0.92</v>
      </c>
      <c r="AH8853" t="s">
        <v>330</v>
      </c>
      <c r="AI8853" t="s">
        <v>9140</v>
      </c>
      <c r="AJ8853" t="s">
        <v>331</v>
      </c>
    </row>
    <row r="8854" spans="1:36" x14ac:dyDescent="0.25">
      <c r="A8854" t="s">
        <v>32</v>
      </c>
      <c r="B8854" t="s">
        <v>26641</v>
      </c>
      <c r="C8854">
        <f>YEAR(B8854)</f>
        <v>2024</v>
      </c>
      <c r="D8854">
        <v>71.599999999999994</v>
      </c>
      <c r="E8854">
        <v>57.2</v>
      </c>
      <c r="F8854">
        <v>65.8</v>
      </c>
      <c r="H8854" s="2">
        <f>IF(F8854-64.93&lt;=0,0,IF(F8854-64.93&lt;=1,1,2))</f>
        <v>1</v>
      </c>
      <c r="I8854">
        <v>71.599999999999994</v>
      </c>
      <c r="J8854">
        <v>57.2</v>
      </c>
      <c r="K8854">
        <v>65.8</v>
      </c>
      <c r="L8854">
        <v>50.6</v>
      </c>
      <c r="M8854">
        <v>59.4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34.700000000000003</v>
      </c>
      <c r="V8854">
        <v>23</v>
      </c>
      <c r="W8854">
        <v>305.10000000000002</v>
      </c>
      <c r="X8854">
        <v>1014.8</v>
      </c>
      <c r="Y8854">
        <v>53.4</v>
      </c>
      <c r="Z8854">
        <v>6.2</v>
      </c>
      <c r="AA8854">
        <v>246.7</v>
      </c>
      <c r="AB8854">
        <v>21.3</v>
      </c>
      <c r="AC8854">
        <v>9</v>
      </c>
      <c r="AD8854">
        <v>0</v>
      </c>
      <c r="AE8854" t="s">
        <v>26642</v>
      </c>
      <c r="AF8854" t="s">
        <v>26643</v>
      </c>
      <c r="AG8854">
        <v>0.95</v>
      </c>
      <c r="AH8854" t="s">
        <v>36</v>
      </c>
      <c r="AI8854" t="s">
        <v>37</v>
      </c>
      <c r="AJ8854" t="s">
        <v>38</v>
      </c>
    </row>
    <row r="8855" spans="1:36" x14ac:dyDescent="0.25">
      <c r="A8855" t="s">
        <v>32</v>
      </c>
      <c r="B8855" t="s">
        <v>26644</v>
      </c>
      <c r="C8855">
        <f>YEAR(B8855)</f>
        <v>2024</v>
      </c>
      <c r="D8855">
        <v>66.2</v>
      </c>
      <c r="E8855">
        <v>62.6</v>
      </c>
      <c r="F8855">
        <v>63.9</v>
      </c>
      <c r="H8855" s="2">
        <f>IF(F8855-64.93&lt;=0,0,IF(F8855-64.93&lt;=1,1,2))</f>
        <v>0</v>
      </c>
      <c r="I8855">
        <v>66.2</v>
      </c>
      <c r="J8855">
        <v>62.6</v>
      </c>
      <c r="K8855">
        <v>63.9</v>
      </c>
      <c r="L8855">
        <v>53.2</v>
      </c>
      <c r="M8855">
        <v>68.7</v>
      </c>
      <c r="O8855">
        <v>1.6E-2</v>
      </c>
      <c r="P8855">
        <v>100</v>
      </c>
      <c r="Q8855">
        <v>4.17</v>
      </c>
      <c r="R8855" t="s">
        <v>40</v>
      </c>
      <c r="S8855">
        <v>0</v>
      </c>
      <c r="T8855">
        <v>0</v>
      </c>
      <c r="U8855">
        <v>36.700000000000003</v>
      </c>
      <c r="V8855">
        <v>28.9</v>
      </c>
      <c r="W8855">
        <v>328.9</v>
      </c>
      <c r="X8855">
        <v>1013.8</v>
      </c>
      <c r="Y8855">
        <v>61.4</v>
      </c>
      <c r="Z8855">
        <v>6.2</v>
      </c>
      <c r="AA8855">
        <v>261.89999999999998</v>
      </c>
      <c r="AB8855">
        <v>22.6</v>
      </c>
      <c r="AC8855">
        <v>9</v>
      </c>
      <c r="AD8855">
        <v>0</v>
      </c>
      <c r="AE8855" t="s">
        <v>26645</v>
      </c>
      <c r="AF8855" t="s">
        <v>26646</v>
      </c>
      <c r="AG8855">
        <v>0</v>
      </c>
      <c r="AH8855" t="s">
        <v>56</v>
      </c>
      <c r="AI8855" t="s">
        <v>137</v>
      </c>
      <c r="AJ8855" t="s">
        <v>40</v>
      </c>
    </row>
    <row r="8856" spans="1:36" x14ac:dyDescent="0.25">
      <c r="A8856" t="s">
        <v>32</v>
      </c>
      <c r="B8856" t="s">
        <v>26647</v>
      </c>
      <c r="C8856">
        <f>YEAR(B8856)</f>
        <v>2024</v>
      </c>
      <c r="D8856">
        <v>68</v>
      </c>
      <c r="E8856">
        <v>62.6</v>
      </c>
      <c r="F8856">
        <v>64.8</v>
      </c>
      <c r="H8856" s="2">
        <f>IF(F8856-64.93&lt;=0,0,IF(F8856-64.93&lt;=1,1,2))</f>
        <v>0</v>
      </c>
      <c r="I8856">
        <v>68</v>
      </c>
      <c r="J8856">
        <v>62.6</v>
      </c>
      <c r="K8856">
        <v>64.8</v>
      </c>
      <c r="L8856">
        <v>52.5</v>
      </c>
      <c r="M8856">
        <v>65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32</v>
      </c>
      <c r="V8856">
        <v>23</v>
      </c>
      <c r="W8856">
        <v>308.60000000000002</v>
      </c>
      <c r="X8856">
        <v>1014.8</v>
      </c>
      <c r="Y8856">
        <v>42.6</v>
      </c>
      <c r="Z8856">
        <v>6.2</v>
      </c>
      <c r="AA8856">
        <v>257</v>
      </c>
      <c r="AB8856">
        <v>22.2</v>
      </c>
      <c r="AC8856">
        <v>8</v>
      </c>
      <c r="AD8856">
        <v>0</v>
      </c>
      <c r="AE8856" t="s">
        <v>26648</v>
      </c>
      <c r="AF8856" t="s">
        <v>26649</v>
      </c>
      <c r="AG8856">
        <v>0.02</v>
      </c>
      <c r="AH8856" t="s">
        <v>36</v>
      </c>
      <c r="AI8856" t="s">
        <v>37</v>
      </c>
      <c r="AJ8856" t="s">
        <v>38</v>
      </c>
    </row>
    <row r="8857" spans="1:36" x14ac:dyDescent="0.25">
      <c r="A8857" t="s">
        <v>32</v>
      </c>
      <c r="B8857" t="s">
        <v>26650</v>
      </c>
      <c r="C8857">
        <f>YEAR(B8857)</f>
        <v>2024</v>
      </c>
      <c r="D8857">
        <v>69.8</v>
      </c>
      <c r="E8857">
        <v>53.6</v>
      </c>
      <c r="F8857">
        <v>63.1</v>
      </c>
      <c r="H8857" s="2">
        <f>IF(F8857-64.93&lt;=0,0,IF(F8857-64.93&lt;=1,1,2))</f>
        <v>0</v>
      </c>
      <c r="I8857">
        <v>69.8</v>
      </c>
      <c r="J8857">
        <v>53.6</v>
      </c>
      <c r="K8857">
        <v>63.1</v>
      </c>
      <c r="L8857">
        <v>48.1</v>
      </c>
      <c r="M8857">
        <v>58.7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28.6</v>
      </c>
      <c r="V8857">
        <v>18.3</v>
      </c>
      <c r="W8857">
        <v>283.5</v>
      </c>
      <c r="X8857">
        <v>1015.7</v>
      </c>
      <c r="Y8857">
        <v>11.5</v>
      </c>
      <c r="Z8857">
        <v>6.2</v>
      </c>
      <c r="AA8857">
        <v>287</v>
      </c>
      <c r="AB8857">
        <v>24.8</v>
      </c>
      <c r="AC8857">
        <v>9</v>
      </c>
      <c r="AD8857">
        <v>0</v>
      </c>
      <c r="AE8857" t="s">
        <v>26651</v>
      </c>
      <c r="AF8857" t="s">
        <v>26652</v>
      </c>
      <c r="AG8857">
        <v>0.05</v>
      </c>
      <c r="AH8857" t="s">
        <v>330</v>
      </c>
      <c r="AI8857" t="s">
        <v>9140</v>
      </c>
      <c r="AJ8857" t="s">
        <v>331</v>
      </c>
    </row>
    <row r="8858" spans="1:36" x14ac:dyDescent="0.25">
      <c r="A8858" t="s">
        <v>32</v>
      </c>
      <c r="B8858" t="s">
        <v>26653</v>
      </c>
      <c r="C8858">
        <f>YEAR(B8858)</f>
        <v>2024</v>
      </c>
      <c r="D8858">
        <v>71.599999999999994</v>
      </c>
      <c r="E8858">
        <v>53.6</v>
      </c>
      <c r="F8858">
        <v>63.1</v>
      </c>
      <c r="H8858" s="2">
        <f>IF(F8858-64.93&lt;=0,0,IF(F8858-64.93&lt;=1,1,2))</f>
        <v>0</v>
      </c>
      <c r="I8858">
        <v>71.599999999999994</v>
      </c>
      <c r="J8858">
        <v>53.6</v>
      </c>
      <c r="K8858">
        <v>63.1</v>
      </c>
      <c r="L8858">
        <v>49.9</v>
      </c>
      <c r="M8858">
        <v>63.4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25.9</v>
      </c>
      <c r="V8858">
        <v>17.2</v>
      </c>
      <c r="W8858">
        <v>308</v>
      </c>
      <c r="X8858">
        <v>1018.1</v>
      </c>
      <c r="Y8858">
        <v>49.2</v>
      </c>
      <c r="Z8858">
        <v>6.2</v>
      </c>
      <c r="AA8858">
        <v>279.5</v>
      </c>
      <c r="AB8858">
        <v>24.2</v>
      </c>
      <c r="AC8858">
        <v>9</v>
      </c>
      <c r="AD8858">
        <v>0</v>
      </c>
      <c r="AE8858" t="s">
        <v>26654</v>
      </c>
      <c r="AF8858" t="s">
        <v>26655</v>
      </c>
      <c r="AG8858">
        <v>0.09</v>
      </c>
      <c r="AH8858" t="s">
        <v>36</v>
      </c>
      <c r="AI8858" t="s">
        <v>37</v>
      </c>
      <c r="AJ8858" t="s">
        <v>38</v>
      </c>
    </row>
    <row r="8859" spans="1:36" x14ac:dyDescent="0.25">
      <c r="A8859" t="s">
        <v>32</v>
      </c>
      <c r="B8859" t="s">
        <v>26656</v>
      </c>
      <c r="C8859">
        <f>YEAR(B8859)</f>
        <v>2024</v>
      </c>
      <c r="D8859">
        <v>68</v>
      </c>
      <c r="E8859">
        <v>53.6</v>
      </c>
      <c r="F8859">
        <v>62.2</v>
      </c>
      <c r="H8859" s="2">
        <f>IF(F8859-64.93&lt;=0,0,IF(F8859-64.93&lt;=1,1,2))</f>
        <v>0</v>
      </c>
      <c r="I8859">
        <v>68</v>
      </c>
      <c r="J8859">
        <v>53.6</v>
      </c>
      <c r="K8859">
        <v>62.2</v>
      </c>
      <c r="L8859">
        <v>53.4</v>
      </c>
      <c r="M8859">
        <v>72.900000000000006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21.7</v>
      </c>
      <c r="V8859">
        <v>19.7</v>
      </c>
      <c r="W8859">
        <v>297.2</v>
      </c>
      <c r="X8859">
        <v>1019.5</v>
      </c>
      <c r="Y8859">
        <v>22.6</v>
      </c>
      <c r="Z8859">
        <v>6.2</v>
      </c>
      <c r="AA8859">
        <v>289.3</v>
      </c>
      <c r="AB8859">
        <v>25</v>
      </c>
      <c r="AC8859">
        <v>9</v>
      </c>
      <c r="AD8859">
        <v>0</v>
      </c>
      <c r="AE8859" t="s">
        <v>26657</v>
      </c>
      <c r="AF8859" t="s">
        <v>26658</v>
      </c>
      <c r="AG8859">
        <v>0.12</v>
      </c>
      <c r="AH8859" t="s">
        <v>36</v>
      </c>
      <c r="AI8859" t="s">
        <v>37</v>
      </c>
      <c r="AJ8859" t="s">
        <v>38</v>
      </c>
    </row>
    <row r="8860" spans="1:36" x14ac:dyDescent="0.25">
      <c r="A8860" t="s">
        <v>32</v>
      </c>
      <c r="B8860" t="s">
        <v>26659</v>
      </c>
      <c r="C8860">
        <f>YEAR(B8860)</f>
        <v>2024</v>
      </c>
      <c r="D8860">
        <v>71.599999999999994</v>
      </c>
      <c r="E8860">
        <v>55.4</v>
      </c>
      <c r="F8860">
        <v>65.5</v>
      </c>
      <c r="H8860" s="2">
        <f>IF(F8860-64.93&lt;=0,0,IF(F8860-64.93&lt;=1,1,2))</f>
        <v>1</v>
      </c>
      <c r="I8860">
        <v>71.599999999999994</v>
      </c>
      <c r="J8860">
        <v>55.4</v>
      </c>
      <c r="K8860">
        <v>65.5</v>
      </c>
      <c r="L8860">
        <v>55.3</v>
      </c>
      <c r="M8860">
        <v>70.400000000000006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27.7</v>
      </c>
      <c r="V8860">
        <v>20.8</v>
      </c>
      <c r="W8860">
        <v>292.89999999999998</v>
      </c>
      <c r="X8860">
        <v>1019.8</v>
      </c>
      <c r="Y8860">
        <v>14.4</v>
      </c>
      <c r="Z8860">
        <v>6.2</v>
      </c>
      <c r="AA8860">
        <v>284.3</v>
      </c>
      <c r="AB8860">
        <v>24.5</v>
      </c>
      <c r="AC8860">
        <v>9</v>
      </c>
      <c r="AD8860">
        <v>0</v>
      </c>
      <c r="AE8860" t="s">
        <v>26660</v>
      </c>
      <c r="AF8860" t="s">
        <v>26661</v>
      </c>
      <c r="AG8860">
        <v>0.15</v>
      </c>
      <c r="AH8860" t="s">
        <v>330</v>
      </c>
      <c r="AI8860" t="s">
        <v>9140</v>
      </c>
      <c r="AJ8860" t="s">
        <v>331</v>
      </c>
    </row>
    <row r="8861" spans="1:36" x14ac:dyDescent="0.25">
      <c r="A8861" t="s">
        <v>32</v>
      </c>
      <c r="B8861" t="s">
        <v>26662</v>
      </c>
      <c r="C8861">
        <f>YEAR(B8861)</f>
        <v>2024</v>
      </c>
      <c r="D8861">
        <v>73.400000000000006</v>
      </c>
      <c r="E8861">
        <v>66.2</v>
      </c>
      <c r="F8861">
        <v>69.7</v>
      </c>
      <c r="H8861" s="2">
        <f>IF(F8861-64.93&lt;=0,0,IF(F8861-64.93&lt;=1,1,2))</f>
        <v>2</v>
      </c>
      <c r="I8861">
        <v>73.400000000000006</v>
      </c>
      <c r="J8861">
        <v>66.2</v>
      </c>
      <c r="K8861">
        <v>69.7</v>
      </c>
      <c r="L8861">
        <v>55.6</v>
      </c>
      <c r="M8861">
        <v>61.5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36.5</v>
      </c>
      <c r="V8861">
        <v>19.7</v>
      </c>
      <c r="W8861">
        <v>302.10000000000002</v>
      </c>
      <c r="X8861">
        <v>1019.9</v>
      </c>
      <c r="Y8861">
        <v>10.8</v>
      </c>
      <c r="Z8861">
        <v>6.2</v>
      </c>
      <c r="AA8861">
        <v>289.3</v>
      </c>
      <c r="AB8861">
        <v>25</v>
      </c>
      <c r="AC8861">
        <v>9</v>
      </c>
      <c r="AD8861">
        <v>0</v>
      </c>
      <c r="AE8861" t="s">
        <v>26663</v>
      </c>
      <c r="AF8861" t="s">
        <v>26664</v>
      </c>
      <c r="AG8861">
        <v>0.18</v>
      </c>
      <c r="AH8861" t="s">
        <v>330</v>
      </c>
      <c r="AI8861" t="s">
        <v>9140</v>
      </c>
      <c r="AJ8861" t="s">
        <v>331</v>
      </c>
    </row>
    <row r="8862" spans="1:36" x14ac:dyDescent="0.25">
      <c r="A8862" t="s">
        <v>32</v>
      </c>
      <c r="B8862" t="s">
        <v>26665</v>
      </c>
      <c r="C8862">
        <f>YEAR(B8862)</f>
        <v>2024</v>
      </c>
      <c r="D8862">
        <v>73.400000000000006</v>
      </c>
      <c r="E8862">
        <v>64.400000000000006</v>
      </c>
      <c r="F8862">
        <v>69.3</v>
      </c>
      <c r="H8862" s="2">
        <f>IF(F8862-64.93&lt;=0,0,IF(F8862-64.93&lt;=1,1,2))</f>
        <v>2</v>
      </c>
      <c r="I8862">
        <v>73.400000000000006</v>
      </c>
      <c r="J8862">
        <v>64.400000000000006</v>
      </c>
      <c r="K8862">
        <v>69.3</v>
      </c>
      <c r="L8862">
        <v>55.2</v>
      </c>
      <c r="M8862">
        <v>61.5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24.2</v>
      </c>
      <c r="V8862">
        <v>13.9</v>
      </c>
      <c r="W8862">
        <v>308.8</v>
      </c>
      <c r="X8862">
        <v>1019</v>
      </c>
      <c r="Y8862">
        <v>0.3</v>
      </c>
      <c r="Z8862">
        <v>6.2</v>
      </c>
      <c r="AA8862">
        <v>296.2</v>
      </c>
      <c r="AB8862">
        <v>25.5</v>
      </c>
      <c r="AC8862">
        <v>9</v>
      </c>
      <c r="AD8862">
        <v>0</v>
      </c>
      <c r="AE8862" t="s">
        <v>26666</v>
      </c>
      <c r="AF8862" t="s">
        <v>26667</v>
      </c>
      <c r="AG8862">
        <v>0.25</v>
      </c>
      <c r="AH8862" t="s">
        <v>330</v>
      </c>
      <c r="AI8862" t="s">
        <v>9140</v>
      </c>
      <c r="AJ8862" t="s">
        <v>331</v>
      </c>
    </row>
    <row r="8863" spans="1:36" x14ac:dyDescent="0.25">
      <c r="A8863" t="s">
        <v>32</v>
      </c>
      <c r="B8863" t="s">
        <v>26668</v>
      </c>
      <c r="C8863">
        <f>YEAR(B8863)</f>
        <v>2024</v>
      </c>
      <c r="D8863">
        <v>82.4</v>
      </c>
      <c r="E8863">
        <v>62.6</v>
      </c>
      <c r="F8863">
        <v>71.5</v>
      </c>
      <c r="H8863" s="2">
        <f>IF(F8863-64.93&lt;=0,0,IF(F8863-64.93&lt;=1,1,2))</f>
        <v>2</v>
      </c>
      <c r="I8863">
        <v>80.400000000000006</v>
      </c>
      <c r="J8863">
        <v>62.6</v>
      </c>
      <c r="K8863">
        <v>71.3</v>
      </c>
      <c r="L8863">
        <v>42.6</v>
      </c>
      <c r="M8863">
        <v>37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33.299999999999997</v>
      </c>
      <c r="V8863">
        <v>24.2</v>
      </c>
      <c r="W8863">
        <v>173</v>
      </c>
      <c r="X8863">
        <v>1013</v>
      </c>
      <c r="Y8863">
        <v>68.599999999999994</v>
      </c>
      <c r="Z8863">
        <v>6.2</v>
      </c>
      <c r="AA8863">
        <v>211.2</v>
      </c>
      <c r="AB8863">
        <v>18.2</v>
      </c>
      <c r="AC8863">
        <v>7</v>
      </c>
      <c r="AD8863">
        <v>0</v>
      </c>
      <c r="AE8863" t="s">
        <v>26669</v>
      </c>
      <c r="AF8863" t="s">
        <v>26670</v>
      </c>
      <c r="AG8863">
        <v>0.25</v>
      </c>
      <c r="AH8863" t="s">
        <v>36</v>
      </c>
      <c r="AI8863" t="s">
        <v>37</v>
      </c>
      <c r="AJ8863" t="s">
        <v>38</v>
      </c>
    </row>
    <row r="8864" spans="1:36" x14ac:dyDescent="0.25">
      <c r="A8864" t="s">
        <v>32</v>
      </c>
      <c r="B8864" t="s">
        <v>26671</v>
      </c>
      <c r="C8864">
        <f>YEAR(B8864)</f>
        <v>2024</v>
      </c>
      <c r="D8864">
        <v>78.8</v>
      </c>
      <c r="E8864">
        <v>68</v>
      </c>
      <c r="F8864">
        <v>73.599999999999994</v>
      </c>
      <c r="H8864" s="2">
        <f>IF(F8864-64.93&lt;=0,0,IF(F8864-64.93&lt;=1,1,2))</f>
        <v>2</v>
      </c>
      <c r="I8864">
        <v>78.8</v>
      </c>
      <c r="J8864">
        <v>68</v>
      </c>
      <c r="K8864">
        <v>73.599999999999994</v>
      </c>
      <c r="L8864">
        <v>45.3</v>
      </c>
      <c r="M8864">
        <v>37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42.5</v>
      </c>
      <c r="V8864">
        <v>31.1</v>
      </c>
      <c r="W8864">
        <v>178.1</v>
      </c>
      <c r="X8864">
        <v>1002.6</v>
      </c>
      <c r="Y8864">
        <v>29</v>
      </c>
      <c r="Z8864">
        <v>6.2</v>
      </c>
      <c r="AA8864">
        <v>276.10000000000002</v>
      </c>
      <c r="AB8864">
        <v>23.8</v>
      </c>
      <c r="AC8864">
        <v>9</v>
      </c>
      <c r="AD8864">
        <v>0</v>
      </c>
      <c r="AE8864" t="s">
        <v>26672</v>
      </c>
      <c r="AF8864" t="s">
        <v>26673</v>
      </c>
      <c r="AG8864">
        <v>0.28000000000000003</v>
      </c>
      <c r="AH8864" t="s">
        <v>36</v>
      </c>
      <c r="AI8864" t="s">
        <v>37</v>
      </c>
      <c r="AJ8864" t="s">
        <v>344</v>
      </c>
    </row>
    <row r="8865" spans="1:36" x14ac:dyDescent="0.25">
      <c r="A8865" t="s">
        <v>32</v>
      </c>
      <c r="B8865" t="s">
        <v>26674</v>
      </c>
      <c r="C8865">
        <f>YEAR(B8865)</f>
        <v>2024</v>
      </c>
      <c r="D8865">
        <v>71.599999999999994</v>
      </c>
      <c r="E8865">
        <v>60.8</v>
      </c>
      <c r="F8865">
        <v>66.400000000000006</v>
      </c>
      <c r="H8865" s="2">
        <f>IF(F8865-64.93&lt;=0,0,IF(F8865-64.93&lt;=1,1,2))</f>
        <v>2</v>
      </c>
      <c r="I8865">
        <v>71.599999999999994</v>
      </c>
      <c r="J8865">
        <v>60.8</v>
      </c>
      <c r="K8865">
        <v>66.400000000000006</v>
      </c>
      <c r="L8865">
        <v>53.2</v>
      </c>
      <c r="M8865">
        <v>63.4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24.2</v>
      </c>
      <c r="V8865">
        <v>20.8</v>
      </c>
      <c r="W8865">
        <v>283.89999999999998</v>
      </c>
      <c r="X8865">
        <v>1008.1</v>
      </c>
      <c r="Y8865">
        <v>26.7</v>
      </c>
      <c r="Z8865">
        <v>6.2</v>
      </c>
      <c r="AA8865">
        <v>285.7</v>
      </c>
      <c r="AB8865">
        <v>24.8</v>
      </c>
      <c r="AC8865">
        <v>9</v>
      </c>
      <c r="AD8865">
        <v>0</v>
      </c>
      <c r="AE8865" t="s">
        <v>26675</v>
      </c>
      <c r="AF8865" t="s">
        <v>26676</v>
      </c>
      <c r="AG8865">
        <v>0.32</v>
      </c>
      <c r="AH8865" t="s">
        <v>36</v>
      </c>
      <c r="AI8865" t="s">
        <v>37</v>
      </c>
      <c r="AJ8865" t="s">
        <v>38</v>
      </c>
    </row>
    <row r="8866" spans="1:36" x14ac:dyDescent="0.25">
      <c r="A8866" t="s">
        <v>32</v>
      </c>
      <c r="B8866" t="s">
        <v>26677</v>
      </c>
      <c r="C8866">
        <f>YEAR(B8866)</f>
        <v>2024</v>
      </c>
      <c r="D8866">
        <v>69.8</v>
      </c>
      <c r="E8866">
        <v>57.2</v>
      </c>
      <c r="F8866">
        <v>64.5</v>
      </c>
      <c r="H8866" s="2">
        <f>IF(F8866-64.93&lt;=0,0,IF(F8866-64.93&lt;=1,1,2))</f>
        <v>0</v>
      </c>
      <c r="I8866">
        <v>69.8</v>
      </c>
      <c r="J8866">
        <v>57.2</v>
      </c>
      <c r="K8866">
        <v>64.5</v>
      </c>
      <c r="L8866">
        <v>54.4</v>
      </c>
      <c r="M8866">
        <v>70.900000000000006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28.9</v>
      </c>
      <c r="V8866">
        <v>18.3</v>
      </c>
      <c r="W8866">
        <v>136.4</v>
      </c>
      <c r="X8866">
        <v>1010.3</v>
      </c>
      <c r="Y8866">
        <v>36.6</v>
      </c>
      <c r="Z8866">
        <v>6.2</v>
      </c>
      <c r="AA8866">
        <v>270.2</v>
      </c>
      <c r="AB8866">
        <v>23.4</v>
      </c>
      <c r="AC8866">
        <v>8</v>
      </c>
      <c r="AD8866">
        <v>0</v>
      </c>
      <c r="AE8866" t="s">
        <v>26678</v>
      </c>
      <c r="AF8866" t="s">
        <v>26679</v>
      </c>
      <c r="AG8866">
        <v>0.35</v>
      </c>
      <c r="AH8866" t="s">
        <v>36</v>
      </c>
      <c r="AI8866" t="s">
        <v>702</v>
      </c>
      <c r="AJ8866" t="s">
        <v>38</v>
      </c>
    </row>
    <row r="8867" spans="1:36" x14ac:dyDescent="0.25">
      <c r="A8867" t="s">
        <v>32</v>
      </c>
      <c r="B8867" t="s">
        <v>26680</v>
      </c>
      <c r="C8867">
        <f>YEAR(B8867)</f>
        <v>2024</v>
      </c>
      <c r="D8867">
        <v>68</v>
      </c>
      <c r="E8867">
        <v>55.4</v>
      </c>
      <c r="F8867">
        <v>64</v>
      </c>
      <c r="H8867" s="2">
        <f>IF(F8867-64.93&lt;=0,0,IF(F8867-64.93&lt;=1,1,2))</f>
        <v>0</v>
      </c>
      <c r="I8867">
        <v>68</v>
      </c>
      <c r="J8867">
        <v>55.4</v>
      </c>
      <c r="K8867">
        <v>64</v>
      </c>
      <c r="L8867">
        <v>49.2</v>
      </c>
      <c r="M8867">
        <v>60.6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38</v>
      </c>
      <c r="V8867">
        <v>30</v>
      </c>
      <c r="W8867">
        <v>284.60000000000002</v>
      </c>
      <c r="X8867">
        <v>1008</v>
      </c>
      <c r="Y8867">
        <v>38</v>
      </c>
      <c r="Z8867">
        <v>6.2</v>
      </c>
      <c r="AA8867">
        <v>268.10000000000002</v>
      </c>
      <c r="AB8867">
        <v>23</v>
      </c>
      <c r="AC8867">
        <v>9</v>
      </c>
      <c r="AD8867">
        <v>0</v>
      </c>
      <c r="AE8867" t="s">
        <v>26681</v>
      </c>
      <c r="AF8867" t="s">
        <v>26682</v>
      </c>
      <c r="AG8867">
        <v>0.38</v>
      </c>
      <c r="AH8867" t="s">
        <v>36</v>
      </c>
      <c r="AI8867" t="s">
        <v>37</v>
      </c>
      <c r="AJ8867" t="s">
        <v>38</v>
      </c>
    </row>
    <row r="8868" spans="1:36" x14ac:dyDescent="0.25">
      <c r="A8868" t="s">
        <v>32</v>
      </c>
      <c r="B8868" t="s">
        <v>26683</v>
      </c>
      <c r="C8868">
        <f>YEAR(B8868)</f>
        <v>2024</v>
      </c>
      <c r="D8868">
        <v>69.8</v>
      </c>
      <c r="E8868">
        <v>51.8</v>
      </c>
      <c r="F8868">
        <v>61.7</v>
      </c>
      <c r="H8868" s="2">
        <f>IF(F8868-64.93&lt;=0,0,IF(F8868-64.93&lt;=1,1,2))</f>
        <v>0</v>
      </c>
      <c r="I8868">
        <v>69.8</v>
      </c>
      <c r="J8868">
        <v>51.8</v>
      </c>
      <c r="K8868">
        <v>61.7</v>
      </c>
      <c r="L8868">
        <v>50.1</v>
      </c>
      <c r="M8868">
        <v>66.900000000000006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23</v>
      </c>
      <c r="V8868">
        <v>24.2</v>
      </c>
      <c r="W8868">
        <v>152.30000000000001</v>
      </c>
      <c r="X8868">
        <v>1014.1</v>
      </c>
      <c r="Y8868">
        <v>32.4</v>
      </c>
      <c r="Z8868">
        <v>6.2</v>
      </c>
      <c r="AA8868">
        <v>288.39999999999998</v>
      </c>
      <c r="AB8868">
        <v>25.1</v>
      </c>
      <c r="AC8868">
        <v>9</v>
      </c>
      <c r="AD8868">
        <v>0</v>
      </c>
      <c r="AE8868" t="s">
        <v>26684</v>
      </c>
      <c r="AF8868" t="s">
        <v>26685</v>
      </c>
      <c r="AG8868">
        <v>0.41</v>
      </c>
      <c r="AH8868" t="s">
        <v>36</v>
      </c>
      <c r="AI8868" t="s">
        <v>37</v>
      </c>
      <c r="AJ8868" t="s">
        <v>38</v>
      </c>
    </row>
    <row r="8869" spans="1:36" x14ac:dyDescent="0.25">
      <c r="A8869" t="s">
        <v>32</v>
      </c>
      <c r="B8869" t="s">
        <v>26686</v>
      </c>
      <c r="C8869">
        <f>YEAR(B8869)</f>
        <v>2024</v>
      </c>
      <c r="D8869">
        <v>84.2</v>
      </c>
      <c r="E8869">
        <v>59</v>
      </c>
      <c r="F8869">
        <v>70.400000000000006</v>
      </c>
      <c r="H8869" s="2">
        <f>IF(F8869-64.93&lt;=0,0,IF(F8869-64.93&lt;=1,1,2))</f>
        <v>2</v>
      </c>
      <c r="I8869">
        <v>83.1</v>
      </c>
      <c r="J8869">
        <v>59</v>
      </c>
      <c r="K8869">
        <v>70.099999999999994</v>
      </c>
      <c r="L8869">
        <v>40.1</v>
      </c>
      <c r="M8869">
        <v>39.4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49.4</v>
      </c>
      <c r="V8869">
        <v>37.9</v>
      </c>
      <c r="W8869">
        <v>169</v>
      </c>
      <c r="X8869">
        <v>1013.4</v>
      </c>
      <c r="Y8869">
        <v>53.5</v>
      </c>
      <c r="Z8869">
        <v>6.2</v>
      </c>
      <c r="AA8869">
        <v>249.8</v>
      </c>
      <c r="AB8869">
        <v>21.5</v>
      </c>
      <c r="AC8869">
        <v>8</v>
      </c>
      <c r="AD8869">
        <v>0</v>
      </c>
      <c r="AE8869" t="s">
        <v>26687</v>
      </c>
      <c r="AF8869" t="s">
        <v>26688</v>
      </c>
      <c r="AG8869">
        <v>0.45</v>
      </c>
      <c r="AH8869" t="s">
        <v>36</v>
      </c>
      <c r="AI8869" t="s">
        <v>37</v>
      </c>
      <c r="AJ8869" t="s">
        <v>344</v>
      </c>
    </row>
    <row r="8870" spans="1:36" x14ac:dyDescent="0.25">
      <c r="A8870" t="s">
        <v>32</v>
      </c>
      <c r="B8870" t="s">
        <v>26689</v>
      </c>
      <c r="C8870">
        <f>YEAR(B8870)</f>
        <v>2024</v>
      </c>
      <c r="D8870">
        <v>86</v>
      </c>
      <c r="E8870">
        <v>77</v>
      </c>
      <c r="F8870">
        <v>81.2</v>
      </c>
      <c r="H8870" s="2">
        <f>IF(F8870-64.93&lt;=0,0,IF(F8870-64.93&lt;=1,1,2))</f>
        <v>2</v>
      </c>
      <c r="I8870">
        <v>83.2</v>
      </c>
      <c r="J8870">
        <v>77</v>
      </c>
      <c r="K8870">
        <v>80</v>
      </c>
      <c r="L8870">
        <v>43</v>
      </c>
      <c r="M8870">
        <v>26.4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50.8</v>
      </c>
      <c r="V8870">
        <v>39.1</v>
      </c>
      <c r="W8870">
        <v>174.7</v>
      </c>
      <c r="X8870">
        <v>1008.5</v>
      </c>
      <c r="Y8870">
        <v>64.3</v>
      </c>
      <c r="Z8870">
        <v>5.4</v>
      </c>
      <c r="AA8870">
        <v>199.5</v>
      </c>
      <c r="AB8870">
        <v>17.100000000000001</v>
      </c>
      <c r="AC8870">
        <v>8</v>
      </c>
      <c r="AD8870">
        <v>0</v>
      </c>
      <c r="AE8870" t="s">
        <v>26690</v>
      </c>
      <c r="AF8870" t="s">
        <v>26691</v>
      </c>
      <c r="AG8870">
        <v>0.48</v>
      </c>
      <c r="AH8870" t="s">
        <v>36</v>
      </c>
      <c r="AI8870" t="s">
        <v>702</v>
      </c>
      <c r="AJ8870" t="s">
        <v>344</v>
      </c>
    </row>
    <row r="8871" spans="1:36" x14ac:dyDescent="0.25">
      <c r="A8871" t="s">
        <v>32</v>
      </c>
      <c r="B8871" t="s">
        <v>26692</v>
      </c>
      <c r="C8871">
        <f>YEAR(B8871)</f>
        <v>2024</v>
      </c>
      <c r="D8871">
        <v>78.8</v>
      </c>
      <c r="E8871">
        <v>62.6</v>
      </c>
      <c r="F8871">
        <v>69.400000000000006</v>
      </c>
      <c r="H8871" s="2">
        <f>IF(F8871-64.93&lt;=0,0,IF(F8871-64.93&lt;=1,1,2))</f>
        <v>2</v>
      </c>
      <c r="I8871">
        <v>78.8</v>
      </c>
      <c r="J8871">
        <v>62.6</v>
      </c>
      <c r="K8871">
        <v>69.400000000000006</v>
      </c>
      <c r="L8871">
        <v>57.9</v>
      </c>
      <c r="M8871">
        <v>68.599999999999994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48.3</v>
      </c>
      <c r="V8871">
        <v>32.200000000000003</v>
      </c>
      <c r="W8871">
        <v>261.2</v>
      </c>
      <c r="X8871">
        <v>1006.7</v>
      </c>
      <c r="Y8871">
        <v>84.4</v>
      </c>
      <c r="Z8871">
        <v>4.8</v>
      </c>
      <c r="AA8871">
        <v>266.39999999999998</v>
      </c>
      <c r="AB8871">
        <v>23.1</v>
      </c>
      <c r="AC8871">
        <v>9</v>
      </c>
      <c r="AD8871">
        <v>0</v>
      </c>
      <c r="AE8871" t="s">
        <v>26693</v>
      </c>
      <c r="AF8871" t="s">
        <v>26694</v>
      </c>
      <c r="AG8871">
        <v>0.5</v>
      </c>
      <c r="AH8871" t="s">
        <v>36</v>
      </c>
      <c r="AI8871" t="s">
        <v>37</v>
      </c>
      <c r="AJ8871" t="s">
        <v>344</v>
      </c>
    </row>
    <row r="8872" spans="1:36" x14ac:dyDescent="0.25">
      <c r="A8872" t="s">
        <v>32</v>
      </c>
      <c r="B8872" t="s">
        <v>26695</v>
      </c>
      <c r="C8872">
        <f>YEAR(B8872)</f>
        <v>2024</v>
      </c>
      <c r="D8872">
        <v>73.400000000000006</v>
      </c>
      <c r="E8872">
        <v>57.2</v>
      </c>
      <c r="F8872">
        <v>65.2</v>
      </c>
      <c r="H8872" s="2">
        <f>IF(F8872-64.93&lt;=0,0,IF(F8872-64.93&lt;=1,1,2))</f>
        <v>1</v>
      </c>
      <c r="I8872">
        <v>73.400000000000006</v>
      </c>
      <c r="J8872">
        <v>57.2</v>
      </c>
      <c r="K8872">
        <v>65.2</v>
      </c>
      <c r="L8872">
        <v>51.1</v>
      </c>
      <c r="M8872">
        <v>60.9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23</v>
      </c>
      <c r="V8872">
        <v>25.2</v>
      </c>
      <c r="W8872">
        <v>292.60000000000002</v>
      </c>
      <c r="X8872">
        <v>1008.2</v>
      </c>
      <c r="Y8872">
        <v>49.4</v>
      </c>
      <c r="Z8872">
        <v>6.2</v>
      </c>
      <c r="AA8872">
        <v>290</v>
      </c>
      <c r="AB8872">
        <v>25.2</v>
      </c>
      <c r="AC8872">
        <v>10</v>
      </c>
      <c r="AD8872">
        <v>0</v>
      </c>
      <c r="AE8872" t="s">
        <v>26696</v>
      </c>
      <c r="AF8872" t="s">
        <v>26697</v>
      </c>
      <c r="AG8872">
        <v>0.55000000000000004</v>
      </c>
      <c r="AH8872" t="s">
        <v>36</v>
      </c>
      <c r="AI8872" t="s">
        <v>702</v>
      </c>
      <c r="AJ8872" t="s">
        <v>38</v>
      </c>
    </row>
    <row r="8873" spans="1:36" x14ac:dyDescent="0.25">
      <c r="A8873" t="s">
        <v>32</v>
      </c>
      <c r="B8873" t="s">
        <v>26698</v>
      </c>
      <c r="C8873">
        <f>YEAR(B8873)</f>
        <v>2024</v>
      </c>
      <c r="D8873">
        <v>68</v>
      </c>
      <c r="E8873">
        <v>53.6</v>
      </c>
      <c r="F8873">
        <v>62.4</v>
      </c>
      <c r="H8873" s="2">
        <f>IF(F8873-64.93&lt;=0,0,IF(F8873-64.93&lt;=1,1,2))</f>
        <v>0</v>
      </c>
      <c r="I8873">
        <v>68</v>
      </c>
      <c r="J8873">
        <v>53.6</v>
      </c>
      <c r="K8873">
        <v>62.4</v>
      </c>
      <c r="L8873">
        <v>48.9</v>
      </c>
      <c r="M8873">
        <v>61.9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24.8</v>
      </c>
      <c r="V8873">
        <v>20.8</v>
      </c>
      <c r="W8873">
        <v>302.10000000000002</v>
      </c>
      <c r="X8873">
        <v>1013.3</v>
      </c>
      <c r="Y8873">
        <v>27.8</v>
      </c>
      <c r="Z8873">
        <v>6.2</v>
      </c>
      <c r="AA8873">
        <v>314.39999999999998</v>
      </c>
      <c r="AB8873">
        <v>27.1</v>
      </c>
      <c r="AC8873">
        <v>10</v>
      </c>
      <c r="AD8873">
        <v>0</v>
      </c>
      <c r="AE8873" t="s">
        <v>26699</v>
      </c>
      <c r="AF8873" t="s">
        <v>26700</v>
      </c>
      <c r="AG8873">
        <v>0.57999999999999996</v>
      </c>
      <c r="AH8873" t="s">
        <v>36</v>
      </c>
      <c r="AI8873" t="s">
        <v>37</v>
      </c>
      <c r="AJ8873" t="s">
        <v>38</v>
      </c>
    </row>
    <row r="8874" spans="1:36" x14ac:dyDescent="0.25">
      <c r="A8874" t="s">
        <v>32</v>
      </c>
      <c r="B8874" t="s">
        <v>26701</v>
      </c>
      <c r="C8874">
        <f>YEAR(B8874)</f>
        <v>2024</v>
      </c>
      <c r="D8874">
        <v>69.8</v>
      </c>
      <c r="E8874">
        <v>51.8</v>
      </c>
      <c r="F8874">
        <v>61.4</v>
      </c>
      <c r="H8874" s="2">
        <f>IF(F8874-64.93&lt;=0,0,IF(F8874-64.93&lt;=1,1,2))</f>
        <v>0</v>
      </c>
      <c r="I8874">
        <v>69.8</v>
      </c>
      <c r="J8874">
        <v>51.8</v>
      </c>
      <c r="K8874">
        <v>61.4</v>
      </c>
      <c r="L8874">
        <v>52.3</v>
      </c>
      <c r="M8874">
        <v>72.8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21</v>
      </c>
      <c r="V8874">
        <v>13.9</v>
      </c>
      <c r="W8874">
        <v>287</v>
      </c>
      <c r="X8874">
        <v>1014.7</v>
      </c>
      <c r="Y8874">
        <v>21.2</v>
      </c>
      <c r="Z8874">
        <v>6.2</v>
      </c>
      <c r="AA8874">
        <v>311.39999999999998</v>
      </c>
      <c r="AB8874">
        <v>26.9</v>
      </c>
      <c r="AC8874">
        <v>10</v>
      </c>
      <c r="AD8874">
        <v>0</v>
      </c>
      <c r="AE8874" t="s">
        <v>26702</v>
      </c>
      <c r="AF8874" t="s">
        <v>26703</v>
      </c>
      <c r="AG8874">
        <v>0.62</v>
      </c>
      <c r="AH8874" t="s">
        <v>36</v>
      </c>
      <c r="AI8874" t="s">
        <v>37</v>
      </c>
      <c r="AJ8874" t="s">
        <v>38</v>
      </c>
    </row>
    <row r="8875" spans="1:36" x14ac:dyDescent="0.25">
      <c r="A8875" t="s">
        <v>32</v>
      </c>
      <c r="B8875" t="s">
        <v>26704</v>
      </c>
      <c r="C8875">
        <f>YEAR(B8875)</f>
        <v>2024</v>
      </c>
      <c r="D8875">
        <v>69.8</v>
      </c>
      <c r="E8875">
        <v>59</v>
      </c>
      <c r="F8875">
        <v>65</v>
      </c>
      <c r="H8875" s="2">
        <f>IF(F8875-64.93&lt;=0,0,IF(F8875-64.93&lt;=1,1,2))</f>
        <v>1</v>
      </c>
      <c r="I8875">
        <v>69.8</v>
      </c>
      <c r="J8875">
        <v>59</v>
      </c>
      <c r="K8875">
        <v>65</v>
      </c>
      <c r="L8875">
        <v>52.6</v>
      </c>
      <c r="M8875">
        <v>64.7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31.8</v>
      </c>
      <c r="V8875">
        <v>18.3</v>
      </c>
      <c r="W8875">
        <v>303.60000000000002</v>
      </c>
      <c r="X8875">
        <v>1017</v>
      </c>
      <c r="Y8875">
        <v>32.299999999999997</v>
      </c>
      <c r="Z8875">
        <v>6.2</v>
      </c>
      <c r="AA8875">
        <v>286.8</v>
      </c>
      <c r="AB8875">
        <v>25.1</v>
      </c>
      <c r="AC8875">
        <v>9</v>
      </c>
      <c r="AD8875">
        <v>0</v>
      </c>
      <c r="AE8875" t="s">
        <v>26705</v>
      </c>
      <c r="AF8875" t="s">
        <v>26706</v>
      </c>
      <c r="AG8875">
        <v>0.65</v>
      </c>
      <c r="AH8875" t="s">
        <v>36</v>
      </c>
      <c r="AI8875" t="s">
        <v>37</v>
      </c>
      <c r="AJ8875" t="s">
        <v>38</v>
      </c>
    </row>
    <row r="8876" spans="1:36" x14ac:dyDescent="0.25">
      <c r="A8876" t="s">
        <v>32</v>
      </c>
      <c r="B8876" t="s">
        <v>26707</v>
      </c>
      <c r="C8876">
        <f>YEAR(B8876)</f>
        <v>2024</v>
      </c>
      <c r="D8876">
        <v>69.8</v>
      </c>
      <c r="E8876">
        <v>60.3</v>
      </c>
      <c r="F8876">
        <v>65.3</v>
      </c>
      <c r="H8876" s="2">
        <f>IF(F8876-64.93&lt;=0,0,IF(F8876-64.93&lt;=1,1,2))</f>
        <v>1</v>
      </c>
      <c r="I8876">
        <v>69.8</v>
      </c>
      <c r="J8876">
        <v>60.3</v>
      </c>
      <c r="K8876">
        <v>65.3</v>
      </c>
      <c r="L8876">
        <v>56.3</v>
      </c>
      <c r="M8876">
        <v>72.900000000000006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26.6</v>
      </c>
      <c r="V8876">
        <v>19.7</v>
      </c>
      <c r="W8876">
        <v>303.2</v>
      </c>
      <c r="X8876">
        <v>1017.4</v>
      </c>
      <c r="Y8876">
        <v>46.8</v>
      </c>
      <c r="Z8876">
        <v>6.2</v>
      </c>
      <c r="AA8876">
        <v>263.60000000000002</v>
      </c>
      <c r="AB8876">
        <v>23</v>
      </c>
      <c r="AC8876">
        <v>9</v>
      </c>
      <c r="AD8876">
        <v>0</v>
      </c>
      <c r="AE8876" t="s">
        <v>26708</v>
      </c>
      <c r="AF8876" t="s">
        <v>26709</v>
      </c>
      <c r="AG8876">
        <v>0.69</v>
      </c>
      <c r="AH8876" t="s">
        <v>36</v>
      </c>
      <c r="AI8876" t="s">
        <v>37</v>
      </c>
      <c r="AJ8876" t="s">
        <v>38</v>
      </c>
    </row>
    <row r="8877" spans="1:36" x14ac:dyDescent="0.25">
      <c r="A8877" t="s">
        <v>32</v>
      </c>
      <c r="B8877" t="s">
        <v>26710</v>
      </c>
      <c r="C8877">
        <f>YEAR(B8877)</f>
        <v>2024</v>
      </c>
      <c r="D8877">
        <v>68</v>
      </c>
      <c r="E8877">
        <v>59.3</v>
      </c>
      <c r="F8877">
        <v>65.2</v>
      </c>
      <c r="H8877" s="2">
        <f>IF(F8877-64.93&lt;=0,0,IF(F8877-64.93&lt;=1,1,2))</f>
        <v>1</v>
      </c>
      <c r="I8877">
        <v>68</v>
      </c>
      <c r="J8877">
        <v>59.3</v>
      </c>
      <c r="K8877">
        <v>65.2</v>
      </c>
      <c r="L8877">
        <v>55.4</v>
      </c>
      <c r="M8877">
        <v>70.900000000000006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33.299999999999997</v>
      </c>
      <c r="V8877">
        <v>17.2</v>
      </c>
      <c r="W8877">
        <v>310.3</v>
      </c>
      <c r="X8877">
        <v>1017.1</v>
      </c>
      <c r="Y8877">
        <v>70.099999999999994</v>
      </c>
      <c r="Z8877">
        <v>6.2</v>
      </c>
      <c r="AA8877">
        <v>250.9</v>
      </c>
      <c r="AB8877">
        <v>21.5</v>
      </c>
      <c r="AC8877">
        <v>8</v>
      </c>
      <c r="AD8877">
        <v>0</v>
      </c>
      <c r="AE8877" t="s">
        <v>26711</v>
      </c>
      <c r="AF8877" t="s">
        <v>26712</v>
      </c>
      <c r="AG8877">
        <v>0.73</v>
      </c>
      <c r="AH8877" t="s">
        <v>36</v>
      </c>
      <c r="AI8877" t="s">
        <v>37</v>
      </c>
      <c r="AJ8877" t="s">
        <v>38</v>
      </c>
    </row>
    <row r="8878" spans="1:36" x14ac:dyDescent="0.25">
      <c r="A8878" t="s">
        <v>32</v>
      </c>
      <c r="B8878" t="s">
        <v>26713</v>
      </c>
      <c r="C8878">
        <f>YEAR(B8878)</f>
        <v>2024</v>
      </c>
      <c r="D8878">
        <v>69.7</v>
      </c>
      <c r="E8878">
        <v>64.3</v>
      </c>
      <c r="F8878">
        <v>66.2</v>
      </c>
      <c r="H8878" s="2">
        <f>IF(F8878-64.93&lt;=0,0,IF(F8878-64.93&lt;=1,1,2))</f>
        <v>2</v>
      </c>
      <c r="I8878">
        <v>69.7</v>
      </c>
      <c r="J8878">
        <v>64.3</v>
      </c>
      <c r="K8878">
        <v>66.2</v>
      </c>
      <c r="L8878">
        <v>58.6</v>
      </c>
      <c r="M8878">
        <v>76.8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29.1</v>
      </c>
      <c r="V8878">
        <v>17.2</v>
      </c>
      <c r="W8878">
        <v>308.10000000000002</v>
      </c>
      <c r="X8878">
        <v>1014.7</v>
      </c>
      <c r="Y8878">
        <v>66.5</v>
      </c>
      <c r="Z8878">
        <v>6.2</v>
      </c>
      <c r="AA8878">
        <v>271.60000000000002</v>
      </c>
      <c r="AB8878">
        <v>23.5</v>
      </c>
      <c r="AC8878">
        <v>9</v>
      </c>
      <c r="AD8878">
        <v>0</v>
      </c>
      <c r="AE8878" t="s">
        <v>26714</v>
      </c>
      <c r="AF8878" t="s">
        <v>26715</v>
      </c>
      <c r="AG8878">
        <v>0.75</v>
      </c>
      <c r="AH8878" t="s">
        <v>36</v>
      </c>
      <c r="AI8878" t="s">
        <v>37</v>
      </c>
      <c r="AJ8878" t="s">
        <v>38</v>
      </c>
    </row>
    <row r="8879" spans="1:36" x14ac:dyDescent="0.25">
      <c r="A8879" t="s">
        <v>32</v>
      </c>
      <c r="B8879" t="s">
        <v>26716</v>
      </c>
      <c r="C8879">
        <f>YEAR(B8879)</f>
        <v>2024</v>
      </c>
      <c r="D8879">
        <v>72.599999999999994</v>
      </c>
      <c r="E8879">
        <v>59</v>
      </c>
      <c r="F8879">
        <v>65.7</v>
      </c>
      <c r="H8879" s="2">
        <f>IF(F8879-64.93&lt;=0,0,IF(F8879-64.93&lt;=1,1,2))</f>
        <v>1</v>
      </c>
      <c r="I8879">
        <v>72.599999999999994</v>
      </c>
      <c r="J8879">
        <v>59</v>
      </c>
      <c r="K8879">
        <v>65.7</v>
      </c>
      <c r="L8879">
        <v>58.5</v>
      </c>
      <c r="M8879">
        <v>78.2</v>
      </c>
      <c r="O8879">
        <v>0.02</v>
      </c>
      <c r="P8879">
        <v>100</v>
      </c>
      <c r="Q8879">
        <v>4.17</v>
      </c>
      <c r="R8879" t="s">
        <v>40</v>
      </c>
      <c r="S8879">
        <v>0</v>
      </c>
      <c r="T8879">
        <v>0</v>
      </c>
      <c r="U8879">
        <v>23</v>
      </c>
      <c r="V8879">
        <v>8.1</v>
      </c>
      <c r="W8879">
        <v>351.9</v>
      </c>
      <c r="X8879">
        <v>1012.5</v>
      </c>
      <c r="Y8879">
        <v>27</v>
      </c>
      <c r="Z8879">
        <v>6.2</v>
      </c>
      <c r="AA8879">
        <v>296</v>
      </c>
      <c r="AB8879">
        <v>25.6</v>
      </c>
      <c r="AC8879">
        <v>9</v>
      </c>
      <c r="AD8879">
        <v>0</v>
      </c>
      <c r="AE8879" t="s">
        <v>26717</v>
      </c>
      <c r="AF8879" t="s">
        <v>26718</v>
      </c>
      <c r="AG8879">
        <v>0.8</v>
      </c>
      <c r="AH8879" t="s">
        <v>56</v>
      </c>
      <c r="AI8879" t="s">
        <v>61</v>
      </c>
      <c r="AJ8879" t="s">
        <v>40</v>
      </c>
    </row>
    <row r="8880" spans="1:36" x14ac:dyDescent="0.25">
      <c r="A8880" t="s">
        <v>32</v>
      </c>
      <c r="B8880" t="s">
        <v>26719</v>
      </c>
      <c r="C8880">
        <f>YEAR(B8880)</f>
        <v>2024</v>
      </c>
      <c r="D8880">
        <v>75.2</v>
      </c>
      <c r="E8880">
        <v>59</v>
      </c>
      <c r="F8880">
        <v>68.400000000000006</v>
      </c>
      <c r="H8880" s="2">
        <f>IF(F8880-64.93&lt;=0,0,IF(F8880-64.93&lt;=1,1,2))</f>
        <v>2</v>
      </c>
      <c r="I8880">
        <v>75.2</v>
      </c>
      <c r="J8880">
        <v>59</v>
      </c>
      <c r="K8880">
        <v>68.400000000000006</v>
      </c>
      <c r="L8880">
        <v>54.4</v>
      </c>
      <c r="M8880">
        <v>63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30.2</v>
      </c>
      <c r="V8880">
        <v>24.2</v>
      </c>
      <c r="W8880">
        <v>288.3</v>
      </c>
      <c r="X8880">
        <v>1011.8</v>
      </c>
      <c r="Y8880">
        <v>5.8</v>
      </c>
      <c r="Z8880">
        <v>6.2</v>
      </c>
      <c r="AA8880">
        <v>316.8</v>
      </c>
      <c r="AB8880">
        <v>27.4</v>
      </c>
      <c r="AC8880">
        <v>10</v>
      </c>
      <c r="AD8880">
        <v>0</v>
      </c>
      <c r="AE8880" t="s">
        <v>26720</v>
      </c>
      <c r="AF8880" t="s">
        <v>26721</v>
      </c>
      <c r="AG8880">
        <v>0.83</v>
      </c>
      <c r="AH8880" t="s">
        <v>330</v>
      </c>
      <c r="AI8880" t="s">
        <v>9140</v>
      </c>
      <c r="AJ8880" t="s">
        <v>331</v>
      </c>
    </row>
    <row r="8881" spans="1:36" x14ac:dyDescent="0.25">
      <c r="A8881" t="s">
        <v>32</v>
      </c>
      <c r="B8881" t="s">
        <v>26722</v>
      </c>
      <c r="C8881">
        <f>YEAR(B8881)</f>
        <v>2024</v>
      </c>
      <c r="D8881">
        <v>73.400000000000006</v>
      </c>
      <c r="E8881">
        <v>62.6</v>
      </c>
      <c r="F8881">
        <v>67.900000000000006</v>
      </c>
      <c r="H8881" s="2">
        <f>IF(F8881-64.93&lt;=0,0,IF(F8881-64.93&lt;=1,1,2))</f>
        <v>2</v>
      </c>
      <c r="I8881">
        <v>73.400000000000006</v>
      </c>
      <c r="J8881">
        <v>62.6</v>
      </c>
      <c r="K8881">
        <v>67.900000000000006</v>
      </c>
      <c r="L8881">
        <v>46.2</v>
      </c>
      <c r="M8881">
        <v>46.6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38.9</v>
      </c>
      <c r="V8881">
        <v>30</v>
      </c>
      <c r="W8881">
        <v>280.89999999999998</v>
      </c>
      <c r="X8881">
        <v>1009.9</v>
      </c>
      <c r="Y8881">
        <v>28.7</v>
      </c>
      <c r="Z8881">
        <v>6.2</v>
      </c>
      <c r="AA8881">
        <v>301.5</v>
      </c>
      <c r="AB8881">
        <v>26</v>
      </c>
      <c r="AC8881">
        <v>9</v>
      </c>
      <c r="AD8881">
        <v>0</v>
      </c>
      <c r="AE8881" t="s">
        <v>26723</v>
      </c>
      <c r="AF8881" t="s">
        <v>26724</v>
      </c>
      <c r="AG8881">
        <v>0.87</v>
      </c>
      <c r="AH8881" t="s">
        <v>36</v>
      </c>
      <c r="AI8881" t="s">
        <v>37</v>
      </c>
      <c r="AJ8881" t="s">
        <v>38</v>
      </c>
    </row>
    <row r="8882" spans="1:36" x14ac:dyDescent="0.25">
      <c r="A8882" t="s">
        <v>32</v>
      </c>
      <c r="B8882" t="s">
        <v>26725</v>
      </c>
      <c r="C8882">
        <f>YEAR(B8882)</f>
        <v>2024</v>
      </c>
      <c r="D8882">
        <v>68</v>
      </c>
      <c r="E8882">
        <v>60.8</v>
      </c>
      <c r="F8882">
        <v>64.5</v>
      </c>
      <c r="H8882" s="2">
        <f>IF(F8882-64.93&lt;=0,0,IF(F8882-64.93&lt;=1,1,2))</f>
        <v>0</v>
      </c>
      <c r="I8882">
        <v>68</v>
      </c>
      <c r="J8882">
        <v>60.8</v>
      </c>
      <c r="K8882">
        <v>64.5</v>
      </c>
      <c r="L8882">
        <v>54.7</v>
      </c>
      <c r="M8882">
        <v>71.099999999999994</v>
      </c>
      <c r="O8882">
        <v>8.2000000000000003E-2</v>
      </c>
      <c r="P8882">
        <v>100</v>
      </c>
      <c r="Q8882">
        <v>8.33</v>
      </c>
      <c r="R8882" t="s">
        <v>40</v>
      </c>
      <c r="S8882">
        <v>0</v>
      </c>
      <c r="T8882">
        <v>0</v>
      </c>
      <c r="U8882">
        <v>36</v>
      </c>
      <c r="V8882">
        <v>25.3</v>
      </c>
      <c r="W8882">
        <v>315.5</v>
      </c>
      <c r="X8882">
        <v>1012</v>
      </c>
      <c r="Y8882">
        <v>67</v>
      </c>
      <c r="Z8882">
        <v>6.2</v>
      </c>
      <c r="AA8882">
        <v>224.2</v>
      </c>
      <c r="AB8882">
        <v>19.399999999999999</v>
      </c>
      <c r="AC8882">
        <v>7</v>
      </c>
      <c r="AD8882">
        <v>0</v>
      </c>
      <c r="AE8882" t="s">
        <v>26726</v>
      </c>
      <c r="AF8882" t="s">
        <v>26727</v>
      </c>
      <c r="AG8882">
        <v>0.9</v>
      </c>
      <c r="AH8882" t="s">
        <v>56</v>
      </c>
      <c r="AI8882" t="s">
        <v>101</v>
      </c>
      <c r="AJ8882" t="s">
        <v>40</v>
      </c>
    </row>
    <row r="8883" spans="1:36" x14ac:dyDescent="0.25">
      <c r="A8883" t="s">
        <v>32</v>
      </c>
      <c r="B8883" t="s">
        <v>26728</v>
      </c>
      <c r="C8883">
        <f>YEAR(B8883)</f>
        <v>2024</v>
      </c>
      <c r="D8883">
        <v>69.8</v>
      </c>
      <c r="E8883">
        <v>57.2</v>
      </c>
      <c r="F8883">
        <v>65.099999999999994</v>
      </c>
      <c r="H8883" s="2">
        <f>IF(F8883-64.93&lt;=0,0,IF(F8883-64.93&lt;=1,1,2))</f>
        <v>1</v>
      </c>
      <c r="I8883">
        <v>69.8</v>
      </c>
      <c r="J8883">
        <v>57.2</v>
      </c>
      <c r="K8883">
        <v>65.099999999999994</v>
      </c>
      <c r="L8883">
        <v>51</v>
      </c>
      <c r="M8883">
        <v>61.5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30.4</v>
      </c>
      <c r="V8883">
        <v>18.3</v>
      </c>
      <c r="W8883">
        <v>311.39999999999998</v>
      </c>
      <c r="X8883">
        <v>1016</v>
      </c>
      <c r="Y8883">
        <v>19.899999999999999</v>
      </c>
      <c r="Z8883">
        <v>6.2</v>
      </c>
      <c r="AA8883">
        <v>318.60000000000002</v>
      </c>
      <c r="AB8883">
        <v>27.6</v>
      </c>
      <c r="AC8883">
        <v>10</v>
      </c>
      <c r="AD8883">
        <v>0</v>
      </c>
      <c r="AE8883" t="s">
        <v>26729</v>
      </c>
      <c r="AF8883" t="s">
        <v>26730</v>
      </c>
      <c r="AG8883">
        <v>0.94</v>
      </c>
      <c r="AH8883" t="s">
        <v>330</v>
      </c>
      <c r="AI8883" t="s">
        <v>9140</v>
      </c>
      <c r="AJ8883" t="s">
        <v>331</v>
      </c>
    </row>
    <row r="8884" spans="1:36" x14ac:dyDescent="0.25">
      <c r="A8884" t="s">
        <v>32</v>
      </c>
      <c r="B8884" t="s">
        <v>26731</v>
      </c>
      <c r="C8884">
        <f>YEAR(B8884)</f>
        <v>2024</v>
      </c>
      <c r="D8884">
        <v>75.2</v>
      </c>
      <c r="E8884">
        <v>55.4</v>
      </c>
      <c r="F8884">
        <v>65.099999999999994</v>
      </c>
      <c r="H8884" s="2">
        <f>IF(F8884-64.93&lt;=0,0,IF(F8884-64.93&lt;=1,1,2))</f>
        <v>1</v>
      </c>
      <c r="I8884">
        <v>75.2</v>
      </c>
      <c r="J8884">
        <v>55.4</v>
      </c>
      <c r="K8884">
        <v>65.099999999999994</v>
      </c>
      <c r="L8884">
        <v>50.9</v>
      </c>
      <c r="M8884">
        <v>61.4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18.600000000000001</v>
      </c>
      <c r="V8884">
        <v>9.1999999999999993</v>
      </c>
      <c r="W8884">
        <v>185</v>
      </c>
      <c r="X8884">
        <v>1016</v>
      </c>
      <c r="Y8884">
        <v>23</v>
      </c>
      <c r="Z8884">
        <v>6.2</v>
      </c>
      <c r="AA8884">
        <v>322.8</v>
      </c>
      <c r="AB8884">
        <v>27.8</v>
      </c>
      <c r="AC8884">
        <v>10</v>
      </c>
      <c r="AD8884">
        <v>0</v>
      </c>
      <c r="AE8884" t="s">
        <v>26732</v>
      </c>
      <c r="AF8884" t="s">
        <v>26733</v>
      </c>
      <c r="AG8884">
        <v>0.97</v>
      </c>
      <c r="AH8884" t="s">
        <v>36</v>
      </c>
      <c r="AI8884" t="s">
        <v>37</v>
      </c>
      <c r="AJ8884" t="s">
        <v>38</v>
      </c>
    </row>
    <row r="8885" spans="1:36" x14ac:dyDescent="0.25">
      <c r="A8885" t="s">
        <v>32</v>
      </c>
      <c r="B8885" t="s">
        <v>26734</v>
      </c>
      <c r="C8885">
        <f>YEAR(B8885)</f>
        <v>2024</v>
      </c>
      <c r="D8885">
        <v>71.599999999999994</v>
      </c>
      <c r="E8885">
        <v>55.4</v>
      </c>
      <c r="F8885">
        <v>65.099999999999994</v>
      </c>
      <c r="H8885" s="2">
        <f>IF(F8885-64.93&lt;=0,0,IF(F8885-64.93&lt;=1,1,2))</f>
        <v>1</v>
      </c>
      <c r="I8885">
        <v>71.599999999999994</v>
      </c>
      <c r="J8885">
        <v>55.4</v>
      </c>
      <c r="K8885">
        <v>65.099999999999994</v>
      </c>
      <c r="L8885">
        <v>50.8</v>
      </c>
      <c r="M8885">
        <v>60.7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24.2</v>
      </c>
      <c r="V8885">
        <v>15</v>
      </c>
      <c r="W8885">
        <v>156.1</v>
      </c>
      <c r="X8885">
        <v>1014.5</v>
      </c>
      <c r="Y8885">
        <v>37.200000000000003</v>
      </c>
      <c r="Z8885">
        <v>6.2</v>
      </c>
      <c r="AA8885">
        <v>291.39999999999998</v>
      </c>
      <c r="AB8885">
        <v>25.1</v>
      </c>
      <c r="AC8885">
        <v>9</v>
      </c>
      <c r="AD8885">
        <v>0</v>
      </c>
      <c r="AE8885" t="s">
        <v>26735</v>
      </c>
      <c r="AF8885" t="s">
        <v>26736</v>
      </c>
      <c r="AG8885">
        <v>0</v>
      </c>
      <c r="AH8885" t="s">
        <v>36</v>
      </c>
      <c r="AI8885" t="s">
        <v>174</v>
      </c>
      <c r="AJ8885" t="s">
        <v>38</v>
      </c>
    </row>
    <row r="8886" spans="1:36" x14ac:dyDescent="0.25">
      <c r="A8886" t="s">
        <v>32</v>
      </c>
      <c r="B8886" t="s">
        <v>26737</v>
      </c>
      <c r="C8886">
        <f>YEAR(B8886)</f>
        <v>2024</v>
      </c>
      <c r="D8886">
        <v>73.400000000000006</v>
      </c>
      <c r="E8886">
        <v>62.6</v>
      </c>
      <c r="F8886">
        <v>69</v>
      </c>
      <c r="H8886" s="2">
        <f>IF(F8886-64.93&lt;=0,0,IF(F8886-64.93&lt;=1,1,2))</f>
        <v>2</v>
      </c>
      <c r="I8886">
        <v>73.400000000000006</v>
      </c>
      <c r="J8886">
        <v>62.6</v>
      </c>
      <c r="K8886">
        <v>69</v>
      </c>
      <c r="L8886">
        <v>54.7</v>
      </c>
      <c r="M8886">
        <v>61.7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20.399999999999999</v>
      </c>
      <c r="V8886">
        <v>12.8</v>
      </c>
      <c r="W8886">
        <v>90.8</v>
      </c>
      <c r="X8886">
        <v>1010.6</v>
      </c>
      <c r="Y8886">
        <v>54</v>
      </c>
      <c r="Z8886">
        <v>6.2</v>
      </c>
      <c r="AA8886">
        <v>252.7</v>
      </c>
      <c r="AB8886">
        <v>21.8</v>
      </c>
      <c r="AC8886">
        <v>8</v>
      </c>
      <c r="AD8886">
        <v>0</v>
      </c>
      <c r="AE8886" t="s">
        <v>26738</v>
      </c>
      <c r="AF8886" t="s">
        <v>26739</v>
      </c>
      <c r="AG8886">
        <v>0.04</v>
      </c>
      <c r="AH8886" t="s">
        <v>36</v>
      </c>
      <c r="AI8886" t="s">
        <v>37</v>
      </c>
      <c r="AJ8886" t="s">
        <v>38</v>
      </c>
    </row>
    <row r="8887" spans="1:36" x14ac:dyDescent="0.25">
      <c r="A8887" t="s">
        <v>32</v>
      </c>
      <c r="B8887" t="s">
        <v>26740</v>
      </c>
      <c r="C8887">
        <f>YEAR(B8887)</f>
        <v>2024</v>
      </c>
      <c r="D8887">
        <v>69.8</v>
      </c>
      <c r="E8887">
        <v>56.9</v>
      </c>
      <c r="F8887">
        <v>64.5</v>
      </c>
      <c r="H8887" s="2">
        <f>IF(F8887-64.93&lt;=0,0,IF(F8887-64.93&lt;=1,1,2))</f>
        <v>0</v>
      </c>
      <c r="I8887">
        <v>69.8</v>
      </c>
      <c r="J8887">
        <v>56.9</v>
      </c>
      <c r="K8887">
        <v>64.5</v>
      </c>
      <c r="L8887">
        <v>60.2</v>
      </c>
      <c r="M8887">
        <v>86.1</v>
      </c>
      <c r="O8887">
        <v>0.754</v>
      </c>
      <c r="P8887">
        <v>100</v>
      </c>
      <c r="Q8887">
        <v>8.33</v>
      </c>
      <c r="R8887" t="s">
        <v>40</v>
      </c>
      <c r="S8887">
        <v>0</v>
      </c>
      <c r="T8887">
        <v>0</v>
      </c>
      <c r="U8887">
        <v>33.1</v>
      </c>
      <c r="V8887">
        <v>28.9</v>
      </c>
      <c r="W8887">
        <v>344</v>
      </c>
      <c r="X8887">
        <v>1004.5</v>
      </c>
      <c r="Y8887">
        <v>76.400000000000006</v>
      </c>
      <c r="Z8887">
        <v>6.1</v>
      </c>
      <c r="AA8887">
        <v>165.7</v>
      </c>
      <c r="AB8887">
        <v>14.2</v>
      </c>
      <c r="AC8887">
        <v>6</v>
      </c>
      <c r="AD8887">
        <v>0</v>
      </c>
      <c r="AE8887" t="s">
        <v>26741</v>
      </c>
      <c r="AF8887" t="s">
        <v>26742</v>
      </c>
      <c r="AG8887">
        <v>7.0000000000000007E-2</v>
      </c>
      <c r="AH8887" t="s">
        <v>56</v>
      </c>
      <c r="AI8887" t="s">
        <v>101</v>
      </c>
      <c r="AJ8887" t="s">
        <v>40</v>
      </c>
    </row>
    <row r="8888" spans="1:36" x14ac:dyDescent="0.25">
      <c r="A8888" t="s">
        <v>32</v>
      </c>
      <c r="B8888" t="s">
        <v>26743</v>
      </c>
      <c r="C8888">
        <f>YEAR(B8888)</f>
        <v>2024</v>
      </c>
      <c r="D8888">
        <v>68</v>
      </c>
      <c r="E8888">
        <v>62.6</v>
      </c>
      <c r="F8888">
        <v>64.900000000000006</v>
      </c>
      <c r="H8888" s="2">
        <f>IF(F8888-64.93&lt;=0,0,IF(F8888-64.93&lt;=1,1,2))</f>
        <v>0</v>
      </c>
      <c r="I8888">
        <v>68</v>
      </c>
      <c r="J8888">
        <v>62.6</v>
      </c>
      <c r="K8888">
        <v>64.900000000000006</v>
      </c>
      <c r="L8888">
        <v>55.3</v>
      </c>
      <c r="M8888">
        <v>71.7</v>
      </c>
      <c r="O8888">
        <v>0.33300000000000002</v>
      </c>
      <c r="P8888">
        <v>100</v>
      </c>
      <c r="Q8888">
        <v>8.33</v>
      </c>
      <c r="R8888" t="s">
        <v>40</v>
      </c>
      <c r="S8888">
        <v>0</v>
      </c>
      <c r="T8888">
        <v>0</v>
      </c>
      <c r="U8888">
        <v>30.9</v>
      </c>
      <c r="V8888">
        <v>28.8</v>
      </c>
      <c r="W8888">
        <v>311.10000000000002</v>
      </c>
      <c r="X8888">
        <v>1012.1</v>
      </c>
      <c r="Y8888">
        <v>81</v>
      </c>
      <c r="Z8888">
        <v>6.2</v>
      </c>
      <c r="AA8888">
        <v>247.8</v>
      </c>
      <c r="AB8888">
        <v>21.3</v>
      </c>
      <c r="AC8888">
        <v>8</v>
      </c>
      <c r="AD8888">
        <v>0</v>
      </c>
      <c r="AE8888" t="s">
        <v>26744</v>
      </c>
      <c r="AF8888" t="s">
        <v>26745</v>
      </c>
      <c r="AG8888">
        <v>0.1</v>
      </c>
      <c r="AH8888" t="s">
        <v>56</v>
      </c>
      <c r="AI8888" t="s">
        <v>1166</v>
      </c>
      <c r="AJ8888" t="s">
        <v>40</v>
      </c>
    </row>
    <row r="8889" spans="1:36" x14ac:dyDescent="0.25">
      <c r="A8889" t="s">
        <v>32</v>
      </c>
      <c r="B8889" t="s">
        <v>26746</v>
      </c>
      <c r="C8889">
        <f>YEAR(B8889)</f>
        <v>2024</v>
      </c>
      <c r="D8889">
        <v>71.599999999999994</v>
      </c>
      <c r="E8889">
        <v>62.6</v>
      </c>
      <c r="F8889">
        <v>66.599999999999994</v>
      </c>
      <c r="H8889" s="2">
        <f>IF(F8889-64.93&lt;=0,0,IF(F8889-64.93&lt;=1,1,2))</f>
        <v>2</v>
      </c>
      <c r="I8889">
        <v>71.599999999999994</v>
      </c>
      <c r="J8889">
        <v>62.6</v>
      </c>
      <c r="K8889">
        <v>66.599999999999994</v>
      </c>
      <c r="L8889">
        <v>51.6</v>
      </c>
      <c r="M8889">
        <v>59.2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36.700000000000003</v>
      </c>
      <c r="V8889">
        <v>23</v>
      </c>
      <c r="W8889">
        <v>296.60000000000002</v>
      </c>
      <c r="X8889">
        <v>1015.2</v>
      </c>
      <c r="Y8889">
        <v>47.5</v>
      </c>
      <c r="Z8889">
        <v>6.2</v>
      </c>
      <c r="AA8889">
        <v>311.5</v>
      </c>
      <c r="AB8889">
        <v>27</v>
      </c>
      <c r="AC8889">
        <v>9</v>
      </c>
      <c r="AD8889">
        <v>0</v>
      </c>
      <c r="AE8889" t="s">
        <v>26747</v>
      </c>
      <c r="AF8889" t="s">
        <v>26748</v>
      </c>
      <c r="AG8889">
        <v>0.14000000000000001</v>
      </c>
      <c r="AH8889" t="s">
        <v>36</v>
      </c>
      <c r="AI8889" t="s">
        <v>702</v>
      </c>
      <c r="AJ8889" t="s">
        <v>38</v>
      </c>
    </row>
    <row r="8890" spans="1:36" x14ac:dyDescent="0.25">
      <c r="A8890" t="s">
        <v>32</v>
      </c>
      <c r="B8890" t="s">
        <v>26749</v>
      </c>
      <c r="C8890">
        <f>YEAR(B8890)</f>
        <v>2024</v>
      </c>
      <c r="D8890">
        <v>73.400000000000006</v>
      </c>
      <c r="E8890">
        <v>57.2</v>
      </c>
      <c r="F8890">
        <v>66.099999999999994</v>
      </c>
      <c r="H8890" s="2">
        <f>IF(F8890-64.93&lt;=0,0,IF(F8890-64.93&lt;=1,1,2))</f>
        <v>2</v>
      </c>
      <c r="I8890">
        <v>73.400000000000006</v>
      </c>
      <c r="J8890">
        <v>57.2</v>
      </c>
      <c r="K8890">
        <v>66.099999999999994</v>
      </c>
      <c r="L8890">
        <v>53.6</v>
      </c>
      <c r="M8890">
        <v>65.099999999999994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25.9</v>
      </c>
      <c r="V8890">
        <v>16.100000000000001</v>
      </c>
      <c r="W8890">
        <v>294.10000000000002</v>
      </c>
      <c r="X8890">
        <v>1015.5</v>
      </c>
      <c r="Y8890">
        <v>21.3</v>
      </c>
      <c r="Z8890">
        <v>6.2</v>
      </c>
      <c r="AA8890">
        <v>323.39999999999998</v>
      </c>
      <c r="AB8890">
        <v>28</v>
      </c>
      <c r="AC8890">
        <v>10</v>
      </c>
      <c r="AD8890">
        <v>0</v>
      </c>
      <c r="AE8890" t="s">
        <v>26750</v>
      </c>
      <c r="AF8890" t="s">
        <v>26751</v>
      </c>
      <c r="AG8890">
        <v>0.17</v>
      </c>
      <c r="AH8890" t="s">
        <v>36</v>
      </c>
      <c r="AI8890" t="s">
        <v>37</v>
      </c>
      <c r="AJ8890" t="s">
        <v>38</v>
      </c>
    </row>
    <row r="8891" spans="1:36" x14ac:dyDescent="0.25">
      <c r="A8891" t="s">
        <v>32</v>
      </c>
      <c r="B8891" t="s">
        <v>26752</v>
      </c>
      <c r="C8891">
        <f>YEAR(B8891)</f>
        <v>2024</v>
      </c>
      <c r="D8891">
        <v>71.599999999999994</v>
      </c>
      <c r="E8891">
        <v>57.2</v>
      </c>
      <c r="F8891">
        <v>65.599999999999994</v>
      </c>
      <c r="H8891" s="2">
        <f>IF(F8891-64.93&lt;=0,0,IF(F8891-64.93&lt;=1,1,2))</f>
        <v>1</v>
      </c>
      <c r="I8891">
        <v>71.599999999999994</v>
      </c>
      <c r="J8891">
        <v>57.2</v>
      </c>
      <c r="K8891">
        <v>65.599999999999994</v>
      </c>
      <c r="L8891">
        <v>57.1</v>
      </c>
      <c r="M8891">
        <v>75.2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18.3</v>
      </c>
      <c r="V8891">
        <v>10.3</v>
      </c>
      <c r="W8891">
        <v>35.9</v>
      </c>
      <c r="X8891">
        <v>1015.6</v>
      </c>
      <c r="Y8891">
        <v>38</v>
      </c>
      <c r="Z8891">
        <v>6.2</v>
      </c>
      <c r="AA8891">
        <v>293.39999999999998</v>
      </c>
      <c r="AB8891">
        <v>25.3</v>
      </c>
      <c r="AC8891">
        <v>9</v>
      </c>
      <c r="AD8891">
        <v>0</v>
      </c>
      <c r="AE8891" t="s">
        <v>26753</v>
      </c>
      <c r="AF8891" t="s">
        <v>26754</v>
      </c>
      <c r="AG8891">
        <v>0.2</v>
      </c>
      <c r="AH8891" t="s">
        <v>36</v>
      </c>
      <c r="AI8891" t="s">
        <v>37</v>
      </c>
      <c r="AJ8891" t="s">
        <v>38</v>
      </c>
    </row>
    <row r="8892" spans="1:36" x14ac:dyDescent="0.25">
      <c r="A8892" t="s">
        <v>32</v>
      </c>
      <c r="B8892" t="s">
        <v>26755</v>
      </c>
      <c r="C8892">
        <f>YEAR(B8892)</f>
        <v>2024</v>
      </c>
      <c r="D8892">
        <v>76.7</v>
      </c>
      <c r="E8892">
        <v>57.2</v>
      </c>
      <c r="F8892">
        <v>66.099999999999994</v>
      </c>
      <c r="H8892" s="2">
        <f>IF(F8892-64.93&lt;=0,0,IF(F8892-64.93&lt;=1,1,2))</f>
        <v>2</v>
      </c>
      <c r="I8892">
        <v>76.7</v>
      </c>
      <c r="J8892">
        <v>57.2</v>
      </c>
      <c r="K8892">
        <v>66.099999999999994</v>
      </c>
      <c r="L8892">
        <v>54.3</v>
      </c>
      <c r="M8892">
        <v>66.5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19.7</v>
      </c>
      <c r="V8892">
        <v>11.4</v>
      </c>
      <c r="W8892">
        <v>88</v>
      </c>
      <c r="X8892">
        <v>1015.3</v>
      </c>
      <c r="Y8892">
        <v>32.799999999999997</v>
      </c>
      <c r="Z8892">
        <v>6.2</v>
      </c>
      <c r="AA8892">
        <v>314.2</v>
      </c>
      <c r="AB8892">
        <v>27.2</v>
      </c>
      <c r="AC8892">
        <v>9</v>
      </c>
      <c r="AD8892">
        <v>0</v>
      </c>
      <c r="AE8892" t="s">
        <v>26756</v>
      </c>
      <c r="AF8892" t="s">
        <v>26757</v>
      </c>
      <c r="AG8892">
        <v>0.25</v>
      </c>
      <c r="AH8892" t="s">
        <v>36</v>
      </c>
      <c r="AI8892" t="s">
        <v>37</v>
      </c>
      <c r="AJ8892" t="s">
        <v>38</v>
      </c>
    </row>
    <row r="8893" spans="1:36" x14ac:dyDescent="0.25">
      <c r="A8893" t="s">
        <v>32</v>
      </c>
      <c r="B8893" t="s">
        <v>26758</v>
      </c>
      <c r="C8893">
        <f>YEAR(B8893)</f>
        <v>2024</v>
      </c>
      <c r="D8893">
        <v>73.400000000000006</v>
      </c>
      <c r="E8893">
        <v>59</v>
      </c>
      <c r="F8893">
        <v>67.5</v>
      </c>
      <c r="H8893" s="2">
        <f>IF(F8893-64.93&lt;=0,0,IF(F8893-64.93&lt;=1,1,2))</f>
        <v>2</v>
      </c>
      <c r="I8893">
        <v>73.400000000000006</v>
      </c>
      <c r="J8893">
        <v>59</v>
      </c>
      <c r="K8893">
        <v>67.5</v>
      </c>
      <c r="L8893">
        <v>59.8</v>
      </c>
      <c r="M8893">
        <v>76.400000000000006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18.3</v>
      </c>
      <c r="V8893">
        <v>10.3</v>
      </c>
      <c r="W8893">
        <v>58.8</v>
      </c>
      <c r="X8893">
        <v>1017.4</v>
      </c>
      <c r="Y8893">
        <v>29</v>
      </c>
      <c r="Z8893">
        <v>6.2</v>
      </c>
      <c r="AA8893">
        <v>318.2</v>
      </c>
      <c r="AB8893">
        <v>27.4</v>
      </c>
      <c r="AC8893">
        <v>9</v>
      </c>
      <c r="AD8893">
        <v>0</v>
      </c>
      <c r="AE8893" t="s">
        <v>26759</v>
      </c>
      <c r="AF8893" t="s">
        <v>26760</v>
      </c>
      <c r="AG8893">
        <v>0.27</v>
      </c>
      <c r="AH8893" t="s">
        <v>36</v>
      </c>
      <c r="AI8893" t="s">
        <v>37</v>
      </c>
      <c r="AJ8893" t="s">
        <v>38</v>
      </c>
    </row>
    <row r="8894" spans="1:36" x14ac:dyDescent="0.25">
      <c r="A8894" t="s">
        <v>32</v>
      </c>
      <c r="B8894" t="s">
        <v>26761</v>
      </c>
      <c r="C8894">
        <f>YEAR(B8894)</f>
        <v>2024</v>
      </c>
      <c r="D8894">
        <v>87.9</v>
      </c>
      <c r="E8894">
        <v>68</v>
      </c>
      <c r="F8894">
        <v>76.599999999999994</v>
      </c>
      <c r="H8894" s="2">
        <f>IF(F8894-64.93&lt;=0,0,IF(F8894-64.93&lt;=1,1,2))</f>
        <v>2</v>
      </c>
      <c r="I8894">
        <v>84.7</v>
      </c>
      <c r="J8894">
        <v>68</v>
      </c>
      <c r="K8894">
        <v>76.099999999999994</v>
      </c>
      <c r="L8894">
        <v>56.6</v>
      </c>
      <c r="M8894">
        <v>54.4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34.299999999999997</v>
      </c>
      <c r="V8894">
        <v>32.200000000000003</v>
      </c>
      <c r="W8894">
        <v>180.9</v>
      </c>
      <c r="X8894">
        <v>1015.2</v>
      </c>
      <c r="Y8894">
        <v>52.9</v>
      </c>
      <c r="Z8894">
        <v>6.2</v>
      </c>
      <c r="AA8894">
        <v>252.1</v>
      </c>
      <c r="AB8894">
        <v>21.8</v>
      </c>
      <c r="AC8894">
        <v>9</v>
      </c>
      <c r="AD8894">
        <v>0</v>
      </c>
      <c r="AE8894" t="s">
        <v>26762</v>
      </c>
      <c r="AF8894" t="s">
        <v>26763</v>
      </c>
      <c r="AG8894">
        <v>0.3</v>
      </c>
      <c r="AH8894" t="s">
        <v>36</v>
      </c>
      <c r="AI8894" t="s">
        <v>37</v>
      </c>
      <c r="AJ8894" t="s">
        <v>344</v>
      </c>
    </row>
    <row r="8895" spans="1:36" x14ac:dyDescent="0.25">
      <c r="A8895" t="s">
        <v>32</v>
      </c>
      <c r="B8895" t="s">
        <v>26764</v>
      </c>
      <c r="C8895">
        <f>YEAR(B8895)</f>
        <v>2024</v>
      </c>
      <c r="D8895">
        <v>77</v>
      </c>
      <c r="E8895">
        <v>68</v>
      </c>
      <c r="F8895">
        <v>73.3</v>
      </c>
      <c r="H8895" s="2">
        <f>IF(F8895-64.93&lt;=0,0,IF(F8895-64.93&lt;=1,1,2))</f>
        <v>2</v>
      </c>
      <c r="I8895">
        <v>77</v>
      </c>
      <c r="J8895">
        <v>68</v>
      </c>
      <c r="K8895">
        <v>73.3</v>
      </c>
      <c r="L8895">
        <v>63.9</v>
      </c>
      <c r="M8895">
        <v>73.5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17.2</v>
      </c>
      <c r="V8895">
        <v>11.3</v>
      </c>
      <c r="W8895">
        <v>70.3</v>
      </c>
      <c r="X8895">
        <v>1015.5</v>
      </c>
      <c r="Y8895">
        <v>40.799999999999997</v>
      </c>
      <c r="Z8895">
        <v>6.2</v>
      </c>
      <c r="AA8895">
        <v>294.5</v>
      </c>
      <c r="AB8895">
        <v>25.5</v>
      </c>
      <c r="AC8895">
        <v>9</v>
      </c>
      <c r="AD8895">
        <v>0</v>
      </c>
      <c r="AE8895" t="s">
        <v>26765</v>
      </c>
      <c r="AF8895" t="s">
        <v>26766</v>
      </c>
      <c r="AG8895">
        <v>0.33</v>
      </c>
      <c r="AH8895" t="s">
        <v>36</v>
      </c>
      <c r="AI8895" t="s">
        <v>37</v>
      </c>
      <c r="AJ8895" t="s">
        <v>38</v>
      </c>
    </row>
    <row r="8896" spans="1:36" x14ac:dyDescent="0.25">
      <c r="A8896" t="s">
        <v>32</v>
      </c>
      <c r="B8896" t="s">
        <v>26767</v>
      </c>
      <c r="C8896">
        <f>YEAR(B8896)</f>
        <v>2024</v>
      </c>
      <c r="D8896">
        <v>91.4</v>
      </c>
      <c r="E8896">
        <v>69.8</v>
      </c>
      <c r="F8896">
        <v>78</v>
      </c>
      <c r="H8896" s="2">
        <f>IF(F8896-64.93&lt;=0,0,IF(F8896-64.93&lt;=1,1,2))</f>
        <v>2</v>
      </c>
      <c r="I8896">
        <v>88.1</v>
      </c>
      <c r="J8896">
        <v>69.8</v>
      </c>
      <c r="K8896">
        <v>78.2</v>
      </c>
      <c r="L8896">
        <v>62.4</v>
      </c>
      <c r="M8896">
        <v>62.4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28.9</v>
      </c>
      <c r="V8896">
        <v>21.8</v>
      </c>
      <c r="W8896">
        <v>189.5</v>
      </c>
      <c r="X8896">
        <v>1010.5</v>
      </c>
      <c r="Y8896">
        <v>30.6</v>
      </c>
      <c r="Z8896">
        <v>5.8</v>
      </c>
      <c r="AA8896">
        <v>303.60000000000002</v>
      </c>
      <c r="AB8896">
        <v>26.2</v>
      </c>
      <c r="AC8896">
        <v>10</v>
      </c>
      <c r="AD8896">
        <v>0</v>
      </c>
      <c r="AE8896" t="s">
        <v>26768</v>
      </c>
      <c r="AF8896" t="s">
        <v>26769</v>
      </c>
      <c r="AG8896">
        <v>0.36</v>
      </c>
      <c r="AH8896" t="s">
        <v>36</v>
      </c>
      <c r="AI8896" t="s">
        <v>37</v>
      </c>
      <c r="AJ8896" t="s">
        <v>38</v>
      </c>
    </row>
    <row r="8897" spans="1:36" x14ac:dyDescent="0.25">
      <c r="A8897" t="s">
        <v>32</v>
      </c>
      <c r="B8897" t="s">
        <v>26770</v>
      </c>
      <c r="C8897">
        <f>YEAR(B8897)</f>
        <v>2024</v>
      </c>
      <c r="D8897">
        <v>78.8</v>
      </c>
      <c r="E8897">
        <v>66.2</v>
      </c>
      <c r="F8897">
        <v>72.099999999999994</v>
      </c>
      <c r="H8897" s="2">
        <f>IF(F8897-64.93&lt;=0,0,IF(F8897-64.93&lt;=1,1,2))</f>
        <v>2</v>
      </c>
      <c r="I8897">
        <v>78.8</v>
      </c>
      <c r="J8897">
        <v>66.2</v>
      </c>
      <c r="K8897">
        <v>72.099999999999994</v>
      </c>
      <c r="L8897">
        <v>60.9</v>
      </c>
      <c r="M8897">
        <v>68.400000000000006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15.2</v>
      </c>
      <c r="V8897">
        <v>8.1</v>
      </c>
      <c r="W8897">
        <v>69.7</v>
      </c>
      <c r="X8897">
        <v>1011.6</v>
      </c>
      <c r="Y8897">
        <v>20.9</v>
      </c>
      <c r="Z8897">
        <v>6</v>
      </c>
      <c r="AA8897">
        <v>322.8</v>
      </c>
      <c r="AB8897">
        <v>28</v>
      </c>
      <c r="AC8897">
        <v>10</v>
      </c>
      <c r="AD8897">
        <v>0</v>
      </c>
      <c r="AE8897" t="s">
        <v>26771</v>
      </c>
      <c r="AF8897" t="s">
        <v>26772</v>
      </c>
      <c r="AG8897">
        <v>0.4</v>
      </c>
      <c r="AH8897" t="s">
        <v>36</v>
      </c>
      <c r="AI8897" t="s">
        <v>37</v>
      </c>
      <c r="AJ8897" t="s">
        <v>38</v>
      </c>
    </row>
    <row r="8898" spans="1:36" x14ac:dyDescent="0.25">
      <c r="A8898" t="s">
        <v>32</v>
      </c>
      <c r="B8898" t="s">
        <v>26773</v>
      </c>
      <c r="C8898">
        <f>YEAR(B8898)</f>
        <v>2024</v>
      </c>
      <c r="D8898">
        <v>78.8</v>
      </c>
      <c r="E8898">
        <v>64.400000000000006</v>
      </c>
      <c r="F8898">
        <v>72.099999999999994</v>
      </c>
      <c r="H8898" s="2">
        <f>IF(F8898-64.93&lt;=0,0,IF(F8898-64.93&lt;=1,1,2))</f>
        <v>2</v>
      </c>
      <c r="I8898">
        <v>78.8</v>
      </c>
      <c r="J8898">
        <v>64.400000000000006</v>
      </c>
      <c r="K8898">
        <v>72.099999999999994</v>
      </c>
      <c r="L8898">
        <v>62.9</v>
      </c>
      <c r="M8898">
        <v>73.400000000000006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24.2</v>
      </c>
      <c r="V8898">
        <v>9.1999999999999993</v>
      </c>
      <c r="W8898">
        <v>105.4</v>
      </c>
      <c r="X8898">
        <v>1013.1</v>
      </c>
      <c r="Y8898">
        <v>44.9</v>
      </c>
      <c r="Z8898">
        <v>6.2</v>
      </c>
      <c r="AA8898">
        <v>321.2</v>
      </c>
      <c r="AB8898">
        <v>27.8</v>
      </c>
      <c r="AC8898">
        <v>10</v>
      </c>
      <c r="AD8898">
        <v>0</v>
      </c>
      <c r="AE8898" t="s">
        <v>26774</v>
      </c>
      <c r="AF8898" t="s">
        <v>26775</v>
      </c>
      <c r="AG8898">
        <v>0.43</v>
      </c>
      <c r="AH8898" t="s">
        <v>36</v>
      </c>
      <c r="AI8898" t="s">
        <v>37</v>
      </c>
      <c r="AJ8898" t="s">
        <v>38</v>
      </c>
    </row>
    <row r="8899" spans="1:36" x14ac:dyDescent="0.25">
      <c r="A8899" t="s">
        <v>32</v>
      </c>
      <c r="B8899" t="s">
        <v>26776</v>
      </c>
      <c r="C8899">
        <f>YEAR(B8899)</f>
        <v>2024</v>
      </c>
      <c r="D8899">
        <v>80.599999999999994</v>
      </c>
      <c r="E8899">
        <v>68</v>
      </c>
      <c r="F8899">
        <v>74.2</v>
      </c>
      <c r="H8899" s="2">
        <f>IF(F8899-64.93&lt;=0,0,IF(F8899-64.93&lt;=1,1,2))</f>
        <v>2</v>
      </c>
      <c r="I8899">
        <v>82.8</v>
      </c>
      <c r="J8899">
        <v>68</v>
      </c>
      <c r="K8899">
        <v>74.3</v>
      </c>
      <c r="L8899">
        <v>64.5</v>
      </c>
      <c r="M8899">
        <v>73.5</v>
      </c>
      <c r="O8899">
        <v>0.23400000000000001</v>
      </c>
      <c r="P8899">
        <v>100</v>
      </c>
      <c r="Q8899">
        <v>4.17</v>
      </c>
      <c r="R8899" t="s">
        <v>40</v>
      </c>
      <c r="S8899">
        <v>0</v>
      </c>
      <c r="T8899">
        <v>0</v>
      </c>
      <c r="U8899">
        <v>21.9</v>
      </c>
      <c r="V8899">
        <v>11.4</v>
      </c>
      <c r="W8899">
        <v>247.1</v>
      </c>
      <c r="X8899">
        <v>1011.5</v>
      </c>
      <c r="Y8899">
        <v>39.4</v>
      </c>
      <c r="Z8899">
        <v>6.2</v>
      </c>
      <c r="AA8899">
        <v>246</v>
      </c>
      <c r="AB8899">
        <v>21.4</v>
      </c>
      <c r="AC8899">
        <v>8</v>
      </c>
      <c r="AD8899">
        <v>0</v>
      </c>
      <c r="AE8899" t="s">
        <v>26777</v>
      </c>
      <c r="AF8899" t="s">
        <v>26778</v>
      </c>
      <c r="AG8899">
        <v>0.46</v>
      </c>
      <c r="AH8899" t="s">
        <v>56</v>
      </c>
      <c r="AI8899" t="s">
        <v>78</v>
      </c>
      <c r="AJ8899" t="s">
        <v>40</v>
      </c>
    </row>
    <row r="8900" spans="1:36" x14ac:dyDescent="0.25">
      <c r="A8900" t="s">
        <v>32</v>
      </c>
      <c r="B8900" t="s">
        <v>26779</v>
      </c>
      <c r="C8900">
        <f>YEAR(B8900)</f>
        <v>2024</v>
      </c>
      <c r="D8900">
        <v>80.599999999999994</v>
      </c>
      <c r="E8900">
        <v>66.2</v>
      </c>
      <c r="F8900">
        <v>74.099999999999994</v>
      </c>
      <c r="H8900" s="2">
        <f>IF(F8900-64.93&lt;=0,0,IF(F8900-64.93&lt;=1,1,2))</f>
        <v>2</v>
      </c>
      <c r="I8900">
        <v>80.3</v>
      </c>
      <c r="J8900">
        <v>66.2</v>
      </c>
      <c r="K8900">
        <v>74</v>
      </c>
      <c r="L8900">
        <v>53.7</v>
      </c>
      <c r="M8900">
        <v>51.3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35.6</v>
      </c>
      <c r="V8900">
        <v>23</v>
      </c>
      <c r="W8900">
        <v>291.2</v>
      </c>
      <c r="X8900">
        <v>1013</v>
      </c>
      <c r="Y8900">
        <v>25.2</v>
      </c>
      <c r="Z8900">
        <v>6.2</v>
      </c>
      <c r="AA8900">
        <v>336.9</v>
      </c>
      <c r="AB8900">
        <v>29.1</v>
      </c>
      <c r="AC8900">
        <v>10</v>
      </c>
      <c r="AD8900">
        <v>0</v>
      </c>
      <c r="AE8900" t="s">
        <v>26780</v>
      </c>
      <c r="AF8900" t="s">
        <v>26781</v>
      </c>
      <c r="AG8900">
        <v>0.5</v>
      </c>
      <c r="AH8900" t="s">
        <v>36</v>
      </c>
      <c r="AI8900" t="s">
        <v>37</v>
      </c>
      <c r="AJ8900" t="s">
        <v>38</v>
      </c>
    </row>
    <row r="8901" spans="1:36" x14ac:dyDescent="0.25">
      <c r="A8901" t="s">
        <v>32</v>
      </c>
      <c r="B8901" t="s">
        <v>26782</v>
      </c>
      <c r="C8901">
        <f>YEAR(B8901)</f>
        <v>2024</v>
      </c>
      <c r="D8901">
        <v>77</v>
      </c>
      <c r="E8901">
        <v>62.6</v>
      </c>
      <c r="F8901">
        <v>70.5</v>
      </c>
      <c r="H8901" s="2">
        <f>IF(F8901-64.93&lt;=0,0,IF(F8901-64.93&lt;=1,1,2))</f>
        <v>2</v>
      </c>
      <c r="I8901">
        <v>77</v>
      </c>
      <c r="J8901">
        <v>62.6</v>
      </c>
      <c r="K8901">
        <v>70.5</v>
      </c>
      <c r="L8901">
        <v>57.8</v>
      </c>
      <c r="M8901">
        <v>64.599999999999994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25.7</v>
      </c>
      <c r="V8901">
        <v>12.8</v>
      </c>
      <c r="W8901">
        <v>299.60000000000002</v>
      </c>
      <c r="X8901">
        <v>1015.1</v>
      </c>
      <c r="Y8901">
        <v>5.2</v>
      </c>
      <c r="Z8901">
        <v>6.2</v>
      </c>
      <c r="AA8901">
        <v>332.2</v>
      </c>
      <c r="AB8901">
        <v>28.6</v>
      </c>
      <c r="AC8901">
        <v>10</v>
      </c>
      <c r="AD8901">
        <v>0</v>
      </c>
      <c r="AE8901" t="s">
        <v>26783</v>
      </c>
      <c r="AF8901" t="s">
        <v>26784</v>
      </c>
      <c r="AG8901">
        <v>0.53</v>
      </c>
      <c r="AH8901" t="s">
        <v>330</v>
      </c>
      <c r="AI8901" t="s">
        <v>9140</v>
      </c>
      <c r="AJ8901" t="s">
        <v>331</v>
      </c>
    </row>
    <row r="8902" spans="1:36" x14ac:dyDescent="0.25">
      <c r="A8902" t="s">
        <v>32</v>
      </c>
      <c r="B8902" t="s">
        <v>26785</v>
      </c>
      <c r="C8902">
        <f>YEAR(B8902)</f>
        <v>2024</v>
      </c>
      <c r="D8902">
        <v>78.8</v>
      </c>
      <c r="E8902">
        <v>60.8</v>
      </c>
      <c r="F8902">
        <v>71.099999999999994</v>
      </c>
      <c r="H8902" s="2">
        <f>IF(F8902-64.93&lt;=0,0,IF(F8902-64.93&lt;=1,1,2))</f>
        <v>2</v>
      </c>
      <c r="I8902">
        <v>78.8</v>
      </c>
      <c r="J8902">
        <v>60.8</v>
      </c>
      <c r="K8902">
        <v>71.099999999999994</v>
      </c>
      <c r="L8902">
        <v>57.6</v>
      </c>
      <c r="M8902">
        <v>63.1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24.8</v>
      </c>
      <c r="V8902">
        <v>8.1</v>
      </c>
      <c r="W8902">
        <v>323.10000000000002</v>
      </c>
      <c r="X8902">
        <v>1014.4</v>
      </c>
      <c r="Y8902">
        <v>15.7</v>
      </c>
      <c r="Z8902">
        <v>6.2</v>
      </c>
      <c r="AA8902">
        <v>328.9</v>
      </c>
      <c r="AB8902">
        <v>28.4</v>
      </c>
      <c r="AC8902">
        <v>10</v>
      </c>
      <c r="AD8902">
        <v>0</v>
      </c>
      <c r="AE8902" t="s">
        <v>26786</v>
      </c>
      <c r="AF8902" t="s">
        <v>26787</v>
      </c>
      <c r="AG8902">
        <v>0.56000000000000005</v>
      </c>
      <c r="AH8902" t="s">
        <v>330</v>
      </c>
      <c r="AI8902" t="s">
        <v>9140</v>
      </c>
      <c r="AJ8902" t="s">
        <v>331</v>
      </c>
    </row>
    <row r="8903" spans="1:36" x14ac:dyDescent="0.25">
      <c r="A8903" t="s">
        <v>32</v>
      </c>
      <c r="B8903" t="s">
        <v>26788</v>
      </c>
      <c r="C8903">
        <f>YEAR(B8903)</f>
        <v>2024</v>
      </c>
      <c r="D8903">
        <v>71.599999999999994</v>
      </c>
      <c r="E8903">
        <v>62.9</v>
      </c>
      <c r="F8903">
        <v>68.599999999999994</v>
      </c>
      <c r="H8903" s="2">
        <f>IF(F8903-64.93&lt;=0,0,IF(F8903-64.93&lt;=1,1,2))</f>
        <v>2</v>
      </c>
      <c r="I8903">
        <v>71.599999999999994</v>
      </c>
      <c r="J8903">
        <v>62.9</v>
      </c>
      <c r="K8903">
        <v>68.599999999999994</v>
      </c>
      <c r="L8903">
        <v>59.5</v>
      </c>
      <c r="M8903">
        <v>73</v>
      </c>
      <c r="O8903">
        <v>7.8E-2</v>
      </c>
      <c r="P8903">
        <v>100</v>
      </c>
      <c r="Q8903">
        <v>12.5</v>
      </c>
      <c r="R8903" t="s">
        <v>40</v>
      </c>
      <c r="S8903">
        <v>0</v>
      </c>
      <c r="T8903">
        <v>0</v>
      </c>
      <c r="U8903">
        <v>24.6</v>
      </c>
      <c r="V8903">
        <v>17.2</v>
      </c>
      <c r="W8903">
        <v>299.2</v>
      </c>
      <c r="X8903">
        <v>1012.3</v>
      </c>
      <c r="Y8903">
        <v>59.5</v>
      </c>
      <c r="Z8903">
        <v>6.2</v>
      </c>
      <c r="AA8903">
        <v>233.9</v>
      </c>
      <c r="AB8903">
        <v>20.100000000000001</v>
      </c>
      <c r="AC8903">
        <v>8</v>
      </c>
      <c r="AD8903">
        <v>0</v>
      </c>
      <c r="AE8903" t="s">
        <v>26789</v>
      </c>
      <c r="AF8903" t="s">
        <v>26790</v>
      </c>
      <c r="AG8903">
        <v>0.6</v>
      </c>
      <c r="AH8903" t="s">
        <v>56</v>
      </c>
      <c r="AI8903" t="s">
        <v>101</v>
      </c>
      <c r="AJ8903" t="s">
        <v>40</v>
      </c>
    </row>
    <row r="8904" spans="1:36" x14ac:dyDescent="0.25">
      <c r="A8904" t="s">
        <v>32</v>
      </c>
      <c r="B8904" t="s">
        <v>26791</v>
      </c>
      <c r="C8904">
        <f>YEAR(B8904)</f>
        <v>2024</v>
      </c>
      <c r="D8904">
        <v>73.400000000000006</v>
      </c>
      <c r="E8904">
        <v>67.900000000000006</v>
      </c>
      <c r="F8904">
        <v>69.3</v>
      </c>
      <c r="H8904" s="2">
        <f>IF(F8904-64.93&lt;=0,0,IF(F8904-64.93&lt;=1,1,2))</f>
        <v>2</v>
      </c>
      <c r="I8904">
        <v>73.400000000000006</v>
      </c>
      <c r="J8904">
        <v>67.900000000000006</v>
      </c>
      <c r="K8904">
        <v>69.3</v>
      </c>
      <c r="L8904">
        <v>58.7</v>
      </c>
      <c r="M8904">
        <v>69.2</v>
      </c>
      <c r="O8904">
        <v>4.0000000000000001E-3</v>
      </c>
      <c r="P8904">
        <v>100</v>
      </c>
      <c r="Q8904">
        <v>4.17</v>
      </c>
      <c r="R8904" t="s">
        <v>40</v>
      </c>
      <c r="S8904">
        <v>0</v>
      </c>
      <c r="T8904">
        <v>0</v>
      </c>
      <c r="U8904">
        <v>31.3</v>
      </c>
      <c r="V8904">
        <v>25.2</v>
      </c>
      <c r="W8904">
        <v>301.3</v>
      </c>
      <c r="X8904">
        <v>1013.3</v>
      </c>
      <c r="Y8904">
        <v>48.2</v>
      </c>
      <c r="Z8904">
        <v>6.2</v>
      </c>
      <c r="AA8904">
        <v>268.3</v>
      </c>
      <c r="AB8904">
        <v>23.1</v>
      </c>
      <c r="AC8904">
        <v>9</v>
      </c>
      <c r="AD8904">
        <v>0</v>
      </c>
      <c r="AE8904" t="s">
        <v>26792</v>
      </c>
      <c r="AF8904" t="s">
        <v>26793</v>
      </c>
      <c r="AG8904">
        <v>0.64</v>
      </c>
      <c r="AH8904" t="s">
        <v>56</v>
      </c>
      <c r="AI8904" t="s">
        <v>61</v>
      </c>
      <c r="AJ8904" t="s">
        <v>40</v>
      </c>
    </row>
    <row r="8905" spans="1:36" x14ac:dyDescent="0.25">
      <c r="A8905" t="s">
        <v>32</v>
      </c>
      <c r="B8905" t="s">
        <v>26794</v>
      </c>
      <c r="C8905">
        <f>YEAR(B8905)</f>
        <v>2024</v>
      </c>
      <c r="D8905">
        <v>75.2</v>
      </c>
      <c r="E8905">
        <v>62.6</v>
      </c>
      <c r="F8905">
        <v>70.3</v>
      </c>
      <c r="H8905" s="2">
        <f>IF(F8905-64.93&lt;=0,0,IF(F8905-64.93&lt;=1,1,2))</f>
        <v>2</v>
      </c>
      <c r="I8905">
        <v>75.2</v>
      </c>
      <c r="J8905">
        <v>62.6</v>
      </c>
      <c r="K8905">
        <v>70.3</v>
      </c>
      <c r="L8905">
        <v>54.7</v>
      </c>
      <c r="M8905">
        <v>58.8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29.1</v>
      </c>
      <c r="V8905">
        <v>20.8</v>
      </c>
      <c r="W8905">
        <v>292.8</v>
      </c>
      <c r="X8905">
        <v>1014.4</v>
      </c>
      <c r="Y8905">
        <v>28.4</v>
      </c>
      <c r="Z8905">
        <v>6.2</v>
      </c>
      <c r="AA8905">
        <v>334.5</v>
      </c>
      <c r="AB8905">
        <v>28.8</v>
      </c>
      <c r="AC8905">
        <v>10</v>
      </c>
      <c r="AD8905">
        <v>0</v>
      </c>
      <c r="AE8905" t="s">
        <v>26795</v>
      </c>
      <c r="AF8905" t="s">
        <v>26796</v>
      </c>
      <c r="AG8905">
        <v>0.67</v>
      </c>
      <c r="AH8905" t="s">
        <v>36</v>
      </c>
      <c r="AI8905" t="s">
        <v>37</v>
      </c>
      <c r="AJ8905" t="s">
        <v>38</v>
      </c>
    </row>
    <row r="8906" spans="1:36" x14ac:dyDescent="0.25">
      <c r="A8906" t="s">
        <v>32</v>
      </c>
      <c r="B8906" t="s">
        <v>26797</v>
      </c>
      <c r="C8906">
        <f>YEAR(B8906)</f>
        <v>2024</v>
      </c>
      <c r="D8906">
        <v>75.2</v>
      </c>
      <c r="E8906">
        <v>59</v>
      </c>
      <c r="F8906">
        <v>68.2</v>
      </c>
      <c r="H8906" s="2">
        <f>IF(F8906-64.93&lt;=0,0,IF(F8906-64.93&lt;=1,1,2))</f>
        <v>2</v>
      </c>
      <c r="I8906">
        <v>75.2</v>
      </c>
      <c r="J8906">
        <v>59</v>
      </c>
      <c r="K8906">
        <v>68.2</v>
      </c>
      <c r="L8906">
        <v>54</v>
      </c>
      <c r="M8906">
        <v>61.7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23</v>
      </c>
      <c r="V8906">
        <v>16.100000000000001</v>
      </c>
      <c r="W8906">
        <v>291.5</v>
      </c>
      <c r="X8906">
        <v>1013.1</v>
      </c>
      <c r="Y8906">
        <v>23.5</v>
      </c>
      <c r="Z8906">
        <v>6.2</v>
      </c>
      <c r="AA8906">
        <v>328.5</v>
      </c>
      <c r="AB8906">
        <v>28.5</v>
      </c>
      <c r="AC8906">
        <v>10</v>
      </c>
      <c r="AD8906">
        <v>0</v>
      </c>
      <c r="AE8906" t="s">
        <v>26798</v>
      </c>
      <c r="AF8906" t="s">
        <v>26799</v>
      </c>
      <c r="AG8906">
        <v>0.71</v>
      </c>
      <c r="AH8906" t="s">
        <v>36</v>
      </c>
      <c r="AI8906" t="s">
        <v>37</v>
      </c>
      <c r="AJ8906" t="s">
        <v>38</v>
      </c>
    </row>
    <row r="8907" spans="1:36" x14ac:dyDescent="0.25">
      <c r="A8907" t="s">
        <v>32</v>
      </c>
      <c r="B8907" t="s">
        <v>26800</v>
      </c>
      <c r="C8907">
        <f>YEAR(B8907)</f>
        <v>2024</v>
      </c>
      <c r="D8907">
        <v>77</v>
      </c>
      <c r="E8907">
        <v>62.6</v>
      </c>
      <c r="F8907">
        <v>70.099999999999994</v>
      </c>
      <c r="H8907" s="2">
        <f>IF(F8907-64.93&lt;=0,0,IF(F8907-64.93&lt;=1,1,2))</f>
        <v>2</v>
      </c>
      <c r="I8907">
        <v>77</v>
      </c>
      <c r="J8907">
        <v>62.6</v>
      </c>
      <c r="K8907">
        <v>70.099999999999994</v>
      </c>
      <c r="L8907">
        <v>61.1</v>
      </c>
      <c r="M8907">
        <v>73.8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19.7</v>
      </c>
      <c r="V8907">
        <v>10.3</v>
      </c>
      <c r="W8907">
        <v>88.7</v>
      </c>
      <c r="X8907">
        <v>1012.2</v>
      </c>
      <c r="Y8907">
        <v>32.299999999999997</v>
      </c>
      <c r="Z8907">
        <v>6.2</v>
      </c>
      <c r="AA8907">
        <v>298.5</v>
      </c>
      <c r="AB8907">
        <v>25.5</v>
      </c>
      <c r="AC8907">
        <v>9</v>
      </c>
      <c r="AD8907">
        <v>0</v>
      </c>
      <c r="AE8907" t="s">
        <v>26801</v>
      </c>
      <c r="AF8907" t="s">
        <v>26802</v>
      </c>
      <c r="AG8907">
        <v>0.75</v>
      </c>
      <c r="AH8907" t="s">
        <v>36</v>
      </c>
      <c r="AI8907" t="s">
        <v>37</v>
      </c>
      <c r="AJ8907" t="s">
        <v>38</v>
      </c>
    </row>
    <row r="8908" spans="1:36" x14ac:dyDescent="0.25">
      <c r="A8908" t="s">
        <v>32</v>
      </c>
      <c r="B8908" t="s">
        <v>26803</v>
      </c>
      <c r="C8908">
        <f>YEAR(B8908)</f>
        <v>2024</v>
      </c>
      <c r="D8908">
        <v>77.099999999999994</v>
      </c>
      <c r="E8908">
        <v>62.6</v>
      </c>
      <c r="F8908">
        <v>71.2</v>
      </c>
      <c r="H8908" s="2">
        <f>IF(F8908-64.93&lt;=0,0,IF(F8908-64.93&lt;=1,1,2))</f>
        <v>2</v>
      </c>
      <c r="I8908">
        <v>77.099999999999994</v>
      </c>
      <c r="J8908">
        <v>62.6</v>
      </c>
      <c r="K8908">
        <v>71.2</v>
      </c>
      <c r="L8908">
        <v>63.5</v>
      </c>
      <c r="M8908">
        <v>77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23</v>
      </c>
      <c r="V8908">
        <v>13.9</v>
      </c>
      <c r="W8908">
        <v>309.7</v>
      </c>
      <c r="X8908">
        <v>1013.2</v>
      </c>
      <c r="Y8908">
        <v>18.3</v>
      </c>
      <c r="Z8908">
        <v>6.2</v>
      </c>
      <c r="AA8908">
        <v>333</v>
      </c>
      <c r="AB8908">
        <v>28.8</v>
      </c>
      <c r="AC8908">
        <v>10</v>
      </c>
      <c r="AD8908">
        <v>0</v>
      </c>
      <c r="AE8908" t="s">
        <v>26804</v>
      </c>
      <c r="AF8908" t="s">
        <v>26805</v>
      </c>
      <c r="AG8908">
        <v>0.78</v>
      </c>
      <c r="AH8908" t="s">
        <v>330</v>
      </c>
      <c r="AI8908" t="s">
        <v>9140</v>
      </c>
      <c r="AJ8908" t="s">
        <v>331</v>
      </c>
    </row>
    <row r="8909" spans="1:36" x14ac:dyDescent="0.25">
      <c r="A8909" t="s">
        <v>32</v>
      </c>
      <c r="B8909" t="s">
        <v>26806</v>
      </c>
      <c r="C8909">
        <f>YEAR(B8909)</f>
        <v>2024</v>
      </c>
      <c r="D8909">
        <v>77</v>
      </c>
      <c r="E8909">
        <v>64.400000000000006</v>
      </c>
      <c r="F8909">
        <v>71.3</v>
      </c>
      <c r="G8909" s="2">
        <f>AVERAGE(F8909:F9000)</f>
        <v>81.558695652173895</v>
      </c>
      <c r="H8909" s="2">
        <f>IF(F8909-81.56&lt;=0,0,IF(F8909-81.56&lt;=1,1,2))</f>
        <v>0</v>
      </c>
      <c r="I8909">
        <v>77</v>
      </c>
      <c r="J8909">
        <v>64.400000000000006</v>
      </c>
      <c r="K8909">
        <v>71.3</v>
      </c>
      <c r="L8909">
        <v>66.099999999999994</v>
      </c>
      <c r="M8909">
        <v>84.2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16.100000000000001</v>
      </c>
      <c r="V8909">
        <v>12.8</v>
      </c>
      <c r="W8909">
        <v>16.100000000000001</v>
      </c>
      <c r="X8909">
        <v>1016.5</v>
      </c>
      <c r="Y8909">
        <v>28.5</v>
      </c>
      <c r="Z8909">
        <v>6.2</v>
      </c>
      <c r="AA8909">
        <v>331.8</v>
      </c>
      <c r="AB8909">
        <v>28.7</v>
      </c>
      <c r="AC8909">
        <v>10</v>
      </c>
      <c r="AD8909">
        <v>0</v>
      </c>
      <c r="AE8909" t="s">
        <v>26807</v>
      </c>
      <c r="AF8909" t="s">
        <v>26808</v>
      </c>
      <c r="AG8909">
        <v>0.82</v>
      </c>
      <c r="AH8909" t="s">
        <v>36</v>
      </c>
      <c r="AI8909" t="s">
        <v>37</v>
      </c>
      <c r="AJ8909" t="s">
        <v>38</v>
      </c>
    </row>
    <row r="8910" spans="1:36" x14ac:dyDescent="0.25">
      <c r="A8910" t="s">
        <v>32</v>
      </c>
      <c r="B8910" t="s">
        <v>26809</v>
      </c>
      <c r="C8910">
        <f>YEAR(B8910)</f>
        <v>2024</v>
      </c>
      <c r="D8910">
        <v>81.8</v>
      </c>
      <c r="E8910">
        <v>62.6</v>
      </c>
      <c r="F8910">
        <v>71.599999999999994</v>
      </c>
      <c r="H8910" s="2">
        <f>IF(F8910-81.56&lt;=0,0,IF(F8910-81.56&lt;=1,1,2))</f>
        <v>0</v>
      </c>
      <c r="I8910">
        <v>81.599999999999994</v>
      </c>
      <c r="J8910">
        <v>62.6</v>
      </c>
      <c r="K8910">
        <v>71.599999999999994</v>
      </c>
      <c r="L8910">
        <v>64</v>
      </c>
      <c r="M8910">
        <v>78.3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19.899999999999999</v>
      </c>
      <c r="V8910">
        <v>6.9</v>
      </c>
      <c r="W8910">
        <v>61.6</v>
      </c>
      <c r="X8910">
        <v>1016.3</v>
      </c>
      <c r="Y8910">
        <v>17.399999999999999</v>
      </c>
      <c r="Z8910">
        <v>6.2</v>
      </c>
      <c r="AA8910">
        <v>339.9</v>
      </c>
      <c r="AB8910">
        <v>29.4</v>
      </c>
      <c r="AC8910">
        <v>10</v>
      </c>
      <c r="AD8910">
        <v>0</v>
      </c>
      <c r="AE8910" t="s">
        <v>26810</v>
      </c>
      <c r="AF8910" t="s">
        <v>26811</v>
      </c>
      <c r="AG8910">
        <v>0.85</v>
      </c>
      <c r="AH8910" t="s">
        <v>330</v>
      </c>
      <c r="AI8910" t="s">
        <v>9140</v>
      </c>
      <c r="AJ8910" t="s">
        <v>331</v>
      </c>
    </row>
    <row r="8911" spans="1:36" x14ac:dyDescent="0.25">
      <c r="A8911" t="s">
        <v>32</v>
      </c>
      <c r="B8911" t="s">
        <v>26812</v>
      </c>
      <c r="C8911">
        <f>YEAR(B8911)</f>
        <v>2024</v>
      </c>
      <c r="D8911">
        <v>90.2</v>
      </c>
      <c r="E8911">
        <v>62.6</v>
      </c>
      <c r="F8911">
        <v>74.400000000000006</v>
      </c>
      <c r="H8911" s="2">
        <f>IF(F8911-81.56&lt;=0,0,IF(F8911-81.56&lt;=1,1,2))</f>
        <v>0</v>
      </c>
      <c r="I8911">
        <v>87.2</v>
      </c>
      <c r="J8911">
        <v>62.6</v>
      </c>
      <c r="K8911">
        <v>74.5</v>
      </c>
      <c r="L8911">
        <v>58.2</v>
      </c>
      <c r="M8911">
        <v>58.7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15</v>
      </c>
      <c r="V8911">
        <v>9.1999999999999993</v>
      </c>
      <c r="W8911">
        <v>249.4</v>
      </c>
      <c r="X8911">
        <v>1014.3</v>
      </c>
      <c r="Y8911">
        <v>38.1</v>
      </c>
      <c r="Z8911">
        <v>6.2</v>
      </c>
      <c r="AA8911">
        <v>328.3</v>
      </c>
      <c r="AB8911">
        <v>28.3</v>
      </c>
      <c r="AC8911">
        <v>10</v>
      </c>
      <c r="AD8911">
        <v>0</v>
      </c>
      <c r="AE8911" t="s">
        <v>26813</v>
      </c>
      <c r="AF8911" t="s">
        <v>26814</v>
      </c>
      <c r="AG8911">
        <v>0.89</v>
      </c>
      <c r="AH8911" t="s">
        <v>36</v>
      </c>
      <c r="AI8911" t="s">
        <v>37</v>
      </c>
      <c r="AJ8911" t="s">
        <v>38</v>
      </c>
    </row>
    <row r="8912" spans="1:36" x14ac:dyDescent="0.25">
      <c r="A8912" t="s">
        <v>32</v>
      </c>
      <c r="B8912" t="s">
        <v>26815</v>
      </c>
      <c r="C8912">
        <f>YEAR(B8912)</f>
        <v>2024</v>
      </c>
      <c r="D8912">
        <v>91.4</v>
      </c>
      <c r="E8912">
        <v>69.8</v>
      </c>
      <c r="F8912">
        <v>80.099999999999994</v>
      </c>
      <c r="H8912" s="2">
        <f>IF(F8912-81.56&lt;=0,0,IF(F8912-81.56&lt;=1,1,2))</f>
        <v>0</v>
      </c>
      <c r="I8912">
        <v>88.4</v>
      </c>
      <c r="J8912">
        <v>69.8</v>
      </c>
      <c r="K8912">
        <v>79.3</v>
      </c>
      <c r="L8912">
        <v>53.8</v>
      </c>
      <c r="M8912">
        <v>41.9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17.899999999999999</v>
      </c>
      <c r="V8912">
        <v>10.199999999999999</v>
      </c>
      <c r="W8912">
        <v>164.7</v>
      </c>
      <c r="X8912">
        <v>1012.2</v>
      </c>
      <c r="Y8912">
        <v>4.4000000000000004</v>
      </c>
      <c r="Z8912">
        <v>6.2</v>
      </c>
      <c r="AA8912">
        <v>337.5</v>
      </c>
      <c r="AB8912">
        <v>29.2</v>
      </c>
      <c r="AC8912">
        <v>10</v>
      </c>
      <c r="AD8912">
        <v>0</v>
      </c>
      <c r="AE8912" t="s">
        <v>26816</v>
      </c>
      <c r="AF8912" t="s">
        <v>26817</v>
      </c>
      <c r="AG8912">
        <v>0.92</v>
      </c>
      <c r="AH8912" t="s">
        <v>330</v>
      </c>
      <c r="AI8912" t="s">
        <v>9140</v>
      </c>
      <c r="AJ8912" t="s">
        <v>331</v>
      </c>
    </row>
    <row r="8913" spans="1:36" x14ac:dyDescent="0.25">
      <c r="A8913" t="s">
        <v>32</v>
      </c>
      <c r="B8913" t="s">
        <v>26818</v>
      </c>
      <c r="C8913">
        <f>YEAR(B8913)</f>
        <v>2024</v>
      </c>
      <c r="D8913">
        <v>91.4</v>
      </c>
      <c r="E8913">
        <v>71.599999999999994</v>
      </c>
      <c r="F8913">
        <v>82.1</v>
      </c>
      <c r="H8913" s="2">
        <f>IF(F8913-81.56&lt;=0,0,IF(F8913-81.56&lt;=1,1,2))</f>
        <v>1</v>
      </c>
      <c r="I8913">
        <v>90.1</v>
      </c>
      <c r="J8913">
        <v>71.599999999999994</v>
      </c>
      <c r="K8913">
        <v>82.3</v>
      </c>
      <c r="L8913">
        <v>57.6</v>
      </c>
      <c r="M8913">
        <v>44.1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18.3</v>
      </c>
      <c r="V8913">
        <v>9.1999999999999993</v>
      </c>
      <c r="W8913">
        <v>147.80000000000001</v>
      </c>
      <c r="X8913">
        <v>1012.3</v>
      </c>
      <c r="Y8913">
        <v>2.7</v>
      </c>
      <c r="Z8913">
        <v>6.2</v>
      </c>
      <c r="AA8913">
        <v>337.1</v>
      </c>
      <c r="AB8913">
        <v>29.2</v>
      </c>
      <c r="AC8913">
        <v>10</v>
      </c>
      <c r="AD8913">
        <v>0</v>
      </c>
      <c r="AE8913" t="s">
        <v>26819</v>
      </c>
      <c r="AF8913" t="s">
        <v>26820</v>
      </c>
      <c r="AG8913">
        <v>0.96</v>
      </c>
      <c r="AH8913" t="s">
        <v>330</v>
      </c>
      <c r="AI8913" t="s">
        <v>9140</v>
      </c>
      <c r="AJ8913" t="s">
        <v>331</v>
      </c>
    </row>
    <row r="8914" spans="1:36" x14ac:dyDescent="0.25">
      <c r="A8914" t="s">
        <v>32</v>
      </c>
      <c r="B8914" t="s">
        <v>26821</v>
      </c>
      <c r="C8914">
        <f>YEAR(B8914)</f>
        <v>2024</v>
      </c>
      <c r="D8914">
        <v>89.6</v>
      </c>
      <c r="E8914">
        <v>73.400000000000006</v>
      </c>
      <c r="F8914">
        <v>81.7</v>
      </c>
      <c r="H8914" s="2">
        <f>IF(F8914-81.56&lt;=0,0,IF(F8914-81.56&lt;=1,1,2))</f>
        <v>1</v>
      </c>
      <c r="I8914">
        <v>88.9</v>
      </c>
      <c r="J8914">
        <v>73.400000000000006</v>
      </c>
      <c r="K8914">
        <v>82.6</v>
      </c>
      <c r="L8914">
        <v>61.5</v>
      </c>
      <c r="M8914">
        <v>51.7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23</v>
      </c>
      <c r="V8914">
        <v>13.9</v>
      </c>
      <c r="W8914">
        <v>172.1</v>
      </c>
      <c r="X8914">
        <v>1011.7</v>
      </c>
      <c r="Y8914">
        <v>44.7</v>
      </c>
      <c r="Z8914">
        <v>6.2</v>
      </c>
      <c r="AA8914">
        <v>217.8</v>
      </c>
      <c r="AB8914">
        <v>18.600000000000001</v>
      </c>
      <c r="AC8914">
        <v>6</v>
      </c>
      <c r="AD8914">
        <v>0</v>
      </c>
      <c r="AE8914" t="s">
        <v>26822</v>
      </c>
      <c r="AF8914" t="s">
        <v>26823</v>
      </c>
      <c r="AG8914">
        <v>0</v>
      </c>
      <c r="AH8914" t="s">
        <v>36</v>
      </c>
      <c r="AI8914" t="s">
        <v>37</v>
      </c>
      <c r="AJ8914" t="s">
        <v>38</v>
      </c>
    </row>
    <row r="8915" spans="1:36" x14ac:dyDescent="0.25">
      <c r="A8915" t="s">
        <v>32</v>
      </c>
      <c r="B8915" t="s">
        <v>26824</v>
      </c>
      <c r="C8915">
        <f>YEAR(B8915)</f>
        <v>2024</v>
      </c>
      <c r="D8915">
        <v>84.2</v>
      </c>
      <c r="E8915">
        <v>73.400000000000006</v>
      </c>
      <c r="F8915">
        <v>78.8</v>
      </c>
      <c r="H8915" s="2">
        <f>IF(F8915-81.56&lt;=0,0,IF(F8915-81.56&lt;=1,1,2))</f>
        <v>0</v>
      </c>
      <c r="I8915">
        <v>87.4</v>
      </c>
      <c r="J8915">
        <v>73.400000000000006</v>
      </c>
      <c r="K8915">
        <v>79.900000000000006</v>
      </c>
      <c r="L8915">
        <v>68.5</v>
      </c>
      <c r="M8915">
        <v>71.5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21.3</v>
      </c>
      <c r="V8915">
        <v>13.9</v>
      </c>
      <c r="W8915">
        <v>303.7</v>
      </c>
      <c r="X8915">
        <v>1011</v>
      </c>
      <c r="Y8915">
        <v>27.2</v>
      </c>
      <c r="Z8915">
        <v>6.2</v>
      </c>
      <c r="AA8915">
        <v>319.89999999999998</v>
      </c>
      <c r="AB8915">
        <v>27.8</v>
      </c>
      <c r="AC8915">
        <v>10</v>
      </c>
      <c r="AD8915">
        <v>0</v>
      </c>
      <c r="AE8915" t="s">
        <v>26825</v>
      </c>
      <c r="AF8915" t="s">
        <v>26826</v>
      </c>
      <c r="AG8915">
        <v>0.03</v>
      </c>
      <c r="AH8915" t="s">
        <v>36</v>
      </c>
      <c r="AI8915" t="s">
        <v>37</v>
      </c>
      <c r="AJ8915" t="s">
        <v>38</v>
      </c>
    </row>
    <row r="8916" spans="1:36" x14ac:dyDescent="0.25">
      <c r="A8916" t="s">
        <v>32</v>
      </c>
      <c r="B8916" t="s">
        <v>26827</v>
      </c>
      <c r="C8916">
        <f>YEAR(B8916)</f>
        <v>2024</v>
      </c>
      <c r="D8916">
        <v>84.2</v>
      </c>
      <c r="E8916">
        <v>73.400000000000006</v>
      </c>
      <c r="F8916">
        <v>79.900000000000006</v>
      </c>
      <c r="H8916" s="2">
        <f>IF(F8916-81.56&lt;=0,0,IF(F8916-81.56&lt;=1,1,2))</f>
        <v>0</v>
      </c>
      <c r="I8916">
        <v>85.7</v>
      </c>
      <c r="J8916">
        <v>73.400000000000006</v>
      </c>
      <c r="K8916">
        <v>80.3</v>
      </c>
      <c r="L8916">
        <v>63.4</v>
      </c>
      <c r="M8916">
        <v>58.8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28.2</v>
      </c>
      <c r="V8916">
        <v>18.3</v>
      </c>
      <c r="W8916">
        <v>297.89999999999998</v>
      </c>
      <c r="X8916">
        <v>1010.4</v>
      </c>
      <c r="Y8916">
        <v>3.9</v>
      </c>
      <c r="Z8916">
        <v>6.2</v>
      </c>
      <c r="AA8916">
        <v>336.9</v>
      </c>
      <c r="AB8916">
        <v>29.2</v>
      </c>
      <c r="AC8916">
        <v>10</v>
      </c>
      <c r="AD8916">
        <v>0</v>
      </c>
      <c r="AE8916" t="s">
        <v>26828</v>
      </c>
      <c r="AF8916" t="s">
        <v>26829</v>
      </c>
      <c r="AG8916">
        <v>0.06</v>
      </c>
      <c r="AH8916" t="s">
        <v>330</v>
      </c>
      <c r="AI8916" t="s">
        <v>9140</v>
      </c>
      <c r="AJ8916" t="s">
        <v>331</v>
      </c>
    </row>
    <row r="8917" spans="1:36" x14ac:dyDescent="0.25">
      <c r="A8917" t="s">
        <v>32</v>
      </c>
      <c r="B8917" t="s">
        <v>26830</v>
      </c>
      <c r="C8917">
        <f>YEAR(B8917)</f>
        <v>2024</v>
      </c>
      <c r="D8917">
        <v>86</v>
      </c>
      <c r="E8917">
        <v>75.2</v>
      </c>
      <c r="F8917">
        <v>80.3</v>
      </c>
      <c r="H8917" s="2">
        <f>IF(F8917-81.56&lt;=0,0,IF(F8917-81.56&lt;=1,1,2))</f>
        <v>0</v>
      </c>
      <c r="I8917">
        <v>86.7</v>
      </c>
      <c r="J8917">
        <v>75.2</v>
      </c>
      <c r="K8917">
        <v>80.8</v>
      </c>
      <c r="L8917">
        <v>61.6</v>
      </c>
      <c r="M8917">
        <v>53.4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33.799999999999997</v>
      </c>
      <c r="V8917">
        <v>19.7</v>
      </c>
      <c r="W8917">
        <v>299.2</v>
      </c>
      <c r="X8917">
        <v>1010</v>
      </c>
      <c r="Y8917">
        <v>0</v>
      </c>
      <c r="Z8917">
        <v>6.2</v>
      </c>
      <c r="AA8917">
        <v>340.9</v>
      </c>
      <c r="AB8917">
        <v>29.4</v>
      </c>
      <c r="AC8917">
        <v>10</v>
      </c>
      <c r="AD8917">
        <v>0</v>
      </c>
      <c r="AE8917" t="s">
        <v>26831</v>
      </c>
      <c r="AF8917" t="s">
        <v>26832</v>
      </c>
      <c r="AG8917">
        <v>0.09</v>
      </c>
      <c r="AH8917" t="s">
        <v>330</v>
      </c>
      <c r="AI8917" t="s">
        <v>9140</v>
      </c>
      <c r="AJ8917" t="s">
        <v>331</v>
      </c>
    </row>
    <row r="8918" spans="1:36" x14ac:dyDescent="0.25">
      <c r="A8918" t="s">
        <v>32</v>
      </c>
      <c r="B8918" t="s">
        <v>26833</v>
      </c>
      <c r="C8918">
        <f>YEAR(B8918)</f>
        <v>2024</v>
      </c>
      <c r="D8918">
        <v>89.6</v>
      </c>
      <c r="E8918">
        <v>68</v>
      </c>
      <c r="F8918">
        <v>79.900000000000006</v>
      </c>
      <c r="H8918" s="2">
        <f>IF(F8918-81.56&lt;=0,0,IF(F8918-81.56&lt;=1,1,2))</f>
        <v>0</v>
      </c>
      <c r="I8918">
        <v>87.1</v>
      </c>
      <c r="J8918">
        <v>68</v>
      </c>
      <c r="K8918">
        <v>79.599999999999994</v>
      </c>
      <c r="L8918">
        <v>57.4</v>
      </c>
      <c r="M8918">
        <v>47.7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25.3</v>
      </c>
      <c r="V8918">
        <v>8.1</v>
      </c>
      <c r="W8918">
        <v>272.89999999999998</v>
      </c>
      <c r="X8918">
        <v>1011</v>
      </c>
      <c r="Y8918">
        <v>0</v>
      </c>
      <c r="Z8918">
        <v>6.2</v>
      </c>
      <c r="AA8918">
        <v>342.3</v>
      </c>
      <c r="AB8918">
        <v>29.4</v>
      </c>
      <c r="AC8918">
        <v>10</v>
      </c>
      <c r="AD8918">
        <v>0</v>
      </c>
      <c r="AE8918" t="s">
        <v>26834</v>
      </c>
      <c r="AF8918" t="s">
        <v>26835</v>
      </c>
      <c r="AG8918">
        <v>0.12</v>
      </c>
      <c r="AH8918" t="s">
        <v>330</v>
      </c>
      <c r="AI8918" t="s">
        <v>9140</v>
      </c>
      <c r="AJ8918" t="s">
        <v>331</v>
      </c>
    </row>
    <row r="8919" spans="1:36" x14ac:dyDescent="0.25">
      <c r="A8919" t="s">
        <v>32</v>
      </c>
      <c r="B8919" t="s">
        <v>26836</v>
      </c>
      <c r="C8919">
        <f>YEAR(B8919)</f>
        <v>2024</v>
      </c>
      <c r="D8919">
        <v>93.2</v>
      </c>
      <c r="E8919">
        <v>71.599999999999994</v>
      </c>
      <c r="F8919">
        <v>83.7</v>
      </c>
      <c r="H8919" s="2">
        <f>IF(F8919-81.56&lt;=0,0,IF(F8919-81.56&lt;=1,1,2))</f>
        <v>2</v>
      </c>
      <c r="I8919">
        <v>93.2</v>
      </c>
      <c r="J8919">
        <v>71.599999999999994</v>
      </c>
      <c r="K8919">
        <v>84</v>
      </c>
      <c r="L8919">
        <v>59</v>
      </c>
      <c r="M8919">
        <v>43.9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20.100000000000001</v>
      </c>
      <c r="V8919">
        <v>10.3</v>
      </c>
      <c r="W8919">
        <v>157.19999999999999</v>
      </c>
      <c r="X8919">
        <v>1011.5</v>
      </c>
      <c r="Y8919">
        <v>0.7</v>
      </c>
      <c r="Z8919">
        <v>6.2</v>
      </c>
      <c r="AA8919">
        <v>340.2</v>
      </c>
      <c r="AB8919">
        <v>29.3</v>
      </c>
      <c r="AC8919">
        <v>10</v>
      </c>
      <c r="AD8919">
        <v>0</v>
      </c>
      <c r="AE8919" t="s">
        <v>26837</v>
      </c>
      <c r="AF8919" t="s">
        <v>26838</v>
      </c>
      <c r="AG8919">
        <v>0.16</v>
      </c>
      <c r="AH8919" t="s">
        <v>330</v>
      </c>
      <c r="AI8919" t="s">
        <v>9140</v>
      </c>
      <c r="AJ8919" t="s">
        <v>331</v>
      </c>
    </row>
    <row r="8920" spans="1:36" x14ac:dyDescent="0.25">
      <c r="A8920" t="s">
        <v>32</v>
      </c>
      <c r="B8920" t="s">
        <v>26839</v>
      </c>
      <c r="C8920">
        <f>YEAR(B8920)</f>
        <v>2024</v>
      </c>
      <c r="D8920">
        <v>96.8</v>
      </c>
      <c r="E8920">
        <v>75.2</v>
      </c>
      <c r="F8920">
        <v>86</v>
      </c>
      <c r="H8920" s="2">
        <f>IF(F8920-81.56&lt;=0,0,IF(F8920-81.56&lt;=1,1,2))</f>
        <v>2</v>
      </c>
      <c r="I8920">
        <v>95.6</v>
      </c>
      <c r="J8920">
        <v>75.2</v>
      </c>
      <c r="K8920">
        <v>86.5</v>
      </c>
      <c r="L8920">
        <v>61.1</v>
      </c>
      <c r="M8920">
        <v>45.9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23</v>
      </c>
      <c r="V8920">
        <v>12.8</v>
      </c>
      <c r="W8920">
        <v>135.1</v>
      </c>
      <c r="X8920">
        <v>1012.5</v>
      </c>
      <c r="Y8920">
        <v>0</v>
      </c>
      <c r="Z8920">
        <v>6.2</v>
      </c>
      <c r="AA8920">
        <v>345.4</v>
      </c>
      <c r="AB8920">
        <v>29.8</v>
      </c>
      <c r="AC8920">
        <v>10</v>
      </c>
      <c r="AD8920">
        <v>0</v>
      </c>
      <c r="AE8920" t="s">
        <v>26840</v>
      </c>
      <c r="AF8920" t="s">
        <v>26841</v>
      </c>
      <c r="AG8920">
        <v>0.19</v>
      </c>
      <c r="AH8920" t="s">
        <v>330</v>
      </c>
      <c r="AI8920" t="s">
        <v>9140</v>
      </c>
      <c r="AJ8920" t="s">
        <v>331</v>
      </c>
    </row>
    <row r="8921" spans="1:36" x14ac:dyDescent="0.25">
      <c r="A8921" t="s">
        <v>32</v>
      </c>
      <c r="B8921" t="s">
        <v>26842</v>
      </c>
      <c r="C8921">
        <f>YEAR(B8921)</f>
        <v>2024</v>
      </c>
      <c r="D8921">
        <v>98.6</v>
      </c>
      <c r="E8921">
        <v>80.599999999999994</v>
      </c>
      <c r="F8921">
        <v>88.9</v>
      </c>
      <c r="H8921" s="2">
        <f>IF(F8921-81.56&lt;=0,0,IF(F8921-81.56&lt;=1,1,2))</f>
        <v>2</v>
      </c>
      <c r="I8921">
        <v>101.5</v>
      </c>
      <c r="J8921">
        <v>80.099999999999994</v>
      </c>
      <c r="K8921">
        <v>89.6</v>
      </c>
      <c r="L8921">
        <v>58.2</v>
      </c>
      <c r="M8921">
        <v>37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23</v>
      </c>
      <c r="V8921">
        <v>11.4</v>
      </c>
      <c r="W8921">
        <v>133</v>
      </c>
      <c r="X8921">
        <v>1013.4</v>
      </c>
      <c r="Y8921">
        <v>0.7</v>
      </c>
      <c r="Z8921">
        <v>6.2</v>
      </c>
      <c r="AA8921">
        <v>338.5</v>
      </c>
      <c r="AB8921">
        <v>29.2</v>
      </c>
      <c r="AC8921">
        <v>10</v>
      </c>
      <c r="AD8921">
        <v>0</v>
      </c>
      <c r="AE8921" t="s">
        <v>26843</v>
      </c>
      <c r="AF8921" t="s">
        <v>26844</v>
      </c>
      <c r="AG8921">
        <v>0.22</v>
      </c>
      <c r="AH8921" t="s">
        <v>330</v>
      </c>
      <c r="AI8921" t="s">
        <v>9140</v>
      </c>
      <c r="AJ8921" t="s">
        <v>331</v>
      </c>
    </row>
    <row r="8922" spans="1:36" x14ac:dyDescent="0.25">
      <c r="A8922" t="s">
        <v>32</v>
      </c>
      <c r="B8922" t="s">
        <v>26845</v>
      </c>
      <c r="C8922">
        <f>YEAR(B8922)</f>
        <v>2024</v>
      </c>
      <c r="D8922">
        <v>101.6</v>
      </c>
      <c r="E8922">
        <v>80.599999999999994</v>
      </c>
      <c r="F8922">
        <v>90.6</v>
      </c>
      <c r="H8922" s="2">
        <f>IF(F8922-81.56&lt;=0,0,IF(F8922-81.56&lt;=1,1,2))</f>
        <v>2</v>
      </c>
      <c r="I8922">
        <v>100.8</v>
      </c>
      <c r="J8922">
        <v>81.099999999999994</v>
      </c>
      <c r="K8922">
        <v>90.7</v>
      </c>
      <c r="L8922">
        <v>59</v>
      </c>
      <c r="M8922">
        <v>36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31.3</v>
      </c>
      <c r="V8922">
        <v>19.600000000000001</v>
      </c>
      <c r="W8922">
        <v>271.3</v>
      </c>
      <c r="X8922">
        <v>1010.3</v>
      </c>
      <c r="Y8922">
        <v>31.2</v>
      </c>
      <c r="Z8922">
        <v>6.2</v>
      </c>
      <c r="AA8922">
        <v>305.39999999999998</v>
      </c>
      <c r="AB8922">
        <v>26.4</v>
      </c>
      <c r="AC8922">
        <v>10</v>
      </c>
      <c r="AD8922">
        <v>0</v>
      </c>
      <c r="AE8922" t="s">
        <v>26846</v>
      </c>
      <c r="AF8922" t="s">
        <v>26847</v>
      </c>
      <c r="AG8922">
        <v>0.25</v>
      </c>
      <c r="AH8922" t="s">
        <v>36</v>
      </c>
      <c r="AI8922" t="s">
        <v>37</v>
      </c>
      <c r="AJ8922" t="s">
        <v>38</v>
      </c>
    </row>
    <row r="8923" spans="1:36" x14ac:dyDescent="0.25">
      <c r="A8923" t="s">
        <v>32</v>
      </c>
      <c r="B8923" t="s">
        <v>26848</v>
      </c>
      <c r="C8923">
        <f>YEAR(B8923)</f>
        <v>2024</v>
      </c>
      <c r="D8923">
        <v>86</v>
      </c>
      <c r="E8923">
        <v>73.400000000000006</v>
      </c>
      <c r="F8923">
        <v>79.7</v>
      </c>
      <c r="H8923" s="2">
        <f>IF(F8923-81.56&lt;=0,0,IF(F8923-81.56&lt;=1,1,2))</f>
        <v>0</v>
      </c>
      <c r="I8923">
        <v>88.5</v>
      </c>
      <c r="J8923">
        <v>73.400000000000006</v>
      </c>
      <c r="K8923">
        <v>81.2</v>
      </c>
      <c r="L8923">
        <v>66.400000000000006</v>
      </c>
      <c r="M8923">
        <v>64.400000000000006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23.7</v>
      </c>
      <c r="V8923">
        <v>23</v>
      </c>
      <c r="W8923">
        <v>317.3</v>
      </c>
      <c r="X8923">
        <v>1010.4</v>
      </c>
      <c r="Y8923">
        <v>6.5</v>
      </c>
      <c r="Z8923">
        <v>6.2</v>
      </c>
      <c r="AA8923">
        <v>344.3</v>
      </c>
      <c r="AB8923">
        <v>29.8</v>
      </c>
      <c r="AC8923">
        <v>10</v>
      </c>
      <c r="AD8923">
        <v>0</v>
      </c>
      <c r="AE8923" t="s">
        <v>26849</v>
      </c>
      <c r="AF8923" t="s">
        <v>26850</v>
      </c>
      <c r="AG8923">
        <v>0.28999999999999998</v>
      </c>
      <c r="AH8923" t="s">
        <v>330</v>
      </c>
      <c r="AI8923" t="s">
        <v>9140</v>
      </c>
      <c r="AJ8923" t="s">
        <v>331</v>
      </c>
    </row>
    <row r="8924" spans="1:36" x14ac:dyDescent="0.25">
      <c r="A8924" t="s">
        <v>32</v>
      </c>
      <c r="B8924" t="s">
        <v>26851</v>
      </c>
      <c r="C8924">
        <f>YEAR(B8924)</f>
        <v>2024</v>
      </c>
      <c r="D8924">
        <v>84.2</v>
      </c>
      <c r="E8924">
        <v>68</v>
      </c>
      <c r="F8924">
        <v>76.900000000000006</v>
      </c>
      <c r="H8924" s="2">
        <f>IF(F8924-81.56&lt;=0,0,IF(F8924-81.56&lt;=1,1,2))</f>
        <v>0</v>
      </c>
      <c r="I8924">
        <v>86.5</v>
      </c>
      <c r="J8924">
        <v>68</v>
      </c>
      <c r="K8924">
        <v>77.7</v>
      </c>
      <c r="L8924">
        <v>64.8</v>
      </c>
      <c r="M8924">
        <v>67.5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27.7</v>
      </c>
      <c r="V8924">
        <v>16.100000000000001</v>
      </c>
      <c r="W8924">
        <v>309.60000000000002</v>
      </c>
      <c r="X8924">
        <v>1010.7</v>
      </c>
      <c r="Y8924">
        <v>18.3</v>
      </c>
      <c r="Z8924">
        <v>6.2</v>
      </c>
      <c r="AA8924">
        <v>342.2</v>
      </c>
      <c r="AB8924">
        <v>29.5</v>
      </c>
      <c r="AC8924">
        <v>10</v>
      </c>
      <c r="AD8924">
        <v>0</v>
      </c>
      <c r="AE8924" t="s">
        <v>26852</v>
      </c>
      <c r="AF8924" t="s">
        <v>26853</v>
      </c>
      <c r="AG8924">
        <v>0.32</v>
      </c>
      <c r="AH8924" t="s">
        <v>330</v>
      </c>
      <c r="AI8924" t="s">
        <v>9140</v>
      </c>
      <c r="AJ8924" t="s">
        <v>331</v>
      </c>
    </row>
    <row r="8925" spans="1:36" x14ac:dyDescent="0.25">
      <c r="A8925" t="s">
        <v>32</v>
      </c>
      <c r="B8925" t="s">
        <v>26854</v>
      </c>
      <c r="C8925">
        <f>YEAR(B8925)</f>
        <v>2024</v>
      </c>
      <c r="D8925">
        <v>86</v>
      </c>
      <c r="E8925">
        <v>69.8</v>
      </c>
      <c r="F8925">
        <v>78.900000000000006</v>
      </c>
      <c r="H8925" s="2">
        <f>IF(F8925-81.56&lt;=0,0,IF(F8925-81.56&lt;=1,1,2))</f>
        <v>0</v>
      </c>
      <c r="I8925">
        <v>87.4</v>
      </c>
      <c r="J8925">
        <v>69.8</v>
      </c>
      <c r="K8925">
        <v>79.8</v>
      </c>
      <c r="L8925">
        <v>65.7</v>
      </c>
      <c r="M8925">
        <v>65.900000000000006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28</v>
      </c>
      <c r="V8925">
        <v>13.9</v>
      </c>
      <c r="W8925">
        <v>301.3</v>
      </c>
      <c r="X8925">
        <v>1012.7</v>
      </c>
      <c r="Y8925">
        <v>14.1</v>
      </c>
      <c r="Z8925">
        <v>6.2</v>
      </c>
      <c r="AA8925">
        <v>338.1</v>
      </c>
      <c r="AB8925">
        <v>29.2</v>
      </c>
      <c r="AC8925">
        <v>10</v>
      </c>
      <c r="AD8925">
        <v>0</v>
      </c>
      <c r="AE8925" t="s">
        <v>26855</v>
      </c>
      <c r="AF8925" t="s">
        <v>26856</v>
      </c>
      <c r="AG8925">
        <v>0.35</v>
      </c>
      <c r="AH8925" t="s">
        <v>330</v>
      </c>
      <c r="AI8925" t="s">
        <v>9140</v>
      </c>
      <c r="AJ8925" t="s">
        <v>331</v>
      </c>
    </row>
    <row r="8926" spans="1:36" x14ac:dyDescent="0.25">
      <c r="A8926" t="s">
        <v>32</v>
      </c>
      <c r="B8926" t="s">
        <v>26857</v>
      </c>
      <c r="C8926">
        <f>YEAR(B8926)</f>
        <v>2024</v>
      </c>
      <c r="D8926">
        <v>87.8</v>
      </c>
      <c r="E8926">
        <v>71.599999999999994</v>
      </c>
      <c r="F8926">
        <v>81.3</v>
      </c>
      <c r="H8926" s="2">
        <f>IF(F8926-81.56&lt;=0,0,IF(F8926-81.56&lt;=1,1,2))</f>
        <v>0</v>
      </c>
      <c r="I8926">
        <v>90.6</v>
      </c>
      <c r="J8926">
        <v>71.599999999999994</v>
      </c>
      <c r="K8926">
        <v>83</v>
      </c>
      <c r="L8926">
        <v>64.8</v>
      </c>
      <c r="M8926">
        <v>57.8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31.5</v>
      </c>
      <c r="V8926">
        <v>19.7</v>
      </c>
      <c r="W8926">
        <v>295.5</v>
      </c>
      <c r="X8926">
        <v>1013</v>
      </c>
      <c r="Y8926">
        <v>1.2</v>
      </c>
      <c r="Z8926">
        <v>6.2</v>
      </c>
      <c r="AA8926">
        <v>339.7</v>
      </c>
      <c r="AB8926">
        <v>29.4</v>
      </c>
      <c r="AC8926">
        <v>10</v>
      </c>
      <c r="AD8926">
        <v>0</v>
      </c>
      <c r="AE8926" t="s">
        <v>26858</v>
      </c>
      <c r="AF8926" t="s">
        <v>26859</v>
      </c>
      <c r="AG8926">
        <v>0.38</v>
      </c>
      <c r="AH8926" t="s">
        <v>330</v>
      </c>
      <c r="AI8926" t="s">
        <v>9140</v>
      </c>
      <c r="AJ8926" t="s">
        <v>331</v>
      </c>
    </row>
    <row r="8927" spans="1:36" x14ac:dyDescent="0.25">
      <c r="A8927" t="s">
        <v>32</v>
      </c>
      <c r="B8927" t="s">
        <v>26860</v>
      </c>
      <c r="C8927">
        <f>YEAR(B8927)</f>
        <v>2024</v>
      </c>
      <c r="D8927">
        <v>84.2</v>
      </c>
      <c r="E8927">
        <v>78.5</v>
      </c>
      <c r="F8927">
        <v>81.900000000000006</v>
      </c>
      <c r="H8927" s="2">
        <f>IF(F8927-81.56&lt;=0,0,IF(F8927-81.56&lt;=1,1,2))</f>
        <v>1</v>
      </c>
      <c r="I8927">
        <v>87.4</v>
      </c>
      <c r="J8927">
        <v>78.5</v>
      </c>
      <c r="K8927">
        <v>83.7</v>
      </c>
      <c r="L8927">
        <v>64.7</v>
      </c>
      <c r="M8927">
        <v>56.3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27.7</v>
      </c>
      <c r="V8927">
        <v>21.9</v>
      </c>
      <c r="W8927">
        <v>301.39999999999998</v>
      </c>
      <c r="X8927">
        <v>1011.8</v>
      </c>
      <c r="Y8927">
        <v>0</v>
      </c>
      <c r="Z8927">
        <v>6.2</v>
      </c>
      <c r="AA8927">
        <v>337.4</v>
      </c>
      <c r="AB8927">
        <v>29.1</v>
      </c>
      <c r="AC8927">
        <v>10</v>
      </c>
      <c r="AD8927">
        <v>0</v>
      </c>
      <c r="AE8927" t="s">
        <v>26861</v>
      </c>
      <c r="AF8927" t="s">
        <v>26862</v>
      </c>
      <c r="AG8927">
        <v>0.41</v>
      </c>
      <c r="AH8927" t="s">
        <v>330</v>
      </c>
      <c r="AI8927" t="s">
        <v>9140</v>
      </c>
      <c r="AJ8927" t="s">
        <v>331</v>
      </c>
    </row>
    <row r="8928" spans="1:36" x14ac:dyDescent="0.25">
      <c r="A8928" t="s">
        <v>32</v>
      </c>
      <c r="B8928" t="s">
        <v>26863</v>
      </c>
      <c r="C8928">
        <f>YEAR(B8928)</f>
        <v>2024</v>
      </c>
      <c r="D8928">
        <v>84.2</v>
      </c>
      <c r="E8928">
        <v>78.8</v>
      </c>
      <c r="F8928">
        <v>81.3</v>
      </c>
      <c r="H8928" s="2">
        <f>IF(F8928-81.56&lt;=0,0,IF(F8928-81.56&lt;=1,1,2))</f>
        <v>0</v>
      </c>
      <c r="I8928">
        <v>86.5</v>
      </c>
      <c r="J8928">
        <v>78.8</v>
      </c>
      <c r="K8928">
        <v>83</v>
      </c>
      <c r="L8928">
        <v>65.3</v>
      </c>
      <c r="M8928">
        <v>58.4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27.7</v>
      </c>
      <c r="V8928">
        <v>21.9</v>
      </c>
      <c r="W8928">
        <v>302.60000000000002</v>
      </c>
      <c r="X8928">
        <v>1010.9</v>
      </c>
      <c r="Y8928">
        <v>18.5</v>
      </c>
      <c r="Z8928">
        <v>6.2</v>
      </c>
      <c r="AA8928">
        <v>329.4</v>
      </c>
      <c r="AB8928">
        <v>28.6</v>
      </c>
      <c r="AC8928">
        <v>10</v>
      </c>
      <c r="AD8928">
        <v>0</v>
      </c>
      <c r="AE8928" t="s">
        <v>26864</v>
      </c>
      <c r="AF8928" t="s">
        <v>26865</v>
      </c>
      <c r="AG8928">
        <v>0.45</v>
      </c>
      <c r="AH8928" t="s">
        <v>330</v>
      </c>
      <c r="AI8928" t="s">
        <v>9140</v>
      </c>
      <c r="AJ8928" t="s">
        <v>331</v>
      </c>
    </row>
    <row r="8929" spans="1:36" x14ac:dyDescent="0.25">
      <c r="A8929" t="s">
        <v>32</v>
      </c>
      <c r="B8929" t="s">
        <v>26866</v>
      </c>
      <c r="C8929">
        <f>YEAR(B8929)</f>
        <v>2024</v>
      </c>
      <c r="D8929">
        <v>87.8</v>
      </c>
      <c r="E8929">
        <v>78.8</v>
      </c>
      <c r="F8929">
        <v>81.8</v>
      </c>
      <c r="H8929" s="2">
        <f>IF(F8929-81.56&lt;=0,0,IF(F8929-81.56&lt;=1,1,2))</f>
        <v>1</v>
      </c>
      <c r="I8929">
        <v>89.4</v>
      </c>
      <c r="J8929">
        <v>78.8</v>
      </c>
      <c r="K8929">
        <v>83.2</v>
      </c>
      <c r="L8929">
        <v>65.400000000000006</v>
      </c>
      <c r="M8929">
        <v>58.1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28.9</v>
      </c>
      <c r="V8929">
        <v>21.9</v>
      </c>
      <c r="W8929">
        <v>306.39999999999998</v>
      </c>
      <c r="X8929">
        <v>1009.5</v>
      </c>
      <c r="Y8929">
        <v>26.1</v>
      </c>
      <c r="Z8929">
        <v>6.2</v>
      </c>
      <c r="AA8929">
        <v>337.5</v>
      </c>
      <c r="AB8929">
        <v>29</v>
      </c>
      <c r="AC8929">
        <v>10</v>
      </c>
      <c r="AD8929">
        <v>0</v>
      </c>
      <c r="AE8929" t="s">
        <v>26867</v>
      </c>
      <c r="AF8929" t="s">
        <v>26868</v>
      </c>
      <c r="AG8929">
        <v>0.48</v>
      </c>
      <c r="AH8929" t="s">
        <v>36</v>
      </c>
      <c r="AI8929" t="s">
        <v>37</v>
      </c>
      <c r="AJ8929" t="s">
        <v>38</v>
      </c>
    </row>
    <row r="8930" spans="1:36" x14ac:dyDescent="0.25">
      <c r="A8930" t="s">
        <v>32</v>
      </c>
      <c r="B8930" t="s">
        <v>26869</v>
      </c>
      <c r="C8930">
        <f>YEAR(B8930)</f>
        <v>2024</v>
      </c>
      <c r="D8930">
        <v>84.2</v>
      </c>
      <c r="E8930">
        <v>73.400000000000006</v>
      </c>
      <c r="F8930">
        <v>79.900000000000006</v>
      </c>
      <c r="H8930" s="2">
        <f>IF(F8930-81.56&lt;=0,0,IF(F8930-81.56&lt;=1,1,2))</f>
        <v>0</v>
      </c>
      <c r="I8930">
        <v>88.5</v>
      </c>
      <c r="J8930">
        <v>73.400000000000006</v>
      </c>
      <c r="K8930">
        <v>81.599999999999994</v>
      </c>
      <c r="L8930">
        <v>66.8</v>
      </c>
      <c r="M8930">
        <v>64.599999999999994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25.5</v>
      </c>
      <c r="V8930">
        <v>21.9</v>
      </c>
      <c r="W8930">
        <v>309.39999999999998</v>
      </c>
      <c r="X8930">
        <v>1007.3</v>
      </c>
      <c r="Y8930">
        <v>0.8</v>
      </c>
      <c r="Z8930">
        <v>6.2</v>
      </c>
      <c r="AA8930">
        <v>337.6</v>
      </c>
      <c r="AB8930">
        <v>28.9</v>
      </c>
      <c r="AC8930">
        <v>10</v>
      </c>
      <c r="AD8930">
        <v>0</v>
      </c>
      <c r="AE8930" t="s">
        <v>26870</v>
      </c>
      <c r="AF8930" t="s">
        <v>26871</v>
      </c>
      <c r="AG8930">
        <v>0.5</v>
      </c>
      <c r="AH8930" t="s">
        <v>330</v>
      </c>
      <c r="AI8930" t="s">
        <v>9140</v>
      </c>
      <c r="AJ8930" t="s">
        <v>331</v>
      </c>
    </row>
    <row r="8931" spans="1:36" x14ac:dyDescent="0.25">
      <c r="A8931" t="s">
        <v>32</v>
      </c>
      <c r="B8931" t="s">
        <v>26872</v>
      </c>
      <c r="C8931">
        <f>YEAR(B8931)</f>
        <v>2024</v>
      </c>
      <c r="D8931">
        <v>84.2</v>
      </c>
      <c r="E8931">
        <v>68</v>
      </c>
      <c r="F8931">
        <v>77.8</v>
      </c>
      <c r="H8931" s="2">
        <f>IF(F8931-81.56&lt;=0,0,IF(F8931-81.56&lt;=1,1,2))</f>
        <v>0</v>
      </c>
      <c r="I8931">
        <v>86.5</v>
      </c>
      <c r="J8931">
        <v>68</v>
      </c>
      <c r="K8931">
        <v>78.7</v>
      </c>
      <c r="L8931">
        <v>63.5</v>
      </c>
      <c r="M8931">
        <v>62.3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25.7</v>
      </c>
      <c r="V8931">
        <v>19.600000000000001</v>
      </c>
      <c r="W8931">
        <v>308.7</v>
      </c>
      <c r="X8931">
        <v>1006.3</v>
      </c>
      <c r="Y8931">
        <v>0</v>
      </c>
      <c r="Z8931">
        <v>6.2</v>
      </c>
      <c r="AA8931">
        <v>350.5</v>
      </c>
      <c r="AB8931">
        <v>30.2</v>
      </c>
      <c r="AC8931">
        <v>10</v>
      </c>
      <c r="AD8931">
        <v>0</v>
      </c>
      <c r="AE8931" t="s">
        <v>26873</v>
      </c>
      <c r="AF8931" t="s">
        <v>26874</v>
      </c>
      <c r="AG8931">
        <v>0.55000000000000004</v>
      </c>
      <c r="AH8931" t="s">
        <v>330</v>
      </c>
      <c r="AI8931" t="s">
        <v>9140</v>
      </c>
      <c r="AJ8931" t="s">
        <v>331</v>
      </c>
    </row>
    <row r="8932" spans="1:36" x14ac:dyDescent="0.25">
      <c r="A8932" t="s">
        <v>32</v>
      </c>
      <c r="B8932" t="s">
        <v>26875</v>
      </c>
      <c r="C8932">
        <f>YEAR(B8932)</f>
        <v>2024</v>
      </c>
      <c r="D8932">
        <v>86</v>
      </c>
      <c r="E8932">
        <v>68</v>
      </c>
      <c r="F8932">
        <v>78</v>
      </c>
      <c r="H8932" s="2">
        <f>IF(F8932-81.56&lt;=0,0,IF(F8932-81.56&lt;=1,1,2))</f>
        <v>0</v>
      </c>
      <c r="I8932">
        <v>92.4</v>
      </c>
      <c r="J8932">
        <v>68</v>
      </c>
      <c r="K8932">
        <v>79.900000000000006</v>
      </c>
      <c r="L8932">
        <v>66.3</v>
      </c>
      <c r="M8932">
        <v>68.2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24.8</v>
      </c>
      <c r="V8932">
        <v>10.3</v>
      </c>
      <c r="W8932">
        <v>341.4</v>
      </c>
      <c r="X8932">
        <v>1008.3</v>
      </c>
      <c r="Y8932">
        <v>0</v>
      </c>
      <c r="Z8932">
        <v>6.2</v>
      </c>
      <c r="AA8932">
        <v>342.1</v>
      </c>
      <c r="AB8932">
        <v>29.5</v>
      </c>
      <c r="AC8932">
        <v>10</v>
      </c>
      <c r="AD8932">
        <v>0</v>
      </c>
      <c r="AE8932" t="s">
        <v>26876</v>
      </c>
      <c r="AF8932" t="s">
        <v>26877</v>
      </c>
      <c r="AG8932">
        <v>0.57999999999999996</v>
      </c>
      <c r="AH8932" t="s">
        <v>330</v>
      </c>
      <c r="AI8932" t="s">
        <v>9140</v>
      </c>
      <c r="AJ8932" t="s">
        <v>331</v>
      </c>
    </row>
    <row r="8933" spans="1:36" x14ac:dyDescent="0.25">
      <c r="A8933" t="s">
        <v>32</v>
      </c>
      <c r="B8933" t="s">
        <v>26878</v>
      </c>
      <c r="C8933">
        <f>YEAR(B8933)</f>
        <v>2024</v>
      </c>
      <c r="D8933">
        <v>84.2</v>
      </c>
      <c r="E8933">
        <v>71.7</v>
      </c>
      <c r="F8933">
        <v>79.099999999999994</v>
      </c>
      <c r="H8933" s="2">
        <f>IF(F8933-81.56&lt;=0,0,IF(F8933-81.56&lt;=1,1,2))</f>
        <v>0</v>
      </c>
      <c r="I8933">
        <v>88.5</v>
      </c>
      <c r="J8933">
        <v>71.7</v>
      </c>
      <c r="K8933">
        <v>80.7</v>
      </c>
      <c r="L8933">
        <v>67</v>
      </c>
      <c r="M8933">
        <v>67.099999999999994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27.7</v>
      </c>
      <c r="V8933">
        <v>18.3</v>
      </c>
      <c r="W8933">
        <v>296.3</v>
      </c>
      <c r="X8933">
        <v>1010.6</v>
      </c>
      <c r="Y8933">
        <v>0</v>
      </c>
      <c r="Z8933">
        <v>6.2</v>
      </c>
      <c r="AA8933">
        <v>340.8</v>
      </c>
      <c r="AB8933">
        <v>29.6</v>
      </c>
      <c r="AC8933">
        <v>10</v>
      </c>
      <c r="AD8933">
        <v>0</v>
      </c>
      <c r="AE8933" t="s">
        <v>26879</v>
      </c>
      <c r="AF8933" t="s">
        <v>26880</v>
      </c>
      <c r="AG8933">
        <v>0.62</v>
      </c>
      <c r="AH8933" t="s">
        <v>330</v>
      </c>
      <c r="AI8933" t="s">
        <v>9140</v>
      </c>
      <c r="AJ8933" t="s">
        <v>331</v>
      </c>
    </row>
    <row r="8934" spans="1:36" x14ac:dyDescent="0.25">
      <c r="A8934" t="s">
        <v>32</v>
      </c>
      <c r="B8934" t="s">
        <v>26881</v>
      </c>
      <c r="C8934">
        <f>YEAR(B8934)</f>
        <v>2024</v>
      </c>
      <c r="D8934">
        <v>84.2</v>
      </c>
      <c r="E8934">
        <v>72.599999999999994</v>
      </c>
      <c r="F8934">
        <v>80.2</v>
      </c>
      <c r="H8934" s="2">
        <f>IF(F8934-81.56&lt;=0,0,IF(F8934-81.56&lt;=1,1,2))</f>
        <v>0</v>
      </c>
      <c r="I8934">
        <v>89.6</v>
      </c>
      <c r="J8934">
        <v>72.599999999999994</v>
      </c>
      <c r="K8934">
        <v>82</v>
      </c>
      <c r="L8934">
        <v>67.2</v>
      </c>
      <c r="M8934">
        <v>64.900000000000006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28.9</v>
      </c>
      <c r="V8934">
        <v>23</v>
      </c>
      <c r="W8934">
        <v>305.2</v>
      </c>
      <c r="X8934">
        <v>1010.5</v>
      </c>
      <c r="Y8934">
        <v>7.1</v>
      </c>
      <c r="Z8934">
        <v>6.2</v>
      </c>
      <c r="AA8934">
        <v>338.9</v>
      </c>
      <c r="AB8934">
        <v>29.2</v>
      </c>
      <c r="AC8934">
        <v>10</v>
      </c>
      <c r="AD8934">
        <v>0</v>
      </c>
      <c r="AE8934" t="s">
        <v>26882</v>
      </c>
      <c r="AF8934" t="s">
        <v>26883</v>
      </c>
      <c r="AG8934">
        <v>0.66</v>
      </c>
      <c r="AH8934" t="s">
        <v>330</v>
      </c>
      <c r="AI8934" t="s">
        <v>9140</v>
      </c>
      <c r="AJ8934" t="s">
        <v>331</v>
      </c>
    </row>
    <row r="8935" spans="1:36" x14ac:dyDescent="0.25">
      <c r="A8935" t="s">
        <v>32</v>
      </c>
      <c r="B8935" t="s">
        <v>26884</v>
      </c>
      <c r="C8935">
        <f>YEAR(B8935)</f>
        <v>2024</v>
      </c>
      <c r="D8935">
        <v>84.2</v>
      </c>
      <c r="E8935">
        <v>71.599999999999994</v>
      </c>
      <c r="F8935">
        <v>79.2</v>
      </c>
      <c r="H8935" s="2">
        <f>IF(F8935-81.56&lt;=0,0,IF(F8935-81.56&lt;=1,1,2))</f>
        <v>0</v>
      </c>
      <c r="I8935">
        <v>90.9</v>
      </c>
      <c r="J8935">
        <v>71.599999999999994</v>
      </c>
      <c r="K8935">
        <v>80.400000000000006</v>
      </c>
      <c r="L8935">
        <v>64.400000000000006</v>
      </c>
      <c r="M8935">
        <v>62.5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21.9</v>
      </c>
      <c r="V8935">
        <v>11.4</v>
      </c>
      <c r="W8935">
        <v>340.3</v>
      </c>
      <c r="X8935">
        <v>1009.9</v>
      </c>
      <c r="Y8935">
        <v>0</v>
      </c>
      <c r="Z8935">
        <v>6.2</v>
      </c>
      <c r="AA8935">
        <v>341.4</v>
      </c>
      <c r="AB8935">
        <v>29.5</v>
      </c>
      <c r="AC8935">
        <v>10</v>
      </c>
      <c r="AD8935">
        <v>0</v>
      </c>
      <c r="AE8935" t="s">
        <v>26885</v>
      </c>
      <c r="AF8935" t="s">
        <v>26886</v>
      </c>
      <c r="AG8935">
        <v>0.69</v>
      </c>
      <c r="AH8935" t="s">
        <v>330</v>
      </c>
      <c r="AI8935" t="s">
        <v>9140</v>
      </c>
      <c r="AJ8935" t="s">
        <v>331</v>
      </c>
    </row>
    <row r="8936" spans="1:36" x14ac:dyDescent="0.25">
      <c r="A8936" t="s">
        <v>32</v>
      </c>
      <c r="B8936" t="s">
        <v>26887</v>
      </c>
      <c r="C8936">
        <f>YEAR(B8936)</f>
        <v>2024</v>
      </c>
      <c r="D8936">
        <v>82.4</v>
      </c>
      <c r="E8936">
        <v>73.400000000000006</v>
      </c>
      <c r="F8936">
        <v>79</v>
      </c>
      <c r="H8936" s="2">
        <f>IF(F8936-81.56&lt;=0,0,IF(F8936-81.56&lt;=1,1,2))</f>
        <v>0</v>
      </c>
      <c r="I8936">
        <v>88.2</v>
      </c>
      <c r="J8936">
        <v>73.400000000000006</v>
      </c>
      <c r="K8936">
        <v>81.099999999999994</v>
      </c>
      <c r="L8936">
        <v>68.099999999999994</v>
      </c>
      <c r="M8936">
        <v>69.5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30.2</v>
      </c>
      <c r="V8936">
        <v>21.9</v>
      </c>
      <c r="W8936">
        <v>304.8</v>
      </c>
      <c r="X8936">
        <v>1008.5</v>
      </c>
      <c r="Y8936">
        <v>0.6</v>
      </c>
      <c r="Z8936">
        <v>6.2</v>
      </c>
      <c r="AA8936">
        <v>339.7</v>
      </c>
      <c r="AB8936">
        <v>29.4</v>
      </c>
      <c r="AC8936">
        <v>10</v>
      </c>
      <c r="AD8936">
        <v>0</v>
      </c>
      <c r="AE8936" t="s">
        <v>26888</v>
      </c>
      <c r="AF8936" t="s">
        <v>26889</v>
      </c>
      <c r="AG8936">
        <v>0.73</v>
      </c>
      <c r="AH8936" t="s">
        <v>330</v>
      </c>
      <c r="AI8936" t="s">
        <v>9140</v>
      </c>
      <c r="AJ8936" t="s">
        <v>331</v>
      </c>
    </row>
    <row r="8937" spans="1:36" x14ac:dyDescent="0.25">
      <c r="A8937" t="s">
        <v>32</v>
      </c>
      <c r="B8937" t="s">
        <v>26890</v>
      </c>
      <c r="C8937">
        <f>YEAR(B8937)</f>
        <v>2024</v>
      </c>
      <c r="D8937">
        <v>82.4</v>
      </c>
      <c r="E8937">
        <v>77</v>
      </c>
      <c r="F8937">
        <v>79</v>
      </c>
      <c r="H8937" s="2">
        <f>IF(F8937-81.56&lt;=0,0,IF(F8937-81.56&lt;=1,1,2))</f>
        <v>0</v>
      </c>
      <c r="I8937">
        <v>84.7</v>
      </c>
      <c r="J8937">
        <v>77</v>
      </c>
      <c r="K8937">
        <v>79.900000000000006</v>
      </c>
      <c r="L8937">
        <v>66.3</v>
      </c>
      <c r="M8937">
        <v>65.3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43.6</v>
      </c>
      <c r="V8937">
        <v>26.4</v>
      </c>
      <c r="W8937">
        <v>302.2</v>
      </c>
      <c r="X8937">
        <v>1008.3</v>
      </c>
      <c r="Y8937">
        <v>24.3</v>
      </c>
      <c r="Z8937">
        <v>6.2</v>
      </c>
      <c r="AA8937">
        <v>314</v>
      </c>
      <c r="AB8937">
        <v>27.2</v>
      </c>
      <c r="AC8937">
        <v>9</v>
      </c>
      <c r="AD8937">
        <v>0</v>
      </c>
      <c r="AE8937" t="s">
        <v>26891</v>
      </c>
      <c r="AF8937" t="s">
        <v>26892</v>
      </c>
      <c r="AG8937">
        <v>0.75</v>
      </c>
      <c r="AH8937" t="s">
        <v>36</v>
      </c>
      <c r="AI8937" t="s">
        <v>37</v>
      </c>
      <c r="AJ8937" t="s">
        <v>38</v>
      </c>
    </row>
    <row r="8938" spans="1:36" x14ac:dyDescent="0.25">
      <c r="A8938" t="s">
        <v>32</v>
      </c>
      <c r="B8938" t="s">
        <v>26893</v>
      </c>
      <c r="C8938">
        <f>YEAR(B8938)</f>
        <v>2024</v>
      </c>
      <c r="D8938">
        <v>82.4</v>
      </c>
      <c r="E8938">
        <v>77</v>
      </c>
      <c r="F8938">
        <v>79.5</v>
      </c>
      <c r="H8938" s="2">
        <f>IF(F8938-81.56&lt;=0,0,IF(F8938-81.56&lt;=1,1,2))</f>
        <v>0</v>
      </c>
      <c r="I8938">
        <v>84.7</v>
      </c>
      <c r="J8938">
        <v>77</v>
      </c>
      <c r="K8938">
        <v>80.2</v>
      </c>
      <c r="L8938">
        <v>63.8</v>
      </c>
      <c r="M8938">
        <v>58.9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36</v>
      </c>
      <c r="V8938">
        <v>25.2</v>
      </c>
      <c r="W8938">
        <v>301.3</v>
      </c>
      <c r="X8938">
        <v>1010.3</v>
      </c>
      <c r="Y8938">
        <v>24.4</v>
      </c>
      <c r="Z8938">
        <v>6.2</v>
      </c>
      <c r="AA8938">
        <v>326</v>
      </c>
      <c r="AB8938">
        <v>28.1</v>
      </c>
      <c r="AC8938">
        <v>9</v>
      </c>
      <c r="AD8938">
        <v>0</v>
      </c>
      <c r="AE8938" t="s">
        <v>26894</v>
      </c>
      <c r="AF8938" t="s">
        <v>26895</v>
      </c>
      <c r="AG8938">
        <v>0.8</v>
      </c>
      <c r="AH8938" t="s">
        <v>36</v>
      </c>
      <c r="AI8938" t="s">
        <v>37</v>
      </c>
      <c r="AJ8938" t="s">
        <v>38</v>
      </c>
    </row>
    <row r="8939" spans="1:36" x14ac:dyDescent="0.25">
      <c r="A8939" t="s">
        <v>32</v>
      </c>
      <c r="B8939" t="s">
        <v>26896</v>
      </c>
      <c r="C8939">
        <f>YEAR(B8939)</f>
        <v>2024</v>
      </c>
      <c r="D8939">
        <v>86</v>
      </c>
      <c r="E8939">
        <v>77</v>
      </c>
      <c r="F8939">
        <v>81.5</v>
      </c>
      <c r="H8939" s="2">
        <f>IF(F8939-81.56&lt;=0,0,IF(F8939-81.56&lt;=1,1,2))</f>
        <v>0</v>
      </c>
      <c r="I8939">
        <v>86.7</v>
      </c>
      <c r="J8939">
        <v>77</v>
      </c>
      <c r="K8939">
        <v>82.2</v>
      </c>
      <c r="L8939">
        <v>63</v>
      </c>
      <c r="M8939">
        <v>53.8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35.6</v>
      </c>
      <c r="V8939">
        <v>19.7</v>
      </c>
      <c r="W8939">
        <v>297.5</v>
      </c>
      <c r="X8939">
        <v>1010.6</v>
      </c>
      <c r="Y8939">
        <v>3.5</v>
      </c>
      <c r="Z8939">
        <v>6.2</v>
      </c>
      <c r="AA8939">
        <v>343.7</v>
      </c>
      <c r="AB8939">
        <v>29.7</v>
      </c>
      <c r="AC8939">
        <v>10</v>
      </c>
      <c r="AD8939">
        <v>0</v>
      </c>
      <c r="AE8939" t="s">
        <v>26897</v>
      </c>
      <c r="AF8939" t="s">
        <v>26898</v>
      </c>
      <c r="AG8939">
        <v>0.84</v>
      </c>
      <c r="AH8939" t="s">
        <v>330</v>
      </c>
      <c r="AI8939" t="s">
        <v>9140</v>
      </c>
      <c r="AJ8939" t="s">
        <v>331</v>
      </c>
    </row>
    <row r="8940" spans="1:36" x14ac:dyDescent="0.25">
      <c r="A8940" t="s">
        <v>32</v>
      </c>
      <c r="B8940" t="s">
        <v>26899</v>
      </c>
      <c r="C8940">
        <f>YEAR(B8940)</f>
        <v>2024</v>
      </c>
      <c r="D8940">
        <v>87.8</v>
      </c>
      <c r="E8940">
        <v>73.400000000000006</v>
      </c>
      <c r="F8940">
        <v>81.8</v>
      </c>
      <c r="H8940" s="2">
        <f>IF(F8940-81.56&lt;=0,0,IF(F8940-81.56&lt;=1,1,2))</f>
        <v>1</v>
      </c>
      <c r="I8940">
        <v>91.5</v>
      </c>
      <c r="J8940">
        <v>73.400000000000006</v>
      </c>
      <c r="K8940">
        <v>84.4</v>
      </c>
      <c r="L8940">
        <v>65.7</v>
      </c>
      <c r="M8940">
        <v>58.5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26.4</v>
      </c>
      <c r="V8940">
        <v>11.4</v>
      </c>
      <c r="W8940">
        <v>311.89999999999998</v>
      </c>
      <c r="X8940">
        <v>1006.7</v>
      </c>
      <c r="Y8940">
        <v>0</v>
      </c>
      <c r="Z8940">
        <v>6.2</v>
      </c>
      <c r="AA8940">
        <v>339</v>
      </c>
      <c r="AB8940">
        <v>29.2</v>
      </c>
      <c r="AC8940">
        <v>10</v>
      </c>
      <c r="AD8940">
        <v>0</v>
      </c>
      <c r="AE8940" t="s">
        <v>26900</v>
      </c>
      <c r="AF8940" t="s">
        <v>26901</v>
      </c>
      <c r="AG8940">
        <v>0.87</v>
      </c>
      <c r="AH8940" t="s">
        <v>330</v>
      </c>
      <c r="AI8940" t="s">
        <v>9140</v>
      </c>
      <c r="AJ8940" t="s">
        <v>331</v>
      </c>
    </row>
    <row r="8941" spans="1:36" x14ac:dyDescent="0.25">
      <c r="A8941" t="s">
        <v>32</v>
      </c>
      <c r="B8941" t="s">
        <v>26902</v>
      </c>
      <c r="C8941">
        <f>YEAR(B8941)</f>
        <v>2024</v>
      </c>
      <c r="D8941">
        <v>87.8</v>
      </c>
      <c r="E8941">
        <v>75.2</v>
      </c>
      <c r="F8941">
        <v>81.599999999999994</v>
      </c>
      <c r="H8941" s="2">
        <f>IF(F8941-81.56&lt;=0,0,IF(F8941-81.56&lt;=1,1,2))</f>
        <v>1</v>
      </c>
      <c r="I8941">
        <v>95.2</v>
      </c>
      <c r="J8941">
        <v>75.2</v>
      </c>
      <c r="K8941">
        <v>84.2</v>
      </c>
      <c r="L8941">
        <v>67</v>
      </c>
      <c r="M8941">
        <v>61.7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28.9</v>
      </c>
      <c r="V8941">
        <v>19.7</v>
      </c>
      <c r="W8941">
        <v>316.60000000000002</v>
      </c>
      <c r="X8941">
        <v>1002.2</v>
      </c>
      <c r="Y8941">
        <v>12.2</v>
      </c>
      <c r="Z8941">
        <v>6.2</v>
      </c>
      <c r="AA8941">
        <v>333.3</v>
      </c>
      <c r="AB8941">
        <v>28.7</v>
      </c>
      <c r="AC8941">
        <v>10</v>
      </c>
      <c r="AD8941">
        <v>0</v>
      </c>
      <c r="AE8941" t="s">
        <v>26903</v>
      </c>
      <c r="AF8941" t="s">
        <v>26904</v>
      </c>
      <c r="AG8941">
        <v>0.91</v>
      </c>
      <c r="AH8941" t="s">
        <v>330</v>
      </c>
      <c r="AI8941" t="s">
        <v>9140</v>
      </c>
      <c r="AJ8941" t="s">
        <v>331</v>
      </c>
    </row>
    <row r="8942" spans="1:36" x14ac:dyDescent="0.25">
      <c r="A8942" t="s">
        <v>32</v>
      </c>
      <c r="B8942" t="s">
        <v>26905</v>
      </c>
      <c r="C8942">
        <f>YEAR(B8942)</f>
        <v>2024</v>
      </c>
      <c r="D8942">
        <v>84.2</v>
      </c>
      <c r="E8942">
        <v>69.8</v>
      </c>
      <c r="F8942">
        <v>78.2</v>
      </c>
      <c r="H8942" s="2">
        <f>IF(F8942-81.56&lt;=0,0,IF(F8942-81.56&lt;=1,1,2))</f>
        <v>0</v>
      </c>
      <c r="I8942">
        <v>87.4</v>
      </c>
      <c r="J8942">
        <v>69.8</v>
      </c>
      <c r="K8942">
        <v>79.2</v>
      </c>
      <c r="L8942">
        <v>65.400000000000006</v>
      </c>
      <c r="M8942">
        <v>65.599999999999994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22.6</v>
      </c>
      <c r="V8942">
        <v>25.3</v>
      </c>
      <c r="W8942">
        <v>300.5</v>
      </c>
      <c r="X8942">
        <v>1005</v>
      </c>
      <c r="Y8942">
        <v>37</v>
      </c>
      <c r="Z8942">
        <v>6.2</v>
      </c>
      <c r="AA8942">
        <v>326.10000000000002</v>
      </c>
      <c r="AB8942">
        <v>28</v>
      </c>
      <c r="AC8942">
        <v>10</v>
      </c>
      <c r="AD8942">
        <v>0</v>
      </c>
      <c r="AE8942" t="s">
        <v>26906</v>
      </c>
      <c r="AF8942" t="s">
        <v>26907</v>
      </c>
      <c r="AG8942">
        <v>0.94</v>
      </c>
      <c r="AH8942" t="s">
        <v>36</v>
      </c>
      <c r="AI8942" t="s">
        <v>37</v>
      </c>
      <c r="AJ8942" t="s">
        <v>38</v>
      </c>
    </row>
    <row r="8943" spans="1:36" x14ac:dyDescent="0.25">
      <c r="A8943" t="s">
        <v>32</v>
      </c>
      <c r="B8943" t="s">
        <v>26908</v>
      </c>
      <c r="C8943">
        <f>YEAR(B8943)</f>
        <v>2024</v>
      </c>
      <c r="D8943">
        <v>82.4</v>
      </c>
      <c r="E8943">
        <v>71</v>
      </c>
      <c r="F8943">
        <v>77.599999999999994</v>
      </c>
      <c r="H8943" s="2">
        <f>IF(F8943-81.56&lt;=0,0,IF(F8943-81.56&lt;=1,1,2))</f>
        <v>0</v>
      </c>
      <c r="I8943">
        <v>85.4</v>
      </c>
      <c r="J8943">
        <v>71</v>
      </c>
      <c r="K8943">
        <v>78.400000000000006</v>
      </c>
      <c r="L8943">
        <v>68.5</v>
      </c>
      <c r="M8943">
        <v>74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30.4</v>
      </c>
      <c r="V8943">
        <v>18.3</v>
      </c>
      <c r="W8943">
        <v>306.39999999999998</v>
      </c>
      <c r="X8943">
        <v>1010.6</v>
      </c>
      <c r="Y8943">
        <v>40</v>
      </c>
      <c r="Z8943">
        <v>6.2</v>
      </c>
      <c r="AA8943">
        <v>303.8</v>
      </c>
      <c r="AB8943">
        <v>26.2</v>
      </c>
      <c r="AC8943">
        <v>8</v>
      </c>
      <c r="AD8943">
        <v>0</v>
      </c>
      <c r="AE8943" t="s">
        <v>26909</v>
      </c>
      <c r="AF8943" t="s">
        <v>26910</v>
      </c>
      <c r="AG8943">
        <v>0.98</v>
      </c>
      <c r="AH8943" t="s">
        <v>36</v>
      </c>
      <c r="AI8943" t="s">
        <v>702</v>
      </c>
      <c r="AJ8943" t="s">
        <v>38</v>
      </c>
    </row>
    <row r="8944" spans="1:36" x14ac:dyDescent="0.25">
      <c r="A8944" t="s">
        <v>32</v>
      </c>
      <c r="B8944" t="s">
        <v>26911</v>
      </c>
      <c r="C8944">
        <f>YEAR(B8944)</f>
        <v>2024</v>
      </c>
      <c r="D8944">
        <v>84.2</v>
      </c>
      <c r="E8944">
        <v>75.2</v>
      </c>
      <c r="F8944">
        <v>79.599999999999994</v>
      </c>
      <c r="H8944" s="2">
        <f>IF(F8944-81.56&lt;=0,0,IF(F8944-81.56&lt;=1,1,2))</f>
        <v>0</v>
      </c>
      <c r="I8944">
        <v>85.7</v>
      </c>
      <c r="J8944">
        <v>75.2</v>
      </c>
      <c r="K8944">
        <v>80.599999999999994</v>
      </c>
      <c r="L8944">
        <v>65.8</v>
      </c>
      <c r="M8944">
        <v>63.1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34.200000000000003</v>
      </c>
      <c r="V8944">
        <v>21.9</v>
      </c>
      <c r="W8944">
        <v>300.10000000000002</v>
      </c>
      <c r="X8944">
        <v>1011.6</v>
      </c>
      <c r="Y8944">
        <v>28.3</v>
      </c>
      <c r="Z8944">
        <v>6.2</v>
      </c>
      <c r="AA8944">
        <v>334.1</v>
      </c>
      <c r="AB8944">
        <v>29</v>
      </c>
      <c r="AC8944">
        <v>10</v>
      </c>
      <c r="AD8944">
        <v>0</v>
      </c>
      <c r="AE8944" t="s">
        <v>26912</v>
      </c>
      <c r="AF8944" t="s">
        <v>26913</v>
      </c>
      <c r="AG8944">
        <v>0</v>
      </c>
      <c r="AH8944" t="s">
        <v>36</v>
      </c>
      <c r="AI8944" t="s">
        <v>37</v>
      </c>
      <c r="AJ8944" t="s">
        <v>38</v>
      </c>
    </row>
    <row r="8945" spans="1:36" x14ac:dyDescent="0.25">
      <c r="A8945" t="s">
        <v>32</v>
      </c>
      <c r="B8945" t="s">
        <v>26914</v>
      </c>
      <c r="C8945">
        <f>YEAR(B8945)</f>
        <v>2024</v>
      </c>
      <c r="D8945">
        <v>82.4</v>
      </c>
      <c r="E8945">
        <v>77</v>
      </c>
      <c r="F8945">
        <v>80</v>
      </c>
      <c r="H8945" s="2">
        <f>IF(F8945-81.56&lt;=0,0,IF(F8945-81.56&lt;=1,1,2))</f>
        <v>0</v>
      </c>
      <c r="I8945">
        <v>87.2</v>
      </c>
      <c r="J8945">
        <v>77</v>
      </c>
      <c r="K8945">
        <v>81.599999999999994</v>
      </c>
      <c r="L8945">
        <v>67</v>
      </c>
      <c r="M8945">
        <v>64.7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33.299999999999997</v>
      </c>
      <c r="V8945">
        <v>19.7</v>
      </c>
      <c r="W8945">
        <v>299</v>
      </c>
      <c r="X8945">
        <v>1010</v>
      </c>
      <c r="Y8945">
        <v>25.6</v>
      </c>
      <c r="Z8945">
        <v>6.2</v>
      </c>
      <c r="AA8945">
        <v>320.10000000000002</v>
      </c>
      <c r="AB8945">
        <v>27.6</v>
      </c>
      <c r="AC8945">
        <v>9</v>
      </c>
      <c r="AD8945">
        <v>0</v>
      </c>
      <c r="AE8945" t="s">
        <v>26915</v>
      </c>
      <c r="AF8945" t="s">
        <v>26916</v>
      </c>
      <c r="AG8945">
        <v>0.05</v>
      </c>
      <c r="AH8945" t="s">
        <v>36</v>
      </c>
      <c r="AI8945" t="s">
        <v>37</v>
      </c>
      <c r="AJ8945" t="s">
        <v>38</v>
      </c>
    </row>
    <row r="8946" spans="1:36" x14ac:dyDescent="0.25">
      <c r="A8946" t="s">
        <v>32</v>
      </c>
      <c r="B8946" t="s">
        <v>26917</v>
      </c>
      <c r="C8946">
        <f>YEAR(B8946)</f>
        <v>2024</v>
      </c>
      <c r="D8946">
        <v>86</v>
      </c>
      <c r="E8946">
        <v>78.8</v>
      </c>
      <c r="F8946">
        <v>81.7</v>
      </c>
      <c r="H8946" s="2">
        <f>IF(F8946-81.56&lt;=0,0,IF(F8946-81.56&lt;=1,1,2))</f>
        <v>1</v>
      </c>
      <c r="I8946">
        <v>88.4</v>
      </c>
      <c r="J8946">
        <v>78.8</v>
      </c>
      <c r="K8946">
        <v>83</v>
      </c>
      <c r="L8946">
        <v>66.2</v>
      </c>
      <c r="M8946">
        <v>59.9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31.1</v>
      </c>
      <c r="V8946">
        <v>23</v>
      </c>
      <c r="W8946">
        <v>305.89999999999998</v>
      </c>
      <c r="X8946">
        <v>1009.2</v>
      </c>
      <c r="Y8946">
        <v>5.2</v>
      </c>
      <c r="Z8946">
        <v>6.2</v>
      </c>
      <c r="AA8946">
        <v>332</v>
      </c>
      <c r="AB8946">
        <v>28.7</v>
      </c>
      <c r="AC8946">
        <v>10</v>
      </c>
      <c r="AD8946">
        <v>0</v>
      </c>
      <c r="AE8946" t="s">
        <v>26918</v>
      </c>
      <c r="AF8946" t="s">
        <v>26919</v>
      </c>
      <c r="AG8946">
        <v>0.08</v>
      </c>
      <c r="AH8946" t="s">
        <v>330</v>
      </c>
      <c r="AI8946" t="s">
        <v>9140</v>
      </c>
      <c r="AJ8946" t="s">
        <v>331</v>
      </c>
    </row>
    <row r="8947" spans="1:36" x14ac:dyDescent="0.25">
      <c r="A8947" t="s">
        <v>32</v>
      </c>
      <c r="B8947" t="s">
        <v>26920</v>
      </c>
      <c r="C8947">
        <f>YEAR(B8947)</f>
        <v>2024</v>
      </c>
      <c r="D8947">
        <v>86</v>
      </c>
      <c r="E8947">
        <v>76.2</v>
      </c>
      <c r="F8947">
        <v>82.5</v>
      </c>
      <c r="H8947" s="2">
        <f>IF(F8947-81.56&lt;=0,0,IF(F8947-81.56&lt;=1,1,2))</f>
        <v>1</v>
      </c>
      <c r="I8947">
        <v>91</v>
      </c>
      <c r="J8947">
        <v>76.2</v>
      </c>
      <c r="K8947">
        <v>85.5</v>
      </c>
      <c r="L8947">
        <v>67.3</v>
      </c>
      <c r="M8947">
        <v>60.4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28.9</v>
      </c>
      <c r="V8947">
        <v>20.8</v>
      </c>
      <c r="W8947">
        <v>301.5</v>
      </c>
      <c r="X8947">
        <v>1008</v>
      </c>
      <c r="Y8947">
        <v>0</v>
      </c>
      <c r="Z8947">
        <v>6.2</v>
      </c>
      <c r="AA8947">
        <v>332.7</v>
      </c>
      <c r="AB8947">
        <v>28.8</v>
      </c>
      <c r="AC8947">
        <v>10</v>
      </c>
      <c r="AD8947">
        <v>0</v>
      </c>
      <c r="AE8947" t="s">
        <v>26921</v>
      </c>
      <c r="AF8947" t="s">
        <v>26922</v>
      </c>
      <c r="AG8947">
        <v>0.11</v>
      </c>
      <c r="AH8947" t="s">
        <v>330</v>
      </c>
      <c r="AI8947" t="s">
        <v>9140</v>
      </c>
      <c r="AJ8947" t="s">
        <v>331</v>
      </c>
    </row>
    <row r="8948" spans="1:36" x14ac:dyDescent="0.25">
      <c r="A8948" t="s">
        <v>32</v>
      </c>
      <c r="B8948" t="s">
        <v>26923</v>
      </c>
      <c r="C8948">
        <f>YEAR(B8948)</f>
        <v>2024</v>
      </c>
      <c r="D8948">
        <v>86</v>
      </c>
      <c r="E8948">
        <v>80.599999999999994</v>
      </c>
      <c r="F8948">
        <v>83.1</v>
      </c>
      <c r="H8948" s="2">
        <f>IF(F8948-81.56&lt;=0,0,IF(F8948-81.56&lt;=1,1,2))</f>
        <v>2</v>
      </c>
      <c r="I8948">
        <v>93.4</v>
      </c>
      <c r="J8948">
        <v>81.5</v>
      </c>
      <c r="K8948">
        <v>87.2</v>
      </c>
      <c r="L8948">
        <v>69.3</v>
      </c>
      <c r="M8948">
        <v>64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23</v>
      </c>
      <c r="V8948">
        <v>19.600000000000001</v>
      </c>
      <c r="W8948">
        <v>307.5</v>
      </c>
      <c r="X8948">
        <v>1007.5</v>
      </c>
      <c r="Y8948">
        <v>0.9</v>
      </c>
      <c r="Z8948">
        <v>6.2</v>
      </c>
      <c r="AA8948">
        <v>330.9</v>
      </c>
      <c r="AB8948">
        <v>28.7</v>
      </c>
      <c r="AC8948">
        <v>10</v>
      </c>
      <c r="AD8948">
        <v>0</v>
      </c>
      <c r="AE8948" t="s">
        <v>26924</v>
      </c>
      <c r="AF8948" t="s">
        <v>26925</v>
      </c>
      <c r="AG8948">
        <v>0.14000000000000001</v>
      </c>
      <c r="AH8948" t="s">
        <v>330</v>
      </c>
      <c r="AI8948" t="s">
        <v>9140</v>
      </c>
      <c r="AJ8948" t="s">
        <v>331</v>
      </c>
    </row>
    <row r="8949" spans="1:36" x14ac:dyDescent="0.25">
      <c r="A8949" t="s">
        <v>32</v>
      </c>
      <c r="B8949" t="s">
        <v>26926</v>
      </c>
      <c r="C8949">
        <f>YEAR(B8949)</f>
        <v>2024</v>
      </c>
      <c r="D8949">
        <v>86</v>
      </c>
      <c r="E8949">
        <v>77</v>
      </c>
      <c r="F8949">
        <v>83</v>
      </c>
      <c r="H8949" s="2">
        <f>IF(F8949-81.56&lt;=0,0,IF(F8949-81.56&lt;=1,1,2))</f>
        <v>2</v>
      </c>
      <c r="I8949">
        <v>92</v>
      </c>
      <c r="J8949">
        <v>77</v>
      </c>
      <c r="K8949">
        <v>85.9</v>
      </c>
      <c r="L8949">
        <v>68.2</v>
      </c>
      <c r="M8949">
        <v>61.5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29.5</v>
      </c>
      <c r="V8949">
        <v>18.3</v>
      </c>
      <c r="W8949">
        <v>294.2</v>
      </c>
      <c r="X8949">
        <v>1010.1</v>
      </c>
      <c r="Y8949">
        <v>11.5</v>
      </c>
      <c r="Z8949">
        <v>6.2</v>
      </c>
      <c r="AA8949">
        <v>325.10000000000002</v>
      </c>
      <c r="AB8949">
        <v>28.1</v>
      </c>
      <c r="AC8949">
        <v>10</v>
      </c>
      <c r="AD8949">
        <v>0</v>
      </c>
      <c r="AE8949" t="s">
        <v>26927</v>
      </c>
      <c r="AF8949" t="s">
        <v>26928</v>
      </c>
      <c r="AG8949">
        <v>0.18</v>
      </c>
      <c r="AH8949" t="s">
        <v>330</v>
      </c>
      <c r="AI8949" t="s">
        <v>9140</v>
      </c>
      <c r="AJ8949" t="s">
        <v>331</v>
      </c>
    </row>
    <row r="8950" spans="1:36" x14ac:dyDescent="0.25">
      <c r="A8950" t="s">
        <v>32</v>
      </c>
      <c r="B8950" t="s">
        <v>26929</v>
      </c>
      <c r="C8950">
        <f>YEAR(B8950)</f>
        <v>2024</v>
      </c>
      <c r="D8950">
        <v>89.6</v>
      </c>
      <c r="E8950">
        <v>78.8</v>
      </c>
      <c r="F8950">
        <v>85.1</v>
      </c>
      <c r="H8950" s="2">
        <f>IF(F8950-81.56&lt;=0,0,IF(F8950-81.56&lt;=1,1,2))</f>
        <v>2</v>
      </c>
      <c r="I8950">
        <v>98.1</v>
      </c>
      <c r="J8950">
        <v>78.8</v>
      </c>
      <c r="K8950">
        <v>87.5</v>
      </c>
      <c r="L8950">
        <v>66</v>
      </c>
      <c r="M8950">
        <v>53.5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36</v>
      </c>
      <c r="V8950">
        <v>19.7</v>
      </c>
      <c r="W8950">
        <v>299.60000000000002</v>
      </c>
      <c r="X8950">
        <v>1009.8</v>
      </c>
      <c r="Y8950">
        <v>0</v>
      </c>
      <c r="Z8950">
        <v>6.2</v>
      </c>
      <c r="AA8950">
        <v>330.1</v>
      </c>
      <c r="AB8950">
        <v>28.6</v>
      </c>
      <c r="AC8950">
        <v>10</v>
      </c>
      <c r="AD8950">
        <v>0</v>
      </c>
      <c r="AE8950" t="s">
        <v>26930</v>
      </c>
      <c r="AF8950" t="s">
        <v>26931</v>
      </c>
      <c r="AG8950">
        <v>0.21</v>
      </c>
      <c r="AH8950" t="s">
        <v>330</v>
      </c>
      <c r="AI8950" t="s">
        <v>9140</v>
      </c>
      <c r="AJ8950" t="s">
        <v>331</v>
      </c>
    </row>
    <row r="8951" spans="1:36" x14ac:dyDescent="0.25">
      <c r="A8951" t="s">
        <v>32</v>
      </c>
      <c r="B8951" t="s">
        <v>26932</v>
      </c>
      <c r="C8951">
        <f>YEAR(B8951)</f>
        <v>2024</v>
      </c>
      <c r="D8951">
        <v>89.6</v>
      </c>
      <c r="E8951">
        <v>80.599999999999994</v>
      </c>
      <c r="F8951">
        <v>85.3</v>
      </c>
      <c r="H8951" s="2">
        <f>IF(F8951-81.56&lt;=0,0,IF(F8951-81.56&lt;=1,1,2))</f>
        <v>2</v>
      </c>
      <c r="I8951">
        <v>94.9</v>
      </c>
      <c r="J8951">
        <v>83.9</v>
      </c>
      <c r="K8951">
        <v>88.2</v>
      </c>
      <c r="L8951">
        <v>66.900000000000006</v>
      </c>
      <c r="M8951">
        <v>54.8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36</v>
      </c>
      <c r="V8951">
        <v>19.7</v>
      </c>
      <c r="W8951">
        <v>293.2</v>
      </c>
      <c r="X8951">
        <v>1008.2</v>
      </c>
      <c r="Y8951">
        <v>12.6</v>
      </c>
      <c r="Z8951">
        <v>6.2</v>
      </c>
      <c r="AA8951">
        <v>328.9</v>
      </c>
      <c r="AB8951">
        <v>28.2</v>
      </c>
      <c r="AC8951">
        <v>10</v>
      </c>
      <c r="AD8951">
        <v>0</v>
      </c>
      <c r="AE8951" t="s">
        <v>26933</v>
      </c>
      <c r="AF8951" t="s">
        <v>26934</v>
      </c>
      <c r="AG8951">
        <v>0.24</v>
      </c>
      <c r="AH8951" t="s">
        <v>330</v>
      </c>
      <c r="AI8951" t="s">
        <v>9140</v>
      </c>
      <c r="AJ8951" t="s">
        <v>331</v>
      </c>
    </row>
    <row r="8952" spans="1:36" x14ac:dyDescent="0.25">
      <c r="A8952" t="s">
        <v>32</v>
      </c>
      <c r="B8952" t="s">
        <v>26935</v>
      </c>
      <c r="C8952">
        <f>YEAR(B8952)</f>
        <v>2024</v>
      </c>
      <c r="D8952">
        <v>89.6</v>
      </c>
      <c r="E8952">
        <v>82.3</v>
      </c>
      <c r="F8952">
        <v>85.6</v>
      </c>
      <c r="H8952" s="2">
        <f>IF(F8952-81.56&lt;=0,0,IF(F8952-81.56&lt;=1,1,2))</f>
        <v>2</v>
      </c>
      <c r="I8952">
        <v>90.3</v>
      </c>
      <c r="J8952">
        <v>82.5</v>
      </c>
      <c r="K8952">
        <v>87.1</v>
      </c>
      <c r="L8952">
        <v>64.2</v>
      </c>
      <c r="M8952">
        <v>49.3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36.9</v>
      </c>
      <c r="V8952">
        <v>26.3</v>
      </c>
      <c r="W8952">
        <v>294.60000000000002</v>
      </c>
      <c r="X8952">
        <v>1008.1</v>
      </c>
      <c r="Y8952">
        <v>0.1</v>
      </c>
      <c r="Z8952">
        <v>6.2</v>
      </c>
      <c r="AA8952">
        <v>330.5</v>
      </c>
      <c r="AB8952">
        <v>28.6</v>
      </c>
      <c r="AC8952">
        <v>10</v>
      </c>
      <c r="AD8952">
        <v>0</v>
      </c>
      <c r="AE8952" t="s">
        <v>26936</v>
      </c>
      <c r="AF8952" t="s">
        <v>26937</v>
      </c>
      <c r="AG8952">
        <v>0.25</v>
      </c>
      <c r="AH8952" t="s">
        <v>330</v>
      </c>
      <c r="AI8952" t="s">
        <v>9140</v>
      </c>
      <c r="AJ8952" t="s">
        <v>331</v>
      </c>
    </row>
    <row r="8953" spans="1:36" x14ac:dyDescent="0.25">
      <c r="A8953" t="s">
        <v>32</v>
      </c>
      <c r="B8953" t="s">
        <v>26938</v>
      </c>
      <c r="C8953">
        <f>YEAR(B8953)</f>
        <v>2024</v>
      </c>
      <c r="D8953">
        <v>87.8</v>
      </c>
      <c r="E8953">
        <v>80.599999999999994</v>
      </c>
      <c r="F8953">
        <v>84.1</v>
      </c>
      <c r="H8953" s="2">
        <f>IF(F8953-81.56&lt;=0,0,IF(F8953-81.56&lt;=1,1,2))</f>
        <v>2</v>
      </c>
      <c r="I8953">
        <v>88.5</v>
      </c>
      <c r="J8953">
        <v>81.099999999999994</v>
      </c>
      <c r="K8953">
        <v>85.1</v>
      </c>
      <c r="L8953">
        <v>62.3</v>
      </c>
      <c r="M8953">
        <v>48.2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39.1</v>
      </c>
      <c r="V8953">
        <v>24.1</v>
      </c>
      <c r="W8953">
        <v>296</v>
      </c>
      <c r="X8953">
        <v>1007.8</v>
      </c>
      <c r="Y8953">
        <v>0.1</v>
      </c>
      <c r="Z8953">
        <v>6.2</v>
      </c>
      <c r="AA8953">
        <v>339.5</v>
      </c>
      <c r="AB8953">
        <v>29.4</v>
      </c>
      <c r="AC8953">
        <v>10</v>
      </c>
      <c r="AD8953">
        <v>0</v>
      </c>
      <c r="AE8953" t="s">
        <v>26939</v>
      </c>
      <c r="AF8953" t="s">
        <v>26940</v>
      </c>
      <c r="AG8953">
        <v>0.3</v>
      </c>
      <c r="AH8953" t="s">
        <v>330</v>
      </c>
      <c r="AI8953" t="s">
        <v>9140</v>
      </c>
      <c r="AJ8953" t="s">
        <v>331</v>
      </c>
    </row>
    <row r="8954" spans="1:36" x14ac:dyDescent="0.25">
      <c r="A8954" t="s">
        <v>32</v>
      </c>
      <c r="B8954" t="s">
        <v>26941</v>
      </c>
      <c r="C8954">
        <f>YEAR(B8954)</f>
        <v>2024</v>
      </c>
      <c r="D8954">
        <v>86</v>
      </c>
      <c r="E8954">
        <v>80.599999999999994</v>
      </c>
      <c r="F8954">
        <v>84.2</v>
      </c>
      <c r="H8954" s="2">
        <f>IF(F8954-81.56&lt;=0,0,IF(F8954-81.56&lt;=1,1,2))</f>
        <v>2</v>
      </c>
      <c r="I8954">
        <v>87.5</v>
      </c>
      <c r="J8954">
        <v>82.1</v>
      </c>
      <c r="K8954">
        <v>85.3</v>
      </c>
      <c r="L8954">
        <v>63.1</v>
      </c>
      <c r="M8954">
        <v>49.4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33.299999999999997</v>
      </c>
      <c r="V8954">
        <v>23</v>
      </c>
      <c r="W8954">
        <v>295.8</v>
      </c>
      <c r="X8954">
        <v>1007.6</v>
      </c>
      <c r="Y8954">
        <v>0.1</v>
      </c>
      <c r="Z8954">
        <v>6.2</v>
      </c>
      <c r="AA8954">
        <v>330.8</v>
      </c>
      <c r="AB8954">
        <v>28.7</v>
      </c>
      <c r="AC8954">
        <v>10</v>
      </c>
      <c r="AD8954">
        <v>0</v>
      </c>
      <c r="AE8954" t="s">
        <v>26942</v>
      </c>
      <c r="AF8954" t="s">
        <v>26943</v>
      </c>
      <c r="AG8954">
        <v>0.34</v>
      </c>
      <c r="AH8954" t="s">
        <v>330</v>
      </c>
      <c r="AI8954" t="s">
        <v>9140</v>
      </c>
      <c r="AJ8954" t="s">
        <v>331</v>
      </c>
    </row>
    <row r="8955" spans="1:36" x14ac:dyDescent="0.25">
      <c r="A8955" t="s">
        <v>32</v>
      </c>
      <c r="B8955" t="s">
        <v>26944</v>
      </c>
      <c r="C8955">
        <f>YEAR(B8955)</f>
        <v>2024</v>
      </c>
      <c r="D8955">
        <v>87.8</v>
      </c>
      <c r="E8955">
        <v>77</v>
      </c>
      <c r="F8955">
        <v>83.4</v>
      </c>
      <c r="H8955" s="2">
        <f>IF(F8955-81.56&lt;=0,0,IF(F8955-81.56&lt;=1,1,2))</f>
        <v>2</v>
      </c>
      <c r="I8955">
        <v>95.2</v>
      </c>
      <c r="J8955">
        <v>77</v>
      </c>
      <c r="K8955">
        <v>87</v>
      </c>
      <c r="L8955">
        <v>67.2</v>
      </c>
      <c r="M8955">
        <v>59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24.6</v>
      </c>
      <c r="V8955">
        <v>14.9</v>
      </c>
      <c r="W8955">
        <v>304.7</v>
      </c>
      <c r="X8955">
        <v>1008.6</v>
      </c>
      <c r="Y8955">
        <v>0</v>
      </c>
      <c r="Z8955">
        <v>6.2</v>
      </c>
      <c r="AA8955">
        <v>329.1</v>
      </c>
      <c r="AB8955">
        <v>28.3</v>
      </c>
      <c r="AC8955">
        <v>10</v>
      </c>
      <c r="AD8955">
        <v>0</v>
      </c>
      <c r="AE8955" t="s">
        <v>26945</v>
      </c>
      <c r="AF8955" t="s">
        <v>26946</v>
      </c>
      <c r="AG8955">
        <v>0.37</v>
      </c>
      <c r="AH8955" t="s">
        <v>330</v>
      </c>
      <c r="AI8955" t="s">
        <v>9140</v>
      </c>
      <c r="AJ8955" t="s">
        <v>331</v>
      </c>
    </row>
    <row r="8956" spans="1:36" x14ac:dyDescent="0.25">
      <c r="A8956" t="s">
        <v>32</v>
      </c>
      <c r="B8956" t="s">
        <v>26947</v>
      </c>
      <c r="C8956">
        <f>YEAR(B8956)</f>
        <v>2024</v>
      </c>
      <c r="D8956">
        <v>87.8</v>
      </c>
      <c r="E8956">
        <v>77</v>
      </c>
      <c r="F8956">
        <v>83.9</v>
      </c>
      <c r="H8956" s="2">
        <f>IF(F8956-81.56&lt;=0,0,IF(F8956-81.56&lt;=1,1,2))</f>
        <v>2</v>
      </c>
      <c r="I8956">
        <v>94.2</v>
      </c>
      <c r="J8956">
        <v>77</v>
      </c>
      <c r="K8956">
        <v>87.4</v>
      </c>
      <c r="L8956">
        <v>68.3</v>
      </c>
      <c r="M8956">
        <v>59.8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30</v>
      </c>
      <c r="V8956">
        <v>20.8</v>
      </c>
      <c r="W8956">
        <v>296.5</v>
      </c>
      <c r="X8956">
        <v>1009</v>
      </c>
      <c r="Y8956">
        <v>0</v>
      </c>
      <c r="Z8956">
        <v>6.2</v>
      </c>
      <c r="AA8956">
        <v>325.10000000000002</v>
      </c>
      <c r="AB8956">
        <v>27.9</v>
      </c>
      <c r="AC8956">
        <v>9</v>
      </c>
      <c r="AD8956">
        <v>0</v>
      </c>
      <c r="AE8956" t="s">
        <v>26948</v>
      </c>
      <c r="AF8956" t="s">
        <v>26949</v>
      </c>
      <c r="AG8956">
        <v>0.4</v>
      </c>
      <c r="AH8956" t="s">
        <v>330</v>
      </c>
      <c r="AI8956" t="s">
        <v>9140</v>
      </c>
      <c r="AJ8956" t="s">
        <v>331</v>
      </c>
    </row>
    <row r="8957" spans="1:36" x14ac:dyDescent="0.25">
      <c r="A8957" t="s">
        <v>32</v>
      </c>
      <c r="B8957" t="s">
        <v>26950</v>
      </c>
      <c r="C8957">
        <f>YEAR(B8957)</f>
        <v>2024</v>
      </c>
      <c r="D8957">
        <v>87.8</v>
      </c>
      <c r="E8957">
        <v>77</v>
      </c>
      <c r="F8957">
        <v>84.6</v>
      </c>
      <c r="H8957" s="2">
        <f>IF(F8957-81.56&lt;=0,0,IF(F8957-81.56&lt;=1,1,2))</f>
        <v>2</v>
      </c>
      <c r="I8957">
        <v>94.2</v>
      </c>
      <c r="J8957">
        <v>77</v>
      </c>
      <c r="K8957">
        <v>89.1</v>
      </c>
      <c r="L8957">
        <v>70</v>
      </c>
      <c r="M8957">
        <v>62.1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30</v>
      </c>
      <c r="V8957">
        <v>23</v>
      </c>
      <c r="W8957">
        <v>306.7</v>
      </c>
      <c r="X8957">
        <v>1007.3</v>
      </c>
      <c r="Y8957">
        <v>0</v>
      </c>
      <c r="Z8957">
        <v>6.2</v>
      </c>
      <c r="AA8957">
        <v>327.8</v>
      </c>
      <c r="AB8957">
        <v>28.4</v>
      </c>
      <c r="AC8957">
        <v>10</v>
      </c>
      <c r="AD8957">
        <v>0</v>
      </c>
      <c r="AE8957" t="s">
        <v>26951</v>
      </c>
      <c r="AF8957" t="s">
        <v>26952</v>
      </c>
      <c r="AG8957">
        <v>0.43</v>
      </c>
      <c r="AH8957" t="s">
        <v>330</v>
      </c>
      <c r="AI8957" t="s">
        <v>9140</v>
      </c>
      <c r="AJ8957" t="s">
        <v>331</v>
      </c>
    </row>
    <row r="8958" spans="1:36" x14ac:dyDescent="0.25">
      <c r="A8958" t="s">
        <v>32</v>
      </c>
      <c r="B8958" t="s">
        <v>26953</v>
      </c>
      <c r="C8958">
        <f>YEAR(B8958)</f>
        <v>2024</v>
      </c>
      <c r="D8958">
        <v>87.8</v>
      </c>
      <c r="E8958">
        <v>76.900000000000006</v>
      </c>
      <c r="F8958">
        <v>82.5</v>
      </c>
      <c r="H8958" s="2">
        <f>IF(F8958-81.56&lt;=0,0,IF(F8958-81.56&lt;=1,1,2))</f>
        <v>1</v>
      </c>
      <c r="I8958">
        <v>95.2</v>
      </c>
      <c r="J8958">
        <v>76.900000000000006</v>
      </c>
      <c r="K8958">
        <v>87.3</v>
      </c>
      <c r="L8958">
        <v>71.3</v>
      </c>
      <c r="M8958">
        <v>69.2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27.7</v>
      </c>
      <c r="V8958">
        <v>20.8</v>
      </c>
      <c r="W8958">
        <v>310.3</v>
      </c>
      <c r="X8958">
        <v>1006.2</v>
      </c>
      <c r="Y8958">
        <v>1.1000000000000001</v>
      </c>
      <c r="Z8958">
        <v>6.2</v>
      </c>
      <c r="AA8958">
        <v>324</v>
      </c>
      <c r="AB8958">
        <v>27.9</v>
      </c>
      <c r="AC8958">
        <v>9</v>
      </c>
      <c r="AD8958">
        <v>0</v>
      </c>
      <c r="AE8958" t="s">
        <v>26954</v>
      </c>
      <c r="AF8958" t="s">
        <v>26955</v>
      </c>
      <c r="AG8958">
        <v>0.47</v>
      </c>
      <c r="AH8958" t="s">
        <v>330</v>
      </c>
      <c r="AI8958" t="s">
        <v>9140</v>
      </c>
      <c r="AJ8958" t="s">
        <v>331</v>
      </c>
    </row>
    <row r="8959" spans="1:36" x14ac:dyDescent="0.25">
      <c r="A8959" t="s">
        <v>32</v>
      </c>
      <c r="B8959" t="s">
        <v>26956</v>
      </c>
      <c r="C8959">
        <f>YEAR(B8959)</f>
        <v>2024</v>
      </c>
      <c r="D8959">
        <v>89.6</v>
      </c>
      <c r="E8959">
        <v>75.2</v>
      </c>
      <c r="F8959">
        <v>82.6</v>
      </c>
      <c r="H8959" s="2">
        <f>IF(F8959-81.56&lt;=0,0,IF(F8959-81.56&lt;=1,1,2))</f>
        <v>2</v>
      </c>
      <c r="I8959">
        <v>97.8</v>
      </c>
      <c r="J8959">
        <v>75.2</v>
      </c>
      <c r="K8959">
        <v>86.1</v>
      </c>
      <c r="L8959">
        <v>69.099999999999994</v>
      </c>
      <c r="M8959">
        <v>64.400000000000006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22.4</v>
      </c>
      <c r="V8959">
        <v>9.1999999999999993</v>
      </c>
      <c r="W8959">
        <v>132</v>
      </c>
      <c r="X8959">
        <v>1007.6</v>
      </c>
      <c r="Y8959">
        <v>0.2</v>
      </c>
      <c r="Z8959">
        <v>6.2</v>
      </c>
      <c r="AA8959">
        <v>326.10000000000002</v>
      </c>
      <c r="AB8959">
        <v>28.3</v>
      </c>
      <c r="AC8959">
        <v>10</v>
      </c>
      <c r="AD8959">
        <v>0</v>
      </c>
      <c r="AE8959" t="s">
        <v>26957</v>
      </c>
      <c r="AF8959" t="s">
        <v>26958</v>
      </c>
      <c r="AG8959">
        <v>0.5</v>
      </c>
      <c r="AH8959" t="s">
        <v>330</v>
      </c>
      <c r="AI8959" t="s">
        <v>9140</v>
      </c>
      <c r="AJ8959" t="s">
        <v>331</v>
      </c>
    </row>
    <row r="8960" spans="1:36" x14ac:dyDescent="0.25">
      <c r="A8960" t="s">
        <v>32</v>
      </c>
      <c r="B8960" t="s">
        <v>26959</v>
      </c>
      <c r="C8960">
        <f>YEAR(B8960)</f>
        <v>2024</v>
      </c>
      <c r="D8960">
        <v>96.2</v>
      </c>
      <c r="E8960">
        <v>77</v>
      </c>
      <c r="F8960">
        <v>83.9</v>
      </c>
      <c r="H8960" s="2">
        <f>IF(F8960-81.56&lt;=0,0,IF(F8960-81.56&lt;=1,1,2))</f>
        <v>2</v>
      </c>
      <c r="I8960">
        <v>100</v>
      </c>
      <c r="J8960">
        <v>77</v>
      </c>
      <c r="K8960">
        <v>87.9</v>
      </c>
      <c r="L8960">
        <v>68.2</v>
      </c>
      <c r="M8960">
        <v>60.8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23</v>
      </c>
      <c r="V8960">
        <v>9.1999999999999993</v>
      </c>
      <c r="W8960">
        <v>150.5</v>
      </c>
      <c r="X8960">
        <v>1007.7</v>
      </c>
      <c r="Y8960">
        <v>0</v>
      </c>
      <c r="Z8960">
        <v>6.2</v>
      </c>
      <c r="AA8960">
        <v>329.3</v>
      </c>
      <c r="AB8960">
        <v>28.4</v>
      </c>
      <c r="AC8960">
        <v>10</v>
      </c>
      <c r="AD8960">
        <v>0</v>
      </c>
      <c r="AE8960" t="s">
        <v>26960</v>
      </c>
      <c r="AF8960" t="s">
        <v>26961</v>
      </c>
      <c r="AG8960">
        <v>0.53</v>
      </c>
      <c r="AH8960" t="s">
        <v>330</v>
      </c>
      <c r="AI8960" t="s">
        <v>9140</v>
      </c>
      <c r="AJ8960" t="s">
        <v>331</v>
      </c>
    </row>
    <row r="8961" spans="1:36" x14ac:dyDescent="0.25">
      <c r="A8961" t="s">
        <v>32</v>
      </c>
      <c r="B8961" t="s">
        <v>26962</v>
      </c>
      <c r="C8961">
        <f>YEAR(B8961)</f>
        <v>2024</v>
      </c>
      <c r="D8961">
        <v>87.8</v>
      </c>
      <c r="E8961">
        <v>73.400000000000006</v>
      </c>
      <c r="F8961">
        <v>82.6</v>
      </c>
      <c r="H8961" s="2">
        <f>IF(F8961-81.56&lt;=0,0,IF(F8961-81.56&lt;=1,1,2))</f>
        <v>2</v>
      </c>
      <c r="I8961">
        <v>102.4</v>
      </c>
      <c r="J8961">
        <v>73.400000000000006</v>
      </c>
      <c r="K8961">
        <v>88.6</v>
      </c>
      <c r="L8961">
        <v>71.900000000000006</v>
      </c>
      <c r="M8961">
        <v>70.7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25.5</v>
      </c>
      <c r="V8961">
        <v>16.100000000000001</v>
      </c>
      <c r="W8961">
        <v>282.3</v>
      </c>
      <c r="X8961">
        <v>1007.6</v>
      </c>
      <c r="Y8961">
        <v>0.9</v>
      </c>
      <c r="Z8961">
        <v>6.2</v>
      </c>
      <c r="AA8961">
        <v>326.3</v>
      </c>
      <c r="AB8961">
        <v>28.3</v>
      </c>
      <c r="AC8961">
        <v>10</v>
      </c>
      <c r="AD8961">
        <v>0</v>
      </c>
      <c r="AE8961" t="s">
        <v>26963</v>
      </c>
      <c r="AF8961" t="s">
        <v>26964</v>
      </c>
      <c r="AG8961">
        <v>0.56999999999999995</v>
      </c>
      <c r="AH8961" t="s">
        <v>330</v>
      </c>
      <c r="AI8961" t="s">
        <v>9140</v>
      </c>
      <c r="AJ8961" t="s">
        <v>331</v>
      </c>
    </row>
    <row r="8962" spans="1:36" x14ac:dyDescent="0.25">
      <c r="A8962" t="s">
        <v>32</v>
      </c>
      <c r="B8962" t="s">
        <v>26965</v>
      </c>
      <c r="C8962">
        <f>YEAR(B8962)</f>
        <v>2024</v>
      </c>
      <c r="D8962">
        <v>87.8</v>
      </c>
      <c r="E8962">
        <v>77</v>
      </c>
      <c r="F8962">
        <v>83.7</v>
      </c>
      <c r="H8962" s="2">
        <f>IF(F8962-81.56&lt;=0,0,IF(F8962-81.56&lt;=1,1,2))</f>
        <v>2</v>
      </c>
      <c r="I8962">
        <v>94.2</v>
      </c>
      <c r="J8962">
        <v>77</v>
      </c>
      <c r="K8962">
        <v>88.6</v>
      </c>
      <c r="L8962">
        <v>71</v>
      </c>
      <c r="M8962">
        <v>66.400000000000006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29.5</v>
      </c>
      <c r="V8962">
        <v>18.3</v>
      </c>
      <c r="W8962">
        <v>311.2</v>
      </c>
      <c r="X8962">
        <v>1006.6</v>
      </c>
      <c r="Y8962">
        <v>2.1</v>
      </c>
      <c r="Z8962">
        <v>6.2</v>
      </c>
      <c r="AA8962">
        <v>318.3</v>
      </c>
      <c r="AB8962">
        <v>27.6</v>
      </c>
      <c r="AC8962">
        <v>9</v>
      </c>
      <c r="AD8962">
        <v>0</v>
      </c>
      <c r="AE8962" t="s">
        <v>26966</v>
      </c>
      <c r="AF8962" t="s">
        <v>26967</v>
      </c>
      <c r="AG8962">
        <v>0.6</v>
      </c>
      <c r="AH8962" t="s">
        <v>330</v>
      </c>
      <c r="AI8962" t="s">
        <v>9140</v>
      </c>
      <c r="AJ8962" t="s">
        <v>331</v>
      </c>
    </row>
    <row r="8963" spans="1:36" x14ac:dyDescent="0.25">
      <c r="A8963" t="s">
        <v>32</v>
      </c>
      <c r="B8963" t="s">
        <v>26968</v>
      </c>
      <c r="C8963">
        <f>YEAR(B8963)</f>
        <v>2024</v>
      </c>
      <c r="D8963">
        <v>87.8</v>
      </c>
      <c r="E8963">
        <v>77</v>
      </c>
      <c r="F8963">
        <v>83.8</v>
      </c>
      <c r="H8963" s="2">
        <f>IF(F8963-81.56&lt;=0,0,IF(F8963-81.56&lt;=1,1,2))</f>
        <v>2</v>
      </c>
      <c r="I8963">
        <v>94.2</v>
      </c>
      <c r="J8963">
        <v>77</v>
      </c>
      <c r="K8963">
        <v>87</v>
      </c>
      <c r="L8963">
        <v>68.099999999999994</v>
      </c>
      <c r="M8963">
        <v>59.8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36</v>
      </c>
      <c r="V8963">
        <v>20.8</v>
      </c>
      <c r="W8963">
        <v>295.89999999999998</v>
      </c>
      <c r="X8963">
        <v>1004.9</v>
      </c>
      <c r="Y8963">
        <v>0.1</v>
      </c>
      <c r="Z8963">
        <v>6.2</v>
      </c>
      <c r="AA8963">
        <v>321.60000000000002</v>
      </c>
      <c r="AB8963">
        <v>27.8</v>
      </c>
      <c r="AC8963">
        <v>9</v>
      </c>
      <c r="AD8963">
        <v>0</v>
      </c>
      <c r="AE8963" t="s">
        <v>26969</v>
      </c>
      <c r="AF8963" t="s">
        <v>26970</v>
      </c>
      <c r="AG8963">
        <v>0.64</v>
      </c>
      <c r="AH8963" t="s">
        <v>330</v>
      </c>
      <c r="AI8963" t="s">
        <v>9140</v>
      </c>
      <c r="AJ8963" t="s">
        <v>331</v>
      </c>
    </row>
    <row r="8964" spans="1:36" x14ac:dyDescent="0.25">
      <c r="A8964" t="s">
        <v>32</v>
      </c>
      <c r="B8964" t="s">
        <v>26971</v>
      </c>
      <c r="C8964">
        <f>YEAR(B8964)</f>
        <v>2024</v>
      </c>
      <c r="D8964">
        <v>86</v>
      </c>
      <c r="E8964">
        <v>78.8</v>
      </c>
      <c r="F8964">
        <v>82.3</v>
      </c>
      <c r="H8964" s="2">
        <f>IF(F8964-81.56&lt;=0,0,IF(F8964-81.56&lt;=1,1,2))</f>
        <v>1</v>
      </c>
      <c r="I8964">
        <v>90.6</v>
      </c>
      <c r="J8964">
        <v>78.8</v>
      </c>
      <c r="K8964">
        <v>85.6</v>
      </c>
      <c r="L8964">
        <v>69.8</v>
      </c>
      <c r="M8964">
        <v>66.5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30</v>
      </c>
      <c r="V8964">
        <v>18.3</v>
      </c>
      <c r="W8964">
        <v>312.7</v>
      </c>
      <c r="X8964">
        <v>1008.1</v>
      </c>
      <c r="Y8964">
        <v>12.3</v>
      </c>
      <c r="Z8964">
        <v>6.2</v>
      </c>
      <c r="AA8964">
        <v>321.10000000000002</v>
      </c>
      <c r="AB8964">
        <v>27.7</v>
      </c>
      <c r="AC8964">
        <v>9</v>
      </c>
      <c r="AD8964">
        <v>0</v>
      </c>
      <c r="AE8964" t="s">
        <v>26972</v>
      </c>
      <c r="AF8964" t="s">
        <v>26973</v>
      </c>
      <c r="AG8964">
        <v>0.68</v>
      </c>
      <c r="AH8964" t="s">
        <v>330</v>
      </c>
      <c r="AI8964" t="s">
        <v>9140</v>
      </c>
      <c r="AJ8964" t="s">
        <v>331</v>
      </c>
    </row>
    <row r="8965" spans="1:36" x14ac:dyDescent="0.25">
      <c r="A8965" t="s">
        <v>32</v>
      </c>
      <c r="B8965" t="s">
        <v>26974</v>
      </c>
      <c r="C8965">
        <f>YEAR(B8965)</f>
        <v>2024</v>
      </c>
      <c r="D8965">
        <v>86</v>
      </c>
      <c r="E8965">
        <v>78.8</v>
      </c>
      <c r="F8965">
        <v>82.5</v>
      </c>
      <c r="H8965" s="2">
        <f>IF(F8965-81.56&lt;=0,0,IF(F8965-81.56&lt;=1,1,2))</f>
        <v>1</v>
      </c>
      <c r="I8965">
        <v>90.6</v>
      </c>
      <c r="J8965">
        <v>78.8</v>
      </c>
      <c r="K8965">
        <v>85.8</v>
      </c>
      <c r="L8965">
        <v>69</v>
      </c>
      <c r="M8965">
        <v>64.099999999999994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40.299999999999997</v>
      </c>
      <c r="V8965">
        <v>19.7</v>
      </c>
      <c r="W8965">
        <v>309.8</v>
      </c>
      <c r="X8965">
        <v>1012.3</v>
      </c>
      <c r="Y8965">
        <v>17.7</v>
      </c>
      <c r="Z8965">
        <v>6.2</v>
      </c>
      <c r="AA8965">
        <v>325.3</v>
      </c>
      <c r="AB8965">
        <v>28.1</v>
      </c>
      <c r="AC8965">
        <v>10</v>
      </c>
      <c r="AD8965">
        <v>0</v>
      </c>
      <c r="AE8965" t="s">
        <v>26975</v>
      </c>
      <c r="AF8965" t="s">
        <v>26976</v>
      </c>
      <c r="AG8965">
        <v>0.71</v>
      </c>
      <c r="AH8965" t="s">
        <v>330</v>
      </c>
      <c r="AI8965" t="s">
        <v>9140</v>
      </c>
      <c r="AJ8965" t="s">
        <v>331</v>
      </c>
    </row>
    <row r="8966" spans="1:36" x14ac:dyDescent="0.25">
      <c r="A8966" t="s">
        <v>32</v>
      </c>
      <c r="B8966" t="s">
        <v>26977</v>
      </c>
      <c r="C8966">
        <f>YEAR(B8966)</f>
        <v>2024</v>
      </c>
      <c r="D8966">
        <v>86</v>
      </c>
      <c r="E8966">
        <v>78.8</v>
      </c>
      <c r="F8966">
        <v>82.1</v>
      </c>
      <c r="H8966" s="2">
        <f>IF(F8966-81.56&lt;=0,0,IF(F8966-81.56&lt;=1,1,2))</f>
        <v>1</v>
      </c>
      <c r="I8966">
        <v>90.6</v>
      </c>
      <c r="J8966">
        <v>78.8</v>
      </c>
      <c r="K8966">
        <v>85.5</v>
      </c>
      <c r="L8966">
        <v>69.099999999999994</v>
      </c>
      <c r="M8966">
        <v>65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27.5</v>
      </c>
      <c r="V8966">
        <v>18.3</v>
      </c>
      <c r="W8966">
        <v>309.10000000000002</v>
      </c>
      <c r="X8966">
        <v>1013.6</v>
      </c>
      <c r="Y8966">
        <v>14.4</v>
      </c>
      <c r="Z8966">
        <v>6.2</v>
      </c>
      <c r="AA8966">
        <v>321.60000000000002</v>
      </c>
      <c r="AB8966">
        <v>27.8</v>
      </c>
      <c r="AC8966">
        <v>9</v>
      </c>
      <c r="AD8966">
        <v>0</v>
      </c>
      <c r="AE8966" t="s">
        <v>26978</v>
      </c>
      <c r="AF8966" t="s">
        <v>26979</v>
      </c>
      <c r="AG8966">
        <v>0.75</v>
      </c>
      <c r="AH8966" t="s">
        <v>330</v>
      </c>
      <c r="AI8966" t="s">
        <v>9140</v>
      </c>
      <c r="AJ8966" t="s">
        <v>331</v>
      </c>
    </row>
    <row r="8967" spans="1:36" x14ac:dyDescent="0.25">
      <c r="A8967" t="s">
        <v>32</v>
      </c>
      <c r="B8967" t="s">
        <v>26980</v>
      </c>
      <c r="C8967">
        <f>YEAR(B8967)</f>
        <v>2024</v>
      </c>
      <c r="D8967">
        <v>86</v>
      </c>
      <c r="E8967">
        <v>73.400000000000006</v>
      </c>
      <c r="F8967">
        <v>81.7</v>
      </c>
      <c r="H8967" s="2">
        <f>IF(F8967-81.56&lt;=0,0,IF(F8967-81.56&lt;=1,1,2))</f>
        <v>1</v>
      </c>
      <c r="I8967">
        <v>95.2</v>
      </c>
      <c r="J8967">
        <v>73.400000000000006</v>
      </c>
      <c r="K8967">
        <v>85.5</v>
      </c>
      <c r="L8967">
        <v>69.599999999999994</v>
      </c>
      <c r="M8967">
        <v>66.900000000000006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29.1</v>
      </c>
      <c r="V8967">
        <v>18.3</v>
      </c>
      <c r="W8967">
        <v>303.10000000000002</v>
      </c>
      <c r="X8967">
        <v>1009.8</v>
      </c>
      <c r="Y8967">
        <v>5.9</v>
      </c>
      <c r="Z8967">
        <v>6.2</v>
      </c>
      <c r="AA8967">
        <v>315.2</v>
      </c>
      <c r="AB8967">
        <v>27.2</v>
      </c>
      <c r="AC8967">
        <v>9</v>
      </c>
      <c r="AD8967">
        <v>0</v>
      </c>
      <c r="AE8967" t="s">
        <v>26981</v>
      </c>
      <c r="AF8967" t="s">
        <v>26982</v>
      </c>
      <c r="AG8967">
        <v>0.78</v>
      </c>
      <c r="AH8967" t="s">
        <v>330</v>
      </c>
      <c r="AI8967" t="s">
        <v>9140</v>
      </c>
      <c r="AJ8967" t="s">
        <v>331</v>
      </c>
    </row>
    <row r="8968" spans="1:36" x14ac:dyDescent="0.25">
      <c r="A8968" t="s">
        <v>32</v>
      </c>
      <c r="B8968" t="s">
        <v>26983</v>
      </c>
      <c r="C8968">
        <f>YEAR(B8968)</f>
        <v>2024</v>
      </c>
      <c r="D8968">
        <v>89.6</v>
      </c>
      <c r="E8968">
        <v>77</v>
      </c>
      <c r="F8968">
        <v>83.8</v>
      </c>
      <c r="H8968" s="2">
        <f>IF(F8968-81.56&lt;=0,0,IF(F8968-81.56&lt;=1,1,2))</f>
        <v>2</v>
      </c>
      <c r="I8968">
        <v>93.5</v>
      </c>
      <c r="J8968">
        <v>77</v>
      </c>
      <c r="K8968">
        <v>86.4</v>
      </c>
      <c r="L8968">
        <v>67.900000000000006</v>
      </c>
      <c r="M8968">
        <v>59.6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36</v>
      </c>
      <c r="V8968">
        <v>21.9</v>
      </c>
      <c r="W8968">
        <v>297.10000000000002</v>
      </c>
      <c r="X8968">
        <v>1007.2</v>
      </c>
      <c r="Y8968">
        <v>0.1</v>
      </c>
      <c r="Z8968">
        <v>6.2</v>
      </c>
      <c r="AA8968">
        <v>324.2</v>
      </c>
      <c r="AB8968">
        <v>28.3</v>
      </c>
      <c r="AC8968">
        <v>10</v>
      </c>
      <c r="AD8968">
        <v>0</v>
      </c>
      <c r="AE8968" t="s">
        <v>26984</v>
      </c>
      <c r="AF8968" t="s">
        <v>26985</v>
      </c>
      <c r="AG8968">
        <v>0.82</v>
      </c>
      <c r="AH8968" t="s">
        <v>330</v>
      </c>
      <c r="AI8968" t="s">
        <v>9140</v>
      </c>
      <c r="AJ8968" t="s">
        <v>331</v>
      </c>
    </row>
    <row r="8969" spans="1:36" x14ac:dyDescent="0.25">
      <c r="A8969" t="s">
        <v>32</v>
      </c>
      <c r="B8969" t="s">
        <v>26986</v>
      </c>
      <c r="C8969">
        <f>YEAR(B8969)</f>
        <v>2024</v>
      </c>
      <c r="D8969">
        <v>86</v>
      </c>
      <c r="E8969">
        <v>78</v>
      </c>
      <c r="F8969">
        <v>82.7</v>
      </c>
      <c r="H8969" s="2">
        <f>IF(F8969-81.56&lt;=0,0,IF(F8969-81.56&lt;=1,1,2))</f>
        <v>2</v>
      </c>
      <c r="I8969">
        <v>89.4</v>
      </c>
      <c r="J8969">
        <v>78</v>
      </c>
      <c r="K8969">
        <v>85.6</v>
      </c>
      <c r="L8969">
        <v>67.7</v>
      </c>
      <c r="M8969">
        <v>60.9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37.1</v>
      </c>
      <c r="V8969">
        <v>24.2</v>
      </c>
      <c r="W8969">
        <v>301.2</v>
      </c>
      <c r="X8969">
        <v>1009.4</v>
      </c>
      <c r="Y8969">
        <v>18.600000000000001</v>
      </c>
      <c r="Z8969">
        <v>6.2</v>
      </c>
      <c r="AA8969">
        <v>319.8</v>
      </c>
      <c r="AB8969">
        <v>27.5</v>
      </c>
      <c r="AC8969">
        <v>10</v>
      </c>
      <c r="AD8969">
        <v>0</v>
      </c>
      <c r="AE8969" t="s">
        <v>26987</v>
      </c>
      <c r="AF8969" t="s">
        <v>26988</v>
      </c>
      <c r="AG8969">
        <v>0.85</v>
      </c>
      <c r="AH8969" t="s">
        <v>330</v>
      </c>
      <c r="AI8969" t="s">
        <v>9140</v>
      </c>
      <c r="AJ8969" t="s">
        <v>331</v>
      </c>
    </row>
    <row r="8970" spans="1:36" x14ac:dyDescent="0.25">
      <c r="A8970" t="s">
        <v>32</v>
      </c>
      <c r="B8970" t="s">
        <v>26989</v>
      </c>
      <c r="C8970">
        <f>YEAR(B8970)</f>
        <v>2024</v>
      </c>
      <c r="D8970">
        <v>84.2</v>
      </c>
      <c r="E8970">
        <v>78.8</v>
      </c>
      <c r="F8970">
        <v>81.099999999999994</v>
      </c>
      <c r="H8970" s="2">
        <f>IF(F8970-81.56&lt;=0,0,IF(F8970-81.56&lt;=1,1,2))</f>
        <v>0</v>
      </c>
      <c r="I8970">
        <v>88.5</v>
      </c>
      <c r="J8970">
        <v>78.8</v>
      </c>
      <c r="K8970">
        <v>82.8</v>
      </c>
      <c r="L8970">
        <v>66.599999999999994</v>
      </c>
      <c r="M8970">
        <v>61.6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27.7</v>
      </c>
      <c r="V8970">
        <v>20.8</v>
      </c>
      <c r="W8970">
        <v>303.10000000000002</v>
      </c>
      <c r="X8970">
        <v>1009.2</v>
      </c>
      <c r="Y8970">
        <v>18.8</v>
      </c>
      <c r="Z8970">
        <v>6.2</v>
      </c>
      <c r="AA8970">
        <v>316.8</v>
      </c>
      <c r="AB8970">
        <v>27.3</v>
      </c>
      <c r="AC8970">
        <v>9</v>
      </c>
      <c r="AD8970">
        <v>0</v>
      </c>
      <c r="AE8970" t="s">
        <v>26990</v>
      </c>
      <c r="AF8970" t="s">
        <v>26991</v>
      </c>
      <c r="AG8970">
        <v>0.89</v>
      </c>
      <c r="AH8970" t="s">
        <v>330</v>
      </c>
      <c r="AI8970" t="s">
        <v>9140</v>
      </c>
      <c r="AJ8970" t="s">
        <v>331</v>
      </c>
    </row>
    <row r="8971" spans="1:36" x14ac:dyDescent="0.25">
      <c r="A8971" t="s">
        <v>32</v>
      </c>
      <c r="B8971" t="s">
        <v>26992</v>
      </c>
      <c r="C8971">
        <f>YEAR(B8971)</f>
        <v>2024</v>
      </c>
      <c r="D8971">
        <v>86</v>
      </c>
      <c r="E8971">
        <v>69.8</v>
      </c>
      <c r="F8971">
        <v>79</v>
      </c>
      <c r="H8971" s="2">
        <f>IF(F8971-81.56&lt;=0,0,IF(F8971-81.56&lt;=1,1,2))</f>
        <v>0</v>
      </c>
      <c r="I8971">
        <v>92</v>
      </c>
      <c r="J8971">
        <v>69.8</v>
      </c>
      <c r="K8971">
        <v>80.599999999999994</v>
      </c>
      <c r="L8971">
        <v>67.2</v>
      </c>
      <c r="M8971">
        <v>68.099999999999994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25.1</v>
      </c>
      <c r="V8971">
        <v>18.3</v>
      </c>
      <c r="W8971">
        <v>304.2</v>
      </c>
      <c r="X8971">
        <v>1008.3</v>
      </c>
      <c r="Y8971">
        <v>10.4</v>
      </c>
      <c r="Z8971">
        <v>6.2</v>
      </c>
      <c r="AA8971">
        <v>321.39999999999998</v>
      </c>
      <c r="AB8971">
        <v>27.6</v>
      </c>
      <c r="AC8971">
        <v>10</v>
      </c>
      <c r="AD8971">
        <v>0</v>
      </c>
      <c r="AE8971" t="s">
        <v>26993</v>
      </c>
      <c r="AF8971" t="s">
        <v>26994</v>
      </c>
      <c r="AG8971">
        <v>0.93</v>
      </c>
      <c r="AH8971" t="s">
        <v>330</v>
      </c>
      <c r="AI8971" t="s">
        <v>9140</v>
      </c>
      <c r="AJ8971" t="s">
        <v>331</v>
      </c>
    </row>
    <row r="8972" spans="1:36" x14ac:dyDescent="0.25">
      <c r="A8972" t="s">
        <v>32</v>
      </c>
      <c r="B8972" t="s">
        <v>26995</v>
      </c>
      <c r="C8972">
        <f>YEAR(B8972)</f>
        <v>2024</v>
      </c>
      <c r="D8972">
        <v>89.6</v>
      </c>
      <c r="E8972">
        <v>69.8</v>
      </c>
      <c r="F8972">
        <v>80.2</v>
      </c>
      <c r="H8972" s="2">
        <f>IF(F8972-81.56&lt;=0,0,IF(F8972-81.56&lt;=1,1,2))</f>
        <v>0</v>
      </c>
      <c r="I8972">
        <v>96.1</v>
      </c>
      <c r="J8972">
        <v>69.8</v>
      </c>
      <c r="K8972">
        <v>81.900000000000006</v>
      </c>
      <c r="L8972">
        <v>62.4</v>
      </c>
      <c r="M8972">
        <v>56.9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23.9</v>
      </c>
      <c r="V8972">
        <v>10.3</v>
      </c>
      <c r="W8972">
        <v>184</v>
      </c>
      <c r="X8972">
        <v>1006.4</v>
      </c>
      <c r="Y8972">
        <v>0.5</v>
      </c>
      <c r="Z8972">
        <v>6.2</v>
      </c>
      <c r="AA8972">
        <v>324.89999999999998</v>
      </c>
      <c r="AB8972">
        <v>28.2</v>
      </c>
      <c r="AC8972">
        <v>10</v>
      </c>
      <c r="AD8972">
        <v>0</v>
      </c>
      <c r="AE8972" t="s">
        <v>26996</v>
      </c>
      <c r="AF8972" t="s">
        <v>26997</v>
      </c>
      <c r="AG8972">
        <v>0.96</v>
      </c>
      <c r="AH8972" t="s">
        <v>330</v>
      </c>
      <c r="AI8972" t="s">
        <v>9140</v>
      </c>
      <c r="AJ8972" t="s">
        <v>331</v>
      </c>
    </row>
    <row r="8973" spans="1:36" x14ac:dyDescent="0.25">
      <c r="A8973" t="s">
        <v>32</v>
      </c>
      <c r="B8973" t="s">
        <v>26998</v>
      </c>
      <c r="C8973">
        <f>YEAR(B8973)</f>
        <v>2024</v>
      </c>
      <c r="D8973">
        <v>89.6</v>
      </c>
      <c r="E8973">
        <v>69.8</v>
      </c>
      <c r="F8973">
        <v>81.5</v>
      </c>
      <c r="H8973" s="2">
        <f>IF(F8973-81.56&lt;=0,0,IF(F8973-81.56&lt;=1,1,2))</f>
        <v>0</v>
      </c>
      <c r="I8973">
        <v>99.8</v>
      </c>
      <c r="J8973">
        <v>69.8</v>
      </c>
      <c r="K8973">
        <v>85.3</v>
      </c>
      <c r="L8973">
        <v>70.400000000000006</v>
      </c>
      <c r="M8973">
        <v>71.400000000000006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25.3</v>
      </c>
      <c r="V8973">
        <v>11.4</v>
      </c>
      <c r="W8973">
        <v>177.9</v>
      </c>
      <c r="X8973">
        <v>1006.5</v>
      </c>
      <c r="Y8973">
        <v>0.1</v>
      </c>
      <c r="Z8973">
        <v>6.2</v>
      </c>
      <c r="AA8973">
        <v>316.5</v>
      </c>
      <c r="AB8973">
        <v>27.2</v>
      </c>
      <c r="AC8973">
        <v>9</v>
      </c>
      <c r="AD8973">
        <v>0</v>
      </c>
      <c r="AE8973" t="s">
        <v>26999</v>
      </c>
      <c r="AF8973" t="s">
        <v>27000</v>
      </c>
      <c r="AG8973">
        <v>0</v>
      </c>
      <c r="AH8973" t="s">
        <v>330</v>
      </c>
      <c r="AI8973" t="s">
        <v>9140</v>
      </c>
      <c r="AJ8973" t="s">
        <v>331</v>
      </c>
    </row>
    <row r="8974" spans="1:36" x14ac:dyDescent="0.25">
      <c r="A8974" t="s">
        <v>32</v>
      </c>
      <c r="B8974" t="s">
        <v>27001</v>
      </c>
      <c r="C8974">
        <f>YEAR(B8974)</f>
        <v>2024</v>
      </c>
      <c r="D8974">
        <v>86</v>
      </c>
      <c r="E8974">
        <v>73.400000000000006</v>
      </c>
      <c r="F8974">
        <v>81.2</v>
      </c>
      <c r="H8974" s="2">
        <f>IF(F8974-81.56&lt;=0,0,IF(F8974-81.56&lt;=1,1,2))</f>
        <v>0</v>
      </c>
      <c r="I8974">
        <v>97.2</v>
      </c>
      <c r="J8974">
        <v>73.400000000000006</v>
      </c>
      <c r="K8974">
        <v>85.9</v>
      </c>
      <c r="L8974">
        <v>71.599999999999994</v>
      </c>
      <c r="M8974">
        <v>73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22.6</v>
      </c>
      <c r="V8974">
        <v>12.8</v>
      </c>
      <c r="W8974">
        <v>319.60000000000002</v>
      </c>
      <c r="X8974">
        <v>1007.3</v>
      </c>
      <c r="Y8974">
        <v>16.3</v>
      </c>
      <c r="Z8974">
        <v>6.2</v>
      </c>
      <c r="AA8974">
        <v>307.89999999999998</v>
      </c>
      <c r="AB8974">
        <v>26.5</v>
      </c>
      <c r="AC8974">
        <v>9</v>
      </c>
      <c r="AD8974">
        <v>0</v>
      </c>
      <c r="AE8974" t="s">
        <v>27002</v>
      </c>
      <c r="AF8974" t="s">
        <v>27003</v>
      </c>
      <c r="AG8974">
        <v>0.03</v>
      </c>
      <c r="AH8974" t="s">
        <v>330</v>
      </c>
      <c r="AI8974" t="s">
        <v>9140</v>
      </c>
      <c r="AJ8974" t="s">
        <v>331</v>
      </c>
    </row>
    <row r="8975" spans="1:36" x14ac:dyDescent="0.25">
      <c r="A8975" t="s">
        <v>32</v>
      </c>
      <c r="B8975" t="s">
        <v>27004</v>
      </c>
      <c r="C8975">
        <f>YEAR(B8975)</f>
        <v>2024</v>
      </c>
      <c r="D8975">
        <v>87.8</v>
      </c>
      <c r="E8975">
        <v>73.400000000000006</v>
      </c>
      <c r="F8975">
        <v>81.400000000000006</v>
      </c>
      <c r="H8975" s="2">
        <f>IF(F8975-81.56&lt;=0,0,IF(F8975-81.56&lt;=1,1,2))</f>
        <v>0</v>
      </c>
      <c r="I8975">
        <v>95.9</v>
      </c>
      <c r="J8975">
        <v>73.400000000000006</v>
      </c>
      <c r="K8975">
        <v>84.9</v>
      </c>
      <c r="L8975">
        <v>70.7</v>
      </c>
      <c r="M8975">
        <v>70.599999999999994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25.3</v>
      </c>
      <c r="V8975">
        <v>11.4</v>
      </c>
      <c r="W8975">
        <v>318.5</v>
      </c>
      <c r="X8975">
        <v>1008.5</v>
      </c>
      <c r="Y8975">
        <v>10.5</v>
      </c>
      <c r="Z8975">
        <v>6.2</v>
      </c>
      <c r="AA8975">
        <v>306.60000000000002</v>
      </c>
      <c r="AB8975">
        <v>26.5</v>
      </c>
      <c r="AC8975">
        <v>9</v>
      </c>
      <c r="AD8975">
        <v>0</v>
      </c>
      <c r="AE8975" t="s">
        <v>27005</v>
      </c>
      <c r="AF8975" t="s">
        <v>27006</v>
      </c>
      <c r="AG8975">
        <v>0.06</v>
      </c>
      <c r="AH8975" t="s">
        <v>330</v>
      </c>
      <c r="AI8975" t="s">
        <v>9140</v>
      </c>
      <c r="AJ8975" t="s">
        <v>331</v>
      </c>
    </row>
    <row r="8976" spans="1:36" x14ac:dyDescent="0.25">
      <c r="A8976" t="s">
        <v>32</v>
      </c>
      <c r="B8976" t="s">
        <v>27007</v>
      </c>
      <c r="C8976">
        <f>YEAR(B8976)</f>
        <v>2024</v>
      </c>
      <c r="D8976">
        <v>89.6</v>
      </c>
      <c r="E8976">
        <v>73.400000000000006</v>
      </c>
      <c r="F8976">
        <v>82.1</v>
      </c>
      <c r="H8976" s="2">
        <f>IF(F8976-81.56&lt;=0,0,IF(F8976-81.56&lt;=1,1,2))</f>
        <v>1</v>
      </c>
      <c r="I8976">
        <v>94.9</v>
      </c>
      <c r="J8976">
        <v>73.400000000000006</v>
      </c>
      <c r="K8976">
        <v>84.7</v>
      </c>
      <c r="L8976">
        <v>67.2</v>
      </c>
      <c r="M8976">
        <v>61.2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28.6</v>
      </c>
      <c r="V8976">
        <v>16.100000000000001</v>
      </c>
      <c r="W8976">
        <v>286.2</v>
      </c>
      <c r="X8976">
        <v>1009.3</v>
      </c>
      <c r="Y8976">
        <v>1.2</v>
      </c>
      <c r="Z8976">
        <v>6.2</v>
      </c>
      <c r="AA8976">
        <v>309.3</v>
      </c>
      <c r="AB8976">
        <v>26.8</v>
      </c>
      <c r="AC8976">
        <v>9</v>
      </c>
      <c r="AD8976">
        <v>0</v>
      </c>
      <c r="AE8976" t="s">
        <v>27008</v>
      </c>
      <c r="AF8976" t="s">
        <v>27009</v>
      </c>
      <c r="AG8976">
        <v>0.09</v>
      </c>
      <c r="AH8976" t="s">
        <v>330</v>
      </c>
      <c r="AI8976" t="s">
        <v>9140</v>
      </c>
      <c r="AJ8976" t="s">
        <v>331</v>
      </c>
    </row>
    <row r="8977" spans="1:36" x14ac:dyDescent="0.25">
      <c r="A8977" t="s">
        <v>32</v>
      </c>
      <c r="B8977" t="s">
        <v>27010</v>
      </c>
      <c r="C8977">
        <f>YEAR(B8977)</f>
        <v>2024</v>
      </c>
      <c r="D8977">
        <v>87.8</v>
      </c>
      <c r="E8977">
        <v>75.2</v>
      </c>
      <c r="F8977">
        <v>83.9</v>
      </c>
      <c r="H8977" s="2">
        <f>IF(F8977-81.56&lt;=0,0,IF(F8977-81.56&lt;=1,1,2))</f>
        <v>2</v>
      </c>
      <c r="I8977">
        <v>90.3</v>
      </c>
      <c r="J8977">
        <v>75.2</v>
      </c>
      <c r="K8977">
        <v>86.3</v>
      </c>
      <c r="L8977">
        <v>66.7</v>
      </c>
      <c r="M8977">
        <v>56.8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34</v>
      </c>
      <c r="V8977">
        <v>19.7</v>
      </c>
      <c r="W8977">
        <v>303</v>
      </c>
      <c r="X8977">
        <v>1010.3</v>
      </c>
      <c r="Y8977">
        <v>1.6</v>
      </c>
      <c r="Z8977">
        <v>6.2</v>
      </c>
      <c r="AA8977">
        <v>311.8</v>
      </c>
      <c r="AB8977">
        <v>27.1</v>
      </c>
      <c r="AC8977">
        <v>9</v>
      </c>
      <c r="AD8977">
        <v>0</v>
      </c>
      <c r="AE8977" t="s">
        <v>27011</v>
      </c>
      <c r="AF8977" t="s">
        <v>27012</v>
      </c>
      <c r="AG8977">
        <v>0.13</v>
      </c>
      <c r="AH8977" t="s">
        <v>330</v>
      </c>
      <c r="AI8977" t="s">
        <v>9140</v>
      </c>
      <c r="AJ8977" t="s">
        <v>331</v>
      </c>
    </row>
    <row r="8978" spans="1:36" x14ac:dyDescent="0.25">
      <c r="A8978" t="s">
        <v>32</v>
      </c>
      <c r="B8978" t="s">
        <v>27013</v>
      </c>
      <c r="C8978">
        <f>YEAR(B8978)</f>
        <v>2024</v>
      </c>
      <c r="D8978">
        <v>86</v>
      </c>
      <c r="E8978">
        <v>73.400000000000006</v>
      </c>
      <c r="F8978">
        <v>82.5</v>
      </c>
      <c r="H8978" s="2">
        <f>IF(F8978-81.56&lt;=0,0,IF(F8978-81.56&lt;=1,1,2))</f>
        <v>1</v>
      </c>
      <c r="I8978">
        <v>92</v>
      </c>
      <c r="J8978">
        <v>73.400000000000006</v>
      </c>
      <c r="K8978">
        <v>84.9</v>
      </c>
      <c r="L8978">
        <v>66.599999999999994</v>
      </c>
      <c r="M8978">
        <v>59.1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28.2</v>
      </c>
      <c r="V8978">
        <v>17.2</v>
      </c>
      <c r="W8978">
        <v>308.2</v>
      </c>
      <c r="X8978">
        <v>1010.7</v>
      </c>
      <c r="Y8978">
        <v>8.3000000000000007</v>
      </c>
      <c r="Z8978">
        <v>6.2</v>
      </c>
      <c r="AA8978">
        <v>307.39999999999998</v>
      </c>
      <c r="AB8978">
        <v>26.6</v>
      </c>
      <c r="AC8978">
        <v>9</v>
      </c>
      <c r="AD8978">
        <v>0</v>
      </c>
      <c r="AE8978" t="s">
        <v>27014</v>
      </c>
      <c r="AF8978" t="s">
        <v>27015</v>
      </c>
      <c r="AG8978">
        <v>0.16</v>
      </c>
      <c r="AH8978" t="s">
        <v>330</v>
      </c>
      <c r="AI8978" t="s">
        <v>9140</v>
      </c>
      <c r="AJ8978" t="s">
        <v>331</v>
      </c>
    </row>
    <row r="8979" spans="1:36" x14ac:dyDescent="0.25">
      <c r="A8979" t="s">
        <v>32</v>
      </c>
      <c r="B8979" t="s">
        <v>27016</v>
      </c>
      <c r="C8979">
        <f>YEAR(B8979)</f>
        <v>2024</v>
      </c>
      <c r="D8979">
        <v>89.6</v>
      </c>
      <c r="E8979">
        <v>78.8</v>
      </c>
      <c r="F8979">
        <v>84.4</v>
      </c>
      <c r="H8979" s="2">
        <f>IF(F8979-81.56&lt;=0,0,IF(F8979-81.56&lt;=1,1,2))</f>
        <v>2</v>
      </c>
      <c r="I8979">
        <v>91.5</v>
      </c>
      <c r="J8979">
        <v>78.8</v>
      </c>
      <c r="K8979">
        <v>87</v>
      </c>
      <c r="L8979">
        <v>67.900000000000006</v>
      </c>
      <c r="M8979">
        <v>58.8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32.200000000000003</v>
      </c>
      <c r="V8979">
        <v>19.7</v>
      </c>
      <c r="W8979">
        <v>304.10000000000002</v>
      </c>
      <c r="X8979">
        <v>1012.9</v>
      </c>
      <c r="Y8979">
        <v>0.1</v>
      </c>
      <c r="Z8979">
        <v>6.2</v>
      </c>
      <c r="AA8979">
        <v>305.39999999999998</v>
      </c>
      <c r="AB8979">
        <v>26.3</v>
      </c>
      <c r="AC8979">
        <v>9</v>
      </c>
      <c r="AD8979">
        <v>0</v>
      </c>
      <c r="AE8979" t="s">
        <v>27017</v>
      </c>
      <c r="AF8979" t="s">
        <v>27018</v>
      </c>
      <c r="AG8979">
        <v>0.19</v>
      </c>
      <c r="AH8979" t="s">
        <v>330</v>
      </c>
      <c r="AI8979" t="s">
        <v>9140</v>
      </c>
      <c r="AJ8979" t="s">
        <v>331</v>
      </c>
    </row>
    <row r="8980" spans="1:36" x14ac:dyDescent="0.25">
      <c r="A8980" t="s">
        <v>32</v>
      </c>
      <c r="B8980" t="s">
        <v>27019</v>
      </c>
      <c r="C8980">
        <f>YEAR(B8980)</f>
        <v>2024</v>
      </c>
      <c r="D8980">
        <v>86</v>
      </c>
      <c r="E8980">
        <v>80.599999999999994</v>
      </c>
      <c r="F8980">
        <v>83.2</v>
      </c>
      <c r="H8980" s="2">
        <f>IF(F8980-81.56&lt;=0,0,IF(F8980-81.56&lt;=1,1,2))</f>
        <v>2</v>
      </c>
      <c r="I8980">
        <v>89.6</v>
      </c>
      <c r="J8980">
        <v>84.5</v>
      </c>
      <c r="K8980">
        <v>86.9</v>
      </c>
      <c r="L8980">
        <v>69.400000000000006</v>
      </c>
      <c r="M8980">
        <v>63.6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39.4</v>
      </c>
      <c r="V8980">
        <v>24.2</v>
      </c>
      <c r="W8980">
        <v>300.8</v>
      </c>
      <c r="X8980">
        <v>1012.2</v>
      </c>
      <c r="Y8980">
        <v>19.100000000000001</v>
      </c>
      <c r="Z8980">
        <v>6.2</v>
      </c>
      <c r="AA8980">
        <v>302.39999999999998</v>
      </c>
      <c r="AB8980">
        <v>26.2</v>
      </c>
      <c r="AC8980">
        <v>9</v>
      </c>
      <c r="AD8980">
        <v>0</v>
      </c>
      <c r="AE8980" t="s">
        <v>27020</v>
      </c>
      <c r="AF8980" t="s">
        <v>27021</v>
      </c>
      <c r="AG8980">
        <v>0.23</v>
      </c>
      <c r="AH8980" t="s">
        <v>330</v>
      </c>
      <c r="AI8980" t="s">
        <v>9140</v>
      </c>
      <c r="AJ8980" t="s">
        <v>331</v>
      </c>
    </row>
    <row r="8981" spans="1:36" x14ac:dyDescent="0.25">
      <c r="A8981" t="s">
        <v>32</v>
      </c>
      <c r="B8981" t="s">
        <v>27022</v>
      </c>
      <c r="C8981">
        <f>YEAR(B8981)</f>
        <v>2024</v>
      </c>
      <c r="D8981">
        <v>85.9</v>
      </c>
      <c r="E8981">
        <v>80.5</v>
      </c>
      <c r="F8981">
        <v>82.6</v>
      </c>
      <c r="H8981" s="2">
        <f>IF(F8981-81.56&lt;=0,0,IF(F8981-81.56&lt;=1,1,2))</f>
        <v>2</v>
      </c>
      <c r="I8981">
        <v>95</v>
      </c>
      <c r="J8981">
        <v>82.2</v>
      </c>
      <c r="K8981">
        <v>87.4</v>
      </c>
      <c r="L8981">
        <v>71</v>
      </c>
      <c r="M8981">
        <v>68.099999999999994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31.1</v>
      </c>
      <c r="V8981">
        <v>21.9</v>
      </c>
      <c r="W8981">
        <v>302.39999999999998</v>
      </c>
      <c r="X8981">
        <v>1009.3</v>
      </c>
      <c r="Y8981">
        <v>5.5</v>
      </c>
      <c r="Z8981">
        <v>6.2</v>
      </c>
      <c r="AA8981">
        <v>294.39999999999998</v>
      </c>
      <c r="AB8981">
        <v>25.4</v>
      </c>
      <c r="AC8981">
        <v>9</v>
      </c>
      <c r="AD8981">
        <v>0</v>
      </c>
      <c r="AE8981" t="s">
        <v>27023</v>
      </c>
      <c r="AF8981" t="s">
        <v>27024</v>
      </c>
      <c r="AG8981">
        <v>0.25</v>
      </c>
      <c r="AH8981" t="s">
        <v>330</v>
      </c>
      <c r="AI8981" t="s">
        <v>9140</v>
      </c>
      <c r="AJ8981" t="s">
        <v>331</v>
      </c>
    </row>
    <row r="8982" spans="1:36" x14ac:dyDescent="0.25">
      <c r="A8982" t="s">
        <v>32</v>
      </c>
      <c r="B8982" t="s">
        <v>27025</v>
      </c>
      <c r="C8982">
        <f>YEAR(B8982)</f>
        <v>2024</v>
      </c>
      <c r="D8982">
        <v>86</v>
      </c>
      <c r="E8982">
        <v>73.400000000000006</v>
      </c>
      <c r="F8982">
        <v>80.5</v>
      </c>
      <c r="H8982" s="2">
        <f>IF(F8982-81.56&lt;=0,0,IF(F8982-81.56&lt;=1,1,2))</f>
        <v>0</v>
      </c>
      <c r="I8982">
        <v>93.5</v>
      </c>
      <c r="J8982">
        <v>73.400000000000006</v>
      </c>
      <c r="K8982">
        <v>83.7</v>
      </c>
      <c r="L8982">
        <v>70.2</v>
      </c>
      <c r="M8982">
        <v>71.900000000000006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24.4</v>
      </c>
      <c r="V8982">
        <v>17.2</v>
      </c>
      <c r="W8982">
        <v>311.39999999999998</v>
      </c>
      <c r="X8982">
        <v>1009.1</v>
      </c>
      <c r="Y8982">
        <v>0.2</v>
      </c>
      <c r="Z8982">
        <v>6.2</v>
      </c>
      <c r="AA8982">
        <v>305.60000000000002</v>
      </c>
      <c r="AB8982">
        <v>26.3</v>
      </c>
      <c r="AC8982">
        <v>9</v>
      </c>
      <c r="AD8982">
        <v>0</v>
      </c>
      <c r="AE8982" t="s">
        <v>27026</v>
      </c>
      <c r="AF8982" t="s">
        <v>27027</v>
      </c>
      <c r="AG8982">
        <v>0.28999999999999998</v>
      </c>
      <c r="AH8982" t="s">
        <v>330</v>
      </c>
      <c r="AI8982" t="s">
        <v>9140</v>
      </c>
      <c r="AJ8982" t="s">
        <v>331</v>
      </c>
    </row>
    <row r="8983" spans="1:36" x14ac:dyDescent="0.25">
      <c r="A8983" t="s">
        <v>32</v>
      </c>
      <c r="B8983" t="s">
        <v>27028</v>
      </c>
      <c r="C8983">
        <f>YEAR(B8983)</f>
        <v>2024</v>
      </c>
      <c r="D8983">
        <v>87.8</v>
      </c>
      <c r="E8983">
        <v>71.599999999999994</v>
      </c>
      <c r="F8983">
        <v>80.5</v>
      </c>
      <c r="H8983" s="2">
        <f>IF(F8983-81.56&lt;=0,0,IF(F8983-81.56&lt;=1,1,2))</f>
        <v>0</v>
      </c>
      <c r="I8983">
        <v>95.2</v>
      </c>
      <c r="J8983">
        <v>71.599999999999994</v>
      </c>
      <c r="K8983">
        <v>83.4</v>
      </c>
      <c r="L8983">
        <v>69.7</v>
      </c>
      <c r="M8983">
        <v>70.5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20.8</v>
      </c>
      <c r="V8983">
        <v>9.1999999999999993</v>
      </c>
      <c r="W8983">
        <v>300</v>
      </c>
      <c r="X8983">
        <v>1009.5</v>
      </c>
      <c r="Y8983">
        <v>0</v>
      </c>
      <c r="Z8983">
        <v>6.2</v>
      </c>
      <c r="AA8983">
        <v>305.8</v>
      </c>
      <c r="AB8983">
        <v>26.5</v>
      </c>
      <c r="AC8983">
        <v>9</v>
      </c>
      <c r="AD8983">
        <v>0</v>
      </c>
      <c r="AE8983" t="s">
        <v>27029</v>
      </c>
      <c r="AF8983" t="s">
        <v>27030</v>
      </c>
      <c r="AG8983">
        <v>0.32</v>
      </c>
      <c r="AH8983" t="s">
        <v>330</v>
      </c>
      <c r="AI8983" t="s">
        <v>9140</v>
      </c>
      <c r="AJ8983" t="s">
        <v>331</v>
      </c>
    </row>
    <row r="8984" spans="1:36" x14ac:dyDescent="0.25">
      <c r="A8984" t="s">
        <v>32</v>
      </c>
      <c r="B8984" t="s">
        <v>27031</v>
      </c>
      <c r="C8984">
        <f>YEAR(B8984)</f>
        <v>2024</v>
      </c>
      <c r="D8984">
        <v>89.6</v>
      </c>
      <c r="E8984">
        <v>70</v>
      </c>
      <c r="F8984">
        <v>80.8</v>
      </c>
      <c r="H8984" s="2">
        <f>IF(F8984-81.56&lt;=0,0,IF(F8984-81.56&lt;=1,1,2))</f>
        <v>0</v>
      </c>
      <c r="I8984">
        <v>95.9</v>
      </c>
      <c r="J8984">
        <v>70</v>
      </c>
      <c r="K8984">
        <v>84.3</v>
      </c>
      <c r="L8984">
        <v>69</v>
      </c>
      <c r="M8984">
        <v>68.099999999999994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30.6</v>
      </c>
      <c r="V8984">
        <v>20.8</v>
      </c>
      <c r="W8984">
        <v>293.10000000000002</v>
      </c>
      <c r="X8984">
        <v>1010.8</v>
      </c>
      <c r="Y8984">
        <v>1.3</v>
      </c>
      <c r="Z8984">
        <v>6.2</v>
      </c>
      <c r="AA8984">
        <v>298.39999999999998</v>
      </c>
      <c r="AB8984">
        <v>25.8</v>
      </c>
      <c r="AC8984">
        <v>9</v>
      </c>
      <c r="AD8984">
        <v>0</v>
      </c>
      <c r="AE8984" t="s">
        <v>27032</v>
      </c>
      <c r="AF8984" t="s">
        <v>27033</v>
      </c>
      <c r="AG8984">
        <v>0.36</v>
      </c>
      <c r="AH8984" t="s">
        <v>330</v>
      </c>
      <c r="AI8984" t="s">
        <v>9140</v>
      </c>
      <c r="AJ8984" t="s">
        <v>331</v>
      </c>
    </row>
    <row r="8985" spans="1:36" x14ac:dyDescent="0.25">
      <c r="A8985" t="s">
        <v>32</v>
      </c>
      <c r="B8985" t="s">
        <v>27034</v>
      </c>
      <c r="C8985">
        <f>YEAR(B8985)</f>
        <v>2024</v>
      </c>
      <c r="D8985">
        <v>89.6</v>
      </c>
      <c r="E8985">
        <v>77</v>
      </c>
      <c r="F8985">
        <v>85</v>
      </c>
      <c r="H8985" s="2">
        <f>IF(F8985-81.56&lt;=0,0,IF(F8985-81.56&lt;=1,1,2))</f>
        <v>2</v>
      </c>
      <c r="I8985">
        <v>94.9</v>
      </c>
      <c r="J8985">
        <v>77</v>
      </c>
      <c r="K8985">
        <v>88.3</v>
      </c>
      <c r="L8985">
        <v>68.400000000000006</v>
      </c>
      <c r="M8985">
        <v>58.3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37.1</v>
      </c>
      <c r="V8985">
        <v>23</v>
      </c>
      <c r="W8985">
        <v>293.39999999999998</v>
      </c>
      <c r="X8985">
        <v>1010.8</v>
      </c>
      <c r="Y8985">
        <v>0.1</v>
      </c>
      <c r="Z8985">
        <v>6.2</v>
      </c>
      <c r="AA8985">
        <v>302</v>
      </c>
      <c r="AB8985">
        <v>26</v>
      </c>
      <c r="AC8985">
        <v>9</v>
      </c>
      <c r="AD8985">
        <v>0</v>
      </c>
      <c r="AE8985" t="s">
        <v>27035</v>
      </c>
      <c r="AF8985" t="s">
        <v>27036</v>
      </c>
      <c r="AG8985">
        <v>0.39</v>
      </c>
      <c r="AH8985" t="s">
        <v>330</v>
      </c>
      <c r="AI8985" t="s">
        <v>9140</v>
      </c>
      <c r="AJ8985" t="s">
        <v>331</v>
      </c>
    </row>
    <row r="8986" spans="1:36" x14ac:dyDescent="0.25">
      <c r="A8986" t="s">
        <v>32</v>
      </c>
      <c r="B8986" t="s">
        <v>27037</v>
      </c>
      <c r="C8986">
        <f>YEAR(B8986)</f>
        <v>2024</v>
      </c>
      <c r="D8986">
        <v>87.8</v>
      </c>
      <c r="E8986">
        <v>82.4</v>
      </c>
      <c r="F8986">
        <v>84.6</v>
      </c>
      <c r="H8986" s="2">
        <f>IF(F8986-81.56&lt;=0,0,IF(F8986-81.56&lt;=1,1,2))</f>
        <v>2</v>
      </c>
      <c r="I8986">
        <v>89.4</v>
      </c>
      <c r="J8986">
        <v>83.4</v>
      </c>
      <c r="K8986">
        <v>86.7</v>
      </c>
      <c r="L8986">
        <v>65.400000000000006</v>
      </c>
      <c r="M8986">
        <v>53.4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36.9</v>
      </c>
      <c r="V8986">
        <v>25.3</v>
      </c>
      <c r="W8986">
        <v>302.3</v>
      </c>
      <c r="X8986">
        <v>1009</v>
      </c>
      <c r="Y8986">
        <v>0.6</v>
      </c>
      <c r="Z8986">
        <v>6.2</v>
      </c>
      <c r="AA8986">
        <v>299.3</v>
      </c>
      <c r="AB8986">
        <v>25.7</v>
      </c>
      <c r="AC8986">
        <v>9</v>
      </c>
      <c r="AD8986">
        <v>0</v>
      </c>
      <c r="AE8986" t="s">
        <v>27038</v>
      </c>
      <c r="AF8986" t="s">
        <v>27039</v>
      </c>
      <c r="AG8986">
        <v>0.42</v>
      </c>
      <c r="AH8986" t="s">
        <v>330</v>
      </c>
      <c r="AI8986" t="s">
        <v>9140</v>
      </c>
      <c r="AJ8986" t="s">
        <v>331</v>
      </c>
    </row>
    <row r="8987" spans="1:36" x14ac:dyDescent="0.25">
      <c r="A8987" t="s">
        <v>32</v>
      </c>
      <c r="B8987" t="s">
        <v>27040</v>
      </c>
      <c r="C8987">
        <f>YEAR(B8987)</f>
        <v>2024</v>
      </c>
      <c r="D8987">
        <v>87.8</v>
      </c>
      <c r="E8987">
        <v>78.8</v>
      </c>
      <c r="F8987">
        <v>84.4</v>
      </c>
      <c r="H8987" s="2">
        <f>IF(F8987-81.56&lt;=0,0,IF(F8987-81.56&lt;=1,1,2))</f>
        <v>2</v>
      </c>
      <c r="I8987">
        <v>92.7</v>
      </c>
      <c r="J8987">
        <v>78.8</v>
      </c>
      <c r="K8987">
        <v>86.3</v>
      </c>
      <c r="L8987">
        <v>64.5</v>
      </c>
      <c r="M8987">
        <v>51.5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29.8</v>
      </c>
      <c r="V8987">
        <v>19.7</v>
      </c>
      <c r="W8987">
        <v>300.7</v>
      </c>
      <c r="X8987">
        <v>1008.4</v>
      </c>
      <c r="Y8987">
        <v>0</v>
      </c>
      <c r="Z8987">
        <v>6.2</v>
      </c>
      <c r="AA8987">
        <v>297</v>
      </c>
      <c r="AB8987">
        <v>25.5</v>
      </c>
      <c r="AC8987">
        <v>9</v>
      </c>
      <c r="AD8987">
        <v>0</v>
      </c>
      <c r="AE8987" t="s">
        <v>27041</v>
      </c>
      <c r="AF8987" t="s">
        <v>27042</v>
      </c>
      <c r="AG8987">
        <v>0.45</v>
      </c>
      <c r="AH8987" t="s">
        <v>330</v>
      </c>
      <c r="AI8987" t="s">
        <v>9140</v>
      </c>
      <c r="AJ8987" t="s">
        <v>331</v>
      </c>
    </row>
    <row r="8988" spans="1:36" x14ac:dyDescent="0.25">
      <c r="A8988" t="s">
        <v>32</v>
      </c>
      <c r="B8988" t="s">
        <v>27043</v>
      </c>
      <c r="C8988">
        <f>YEAR(B8988)</f>
        <v>2024</v>
      </c>
      <c r="D8988">
        <v>92.6</v>
      </c>
      <c r="E8988">
        <v>75.2</v>
      </c>
      <c r="F8988">
        <v>81.900000000000006</v>
      </c>
      <c r="H8988" s="2">
        <f>IF(F8988-81.56&lt;=0,0,IF(F8988-81.56&lt;=1,1,2))</f>
        <v>1</v>
      </c>
      <c r="I8988">
        <v>97.8</v>
      </c>
      <c r="J8988">
        <v>75.2</v>
      </c>
      <c r="K8988">
        <v>84.7</v>
      </c>
      <c r="L8988">
        <v>65.3</v>
      </c>
      <c r="M8988">
        <v>57.7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24.2</v>
      </c>
      <c r="V8988">
        <v>11.4</v>
      </c>
      <c r="W8988">
        <v>100.8</v>
      </c>
      <c r="X8988">
        <v>1009.3</v>
      </c>
      <c r="Y8988">
        <v>0</v>
      </c>
      <c r="Z8988">
        <v>6.2</v>
      </c>
      <c r="AA8988">
        <v>294.3</v>
      </c>
      <c r="AB8988">
        <v>25.4</v>
      </c>
      <c r="AC8988">
        <v>9</v>
      </c>
      <c r="AD8988">
        <v>0</v>
      </c>
      <c r="AE8988" t="s">
        <v>27044</v>
      </c>
      <c r="AF8988" t="s">
        <v>27045</v>
      </c>
      <c r="AG8988">
        <v>0.5</v>
      </c>
      <c r="AH8988" t="s">
        <v>330</v>
      </c>
      <c r="AI8988" t="s">
        <v>9140</v>
      </c>
      <c r="AJ8988" t="s">
        <v>331</v>
      </c>
    </row>
    <row r="8989" spans="1:36" x14ac:dyDescent="0.25">
      <c r="A8989" t="s">
        <v>32</v>
      </c>
      <c r="B8989" t="s">
        <v>27046</v>
      </c>
      <c r="C8989">
        <f>YEAR(B8989)</f>
        <v>2024</v>
      </c>
      <c r="D8989">
        <v>87.9</v>
      </c>
      <c r="E8989">
        <v>75.099999999999994</v>
      </c>
      <c r="F8989">
        <v>82.2</v>
      </c>
      <c r="H8989" s="2">
        <f>IF(F8989-81.56&lt;=0,0,IF(F8989-81.56&lt;=1,1,2))</f>
        <v>1</v>
      </c>
      <c r="I8989">
        <v>102.2</v>
      </c>
      <c r="J8989">
        <v>75.099999999999994</v>
      </c>
      <c r="K8989">
        <v>86.3</v>
      </c>
      <c r="L8989">
        <v>68.099999999999994</v>
      </c>
      <c r="M8989">
        <v>63.1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25.3</v>
      </c>
      <c r="V8989">
        <v>11.4</v>
      </c>
      <c r="W8989">
        <v>1.1000000000000001</v>
      </c>
      <c r="X8989">
        <v>1009</v>
      </c>
      <c r="Y8989">
        <v>0.1</v>
      </c>
      <c r="Z8989">
        <v>6.2</v>
      </c>
      <c r="AA8989">
        <v>291.8</v>
      </c>
      <c r="AB8989">
        <v>25.2</v>
      </c>
      <c r="AC8989">
        <v>9</v>
      </c>
      <c r="AD8989">
        <v>0</v>
      </c>
      <c r="AE8989" t="s">
        <v>27047</v>
      </c>
      <c r="AF8989" t="s">
        <v>27048</v>
      </c>
      <c r="AG8989">
        <v>0.52</v>
      </c>
      <c r="AH8989" t="s">
        <v>330</v>
      </c>
      <c r="AI8989" t="s">
        <v>9140</v>
      </c>
      <c r="AJ8989" t="s">
        <v>331</v>
      </c>
    </row>
    <row r="8990" spans="1:36" x14ac:dyDescent="0.25">
      <c r="A8990" t="s">
        <v>32</v>
      </c>
      <c r="B8990" t="s">
        <v>27049</v>
      </c>
      <c r="C8990">
        <f>YEAR(B8990)</f>
        <v>2024</v>
      </c>
      <c r="D8990">
        <v>87.8</v>
      </c>
      <c r="E8990">
        <v>75.2</v>
      </c>
      <c r="F8990">
        <v>82.1</v>
      </c>
      <c r="H8990" s="2">
        <f>IF(F8990-81.56&lt;=0,0,IF(F8990-81.56&lt;=1,1,2))</f>
        <v>1</v>
      </c>
      <c r="I8990">
        <v>95.8</v>
      </c>
      <c r="J8990">
        <v>75.2</v>
      </c>
      <c r="K8990">
        <v>86.5</v>
      </c>
      <c r="L8990">
        <v>70.599999999999994</v>
      </c>
      <c r="M8990">
        <v>69</v>
      </c>
      <c r="O8990">
        <v>1E-3</v>
      </c>
      <c r="P8990">
        <v>100</v>
      </c>
      <c r="Q8990">
        <v>4.17</v>
      </c>
      <c r="R8990" t="s">
        <v>40</v>
      </c>
      <c r="S8990">
        <v>0</v>
      </c>
      <c r="T8990">
        <v>0</v>
      </c>
      <c r="U8990">
        <v>25.9</v>
      </c>
      <c r="V8990">
        <v>19.7</v>
      </c>
      <c r="W8990">
        <v>294.7</v>
      </c>
      <c r="X8990">
        <v>1007.6</v>
      </c>
      <c r="Y8990">
        <v>23.5</v>
      </c>
      <c r="Z8990">
        <v>6.2</v>
      </c>
      <c r="AA8990">
        <v>253</v>
      </c>
      <c r="AB8990">
        <v>22</v>
      </c>
      <c r="AC8990">
        <v>8</v>
      </c>
      <c r="AD8990">
        <v>0</v>
      </c>
      <c r="AE8990" t="s">
        <v>27050</v>
      </c>
      <c r="AF8990" t="s">
        <v>27051</v>
      </c>
      <c r="AG8990">
        <v>0.56000000000000005</v>
      </c>
      <c r="AH8990" t="s">
        <v>56</v>
      </c>
      <c r="AI8990" t="s">
        <v>65</v>
      </c>
      <c r="AJ8990" t="s">
        <v>40</v>
      </c>
    </row>
    <row r="8991" spans="1:36" x14ac:dyDescent="0.25">
      <c r="A8991" t="s">
        <v>32</v>
      </c>
      <c r="B8991" t="s">
        <v>27052</v>
      </c>
      <c r="C8991">
        <f>YEAR(B8991)</f>
        <v>2024</v>
      </c>
      <c r="D8991">
        <v>86</v>
      </c>
      <c r="E8991">
        <v>75.2</v>
      </c>
      <c r="F8991">
        <v>81.8</v>
      </c>
      <c r="H8991" s="2">
        <f>IF(F8991-81.56&lt;=0,0,IF(F8991-81.56&lt;=1,1,2))</f>
        <v>1</v>
      </c>
      <c r="I8991">
        <v>92</v>
      </c>
      <c r="J8991">
        <v>75.2</v>
      </c>
      <c r="K8991">
        <v>86.2</v>
      </c>
      <c r="L8991">
        <v>72.5</v>
      </c>
      <c r="M8991">
        <v>73.900000000000006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27.5</v>
      </c>
      <c r="V8991">
        <v>16.100000000000001</v>
      </c>
      <c r="W8991">
        <v>301.7</v>
      </c>
      <c r="X8991">
        <v>1007.8</v>
      </c>
      <c r="Y8991">
        <v>20.3</v>
      </c>
      <c r="Z8991">
        <v>6.2</v>
      </c>
      <c r="AA8991">
        <v>280</v>
      </c>
      <c r="AB8991">
        <v>24.3</v>
      </c>
      <c r="AC8991">
        <v>9</v>
      </c>
      <c r="AD8991">
        <v>0</v>
      </c>
      <c r="AE8991" t="s">
        <v>27053</v>
      </c>
      <c r="AF8991" t="s">
        <v>27054</v>
      </c>
      <c r="AG8991">
        <v>0.59</v>
      </c>
      <c r="AH8991" t="s">
        <v>36</v>
      </c>
      <c r="AI8991" t="s">
        <v>37</v>
      </c>
      <c r="AJ8991" t="s">
        <v>38</v>
      </c>
    </row>
    <row r="8992" spans="1:36" x14ac:dyDescent="0.25">
      <c r="A8992" t="s">
        <v>32</v>
      </c>
      <c r="B8992" t="s">
        <v>27055</v>
      </c>
      <c r="C8992">
        <f>YEAR(B8992)</f>
        <v>2024</v>
      </c>
      <c r="D8992">
        <v>89.6</v>
      </c>
      <c r="E8992">
        <v>73.400000000000006</v>
      </c>
      <c r="F8992">
        <v>83.5</v>
      </c>
      <c r="H8992" s="2">
        <f>IF(F8992-81.56&lt;=0,0,IF(F8992-81.56&lt;=1,1,2))</f>
        <v>2</v>
      </c>
      <c r="I8992">
        <v>102.6</v>
      </c>
      <c r="J8992">
        <v>73.400000000000006</v>
      </c>
      <c r="K8992">
        <v>88</v>
      </c>
      <c r="L8992">
        <v>69.900000000000006</v>
      </c>
      <c r="M8992">
        <v>64.3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31.1</v>
      </c>
      <c r="V8992">
        <v>19.600000000000001</v>
      </c>
      <c r="W8992">
        <v>295.8</v>
      </c>
      <c r="X8992">
        <v>1010.3</v>
      </c>
      <c r="Y8992">
        <v>0.2</v>
      </c>
      <c r="Z8992">
        <v>6.2</v>
      </c>
      <c r="AA8992">
        <v>290.3</v>
      </c>
      <c r="AB8992">
        <v>25.2</v>
      </c>
      <c r="AC8992">
        <v>9</v>
      </c>
      <c r="AD8992">
        <v>0</v>
      </c>
      <c r="AE8992" t="s">
        <v>27056</v>
      </c>
      <c r="AF8992" t="s">
        <v>27057</v>
      </c>
      <c r="AG8992">
        <v>0.63</v>
      </c>
      <c r="AH8992" t="s">
        <v>330</v>
      </c>
      <c r="AI8992" t="s">
        <v>9140</v>
      </c>
      <c r="AJ8992" t="s">
        <v>331</v>
      </c>
    </row>
    <row r="8993" spans="1:36" x14ac:dyDescent="0.25">
      <c r="A8993" t="s">
        <v>32</v>
      </c>
      <c r="B8993" t="s">
        <v>27058</v>
      </c>
      <c r="C8993">
        <f>YEAR(B8993)</f>
        <v>2024</v>
      </c>
      <c r="D8993">
        <v>86</v>
      </c>
      <c r="E8993">
        <v>78.8</v>
      </c>
      <c r="F8993">
        <v>84</v>
      </c>
      <c r="H8993" s="2">
        <f>IF(F8993-81.56&lt;=0,0,IF(F8993-81.56&lt;=1,1,2))</f>
        <v>2</v>
      </c>
      <c r="I8993">
        <v>95.2</v>
      </c>
      <c r="J8993">
        <v>78.8</v>
      </c>
      <c r="K8993">
        <v>87.8</v>
      </c>
      <c r="L8993">
        <v>68.8</v>
      </c>
      <c r="M8993">
        <v>60.6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29.8</v>
      </c>
      <c r="V8993">
        <v>20.8</v>
      </c>
      <c r="W8993">
        <v>297.5</v>
      </c>
      <c r="X8993">
        <v>1011.6</v>
      </c>
      <c r="Y8993">
        <v>0</v>
      </c>
      <c r="Z8993">
        <v>6.2</v>
      </c>
      <c r="AA8993">
        <v>287.60000000000002</v>
      </c>
      <c r="AB8993">
        <v>25</v>
      </c>
      <c r="AC8993">
        <v>9</v>
      </c>
      <c r="AD8993">
        <v>0</v>
      </c>
      <c r="AE8993" t="s">
        <v>27059</v>
      </c>
      <c r="AF8993" t="s">
        <v>27060</v>
      </c>
      <c r="AG8993">
        <v>0.66</v>
      </c>
      <c r="AH8993" t="s">
        <v>330</v>
      </c>
      <c r="AI8993" t="s">
        <v>9140</v>
      </c>
      <c r="AJ8993" t="s">
        <v>331</v>
      </c>
    </row>
    <row r="8994" spans="1:36" x14ac:dyDescent="0.25">
      <c r="A8994" t="s">
        <v>32</v>
      </c>
      <c r="B8994" t="s">
        <v>27061</v>
      </c>
      <c r="C8994">
        <f>YEAR(B8994)</f>
        <v>2024</v>
      </c>
      <c r="D8994">
        <v>86</v>
      </c>
      <c r="E8994">
        <v>80.599999999999994</v>
      </c>
      <c r="F8994">
        <v>83.5</v>
      </c>
      <c r="H8994" s="2">
        <f>IF(F8994-81.56&lt;=0,0,IF(F8994-81.56&lt;=1,1,2))</f>
        <v>2</v>
      </c>
      <c r="I8994">
        <v>90.5</v>
      </c>
      <c r="J8994">
        <v>81.8</v>
      </c>
      <c r="K8994">
        <v>86.6</v>
      </c>
      <c r="L8994">
        <v>67.900000000000006</v>
      </c>
      <c r="M8994">
        <v>59.9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34.4</v>
      </c>
      <c r="V8994">
        <v>21.9</v>
      </c>
      <c r="W8994">
        <v>303</v>
      </c>
      <c r="X8994">
        <v>1008.9</v>
      </c>
      <c r="Y8994">
        <v>11.1</v>
      </c>
      <c r="Z8994">
        <v>6.2</v>
      </c>
      <c r="AA8994">
        <v>287.60000000000002</v>
      </c>
      <c r="AB8994">
        <v>24.8</v>
      </c>
      <c r="AC8994">
        <v>9</v>
      </c>
      <c r="AD8994">
        <v>0</v>
      </c>
      <c r="AE8994" t="s">
        <v>27062</v>
      </c>
      <c r="AF8994" t="s">
        <v>27063</v>
      </c>
      <c r="AG8994">
        <v>0.7</v>
      </c>
      <c r="AH8994" t="s">
        <v>330</v>
      </c>
      <c r="AI8994" t="s">
        <v>9140</v>
      </c>
      <c r="AJ8994" t="s">
        <v>331</v>
      </c>
    </row>
    <row r="8995" spans="1:36" x14ac:dyDescent="0.25">
      <c r="A8995" t="s">
        <v>32</v>
      </c>
      <c r="B8995" t="s">
        <v>27064</v>
      </c>
      <c r="C8995">
        <f>YEAR(B8995)</f>
        <v>2024</v>
      </c>
      <c r="D8995">
        <v>86</v>
      </c>
      <c r="E8995">
        <v>73.400000000000006</v>
      </c>
      <c r="F8995">
        <v>81.2</v>
      </c>
      <c r="H8995" s="2">
        <f>IF(F8995-81.56&lt;=0,0,IF(F8995-81.56&lt;=1,1,2))</f>
        <v>0</v>
      </c>
      <c r="I8995">
        <v>90.6</v>
      </c>
      <c r="J8995">
        <v>73.400000000000006</v>
      </c>
      <c r="K8995">
        <v>83.9</v>
      </c>
      <c r="L8995">
        <v>68</v>
      </c>
      <c r="M8995">
        <v>64.599999999999994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26.8</v>
      </c>
      <c r="V8995">
        <v>18.3</v>
      </c>
      <c r="W8995">
        <v>306.10000000000002</v>
      </c>
      <c r="X8995">
        <v>1008.2</v>
      </c>
      <c r="Y8995">
        <v>15.1</v>
      </c>
      <c r="Z8995">
        <v>6.2</v>
      </c>
      <c r="AA8995">
        <v>275.89999999999998</v>
      </c>
      <c r="AB8995">
        <v>23.8</v>
      </c>
      <c r="AC8995">
        <v>8</v>
      </c>
      <c r="AD8995">
        <v>0</v>
      </c>
      <c r="AE8995" t="s">
        <v>27065</v>
      </c>
      <c r="AF8995" t="s">
        <v>27066</v>
      </c>
      <c r="AG8995">
        <v>0.75</v>
      </c>
      <c r="AH8995" t="s">
        <v>330</v>
      </c>
      <c r="AI8995" t="s">
        <v>9140</v>
      </c>
      <c r="AJ8995" t="s">
        <v>331</v>
      </c>
    </row>
    <row r="8996" spans="1:36" x14ac:dyDescent="0.25">
      <c r="A8996" t="s">
        <v>32</v>
      </c>
      <c r="B8996" t="s">
        <v>27067</v>
      </c>
      <c r="C8996">
        <f>YEAR(B8996)</f>
        <v>2024</v>
      </c>
      <c r="D8996">
        <v>86</v>
      </c>
      <c r="E8996">
        <v>73.400000000000006</v>
      </c>
      <c r="F8996">
        <v>80.5</v>
      </c>
      <c r="H8996" s="2">
        <f>IF(F8996-81.56&lt;=0,0,IF(F8996-81.56&lt;=1,1,2))</f>
        <v>0</v>
      </c>
      <c r="I8996">
        <v>92.5</v>
      </c>
      <c r="J8996">
        <v>73.400000000000006</v>
      </c>
      <c r="K8996">
        <v>83.2</v>
      </c>
      <c r="L8996">
        <v>70.2</v>
      </c>
      <c r="M8996">
        <v>71.3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29.3</v>
      </c>
      <c r="V8996">
        <v>23</v>
      </c>
      <c r="W8996">
        <v>301.2</v>
      </c>
      <c r="X8996">
        <v>1010.6</v>
      </c>
      <c r="Y8996">
        <v>20.399999999999999</v>
      </c>
      <c r="Z8996">
        <v>6.2</v>
      </c>
      <c r="AA8996">
        <v>260.8</v>
      </c>
      <c r="AB8996">
        <v>22.5</v>
      </c>
      <c r="AC8996">
        <v>8</v>
      </c>
      <c r="AD8996">
        <v>0</v>
      </c>
      <c r="AE8996" t="s">
        <v>27068</v>
      </c>
      <c r="AF8996" t="s">
        <v>27069</v>
      </c>
      <c r="AG8996">
        <v>0.77</v>
      </c>
      <c r="AH8996" t="s">
        <v>36</v>
      </c>
      <c r="AI8996" t="s">
        <v>37</v>
      </c>
      <c r="AJ8996" t="s">
        <v>38</v>
      </c>
    </row>
    <row r="8997" spans="1:36" x14ac:dyDescent="0.25">
      <c r="A8997" t="s">
        <v>32</v>
      </c>
      <c r="B8997" t="s">
        <v>27070</v>
      </c>
      <c r="C8997">
        <f>YEAR(B8997)</f>
        <v>2024</v>
      </c>
      <c r="D8997">
        <v>84.2</v>
      </c>
      <c r="E8997">
        <v>71.900000000000006</v>
      </c>
      <c r="F8997">
        <v>80.8</v>
      </c>
      <c r="H8997" s="2">
        <f>IF(F8997-81.56&lt;=0,0,IF(F8997-81.56&lt;=1,1,2))</f>
        <v>0</v>
      </c>
      <c r="I8997">
        <v>91</v>
      </c>
      <c r="J8997">
        <v>71.900000000000006</v>
      </c>
      <c r="K8997">
        <v>83.4</v>
      </c>
      <c r="L8997">
        <v>70.400000000000006</v>
      </c>
      <c r="M8997">
        <v>71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24.8</v>
      </c>
      <c r="V8997">
        <v>18.3</v>
      </c>
      <c r="W8997">
        <v>305.39999999999998</v>
      </c>
      <c r="X8997">
        <v>1013.3</v>
      </c>
      <c r="Y8997">
        <v>22.4</v>
      </c>
      <c r="Z8997">
        <v>6.2</v>
      </c>
      <c r="AA8997">
        <v>268.3</v>
      </c>
      <c r="AB8997">
        <v>23.2</v>
      </c>
      <c r="AC8997">
        <v>9</v>
      </c>
      <c r="AD8997">
        <v>0</v>
      </c>
      <c r="AE8997" t="s">
        <v>27071</v>
      </c>
      <c r="AF8997" t="s">
        <v>27072</v>
      </c>
      <c r="AG8997">
        <v>0.8</v>
      </c>
      <c r="AH8997" t="s">
        <v>36</v>
      </c>
      <c r="AI8997" t="s">
        <v>37</v>
      </c>
      <c r="AJ8997" t="s">
        <v>38</v>
      </c>
    </row>
    <row r="8998" spans="1:36" x14ac:dyDescent="0.25">
      <c r="A8998" t="s">
        <v>32</v>
      </c>
      <c r="B8998" t="s">
        <v>27073</v>
      </c>
      <c r="C8998">
        <f>YEAR(B8998)</f>
        <v>2024</v>
      </c>
      <c r="D8998">
        <v>89.6</v>
      </c>
      <c r="E8998">
        <v>69.8</v>
      </c>
      <c r="F8998">
        <v>80.5</v>
      </c>
      <c r="H8998" s="2">
        <f>IF(F8998-81.56&lt;=0,0,IF(F8998-81.56&lt;=1,1,2))</f>
        <v>0</v>
      </c>
      <c r="I8998">
        <v>91.4</v>
      </c>
      <c r="J8998">
        <v>69.8</v>
      </c>
      <c r="K8998">
        <v>81.599999999999994</v>
      </c>
      <c r="L8998">
        <v>64.7</v>
      </c>
      <c r="M8998">
        <v>60.6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22.6</v>
      </c>
      <c r="V8998">
        <v>10.3</v>
      </c>
      <c r="W8998">
        <v>263.5</v>
      </c>
      <c r="X8998">
        <v>1013.3</v>
      </c>
      <c r="Y8998">
        <v>6.4</v>
      </c>
      <c r="Z8998">
        <v>6.2</v>
      </c>
      <c r="AA8998">
        <v>275.89999999999998</v>
      </c>
      <c r="AB8998">
        <v>23.8</v>
      </c>
      <c r="AC8998">
        <v>9</v>
      </c>
      <c r="AD8998">
        <v>0</v>
      </c>
      <c r="AE8998" t="s">
        <v>27074</v>
      </c>
      <c r="AF8998" t="s">
        <v>27075</v>
      </c>
      <c r="AG8998">
        <v>0.84</v>
      </c>
      <c r="AH8998" t="s">
        <v>330</v>
      </c>
      <c r="AI8998" t="s">
        <v>9140</v>
      </c>
      <c r="AJ8998" t="s">
        <v>331</v>
      </c>
    </row>
    <row r="8999" spans="1:36" x14ac:dyDescent="0.25">
      <c r="A8999" t="s">
        <v>32</v>
      </c>
      <c r="B8999" t="s">
        <v>27076</v>
      </c>
      <c r="C8999">
        <f>YEAR(B8999)</f>
        <v>2024</v>
      </c>
      <c r="D8999">
        <v>84.2</v>
      </c>
      <c r="E8999">
        <v>73.400000000000006</v>
      </c>
      <c r="F8999">
        <v>79.400000000000006</v>
      </c>
      <c r="H8999" s="2">
        <f>IF(F8999-81.56&lt;=0,0,IF(F8999-81.56&lt;=1,1,2))</f>
        <v>0</v>
      </c>
      <c r="I8999">
        <v>94.2</v>
      </c>
      <c r="J8999">
        <v>73.400000000000006</v>
      </c>
      <c r="K8999">
        <v>82.6</v>
      </c>
      <c r="L8999">
        <v>68.8</v>
      </c>
      <c r="M8999">
        <v>70.400000000000006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21.3</v>
      </c>
      <c r="V8999">
        <v>13.8</v>
      </c>
      <c r="W8999">
        <v>281.10000000000002</v>
      </c>
      <c r="X8999">
        <v>1012.1</v>
      </c>
      <c r="Y8999">
        <v>24.8</v>
      </c>
      <c r="Z8999">
        <v>6.2</v>
      </c>
      <c r="AA8999">
        <v>252.1</v>
      </c>
      <c r="AB8999">
        <v>21.8</v>
      </c>
      <c r="AC8999">
        <v>8</v>
      </c>
      <c r="AD8999">
        <v>0</v>
      </c>
      <c r="AE8999" t="s">
        <v>27077</v>
      </c>
      <c r="AF8999" t="s">
        <v>27078</v>
      </c>
      <c r="AG8999">
        <v>0.87</v>
      </c>
      <c r="AH8999" t="s">
        <v>36</v>
      </c>
      <c r="AI8999" t="s">
        <v>37</v>
      </c>
      <c r="AJ8999" t="s">
        <v>38</v>
      </c>
    </row>
    <row r="9000" spans="1:36" x14ac:dyDescent="0.25">
      <c r="A9000" t="s">
        <v>32</v>
      </c>
      <c r="B9000" t="s">
        <v>27079</v>
      </c>
      <c r="C9000">
        <f>YEAR(B9000)</f>
        <v>2024</v>
      </c>
      <c r="D9000">
        <v>84.2</v>
      </c>
      <c r="E9000">
        <v>73.400000000000006</v>
      </c>
      <c r="F9000">
        <v>79.3</v>
      </c>
      <c r="H9000" s="2">
        <f>IF(F9000-81.56&lt;=0,0,IF(F9000-81.56&lt;=1,1,2))</f>
        <v>0</v>
      </c>
      <c r="I9000">
        <v>91</v>
      </c>
      <c r="J9000">
        <v>73.400000000000006</v>
      </c>
      <c r="K9000">
        <v>81.099999999999994</v>
      </c>
      <c r="L9000">
        <v>70.8</v>
      </c>
      <c r="M9000">
        <v>75.8</v>
      </c>
      <c r="O9000">
        <v>5.0999999999999997E-2</v>
      </c>
      <c r="P9000">
        <v>100</v>
      </c>
      <c r="Q9000">
        <v>4.17</v>
      </c>
      <c r="R9000" t="s">
        <v>40</v>
      </c>
      <c r="S9000">
        <v>0</v>
      </c>
      <c r="T9000">
        <v>0</v>
      </c>
      <c r="U9000">
        <v>19.7</v>
      </c>
      <c r="V9000">
        <v>9.1999999999999993</v>
      </c>
      <c r="W9000">
        <v>311.3</v>
      </c>
      <c r="X9000">
        <v>1011.8</v>
      </c>
      <c r="Y9000">
        <v>29.7</v>
      </c>
      <c r="Z9000">
        <v>6.2</v>
      </c>
      <c r="AA9000">
        <v>228.6</v>
      </c>
      <c r="AB9000">
        <v>19.7</v>
      </c>
      <c r="AC9000">
        <v>8</v>
      </c>
      <c r="AD9000">
        <v>0</v>
      </c>
      <c r="AE9000" t="s">
        <v>27080</v>
      </c>
      <c r="AF9000" t="s">
        <v>27081</v>
      </c>
      <c r="AG9000">
        <v>0.91</v>
      </c>
      <c r="AH9000" t="s">
        <v>56</v>
      </c>
      <c r="AI9000" t="s">
        <v>78</v>
      </c>
      <c r="AJ9000" t="s">
        <v>40</v>
      </c>
    </row>
    <row r="9001" spans="1:36" x14ac:dyDescent="0.25">
      <c r="A9001" t="s">
        <v>32</v>
      </c>
      <c r="B9001" t="s">
        <v>27082</v>
      </c>
      <c r="C9001">
        <f>YEAR(B9001)</f>
        <v>2024</v>
      </c>
      <c r="D9001">
        <v>82.4</v>
      </c>
      <c r="E9001">
        <v>71.599999999999994</v>
      </c>
      <c r="F9001">
        <v>77.099999999999994</v>
      </c>
      <c r="G9001" s="2">
        <f>AVERAGE(F9001:F9091)</f>
        <v>70.269230769230774</v>
      </c>
      <c r="H9001" s="2">
        <f>IF(F9001-70.27&lt;=0,0,IF(F9001-70.27&lt;=1,1,2))</f>
        <v>2</v>
      </c>
      <c r="I9001">
        <v>85.3</v>
      </c>
      <c r="J9001">
        <v>71.599999999999994</v>
      </c>
      <c r="K9001">
        <v>78.099999999999994</v>
      </c>
      <c r="L9001">
        <v>67.900000000000006</v>
      </c>
      <c r="M9001">
        <v>74.3</v>
      </c>
      <c r="O9001">
        <v>0.11700000000000001</v>
      </c>
      <c r="P9001">
        <v>100</v>
      </c>
      <c r="Q9001">
        <v>8.33</v>
      </c>
      <c r="R9001" t="s">
        <v>40</v>
      </c>
      <c r="S9001">
        <v>0</v>
      </c>
      <c r="T9001">
        <v>0</v>
      </c>
      <c r="U9001">
        <v>22.4</v>
      </c>
      <c r="V9001">
        <v>13.9</v>
      </c>
      <c r="W9001">
        <v>292.3</v>
      </c>
      <c r="X9001">
        <v>1011.2</v>
      </c>
      <c r="Y9001">
        <v>33.4</v>
      </c>
      <c r="Z9001">
        <v>6.1</v>
      </c>
      <c r="AA9001">
        <v>230.6</v>
      </c>
      <c r="AB9001">
        <v>20</v>
      </c>
      <c r="AC9001">
        <v>8</v>
      </c>
      <c r="AD9001">
        <v>0</v>
      </c>
      <c r="AE9001" t="s">
        <v>27083</v>
      </c>
      <c r="AF9001" t="s">
        <v>27084</v>
      </c>
      <c r="AG9001">
        <v>0.94</v>
      </c>
      <c r="AH9001" t="s">
        <v>56</v>
      </c>
      <c r="AI9001" t="s">
        <v>1166</v>
      </c>
      <c r="AJ9001" t="s">
        <v>40</v>
      </c>
    </row>
    <row r="9002" spans="1:36" x14ac:dyDescent="0.25">
      <c r="A9002" t="s">
        <v>32</v>
      </c>
      <c r="B9002" t="s">
        <v>27085</v>
      </c>
      <c r="C9002">
        <f>YEAR(B9002)</f>
        <v>2024</v>
      </c>
      <c r="D9002">
        <v>86</v>
      </c>
      <c r="E9002">
        <v>69.8</v>
      </c>
      <c r="F9002">
        <v>78.400000000000006</v>
      </c>
      <c r="H9002" s="2">
        <f>IF(F9002-70.27&lt;=0,0,IF(F9002-70.27&lt;=1,1,2))</f>
        <v>2</v>
      </c>
      <c r="I9002">
        <v>92</v>
      </c>
      <c r="J9002">
        <v>69.8</v>
      </c>
      <c r="K9002">
        <v>80.599999999999994</v>
      </c>
      <c r="L9002">
        <v>68.099999999999994</v>
      </c>
      <c r="M9002">
        <v>71.3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19.2</v>
      </c>
      <c r="V9002">
        <v>11.4</v>
      </c>
      <c r="W9002">
        <v>283.5</v>
      </c>
      <c r="X9002">
        <v>1012.8</v>
      </c>
      <c r="Y9002">
        <v>27.8</v>
      </c>
      <c r="Z9002">
        <v>6.2</v>
      </c>
      <c r="AA9002">
        <v>262.10000000000002</v>
      </c>
      <c r="AB9002">
        <v>22.5</v>
      </c>
      <c r="AC9002">
        <v>8</v>
      </c>
      <c r="AD9002">
        <v>0</v>
      </c>
      <c r="AE9002" t="s">
        <v>27086</v>
      </c>
      <c r="AF9002" t="s">
        <v>27087</v>
      </c>
      <c r="AG9002">
        <v>0.98</v>
      </c>
      <c r="AH9002" t="s">
        <v>36</v>
      </c>
      <c r="AI9002" t="s">
        <v>37</v>
      </c>
      <c r="AJ9002" t="s">
        <v>38</v>
      </c>
    </row>
    <row r="9003" spans="1:36" x14ac:dyDescent="0.25">
      <c r="A9003" t="s">
        <v>32</v>
      </c>
      <c r="B9003" t="s">
        <v>27088</v>
      </c>
      <c r="C9003">
        <f>YEAR(B9003)</f>
        <v>2024</v>
      </c>
      <c r="D9003">
        <v>86</v>
      </c>
      <c r="E9003">
        <v>71.599999999999994</v>
      </c>
      <c r="F9003">
        <v>79.2</v>
      </c>
      <c r="H9003" s="2">
        <f>IF(F9003-70.27&lt;=0,0,IF(F9003-70.27&lt;=1,1,2))</f>
        <v>2</v>
      </c>
      <c r="I9003">
        <v>91</v>
      </c>
      <c r="J9003">
        <v>71.599999999999994</v>
      </c>
      <c r="K9003">
        <v>81.2</v>
      </c>
      <c r="L9003">
        <v>66.900000000000006</v>
      </c>
      <c r="M9003">
        <v>67.400000000000006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27.1</v>
      </c>
      <c r="V9003">
        <v>8.1</v>
      </c>
      <c r="W9003">
        <v>278</v>
      </c>
      <c r="X9003">
        <v>1014.5</v>
      </c>
      <c r="Y9003">
        <v>24.3</v>
      </c>
      <c r="Z9003">
        <v>6.2</v>
      </c>
      <c r="AA9003">
        <v>263</v>
      </c>
      <c r="AB9003">
        <v>22.7</v>
      </c>
      <c r="AC9003">
        <v>8</v>
      </c>
      <c r="AD9003">
        <v>0</v>
      </c>
      <c r="AE9003" t="s">
        <v>27089</v>
      </c>
      <c r="AF9003" t="s">
        <v>27090</v>
      </c>
      <c r="AG9003">
        <v>0</v>
      </c>
      <c r="AH9003" t="s">
        <v>36</v>
      </c>
      <c r="AI9003" t="s">
        <v>37</v>
      </c>
      <c r="AJ9003" t="s">
        <v>38</v>
      </c>
    </row>
    <row r="9004" spans="1:36" x14ac:dyDescent="0.25">
      <c r="A9004" t="s">
        <v>32</v>
      </c>
      <c r="B9004" t="s">
        <v>27091</v>
      </c>
      <c r="C9004">
        <f>YEAR(B9004)</f>
        <v>2024</v>
      </c>
      <c r="D9004">
        <v>86</v>
      </c>
      <c r="E9004">
        <v>71.599999999999994</v>
      </c>
      <c r="F9004">
        <v>80.5</v>
      </c>
      <c r="H9004" s="2">
        <f>IF(F9004-70.27&lt;=0,0,IF(F9004-70.27&lt;=1,1,2))</f>
        <v>2</v>
      </c>
      <c r="I9004">
        <v>92</v>
      </c>
      <c r="J9004">
        <v>71.599999999999994</v>
      </c>
      <c r="K9004">
        <v>83.2</v>
      </c>
      <c r="L9004">
        <v>69.7</v>
      </c>
      <c r="M9004">
        <v>70.8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28</v>
      </c>
      <c r="V9004">
        <v>13.9</v>
      </c>
      <c r="W9004">
        <v>298.10000000000002</v>
      </c>
      <c r="X9004">
        <v>1012.8</v>
      </c>
      <c r="Y9004">
        <v>20.9</v>
      </c>
      <c r="Z9004">
        <v>6.2</v>
      </c>
      <c r="AA9004">
        <v>261.39999999999998</v>
      </c>
      <c r="AB9004">
        <v>22.6</v>
      </c>
      <c r="AC9004">
        <v>8</v>
      </c>
      <c r="AD9004">
        <v>0</v>
      </c>
      <c r="AE9004" t="s">
        <v>27092</v>
      </c>
      <c r="AF9004" t="s">
        <v>27093</v>
      </c>
      <c r="AG9004">
        <v>0.04</v>
      </c>
      <c r="AH9004" t="s">
        <v>36</v>
      </c>
      <c r="AI9004" t="s">
        <v>37</v>
      </c>
      <c r="AJ9004" t="s">
        <v>38</v>
      </c>
    </row>
    <row r="9005" spans="1:36" x14ac:dyDescent="0.25">
      <c r="A9005" t="s">
        <v>32</v>
      </c>
      <c r="B9005" t="s">
        <v>27094</v>
      </c>
      <c r="C9005">
        <f>YEAR(B9005)</f>
        <v>2024</v>
      </c>
      <c r="D9005">
        <v>86</v>
      </c>
      <c r="E9005">
        <v>73.400000000000006</v>
      </c>
      <c r="F9005">
        <v>81</v>
      </c>
      <c r="H9005" s="2">
        <f>IF(F9005-70.27&lt;=0,0,IF(F9005-70.27&lt;=1,1,2))</f>
        <v>2</v>
      </c>
      <c r="I9005">
        <v>93.5</v>
      </c>
      <c r="J9005">
        <v>73.400000000000006</v>
      </c>
      <c r="K9005">
        <v>83.5</v>
      </c>
      <c r="L9005">
        <v>67.5</v>
      </c>
      <c r="M9005">
        <v>64.2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32</v>
      </c>
      <c r="V9005">
        <v>18.3</v>
      </c>
      <c r="W9005">
        <v>295.10000000000002</v>
      </c>
      <c r="X9005">
        <v>1011.5</v>
      </c>
      <c r="Y9005">
        <v>10.6</v>
      </c>
      <c r="Z9005">
        <v>6.2</v>
      </c>
      <c r="AA9005">
        <v>266.7</v>
      </c>
      <c r="AB9005">
        <v>23.1</v>
      </c>
      <c r="AC9005">
        <v>9</v>
      </c>
      <c r="AD9005">
        <v>0</v>
      </c>
      <c r="AE9005" t="s">
        <v>27095</v>
      </c>
      <c r="AF9005" t="s">
        <v>27096</v>
      </c>
      <c r="AG9005">
        <v>0.08</v>
      </c>
      <c r="AH9005" t="s">
        <v>330</v>
      </c>
      <c r="AI9005" t="s">
        <v>9140</v>
      </c>
      <c r="AJ9005" t="s">
        <v>331</v>
      </c>
    </row>
    <row r="9006" spans="1:36" x14ac:dyDescent="0.25">
      <c r="A9006" t="s">
        <v>32</v>
      </c>
      <c r="B9006" t="s">
        <v>27097</v>
      </c>
      <c r="C9006">
        <f>YEAR(B9006)</f>
        <v>2024</v>
      </c>
      <c r="D9006">
        <v>89.6</v>
      </c>
      <c r="E9006">
        <v>73.400000000000006</v>
      </c>
      <c r="F9006">
        <v>81.599999999999994</v>
      </c>
      <c r="H9006" s="2">
        <f>IF(F9006-70.27&lt;=0,0,IF(F9006-70.27&lt;=1,1,2))</f>
        <v>2</v>
      </c>
      <c r="I9006">
        <v>92.2</v>
      </c>
      <c r="J9006">
        <v>73.400000000000006</v>
      </c>
      <c r="K9006">
        <v>83.8</v>
      </c>
      <c r="L9006">
        <v>66.400000000000006</v>
      </c>
      <c r="M9006">
        <v>60.8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28.4</v>
      </c>
      <c r="V9006">
        <v>17.2</v>
      </c>
      <c r="W9006">
        <v>289.10000000000002</v>
      </c>
      <c r="X9006">
        <v>1012.1</v>
      </c>
      <c r="Y9006">
        <v>18.899999999999999</v>
      </c>
      <c r="Z9006">
        <v>6.2</v>
      </c>
      <c r="AA9006">
        <v>267.3</v>
      </c>
      <c r="AB9006">
        <v>23.1</v>
      </c>
      <c r="AC9006">
        <v>9</v>
      </c>
      <c r="AD9006">
        <v>0</v>
      </c>
      <c r="AE9006" t="s">
        <v>27098</v>
      </c>
      <c r="AF9006" t="s">
        <v>27099</v>
      </c>
      <c r="AG9006">
        <v>0.11</v>
      </c>
      <c r="AH9006" t="s">
        <v>330</v>
      </c>
      <c r="AI9006" t="s">
        <v>9140</v>
      </c>
      <c r="AJ9006" t="s">
        <v>331</v>
      </c>
    </row>
    <row r="9007" spans="1:36" x14ac:dyDescent="0.25">
      <c r="A9007" t="s">
        <v>32</v>
      </c>
      <c r="B9007" t="s">
        <v>27100</v>
      </c>
      <c r="C9007">
        <f>YEAR(B9007)</f>
        <v>2024</v>
      </c>
      <c r="D9007">
        <v>87.8</v>
      </c>
      <c r="E9007">
        <v>68</v>
      </c>
      <c r="F9007">
        <v>80.5</v>
      </c>
      <c r="H9007" s="2">
        <f>IF(F9007-70.27&lt;=0,0,IF(F9007-70.27&lt;=1,1,2))</f>
        <v>2</v>
      </c>
      <c r="I9007">
        <v>95.9</v>
      </c>
      <c r="J9007">
        <v>68</v>
      </c>
      <c r="K9007">
        <v>84.1</v>
      </c>
      <c r="L9007">
        <v>69.3</v>
      </c>
      <c r="M9007">
        <v>69.5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25.7</v>
      </c>
      <c r="V9007">
        <v>12.8</v>
      </c>
      <c r="W9007">
        <v>309</v>
      </c>
      <c r="X9007">
        <v>1013.4</v>
      </c>
      <c r="Y9007">
        <v>17.600000000000001</v>
      </c>
      <c r="Z9007">
        <v>6.2</v>
      </c>
      <c r="AA9007">
        <v>266.3</v>
      </c>
      <c r="AB9007">
        <v>23</v>
      </c>
      <c r="AC9007">
        <v>9</v>
      </c>
      <c r="AD9007">
        <v>0</v>
      </c>
      <c r="AE9007" t="s">
        <v>27101</v>
      </c>
      <c r="AF9007" t="s">
        <v>27102</v>
      </c>
      <c r="AG9007">
        <v>0.14000000000000001</v>
      </c>
      <c r="AH9007" t="s">
        <v>330</v>
      </c>
      <c r="AI9007" t="s">
        <v>9140</v>
      </c>
      <c r="AJ9007" t="s">
        <v>331</v>
      </c>
    </row>
    <row r="9008" spans="1:36" x14ac:dyDescent="0.25">
      <c r="A9008" t="s">
        <v>32</v>
      </c>
      <c r="B9008" t="s">
        <v>27103</v>
      </c>
      <c r="C9008">
        <f>YEAR(B9008)</f>
        <v>2024</v>
      </c>
      <c r="D9008">
        <v>84.2</v>
      </c>
      <c r="E9008">
        <v>73.400000000000006</v>
      </c>
      <c r="F9008">
        <v>79.8</v>
      </c>
      <c r="H9008" s="2">
        <f>IF(F9008-70.27&lt;=0,0,IF(F9008-70.27&lt;=1,1,2))</f>
        <v>2</v>
      </c>
      <c r="I9008">
        <v>91</v>
      </c>
      <c r="J9008">
        <v>73.400000000000006</v>
      </c>
      <c r="K9008">
        <v>82.4</v>
      </c>
      <c r="L9008">
        <v>70</v>
      </c>
      <c r="M9008">
        <v>72.400000000000006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29.3</v>
      </c>
      <c r="V9008">
        <v>16.100000000000001</v>
      </c>
      <c r="W9008">
        <v>305</v>
      </c>
      <c r="X9008">
        <v>1013.3</v>
      </c>
      <c r="Y9008">
        <v>30.8</v>
      </c>
      <c r="Z9008">
        <v>6.2</v>
      </c>
      <c r="AA9008">
        <v>241.1</v>
      </c>
      <c r="AB9008">
        <v>20.8</v>
      </c>
      <c r="AC9008">
        <v>8</v>
      </c>
      <c r="AD9008">
        <v>0</v>
      </c>
      <c r="AE9008" t="s">
        <v>27104</v>
      </c>
      <c r="AF9008" t="s">
        <v>27105</v>
      </c>
      <c r="AG9008">
        <v>0.18</v>
      </c>
      <c r="AH9008" t="s">
        <v>36</v>
      </c>
      <c r="AI9008" t="s">
        <v>37</v>
      </c>
      <c r="AJ9008" t="s">
        <v>38</v>
      </c>
    </row>
    <row r="9009" spans="1:36" x14ac:dyDescent="0.25">
      <c r="A9009" t="s">
        <v>32</v>
      </c>
      <c r="B9009" t="s">
        <v>27106</v>
      </c>
      <c r="C9009">
        <f>YEAR(B9009)</f>
        <v>2024</v>
      </c>
      <c r="D9009">
        <v>84.2</v>
      </c>
      <c r="E9009">
        <v>71.599999999999994</v>
      </c>
      <c r="F9009">
        <v>79</v>
      </c>
      <c r="H9009" s="2">
        <f>IF(F9009-70.27&lt;=0,0,IF(F9009-70.27&lt;=1,1,2))</f>
        <v>2</v>
      </c>
      <c r="I9009">
        <v>85.7</v>
      </c>
      <c r="J9009">
        <v>71.599999999999994</v>
      </c>
      <c r="K9009">
        <v>79.599999999999994</v>
      </c>
      <c r="L9009">
        <v>63.6</v>
      </c>
      <c r="M9009">
        <v>59.6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28</v>
      </c>
      <c r="V9009">
        <v>17.2</v>
      </c>
      <c r="W9009">
        <v>313.10000000000002</v>
      </c>
      <c r="X9009">
        <v>1011.2</v>
      </c>
      <c r="Y9009">
        <v>27.8</v>
      </c>
      <c r="Z9009">
        <v>6.2</v>
      </c>
      <c r="AA9009">
        <v>266.60000000000002</v>
      </c>
      <c r="AB9009">
        <v>22.9</v>
      </c>
      <c r="AC9009">
        <v>9</v>
      </c>
      <c r="AD9009">
        <v>0</v>
      </c>
      <c r="AE9009" t="s">
        <v>27107</v>
      </c>
      <c r="AF9009" t="s">
        <v>27108</v>
      </c>
      <c r="AG9009">
        <v>0.21</v>
      </c>
      <c r="AH9009" t="s">
        <v>36</v>
      </c>
      <c r="AI9009" t="s">
        <v>37</v>
      </c>
      <c r="AJ9009" t="s">
        <v>38</v>
      </c>
    </row>
    <row r="9010" spans="1:36" x14ac:dyDescent="0.25">
      <c r="A9010" t="s">
        <v>32</v>
      </c>
      <c r="B9010" t="s">
        <v>27109</v>
      </c>
      <c r="C9010">
        <f>YEAR(B9010)</f>
        <v>2024</v>
      </c>
      <c r="D9010">
        <v>93.2</v>
      </c>
      <c r="E9010">
        <v>69.8</v>
      </c>
      <c r="F9010">
        <v>81</v>
      </c>
      <c r="H9010" s="2">
        <f>IF(F9010-70.27&lt;=0,0,IF(F9010-70.27&lt;=1,1,2))</f>
        <v>2</v>
      </c>
      <c r="I9010">
        <v>98.6</v>
      </c>
      <c r="J9010">
        <v>69.8</v>
      </c>
      <c r="K9010">
        <v>83.6</v>
      </c>
      <c r="L9010">
        <v>66.599999999999994</v>
      </c>
      <c r="M9010">
        <v>62.8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34.4</v>
      </c>
      <c r="V9010">
        <v>26.4</v>
      </c>
      <c r="W9010">
        <v>178.8</v>
      </c>
      <c r="X9010">
        <v>1005.6</v>
      </c>
      <c r="Y9010">
        <v>43.6</v>
      </c>
      <c r="Z9010">
        <v>6.2</v>
      </c>
      <c r="AA9010">
        <v>228.5</v>
      </c>
      <c r="AB9010">
        <v>19.8</v>
      </c>
      <c r="AC9010">
        <v>8</v>
      </c>
      <c r="AD9010">
        <v>0</v>
      </c>
      <c r="AE9010" t="s">
        <v>27110</v>
      </c>
      <c r="AF9010" t="s">
        <v>27111</v>
      </c>
      <c r="AG9010">
        <v>0.24</v>
      </c>
      <c r="AH9010" t="s">
        <v>36</v>
      </c>
      <c r="AI9010" t="s">
        <v>37</v>
      </c>
      <c r="AJ9010" t="s">
        <v>38</v>
      </c>
    </row>
    <row r="9011" spans="1:36" x14ac:dyDescent="0.25">
      <c r="A9011" t="s">
        <v>32</v>
      </c>
      <c r="B9011" t="s">
        <v>27112</v>
      </c>
      <c r="C9011">
        <f>YEAR(B9011)</f>
        <v>2024</v>
      </c>
      <c r="D9011">
        <v>86</v>
      </c>
      <c r="E9011">
        <v>73.400000000000006</v>
      </c>
      <c r="F9011">
        <v>80.099999999999994</v>
      </c>
      <c r="H9011" s="2">
        <f>IF(F9011-70.27&lt;=0,0,IF(F9011-70.27&lt;=1,1,2))</f>
        <v>2</v>
      </c>
      <c r="I9011">
        <v>92</v>
      </c>
      <c r="J9011">
        <v>73.400000000000006</v>
      </c>
      <c r="K9011">
        <v>82.5</v>
      </c>
      <c r="L9011">
        <v>70.400000000000006</v>
      </c>
      <c r="M9011">
        <v>73</v>
      </c>
      <c r="O9011">
        <v>8.9999999999999993E-3</v>
      </c>
      <c r="P9011">
        <v>100</v>
      </c>
      <c r="Q9011">
        <v>4.17</v>
      </c>
      <c r="R9011" t="s">
        <v>40</v>
      </c>
      <c r="S9011">
        <v>0</v>
      </c>
      <c r="T9011">
        <v>0</v>
      </c>
      <c r="U9011">
        <v>17.2</v>
      </c>
      <c r="V9011">
        <v>9.1999999999999993</v>
      </c>
      <c r="W9011">
        <v>332.8</v>
      </c>
      <c r="X9011">
        <v>1007.7</v>
      </c>
      <c r="Y9011">
        <v>42.2</v>
      </c>
      <c r="Z9011">
        <v>6.2</v>
      </c>
      <c r="AA9011">
        <v>229.6</v>
      </c>
      <c r="AB9011">
        <v>19.7</v>
      </c>
      <c r="AC9011">
        <v>8</v>
      </c>
      <c r="AD9011">
        <v>0</v>
      </c>
      <c r="AE9011" t="s">
        <v>27113</v>
      </c>
      <c r="AF9011" t="s">
        <v>27114</v>
      </c>
      <c r="AG9011">
        <v>0.25</v>
      </c>
      <c r="AH9011" t="s">
        <v>56</v>
      </c>
      <c r="AI9011" t="s">
        <v>65</v>
      </c>
      <c r="AJ9011" t="s">
        <v>40</v>
      </c>
    </row>
    <row r="9012" spans="1:36" x14ac:dyDescent="0.25">
      <c r="A9012" t="s">
        <v>32</v>
      </c>
      <c r="B9012" t="s">
        <v>27115</v>
      </c>
      <c r="C9012">
        <f>YEAR(B9012)</f>
        <v>2024</v>
      </c>
      <c r="D9012">
        <v>86</v>
      </c>
      <c r="E9012">
        <v>71.599999999999994</v>
      </c>
      <c r="F9012">
        <v>78.400000000000006</v>
      </c>
      <c r="H9012" s="2">
        <f>IF(F9012-70.27&lt;=0,0,IF(F9012-70.27&lt;=1,1,2))</f>
        <v>2</v>
      </c>
      <c r="I9012">
        <v>89.6</v>
      </c>
      <c r="J9012">
        <v>71.599999999999994</v>
      </c>
      <c r="K9012">
        <v>80.099999999999994</v>
      </c>
      <c r="L9012">
        <v>69.400000000000006</v>
      </c>
      <c r="M9012">
        <v>75.3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21.3</v>
      </c>
      <c r="V9012">
        <v>19.7</v>
      </c>
      <c r="W9012">
        <v>285.2</v>
      </c>
      <c r="X9012">
        <v>1012.3</v>
      </c>
      <c r="Y9012">
        <v>30.6</v>
      </c>
      <c r="Z9012">
        <v>6.2</v>
      </c>
      <c r="AA9012">
        <v>244.3</v>
      </c>
      <c r="AB9012">
        <v>21.2</v>
      </c>
      <c r="AC9012">
        <v>8</v>
      </c>
      <c r="AD9012">
        <v>0</v>
      </c>
      <c r="AE9012" t="s">
        <v>27116</v>
      </c>
      <c r="AF9012" t="s">
        <v>27117</v>
      </c>
      <c r="AG9012">
        <v>0.31</v>
      </c>
      <c r="AH9012" t="s">
        <v>36</v>
      </c>
      <c r="AI9012" t="s">
        <v>37</v>
      </c>
      <c r="AJ9012" t="s">
        <v>38</v>
      </c>
    </row>
    <row r="9013" spans="1:36" x14ac:dyDescent="0.25">
      <c r="A9013" t="s">
        <v>32</v>
      </c>
      <c r="B9013" t="s">
        <v>27118</v>
      </c>
      <c r="C9013">
        <f>YEAR(B9013)</f>
        <v>2024</v>
      </c>
      <c r="D9013">
        <v>87.8</v>
      </c>
      <c r="E9013">
        <v>73.400000000000006</v>
      </c>
      <c r="F9013">
        <v>80.3</v>
      </c>
      <c r="H9013" s="2">
        <f>IF(F9013-70.27&lt;=0,0,IF(F9013-70.27&lt;=1,1,2))</f>
        <v>2</v>
      </c>
      <c r="I9013">
        <v>92.7</v>
      </c>
      <c r="J9013">
        <v>73.400000000000006</v>
      </c>
      <c r="K9013">
        <v>82.9</v>
      </c>
      <c r="L9013">
        <v>68.900000000000006</v>
      </c>
      <c r="M9013">
        <v>69.2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23</v>
      </c>
      <c r="V9013">
        <v>17.2</v>
      </c>
      <c r="W9013">
        <v>257.39999999999998</v>
      </c>
      <c r="X9013">
        <v>1011.8</v>
      </c>
      <c r="Y9013">
        <v>30.4</v>
      </c>
      <c r="Z9013">
        <v>6.2</v>
      </c>
      <c r="AA9013">
        <v>234</v>
      </c>
      <c r="AB9013">
        <v>20.2</v>
      </c>
      <c r="AC9013">
        <v>8</v>
      </c>
      <c r="AD9013">
        <v>0</v>
      </c>
      <c r="AE9013" t="s">
        <v>27119</v>
      </c>
      <c r="AF9013" t="s">
        <v>27120</v>
      </c>
      <c r="AG9013">
        <v>0.34</v>
      </c>
      <c r="AH9013" t="s">
        <v>36</v>
      </c>
      <c r="AI9013" t="s">
        <v>37</v>
      </c>
      <c r="AJ9013" t="s">
        <v>38</v>
      </c>
    </row>
    <row r="9014" spans="1:36" x14ac:dyDescent="0.25">
      <c r="A9014" t="s">
        <v>32</v>
      </c>
      <c r="B9014" t="s">
        <v>27121</v>
      </c>
      <c r="C9014">
        <f>YEAR(B9014)</f>
        <v>2024</v>
      </c>
      <c r="D9014">
        <v>86</v>
      </c>
      <c r="E9014">
        <v>73.400000000000006</v>
      </c>
      <c r="F9014">
        <v>81.3</v>
      </c>
      <c r="H9014" s="2">
        <f>IF(F9014-70.27&lt;=0,0,IF(F9014-70.27&lt;=1,1,2))</f>
        <v>2</v>
      </c>
      <c r="I9014">
        <v>93.5</v>
      </c>
      <c r="J9014">
        <v>73.400000000000006</v>
      </c>
      <c r="K9014">
        <v>83.8</v>
      </c>
      <c r="L9014">
        <v>67.400000000000006</v>
      </c>
      <c r="M9014">
        <v>63.1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40.299999999999997</v>
      </c>
      <c r="V9014">
        <v>20.7</v>
      </c>
      <c r="W9014">
        <v>291.3</v>
      </c>
      <c r="X9014">
        <v>1010.8</v>
      </c>
      <c r="Y9014">
        <v>29.2</v>
      </c>
      <c r="Z9014">
        <v>6.2</v>
      </c>
      <c r="AA9014">
        <v>241.2</v>
      </c>
      <c r="AB9014">
        <v>20.9</v>
      </c>
      <c r="AC9014">
        <v>8</v>
      </c>
      <c r="AD9014">
        <v>0</v>
      </c>
      <c r="AE9014" t="s">
        <v>27122</v>
      </c>
      <c r="AF9014" t="s">
        <v>27123</v>
      </c>
      <c r="AG9014">
        <v>0.38</v>
      </c>
      <c r="AH9014" t="s">
        <v>36</v>
      </c>
      <c r="AI9014" t="s">
        <v>37</v>
      </c>
      <c r="AJ9014" t="s">
        <v>38</v>
      </c>
    </row>
    <row r="9015" spans="1:36" x14ac:dyDescent="0.25">
      <c r="A9015" t="s">
        <v>32</v>
      </c>
      <c r="B9015" t="s">
        <v>27124</v>
      </c>
      <c r="C9015">
        <f>YEAR(B9015)</f>
        <v>2024</v>
      </c>
      <c r="D9015">
        <v>82.4</v>
      </c>
      <c r="E9015">
        <v>73.400000000000006</v>
      </c>
      <c r="F9015">
        <v>77.400000000000006</v>
      </c>
      <c r="H9015" s="2">
        <f>IF(F9015-70.27&lt;=0,0,IF(F9015-70.27&lt;=1,1,2))</f>
        <v>2</v>
      </c>
      <c r="I9015">
        <v>82.9</v>
      </c>
      <c r="J9015">
        <v>73.400000000000006</v>
      </c>
      <c r="K9015">
        <v>77.8</v>
      </c>
      <c r="L9015">
        <v>61.2</v>
      </c>
      <c r="M9015">
        <v>57.8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28.9</v>
      </c>
      <c r="V9015">
        <v>24.2</v>
      </c>
      <c r="W9015">
        <v>285.3</v>
      </c>
      <c r="X9015">
        <v>1010.4</v>
      </c>
      <c r="Y9015">
        <v>35.299999999999997</v>
      </c>
      <c r="Z9015">
        <v>6.2</v>
      </c>
      <c r="AA9015">
        <v>213.7</v>
      </c>
      <c r="AB9015">
        <v>18.5</v>
      </c>
      <c r="AC9015">
        <v>7</v>
      </c>
      <c r="AD9015">
        <v>0</v>
      </c>
      <c r="AE9015" t="s">
        <v>27125</v>
      </c>
      <c r="AF9015" t="s">
        <v>27126</v>
      </c>
      <c r="AG9015">
        <v>0.41</v>
      </c>
      <c r="AH9015" t="s">
        <v>36</v>
      </c>
      <c r="AI9015" t="s">
        <v>37</v>
      </c>
      <c r="AJ9015" t="s">
        <v>38</v>
      </c>
    </row>
    <row r="9016" spans="1:36" x14ac:dyDescent="0.25">
      <c r="A9016" t="s">
        <v>32</v>
      </c>
      <c r="B9016" t="s">
        <v>27127</v>
      </c>
      <c r="C9016">
        <f>YEAR(B9016)</f>
        <v>2024</v>
      </c>
      <c r="D9016">
        <v>80.599999999999994</v>
      </c>
      <c r="E9016">
        <v>69.8</v>
      </c>
      <c r="F9016">
        <v>75.5</v>
      </c>
      <c r="H9016" s="2">
        <f>IF(F9016-70.27&lt;=0,0,IF(F9016-70.27&lt;=1,1,2))</f>
        <v>2</v>
      </c>
      <c r="I9016">
        <v>82.8</v>
      </c>
      <c r="J9016">
        <v>69.8</v>
      </c>
      <c r="K9016">
        <v>75.900000000000006</v>
      </c>
      <c r="L9016">
        <v>61.7</v>
      </c>
      <c r="M9016">
        <v>62.5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23.7</v>
      </c>
      <c r="V9016">
        <v>18.3</v>
      </c>
      <c r="W9016">
        <v>280.7</v>
      </c>
      <c r="X9016">
        <v>1010.1</v>
      </c>
      <c r="Y9016">
        <v>40.299999999999997</v>
      </c>
      <c r="Z9016">
        <v>6.2</v>
      </c>
      <c r="AA9016">
        <v>195.8</v>
      </c>
      <c r="AB9016">
        <v>16.8</v>
      </c>
      <c r="AC9016">
        <v>7</v>
      </c>
      <c r="AD9016">
        <v>0</v>
      </c>
      <c r="AE9016" t="s">
        <v>27128</v>
      </c>
      <c r="AF9016" t="s">
        <v>27129</v>
      </c>
      <c r="AG9016">
        <v>0.44</v>
      </c>
      <c r="AH9016" t="s">
        <v>36</v>
      </c>
      <c r="AI9016" t="s">
        <v>37</v>
      </c>
      <c r="AJ9016" t="s">
        <v>38</v>
      </c>
    </row>
    <row r="9017" spans="1:36" x14ac:dyDescent="0.25">
      <c r="A9017" t="s">
        <v>32</v>
      </c>
      <c r="B9017" t="s">
        <v>27130</v>
      </c>
      <c r="C9017">
        <f>YEAR(B9017)</f>
        <v>2024</v>
      </c>
      <c r="D9017">
        <v>82.4</v>
      </c>
      <c r="E9017">
        <v>66.2</v>
      </c>
      <c r="F9017">
        <v>73.900000000000006</v>
      </c>
      <c r="H9017" s="2">
        <f>IF(F9017-70.27&lt;=0,0,IF(F9017-70.27&lt;=1,1,2))</f>
        <v>2</v>
      </c>
      <c r="I9017">
        <v>85.4</v>
      </c>
      <c r="J9017">
        <v>66.2</v>
      </c>
      <c r="K9017">
        <v>74.400000000000006</v>
      </c>
      <c r="L9017">
        <v>64</v>
      </c>
      <c r="M9017">
        <v>72.099999999999994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21.9</v>
      </c>
      <c r="V9017">
        <v>10.199999999999999</v>
      </c>
      <c r="W9017">
        <v>138.5</v>
      </c>
      <c r="X9017">
        <v>1013.8</v>
      </c>
      <c r="Y9017">
        <v>27.8</v>
      </c>
      <c r="Z9017">
        <v>6.2</v>
      </c>
      <c r="AA9017">
        <v>205</v>
      </c>
      <c r="AB9017">
        <v>17.7</v>
      </c>
      <c r="AC9017">
        <v>7</v>
      </c>
      <c r="AD9017">
        <v>0</v>
      </c>
      <c r="AE9017" t="s">
        <v>27131</v>
      </c>
      <c r="AF9017" t="s">
        <v>27132</v>
      </c>
      <c r="AG9017">
        <v>0.48</v>
      </c>
      <c r="AH9017" t="s">
        <v>36</v>
      </c>
      <c r="AI9017" t="s">
        <v>37</v>
      </c>
      <c r="AJ9017" t="s">
        <v>38</v>
      </c>
    </row>
    <row r="9018" spans="1:36" x14ac:dyDescent="0.25">
      <c r="A9018" t="s">
        <v>32</v>
      </c>
      <c r="B9018" t="s">
        <v>27133</v>
      </c>
      <c r="C9018">
        <f>YEAR(B9018)</f>
        <v>2024</v>
      </c>
      <c r="D9018">
        <v>80.599999999999994</v>
      </c>
      <c r="E9018">
        <v>66.2</v>
      </c>
      <c r="F9018">
        <v>72.5</v>
      </c>
      <c r="H9018" s="2">
        <f>IF(F9018-70.27&lt;=0,0,IF(F9018-70.27&lt;=1,1,2))</f>
        <v>2</v>
      </c>
      <c r="I9018">
        <v>83.3</v>
      </c>
      <c r="J9018">
        <v>66.2</v>
      </c>
      <c r="K9018">
        <v>72.7</v>
      </c>
      <c r="L9018">
        <v>65.5</v>
      </c>
      <c r="M9018">
        <v>79.3</v>
      </c>
      <c r="O9018">
        <v>0.20399999999999999</v>
      </c>
      <c r="P9018">
        <v>100</v>
      </c>
      <c r="Q9018">
        <v>8.33</v>
      </c>
      <c r="R9018" t="s">
        <v>40</v>
      </c>
      <c r="S9018">
        <v>0</v>
      </c>
      <c r="T9018">
        <v>0</v>
      </c>
      <c r="U9018">
        <v>18.8</v>
      </c>
      <c r="V9018">
        <v>14.9</v>
      </c>
      <c r="W9018">
        <v>160.19999999999999</v>
      </c>
      <c r="X9018">
        <v>1014.7</v>
      </c>
      <c r="Y9018">
        <v>39.4</v>
      </c>
      <c r="Z9018">
        <v>6</v>
      </c>
      <c r="AA9018">
        <v>201.9</v>
      </c>
      <c r="AB9018">
        <v>17.399999999999999</v>
      </c>
      <c r="AC9018">
        <v>6</v>
      </c>
      <c r="AD9018">
        <v>0</v>
      </c>
      <c r="AE9018" t="s">
        <v>27134</v>
      </c>
      <c r="AF9018" t="s">
        <v>27135</v>
      </c>
      <c r="AG9018">
        <v>0.5</v>
      </c>
      <c r="AH9018" t="s">
        <v>56</v>
      </c>
      <c r="AI9018" t="s">
        <v>121</v>
      </c>
      <c r="AJ9018" t="s">
        <v>40</v>
      </c>
    </row>
    <row r="9019" spans="1:36" x14ac:dyDescent="0.25">
      <c r="A9019" t="s">
        <v>32</v>
      </c>
      <c r="B9019" t="s">
        <v>27136</v>
      </c>
      <c r="C9019">
        <f>YEAR(B9019)</f>
        <v>2024</v>
      </c>
      <c r="D9019">
        <v>80.599999999999994</v>
      </c>
      <c r="E9019">
        <v>66.2</v>
      </c>
      <c r="F9019">
        <v>73.8</v>
      </c>
      <c r="H9019" s="2">
        <f>IF(F9019-70.27&lt;=0,0,IF(F9019-70.27&lt;=1,1,2))</f>
        <v>2</v>
      </c>
      <c r="I9019">
        <v>83.3</v>
      </c>
      <c r="J9019">
        <v>66.2</v>
      </c>
      <c r="K9019">
        <v>74.099999999999994</v>
      </c>
      <c r="L9019">
        <v>67.599999999999994</v>
      </c>
      <c r="M9019">
        <v>81.8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21.3</v>
      </c>
      <c r="V9019">
        <v>9.1999999999999993</v>
      </c>
      <c r="W9019">
        <v>311.5</v>
      </c>
      <c r="X9019">
        <v>1013.7</v>
      </c>
      <c r="Y9019">
        <v>40.700000000000003</v>
      </c>
      <c r="Z9019">
        <v>6.2</v>
      </c>
      <c r="AA9019">
        <v>240.1</v>
      </c>
      <c r="AB9019">
        <v>20.6</v>
      </c>
      <c r="AC9019">
        <v>8</v>
      </c>
      <c r="AD9019">
        <v>0</v>
      </c>
      <c r="AE9019" t="s">
        <v>27137</v>
      </c>
      <c r="AF9019" t="s">
        <v>27138</v>
      </c>
      <c r="AG9019">
        <v>0.54</v>
      </c>
      <c r="AH9019" t="s">
        <v>36</v>
      </c>
      <c r="AI9019" t="s">
        <v>37</v>
      </c>
      <c r="AJ9019" t="s">
        <v>38</v>
      </c>
    </row>
    <row r="9020" spans="1:36" x14ac:dyDescent="0.25">
      <c r="A9020" t="s">
        <v>32</v>
      </c>
      <c r="B9020" t="s">
        <v>27139</v>
      </c>
      <c r="C9020">
        <f>YEAR(B9020)</f>
        <v>2024</v>
      </c>
      <c r="D9020">
        <v>80.599999999999994</v>
      </c>
      <c r="E9020">
        <v>71.599999999999994</v>
      </c>
      <c r="F9020">
        <v>76.3</v>
      </c>
      <c r="H9020" s="2">
        <f>IF(F9020-70.27&lt;=0,0,IF(F9020-70.27&lt;=1,1,2))</f>
        <v>2</v>
      </c>
      <c r="I9020">
        <v>83.3</v>
      </c>
      <c r="J9020">
        <v>71.599999999999994</v>
      </c>
      <c r="K9020">
        <v>76.599999999999994</v>
      </c>
      <c r="L9020">
        <v>66.3</v>
      </c>
      <c r="M9020">
        <v>71.900000000000006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25.3</v>
      </c>
      <c r="V9020">
        <v>12.8</v>
      </c>
      <c r="W9020">
        <v>320.5</v>
      </c>
      <c r="X9020">
        <v>1014.6</v>
      </c>
      <c r="Y9020">
        <v>42.4</v>
      </c>
      <c r="Z9020">
        <v>6.2</v>
      </c>
      <c r="AA9020">
        <v>206.8</v>
      </c>
      <c r="AB9020">
        <v>17.899999999999999</v>
      </c>
      <c r="AC9020">
        <v>8</v>
      </c>
      <c r="AD9020">
        <v>0</v>
      </c>
      <c r="AE9020" t="s">
        <v>27140</v>
      </c>
      <c r="AF9020" t="s">
        <v>27141</v>
      </c>
      <c r="AG9020">
        <v>0.57999999999999996</v>
      </c>
      <c r="AH9020" t="s">
        <v>36</v>
      </c>
      <c r="AI9020" t="s">
        <v>37</v>
      </c>
      <c r="AJ9020" t="s">
        <v>38</v>
      </c>
    </row>
    <row r="9021" spans="1:36" x14ac:dyDescent="0.25">
      <c r="A9021" t="s">
        <v>32</v>
      </c>
      <c r="B9021" t="s">
        <v>27142</v>
      </c>
      <c r="C9021">
        <f>YEAR(B9021)</f>
        <v>2024</v>
      </c>
      <c r="D9021">
        <v>78.8</v>
      </c>
      <c r="E9021">
        <v>70.900000000000006</v>
      </c>
      <c r="F9021">
        <v>75.599999999999994</v>
      </c>
      <c r="H9021" s="2">
        <f>IF(F9021-70.27&lt;=0,0,IF(F9021-70.27&lt;=1,1,2))</f>
        <v>2</v>
      </c>
      <c r="I9021">
        <v>78.8</v>
      </c>
      <c r="J9021">
        <v>70.900000000000006</v>
      </c>
      <c r="K9021">
        <v>75.599999999999994</v>
      </c>
      <c r="L9021">
        <v>64.900000000000006</v>
      </c>
      <c r="M9021">
        <v>69.5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32</v>
      </c>
      <c r="V9021">
        <v>20.8</v>
      </c>
      <c r="W9021">
        <v>314.89999999999998</v>
      </c>
      <c r="X9021">
        <v>1015.7</v>
      </c>
      <c r="Y9021">
        <v>50</v>
      </c>
      <c r="Z9021">
        <v>6.2</v>
      </c>
      <c r="AA9021">
        <v>201.5</v>
      </c>
      <c r="AB9021">
        <v>17.3</v>
      </c>
      <c r="AC9021">
        <v>7</v>
      </c>
      <c r="AD9021">
        <v>0</v>
      </c>
      <c r="AE9021" t="s">
        <v>27143</v>
      </c>
      <c r="AF9021" t="s">
        <v>27144</v>
      </c>
      <c r="AG9021">
        <v>0.61</v>
      </c>
      <c r="AH9021" t="s">
        <v>36</v>
      </c>
      <c r="AI9021" t="s">
        <v>37</v>
      </c>
      <c r="AJ9021" t="s">
        <v>38</v>
      </c>
    </row>
    <row r="9022" spans="1:36" x14ac:dyDescent="0.25">
      <c r="A9022" t="s">
        <v>32</v>
      </c>
      <c r="B9022" t="s">
        <v>27145</v>
      </c>
      <c r="C9022">
        <f>YEAR(B9022)</f>
        <v>2024</v>
      </c>
      <c r="D9022">
        <v>78.8</v>
      </c>
      <c r="E9022">
        <v>73.400000000000006</v>
      </c>
      <c r="F9022">
        <v>75</v>
      </c>
      <c r="H9022" s="2">
        <f>IF(F9022-70.27&lt;=0,0,IF(F9022-70.27&lt;=1,1,2))</f>
        <v>2</v>
      </c>
      <c r="I9022">
        <v>78.8</v>
      </c>
      <c r="J9022">
        <v>73.400000000000006</v>
      </c>
      <c r="K9022">
        <v>75</v>
      </c>
      <c r="L9022">
        <v>60.1</v>
      </c>
      <c r="M9022">
        <v>60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37.799999999999997</v>
      </c>
      <c r="V9022">
        <v>20.8</v>
      </c>
      <c r="W9022">
        <v>315.3</v>
      </c>
      <c r="X9022">
        <v>1016.3</v>
      </c>
      <c r="Y9022">
        <v>42.6</v>
      </c>
      <c r="Z9022">
        <v>6.2</v>
      </c>
      <c r="AA9022">
        <v>207.2</v>
      </c>
      <c r="AB9022">
        <v>17.899999999999999</v>
      </c>
      <c r="AC9022">
        <v>7</v>
      </c>
      <c r="AD9022">
        <v>0</v>
      </c>
      <c r="AE9022" t="s">
        <v>27146</v>
      </c>
      <c r="AF9022" t="s">
        <v>27147</v>
      </c>
      <c r="AG9022">
        <v>0.65</v>
      </c>
      <c r="AH9022" t="s">
        <v>36</v>
      </c>
      <c r="AI9022" t="s">
        <v>37</v>
      </c>
      <c r="AJ9022" t="s">
        <v>38</v>
      </c>
    </row>
    <row r="9023" spans="1:36" x14ac:dyDescent="0.25">
      <c r="A9023" t="s">
        <v>32</v>
      </c>
      <c r="B9023" t="s">
        <v>27148</v>
      </c>
      <c r="C9023">
        <f>YEAR(B9023)</f>
        <v>2024</v>
      </c>
      <c r="D9023">
        <v>80.599999999999994</v>
      </c>
      <c r="E9023">
        <v>68</v>
      </c>
      <c r="F9023">
        <v>74.8</v>
      </c>
      <c r="H9023" s="2">
        <f>IF(F9023-70.27&lt;=0,0,IF(F9023-70.27&lt;=1,1,2))</f>
        <v>2</v>
      </c>
      <c r="I9023">
        <v>82.3</v>
      </c>
      <c r="J9023">
        <v>68</v>
      </c>
      <c r="K9023">
        <v>74.8</v>
      </c>
      <c r="L9023">
        <v>62.2</v>
      </c>
      <c r="M9023">
        <v>65.2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27.3</v>
      </c>
      <c r="V9023">
        <v>15</v>
      </c>
      <c r="W9023">
        <v>310.2</v>
      </c>
      <c r="X9023">
        <v>1015.3</v>
      </c>
      <c r="Y9023">
        <v>39.799999999999997</v>
      </c>
      <c r="Z9023">
        <v>6.2</v>
      </c>
      <c r="AA9023">
        <v>220.6</v>
      </c>
      <c r="AB9023">
        <v>19.100000000000001</v>
      </c>
      <c r="AC9023">
        <v>7</v>
      </c>
      <c r="AD9023">
        <v>0</v>
      </c>
      <c r="AE9023" t="s">
        <v>27149</v>
      </c>
      <c r="AF9023" t="s">
        <v>27150</v>
      </c>
      <c r="AG9023">
        <v>0.68</v>
      </c>
      <c r="AH9023" t="s">
        <v>36</v>
      </c>
      <c r="AI9023" t="s">
        <v>37</v>
      </c>
      <c r="AJ9023" t="s">
        <v>38</v>
      </c>
    </row>
    <row r="9024" spans="1:36" x14ac:dyDescent="0.25">
      <c r="A9024" t="s">
        <v>32</v>
      </c>
      <c r="B9024" t="s">
        <v>27151</v>
      </c>
      <c r="C9024">
        <f>YEAR(B9024)</f>
        <v>2024</v>
      </c>
      <c r="D9024">
        <v>80.599999999999994</v>
      </c>
      <c r="E9024">
        <v>65.599999999999994</v>
      </c>
      <c r="F9024">
        <v>74.3</v>
      </c>
      <c r="H9024" s="2">
        <f>IF(F9024-70.27&lt;=0,0,IF(F9024-70.27&lt;=1,1,2))</f>
        <v>2</v>
      </c>
      <c r="I9024">
        <v>82.3</v>
      </c>
      <c r="J9024">
        <v>65.599999999999994</v>
      </c>
      <c r="K9024">
        <v>74.599999999999994</v>
      </c>
      <c r="L9024">
        <v>62.7</v>
      </c>
      <c r="M9024">
        <v>68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20.100000000000001</v>
      </c>
      <c r="V9024">
        <v>8.1</v>
      </c>
      <c r="W9024">
        <v>302.10000000000002</v>
      </c>
      <c r="X9024">
        <v>1016.1</v>
      </c>
      <c r="Y9024">
        <v>27.6</v>
      </c>
      <c r="Z9024">
        <v>6.2</v>
      </c>
      <c r="AA9024">
        <v>231.7</v>
      </c>
      <c r="AB9024">
        <v>20.100000000000001</v>
      </c>
      <c r="AC9024">
        <v>8</v>
      </c>
      <c r="AD9024">
        <v>0</v>
      </c>
      <c r="AE9024" t="s">
        <v>27152</v>
      </c>
      <c r="AF9024" t="s">
        <v>27153</v>
      </c>
      <c r="AG9024">
        <v>0.75</v>
      </c>
      <c r="AH9024" t="s">
        <v>36</v>
      </c>
      <c r="AI9024" t="s">
        <v>37</v>
      </c>
      <c r="AJ9024" t="s">
        <v>38</v>
      </c>
    </row>
    <row r="9025" spans="1:36" x14ac:dyDescent="0.25">
      <c r="A9025" t="s">
        <v>32</v>
      </c>
      <c r="B9025" t="s">
        <v>27154</v>
      </c>
      <c r="C9025">
        <f>YEAR(B9025)</f>
        <v>2024</v>
      </c>
      <c r="D9025">
        <v>80.599999999999994</v>
      </c>
      <c r="E9025">
        <v>64.400000000000006</v>
      </c>
      <c r="F9025">
        <v>72</v>
      </c>
      <c r="H9025" s="2">
        <f>IF(F9025-70.27&lt;=0,0,IF(F9025-70.27&lt;=1,1,2))</f>
        <v>2</v>
      </c>
      <c r="I9025">
        <v>84.6</v>
      </c>
      <c r="J9025">
        <v>64.400000000000006</v>
      </c>
      <c r="K9025">
        <v>72.400000000000006</v>
      </c>
      <c r="L9025">
        <v>63.6</v>
      </c>
      <c r="M9025">
        <v>75.8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20.8</v>
      </c>
      <c r="V9025">
        <v>9.1999999999999993</v>
      </c>
      <c r="W9025">
        <v>248.2</v>
      </c>
      <c r="X9025">
        <v>1017.2</v>
      </c>
      <c r="Y9025">
        <v>12.2</v>
      </c>
      <c r="Z9025">
        <v>6.2</v>
      </c>
      <c r="AA9025">
        <v>235.4</v>
      </c>
      <c r="AB9025">
        <v>20.5</v>
      </c>
      <c r="AC9025">
        <v>8</v>
      </c>
      <c r="AD9025">
        <v>0</v>
      </c>
      <c r="AE9025" t="s">
        <v>27155</v>
      </c>
      <c r="AF9025" t="s">
        <v>27156</v>
      </c>
      <c r="AG9025">
        <v>0.75</v>
      </c>
      <c r="AH9025" t="s">
        <v>330</v>
      </c>
      <c r="AI9025" t="s">
        <v>9140</v>
      </c>
      <c r="AJ9025" t="s">
        <v>331</v>
      </c>
    </row>
    <row r="9026" spans="1:36" x14ac:dyDescent="0.25">
      <c r="A9026" t="s">
        <v>32</v>
      </c>
      <c r="B9026" t="s">
        <v>27157</v>
      </c>
      <c r="C9026">
        <f>YEAR(B9026)</f>
        <v>2024</v>
      </c>
      <c r="D9026">
        <v>82.4</v>
      </c>
      <c r="E9026">
        <v>64.400000000000006</v>
      </c>
      <c r="F9026">
        <v>73.599999999999994</v>
      </c>
      <c r="H9026" s="2">
        <f>IF(F9026-70.27&lt;=0,0,IF(F9026-70.27&lt;=1,1,2))</f>
        <v>2</v>
      </c>
      <c r="I9026">
        <v>85.4</v>
      </c>
      <c r="J9026">
        <v>64.400000000000006</v>
      </c>
      <c r="K9026">
        <v>74.3</v>
      </c>
      <c r="L9026">
        <v>65.2</v>
      </c>
      <c r="M9026">
        <v>75.599999999999994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22.4</v>
      </c>
      <c r="V9026">
        <v>11.4</v>
      </c>
      <c r="W9026">
        <v>276.89999999999998</v>
      </c>
      <c r="X9026">
        <v>1016.1</v>
      </c>
      <c r="Y9026">
        <v>6.2</v>
      </c>
      <c r="Z9026">
        <v>6.2</v>
      </c>
      <c r="AA9026">
        <v>232.4</v>
      </c>
      <c r="AB9026">
        <v>19.899999999999999</v>
      </c>
      <c r="AC9026">
        <v>8</v>
      </c>
      <c r="AD9026">
        <v>0</v>
      </c>
      <c r="AE9026" t="s">
        <v>27158</v>
      </c>
      <c r="AF9026" t="s">
        <v>27159</v>
      </c>
      <c r="AG9026">
        <v>0.78</v>
      </c>
      <c r="AH9026" t="s">
        <v>330</v>
      </c>
      <c r="AI9026" t="s">
        <v>9140</v>
      </c>
      <c r="AJ9026" t="s">
        <v>331</v>
      </c>
    </row>
    <row r="9027" spans="1:36" x14ac:dyDescent="0.25">
      <c r="A9027" t="s">
        <v>32</v>
      </c>
      <c r="B9027" t="s">
        <v>27160</v>
      </c>
      <c r="C9027">
        <f>YEAR(B9027)</f>
        <v>2024</v>
      </c>
      <c r="D9027">
        <v>84.2</v>
      </c>
      <c r="E9027">
        <v>66.2</v>
      </c>
      <c r="F9027">
        <v>73.900000000000006</v>
      </c>
      <c r="H9027" s="2">
        <f>IF(F9027-70.27&lt;=0,0,IF(F9027-70.27&lt;=1,1,2))</f>
        <v>2</v>
      </c>
      <c r="I9027">
        <v>86.2</v>
      </c>
      <c r="J9027">
        <v>66.2</v>
      </c>
      <c r="K9027">
        <v>74.400000000000006</v>
      </c>
      <c r="L9027">
        <v>66.8</v>
      </c>
      <c r="M9027">
        <v>80.8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21.9</v>
      </c>
      <c r="V9027">
        <v>8.1</v>
      </c>
      <c r="W9027">
        <v>188.8</v>
      </c>
      <c r="X9027">
        <v>1014.2</v>
      </c>
      <c r="Y9027">
        <v>10.4</v>
      </c>
      <c r="Z9027">
        <v>6.2</v>
      </c>
      <c r="AA9027">
        <v>232.5</v>
      </c>
      <c r="AB9027">
        <v>19.899999999999999</v>
      </c>
      <c r="AC9027">
        <v>8</v>
      </c>
      <c r="AD9027">
        <v>0</v>
      </c>
      <c r="AE9027" t="s">
        <v>27161</v>
      </c>
      <c r="AF9027" t="s">
        <v>27162</v>
      </c>
      <c r="AG9027">
        <v>0.82</v>
      </c>
      <c r="AH9027" t="s">
        <v>330</v>
      </c>
      <c r="AI9027" t="s">
        <v>9140</v>
      </c>
      <c r="AJ9027" t="s">
        <v>331</v>
      </c>
    </row>
    <row r="9028" spans="1:36" x14ac:dyDescent="0.25">
      <c r="A9028" t="s">
        <v>32</v>
      </c>
      <c r="B9028" t="s">
        <v>27163</v>
      </c>
      <c r="C9028">
        <f>YEAR(B9028)</f>
        <v>2024</v>
      </c>
      <c r="D9028">
        <v>80.7</v>
      </c>
      <c r="E9028">
        <v>66.2</v>
      </c>
      <c r="F9028">
        <v>74</v>
      </c>
      <c r="H9028" s="2">
        <f>IF(F9028-70.27&lt;=0,0,IF(F9028-70.27&lt;=1,1,2))</f>
        <v>2</v>
      </c>
      <c r="I9028">
        <v>84.7</v>
      </c>
      <c r="J9028">
        <v>66.2</v>
      </c>
      <c r="K9028">
        <v>75.099999999999994</v>
      </c>
      <c r="L9028">
        <v>66.5</v>
      </c>
      <c r="M9028">
        <v>77.7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17.2</v>
      </c>
      <c r="V9028">
        <v>11.4</v>
      </c>
      <c r="W9028">
        <v>230.3</v>
      </c>
      <c r="X9028">
        <v>1012.4</v>
      </c>
      <c r="Y9028">
        <v>8.1</v>
      </c>
      <c r="Z9028">
        <v>6.2</v>
      </c>
      <c r="AA9028">
        <v>231.4</v>
      </c>
      <c r="AB9028">
        <v>19.8</v>
      </c>
      <c r="AC9028">
        <v>8</v>
      </c>
      <c r="AD9028">
        <v>0</v>
      </c>
      <c r="AE9028" t="s">
        <v>27164</v>
      </c>
      <c r="AF9028" t="s">
        <v>27165</v>
      </c>
      <c r="AG9028">
        <v>0.85</v>
      </c>
      <c r="AH9028" t="s">
        <v>330</v>
      </c>
      <c r="AI9028" t="s">
        <v>9140</v>
      </c>
      <c r="AJ9028" t="s">
        <v>331</v>
      </c>
    </row>
    <row r="9029" spans="1:36" x14ac:dyDescent="0.25">
      <c r="A9029" t="s">
        <v>32</v>
      </c>
      <c r="B9029" t="s">
        <v>27166</v>
      </c>
      <c r="C9029">
        <f>YEAR(B9029)</f>
        <v>2024</v>
      </c>
      <c r="D9029">
        <v>84.2</v>
      </c>
      <c r="E9029">
        <v>66.2</v>
      </c>
      <c r="F9029">
        <v>76.400000000000006</v>
      </c>
      <c r="H9029" s="2">
        <f>IF(F9029-70.27&lt;=0,0,IF(F9029-70.27&lt;=1,1,2))</f>
        <v>2</v>
      </c>
      <c r="I9029">
        <v>92.5</v>
      </c>
      <c r="J9029">
        <v>66.2</v>
      </c>
      <c r="K9029">
        <v>78.900000000000006</v>
      </c>
      <c r="L9029">
        <v>67.5</v>
      </c>
      <c r="M9029">
        <v>74.900000000000006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22.4</v>
      </c>
      <c r="V9029">
        <v>19.7</v>
      </c>
      <c r="W9029">
        <v>220.7</v>
      </c>
      <c r="X9029">
        <v>1010.5</v>
      </c>
      <c r="Y9029">
        <v>10.4</v>
      </c>
      <c r="Z9029">
        <v>6.2</v>
      </c>
      <c r="AA9029">
        <v>224.9</v>
      </c>
      <c r="AB9029">
        <v>19.5</v>
      </c>
      <c r="AC9029">
        <v>8</v>
      </c>
      <c r="AD9029">
        <v>0</v>
      </c>
      <c r="AE9029" t="s">
        <v>27167</v>
      </c>
      <c r="AF9029" t="s">
        <v>27168</v>
      </c>
      <c r="AG9029">
        <v>0.88</v>
      </c>
      <c r="AH9029" t="s">
        <v>330</v>
      </c>
      <c r="AI9029" t="s">
        <v>9140</v>
      </c>
      <c r="AJ9029" t="s">
        <v>331</v>
      </c>
    </row>
    <row r="9030" spans="1:36" x14ac:dyDescent="0.25">
      <c r="A9030" t="s">
        <v>32</v>
      </c>
      <c r="B9030" t="s">
        <v>27169</v>
      </c>
      <c r="C9030">
        <f>YEAR(B9030)</f>
        <v>2024</v>
      </c>
      <c r="D9030">
        <v>78.8</v>
      </c>
      <c r="E9030">
        <v>71.599999999999994</v>
      </c>
      <c r="F9030">
        <v>75.3</v>
      </c>
      <c r="H9030" s="2">
        <f>IF(F9030-70.27&lt;=0,0,IF(F9030-70.27&lt;=1,1,2))</f>
        <v>2</v>
      </c>
      <c r="I9030">
        <v>78.8</v>
      </c>
      <c r="J9030">
        <v>71.599999999999994</v>
      </c>
      <c r="K9030">
        <v>75.3</v>
      </c>
      <c r="L9030">
        <v>62</v>
      </c>
      <c r="M9030">
        <v>63.4</v>
      </c>
      <c r="O9030">
        <v>1.9E-2</v>
      </c>
      <c r="P9030">
        <v>100</v>
      </c>
      <c r="Q9030">
        <v>4.17</v>
      </c>
      <c r="R9030" t="s">
        <v>40</v>
      </c>
      <c r="S9030">
        <v>0</v>
      </c>
      <c r="T9030">
        <v>0</v>
      </c>
      <c r="U9030">
        <v>30</v>
      </c>
      <c r="V9030">
        <v>20.8</v>
      </c>
      <c r="W9030">
        <v>318.39999999999998</v>
      </c>
      <c r="X9030">
        <v>1011.9</v>
      </c>
      <c r="Y9030">
        <v>38.299999999999997</v>
      </c>
      <c r="Z9030">
        <v>6.2</v>
      </c>
      <c r="AA9030">
        <v>181.5</v>
      </c>
      <c r="AB9030">
        <v>15.6</v>
      </c>
      <c r="AC9030">
        <v>6</v>
      </c>
      <c r="AD9030">
        <v>0</v>
      </c>
      <c r="AE9030" t="s">
        <v>27170</v>
      </c>
      <c r="AF9030" t="s">
        <v>27171</v>
      </c>
      <c r="AG9030">
        <v>0.92</v>
      </c>
      <c r="AH9030" t="s">
        <v>56</v>
      </c>
      <c r="AI9030" t="s">
        <v>78</v>
      </c>
      <c r="AJ9030" t="s">
        <v>40</v>
      </c>
    </row>
    <row r="9031" spans="1:36" x14ac:dyDescent="0.25">
      <c r="A9031" t="s">
        <v>32</v>
      </c>
      <c r="B9031" t="s">
        <v>27172</v>
      </c>
      <c r="C9031">
        <f>YEAR(B9031)</f>
        <v>2024</v>
      </c>
      <c r="D9031">
        <v>78.8</v>
      </c>
      <c r="E9031">
        <v>62.6</v>
      </c>
      <c r="F9031">
        <v>69.8</v>
      </c>
      <c r="H9031" s="2">
        <f>IF(F9031-70.27&lt;=0,0,IF(F9031-70.27&lt;=1,1,2))</f>
        <v>0</v>
      </c>
      <c r="I9031">
        <v>78.8</v>
      </c>
      <c r="J9031">
        <v>62.6</v>
      </c>
      <c r="K9031">
        <v>69.8</v>
      </c>
      <c r="L9031">
        <v>60</v>
      </c>
      <c r="M9031">
        <v>71.900000000000006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18.3</v>
      </c>
      <c r="V9031">
        <v>8.1</v>
      </c>
      <c r="W9031">
        <v>150.9</v>
      </c>
      <c r="X9031">
        <v>1012.7</v>
      </c>
      <c r="Y9031">
        <v>27.8</v>
      </c>
      <c r="Z9031">
        <v>6.2</v>
      </c>
      <c r="AA9031">
        <v>223.3</v>
      </c>
      <c r="AB9031">
        <v>19.2</v>
      </c>
      <c r="AC9031">
        <v>8</v>
      </c>
      <c r="AD9031">
        <v>0</v>
      </c>
      <c r="AE9031" t="s">
        <v>27173</v>
      </c>
      <c r="AF9031" t="s">
        <v>27174</v>
      </c>
      <c r="AG9031">
        <v>0.95</v>
      </c>
      <c r="AH9031" t="s">
        <v>36</v>
      </c>
      <c r="AI9031" t="s">
        <v>37</v>
      </c>
      <c r="AJ9031" t="s">
        <v>38</v>
      </c>
    </row>
    <row r="9032" spans="1:36" x14ac:dyDescent="0.25">
      <c r="A9032" t="s">
        <v>32</v>
      </c>
      <c r="B9032" t="s">
        <v>27175</v>
      </c>
      <c r="C9032">
        <f>YEAR(B9032)</f>
        <v>2024</v>
      </c>
      <c r="D9032">
        <v>77</v>
      </c>
      <c r="E9032">
        <v>62.6</v>
      </c>
      <c r="F9032">
        <v>69.5</v>
      </c>
      <c r="H9032" s="2">
        <f>IF(F9032-70.27&lt;=0,0,IF(F9032-70.27&lt;=1,1,2))</f>
        <v>0</v>
      </c>
      <c r="I9032">
        <v>77</v>
      </c>
      <c r="J9032">
        <v>62.6</v>
      </c>
      <c r="K9032">
        <v>69.5</v>
      </c>
      <c r="L9032">
        <v>60.5</v>
      </c>
      <c r="M9032">
        <v>73.8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17.899999999999999</v>
      </c>
      <c r="V9032">
        <v>9.1999999999999993</v>
      </c>
      <c r="W9032">
        <v>175.6</v>
      </c>
      <c r="X9032">
        <v>1013.7</v>
      </c>
      <c r="Y9032">
        <v>26.7</v>
      </c>
      <c r="Z9032">
        <v>6.2</v>
      </c>
      <c r="AA9032">
        <v>0</v>
      </c>
      <c r="AB9032">
        <v>0</v>
      </c>
      <c r="AC9032">
        <v>0</v>
      </c>
      <c r="AD9032">
        <v>0</v>
      </c>
      <c r="AE9032" t="s">
        <v>27176</v>
      </c>
      <c r="AF9032" t="s">
        <v>27177</v>
      </c>
      <c r="AG9032">
        <v>0</v>
      </c>
      <c r="AH9032" t="s">
        <v>36</v>
      </c>
      <c r="AI9032" t="s">
        <v>37</v>
      </c>
      <c r="AJ9032" t="s">
        <v>38</v>
      </c>
    </row>
    <row r="9033" spans="1:36" x14ac:dyDescent="0.25">
      <c r="A9033" t="s">
        <v>32</v>
      </c>
      <c r="B9033" t="s">
        <v>27178</v>
      </c>
      <c r="C9033">
        <f>YEAR(B9033)</f>
        <v>2024</v>
      </c>
      <c r="D9033">
        <v>78.8</v>
      </c>
      <c r="E9033">
        <v>59</v>
      </c>
      <c r="F9033">
        <v>70</v>
      </c>
      <c r="H9033" s="2">
        <f>IF(F9033-70.27&lt;=0,0,IF(F9033-70.27&lt;=1,1,2))</f>
        <v>0</v>
      </c>
      <c r="I9033">
        <v>78.8</v>
      </c>
      <c r="J9033">
        <v>59</v>
      </c>
      <c r="K9033">
        <v>70</v>
      </c>
      <c r="L9033">
        <v>57.1</v>
      </c>
      <c r="M9033">
        <v>65.400000000000006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17.2</v>
      </c>
      <c r="V9033">
        <v>11.4</v>
      </c>
      <c r="W9033">
        <v>124.9</v>
      </c>
      <c r="X9033">
        <v>1015.6</v>
      </c>
      <c r="Y9033">
        <v>15.5</v>
      </c>
      <c r="Z9033">
        <v>6.2</v>
      </c>
      <c r="AA9033">
        <v>219.5</v>
      </c>
      <c r="AB9033">
        <v>18.899999999999999</v>
      </c>
      <c r="AC9033">
        <v>8</v>
      </c>
      <c r="AD9033">
        <v>0</v>
      </c>
      <c r="AE9033" t="s">
        <v>27179</v>
      </c>
      <c r="AF9033" t="s">
        <v>27180</v>
      </c>
      <c r="AG9033">
        <v>0.02</v>
      </c>
      <c r="AH9033" t="s">
        <v>330</v>
      </c>
      <c r="AI9033" t="s">
        <v>9140</v>
      </c>
      <c r="AJ9033" t="s">
        <v>331</v>
      </c>
    </row>
    <row r="9034" spans="1:36" x14ac:dyDescent="0.25">
      <c r="A9034" t="s">
        <v>32</v>
      </c>
      <c r="B9034" t="s">
        <v>27181</v>
      </c>
      <c r="C9034">
        <f>YEAR(B9034)</f>
        <v>2024</v>
      </c>
      <c r="D9034">
        <v>80.599999999999994</v>
      </c>
      <c r="E9034">
        <v>64.400000000000006</v>
      </c>
      <c r="F9034">
        <v>72.099999999999994</v>
      </c>
      <c r="H9034" s="2">
        <f>IF(F9034-70.27&lt;=0,0,IF(F9034-70.27&lt;=1,1,2))</f>
        <v>2</v>
      </c>
      <c r="I9034">
        <v>83.3</v>
      </c>
      <c r="J9034">
        <v>64.400000000000006</v>
      </c>
      <c r="K9034">
        <v>72.400000000000006</v>
      </c>
      <c r="L9034">
        <v>62.7</v>
      </c>
      <c r="M9034">
        <v>72.8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16.100000000000001</v>
      </c>
      <c r="V9034">
        <v>11.4</v>
      </c>
      <c r="W9034">
        <v>135.5</v>
      </c>
      <c r="X9034">
        <v>1016</v>
      </c>
      <c r="Y9034">
        <v>2.4</v>
      </c>
      <c r="Z9034">
        <v>6.2</v>
      </c>
      <c r="AA9034">
        <v>215.2</v>
      </c>
      <c r="AB9034">
        <v>18.8</v>
      </c>
      <c r="AC9034">
        <v>7</v>
      </c>
      <c r="AD9034">
        <v>0</v>
      </c>
      <c r="AE9034" t="s">
        <v>27182</v>
      </c>
      <c r="AF9034" t="s">
        <v>27183</v>
      </c>
      <c r="AG9034">
        <v>0.05</v>
      </c>
      <c r="AH9034" t="s">
        <v>330</v>
      </c>
      <c r="AI9034" t="s">
        <v>9140</v>
      </c>
      <c r="AJ9034" t="s">
        <v>331</v>
      </c>
    </row>
    <row r="9035" spans="1:36" x14ac:dyDescent="0.25">
      <c r="A9035" t="s">
        <v>32</v>
      </c>
      <c r="B9035" t="s">
        <v>27184</v>
      </c>
      <c r="C9035">
        <f>YEAR(B9035)</f>
        <v>2024</v>
      </c>
      <c r="D9035">
        <v>84.2</v>
      </c>
      <c r="E9035">
        <v>68</v>
      </c>
      <c r="F9035">
        <v>75.8</v>
      </c>
      <c r="H9035" s="2">
        <f>IF(F9035-70.27&lt;=0,0,IF(F9035-70.27&lt;=1,1,2))</f>
        <v>2</v>
      </c>
      <c r="I9035">
        <v>86.2</v>
      </c>
      <c r="J9035">
        <v>68</v>
      </c>
      <c r="K9035">
        <v>76.900000000000006</v>
      </c>
      <c r="L9035">
        <v>64.7</v>
      </c>
      <c r="M9035">
        <v>69.400000000000006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18.3</v>
      </c>
      <c r="V9035">
        <v>13.8</v>
      </c>
      <c r="W9035">
        <v>152.80000000000001</v>
      </c>
      <c r="X9035">
        <v>1013.6</v>
      </c>
      <c r="Y9035">
        <v>11.1</v>
      </c>
      <c r="Z9035">
        <v>6.2</v>
      </c>
      <c r="AA9035">
        <v>0</v>
      </c>
      <c r="AB9035">
        <v>0</v>
      </c>
      <c r="AC9035">
        <v>0</v>
      </c>
      <c r="AD9035">
        <v>0</v>
      </c>
      <c r="AE9035" t="s">
        <v>27185</v>
      </c>
      <c r="AF9035" t="s">
        <v>27186</v>
      </c>
      <c r="AG9035">
        <v>0.09</v>
      </c>
      <c r="AH9035" t="s">
        <v>330</v>
      </c>
      <c r="AI9035" t="s">
        <v>9140</v>
      </c>
      <c r="AJ9035" t="s">
        <v>331</v>
      </c>
    </row>
    <row r="9036" spans="1:36" x14ac:dyDescent="0.25">
      <c r="A9036" t="s">
        <v>32</v>
      </c>
      <c r="B9036" t="s">
        <v>27187</v>
      </c>
      <c r="C9036">
        <f>YEAR(B9036)</f>
        <v>2024</v>
      </c>
      <c r="D9036">
        <v>82.4</v>
      </c>
      <c r="E9036">
        <v>71.599999999999994</v>
      </c>
      <c r="F9036">
        <v>76.900000000000006</v>
      </c>
      <c r="H9036" s="2">
        <f>IF(F9036-70.27&lt;=0,0,IF(F9036-70.27&lt;=1,1,2))</f>
        <v>2</v>
      </c>
      <c r="I9036">
        <v>88.3</v>
      </c>
      <c r="J9036">
        <v>71.599999999999994</v>
      </c>
      <c r="K9036">
        <v>78.400000000000006</v>
      </c>
      <c r="L9036">
        <v>66.599999999999994</v>
      </c>
      <c r="M9036">
        <v>71.5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30</v>
      </c>
      <c r="V9036">
        <v>11.4</v>
      </c>
      <c r="W9036">
        <v>131.69999999999999</v>
      </c>
      <c r="X9036">
        <v>1011.8</v>
      </c>
      <c r="Y9036">
        <v>40</v>
      </c>
      <c r="Z9036">
        <v>6.2</v>
      </c>
      <c r="AA9036">
        <v>182.6</v>
      </c>
      <c r="AB9036">
        <v>15.8</v>
      </c>
      <c r="AC9036">
        <v>7</v>
      </c>
      <c r="AD9036">
        <v>0</v>
      </c>
      <c r="AE9036" t="s">
        <v>27188</v>
      </c>
      <c r="AF9036" t="s">
        <v>27189</v>
      </c>
      <c r="AG9036">
        <v>0.12</v>
      </c>
      <c r="AH9036" t="s">
        <v>36</v>
      </c>
      <c r="AI9036" t="s">
        <v>37</v>
      </c>
      <c r="AJ9036" t="s">
        <v>38</v>
      </c>
    </row>
    <row r="9037" spans="1:36" x14ac:dyDescent="0.25">
      <c r="A9037" t="s">
        <v>32</v>
      </c>
      <c r="B9037" t="s">
        <v>27190</v>
      </c>
      <c r="C9037">
        <f>YEAR(B9037)</f>
        <v>2024</v>
      </c>
      <c r="D9037">
        <v>78.8</v>
      </c>
      <c r="E9037">
        <v>66.8</v>
      </c>
      <c r="F9037">
        <v>73.8</v>
      </c>
      <c r="H9037" s="2">
        <f>IF(F9037-70.27&lt;=0,0,IF(F9037-70.27&lt;=1,1,2))</f>
        <v>2</v>
      </c>
      <c r="I9037">
        <v>78.8</v>
      </c>
      <c r="J9037">
        <v>66.8</v>
      </c>
      <c r="K9037">
        <v>73.8</v>
      </c>
      <c r="L9037">
        <v>65.099999999999994</v>
      </c>
      <c r="M9037">
        <v>75.2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18.3</v>
      </c>
      <c r="V9037">
        <v>13.9</v>
      </c>
      <c r="W9037">
        <v>305.89999999999998</v>
      </c>
      <c r="X9037">
        <v>1014.5</v>
      </c>
      <c r="Y9037">
        <v>39.299999999999997</v>
      </c>
      <c r="Z9037">
        <v>6.2</v>
      </c>
      <c r="AA9037">
        <v>198.2</v>
      </c>
      <c r="AB9037">
        <v>17.100000000000001</v>
      </c>
      <c r="AC9037">
        <v>7</v>
      </c>
      <c r="AD9037">
        <v>0</v>
      </c>
      <c r="AE9037" t="s">
        <v>27191</v>
      </c>
      <c r="AF9037" t="s">
        <v>27192</v>
      </c>
      <c r="AG9037">
        <v>0.16</v>
      </c>
      <c r="AH9037" t="s">
        <v>36</v>
      </c>
      <c r="AI9037" t="s">
        <v>702</v>
      </c>
      <c r="AJ9037" t="s">
        <v>38</v>
      </c>
    </row>
    <row r="9038" spans="1:36" x14ac:dyDescent="0.25">
      <c r="A9038" t="s">
        <v>32</v>
      </c>
      <c r="B9038" t="s">
        <v>27193</v>
      </c>
      <c r="C9038">
        <f>YEAR(B9038)</f>
        <v>2024</v>
      </c>
      <c r="D9038">
        <v>78.8</v>
      </c>
      <c r="E9038">
        <v>64.400000000000006</v>
      </c>
      <c r="F9038">
        <v>71.2</v>
      </c>
      <c r="H9038" s="2">
        <f>IF(F9038-70.27&lt;=0,0,IF(F9038-70.27&lt;=1,1,2))</f>
        <v>1</v>
      </c>
      <c r="I9038">
        <v>78.8</v>
      </c>
      <c r="J9038">
        <v>64.400000000000006</v>
      </c>
      <c r="K9038">
        <v>71.2</v>
      </c>
      <c r="L9038">
        <v>62.9</v>
      </c>
      <c r="M9038">
        <v>75.599999999999994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16.3</v>
      </c>
      <c r="V9038">
        <v>8.1</v>
      </c>
      <c r="W9038">
        <v>222.1</v>
      </c>
      <c r="X9038">
        <v>1018</v>
      </c>
      <c r="Y9038">
        <v>33.299999999999997</v>
      </c>
      <c r="Z9038">
        <v>6.2</v>
      </c>
      <c r="AA9038">
        <v>203.7</v>
      </c>
      <c r="AB9038">
        <v>17.600000000000001</v>
      </c>
      <c r="AC9038">
        <v>7</v>
      </c>
      <c r="AD9038">
        <v>0</v>
      </c>
      <c r="AE9038" t="s">
        <v>27194</v>
      </c>
      <c r="AF9038" t="s">
        <v>27195</v>
      </c>
      <c r="AG9038">
        <v>0.19</v>
      </c>
      <c r="AH9038" t="s">
        <v>36</v>
      </c>
      <c r="AI9038" t="s">
        <v>37</v>
      </c>
      <c r="AJ9038" t="s">
        <v>38</v>
      </c>
    </row>
    <row r="9039" spans="1:36" x14ac:dyDescent="0.25">
      <c r="A9039" t="s">
        <v>32</v>
      </c>
      <c r="B9039" t="s">
        <v>27196</v>
      </c>
      <c r="C9039">
        <f>YEAR(B9039)</f>
        <v>2024</v>
      </c>
      <c r="D9039">
        <v>78.8</v>
      </c>
      <c r="E9039">
        <v>62.6</v>
      </c>
      <c r="F9039">
        <v>70.900000000000006</v>
      </c>
      <c r="H9039" s="2">
        <f>IF(F9039-70.27&lt;=0,0,IF(F9039-70.27&lt;=1,1,2))</f>
        <v>1</v>
      </c>
      <c r="I9039">
        <v>78.8</v>
      </c>
      <c r="J9039">
        <v>62.6</v>
      </c>
      <c r="K9039">
        <v>70.900000000000006</v>
      </c>
      <c r="L9039">
        <v>63.5</v>
      </c>
      <c r="M9039">
        <v>78.2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18.3</v>
      </c>
      <c r="V9039">
        <v>10.199999999999999</v>
      </c>
      <c r="W9039">
        <v>160.80000000000001</v>
      </c>
      <c r="X9039">
        <v>1016.2</v>
      </c>
      <c r="Y9039">
        <v>19.600000000000001</v>
      </c>
      <c r="Z9039">
        <v>6.2</v>
      </c>
      <c r="AA9039">
        <v>203.6</v>
      </c>
      <c r="AB9039">
        <v>17.8</v>
      </c>
      <c r="AC9039">
        <v>7</v>
      </c>
      <c r="AD9039">
        <v>0</v>
      </c>
      <c r="AE9039" t="s">
        <v>27197</v>
      </c>
      <c r="AF9039" t="s">
        <v>27198</v>
      </c>
      <c r="AG9039">
        <v>0.22</v>
      </c>
      <c r="AH9039" t="s">
        <v>330</v>
      </c>
      <c r="AI9039" t="s">
        <v>9140</v>
      </c>
      <c r="AJ9039" t="s">
        <v>331</v>
      </c>
    </row>
    <row r="9040" spans="1:36" x14ac:dyDescent="0.25">
      <c r="A9040" t="s">
        <v>32</v>
      </c>
      <c r="B9040" t="s">
        <v>27199</v>
      </c>
      <c r="C9040">
        <f>YEAR(B9040)</f>
        <v>2024</v>
      </c>
      <c r="D9040">
        <v>80.599999999999994</v>
      </c>
      <c r="E9040">
        <v>64.5</v>
      </c>
      <c r="F9040">
        <v>72.400000000000006</v>
      </c>
      <c r="H9040" s="2">
        <f>IF(F9040-70.27&lt;=0,0,IF(F9040-70.27&lt;=1,1,2))</f>
        <v>2</v>
      </c>
      <c r="I9040">
        <v>83.9</v>
      </c>
      <c r="J9040">
        <v>64.5</v>
      </c>
      <c r="K9040">
        <v>72.599999999999994</v>
      </c>
      <c r="L9040">
        <v>65.8</v>
      </c>
      <c r="M9040">
        <v>80.5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26.4</v>
      </c>
      <c r="V9040">
        <v>9.1999999999999993</v>
      </c>
      <c r="W9040">
        <v>126.2</v>
      </c>
      <c r="X9040">
        <v>1012.7</v>
      </c>
      <c r="Y9040">
        <v>35.1</v>
      </c>
      <c r="Z9040">
        <v>6.2</v>
      </c>
      <c r="AA9040">
        <v>193.7</v>
      </c>
      <c r="AB9040">
        <v>16.8</v>
      </c>
      <c r="AC9040">
        <v>7</v>
      </c>
      <c r="AD9040">
        <v>0</v>
      </c>
      <c r="AE9040" t="s">
        <v>27200</v>
      </c>
      <c r="AF9040" t="s">
        <v>27201</v>
      </c>
      <c r="AG9040">
        <v>0.25</v>
      </c>
      <c r="AH9040" t="s">
        <v>36</v>
      </c>
      <c r="AI9040" t="s">
        <v>702</v>
      </c>
      <c r="AJ9040" t="s">
        <v>38</v>
      </c>
    </row>
    <row r="9041" spans="1:36" x14ac:dyDescent="0.25">
      <c r="A9041" t="s">
        <v>32</v>
      </c>
      <c r="B9041" t="s">
        <v>27202</v>
      </c>
      <c r="C9041">
        <f>YEAR(B9041)</f>
        <v>2024</v>
      </c>
      <c r="D9041">
        <v>82.5</v>
      </c>
      <c r="E9041">
        <v>66.2</v>
      </c>
      <c r="F9041">
        <v>74.7</v>
      </c>
      <c r="H9041" s="2">
        <f>IF(F9041-70.27&lt;=0,0,IF(F9041-70.27&lt;=1,1,2))</f>
        <v>2</v>
      </c>
      <c r="I9041">
        <v>88.3</v>
      </c>
      <c r="J9041">
        <v>66.2</v>
      </c>
      <c r="K9041">
        <v>75.8</v>
      </c>
      <c r="L9041">
        <v>66.900000000000006</v>
      </c>
      <c r="M9041">
        <v>77.5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14.8</v>
      </c>
      <c r="V9041">
        <v>11.4</v>
      </c>
      <c r="W9041">
        <v>142.4</v>
      </c>
      <c r="X9041">
        <v>1011.4</v>
      </c>
      <c r="Y9041">
        <v>15.1</v>
      </c>
      <c r="Z9041">
        <v>6.2</v>
      </c>
      <c r="AA9041">
        <v>195.9</v>
      </c>
      <c r="AB9041">
        <v>16.8</v>
      </c>
      <c r="AC9041">
        <v>7</v>
      </c>
      <c r="AD9041">
        <v>0</v>
      </c>
      <c r="AE9041" t="s">
        <v>27203</v>
      </c>
      <c r="AF9041" t="s">
        <v>27204</v>
      </c>
      <c r="AG9041">
        <v>0.28999999999999998</v>
      </c>
      <c r="AH9041" t="s">
        <v>330</v>
      </c>
      <c r="AI9041" t="s">
        <v>9140</v>
      </c>
      <c r="AJ9041" t="s">
        <v>331</v>
      </c>
    </row>
    <row r="9042" spans="1:36" x14ac:dyDescent="0.25">
      <c r="A9042" t="s">
        <v>32</v>
      </c>
      <c r="B9042" t="s">
        <v>27205</v>
      </c>
      <c r="C9042">
        <f>YEAR(B9042)</f>
        <v>2024</v>
      </c>
      <c r="D9042">
        <v>82.4</v>
      </c>
      <c r="E9042">
        <v>71.599999999999994</v>
      </c>
      <c r="F9042">
        <v>78.099999999999994</v>
      </c>
      <c r="H9042" s="2">
        <f>IF(F9042-70.27&lt;=0,0,IF(F9042-70.27&lt;=1,1,2))</f>
        <v>2</v>
      </c>
      <c r="I9042">
        <v>87.2</v>
      </c>
      <c r="J9042">
        <v>71.599999999999994</v>
      </c>
      <c r="K9042">
        <v>79.599999999999994</v>
      </c>
      <c r="L9042">
        <v>68.2</v>
      </c>
      <c r="M9042">
        <v>72.099999999999994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25.3</v>
      </c>
      <c r="V9042">
        <v>11.4</v>
      </c>
      <c r="W9042">
        <v>145.30000000000001</v>
      </c>
      <c r="X9042">
        <v>1011.4</v>
      </c>
      <c r="Y9042">
        <v>17.5</v>
      </c>
      <c r="Z9042">
        <v>6.2</v>
      </c>
      <c r="AA9042">
        <v>197</v>
      </c>
      <c r="AB9042">
        <v>17.100000000000001</v>
      </c>
      <c r="AC9042">
        <v>7</v>
      </c>
      <c r="AD9042">
        <v>0</v>
      </c>
      <c r="AE9042" t="s">
        <v>27206</v>
      </c>
      <c r="AF9042" t="s">
        <v>27207</v>
      </c>
      <c r="AG9042">
        <v>0.33</v>
      </c>
      <c r="AH9042" t="s">
        <v>330</v>
      </c>
      <c r="AI9042" t="s">
        <v>9140</v>
      </c>
      <c r="AJ9042" t="s">
        <v>331</v>
      </c>
    </row>
    <row r="9043" spans="1:36" x14ac:dyDescent="0.25">
      <c r="A9043" t="s">
        <v>32</v>
      </c>
      <c r="B9043" t="s">
        <v>27208</v>
      </c>
      <c r="C9043">
        <f>YEAR(B9043)</f>
        <v>2024</v>
      </c>
      <c r="D9043">
        <v>80.599999999999994</v>
      </c>
      <c r="E9043">
        <v>69.5</v>
      </c>
      <c r="F9043">
        <v>75.599999999999994</v>
      </c>
      <c r="H9043" s="2">
        <f>IF(F9043-70.27&lt;=0,0,IF(F9043-70.27&lt;=1,1,2))</f>
        <v>2</v>
      </c>
      <c r="I9043">
        <v>83.9</v>
      </c>
      <c r="J9043">
        <v>69.5</v>
      </c>
      <c r="K9043">
        <v>75.8</v>
      </c>
      <c r="L9043">
        <v>69.2</v>
      </c>
      <c r="M9043">
        <v>80.900000000000006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21.9</v>
      </c>
      <c r="V9043">
        <v>13.9</v>
      </c>
      <c r="W9043">
        <v>318</v>
      </c>
      <c r="X9043">
        <v>1015</v>
      </c>
      <c r="Y9043">
        <v>35.799999999999997</v>
      </c>
      <c r="Z9043">
        <v>6.2</v>
      </c>
      <c r="AA9043">
        <v>0</v>
      </c>
      <c r="AB9043">
        <v>0</v>
      </c>
      <c r="AC9043">
        <v>0</v>
      </c>
      <c r="AD9043">
        <v>0</v>
      </c>
      <c r="AE9043" t="s">
        <v>27209</v>
      </c>
      <c r="AF9043" t="s">
        <v>27210</v>
      </c>
      <c r="AG9043">
        <v>0.36</v>
      </c>
      <c r="AH9043" t="s">
        <v>36</v>
      </c>
      <c r="AI9043" t="s">
        <v>37</v>
      </c>
      <c r="AJ9043" t="s">
        <v>38</v>
      </c>
    </row>
    <row r="9044" spans="1:36" x14ac:dyDescent="0.25">
      <c r="A9044" t="s">
        <v>32</v>
      </c>
      <c r="B9044" t="s">
        <v>27211</v>
      </c>
      <c r="C9044">
        <f>YEAR(B9044)</f>
        <v>2024</v>
      </c>
      <c r="D9044">
        <v>78.8</v>
      </c>
      <c r="E9044">
        <v>66.2</v>
      </c>
      <c r="F9044">
        <v>73.2</v>
      </c>
      <c r="H9044" s="2">
        <f>IF(F9044-70.27&lt;=0,0,IF(F9044-70.27&lt;=1,1,2))</f>
        <v>2</v>
      </c>
      <c r="I9044">
        <v>78.8</v>
      </c>
      <c r="J9044">
        <v>66.2</v>
      </c>
      <c r="K9044">
        <v>73.2</v>
      </c>
      <c r="L9044">
        <v>65.7</v>
      </c>
      <c r="M9044">
        <v>78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28.4</v>
      </c>
      <c r="V9044">
        <v>15</v>
      </c>
      <c r="W9044">
        <v>326.5</v>
      </c>
      <c r="X9044">
        <v>1015.9</v>
      </c>
      <c r="Y9044">
        <v>39.6</v>
      </c>
      <c r="Z9044">
        <v>6.2</v>
      </c>
      <c r="AA9044">
        <v>176.4</v>
      </c>
      <c r="AB9044">
        <v>15.2</v>
      </c>
      <c r="AC9044">
        <v>6</v>
      </c>
      <c r="AD9044">
        <v>0</v>
      </c>
      <c r="AE9044" t="s">
        <v>27212</v>
      </c>
      <c r="AF9044" t="s">
        <v>27213</v>
      </c>
      <c r="AG9044">
        <v>0.39</v>
      </c>
      <c r="AH9044" t="s">
        <v>36</v>
      </c>
      <c r="AI9044" t="s">
        <v>37</v>
      </c>
      <c r="AJ9044" t="s">
        <v>38</v>
      </c>
    </row>
    <row r="9045" spans="1:36" x14ac:dyDescent="0.25">
      <c r="A9045" t="s">
        <v>32</v>
      </c>
      <c r="B9045" t="s">
        <v>27214</v>
      </c>
      <c r="C9045">
        <f>YEAR(B9045)</f>
        <v>2024</v>
      </c>
      <c r="D9045">
        <v>77</v>
      </c>
      <c r="E9045">
        <v>71.599999999999994</v>
      </c>
      <c r="F9045">
        <v>73.5</v>
      </c>
      <c r="H9045" s="2">
        <f>IF(F9045-70.27&lt;=0,0,IF(F9045-70.27&lt;=1,1,2))</f>
        <v>2</v>
      </c>
      <c r="I9045">
        <v>77</v>
      </c>
      <c r="J9045">
        <v>71.599999999999994</v>
      </c>
      <c r="K9045">
        <v>73.5</v>
      </c>
      <c r="L9045">
        <v>62.5</v>
      </c>
      <c r="M9045">
        <v>68.7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29.1</v>
      </c>
      <c r="V9045">
        <v>17.2</v>
      </c>
      <c r="W9045">
        <v>316.7</v>
      </c>
      <c r="X9045">
        <v>1016.1</v>
      </c>
      <c r="Y9045">
        <v>40.4</v>
      </c>
      <c r="Z9045">
        <v>6.2</v>
      </c>
      <c r="AA9045">
        <v>177.2</v>
      </c>
      <c r="AB9045">
        <v>15.3</v>
      </c>
      <c r="AC9045">
        <v>6</v>
      </c>
      <c r="AD9045">
        <v>0</v>
      </c>
      <c r="AE9045" t="s">
        <v>27215</v>
      </c>
      <c r="AF9045" t="s">
        <v>27216</v>
      </c>
      <c r="AG9045">
        <v>0.43</v>
      </c>
      <c r="AH9045" t="s">
        <v>36</v>
      </c>
      <c r="AI9045" t="s">
        <v>37</v>
      </c>
      <c r="AJ9045" t="s">
        <v>38</v>
      </c>
    </row>
    <row r="9046" spans="1:36" x14ac:dyDescent="0.25">
      <c r="A9046" t="s">
        <v>32</v>
      </c>
      <c r="B9046" t="s">
        <v>27217</v>
      </c>
      <c r="C9046">
        <f>YEAR(B9046)</f>
        <v>2024</v>
      </c>
      <c r="D9046">
        <v>77</v>
      </c>
      <c r="E9046">
        <v>68</v>
      </c>
      <c r="F9046">
        <v>73.400000000000006</v>
      </c>
      <c r="H9046" s="2">
        <f>IF(F9046-70.27&lt;=0,0,IF(F9046-70.27&lt;=1,1,2))</f>
        <v>2</v>
      </c>
      <c r="I9046">
        <v>77</v>
      </c>
      <c r="J9046">
        <v>68</v>
      </c>
      <c r="K9046">
        <v>73.400000000000006</v>
      </c>
      <c r="L9046">
        <v>63.6</v>
      </c>
      <c r="M9046">
        <v>71.599999999999994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26.8</v>
      </c>
      <c r="V9046">
        <v>17.2</v>
      </c>
      <c r="W9046">
        <v>305.60000000000002</v>
      </c>
      <c r="X9046">
        <v>1018.1</v>
      </c>
      <c r="Y9046">
        <v>32.4</v>
      </c>
      <c r="Z9046">
        <v>6.2</v>
      </c>
      <c r="AA9046">
        <v>188.4</v>
      </c>
      <c r="AB9046">
        <v>16.3</v>
      </c>
      <c r="AC9046">
        <v>7</v>
      </c>
      <c r="AD9046">
        <v>0</v>
      </c>
      <c r="AE9046" t="s">
        <v>27218</v>
      </c>
      <c r="AF9046" t="s">
        <v>27219</v>
      </c>
      <c r="AG9046">
        <v>0.46</v>
      </c>
      <c r="AH9046" t="s">
        <v>36</v>
      </c>
      <c r="AI9046" t="s">
        <v>37</v>
      </c>
      <c r="AJ9046" t="s">
        <v>38</v>
      </c>
    </row>
    <row r="9047" spans="1:36" x14ac:dyDescent="0.25">
      <c r="A9047" t="s">
        <v>32</v>
      </c>
      <c r="B9047" t="s">
        <v>27220</v>
      </c>
      <c r="C9047">
        <f>YEAR(B9047)</f>
        <v>2024</v>
      </c>
      <c r="D9047">
        <v>75.2</v>
      </c>
      <c r="E9047">
        <v>68</v>
      </c>
      <c r="F9047">
        <v>71.8</v>
      </c>
      <c r="H9047" s="2">
        <f>IF(F9047-70.27&lt;=0,0,IF(F9047-70.27&lt;=1,1,2))</f>
        <v>2</v>
      </c>
      <c r="I9047">
        <v>75.2</v>
      </c>
      <c r="J9047">
        <v>68</v>
      </c>
      <c r="K9047">
        <v>71.8</v>
      </c>
      <c r="L9047">
        <v>59</v>
      </c>
      <c r="M9047">
        <v>64.400000000000006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39.4</v>
      </c>
      <c r="V9047">
        <v>21.9</v>
      </c>
      <c r="W9047">
        <v>326.60000000000002</v>
      </c>
      <c r="X9047">
        <v>1020.9</v>
      </c>
      <c r="Y9047">
        <v>38.9</v>
      </c>
      <c r="Z9047">
        <v>6.2</v>
      </c>
      <c r="AA9047">
        <v>188.5</v>
      </c>
      <c r="AB9047">
        <v>16.2</v>
      </c>
      <c r="AC9047">
        <v>7</v>
      </c>
      <c r="AD9047">
        <v>0</v>
      </c>
      <c r="AE9047" t="s">
        <v>27221</v>
      </c>
      <c r="AF9047" t="s">
        <v>27222</v>
      </c>
      <c r="AG9047">
        <v>0.5</v>
      </c>
      <c r="AH9047" t="s">
        <v>36</v>
      </c>
      <c r="AI9047" t="s">
        <v>37</v>
      </c>
      <c r="AJ9047" t="s">
        <v>38</v>
      </c>
    </row>
    <row r="9048" spans="1:36" x14ac:dyDescent="0.25">
      <c r="A9048" t="s">
        <v>32</v>
      </c>
      <c r="B9048" t="s">
        <v>27223</v>
      </c>
      <c r="C9048">
        <f>YEAR(B9048)</f>
        <v>2024</v>
      </c>
      <c r="D9048">
        <v>71.599999999999994</v>
      </c>
      <c r="E9048">
        <v>66.2</v>
      </c>
      <c r="F9048">
        <v>67.8</v>
      </c>
      <c r="H9048" s="2">
        <f>IF(F9048-70.27&lt;=0,0,IF(F9048-70.27&lt;=1,1,2))</f>
        <v>0</v>
      </c>
      <c r="I9048">
        <v>71.599999999999994</v>
      </c>
      <c r="J9048">
        <v>66.2</v>
      </c>
      <c r="K9048">
        <v>67.8</v>
      </c>
      <c r="L9048">
        <v>55.5</v>
      </c>
      <c r="M9048">
        <v>65.099999999999994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32.200000000000003</v>
      </c>
      <c r="V9048">
        <v>20.8</v>
      </c>
      <c r="W9048">
        <v>329.8</v>
      </c>
      <c r="X9048">
        <v>1020.9</v>
      </c>
      <c r="Y9048">
        <v>53.9</v>
      </c>
      <c r="Z9048">
        <v>6.2</v>
      </c>
      <c r="AA9048">
        <v>165.9</v>
      </c>
      <c r="AB9048">
        <v>14.3</v>
      </c>
      <c r="AC9048">
        <v>6</v>
      </c>
      <c r="AD9048">
        <v>0</v>
      </c>
      <c r="AE9048" t="s">
        <v>27224</v>
      </c>
      <c r="AF9048" t="s">
        <v>27225</v>
      </c>
      <c r="AG9048">
        <v>0.53</v>
      </c>
      <c r="AH9048" t="s">
        <v>36</v>
      </c>
      <c r="AI9048" t="s">
        <v>37</v>
      </c>
      <c r="AJ9048" t="s">
        <v>38</v>
      </c>
    </row>
    <row r="9049" spans="1:36" x14ac:dyDescent="0.25">
      <c r="A9049" t="s">
        <v>32</v>
      </c>
      <c r="B9049" t="s">
        <v>27226</v>
      </c>
      <c r="C9049">
        <f>YEAR(B9049)</f>
        <v>2024</v>
      </c>
      <c r="D9049">
        <v>73.400000000000006</v>
      </c>
      <c r="E9049">
        <v>62.6</v>
      </c>
      <c r="F9049">
        <v>68.599999999999994</v>
      </c>
      <c r="H9049" s="2">
        <f>IF(F9049-70.27&lt;=0,0,IF(F9049-70.27&lt;=1,1,2))</f>
        <v>0</v>
      </c>
      <c r="I9049">
        <v>73.400000000000006</v>
      </c>
      <c r="J9049">
        <v>62.6</v>
      </c>
      <c r="K9049">
        <v>68.599999999999994</v>
      </c>
      <c r="L9049">
        <v>57.5</v>
      </c>
      <c r="M9049">
        <v>67.900000000000006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20.6</v>
      </c>
      <c r="V9049">
        <v>11.4</v>
      </c>
      <c r="W9049">
        <v>342.5</v>
      </c>
      <c r="X9049">
        <v>1020.2</v>
      </c>
      <c r="Y9049">
        <v>42.6</v>
      </c>
      <c r="Z9049">
        <v>6.2</v>
      </c>
      <c r="AA9049">
        <v>186</v>
      </c>
      <c r="AB9049">
        <v>15.9</v>
      </c>
      <c r="AC9049">
        <v>7</v>
      </c>
      <c r="AD9049">
        <v>0</v>
      </c>
      <c r="AE9049" t="s">
        <v>27227</v>
      </c>
      <c r="AF9049" t="s">
        <v>27228</v>
      </c>
      <c r="AG9049">
        <v>0.56000000000000005</v>
      </c>
      <c r="AH9049" t="s">
        <v>36</v>
      </c>
      <c r="AI9049" t="s">
        <v>37</v>
      </c>
      <c r="AJ9049" t="s">
        <v>38</v>
      </c>
    </row>
    <row r="9050" spans="1:36" x14ac:dyDescent="0.25">
      <c r="A9050" t="s">
        <v>32</v>
      </c>
      <c r="B9050" t="s">
        <v>27229</v>
      </c>
      <c r="C9050">
        <f>YEAR(B9050)</f>
        <v>2024</v>
      </c>
      <c r="D9050">
        <v>73.400000000000006</v>
      </c>
      <c r="E9050">
        <v>57.2</v>
      </c>
      <c r="F9050">
        <v>67</v>
      </c>
      <c r="H9050" s="2">
        <f>IF(F9050-70.27&lt;=0,0,IF(F9050-70.27&lt;=1,1,2))</f>
        <v>0</v>
      </c>
      <c r="I9050">
        <v>73.400000000000006</v>
      </c>
      <c r="J9050">
        <v>57.2</v>
      </c>
      <c r="K9050">
        <v>67</v>
      </c>
      <c r="L9050">
        <v>57.3</v>
      </c>
      <c r="M9050">
        <v>71.5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19.7</v>
      </c>
      <c r="V9050">
        <v>13.9</v>
      </c>
      <c r="W9050">
        <v>318.3</v>
      </c>
      <c r="X9050">
        <v>1023.2</v>
      </c>
      <c r="Y9050">
        <v>58.4</v>
      </c>
      <c r="Z9050">
        <v>6.2</v>
      </c>
      <c r="AA9050">
        <v>122</v>
      </c>
      <c r="AB9050">
        <v>10.6</v>
      </c>
      <c r="AC9050">
        <v>4</v>
      </c>
      <c r="AD9050">
        <v>0</v>
      </c>
      <c r="AE9050" t="s">
        <v>27230</v>
      </c>
      <c r="AF9050" t="s">
        <v>27231</v>
      </c>
      <c r="AG9050">
        <v>0.6</v>
      </c>
      <c r="AH9050" t="s">
        <v>36</v>
      </c>
      <c r="AI9050" t="s">
        <v>37</v>
      </c>
      <c r="AJ9050" t="s">
        <v>38</v>
      </c>
    </row>
    <row r="9051" spans="1:36" x14ac:dyDescent="0.25">
      <c r="A9051" t="s">
        <v>32</v>
      </c>
      <c r="B9051" t="s">
        <v>27232</v>
      </c>
      <c r="C9051">
        <f>YEAR(B9051)</f>
        <v>2024</v>
      </c>
      <c r="D9051">
        <v>71.599999999999994</v>
      </c>
      <c r="E9051">
        <v>59.8</v>
      </c>
      <c r="F9051">
        <v>68.3</v>
      </c>
      <c r="H9051" s="2">
        <f>IF(F9051-70.27&lt;=0,0,IF(F9051-70.27&lt;=1,1,2))</f>
        <v>0</v>
      </c>
      <c r="I9051">
        <v>71.599999999999994</v>
      </c>
      <c r="J9051">
        <v>59.8</v>
      </c>
      <c r="K9051">
        <v>68.3</v>
      </c>
      <c r="L9051">
        <v>57.9</v>
      </c>
      <c r="M9051">
        <v>69.599999999999994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32</v>
      </c>
      <c r="V9051">
        <v>17.2</v>
      </c>
      <c r="W9051">
        <v>328.1</v>
      </c>
      <c r="X9051">
        <v>1027</v>
      </c>
      <c r="Y9051">
        <v>43.6</v>
      </c>
      <c r="Z9051">
        <v>6.2</v>
      </c>
      <c r="AA9051">
        <v>0</v>
      </c>
      <c r="AB9051">
        <v>0</v>
      </c>
      <c r="AC9051">
        <v>0</v>
      </c>
      <c r="AD9051">
        <v>0</v>
      </c>
      <c r="AE9051" t="s">
        <v>27233</v>
      </c>
      <c r="AF9051" t="s">
        <v>27234</v>
      </c>
      <c r="AG9051">
        <v>0.63</v>
      </c>
      <c r="AH9051" t="s">
        <v>36</v>
      </c>
      <c r="AI9051" t="s">
        <v>37</v>
      </c>
      <c r="AJ9051" t="s">
        <v>38</v>
      </c>
    </row>
    <row r="9052" spans="1:36" x14ac:dyDescent="0.25">
      <c r="A9052" t="s">
        <v>32</v>
      </c>
      <c r="B9052" t="s">
        <v>27235</v>
      </c>
      <c r="C9052">
        <f>YEAR(B9052)</f>
        <v>2024</v>
      </c>
      <c r="D9052">
        <v>71.599999999999994</v>
      </c>
      <c r="E9052">
        <v>66.2</v>
      </c>
      <c r="F9052">
        <v>68.3</v>
      </c>
      <c r="H9052" s="2">
        <f>IF(F9052-70.27&lt;=0,0,IF(F9052-70.27&lt;=1,1,2))</f>
        <v>0</v>
      </c>
      <c r="I9052">
        <v>71.599999999999994</v>
      </c>
      <c r="J9052">
        <v>66.2</v>
      </c>
      <c r="K9052">
        <v>68.3</v>
      </c>
      <c r="L9052">
        <v>57.4</v>
      </c>
      <c r="M9052">
        <v>68.3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32.200000000000003</v>
      </c>
      <c r="V9052">
        <v>18.3</v>
      </c>
      <c r="W9052">
        <v>325</v>
      </c>
      <c r="X9052">
        <v>1025.7</v>
      </c>
      <c r="Y9052">
        <v>50</v>
      </c>
      <c r="Z9052">
        <v>6.2</v>
      </c>
      <c r="AA9052">
        <v>158.5</v>
      </c>
      <c r="AB9052">
        <v>13.6</v>
      </c>
      <c r="AC9052">
        <v>6</v>
      </c>
      <c r="AD9052">
        <v>0</v>
      </c>
      <c r="AE9052" t="s">
        <v>27236</v>
      </c>
      <c r="AF9052" t="s">
        <v>27237</v>
      </c>
      <c r="AG9052">
        <v>0.66</v>
      </c>
      <c r="AH9052" t="s">
        <v>36</v>
      </c>
      <c r="AI9052" t="s">
        <v>37</v>
      </c>
      <c r="AJ9052" t="s">
        <v>38</v>
      </c>
    </row>
    <row r="9053" spans="1:36" x14ac:dyDescent="0.25">
      <c r="A9053" t="s">
        <v>32</v>
      </c>
      <c r="B9053" t="s">
        <v>27238</v>
      </c>
      <c r="C9053">
        <f>YEAR(B9053)</f>
        <v>2024</v>
      </c>
      <c r="D9053">
        <v>71.599999999999994</v>
      </c>
      <c r="E9053">
        <v>66.2</v>
      </c>
      <c r="F9053">
        <v>69</v>
      </c>
      <c r="H9053" s="2">
        <f>IF(F9053-70.27&lt;=0,0,IF(F9053-70.27&lt;=1,1,2))</f>
        <v>0</v>
      </c>
      <c r="I9053">
        <v>71.599999999999994</v>
      </c>
      <c r="J9053">
        <v>66.2</v>
      </c>
      <c r="K9053">
        <v>69</v>
      </c>
      <c r="L9053">
        <v>59.1</v>
      </c>
      <c r="M9053">
        <v>70.8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25.7</v>
      </c>
      <c r="V9053">
        <v>15</v>
      </c>
      <c r="W9053">
        <v>320.10000000000002</v>
      </c>
      <c r="X9053">
        <v>1025.4000000000001</v>
      </c>
      <c r="Y9053">
        <v>53.2</v>
      </c>
      <c r="Z9053">
        <v>6.2</v>
      </c>
      <c r="AA9053">
        <v>154.69999999999999</v>
      </c>
      <c r="AB9053">
        <v>13.3</v>
      </c>
      <c r="AC9053">
        <v>5</v>
      </c>
      <c r="AD9053">
        <v>0</v>
      </c>
      <c r="AE9053" t="s">
        <v>27239</v>
      </c>
      <c r="AF9053" t="s">
        <v>27240</v>
      </c>
      <c r="AG9053">
        <v>0.7</v>
      </c>
      <c r="AH9053" t="s">
        <v>36</v>
      </c>
      <c r="AI9053" t="s">
        <v>37</v>
      </c>
      <c r="AJ9053" t="s">
        <v>38</v>
      </c>
    </row>
    <row r="9054" spans="1:36" x14ac:dyDescent="0.25">
      <c r="A9054" t="s">
        <v>32</v>
      </c>
      <c r="B9054" t="s">
        <v>27241</v>
      </c>
      <c r="C9054">
        <f>YEAR(B9054)</f>
        <v>2024</v>
      </c>
      <c r="D9054">
        <v>73.400000000000006</v>
      </c>
      <c r="E9054">
        <v>60.2</v>
      </c>
      <c r="F9054">
        <v>69</v>
      </c>
      <c r="H9054" s="2">
        <f>IF(F9054-70.27&lt;=0,0,IF(F9054-70.27&lt;=1,1,2))</f>
        <v>0</v>
      </c>
      <c r="I9054">
        <v>73.400000000000006</v>
      </c>
      <c r="J9054">
        <v>60.2</v>
      </c>
      <c r="K9054">
        <v>69</v>
      </c>
      <c r="L9054">
        <v>59.5</v>
      </c>
      <c r="M9054">
        <v>71.8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24.4</v>
      </c>
      <c r="V9054">
        <v>15</v>
      </c>
      <c r="W9054">
        <v>321.60000000000002</v>
      </c>
      <c r="X9054">
        <v>1025.3</v>
      </c>
      <c r="Y9054">
        <v>46.8</v>
      </c>
      <c r="Z9054">
        <v>6.2</v>
      </c>
      <c r="AA9054">
        <v>162.19999999999999</v>
      </c>
      <c r="AB9054">
        <v>13.9</v>
      </c>
      <c r="AC9054">
        <v>6</v>
      </c>
      <c r="AD9054">
        <v>0</v>
      </c>
      <c r="AE9054" t="s">
        <v>27242</v>
      </c>
      <c r="AF9054" t="s">
        <v>27243</v>
      </c>
      <c r="AG9054">
        <v>0.75</v>
      </c>
      <c r="AH9054" t="s">
        <v>36</v>
      </c>
      <c r="AI9054" t="s">
        <v>37</v>
      </c>
      <c r="AJ9054" t="s">
        <v>38</v>
      </c>
    </row>
    <row r="9055" spans="1:36" x14ac:dyDescent="0.25">
      <c r="A9055" t="s">
        <v>32</v>
      </c>
      <c r="B9055" t="s">
        <v>27244</v>
      </c>
      <c r="C9055">
        <f>YEAR(B9055)</f>
        <v>2024</v>
      </c>
      <c r="D9055">
        <v>71.599999999999994</v>
      </c>
      <c r="E9055">
        <v>66.2</v>
      </c>
      <c r="F9055">
        <v>68.5</v>
      </c>
      <c r="H9055" s="2">
        <f>IF(F9055-70.27&lt;=0,0,IF(F9055-70.27&lt;=1,1,2))</f>
        <v>0</v>
      </c>
      <c r="I9055">
        <v>71.599999999999994</v>
      </c>
      <c r="J9055">
        <v>66.2</v>
      </c>
      <c r="K9055">
        <v>68.5</v>
      </c>
      <c r="L9055">
        <v>58.7</v>
      </c>
      <c r="M9055">
        <v>71.099999999999994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29.8</v>
      </c>
      <c r="V9055">
        <v>16.100000000000001</v>
      </c>
      <c r="W9055">
        <v>320.5</v>
      </c>
      <c r="X9055">
        <v>1022.8</v>
      </c>
      <c r="Y9055">
        <v>45.4</v>
      </c>
      <c r="Z9055">
        <v>6.2</v>
      </c>
      <c r="AA9055">
        <v>146.80000000000001</v>
      </c>
      <c r="AB9055">
        <v>12.6</v>
      </c>
      <c r="AC9055">
        <v>6</v>
      </c>
      <c r="AD9055">
        <v>0</v>
      </c>
      <c r="AE9055" t="s">
        <v>27245</v>
      </c>
      <c r="AF9055" t="s">
        <v>27246</v>
      </c>
      <c r="AG9055">
        <v>0.76</v>
      </c>
      <c r="AH9055" t="s">
        <v>36</v>
      </c>
      <c r="AI9055" t="s">
        <v>37</v>
      </c>
      <c r="AJ9055" t="s">
        <v>38</v>
      </c>
    </row>
    <row r="9056" spans="1:36" x14ac:dyDescent="0.25">
      <c r="A9056" t="s">
        <v>32</v>
      </c>
      <c r="B9056" t="s">
        <v>27247</v>
      </c>
      <c r="C9056">
        <f>YEAR(B9056)</f>
        <v>2024</v>
      </c>
      <c r="D9056">
        <v>71.599999999999994</v>
      </c>
      <c r="E9056">
        <v>66.2</v>
      </c>
      <c r="F9056">
        <v>68.400000000000006</v>
      </c>
      <c r="H9056" s="2">
        <f>IF(F9056-70.27&lt;=0,0,IF(F9056-70.27&lt;=1,1,2))</f>
        <v>0</v>
      </c>
      <c r="I9056">
        <v>71.599999999999994</v>
      </c>
      <c r="J9056">
        <v>66.2</v>
      </c>
      <c r="K9056">
        <v>68.400000000000006</v>
      </c>
      <c r="L9056">
        <v>58.8</v>
      </c>
      <c r="M9056">
        <v>71.599999999999994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24.4</v>
      </c>
      <c r="V9056">
        <v>13.9</v>
      </c>
      <c r="W9056">
        <v>325.5</v>
      </c>
      <c r="X9056">
        <v>1022.5</v>
      </c>
      <c r="Y9056">
        <v>48.1</v>
      </c>
      <c r="Z9056">
        <v>6.2</v>
      </c>
      <c r="AA9056">
        <v>158.9</v>
      </c>
      <c r="AB9056">
        <v>13.6</v>
      </c>
      <c r="AC9056">
        <v>6</v>
      </c>
      <c r="AD9056">
        <v>0</v>
      </c>
      <c r="AE9056" t="s">
        <v>27248</v>
      </c>
      <c r="AF9056" t="s">
        <v>27249</v>
      </c>
      <c r="AG9056">
        <v>0.8</v>
      </c>
      <c r="AH9056" t="s">
        <v>36</v>
      </c>
      <c r="AI9056" t="s">
        <v>37</v>
      </c>
      <c r="AJ9056" t="s">
        <v>38</v>
      </c>
    </row>
    <row r="9057" spans="1:36" x14ac:dyDescent="0.25">
      <c r="A9057" t="s">
        <v>32</v>
      </c>
      <c r="B9057" t="s">
        <v>27250</v>
      </c>
      <c r="C9057">
        <f>YEAR(B9057)</f>
        <v>2024</v>
      </c>
      <c r="D9057">
        <v>71.599999999999994</v>
      </c>
      <c r="E9057">
        <v>60.8</v>
      </c>
      <c r="F9057">
        <v>66.599999999999994</v>
      </c>
      <c r="H9057" s="2">
        <f>IF(F9057-70.27&lt;=0,0,IF(F9057-70.27&lt;=1,1,2))</f>
        <v>0</v>
      </c>
      <c r="I9057">
        <v>71.599999999999994</v>
      </c>
      <c r="J9057">
        <v>60.8</v>
      </c>
      <c r="K9057">
        <v>66.599999999999994</v>
      </c>
      <c r="L9057">
        <v>57.5</v>
      </c>
      <c r="M9057">
        <v>72.900000000000006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17.7</v>
      </c>
      <c r="V9057">
        <v>9.1999999999999993</v>
      </c>
      <c r="W9057">
        <v>304.89999999999998</v>
      </c>
      <c r="X9057">
        <v>1023.3</v>
      </c>
      <c r="Y9057">
        <v>37.6</v>
      </c>
      <c r="Z9057">
        <v>6.2</v>
      </c>
      <c r="AA9057">
        <v>168.2</v>
      </c>
      <c r="AB9057">
        <v>15</v>
      </c>
      <c r="AC9057">
        <v>6</v>
      </c>
      <c r="AD9057">
        <v>0</v>
      </c>
      <c r="AE9057" t="s">
        <v>27251</v>
      </c>
      <c r="AF9057" t="s">
        <v>27252</v>
      </c>
      <c r="AG9057">
        <v>0.83</v>
      </c>
      <c r="AH9057" t="s">
        <v>36</v>
      </c>
      <c r="AI9057" t="s">
        <v>37</v>
      </c>
      <c r="AJ9057" t="s">
        <v>38</v>
      </c>
    </row>
    <row r="9058" spans="1:36" x14ac:dyDescent="0.25">
      <c r="A9058" t="s">
        <v>32</v>
      </c>
      <c r="B9058" t="s">
        <v>27253</v>
      </c>
      <c r="C9058">
        <f>YEAR(B9058)</f>
        <v>2024</v>
      </c>
      <c r="D9058">
        <v>71.599999999999994</v>
      </c>
      <c r="E9058">
        <v>57.2</v>
      </c>
      <c r="F9058">
        <v>64.900000000000006</v>
      </c>
      <c r="H9058" s="2">
        <f>IF(F9058-70.27&lt;=0,0,IF(F9058-70.27&lt;=1,1,2))</f>
        <v>0</v>
      </c>
      <c r="I9058">
        <v>71.599999999999994</v>
      </c>
      <c r="J9058">
        <v>57.2</v>
      </c>
      <c r="K9058">
        <v>64.900000000000006</v>
      </c>
      <c r="L9058">
        <v>57.1</v>
      </c>
      <c r="M9058">
        <v>76.5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26.2</v>
      </c>
      <c r="V9058">
        <v>13.9</v>
      </c>
      <c r="W9058">
        <v>292.5</v>
      </c>
      <c r="X9058">
        <v>1022.3</v>
      </c>
      <c r="Y9058">
        <v>41.7</v>
      </c>
      <c r="Z9058">
        <v>6.2</v>
      </c>
      <c r="AA9058">
        <v>0</v>
      </c>
      <c r="AB9058">
        <v>0</v>
      </c>
      <c r="AC9058">
        <v>0</v>
      </c>
      <c r="AD9058">
        <v>0</v>
      </c>
      <c r="AE9058" t="s">
        <v>27254</v>
      </c>
      <c r="AF9058" t="s">
        <v>27255</v>
      </c>
      <c r="AG9058">
        <v>0.86</v>
      </c>
      <c r="AH9058" t="s">
        <v>36</v>
      </c>
      <c r="AI9058" t="s">
        <v>37</v>
      </c>
      <c r="AJ9058" t="s">
        <v>38</v>
      </c>
    </row>
    <row r="9059" spans="1:36" x14ac:dyDescent="0.25">
      <c r="A9059" t="s">
        <v>32</v>
      </c>
      <c r="B9059" t="s">
        <v>27256</v>
      </c>
      <c r="C9059">
        <f>YEAR(B9059)</f>
        <v>2024</v>
      </c>
      <c r="D9059">
        <v>73.400000000000006</v>
      </c>
      <c r="E9059">
        <v>66.2</v>
      </c>
      <c r="F9059">
        <v>69.599999999999994</v>
      </c>
      <c r="H9059" s="2">
        <f>IF(F9059-70.27&lt;=0,0,IF(F9059-70.27&lt;=1,1,2))</f>
        <v>0</v>
      </c>
      <c r="I9059">
        <v>73.400000000000006</v>
      </c>
      <c r="J9059">
        <v>66.2</v>
      </c>
      <c r="K9059">
        <v>69.599999999999994</v>
      </c>
      <c r="L9059">
        <v>58.8</v>
      </c>
      <c r="M9059">
        <v>68.599999999999994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30.4</v>
      </c>
      <c r="V9059">
        <v>18.3</v>
      </c>
      <c r="W9059">
        <v>297.39999999999998</v>
      </c>
      <c r="X9059">
        <v>1019.3</v>
      </c>
      <c r="Y9059">
        <v>32.4</v>
      </c>
      <c r="Z9059">
        <v>6.2</v>
      </c>
      <c r="AA9059">
        <v>171.9</v>
      </c>
      <c r="AB9059">
        <v>15</v>
      </c>
      <c r="AC9059">
        <v>6</v>
      </c>
      <c r="AD9059">
        <v>0</v>
      </c>
      <c r="AE9059" t="s">
        <v>27257</v>
      </c>
      <c r="AF9059" t="s">
        <v>27258</v>
      </c>
      <c r="AG9059">
        <v>0.9</v>
      </c>
      <c r="AH9059" t="s">
        <v>36</v>
      </c>
      <c r="AI9059" t="s">
        <v>37</v>
      </c>
      <c r="AJ9059" t="s">
        <v>38</v>
      </c>
    </row>
    <row r="9060" spans="1:36" x14ac:dyDescent="0.25">
      <c r="A9060" t="s">
        <v>32</v>
      </c>
      <c r="B9060" t="s">
        <v>27259</v>
      </c>
      <c r="C9060">
        <f>YEAR(B9060)</f>
        <v>2024</v>
      </c>
      <c r="D9060">
        <v>73.400000000000006</v>
      </c>
      <c r="E9060">
        <v>61.6</v>
      </c>
      <c r="F9060">
        <v>69.599999999999994</v>
      </c>
      <c r="H9060" s="2">
        <f>IF(F9060-70.27&lt;=0,0,IF(F9060-70.27&lt;=1,1,2))</f>
        <v>0</v>
      </c>
      <c r="I9060">
        <v>73.400000000000006</v>
      </c>
      <c r="J9060">
        <v>61.6</v>
      </c>
      <c r="K9060">
        <v>69.599999999999994</v>
      </c>
      <c r="L9060">
        <v>61.6</v>
      </c>
      <c r="M9060">
        <v>76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29.8</v>
      </c>
      <c r="V9060">
        <v>18.3</v>
      </c>
      <c r="W9060">
        <v>309.39999999999998</v>
      </c>
      <c r="X9060">
        <v>1017.9</v>
      </c>
      <c r="Y9060">
        <v>41.8</v>
      </c>
      <c r="Z9060">
        <v>6.2</v>
      </c>
      <c r="AA9060">
        <v>146.1</v>
      </c>
      <c r="AB9060">
        <v>12.6</v>
      </c>
      <c r="AC9060">
        <v>6</v>
      </c>
      <c r="AD9060">
        <v>0</v>
      </c>
      <c r="AE9060" t="s">
        <v>27260</v>
      </c>
      <c r="AF9060" t="s">
        <v>27261</v>
      </c>
      <c r="AG9060">
        <v>0.93</v>
      </c>
      <c r="AH9060" t="s">
        <v>36</v>
      </c>
      <c r="AI9060" t="s">
        <v>37</v>
      </c>
      <c r="AJ9060" t="s">
        <v>38</v>
      </c>
    </row>
    <row r="9061" spans="1:36" x14ac:dyDescent="0.25">
      <c r="A9061" t="s">
        <v>32</v>
      </c>
      <c r="B9061" t="s">
        <v>27262</v>
      </c>
      <c r="C9061">
        <f>YEAR(B9061)</f>
        <v>2024</v>
      </c>
      <c r="D9061">
        <v>69.8</v>
      </c>
      <c r="E9061">
        <v>66.2</v>
      </c>
      <c r="F9061">
        <v>67</v>
      </c>
      <c r="H9061" s="2">
        <f>IF(F9061-70.27&lt;=0,0,IF(F9061-70.27&lt;=1,1,2))</f>
        <v>0</v>
      </c>
      <c r="I9061">
        <v>69.8</v>
      </c>
      <c r="J9061">
        <v>66.2</v>
      </c>
      <c r="K9061">
        <v>67</v>
      </c>
      <c r="L9061">
        <v>58.1</v>
      </c>
      <c r="M9061">
        <v>73.3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38.299999999999997</v>
      </c>
      <c r="V9061">
        <v>23</v>
      </c>
      <c r="W9061">
        <v>327.8</v>
      </c>
      <c r="X9061">
        <v>1018.3</v>
      </c>
      <c r="Y9061">
        <v>58.2</v>
      </c>
      <c r="Z9061">
        <v>6.2</v>
      </c>
      <c r="AA9061">
        <v>142.1</v>
      </c>
      <c r="AB9061">
        <v>12.3</v>
      </c>
      <c r="AC9061">
        <v>6</v>
      </c>
      <c r="AD9061">
        <v>0</v>
      </c>
      <c r="AE9061" t="s">
        <v>27263</v>
      </c>
      <c r="AF9061" t="s">
        <v>27264</v>
      </c>
      <c r="AG9061">
        <v>0.96</v>
      </c>
      <c r="AH9061" t="s">
        <v>36</v>
      </c>
      <c r="AI9061" t="s">
        <v>37</v>
      </c>
      <c r="AJ9061" t="s">
        <v>38</v>
      </c>
    </row>
    <row r="9062" spans="1:36" x14ac:dyDescent="0.25">
      <c r="A9062" t="s">
        <v>32</v>
      </c>
      <c r="B9062" t="s">
        <v>27265</v>
      </c>
      <c r="C9062">
        <f>YEAR(B9062)</f>
        <v>2024</v>
      </c>
      <c r="D9062">
        <v>71.599999999999994</v>
      </c>
      <c r="E9062">
        <v>64.400000000000006</v>
      </c>
      <c r="F9062">
        <v>67.7</v>
      </c>
      <c r="H9062" s="2">
        <f>IF(F9062-70.27&lt;=0,0,IF(F9062-70.27&lt;=1,1,2))</f>
        <v>0</v>
      </c>
      <c r="I9062">
        <v>71.599999999999994</v>
      </c>
      <c r="J9062">
        <v>64.400000000000006</v>
      </c>
      <c r="K9062">
        <v>67.7</v>
      </c>
      <c r="L9062">
        <v>59.8</v>
      </c>
      <c r="M9062">
        <v>76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23.5</v>
      </c>
      <c r="V9062">
        <v>16.100000000000001</v>
      </c>
      <c r="W9062">
        <v>320.8</v>
      </c>
      <c r="X9062">
        <v>1018.9</v>
      </c>
      <c r="Y9062">
        <v>49.1</v>
      </c>
      <c r="Z9062">
        <v>6.2</v>
      </c>
      <c r="AA9062">
        <v>138.5</v>
      </c>
      <c r="AB9062">
        <v>11.9</v>
      </c>
      <c r="AC9062">
        <v>5</v>
      </c>
      <c r="AD9062">
        <v>0</v>
      </c>
      <c r="AE9062" t="s">
        <v>27266</v>
      </c>
      <c r="AF9062" t="s">
        <v>27267</v>
      </c>
      <c r="AG9062">
        <v>0</v>
      </c>
      <c r="AH9062" t="s">
        <v>36</v>
      </c>
      <c r="AI9062" t="s">
        <v>37</v>
      </c>
      <c r="AJ9062" t="s">
        <v>38</v>
      </c>
    </row>
    <row r="9063" spans="1:36" x14ac:dyDescent="0.25">
      <c r="A9063" t="s">
        <v>32</v>
      </c>
      <c r="B9063" t="s">
        <v>27268</v>
      </c>
      <c r="C9063">
        <f>YEAR(B9063)</f>
        <v>2024</v>
      </c>
      <c r="D9063">
        <v>69.8</v>
      </c>
      <c r="E9063">
        <v>59</v>
      </c>
      <c r="F9063">
        <v>65.400000000000006</v>
      </c>
      <c r="H9063" s="2">
        <f>IF(F9063-70.27&lt;=0,0,IF(F9063-70.27&lt;=1,1,2))</f>
        <v>0</v>
      </c>
      <c r="I9063">
        <v>69.8</v>
      </c>
      <c r="J9063">
        <v>59</v>
      </c>
      <c r="K9063">
        <v>65.400000000000006</v>
      </c>
      <c r="L9063">
        <v>58.7</v>
      </c>
      <c r="M9063">
        <v>79.3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23</v>
      </c>
      <c r="V9063">
        <v>13.9</v>
      </c>
      <c r="W9063">
        <v>299.5</v>
      </c>
      <c r="X9063">
        <v>1018.1</v>
      </c>
      <c r="Y9063">
        <v>34.299999999999997</v>
      </c>
      <c r="Z9063">
        <v>6.2</v>
      </c>
      <c r="AA9063">
        <v>159.80000000000001</v>
      </c>
      <c r="AB9063">
        <v>13.7</v>
      </c>
      <c r="AC9063">
        <v>6</v>
      </c>
      <c r="AD9063">
        <v>0</v>
      </c>
      <c r="AE9063" t="s">
        <v>27269</v>
      </c>
      <c r="AF9063" t="s">
        <v>27270</v>
      </c>
      <c r="AG9063">
        <v>0.03</v>
      </c>
      <c r="AH9063" t="s">
        <v>36</v>
      </c>
      <c r="AI9063" t="s">
        <v>37</v>
      </c>
      <c r="AJ9063" t="s">
        <v>38</v>
      </c>
    </row>
    <row r="9064" spans="1:36" x14ac:dyDescent="0.25">
      <c r="A9064" t="s">
        <v>32</v>
      </c>
      <c r="B9064" t="s">
        <v>27271</v>
      </c>
      <c r="C9064">
        <f>YEAR(B9064)</f>
        <v>2024</v>
      </c>
      <c r="D9064">
        <v>71.599999999999994</v>
      </c>
      <c r="E9064">
        <v>57.1</v>
      </c>
      <c r="F9064">
        <v>64.599999999999994</v>
      </c>
      <c r="H9064" s="2">
        <f>IF(F9064-70.27&lt;=0,0,IF(F9064-70.27&lt;=1,1,2))</f>
        <v>0</v>
      </c>
      <c r="I9064">
        <v>71.599999999999994</v>
      </c>
      <c r="J9064">
        <v>57.1</v>
      </c>
      <c r="K9064">
        <v>64.599999999999994</v>
      </c>
      <c r="L9064">
        <v>57.7</v>
      </c>
      <c r="M9064">
        <v>79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27.1</v>
      </c>
      <c r="V9064">
        <v>19.7</v>
      </c>
      <c r="W9064">
        <v>308.2</v>
      </c>
      <c r="X9064">
        <v>1020.4</v>
      </c>
      <c r="Y9064">
        <v>43.3</v>
      </c>
      <c r="Z9064">
        <v>6.2</v>
      </c>
      <c r="AA9064">
        <v>150.9</v>
      </c>
      <c r="AB9064">
        <v>13</v>
      </c>
      <c r="AC9064">
        <v>6</v>
      </c>
      <c r="AD9064">
        <v>0</v>
      </c>
      <c r="AE9064" t="s">
        <v>27272</v>
      </c>
      <c r="AF9064" t="s">
        <v>27273</v>
      </c>
      <c r="AG9064">
        <v>7.0000000000000007E-2</v>
      </c>
      <c r="AH9064" t="s">
        <v>36</v>
      </c>
      <c r="AI9064" t="s">
        <v>37</v>
      </c>
      <c r="AJ9064" t="s">
        <v>38</v>
      </c>
    </row>
    <row r="9065" spans="1:36" x14ac:dyDescent="0.25">
      <c r="A9065" t="s">
        <v>32</v>
      </c>
      <c r="B9065" t="s">
        <v>27274</v>
      </c>
      <c r="C9065">
        <f>YEAR(B9065)</f>
        <v>2024</v>
      </c>
      <c r="D9065">
        <v>68</v>
      </c>
      <c r="E9065">
        <v>62.5</v>
      </c>
      <c r="F9065">
        <v>65.5</v>
      </c>
      <c r="H9065" s="2">
        <f>IF(F9065-70.27&lt;=0,0,IF(F9065-70.27&lt;=1,1,2))</f>
        <v>0</v>
      </c>
      <c r="I9065">
        <v>68</v>
      </c>
      <c r="J9065">
        <v>62.5</v>
      </c>
      <c r="K9065">
        <v>65.5</v>
      </c>
      <c r="L9065">
        <v>54.5</v>
      </c>
      <c r="M9065">
        <v>67.7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38.9</v>
      </c>
      <c r="V9065">
        <v>23</v>
      </c>
      <c r="W9065">
        <v>320.10000000000002</v>
      </c>
      <c r="X9065">
        <v>1021.3</v>
      </c>
      <c r="Y9065">
        <v>50.4</v>
      </c>
      <c r="Z9065">
        <v>6.2</v>
      </c>
      <c r="AA9065">
        <v>150.6</v>
      </c>
      <c r="AB9065">
        <v>13.1</v>
      </c>
      <c r="AC9065">
        <v>6</v>
      </c>
      <c r="AD9065">
        <v>0</v>
      </c>
      <c r="AE9065" t="s">
        <v>27275</v>
      </c>
      <c r="AF9065" t="s">
        <v>27276</v>
      </c>
      <c r="AG9065">
        <v>0.1</v>
      </c>
      <c r="AH9065" t="s">
        <v>36</v>
      </c>
      <c r="AI9065" t="s">
        <v>37</v>
      </c>
      <c r="AJ9065" t="s">
        <v>38</v>
      </c>
    </row>
    <row r="9066" spans="1:36" x14ac:dyDescent="0.25">
      <c r="A9066" t="s">
        <v>32</v>
      </c>
      <c r="B9066" t="s">
        <v>27277</v>
      </c>
      <c r="C9066">
        <f>YEAR(B9066)</f>
        <v>2024</v>
      </c>
      <c r="D9066">
        <v>68</v>
      </c>
      <c r="E9066">
        <v>62.6</v>
      </c>
      <c r="F9066">
        <v>64.900000000000006</v>
      </c>
      <c r="H9066" s="2">
        <f>IF(F9066-70.27&lt;=0,0,IF(F9066-70.27&lt;=1,1,2))</f>
        <v>0</v>
      </c>
      <c r="I9066">
        <v>68</v>
      </c>
      <c r="J9066">
        <v>62.6</v>
      </c>
      <c r="K9066">
        <v>64.900000000000006</v>
      </c>
      <c r="L9066">
        <v>53.8</v>
      </c>
      <c r="M9066">
        <v>67.5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30.4</v>
      </c>
      <c r="V9066">
        <v>17.2</v>
      </c>
      <c r="W9066">
        <v>320.89999999999998</v>
      </c>
      <c r="X9066">
        <v>1022.5</v>
      </c>
      <c r="Y9066">
        <v>48.1</v>
      </c>
      <c r="Z9066">
        <v>6.2</v>
      </c>
      <c r="AA9066">
        <v>152.1</v>
      </c>
      <c r="AB9066">
        <v>13.3</v>
      </c>
      <c r="AC9066">
        <v>6</v>
      </c>
      <c r="AD9066">
        <v>0</v>
      </c>
      <c r="AE9066" t="s">
        <v>27278</v>
      </c>
      <c r="AF9066" t="s">
        <v>27279</v>
      </c>
      <c r="AG9066">
        <v>0.14000000000000001</v>
      </c>
      <c r="AH9066" t="s">
        <v>36</v>
      </c>
      <c r="AI9066" t="s">
        <v>37</v>
      </c>
      <c r="AJ9066" t="s">
        <v>38</v>
      </c>
    </row>
    <row r="9067" spans="1:36" x14ac:dyDescent="0.25">
      <c r="A9067" t="s">
        <v>32</v>
      </c>
      <c r="B9067" t="s">
        <v>27280</v>
      </c>
      <c r="C9067">
        <f>YEAR(B9067)</f>
        <v>2024</v>
      </c>
      <c r="D9067">
        <v>66.2</v>
      </c>
      <c r="E9067">
        <v>60.8</v>
      </c>
      <c r="F9067">
        <v>63.7</v>
      </c>
      <c r="H9067" s="2">
        <f>IF(F9067-70.27&lt;=0,0,IF(F9067-70.27&lt;=1,1,2))</f>
        <v>0</v>
      </c>
      <c r="I9067">
        <v>66.2</v>
      </c>
      <c r="J9067">
        <v>60.8</v>
      </c>
      <c r="K9067">
        <v>63.7</v>
      </c>
      <c r="L9067">
        <v>53.8</v>
      </c>
      <c r="M9067">
        <v>70.5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25.5</v>
      </c>
      <c r="V9067">
        <v>16.100000000000001</v>
      </c>
      <c r="W9067">
        <v>326.2</v>
      </c>
      <c r="X9067">
        <v>1025.2</v>
      </c>
      <c r="Y9067">
        <v>54.9</v>
      </c>
      <c r="Z9067">
        <v>6.2</v>
      </c>
      <c r="AA9067">
        <v>125.1</v>
      </c>
      <c r="AB9067">
        <v>10.8</v>
      </c>
      <c r="AC9067">
        <v>5</v>
      </c>
      <c r="AD9067">
        <v>0</v>
      </c>
      <c r="AE9067" t="s">
        <v>27281</v>
      </c>
      <c r="AF9067" t="s">
        <v>27282</v>
      </c>
      <c r="AG9067">
        <v>0.17</v>
      </c>
      <c r="AH9067" t="s">
        <v>36</v>
      </c>
      <c r="AI9067" t="s">
        <v>37</v>
      </c>
      <c r="AJ9067" t="s">
        <v>38</v>
      </c>
    </row>
    <row r="9068" spans="1:36" x14ac:dyDescent="0.25">
      <c r="A9068" t="s">
        <v>32</v>
      </c>
      <c r="B9068" t="s">
        <v>27283</v>
      </c>
      <c r="C9068">
        <f>YEAR(B9068)</f>
        <v>2024</v>
      </c>
      <c r="D9068">
        <v>66.2</v>
      </c>
      <c r="E9068">
        <v>55.1</v>
      </c>
      <c r="F9068">
        <v>62.8</v>
      </c>
      <c r="H9068" s="2">
        <f>IF(F9068-70.27&lt;=0,0,IF(F9068-70.27&lt;=1,1,2))</f>
        <v>0</v>
      </c>
      <c r="I9068">
        <v>66.2</v>
      </c>
      <c r="J9068">
        <v>55.1</v>
      </c>
      <c r="K9068">
        <v>62.8</v>
      </c>
      <c r="L9068">
        <v>53.1</v>
      </c>
      <c r="M9068">
        <v>70.8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26.2</v>
      </c>
      <c r="V9068">
        <v>15</v>
      </c>
      <c r="W9068">
        <v>327.39999999999998</v>
      </c>
      <c r="X9068">
        <v>1027.2</v>
      </c>
      <c r="Y9068">
        <v>64.900000000000006</v>
      </c>
      <c r="Z9068">
        <v>6.2</v>
      </c>
      <c r="AA9068">
        <v>124</v>
      </c>
      <c r="AB9068">
        <v>10.6</v>
      </c>
      <c r="AC9068">
        <v>5</v>
      </c>
      <c r="AD9068">
        <v>0</v>
      </c>
      <c r="AE9068" t="s">
        <v>27284</v>
      </c>
      <c r="AF9068" t="s">
        <v>27285</v>
      </c>
      <c r="AG9068">
        <v>0.2</v>
      </c>
      <c r="AH9068" t="s">
        <v>36</v>
      </c>
      <c r="AI9068" t="s">
        <v>37</v>
      </c>
      <c r="AJ9068" t="s">
        <v>38</v>
      </c>
    </row>
    <row r="9069" spans="1:36" x14ac:dyDescent="0.25">
      <c r="A9069" t="s">
        <v>32</v>
      </c>
      <c r="B9069" t="s">
        <v>27286</v>
      </c>
      <c r="C9069">
        <f>YEAR(B9069)</f>
        <v>2024</v>
      </c>
      <c r="D9069">
        <v>68</v>
      </c>
      <c r="E9069">
        <v>62.6</v>
      </c>
      <c r="F9069">
        <v>64.400000000000006</v>
      </c>
      <c r="H9069" s="2">
        <f>IF(F9069-70.27&lt;=0,0,IF(F9069-70.27&lt;=1,1,2))</f>
        <v>0</v>
      </c>
      <c r="I9069">
        <v>68</v>
      </c>
      <c r="J9069">
        <v>62.6</v>
      </c>
      <c r="K9069">
        <v>64.400000000000006</v>
      </c>
      <c r="L9069">
        <v>54.8</v>
      </c>
      <c r="M9069">
        <v>71.099999999999994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25.1</v>
      </c>
      <c r="V9069">
        <v>13.9</v>
      </c>
      <c r="W9069">
        <v>325.2</v>
      </c>
      <c r="X9069">
        <v>1024.5999999999999</v>
      </c>
      <c r="Y9069">
        <v>64.7</v>
      </c>
      <c r="Z9069">
        <v>6.2</v>
      </c>
      <c r="AA9069">
        <v>138.4</v>
      </c>
      <c r="AB9069">
        <v>11.9</v>
      </c>
      <c r="AC9069">
        <v>5</v>
      </c>
      <c r="AD9069">
        <v>0</v>
      </c>
      <c r="AE9069" t="s">
        <v>27287</v>
      </c>
      <c r="AF9069" t="s">
        <v>27288</v>
      </c>
      <c r="AG9069">
        <v>0.24</v>
      </c>
      <c r="AH9069" t="s">
        <v>36</v>
      </c>
      <c r="AI9069" t="s">
        <v>37</v>
      </c>
      <c r="AJ9069" t="s">
        <v>38</v>
      </c>
    </row>
    <row r="9070" spans="1:36" x14ac:dyDescent="0.25">
      <c r="A9070" t="s">
        <v>32</v>
      </c>
      <c r="B9070" t="s">
        <v>27289</v>
      </c>
      <c r="C9070">
        <f>YEAR(B9070)</f>
        <v>2024</v>
      </c>
      <c r="D9070">
        <v>68</v>
      </c>
      <c r="E9070">
        <v>60.8</v>
      </c>
      <c r="F9070">
        <v>64.400000000000006</v>
      </c>
      <c r="H9070" s="2">
        <f>IF(F9070-70.27&lt;=0,0,IF(F9070-70.27&lt;=1,1,2))</f>
        <v>0</v>
      </c>
      <c r="I9070">
        <v>68</v>
      </c>
      <c r="J9070">
        <v>60.8</v>
      </c>
      <c r="K9070">
        <v>64.400000000000006</v>
      </c>
      <c r="L9070">
        <v>54.8</v>
      </c>
      <c r="M9070">
        <v>71.099999999999994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22.4</v>
      </c>
      <c r="V9070">
        <v>12.8</v>
      </c>
      <c r="W9070">
        <v>321.2</v>
      </c>
      <c r="X9070">
        <v>1020.4</v>
      </c>
      <c r="Y9070">
        <v>44.5</v>
      </c>
      <c r="Z9070">
        <v>6.2</v>
      </c>
      <c r="AA9070">
        <v>134.1</v>
      </c>
      <c r="AB9070">
        <v>11.6</v>
      </c>
      <c r="AC9070">
        <v>5</v>
      </c>
      <c r="AD9070">
        <v>0</v>
      </c>
      <c r="AE9070" t="s">
        <v>27290</v>
      </c>
      <c r="AF9070" t="s">
        <v>27291</v>
      </c>
      <c r="AG9070">
        <v>0.25</v>
      </c>
      <c r="AH9070" t="s">
        <v>36</v>
      </c>
      <c r="AI9070" t="s">
        <v>37</v>
      </c>
      <c r="AJ9070" t="s">
        <v>38</v>
      </c>
    </row>
    <row r="9071" spans="1:36" x14ac:dyDescent="0.25">
      <c r="A9071" t="s">
        <v>32</v>
      </c>
      <c r="B9071" t="s">
        <v>27292</v>
      </c>
      <c r="C9071">
        <f>YEAR(B9071)</f>
        <v>2024</v>
      </c>
      <c r="D9071">
        <v>66.2</v>
      </c>
      <c r="E9071">
        <v>60.8</v>
      </c>
      <c r="F9071">
        <v>62.8</v>
      </c>
      <c r="H9071" s="2">
        <f>IF(F9071-70.27&lt;=0,0,IF(F9071-70.27&lt;=1,1,2))</f>
        <v>0</v>
      </c>
      <c r="I9071">
        <v>66.2</v>
      </c>
      <c r="J9071">
        <v>60.8</v>
      </c>
      <c r="K9071">
        <v>62.8</v>
      </c>
      <c r="L9071">
        <v>53.9</v>
      </c>
      <c r="M9071">
        <v>72.7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24.8</v>
      </c>
      <c r="V9071">
        <v>15</v>
      </c>
      <c r="W9071">
        <v>323.39999999999998</v>
      </c>
      <c r="X9071">
        <v>1018.1</v>
      </c>
      <c r="Y9071">
        <v>53.3</v>
      </c>
      <c r="Z9071">
        <v>6.2</v>
      </c>
      <c r="AA9071">
        <v>127.8</v>
      </c>
      <c r="AB9071">
        <v>11</v>
      </c>
      <c r="AC9071">
        <v>5</v>
      </c>
      <c r="AD9071">
        <v>0</v>
      </c>
      <c r="AE9071" t="s">
        <v>27293</v>
      </c>
      <c r="AF9071" t="s">
        <v>27294</v>
      </c>
      <c r="AG9071">
        <v>0.31</v>
      </c>
      <c r="AH9071" t="s">
        <v>36</v>
      </c>
      <c r="AI9071" t="s">
        <v>37</v>
      </c>
      <c r="AJ9071" t="s">
        <v>38</v>
      </c>
    </row>
    <row r="9072" spans="1:36" x14ac:dyDescent="0.25">
      <c r="A9072" t="s">
        <v>32</v>
      </c>
      <c r="B9072" t="s">
        <v>27295</v>
      </c>
      <c r="C9072">
        <f>YEAR(B9072)</f>
        <v>2024</v>
      </c>
      <c r="D9072">
        <v>66.2</v>
      </c>
      <c r="E9072">
        <v>51.8</v>
      </c>
      <c r="F9072">
        <v>59.6</v>
      </c>
      <c r="H9072" s="2">
        <f>IF(F9072-70.27&lt;=0,0,IF(F9072-70.27&lt;=1,1,2))</f>
        <v>0</v>
      </c>
      <c r="I9072">
        <v>66.2</v>
      </c>
      <c r="J9072">
        <v>51.8</v>
      </c>
      <c r="K9072">
        <v>59.6</v>
      </c>
      <c r="L9072">
        <v>51.1</v>
      </c>
      <c r="M9072">
        <v>73.8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15</v>
      </c>
      <c r="V9072">
        <v>9.1999999999999993</v>
      </c>
      <c r="W9072">
        <v>294.5</v>
      </c>
      <c r="X9072">
        <v>1021</v>
      </c>
      <c r="Y9072">
        <v>36.1</v>
      </c>
      <c r="Z9072">
        <v>6.2</v>
      </c>
      <c r="AA9072">
        <v>150</v>
      </c>
      <c r="AB9072">
        <v>12.9</v>
      </c>
      <c r="AC9072">
        <v>6</v>
      </c>
      <c r="AD9072">
        <v>0</v>
      </c>
      <c r="AE9072" t="s">
        <v>27296</v>
      </c>
      <c r="AF9072" t="s">
        <v>27297</v>
      </c>
      <c r="AG9072">
        <v>0.34</v>
      </c>
      <c r="AH9072" t="s">
        <v>36</v>
      </c>
      <c r="AI9072" t="s">
        <v>37</v>
      </c>
      <c r="AJ9072" t="s">
        <v>38</v>
      </c>
    </row>
    <row r="9073" spans="1:36" x14ac:dyDescent="0.25">
      <c r="A9073" t="s">
        <v>32</v>
      </c>
      <c r="B9073" t="s">
        <v>27298</v>
      </c>
      <c r="C9073">
        <f>YEAR(B9073)</f>
        <v>2024</v>
      </c>
      <c r="D9073">
        <v>75.2</v>
      </c>
      <c r="E9073">
        <v>53.6</v>
      </c>
      <c r="F9073">
        <v>64.3</v>
      </c>
      <c r="H9073" s="2">
        <f>IF(F9073-70.27&lt;=0,0,IF(F9073-70.27&lt;=1,1,2))</f>
        <v>0</v>
      </c>
      <c r="I9073">
        <v>75.2</v>
      </c>
      <c r="J9073">
        <v>53.6</v>
      </c>
      <c r="K9073">
        <v>64.3</v>
      </c>
      <c r="L9073">
        <v>56.7</v>
      </c>
      <c r="M9073">
        <v>77.099999999999994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31.1</v>
      </c>
      <c r="V9073">
        <v>18.3</v>
      </c>
      <c r="W9073">
        <v>160.80000000000001</v>
      </c>
      <c r="X9073">
        <v>1019.9</v>
      </c>
      <c r="Y9073">
        <v>36.1</v>
      </c>
      <c r="Z9073">
        <v>6.2</v>
      </c>
      <c r="AA9073">
        <v>134</v>
      </c>
      <c r="AB9073">
        <v>11.6</v>
      </c>
      <c r="AC9073">
        <v>5</v>
      </c>
      <c r="AD9073">
        <v>0</v>
      </c>
      <c r="AE9073" t="s">
        <v>27299</v>
      </c>
      <c r="AF9073" t="s">
        <v>27300</v>
      </c>
      <c r="AG9073">
        <v>0.38</v>
      </c>
      <c r="AH9073" t="s">
        <v>36</v>
      </c>
      <c r="AI9073" t="s">
        <v>37</v>
      </c>
      <c r="AJ9073" t="s">
        <v>38</v>
      </c>
    </row>
    <row r="9074" spans="1:36" x14ac:dyDescent="0.25">
      <c r="A9074" t="s">
        <v>32</v>
      </c>
      <c r="B9074" t="s">
        <v>27301</v>
      </c>
      <c r="C9074">
        <f>YEAR(B9074)</f>
        <v>2024</v>
      </c>
      <c r="D9074">
        <v>75.2</v>
      </c>
      <c r="E9074">
        <v>60.8</v>
      </c>
      <c r="F9074">
        <v>67.599999999999994</v>
      </c>
      <c r="H9074" s="2">
        <f>IF(F9074-70.27&lt;=0,0,IF(F9074-70.27&lt;=1,1,2))</f>
        <v>0</v>
      </c>
      <c r="I9074">
        <v>75.2</v>
      </c>
      <c r="J9074">
        <v>60.8</v>
      </c>
      <c r="K9074">
        <v>67.599999999999994</v>
      </c>
      <c r="L9074">
        <v>59.9</v>
      </c>
      <c r="M9074">
        <v>76.599999999999994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18.8</v>
      </c>
      <c r="V9074">
        <v>19.7</v>
      </c>
      <c r="W9074">
        <v>176.4</v>
      </c>
      <c r="X9074">
        <v>1021.5</v>
      </c>
      <c r="Y9074">
        <v>28.7</v>
      </c>
      <c r="Z9074">
        <v>6.2</v>
      </c>
      <c r="AA9074">
        <v>139.5</v>
      </c>
      <c r="AB9074">
        <v>11.8</v>
      </c>
      <c r="AC9074">
        <v>6</v>
      </c>
      <c r="AD9074">
        <v>0</v>
      </c>
      <c r="AE9074" t="s">
        <v>27302</v>
      </c>
      <c r="AF9074" t="s">
        <v>27303</v>
      </c>
      <c r="AG9074">
        <v>0.41</v>
      </c>
      <c r="AH9074" t="s">
        <v>36</v>
      </c>
      <c r="AI9074" t="s">
        <v>37</v>
      </c>
      <c r="AJ9074" t="s">
        <v>38</v>
      </c>
    </row>
    <row r="9075" spans="1:36" x14ac:dyDescent="0.25">
      <c r="A9075" t="s">
        <v>32</v>
      </c>
      <c r="B9075" t="s">
        <v>27304</v>
      </c>
      <c r="C9075">
        <f>YEAR(B9075)</f>
        <v>2024</v>
      </c>
      <c r="D9075">
        <v>75.2</v>
      </c>
      <c r="E9075">
        <v>62.6</v>
      </c>
      <c r="F9075">
        <v>68.2</v>
      </c>
      <c r="H9075" s="2">
        <f>IF(F9075-70.27&lt;=0,0,IF(F9075-70.27&lt;=1,1,2))</f>
        <v>0</v>
      </c>
      <c r="I9075">
        <v>75.2</v>
      </c>
      <c r="J9075">
        <v>62.6</v>
      </c>
      <c r="K9075">
        <v>68.2</v>
      </c>
      <c r="L9075">
        <v>56.7</v>
      </c>
      <c r="M9075">
        <v>66.900000000000006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25.3</v>
      </c>
      <c r="V9075">
        <v>13.9</v>
      </c>
      <c r="W9075">
        <v>171.2</v>
      </c>
      <c r="X9075">
        <v>1019.2</v>
      </c>
      <c r="Y9075">
        <v>32.4</v>
      </c>
      <c r="Z9075">
        <v>6.2</v>
      </c>
      <c r="AA9075">
        <v>138.80000000000001</v>
      </c>
      <c r="AB9075">
        <v>12.1</v>
      </c>
      <c r="AC9075">
        <v>6</v>
      </c>
      <c r="AD9075">
        <v>0</v>
      </c>
      <c r="AE9075" t="s">
        <v>27305</v>
      </c>
      <c r="AF9075" t="s">
        <v>27306</v>
      </c>
      <c r="AG9075">
        <v>0.45</v>
      </c>
      <c r="AH9075" t="s">
        <v>36</v>
      </c>
      <c r="AI9075" t="s">
        <v>37</v>
      </c>
      <c r="AJ9075" t="s">
        <v>38</v>
      </c>
    </row>
    <row r="9076" spans="1:36" x14ac:dyDescent="0.25">
      <c r="A9076" t="s">
        <v>32</v>
      </c>
      <c r="B9076" t="s">
        <v>27307</v>
      </c>
      <c r="C9076">
        <f>YEAR(B9076)</f>
        <v>2024</v>
      </c>
      <c r="D9076">
        <v>71.599999999999994</v>
      </c>
      <c r="E9076">
        <v>60.8</v>
      </c>
      <c r="F9076">
        <v>64.3</v>
      </c>
      <c r="H9076" s="2">
        <f>IF(F9076-70.27&lt;=0,0,IF(F9076-70.27&lt;=1,1,2))</f>
        <v>0</v>
      </c>
      <c r="I9076">
        <v>71.599999999999994</v>
      </c>
      <c r="J9076">
        <v>60.8</v>
      </c>
      <c r="K9076">
        <v>64.3</v>
      </c>
      <c r="L9076">
        <v>57.3</v>
      </c>
      <c r="M9076">
        <v>78.400000000000006</v>
      </c>
      <c r="O9076">
        <v>0.19800000000000001</v>
      </c>
      <c r="P9076">
        <v>100</v>
      </c>
      <c r="Q9076">
        <v>8.33</v>
      </c>
      <c r="R9076" t="s">
        <v>40</v>
      </c>
      <c r="S9076">
        <v>0</v>
      </c>
      <c r="T9076">
        <v>0</v>
      </c>
      <c r="U9076">
        <v>38</v>
      </c>
      <c r="V9076">
        <v>19.7</v>
      </c>
      <c r="W9076">
        <v>180.5</v>
      </c>
      <c r="X9076">
        <v>1015.8</v>
      </c>
      <c r="Y9076">
        <v>53.1</v>
      </c>
      <c r="Z9076">
        <v>6.2</v>
      </c>
      <c r="AA9076">
        <v>124.3</v>
      </c>
      <c r="AB9076">
        <v>10.7</v>
      </c>
      <c r="AC9076">
        <v>5</v>
      </c>
      <c r="AD9076">
        <v>0</v>
      </c>
      <c r="AE9076" t="s">
        <v>27308</v>
      </c>
      <c r="AF9076" t="s">
        <v>27309</v>
      </c>
      <c r="AG9076">
        <v>0.5</v>
      </c>
      <c r="AH9076" t="s">
        <v>56</v>
      </c>
      <c r="AI9076" t="s">
        <v>101</v>
      </c>
      <c r="AJ9076" t="s">
        <v>40</v>
      </c>
    </row>
    <row r="9077" spans="1:36" x14ac:dyDescent="0.25">
      <c r="A9077" t="s">
        <v>32</v>
      </c>
      <c r="B9077" t="s">
        <v>27310</v>
      </c>
      <c r="C9077">
        <f>YEAR(B9077)</f>
        <v>2024</v>
      </c>
      <c r="D9077">
        <v>68</v>
      </c>
      <c r="E9077">
        <v>56.6</v>
      </c>
      <c r="F9077">
        <v>62.4</v>
      </c>
      <c r="H9077" s="2">
        <f>IF(F9077-70.27&lt;=0,0,IF(F9077-70.27&lt;=1,1,2))</f>
        <v>0</v>
      </c>
      <c r="I9077">
        <v>68</v>
      </c>
      <c r="J9077">
        <v>56.6</v>
      </c>
      <c r="K9077">
        <v>62.4</v>
      </c>
      <c r="L9077">
        <v>56.9</v>
      </c>
      <c r="M9077">
        <v>82.7</v>
      </c>
      <c r="O9077">
        <v>0.433</v>
      </c>
      <c r="P9077">
        <v>100</v>
      </c>
      <c r="Q9077">
        <v>16.670000000000002</v>
      </c>
      <c r="R9077" t="s">
        <v>40</v>
      </c>
      <c r="S9077">
        <v>0</v>
      </c>
      <c r="T9077">
        <v>0</v>
      </c>
      <c r="U9077">
        <v>24.6</v>
      </c>
      <c r="V9077">
        <v>21.9</v>
      </c>
      <c r="W9077">
        <v>270.2</v>
      </c>
      <c r="X9077">
        <v>1014.3</v>
      </c>
      <c r="Y9077">
        <v>65.400000000000006</v>
      </c>
      <c r="Z9077">
        <v>6</v>
      </c>
      <c r="AA9077">
        <v>113.3</v>
      </c>
      <c r="AB9077">
        <v>9.8000000000000007</v>
      </c>
      <c r="AC9077">
        <v>5</v>
      </c>
      <c r="AD9077">
        <v>0</v>
      </c>
      <c r="AE9077" t="s">
        <v>27311</v>
      </c>
      <c r="AF9077" t="s">
        <v>27312</v>
      </c>
      <c r="AG9077">
        <v>0.52</v>
      </c>
      <c r="AH9077" t="s">
        <v>56</v>
      </c>
      <c r="AI9077" t="s">
        <v>111</v>
      </c>
      <c r="AJ9077" t="s">
        <v>40</v>
      </c>
    </row>
    <row r="9078" spans="1:36" x14ac:dyDescent="0.25">
      <c r="A9078" t="s">
        <v>32</v>
      </c>
      <c r="B9078" t="s">
        <v>27313</v>
      </c>
      <c r="C9078">
        <f>YEAR(B9078)</f>
        <v>2024</v>
      </c>
      <c r="D9078">
        <v>64.400000000000006</v>
      </c>
      <c r="E9078">
        <v>55.4</v>
      </c>
      <c r="F9078">
        <v>59.7</v>
      </c>
      <c r="H9078" s="2">
        <f>IF(F9078-70.27&lt;=0,0,IF(F9078-70.27&lt;=1,1,2))</f>
        <v>0</v>
      </c>
      <c r="I9078">
        <v>64.400000000000006</v>
      </c>
      <c r="J9078">
        <v>55.4</v>
      </c>
      <c r="K9078">
        <v>59.7</v>
      </c>
      <c r="L9078">
        <v>53.7</v>
      </c>
      <c r="M9078">
        <v>81.099999999999994</v>
      </c>
      <c r="O9078">
        <v>0.29299999999999998</v>
      </c>
      <c r="P9078">
        <v>100</v>
      </c>
      <c r="Q9078">
        <v>12.5</v>
      </c>
      <c r="R9078" t="s">
        <v>40</v>
      </c>
      <c r="S9078">
        <v>0</v>
      </c>
      <c r="T9078">
        <v>0</v>
      </c>
      <c r="U9078">
        <v>26.2</v>
      </c>
      <c r="V9078">
        <v>23</v>
      </c>
      <c r="W9078">
        <v>326</v>
      </c>
      <c r="X9078">
        <v>1014.4</v>
      </c>
      <c r="Y9078">
        <v>85.9</v>
      </c>
      <c r="Z9078">
        <v>6.1</v>
      </c>
      <c r="AA9078">
        <v>0</v>
      </c>
      <c r="AB9078">
        <v>0</v>
      </c>
      <c r="AC9078">
        <v>0</v>
      </c>
      <c r="AD9078">
        <v>0</v>
      </c>
      <c r="AE9078" t="s">
        <v>27314</v>
      </c>
      <c r="AF9078" t="s">
        <v>27315</v>
      </c>
      <c r="AG9078">
        <v>0.55000000000000004</v>
      </c>
      <c r="AH9078" t="s">
        <v>56</v>
      </c>
      <c r="AI9078" t="s">
        <v>111</v>
      </c>
      <c r="AJ9078" t="s">
        <v>40</v>
      </c>
    </row>
    <row r="9079" spans="1:36" x14ac:dyDescent="0.25">
      <c r="A9079" t="s">
        <v>32</v>
      </c>
      <c r="B9079" t="s">
        <v>27316</v>
      </c>
      <c r="C9079">
        <f>YEAR(B9079)</f>
        <v>2024</v>
      </c>
      <c r="D9079">
        <v>67.900000000000006</v>
      </c>
      <c r="E9079">
        <v>55.3</v>
      </c>
      <c r="F9079">
        <v>61.8</v>
      </c>
      <c r="H9079" s="2">
        <f>IF(F9079-70.27&lt;=0,0,IF(F9079-70.27&lt;=1,1,2))</f>
        <v>0</v>
      </c>
      <c r="I9079">
        <v>67.900000000000006</v>
      </c>
      <c r="J9079">
        <v>55.3</v>
      </c>
      <c r="K9079">
        <v>61.8</v>
      </c>
      <c r="L9079">
        <v>55</v>
      </c>
      <c r="M9079">
        <v>78.8</v>
      </c>
      <c r="O9079">
        <v>1.6E-2</v>
      </c>
      <c r="P9079">
        <v>100</v>
      </c>
      <c r="Q9079">
        <v>12.5</v>
      </c>
      <c r="R9079" t="s">
        <v>40</v>
      </c>
      <c r="S9079">
        <v>0</v>
      </c>
      <c r="T9079">
        <v>0</v>
      </c>
      <c r="U9079">
        <v>26.8</v>
      </c>
      <c r="V9079">
        <v>11.4</v>
      </c>
      <c r="W9079">
        <v>297.39999999999998</v>
      </c>
      <c r="X9079">
        <v>1014</v>
      </c>
      <c r="Y9079">
        <v>54.8</v>
      </c>
      <c r="Z9079">
        <v>6.2</v>
      </c>
      <c r="AA9079">
        <v>116.8</v>
      </c>
      <c r="AB9079">
        <v>10</v>
      </c>
      <c r="AC9079">
        <v>5</v>
      </c>
      <c r="AD9079">
        <v>0</v>
      </c>
      <c r="AE9079" t="s">
        <v>27317</v>
      </c>
      <c r="AF9079" t="s">
        <v>27318</v>
      </c>
      <c r="AG9079">
        <v>0.57999999999999996</v>
      </c>
      <c r="AH9079" t="s">
        <v>56</v>
      </c>
      <c r="AI9079" t="s">
        <v>57</v>
      </c>
      <c r="AJ9079" t="s">
        <v>40</v>
      </c>
    </row>
    <row r="9080" spans="1:36" x14ac:dyDescent="0.25">
      <c r="A9080" t="s">
        <v>32</v>
      </c>
      <c r="B9080" t="s">
        <v>27319</v>
      </c>
      <c r="C9080">
        <f>YEAR(B9080)</f>
        <v>2024</v>
      </c>
      <c r="D9080">
        <v>69.7</v>
      </c>
      <c r="E9080">
        <v>54.2</v>
      </c>
      <c r="F9080">
        <v>62.2</v>
      </c>
      <c r="H9080" s="2">
        <f>IF(F9080-70.27&lt;=0,0,IF(F9080-70.27&lt;=1,1,2))</f>
        <v>0</v>
      </c>
      <c r="I9080">
        <v>69.7</v>
      </c>
      <c r="J9080">
        <v>54.2</v>
      </c>
      <c r="K9080">
        <v>62.2</v>
      </c>
      <c r="L9080">
        <v>55.3</v>
      </c>
      <c r="M9080">
        <v>78.400000000000006</v>
      </c>
      <c r="O9080">
        <v>1.2E-2</v>
      </c>
      <c r="P9080">
        <v>100</v>
      </c>
      <c r="Q9080">
        <v>12.5</v>
      </c>
      <c r="R9080" t="s">
        <v>40</v>
      </c>
      <c r="S9080">
        <v>0</v>
      </c>
      <c r="T9080">
        <v>0</v>
      </c>
      <c r="U9080">
        <v>17</v>
      </c>
      <c r="V9080">
        <v>5.8</v>
      </c>
      <c r="W9080">
        <v>304.3</v>
      </c>
      <c r="X9080">
        <v>1016.2</v>
      </c>
      <c r="Y9080">
        <v>35.1</v>
      </c>
      <c r="Z9080">
        <v>6.2</v>
      </c>
      <c r="AA9080">
        <v>118.2</v>
      </c>
      <c r="AB9080">
        <v>10.1</v>
      </c>
      <c r="AC9080">
        <v>5</v>
      </c>
      <c r="AD9080">
        <v>0</v>
      </c>
      <c r="AE9080" t="s">
        <v>27320</v>
      </c>
      <c r="AF9080" t="s">
        <v>27321</v>
      </c>
      <c r="AG9080">
        <v>0.61</v>
      </c>
      <c r="AH9080" t="s">
        <v>56</v>
      </c>
      <c r="AI9080" t="s">
        <v>61</v>
      </c>
      <c r="AJ9080" t="s">
        <v>40</v>
      </c>
    </row>
    <row r="9081" spans="1:36" x14ac:dyDescent="0.25">
      <c r="A9081" t="s">
        <v>32</v>
      </c>
      <c r="B9081" t="s">
        <v>27322</v>
      </c>
      <c r="C9081">
        <f>YEAR(B9081)</f>
        <v>2024</v>
      </c>
      <c r="D9081">
        <v>73.3</v>
      </c>
      <c r="E9081">
        <v>54.2</v>
      </c>
      <c r="F9081">
        <v>63.2</v>
      </c>
      <c r="H9081" s="2">
        <f>IF(F9081-70.27&lt;=0,0,IF(F9081-70.27&lt;=1,1,2))</f>
        <v>0</v>
      </c>
      <c r="I9081">
        <v>73.3</v>
      </c>
      <c r="J9081">
        <v>54.2</v>
      </c>
      <c r="K9081">
        <v>63.2</v>
      </c>
      <c r="L9081">
        <v>52.8</v>
      </c>
      <c r="M9081">
        <v>70.7</v>
      </c>
      <c r="O9081">
        <v>2.8000000000000001E-2</v>
      </c>
      <c r="P9081">
        <v>100</v>
      </c>
      <c r="Q9081">
        <v>20.83</v>
      </c>
      <c r="R9081" t="s">
        <v>40</v>
      </c>
      <c r="S9081">
        <v>0</v>
      </c>
      <c r="T9081">
        <v>0</v>
      </c>
      <c r="U9081">
        <v>19.5</v>
      </c>
      <c r="V9081">
        <v>11.4</v>
      </c>
      <c r="W9081">
        <v>198.8</v>
      </c>
      <c r="X9081">
        <v>1014.5</v>
      </c>
      <c r="Y9081">
        <v>25.8</v>
      </c>
      <c r="Z9081">
        <v>6.2</v>
      </c>
      <c r="AA9081">
        <v>122.8</v>
      </c>
      <c r="AB9081">
        <v>10.7</v>
      </c>
      <c r="AC9081">
        <v>5</v>
      </c>
      <c r="AD9081">
        <v>0</v>
      </c>
      <c r="AE9081" t="s">
        <v>27323</v>
      </c>
      <c r="AF9081" t="s">
        <v>27324</v>
      </c>
      <c r="AG9081">
        <v>0.65</v>
      </c>
      <c r="AH9081" t="s">
        <v>56</v>
      </c>
      <c r="AI9081" t="s">
        <v>27325</v>
      </c>
      <c r="AJ9081" t="s">
        <v>40</v>
      </c>
    </row>
    <row r="9082" spans="1:36" x14ac:dyDescent="0.25">
      <c r="A9082" t="s">
        <v>32</v>
      </c>
      <c r="B9082" t="s">
        <v>27326</v>
      </c>
      <c r="C9082">
        <f>YEAR(B9082)</f>
        <v>2024</v>
      </c>
      <c r="D9082">
        <v>76.900000000000006</v>
      </c>
      <c r="E9082">
        <v>64.3</v>
      </c>
      <c r="F9082">
        <v>70.099999999999994</v>
      </c>
      <c r="H9082" s="2">
        <f>IF(F9082-70.27&lt;=0,0,IF(F9082-70.27&lt;=1,1,2))</f>
        <v>0</v>
      </c>
      <c r="I9082">
        <v>76.900000000000006</v>
      </c>
      <c r="J9082">
        <v>64.3</v>
      </c>
      <c r="K9082">
        <v>70.099999999999994</v>
      </c>
      <c r="L9082">
        <v>59.7</v>
      </c>
      <c r="M9082">
        <v>70</v>
      </c>
      <c r="O9082">
        <v>4.0000000000000001E-3</v>
      </c>
      <c r="P9082">
        <v>100</v>
      </c>
      <c r="Q9082">
        <v>4.17</v>
      </c>
      <c r="R9082" t="s">
        <v>40</v>
      </c>
      <c r="S9082">
        <v>0</v>
      </c>
      <c r="T9082">
        <v>0</v>
      </c>
      <c r="U9082">
        <v>31.8</v>
      </c>
      <c r="V9082">
        <v>17.2</v>
      </c>
      <c r="W9082">
        <v>200.1</v>
      </c>
      <c r="X9082">
        <v>1010.7</v>
      </c>
      <c r="Y9082">
        <v>28.5</v>
      </c>
      <c r="Z9082">
        <v>6.2</v>
      </c>
      <c r="AA9082">
        <v>122.7</v>
      </c>
      <c r="AB9082">
        <v>10.6</v>
      </c>
      <c r="AC9082">
        <v>5</v>
      </c>
      <c r="AD9082">
        <v>0</v>
      </c>
      <c r="AE9082" t="s">
        <v>27327</v>
      </c>
      <c r="AF9082" t="s">
        <v>27328</v>
      </c>
      <c r="AG9082">
        <v>0.68</v>
      </c>
      <c r="AH9082" t="s">
        <v>56</v>
      </c>
      <c r="AI9082" t="s">
        <v>61</v>
      </c>
      <c r="AJ9082" t="s">
        <v>40</v>
      </c>
    </row>
    <row r="9083" spans="1:36" x14ac:dyDescent="0.25">
      <c r="A9083" t="s">
        <v>32</v>
      </c>
      <c r="B9083" t="s">
        <v>27329</v>
      </c>
      <c r="C9083">
        <f>YEAR(B9083)</f>
        <v>2024</v>
      </c>
      <c r="D9083">
        <v>78.8</v>
      </c>
      <c r="E9083">
        <v>59</v>
      </c>
      <c r="F9083">
        <v>68.400000000000006</v>
      </c>
      <c r="H9083" s="2">
        <f>IF(F9083-70.27&lt;=0,0,IF(F9083-70.27&lt;=1,1,2))</f>
        <v>0</v>
      </c>
      <c r="I9083">
        <v>78.8</v>
      </c>
      <c r="J9083">
        <v>59</v>
      </c>
      <c r="K9083">
        <v>68.400000000000006</v>
      </c>
      <c r="L9083">
        <v>59.7</v>
      </c>
      <c r="M9083">
        <v>75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34.200000000000003</v>
      </c>
      <c r="V9083">
        <v>17.7</v>
      </c>
      <c r="W9083">
        <v>184.1</v>
      </c>
      <c r="X9083">
        <v>1015</v>
      </c>
      <c r="Y9083">
        <v>27.8</v>
      </c>
      <c r="Z9083">
        <v>6.2</v>
      </c>
      <c r="AA9083">
        <v>0</v>
      </c>
      <c r="AB9083">
        <v>0</v>
      </c>
      <c r="AC9083">
        <v>0</v>
      </c>
      <c r="AD9083">
        <v>0</v>
      </c>
      <c r="AE9083" t="s">
        <v>27330</v>
      </c>
      <c r="AF9083" t="s">
        <v>27331</v>
      </c>
      <c r="AG9083">
        <v>0.71</v>
      </c>
      <c r="AH9083" t="s">
        <v>36</v>
      </c>
      <c r="AI9083" t="s">
        <v>37</v>
      </c>
      <c r="AJ9083" t="s">
        <v>38</v>
      </c>
    </row>
    <row r="9084" spans="1:36" x14ac:dyDescent="0.25">
      <c r="A9084" t="s">
        <v>32</v>
      </c>
      <c r="B9084" t="s">
        <v>27332</v>
      </c>
      <c r="C9084">
        <f>YEAR(B9084)</f>
        <v>2024</v>
      </c>
      <c r="D9084">
        <v>75.2</v>
      </c>
      <c r="E9084">
        <v>56.2</v>
      </c>
      <c r="F9084">
        <v>67.2</v>
      </c>
      <c r="H9084" s="2">
        <f>IF(F9084-70.27&lt;=0,0,IF(F9084-70.27&lt;=1,1,2))</f>
        <v>0</v>
      </c>
      <c r="I9084">
        <v>75.2</v>
      </c>
      <c r="J9084">
        <v>56.2</v>
      </c>
      <c r="K9084">
        <v>67.2</v>
      </c>
      <c r="L9084">
        <v>57.9</v>
      </c>
      <c r="M9084">
        <v>72.400000000000006</v>
      </c>
      <c r="O9084">
        <v>1.2E-2</v>
      </c>
      <c r="P9084">
        <v>100</v>
      </c>
      <c r="Q9084">
        <v>4.17</v>
      </c>
      <c r="R9084" t="s">
        <v>40</v>
      </c>
      <c r="S9084">
        <v>0</v>
      </c>
      <c r="T9084">
        <v>0</v>
      </c>
      <c r="U9084">
        <v>34.4</v>
      </c>
      <c r="V9084">
        <v>21.9</v>
      </c>
      <c r="W9084">
        <v>297.3</v>
      </c>
      <c r="X9084">
        <v>1017</v>
      </c>
      <c r="Y9084">
        <v>52.8</v>
      </c>
      <c r="Z9084">
        <v>6.2</v>
      </c>
      <c r="AA9084">
        <v>112.6</v>
      </c>
      <c r="AB9084">
        <v>9.6</v>
      </c>
      <c r="AC9084">
        <v>5</v>
      </c>
      <c r="AD9084">
        <v>0</v>
      </c>
      <c r="AE9084" t="s">
        <v>27333</v>
      </c>
      <c r="AF9084" t="s">
        <v>27334</v>
      </c>
      <c r="AG9084">
        <v>0.75</v>
      </c>
      <c r="AH9084" t="s">
        <v>56</v>
      </c>
      <c r="AI9084" t="s">
        <v>65</v>
      </c>
      <c r="AJ9084" t="s">
        <v>40</v>
      </c>
    </row>
    <row r="9085" spans="1:36" x14ac:dyDescent="0.25">
      <c r="A9085" t="s">
        <v>32</v>
      </c>
      <c r="B9085" t="s">
        <v>27335</v>
      </c>
      <c r="C9085">
        <f>YEAR(B9085)</f>
        <v>2024</v>
      </c>
      <c r="D9085">
        <v>59</v>
      </c>
      <c r="E9085">
        <v>49</v>
      </c>
      <c r="F9085">
        <v>54.8</v>
      </c>
      <c r="H9085" s="2">
        <f>IF(F9085-70.27&lt;=0,0,IF(F9085-70.27&lt;=1,1,2))</f>
        <v>0</v>
      </c>
      <c r="I9085">
        <v>59</v>
      </c>
      <c r="J9085">
        <v>43.3</v>
      </c>
      <c r="K9085">
        <v>54.6</v>
      </c>
      <c r="L9085">
        <v>42.2</v>
      </c>
      <c r="M9085">
        <v>62.5</v>
      </c>
      <c r="O9085">
        <v>1E-3</v>
      </c>
      <c r="P9085">
        <v>100</v>
      </c>
      <c r="Q9085">
        <v>4.17</v>
      </c>
      <c r="R9085" t="s">
        <v>40</v>
      </c>
      <c r="S9085">
        <v>0</v>
      </c>
      <c r="T9085">
        <v>0</v>
      </c>
      <c r="U9085">
        <v>47.6</v>
      </c>
      <c r="V9085">
        <v>27.7</v>
      </c>
      <c r="W9085">
        <v>2.4</v>
      </c>
      <c r="X9085">
        <v>1029.8</v>
      </c>
      <c r="Y9085">
        <v>56.2</v>
      </c>
      <c r="Z9085">
        <v>6.2</v>
      </c>
      <c r="AA9085">
        <v>106.2</v>
      </c>
      <c r="AB9085">
        <v>9.1999999999999993</v>
      </c>
      <c r="AC9085">
        <v>5</v>
      </c>
      <c r="AD9085">
        <v>0</v>
      </c>
      <c r="AE9085" t="s">
        <v>27336</v>
      </c>
      <c r="AF9085" t="s">
        <v>27337</v>
      </c>
      <c r="AG9085">
        <v>0.78</v>
      </c>
      <c r="AH9085" t="s">
        <v>56</v>
      </c>
      <c r="AI9085" t="s">
        <v>137</v>
      </c>
      <c r="AJ9085" t="s">
        <v>40</v>
      </c>
    </row>
    <row r="9086" spans="1:36" x14ac:dyDescent="0.25">
      <c r="A9086" t="s">
        <v>32</v>
      </c>
      <c r="B9086" t="s">
        <v>27338</v>
      </c>
      <c r="C9086">
        <f>YEAR(B9086)</f>
        <v>2024</v>
      </c>
      <c r="D9086">
        <v>60.8</v>
      </c>
      <c r="E9086">
        <v>53.6</v>
      </c>
      <c r="F9086">
        <v>56.3</v>
      </c>
      <c r="H9086" s="2">
        <f>IF(F9086-70.27&lt;=0,0,IF(F9086-70.27&lt;=1,1,2))</f>
        <v>0</v>
      </c>
      <c r="I9086">
        <v>60.8</v>
      </c>
      <c r="J9086">
        <v>53.6</v>
      </c>
      <c r="K9086">
        <v>56.3</v>
      </c>
      <c r="L9086">
        <v>42.5</v>
      </c>
      <c r="M9086">
        <v>59.9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34.9</v>
      </c>
      <c r="V9086">
        <v>17.2</v>
      </c>
      <c r="W9086">
        <v>350.4</v>
      </c>
      <c r="X9086">
        <v>1026.9000000000001</v>
      </c>
      <c r="Y9086">
        <v>47</v>
      </c>
      <c r="Z9086">
        <v>6.2</v>
      </c>
      <c r="AA9086">
        <v>110.4</v>
      </c>
      <c r="AB9086">
        <v>9.4</v>
      </c>
      <c r="AC9086">
        <v>4</v>
      </c>
      <c r="AD9086">
        <v>0</v>
      </c>
      <c r="AE9086" t="s">
        <v>27339</v>
      </c>
      <c r="AF9086" t="s">
        <v>27340</v>
      </c>
      <c r="AG9086">
        <v>0.81</v>
      </c>
      <c r="AH9086" t="s">
        <v>36</v>
      </c>
      <c r="AI9086" t="s">
        <v>37</v>
      </c>
      <c r="AJ9086" t="s">
        <v>38</v>
      </c>
    </row>
    <row r="9087" spans="1:36" x14ac:dyDescent="0.25">
      <c r="A9087" t="s">
        <v>32</v>
      </c>
      <c r="B9087" t="s">
        <v>27341</v>
      </c>
      <c r="C9087">
        <f>YEAR(B9087)</f>
        <v>2024</v>
      </c>
      <c r="D9087">
        <v>59</v>
      </c>
      <c r="E9087">
        <v>48.5</v>
      </c>
      <c r="F9087">
        <v>55.9</v>
      </c>
      <c r="H9087" s="2">
        <f>IF(F9087-70.27&lt;=0,0,IF(F9087-70.27&lt;=1,1,2))</f>
        <v>0</v>
      </c>
      <c r="I9087">
        <v>59</v>
      </c>
      <c r="J9087">
        <v>43.7</v>
      </c>
      <c r="K9087">
        <v>55.7</v>
      </c>
      <c r="L9087">
        <v>45.3</v>
      </c>
      <c r="M9087">
        <v>67.7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25.9</v>
      </c>
      <c r="V9087">
        <v>16.100000000000001</v>
      </c>
      <c r="W9087">
        <v>345</v>
      </c>
      <c r="X9087">
        <v>1023.8</v>
      </c>
      <c r="Y9087">
        <v>50.6</v>
      </c>
      <c r="Z9087">
        <v>6.2</v>
      </c>
      <c r="AA9087">
        <v>110.1</v>
      </c>
      <c r="AB9087">
        <v>9.4</v>
      </c>
      <c r="AC9087">
        <v>5</v>
      </c>
      <c r="AD9087">
        <v>0</v>
      </c>
      <c r="AE9087" t="s">
        <v>27342</v>
      </c>
      <c r="AF9087" t="s">
        <v>27343</v>
      </c>
      <c r="AG9087">
        <v>0.84</v>
      </c>
      <c r="AH9087" t="s">
        <v>36</v>
      </c>
      <c r="AI9087" t="s">
        <v>37</v>
      </c>
      <c r="AJ9087" t="s">
        <v>38</v>
      </c>
    </row>
    <row r="9088" spans="1:36" x14ac:dyDescent="0.25">
      <c r="A9088" t="s">
        <v>32</v>
      </c>
      <c r="B9088" t="s">
        <v>27344</v>
      </c>
      <c r="C9088">
        <f>YEAR(B9088)</f>
        <v>2024</v>
      </c>
      <c r="D9088">
        <v>66.2</v>
      </c>
      <c r="E9088">
        <v>48.2</v>
      </c>
      <c r="F9088">
        <v>57.2</v>
      </c>
      <c r="H9088" s="2">
        <f>IF(F9088-70.27&lt;=0,0,IF(F9088-70.27&lt;=1,1,2))</f>
        <v>0</v>
      </c>
      <c r="I9088">
        <v>66.2</v>
      </c>
      <c r="J9088">
        <v>48.2</v>
      </c>
      <c r="K9088">
        <v>57.2</v>
      </c>
      <c r="L9088">
        <v>50.8</v>
      </c>
      <c r="M9088">
        <v>79.7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15.2</v>
      </c>
      <c r="V9088">
        <v>11.4</v>
      </c>
      <c r="W9088">
        <v>317</v>
      </c>
      <c r="X9088">
        <v>1022.9</v>
      </c>
      <c r="Y9088">
        <v>38.9</v>
      </c>
      <c r="Z9088">
        <v>6.2</v>
      </c>
      <c r="AA9088">
        <v>127.9</v>
      </c>
      <c r="AB9088">
        <v>11</v>
      </c>
      <c r="AC9088">
        <v>5</v>
      </c>
      <c r="AD9088">
        <v>0</v>
      </c>
      <c r="AE9088" t="s">
        <v>27345</v>
      </c>
      <c r="AF9088" t="s">
        <v>27346</v>
      </c>
      <c r="AG9088">
        <v>0.87</v>
      </c>
      <c r="AH9088" t="s">
        <v>36</v>
      </c>
      <c r="AI9088" t="s">
        <v>37</v>
      </c>
      <c r="AJ9088" t="s">
        <v>38</v>
      </c>
    </row>
    <row r="9089" spans="1:36" x14ac:dyDescent="0.25">
      <c r="A9089" t="s">
        <v>32</v>
      </c>
      <c r="B9089" t="s">
        <v>27347</v>
      </c>
      <c r="C9089">
        <f>YEAR(B9089)</f>
        <v>2024</v>
      </c>
      <c r="D9089">
        <v>64.400000000000006</v>
      </c>
      <c r="E9089">
        <v>50</v>
      </c>
      <c r="F9089">
        <v>56.6</v>
      </c>
      <c r="H9089" s="2">
        <f>IF(F9089-70.27&lt;=0,0,IF(F9089-70.27&lt;=1,1,2))</f>
        <v>0</v>
      </c>
      <c r="I9089">
        <v>64.400000000000006</v>
      </c>
      <c r="J9089">
        <v>50</v>
      </c>
      <c r="K9089">
        <v>56.6</v>
      </c>
      <c r="L9089">
        <v>51.4</v>
      </c>
      <c r="M9089">
        <v>83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16.100000000000001</v>
      </c>
      <c r="V9089">
        <v>6.9</v>
      </c>
      <c r="W9089">
        <v>1.9</v>
      </c>
      <c r="X9089">
        <v>1025.0999999999999</v>
      </c>
      <c r="Y9089">
        <v>36.200000000000003</v>
      </c>
      <c r="Z9089">
        <v>6.2</v>
      </c>
      <c r="AA9089">
        <v>131</v>
      </c>
      <c r="AB9089">
        <v>11.3</v>
      </c>
      <c r="AC9089">
        <v>5</v>
      </c>
      <c r="AD9089">
        <v>0</v>
      </c>
      <c r="AE9089" t="s">
        <v>27348</v>
      </c>
      <c r="AF9089" t="s">
        <v>27349</v>
      </c>
      <c r="AG9089">
        <v>0.91</v>
      </c>
      <c r="AH9089" t="s">
        <v>36</v>
      </c>
      <c r="AI9089" t="s">
        <v>37</v>
      </c>
      <c r="AJ9089" t="s">
        <v>38</v>
      </c>
    </row>
    <row r="9090" spans="1:36" x14ac:dyDescent="0.25">
      <c r="A9090" t="s">
        <v>32</v>
      </c>
      <c r="B9090" t="s">
        <v>27350</v>
      </c>
      <c r="C9090">
        <f>YEAR(B9090)</f>
        <v>2024</v>
      </c>
      <c r="D9090">
        <v>68</v>
      </c>
      <c r="E9090">
        <v>49</v>
      </c>
      <c r="F9090">
        <v>58.8</v>
      </c>
      <c r="H9090" s="2">
        <f>IF(F9090-70.27&lt;=0,0,IF(F9090-70.27&lt;=1,1,2))</f>
        <v>0</v>
      </c>
      <c r="I9090">
        <v>68</v>
      </c>
      <c r="J9090">
        <v>49</v>
      </c>
      <c r="K9090">
        <v>58.8</v>
      </c>
      <c r="L9090">
        <v>51.7</v>
      </c>
      <c r="M9090">
        <v>78.3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15</v>
      </c>
      <c r="V9090">
        <v>11.4</v>
      </c>
      <c r="W9090">
        <v>204.7</v>
      </c>
      <c r="X9090">
        <v>1023.1</v>
      </c>
      <c r="Y9090">
        <v>32.4</v>
      </c>
      <c r="Z9090">
        <v>6.2</v>
      </c>
      <c r="AA9090">
        <v>127.2</v>
      </c>
      <c r="AB9090">
        <v>10.9</v>
      </c>
      <c r="AC9090">
        <v>5</v>
      </c>
      <c r="AD9090">
        <v>0</v>
      </c>
      <c r="AE9090" t="s">
        <v>27351</v>
      </c>
      <c r="AF9090" t="s">
        <v>27352</v>
      </c>
      <c r="AG9090">
        <v>0.94</v>
      </c>
      <c r="AH9090" t="s">
        <v>36</v>
      </c>
      <c r="AI9090" t="s">
        <v>702</v>
      </c>
      <c r="AJ9090" t="s">
        <v>38</v>
      </c>
    </row>
    <row r="9091" spans="1:36" x14ac:dyDescent="0.25">
      <c r="A9091" t="s">
        <v>32</v>
      </c>
      <c r="B9091" t="s">
        <v>27353</v>
      </c>
      <c r="C9091">
        <f>YEAR(B9091)</f>
        <v>2024</v>
      </c>
      <c r="D9091">
        <v>69.8</v>
      </c>
      <c r="E9091">
        <v>59</v>
      </c>
      <c r="F9091">
        <v>61.9</v>
      </c>
      <c r="H9091" s="2">
        <f>IF(F9091-70.27&lt;=0,0,IF(F9091-70.27&lt;=1,1,2))</f>
        <v>0</v>
      </c>
      <c r="I9091">
        <v>69.8</v>
      </c>
      <c r="J9091">
        <v>59</v>
      </c>
      <c r="K9091">
        <v>61.9</v>
      </c>
      <c r="L9091">
        <v>56.5</v>
      </c>
      <c r="M9091">
        <v>83</v>
      </c>
      <c r="O9091">
        <v>0.23499999999999999</v>
      </c>
      <c r="P9091">
        <v>100</v>
      </c>
      <c r="Q9091">
        <v>4.17</v>
      </c>
      <c r="R9091" t="s">
        <v>40</v>
      </c>
      <c r="S9091">
        <v>0</v>
      </c>
      <c r="T9091">
        <v>0</v>
      </c>
      <c r="U9091">
        <v>30</v>
      </c>
      <c r="V9091">
        <v>19.7</v>
      </c>
      <c r="W9091">
        <v>171.4</v>
      </c>
      <c r="X9091">
        <v>1019.4</v>
      </c>
      <c r="Y9091">
        <v>52.4</v>
      </c>
      <c r="Z9091">
        <v>6</v>
      </c>
      <c r="AA9091">
        <v>88.3</v>
      </c>
      <c r="AB9091">
        <v>7.7</v>
      </c>
      <c r="AC9091">
        <v>4</v>
      </c>
      <c r="AD9091">
        <v>0</v>
      </c>
      <c r="AE9091" t="s">
        <v>27354</v>
      </c>
      <c r="AF9091" t="s">
        <v>27355</v>
      </c>
      <c r="AG9091">
        <v>0.97</v>
      </c>
      <c r="AH9091" t="s">
        <v>56</v>
      </c>
      <c r="AI9091" t="s">
        <v>61</v>
      </c>
      <c r="AJ9091" t="s">
        <v>40</v>
      </c>
    </row>
    <row r="9092" spans="1:36" x14ac:dyDescent="0.25">
      <c r="A9092" t="s">
        <v>32</v>
      </c>
      <c r="B9092" t="s">
        <v>27356</v>
      </c>
      <c r="C9092">
        <f>YEAR(B9092)</f>
        <v>2024</v>
      </c>
      <c r="D9092">
        <v>66.099999999999994</v>
      </c>
      <c r="E9092">
        <v>57.1</v>
      </c>
      <c r="F9092">
        <v>62.5</v>
      </c>
      <c r="G9092" s="2">
        <f>AVERAGE(F9092:F9181)</f>
        <v>56.503333333333337</v>
      </c>
      <c r="H9092" s="2">
        <f>IF(F9092-56.5&lt;=0,0,IF(F9092-56.5&lt;=1,1,2))</f>
        <v>2</v>
      </c>
      <c r="I9092">
        <v>66.099999999999994</v>
      </c>
      <c r="J9092">
        <v>57.1</v>
      </c>
      <c r="K9092">
        <v>62.5</v>
      </c>
      <c r="L9092">
        <v>53.9</v>
      </c>
      <c r="M9092">
        <v>73.8</v>
      </c>
      <c r="O9092">
        <v>8.7999999999999995E-2</v>
      </c>
      <c r="P9092">
        <v>100</v>
      </c>
      <c r="Q9092">
        <v>41.67</v>
      </c>
      <c r="R9092" t="s">
        <v>40</v>
      </c>
      <c r="S9092">
        <v>0</v>
      </c>
      <c r="T9092">
        <v>0</v>
      </c>
      <c r="U9092">
        <v>32.4</v>
      </c>
      <c r="V9092">
        <v>17.2</v>
      </c>
      <c r="W9092">
        <v>190.7</v>
      </c>
      <c r="X9092">
        <v>1016.3</v>
      </c>
      <c r="Y9092">
        <v>69</v>
      </c>
      <c r="Z9092">
        <v>6.2</v>
      </c>
      <c r="AA9092">
        <v>75.7</v>
      </c>
      <c r="AB9092">
        <v>6.5</v>
      </c>
      <c r="AC9092">
        <v>3</v>
      </c>
      <c r="AD9092">
        <v>0</v>
      </c>
      <c r="AE9092" t="s">
        <v>27357</v>
      </c>
      <c r="AF9092" t="s">
        <v>27358</v>
      </c>
      <c r="AG9092">
        <v>0</v>
      </c>
      <c r="AH9092" t="s">
        <v>56</v>
      </c>
      <c r="AI9092" t="s">
        <v>101</v>
      </c>
      <c r="AJ9092" t="s">
        <v>40</v>
      </c>
    </row>
    <row r="9093" spans="1:36" x14ac:dyDescent="0.25">
      <c r="A9093" t="s">
        <v>32</v>
      </c>
      <c r="B9093" t="s">
        <v>27359</v>
      </c>
      <c r="C9093">
        <f>YEAR(B9093)</f>
        <v>2024</v>
      </c>
      <c r="D9093">
        <v>66.2</v>
      </c>
      <c r="E9093">
        <v>51.8</v>
      </c>
      <c r="F9093">
        <v>58.1</v>
      </c>
      <c r="H9093" s="2">
        <f>IF(F9093-56.5&lt;=0,0,IF(F9093-56.5&lt;=1,1,2))</f>
        <v>2</v>
      </c>
      <c r="I9093">
        <v>66.2</v>
      </c>
      <c r="J9093">
        <v>51.8</v>
      </c>
      <c r="K9093">
        <v>58.1</v>
      </c>
      <c r="L9093">
        <v>50.5</v>
      </c>
      <c r="M9093">
        <v>76.5</v>
      </c>
      <c r="O9093">
        <v>0.04</v>
      </c>
      <c r="P9093">
        <v>100</v>
      </c>
      <c r="Q9093">
        <v>4.17</v>
      </c>
      <c r="R9093" t="s">
        <v>40</v>
      </c>
      <c r="S9093">
        <v>0</v>
      </c>
      <c r="T9093">
        <v>0</v>
      </c>
      <c r="U9093">
        <v>20.100000000000001</v>
      </c>
      <c r="V9093">
        <v>11.4</v>
      </c>
      <c r="W9093">
        <v>190.7</v>
      </c>
      <c r="X9093">
        <v>1015</v>
      </c>
      <c r="Y9093">
        <v>50.1</v>
      </c>
      <c r="Z9093">
        <v>6.2</v>
      </c>
      <c r="AA9093">
        <v>83.3</v>
      </c>
      <c r="AB9093">
        <v>7.2</v>
      </c>
      <c r="AC9093">
        <v>3</v>
      </c>
      <c r="AD9093">
        <v>0</v>
      </c>
      <c r="AE9093" t="s">
        <v>27360</v>
      </c>
      <c r="AF9093" t="s">
        <v>27361</v>
      </c>
      <c r="AG9093">
        <v>0.04</v>
      </c>
      <c r="AH9093" t="s">
        <v>56</v>
      </c>
      <c r="AI9093" t="s">
        <v>61</v>
      </c>
      <c r="AJ9093" t="s">
        <v>40</v>
      </c>
    </row>
    <row r="9094" spans="1:36" x14ac:dyDescent="0.25">
      <c r="A9094" t="s">
        <v>32</v>
      </c>
      <c r="B9094" t="s">
        <v>27362</v>
      </c>
      <c r="C9094">
        <f>YEAR(B9094)</f>
        <v>2024</v>
      </c>
      <c r="D9094">
        <v>60.8</v>
      </c>
      <c r="E9094">
        <v>51.8</v>
      </c>
      <c r="F9094">
        <v>56.3</v>
      </c>
      <c r="H9094" s="2">
        <f>IF(F9094-56.5&lt;=0,0,IF(F9094-56.5&lt;=1,1,2))</f>
        <v>0</v>
      </c>
      <c r="I9094">
        <v>60.8</v>
      </c>
      <c r="J9094">
        <v>51.8</v>
      </c>
      <c r="K9094">
        <v>56.3</v>
      </c>
      <c r="L9094">
        <v>52.4</v>
      </c>
      <c r="M9094">
        <v>86.9</v>
      </c>
      <c r="O9094">
        <v>0.32800000000000001</v>
      </c>
      <c r="P9094">
        <v>100</v>
      </c>
      <c r="Q9094">
        <v>8.33</v>
      </c>
      <c r="R9094" t="s">
        <v>40</v>
      </c>
      <c r="S9094">
        <v>0</v>
      </c>
      <c r="T9094">
        <v>0</v>
      </c>
      <c r="U9094">
        <v>21</v>
      </c>
      <c r="V9094">
        <v>8.1</v>
      </c>
      <c r="W9094">
        <v>326.60000000000002</v>
      </c>
      <c r="X9094">
        <v>1014.5</v>
      </c>
      <c r="Y9094">
        <v>71</v>
      </c>
      <c r="Z9094">
        <v>6.2</v>
      </c>
      <c r="AA9094">
        <v>93.1</v>
      </c>
      <c r="AB9094">
        <v>8.1</v>
      </c>
      <c r="AC9094">
        <v>4</v>
      </c>
      <c r="AD9094">
        <v>0</v>
      </c>
      <c r="AE9094" t="s">
        <v>27363</v>
      </c>
      <c r="AF9094" t="s">
        <v>27364</v>
      </c>
      <c r="AG9094">
        <v>0.08</v>
      </c>
      <c r="AH9094" t="s">
        <v>56</v>
      </c>
      <c r="AI9094" t="s">
        <v>57</v>
      </c>
      <c r="AJ9094" t="s">
        <v>40</v>
      </c>
    </row>
    <row r="9095" spans="1:36" x14ac:dyDescent="0.25">
      <c r="A9095" t="s">
        <v>32</v>
      </c>
      <c r="B9095" t="s">
        <v>27365</v>
      </c>
      <c r="C9095">
        <f>YEAR(B9095)</f>
        <v>2024</v>
      </c>
      <c r="D9095">
        <v>64.400000000000006</v>
      </c>
      <c r="E9095">
        <v>50.8</v>
      </c>
      <c r="F9095">
        <v>57.3</v>
      </c>
      <c r="H9095" s="2">
        <f>IF(F9095-56.5&lt;=0,0,IF(F9095-56.5&lt;=1,1,2))</f>
        <v>1</v>
      </c>
      <c r="I9095">
        <v>64.400000000000006</v>
      </c>
      <c r="J9095">
        <v>50.8</v>
      </c>
      <c r="K9095">
        <v>57.3</v>
      </c>
      <c r="L9095">
        <v>52.4</v>
      </c>
      <c r="M9095">
        <v>84.3</v>
      </c>
      <c r="O9095">
        <v>0.23400000000000001</v>
      </c>
      <c r="P9095">
        <v>100</v>
      </c>
      <c r="Q9095">
        <v>4.17</v>
      </c>
      <c r="R9095" t="s">
        <v>40</v>
      </c>
      <c r="S9095">
        <v>0</v>
      </c>
      <c r="T9095">
        <v>0</v>
      </c>
      <c r="U9095">
        <v>11.4</v>
      </c>
      <c r="V9095">
        <v>4.7</v>
      </c>
      <c r="W9095">
        <v>282.60000000000002</v>
      </c>
      <c r="X9095">
        <v>1017.5</v>
      </c>
      <c r="Y9095">
        <v>50.1</v>
      </c>
      <c r="Z9095">
        <v>6.2</v>
      </c>
      <c r="AA9095">
        <v>110.7</v>
      </c>
      <c r="AB9095">
        <v>9.6</v>
      </c>
      <c r="AC9095">
        <v>5</v>
      </c>
      <c r="AD9095">
        <v>0</v>
      </c>
      <c r="AE9095" t="s">
        <v>27366</v>
      </c>
      <c r="AF9095" t="s">
        <v>27367</v>
      </c>
      <c r="AG9095">
        <v>0.11</v>
      </c>
      <c r="AH9095" t="s">
        <v>56</v>
      </c>
      <c r="AI9095" t="s">
        <v>137</v>
      </c>
      <c r="AJ9095" t="s">
        <v>40</v>
      </c>
    </row>
    <row r="9096" spans="1:36" x14ac:dyDescent="0.25">
      <c r="A9096" t="s">
        <v>32</v>
      </c>
      <c r="B9096" t="s">
        <v>27368</v>
      </c>
      <c r="C9096">
        <f>YEAR(B9096)</f>
        <v>2024</v>
      </c>
      <c r="D9096">
        <v>69.8</v>
      </c>
      <c r="E9096">
        <v>52.2</v>
      </c>
      <c r="F9096">
        <v>60.3</v>
      </c>
      <c r="H9096" s="2">
        <f>IF(F9096-56.5&lt;=0,0,IF(F9096-56.5&lt;=1,1,2))</f>
        <v>2</v>
      </c>
      <c r="I9096">
        <v>69.8</v>
      </c>
      <c r="J9096">
        <v>52.2</v>
      </c>
      <c r="K9096">
        <v>60.3</v>
      </c>
      <c r="L9096">
        <v>53.9</v>
      </c>
      <c r="M9096">
        <v>80.2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23</v>
      </c>
      <c r="V9096">
        <v>13.9</v>
      </c>
      <c r="W9096">
        <v>171.1</v>
      </c>
      <c r="X9096">
        <v>1017.3</v>
      </c>
      <c r="Y9096">
        <v>49.4</v>
      </c>
      <c r="Z9096">
        <v>6.2</v>
      </c>
      <c r="AA9096">
        <v>90.7</v>
      </c>
      <c r="AB9096">
        <v>7.8</v>
      </c>
      <c r="AC9096">
        <v>4</v>
      </c>
      <c r="AD9096">
        <v>0</v>
      </c>
      <c r="AE9096" t="s">
        <v>27369</v>
      </c>
      <c r="AF9096" t="s">
        <v>27370</v>
      </c>
      <c r="AG9096">
        <v>0.15</v>
      </c>
      <c r="AH9096" t="s">
        <v>36</v>
      </c>
      <c r="AI9096" t="s">
        <v>702</v>
      </c>
      <c r="AJ9096" t="s">
        <v>38</v>
      </c>
    </row>
    <row r="9097" spans="1:36" x14ac:dyDescent="0.25">
      <c r="A9097" t="s">
        <v>32</v>
      </c>
      <c r="B9097" t="s">
        <v>27371</v>
      </c>
      <c r="C9097">
        <f>YEAR(B9097)</f>
        <v>2024</v>
      </c>
      <c r="D9097">
        <v>69.8</v>
      </c>
      <c r="E9097">
        <v>57.2</v>
      </c>
      <c r="F9097">
        <v>62.2</v>
      </c>
      <c r="H9097" s="2">
        <f>IF(F9097-56.5&lt;=0,0,IF(F9097-56.5&lt;=1,1,2))</f>
        <v>2</v>
      </c>
      <c r="I9097">
        <v>69.8</v>
      </c>
      <c r="J9097">
        <v>57.2</v>
      </c>
      <c r="K9097">
        <v>62.2</v>
      </c>
      <c r="L9097">
        <v>54.4</v>
      </c>
      <c r="M9097">
        <v>76.5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28.9</v>
      </c>
      <c r="V9097">
        <v>13.9</v>
      </c>
      <c r="W9097">
        <v>167.4</v>
      </c>
      <c r="X9097">
        <v>1017</v>
      </c>
      <c r="Y9097">
        <v>51</v>
      </c>
      <c r="Z9097">
        <v>6.2</v>
      </c>
      <c r="AA9097">
        <v>92.2</v>
      </c>
      <c r="AB9097">
        <v>8.1</v>
      </c>
      <c r="AC9097">
        <v>3</v>
      </c>
      <c r="AD9097">
        <v>0</v>
      </c>
      <c r="AE9097" t="s">
        <v>27372</v>
      </c>
      <c r="AF9097" t="s">
        <v>27373</v>
      </c>
      <c r="AG9097">
        <v>0.18</v>
      </c>
      <c r="AH9097" t="s">
        <v>36</v>
      </c>
      <c r="AI9097" t="s">
        <v>37</v>
      </c>
      <c r="AJ9097" t="s">
        <v>38</v>
      </c>
    </row>
    <row r="9098" spans="1:36" x14ac:dyDescent="0.25">
      <c r="A9098" t="s">
        <v>32</v>
      </c>
      <c r="B9098" t="s">
        <v>27374</v>
      </c>
      <c r="C9098">
        <f>YEAR(B9098)</f>
        <v>2024</v>
      </c>
      <c r="D9098">
        <v>68</v>
      </c>
      <c r="E9098">
        <v>57.2</v>
      </c>
      <c r="F9098">
        <v>61.3</v>
      </c>
      <c r="H9098" s="2">
        <f>IF(F9098-56.5&lt;=0,0,IF(F9098-56.5&lt;=1,1,2))</f>
        <v>2</v>
      </c>
      <c r="I9098">
        <v>68</v>
      </c>
      <c r="J9098">
        <v>57.2</v>
      </c>
      <c r="K9098">
        <v>61.3</v>
      </c>
      <c r="L9098">
        <v>52.1</v>
      </c>
      <c r="M9098">
        <v>72.400000000000006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28.9</v>
      </c>
      <c r="V9098">
        <v>12.8</v>
      </c>
      <c r="W9098">
        <v>176.8</v>
      </c>
      <c r="X9098">
        <v>1015</v>
      </c>
      <c r="Y9098">
        <v>48.9</v>
      </c>
      <c r="Z9098">
        <v>6.2</v>
      </c>
      <c r="AA9098">
        <v>115.1</v>
      </c>
      <c r="AB9098">
        <v>9.9</v>
      </c>
      <c r="AC9098">
        <v>5</v>
      </c>
      <c r="AD9098">
        <v>0</v>
      </c>
      <c r="AE9098" t="s">
        <v>27375</v>
      </c>
      <c r="AF9098" t="s">
        <v>27376</v>
      </c>
      <c r="AG9098">
        <v>0.22</v>
      </c>
      <c r="AH9098" t="s">
        <v>36</v>
      </c>
      <c r="AI9098" t="s">
        <v>37</v>
      </c>
      <c r="AJ9098" t="s">
        <v>38</v>
      </c>
    </row>
    <row r="9099" spans="1:36" x14ac:dyDescent="0.25">
      <c r="A9099" t="s">
        <v>32</v>
      </c>
      <c r="B9099" t="s">
        <v>27377</v>
      </c>
      <c r="C9099">
        <f>YEAR(B9099)</f>
        <v>2024</v>
      </c>
      <c r="D9099">
        <v>69.8</v>
      </c>
      <c r="E9099">
        <v>60.8</v>
      </c>
      <c r="F9099">
        <v>65.5</v>
      </c>
      <c r="H9099" s="2">
        <f>IF(F9099-56.5&lt;=0,0,IF(F9099-56.5&lt;=1,1,2))</f>
        <v>2</v>
      </c>
      <c r="I9099">
        <v>69.8</v>
      </c>
      <c r="J9099">
        <v>60.8</v>
      </c>
      <c r="K9099">
        <v>65.5</v>
      </c>
      <c r="L9099">
        <v>57</v>
      </c>
      <c r="M9099">
        <v>74</v>
      </c>
      <c r="O9099">
        <v>2E-3</v>
      </c>
      <c r="P9099">
        <v>100</v>
      </c>
      <c r="Q9099">
        <v>8.33</v>
      </c>
      <c r="R9099" t="s">
        <v>40</v>
      </c>
      <c r="S9099">
        <v>0</v>
      </c>
      <c r="T9099">
        <v>0</v>
      </c>
      <c r="U9099">
        <v>28.9</v>
      </c>
      <c r="V9099">
        <v>18.3</v>
      </c>
      <c r="W9099">
        <v>182.5</v>
      </c>
      <c r="X9099">
        <v>1012.5</v>
      </c>
      <c r="Y9099">
        <v>70.7</v>
      </c>
      <c r="Z9099">
        <v>6.2</v>
      </c>
      <c r="AA9099">
        <v>76.2</v>
      </c>
      <c r="AB9099">
        <v>6.6</v>
      </c>
      <c r="AC9099">
        <v>3</v>
      </c>
      <c r="AD9099">
        <v>0</v>
      </c>
      <c r="AE9099" t="s">
        <v>27378</v>
      </c>
      <c r="AF9099" t="s">
        <v>27379</v>
      </c>
      <c r="AG9099">
        <v>0.25</v>
      </c>
      <c r="AH9099" t="s">
        <v>56</v>
      </c>
      <c r="AI9099" t="s">
        <v>101</v>
      </c>
      <c r="AJ9099" t="s">
        <v>40</v>
      </c>
    </row>
    <row r="9100" spans="1:36" x14ac:dyDescent="0.25">
      <c r="A9100" t="s">
        <v>32</v>
      </c>
      <c r="B9100" t="s">
        <v>27380</v>
      </c>
      <c r="C9100">
        <f>YEAR(B9100)</f>
        <v>2024</v>
      </c>
      <c r="D9100">
        <v>69.8</v>
      </c>
      <c r="E9100">
        <v>64.400000000000006</v>
      </c>
      <c r="F9100">
        <v>66.7</v>
      </c>
      <c r="H9100" s="2">
        <f>IF(F9100-56.5&lt;=0,0,IF(F9100-56.5&lt;=1,1,2))</f>
        <v>2</v>
      </c>
      <c r="I9100">
        <v>69.8</v>
      </c>
      <c r="J9100">
        <v>64.400000000000006</v>
      </c>
      <c r="K9100">
        <v>66.7</v>
      </c>
      <c r="L9100">
        <v>57.8</v>
      </c>
      <c r="M9100">
        <v>73.400000000000006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30</v>
      </c>
      <c r="V9100">
        <v>20.8</v>
      </c>
      <c r="W9100">
        <v>187.3</v>
      </c>
      <c r="X9100">
        <v>1017</v>
      </c>
      <c r="Y9100">
        <v>45.4</v>
      </c>
      <c r="Z9100">
        <v>6.2</v>
      </c>
      <c r="AA9100">
        <v>88.2</v>
      </c>
      <c r="AB9100">
        <v>7.7</v>
      </c>
      <c r="AC9100">
        <v>4</v>
      </c>
      <c r="AD9100">
        <v>0</v>
      </c>
      <c r="AE9100" t="s">
        <v>27381</v>
      </c>
      <c r="AF9100" t="s">
        <v>27382</v>
      </c>
      <c r="AG9100">
        <v>0.28999999999999998</v>
      </c>
      <c r="AH9100" t="s">
        <v>36</v>
      </c>
      <c r="AI9100" t="s">
        <v>37</v>
      </c>
      <c r="AJ9100" t="s">
        <v>38</v>
      </c>
    </row>
    <row r="9101" spans="1:36" x14ac:dyDescent="0.25">
      <c r="A9101" t="s">
        <v>32</v>
      </c>
      <c r="B9101" t="s">
        <v>27383</v>
      </c>
      <c r="C9101">
        <f>YEAR(B9101)</f>
        <v>2024</v>
      </c>
      <c r="D9101">
        <v>71.599999999999994</v>
      </c>
      <c r="E9101">
        <v>62.6</v>
      </c>
      <c r="F9101">
        <v>66.400000000000006</v>
      </c>
      <c r="H9101" s="2">
        <f>IF(F9101-56.5&lt;=0,0,IF(F9101-56.5&lt;=1,1,2))</f>
        <v>2</v>
      </c>
      <c r="I9101">
        <v>71.599999999999994</v>
      </c>
      <c r="J9101">
        <v>62.6</v>
      </c>
      <c r="K9101">
        <v>66.400000000000006</v>
      </c>
      <c r="L9101">
        <v>55.5</v>
      </c>
      <c r="M9101">
        <v>68.2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32.200000000000003</v>
      </c>
      <c r="V9101">
        <v>20.8</v>
      </c>
      <c r="W9101">
        <v>183.5</v>
      </c>
      <c r="X9101">
        <v>1019.6</v>
      </c>
      <c r="Y9101">
        <v>37.1</v>
      </c>
      <c r="Z9101">
        <v>6.2</v>
      </c>
      <c r="AA9101">
        <v>117</v>
      </c>
      <c r="AB9101">
        <v>10.199999999999999</v>
      </c>
      <c r="AC9101">
        <v>5</v>
      </c>
      <c r="AD9101">
        <v>0</v>
      </c>
      <c r="AE9101" t="s">
        <v>27384</v>
      </c>
      <c r="AF9101" t="s">
        <v>27385</v>
      </c>
      <c r="AG9101">
        <v>0.32</v>
      </c>
      <c r="AH9101" t="s">
        <v>36</v>
      </c>
      <c r="AI9101" t="s">
        <v>37</v>
      </c>
      <c r="AJ9101" t="s">
        <v>38</v>
      </c>
    </row>
    <row r="9102" spans="1:36" x14ac:dyDescent="0.25">
      <c r="A9102" t="s">
        <v>32</v>
      </c>
      <c r="B9102" t="s">
        <v>27386</v>
      </c>
      <c r="C9102">
        <f>YEAR(B9102)</f>
        <v>2024</v>
      </c>
      <c r="D9102">
        <v>68</v>
      </c>
      <c r="E9102">
        <v>60.8</v>
      </c>
      <c r="F9102">
        <v>64</v>
      </c>
      <c r="H9102" s="2">
        <f>IF(F9102-56.5&lt;=0,0,IF(F9102-56.5&lt;=1,1,2))</f>
        <v>2</v>
      </c>
      <c r="I9102">
        <v>68</v>
      </c>
      <c r="J9102">
        <v>60.8</v>
      </c>
      <c r="K9102">
        <v>64</v>
      </c>
      <c r="L9102">
        <v>56.1</v>
      </c>
      <c r="M9102">
        <v>75.8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18.3</v>
      </c>
      <c r="V9102">
        <v>13.9</v>
      </c>
      <c r="W9102">
        <v>251.4</v>
      </c>
      <c r="X9102">
        <v>1021.5</v>
      </c>
      <c r="Y9102">
        <v>36.9</v>
      </c>
      <c r="Z9102">
        <v>6.2</v>
      </c>
      <c r="AA9102">
        <v>93.7</v>
      </c>
      <c r="AB9102">
        <v>8.1999999999999993</v>
      </c>
      <c r="AC9102">
        <v>4</v>
      </c>
      <c r="AD9102">
        <v>0</v>
      </c>
      <c r="AE9102" t="s">
        <v>27387</v>
      </c>
      <c r="AF9102" t="s">
        <v>27388</v>
      </c>
      <c r="AG9102">
        <v>0.36</v>
      </c>
      <c r="AH9102" t="s">
        <v>36</v>
      </c>
      <c r="AI9102" t="s">
        <v>174</v>
      </c>
      <c r="AJ9102" t="s">
        <v>38</v>
      </c>
    </row>
    <row r="9103" spans="1:36" x14ac:dyDescent="0.25">
      <c r="A9103" t="s">
        <v>32</v>
      </c>
      <c r="B9103" t="s">
        <v>27389</v>
      </c>
      <c r="C9103">
        <f>YEAR(B9103)</f>
        <v>2024</v>
      </c>
      <c r="D9103">
        <v>64.400000000000006</v>
      </c>
      <c r="E9103">
        <v>53.6</v>
      </c>
      <c r="F9103">
        <v>60.7</v>
      </c>
      <c r="H9103" s="2">
        <f>IF(F9103-56.5&lt;=0,0,IF(F9103-56.5&lt;=1,1,2))</f>
        <v>2</v>
      </c>
      <c r="I9103">
        <v>64.400000000000006</v>
      </c>
      <c r="J9103">
        <v>53.6</v>
      </c>
      <c r="K9103">
        <v>60.7</v>
      </c>
      <c r="L9103">
        <v>54.1</v>
      </c>
      <c r="M9103">
        <v>79.099999999999994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17</v>
      </c>
      <c r="V9103">
        <v>11.4</v>
      </c>
      <c r="W9103">
        <v>262.2</v>
      </c>
      <c r="X9103">
        <v>1023.1</v>
      </c>
      <c r="Y9103">
        <v>40.799999999999997</v>
      </c>
      <c r="Z9103">
        <v>6.2</v>
      </c>
      <c r="AA9103">
        <v>115.4</v>
      </c>
      <c r="AB9103">
        <v>9.9</v>
      </c>
      <c r="AC9103">
        <v>5</v>
      </c>
      <c r="AD9103">
        <v>0</v>
      </c>
      <c r="AE9103" t="s">
        <v>27390</v>
      </c>
      <c r="AF9103" t="s">
        <v>27391</v>
      </c>
      <c r="AG9103">
        <v>0.4</v>
      </c>
      <c r="AH9103" t="s">
        <v>36</v>
      </c>
      <c r="AI9103" t="s">
        <v>37</v>
      </c>
      <c r="AJ9103" t="s">
        <v>38</v>
      </c>
    </row>
    <row r="9104" spans="1:36" x14ac:dyDescent="0.25">
      <c r="A9104" t="s">
        <v>32</v>
      </c>
      <c r="B9104" t="s">
        <v>27392</v>
      </c>
      <c r="C9104">
        <f>YEAR(B9104)</f>
        <v>2024</v>
      </c>
      <c r="D9104">
        <v>64.400000000000006</v>
      </c>
      <c r="E9104">
        <v>51.8</v>
      </c>
      <c r="F9104">
        <v>58.2</v>
      </c>
      <c r="H9104" s="2">
        <f>IF(F9104-56.5&lt;=0,0,IF(F9104-56.5&lt;=1,1,2))</f>
        <v>2</v>
      </c>
      <c r="I9104">
        <v>64.400000000000006</v>
      </c>
      <c r="J9104">
        <v>51.8</v>
      </c>
      <c r="K9104">
        <v>58.2</v>
      </c>
      <c r="L9104">
        <v>51</v>
      </c>
      <c r="M9104">
        <v>77.7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25.3</v>
      </c>
      <c r="V9104">
        <v>16.100000000000001</v>
      </c>
      <c r="W9104">
        <v>346.7</v>
      </c>
      <c r="X9104">
        <v>1026.9000000000001</v>
      </c>
      <c r="Y9104">
        <v>46.3</v>
      </c>
      <c r="Z9104">
        <v>6.2</v>
      </c>
      <c r="AA9104">
        <v>96.3</v>
      </c>
      <c r="AB9104">
        <v>8.3000000000000007</v>
      </c>
      <c r="AC9104">
        <v>4</v>
      </c>
      <c r="AD9104">
        <v>0</v>
      </c>
      <c r="AE9104" t="s">
        <v>27393</v>
      </c>
      <c r="AF9104" t="s">
        <v>27394</v>
      </c>
      <c r="AG9104">
        <v>0.43</v>
      </c>
      <c r="AH9104" t="s">
        <v>36</v>
      </c>
      <c r="AI9104" t="s">
        <v>37</v>
      </c>
      <c r="AJ9104" t="s">
        <v>38</v>
      </c>
    </row>
    <row r="9105" spans="1:36" x14ac:dyDescent="0.25">
      <c r="A9105" t="s">
        <v>32</v>
      </c>
      <c r="B9105" t="s">
        <v>27395</v>
      </c>
      <c r="C9105">
        <f>YEAR(B9105)</f>
        <v>2024</v>
      </c>
      <c r="D9105">
        <v>75.099999999999994</v>
      </c>
      <c r="E9105">
        <v>48.2</v>
      </c>
      <c r="F9105">
        <v>56.7</v>
      </c>
      <c r="H9105" s="2">
        <f>IF(F9105-56.5&lt;=0,0,IF(F9105-56.5&lt;=1,1,2))</f>
        <v>1</v>
      </c>
      <c r="I9105">
        <v>75.099999999999994</v>
      </c>
      <c r="J9105">
        <v>45.1</v>
      </c>
      <c r="K9105">
        <v>56.4</v>
      </c>
      <c r="L9105">
        <v>47.3</v>
      </c>
      <c r="M9105">
        <v>71.599999999999994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20.8</v>
      </c>
      <c r="V9105">
        <v>15</v>
      </c>
      <c r="W9105">
        <v>332.2</v>
      </c>
      <c r="X9105">
        <v>1029.2</v>
      </c>
      <c r="Y9105">
        <v>37.200000000000003</v>
      </c>
      <c r="Z9105">
        <v>6.2</v>
      </c>
      <c r="AA9105">
        <v>118.6</v>
      </c>
      <c r="AB9105">
        <v>10.199999999999999</v>
      </c>
      <c r="AC9105">
        <v>5</v>
      </c>
      <c r="AD9105">
        <v>0</v>
      </c>
      <c r="AE9105" t="s">
        <v>27396</v>
      </c>
      <c r="AF9105" t="s">
        <v>27397</v>
      </c>
      <c r="AG9105">
        <v>0.47</v>
      </c>
      <c r="AH9105" t="s">
        <v>36</v>
      </c>
      <c r="AI9105" t="s">
        <v>37</v>
      </c>
      <c r="AJ9105" t="s">
        <v>38</v>
      </c>
    </row>
    <row r="9106" spans="1:36" x14ac:dyDescent="0.25">
      <c r="A9106" t="s">
        <v>32</v>
      </c>
      <c r="B9106" t="s">
        <v>27398</v>
      </c>
      <c r="C9106">
        <f>YEAR(B9106)</f>
        <v>2024</v>
      </c>
      <c r="D9106">
        <v>69.8</v>
      </c>
      <c r="E9106">
        <v>48.2</v>
      </c>
      <c r="F9106">
        <v>61</v>
      </c>
      <c r="H9106" s="2">
        <f>IF(F9106-56.5&lt;=0,0,IF(F9106-56.5&lt;=1,1,2))</f>
        <v>2</v>
      </c>
      <c r="I9106">
        <v>69.8</v>
      </c>
      <c r="J9106">
        <v>46.3</v>
      </c>
      <c r="K9106">
        <v>60.9</v>
      </c>
      <c r="L9106">
        <v>53.7</v>
      </c>
      <c r="M9106">
        <v>77.5</v>
      </c>
      <c r="O9106">
        <v>8.0000000000000002E-3</v>
      </c>
      <c r="P9106">
        <v>100</v>
      </c>
      <c r="Q9106">
        <v>4.17</v>
      </c>
      <c r="R9106" t="s">
        <v>40</v>
      </c>
      <c r="S9106">
        <v>0</v>
      </c>
      <c r="T9106">
        <v>0</v>
      </c>
      <c r="U9106">
        <v>33.299999999999997</v>
      </c>
      <c r="V9106">
        <v>19.7</v>
      </c>
      <c r="W9106">
        <v>183.5</v>
      </c>
      <c r="X9106">
        <v>1021.9</v>
      </c>
      <c r="Y9106">
        <v>33.200000000000003</v>
      </c>
      <c r="Z9106">
        <v>6.2</v>
      </c>
      <c r="AA9106">
        <v>91.6</v>
      </c>
      <c r="AB9106">
        <v>7.8</v>
      </c>
      <c r="AC9106">
        <v>4</v>
      </c>
      <c r="AD9106">
        <v>0</v>
      </c>
      <c r="AE9106" t="s">
        <v>27399</v>
      </c>
      <c r="AF9106" t="s">
        <v>27400</v>
      </c>
      <c r="AG9106">
        <v>0.5</v>
      </c>
      <c r="AH9106" t="s">
        <v>56</v>
      </c>
      <c r="AI9106" t="s">
        <v>65</v>
      </c>
      <c r="AJ9106" t="s">
        <v>40</v>
      </c>
    </row>
    <row r="9107" spans="1:36" x14ac:dyDescent="0.25">
      <c r="A9107" t="s">
        <v>32</v>
      </c>
      <c r="B9107" t="s">
        <v>27401</v>
      </c>
      <c r="C9107">
        <f>YEAR(B9107)</f>
        <v>2024</v>
      </c>
      <c r="D9107">
        <v>62.6</v>
      </c>
      <c r="E9107">
        <v>55.7</v>
      </c>
      <c r="F9107">
        <v>59.1</v>
      </c>
      <c r="H9107" s="2">
        <f>IF(F9107-56.5&lt;=0,0,IF(F9107-56.5&lt;=1,1,2))</f>
        <v>2</v>
      </c>
      <c r="I9107">
        <v>62.6</v>
      </c>
      <c r="J9107">
        <v>55.7</v>
      </c>
      <c r="K9107">
        <v>59.1</v>
      </c>
      <c r="L9107">
        <v>52.1</v>
      </c>
      <c r="M9107">
        <v>77.8</v>
      </c>
      <c r="O9107">
        <v>0.28899999999999998</v>
      </c>
      <c r="P9107">
        <v>100</v>
      </c>
      <c r="Q9107">
        <v>12.5</v>
      </c>
      <c r="R9107" t="s">
        <v>40</v>
      </c>
      <c r="S9107">
        <v>0</v>
      </c>
      <c r="T9107">
        <v>0</v>
      </c>
      <c r="U9107">
        <v>21.7</v>
      </c>
      <c r="V9107">
        <v>18.3</v>
      </c>
      <c r="W9107">
        <v>357.9</v>
      </c>
      <c r="X9107">
        <v>1025.5999999999999</v>
      </c>
      <c r="Y9107">
        <v>72.5</v>
      </c>
      <c r="Z9107">
        <v>6.2</v>
      </c>
      <c r="AA9107">
        <v>91.5</v>
      </c>
      <c r="AB9107">
        <v>7.9</v>
      </c>
      <c r="AC9107">
        <v>4</v>
      </c>
      <c r="AD9107">
        <v>0</v>
      </c>
      <c r="AE9107" t="s">
        <v>27402</v>
      </c>
      <c r="AF9107" t="s">
        <v>27403</v>
      </c>
      <c r="AG9107">
        <v>0.53</v>
      </c>
      <c r="AH9107" t="s">
        <v>56</v>
      </c>
      <c r="AI9107" t="s">
        <v>111</v>
      </c>
      <c r="AJ9107" t="s">
        <v>40</v>
      </c>
    </row>
    <row r="9108" spans="1:36" x14ac:dyDescent="0.25">
      <c r="A9108" t="s">
        <v>32</v>
      </c>
      <c r="B9108" t="s">
        <v>27404</v>
      </c>
      <c r="C9108">
        <f>YEAR(B9108)</f>
        <v>2024</v>
      </c>
      <c r="D9108">
        <v>59</v>
      </c>
      <c r="E9108">
        <v>55.4</v>
      </c>
      <c r="F9108">
        <v>56.6</v>
      </c>
      <c r="H9108" s="2">
        <f>IF(F9108-56.5&lt;=0,0,IF(F9108-56.5&lt;=1,1,2))</f>
        <v>1</v>
      </c>
      <c r="I9108">
        <v>59</v>
      </c>
      <c r="J9108">
        <v>55.4</v>
      </c>
      <c r="K9108">
        <v>56.6</v>
      </c>
      <c r="L9108">
        <v>46.3</v>
      </c>
      <c r="M9108">
        <v>68.599999999999994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24.4</v>
      </c>
      <c r="V9108">
        <v>16.100000000000001</v>
      </c>
      <c r="W9108">
        <v>328.1</v>
      </c>
      <c r="X9108">
        <v>1028.8</v>
      </c>
      <c r="Y9108">
        <v>57.5</v>
      </c>
      <c r="Z9108">
        <v>6.2</v>
      </c>
      <c r="AA9108">
        <v>95.3</v>
      </c>
      <c r="AB9108">
        <v>8.1999999999999993</v>
      </c>
      <c r="AC9108">
        <v>4</v>
      </c>
      <c r="AD9108">
        <v>0</v>
      </c>
      <c r="AE9108" t="s">
        <v>27405</v>
      </c>
      <c r="AF9108" t="s">
        <v>27406</v>
      </c>
      <c r="AG9108">
        <v>0.56999999999999995</v>
      </c>
      <c r="AH9108" t="s">
        <v>36</v>
      </c>
      <c r="AI9108" t="s">
        <v>37</v>
      </c>
      <c r="AJ9108" t="s">
        <v>38</v>
      </c>
    </row>
    <row r="9109" spans="1:36" x14ac:dyDescent="0.25">
      <c r="A9109" t="s">
        <v>32</v>
      </c>
      <c r="B9109" t="s">
        <v>27407</v>
      </c>
      <c r="C9109">
        <f>YEAR(B9109)</f>
        <v>2024</v>
      </c>
      <c r="D9109">
        <v>62.5</v>
      </c>
      <c r="E9109">
        <v>48.2</v>
      </c>
      <c r="F9109">
        <v>54.2</v>
      </c>
      <c r="H9109" s="2">
        <f>IF(F9109-56.5&lt;=0,0,IF(F9109-56.5&lt;=1,1,2))</f>
        <v>0</v>
      </c>
      <c r="I9109">
        <v>62.5</v>
      </c>
      <c r="J9109">
        <v>44.1</v>
      </c>
      <c r="K9109">
        <v>53.1</v>
      </c>
      <c r="L9109">
        <v>50.1</v>
      </c>
      <c r="M9109">
        <v>86.7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10.7</v>
      </c>
      <c r="V9109">
        <v>9.1999999999999993</v>
      </c>
      <c r="W9109">
        <v>179.4</v>
      </c>
      <c r="X9109">
        <v>1024.5999999999999</v>
      </c>
      <c r="Y9109">
        <v>29.2</v>
      </c>
      <c r="Z9109">
        <v>6.2</v>
      </c>
      <c r="AA9109">
        <v>121.8</v>
      </c>
      <c r="AB9109">
        <v>10.5</v>
      </c>
      <c r="AC9109">
        <v>5</v>
      </c>
      <c r="AD9109">
        <v>0</v>
      </c>
      <c r="AE9109" t="s">
        <v>27408</v>
      </c>
      <c r="AF9109" t="s">
        <v>27409</v>
      </c>
      <c r="AG9109">
        <v>0.6</v>
      </c>
      <c r="AH9109" t="s">
        <v>36</v>
      </c>
      <c r="AI9109" t="s">
        <v>37</v>
      </c>
      <c r="AJ9109" t="s">
        <v>38</v>
      </c>
    </row>
    <row r="9110" spans="1:36" x14ac:dyDescent="0.25">
      <c r="A9110" t="s">
        <v>32</v>
      </c>
      <c r="B9110" t="s">
        <v>27410</v>
      </c>
      <c r="C9110">
        <f>YEAR(B9110)</f>
        <v>2024</v>
      </c>
      <c r="D9110">
        <v>64.400000000000006</v>
      </c>
      <c r="E9110">
        <v>50</v>
      </c>
      <c r="F9110">
        <v>55.7</v>
      </c>
      <c r="H9110" s="2">
        <f>IF(F9110-56.5&lt;=0,0,IF(F9110-56.5&lt;=1,1,2))</f>
        <v>0</v>
      </c>
      <c r="I9110">
        <v>64.400000000000006</v>
      </c>
      <c r="J9110">
        <v>46.8</v>
      </c>
      <c r="K9110">
        <v>55.4</v>
      </c>
      <c r="L9110">
        <v>51.6</v>
      </c>
      <c r="M9110">
        <v>86.9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17.2</v>
      </c>
      <c r="V9110">
        <v>10.3</v>
      </c>
      <c r="W9110">
        <v>202.3</v>
      </c>
      <c r="X9110">
        <v>1018.9</v>
      </c>
      <c r="Y9110">
        <v>36.6</v>
      </c>
      <c r="Z9110">
        <v>6.2</v>
      </c>
      <c r="AA9110">
        <v>107.6</v>
      </c>
      <c r="AB9110">
        <v>9.1999999999999993</v>
      </c>
      <c r="AC9110">
        <v>5</v>
      </c>
      <c r="AD9110">
        <v>0</v>
      </c>
      <c r="AE9110" t="s">
        <v>27411</v>
      </c>
      <c r="AF9110" t="s">
        <v>27412</v>
      </c>
      <c r="AG9110">
        <v>0.63</v>
      </c>
      <c r="AH9110" t="s">
        <v>36</v>
      </c>
      <c r="AI9110" t="s">
        <v>37</v>
      </c>
      <c r="AJ9110" t="s">
        <v>38</v>
      </c>
    </row>
    <row r="9111" spans="1:36" x14ac:dyDescent="0.25">
      <c r="A9111" t="s">
        <v>32</v>
      </c>
      <c r="B9111" t="s">
        <v>27413</v>
      </c>
      <c r="C9111">
        <f>YEAR(B9111)</f>
        <v>2024</v>
      </c>
      <c r="D9111">
        <v>68</v>
      </c>
      <c r="E9111">
        <v>47</v>
      </c>
      <c r="F9111">
        <v>60</v>
      </c>
      <c r="H9111" s="2">
        <f>IF(F9111-56.5&lt;=0,0,IF(F9111-56.5&lt;=1,1,2))</f>
        <v>2</v>
      </c>
      <c r="I9111">
        <v>68</v>
      </c>
      <c r="J9111">
        <v>44.8</v>
      </c>
      <c r="K9111">
        <v>59.6</v>
      </c>
      <c r="L9111">
        <v>52.1</v>
      </c>
      <c r="M9111">
        <v>76.099999999999994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28.9</v>
      </c>
      <c r="V9111">
        <v>16.100000000000001</v>
      </c>
      <c r="W9111">
        <v>165.8</v>
      </c>
      <c r="X9111">
        <v>1014.9</v>
      </c>
      <c r="Y9111">
        <v>49.1</v>
      </c>
      <c r="Z9111">
        <v>6.3</v>
      </c>
      <c r="AA9111">
        <v>81.099999999999994</v>
      </c>
      <c r="AB9111">
        <v>7.1</v>
      </c>
      <c r="AC9111">
        <v>4</v>
      </c>
      <c r="AD9111">
        <v>0</v>
      </c>
      <c r="AE9111" t="s">
        <v>27414</v>
      </c>
      <c r="AF9111" t="s">
        <v>27415</v>
      </c>
      <c r="AG9111">
        <v>0.66</v>
      </c>
      <c r="AH9111" t="s">
        <v>36</v>
      </c>
      <c r="AI9111" t="s">
        <v>37</v>
      </c>
      <c r="AJ9111" t="s">
        <v>38</v>
      </c>
    </row>
    <row r="9112" spans="1:36" x14ac:dyDescent="0.25">
      <c r="A9112" t="s">
        <v>32</v>
      </c>
      <c r="B9112" t="s">
        <v>27416</v>
      </c>
      <c r="C9112">
        <f>YEAR(B9112)</f>
        <v>2024</v>
      </c>
      <c r="D9112">
        <v>69.8</v>
      </c>
      <c r="E9112">
        <v>59</v>
      </c>
      <c r="F9112">
        <v>63.3</v>
      </c>
      <c r="H9112" s="2">
        <f>IF(F9112-56.5&lt;=0,0,IF(F9112-56.5&lt;=1,1,2))</f>
        <v>2</v>
      </c>
      <c r="I9112">
        <v>69.8</v>
      </c>
      <c r="J9112">
        <v>59</v>
      </c>
      <c r="K9112">
        <v>63.3</v>
      </c>
      <c r="L9112">
        <v>53.5</v>
      </c>
      <c r="M9112">
        <v>71.5</v>
      </c>
      <c r="O9112">
        <v>3.2000000000000001E-2</v>
      </c>
      <c r="P9112">
        <v>100</v>
      </c>
      <c r="Q9112">
        <v>12.5</v>
      </c>
      <c r="R9112" t="s">
        <v>40</v>
      </c>
      <c r="S9112">
        <v>0</v>
      </c>
      <c r="T9112">
        <v>0</v>
      </c>
      <c r="U9112">
        <v>31.1</v>
      </c>
      <c r="V9112">
        <v>21.9</v>
      </c>
      <c r="W9112">
        <v>253</v>
      </c>
      <c r="X9112">
        <v>1014.5</v>
      </c>
      <c r="Y9112">
        <v>60.8</v>
      </c>
      <c r="Z9112">
        <v>6.1</v>
      </c>
      <c r="AA9112">
        <v>100.6</v>
      </c>
      <c r="AB9112">
        <v>8.6999999999999993</v>
      </c>
      <c r="AC9112">
        <v>5</v>
      </c>
      <c r="AD9112">
        <v>0</v>
      </c>
      <c r="AE9112" t="s">
        <v>27417</v>
      </c>
      <c r="AF9112" t="s">
        <v>27418</v>
      </c>
      <c r="AG9112">
        <v>0.69</v>
      </c>
      <c r="AH9112" t="s">
        <v>56</v>
      </c>
      <c r="AI9112" t="s">
        <v>111</v>
      </c>
      <c r="AJ9112" t="s">
        <v>40</v>
      </c>
    </row>
    <row r="9113" spans="1:36" x14ac:dyDescent="0.25">
      <c r="A9113" t="s">
        <v>32</v>
      </c>
      <c r="B9113" t="s">
        <v>27419</v>
      </c>
      <c r="C9113">
        <f>YEAR(B9113)</f>
        <v>2024</v>
      </c>
      <c r="D9113">
        <v>62.6</v>
      </c>
      <c r="E9113">
        <v>53.6</v>
      </c>
      <c r="F9113">
        <v>58.2</v>
      </c>
      <c r="H9113" s="2">
        <f>IF(F9113-56.5&lt;=0,0,IF(F9113-56.5&lt;=1,1,2))</f>
        <v>2</v>
      </c>
      <c r="I9113">
        <v>62.6</v>
      </c>
      <c r="J9113">
        <v>53.6</v>
      </c>
      <c r="K9113">
        <v>58.2</v>
      </c>
      <c r="L9113">
        <v>47.8</v>
      </c>
      <c r="M9113">
        <v>68.5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19.5</v>
      </c>
      <c r="V9113">
        <v>15</v>
      </c>
      <c r="W9113">
        <v>241.3</v>
      </c>
      <c r="X9113">
        <v>1016.5</v>
      </c>
      <c r="Y9113">
        <v>47.2</v>
      </c>
      <c r="Z9113">
        <v>6.2</v>
      </c>
      <c r="AA9113">
        <v>90.5</v>
      </c>
      <c r="AB9113">
        <v>7.9</v>
      </c>
      <c r="AC9113">
        <v>4</v>
      </c>
      <c r="AD9113">
        <v>0</v>
      </c>
      <c r="AE9113" t="s">
        <v>27420</v>
      </c>
      <c r="AF9113" t="s">
        <v>27421</v>
      </c>
      <c r="AG9113">
        <v>0.73</v>
      </c>
      <c r="AH9113" t="s">
        <v>36</v>
      </c>
      <c r="AI9113" t="s">
        <v>37</v>
      </c>
      <c r="AJ9113" t="s">
        <v>38</v>
      </c>
    </row>
    <row r="9114" spans="1:36" x14ac:dyDescent="0.25">
      <c r="A9114" t="s">
        <v>32</v>
      </c>
      <c r="B9114" t="s">
        <v>27422</v>
      </c>
      <c r="C9114">
        <f>YEAR(B9114)</f>
        <v>2024</v>
      </c>
      <c r="D9114">
        <v>66.2</v>
      </c>
      <c r="E9114">
        <v>49</v>
      </c>
      <c r="F9114">
        <v>57.5</v>
      </c>
      <c r="H9114" s="2">
        <f>IF(F9114-56.5&lt;=0,0,IF(F9114-56.5&lt;=1,1,2))</f>
        <v>1</v>
      </c>
      <c r="I9114">
        <v>66.2</v>
      </c>
      <c r="J9114">
        <v>46.3</v>
      </c>
      <c r="K9114">
        <v>57.2</v>
      </c>
      <c r="L9114">
        <v>49.4</v>
      </c>
      <c r="M9114">
        <v>75.5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28.9</v>
      </c>
      <c r="V9114">
        <v>17.2</v>
      </c>
      <c r="W9114">
        <v>183.1</v>
      </c>
      <c r="X9114">
        <v>1009.8</v>
      </c>
      <c r="Y9114">
        <v>54</v>
      </c>
      <c r="Z9114">
        <v>6.1</v>
      </c>
      <c r="AA9114">
        <v>100.3</v>
      </c>
      <c r="AB9114">
        <v>8.6</v>
      </c>
      <c r="AC9114">
        <v>4</v>
      </c>
      <c r="AD9114">
        <v>0</v>
      </c>
      <c r="AE9114" t="s">
        <v>27423</v>
      </c>
      <c r="AF9114" t="s">
        <v>27424</v>
      </c>
      <c r="AG9114">
        <v>0.75</v>
      </c>
      <c r="AH9114" t="s">
        <v>36</v>
      </c>
      <c r="AI9114" t="s">
        <v>37</v>
      </c>
      <c r="AJ9114" t="s">
        <v>38</v>
      </c>
    </row>
    <row r="9115" spans="1:36" x14ac:dyDescent="0.25">
      <c r="A9115" t="s">
        <v>32</v>
      </c>
      <c r="B9115" t="s">
        <v>27425</v>
      </c>
      <c r="C9115">
        <f>YEAR(B9115)</f>
        <v>2024</v>
      </c>
      <c r="D9115">
        <v>62.6</v>
      </c>
      <c r="E9115">
        <v>50.3</v>
      </c>
      <c r="F9115">
        <v>55</v>
      </c>
      <c r="H9115" s="2">
        <f>IF(F9115-56.5&lt;=0,0,IF(F9115-56.5&lt;=1,1,2))</f>
        <v>0</v>
      </c>
      <c r="I9115">
        <v>62.6</v>
      </c>
      <c r="J9115">
        <v>50.3</v>
      </c>
      <c r="K9115">
        <v>55</v>
      </c>
      <c r="L9115">
        <v>50.5</v>
      </c>
      <c r="M9115">
        <v>85.4</v>
      </c>
      <c r="O9115">
        <v>0.47799999999999998</v>
      </c>
      <c r="P9115">
        <v>100</v>
      </c>
      <c r="Q9115">
        <v>16.670000000000002</v>
      </c>
      <c r="R9115" t="s">
        <v>40</v>
      </c>
      <c r="S9115">
        <v>0</v>
      </c>
      <c r="T9115">
        <v>0</v>
      </c>
      <c r="U9115">
        <v>32.200000000000003</v>
      </c>
      <c r="V9115">
        <v>20.8</v>
      </c>
      <c r="W9115">
        <v>181.7</v>
      </c>
      <c r="X9115">
        <v>1004.1</v>
      </c>
      <c r="Y9115">
        <v>88.3</v>
      </c>
      <c r="Z9115">
        <v>6</v>
      </c>
      <c r="AA9115">
        <v>43.4</v>
      </c>
      <c r="AB9115">
        <v>3.7</v>
      </c>
      <c r="AC9115">
        <v>2</v>
      </c>
      <c r="AD9115">
        <v>0</v>
      </c>
      <c r="AE9115" t="s">
        <v>27426</v>
      </c>
      <c r="AF9115" t="s">
        <v>27427</v>
      </c>
      <c r="AG9115">
        <v>0.79</v>
      </c>
      <c r="AH9115" t="s">
        <v>56</v>
      </c>
      <c r="AI9115" t="s">
        <v>111</v>
      </c>
      <c r="AJ9115" t="s">
        <v>40</v>
      </c>
    </row>
    <row r="9116" spans="1:36" x14ac:dyDescent="0.25">
      <c r="A9116" t="s">
        <v>32</v>
      </c>
      <c r="B9116" t="s">
        <v>27428</v>
      </c>
      <c r="C9116">
        <f>YEAR(B9116)</f>
        <v>2024</v>
      </c>
      <c r="D9116">
        <v>59</v>
      </c>
      <c r="E9116">
        <v>43.1</v>
      </c>
      <c r="F9116">
        <v>51.5</v>
      </c>
      <c r="H9116" s="2">
        <f>IF(F9116-56.5&lt;=0,0,IF(F9116-56.5&lt;=1,1,2))</f>
        <v>0</v>
      </c>
      <c r="I9116">
        <v>59</v>
      </c>
      <c r="J9116">
        <v>43</v>
      </c>
      <c r="K9116">
        <v>50.5</v>
      </c>
      <c r="L9116">
        <v>45.6</v>
      </c>
      <c r="M9116">
        <v>81.099999999999994</v>
      </c>
      <c r="O9116">
        <v>0.20100000000000001</v>
      </c>
      <c r="P9116">
        <v>100</v>
      </c>
      <c r="Q9116">
        <v>8.33</v>
      </c>
      <c r="R9116" t="s">
        <v>40</v>
      </c>
      <c r="S9116">
        <v>0</v>
      </c>
      <c r="T9116">
        <v>0</v>
      </c>
      <c r="U9116">
        <v>20.8</v>
      </c>
      <c r="V9116">
        <v>21.9</v>
      </c>
      <c r="W9116">
        <v>200.8</v>
      </c>
      <c r="X9116">
        <v>1006</v>
      </c>
      <c r="Y9116">
        <v>61.6</v>
      </c>
      <c r="Z9116">
        <v>6.2</v>
      </c>
      <c r="AA9116">
        <v>92.4</v>
      </c>
      <c r="AB9116">
        <v>7.9</v>
      </c>
      <c r="AC9116">
        <v>4</v>
      </c>
      <c r="AD9116">
        <v>0</v>
      </c>
      <c r="AE9116" t="s">
        <v>27429</v>
      </c>
      <c r="AF9116" t="s">
        <v>27430</v>
      </c>
      <c r="AG9116">
        <v>0.82</v>
      </c>
      <c r="AH9116" t="s">
        <v>56</v>
      </c>
      <c r="AI9116" t="s">
        <v>1166</v>
      </c>
      <c r="AJ9116" t="s">
        <v>40</v>
      </c>
    </row>
    <row r="9117" spans="1:36" x14ac:dyDescent="0.25">
      <c r="A9117" t="s">
        <v>32</v>
      </c>
      <c r="B9117" t="s">
        <v>27431</v>
      </c>
      <c r="C9117">
        <f>YEAR(B9117)</f>
        <v>2024</v>
      </c>
      <c r="D9117">
        <v>59</v>
      </c>
      <c r="E9117">
        <v>44.7</v>
      </c>
      <c r="F9117">
        <v>52.3</v>
      </c>
      <c r="H9117" s="2">
        <f>IF(F9117-56.5&lt;=0,0,IF(F9117-56.5&lt;=1,1,2))</f>
        <v>0</v>
      </c>
      <c r="I9117">
        <v>59</v>
      </c>
      <c r="J9117">
        <v>43.3</v>
      </c>
      <c r="K9117">
        <v>51</v>
      </c>
      <c r="L9117">
        <v>47.9</v>
      </c>
      <c r="M9117">
        <v>85.4</v>
      </c>
      <c r="O9117">
        <v>0.114</v>
      </c>
      <c r="P9117">
        <v>100</v>
      </c>
      <c r="Q9117">
        <v>8.33</v>
      </c>
      <c r="R9117" t="s">
        <v>40</v>
      </c>
      <c r="S9117">
        <v>0</v>
      </c>
      <c r="T9117">
        <v>0</v>
      </c>
      <c r="U9117">
        <v>11.4</v>
      </c>
      <c r="V9117">
        <v>9.1</v>
      </c>
      <c r="W9117">
        <v>190.3</v>
      </c>
      <c r="X9117">
        <v>1010.5</v>
      </c>
      <c r="Y9117">
        <v>60.4</v>
      </c>
      <c r="Z9117">
        <v>6.1</v>
      </c>
      <c r="AA9117">
        <v>88</v>
      </c>
      <c r="AB9117">
        <v>7.7</v>
      </c>
      <c r="AC9117">
        <v>4</v>
      </c>
      <c r="AD9117">
        <v>0</v>
      </c>
      <c r="AE9117" t="s">
        <v>27432</v>
      </c>
      <c r="AF9117" t="s">
        <v>27433</v>
      </c>
      <c r="AG9117">
        <v>0.85</v>
      </c>
      <c r="AH9117" t="s">
        <v>56</v>
      </c>
      <c r="AI9117" t="s">
        <v>101</v>
      </c>
      <c r="AJ9117" t="s">
        <v>40</v>
      </c>
    </row>
    <row r="9118" spans="1:36" x14ac:dyDescent="0.25">
      <c r="A9118" t="s">
        <v>32</v>
      </c>
      <c r="B9118" t="s">
        <v>27434</v>
      </c>
      <c r="C9118">
        <f>YEAR(B9118)</f>
        <v>2024</v>
      </c>
      <c r="D9118">
        <v>57.2</v>
      </c>
      <c r="E9118">
        <v>48.2</v>
      </c>
      <c r="F9118">
        <v>53.1</v>
      </c>
      <c r="H9118" s="2">
        <f>IF(F9118-56.5&lt;=0,0,IF(F9118-56.5&lt;=1,1,2))</f>
        <v>0</v>
      </c>
      <c r="I9118">
        <v>57.2</v>
      </c>
      <c r="J9118">
        <v>45.2</v>
      </c>
      <c r="K9118">
        <v>52.7</v>
      </c>
      <c r="L9118">
        <v>49.5</v>
      </c>
      <c r="M9118">
        <v>87.5</v>
      </c>
      <c r="O9118">
        <v>0.39100000000000001</v>
      </c>
      <c r="P9118">
        <v>100</v>
      </c>
      <c r="Q9118">
        <v>12.5</v>
      </c>
      <c r="R9118" t="s">
        <v>40</v>
      </c>
      <c r="S9118">
        <v>0</v>
      </c>
      <c r="T9118">
        <v>0</v>
      </c>
      <c r="U9118">
        <v>32.1</v>
      </c>
      <c r="V9118">
        <v>28.9</v>
      </c>
      <c r="W9118">
        <v>311.89999999999998</v>
      </c>
      <c r="X9118">
        <v>1015.3</v>
      </c>
      <c r="Y9118">
        <v>82.4</v>
      </c>
      <c r="Z9118">
        <v>6.1</v>
      </c>
      <c r="AA9118">
        <v>79.400000000000006</v>
      </c>
      <c r="AB9118">
        <v>6.9</v>
      </c>
      <c r="AC9118">
        <v>4</v>
      </c>
      <c r="AD9118">
        <v>0</v>
      </c>
      <c r="AE9118" t="s">
        <v>27435</v>
      </c>
      <c r="AF9118" t="s">
        <v>27436</v>
      </c>
      <c r="AG9118">
        <v>0.89</v>
      </c>
      <c r="AH9118" t="s">
        <v>56</v>
      </c>
      <c r="AI9118" t="s">
        <v>101</v>
      </c>
      <c r="AJ9118" t="s">
        <v>40</v>
      </c>
    </row>
    <row r="9119" spans="1:36" x14ac:dyDescent="0.25">
      <c r="A9119" t="s">
        <v>32</v>
      </c>
      <c r="B9119" t="s">
        <v>27437</v>
      </c>
      <c r="C9119">
        <f>YEAR(B9119)</f>
        <v>2024</v>
      </c>
      <c r="D9119">
        <v>53.6</v>
      </c>
      <c r="E9119">
        <v>48.2</v>
      </c>
      <c r="F9119">
        <v>51.4</v>
      </c>
      <c r="H9119" s="2">
        <f>IF(F9119-56.5&lt;=0,0,IF(F9119-56.5&lt;=1,1,2))</f>
        <v>0</v>
      </c>
      <c r="I9119">
        <v>53.6</v>
      </c>
      <c r="J9119">
        <v>43.3</v>
      </c>
      <c r="K9119">
        <v>50.4</v>
      </c>
      <c r="L9119">
        <v>44.1</v>
      </c>
      <c r="M9119">
        <v>76.2</v>
      </c>
      <c r="O9119">
        <v>5.7000000000000002E-2</v>
      </c>
      <c r="P9119">
        <v>100</v>
      </c>
      <c r="Q9119">
        <v>8.33</v>
      </c>
      <c r="R9119" t="s">
        <v>40</v>
      </c>
      <c r="S9119">
        <v>0</v>
      </c>
      <c r="T9119">
        <v>0</v>
      </c>
      <c r="U9119">
        <v>30</v>
      </c>
      <c r="V9119">
        <v>25.3</v>
      </c>
      <c r="W9119">
        <v>312.5</v>
      </c>
      <c r="X9119">
        <v>1019.1</v>
      </c>
      <c r="Y9119">
        <v>85.8</v>
      </c>
      <c r="Z9119">
        <v>6.1</v>
      </c>
      <c r="AA9119">
        <v>79.7</v>
      </c>
      <c r="AB9119">
        <v>6.9</v>
      </c>
      <c r="AC9119">
        <v>4</v>
      </c>
      <c r="AD9119">
        <v>0</v>
      </c>
      <c r="AE9119" t="s">
        <v>27438</v>
      </c>
      <c r="AF9119" t="s">
        <v>27439</v>
      </c>
      <c r="AG9119">
        <v>0.92</v>
      </c>
      <c r="AH9119" t="s">
        <v>56</v>
      </c>
      <c r="AI9119" t="s">
        <v>57</v>
      </c>
      <c r="AJ9119" t="s">
        <v>40</v>
      </c>
    </row>
    <row r="9120" spans="1:36" x14ac:dyDescent="0.25">
      <c r="A9120" t="s">
        <v>32</v>
      </c>
      <c r="B9120" t="s">
        <v>27440</v>
      </c>
      <c r="C9120">
        <f>YEAR(B9120)</f>
        <v>2024</v>
      </c>
      <c r="D9120">
        <v>55.4</v>
      </c>
      <c r="E9120">
        <v>50</v>
      </c>
      <c r="F9120">
        <v>52.6</v>
      </c>
      <c r="H9120" s="2">
        <f>IF(F9120-56.5&lt;=0,0,IF(F9120-56.5&lt;=1,1,2))</f>
        <v>0</v>
      </c>
      <c r="I9120">
        <v>55.4</v>
      </c>
      <c r="J9120">
        <v>42.7</v>
      </c>
      <c r="K9120">
        <v>52.3</v>
      </c>
      <c r="L9120">
        <v>47</v>
      </c>
      <c r="M9120">
        <v>81.2</v>
      </c>
      <c r="O9120">
        <v>0.129</v>
      </c>
      <c r="P9120">
        <v>100</v>
      </c>
      <c r="Q9120">
        <v>16.670000000000002</v>
      </c>
      <c r="R9120" t="s">
        <v>40</v>
      </c>
      <c r="S9120">
        <v>0</v>
      </c>
      <c r="T9120">
        <v>0</v>
      </c>
      <c r="U9120">
        <v>34.700000000000003</v>
      </c>
      <c r="V9120">
        <v>27.7</v>
      </c>
      <c r="W9120">
        <v>324.3</v>
      </c>
      <c r="X9120">
        <v>1021.1</v>
      </c>
      <c r="Y9120">
        <v>89.1</v>
      </c>
      <c r="Z9120">
        <v>6.2</v>
      </c>
      <c r="AA9120">
        <v>83.7</v>
      </c>
      <c r="AB9120">
        <v>7.2</v>
      </c>
      <c r="AC9120">
        <v>3</v>
      </c>
      <c r="AD9120">
        <v>0</v>
      </c>
      <c r="AE9120" t="s">
        <v>27441</v>
      </c>
      <c r="AF9120" t="s">
        <v>27442</v>
      </c>
      <c r="AG9120">
        <v>0.95</v>
      </c>
      <c r="AH9120" t="s">
        <v>56</v>
      </c>
      <c r="AI9120" t="s">
        <v>111</v>
      </c>
      <c r="AJ9120" t="s">
        <v>40</v>
      </c>
    </row>
    <row r="9121" spans="1:36" x14ac:dyDescent="0.25">
      <c r="A9121" t="s">
        <v>32</v>
      </c>
      <c r="B9121" t="s">
        <v>27443</v>
      </c>
      <c r="C9121">
        <f>YEAR(B9121)</f>
        <v>2024</v>
      </c>
      <c r="D9121">
        <v>57.2</v>
      </c>
      <c r="E9121">
        <v>47.6</v>
      </c>
      <c r="F9121">
        <v>54.5</v>
      </c>
      <c r="H9121" s="2">
        <f>IF(F9121-56.5&lt;=0,0,IF(F9121-56.5&lt;=1,1,2))</f>
        <v>0</v>
      </c>
      <c r="I9121">
        <v>57.2</v>
      </c>
      <c r="J9121">
        <v>42.1</v>
      </c>
      <c r="K9121">
        <v>54.1</v>
      </c>
      <c r="L9121">
        <v>46.3</v>
      </c>
      <c r="M9121">
        <v>74.2</v>
      </c>
      <c r="O9121">
        <v>0.17799999999999999</v>
      </c>
      <c r="P9121">
        <v>100</v>
      </c>
      <c r="Q9121">
        <v>8.33</v>
      </c>
      <c r="R9121" t="s">
        <v>40</v>
      </c>
      <c r="S9121">
        <v>0</v>
      </c>
      <c r="T9121">
        <v>0</v>
      </c>
      <c r="U9121">
        <v>37.4</v>
      </c>
      <c r="V9121">
        <v>25.3</v>
      </c>
      <c r="W9121">
        <v>332.5</v>
      </c>
      <c r="X9121">
        <v>1024.5999999999999</v>
      </c>
      <c r="Y9121">
        <v>89.4</v>
      </c>
      <c r="Z9121">
        <v>6.2</v>
      </c>
      <c r="AA9121">
        <v>94</v>
      </c>
      <c r="AB9121">
        <v>8.1</v>
      </c>
      <c r="AC9121">
        <v>4</v>
      </c>
      <c r="AD9121">
        <v>0</v>
      </c>
      <c r="AE9121" t="s">
        <v>27444</v>
      </c>
      <c r="AF9121" t="s">
        <v>27445</v>
      </c>
      <c r="AG9121">
        <v>0.98</v>
      </c>
      <c r="AH9121" t="s">
        <v>56</v>
      </c>
      <c r="AI9121" t="s">
        <v>1166</v>
      </c>
      <c r="AJ9121" t="s">
        <v>40</v>
      </c>
    </row>
    <row r="9122" spans="1:36" x14ac:dyDescent="0.25">
      <c r="A9122" t="s">
        <v>32</v>
      </c>
      <c r="B9122" t="s">
        <v>27446</v>
      </c>
      <c r="C9122">
        <f>YEAR(B9122)</f>
        <v>2024</v>
      </c>
      <c r="D9122">
        <v>60.8</v>
      </c>
      <c r="E9122">
        <v>55.4</v>
      </c>
      <c r="F9122">
        <v>57</v>
      </c>
      <c r="H9122" s="2">
        <f>IF(F9122-56.5&lt;=0,0,IF(F9122-56.5&lt;=1,1,2))</f>
        <v>1</v>
      </c>
      <c r="I9122">
        <v>60.8</v>
      </c>
      <c r="J9122">
        <v>55.4</v>
      </c>
      <c r="K9122">
        <v>57</v>
      </c>
      <c r="L9122">
        <v>47.6</v>
      </c>
      <c r="M9122">
        <v>70.900000000000006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32.4</v>
      </c>
      <c r="V9122">
        <v>19.600000000000001</v>
      </c>
      <c r="W9122">
        <v>316.8</v>
      </c>
      <c r="X9122">
        <v>1028.7</v>
      </c>
      <c r="Y9122">
        <v>59.8</v>
      </c>
      <c r="Z9122">
        <v>6.2</v>
      </c>
      <c r="AA9122">
        <v>102.9</v>
      </c>
      <c r="AB9122">
        <v>8.9</v>
      </c>
      <c r="AC9122">
        <v>4</v>
      </c>
      <c r="AD9122">
        <v>0</v>
      </c>
      <c r="AE9122" t="s">
        <v>27447</v>
      </c>
      <c r="AF9122" t="s">
        <v>27448</v>
      </c>
      <c r="AG9122">
        <v>0</v>
      </c>
      <c r="AH9122" t="s">
        <v>36</v>
      </c>
      <c r="AI9122" t="s">
        <v>37</v>
      </c>
      <c r="AJ9122" t="s">
        <v>38</v>
      </c>
    </row>
    <row r="9123" spans="1:36" x14ac:dyDescent="0.25">
      <c r="A9123" t="s">
        <v>32</v>
      </c>
      <c r="B9123" t="s">
        <v>27449</v>
      </c>
      <c r="C9123">
        <f>YEAR(B9123)</f>
        <v>2025</v>
      </c>
      <c r="D9123">
        <v>62.6</v>
      </c>
      <c r="E9123">
        <v>50</v>
      </c>
      <c r="F9123">
        <v>55.1</v>
      </c>
      <c r="H9123" s="2">
        <f>IF(F9123-56.5&lt;=0,0,IF(F9123-56.5&lt;=1,1,2))</f>
        <v>0</v>
      </c>
      <c r="I9123">
        <v>62.6</v>
      </c>
      <c r="J9123">
        <v>50</v>
      </c>
      <c r="K9123">
        <v>55.1</v>
      </c>
      <c r="L9123">
        <v>47.8</v>
      </c>
      <c r="M9123">
        <v>76.900000000000006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19.7</v>
      </c>
      <c r="V9123">
        <v>10.3</v>
      </c>
      <c r="W9123">
        <v>262.5</v>
      </c>
      <c r="X9123">
        <v>1030.0999999999999</v>
      </c>
      <c r="Y9123">
        <v>51.4</v>
      </c>
      <c r="Z9123">
        <v>6.2</v>
      </c>
      <c r="AA9123">
        <v>97.6</v>
      </c>
      <c r="AB9123">
        <v>8.3000000000000007</v>
      </c>
      <c r="AC9123">
        <v>4</v>
      </c>
      <c r="AD9123">
        <v>0</v>
      </c>
      <c r="AE9123" t="s">
        <v>27450</v>
      </c>
      <c r="AF9123" t="s">
        <v>27451</v>
      </c>
      <c r="AG9123">
        <v>0.05</v>
      </c>
      <c r="AH9123" t="s">
        <v>36</v>
      </c>
      <c r="AI9123" t="s">
        <v>37</v>
      </c>
      <c r="AJ9123" t="s">
        <v>38</v>
      </c>
    </row>
    <row r="9124" spans="1:36" x14ac:dyDescent="0.25">
      <c r="A9124" t="s">
        <v>32</v>
      </c>
      <c r="B9124" t="s">
        <v>27452</v>
      </c>
      <c r="C9124">
        <f>YEAR(B9124)</f>
        <v>2025</v>
      </c>
      <c r="D9124">
        <v>60.8</v>
      </c>
      <c r="E9124">
        <v>44.6</v>
      </c>
      <c r="F9124">
        <v>52.3</v>
      </c>
      <c r="H9124" s="2">
        <f>IF(F9124-56.5&lt;=0,0,IF(F9124-56.5&lt;=1,1,2))</f>
        <v>0</v>
      </c>
      <c r="I9124">
        <v>60.8</v>
      </c>
      <c r="J9124">
        <v>39.299999999999997</v>
      </c>
      <c r="K9124">
        <v>50.6</v>
      </c>
      <c r="L9124">
        <v>46.9</v>
      </c>
      <c r="M9124">
        <v>83.1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16.100000000000001</v>
      </c>
      <c r="V9124">
        <v>11.4</v>
      </c>
      <c r="W9124">
        <v>157</v>
      </c>
      <c r="X9124">
        <v>1027.9000000000001</v>
      </c>
      <c r="Y9124">
        <v>28.6</v>
      </c>
      <c r="Z9124">
        <v>6.2</v>
      </c>
      <c r="AA9124">
        <v>95.1</v>
      </c>
      <c r="AB9124">
        <v>8.1</v>
      </c>
      <c r="AC9124">
        <v>4</v>
      </c>
      <c r="AD9124">
        <v>0</v>
      </c>
      <c r="AE9124" t="s">
        <v>27453</v>
      </c>
      <c r="AF9124" t="s">
        <v>27454</v>
      </c>
      <c r="AG9124">
        <v>0.09</v>
      </c>
      <c r="AH9124" t="s">
        <v>36</v>
      </c>
      <c r="AI9124" t="s">
        <v>37</v>
      </c>
      <c r="AJ9124" t="s">
        <v>38</v>
      </c>
    </row>
    <row r="9125" spans="1:36" x14ac:dyDescent="0.25">
      <c r="A9125" t="s">
        <v>32</v>
      </c>
      <c r="B9125" t="s">
        <v>27455</v>
      </c>
      <c r="C9125">
        <f>YEAR(B9125)</f>
        <v>2025</v>
      </c>
      <c r="D9125">
        <v>66.2</v>
      </c>
      <c r="E9125">
        <v>50</v>
      </c>
      <c r="F9125">
        <v>59</v>
      </c>
      <c r="H9125" s="2">
        <f>IF(F9125-56.5&lt;=0,0,IF(F9125-56.5&lt;=1,1,2))</f>
        <v>2</v>
      </c>
      <c r="I9125">
        <v>66.2</v>
      </c>
      <c r="J9125">
        <v>50</v>
      </c>
      <c r="K9125">
        <v>59</v>
      </c>
      <c r="L9125">
        <v>51.3</v>
      </c>
      <c r="M9125">
        <v>76.099999999999994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26.4</v>
      </c>
      <c r="V9125">
        <v>16.100000000000001</v>
      </c>
      <c r="W9125">
        <v>175.4</v>
      </c>
      <c r="X9125">
        <v>1023</v>
      </c>
      <c r="Y9125">
        <v>60.2</v>
      </c>
      <c r="Z9125">
        <v>6.2</v>
      </c>
      <c r="AA9125">
        <v>64.5</v>
      </c>
      <c r="AB9125">
        <v>5.6</v>
      </c>
      <c r="AC9125">
        <v>3</v>
      </c>
      <c r="AD9125">
        <v>0</v>
      </c>
      <c r="AE9125" t="s">
        <v>27456</v>
      </c>
      <c r="AF9125" t="s">
        <v>27457</v>
      </c>
      <c r="AG9125">
        <v>0.12</v>
      </c>
      <c r="AH9125" t="s">
        <v>36</v>
      </c>
      <c r="AI9125" t="s">
        <v>37</v>
      </c>
      <c r="AJ9125" t="s">
        <v>38</v>
      </c>
    </row>
    <row r="9126" spans="1:36" x14ac:dyDescent="0.25">
      <c r="A9126" t="s">
        <v>32</v>
      </c>
      <c r="B9126" t="s">
        <v>27458</v>
      </c>
      <c r="C9126">
        <f>YEAR(B9126)</f>
        <v>2025</v>
      </c>
      <c r="D9126">
        <v>62.6</v>
      </c>
      <c r="E9126">
        <v>57.2</v>
      </c>
      <c r="F9126">
        <v>59.6</v>
      </c>
      <c r="H9126" s="2">
        <f>IF(F9126-56.5&lt;=0,0,IF(F9126-56.5&lt;=1,1,2))</f>
        <v>2</v>
      </c>
      <c r="I9126">
        <v>62.6</v>
      </c>
      <c r="J9126">
        <v>57.2</v>
      </c>
      <c r="K9126">
        <v>59.6</v>
      </c>
      <c r="L9126">
        <v>55</v>
      </c>
      <c r="M9126">
        <v>85</v>
      </c>
      <c r="O9126">
        <v>3.9E-2</v>
      </c>
      <c r="P9126">
        <v>100</v>
      </c>
      <c r="Q9126">
        <v>4.17</v>
      </c>
      <c r="R9126" t="s">
        <v>40</v>
      </c>
      <c r="S9126">
        <v>0</v>
      </c>
      <c r="T9126">
        <v>0</v>
      </c>
      <c r="U9126">
        <v>15</v>
      </c>
      <c r="V9126">
        <v>9.1999999999999993</v>
      </c>
      <c r="W9126">
        <v>221.6</v>
      </c>
      <c r="X9126">
        <v>1018.7</v>
      </c>
      <c r="Y9126">
        <v>87.4</v>
      </c>
      <c r="Z9126">
        <v>6.1</v>
      </c>
      <c r="AA9126">
        <v>36</v>
      </c>
      <c r="AB9126">
        <v>3</v>
      </c>
      <c r="AC9126">
        <v>2</v>
      </c>
      <c r="AD9126">
        <v>0</v>
      </c>
      <c r="AE9126" t="s">
        <v>27459</v>
      </c>
      <c r="AF9126" t="s">
        <v>27460</v>
      </c>
      <c r="AG9126">
        <v>0.16</v>
      </c>
      <c r="AH9126" t="s">
        <v>56</v>
      </c>
      <c r="AI9126" t="s">
        <v>65</v>
      </c>
      <c r="AJ9126" t="s">
        <v>40</v>
      </c>
    </row>
    <row r="9127" spans="1:36" x14ac:dyDescent="0.25">
      <c r="A9127" t="s">
        <v>32</v>
      </c>
      <c r="B9127" t="s">
        <v>27461</v>
      </c>
      <c r="C9127">
        <f>YEAR(B9127)</f>
        <v>2025</v>
      </c>
      <c r="D9127">
        <v>62.6</v>
      </c>
      <c r="E9127">
        <v>53.6</v>
      </c>
      <c r="F9127">
        <v>57.5</v>
      </c>
      <c r="H9127" s="2">
        <f>IF(F9127-56.5&lt;=0,0,IF(F9127-56.5&lt;=1,1,2))</f>
        <v>1</v>
      </c>
      <c r="I9127">
        <v>62.6</v>
      </c>
      <c r="J9127">
        <v>53.6</v>
      </c>
      <c r="K9127">
        <v>57.5</v>
      </c>
      <c r="L9127">
        <v>53.2</v>
      </c>
      <c r="M9127">
        <v>85.8</v>
      </c>
      <c r="O9127">
        <v>0.36399999999999999</v>
      </c>
      <c r="P9127">
        <v>100</v>
      </c>
      <c r="Q9127">
        <v>12.5</v>
      </c>
      <c r="R9127" t="s">
        <v>40</v>
      </c>
      <c r="S9127">
        <v>0</v>
      </c>
      <c r="T9127">
        <v>0</v>
      </c>
      <c r="U9127">
        <v>24.6</v>
      </c>
      <c r="V9127">
        <v>12.8</v>
      </c>
      <c r="W9127">
        <v>271.60000000000002</v>
      </c>
      <c r="X9127">
        <v>1019.8</v>
      </c>
      <c r="Y9127">
        <v>69.900000000000006</v>
      </c>
      <c r="Z9127">
        <v>6.1</v>
      </c>
      <c r="AA9127">
        <v>107.9</v>
      </c>
      <c r="AB9127">
        <v>9.1999999999999993</v>
      </c>
      <c r="AC9127">
        <v>5</v>
      </c>
      <c r="AD9127">
        <v>0</v>
      </c>
      <c r="AE9127" t="s">
        <v>27462</v>
      </c>
      <c r="AF9127" t="s">
        <v>27463</v>
      </c>
      <c r="AG9127">
        <v>0.2</v>
      </c>
      <c r="AH9127" t="s">
        <v>56</v>
      </c>
      <c r="AI9127" t="s">
        <v>111</v>
      </c>
      <c r="AJ9127" t="s">
        <v>40</v>
      </c>
    </row>
    <row r="9128" spans="1:36" x14ac:dyDescent="0.25">
      <c r="A9128" t="s">
        <v>32</v>
      </c>
      <c r="B9128" t="s">
        <v>27464</v>
      </c>
      <c r="C9128">
        <f>YEAR(B9128)</f>
        <v>2025</v>
      </c>
      <c r="D9128">
        <v>62.6</v>
      </c>
      <c r="E9128">
        <v>50</v>
      </c>
      <c r="F9128">
        <v>56.4</v>
      </c>
      <c r="H9128" s="2">
        <f>IF(F9128-56.5&lt;=0,0,IF(F9128-56.5&lt;=1,1,2))</f>
        <v>0</v>
      </c>
      <c r="I9128">
        <v>62.6</v>
      </c>
      <c r="J9128">
        <v>50</v>
      </c>
      <c r="K9128">
        <v>56.4</v>
      </c>
      <c r="L9128">
        <v>50.7</v>
      </c>
      <c r="M9128">
        <v>81.7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13</v>
      </c>
      <c r="V9128">
        <v>11.4</v>
      </c>
      <c r="W9128">
        <v>182.1</v>
      </c>
      <c r="X9128">
        <v>1022.5</v>
      </c>
      <c r="Y9128">
        <v>39.9</v>
      </c>
      <c r="Z9128">
        <v>6.2</v>
      </c>
      <c r="AA9128">
        <v>131.30000000000001</v>
      </c>
      <c r="AB9128">
        <v>11.4</v>
      </c>
      <c r="AC9128">
        <v>5</v>
      </c>
      <c r="AD9128">
        <v>0</v>
      </c>
      <c r="AE9128" t="s">
        <v>27465</v>
      </c>
      <c r="AF9128" t="s">
        <v>27466</v>
      </c>
      <c r="AG9128">
        <v>0.23</v>
      </c>
      <c r="AH9128" t="s">
        <v>36</v>
      </c>
      <c r="AI9128" t="s">
        <v>37</v>
      </c>
      <c r="AJ9128" t="s">
        <v>38</v>
      </c>
    </row>
    <row r="9129" spans="1:36" x14ac:dyDescent="0.25">
      <c r="A9129" t="s">
        <v>32</v>
      </c>
      <c r="B9129" t="s">
        <v>27467</v>
      </c>
      <c r="C9129">
        <f>YEAR(B9129)</f>
        <v>2025</v>
      </c>
      <c r="D9129">
        <v>64.400000000000006</v>
      </c>
      <c r="E9129">
        <v>53.6</v>
      </c>
      <c r="F9129">
        <v>59.3</v>
      </c>
      <c r="H9129" s="2">
        <f>IF(F9129-56.5&lt;=0,0,IF(F9129-56.5&lt;=1,1,2))</f>
        <v>2</v>
      </c>
      <c r="I9129">
        <v>64.400000000000006</v>
      </c>
      <c r="J9129">
        <v>53.6</v>
      </c>
      <c r="K9129">
        <v>59.3</v>
      </c>
      <c r="L9129">
        <v>52.1</v>
      </c>
      <c r="M9129">
        <v>77.5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18.3</v>
      </c>
      <c r="V9129">
        <v>18.3</v>
      </c>
      <c r="W9129">
        <v>165.3</v>
      </c>
      <c r="X9129">
        <v>1023.3</v>
      </c>
      <c r="Y9129">
        <v>70.099999999999994</v>
      </c>
      <c r="Z9129">
        <v>6.2</v>
      </c>
      <c r="AA9129">
        <v>79.900000000000006</v>
      </c>
      <c r="AB9129">
        <v>6.9</v>
      </c>
      <c r="AC9129">
        <v>3</v>
      </c>
      <c r="AD9129">
        <v>0</v>
      </c>
      <c r="AE9129" t="s">
        <v>27468</v>
      </c>
      <c r="AF9129" t="s">
        <v>27469</v>
      </c>
      <c r="AG9129">
        <v>0.25</v>
      </c>
      <c r="AH9129" t="s">
        <v>36</v>
      </c>
      <c r="AI9129" t="s">
        <v>37</v>
      </c>
      <c r="AJ9129" t="s">
        <v>38</v>
      </c>
    </row>
    <row r="9130" spans="1:36" x14ac:dyDescent="0.25">
      <c r="A9130" t="s">
        <v>32</v>
      </c>
      <c r="B9130" t="s">
        <v>27470</v>
      </c>
      <c r="C9130">
        <f>YEAR(B9130)</f>
        <v>2025</v>
      </c>
      <c r="D9130">
        <v>66.2</v>
      </c>
      <c r="E9130">
        <v>55.4</v>
      </c>
      <c r="F9130">
        <v>60.7</v>
      </c>
      <c r="H9130" s="2">
        <f>IF(F9130-56.5&lt;=0,0,IF(F9130-56.5&lt;=1,1,2))</f>
        <v>2</v>
      </c>
      <c r="I9130">
        <v>66.2</v>
      </c>
      <c r="J9130">
        <v>55.4</v>
      </c>
      <c r="K9130">
        <v>60.7</v>
      </c>
      <c r="L9130">
        <v>53.8</v>
      </c>
      <c r="M9130">
        <v>78.400000000000006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20.8</v>
      </c>
      <c r="V9130">
        <v>13.9</v>
      </c>
      <c r="W9130">
        <v>182.4</v>
      </c>
      <c r="X9130">
        <v>1022.7</v>
      </c>
      <c r="Y9130">
        <v>59</v>
      </c>
      <c r="Z9130">
        <v>6.2</v>
      </c>
      <c r="AA9130">
        <v>96.5</v>
      </c>
      <c r="AB9130">
        <v>8.3000000000000007</v>
      </c>
      <c r="AC9130">
        <v>4</v>
      </c>
      <c r="AD9130">
        <v>0</v>
      </c>
      <c r="AE9130" t="s">
        <v>27471</v>
      </c>
      <c r="AF9130" t="s">
        <v>27472</v>
      </c>
      <c r="AG9130">
        <v>0.3</v>
      </c>
      <c r="AH9130" t="s">
        <v>36</v>
      </c>
      <c r="AI9130" t="s">
        <v>37</v>
      </c>
      <c r="AJ9130" t="s">
        <v>38</v>
      </c>
    </row>
    <row r="9131" spans="1:36" x14ac:dyDescent="0.25">
      <c r="A9131" t="s">
        <v>32</v>
      </c>
      <c r="B9131" t="s">
        <v>27473</v>
      </c>
      <c r="C9131">
        <f>YEAR(B9131)</f>
        <v>2025</v>
      </c>
      <c r="D9131">
        <v>64.400000000000006</v>
      </c>
      <c r="E9131">
        <v>51.8</v>
      </c>
      <c r="F9131">
        <v>56.7</v>
      </c>
      <c r="H9131" s="2">
        <f>IF(F9131-56.5&lt;=0,0,IF(F9131-56.5&lt;=1,1,2))</f>
        <v>1</v>
      </c>
      <c r="I9131">
        <v>64.400000000000006</v>
      </c>
      <c r="J9131">
        <v>51.8</v>
      </c>
      <c r="K9131">
        <v>56.7</v>
      </c>
      <c r="L9131">
        <v>52.7</v>
      </c>
      <c r="M9131">
        <v>86.9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12.8</v>
      </c>
      <c r="V9131">
        <v>12.8</v>
      </c>
      <c r="W9131">
        <v>158.6</v>
      </c>
      <c r="X9131">
        <v>1021.3</v>
      </c>
      <c r="Y9131">
        <v>29.1</v>
      </c>
      <c r="Z9131">
        <v>6.2</v>
      </c>
      <c r="AA9131">
        <v>123.3</v>
      </c>
      <c r="AB9131">
        <v>10.6</v>
      </c>
      <c r="AC9131">
        <v>5</v>
      </c>
      <c r="AD9131">
        <v>0</v>
      </c>
      <c r="AE9131" t="s">
        <v>27474</v>
      </c>
      <c r="AF9131" t="s">
        <v>27475</v>
      </c>
      <c r="AG9131">
        <v>0.34</v>
      </c>
      <c r="AH9131" t="s">
        <v>36</v>
      </c>
      <c r="AI9131" t="s">
        <v>37</v>
      </c>
      <c r="AJ9131" t="s">
        <v>38</v>
      </c>
    </row>
    <row r="9132" spans="1:36" x14ac:dyDescent="0.25">
      <c r="A9132" t="s">
        <v>32</v>
      </c>
      <c r="B9132" t="s">
        <v>27476</v>
      </c>
      <c r="C9132">
        <f>YEAR(B9132)</f>
        <v>2025</v>
      </c>
      <c r="D9132">
        <v>66.2</v>
      </c>
      <c r="E9132">
        <v>48.2</v>
      </c>
      <c r="F9132">
        <v>56.8</v>
      </c>
      <c r="H9132" s="2">
        <f>IF(F9132-56.5&lt;=0,0,IF(F9132-56.5&lt;=1,1,2))</f>
        <v>1</v>
      </c>
      <c r="I9132">
        <v>66.2</v>
      </c>
      <c r="J9132">
        <v>43.4</v>
      </c>
      <c r="K9132">
        <v>56.3</v>
      </c>
      <c r="L9132">
        <v>51.8</v>
      </c>
      <c r="M9132">
        <v>84</v>
      </c>
      <c r="O9132">
        <v>4.0000000000000001E-3</v>
      </c>
      <c r="P9132">
        <v>100</v>
      </c>
      <c r="Q9132">
        <v>4.17</v>
      </c>
      <c r="R9132" t="s">
        <v>40</v>
      </c>
      <c r="S9132">
        <v>0</v>
      </c>
      <c r="T9132">
        <v>0</v>
      </c>
      <c r="U9132">
        <v>14.8</v>
      </c>
      <c r="V9132">
        <v>11.4</v>
      </c>
      <c r="W9132">
        <v>185.8</v>
      </c>
      <c r="X9132">
        <v>1017.7</v>
      </c>
      <c r="Y9132">
        <v>41.3</v>
      </c>
      <c r="Z9132">
        <v>6.2</v>
      </c>
      <c r="AA9132">
        <v>116.1</v>
      </c>
      <c r="AB9132">
        <v>10</v>
      </c>
      <c r="AC9132">
        <v>5</v>
      </c>
      <c r="AD9132">
        <v>0</v>
      </c>
      <c r="AE9132" t="s">
        <v>27477</v>
      </c>
      <c r="AF9132" t="s">
        <v>27478</v>
      </c>
      <c r="AG9132">
        <v>0.37</v>
      </c>
      <c r="AH9132" t="s">
        <v>56</v>
      </c>
      <c r="AI9132" t="s">
        <v>65</v>
      </c>
      <c r="AJ9132" t="s">
        <v>40</v>
      </c>
    </row>
    <row r="9133" spans="1:36" x14ac:dyDescent="0.25">
      <c r="A9133" t="s">
        <v>32</v>
      </c>
      <c r="B9133" t="s">
        <v>27479</v>
      </c>
      <c r="C9133">
        <f>YEAR(B9133)</f>
        <v>2025</v>
      </c>
      <c r="D9133">
        <v>68</v>
      </c>
      <c r="E9133">
        <v>53.6</v>
      </c>
      <c r="F9133">
        <v>59.8</v>
      </c>
      <c r="H9133" s="2">
        <f>IF(F9133-56.5&lt;=0,0,IF(F9133-56.5&lt;=1,1,2))</f>
        <v>2</v>
      </c>
      <c r="I9133">
        <v>68</v>
      </c>
      <c r="J9133">
        <v>53.6</v>
      </c>
      <c r="K9133">
        <v>59.8</v>
      </c>
      <c r="L9133">
        <v>53.9</v>
      </c>
      <c r="M9133">
        <v>81.5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27.7</v>
      </c>
      <c r="V9133">
        <v>11.4</v>
      </c>
      <c r="W9133">
        <v>168.6</v>
      </c>
      <c r="X9133">
        <v>1016.5</v>
      </c>
      <c r="Y9133">
        <v>32</v>
      </c>
      <c r="Z9133">
        <v>6.2</v>
      </c>
      <c r="AA9133">
        <v>106.2</v>
      </c>
      <c r="AB9133">
        <v>9.1</v>
      </c>
      <c r="AC9133">
        <v>4</v>
      </c>
      <c r="AD9133">
        <v>0</v>
      </c>
      <c r="AE9133" t="s">
        <v>27480</v>
      </c>
      <c r="AF9133" t="s">
        <v>27481</v>
      </c>
      <c r="AG9133">
        <v>0.41</v>
      </c>
      <c r="AH9133" t="s">
        <v>36</v>
      </c>
      <c r="AI9133" t="s">
        <v>37</v>
      </c>
      <c r="AJ9133" t="s">
        <v>38</v>
      </c>
    </row>
    <row r="9134" spans="1:36" x14ac:dyDescent="0.25">
      <c r="A9134" t="s">
        <v>32</v>
      </c>
      <c r="B9134" t="s">
        <v>27482</v>
      </c>
      <c r="C9134">
        <f>YEAR(B9134)</f>
        <v>2025</v>
      </c>
      <c r="D9134">
        <v>68</v>
      </c>
      <c r="E9134">
        <v>55.7</v>
      </c>
      <c r="F9134">
        <v>61</v>
      </c>
      <c r="H9134" s="2">
        <f>IF(F9134-56.5&lt;=0,0,IF(F9134-56.5&lt;=1,1,2))</f>
        <v>2</v>
      </c>
      <c r="I9134">
        <v>68</v>
      </c>
      <c r="J9134">
        <v>55.7</v>
      </c>
      <c r="K9134">
        <v>61</v>
      </c>
      <c r="L9134">
        <v>54.3</v>
      </c>
      <c r="M9134">
        <v>79.2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28.9</v>
      </c>
      <c r="V9134">
        <v>19.7</v>
      </c>
      <c r="W9134">
        <v>181.7</v>
      </c>
      <c r="X9134">
        <v>1015.9</v>
      </c>
      <c r="Y9134">
        <v>35.4</v>
      </c>
      <c r="Z9134">
        <v>6.2</v>
      </c>
      <c r="AA9134">
        <v>116.7</v>
      </c>
      <c r="AB9134">
        <v>10</v>
      </c>
      <c r="AC9134">
        <v>5</v>
      </c>
      <c r="AD9134">
        <v>0</v>
      </c>
      <c r="AE9134" t="s">
        <v>27483</v>
      </c>
      <c r="AF9134" t="s">
        <v>27484</v>
      </c>
      <c r="AG9134">
        <v>0.45</v>
      </c>
      <c r="AH9134" t="s">
        <v>36</v>
      </c>
      <c r="AI9134" t="s">
        <v>174</v>
      </c>
      <c r="AJ9134" t="s">
        <v>38</v>
      </c>
    </row>
    <row r="9135" spans="1:36" x14ac:dyDescent="0.25">
      <c r="A9135" t="s">
        <v>32</v>
      </c>
      <c r="B9135" t="s">
        <v>27485</v>
      </c>
      <c r="C9135">
        <f>YEAR(B9135)</f>
        <v>2025</v>
      </c>
      <c r="D9135">
        <v>69.8</v>
      </c>
      <c r="E9135">
        <v>59</v>
      </c>
      <c r="F9135">
        <v>62.8</v>
      </c>
      <c r="H9135" s="2">
        <f>IF(F9135-56.5&lt;=0,0,IF(F9135-56.5&lt;=1,1,2))</f>
        <v>2</v>
      </c>
      <c r="I9135">
        <v>69.8</v>
      </c>
      <c r="J9135">
        <v>59</v>
      </c>
      <c r="K9135">
        <v>62.8</v>
      </c>
      <c r="L9135">
        <v>53.3</v>
      </c>
      <c r="M9135">
        <v>71.599999999999994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33.299999999999997</v>
      </c>
      <c r="V9135">
        <v>24.1</v>
      </c>
      <c r="W9135">
        <v>162.69999999999999</v>
      </c>
      <c r="X9135">
        <v>1017.2</v>
      </c>
      <c r="Y9135">
        <v>46</v>
      </c>
      <c r="Z9135">
        <v>6.2</v>
      </c>
      <c r="AA9135">
        <v>95.3</v>
      </c>
      <c r="AB9135">
        <v>8.1999999999999993</v>
      </c>
      <c r="AC9135">
        <v>4</v>
      </c>
      <c r="AD9135">
        <v>0</v>
      </c>
      <c r="AE9135" t="s">
        <v>27486</v>
      </c>
      <c r="AF9135" t="s">
        <v>27487</v>
      </c>
      <c r="AG9135">
        <v>0.48</v>
      </c>
      <c r="AH9135" t="s">
        <v>36</v>
      </c>
      <c r="AI9135" t="s">
        <v>37</v>
      </c>
      <c r="AJ9135" t="s">
        <v>38</v>
      </c>
    </row>
    <row r="9136" spans="1:36" x14ac:dyDescent="0.25">
      <c r="A9136" t="s">
        <v>32</v>
      </c>
      <c r="B9136" t="s">
        <v>27488</v>
      </c>
      <c r="C9136">
        <f>YEAR(B9136)</f>
        <v>2025</v>
      </c>
      <c r="D9136">
        <v>68</v>
      </c>
      <c r="E9136">
        <v>55.4</v>
      </c>
      <c r="F9136">
        <v>61.9</v>
      </c>
      <c r="H9136" s="2">
        <f>IF(F9136-56.5&lt;=0,0,IF(F9136-56.5&lt;=1,1,2))</f>
        <v>2</v>
      </c>
      <c r="I9136">
        <v>68</v>
      </c>
      <c r="J9136">
        <v>55.4</v>
      </c>
      <c r="K9136">
        <v>61.9</v>
      </c>
      <c r="L9136">
        <v>55.6</v>
      </c>
      <c r="M9136">
        <v>80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28.2</v>
      </c>
      <c r="V9136">
        <v>19.7</v>
      </c>
      <c r="W9136">
        <v>173.9</v>
      </c>
      <c r="X9136">
        <v>1017.9</v>
      </c>
      <c r="Y9136">
        <v>72.5</v>
      </c>
      <c r="Z9136">
        <v>6</v>
      </c>
      <c r="AA9136">
        <v>119.2</v>
      </c>
      <c r="AB9136">
        <v>10.199999999999999</v>
      </c>
      <c r="AC9136">
        <v>5</v>
      </c>
      <c r="AD9136">
        <v>0</v>
      </c>
      <c r="AE9136" t="s">
        <v>27489</v>
      </c>
      <c r="AF9136" t="s">
        <v>27490</v>
      </c>
      <c r="AG9136">
        <v>0.5</v>
      </c>
      <c r="AH9136" t="s">
        <v>36</v>
      </c>
      <c r="AI9136" t="s">
        <v>37</v>
      </c>
      <c r="AJ9136" t="s">
        <v>38</v>
      </c>
    </row>
    <row r="9137" spans="1:36" x14ac:dyDescent="0.25">
      <c r="A9137" t="s">
        <v>32</v>
      </c>
      <c r="B9137" t="s">
        <v>27491</v>
      </c>
      <c r="C9137">
        <f>YEAR(B9137)</f>
        <v>2025</v>
      </c>
      <c r="D9137">
        <v>62.6</v>
      </c>
      <c r="E9137">
        <v>50</v>
      </c>
      <c r="F9137">
        <v>56.2</v>
      </c>
      <c r="H9137" s="2">
        <f>IF(F9137-56.5&lt;=0,0,IF(F9137-56.5&lt;=1,1,2))</f>
        <v>0</v>
      </c>
      <c r="I9137">
        <v>62.6</v>
      </c>
      <c r="J9137">
        <v>50</v>
      </c>
      <c r="K9137">
        <v>56.2</v>
      </c>
      <c r="L9137">
        <v>53.1</v>
      </c>
      <c r="M9137">
        <v>89.7</v>
      </c>
      <c r="O9137">
        <v>0.82499999999999996</v>
      </c>
      <c r="P9137">
        <v>100</v>
      </c>
      <c r="Q9137">
        <v>8.33</v>
      </c>
      <c r="R9137" t="s">
        <v>40</v>
      </c>
      <c r="S9137">
        <v>0</v>
      </c>
      <c r="T9137">
        <v>0</v>
      </c>
      <c r="U9137">
        <v>19.7</v>
      </c>
      <c r="V9137">
        <v>6.9</v>
      </c>
      <c r="W9137">
        <v>170.6</v>
      </c>
      <c r="X9137">
        <v>1019.4</v>
      </c>
      <c r="Y9137">
        <v>62.9</v>
      </c>
      <c r="Z9137">
        <v>6.2</v>
      </c>
      <c r="AA9137">
        <v>99.6</v>
      </c>
      <c r="AB9137">
        <v>8.6</v>
      </c>
      <c r="AC9137">
        <v>4</v>
      </c>
      <c r="AD9137">
        <v>0</v>
      </c>
      <c r="AE9137" t="s">
        <v>27492</v>
      </c>
      <c r="AF9137" t="s">
        <v>27493</v>
      </c>
      <c r="AG9137">
        <v>0.55000000000000004</v>
      </c>
      <c r="AH9137" t="s">
        <v>56</v>
      </c>
      <c r="AI9137" t="s">
        <v>101</v>
      </c>
      <c r="AJ9137" t="s">
        <v>40</v>
      </c>
    </row>
    <row r="9138" spans="1:36" x14ac:dyDescent="0.25">
      <c r="A9138" t="s">
        <v>32</v>
      </c>
      <c r="B9138" t="s">
        <v>27494</v>
      </c>
      <c r="C9138">
        <f>YEAR(B9138)</f>
        <v>2025</v>
      </c>
      <c r="D9138">
        <v>64.400000000000006</v>
      </c>
      <c r="E9138">
        <v>50</v>
      </c>
      <c r="F9138">
        <v>57.3</v>
      </c>
      <c r="H9138" s="2">
        <f>IF(F9138-56.5&lt;=0,0,IF(F9138-56.5&lt;=1,1,2))</f>
        <v>1</v>
      </c>
      <c r="I9138">
        <v>64.400000000000006</v>
      </c>
      <c r="J9138">
        <v>50</v>
      </c>
      <c r="K9138">
        <v>57.3</v>
      </c>
      <c r="L9138">
        <v>50.7</v>
      </c>
      <c r="M9138">
        <v>78.900000000000006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16.100000000000001</v>
      </c>
      <c r="V9138">
        <v>16.100000000000001</v>
      </c>
      <c r="W9138">
        <v>78.7</v>
      </c>
      <c r="X9138">
        <v>1025.3</v>
      </c>
      <c r="Y9138">
        <v>23.4</v>
      </c>
      <c r="Z9138">
        <v>6.2</v>
      </c>
      <c r="AA9138">
        <v>134</v>
      </c>
      <c r="AB9138">
        <v>11.6</v>
      </c>
      <c r="AC9138">
        <v>6</v>
      </c>
      <c r="AD9138">
        <v>0</v>
      </c>
      <c r="AE9138" t="s">
        <v>27495</v>
      </c>
      <c r="AF9138" t="s">
        <v>27496</v>
      </c>
      <c r="AG9138">
        <v>0.57999999999999996</v>
      </c>
      <c r="AH9138" t="s">
        <v>36</v>
      </c>
      <c r="AI9138" t="s">
        <v>37</v>
      </c>
      <c r="AJ9138" t="s">
        <v>38</v>
      </c>
    </row>
    <row r="9139" spans="1:36" x14ac:dyDescent="0.25">
      <c r="A9139" t="s">
        <v>32</v>
      </c>
      <c r="B9139" t="s">
        <v>27497</v>
      </c>
      <c r="C9139">
        <f>YEAR(B9139)</f>
        <v>2025</v>
      </c>
      <c r="D9139">
        <v>59.1</v>
      </c>
      <c r="E9139">
        <v>57.2</v>
      </c>
      <c r="F9139">
        <v>58.4</v>
      </c>
      <c r="H9139" s="2">
        <f>IF(F9139-56.5&lt;=0,0,IF(F9139-56.5&lt;=1,1,2))</f>
        <v>2</v>
      </c>
      <c r="I9139">
        <v>59.1</v>
      </c>
      <c r="J9139">
        <v>57.2</v>
      </c>
      <c r="K9139">
        <v>58.4</v>
      </c>
      <c r="L9139">
        <v>51.2</v>
      </c>
      <c r="M9139">
        <v>77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27.7</v>
      </c>
      <c r="V9139">
        <v>17.2</v>
      </c>
      <c r="W9139">
        <v>5.6</v>
      </c>
      <c r="X9139">
        <v>1030.8</v>
      </c>
      <c r="Y9139">
        <v>85.9</v>
      </c>
      <c r="Z9139">
        <v>6.2</v>
      </c>
      <c r="AA9139">
        <v>122.7</v>
      </c>
      <c r="AB9139">
        <v>10.6</v>
      </c>
      <c r="AC9139">
        <v>5</v>
      </c>
      <c r="AD9139">
        <v>0</v>
      </c>
      <c r="AE9139" t="s">
        <v>27498</v>
      </c>
      <c r="AF9139" t="s">
        <v>27499</v>
      </c>
      <c r="AG9139">
        <v>0.61</v>
      </c>
      <c r="AH9139" t="s">
        <v>36</v>
      </c>
      <c r="AI9139" t="s">
        <v>37</v>
      </c>
      <c r="AJ9139" t="s">
        <v>38</v>
      </c>
    </row>
    <row r="9140" spans="1:36" x14ac:dyDescent="0.25">
      <c r="A9140" t="s">
        <v>32</v>
      </c>
      <c r="B9140" t="s">
        <v>27500</v>
      </c>
      <c r="C9140">
        <f>YEAR(B9140)</f>
        <v>2025</v>
      </c>
      <c r="D9140">
        <v>60.8</v>
      </c>
      <c r="E9140">
        <v>50</v>
      </c>
      <c r="F9140">
        <v>56.6</v>
      </c>
      <c r="H9140" s="2">
        <f>IF(F9140-56.5&lt;=0,0,IF(F9140-56.5&lt;=1,1,2))</f>
        <v>1</v>
      </c>
      <c r="I9140">
        <v>60.8</v>
      </c>
      <c r="J9140">
        <v>50</v>
      </c>
      <c r="K9140">
        <v>56.6</v>
      </c>
      <c r="L9140">
        <v>50.5</v>
      </c>
      <c r="M9140">
        <v>80.400000000000006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20.8</v>
      </c>
      <c r="V9140">
        <v>10.3</v>
      </c>
      <c r="W9140">
        <v>311.3</v>
      </c>
      <c r="X9140">
        <v>1027</v>
      </c>
      <c r="Y9140">
        <v>57.2</v>
      </c>
      <c r="Z9140">
        <v>6.2</v>
      </c>
      <c r="AA9140">
        <v>142.69999999999999</v>
      </c>
      <c r="AB9140">
        <v>12.2</v>
      </c>
      <c r="AC9140">
        <v>6</v>
      </c>
      <c r="AD9140">
        <v>0</v>
      </c>
      <c r="AE9140" t="s">
        <v>27501</v>
      </c>
      <c r="AF9140" t="s">
        <v>27502</v>
      </c>
      <c r="AG9140">
        <v>0.64</v>
      </c>
      <c r="AH9140" t="s">
        <v>36</v>
      </c>
      <c r="AI9140" t="s">
        <v>702</v>
      </c>
      <c r="AJ9140" t="s">
        <v>38</v>
      </c>
    </row>
    <row r="9141" spans="1:36" x14ac:dyDescent="0.25">
      <c r="A9141" t="s">
        <v>32</v>
      </c>
      <c r="B9141" t="s">
        <v>27503</v>
      </c>
      <c r="C9141">
        <f>YEAR(B9141)</f>
        <v>2025</v>
      </c>
      <c r="D9141">
        <v>62.6</v>
      </c>
      <c r="E9141">
        <v>50</v>
      </c>
      <c r="F9141">
        <v>56.2</v>
      </c>
      <c r="H9141" s="2">
        <f>IF(F9141-56.5&lt;=0,0,IF(F9141-56.5&lt;=1,1,2))</f>
        <v>0</v>
      </c>
      <c r="I9141">
        <v>62.6</v>
      </c>
      <c r="J9141">
        <v>50</v>
      </c>
      <c r="K9141">
        <v>56.2</v>
      </c>
      <c r="L9141">
        <v>50.9</v>
      </c>
      <c r="M9141">
        <v>83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16.100000000000001</v>
      </c>
      <c r="V9141">
        <v>11.4</v>
      </c>
      <c r="W9141">
        <v>294.8</v>
      </c>
      <c r="X9141">
        <v>1023.7</v>
      </c>
      <c r="Y9141">
        <v>31.5</v>
      </c>
      <c r="Z9141">
        <v>6.2</v>
      </c>
      <c r="AA9141">
        <v>140.1</v>
      </c>
      <c r="AB9141">
        <v>11.9</v>
      </c>
      <c r="AC9141">
        <v>6</v>
      </c>
      <c r="AD9141">
        <v>0</v>
      </c>
      <c r="AE9141" t="s">
        <v>27504</v>
      </c>
      <c r="AF9141" t="s">
        <v>27505</v>
      </c>
      <c r="AG9141">
        <v>0.68</v>
      </c>
      <c r="AH9141" t="s">
        <v>36</v>
      </c>
      <c r="AI9141" t="s">
        <v>37</v>
      </c>
      <c r="AJ9141" t="s">
        <v>38</v>
      </c>
    </row>
    <row r="9142" spans="1:36" x14ac:dyDescent="0.25">
      <c r="A9142" t="s">
        <v>32</v>
      </c>
      <c r="B9142" t="s">
        <v>27506</v>
      </c>
      <c r="C9142">
        <f>YEAR(B9142)</f>
        <v>2025</v>
      </c>
      <c r="D9142">
        <v>62.6</v>
      </c>
      <c r="E9142">
        <v>51.8</v>
      </c>
      <c r="F9142">
        <v>57.1</v>
      </c>
      <c r="H9142" s="2">
        <f>IF(F9142-56.5&lt;=0,0,IF(F9142-56.5&lt;=1,1,2))</f>
        <v>1</v>
      </c>
      <c r="I9142">
        <v>62.6</v>
      </c>
      <c r="J9142">
        <v>51.8</v>
      </c>
      <c r="K9142">
        <v>57.1</v>
      </c>
      <c r="L9142">
        <v>52.5</v>
      </c>
      <c r="M9142">
        <v>84.8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17.899999999999999</v>
      </c>
      <c r="V9142">
        <v>9.1999999999999993</v>
      </c>
      <c r="W9142">
        <v>249.7</v>
      </c>
      <c r="X9142">
        <v>1021.6</v>
      </c>
      <c r="Y9142">
        <v>46.9</v>
      </c>
      <c r="Z9142">
        <v>6.2</v>
      </c>
      <c r="AA9142">
        <v>123</v>
      </c>
      <c r="AB9142">
        <v>10.6</v>
      </c>
      <c r="AC9142">
        <v>6</v>
      </c>
      <c r="AD9142">
        <v>0</v>
      </c>
      <c r="AE9142" t="s">
        <v>27507</v>
      </c>
      <c r="AF9142" t="s">
        <v>27508</v>
      </c>
      <c r="AG9142">
        <v>0.71</v>
      </c>
      <c r="AH9142" t="s">
        <v>36</v>
      </c>
      <c r="AI9142" t="s">
        <v>37</v>
      </c>
      <c r="AJ9142" t="s">
        <v>38</v>
      </c>
    </row>
    <row r="9143" spans="1:36" x14ac:dyDescent="0.25">
      <c r="A9143" t="s">
        <v>32</v>
      </c>
      <c r="B9143" t="s">
        <v>27509</v>
      </c>
      <c r="C9143">
        <f>YEAR(B9143)</f>
        <v>2025</v>
      </c>
      <c r="D9143">
        <v>64.400000000000006</v>
      </c>
      <c r="E9143">
        <v>51.8</v>
      </c>
      <c r="F9143">
        <v>57.7</v>
      </c>
      <c r="H9143" s="2">
        <f>IF(F9143-56.5&lt;=0,0,IF(F9143-56.5&lt;=1,1,2))</f>
        <v>2</v>
      </c>
      <c r="I9143">
        <v>64.400000000000006</v>
      </c>
      <c r="J9143">
        <v>51.8</v>
      </c>
      <c r="K9143">
        <v>57.7</v>
      </c>
      <c r="L9143">
        <v>53.3</v>
      </c>
      <c r="M9143">
        <v>85.8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15</v>
      </c>
      <c r="V9143">
        <v>9.1999999999999993</v>
      </c>
      <c r="W9143">
        <v>233.2</v>
      </c>
      <c r="X9143">
        <v>1021</v>
      </c>
      <c r="Y9143">
        <v>54.8</v>
      </c>
      <c r="Z9143">
        <v>6.2</v>
      </c>
      <c r="AA9143">
        <v>79.400000000000006</v>
      </c>
      <c r="AB9143">
        <v>6.8</v>
      </c>
      <c r="AC9143">
        <v>3</v>
      </c>
      <c r="AD9143">
        <v>0</v>
      </c>
      <c r="AE9143" t="s">
        <v>27510</v>
      </c>
      <c r="AF9143" t="s">
        <v>27511</v>
      </c>
      <c r="AG9143">
        <v>0.75</v>
      </c>
      <c r="AH9143" t="s">
        <v>36</v>
      </c>
      <c r="AI9143" t="s">
        <v>37</v>
      </c>
      <c r="AJ9143" t="s">
        <v>38</v>
      </c>
    </row>
    <row r="9144" spans="1:36" x14ac:dyDescent="0.25">
      <c r="A9144" t="s">
        <v>32</v>
      </c>
      <c r="B9144" t="s">
        <v>27512</v>
      </c>
      <c r="C9144">
        <f>YEAR(B9144)</f>
        <v>2025</v>
      </c>
      <c r="D9144">
        <v>66.2</v>
      </c>
      <c r="E9144">
        <v>50.3</v>
      </c>
      <c r="F9144">
        <v>56.8</v>
      </c>
      <c r="H9144" s="2">
        <f>IF(F9144-56.5&lt;=0,0,IF(F9144-56.5&lt;=1,1,2))</f>
        <v>1</v>
      </c>
      <c r="I9144">
        <v>66.2</v>
      </c>
      <c r="J9144">
        <v>50.3</v>
      </c>
      <c r="K9144">
        <v>56.8</v>
      </c>
      <c r="L9144">
        <v>50.5</v>
      </c>
      <c r="M9144">
        <v>80.400000000000006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22.8</v>
      </c>
      <c r="V9144">
        <v>18.3</v>
      </c>
      <c r="W9144">
        <v>225.1</v>
      </c>
      <c r="X9144">
        <v>1020.3</v>
      </c>
      <c r="Y9144">
        <v>47.6</v>
      </c>
      <c r="Z9144">
        <v>6.2</v>
      </c>
      <c r="AA9144">
        <v>132.30000000000001</v>
      </c>
      <c r="AB9144">
        <v>11.2</v>
      </c>
      <c r="AC9144">
        <v>5</v>
      </c>
      <c r="AD9144">
        <v>0</v>
      </c>
      <c r="AE9144" t="s">
        <v>27513</v>
      </c>
      <c r="AF9144" t="s">
        <v>27514</v>
      </c>
      <c r="AG9144">
        <v>0.77</v>
      </c>
      <c r="AH9144" t="s">
        <v>36</v>
      </c>
      <c r="AI9144" t="s">
        <v>37</v>
      </c>
      <c r="AJ9144" t="s">
        <v>38</v>
      </c>
    </row>
    <row r="9145" spans="1:36" x14ac:dyDescent="0.25">
      <c r="A9145" t="s">
        <v>32</v>
      </c>
      <c r="B9145" t="s">
        <v>27515</v>
      </c>
      <c r="C9145">
        <f>YEAR(B9145)</f>
        <v>2025</v>
      </c>
      <c r="D9145">
        <v>64.400000000000006</v>
      </c>
      <c r="E9145">
        <v>44.5</v>
      </c>
      <c r="F9145">
        <v>57</v>
      </c>
      <c r="H9145" s="2">
        <f>IF(F9145-56.5&lt;=0,0,IF(F9145-56.5&lt;=1,1,2))</f>
        <v>1</v>
      </c>
      <c r="I9145">
        <v>64.400000000000006</v>
      </c>
      <c r="J9145">
        <v>42.3</v>
      </c>
      <c r="K9145">
        <v>56.7</v>
      </c>
      <c r="L9145">
        <v>49.1</v>
      </c>
      <c r="M9145">
        <v>75.900000000000006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20.8</v>
      </c>
      <c r="V9145">
        <v>12.9</v>
      </c>
      <c r="W9145">
        <v>219.1</v>
      </c>
      <c r="X9145">
        <v>1021.5</v>
      </c>
      <c r="Y9145">
        <v>31.3</v>
      </c>
      <c r="Z9145">
        <v>6.2</v>
      </c>
      <c r="AA9145">
        <v>121.7</v>
      </c>
      <c r="AB9145">
        <v>10.6</v>
      </c>
      <c r="AC9145">
        <v>5</v>
      </c>
      <c r="AD9145">
        <v>0</v>
      </c>
      <c r="AE9145" t="s">
        <v>27516</v>
      </c>
      <c r="AF9145" t="s">
        <v>27517</v>
      </c>
      <c r="AG9145">
        <v>0.8</v>
      </c>
      <c r="AH9145" t="s">
        <v>36</v>
      </c>
      <c r="AI9145" t="s">
        <v>37</v>
      </c>
      <c r="AJ9145" t="s">
        <v>38</v>
      </c>
    </row>
    <row r="9146" spans="1:36" x14ac:dyDescent="0.25">
      <c r="A9146" t="s">
        <v>32</v>
      </c>
      <c r="B9146" t="s">
        <v>27518</v>
      </c>
      <c r="C9146">
        <f>YEAR(B9146)</f>
        <v>2025</v>
      </c>
      <c r="D9146">
        <v>69.8</v>
      </c>
      <c r="E9146">
        <v>55.4</v>
      </c>
      <c r="F9146">
        <v>61</v>
      </c>
      <c r="H9146" s="2">
        <f>IF(F9146-56.5&lt;=0,0,IF(F9146-56.5&lt;=1,1,2))</f>
        <v>2</v>
      </c>
      <c r="I9146">
        <v>69.8</v>
      </c>
      <c r="J9146">
        <v>55.4</v>
      </c>
      <c r="K9146">
        <v>61</v>
      </c>
      <c r="L9146">
        <v>55</v>
      </c>
      <c r="M9146">
        <v>81.3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21.9</v>
      </c>
      <c r="V9146">
        <v>12.8</v>
      </c>
      <c r="W9146">
        <v>161.9</v>
      </c>
      <c r="X9146">
        <v>1019.7</v>
      </c>
      <c r="Y9146">
        <v>36.299999999999997</v>
      </c>
      <c r="Z9146">
        <v>6.2</v>
      </c>
      <c r="AA9146">
        <v>143.5</v>
      </c>
      <c r="AB9146">
        <v>12.3</v>
      </c>
      <c r="AC9146">
        <v>6</v>
      </c>
      <c r="AD9146">
        <v>0</v>
      </c>
      <c r="AE9146" t="s">
        <v>27519</v>
      </c>
      <c r="AF9146" t="s">
        <v>27520</v>
      </c>
      <c r="AG9146">
        <v>0.84</v>
      </c>
      <c r="AH9146" t="s">
        <v>36</v>
      </c>
      <c r="AI9146" t="s">
        <v>37</v>
      </c>
      <c r="AJ9146" t="s">
        <v>38</v>
      </c>
    </row>
    <row r="9147" spans="1:36" x14ac:dyDescent="0.25">
      <c r="A9147" t="s">
        <v>32</v>
      </c>
      <c r="B9147" t="s">
        <v>27521</v>
      </c>
      <c r="C9147">
        <f>YEAR(B9147)</f>
        <v>2025</v>
      </c>
      <c r="D9147">
        <v>64.400000000000006</v>
      </c>
      <c r="E9147">
        <v>51.8</v>
      </c>
      <c r="F9147">
        <v>58.9</v>
      </c>
      <c r="H9147" s="2">
        <f>IF(F9147-56.5&lt;=0,0,IF(F9147-56.5&lt;=1,1,2))</f>
        <v>2</v>
      </c>
      <c r="I9147">
        <v>64.400000000000006</v>
      </c>
      <c r="J9147">
        <v>51.8</v>
      </c>
      <c r="K9147">
        <v>58.9</v>
      </c>
      <c r="L9147">
        <v>53.7</v>
      </c>
      <c r="M9147">
        <v>83.1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14.8</v>
      </c>
      <c r="V9147">
        <v>13.9</v>
      </c>
      <c r="W9147">
        <v>241.6</v>
      </c>
      <c r="X9147">
        <v>1019.7</v>
      </c>
      <c r="Y9147">
        <v>29.6</v>
      </c>
      <c r="Z9147">
        <v>6.2</v>
      </c>
      <c r="AA9147">
        <v>144.4</v>
      </c>
      <c r="AB9147">
        <v>12.5</v>
      </c>
      <c r="AC9147">
        <v>6</v>
      </c>
      <c r="AD9147">
        <v>0</v>
      </c>
      <c r="AE9147" t="s">
        <v>27522</v>
      </c>
      <c r="AF9147" t="s">
        <v>27523</v>
      </c>
      <c r="AG9147">
        <v>0.87</v>
      </c>
      <c r="AH9147" t="s">
        <v>36</v>
      </c>
      <c r="AI9147" t="s">
        <v>37</v>
      </c>
      <c r="AJ9147" t="s">
        <v>38</v>
      </c>
    </row>
    <row r="9148" spans="1:36" x14ac:dyDescent="0.25">
      <c r="A9148" t="s">
        <v>32</v>
      </c>
      <c r="B9148" t="s">
        <v>27524</v>
      </c>
      <c r="C9148">
        <f>YEAR(B9148)</f>
        <v>2025</v>
      </c>
      <c r="D9148">
        <v>62.6</v>
      </c>
      <c r="E9148">
        <v>50</v>
      </c>
      <c r="F9148">
        <v>57.7</v>
      </c>
      <c r="H9148" s="2">
        <f>IF(F9148-56.5&lt;=0,0,IF(F9148-56.5&lt;=1,1,2))</f>
        <v>2</v>
      </c>
      <c r="I9148">
        <v>62.6</v>
      </c>
      <c r="J9148">
        <v>50</v>
      </c>
      <c r="K9148">
        <v>57.7</v>
      </c>
      <c r="L9148">
        <v>49.6</v>
      </c>
      <c r="M9148">
        <v>74.8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25.3</v>
      </c>
      <c r="V9148">
        <v>18.3</v>
      </c>
      <c r="W9148">
        <v>335.7</v>
      </c>
      <c r="X9148">
        <v>1022.8</v>
      </c>
      <c r="Y9148">
        <v>34.5</v>
      </c>
      <c r="Z9148">
        <v>6.2</v>
      </c>
      <c r="AA9148">
        <v>123.8</v>
      </c>
      <c r="AB9148">
        <v>10.9</v>
      </c>
      <c r="AC9148">
        <v>5</v>
      </c>
      <c r="AD9148">
        <v>0</v>
      </c>
      <c r="AE9148" t="s">
        <v>27525</v>
      </c>
      <c r="AF9148" t="s">
        <v>27526</v>
      </c>
      <c r="AG9148">
        <v>0.9</v>
      </c>
      <c r="AH9148" t="s">
        <v>36</v>
      </c>
      <c r="AI9148" t="s">
        <v>37</v>
      </c>
      <c r="AJ9148" t="s">
        <v>38</v>
      </c>
    </row>
    <row r="9149" spans="1:36" x14ac:dyDescent="0.25">
      <c r="A9149" t="s">
        <v>32</v>
      </c>
      <c r="B9149" t="s">
        <v>27527</v>
      </c>
      <c r="C9149">
        <f>YEAR(B9149)</f>
        <v>2025</v>
      </c>
      <c r="D9149">
        <v>60.8</v>
      </c>
      <c r="E9149">
        <v>46.4</v>
      </c>
      <c r="F9149">
        <v>53.4</v>
      </c>
      <c r="H9149" s="2">
        <f>IF(F9149-56.5&lt;=0,0,IF(F9149-56.5&lt;=1,1,2))</f>
        <v>0</v>
      </c>
      <c r="I9149">
        <v>60.8</v>
      </c>
      <c r="J9149">
        <v>41.9</v>
      </c>
      <c r="K9149">
        <v>51.9</v>
      </c>
      <c r="L9149">
        <v>47.9</v>
      </c>
      <c r="M9149">
        <v>82.2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11.4</v>
      </c>
      <c r="V9149">
        <v>9.1999999999999993</v>
      </c>
      <c r="W9149">
        <v>174.2</v>
      </c>
      <c r="X9149">
        <v>1023.1</v>
      </c>
      <c r="Y9149">
        <v>26.7</v>
      </c>
      <c r="Z9149">
        <v>6.2</v>
      </c>
      <c r="AA9149">
        <v>143.4</v>
      </c>
      <c r="AB9149">
        <v>12.4</v>
      </c>
      <c r="AC9149">
        <v>6</v>
      </c>
      <c r="AD9149">
        <v>0</v>
      </c>
      <c r="AE9149" t="s">
        <v>27528</v>
      </c>
      <c r="AF9149" t="s">
        <v>27529</v>
      </c>
      <c r="AG9149">
        <v>0.93</v>
      </c>
      <c r="AH9149" t="s">
        <v>36</v>
      </c>
      <c r="AI9149" t="s">
        <v>37</v>
      </c>
      <c r="AJ9149" t="s">
        <v>38</v>
      </c>
    </row>
    <row r="9150" spans="1:36" x14ac:dyDescent="0.25">
      <c r="A9150" t="s">
        <v>32</v>
      </c>
      <c r="B9150" t="s">
        <v>27530</v>
      </c>
      <c r="C9150">
        <f>YEAR(B9150)</f>
        <v>2025</v>
      </c>
      <c r="D9150">
        <v>64.400000000000006</v>
      </c>
      <c r="E9150">
        <v>50</v>
      </c>
      <c r="F9150">
        <v>56</v>
      </c>
      <c r="H9150" s="2">
        <f>IF(F9150-56.5&lt;=0,0,IF(F9150-56.5&lt;=1,1,2))</f>
        <v>0</v>
      </c>
      <c r="I9150">
        <v>64.400000000000006</v>
      </c>
      <c r="J9150">
        <v>50</v>
      </c>
      <c r="K9150">
        <v>56</v>
      </c>
      <c r="L9150">
        <v>49.1</v>
      </c>
      <c r="M9150">
        <v>78.099999999999994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16.100000000000001</v>
      </c>
      <c r="V9150">
        <v>10.3</v>
      </c>
      <c r="W9150">
        <v>159.1</v>
      </c>
      <c r="X9150">
        <v>1021.4</v>
      </c>
      <c r="Y9150">
        <v>26.7</v>
      </c>
      <c r="Z9150">
        <v>6.2</v>
      </c>
      <c r="AA9150">
        <v>152.1</v>
      </c>
      <c r="AB9150">
        <v>13.2</v>
      </c>
      <c r="AC9150">
        <v>6</v>
      </c>
      <c r="AD9150">
        <v>0</v>
      </c>
      <c r="AE9150" t="s">
        <v>27531</v>
      </c>
      <c r="AF9150" t="s">
        <v>27532</v>
      </c>
      <c r="AG9150">
        <v>0.96</v>
      </c>
      <c r="AH9150" t="s">
        <v>36</v>
      </c>
      <c r="AI9150" t="s">
        <v>37</v>
      </c>
      <c r="AJ9150" t="s">
        <v>38</v>
      </c>
    </row>
    <row r="9151" spans="1:36" x14ac:dyDescent="0.25">
      <c r="A9151" t="s">
        <v>32</v>
      </c>
      <c r="B9151" t="s">
        <v>27533</v>
      </c>
      <c r="C9151">
        <f>YEAR(B9151)</f>
        <v>2025</v>
      </c>
      <c r="D9151">
        <v>68</v>
      </c>
      <c r="E9151">
        <v>51.8</v>
      </c>
      <c r="F9151">
        <v>59.2</v>
      </c>
      <c r="H9151" s="2">
        <f>IF(F9151-56.5&lt;=0,0,IF(F9151-56.5&lt;=1,1,2))</f>
        <v>2</v>
      </c>
      <c r="I9151">
        <v>68</v>
      </c>
      <c r="J9151">
        <v>51.8</v>
      </c>
      <c r="K9151">
        <v>59.2</v>
      </c>
      <c r="L9151">
        <v>50.5</v>
      </c>
      <c r="M9151">
        <v>74.599999999999994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24.2</v>
      </c>
      <c r="V9151">
        <v>19.7</v>
      </c>
      <c r="W9151">
        <v>167.1</v>
      </c>
      <c r="X9151">
        <v>1022.8</v>
      </c>
      <c r="Y9151">
        <v>23.3</v>
      </c>
      <c r="Z9151">
        <v>6.2</v>
      </c>
      <c r="AA9151">
        <v>156.1</v>
      </c>
      <c r="AB9151">
        <v>13.6</v>
      </c>
      <c r="AC9151">
        <v>6</v>
      </c>
      <c r="AD9151">
        <v>0</v>
      </c>
      <c r="AE9151" t="s">
        <v>27534</v>
      </c>
      <c r="AF9151" t="s">
        <v>27535</v>
      </c>
      <c r="AG9151">
        <v>0</v>
      </c>
      <c r="AH9151" t="s">
        <v>36</v>
      </c>
      <c r="AI9151" t="s">
        <v>37</v>
      </c>
      <c r="AJ9151" t="s">
        <v>38</v>
      </c>
    </row>
    <row r="9152" spans="1:36" x14ac:dyDescent="0.25">
      <c r="A9152" t="s">
        <v>32</v>
      </c>
      <c r="B9152" t="s">
        <v>27536</v>
      </c>
      <c r="C9152">
        <f>YEAR(B9152)</f>
        <v>2025</v>
      </c>
      <c r="D9152">
        <v>68</v>
      </c>
      <c r="E9152">
        <v>51.8</v>
      </c>
      <c r="F9152">
        <v>60.6</v>
      </c>
      <c r="H9152" s="2">
        <f>IF(F9152-56.5&lt;=0,0,IF(F9152-56.5&lt;=1,1,2))</f>
        <v>2</v>
      </c>
      <c r="I9152">
        <v>68</v>
      </c>
      <c r="J9152">
        <v>51.8</v>
      </c>
      <c r="K9152">
        <v>60.6</v>
      </c>
      <c r="L9152">
        <v>51.7</v>
      </c>
      <c r="M9152">
        <v>72.8</v>
      </c>
      <c r="O9152">
        <v>7.6999999999999999E-2</v>
      </c>
      <c r="P9152">
        <v>100</v>
      </c>
      <c r="Q9152">
        <v>4.17</v>
      </c>
      <c r="R9152" t="s">
        <v>40</v>
      </c>
      <c r="S9152">
        <v>0</v>
      </c>
      <c r="T9152">
        <v>0</v>
      </c>
      <c r="U9152">
        <v>29.1</v>
      </c>
      <c r="V9152">
        <v>19.7</v>
      </c>
      <c r="W9152">
        <v>193.4</v>
      </c>
      <c r="X9152">
        <v>1022.3</v>
      </c>
      <c r="Y9152">
        <v>41.6</v>
      </c>
      <c r="Z9152">
        <v>6.2</v>
      </c>
      <c r="AA9152">
        <v>118.7</v>
      </c>
      <c r="AB9152">
        <v>10.3</v>
      </c>
      <c r="AC9152">
        <v>5</v>
      </c>
      <c r="AD9152">
        <v>0</v>
      </c>
      <c r="AE9152" t="s">
        <v>27537</v>
      </c>
      <c r="AF9152" t="s">
        <v>27538</v>
      </c>
      <c r="AG9152">
        <v>0.03</v>
      </c>
      <c r="AH9152" t="s">
        <v>56</v>
      </c>
      <c r="AI9152" t="s">
        <v>61</v>
      </c>
      <c r="AJ9152" t="s">
        <v>40</v>
      </c>
    </row>
    <row r="9153" spans="1:36" x14ac:dyDescent="0.25">
      <c r="A9153" t="s">
        <v>32</v>
      </c>
      <c r="B9153" t="s">
        <v>27539</v>
      </c>
      <c r="C9153">
        <f>YEAR(B9153)</f>
        <v>2025</v>
      </c>
      <c r="D9153">
        <v>64.400000000000006</v>
      </c>
      <c r="E9153">
        <v>51.6</v>
      </c>
      <c r="F9153">
        <v>58.2</v>
      </c>
      <c r="H9153" s="2">
        <f>IF(F9153-56.5&lt;=0,0,IF(F9153-56.5&lt;=1,1,2))</f>
        <v>2</v>
      </c>
      <c r="I9153">
        <v>64.400000000000006</v>
      </c>
      <c r="J9153">
        <v>51.6</v>
      </c>
      <c r="K9153">
        <v>58.2</v>
      </c>
      <c r="L9153">
        <v>49.9</v>
      </c>
      <c r="M9153">
        <v>74.400000000000006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26.4</v>
      </c>
      <c r="V9153">
        <v>19.7</v>
      </c>
      <c r="W9153">
        <v>263.60000000000002</v>
      </c>
      <c r="X9153">
        <v>1025</v>
      </c>
      <c r="Y9153">
        <v>33.6</v>
      </c>
      <c r="Z9153">
        <v>6.2</v>
      </c>
      <c r="AA9153">
        <v>144.6</v>
      </c>
      <c r="AB9153">
        <v>12.5</v>
      </c>
      <c r="AC9153">
        <v>6</v>
      </c>
      <c r="AD9153">
        <v>0</v>
      </c>
      <c r="AE9153" t="s">
        <v>27540</v>
      </c>
      <c r="AF9153" t="s">
        <v>27541</v>
      </c>
      <c r="AG9153">
        <v>7.0000000000000007E-2</v>
      </c>
      <c r="AH9153" t="s">
        <v>36</v>
      </c>
      <c r="AI9153" t="s">
        <v>37</v>
      </c>
      <c r="AJ9153" t="s">
        <v>38</v>
      </c>
    </row>
    <row r="9154" spans="1:36" x14ac:dyDescent="0.25">
      <c r="A9154" t="s">
        <v>32</v>
      </c>
      <c r="B9154" t="s">
        <v>27542</v>
      </c>
      <c r="C9154">
        <f>YEAR(B9154)</f>
        <v>2025</v>
      </c>
      <c r="D9154">
        <v>64.400000000000006</v>
      </c>
      <c r="E9154">
        <v>50</v>
      </c>
      <c r="F9154">
        <v>56</v>
      </c>
      <c r="H9154" s="2">
        <f>IF(F9154-56.5&lt;=0,0,IF(F9154-56.5&lt;=1,1,2))</f>
        <v>0</v>
      </c>
      <c r="I9154">
        <v>64.400000000000006</v>
      </c>
      <c r="J9154">
        <v>50</v>
      </c>
      <c r="K9154">
        <v>56</v>
      </c>
      <c r="L9154">
        <v>51.1</v>
      </c>
      <c r="M9154">
        <v>84.2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16.100000000000001</v>
      </c>
      <c r="V9154">
        <v>8.1</v>
      </c>
      <c r="W9154">
        <v>202.8</v>
      </c>
      <c r="X9154">
        <v>1025.5</v>
      </c>
      <c r="Y9154">
        <v>31.3</v>
      </c>
      <c r="Z9154">
        <v>6.2</v>
      </c>
      <c r="AA9154">
        <v>143.19999999999999</v>
      </c>
      <c r="AB9154">
        <v>12.3</v>
      </c>
      <c r="AC9154">
        <v>5</v>
      </c>
      <c r="AD9154">
        <v>0</v>
      </c>
      <c r="AE9154" t="s">
        <v>27543</v>
      </c>
      <c r="AF9154" t="s">
        <v>27544</v>
      </c>
      <c r="AG9154">
        <v>0.1</v>
      </c>
      <c r="AH9154" t="s">
        <v>36</v>
      </c>
      <c r="AI9154" t="s">
        <v>37</v>
      </c>
      <c r="AJ9154" t="s">
        <v>38</v>
      </c>
    </row>
    <row r="9155" spans="1:36" x14ac:dyDescent="0.25">
      <c r="A9155" t="s">
        <v>32</v>
      </c>
      <c r="B9155" t="s">
        <v>27545</v>
      </c>
      <c r="C9155">
        <f>YEAR(B9155)</f>
        <v>2025</v>
      </c>
      <c r="D9155">
        <v>64.5</v>
      </c>
      <c r="E9155">
        <v>48.2</v>
      </c>
      <c r="F9155">
        <v>55.9</v>
      </c>
      <c r="H9155" s="2">
        <f>IF(F9155-56.5&lt;=0,0,IF(F9155-56.5&lt;=1,1,2))</f>
        <v>0</v>
      </c>
      <c r="I9155">
        <v>64.5</v>
      </c>
      <c r="J9155">
        <v>43</v>
      </c>
      <c r="K9155">
        <v>55.1</v>
      </c>
      <c r="L9155">
        <v>49</v>
      </c>
      <c r="M9155">
        <v>78.8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17.2</v>
      </c>
      <c r="V9155">
        <v>12.8</v>
      </c>
      <c r="W9155">
        <v>139.19999999999999</v>
      </c>
      <c r="X9155">
        <v>1022.8</v>
      </c>
      <c r="Y9155">
        <v>32.5</v>
      </c>
      <c r="Z9155">
        <v>6.2</v>
      </c>
      <c r="AA9155">
        <v>162.69999999999999</v>
      </c>
      <c r="AB9155">
        <v>14.1</v>
      </c>
      <c r="AC9155">
        <v>6</v>
      </c>
      <c r="AD9155">
        <v>0</v>
      </c>
      <c r="AE9155" t="s">
        <v>27546</v>
      </c>
      <c r="AF9155" t="s">
        <v>27547</v>
      </c>
      <c r="AG9155">
        <v>0.14000000000000001</v>
      </c>
      <c r="AH9155" t="s">
        <v>36</v>
      </c>
      <c r="AI9155" t="s">
        <v>37</v>
      </c>
      <c r="AJ9155" t="s">
        <v>38</v>
      </c>
    </row>
    <row r="9156" spans="1:36" x14ac:dyDescent="0.25">
      <c r="A9156" t="s">
        <v>32</v>
      </c>
      <c r="B9156" t="s">
        <v>27548</v>
      </c>
      <c r="C9156">
        <f>YEAR(B9156)</f>
        <v>2025</v>
      </c>
      <c r="D9156">
        <v>64.400000000000006</v>
      </c>
      <c r="E9156">
        <v>50</v>
      </c>
      <c r="F9156">
        <v>57.2</v>
      </c>
      <c r="H9156" s="2">
        <f>IF(F9156-56.5&lt;=0,0,IF(F9156-56.5&lt;=1,1,2))</f>
        <v>1</v>
      </c>
      <c r="I9156">
        <v>64.400000000000006</v>
      </c>
      <c r="J9156">
        <v>50</v>
      </c>
      <c r="K9156">
        <v>57.2</v>
      </c>
      <c r="L9156">
        <v>50.7</v>
      </c>
      <c r="M9156">
        <v>79.2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16.100000000000001</v>
      </c>
      <c r="V9156">
        <v>11.4</v>
      </c>
      <c r="W9156">
        <v>144.4</v>
      </c>
      <c r="X9156">
        <v>1019.5</v>
      </c>
      <c r="Y9156">
        <v>32.6</v>
      </c>
      <c r="Z9156">
        <v>6.2</v>
      </c>
      <c r="AA9156">
        <v>164.5</v>
      </c>
      <c r="AB9156">
        <v>14.3</v>
      </c>
      <c r="AC9156">
        <v>6</v>
      </c>
      <c r="AD9156">
        <v>0</v>
      </c>
      <c r="AE9156" t="s">
        <v>27549</v>
      </c>
      <c r="AF9156" t="s">
        <v>27550</v>
      </c>
      <c r="AG9156">
        <v>0.17</v>
      </c>
      <c r="AH9156" t="s">
        <v>36</v>
      </c>
      <c r="AI9156" t="s">
        <v>37</v>
      </c>
      <c r="AJ9156" t="s">
        <v>38</v>
      </c>
    </row>
    <row r="9157" spans="1:36" x14ac:dyDescent="0.25">
      <c r="A9157" t="s">
        <v>32</v>
      </c>
      <c r="B9157" t="s">
        <v>27551</v>
      </c>
      <c r="C9157">
        <f>YEAR(B9157)</f>
        <v>2025</v>
      </c>
      <c r="D9157">
        <v>62.6</v>
      </c>
      <c r="E9157">
        <v>51.8</v>
      </c>
      <c r="F9157">
        <v>57.6</v>
      </c>
      <c r="H9157" s="2">
        <f>IF(F9157-56.5&lt;=0,0,IF(F9157-56.5&lt;=1,1,2))</f>
        <v>2</v>
      </c>
      <c r="I9157">
        <v>62.6</v>
      </c>
      <c r="J9157">
        <v>51.8</v>
      </c>
      <c r="K9157">
        <v>57.6</v>
      </c>
      <c r="L9157">
        <v>52.2</v>
      </c>
      <c r="M9157">
        <v>82.4</v>
      </c>
      <c r="O9157">
        <v>8.0000000000000002E-3</v>
      </c>
      <c r="P9157">
        <v>100</v>
      </c>
      <c r="Q9157">
        <v>8.33</v>
      </c>
      <c r="R9157" t="s">
        <v>40</v>
      </c>
      <c r="S9157">
        <v>0</v>
      </c>
      <c r="T9157">
        <v>0</v>
      </c>
      <c r="U9157">
        <v>35.799999999999997</v>
      </c>
      <c r="V9157">
        <v>24.2</v>
      </c>
      <c r="W9157">
        <v>324</v>
      </c>
      <c r="X9157">
        <v>1017.8</v>
      </c>
      <c r="Y9157">
        <v>68.099999999999994</v>
      </c>
      <c r="Z9157">
        <v>6.1</v>
      </c>
      <c r="AA9157">
        <v>137.5</v>
      </c>
      <c r="AB9157">
        <v>11.9</v>
      </c>
      <c r="AC9157">
        <v>5</v>
      </c>
      <c r="AD9157">
        <v>0</v>
      </c>
      <c r="AE9157" t="s">
        <v>27552</v>
      </c>
      <c r="AF9157" t="s">
        <v>27553</v>
      </c>
      <c r="AG9157">
        <v>0.21</v>
      </c>
      <c r="AH9157" t="s">
        <v>56</v>
      </c>
      <c r="AI9157" t="s">
        <v>101</v>
      </c>
      <c r="AJ9157" t="s">
        <v>40</v>
      </c>
    </row>
    <row r="9158" spans="1:36" x14ac:dyDescent="0.25">
      <c r="A9158" t="s">
        <v>32</v>
      </c>
      <c r="B9158" t="s">
        <v>27554</v>
      </c>
      <c r="C9158">
        <f>YEAR(B9158)</f>
        <v>2025</v>
      </c>
      <c r="D9158">
        <v>55.4</v>
      </c>
      <c r="E9158">
        <v>51.8</v>
      </c>
      <c r="F9158">
        <v>52.3</v>
      </c>
      <c r="H9158" s="2">
        <f>IF(F9158-56.5&lt;=0,0,IF(F9158-56.5&lt;=1,1,2))</f>
        <v>0</v>
      </c>
      <c r="I9158">
        <v>55.4</v>
      </c>
      <c r="J9158">
        <v>51.8</v>
      </c>
      <c r="K9158">
        <v>52.3</v>
      </c>
      <c r="L9158">
        <v>40.9</v>
      </c>
      <c r="M9158">
        <v>65.5</v>
      </c>
      <c r="O9158">
        <v>4.0000000000000001E-3</v>
      </c>
      <c r="P9158">
        <v>100</v>
      </c>
      <c r="Q9158">
        <v>4.17</v>
      </c>
      <c r="R9158" t="s">
        <v>40</v>
      </c>
      <c r="S9158">
        <v>0</v>
      </c>
      <c r="T9158">
        <v>0</v>
      </c>
      <c r="U9158">
        <v>40.299999999999997</v>
      </c>
      <c r="V9158">
        <v>28.9</v>
      </c>
      <c r="W9158">
        <v>335.5</v>
      </c>
      <c r="X9158">
        <v>1023.1</v>
      </c>
      <c r="Y9158">
        <v>89</v>
      </c>
      <c r="Z9158">
        <v>6.2</v>
      </c>
      <c r="AA9158">
        <v>137</v>
      </c>
      <c r="AB9158">
        <v>11.8</v>
      </c>
      <c r="AC9158">
        <v>6</v>
      </c>
      <c r="AD9158">
        <v>0</v>
      </c>
      <c r="AE9158" t="s">
        <v>27555</v>
      </c>
      <c r="AF9158" t="s">
        <v>27556</v>
      </c>
      <c r="AG9158">
        <v>0.25</v>
      </c>
      <c r="AH9158" t="s">
        <v>56</v>
      </c>
      <c r="AI9158" t="s">
        <v>137</v>
      </c>
      <c r="AJ9158" t="s">
        <v>40</v>
      </c>
    </row>
    <row r="9159" spans="1:36" x14ac:dyDescent="0.25">
      <c r="A9159" t="s">
        <v>32</v>
      </c>
      <c r="B9159" t="s">
        <v>27557</v>
      </c>
      <c r="C9159">
        <f>YEAR(B9159)</f>
        <v>2025</v>
      </c>
      <c r="D9159">
        <v>51.8</v>
      </c>
      <c r="E9159">
        <v>50</v>
      </c>
      <c r="F9159">
        <v>50.4</v>
      </c>
      <c r="H9159" s="2">
        <f>IF(F9159-56.5&lt;=0,0,IF(F9159-56.5&lt;=1,1,2))</f>
        <v>0</v>
      </c>
      <c r="I9159">
        <v>51.8</v>
      </c>
      <c r="J9159">
        <v>50</v>
      </c>
      <c r="K9159">
        <v>50.4</v>
      </c>
      <c r="L9159">
        <v>35.799999999999997</v>
      </c>
      <c r="M9159">
        <v>57.5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47.9</v>
      </c>
      <c r="V9159">
        <v>28.9</v>
      </c>
      <c r="W9159">
        <v>342.3</v>
      </c>
      <c r="X9159">
        <v>1027</v>
      </c>
      <c r="Y9159">
        <v>89.9</v>
      </c>
      <c r="Z9159">
        <v>6.2</v>
      </c>
      <c r="AA9159">
        <v>112.8</v>
      </c>
      <c r="AB9159">
        <v>9.8000000000000007</v>
      </c>
      <c r="AC9159">
        <v>5</v>
      </c>
      <c r="AD9159">
        <v>0</v>
      </c>
      <c r="AE9159" t="s">
        <v>27558</v>
      </c>
      <c r="AF9159" t="s">
        <v>27559</v>
      </c>
      <c r="AG9159">
        <v>0.28000000000000003</v>
      </c>
      <c r="AH9159" t="s">
        <v>36</v>
      </c>
      <c r="AI9159" t="s">
        <v>37</v>
      </c>
      <c r="AJ9159" t="s">
        <v>38</v>
      </c>
    </row>
    <row r="9160" spans="1:36" x14ac:dyDescent="0.25">
      <c r="A9160" t="s">
        <v>32</v>
      </c>
      <c r="B9160" t="s">
        <v>27560</v>
      </c>
      <c r="C9160">
        <f>YEAR(B9160)</f>
        <v>2025</v>
      </c>
      <c r="D9160">
        <v>51.8</v>
      </c>
      <c r="E9160">
        <v>48.2</v>
      </c>
      <c r="F9160">
        <v>49.9</v>
      </c>
      <c r="H9160" s="2">
        <f>IF(F9160-56.5&lt;=0,0,IF(F9160-56.5&lt;=1,1,2))</f>
        <v>0</v>
      </c>
      <c r="I9160">
        <v>51.8</v>
      </c>
      <c r="J9160">
        <v>40.5</v>
      </c>
      <c r="K9160">
        <v>48.3</v>
      </c>
      <c r="L9160">
        <v>35.700000000000003</v>
      </c>
      <c r="M9160">
        <v>58.4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45</v>
      </c>
      <c r="V9160">
        <v>24.2</v>
      </c>
      <c r="W9160">
        <v>351.5</v>
      </c>
      <c r="X9160">
        <v>1029.2</v>
      </c>
      <c r="Y9160">
        <v>87</v>
      </c>
      <c r="Z9160">
        <v>6.2</v>
      </c>
      <c r="AA9160">
        <v>118.1</v>
      </c>
      <c r="AB9160">
        <v>10.3</v>
      </c>
      <c r="AC9160">
        <v>5</v>
      </c>
      <c r="AD9160">
        <v>0</v>
      </c>
      <c r="AE9160" t="s">
        <v>27561</v>
      </c>
      <c r="AF9160" t="s">
        <v>27562</v>
      </c>
      <c r="AG9160">
        <v>0.32</v>
      </c>
      <c r="AH9160" t="s">
        <v>36</v>
      </c>
      <c r="AI9160" t="s">
        <v>37</v>
      </c>
      <c r="AJ9160" t="s">
        <v>38</v>
      </c>
    </row>
    <row r="9161" spans="1:36" x14ac:dyDescent="0.25">
      <c r="A9161" t="s">
        <v>32</v>
      </c>
      <c r="B9161" t="s">
        <v>27563</v>
      </c>
      <c r="C9161">
        <f>YEAR(B9161)</f>
        <v>2025</v>
      </c>
      <c r="D9161">
        <v>51.8</v>
      </c>
      <c r="E9161">
        <v>48.2</v>
      </c>
      <c r="F9161">
        <v>50.2</v>
      </c>
      <c r="H9161" s="2">
        <f>IF(F9161-56.5&lt;=0,0,IF(F9161-56.5&lt;=1,1,2))</f>
        <v>0</v>
      </c>
      <c r="I9161">
        <v>51.8</v>
      </c>
      <c r="J9161">
        <v>41.4</v>
      </c>
      <c r="K9161">
        <v>49.9</v>
      </c>
      <c r="L9161">
        <v>42.2</v>
      </c>
      <c r="M9161">
        <v>74.099999999999994</v>
      </c>
      <c r="O9161">
        <v>1.7999999999999999E-2</v>
      </c>
      <c r="P9161">
        <v>100</v>
      </c>
      <c r="Q9161">
        <v>8.33</v>
      </c>
      <c r="R9161" t="s">
        <v>40</v>
      </c>
      <c r="S9161">
        <v>0</v>
      </c>
      <c r="T9161">
        <v>0</v>
      </c>
      <c r="U9161">
        <v>33.6</v>
      </c>
      <c r="V9161">
        <v>25.3</v>
      </c>
      <c r="W9161">
        <v>335.7</v>
      </c>
      <c r="X9161">
        <v>1026.7</v>
      </c>
      <c r="Y9161">
        <v>89.9</v>
      </c>
      <c r="Z9161">
        <v>5.9</v>
      </c>
      <c r="AA9161">
        <v>77.7</v>
      </c>
      <c r="AB9161">
        <v>6.6</v>
      </c>
      <c r="AC9161">
        <v>3</v>
      </c>
      <c r="AD9161">
        <v>0</v>
      </c>
      <c r="AE9161" t="s">
        <v>27564</v>
      </c>
      <c r="AF9161" t="s">
        <v>27565</v>
      </c>
      <c r="AG9161">
        <v>0.35</v>
      </c>
      <c r="AH9161" t="s">
        <v>56</v>
      </c>
      <c r="AI9161" t="s">
        <v>101</v>
      </c>
      <c r="AJ9161" t="s">
        <v>40</v>
      </c>
    </row>
    <row r="9162" spans="1:36" x14ac:dyDescent="0.25">
      <c r="A9162" t="s">
        <v>32</v>
      </c>
      <c r="B9162" t="s">
        <v>27566</v>
      </c>
      <c r="C9162">
        <f>YEAR(B9162)</f>
        <v>2025</v>
      </c>
      <c r="D9162">
        <v>51.8</v>
      </c>
      <c r="E9162">
        <v>48.2</v>
      </c>
      <c r="F9162">
        <v>50.6</v>
      </c>
      <c r="H9162" s="2">
        <f>IF(F9162-56.5&lt;=0,0,IF(F9162-56.5&lt;=1,1,2))</f>
        <v>0</v>
      </c>
      <c r="I9162">
        <v>51.8</v>
      </c>
      <c r="J9162">
        <v>41.4</v>
      </c>
      <c r="K9162">
        <v>50</v>
      </c>
      <c r="L9162">
        <v>42.1</v>
      </c>
      <c r="M9162">
        <v>72.900000000000006</v>
      </c>
      <c r="O9162">
        <v>6.3E-2</v>
      </c>
      <c r="P9162">
        <v>100</v>
      </c>
      <c r="Q9162">
        <v>16.670000000000002</v>
      </c>
      <c r="R9162" t="s">
        <v>40</v>
      </c>
      <c r="S9162">
        <v>0</v>
      </c>
      <c r="T9162">
        <v>0</v>
      </c>
      <c r="U9162">
        <v>37.6</v>
      </c>
      <c r="V9162">
        <v>24.2</v>
      </c>
      <c r="W9162">
        <v>335.1</v>
      </c>
      <c r="X9162">
        <v>1024.3</v>
      </c>
      <c r="Y9162">
        <v>90.1</v>
      </c>
      <c r="Z9162">
        <v>6.2</v>
      </c>
      <c r="AA9162">
        <v>100.1</v>
      </c>
      <c r="AB9162">
        <v>8.6999999999999993</v>
      </c>
      <c r="AC9162">
        <v>4</v>
      </c>
      <c r="AD9162">
        <v>0</v>
      </c>
      <c r="AE9162" t="s">
        <v>27567</v>
      </c>
      <c r="AF9162" t="s">
        <v>27568</v>
      </c>
      <c r="AG9162">
        <v>0.39</v>
      </c>
      <c r="AH9162" t="s">
        <v>43</v>
      </c>
      <c r="AI9162" t="s">
        <v>48</v>
      </c>
      <c r="AJ9162" t="s">
        <v>40</v>
      </c>
    </row>
    <row r="9163" spans="1:36" x14ac:dyDescent="0.25">
      <c r="A9163" t="s">
        <v>32</v>
      </c>
      <c r="B9163" t="s">
        <v>27569</v>
      </c>
      <c r="C9163">
        <f>YEAR(B9163)</f>
        <v>2025</v>
      </c>
      <c r="D9163">
        <v>53.6</v>
      </c>
      <c r="E9163">
        <v>48.2</v>
      </c>
      <c r="F9163">
        <v>50.3</v>
      </c>
      <c r="H9163" s="2">
        <f>IF(F9163-56.5&lt;=0,0,IF(F9163-56.5&lt;=1,1,2))</f>
        <v>0</v>
      </c>
      <c r="I9163">
        <v>53.6</v>
      </c>
      <c r="J9163">
        <v>40.700000000000003</v>
      </c>
      <c r="K9163">
        <v>48.4</v>
      </c>
      <c r="L9163">
        <v>40</v>
      </c>
      <c r="M9163">
        <v>67.900000000000006</v>
      </c>
      <c r="O9163">
        <v>3.6999999999999998E-2</v>
      </c>
      <c r="P9163">
        <v>100</v>
      </c>
      <c r="Q9163">
        <v>8.33</v>
      </c>
      <c r="R9163" t="s">
        <v>40</v>
      </c>
      <c r="S9163">
        <v>0</v>
      </c>
      <c r="T9163">
        <v>0</v>
      </c>
      <c r="U9163">
        <v>35.299999999999997</v>
      </c>
      <c r="V9163">
        <v>23</v>
      </c>
      <c r="W9163">
        <v>336.2</v>
      </c>
      <c r="X9163">
        <v>1023.5</v>
      </c>
      <c r="Y9163">
        <v>87</v>
      </c>
      <c r="Z9163">
        <v>6.2</v>
      </c>
      <c r="AA9163">
        <v>128.9</v>
      </c>
      <c r="AB9163">
        <v>11.1</v>
      </c>
      <c r="AC9163">
        <v>6</v>
      </c>
      <c r="AD9163">
        <v>0</v>
      </c>
      <c r="AE9163" t="s">
        <v>27570</v>
      </c>
      <c r="AF9163" t="s">
        <v>27571</v>
      </c>
      <c r="AG9163">
        <v>0.42</v>
      </c>
      <c r="AH9163" t="s">
        <v>56</v>
      </c>
      <c r="AI9163" t="s">
        <v>57</v>
      </c>
      <c r="AJ9163" t="s">
        <v>40</v>
      </c>
    </row>
    <row r="9164" spans="1:36" x14ac:dyDescent="0.25">
      <c r="A9164" t="s">
        <v>32</v>
      </c>
      <c r="B9164" t="s">
        <v>27572</v>
      </c>
      <c r="C9164">
        <f>YEAR(B9164)</f>
        <v>2025</v>
      </c>
      <c r="D9164">
        <v>51.8</v>
      </c>
      <c r="E9164">
        <v>48.2</v>
      </c>
      <c r="F9164">
        <v>50.6</v>
      </c>
      <c r="H9164" s="2">
        <f>IF(F9164-56.5&lt;=0,0,IF(F9164-56.5&lt;=1,1,2))</f>
        <v>0</v>
      </c>
      <c r="I9164">
        <v>51.8</v>
      </c>
      <c r="J9164">
        <v>41.4</v>
      </c>
      <c r="K9164">
        <v>49.9</v>
      </c>
      <c r="L9164">
        <v>39.4</v>
      </c>
      <c r="M9164">
        <v>66</v>
      </c>
      <c r="O9164">
        <v>0.04</v>
      </c>
      <c r="P9164">
        <v>100</v>
      </c>
      <c r="Q9164">
        <v>8.33</v>
      </c>
      <c r="R9164" t="s">
        <v>40</v>
      </c>
      <c r="S9164">
        <v>0</v>
      </c>
      <c r="T9164">
        <v>0</v>
      </c>
      <c r="U9164">
        <v>29.8</v>
      </c>
      <c r="V9164">
        <v>21.9</v>
      </c>
      <c r="W9164">
        <v>336.9</v>
      </c>
      <c r="X9164">
        <v>1024.8</v>
      </c>
      <c r="Y9164">
        <v>89.8</v>
      </c>
      <c r="Z9164">
        <v>6.2</v>
      </c>
      <c r="AA9164">
        <v>141.30000000000001</v>
      </c>
      <c r="AB9164">
        <v>12.1</v>
      </c>
      <c r="AC9164">
        <v>5</v>
      </c>
      <c r="AD9164">
        <v>0</v>
      </c>
      <c r="AE9164" t="s">
        <v>27573</v>
      </c>
      <c r="AF9164" t="s">
        <v>27574</v>
      </c>
      <c r="AG9164">
        <v>0.46</v>
      </c>
      <c r="AH9164" t="s">
        <v>56</v>
      </c>
      <c r="AI9164" t="s">
        <v>101</v>
      </c>
      <c r="AJ9164" t="s">
        <v>40</v>
      </c>
    </row>
    <row r="9165" spans="1:36" x14ac:dyDescent="0.25">
      <c r="A9165" t="s">
        <v>32</v>
      </c>
      <c r="B9165" t="s">
        <v>27575</v>
      </c>
      <c r="C9165">
        <f>YEAR(B9165)</f>
        <v>2025</v>
      </c>
      <c r="D9165">
        <v>53.6</v>
      </c>
      <c r="E9165">
        <v>50</v>
      </c>
      <c r="F9165">
        <v>51.1</v>
      </c>
      <c r="H9165" s="2">
        <f>IF(F9165-56.5&lt;=0,0,IF(F9165-56.5&lt;=1,1,2))</f>
        <v>0</v>
      </c>
      <c r="I9165">
        <v>53.6</v>
      </c>
      <c r="J9165">
        <v>50</v>
      </c>
      <c r="K9165">
        <v>51.1</v>
      </c>
      <c r="L9165">
        <v>37.4</v>
      </c>
      <c r="M9165">
        <v>59.5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31.8</v>
      </c>
      <c r="V9165">
        <v>20.8</v>
      </c>
      <c r="W9165">
        <v>331.6</v>
      </c>
      <c r="X9165">
        <v>1027</v>
      </c>
      <c r="Y9165">
        <v>81.3</v>
      </c>
      <c r="Z9165">
        <v>6.2</v>
      </c>
      <c r="AA9165">
        <v>156.1</v>
      </c>
      <c r="AB9165">
        <v>13.5</v>
      </c>
      <c r="AC9165">
        <v>6</v>
      </c>
      <c r="AD9165">
        <v>0</v>
      </c>
      <c r="AE9165" t="s">
        <v>27576</v>
      </c>
      <c r="AF9165" t="s">
        <v>27577</v>
      </c>
      <c r="AG9165">
        <v>0.5</v>
      </c>
      <c r="AH9165" t="s">
        <v>36</v>
      </c>
      <c r="AI9165" t="s">
        <v>37</v>
      </c>
      <c r="AJ9165" t="s">
        <v>38</v>
      </c>
    </row>
    <row r="9166" spans="1:36" x14ac:dyDescent="0.25">
      <c r="A9166" t="s">
        <v>32</v>
      </c>
      <c r="B9166" t="s">
        <v>27578</v>
      </c>
      <c r="C9166">
        <f>YEAR(B9166)</f>
        <v>2025</v>
      </c>
      <c r="D9166">
        <v>55.4</v>
      </c>
      <c r="E9166">
        <v>46.4</v>
      </c>
      <c r="F9166">
        <v>52</v>
      </c>
      <c r="H9166" s="2">
        <f>IF(F9166-56.5&lt;=0,0,IF(F9166-56.5&lt;=1,1,2))</f>
        <v>0</v>
      </c>
      <c r="I9166">
        <v>55.4</v>
      </c>
      <c r="J9166">
        <v>44.2</v>
      </c>
      <c r="K9166">
        <v>51.8</v>
      </c>
      <c r="L9166">
        <v>40</v>
      </c>
      <c r="M9166">
        <v>63.9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18.3</v>
      </c>
      <c r="V9166">
        <v>13.9</v>
      </c>
      <c r="W9166">
        <v>338.5</v>
      </c>
      <c r="X9166">
        <v>1026.2</v>
      </c>
      <c r="Y9166">
        <v>66.2</v>
      </c>
      <c r="Z9166">
        <v>6.2</v>
      </c>
      <c r="AA9166">
        <v>182</v>
      </c>
      <c r="AB9166">
        <v>15.6</v>
      </c>
      <c r="AC9166">
        <v>7</v>
      </c>
      <c r="AD9166">
        <v>0</v>
      </c>
      <c r="AE9166" t="s">
        <v>27579</v>
      </c>
      <c r="AF9166" t="s">
        <v>27580</v>
      </c>
      <c r="AG9166">
        <v>0.53</v>
      </c>
      <c r="AH9166" t="s">
        <v>36</v>
      </c>
      <c r="AI9166" t="s">
        <v>37</v>
      </c>
      <c r="AJ9166" t="s">
        <v>38</v>
      </c>
    </row>
    <row r="9167" spans="1:36" x14ac:dyDescent="0.25">
      <c r="A9167" t="s">
        <v>32</v>
      </c>
      <c r="B9167" t="s">
        <v>27581</v>
      </c>
      <c r="C9167">
        <f>YEAR(B9167)</f>
        <v>2025</v>
      </c>
      <c r="D9167">
        <v>66.2</v>
      </c>
      <c r="E9167">
        <v>46.4</v>
      </c>
      <c r="F9167">
        <v>55.1</v>
      </c>
      <c r="H9167" s="2">
        <f>IF(F9167-56.5&lt;=0,0,IF(F9167-56.5&lt;=1,1,2))</f>
        <v>0</v>
      </c>
      <c r="I9167">
        <v>66.2</v>
      </c>
      <c r="J9167">
        <v>45.3</v>
      </c>
      <c r="K9167">
        <v>54.9</v>
      </c>
      <c r="L9167">
        <v>48.3</v>
      </c>
      <c r="M9167">
        <v>78.599999999999994</v>
      </c>
      <c r="O9167">
        <v>1E-3</v>
      </c>
      <c r="P9167">
        <v>100</v>
      </c>
      <c r="Q9167">
        <v>4.17</v>
      </c>
      <c r="R9167" t="s">
        <v>40</v>
      </c>
      <c r="S9167">
        <v>0</v>
      </c>
      <c r="T9167">
        <v>0</v>
      </c>
      <c r="U9167">
        <v>21.9</v>
      </c>
      <c r="V9167">
        <v>18.3</v>
      </c>
      <c r="W9167">
        <v>168.8</v>
      </c>
      <c r="X9167">
        <v>1020.6</v>
      </c>
      <c r="Y9167">
        <v>63.4</v>
      </c>
      <c r="Z9167">
        <v>6.2</v>
      </c>
      <c r="AA9167">
        <v>148.80000000000001</v>
      </c>
      <c r="AB9167">
        <v>12.7</v>
      </c>
      <c r="AC9167">
        <v>6</v>
      </c>
      <c r="AD9167">
        <v>0</v>
      </c>
      <c r="AE9167" t="s">
        <v>27582</v>
      </c>
      <c r="AF9167" t="s">
        <v>27583</v>
      </c>
      <c r="AG9167">
        <v>0.56000000000000005</v>
      </c>
      <c r="AH9167" t="s">
        <v>56</v>
      </c>
      <c r="AI9167" t="s">
        <v>61</v>
      </c>
      <c r="AJ9167" t="s">
        <v>40</v>
      </c>
    </row>
    <row r="9168" spans="1:36" x14ac:dyDescent="0.25">
      <c r="A9168" t="s">
        <v>32</v>
      </c>
      <c r="B9168" t="s">
        <v>27584</v>
      </c>
      <c r="C9168">
        <f>YEAR(B9168)</f>
        <v>2025</v>
      </c>
      <c r="D9168">
        <v>66.2</v>
      </c>
      <c r="E9168">
        <v>51.8</v>
      </c>
      <c r="F9168">
        <v>56.8</v>
      </c>
      <c r="H9168" s="2">
        <f>IF(F9168-56.5&lt;=0,0,IF(F9168-56.5&lt;=1,1,2))</f>
        <v>1</v>
      </c>
      <c r="I9168">
        <v>66.2</v>
      </c>
      <c r="J9168">
        <v>51.8</v>
      </c>
      <c r="K9168">
        <v>56.8</v>
      </c>
      <c r="L9168">
        <v>48.2</v>
      </c>
      <c r="M9168">
        <v>74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25.3</v>
      </c>
      <c r="V9168">
        <v>17.2</v>
      </c>
      <c r="W9168">
        <v>164.6</v>
      </c>
      <c r="X9168">
        <v>1017</v>
      </c>
      <c r="Y9168">
        <v>39.9</v>
      </c>
      <c r="Z9168">
        <v>6.2</v>
      </c>
      <c r="AA9168">
        <v>152.5</v>
      </c>
      <c r="AB9168">
        <v>13</v>
      </c>
      <c r="AC9168">
        <v>6</v>
      </c>
      <c r="AD9168">
        <v>0</v>
      </c>
      <c r="AE9168" t="s">
        <v>27585</v>
      </c>
      <c r="AF9168" t="s">
        <v>27586</v>
      </c>
      <c r="AG9168">
        <v>0.59</v>
      </c>
      <c r="AH9168" t="s">
        <v>36</v>
      </c>
      <c r="AI9168" t="s">
        <v>37</v>
      </c>
      <c r="AJ9168" t="s">
        <v>38</v>
      </c>
    </row>
    <row r="9169" spans="1:36" x14ac:dyDescent="0.25">
      <c r="A9169" t="s">
        <v>32</v>
      </c>
      <c r="B9169" t="s">
        <v>27587</v>
      </c>
      <c r="C9169">
        <f>YEAR(B9169)</f>
        <v>2025</v>
      </c>
      <c r="D9169">
        <v>66.2</v>
      </c>
      <c r="E9169">
        <v>50</v>
      </c>
      <c r="F9169">
        <v>57</v>
      </c>
      <c r="H9169" s="2">
        <f>IF(F9169-56.5&lt;=0,0,IF(F9169-56.5&lt;=1,1,2))</f>
        <v>1</v>
      </c>
      <c r="I9169">
        <v>66.2</v>
      </c>
      <c r="J9169">
        <v>50</v>
      </c>
      <c r="K9169">
        <v>57</v>
      </c>
      <c r="L9169">
        <v>47.8</v>
      </c>
      <c r="M9169">
        <v>72.3</v>
      </c>
      <c r="O9169">
        <v>4.0000000000000001E-3</v>
      </c>
      <c r="P9169">
        <v>100</v>
      </c>
      <c r="Q9169">
        <v>4.17</v>
      </c>
      <c r="R9169" t="s">
        <v>40</v>
      </c>
      <c r="S9169">
        <v>0</v>
      </c>
      <c r="T9169">
        <v>0</v>
      </c>
      <c r="U9169">
        <v>30</v>
      </c>
      <c r="V9169">
        <v>20.8</v>
      </c>
      <c r="W9169">
        <v>170.2</v>
      </c>
      <c r="X9169">
        <v>1013.5</v>
      </c>
      <c r="Y9169">
        <v>51.2</v>
      </c>
      <c r="Z9169">
        <v>6.2</v>
      </c>
      <c r="AA9169">
        <v>161.6</v>
      </c>
      <c r="AB9169">
        <v>14.1</v>
      </c>
      <c r="AC9169">
        <v>6</v>
      </c>
      <c r="AD9169">
        <v>0</v>
      </c>
      <c r="AE9169" t="s">
        <v>27588</v>
      </c>
      <c r="AF9169" t="s">
        <v>27589</v>
      </c>
      <c r="AG9169">
        <v>0.62</v>
      </c>
      <c r="AH9169" t="s">
        <v>56</v>
      </c>
      <c r="AI9169" t="s">
        <v>2394</v>
      </c>
      <c r="AJ9169" t="s">
        <v>40</v>
      </c>
    </row>
    <row r="9170" spans="1:36" x14ac:dyDescent="0.25">
      <c r="A9170" t="s">
        <v>32</v>
      </c>
      <c r="B9170" t="s">
        <v>27590</v>
      </c>
      <c r="C9170">
        <f>YEAR(B9170)</f>
        <v>2025</v>
      </c>
      <c r="D9170">
        <v>62.6</v>
      </c>
      <c r="E9170">
        <v>49</v>
      </c>
      <c r="F9170">
        <v>55.8</v>
      </c>
      <c r="H9170" s="2">
        <f>IF(F9170-56.5&lt;=0,0,IF(F9170-56.5&lt;=1,1,2))</f>
        <v>0</v>
      </c>
      <c r="I9170">
        <v>62.6</v>
      </c>
      <c r="J9170">
        <v>47.9</v>
      </c>
      <c r="K9170">
        <v>55.8</v>
      </c>
      <c r="L9170">
        <v>49.1</v>
      </c>
      <c r="M9170">
        <v>78.7</v>
      </c>
      <c r="O9170">
        <v>0.16900000000000001</v>
      </c>
      <c r="P9170">
        <v>100</v>
      </c>
      <c r="Q9170">
        <v>8.33</v>
      </c>
      <c r="R9170" t="s">
        <v>40</v>
      </c>
      <c r="S9170">
        <v>0</v>
      </c>
      <c r="T9170">
        <v>0</v>
      </c>
      <c r="U9170">
        <v>27.7</v>
      </c>
      <c r="V9170">
        <v>16.100000000000001</v>
      </c>
      <c r="W9170">
        <v>235.5</v>
      </c>
      <c r="X9170">
        <v>1012.5</v>
      </c>
      <c r="Y9170">
        <v>67.2</v>
      </c>
      <c r="Z9170">
        <v>6.2</v>
      </c>
      <c r="AA9170">
        <v>150.80000000000001</v>
      </c>
      <c r="AB9170">
        <v>12.9</v>
      </c>
      <c r="AC9170">
        <v>6</v>
      </c>
      <c r="AD9170">
        <v>0</v>
      </c>
      <c r="AE9170" t="s">
        <v>27591</v>
      </c>
      <c r="AF9170" t="s">
        <v>27592</v>
      </c>
      <c r="AG9170">
        <v>0.66</v>
      </c>
      <c r="AH9170" t="s">
        <v>56</v>
      </c>
      <c r="AI9170" t="s">
        <v>1166</v>
      </c>
      <c r="AJ9170" t="s">
        <v>40</v>
      </c>
    </row>
    <row r="9171" spans="1:36" x14ac:dyDescent="0.25">
      <c r="A9171" t="s">
        <v>32</v>
      </c>
      <c r="B9171" t="s">
        <v>27593</v>
      </c>
      <c r="C9171">
        <f>YEAR(B9171)</f>
        <v>2025</v>
      </c>
      <c r="D9171">
        <v>62.6</v>
      </c>
      <c r="E9171">
        <v>48.2</v>
      </c>
      <c r="F9171">
        <v>55.9</v>
      </c>
      <c r="H9171" s="2">
        <f>IF(F9171-56.5&lt;=0,0,IF(F9171-56.5&lt;=1,1,2))</f>
        <v>0</v>
      </c>
      <c r="I9171">
        <v>62.6</v>
      </c>
      <c r="J9171">
        <v>43.8</v>
      </c>
      <c r="K9171">
        <v>55.1</v>
      </c>
      <c r="L9171">
        <v>50.2</v>
      </c>
      <c r="M9171">
        <v>81.7</v>
      </c>
      <c r="O9171">
        <v>4.0000000000000001E-3</v>
      </c>
      <c r="P9171">
        <v>100</v>
      </c>
      <c r="Q9171">
        <v>4.17</v>
      </c>
      <c r="R9171" t="s">
        <v>40</v>
      </c>
      <c r="S9171">
        <v>0</v>
      </c>
      <c r="T9171">
        <v>0</v>
      </c>
      <c r="U9171">
        <v>19.2</v>
      </c>
      <c r="V9171">
        <v>10.3</v>
      </c>
      <c r="W9171">
        <v>193</v>
      </c>
      <c r="X9171">
        <v>1017.1</v>
      </c>
      <c r="Y9171">
        <v>43.6</v>
      </c>
      <c r="Z9171">
        <v>6.1</v>
      </c>
      <c r="AA9171">
        <v>152.80000000000001</v>
      </c>
      <c r="AB9171">
        <v>13.2</v>
      </c>
      <c r="AC9171">
        <v>6</v>
      </c>
      <c r="AD9171">
        <v>0</v>
      </c>
      <c r="AE9171" t="s">
        <v>27594</v>
      </c>
      <c r="AF9171" t="s">
        <v>27595</v>
      </c>
      <c r="AG9171">
        <v>0.69</v>
      </c>
      <c r="AH9171" t="s">
        <v>56</v>
      </c>
      <c r="AI9171" t="s">
        <v>65</v>
      </c>
      <c r="AJ9171" t="s">
        <v>40</v>
      </c>
    </row>
    <row r="9172" spans="1:36" x14ac:dyDescent="0.25">
      <c r="A9172" t="s">
        <v>32</v>
      </c>
      <c r="B9172" t="s">
        <v>27596</v>
      </c>
      <c r="C9172">
        <f>YEAR(B9172)</f>
        <v>2025</v>
      </c>
      <c r="D9172">
        <v>59</v>
      </c>
      <c r="E9172">
        <v>53.6</v>
      </c>
      <c r="F9172">
        <v>54.7</v>
      </c>
      <c r="H9172" s="2">
        <f>IF(F9172-56.5&lt;=0,0,IF(F9172-56.5&lt;=1,1,2))</f>
        <v>0</v>
      </c>
      <c r="I9172">
        <v>59</v>
      </c>
      <c r="J9172">
        <v>53.6</v>
      </c>
      <c r="K9172">
        <v>54.7</v>
      </c>
      <c r="L9172">
        <v>51.5</v>
      </c>
      <c r="M9172">
        <v>89.3</v>
      </c>
      <c r="O9172">
        <v>0.93100000000000005</v>
      </c>
      <c r="P9172">
        <v>100</v>
      </c>
      <c r="Q9172">
        <v>12.5</v>
      </c>
      <c r="R9172" t="s">
        <v>40</v>
      </c>
      <c r="S9172">
        <v>0</v>
      </c>
      <c r="T9172">
        <v>0</v>
      </c>
      <c r="U9172">
        <v>20.100000000000001</v>
      </c>
      <c r="V9172">
        <v>19.7</v>
      </c>
      <c r="W9172">
        <v>348.1</v>
      </c>
      <c r="X9172">
        <v>1020</v>
      </c>
      <c r="Y9172">
        <v>91.9</v>
      </c>
      <c r="Z9172">
        <v>5.3</v>
      </c>
      <c r="AA9172">
        <v>133.30000000000001</v>
      </c>
      <c r="AB9172">
        <v>11.4</v>
      </c>
      <c r="AC9172">
        <v>5</v>
      </c>
      <c r="AD9172">
        <v>0</v>
      </c>
      <c r="AE9172" t="s">
        <v>27597</v>
      </c>
      <c r="AF9172" t="s">
        <v>27598</v>
      </c>
      <c r="AG9172">
        <v>0.72</v>
      </c>
      <c r="AH9172" t="s">
        <v>43</v>
      </c>
      <c r="AI9172" t="s">
        <v>48</v>
      </c>
      <c r="AJ9172" t="s">
        <v>40</v>
      </c>
    </row>
    <row r="9173" spans="1:36" x14ac:dyDescent="0.25">
      <c r="A9173" t="s">
        <v>32</v>
      </c>
      <c r="B9173" t="s">
        <v>27599</v>
      </c>
      <c r="C9173">
        <f>YEAR(B9173)</f>
        <v>2025</v>
      </c>
      <c r="D9173">
        <v>51.8</v>
      </c>
      <c r="E9173">
        <v>48.1</v>
      </c>
      <c r="F9173">
        <v>49.8</v>
      </c>
      <c r="H9173" s="2">
        <f>IF(F9173-56.5&lt;=0,0,IF(F9173-56.5&lt;=1,1,2))</f>
        <v>0</v>
      </c>
      <c r="I9173">
        <v>51.8</v>
      </c>
      <c r="J9173">
        <v>40.6</v>
      </c>
      <c r="K9173">
        <v>47.7</v>
      </c>
      <c r="L9173">
        <v>37.9</v>
      </c>
      <c r="M9173">
        <v>64.099999999999994</v>
      </c>
      <c r="O9173">
        <v>0.11899999999999999</v>
      </c>
      <c r="P9173">
        <v>100</v>
      </c>
      <c r="Q9173">
        <v>8.33</v>
      </c>
      <c r="R9173" t="s">
        <v>40</v>
      </c>
      <c r="S9173">
        <v>0</v>
      </c>
      <c r="T9173">
        <v>0</v>
      </c>
      <c r="U9173">
        <v>40.5</v>
      </c>
      <c r="V9173">
        <v>25.3</v>
      </c>
      <c r="W9173">
        <v>348</v>
      </c>
      <c r="X9173">
        <v>1025.5999999999999</v>
      </c>
      <c r="Y9173">
        <v>90.7</v>
      </c>
      <c r="Z9173">
        <v>6.1</v>
      </c>
      <c r="AA9173">
        <v>129.9</v>
      </c>
      <c r="AB9173">
        <v>11.1</v>
      </c>
      <c r="AC9173">
        <v>5</v>
      </c>
      <c r="AD9173">
        <v>0</v>
      </c>
      <c r="AE9173" t="s">
        <v>27600</v>
      </c>
      <c r="AF9173" t="s">
        <v>27601</v>
      </c>
      <c r="AG9173">
        <v>0.75</v>
      </c>
      <c r="AH9173" t="s">
        <v>43</v>
      </c>
      <c r="AI9173" t="s">
        <v>3460</v>
      </c>
      <c r="AJ9173" t="s">
        <v>40</v>
      </c>
    </row>
    <row r="9174" spans="1:36" x14ac:dyDescent="0.25">
      <c r="A9174" t="s">
        <v>32</v>
      </c>
      <c r="B9174" t="s">
        <v>27602</v>
      </c>
      <c r="C9174">
        <f>YEAR(B9174)</f>
        <v>2025</v>
      </c>
      <c r="D9174">
        <v>48.2</v>
      </c>
      <c r="E9174">
        <v>46.4</v>
      </c>
      <c r="F9174">
        <v>47.4</v>
      </c>
      <c r="H9174" s="2">
        <f>IF(F9174-56.5&lt;=0,0,IF(F9174-56.5&lt;=1,1,2))</f>
        <v>0</v>
      </c>
      <c r="I9174">
        <v>42.7</v>
      </c>
      <c r="J9174">
        <v>38.299999999999997</v>
      </c>
      <c r="K9174">
        <v>40.4</v>
      </c>
      <c r="L9174">
        <v>35.9</v>
      </c>
      <c r="M9174">
        <v>64.8</v>
      </c>
      <c r="O9174">
        <v>2.4E-2</v>
      </c>
      <c r="P9174">
        <v>100</v>
      </c>
      <c r="Q9174">
        <v>8.33</v>
      </c>
      <c r="R9174" t="s">
        <v>40</v>
      </c>
      <c r="S9174">
        <v>0</v>
      </c>
      <c r="T9174">
        <v>0</v>
      </c>
      <c r="U9174">
        <v>41.2</v>
      </c>
      <c r="V9174">
        <v>23</v>
      </c>
      <c r="W9174">
        <v>340.4</v>
      </c>
      <c r="X9174">
        <v>1027.5</v>
      </c>
      <c r="Y9174">
        <v>90.4</v>
      </c>
      <c r="Z9174">
        <v>6.2</v>
      </c>
      <c r="AA9174">
        <v>143.6</v>
      </c>
      <c r="AB9174">
        <v>12.3</v>
      </c>
      <c r="AC9174">
        <v>6</v>
      </c>
      <c r="AD9174">
        <v>0</v>
      </c>
      <c r="AE9174" t="s">
        <v>27603</v>
      </c>
      <c r="AF9174" t="s">
        <v>27604</v>
      </c>
      <c r="AG9174">
        <v>0.79</v>
      </c>
      <c r="AH9174" t="s">
        <v>43</v>
      </c>
      <c r="AI9174" t="s">
        <v>52</v>
      </c>
      <c r="AJ9174" t="s">
        <v>40</v>
      </c>
    </row>
    <row r="9175" spans="1:36" x14ac:dyDescent="0.25">
      <c r="A9175" t="s">
        <v>32</v>
      </c>
      <c r="B9175" t="s">
        <v>27605</v>
      </c>
      <c r="C9175">
        <f>YEAR(B9175)</f>
        <v>2025</v>
      </c>
      <c r="D9175">
        <v>48.2</v>
      </c>
      <c r="E9175">
        <v>42.8</v>
      </c>
      <c r="F9175">
        <v>44.9</v>
      </c>
      <c r="H9175" s="2">
        <f>IF(F9175-56.5&lt;=0,0,IF(F9175-56.5&lt;=1,1,2))</f>
        <v>0</v>
      </c>
      <c r="I9175">
        <v>41.9</v>
      </c>
      <c r="J9175">
        <v>34</v>
      </c>
      <c r="K9175">
        <v>37.6</v>
      </c>
      <c r="L9175">
        <v>33.799999999999997</v>
      </c>
      <c r="M9175">
        <v>65.099999999999994</v>
      </c>
      <c r="O9175">
        <v>2.4E-2</v>
      </c>
      <c r="P9175">
        <v>100</v>
      </c>
      <c r="Q9175">
        <v>8.33</v>
      </c>
      <c r="R9175" t="s">
        <v>40</v>
      </c>
      <c r="S9175">
        <v>0</v>
      </c>
      <c r="T9175">
        <v>0</v>
      </c>
      <c r="U9175">
        <v>38.5</v>
      </c>
      <c r="V9175">
        <v>23</v>
      </c>
      <c r="W9175">
        <v>354.2</v>
      </c>
      <c r="X9175">
        <v>1029.9000000000001</v>
      </c>
      <c r="Y9175">
        <v>90.9</v>
      </c>
      <c r="Z9175">
        <v>6.2</v>
      </c>
      <c r="AA9175">
        <v>121.4</v>
      </c>
      <c r="AB9175">
        <v>10.5</v>
      </c>
      <c r="AC9175">
        <v>5</v>
      </c>
      <c r="AD9175">
        <v>0</v>
      </c>
      <c r="AE9175" t="s">
        <v>27606</v>
      </c>
      <c r="AF9175" t="s">
        <v>27607</v>
      </c>
      <c r="AG9175">
        <v>0.82</v>
      </c>
      <c r="AH9175" t="s">
        <v>43</v>
      </c>
      <c r="AI9175" t="s">
        <v>1063</v>
      </c>
      <c r="AJ9175" t="s">
        <v>40</v>
      </c>
    </row>
    <row r="9176" spans="1:36" x14ac:dyDescent="0.25">
      <c r="A9176" t="s">
        <v>32</v>
      </c>
      <c r="B9176" t="s">
        <v>27608</v>
      </c>
      <c r="C9176">
        <f>YEAR(B9176)</f>
        <v>2025</v>
      </c>
      <c r="D9176">
        <v>50</v>
      </c>
      <c r="E9176">
        <v>46.4</v>
      </c>
      <c r="F9176">
        <v>48.2</v>
      </c>
      <c r="H9176" s="2">
        <f>IF(F9176-56.5&lt;=0,0,IF(F9176-56.5&lt;=1,1,2))</f>
        <v>0</v>
      </c>
      <c r="I9176">
        <v>50</v>
      </c>
      <c r="J9176">
        <v>40.700000000000003</v>
      </c>
      <c r="K9176">
        <v>44.3</v>
      </c>
      <c r="L9176">
        <v>33.4</v>
      </c>
      <c r="M9176">
        <v>56.6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31.3</v>
      </c>
      <c r="V9176">
        <v>17.2</v>
      </c>
      <c r="W9176">
        <v>351.1</v>
      </c>
      <c r="X9176">
        <v>1030.5999999999999</v>
      </c>
      <c r="Y9176">
        <v>78.3</v>
      </c>
      <c r="Z9176">
        <v>6.2</v>
      </c>
      <c r="AA9176">
        <v>144</v>
      </c>
      <c r="AB9176">
        <v>12.4</v>
      </c>
      <c r="AC9176">
        <v>5</v>
      </c>
      <c r="AD9176">
        <v>0</v>
      </c>
      <c r="AE9176" t="s">
        <v>27609</v>
      </c>
      <c r="AF9176" t="s">
        <v>27610</v>
      </c>
      <c r="AG9176">
        <v>0.85</v>
      </c>
      <c r="AH9176" t="s">
        <v>36</v>
      </c>
      <c r="AI9176" t="s">
        <v>37</v>
      </c>
      <c r="AJ9176" t="s">
        <v>38</v>
      </c>
    </row>
    <row r="9177" spans="1:36" x14ac:dyDescent="0.25">
      <c r="A9177" t="s">
        <v>32</v>
      </c>
      <c r="B9177" t="s">
        <v>27611</v>
      </c>
      <c r="C9177">
        <f>YEAR(B9177)</f>
        <v>2025</v>
      </c>
      <c r="D9177">
        <v>55.4</v>
      </c>
      <c r="E9177">
        <v>46.4</v>
      </c>
      <c r="F9177">
        <v>50.3</v>
      </c>
      <c r="H9177" s="2">
        <f>IF(F9177-56.5&lt;=0,0,IF(F9177-56.5&lt;=1,1,2))</f>
        <v>0</v>
      </c>
      <c r="I9177">
        <v>55.4</v>
      </c>
      <c r="J9177">
        <v>41.5</v>
      </c>
      <c r="K9177">
        <v>48.5</v>
      </c>
      <c r="L9177">
        <v>39.1</v>
      </c>
      <c r="M9177">
        <v>65.400000000000006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21.5</v>
      </c>
      <c r="V9177">
        <v>16.100000000000001</v>
      </c>
      <c r="W9177">
        <v>6.5</v>
      </c>
      <c r="X9177">
        <v>1030.3</v>
      </c>
      <c r="Y9177">
        <v>74</v>
      </c>
      <c r="Z9177">
        <v>6.2</v>
      </c>
      <c r="AA9177">
        <v>136.30000000000001</v>
      </c>
      <c r="AB9177">
        <v>11.8</v>
      </c>
      <c r="AC9177">
        <v>5</v>
      </c>
      <c r="AD9177">
        <v>0</v>
      </c>
      <c r="AE9177" t="s">
        <v>27612</v>
      </c>
      <c r="AF9177" t="s">
        <v>27613</v>
      </c>
      <c r="AG9177">
        <v>0.88</v>
      </c>
      <c r="AH9177" t="s">
        <v>36</v>
      </c>
      <c r="AI9177" t="s">
        <v>37</v>
      </c>
      <c r="AJ9177" t="s">
        <v>38</v>
      </c>
    </row>
    <row r="9178" spans="1:36" x14ac:dyDescent="0.25">
      <c r="A9178" t="s">
        <v>32</v>
      </c>
      <c r="B9178" t="s">
        <v>27614</v>
      </c>
      <c r="C9178">
        <f>YEAR(B9178)</f>
        <v>2025</v>
      </c>
      <c r="D9178">
        <v>59</v>
      </c>
      <c r="E9178">
        <v>46.4</v>
      </c>
      <c r="F9178">
        <v>52.6</v>
      </c>
      <c r="H9178" s="2">
        <f>IF(F9178-56.5&lt;=0,0,IF(F9178-56.5&lt;=1,1,2))</f>
        <v>0</v>
      </c>
      <c r="I9178">
        <v>59</v>
      </c>
      <c r="J9178">
        <v>42.4</v>
      </c>
      <c r="K9178">
        <v>52.1</v>
      </c>
      <c r="L9178">
        <v>47.3</v>
      </c>
      <c r="M9178">
        <v>82.5</v>
      </c>
      <c r="O9178">
        <v>2.8000000000000001E-2</v>
      </c>
      <c r="P9178">
        <v>100</v>
      </c>
      <c r="Q9178">
        <v>8.33</v>
      </c>
      <c r="R9178" t="s">
        <v>40</v>
      </c>
      <c r="S9178">
        <v>0</v>
      </c>
      <c r="T9178">
        <v>0</v>
      </c>
      <c r="U9178">
        <v>21.9</v>
      </c>
      <c r="V9178">
        <v>11.4</v>
      </c>
      <c r="W9178">
        <v>135.1</v>
      </c>
      <c r="X9178">
        <v>1024.3</v>
      </c>
      <c r="Y9178">
        <v>73.599999999999994</v>
      </c>
      <c r="Z9178">
        <v>6.2</v>
      </c>
      <c r="AA9178">
        <v>90</v>
      </c>
      <c r="AB9178">
        <v>7.8</v>
      </c>
      <c r="AC9178">
        <v>4</v>
      </c>
      <c r="AD9178">
        <v>0</v>
      </c>
      <c r="AE9178" t="s">
        <v>27615</v>
      </c>
      <c r="AF9178" t="s">
        <v>27616</v>
      </c>
      <c r="AG9178">
        <v>0.92</v>
      </c>
      <c r="AH9178" t="s">
        <v>56</v>
      </c>
      <c r="AI9178" t="s">
        <v>57</v>
      </c>
      <c r="AJ9178" t="s">
        <v>40</v>
      </c>
    </row>
    <row r="9179" spans="1:36" x14ac:dyDescent="0.25">
      <c r="A9179" t="s">
        <v>32</v>
      </c>
      <c r="B9179" t="s">
        <v>27617</v>
      </c>
      <c r="C9179">
        <f>YEAR(B9179)</f>
        <v>2025</v>
      </c>
      <c r="D9179">
        <v>60.8</v>
      </c>
      <c r="E9179">
        <v>46.4</v>
      </c>
      <c r="F9179">
        <v>53.1</v>
      </c>
      <c r="H9179" s="2">
        <f>IF(F9179-56.5&lt;=0,0,IF(F9179-56.5&lt;=1,1,2))</f>
        <v>0</v>
      </c>
      <c r="I9179">
        <v>60.8</v>
      </c>
      <c r="J9179">
        <v>41.9</v>
      </c>
      <c r="K9179">
        <v>51.8</v>
      </c>
      <c r="L9179">
        <v>49</v>
      </c>
      <c r="M9179">
        <v>86.7</v>
      </c>
      <c r="O9179">
        <v>8.9999999999999993E-3</v>
      </c>
      <c r="P9179">
        <v>100</v>
      </c>
      <c r="Q9179">
        <v>4.17</v>
      </c>
      <c r="R9179" t="s">
        <v>40</v>
      </c>
      <c r="S9179">
        <v>0</v>
      </c>
      <c r="T9179">
        <v>0</v>
      </c>
      <c r="U9179">
        <v>18.3</v>
      </c>
      <c r="V9179">
        <v>11.4</v>
      </c>
      <c r="W9179">
        <v>155.69999999999999</v>
      </c>
      <c r="X9179">
        <v>1022.7</v>
      </c>
      <c r="Y9179">
        <v>50.9</v>
      </c>
      <c r="Z9179">
        <v>6.2</v>
      </c>
      <c r="AA9179">
        <v>182.3</v>
      </c>
      <c r="AB9179">
        <v>15.7</v>
      </c>
      <c r="AC9179">
        <v>7</v>
      </c>
      <c r="AD9179">
        <v>0</v>
      </c>
      <c r="AE9179" t="s">
        <v>27618</v>
      </c>
      <c r="AF9179" t="s">
        <v>27619</v>
      </c>
      <c r="AG9179">
        <v>0.95</v>
      </c>
      <c r="AH9179" t="s">
        <v>56</v>
      </c>
      <c r="AI9179" t="s">
        <v>2394</v>
      </c>
      <c r="AJ9179" t="s">
        <v>40</v>
      </c>
    </row>
    <row r="9180" spans="1:36" x14ac:dyDescent="0.25">
      <c r="A9180" t="s">
        <v>32</v>
      </c>
      <c r="B9180" t="s">
        <v>27620</v>
      </c>
      <c r="C9180">
        <f>YEAR(B9180)</f>
        <v>2025</v>
      </c>
      <c r="D9180">
        <v>66.2</v>
      </c>
      <c r="E9180">
        <v>50</v>
      </c>
      <c r="F9180">
        <v>56.9</v>
      </c>
      <c r="H9180" s="2">
        <f>IF(F9180-56.5&lt;=0,0,IF(F9180-56.5&lt;=1,1,2))</f>
        <v>1</v>
      </c>
      <c r="I9180">
        <v>66.2</v>
      </c>
      <c r="J9180">
        <v>50</v>
      </c>
      <c r="K9180">
        <v>56.9</v>
      </c>
      <c r="L9180">
        <v>50.2</v>
      </c>
      <c r="M9180">
        <v>79</v>
      </c>
      <c r="O9180">
        <v>8.9999999999999993E-3</v>
      </c>
      <c r="P9180">
        <v>100</v>
      </c>
      <c r="Q9180">
        <v>4.17</v>
      </c>
      <c r="R9180" t="s">
        <v>40</v>
      </c>
      <c r="S9180">
        <v>0</v>
      </c>
      <c r="T9180">
        <v>0</v>
      </c>
      <c r="U9180">
        <v>24.2</v>
      </c>
      <c r="V9180">
        <v>20.8</v>
      </c>
      <c r="W9180">
        <v>179.2</v>
      </c>
      <c r="X9180">
        <v>1021.5</v>
      </c>
      <c r="Y9180">
        <v>61</v>
      </c>
      <c r="Z9180">
        <v>6.1</v>
      </c>
      <c r="AA9180">
        <v>168.1</v>
      </c>
      <c r="AB9180">
        <v>14.6</v>
      </c>
      <c r="AC9180">
        <v>6</v>
      </c>
      <c r="AD9180">
        <v>0</v>
      </c>
      <c r="AE9180" t="s">
        <v>27621</v>
      </c>
      <c r="AF9180" t="s">
        <v>27622</v>
      </c>
      <c r="AG9180">
        <v>0.98</v>
      </c>
      <c r="AH9180" t="s">
        <v>56</v>
      </c>
      <c r="AI9180" t="s">
        <v>65</v>
      </c>
      <c r="AJ9180" t="s">
        <v>40</v>
      </c>
    </row>
    <row r="9181" spans="1:36" x14ac:dyDescent="0.25">
      <c r="A9181" t="s">
        <v>32</v>
      </c>
      <c r="B9181" t="s">
        <v>27623</v>
      </c>
      <c r="C9181">
        <f>YEAR(B9181)</f>
        <v>2025</v>
      </c>
      <c r="D9181">
        <v>60.8</v>
      </c>
      <c r="E9181">
        <v>50</v>
      </c>
      <c r="F9181">
        <v>56.3</v>
      </c>
      <c r="H9181" s="2">
        <f>IF(F9181-56.5&lt;=0,0,IF(F9181-56.5&lt;=1,1,2))</f>
        <v>0</v>
      </c>
      <c r="I9181">
        <v>60.8</v>
      </c>
      <c r="J9181">
        <v>50</v>
      </c>
      <c r="K9181">
        <v>56.3</v>
      </c>
      <c r="L9181">
        <v>49.1</v>
      </c>
      <c r="M9181">
        <v>77.5</v>
      </c>
      <c r="O9181">
        <v>3.7999999999999999E-2</v>
      </c>
      <c r="P9181">
        <v>100</v>
      </c>
      <c r="Q9181">
        <v>8.33</v>
      </c>
      <c r="R9181" t="s">
        <v>40</v>
      </c>
      <c r="S9181">
        <v>0</v>
      </c>
      <c r="T9181">
        <v>0</v>
      </c>
      <c r="U9181">
        <v>21.9</v>
      </c>
      <c r="V9181">
        <v>18.3</v>
      </c>
      <c r="W9181">
        <v>253.8</v>
      </c>
      <c r="X9181">
        <v>1018.7</v>
      </c>
      <c r="Y9181">
        <v>50.3</v>
      </c>
      <c r="Z9181">
        <v>6.2</v>
      </c>
      <c r="AA9181">
        <v>191.9</v>
      </c>
      <c r="AB9181">
        <v>16.7</v>
      </c>
      <c r="AC9181">
        <v>7</v>
      </c>
      <c r="AD9181">
        <v>0</v>
      </c>
      <c r="AE9181" t="s">
        <v>27624</v>
      </c>
      <c r="AF9181" t="s">
        <v>27625</v>
      </c>
      <c r="AG9181">
        <v>0</v>
      </c>
      <c r="AH9181" t="s">
        <v>56</v>
      </c>
      <c r="AI9181" t="s">
        <v>1166</v>
      </c>
      <c r="AJ9181" t="s">
        <v>40</v>
      </c>
    </row>
    <row r="9182" spans="1:36" x14ac:dyDescent="0.25">
      <c r="A9182" t="s">
        <v>32</v>
      </c>
      <c r="B9182" t="s">
        <v>27626</v>
      </c>
      <c r="C9182">
        <f>YEAR(B9182)</f>
        <v>2025</v>
      </c>
      <c r="D9182">
        <v>71.599999999999994</v>
      </c>
      <c r="E9182">
        <v>48.2</v>
      </c>
      <c r="F9182">
        <v>55.9</v>
      </c>
      <c r="G9182" s="2">
        <f>AVERAGE(F9182:F9273)</f>
        <v>64.246739130434776</v>
      </c>
      <c r="I9182">
        <v>71.599999999999994</v>
      </c>
      <c r="J9182">
        <v>44.2</v>
      </c>
      <c r="K9182">
        <v>55.4</v>
      </c>
      <c r="L9182">
        <v>50.6</v>
      </c>
      <c r="M9182">
        <v>83.3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15</v>
      </c>
      <c r="V9182">
        <v>9.1999999999999993</v>
      </c>
      <c r="W9182">
        <v>187.7</v>
      </c>
      <c r="X9182">
        <v>1022.3</v>
      </c>
      <c r="Y9182">
        <v>44.6</v>
      </c>
      <c r="Z9182">
        <v>6.2</v>
      </c>
      <c r="AA9182">
        <v>168.1</v>
      </c>
      <c r="AB9182">
        <v>14.6</v>
      </c>
      <c r="AC9182">
        <v>6</v>
      </c>
      <c r="AD9182">
        <v>0</v>
      </c>
      <c r="AE9182" t="s">
        <v>27627</v>
      </c>
      <c r="AF9182" t="s">
        <v>27628</v>
      </c>
      <c r="AG9182">
        <v>0.05</v>
      </c>
      <c r="AH9182" t="s">
        <v>36</v>
      </c>
      <c r="AI9182" t="s">
        <v>37</v>
      </c>
      <c r="AJ9182" t="s">
        <v>38</v>
      </c>
    </row>
    <row r="9183" spans="1:36" x14ac:dyDescent="0.25">
      <c r="A9183" t="s">
        <v>32</v>
      </c>
      <c r="B9183" t="s">
        <v>27629</v>
      </c>
      <c r="C9183">
        <f>YEAR(B9183)</f>
        <v>2025</v>
      </c>
      <c r="D9183">
        <v>62.6</v>
      </c>
      <c r="E9183">
        <v>48.2</v>
      </c>
      <c r="F9183">
        <v>55.8</v>
      </c>
      <c r="I9183">
        <v>62.6</v>
      </c>
      <c r="J9183">
        <v>44.1</v>
      </c>
      <c r="K9183">
        <v>55.3</v>
      </c>
      <c r="L9183">
        <v>51.4</v>
      </c>
      <c r="M9183">
        <v>85.9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17.2</v>
      </c>
      <c r="V9183">
        <v>10.3</v>
      </c>
      <c r="W9183">
        <v>133.19999999999999</v>
      </c>
      <c r="X9183">
        <v>1022</v>
      </c>
      <c r="Y9183">
        <v>32</v>
      </c>
      <c r="Z9183">
        <v>6.2</v>
      </c>
      <c r="AA9183">
        <v>138.4</v>
      </c>
      <c r="AB9183">
        <v>12</v>
      </c>
      <c r="AC9183">
        <v>5</v>
      </c>
      <c r="AD9183">
        <v>0</v>
      </c>
      <c r="AE9183" t="s">
        <v>27630</v>
      </c>
      <c r="AF9183" t="s">
        <v>27631</v>
      </c>
      <c r="AG9183">
        <v>0.08</v>
      </c>
      <c r="AH9183" t="s">
        <v>36</v>
      </c>
      <c r="AI9183" t="s">
        <v>37</v>
      </c>
      <c r="AJ9183" t="s">
        <v>38</v>
      </c>
    </row>
    <row r="9184" spans="1:36" x14ac:dyDescent="0.25">
      <c r="A9184" t="s">
        <v>32</v>
      </c>
      <c r="B9184" t="s">
        <v>27632</v>
      </c>
      <c r="C9184">
        <f>YEAR(B9184)</f>
        <v>2025</v>
      </c>
      <c r="D9184">
        <v>62.6</v>
      </c>
      <c r="E9184">
        <v>50</v>
      </c>
      <c r="F9184">
        <v>56.1</v>
      </c>
      <c r="I9184">
        <v>62.6</v>
      </c>
      <c r="J9184">
        <v>50</v>
      </c>
      <c r="K9184">
        <v>56.1</v>
      </c>
      <c r="L9184">
        <v>51.6</v>
      </c>
      <c r="M9184">
        <v>85.2</v>
      </c>
      <c r="O9184">
        <v>8.3000000000000004E-2</v>
      </c>
      <c r="P9184">
        <v>100</v>
      </c>
      <c r="Q9184">
        <v>8.33</v>
      </c>
      <c r="R9184" t="s">
        <v>40</v>
      </c>
      <c r="S9184">
        <v>0</v>
      </c>
      <c r="T9184">
        <v>0</v>
      </c>
      <c r="U9184">
        <v>24.8</v>
      </c>
      <c r="V9184">
        <v>19.7</v>
      </c>
      <c r="W9184">
        <v>355</v>
      </c>
      <c r="X9184">
        <v>1018.3</v>
      </c>
      <c r="Y9184">
        <v>75.3</v>
      </c>
      <c r="Z9184">
        <v>6.1</v>
      </c>
      <c r="AA9184">
        <v>146.4</v>
      </c>
      <c r="AB9184">
        <v>12.7</v>
      </c>
      <c r="AC9184">
        <v>6</v>
      </c>
      <c r="AD9184">
        <v>0</v>
      </c>
      <c r="AE9184" t="s">
        <v>27633</v>
      </c>
      <c r="AF9184" t="s">
        <v>27634</v>
      </c>
      <c r="AG9184">
        <v>0.12</v>
      </c>
      <c r="AH9184" t="s">
        <v>56</v>
      </c>
      <c r="AI9184" t="s">
        <v>101</v>
      </c>
      <c r="AJ9184" t="s">
        <v>40</v>
      </c>
    </row>
    <row r="9185" spans="1:36" x14ac:dyDescent="0.25">
      <c r="A9185" t="s">
        <v>32</v>
      </c>
      <c r="B9185" t="s">
        <v>27635</v>
      </c>
      <c r="C9185">
        <f>YEAR(B9185)</f>
        <v>2025</v>
      </c>
      <c r="D9185">
        <v>55.4</v>
      </c>
      <c r="E9185">
        <v>50</v>
      </c>
      <c r="F9185">
        <v>53.1</v>
      </c>
      <c r="I9185">
        <v>55.4</v>
      </c>
      <c r="J9185">
        <v>50</v>
      </c>
      <c r="K9185">
        <v>53.1</v>
      </c>
      <c r="L9185">
        <v>43.9</v>
      </c>
      <c r="M9185">
        <v>71.5</v>
      </c>
      <c r="O9185">
        <v>1.9E-2</v>
      </c>
      <c r="P9185">
        <v>100</v>
      </c>
      <c r="Q9185">
        <v>4.17</v>
      </c>
      <c r="R9185" t="s">
        <v>40</v>
      </c>
      <c r="S9185">
        <v>0</v>
      </c>
      <c r="T9185">
        <v>0</v>
      </c>
      <c r="U9185">
        <v>38</v>
      </c>
      <c r="V9185">
        <v>24.1</v>
      </c>
      <c r="W9185">
        <v>327</v>
      </c>
      <c r="X9185">
        <v>1018.5</v>
      </c>
      <c r="Y9185">
        <v>89.3</v>
      </c>
      <c r="Z9185">
        <v>6.2</v>
      </c>
      <c r="AA9185">
        <v>148.5</v>
      </c>
      <c r="AB9185">
        <v>12.8</v>
      </c>
      <c r="AC9185">
        <v>6</v>
      </c>
      <c r="AD9185">
        <v>0</v>
      </c>
      <c r="AE9185" t="s">
        <v>27636</v>
      </c>
      <c r="AF9185" t="s">
        <v>27637</v>
      </c>
      <c r="AG9185">
        <v>0.15</v>
      </c>
      <c r="AH9185" t="s">
        <v>56</v>
      </c>
      <c r="AI9185" t="s">
        <v>61</v>
      </c>
      <c r="AJ9185" t="s">
        <v>40</v>
      </c>
    </row>
    <row r="9186" spans="1:36" x14ac:dyDescent="0.25">
      <c r="A9186" t="s">
        <v>32</v>
      </c>
      <c r="B9186" t="s">
        <v>27638</v>
      </c>
      <c r="C9186">
        <f>YEAR(B9186)</f>
        <v>2025</v>
      </c>
      <c r="D9186">
        <v>62.6</v>
      </c>
      <c r="E9186">
        <v>55.4</v>
      </c>
      <c r="F9186">
        <v>57.5</v>
      </c>
      <c r="I9186">
        <v>62.6</v>
      </c>
      <c r="J9186">
        <v>55.4</v>
      </c>
      <c r="K9186">
        <v>57.5</v>
      </c>
      <c r="L9186">
        <v>50.1</v>
      </c>
      <c r="M9186">
        <v>76.400000000000006</v>
      </c>
      <c r="O9186">
        <v>3.5999999999999997E-2</v>
      </c>
      <c r="P9186">
        <v>100</v>
      </c>
      <c r="Q9186">
        <v>12.5</v>
      </c>
      <c r="R9186" t="s">
        <v>40</v>
      </c>
      <c r="S9186">
        <v>0</v>
      </c>
      <c r="T9186">
        <v>0</v>
      </c>
      <c r="U9186">
        <v>31.1</v>
      </c>
      <c r="V9186">
        <v>21.9</v>
      </c>
      <c r="W9186">
        <v>337.6</v>
      </c>
      <c r="X9186">
        <v>1020.8</v>
      </c>
      <c r="Y9186">
        <v>79.099999999999994</v>
      </c>
      <c r="Z9186">
        <v>6.2</v>
      </c>
      <c r="AA9186">
        <v>171.9</v>
      </c>
      <c r="AB9186">
        <v>14.7</v>
      </c>
      <c r="AC9186">
        <v>6</v>
      </c>
      <c r="AD9186">
        <v>0</v>
      </c>
      <c r="AE9186" t="s">
        <v>27639</v>
      </c>
      <c r="AF9186" t="s">
        <v>27640</v>
      </c>
      <c r="AG9186">
        <v>0.19</v>
      </c>
      <c r="AH9186" t="s">
        <v>56</v>
      </c>
      <c r="AI9186" t="s">
        <v>111</v>
      </c>
      <c r="AJ9186" t="s">
        <v>40</v>
      </c>
    </row>
    <row r="9187" spans="1:36" x14ac:dyDescent="0.25">
      <c r="A9187" t="s">
        <v>32</v>
      </c>
      <c r="B9187" t="s">
        <v>27641</v>
      </c>
      <c r="C9187">
        <f>YEAR(B9187)</f>
        <v>2025</v>
      </c>
      <c r="D9187">
        <v>62.7</v>
      </c>
      <c r="E9187">
        <v>51.8</v>
      </c>
      <c r="F9187">
        <v>57.5</v>
      </c>
      <c r="I9187">
        <v>62.7</v>
      </c>
      <c r="J9187">
        <v>51.8</v>
      </c>
      <c r="K9187">
        <v>57.5</v>
      </c>
      <c r="L9187">
        <v>50.8</v>
      </c>
      <c r="M9187">
        <v>78.5</v>
      </c>
      <c r="O9187">
        <v>1E-3</v>
      </c>
      <c r="P9187">
        <v>100</v>
      </c>
      <c r="Q9187">
        <v>4.17</v>
      </c>
      <c r="R9187" t="s">
        <v>40</v>
      </c>
      <c r="S9187">
        <v>0</v>
      </c>
      <c r="T9187">
        <v>0</v>
      </c>
      <c r="U9187">
        <v>24.2</v>
      </c>
      <c r="V9187">
        <v>15</v>
      </c>
      <c r="W9187">
        <v>293</v>
      </c>
      <c r="X9187">
        <v>1025.2</v>
      </c>
      <c r="Y9187">
        <v>29.1</v>
      </c>
      <c r="Z9187">
        <v>6.2</v>
      </c>
      <c r="AA9187">
        <v>223.3</v>
      </c>
      <c r="AB9187">
        <v>19.3</v>
      </c>
      <c r="AC9187">
        <v>8</v>
      </c>
      <c r="AD9187">
        <v>0</v>
      </c>
      <c r="AE9187" t="s">
        <v>27642</v>
      </c>
      <c r="AF9187" t="s">
        <v>27643</v>
      </c>
      <c r="AG9187">
        <v>0.25</v>
      </c>
      <c r="AH9187" t="s">
        <v>56</v>
      </c>
      <c r="AI9187" t="s">
        <v>78</v>
      </c>
      <c r="AJ9187" t="s">
        <v>40</v>
      </c>
    </row>
    <row r="9188" spans="1:36" x14ac:dyDescent="0.25">
      <c r="A9188" t="s">
        <v>32</v>
      </c>
      <c r="B9188" t="s">
        <v>27644</v>
      </c>
      <c r="C9188">
        <f>YEAR(B9188)</f>
        <v>2025</v>
      </c>
      <c r="D9188">
        <v>64.400000000000006</v>
      </c>
      <c r="E9188">
        <v>46.4</v>
      </c>
      <c r="F9188">
        <v>54.8</v>
      </c>
      <c r="I9188">
        <v>64.400000000000006</v>
      </c>
      <c r="J9188">
        <v>44.2</v>
      </c>
      <c r="K9188">
        <v>54.3</v>
      </c>
      <c r="L9188">
        <v>49.6</v>
      </c>
      <c r="M9188">
        <v>83.4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16.100000000000001</v>
      </c>
      <c r="V9188">
        <v>10.3</v>
      </c>
      <c r="W9188">
        <v>229.8</v>
      </c>
      <c r="X9188">
        <v>1020.7</v>
      </c>
      <c r="Y9188">
        <v>13.4</v>
      </c>
      <c r="Z9188">
        <v>6.2</v>
      </c>
      <c r="AA9188">
        <v>232.3</v>
      </c>
      <c r="AB9188">
        <v>19.899999999999999</v>
      </c>
      <c r="AC9188">
        <v>8</v>
      </c>
      <c r="AD9188">
        <v>0</v>
      </c>
      <c r="AE9188" t="s">
        <v>27645</v>
      </c>
      <c r="AF9188" t="s">
        <v>27646</v>
      </c>
      <c r="AG9188">
        <v>0.26</v>
      </c>
      <c r="AH9188" t="s">
        <v>330</v>
      </c>
      <c r="AI9188" t="s">
        <v>9140</v>
      </c>
      <c r="AJ9188" t="s">
        <v>331</v>
      </c>
    </row>
    <row r="9189" spans="1:36" x14ac:dyDescent="0.25">
      <c r="A9189" t="s">
        <v>32</v>
      </c>
      <c r="B9189" t="s">
        <v>27647</v>
      </c>
      <c r="C9189">
        <f>YEAR(B9189)</f>
        <v>2025</v>
      </c>
      <c r="D9189">
        <v>62.6</v>
      </c>
      <c r="E9189">
        <v>46.4</v>
      </c>
      <c r="F9189">
        <v>55</v>
      </c>
      <c r="I9189">
        <v>62.6</v>
      </c>
      <c r="J9189">
        <v>43.5</v>
      </c>
      <c r="K9189">
        <v>54.2</v>
      </c>
      <c r="L9189">
        <v>48.8</v>
      </c>
      <c r="M9189">
        <v>79.900000000000006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18.100000000000001</v>
      </c>
      <c r="V9189">
        <v>23</v>
      </c>
      <c r="W9189">
        <v>270.60000000000002</v>
      </c>
      <c r="X9189">
        <v>1014.7</v>
      </c>
      <c r="Y9189">
        <v>44.4</v>
      </c>
      <c r="Z9189">
        <v>6.2</v>
      </c>
      <c r="AA9189">
        <v>187.1</v>
      </c>
      <c r="AB9189">
        <v>16</v>
      </c>
      <c r="AC9189">
        <v>6</v>
      </c>
      <c r="AD9189">
        <v>0</v>
      </c>
      <c r="AE9189" t="s">
        <v>27648</v>
      </c>
      <c r="AF9189" t="s">
        <v>27649</v>
      </c>
      <c r="AG9189">
        <v>0.28999999999999998</v>
      </c>
      <c r="AH9189" t="s">
        <v>36</v>
      </c>
      <c r="AI9189" t="s">
        <v>174</v>
      </c>
      <c r="AJ9189" t="s">
        <v>38</v>
      </c>
    </row>
    <row r="9190" spans="1:36" x14ac:dyDescent="0.25">
      <c r="A9190" t="s">
        <v>32</v>
      </c>
      <c r="B9190" t="s">
        <v>27650</v>
      </c>
      <c r="C9190">
        <f>YEAR(B9190)</f>
        <v>2025</v>
      </c>
      <c r="D9190">
        <v>64.400000000000006</v>
      </c>
      <c r="E9190">
        <v>48.2</v>
      </c>
      <c r="F9190">
        <v>56.6</v>
      </c>
      <c r="I9190">
        <v>64.400000000000006</v>
      </c>
      <c r="J9190">
        <v>44.6</v>
      </c>
      <c r="K9190">
        <v>56.5</v>
      </c>
      <c r="L9190">
        <v>48.5</v>
      </c>
      <c r="M9190">
        <v>75.099999999999994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15</v>
      </c>
      <c r="V9190">
        <v>9.1999999999999993</v>
      </c>
      <c r="W9190">
        <v>183.2</v>
      </c>
      <c r="X9190">
        <v>1014.8</v>
      </c>
      <c r="Y9190">
        <v>35</v>
      </c>
      <c r="Z9190">
        <v>6.2</v>
      </c>
      <c r="AA9190">
        <v>228.1</v>
      </c>
      <c r="AB9190">
        <v>19.7</v>
      </c>
      <c r="AC9190">
        <v>8</v>
      </c>
      <c r="AD9190">
        <v>0</v>
      </c>
      <c r="AE9190" t="s">
        <v>27651</v>
      </c>
      <c r="AF9190" t="s">
        <v>27652</v>
      </c>
      <c r="AG9190">
        <v>0.33</v>
      </c>
      <c r="AH9190" t="s">
        <v>36</v>
      </c>
      <c r="AI9190" t="s">
        <v>37</v>
      </c>
      <c r="AJ9190" t="s">
        <v>38</v>
      </c>
    </row>
    <row r="9191" spans="1:36" x14ac:dyDescent="0.25">
      <c r="A9191" t="s">
        <v>32</v>
      </c>
      <c r="B9191" t="s">
        <v>27653</v>
      </c>
      <c r="C9191">
        <f>YEAR(B9191)</f>
        <v>2025</v>
      </c>
      <c r="D9191">
        <v>64.400000000000006</v>
      </c>
      <c r="E9191">
        <v>48.2</v>
      </c>
      <c r="F9191">
        <v>56.6</v>
      </c>
      <c r="I9191">
        <v>64.400000000000006</v>
      </c>
      <c r="J9191">
        <v>44.2</v>
      </c>
      <c r="K9191">
        <v>55.9</v>
      </c>
      <c r="L9191">
        <v>50.4</v>
      </c>
      <c r="M9191">
        <v>80.599999999999994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17.2</v>
      </c>
      <c r="V9191">
        <v>11.4</v>
      </c>
      <c r="W9191">
        <v>141.9</v>
      </c>
      <c r="X9191">
        <v>1018.3</v>
      </c>
      <c r="Y9191">
        <v>23.3</v>
      </c>
      <c r="Z9191">
        <v>6.2</v>
      </c>
      <c r="AA9191">
        <v>235.9</v>
      </c>
      <c r="AB9191">
        <v>20.3</v>
      </c>
      <c r="AC9191">
        <v>8</v>
      </c>
      <c r="AD9191">
        <v>0</v>
      </c>
      <c r="AE9191" t="s">
        <v>27654</v>
      </c>
      <c r="AF9191" t="s">
        <v>27655</v>
      </c>
      <c r="AG9191">
        <v>0.36</v>
      </c>
      <c r="AH9191" t="s">
        <v>36</v>
      </c>
      <c r="AI9191" t="s">
        <v>37</v>
      </c>
      <c r="AJ9191" t="s">
        <v>38</v>
      </c>
    </row>
    <row r="9192" spans="1:36" x14ac:dyDescent="0.25">
      <c r="A9192" t="s">
        <v>32</v>
      </c>
      <c r="B9192" t="s">
        <v>27656</v>
      </c>
      <c r="C9192">
        <f>YEAR(B9192)</f>
        <v>2025</v>
      </c>
      <c r="D9192">
        <v>75.2</v>
      </c>
      <c r="E9192">
        <v>57.2</v>
      </c>
      <c r="F9192">
        <v>64.8</v>
      </c>
      <c r="I9192">
        <v>75.2</v>
      </c>
      <c r="J9192">
        <v>57.2</v>
      </c>
      <c r="K9192">
        <v>64.8</v>
      </c>
      <c r="L9192">
        <v>53.6</v>
      </c>
      <c r="M9192">
        <v>68.8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25.3</v>
      </c>
      <c r="V9192">
        <v>21.9</v>
      </c>
      <c r="W9192">
        <v>166.4</v>
      </c>
      <c r="X9192">
        <v>1017.8</v>
      </c>
      <c r="Y9192">
        <v>7.8</v>
      </c>
      <c r="Z9192">
        <v>6.2</v>
      </c>
      <c r="AA9192">
        <v>233.2</v>
      </c>
      <c r="AB9192">
        <v>20.100000000000001</v>
      </c>
      <c r="AC9192">
        <v>8</v>
      </c>
      <c r="AD9192">
        <v>0</v>
      </c>
      <c r="AE9192" t="s">
        <v>27657</v>
      </c>
      <c r="AF9192" t="s">
        <v>27658</v>
      </c>
      <c r="AG9192">
        <v>0.4</v>
      </c>
      <c r="AH9192" t="s">
        <v>330</v>
      </c>
      <c r="AI9192" t="s">
        <v>9140</v>
      </c>
      <c r="AJ9192" t="s">
        <v>331</v>
      </c>
    </row>
    <row r="9193" spans="1:36" x14ac:dyDescent="0.25">
      <c r="A9193" t="s">
        <v>32</v>
      </c>
      <c r="B9193" t="s">
        <v>27659</v>
      </c>
      <c r="C9193">
        <f>YEAR(B9193)</f>
        <v>2025</v>
      </c>
      <c r="D9193">
        <v>77</v>
      </c>
      <c r="E9193">
        <v>66.099999999999994</v>
      </c>
      <c r="F9193">
        <v>69.099999999999994</v>
      </c>
      <c r="I9193">
        <v>77</v>
      </c>
      <c r="J9193">
        <v>66.099999999999994</v>
      </c>
      <c r="K9193">
        <v>69.099999999999994</v>
      </c>
      <c r="L9193">
        <v>54.8</v>
      </c>
      <c r="M9193">
        <v>60.7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47.2</v>
      </c>
      <c r="V9193">
        <v>35.799999999999997</v>
      </c>
      <c r="W9193">
        <v>169.9</v>
      </c>
      <c r="X9193">
        <v>1014.3</v>
      </c>
      <c r="Y9193">
        <v>4.5</v>
      </c>
      <c r="Z9193">
        <v>6.2</v>
      </c>
      <c r="AA9193">
        <v>216.4</v>
      </c>
      <c r="AB9193">
        <v>18.5</v>
      </c>
      <c r="AC9193">
        <v>8</v>
      </c>
      <c r="AD9193">
        <v>0</v>
      </c>
      <c r="AE9193" t="s">
        <v>27660</v>
      </c>
      <c r="AF9193" t="s">
        <v>27661</v>
      </c>
      <c r="AG9193">
        <v>0.43</v>
      </c>
      <c r="AH9193" t="s">
        <v>330</v>
      </c>
      <c r="AI9193" t="s">
        <v>9140</v>
      </c>
      <c r="AJ9193" t="s">
        <v>344</v>
      </c>
    </row>
    <row r="9194" spans="1:36" x14ac:dyDescent="0.25">
      <c r="A9194" t="s">
        <v>32</v>
      </c>
      <c r="B9194" t="s">
        <v>27662</v>
      </c>
      <c r="C9194">
        <f>YEAR(B9194)</f>
        <v>2025</v>
      </c>
      <c r="D9194">
        <v>75.2</v>
      </c>
      <c r="E9194">
        <v>62.6</v>
      </c>
      <c r="F9194">
        <v>69.099999999999994</v>
      </c>
      <c r="I9194">
        <v>75.2</v>
      </c>
      <c r="J9194">
        <v>62.6</v>
      </c>
      <c r="K9194">
        <v>69.099999999999994</v>
      </c>
      <c r="L9194">
        <v>52.6</v>
      </c>
      <c r="M9194">
        <v>56.3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43.8</v>
      </c>
      <c r="V9194">
        <v>32.200000000000003</v>
      </c>
      <c r="W9194">
        <v>172.7</v>
      </c>
      <c r="X9194">
        <v>1011.7</v>
      </c>
      <c r="Y9194">
        <v>42.9</v>
      </c>
      <c r="Z9194">
        <v>6.2</v>
      </c>
      <c r="AA9194">
        <v>198.9</v>
      </c>
      <c r="AB9194">
        <v>17.2</v>
      </c>
      <c r="AC9194">
        <v>7</v>
      </c>
      <c r="AD9194">
        <v>0</v>
      </c>
      <c r="AE9194" t="s">
        <v>27663</v>
      </c>
      <c r="AF9194" t="s">
        <v>27664</v>
      </c>
      <c r="AG9194">
        <v>0.47</v>
      </c>
      <c r="AH9194" t="s">
        <v>36</v>
      </c>
      <c r="AI9194" t="s">
        <v>37</v>
      </c>
      <c r="AJ9194" t="s">
        <v>344</v>
      </c>
    </row>
    <row r="9195" spans="1:36" x14ac:dyDescent="0.25">
      <c r="A9195" t="s">
        <v>32</v>
      </c>
      <c r="B9195" t="s">
        <v>27665</v>
      </c>
      <c r="C9195">
        <f>YEAR(B9195)</f>
        <v>2025</v>
      </c>
      <c r="D9195">
        <v>73.400000000000006</v>
      </c>
      <c r="E9195">
        <v>59</v>
      </c>
      <c r="F9195">
        <v>67.400000000000006</v>
      </c>
      <c r="I9195">
        <v>73.400000000000006</v>
      </c>
      <c r="J9195">
        <v>59</v>
      </c>
      <c r="K9195">
        <v>67.400000000000006</v>
      </c>
      <c r="L9195">
        <v>52.1</v>
      </c>
      <c r="M9195">
        <v>59.6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17.2</v>
      </c>
      <c r="V9195">
        <v>23</v>
      </c>
      <c r="W9195">
        <v>183.3</v>
      </c>
      <c r="X9195">
        <v>1016.4</v>
      </c>
      <c r="Y9195">
        <v>14.6</v>
      </c>
      <c r="Z9195">
        <v>6.2</v>
      </c>
      <c r="AA9195">
        <v>241.9</v>
      </c>
      <c r="AB9195">
        <v>20.8</v>
      </c>
      <c r="AC9195">
        <v>8</v>
      </c>
      <c r="AD9195">
        <v>0</v>
      </c>
      <c r="AE9195" t="s">
        <v>27666</v>
      </c>
      <c r="AF9195" t="s">
        <v>27667</v>
      </c>
      <c r="AG9195">
        <v>0.5</v>
      </c>
      <c r="AH9195" t="s">
        <v>330</v>
      </c>
      <c r="AI9195" t="s">
        <v>9140</v>
      </c>
      <c r="AJ9195" t="s">
        <v>331</v>
      </c>
    </row>
    <row r="9196" spans="1:36" x14ac:dyDescent="0.25">
      <c r="A9196" t="s">
        <v>32</v>
      </c>
      <c r="B9196" t="s">
        <v>27668</v>
      </c>
      <c r="C9196">
        <f>YEAR(B9196)</f>
        <v>2025</v>
      </c>
      <c r="D9196">
        <v>87.8</v>
      </c>
      <c r="E9196">
        <v>64.400000000000006</v>
      </c>
      <c r="F9196">
        <v>75.7</v>
      </c>
      <c r="I9196">
        <v>84.7</v>
      </c>
      <c r="J9196">
        <v>64.400000000000006</v>
      </c>
      <c r="K9196">
        <v>75.099999999999994</v>
      </c>
      <c r="L9196">
        <v>46.5</v>
      </c>
      <c r="M9196">
        <v>36.6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28.9</v>
      </c>
      <c r="V9196">
        <v>31</v>
      </c>
      <c r="W9196">
        <v>167.5</v>
      </c>
      <c r="X9196">
        <v>1017.3</v>
      </c>
      <c r="Y9196">
        <v>0</v>
      </c>
      <c r="Z9196">
        <v>6.2</v>
      </c>
      <c r="AA9196">
        <v>250.5</v>
      </c>
      <c r="AB9196">
        <v>21.5</v>
      </c>
      <c r="AC9196">
        <v>8</v>
      </c>
      <c r="AD9196">
        <v>0</v>
      </c>
      <c r="AE9196" t="s">
        <v>27669</v>
      </c>
      <c r="AF9196" t="s">
        <v>27670</v>
      </c>
      <c r="AG9196">
        <v>0.54</v>
      </c>
      <c r="AH9196" t="s">
        <v>330</v>
      </c>
      <c r="AI9196" t="s">
        <v>9140</v>
      </c>
      <c r="AJ9196" t="s">
        <v>344</v>
      </c>
    </row>
    <row r="9197" spans="1:36" x14ac:dyDescent="0.25">
      <c r="A9197" t="s">
        <v>32</v>
      </c>
      <c r="B9197" t="s">
        <v>27671</v>
      </c>
      <c r="C9197">
        <f>YEAR(B9197)</f>
        <v>2025</v>
      </c>
      <c r="D9197">
        <v>89.6</v>
      </c>
      <c r="E9197">
        <v>64.400000000000006</v>
      </c>
      <c r="F9197">
        <v>76.8</v>
      </c>
      <c r="I9197">
        <v>88.9</v>
      </c>
      <c r="J9197">
        <v>64.400000000000006</v>
      </c>
      <c r="K9197">
        <v>76.5</v>
      </c>
      <c r="L9197">
        <v>51.1</v>
      </c>
      <c r="M9197">
        <v>43.4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43.8</v>
      </c>
      <c r="V9197">
        <v>33.299999999999997</v>
      </c>
      <c r="W9197">
        <v>188.7</v>
      </c>
      <c r="X9197">
        <v>1014.1</v>
      </c>
      <c r="Y9197">
        <v>22.7</v>
      </c>
      <c r="Z9197">
        <v>6.2</v>
      </c>
      <c r="AA9197">
        <v>219.5</v>
      </c>
      <c r="AB9197">
        <v>18.8</v>
      </c>
      <c r="AC9197">
        <v>7</v>
      </c>
      <c r="AD9197">
        <v>0</v>
      </c>
      <c r="AE9197" t="s">
        <v>27672</v>
      </c>
      <c r="AF9197" t="s">
        <v>27673</v>
      </c>
      <c r="AG9197">
        <v>0.56999999999999995</v>
      </c>
      <c r="AH9197" t="s">
        <v>36</v>
      </c>
      <c r="AI9197" t="s">
        <v>37</v>
      </c>
      <c r="AJ9197" t="s">
        <v>344</v>
      </c>
    </row>
    <row r="9198" spans="1:36" x14ac:dyDescent="0.25">
      <c r="A9198" t="s">
        <v>32</v>
      </c>
      <c r="B9198" t="s">
        <v>27674</v>
      </c>
      <c r="C9198">
        <f>YEAR(B9198)</f>
        <v>2025</v>
      </c>
      <c r="D9198">
        <v>71.599999999999994</v>
      </c>
      <c r="E9198">
        <v>59</v>
      </c>
      <c r="F9198">
        <v>65.400000000000006</v>
      </c>
      <c r="I9198">
        <v>71.599999999999994</v>
      </c>
      <c r="J9198">
        <v>59</v>
      </c>
      <c r="K9198">
        <v>65.400000000000006</v>
      </c>
      <c r="L9198">
        <v>51.1</v>
      </c>
      <c r="M9198">
        <v>60.6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32.200000000000003</v>
      </c>
      <c r="V9198">
        <v>24.2</v>
      </c>
      <c r="W9198">
        <v>283.60000000000002</v>
      </c>
      <c r="X9198">
        <v>1013</v>
      </c>
      <c r="Y9198">
        <v>37.299999999999997</v>
      </c>
      <c r="Z9198">
        <v>6.2</v>
      </c>
      <c r="AA9198">
        <v>205.4</v>
      </c>
      <c r="AB9198">
        <v>17.600000000000001</v>
      </c>
      <c r="AC9198">
        <v>7</v>
      </c>
      <c r="AD9198">
        <v>0</v>
      </c>
      <c r="AE9198" t="s">
        <v>27675</v>
      </c>
      <c r="AF9198" t="s">
        <v>27676</v>
      </c>
      <c r="AG9198">
        <v>0.6</v>
      </c>
      <c r="AH9198" t="s">
        <v>36</v>
      </c>
      <c r="AI9198" t="s">
        <v>37</v>
      </c>
      <c r="AJ9198" t="s">
        <v>38</v>
      </c>
    </row>
    <row r="9199" spans="1:36" x14ac:dyDescent="0.25">
      <c r="A9199" t="s">
        <v>32</v>
      </c>
      <c r="B9199" t="s">
        <v>27677</v>
      </c>
      <c r="C9199">
        <f>YEAR(B9199)</f>
        <v>2025</v>
      </c>
      <c r="D9199">
        <v>66.2</v>
      </c>
      <c r="E9199">
        <v>55.4</v>
      </c>
      <c r="F9199">
        <v>60.4</v>
      </c>
      <c r="I9199">
        <v>66.2</v>
      </c>
      <c r="J9199">
        <v>55.4</v>
      </c>
      <c r="K9199">
        <v>60.4</v>
      </c>
      <c r="L9199">
        <v>48.4</v>
      </c>
      <c r="M9199">
        <v>65.099999999999994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26.4</v>
      </c>
      <c r="V9199">
        <v>13.9</v>
      </c>
      <c r="W9199">
        <v>295.5</v>
      </c>
      <c r="X9199">
        <v>1015.3</v>
      </c>
      <c r="Y9199">
        <v>39.5</v>
      </c>
      <c r="Z9199">
        <v>6.2</v>
      </c>
      <c r="AA9199">
        <v>246.7</v>
      </c>
      <c r="AB9199">
        <v>21.2</v>
      </c>
      <c r="AC9199">
        <v>8</v>
      </c>
      <c r="AD9199">
        <v>0</v>
      </c>
      <c r="AE9199" t="s">
        <v>27678</v>
      </c>
      <c r="AF9199" t="s">
        <v>27679</v>
      </c>
      <c r="AG9199">
        <v>0.64</v>
      </c>
      <c r="AH9199" t="s">
        <v>36</v>
      </c>
      <c r="AI9199" t="s">
        <v>37</v>
      </c>
      <c r="AJ9199" t="s">
        <v>38</v>
      </c>
    </row>
    <row r="9200" spans="1:36" x14ac:dyDescent="0.25">
      <c r="A9200" t="s">
        <v>32</v>
      </c>
      <c r="B9200" t="s">
        <v>27680</v>
      </c>
      <c r="C9200">
        <f>YEAR(B9200)</f>
        <v>2025</v>
      </c>
      <c r="D9200">
        <v>57.2</v>
      </c>
      <c r="E9200">
        <v>50</v>
      </c>
      <c r="F9200">
        <v>52.1</v>
      </c>
      <c r="I9200">
        <v>57.2</v>
      </c>
      <c r="J9200">
        <v>50</v>
      </c>
      <c r="K9200">
        <v>52.1</v>
      </c>
      <c r="L9200">
        <v>44.6</v>
      </c>
      <c r="M9200">
        <v>76.099999999999994</v>
      </c>
      <c r="O9200">
        <v>0.123</v>
      </c>
      <c r="P9200">
        <v>100</v>
      </c>
      <c r="Q9200">
        <v>8.33</v>
      </c>
      <c r="R9200" t="s">
        <v>40</v>
      </c>
      <c r="S9200">
        <v>0</v>
      </c>
      <c r="T9200">
        <v>0</v>
      </c>
      <c r="U9200">
        <v>46.1</v>
      </c>
      <c r="V9200">
        <v>31.1</v>
      </c>
      <c r="W9200">
        <v>334.8</v>
      </c>
      <c r="X9200">
        <v>1022.5</v>
      </c>
      <c r="Y9200">
        <v>92.9</v>
      </c>
      <c r="Z9200">
        <v>6.1</v>
      </c>
      <c r="AA9200">
        <v>201.9</v>
      </c>
      <c r="AB9200">
        <v>17.600000000000001</v>
      </c>
      <c r="AC9200">
        <v>7</v>
      </c>
      <c r="AD9200">
        <v>0</v>
      </c>
      <c r="AE9200" t="s">
        <v>27681</v>
      </c>
      <c r="AF9200" t="s">
        <v>27682</v>
      </c>
      <c r="AG9200">
        <v>0.67</v>
      </c>
      <c r="AH9200" t="s">
        <v>43</v>
      </c>
      <c r="AI9200" t="s">
        <v>3460</v>
      </c>
      <c r="AJ9200" t="s">
        <v>40</v>
      </c>
    </row>
    <row r="9201" spans="1:36" x14ac:dyDescent="0.25">
      <c r="A9201" t="s">
        <v>32</v>
      </c>
      <c r="B9201" t="s">
        <v>27683</v>
      </c>
      <c r="C9201">
        <f>YEAR(B9201)</f>
        <v>2025</v>
      </c>
      <c r="D9201">
        <v>53.6</v>
      </c>
      <c r="E9201">
        <v>50</v>
      </c>
      <c r="F9201">
        <v>52</v>
      </c>
      <c r="I9201">
        <v>53.6</v>
      </c>
      <c r="J9201">
        <v>50</v>
      </c>
      <c r="K9201">
        <v>52</v>
      </c>
      <c r="L9201">
        <v>38.9</v>
      </c>
      <c r="M9201">
        <v>61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42.7</v>
      </c>
      <c r="V9201">
        <v>27.7</v>
      </c>
      <c r="W9201">
        <v>335.8</v>
      </c>
      <c r="X9201">
        <v>1028</v>
      </c>
      <c r="Y9201">
        <v>90.8</v>
      </c>
      <c r="Z9201">
        <v>6.2</v>
      </c>
      <c r="AA9201">
        <v>129.4</v>
      </c>
      <c r="AB9201">
        <v>11.2</v>
      </c>
      <c r="AC9201">
        <v>5</v>
      </c>
      <c r="AD9201">
        <v>0</v>
      </c>
      <c r="AE9201" t="s">
        <v>27684</v>
      </c>
      <c r="AF9201" t="s">
        <v>27685</v>
      </c>
      <c r="AG9201">
        <v>0.7</v>
      </c>
      <c r="AH9201" t="s">
        <v>88</v>
      </c>
      <c r="AI9201" t="s">
        <v>89</v>
      </c>
      <c r="AJ9201" t="s">
        <v>90</v>
      </c>
    </row>
    <row r="9202" spans="1:36" x14ac:dyDescent="0.25">
      <c r="A9202" t="s">
        <v>32</v>
      </c>
      <c r="B9202" t="s">
        <v>27686</v>
      </c>
      <c r="C9202">
        <f>YEAR(B9202)</f>
        <v>2025</v>
      </c>
      <c r="D9202">
        <v>57.2</v>
      </c>
      <c r="E9202">
        <v>53.6</v>
      </c>
      <c r="F9202">
        <v>55.2</v>
      </c>
      <c r="I9202">
        <v>57.2</v>
      </c>
      <c r="J9202">
        <v>53.6</v>
      </c>
      <c r="K9202">
        <v>55.2</v>
      </c>
      <c r="L9202">
        <v>41.4</v>
      </c>
      <c r="M9202">
        <v>59.8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43.6</v>
      </c>
      <c r="V9202">
        <v>20.8</v>
      </c>
      <c r="W9202">
        <v>327.39999999999998</v>
      </c>
      <c r="X9202">
        <v>1025.8</v>
      </c>
      <c r="Y9202">
        <v>85.5</v>
      </c>
      <c r="Z9202">
        <v>6.2</v>
      </c>
      <c r="AA9202">
        <v>199.7</v>
      </c>
      <c r="AB9202">
        <v>17</v>
      </c>
      <c r="AC9202">
        <v>7</v>
      </c>
      <c r="AD9202">
        <v>0</v>
      </c>
      <c r="AE9202" t="s">
        <v>27687</v>
      </c>
      <c r="AF9202" t="s">
        <v>27688</v>
      </c>
      <c r="AG9202">
        <v>0.73</v>
      </c>
      <c r="AH9202" t="s">
        <v>36</v>
      </c>
      <c r="AI9202" t="s">
        <v>37</v>
      </c>
      <c r="AJ9202" t="s">
        <v>38</v>
      </c>
    </row>
    <row r="9203" spans="1:36" x14ac:dyDescent="0.25">
      <c r="A9203" t="s">
        <v>32</v>
      </c>
      <c r="B9203" t="s">
        <v>27689</v>
      </c>
      <c r="C9203">
        <f>YEAR(B9203)</f>
        <v>2025</v>
      </c>
      <c r="D9203">
        <v>62.6</v>
      </c>
      <c r="E9203">
        <v>50</v>
      </c>
      <c r="F9203">
        <v>55.6</v>
      </c>
      <c r="I9203">
        <v>62.6</v>
      </c>
      <c r="J9203">
        <v>50</v>
      </c>
      <c r="K9203">
        <v>55.6</v>
      </c>
      <c r="L9203">
        <v>46.6</v>
      </c>
      <c r="M9203">
        <v>72.2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21.3</v>
      </c>
      <c r="V9203">
        <v>12.8</v>
      </c>
      <c r="W9203">
        <v>310.2</v>
      </c>
      <c r="X9203">
        <v>1024.2</v>
      </c>
      <c r="Y9203">
        <v>23</v>
      </c>
      <c r="Z9203">
        <v>6.2</v>
      </c>
      <c r="AA9203">
        <v>259.39999999999998</v>
      </c>
      <c r="AB9203">
        <v>22.4</v>
      </c>
      <c r="AC9203">
        <v>9</v>
      </c>
      <c r="AD9203">
        <v>0</v>
      </c>
      <c r="AE9203" t="s">
        <v>27690</v>
      </c>
      <c r="AF9203" t="s">
        <v>27691</v>
      </c>
      <c r="AG9203">
        <v>0.75</v>
      </c>
      <c r="AH9203" t="s">
        <v>36</v>
      </c>
      <c r="AI9203" t="s">
        <v>37</v>
      </c>
      <c r="AJ9203" t="s">
        <v>38</v>
      </c>
    </row>
    <row r="9204" spans="1:36" x14ac:dyDescent="0.25">
      <c r="A9204" t="s">
        <v>32</v>
      </c>
      <c r="B9204" t="s">
        <v>27692</v>
      </c>
      <c r="C9204">
        <f>YEAR(B9204)</f>
        <v>2025</v>
      </c>
      <c r="D9204">
        <v>73.400000000000006</v>
      </c>
      <c r="E9204">
        <v>48.2</v>
      </c>
      <c r="F9204">
        <v>60.1</v>
      </c>
      <c r="I9204">
        <v>73.400000000000006</v>
      </c>
      <c r="J9204">
        <v>45.1</v>
      </c>
      <c r="K9204">
        <v>59.8</v>
      </c>
      <c r="L9204">
        <v>49.2</v>
      </c>
      <c r="M9204">
        <v>68.3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25.3</v>
      </c>
      <c r="V9204">
        <v>21.9</v>
      </c>
      <c r="W9204">
        <v>163.5</v>
      </c>
      <c r="X9204">
        <v>1023.9</v>
      </c>
      <c r="Y9204">
        <v>10.1</v>
      </c>
      <c r="Z9204">
        <v>6.2</v>
      </c>
      <c r="AA9204">
        <v>258.2</v>
      </c>
      <c r="AB9204">
        <v>22.3</v>
      </c>
      <c r="AC9204">
        <v>9</v>
      </c>
      <c r="AD9204">
        <v>0</v>
      </c>
      <c r="AE9204" t="s">
        <v>27693</v>
      </c>
      <c r="AF9204" t="s">
        <v>27694</v>
      </c>
      <c r="AG9204">
        <v>0.8</v>
      </c>
      <c r="AH9204" t="s">
        <v>330</v>
      </c>
      <c r="AI9204" t="s">
        <v>9140</v>
      </c>
      <c r="AJ9204" t="s">
        <v>331</v>
      </c>
    </row>
    <row r="9205" spans="1:36" x14ac:dyDescent="0.25">
      <c r="A9205" t="s">
        <v>32</v>
      </c>
      <c r="B9205" t="s">
        <v>27695</v>
      </c>
      <c r="C9205">
        <f>YEAR(B9205)</f>
        <v>2025</v>
      </c>
      <c r="D9205">
        <v>78.8</v>
      </c>
      <c r="E9205">
        <v>59</v>
      </c>
      <c r="F9205">
        <v>67.599999999999994</v>
      </c>
      <c r="I9205">
        <v>78.8</v>
      </c>
      <c r="J9205">
        <v>59</v>
      </c>
      <c r="K9205">
        <v>67.599999999999994</v>
      </c>
      <c r="L9205">
        <v>48.8</v>
      </c>
      <c r="M9205">
        <v>52.9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28.8</v>
      </c>
      <c r="V9205">
        <v>23</v>
      </c>
      <c r="W9205">
        <v>168.6</v>
      </c>
      <c r="X9205">
        <v>1024.8</v>
      </c>
      <c r="Y9205">
        <v>3.5</v>
      </c>
      <c r="Z9205">
        <v>6.2</v>
      </c>
      <c r="AA9205">
        <v>252.3</v>
      </c>
      <c r="AB9205">
        <v>21.7</v>
      </c>
      <c r="AC9205">
        <v>8</v>
      </c>
      <c r="AD9205">
        <v>0</v>
      </c>
      <c r="AE9205" t="s">
        <v>27696</v>
      </c>
      <c r="AF9205" t="s">
        <v>27697</v>
      </c>
      <c r="AG9205">
        <v>0.83</v>
      </c>
      <c r="AH9205" t="s">
        <v>330</v>
      </c>
      <c r="AI9205" t="s">
        <v>9140</v>
      </c>
      <c r="AJ9205" t="s">
        <v>331</v>
      </c>
    </row>
    <row r="9206" spans="1:36" x14ac:dyDescent="0.25">
      <c r="A9206" t="s">
        <v>32</v>
      </c>
      <c r="B9206" t="s">
        <v>27698</v>
      </c>
      <c r="C9206">
        <f>YEAR(B9206)</f>
        <v>2025</v>
      </c>
      <c r="D9206">
        <v>77</v>
      </c>
      <c r="E9206">
        <v>64.400000000000006</v>
      </c>
      <c r="F9206">
        <v>70.400000000000006</v>
      </c>
      <c r="I9206">
        <v>77</v>
      </c>
      <c r="J9206">
        <v>64.400000000000006</v>
      </c>
      <c r="K9206">
        <v>70.400000000000006</v>
      </c>
      <c r="L9206">
        <v>39.700000000000003</v>
      </c>
      <c r="M9206">
        <v>34.4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21.9</v>
      </c>
      <c r="V9206">
        <v>24.2</v>
      </c>
      <c r="W9206">
        <v>168.7</v>
      </c>
      <c r="X9206">
        <v>1021.9</v>
      </c>
      <c r="Y9206">
        <v>17.8</v>
      </c>
      <c r="Z9206">
        <v>6.2</v>
      </c>
      <c r="AA9206">
        <v>207.4</v>
      </c>
      <c r="AB9206">
        <v>17.899999999999999</v>
      </c>
      <c r="AC9206">
        <v>8</v>
      </c>
      <c r="AD9206">
        <v>0</v>
      </c>
      <c r="AE9206" t="s">
        <v>27699</v>
      </c>
      <c r="AF9206" t="s">
        <v>27700</v>
      </c>
      <c r="AG9206">
        <v>0.87</v>
      </c>
      <c r="AH9206" t="s">
        <v>330</v>
      </c>
      <c r="AI9206" t="s">
        <v>9140</v>
      </c>
      <c r="AJ9206" t="s">
        <v>331</v>
      </c>
    </row>
    <row r="9207" spans="1:36" x14ac:dyDescent="0.25">
      <c r="A9207" t="s">
        <v>32</v>
      </c>
      <c r="B9207" t="s">
        <v>27701</v>
      </c>
      <c r="C9207">
        <f>YEAR(B9207)</f>
        <v>2025</v>
      </c>
      <c r="D9207">
        <v>84.2</v>
      </c>
      <c r="E9207">
        <v>59</v>
      </c>
      <c r="F9207">
        <v>71.8</v>
      </c>
      <c r="I9207">
        <v>84.5</v>
      </c>
      <c r="J9207">
        <v>59</v>
      </c>
      <c r="K9207">
        <v>71.8</v>
      </c>
      <c r="L9207">
        <v>46.5</v>
      </c>
      <c r="M9207">
        <v>43.6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28.9</v>
      </c>
      <c r="V9207">
        <v>21.9</v>
      </c>
      <c r="W9207">
        <v>169.4</v>
      </c>
      <c r="X9207">
        <v>1014.3</v>
      </c>
      <c r="Y9207">
        <v>33.4</v>
      </c>
      <c r="Z9207">
        <v>6.2</v>
      </c>
      <c r="AA9207">
        <v>188.6</v>
      </c>
      <c r="AB9207">
        <v>16.399999999999999</v>
      </c>
      <c r="AC9207">
        <v>7</v>
      </c>
      <c r="AD9207">
        <v>0</v>
      </c>
      <c r="AE9207" t="s">
        <v>27702</v>
      </c>
      <c r="AF9207" t="s">
        <v>27703</v>
      </c>
      <c r="AG9207">
        <v>0.9</v>
      </c>
      <c r="AH9207" t="s">
        <v>36</v>
      </c>
      <c r="AI9207" t="s">
        <v>37</v>
      </c>
      <c r="AJ9207" t="s">
        <v>38</v>
      </c>
    </row>
    <row r="9208" spans="1:36" x14ac:dyDescent="0.25">
      <c r="A9208" t="s">
        <v>32</v>
      </c>
      <c r="B9208" t="s">
        <v>27704</v>
      </c>
      <c r="C9208">
        <f>YEAR(B9208)</f>
        <v>2025</v>
      </c>
      <c r="D9208">
        <v>84.2</v>
      </c>
      <c r="E9208">
        <v>67.900000000000006</v>
      </c>
      <c r="F9208">
        <v>74.900000000000006</v>
      </c>
      <c r="I9208">
        <v>85.8</v>
      </c>
      <c r="J9208">
        <v>67.900000000000006</v>
      </c>
      <c r="K9208">
        <v>75.3</v>
      </c>
      <c r="L9208">
        <v>58.5</v>
      </c>
      <c r="M9208">
        <v>57.2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44.9</v>
      </c>
      <c r="V9208">
        <v>33.299999999999997</v>
      </c>
      <c r="W9208">
        <v>172.7</v>
      </c>
      <c r="X9208">
        <v>1004.3</v>
      </c>
      <c r="Y9208">
        <v>50.4</v>
      </c>
      <c r="Z9208">
        <v>6.2</v>
      </c>
      <c r="AA9208">
        <v>239.4</v>
      </c>
      <c r="AB9208">
        <v>20.6</v>
      </c>
      <c r="AC9208">
        <v>9</v>
      </c>
      <c r="AD9208">
        <v>0</v>
      </c>
      <c r="AE9208" t="s">
        <v>27705</v>
      </c>
      <c r="AF9208" t="s">
        <v>27706</v>
      </c>
      <c r="AG9208">
        <v>0.93</v>
      </c>
      <c r="AH9208" t="s">
        <v>36</v>
      </c>
      <c r="AI9208" t="s">
        <v>37</v>
      </c>
      <c r="AJ9208" t="s">
        <v>344</v>
      </c>
    </row>
    <row r="9209" spans="1:36" x14ac:dyDescent="0.25">
      <c r="A9209" t="s">
        <v>32</v>
      </c>
      <c r="B9209" t="s">
        <v>27707</v>
      </c>
      <c r="C9209">
        <f>YEAR(B9209)</f>
        <v>2025</v>
      </c>
      <c r="D9209">
        <v>66.2</v>
      </c>
      <c r="E9209">
        <v>57.2</v>
      </c>
      <c r="F9209">
        <v>63.5</v>
      </c>
      <c r="I9209">
        <v>66.2</v>
      </c>
      <c r="J9209">
        <v>57.2</v>
      </c>
      <c r="K9209">
        <v>63.5</v>
      </c>
      <c r="L9209">
        <v>55.1</v>
      </c>
      <c r="M9209">
        <v>74.400000000000006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27.7</v>
      </c>
      <c r="V9209">
        <v>21.9</v>
      </c>
      <c r="W9209">
        <v>289.8</v>
      </c>
      <c r="X9209">
        <v>1006.3</v>
      </c>
      <c r="Y9209">
        <v>39.299999999999997</v>
      </c>
      <c r="Z9209">
        <v>6.2</v>
      </c>
      <c r="AA9209">
        <v>250.3</v>
      </c>
      <c r="AB9209">
        <v>21.7</v>
      </c>
      <c r="AC9209">
        <v>8</v>
      </c>
      <c r="AD9209">
        <v>0</v>
      </c>
      <c r="AE9209" t="s">
        <v>27708</v>
      </c>
      <c r="AF9209" t="s">
        <v>27709</v>
      </c>
      <c r="AG9209">
        <v>0.97</v>
      </c>
      <c r="AH9209" t="s">
        <v>36</v>
      </c>
      <c r="AI9209" t="s">
        <v>37</v>
      </c>
      <c r="AJ9209" t="s">
        <v>38</v>
      </c>
    </row>
    <row r="9210" spans="1:36" x14ac:dyDescent="0.25">
      <c r="A9210" t="s">
        <v>32</v>
      </c>
      <c r="B9210" t="s">
        <v>27710</v>
      </c>
      <c r="C9210">
        <f>YEAR(B9210)</f>
        <v>2025</v>
      </c>
      <c r="D9210">
        <v>66.2</v>
      </c>
      <c r="E9210">
        <v>53.6</v>
      </c>
      <c r="F9210">
        <v>60</v>
      </c>
      <c r="I9210">
        <v>66.2</v>
      </c>
      <c r="J9210">
        <v>53.6</v>
      </c>
      <c r="K9210">
        <v>60</v>
      </c>
      <c r="L9210">
        <v>52</v>
      </c>
      <c r="M9210">
        <v>75.7</v>
      </c>
      <c r="O9210">
        <v>2.3E-2</v>
      </c>
      <c r="P9210">
        <v>100</v>
      </c>
      <c r="Q9210">
        <v>4.17</v>
      </c>
      <c r="R9210" t="s">
        <v>40</v>
      </c>
      <c r="S9210">
        <v>0</v>
      </c>
      <c r="T9210">
        <v>0</v>
      </c>
      <c r="U9210">
        <v>28.9</v>
      </c>
      <c r="V9210">
        <v>18.3</v>
      </c>
      <c r="W9210">
        <v>191.7</v>
      </c>
      <c r="X9210">
        <v>1007.1</v>
      </c>
      <c r="Y9210">
        <v>53.9</v>
      </c>
      <c r="Z9210">
        <v>6.1</v>
      </c>
      <c r="AA9210">
        <v>203.4</v>
      </c>
      <c r="AB9210">
        <v>17.600000000000001</v>
      </c>
      <c r="AC9210">
        <v>7</v>
      </c>
      <c r="AD9210">
        <v>0</v>
      </c>
      <c r="AE9210" t="s">
        <v>27711</v>
      </c>
      <c r="AF9210" t="s">
        <v>27712</v>
      </c>
      <c r="AG9210">
        <v>0</v>
      </c>
      <c r="AH9210" t="s">
        <v>56</v>
      </c>
      <c r="AI9210" t="s">
        <v>61</v>
      </c>
      <c r="AJ9210" t="s">
        <v>40</v>
      </c>
    </row>
    <row r="9211" spans="1:36" x14ac:dyDescent="0.25">
      <c r="A9211" t="s">
        <v>32</v>
      </c>
      <c r="B9211" t="s">
        <v>27713</v>
      </c>
      <c r="C9211">
        <f>YEAR(B9211)</f>
        <v>2025</v>
      </c>
      <c r="D9211">
        <v>71.599999999999994</v>
      </c>
      <c r="E9211">
        <v>55.4</v>
      </c>
      <c r="F9211">
        <v>60.5</v>
      </c>
      <c r="I9211">
        <v>71.599999999999994</v>
      </c>
      <c r="J9211">
        <v>55.4</v>
      </c>
      <c r="K9211">
        <v>60.5</v>
      </c>
      <c r="L9211">
        <v>52.7</v>
      </c>
      <c r="M9211">
        <v>76.2</v>
      </c>
      <c r="O9211">
        <v>7.9000000000000001E-2</v>
      </c>
      <c r="P9211">
        <v>100</v>
      </c>
      <c r="Q9211">
        <v>4.17</v>
      </c>
      <c r="R9211" t="s">
        <v>40</v>
      </c>
      <c r="S9211">
        <v>0</v>
      </c>
      <c r="T9211">
        <v>0</v>
      </c>
      <c r="U9211">
        <v>25.3</v>
      </c>
      <c r="V9211">
        <v>16.100000000000001</v>
      </c>
      <c r="W9211">
        <v>172.5</v>
      </c>
      <c r="X9211">
        <v>1006.8</v>
      </c>
      <c r="Y9211">
        <v>54.9</v>
      </c>
      <c r="Z9211">
        <v>6.2</v>
      </c>
      <c r="AA9211">
        <v>222.8</v>
      </c>
      <c r="AB9211">
        <v>18.600000000000001</v>
      </c>
      <c r="AC9211">
        <v>7</v>
      </c>
      <c r="AD9211">
        <v>0</v>
      </c>
      <c r="AE9211" t="s">
        <v>27714</v>
      </c>
      <c r="AF9211" t="s">
        <v>27715</v>
      </c>
      <c r="AG9211">
        <v>0.03</v>
      </c>
      <c r="AH9211" t="s">
        <v>56</v>
      </c>
      <c r="AI9211" t="s">
        <v>61</v>
      </c>
      <c r="AJ9211" t="s">
        <v>40</v>
      </c>
    </row>
    <row r="9212" spans="1:36" x14ac:dyDescent="0.25">
      <c r="A9212" t="s">
        <v>32</v>
      </c>
      <c r="B9212" t="s">
        <v>27716</v>
      </c>
      <c r="C9212">
        <f>YEAR(B9212)</f>
        <v>2025</v>
      </c>
      <c r="D9212">
        <v>66.2</v>
      </c>
      <c r="E9212">
        <v>51.8</v>
      </c>
      <c r="F9212">
        <v>59.9</v>
      </c>
      <c r="I9212">
        <v>66.2</v>
      </c>
      <c r="J9212">
        <v>51.8</v>
      </c>
      <c r="K9212">
        <v>59.9</v>
      </c>
      <c r="L9212">
        <v>55.8</v>
      </c>
      <c r="M9212">
        <v>86.4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25.1</v>
      </c>
      <c r="V9212">
        <v>17.2</v>
      </c>
      <c r="W9212">
        <v>279.39999999999998</v>
      </c>
      <c r="X9212">
        <v>1002.8</v>
      </c>
      <c r="Y9212">
        <v>46.4</v>
      </c>
      <c r="Z9212">
        <v>6.1</v>
      </c>
      <c r="AA9212">
        <v>240.4</v>
      </c>
      <c r="AB9212">
        <v>20.8</v>
      </c>
      <c r="AC9212">
        <v>8</v>
      </c>
      <c r="AD9212">
        <v>0</v>
      </c>
      <c r="AE9212" t="s">
        <v>27717</v>
      </c>
      <c r="AF9212" t="s">
        <v>27718</v>
      </c>
      <c r="AG9212">
        <v>7.0000000000000007E-2</v>
      </c>
      <c r="AH9212" t="s">
        <v>36</v>
      </c>
      <c r="AI9212" t="s">
        <v>37</v>
      </c>
      <c r="AJ9212" t="s">
        <v>38</v>
      </c>
    </row>
    <row r="9213" spans="1:36" x14ac:dyDescent="0.25">
      <c r="A9213" t="s">
        <v>32</v>
      </c>
      <c r="B9213" t="s">
        <v>27719</v>
      </c>
      <c r="C9213">
        <f>YEAR(B9213)</f>
        <v>2025</v>
      </c>
      <c r="D9213">
        <v>64.400000000000006</v>
      </c>
      <c r="E9213">
        <v>55.4</v>
      </c>
      <c r="F9213">
        <v>59.2</v>
      </c>
      <c r="I9213">
        <v>64.400000000000006</v>
      </c>
      <c r="J9213">
        <v>55.4</v>
      </c>
      <c r="K9213">
        <v>59.2</v>
      </c>
      <c r="L9213">
        <v>54.4</v>
      </c>
      <c r="M9213">
        <v>84.3</v>
      </c>
      <c r="O9213">
        <v>9.1999999999999998E-2</v>
      </c>
      <c r="P9213">
        <v>100</v>
      </c>
      <c r="Q9213">
        <v>12.5</v>
      </c>
      <c r="R9213" t="s">
        <v>40</v>
      </c>
      <c r="S9213">
        <v>0</v>
      </c>
      <c r="T9213">
        <v>0</v>
      </c>
      <c r="U9213">
        <v>33.299999999999997</v>
      </c>
      <c r="V9213">
        <v>17.2</v>
      </c>
      <c r="W9213">
        <v>223.1</v>
      </c>
      <c r="X9213">
        <v>1000.4</v>
      </c>
      <c r="Y9213">
        <v>67.099999999999994</v>
      </c>
      <c r="Z9213">
        <v>5.9</v>
      </c>
      <c r="AA9213">
        <v>182.3</v>
      </c>
      <c r="AB9213">
        <v>15.9</v>
      </c>
      <c r="AC9213">
        <v>6</v>
      </c>
      <c r="AD9213">
        <v>0</v>
      </c>
      <c r="AE9213" t="s">
        <v>27720</v>
      </c>
      <c r="AF9213" t="s">
        <v>27721</v>
      </c>
      <c r="AG9213">
        <v>0.1</v>
      </c>
      <c r="AH9213" t="s">
        <v>56</v>
      </c>
      <c r="AI9213" t="s">
        <v>101</v>
      </c>
      <c r="AJ9213" t="s">
        <v>40</v>
      </c>
    </row>
    <row r="9214" spans="1:36" x14ac:dyDescent="0.25">
      <c r="A9214" t="s">
        <v>32</v>
      </c>
      <c r="B9214" t="s">
        <v>27722</v>
      </c>
      <c r="C9214">
        <f>YEAR(B9214)</f>
        <v>2025</v>
      </c>
      <c r="D9214">
        <v>64.400000000000006</v>
      </c>
      <c r="E9214">
        <v>53.6</v>
      </c>
      <c r="F9214">
        <v>59.1</v>
      </c>
      <c r="I9214">
        <v>64.400000000000006</v>
      </c>
      <c r="J9214">
        <v>53.6</v>
      </c>
      <c r="K9214">
        <v>59.1</v>
      </c>
      <c r="L9214">
        <v>53.6</v>
      </c>
      <c r="M9214">
        <v>82.6</v>
      </c>
      <c r="O9214">
        <v>0.436</v>
      </c>
      <c r="P9214">
        <v>100</v>
      </c>
      <c r="Q9214">
        <v>12.5</v>
      </c>
      <c r="R9214" t="s">
        <v>40</v>
      </c>
      <c r="S9214">
        <v>0</v>
      </c>
      <c r="T9214">
        <v>0</v>
      </c>
      <c r="U9214">
        <v>23</v>
      </c>
      <c r="V9214">
        <v>16.100000000000001</v>
      </c>
      <c r="W9214">
        <v>266.8</v>
      </c>
      <c r="X9214">
        <v>1007.1</v>
      </c>
      <c r="Y9214">
        <v>69</v>
      </c>
      <c r="Z9214">
        <v>6.2</v>
      </c>
      <c r="AA9214">
        <v>185.1</v>
      </c>
      <c r="AB9214">
        <v>16</v>
      </c>
      <c r="AC9214">
        <v>6</v>
      </c>
      <c r="AD9214">
        <v>0</v>
      </c>
      <c r="AE9214" t="s">
        <v>27723</v>
      </c>
      <c r="AF9214" t="s">
        <v>27724</v>
      </c>
      <c r="AG9214">
        <v>0.13</v>
      </c>
      <c r="AH9214" t="s">
        <v>56</v>
      </c>
      <c r="AI9214" t="s">
        <v>101</v>
      </c>
      <c r="AJ9214" t="s">
        <v>40</v>
      </c>
    </row>
    <row r="9215" spans="1:36" x14ac:dyDescent="0.25">
      <c r="A9215" t="s">
        <v>32</v>
      </c>
      <c r="B9215" t="s">
        <v>27725</v>
      </c>
      <c r="C9215">
        <f>YEAR(B9215)</f>
        <v>2025</v>
      </c>
      <c r="D9215">
        <v>66.2</v>
      </c>
      <c r="E9215">
        <v>57.2</v>
      </c>
      <c r="F9215">
        <v>60.9</v>
      </c>
      <c r="I9215">
        <v>66.2</v>
      </c>
      <c r="J9215">
        <v>57.2</v>
      </c>
      <c r="K9215">
        <v>60.9</v>
      </c>
      <c r="L9215">
        <v>55.5</v>
      </c>
      <c r="M9215">
        <v>82.8</v>
      </c>
      <c r="O9215">
        <v>3.1E-2</v>
      </c>
      <c r="P9215">
        <v>100</v>
      </c>
      <c r="Q9215">
        <v>4.17</v>
      </c>
      <c r="R9215" t="s">
        <v>40</v>
      </c>
      <c r="S9215">
        <v>0</v>
      </c>
      <c r="T9215">
        <v>0</v>
      </c>
      <c r="U9215">
        <v>21.9</v>
      </c>
      <c r="V9215">
        <v>11.4</v>
      </c>
      <c r="W9215">
        <v>312.89999999999998</v>
      </c>
      <c r="X9215">
        <v>1016.3</v>
      </c>
      <c r="Y9215">
        <v>53.1</v>
      </c>
      <c r="Z9215">
        <v>6.2</v>
      </c>
      <c r="AA9215">
        <v>242.3</v>
      </c>
      <c r="AB9215">
        <v>20.8</v>
      </c>
      <c r="AC9215">
        <v>8</v>
      </c>
      <c r="AD9215">
        <v>0</v>
      </c>
      <c r="AE9215" t="s">
        <v>27726</v>
      </c>
      <c r="AF9215" t="s">
        <v>27727</v>
      </c>
      <c r="AG9215">
        <v>0.17</v>
      </c>
      <c r="AH9215" t="s">
        <v>56</v>
      </c>
      <c r="AI9215" t="s">
        <v>137</v>
      </c>
      <c r="AJ9215" t="s">
        <v>40</v>
      </c>
    </row>
    <row r="9216" spans="1:36" x14ac:dyDescent="0.25">
      <c r="A9216" t="s">
        <v>32</v>
      </c>
      <c r="B9216" t="s">
        <v>27728</v>
      </c>
      <c r="C9216">
        <f>YEAR(B9216)</f>
        <v>2025</v>
      </c>
      <c r="D9216">
        <v>66.2</v>
      </c>
      <c r="E9216">
        <v>50</v>
      </c>
      <c r="F9216">
        <v>58.6</v>
      </c>
      <c r="I9216">
        <v>66.2</v>
      </c>
      <c r="J9216">
        <v>50</v>
      </c>
      <c r="K9216">
        <v>58.6</v>
      </c>
      <c r="L9216">
        <v>52.9</v>
      </c>
      <c r="M9216">
        <v>82.3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17</v>
      </c>
      <c r="V9216">
        <v>11.4</v>
      </c>
      <c r="W9216">
        <v>271.8</v>
      </c>
      <c r="X9216">
        <v>1015</v>
      </c>
      <c r="Y9216">
        <v>28.9</v>
      </c>
      <c r="Z9216">
        <v>6.2</v>
      </c>
      <c r="AA9216">
        <v>237.2</v>
      </c>
      <c r="AB9216">
        <v>20.5</v>
      </c>
      <c r="AC9216">
        <v>8</v>
      </c>
      <c r="AD9216">
        <v>0</v>
      </c>
      <c r="AE9216" t="s">
        <v>27729</v>
      </c>
      <c r="AF9216" t="s">
        <v>27730</v>
      </c>
      <c r="AG9216">
        <v>0.2</v>
      </c>
      <c r="AH9216" t="s">
        <v>36</v>
      </c>
      <c r="AI9216" t="s">
        <v>37</v>
      </c>
      <c r="AJ9216" t="s">
        <v>38</v>
      </c>
    </row>
    <row r="9217" spans="1:36" x14ac:dyDescent="0.25">
      <c r="A9217" t="s">
        <v>32</v>
      </c>
      <c r="B9217" t="s">
        <v>27731</v>
      </c>
      <c r="C9217">
        <f>YEAR(B9217)</f>
        <v>2025</v>
      </c>
      <c r="D9217">
        <v>66.2</v>
      </c>
      <c r="E9217">
        <v>51.8</v>
      </c>
      <c r="F9217">
        <v>59.1</v>
      </c>
      <c r="I9217">
        <v>66.2</v>
      </c>
      <c r="J9217">
        <v>51.8</v>
      </c>
      <c r="K9217">
        <v>59.1</v>
      </c>
      <c r="L9217">
        <v>51.7</v>
      </c>
      <c r="M9217">
        <v>77.599999999999994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25.1</v>
      </c>
      <c r="V9217">
        <v>19.7</v>
      </c>
      <c r="W9217">
        <v>285.60000000000002</v>
      </c>
      <c r="X9217">
        <v>1010.7</v>
      </c>
      <c r="Y9217">
        <v>30.6</v>
      </c>
      <c r="Z9217">
        <v>6.2</v>
      </c>
      <c r="AA9217">
        <v>242.8</v>
      </c>
      <c r="AB9217">
        <v>21.1</v>
      </c>
      <c r="AC9217">
        <v>8</v>
      </c>
      <c r="AD9217">
        <v>0</v>
      </c>
      <c r="AE9217" t="s">
        <v>27732</v>
      </c>
      <c r="AF9217" t="s">
        <v>27733</v>
      </c>
      <c r="AG9217">
        <v>0.25</v>
      </c>
      <c r="AH9217" t="s">
        <v>36</v>
      </c>
      <c r="AI9217" t="s">
        <v>37</v>
      </c>
      <c r="AJ9217" t="s">
        <v>38</v>
      </c>
    </row>
    <row r="9218" spans="1:36" x14ac:dyDescent="0.25">
      <c r="A9218" t="s">
        <v>32</v>
      </c>
      <c r="B9218" t="s">
        <v>27734</v>
      </c>
      <c r="C9218">
        <f>YEAR(B9218)</f>
        <v>2025</v>
      </c>
      <c r="D9218">
        <v>68</v>
      </c>
      <c r="E9218">
        <v>50</v>
      </c>
      <c r="F9218">
        <v>59.5</v>
      </c>
      <c r="I9218">
        <v>68</v>
      </c>
      <c r="J9218">
        <v>50</v>
      </c>
      <c r="K9218">
        <v>59.5</v>
      </c>
      <c r="L9218">
        <v>50.9</v>
      </c>
      <c r="M9218">
        <v>74.400000000000006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20.8</v>
      </c>
      <c r="V9218">
        <v>11.4</v>
      </c>
      <c r="W9218">
        <v>159.5</v>
      </c>
      <c r="X9218">
        <v>1009.7</v>
      </c>
      <c r="Y9218">
        <v>30.6</v>
      </c>
      <c r="Z9218">
        <v>6.2</v>
      </c>
      <c r="AA9218">
        <v>241.2</v>
      </c>
      <c r="AB9218">
        <v>20.9</v>
      </c>
      <c r="AC9218">
        <v>7</v>
      </c>
      <c r="AD9218">
        <v>0</v>
      </c>
      <c r="AE9218" t="s">
        <v>27735</v>
      </c>
      <c r="AF9218" t="s">
        <v>27736</v>
      </c>
      <c r="AG9218">
        <v>0.27</v>
      </c>
      <c r="AH9218" t="s">
        <v>36</v>
      </c>
      <c r="AI9218" t="s">
        <v>37</v>
      </c>
      <c r="AJ9218" t="s">
        <v>38</v>
      </c>
    </row>
    <row r="9219" spans="1:36" x14ac:dyDescent="0.25">
      <c r="A9219" t="s">
        <v>32</v>
      </c>
      <c r="B9219" t="s">
        <v>27737</v>
      </c>
      <c r="C9219">
        <f>YEAR(B9219)</f>
        <v>2025</v>
      </c>
      <c r="D9219">
        <v>73.400000000000006</v>
      </c>
      <c r="E9219">
        <v>53.6</v>
      </c>
      <c r="F9219">
        <v>63.2</v>
      </c>
      <c r="I9219">
        <v>73.400000000000006</v>
      </c>
      <c r="J9219">
        <v>53.6</v>
      </c>
      <c r="K9219">
        <v>63.2</v>
      </c>
      <c r="L9219">
        <v>54.7</v>
      </c>
      <c r="M9219">
        <v>75.3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32.200000000000003</v>
      </c>
      <c r="V9219">
        <v>20.8</v>
      </c>
      <c r="W9219">
        <v>175.8</v>
      </c>
      <c r="X9219">
        <v>1011.2</v>
      </c>
      <c r="Y9219">
        <v>46.7</v>
      </c>
      <c r="Z9219">
        <v>6.2</v>
      </c>
      <c r="AA9219">
        <v>231.6</v>
      </c>
      <c r="AB9219">
        <v>20.100000000000001</v>
      </c>
      <c r="AC9219">
        <v>8</v>
      </c>
      <c r="AD9219">
        <v>0</v>
      </c>
      <c r="AE9219" t="s">
        <v>27738</v>
      </c>
      <c r="AF9219" t="s">
        <v>27739</v>
      </c>
      <c r="AG9219">
        <v>0.31</v>
      </c>
      <c r="AH9219" t="s">
        <v>36</v>
      </c>
      <c r="AI9219" t="s">
        <v>37</v>
      </c>
      <c r="AJ9219" t="s">
        <v>38</v>
      </c>
    </row>
    <row r="9220" spans="1:36" x14ac:dyDescent="0.25">
      <c r="A9220" t="s">
        <v>32</v>
      </c>
      <c r="B9220" t="s">
        <v>27740</v>
      </c>
      <c r="C9220">
        <f>YEAR(B9220)</f>
        <v>2025</v>
      </c>
      <c r="D9220">
        <v>60.8</v>
      </c>
      <c r="E9220">
        <v>53.6</v>
      </c>
      <c r="F9220">
        <v>55.9</v>
      </c>
      <c r="I9220">
        <v>60.8</v>
      </c>
      <c r="J9220">
        <v>53.6</v>
      </c>
      <c r="K9220">
        <v>55.9</v>
      </c>
      <c r="L9220">
        <v>53.4</v>
      </c>
      <c r="M9220">
        <v>91.6</v>
      </c>
      <c r="O9220">
        <v>0.94099999999999995</v>
      </c>
      <c r="P9220">
        <v>100</v>
      </c>
      <c r="Q9220">
        <v>12.5</v>
      </c>
      <c r="R9220" t="s">
        <v>40</v>
      </c>
      <c r="S9220">
        <v>0</v>
      </c>
      <c r="T9220">
        <v>0</v>
      </c>
      <c r="U9220">
        <v>20.8</v>
      </c>
      <c r="V9220">
        <v>16.100000000000001</v>
      </c>
      <c r="W9220">
        <v>354.5</v>
      </c>
      <c r="X9220">
        <v>1016.3</v>
      </c>
      <c r="Y9220">
        <v>86.3</v>
      </c>
      <c r="Z9220">
        <v>5</v>
      </c>
      <c r="AA9220">
        <v>70.3</v>
      </c>
      <c r="AB9220">
        <v>6.2</v>
      </c>
      <c r="AC9220">
        <v>2</v>
      </c>
      <c r="AD9220">
        <v>0</v>
      </c>
      <c r="AE9220" t="s">
        <v>27741</v>
      </c>
      <c r="AF9220" t="s">
        <v>27742</v>
      </c>
      <c r="AG9220">
        <v>0.34</v>
      </c>
      <c r="AH9220" t="s">
        <v>56</v>
      </c>
      <c r="AI9220" t="s">
        <v>101</v>
      </c>
      <c r="AJ9220" t="s">
        <v>40</v>
      </c>
    </row>
    <row r="9221" spans="1:36" x14ac:dyDescent="0.25">
      <c r="A9221" t="s">
        <v>32</v>
      </c>
      <c r="B9221" t="s">
        <v>27743</v>
      </c>
      <c r="C9221">
        <f>YEAR(B9221)</f>
        <v>2025</v>
      </c>
      <c r="D9221">
        <v>57.2</v>
      </c>
      <c r="E9221">
        <v>50</v>
      </c>
      <c r="F9221">
        <v>53.7</v>
      </c>
      <c r="I9221">
        <v>57.2</v>
      </c>
      <c r="J9221">
        <v>50</v>
      </c>
      <c r="K9221">
        <v>53.7</v>
      </c>
      <c r="L9221">
        <v>46.1</v>
      </c>
      <c r="M9221">
        <v>76.2</v>
      </c>
      <c r="O9221">
        <v>7.8E-2</v>
      </c>
      <c r="P9221">
        <v>100</v>
      </c>
      <c r="Q9221">
        <v>4.17</v>
      </c>
      <c r="R9221" t="s">
        <v>40</v>
      </c>
      <c r="S9221">
        <v>0</v>
      </c>
      <c r="T9221">
        <v>0</v>
      </c>
      <c r="U9221">
        <v>21</v>
      </c>
      <c r="V9221">
        <v>13.9</v>
      </c>
      <c r="W9221">
        <v>340.8</v>
      </c>
      <c r="X9221">
        <v>1018.8</v>
      </c>
      <c r="Y9221">
        <v>90.9</v>
      </c>
      <c r="Z9221">
        <v>6.1</v>
      </c>
      <c r="AA9221">
        <v>183.2</v>
      </c>
      <c r="AB9221">
        <v>15.7</v>
      </c>
      <c r="AC9221">
        <v>6</v>
      </c>
      <c r="AD9221">
        <v>0</v>
      </c>
      <c r="AE9221" t="s">
        <v>27744</v>
      </c>
      <c r="AF9221" t="s">
        <v>27745</v>
      </c>
      <c r="AG9221">
        <v>0.37</v>
      </c>
      <c r="AH9221" t="s">
        <v>43</v>
      </c>
      <c r="AI9221" t="s">
        <v>184</v>
      </c>
      <c r="AJ9221" t="s">
        <v>40</v>
      </c>
    </row>
    <row r="9222" spans="1:36" x14ac:dyDescent="0.25">
      <c r="A9222" t="s">
        <v>32</v>
      </c>
      <c r="B9222" t="s">
        <v>27746</v>
      </c>
      <c r="C9222">
        <f>YEAR(B9222)</f>
        <v>2025</v>
      </c>
      <c r="D9222">
        <v>60.8</v>
      </c>
      <c r="E9222">
        <v>51.8</v>
      </c>
      <c r="F9222">
        <v>56.3</v>
      </c>
      <c r="I9222">
        <v>60.8</v>
      </c>
      <c r="J9222">
        <v>51.8</v>
      </c>
      <c r="K9222">
        <v>56.3</v>
      </c>
      <c r="L9222">
        <v>43.8</v>
      </c>
      <c r="M9222">
        <v>63.5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20.8</v>
      </c>
      <c r="V9222">
        <v>16.100000000000001</v>
      </c>
      <c r="W9222">
        <v>326.60000000000002</v>
      </c>
      <c r="X9222">
        <v>1019.4</v>
      </c>
      <c r="Y9222">
        <v>48.9</v>
      </c>
      <c r="Z9222">
        <v>6.2</v>
      </c>
      <c r="AA9222">
        <v>285.89999999999998</v>
      </c>
      <c r="AB9222">
        <v>24.7</v>
      </c>
      <c r="AC9222">
        <v>9</v>
      </c>
      <c r="AD9222">
        <v>0</v>
      </c>
      <c r="AE9222" t="s">
        <v>27747</v>
      </c>
      <c r="AF9222" t="s">
        <v>27748</v>
      </c>
      <c r="AG9222">
        <v>0.41</v>
      </c>
      <c r="AH9222" t="s">
        <v>36</v>
      </c>
      <c r="AI9222" t="s">
        <v>37</v>
      </c>
      <c r="AJ9222" t="s">
        <v>38</v>
      </c>
    </row>
    <row r="9223" spans="1:36" x14ac:dyDescent="0.25">
      <c r="A9223" t="s">
        <v>32</v>
      </c>
      <c r="B9223" t="s">
        <v>27749</v>
      </c>
      <c r="C9223">
        <f>YEAR(B9223)</f>
        <v>2025</v>
      </c>
      <c r="D9223">
        <v>66.2</v>
      </c>
      <c r="E9223">
        <v>50</v>
      </c>
      <c r="F9223">
        <v>57.8</v>
      </c>
      <c r="I9223">
        <v>66.2</v>
      </c>
      <c r="J9223">
        <v>50</v>
      </c>
      <c r="K9223">
        <v>57.8</v>
      </c>
      <c r="L9223">
        <v>47.2</v>
      </c>
      <c r="M9223">
        <v>68.400000000000006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30.9</v>
      </c>
      <c r="V9223">
        <v>17.2</v>
      </c>
      <c r="W9223">
        <v>291.5</v>
      </c>
      <c r="X9223">
        <v>1015.5</v>
      </c>
      <c r="Y9223">
        <v>48.2</v>
      </c>
      <c r="Z9223">
        <v>6.2</v>
      </c>
      <c r="AA9223">
        <v>257.7</v>
      </c>
      <c r="AB9223">
        <v>22.3</v>
      </c>
      <c r="AC9223">
        <v>8</v>
      </c>
      <c r="AD9223">
        <v>0</v>
      </c>
      <c r="AE9223" t="s">
        <v>27750</v>
      </c>
      <c r="AF9223" t="s">
        <v>27751</v>
      </c>
      <c r="AG9223">
        <v>0.44</v>
      </c>
      <c r="AH9223" t="s">
        <v>36</v>
      </c>
      <c r="AI9223" t="s">
        <v>37</v>
      </c>
      <c r="AJ9223" t="s">
        <v>38</v>
      </c>
    </row>
    <row r="9224" spans="1:36" x14ac:dyDescent="0.25">
      <c r="A9224" t="s">
        <v>32</v>
      </c>
      <c r="B9224" t="s">
        <v>27752</v>
      </c>
      <c r="C9224">
        <f>YEAR(B9224)</f>
        <v>2025</v>
      </c>
      <c r="D9224">
        <v>66.2</v>
      </c>
      <c r="E9224">
        <v>46.4</v>
      </c>
      <c r="F9224">
        <v>57.6</v>
      </c>
      <c r="I9224">
        <v>66.2</v>
      </c>
      <c r="J9224">
        <v>41.9</v>
      </c>
      <c r="K9224">
        <v>56.5</v>
      </c>
      <c r="L9224">
        <v>49.6</v>
      </c>
      <c r="M9224">
        <v>75.7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19.5</v>
      </c>
      <c r="V9224">
        <v>12.8</v>
      </c>
      <c r="W9224">
        <v>304.60000000000002</v>
      </c>
      <c r="X9224">
        <v>1014.2</v>
      </c>
      <c r="Y9224">
        <v>25.2</v>
      </c>
      <c r="Z9224">
        <v>6.2</v>
      </c>
      <c r="AA9224">
        <v>281.7</v>
      </c>
      <c r="AB9224">
        <v>24.3</v>
      </c>
      <c r="AC9224">
        <v>9</v>
      </c>
      <c r="AD9224">
        <v>0</v>
      </c>
      <c r="AE9224" t="s">
        <v>27753</v>
      </c>
      <c r="AF9224" t="s">
        <v>27754</v>
      </c>
      <c r="AG9224">
        <v>0.48</v>
      </c>
      <c r="AH9224" t="s">
        <v>36</v>
      </c>
      <c r="AI9224" t="s">
        <v>37</v>
      </c>
      <c r="AJ9224" t="s">
        <v>38</v>
      </c>
    </row>
    <row r="9225" spans="1:36" x14ac:dyDescent="0.25">
      <c r="A9225" t="s">
        <v>32</v>
      </c>
      <c r="B9225" t="s">
        <v>27755</v>
      </c>
      <c r="C9225">
        <f>YEAR(B9225)</f>
        <v>2025</v>
      </c>
      <c r="D9225">
        <v>60.8</v>
      </c>
      <c r="E9225">
        <v>53.6</v>
      </c>
      <c r="F9225">
        <v>59</v>
      </c>
      <c r="I9225">
        <v>60.8</v>
      </c>
      <c r="J9225">
        <v>53.6</v>
      </c>
      <c r="K9225">
        <v>59</v>
      </c>
      <c r="L9225">
        <v>48.9</v>
      </c>
      <c r="M9225">
        <v>69.8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35.299999999999997</v>
      </c>
      <c r="V9225">
        <v>20.8</v>
      </c>
      <c r="W9225">
        <v>323.60000000000002</v>
      </c>
      <c r="X9225">
        <v>1019.7</v>
      </c>
      <c r="Y9225">
        <v>52.2</v>
      </c>
      <c r="Z9225">
        <v>6.2</v>
      </c>
      <c r="AA9225">
        <v>282.3</v>
      </c>
      <c r="AB9225">
        <v>24.3</v>
      </c>
      <c r="AC9225">
        <v>9</v>
      </c>
      <c r="AD9225">
        <v>0</v>
      </c>
      <c r="AE9225" t="s">
        <v>27756</v>
      </c>
      <c r="AF9225" t="s">
        <v>27757</v>
      </c>
      <c r="AG9225">
        <v>0.5</v>
      </c>
      <c r="AH9225" t="s">
        <v>36</v>
      </c>
      <c r="AI9225" t="s">
        <v>37</v>
      </c>
      <c r="AJ9225" t="s">
        <v>38</v>
      </c>
    </row>
    <row r="9226" spans="1:36" x14ac:dyDescent="0.25">
      <c r="A9226" t="s">
        <v>32</v>
      </c>
      <c r="B9226" t="s">
        <v>27758</v>
      </c>
      <c r="C9226">
        <f>YEAR(B9226)</f>
        <v>2025</v>
      </c>
      <c r="D9226">
        <v>66.2</v>
      </c>
      <c r="E9226">
        <v>48.2</v>
      </c>
      <c r="F9226">
        <v>58</v>
      </c>
      <c r="I9226">
        <v>66.2</v>
      </c>
      <c r="J9226">
        <v>44.6</v>
      </c>
      <c r="K9226">
        <v>57.6</v>
      </c>
      <c r="L9226">
        <v>47.3</v>
      </c>
      <c r="M9226">
        <v>68.2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19.7</v>
      </c>
      <c r="V9226">
        <v>8.1</v>
      </c>
      <c r="W9226">
        <v>289</v>
      </c>
      <c r="X9226">
        <v>1022</v>
      </c>
      <c r="Y9226">
        <v>11.2</v>
      </c>
      <c r="Z9226">
        <v>6.2</v>
      </c>
      <c r="AA9226">
        <v>294.3</v>
      </c>
      <c r="AB9226">
        <v>25.6</v>
      </c>
      <c r="AC9226">
        <v>9</v>
      </c>
      <c r="AD9226">
        <v>0</v>
      </c>
      <c r="AE9226" t="s">
        <v>27759</v>
      </c>
      <c r="AF9226" t="s">
        <v>27760</v>
      </c>
      <c r="AG9226">
        <v>0.55000000000000004</v>
      </c>
      <c r="AH9226" t="s">
        <v>330</v>
      </c>
      <c r="AI9226" t="s">
        <v>9140</v>
      </c>
      <c r="AJ9226" t="s">
        <v>331</v>
      </c>
    </row>
    <row r="9227" spans="1:36" x14ac:dyDescent="0.25">
      <c r="A9227" t="s">
        <v>32</v>
      </c>
      <c r="B9227" t="s">
        <v>27761</v>
      </c>
      <c r="C9227">
        <f>YEAR(B9227)</f>
        <v>2025</v>
      </c>
      <c r="D9227">
        <v>68</v>
      </c>
      <c r="E9227">
        <v>51.8</v>
      </c>
      <c r="F9227">
        <v>60.4</v>
      </c>
      <c r="I9227">
        <v>68</v>
      </c>
      <c r="J9227">
        <v>51.8</v>
      </c>
      <c r="K9227">
        <v>60.4</v>
      </c>
      <c r="L9227">
        <v>50.7</v>
      </c>
      <c r="M9227">
        <v>71.8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20.8</v>
      </c>
      <c r="V9227">
        <v>8.1</v>
      </c>
      <c r="W9227">
        <v>138.30000000000001</v>
      </c>
      <c r="X9227">
        <v>1022</v>
      </c>
      <c r="Y9227">
        <v>23.3</v>
      </c>
      <c r="Z9227">
        <v>6.2</v>
      </c>
      <c r="AA9227">
        <v>236.8</v>
      </c>
      <c r="AB9227">
        <v>20.399999999999999</v>
      </c>
      <c r="AC9227">
        <v>8</v>
      </c>
      <c r="AD9227">
        <v>0</v>
      </c>
      <c r="AE9227" t="s">
        <v>27762</v>
      </c>
      <c r="AF9227" t="s">
        <v>27763</v>
      </c>
      <c r="AG9227">
        <v>0.57999999999999996</v>
      </c>
      <c r="AH9227" t="s">
        <v>36</v>
      </c>
      <c r="AI9227" t="s">
        <v>37</v>
      </c>
      <c r="AJ9227" t="s">
        <v>38</v>
      </c>
    </row>
    <row r="9228" spans="1:36" x14ac:dyDescent="0.25">
      <c r="A9228" t="s">
        <v>32</v>
      </c>
      <c r="B9228" t="s">
        <v>27764</v>
      </c>
      <c r="C9228">
        <f>YEAR(B9228)</f>
        <v>2025</v>
      </c>
      <c r="D9228">
        <v>69.8</v>
      </c>
      <c r="E9228">
        <v>53.6</v>
      </c>
      <c r="F9228">
        <v>62.2</v>
      </c>
      <c r="I9228">
        <v>69.8</v>
      </c>
      <c r="J9228">
        <v>53.6</v>
      </c>
      <c r="K9228">
        <v>62.2</v>
      </c>
      <c r="L9228">
        <v>53.9</v>
      </c>
      <c r="M9228">
        <v>75.3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19.7</v>
      </c>
      <c r="V9228">
        <v>8</v>
      </c>
      <c r="W9228">
        <v>195.4</v>
      </c>
      <c r="X9228">
        <v>1022.4</v>
      </c>
      <c r="Y9228">
        <v>24.5</v>
      </c>
      <c r="Z9228">
        <v>6.2</v>
      </c>
      <c r="AA9228">
        <v>291.89999999999998</v>
      </c>
      <c r="AB9228">
        <v>25.1</v>
      </c>
      <c r="AC9228">
        <v>9</v>
      </c>
      <c r="AD9228">
        <v>0</v>
      </c>
      <c r="AE9228" t="s">
        <v>27765</v>
      </c>
      <c r="AF9228" t="s">
        <v>27766</v>
      </c>
      <c r="AG9228">
        <v>0.61</v>
      </c>
      <c r="AH9228" t="s">
        <v>36</v>
      </c>
      <c r="AI9228" t="s">
        <v>37</v>
      </c>
      <c r="AJ9228" t="s">
        <v>38</v>
      </c>
    </row>
    <row r="9229" spans="1:36" x14ac:dyDescent="0.25">
      <c r="A9229" t="s">
        <v>32</v>
      </c>
      <c r="B9229" t="s">
        <v>27767</v>
      </c>
      <c r="C9229">
        <f>YEAR(B9229)</f>
        <v>2025</v>
      </c>
      <c r="D9229">
        <v>69.900000000000006</v>
      </c>
      <c r="E9229">
        <v>53.6</v>
      </c>
      <c r="F9229">
        <v>62.9</v>
      </c>
      <c r="I9229">
        <v>69.900000000000006</v>
      </c>
      <c r="J9229">
        <v>53.6</v>
      </c>
      <c r="K9229">
        <v>62.9</v>
      </c>
      <c r="L9229">
        <v>52.1</v>
      </c>
      <c r="M9229">
        <v>68.8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16.100000000000001</v>
      </c>
      <c r="V9229">
        <v>9.1999999999999993</v>
      </c>
      <c r="W9229">
        <v>155</v>
      </c>
      <c r="X9229">
        <v>1019.8</v>
      </c>
      <c r="Y9229">
        <v>13.5</v>
      </c>
      <c r="Z9229">
        <v>6.2</v>
      </c>
      <c r="AA9229">
        <v>282.3</v>
      </c>
      <c r="AB9229">
        <v>24.3</v>
      </c>
      <c r="AC9229">
        <v>9</v>
      </c>
      <c r="AD9229">
        <v>0</v>
      </c>
      <c r="AE9229" t="s">
        <v>27768</v>
      </c>
      <c r="AF9229" t="s">
        <v>27769</v>
      </c>
      <c r="AG9229">
        <v>0.65</v>
      </c>
      <c r="AH9229" t="s">
        <v>330</v>
      </c>
      <c r="AI9229" t="s">
        <v>9140</v>
      </c>
      <c r="AJ9229" t="s">
        <v>331</v>
      </c>
    </row>
    <row r="9230" spans="1:36" x14ac:dyDescent="0.25">
      <c r="A9230" t="s">
        <v>32</v>
      </c>
      <c r="B9230" t="s">
        <v>27770</v>
      </c>
      <c r="C9230">
        <f>YEAR(B9230)</f>
        <v>2025</v>
      </c>
      <c r="D9230">
        <v>73.400000000000006</v>
      </c>
      <c r="E9230">
        <v>55.5</v>
      </c>
      <c r="F9230">
        <v>64.400000000000006</v>
      </c>
      <c r="I9230">
        <v>73.400000000000006</v>
      </c>
      <c r="J9230">
        <v>55.5</v>
      </c>
      <c r="K9230">
        <v>64.400000000000006</v>
      </c>
      <c r="L9230">
        <v>55.5</v>
      </c>
      <c r="M9230">
        <v>74.3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20.8</v>
      </c>
      <c r="V9230">
        <v>10.3</v>
      </c>
      <c r="W9230">
        <v>195.8</v>
      </c>
      <c r="X9230">
        <v>1016.1</v>
      </c>
      <c r="Y9230">
        <v>20.100000000000001</v>
      </c>
      <c r="Z9230">
        <v>6.2</v>
      </c>
      <c r="AA9230">
        <v>293</v>
      </c>
      <c r="AB9230">
        <v>25.4</v>
      </c>
      <c r="AC9230">
        <v>9</v>
      </c>
      <c r="AD9230">
        <v>0</v>
      </c>
      <c r="AE9230" t="s">
        <v>27771</v>
      </c>
      <c r="AF9230" t="s">
        <v>27772</v>
      </c>
      <c r="AG9230">
        <v>0.68</v>
      </c>
      <c r="AH9230" t="s">
        <v>36</v>
      </c>
      <c r="AI9230" t="s">
        <v>37</v>
      </c>
      <c r="AJ9230" t="s">
        <v>38</v>
      </c>
    </row>
    <row r="9231" spans="1:36" x14ac:dyDescent="0.25">
      <c r="A9231" t="s">
        <v>32</v>
      </c>
      <c r="B9231" t="s">
        <v>27773</v>
      </c>
      <c r="C9231">
        <f>YEAR(B9231)</f>
        <v>2025</v>
      </c>
      <c r="D9231">
        <v>68</v>
      </c>
      <c r="E9231">
        <v>51.8</v>
      </c>
      <c r="F9231">
        <v>61.8</v>
      </c>
      <c r="I9231">
        <v>68</v>
      </c>
      <c r="J9231">
        <v>51.8</v>
      </c>
      <c r="K9231">
        <v>61.8</v>
      </c>
      <c r="L9231">
        <v>52.4</v>
      </c>
      <c r="M9231">
        <v>73.5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18.3</v>
      </c>
      <c r="V9231">
        <v>16.100000000000001</v>
      </c>
      <c r="W9231">
        <v>304.8</v>
      </c>
      <c r="X9231">
        <v>1013.5</v>
      </c>
      <c r="Y9231">
        <v>7.9</v>
      </c>
      <c r="Z9231">
        <v>6.2</v>
      </c>
      <c r="AA9231">
        <v>300.5</v>
      </c>
      <c r="AB9231">
        <v>25.9</v>
      </c>
      <c r="AC9231">
        <v>9</v>
      </c>
      <c r="AD9231">
        <v>0</v>
      </c>
      <c r="AE9231" t="s">
        <v>27774</v>
      </c>
      <c r="AF9231" t="s">
        <v>27775</v>
      </c>
      <c r="AG9231">
        <v>0.71</v>
      </c>
      <c r="AH9231" t="s">
        <v>330</v>
      </c>
      <c r="AI9231" t="s">
        <v>9140</v>
      </c>
      <c r="AJ9231" t="s">
        <v>331</v>
      </c>
    </row>
    <row r="9232" spans="1:36" x14ac:dyDescent="0.25">
      <c r="A9232" t="s">
        <v>32</v>
      </c>
      <c r="B9232" t="s">
        <v>27776</v>
      </c>
      <c r="C9232">
        <f>YEAR(B9232)</f>
        <v>2025</v>
      </c>
      <c r="D9232">
        <v>69.8</v>
      </c>
      <c r="E9232">
        <v>53.6</v>
      </c>
      <c r="F9232">
        <v>62.7</v>
      </c>
      <c r="I9232">
        <v>69.8</v>
      </c>
      <c r="J9232">
        <v>53.6</v>
      </c>
      <c r="K9232">
        <v>62.7</v>
      </c>
      <c r="L9232">
        <v>55.9</v>
      </c>
      <c r="M9232">
        <v>79.099999999999994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20.8</v>
      </c>
      <c r="V9232">
        <v>8.1</v>
      </c>
      <c r="W9232">
        <v>16.7</v>
      </c>
      <c r="X9232">
        <v>1013.1</v>
      </c>
      <c r="Y9232">
        <v>3.4</v>
      </c>
      <c r="Z9232">
        <v>6.2</v>
      </c>
      <c r="AA9232">
        <v>300</v>
      </c>
      <c r="AB9232">
        <v>26</v>
      </c>
      <c r="AC9232">
        <v>9</v>
      </c>
      <c r="AD9232">
        <v>0</v>
      </c>
      <c r="AE9232" t="s">
        <v>27777</v>
      </c>
      <c r="AF9232" t="s">
        <v>27778</v>
      </c>
      <c r="AG9232">
        <v>0.75</v>
      </c>
      <c r="AH9232" t="s">
        <v>330</v>
      </c>
      <c r="AI9232" t="s">
        <v>9140</v>
      </c>
      <c r="AJ9232" t="s">
        <v>331</v>
      </c>
    </row>
    <row r="9233" spans="1:36" x14ac:dyDescent="0.25">
      <c r="A9233" t="s">
        <v>32</v>
      </c>
      <c r="B9233" t="s">
        <v>27779</v>
      </c>
      <c r="C9233">
        <f>YEAR(B9233)</f>
        <v>2025</v>
      </c>
      <c r="D9233">
        <v>69.900000000000006</v>
      </c>
      <c r="E9233">
        <v>53.6</v>
      </c>
      <c r="F9233">
        <v>62.8</v>
      </c>
      <c r="I9233">
        <v>69.900000000000006</v>
      </c>
      <c r="J9233">
        <v>53.6</v>
      </c>
      <c r="K9233">
        <v>62.8</v>
      </c>
      <c r="L9233">
        <v>53.8</v>
      </c>
      <c r="M9233">
        <v>73.099999999999994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13.9</v>
      </c>
      <c r="V9233">
        <v>9.1</v>
      </c>
      <c r="W9233">
        <v>117.4</v>
      </c>
      <c r="X9233">
        <v>1011.1</v>
      </c>
      <c r="Y9233">
        <v>13.4</v>
      </c>
      <c r="Z9233">
        <v>6.2</v>
      </c>
      <c r="AA9233">
        <v>283.7</v>
      </c>
      <c r="AB9233">
        <v>24.6</v>
      </c>
      <c r="AC9233">
        <v>9</v>
      </c>
      <c r="AD9233">
        <v>0</v>
      </c>
      <c r="AE9233" t="s">
        <v>27780</v>
      </c>
      <c r="AF9233" t="s">
        <v>27781</v>
      </c>
      <c r="AG9233">
        <v>0.75</v>
      </c>
      <c r="AH9233" t="s">
        <v>330</v>
      </c>
      <c r="AI9233" t="s">
        <v>9140</v>
      </c>
      <c r="AJ9233" t="s">
        <v>331</v>
      </c>
    </row>
    <row r="9234" spans="1:36" x14ac:dyDescent="0.25">
      <c r="A9234" t="s">
        <v>32</v>
      </c>
      <c r="B9234" t="s">
        <v>27782</v>
      </c>
      <c r="C9234">
        <f>YEAR(B9234)</f>
        <v>2025</v>
      </c>
      <c r="D9234">
        <v>69.8</v>
      </c>
      <c r="E9234">
        <v>57.2</v>
      </c>
      <c r="F9234">
        <v>62.8</v>
      </c>
      <c r="I9234">
        <v>69.8</v>
      </c>
      <c r="J9234">
        <v>57.2</v>
      </c>
      <c r="K9234">
        <v>62.8</v>
      </c>
      <c r="L9234">
        <v>58.5</v>
      </c>
      <c r="M9234">
        <v>86</v>
      </c>
      <c r="O9234">
        <v>1.2E-2</v>
      </c>
      <c r="P9234">
        <v>100</v>
      </c>
      <c r="Q9234">
        <v>4.17</v>
      </c>
      <c r="R9234" t="s">
        <v>40</v>
      </c>
      <c r="S9234">
        <v>0</v>
      </c>
      <c r="T9234">
        <v>0</v>
      </c>
      <c r="U9234">
        <v>28.9</v>
      </c>
      <c r="V9234">
        <v>24.2</v>
      </c>
      <c r="W9234">
        <v>228.3</v>
      </c>
      <c r="X9234">
        <v>1010.6</v>
      </c>
      <c r="Y9234">
        <v>57.9</v>
      </c>
      <c r="Z9234">
        <v>6.2</v>
      </c>
      <c r="AA9234">
        <v>201.8</v>
      </c>
      <c r="AB9234">
        <v>17.399999999999999</v>
      </c>
      <c r="AC9234">
        <v>7</v>
      </c>
      <c r="AD9234">
        <v>0</v>
      </c>
      <c r="AE9234" t="s">
        <v>27783</v>
      </c>
      <c r="AF9234" t="s">
        <v>27784</v>
      </c>
      <c r="AG9234">
        <v>0.82</v>
      </c>
      <c r="AH9234" t="s">
        <v>56</v>
      </c>
      <c r="AI9234" t="s">
        <v>61</v>
      </c>
      <c r="AJ9234" t="s">
        <v>40</v>
      </c>
    </row>
    <row r="9235" spans="1:36" x14ac:dyDescent="0.25">
      <c r="A9235" t="s">
        <v>32</v>
      </c>
      <c r="B9235" t="s">
        <v>27785</v>
      </c>
      <c r="C9235">
        <f>YEAR(B9235)</f>
        <v>2025</v>
      </c>
      <c r="D9235">
        <v>69.8</v>
      </c>
      <c r="E9235">
        <v>59</v>
      </c>
      <c r="F9235">
        <v>65</v>
      </c>
      <c r="I9235">
        <v>69.8</v>
      </c>
      <c r="J9235">
        <v>59</v>
      </c>
      <c r="K9235">
        <v>65</v>
      </c>
      <c r="L9235">
        <v>59.5</v>
      </c>
      <c r="M9235">
        <v>83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24.2</v>
      </c>
      <c r="V9235">
        <v>17.2</v>
      </c>
      <c r="W9235">
        <v>306.2</v>
      </c>
      <c r="X9235">
        <v>1011.3</v>
      </c>
      <c r="Y9235">
        <v>32.299999999999997</v>
      </c>
      <c r="Z9235">
        <v>6.2</v>
      </c>
      <c r="AA9235">
        <v>290.39999999999998</v>
      </c>
      <c r="AB9235">
        <v>25.2</v>
      </c>
      <c r="AC9235">
        <v>9</v>
      </c>
      <c r="AD9235">
        <v>0</v>
      </c>
      <c r="AE9235" t="s">
        <v>27786</v>
      </c>
      <c r="AF9235" t="s">
        <v>27787</v>
      </c>
      <c r="AG9235">
        <v>0.85</v>
      </c>
      <c r="AH9235" t="s">
        <v>36</v>
      </c>
      <c r="AI9235" t="s">
        <v>702</v>
      </c>
      <c r="AJ9235" t="s">
        <v>38</v>
      </c>
    </row>
    <row r="9236" spans="1:36" x14ac:dyDescent="0.25">
      <c r="A9236" t="s">
        <v>32</v>
      </c>
      <c r="B9236" t="s">
        <v>27788</v>
      </c>
      <c r="C9236">
        <f>YEAR(B9236)</f>
        <v>2025</v>
      </c>
      <c r="D9236">
        <v>71.599999999999994</v>
      </c>
      <c r="E9236">
        <v>57.2</v>
      </c>
      <c r="F9236">
        <v>64.3</v>
      </c>
      <c r="I9236">
        <v>71.599999999999994</v>
      </c>
      <c r="J9236">
        <v>57.2</v>
      </c>
      <c r="K9236">
        <v>64.3</v>
      </c>
      <c r="L9236">
        <v>53.9</v>
      </c>
      <c r="M9236">
        <v>69.599999999999994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23.3</v>
      </c>
      <c r="V9236">
        <v>23</v>
      </c>
      <c r="W9236">
        <v>279.89999999999998</v>
      </c>
      <c r="X9236">
        <v>1009.3</v>
      </c>
      <c r="Y9236">
        <v>35.6</v>
      </c>
      <c r="Z9236">
        <v>6.2</v>
      </c>
      <c r="AA9236">
        <v>247.3</v>
      </c>
      <c r="AB9236">
        <v>21.3</v>
      </c>
      <c r="AC9236">
        <v>8</v>
      </c>
      <c r="AD9236">
        <v>0</v>
      </c>
      <c r="AE9236" t="s">
        <v>27789</v>
      </c>
      <c r="AF9236" t="s">
        <v>27790</v>
      </c>
      <c r="AG9236">
        <v>0.88</v>
      </c>
      <c r="AH9236" t="s">
        <v>36</v>
      </c>
      <c r="AI9236" t="s">
        <v>37</v>
      </c>
      <c r="AJ9236" t="s">
        <v>38</v>
      </c>
    </row>
    <row r="9237" spans="1:36" x14ac:dyDescent="0.25">
      <c r="A9237" t="s">
        <v>32</v>
      </c>
      <c r="B9237" t="s">
        <v>27791</v>
      </c>
      <c r="C9237">
        <f>YEAR(B9237)</f>
        <v>2025</v>
      </c>
      <c r="D9237">
        <v>69.8</v>
      </c>
      <c r="E9237">
        <v>57.2</v>
      </c>
      <c r="F9237">
        <v>62.7</v>
      </c>
      <c r="I9237">
        <v>69.8</v>
      </c>
      <c r="J9237">
        <v>57.2</v>
      </c>
      <c r="K9237">
        <v>62.7</v>
      </c>
      <c r="L9237">
        <v>57.6</v>
      </c>
      <c r="M9237">
        <v>84.4</v>
      </c>
      <c r="O9237">
        <v>2E-3</v>
      </c>
      <c r="P9237">
        <v>100</v>
      </c>
      <c r="Q9237">
        <v>4.17</v>
      </c>
      <c r="R9237" t="s">
        <v>40</v>
      </c>
      <c r="S9237">
        <v>0</v>
      </c>
      <c r="T9237">
        <v>0</v>
      </c>
      <c r="U9237">
        <v>23</v>
      </c>
      <c r="V9237">
        <v>19.7</v>
      </c>
      <c r="W9237">
        <v>288.7</v>
      </c>
      <c r="X9237">
        <v>1010.1</v>
      </c>
      <c r="Y9237">
        <v>45.8</v>
      </c>
      <c r="Z9237">
        <v>6.1</v>
      </c>
      <c r="AA9237">
        <v>263.60000000000002</v>
      </c>
      <c r="AB9237">
        <v>22.7</v>
      </c>
      <c r="AC9237">
        <v>8</v>
      </c>
      <c r="AD9237">
        <v>0</v>
      </c>
      <c r="AE9237" t="s">
        <v>27792</v>
      </c>
      <c r="AF9237" t="s">
        <v>27793</v>
      </c>
      <c r="AG9237">
        <v>0.92</v>
      </c>
      <c r="AH9237" t="s">
        <v>56</v>
      </c>
      <c r="AI9237" t="s">
        <v>1462</v>
      </c>
      <c r="AJ9237" t="s">
        <v>40</v>
      </c>
    </row>
    <row r="9238" spans="1:36" x14ac:dyDescent="0.25">
      <c r="A9238" t="s">
        <v>32</v>
      </c>
      <c r="B9238" t="s">
        <v>27794</v>
      </c>
      <c r="C9238">
        <f>YEAR(B9238)</f>
        <v>2025</v>
      </c>
      <c r="D9238">
        <v>69.8</v>
      </c>
      <c r="E9238">
        <v>53.6</v>
      </c>
      <c r="F9238">
        <v>62.2</v>
      </c>
      <c r="I9238">
        <v>69.8</v>
      </c>
      <c r="J9238">
        <v>53.6</v>
      </c>
      <c r="K9238">
        <v>62.2</v>
      </c>
      <c r="L9238">
        <v>55.5</v>
      </c>
      <c r="M9238">
        <v>79.099999999999994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20.8</v>
      </c>
      <c r="V9238">
        <v>9.1999999999999993</v>
      </c>
      <c r="W9238">
        <v>106.8</v>
      </c>
      <c r="X9238">
        <v>1011.8</v>
      </c>
      <c r="Y9238">
        <v>48.8</v>
      </c>
      <c r="Z9238">
        <v>6.2</v>
      </c>
      <c r="AA9238">
        <v>291.10000000000002</v>
      </c>
      <c r="AB9238">
        <v>25.1</v>
      </c>
      <c r="AC9238">
        <v>9</v>
      </c>
      <c r="AD9238">
        <v>0</v>
      </c>
      <c r="AE9238" t="s">
        <v>27795</v>
      </c>
      <c r="AF9238" t="s">
        <v>27796</v>
      </c>
      <c r="AG9238">
        <v>0.95</v>
      </c>
      <c r="AH9238" t="s">
        <v>36</v>
      </c>
      <c r="AI9238" t="s">
        <v>174</v>
      </c>
      <c r="AJ9238" t="s">
        <v>38</v>
      </c>
    </row>
    <row r="9239" spans="1:36" x14ac:dyDescent="0.25">
      <c r="A9239" t="s">
        <v>32</v>
      </c>
      <c r="B9239" t="s">
        <v>27797</v>
      </c>
      <c r="C9239">
        <f>YEAR(B9239)</f>
        <v>2025</v>
      </c>
      <c r="D9239">
        <v>69.8</v>
      </c>
      <c r="E9239">
        <v>57.2</v>
      </c>
      <c r="F9239">
        <v>63.6</v>
      </c>
      <c r="I9239">
        <v>69.8</v>
      </c>
      <c r="J9239">
        <v>57.2</v>
      </c>
      <c r="K9239">
        <v>63.6</v>
      </c>
      <c r="L9239">
        <v>57.7</v>
      </c>
      <c r="M9239">
        <v>81.5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16.100000000000001</v>
      </c>
      <c r="V9239">
        <v>11.4</v>
      </c>
      <c r="W9239">
        <v>99.1</v>
      </c>
      <c r="X9239">
        <v>1014.2</v>
      </c>
      <c r="Y9239">
        <v>61.3</v>
      </c>
      <c r="Z9239">
        <v>6.2</v>
      </c>
      <c r="AA9239">
        <v>221.3</v>
      </c>
      <c r="AB9239">
        <v>19</v>
      </c>
      <c r="AC9239">
        <v>7</v>
      </c>
      <c r="AD9239">
        <v>0</v>
      </c>
      <c r="AE9239" t="s">
        <v>27798</v>
      </c>
      <c r="AF9239" t="s">
        <v>27799</v>
      </c>
      <c r="AG9239">
        <v>0</v>
      </c>
      <c r="AH9239" t="s">
        <v>36</v>
      </c>
      <c r="AI9239" t="s">
        <v>37</v>
      </c>
      <c r="AJ9239" t="s">
        <v>38</v>
      </c>
    </row>
    <row r="9240" spans="1:36" x14ac:dyDescent="0.25">
      <c r="A9240" t="s">
        <v>32</v>
      </c>
      <c r="B9240" t="s">
        <v>27800</v>
      </c>
      <c r="C9240">
        <f>YEAR(B9240)</f>
        <v>2025</v>
      </c>
      <c r="D9240">
        <v>64.400000000000006</v>
      </c>
      <c r="E9240">
        <v>57.2</v>
      </c>
      <c r="F9240">
        <v>61.9</v>
      </c>
      <c r="I9240">
        <v>64.400000000000006</v>
      </c>
      <c r="J9240">
        <v>57.2</v>
      </c>
      <c r="K9240">
        <v>61.9</v>
      </c>
      <c r="L9240">
        <v>56.4</v>
      </c>
      <c r="M9240">
        <v>82.3</v>
      </c>
      <c r="O9240">
        <v>3.0000000000000001E-3</v>
      </c>
      <c r="P9240">
        <v>100</v>
      </c>
      <c r="Q9240">
        <v>4.17</v>
      </c>
      <c r="R9240" t="s">
        <v>40</v>
      </c>
      <c r="S9240">
        <v>0</v>
      </c>
      <c r="T9240">
        <v>0</v>
      </c>
      <c r="U9240">
        <v>28.9</v>
      </c>
      <c r="V9240">
        <v>20.8</v>
      </c>
      <c r="W9240">
        <v>325.2</v>
      </c>
      <c r="X9240">
        <v>1016.4</v>
      </c>
      <c r="Y9240">
        <v>85.3</v>
      </c>
      <c r="Z9240">
        <v>6.2</v>
      </c>
      <c r="AA9240">
        <v>208.1</v>
      </c>
      <c r="AB9240">
        <v>18</v>
      </c>
      <c r="AC9240">
        <v>8</v>
      </c>
      <c r="AD9240">
        <v>0</v>
      </c>
      <c r="AE9240" t="s">
        <v>27801</v>
      </c>
      <c r="AF9240" t="s">
        <v>27802</v>
      </c>
      <c r="AG9240">
        <v>0.02</v>
      </c>
      <c r="AH9240" t="s">
        <v>56</v>
      </c>
      <c r="AI9240" t="s">
        <v>78</v>
      </c>
      <c r="AJ9240" t="s">
        <v>40</v>
      </c>
    </row>
    <row r="9241" spans="1:36" x14ac:dyDescent="0.25">
      <c r="A9241" t="s">
        <v>32</v>
      </c>
      <c r="B9241" t="s">
        <v>27803</v>
      </c>
      <c r="C9241">
        <f>YEAR(B9241)</f>
        <v>2025</v>
      </c>
      <c r="D9241">
        <v>60.8</v>
      </c>
      <c r="E9241">
        <v>59</v>
      </c>
      <c r="F9241">
        <v>60.3</v>
      </c>
      <c r="I9241">
        <v>60.8</v>
      </c>
      <c r="J9241">
        <v>59</v>
      </c>
      <c r="K9241">
        <v>60.3</v>
      </c>
      <c r="L9241">
        <v>53.1</v>
      </c>
      <c r="M9241">
        <v>77.400000000000006</v>
      </c>
      <c r="O9241">
        <v>1E-3</v>
      </c>
      <c r="P9241">
        <v>100</v>
      </c>
      <c r="Q9241">
        <v>4.17</v>
      </c>
      <c r="R9241" t="s">
        <v>40</v>
      </c>
      <c r="S9241">
        <v>0</v>
      </c>
      <c r="T9241">
        <v>0</v>
      </c>
      <c r="U9241">
        <v>27.3</v>
      </c>
      <c r="V9241">
        <v>18.3</v>
      </c>
      <c r="W9241">
        <v>319.2</v>
      </c>
      <c r="X9241">
        <v>1015</v>
      </c>
      <c r="Y9241">
        <v>91</v>
      </c>
      <c r="Z9241">
        <v>6.2</v>
      </c>
      <c r="AA9241">
        <v>192.5</v>
      </c>
      <c r="AB9241">
        <v>16.5</v>
      </c>
      <c r="AC9241">
        <v>6</v>
      </c>
      <c r="AD9241">
        <v>0</v>
      </c>
      <c r="AE9241" t="s">
        <v>27804</v>
      </c>
      <c r="AF9241" t="s">
        <v>27805</v>
      </c>
      <c r="AG9241">
        <v>0.05</v>
      </c>
      <c r="AH9241" t="s">
        <v>43</v>
      </c>
      <c r="AI9241" t="s">
        <v>3291</v>
      </c>
      <c r="AJ9241" t="s">
        <v>40</v>
      </c>
    </row>
    <row r="9242" spans="1:36" x14ac:dyDescent="0.25">
      <c r="A9242" t="s">
        <v>32</v>
      </c>
      <c r="B9242" t="s">
        <v>27806</v>
      </c>
      <c r="C9242">
        <f>YEAR(B9242)</f>
        <v>2025</v>
      </c>
      <c r="D9242">
        <v>62.6</v>
      </c>
      <c r="E9242">
        <v>59</v>
      </c>
      <c r="F9242">
        <v>60.4</v>
      </c>
      <c r="I9242">
        <v>62.6</v>
      </c>
      <c r="J9242">
        <v>59</v>
      </c>
      <c r="K9242">
        <v>60.4</v>
      </c>
      <c r="L9242">
        <v>53</v>
      </c>
      <c r="M9242">
        <v>76.7</v>
      </c>
      <c r="O9242">
        <v>1E-3</v>
      </c>
      <c r="P9242">
        <v>100</v>
      </c>
      <c r="Q9242">
        <v>4.17</v>
      </c>
      <c r="R9242" t="s">
        <v>40</v>
      </c>
      <c r="S9242">
        <v>0</v>
      </c>
      <c r="T9242">
        <v>0</v>
      </c>
      <c r="U9242">
        <v>26.8</v>
      </c>
      <c r="V9242">
        <v>21.9</v>
      </c>
      <c r="W9242">
        <v>310.10000000000002</v>
      </c>
      <c r="X9242">
        <v>1012.5</v>
      </c>
      <c r="Y9242">
        <v>92</v>
      </c>
      <c r="Z9242">
        <v>6.2</v>
      </c>
      <c r="AA9242">
        <v>244.6</v>
      </c>
      <c r="AB9242">
        <v>21.1</v>
      </c>
      <c r="AC9242">
        <v>8</v>
      </c>
      <c r="AD9242">
        <v>0</v>
      </c>
      <c r="AE9242" t="s">
        <v>27807</v>
      </c>
      <c r="AF9242" t="s">
        <v>27808</v>
      </c>
      <c r="AG9242">
        <v>0.09</v>
      </c>
      <c r="AH9242" t="s">
        <v>43</v>
      </c>
      <c r="AI9242" t="s">
        <v>184</v>
      </c>
      <c r="AJ9242" t="s">
        <v>40</v>
      </c>
    </row>
    <row r="9243" spans="1:36" x14ac:dyDescent="0.25">
      <c r="A9243" t="s">
        <v>32</v>
      </c>
      <c r="B9243" t="s">
        <v>27809</v>
      </c>
      <c r="C9243">
        <f>YEAR(B9243)</f>
        <v>2025</v>
      </c>
      <c r="D9243">
        <v>62.6</v>
      </c>
      <c r="E9243">
        <v>55.4</v>
      </c>
      <c r="F9243">
        <v>59</v>
      </c>
      <c r="I9243">
        <v>62.6</v>
      </c>
      <c r="J9243">
        <v>55.4</v>
      </c>
      <c r="K9243">
        <v>59</v>
      </c>
      <c r="L9243">
        <v>52.3</v>
      </c>
      <c r="M9243">
        <v>79</v>
      </c>
      <c r="O9243">
        <v>0.10100000000000001</v>
      </c>
      <c r="P9243">
        <v>100</v>
      </c>
      <c r="Q9243">
        <v>8.33</v>
      </c>
      <c r="R9243" t="s">
        <v>40</v>
      </c>
      <c r="S9243">
        <v>0</v>
      </c>
      <c r="T9243">
        <v>0</v>
      </c>
      <c r="U9243">
        <v>32.9</v>
      </c>
      <c r="V9243">
        <v>27.7</v>
      </c>
      <c r="W9243">
        <v>299.89999999999998</v>
      </c>
      <c r="X9243">
        <v>1009.7</v>
      </c>
      <c r="Y9243">
        <v>96.5</v>
      </c>
      <c r="Z9243">
        <v>5.9</v>
      </c>
      <c r="AA9243">
        <v>96.9</v>
      </c>
      <c r="AB9243">
        <v>8.4</v>
      </c>
      <c r="AC9243">
        <v>3</v>
      </c>
      <c r="AD9243">
        <v>0</v>
      </c>
      <c r="AE9243" t="s">
        <v>27810</v>
      </c>
      <c r="AF9243" t="s">
        <v>27811</v>
      </c>
      <c r="AG9243">
        <v>0.12</v>
      </c>
      <c r="AH9243" t="s">
        <v>43</v>
      </c>
      <c r="AI9243" t="s">
        <v>1063</v>
      </c>
      <c r="AJ9243" t="s">
        <v>40</v>
      </c>
    </row>
    <row r="9244" spans="1:36" x14ac:dyDescent="0.25">
      <c r="A9244" t="s">
        <v>32</v>
      </c>
      <c r="B9244" t="s">
        <v>27812</v>
      </c>
      <c r="C9244">
        <f>YEAR(B9244)</f>
        <v>2025</v>
      </c>
      <c r="D9244">
        <v>64.400000000000006</v>
      </c>
      <c r="E9244">
        <v>59</v>
      </c>
      <c r="F9244">
        <v>62</v>
      </c>
      <c r="I9244">
        <v>64.400000000000006</v>
      </c>
      <c r="J9244">
        <v>59</v>
      </c>
      <c r="K9244">
        <v>62</v>
      </c>
      <c r="L9244">
        <v>55.9</v>
      </c>
      <c r="M9244">
        <v>80.5</v>
      </c>
      <c r="O9244">
        <v>7.5999999999999998E-2</v>
      </c>
      <c r="P9244">
        <v>100</v>
      </c>
      <c r="Q9244">
        <v>12.5</v>
      </c>
      <c r="R9244" t="s">
        <v>40</v>
      </c>
      <c r="S9244">
        <v>0</v>
      </c>
      <c r="T9244">
        <v>0</v>
      </c>
      <c r="U9244">
        <v>39.1</v>
      </c>
      <c r="V9244">
        <v>23</v>
      </c>
      <c r="W9244">
        <v>317.3</v>
      </c>
      <c r="X9244">
        <v>1013.2</v>
      </c>
      <c r="Y9244">
        <v>84.8</v>
      </c>
      <c r="Z9244">
        <v>6</v>
      </c>
      <c r="AA9244">
        <v>217.2</v>
      </c>
      <c r="AB9244">
        <v>18.8</v>
      </c>
      <c r="AC9244">
        <v>7</v>
      </c>
      <c r="AD9244">
        <v>0</v>
      </c>
      <c r="AE9244" t="s">
        <v>27813</v>
      </c>
      <c r="AF9244" t="s">
        <v>27814</v>
      </c>
      <c r="AG9244">
        <v>0.15</v>
      </c>
      <c r="AH9244" t="s">
        <v>56</v>
      </c>
      <c r="AI9244" t="s">
        <v>111</v>
      </c>
      <c r="AJ9244" t="s">
        <v>40</v>
      </c>
    </row>
    <row r="9245" spans="1:36" x14ac:dyDescent="0.25">
      <c r="A9245" t="s">
        <v>32</v>
      </c>
      <c r="B9245" t="s">
        <v>27815</v>
      </c>
      <c r="C9245">
        <f>YEAR(B9245)</f>
        <v>2025</v>
      </c>
      <c r="D9245">
        <v>68</v>
      </c>
      <c r="E9245">
        <v>59</v>
      </c>
      <c r="F9245">
        <v>64.599999999999994</v>
      </c>
      <c r="I9245">
        <v>68</v>
      </c>
      <c r="J9245">
        <v>59</v>
      </c>
      <c r="K9245">
        <v>64.599999999999994</v>
      </c>
      <c r="L9245">
        <v>54.5</v>
      </c>
      <c r="M9245">
        <v>70.099999999999994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36</v>
      </c>
      <c r="V9245">
        <v>20.8</v>
      </c>
      <c r="W9245">
        <v>308.60000000000002</v>
      </c>
      <c r="X9245">
        <v>1015.9</v>
      </c>
      <c r="Y9245">
        <v>34.200000000000003</v>
      </c>
      <c r="Z9245">
        <v>6.2</v>
      </c>
      <c r="AA9245">
        <v>294.8</v>
      </c>
      <c r="AB9245">
        <v>25.3</v>
      </c>
      <c r="AC9245">
        <v>9</v>
      </c>
      <c r="AD9245">
        <v>0</v>
      </c>
      <c r="AE9245" t="s">
        <v>27816</v>
      </c>
      <c r="AF9245" t="s">
        <v>27817</v>
      </c>
      <c r="AG9245">
        <v>0.19</v>
      </c>
      <c r="AH9245" t="s">
        <v>36</v>
      </c>
      <c r="AI9245" t="s">
        <v>37</v>
      </c>
      <c r="AJ9245" t="s">
        <v>38</v>
      </c>
    </row>
    <row r="9246" spans="1:36" x14ac:dyDescent="0.25">
      <c r="A9246" t="s">
        <v>32</v>
      </c>
      <c r="B9246" t="s">
        <v>27818</v>
      </c>
      <c r="C9246">
        <f>YEAR(B9246)</f>
        <v>2025</v>
      </c>
      <c r="D9246">
        <v>73.400000000000006</v>
      </c>
      <c r="E9246">
        <v>51.8</v>
      </c>
      <c r="F9246">
        <v>64.5</v>
      </c>
      <c r="I9246">
        <v>73.400000000000006</v>
      </c>
      <c r="J9246">
        <v>51.8</v>
      </c>
      <c r="K9246">
        <v>64.5</v>
      </c>
      <c r="L9246">
        <v>48.7</v>
      </c>
      <c r="M9246">
        <v>58.8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19.899999999999999</v>
      </c>
      <c r="V9246">
        <v>11.4</v>
      </c>
      <c r="W9246">
        <v>150.9</v>
      </c>
      <c r="X9246">
        <v>1014.1</v>
      </c>
      <c r="Y9246">
        <v>26.7</v>
      </c>
      <c r="Z9246">
        <v>6.2</v>
      </c>
      <c r="AA9246">
        <v>318.10000000000002</v>
      </c>
      <c r="AB9246">
        <v>27.4</v>
      </c>
      <c r="AC9246">
        <v>10</v>
      </c>
      <c r="AD9246">
        <v>0</v>
      </c>
      <c r="AE9246" t="s">
        <v>27819</v>
      </c>
      <c r="AF9246" t="s">
        <v>27820</v>
      </c>
      <c r="AG9246">
        <v>0.25</v>
      </c>
      <c r="AH9246" t="s">
        <v>36</v>
      </c>
      <c r="AI9246" t="s">
        <v>37</v>
      </c>
      <c r="AJ9246" t="s">
        <v>38</v>
      </c>
    </row>
    <row r="9247" spans="1:36" x14ac:dyDescent="0.25">
      <c r="A9247" t="s">
        <v>32</v>
      </c>
      <c r="B9247" t="s">
        <v>27821</v>
      </c>
      <c r="C9247">
        <f>YEAR(B9247)</f>
        <v>2025</v>
      </c>
      <c r="D9247">
        <v>78.8</v>
      </c>
      <c r="E9247">
        <v>59</v>
      </c>
      <c r="F9247">
        <v>69.099999999999994</v>
      </c>
      <c r="I9247">
        <v>78.8</v>
      </c>
      <c r="J9247">
        <v>59</v>
      </c>
      <c r="K9247">
        <v>69.099999999999994</v>
      </c>
      <c r="L9247">
        <v>52.4</v>
      </c>
      <c r="M9247">
        <v>56.7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20.399999999999999</v>
      </c>
      <c r="V9247">
        <v>20.7</v>
      </c>
      <c r="W9247">
        <v>220</v>
      </c>
      <c r="X9247">
        <v>1012.6</v>
      </c>
      <c r="Y9247">
        <v>24.7</v>
      </c>
      <c r="Z9247">
        <v>6.2</v>
      </c>
      <c r="AA9247">
        <v>308.3</v>
      </c>
      <c r="AB9247">
        <v>26.4</v>
      </c>
      <c r="AC9247">
        <v>10</v>
      </c>
      <c r="AD9247">
        <v>0</v>
      </c>
      <c r="AE9247" t="s">
        <v>27822</v>
      </c>
      <c r="AF9247" t="s">
        <v>27823</v>
      </c>
      <c r="AG9247">
        <v>0.25</v>
      </c>
      <c r="AH9247" t="s">
        <v>36</v>
      </c>
      <c r="AI9247" t="s">
        <v>174</v>
      </c>
      <c r="AJ9247" t="s">
        <v>38</v>
      </c>
    </row>
    <row r="9248" spans="1:36" x14ac:dyDescent="0.25">
      <c r="A9248" t="s">
        <v>32</v>
      </c>
      <c r="B9248" t="s">
        <v>27824</v>
      </c>
      <c r="C9248">
        <f>YEAR(B9248)</f>
        <v>2025</v>
      </c>
      <c r="D9248">
        <v>82.4</v>
      </c>
      <c r="E9248">
        <v>64.400000000000006</v>
      </c>
      <c r="F9248">
        <v>71.900000000000006</v>
      </c>
      <c r="I9248">
        <v>81.8</v>
      </c>
      <c r="J9248">
        <v>64.400000000000006</v>
      </c>
      <c r="K9248">
        <v>71.900000000000006</v>
      </c>
      <c r="L9248">
        <v>56.5</v>
      </c>
      <c r="M9248">
        <v>59.7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17.2</v>
      </c>
      <c r="V9248">
        <v>20.8</v>
      </c>
      <c r="W9248">
        <v>138.69999999999999</v>
      </c>
      <c r="X9248">
        <v>1014.4</v>
      </c>
      <c r="Y9248">
        <v>11.2</v>
      </c>
      <c r="Z9248">
        <v>6.2</v>
      </c>
      <c r="AA9248">
        <v>306.60000000000002</v>
      </c>
      <c r="AB9248">
        <v>26.4</v>
      </c>
      <c r="AC9248">
        <v>9</v>
      </c>
      <c r="AD9248">
        <v>0</v>
      </c>
      <c r="AE9248" t="s">
        <v>27825</v>
      </c>
      <c r="AF9248" t="s">
        <v>27826</v>
      </c>
      <c r="AG9248">
        <v>0.28999999999999998</v>
      </c>
      <c r="AH9248" t="s">
        <v>330</v>
      </c>
      <c r="AI9248" t="s">
        <v>9140</v>
      </c>
      <c r="AJ9248" t="s">
        <v>331</v>
      </c>
    </row>
    <row r="9249" spans="1:36" x14ac:dyDescent="0.25">
      <c r="A9249" t="s">
        <v>32</v>
      </c>
      <c r="B9249" t="s">
        <v>27827</v>
      </c>
      <c r="C9249">
        <f>YEAR(B9249)</f>
        <v>2025</v>
      </c>
      <c r="D9249">
        <v>95</v>
      </c>
      <c r="E9249">
        <v>75.2</v>
      </c>
      <c r="F9249">
        <v>83.4</v>
      </c>
      <c r="I9249">
        <v>93.8</v>
      </c>
      <c r="J9249">
        <v>75.2</v>
      </c>
      <c r="K9249">
        <v>82.9</v>
      </c>
      <c r="L9249">
        <v>53.3</v>
      </c>
      <c r="M9249">
        <v>35.799999999999997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43.8</v>
      </c>
      <c r="V9249">
        <v>32.200000000000003</v>
      </c>
      <c r="W9249">
        <v>165.3</v>
      </c>
      <c r="X9249">
        <v>1013.2</v>
      </c>
      <c r="Y9249">
        <v>32.700000000000003</v>
      </c>
      <c r="Z9249">
        <v>6.2</v>
      </c>
      <c r="AA9249">
        <v>275</v>
      </c>
      <c r="AB9249">
        <v>23.8</v>
      </c>
      <c r="AC9249">
        <v>9</v>
      </c>
      <c r="AD9249">
        <v>0</v>
      </c>
      <c r="AE9249" t="s">
        <v>27828</v>
      </c>
      <c r="AF9249" t="s">
        <v>27829</v>
      </c>
      <c r="AG9249">
        <v>0.32</v>
      </c>
      <c r="AH9249" t="s">
        <v>36</v>
      </c>
      <c r="AI9249" t="s">
        <v>37</v>
      </c>
      <c r="AJ9249" t="s">
        <v>344</v>
      </c>
    </row>
    <row r="9250" spans="1:36" x14ac:dyDescent="0.25">
      <c r="A9250" t="s">
        <v>32</v>
      </c>
      <c r="B9250" t="s">
        <v>27830</v>
      </c>
      <c r="C9250">
        <f>YEAR(B9250)</f>
        <v>2025</v>
      </c>
      <c r="D9250">
        <v>84.2</v>
      </c>
      <c r="E9250">
        <v>69.8</v>
      </c>
      <c r="F9250">
        <v>75.400000000000006</v>
      </c>
      <c r="I9250">
        <v>82.2</v>
      </c>
      <c r="J9250">
        <v>69.8</v>
      </c>
      <c r="K9250">
        <v>75.099999999999994</v>
      </c>
      <c r="L9250">
        <v>59.8</v>
      </c>
      <c r="M9250">
        <v>61.1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28.9</v>
      </c>
      <c r="V9250">
        <v>23</v>
      </c>
      <c r="W9250">
        <v>168.7</v>
      </c>
      <c r="X9250">
        <v>1011.4</v>
      </c>
      <c r="Y9250">
        <v>58.4</v>
      </c>
      <c r="Z9250">
        <v>6.2</v>
      </c>
      <c r="AA9250">
        <v>295</v>
      </c>
      <c r="AB9250">
        <v>25.4</v>
      </c>
      <c r="AC9250">
        <v>9</v>
      </c>
      <c r="AD9250">
        <v>0</v>
      </c>
      <c r="AE9250" t="s">
        <v>27831</v>
      </c>
      <c r="AF9250" t="s">
        <v>27832</v>
      </c>
      <c r="AG9250">
        <v>0.35</v>
      </c>
      <c r="AH9250" t="s">
        <v>36</v>
      </c>
      <c r="AI9250" t="s">
        <v>37</v>
      </c>
      <c r="AJ9250" t="s">
        <v>38</v>
      </c>
    </row>
    <row r="9251" spans="1:36" x14ac:dyDescent="0.25">
      <c r="A9251" t="s">
        <v>32</v>
      </c>
      <c r="B9251" t="s">
        <v>27833</v>
      </c>
      <c r="C9251">
        <f>YEAR(B9251)</f>
        <v>2025</v>
      </c>
      <c r="D9251">
        <v>95</v>
      </c>
      <c r="E9251">
        <v>68.099999999999994</v>
      </c>
      <c r="F9251">
        <v>83.7</v>
      </c>
      <c r="I9251">
        <v>96.2</v>
      </c>
      <c r="J9251">
        <v>68.099999999999994</v>
      </c>
      <c r="K9251">
        <v>83.8</v>
      </c>
      <c r="L9251">
        <v>59.7</v>
      </c>
      <c r="M9251">
        <v>46.4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36.9</v>
      </c>
      <c r="V9251">
        <v>25.3</v>
      </c>
      <c r="W9251">
        <v>170.4</v>
      </c>
      <c r="X9251">
        <v>1009.8</v>
      </c>
      <c r="Y9251">
        <v>54.4</v>
      </c>
      <c r="Z9251">
        <v>5.9</v>
      </c>
      <c r="AA9251">
        <v>306.8</v>
      </c>
      <c r="AB9251">
        <v>26.4</v>
      </c>
      <c r="AC9251">
        <v>9</v>
      </c>
      <c r="AD9251">
        <v>0</v>
      </c>
      <c r="AE9251" t="s">
        <v>27834</v>
      </c>
      <c r="AF9251" t="s">
        <v>27835</v>
      </c>
      <c r="AG9251">
        <v>0.39</v>
      </c>
      <c r="AH9251" t="s">
        <v>36</v>
      </c>
      <c r="AI9251" t="s">
        <v>37</v>
      </c>
      <c r="AJ9251" t="s">
        <v>38</v>
      </c>
    </row>
    <row r="9252" spans="1:36" x14ac:dyDescent="0.25">
      <c r="A9252" t="s">
        <v>32</v>
      </c>
      <c r="B9252" t="s">
        <v>27836</v>
      </c>
      <c r="C9252">
        <f>YEAR(B9252)</f>
        <v>2025</v>
      </c>
      <c r="D9252">
        <v>84.2</v>
      </c>
      <c r="E9252">
        <v>68</v>
      </c>
      <c r="F9252">
        <v>73.900000000000006</v>
      </c>
      <c r="I9252">
        <v>85</v>
      </c>
      <c r="J9252">
        <v>68</v>
      </c>
      <c r="K9252">
        <v>74</v>
      </c>
      <c r="L9252">
        <v>63.8</v>
      </c>
      <c r="M9252">
        <v>72.900000000000006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30</v>
      </c>
      <c r="V9252">
        <v>24.1</v>
      </c>
      <c r="W9252">
        <v>261.7</v>
      </c>
      <c r="X9252">
        <v>1010.9</v>
      </c>
      <c r="Y9252">
        <v>32.4</v>
      </c>
      <c r="Z9252">
        <v>5.9</v>
      </c>
      <c r="AA9252">
        <v>285.5</v>
      </c>
      <c r="AB9252">
        <v>24.7</v>
      </c>
      <c r="AC9252">
        <v>9</v>
      </c>
      <c r="AD9252">
        <v>0</v>
      </c>
      <c r="AE9252" t="s">
        <v>27837</v>
      </c>
      <c r="AF9252" t="s">
        <v>27838</v>
      </c>
      <c r="AG9252">
        <v>0.42</v>
      </c>
      <c r="AH9252" t="s">
        <v>36</v>
      </c>
      <c r="AI9252" t="s">
        <v>37</v>
      </c>
      <c r="AJ9252" t="s">
        <v>38</v>
      </c>
    </row>
    <row r="9253" spans="1:36" x14ac:dyDescent="0.25">
      <c r="A9253" t="s">
        <v>32</v>
      </c>
      <c r="B9253" t="s">
        <v>27839</v>
      </c>
      <c r="C9253">
        <f>YEAR(B9253)</f>
        <v>2025</v>
      </c>
      <c r="D9253">
        <v>69.8</v>
      </c>
      <c r="E9253">
        <v>60.8</v>
      </c>
      <c r="F9253">
        <v>66.599999999999994</v>
      </c>
      <c r="I9253">
        <v>69.8</v>
      </c>
      <c r="J9253">
        <v>60.8</v>
      </c>
      <c r="K9253">
        <v>66.599999999999994</v>
      </c>
      <c r="L9253">
        <v>60.4</v>
      </c>
      <c r="M9253">
        <v>80.7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24.2</v>
      </c>
      <c r="V9253">
        <v>15</v>
      </c>
      <c r="W9253">
        <v>310.2</v>
      </c>
      <c r="X9253">
        <v>1013.9</v>
      </c>
      <c r="Y9253">
        <v>19</v>
      </c>
      <c r="Z9253">
        <v>6.2</v>
      </c>
      <c r="AA9253">
        <v>289.2</v>
      </c>
      <c r="AB9253">
        <v>25</v>
      </c>
      <c r="AC9253">
        <v>9</v>
      </c>
      <c r="AD9253">
        <v>0</v>
      </c>
      <c r="AE9253" t="s">
        <v>27840</v>
      </c>
      <c r="AF9253" t="s">
        <v>27841</v>
      </c>
      <c r="AG9253">
        <v>0.46</v>
      </c>
      <c r="AH9253" t="s">
        <v>330</v>
      </c>
      <c r="AI9253" t="s">
        <v>9140</v>
      </c>
      <c r="AJ9253" t="s">
        <v>331</v>
      </c>
    </row>
    <row r="9254" spans="1:36" x14ac:dyDescent="0.25">
      <c r="A9254" t="s">
        <v>32</v>
      </c>
      <c r="B9254" t="s">
        <v>27842</v>
      </c>
      <c r="C9254">
        <f>YEAR(B9254)</f>
        <v>2025</v>
      </c>
      <c r="D9254">
        <v>73.5</v>
      </c>
      <c r="E9254">
        <v>57.2</v>
      </c>
      <c r="F9254">
        <v>65</v>
      </c>
      <c r="I9254">
        <v>73.5</v>
      </c>
      <c r="J9254">
        <v>57.2</v>
      </c>
      <c r="K9254">
        <v>65</v>
      </c>
      <c r="L9254">
        <v>57.1</v>
      </c>
      <c r="M9254">
        <v>75.900000000000006</v>
      </c>
      <c r="O9254">
        <v>1.2E-2</v>
      </c>
      <c r="P9254">
        <v>100</v>
      </c>
      <c r="Q9254">
        <v>4.17</v>
      </c>
      <c r="R9254" t="s">
        <v>40</v>
      </c>
      <c r="S9254">
        <v>0</v>
      </c>
      <c r="T9254">
        <v>0</v>
      </c>
      <c r="U9254">
        <v>23</v>
      </c>
      <c r="V9254">
        <v>12.7</v>
      </c>
      <c r="W9254">
        <v>107.4</v>
      </c>
      <c r="X9254">
        <v>1010.4</v>
      </c>
      <c r="Y9254">
        <v>60.2</v>
      </c>
      <c r="Z9254">
        <v>6.2</v>
      </c>
      <c r="AA9254">
        <v>249.4</v>
      </c>
      <c r="AB9254">
        <v>21.5</v>
      </c>
      <c r="AC9254">
        <v>9</v>
      </c>
      <c r="AD9254">
        <v>0</v>
      </c>
      <c r="AE9254" t="s">
        <v>27843</v>
      </c>
      <c r="AF9254" t="s">
        <v>27844</v>
      </c>
      <c r="AG9254">
        <v>0.5</v>
      </c>
      <c r="AH9254" t="s">
        <v>56</v>
      </c>
      <c r="AI9254" t="s">
        <v>61</v>
      </c>
      <c r="AJ9254" t="s">
        <v>40</v>
      </c>
    </row>
    <row r="9255" spans="1:36" x14ac:dyDescent="0.25">
      <c r="A9255" t="s">
        <v>32</v>
      </c>
      <c r="B9255" t="s">
        <v>27845</v>
      </c>
      <c r="C9255">
        <f>YEAR(B9255)</f>
        <v>2025</v>
      </c>
      <c r="D9255">
        <v>71.599999999999994</v>
      </c>
      <c r="E9255">
        <v>64.400000000000006</v>
      </c>
      <c r="F9255">
        <v>67.400000000000006</v>
      </c>
      <c r="I9255">
        <v>71.599999999999994</v>
      </c>
      <c r="J9255">
        <v>64.400000000000006</v>
      </c>
      <c r="K9255">
        <v>67.400000000000006</v>
      </c>
      <c r="L9255">
        <v>60.4</v>
      </c>
      <c r="M9255">
        <v>78.7</v>
      </c>
      <c r="O9255">
        <v>8.0000000000000002E-3</v>
      </c>
      <c r="P9255">
        <v>100</v>
      </c>
      <c r="Q9255">
        <v>4.17</v>
      </c>
      <c r="R9255" t="s">
        <v>40</v>
      </c>
      <c r="S9255">
        <v>0</v>
      </c>
      <c r="T9255">
        <v>0</v>
      </c>
      <c r="U9255">
        <v>25.9</v>
      </c>
      <c r="V9255">
        <v>13.9</v>
      </c>
      <c r="W9255">
        <v>312.3</v>
      </c>
      <c r="X9255">
        <v>1010</v>
      </c>
      <c r="Y9255">
        <v>47</v>
      </c>
      <c r="Z9255">
        <v>6.2</v>
      </c>
      <c r="AA9255">
        <v>290.3</v>
      </c>
      <c r="AB9255">
        <v>25.2</v>
      </c>
      <c r="AC9255">
        <v>9</v>
      </c>
      <c r="AD9255">
        <v>0</v>
      </c>
      <c r="AE9255" t="s">
        <v>27846</v>
      </c>
      <c r="AF9255" t="s">
        <v>27847</v>
      </c>
      <c r="AG9255">
        <v>0.52</v>
      </c>
      <c r="AH9255" t="s">
        <v>56</v>
      </c>
      <c r="AI9255" t="s">
        <v>2557</v>
      </c>
      <c r="AJ9255" t="s">
        <v>40</v>
      </c>
    </row>
    <row r="9256" spans="1:36" x14ac:dyDescent="0.25">
      <c r="A9256" t="s">
        <v>32</v>
      </c>
      <c r="B9256" t="s">
        <v>27848</v>
      </c>
      <c r="C9256">
        <f>YEAR(B9256)</f>
        <v>2025</v>
      </c>
      <c r="D9256">
        <v>71.599999999999994</v>
      </c>
      <c r="E9256">
        <v>59</v>
      </c>
      <c r="F9256">
        <v>66.8</v>
      </c>
      <c r="I9256">
        <v>71.599999999999994</v>
      </c>
      <c r="J9256">
        <v>59</v>
      </c>
      <c r="K9256">
        <v>66.8</v>
      </c>
      <c r="L9256">
        <v>57.3</v>
      </c>
      <c r="M9256">
        <v>72.099999999999994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26.8</v>
      </c>
      <c r="V9256">
        <v>13.9</v>
      </c>
      <c r="W9256">
        <v>318.5</v>
      </c>
      <c r="X9256">
        <v>1015</v>
      </c>
      <c r="Y9256">
        <v>30.7</v>
      </c>
      <c r="Z9256">
        <v>6.2</v>
      </c>
      <c r="AA9256">
        <v>306.3</v>
      </c>
      <c r="AB9256">
        <v>26.5</v>
      </c>
      <c r="AC9256">
        <v>9</v>
      </c>
      <c r="AD9256">
        <v>0</v>
      </c>
      <c r="AE9256" t="s">
        <v>27849</v>
      </c>
      <c r="AF9256" t="s">
        <v>27850</v>
      </c>
      <c r="AG9256">
        <v>0.56000000000000005</v>
      </c>
      <c r="AH9256" t="s">
        <v>36</v>
      </c>
      <c r="AI9256" t="s">
        <v>37</v>
      </c>
      <c r="AJ9256" t="s">
        <v>38</v>
      </c>
    </row>
    <row r="9257" spans="1:36" x14ac:dyDescent="0.25">
      <c r="A9257" t="s">
        <v>32</v>
      </c>
      <c r="B9257" t="s">
        <v>27851</v>
      </c>
      <c r="C9257">
        <f>YEAR(B9257)</f>
        <v>2025</v>
      </c>
      <c r="D9257">
        <v>71.599999999999994</v>
      </c>
      <c r="E9257">
        <v>55.3</v>
      </c>
      <c r="F9257">
        <v>64.2</v>
      </c>
      <c r="I9257">
        <v>71.599999999999994</v>
      </c>
      <c r="J9257">
        <v>55.3</v>
      </c>
      <c r="K9257">
        <v>64.2</v>
      </c>
      <c r="L9257">
        <v>53.1</v>
      </c>
      <c r="M9257">
        <v>67.8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20.8</v>
      </c>
      <c r="V9257">
        <v>23</v>
      </c>
      <c r="W9257">
        <v>128.9</v>
      </c>
      <c r="X9257">
        <v>1015.2</v>
      </c>
      <c r="Y9257">
        <v>43.4</v>
      </c>
      <c r="Z9257">
        <v>6.2</v>
      </c>
      <c r="AA9257">
        <v>281.7</v>
      </c>
      <c r="AB9257">
        <v>24.2</v>
      </c>
      <c r="AC9257">
        <v>9</v>
      </c>
      <c r="AD9257">
        <v>0</v>
      </c>
      <c r="AE9257" t="s">
        <v>27852</v>
      </c>
      <c r="AF9257" t="s">
        <v>27853</v>
      </c>
      <c r="AG9257">
        <v>0.59</v>
      </c>
      <c r="AH9257" t="s">
        <v>36</v>
      </c>
      <c r="AI9257" t="s">
        <v>37</v>
      </c>
      <c r="AJ9257" t="s">
        <v>38</v>
      </c>
    </row>
    <row r="9258" spans="1:36" x14ac:dyDescent="0.25">
      <c r="A9258" t="s">
        <v>32</v>
      </c>
      <c r="B9258" t="s">
        <v>27854</v>
      </c>
      <c r="C9258">
        <f>YEAR(B9258)</f>
        <v>2025</v>
      </c>
      <c r="D9258">
        <v>80.599999999999994</v>
      </c>
      <c r="E9258">
        <v>68</v>
      </c>
      <c r="F9258">
        <v>73.900000000000006</v>
      </c>
      <c r="I9258">
        <v>81.5</v>
      </c>
      <c r="J9258">
        <v>68</v>
      </c>
      <c r="K9258">
        <v>73.900000000000006</v>
      </c>
      <c r="L9258">
        <v>58.3</v>
      </c>
      <c r="M9258">
        <v>58.9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55.3</v>
      </c>
      <c r="V9258">
        <v>38</v>
      </c>
      <c r="W9258">
        <v>162.80000000000001</v>
      </c>
      <c r="X9258">
        <v>1007</v>
      </c>
      <c r="Y9258">
        <v>41</v>
      </c>
      <c r="Z9258">
        <v>4.9000000000000004</v>
      </c>
      <c r="AA9258">
        <v>287.2</v>
      </c>
      <c r="AB9258">
        <v>24.8</v>
      </c>
      <c r="AC9258">
        <v>9</v>
      </c>
      <c r="AD9258">
        <v>0</v>
      </c>
      <c r="AE9258" t="s">
        <v>27855</v>
      </c>
      <c r="AF9258" t="s">
        <v>27856</v>
      </c>
      <c r="AG9258">
        <v>0.63</v>
      </c>
      <c r="AH9258" t="s">
        <v>36</v>
      </c>
      <c r="AI9258" t="s">
        <v>37</v>
      </c>
      <c r="AJ9258" t="s">
        <v>344</v>
      </c>
    </row>
    <row r="9259" spans="1:36" x14ac:dyDescent="0.25">
      <c r="A9259" t="s">
        <v>32</v>
      </c>
      <c r="B9259" t="s">
        <v>27857</v>
      </c>
      <c r="C9259">
        <f>YEAR(B9259)</f>
        <v>2025</v>
      </c>
      <c r="D9259">
        <v>75.2</v>
      </c>
      <c r="E9259">
        <v>62.6</v>
      </c>
      <c r="F9259">
        <v>70.099999999999994</v>
      </c>
      <c r="I9259">
        <v>75.2</v>
      </c>
      <c r="J9259">
        <v>62.6</v>
      </c>
      <c r="K9259">
        <v>70.099999999999994</v>
      </c>
      <c r="L9259">
        <v>61.7</v>
      </c>
      <c r="M9259">
        <v>75.3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28.9</v>
      </c>
      <c r="V9259">
        <v>16.100000000000001</v>
      </c>
      <c r="W9259">
        <v>274.60000000000002</v>
      </c>
      <c r="X9259">
        <v>1013.3</v>
      </c>
      <c r="Y9259">
        <v>31.2</v>
      </c>
      <c r="Z9259">
        <v>5.8</v>
      </c>
      <c r="AA9259">
        <v>259.60000000000002</v>
      </c>
      <c r="AB9259">
        <v>22.6</v>
      </c>
      <c r="AC9259">
        <v>8</v>
      </c>
      <c r="AD9259">
        <v>0</v>
      </c>
      <c r="AE9259" t="s">
        <v>27858</v>
      </c>
      <c r="AF9259" t="s">
        <v>27859</v>
      </c>
      <c r="AG9259">
        <v>0.66</v>
      </c>
      <c r="AH9259" t="s">
        <v>36</v>
      </c>
      <c r="AI9259" t="s">
        <v>37</v>
      </c>
      <c r="AJ9259" t="s">
        <v>38</v>
      </c>
    </row>
    <row r="9260" spans="1:36" x14ac:dyDescent="0.25">
      <c r="A9260" t="s">
        <v>32</v>
      </c>
      <c r="B9260" t="s">
        <v>27860</v>
      </c>
      <c r="C9260">
        <f>YEAR(B9260)</f>
        <v>2025</v>
      </c>
      <c r="D9260">
        <v>73.400000000000006</v>
      </c>
      <c r="E9260">
        <v>62.6</v>
      </c>
      <c r="F9260">
        <v>67.900000000000006</v>
      </c>
      <c r="I9260">
        <v>73.400000000000006</v>
      </c>
      <c r="J9260">
        <v>62.6</v>
      </c>
      <c r="K9260">
        <v>67.900000000000006</v>
      </c>
      <c r="L9260">
        <v>60.7</v>
      </c>
      <c r="M9260">
        <v>78.599999999999994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26.6</v>
      </c>
      <c r="V9260">
        <v>19.7</v>
      </c>
      <c r="W9260">
        <v>301.3</v>
      </c>
      <c r="X9260">
        <v>1019.1</v>
      </c>
      <c r="Y9260">
        <v>26.7</v>
      </c>
      <c r="Z9260">
        <v>6.2</v>
      </c>
      <c r="AA9260">
        <v>326</v>
      </c>
      <c r="AB9260">
        <v>28.1</v>
      </c>
      <c r="AC9260">
        <v>10</v>
      </c>
      <c r="AD9260">
        <v>0</v>
      </c>
      <c r="AE9260" t="s">
        <v>27861</v>
      </c>
      <c r="AF9260" t="s">
        <v>27862</v>
      </c>
      <c r="AG9260">
        <v>0.7</v>
      </c>
      <c r="AH9260" t="s">
        <v>36</v>
      </c>
      <c r="AI9260" t="s">
        <v>37</v>
      </c>
      <c r="AJ9260" t="s">
        <v>38</v>
      </c>
    </row>
    <row r="9261" spans="1:36" x14ac:dyDescent="0.25">
      <c r="A9261" t="s">
        <v>32</v>
      </c>
      <c r="B9261" t="s">
        <v>27863</v>
      </c>
      <c r="C9261">
        <f>YEAR(B9261)</f>
        <v>2025</v>
      </c>
      <c r="D9261">
        <v>71.599999999999994</v>
      </c>
      <c r="E9261">
        <v>57.2</v>
      </c>
      <c r="F9261">
        <v>65.7</v>
      </c>
      <c r="I9261">
        <v>71.599999999999994</v>
      </c>
      <c r="J9261">
        <v>57.2</v>
      </c>
      <c r="K9261">
        <v>65.7</v>
      </c>
      <c r="L9261">
        <v>57</v>
      </c>
      <c r="M9261">
        <v>74.5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23</v>
      </c>
      <c r="V9261">
        <v>16.100000000000001</v>
      </c>
      <c r="W9261">
        <v>288.2</v>
      </c>
      <c r="X9261">
        <v>1020.1</v>
      </c>
      <c r="Y9261">
        <v>7.8</v>
      </c>
      <c r="Z9261">
        <v>6.2</v>
      </c>
      <c r="AA9261">
        <v>334.7</v>
      </c>
      <c r="AB9261">
        <v>28.9</v>
      </c>
      <c r="AC9261">
        <v>10</v>
      </c>
      <c r="AD9261">
        <v>0</v>
      </c>
      <c r="AE9261" t="s">
        <v>27864</v>
      </c>
      <c r="AF9261" t="s">
        <v>27865</v>
      </c>
      <c r="AG9261">
        <v>0.73</v>
      </c>
      <c r="AH9261" t="s">
        <v>330</v>
      </c>
      <c r="AI9261" t="s">
        <v>9140</v>
      </c>
      <c r="AJ9261" t="s">
        <v>331</v>
      </c>
    </row>
    <row r="9262" spans="1:36" x14ac:dyDescent="0.25">
      <c r="A9262" t="s">
        <v>32</v>
      </c>
      <c r="B9262" t="s">
        <v>27866</v>
      </c>
      <c r="C9262">
        <f>YEAR(B9262)</f>
        <v>2025</v>
      </c>
      <c r="D9262">
        <v>73.400000000000006</v>
      </c>
      <c r="E9262">
        <v>60.8</v>
      </c>
      <c r="F9262">
        <v>67.900000000000006</v>
      </c>
      <c r="I9262">
        <v>73.400000000000006</v>
      </c>
      <c r="J9262">
        <v>60.8</v>
      </c>
      <c r="K9262">
        <v>67.900000000000006</v>
      </c>
      <c r="L9262">
        <v>60.1</v>
      </c>
      <c r="M9262">
        <v>77.099999999999994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26.6</v>
      </c>
      <c r="V9262">
        <v>19.7</v>
      </c>
      <c r="W9262">
        <v>299.39999999999998</v>
      </c>
      <c r="X9262">
        <v>1018.3</v>
      </c>
      <c r="Y9262">
        <v>5.6</v>
      </c>
      <c r="Z9262">
        <v>6.2</v>
      </c>
      <c r="AA9262">
        <v>334.9</v>
      </c>
      <c r="AB9262">
        <v>28.8</v>
      </c>
      <c r="AC9262">
        <v>10</v>
      </c>
      <c r="AD9262">
        <v>0</v>
      </c>
      <c r="AE9262" t="s">
        <v>27867</v>
      </c>
      <c r="AF9262" t="s">
        <v>27868</v>
      </c>
      <c r="AG9262">
        <v>0.75</v>
      </c>
      <c r="AH9262" t="s">
        <v>330</v>
      </c>
      <c r="AI9262" t="s">
        <v>9140</v>
      </c>
      <c r="AJ9262" t="s">
        <v>331</v>
      </c>
    </row>
    <row r="9263" spans="1:36" x14ac:dyDescent="0.25">
      <c r="A9263" t="s">
        <v>32</v>
      </c>
      <c r="B9263" t="s">
        <v>27869</v>
      </c>
      <c r="C9263">
        <f>YEAR(B9263)</f>
        <v>2025</v>
      </c>
      <c r="D9263">
        <v>77.099999999999994</v>
      </c>
      <c r="E9263">
        <v>60.8</v>
      </c>
      <c r="F9263">
        <v>69.3</v>
      </c>
      <c r="I9263">
        <v>77.099999999999994</v>
      </c>
      <c r="J9263">
        <v>60.8</v>
      </c>
      <c r="K9263">
        <v>69.3</v>
      </c>
      <c r="L9263">
        <v>61.4</v>
      </c>
      <c r="M9263">
        <v>77.2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18.3</v>
      </c>
      <c r="V9263">
        <v>11.4</v>
      </c>
      <c r="W9263">
        <v>13.1</v>
      </c>
      <c r="X9263">
        <v>1017.5</v>
      </c>
      <c r="Y9263">
        <v>26.7</v>
      </c>
      <c r="Z9263">
        <v>6.2</v>
      </c>
      <c r="AA9263">
        <v>331.1</v>
      </c>
      <c r="AB9263">
        <v>28.6</v>
      </c>
      <c r="AC9263">
        <v>10</v>
      </c>
      <c r="AD9263">
        <v>0</v>
      </c>
      <c r="AE9263" t="s">
        <v>27870</v>
      </c>
      <c r="AF9263" t="s">
        <v>27871</v>
      </c>
      <c r="AG9263">
        <v>0.8</v>
      </c>
      <c r="AH9263" t="s">
        <v>36</v>
      </c>
      <c r="AI9263" t="s">
        <v>37</v>
      </c>
      <c r="AJ9263" t="s">
        <v>38</v>
      </c>
    </row>
    <row r="9264" spans="1:36" x14ac:dyDescent="0.25">
      <c r="A9264" t="s">
        <v>32</v>
      </c>
      <c r="B9264" t="s">
        <v>27872</v>
      </c>
      <c r="C9264">
        <f>YEAR(B9264)</f>
        <v>2025</v>
      </c>
      <c r="D9264">
        <v>84.2</v>
      </c>
      <c r="E9264">
        <v>60.8</v>
      </c>
      <c r="F9264">
        <v>73.3</v>
      </c>
      <c r="I9264">
        <v>83.1</v>
      </c>
      <c r="J9264">
        <v>60.8</v>
      </c>
      <c r="K9264">
        <v>73.3</v>
      </c>
      <c r="L9264">
        <v>54.5</v>
      </c>
      <c r="M9264">
        <v>52.4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18.3</v>
      </c>
      <c r="V9264">
        <v>10.3</v>
      </c>
      <c r="W9264">
        <v>164.9</v>
      </c>
      <c r="X9264">
        <v>1015.2</v>
      </c>
      <c r="Y9264">
        <v>13.4</v>
      </c>
      <c r="Z9264">
        <v>6.2</v>
      </c>
      <c r="AA9264">
        <v>324.10000000000002</v>
      </c>
      <c r="AB9264">
        <v>27.8</v>
      </c>
      <c r="AC9264">
        <v>10</v>
      </c>
      <c r="AD9264">
        <v>0</v>
      </c>
      <c r="AE9264" t="s">
        <v>27873</v>
      </c>
      <c r="AF9264" t="s">
        <v>27874</v>
      </c>
      <c r="AG9264">
        <v>0.84</v>
      </c>
      <c r="AH9264" t="s">
        <v>330</v>
      </c>
      <c r="AI9264" t="s">
        <v>9140</v>
      </c>
      <c r="AJ9264" t="s">
        <v>331</v>
      </c>
    </row>
    <row r="9265" spans="1:36" x14ac:dyDescent="0.25">
      <c r="A9265" t="s">
        <v>32</v>
      </c>
      <c r="B9265" t="s">
        <v>27875</v>
      </c>
      <c r="C9265">
        <f>YEAR(B9265)</f>
        <v>2025</v>
      </c>
      <c r="D9265">
        <v>80.599999999999994</v>
      </c>
      <c r="E9265">
        <v>71.599999999999994</v>
      </c>
      <c r="F9265">
        <v>75.7</v>
      </c>
      <c r="I9265">
        <v>82.8</v>
      </c>
      <c r="J9265">
        <v>71.599999999999994</v>
      </c>
      <c r="K9265">
        <v>75.900000000000006</v>
      </c>
      <c r="L9265">
        <v>60</v>
      </c>
      <c r="M9265">
        <v>58.4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22.1</v>
      </c>
      <c r="V9265">
        <v>15</v>
      </c>
      <c r="W9265">
        <v>169.8</v>
      </c>
      <c r="X9265">
        <v>1012.8</v>
      </c>
      <c r="Y9265">
        <v>6.8</v>
      </c>
      <c r="Z9265">
        <v>6.2</v>
      </c>
      <c r="AA9265">
        <v>325</v>
      </c>
      <c r="AB9265">
        <v>28</v>
      </c>
      <c r="AC9265">
        <v>10</v>
      </c>
      <c r="AD9265">
        <v>0</v>
      </c>
      <c r="AE9265" t="s">
        <v>27876</v>
      </c>
      <c r="AF9265" t="s">
        <v>27877</v>
      </c>
      <c r="AG9265">
        <v>0.87</v>
      </c>
      <c r="AH9265" t="s">
        <v>330</v>
      </c>
      <c r="AI9265" t="s">
        <v>9140</v>
      </c>
      <c r="AJ9265" t="s">
        <v>331</v>
      </c>
    </row>
    <row r="9266" spans="1:36" x14ac:dyDescent="0.25">
      <c r="A9266" t="s">
        <v>32</v>
      </c>
      <c r="B9266" t="s">
        <v>27878</v>
      </c>
      <c r="C9266">
        <f>YEAR(B9266)</f>
        <v>2025</v>
      </c>
      <c r="D9266">
        <v>98.6</v>
      </c>
      <c r="E9266">
        <v>69.8</v>
      </c>
      <c r="F9266">
        <v>86.5</v>
      </c>
      <c r="I9266">
        <v>102.8</v>
      </c>
      <c r="J9266">
        <v>69.8</v>
      </c>
      <c r="K9266">
        <v>86.6</v>
      </c>
      <c r="L9266">
        <v>58.2</v>
      </c>
      <c r="M9266">
        <v>39.799999999999997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40.299999999999997</v>
      </c>
      <c r="V9266">
        <v>28.9</v>
      </c>
      <c r="W9266">
        <v>173</v>
      </c>
      <c r="X9266">
        <v>1009.5</v>
      </c>
      <c r="Y9266">
        <v>30.1</v>
      </c>
      <c r="Z9266">
        <v>5.3</v>
      </c>
      <c r="AA9266">
        <v>318.5</v>
      </c>
      <c r="AB9266">
        <v>27.4</v>
      </c>
      <c r="AC9266">
        <v>10</v>
      </c>
      <c r="AD9266">
        <v>0</v>
      </c>
      <c r="AE9266" t="s">
        <v>27879</v>
      </c>
      <c r="AF9266" t="s">
        <v>27880</v>
      </c>
      <c r="AG9266">
        <v>0.9</v>
      </c>
      <c r="AH9266" t="s">
        <v>36</v>
      </c>
      <c r="AI9266" t="s">
        <v>37</v>
      </c>
      <c r="AJ9266" t="s">
        <v>38</v>
      </c>
    </row>
    <row r="9267" spans="1:36" x14ac:dyDescent="0.25">
      <c r="A9267" t="s">
        <v>32</v>
      </c>
      <c r="B9267" t="s">
        <v>27881</v>
      </c>
      <c r="C9267">
        <f>YEAR(B9267)</f>
        <v>2025</v>
      </c>
      <c r="D9267">
        <v>93.2</v>
      </c>
      <c r="E9267">
        <v>69.8</v>
      </c>
      <c r="F9267">
        <v>82.6</v>
      </c>
      <c r="I9267">
        <v>93.4</v>
      </c>
      <c r="J9267">
        <v>69.8</v>
      </c>
      <c r="K9267">
        <v>82.4</v>
      </c>
      <c r="L9267">
        <v>60.2</v>
      </c>
      <c r="M9267">
        <v>49.6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45</v>
      </c>
      <c r="V9267">
        <v>30</v>
      </c>
      <c r="W9267">
        <v>182.3</v>
      </c>
      <c r="X9267">
        <v>1005.7</v>
      </c>
      <c r="Y9267">
        <v>76.3</v>
      </c>
      <c r="Z9267">
        <v>5.7</v>
      </c>
      <c r="AA9267">
        <v>164.9</v>
      </c>
      <c r="AB9267">
        <v>14.3</v>
      </c>
      <c r="AC9267">
        <v>5</v>
      </c>
      <c r="AD9267">
        <v>0</v>
      </c>
      <c r="AE9267" t="s">
        <v>27882</v>
      </c>
      <c r="AF9267" t="s">
        <v>27883</v>
      </c>
      <c r="AG9267">
        <v>0.94</v>
      </c>
      <c r="AH9267" t="s">
        <v>36</v>
      </c>
      <c r="AI9267" t="s">
        <v>37</v>
      </c>
      <c r="AJ9267" t="s">
        <v>38</v>
      </c>
    </row>
    <row r="9268" spans="1:36" x14ac:dyDescent="0.25">
      <c r="A9268" t="s">
        <v>32</v>
      </c>
      <c r="B9268" t="s">
        <v>27884</v>
      </c>
      <c r="C9268">
        <f>YEAR(B9268)</f>
        <v>2025</v>
      </c>
      <c r="D9268">
        <v>71.599999999999994</v>
      </c>
      <c r="E9268">
        <v>66.2</v>
      </c>
      <c r="F9268">
        <v>69</v>
      </c>
      <c r="I9268">
        <v>71.599999999999994</v>
      </c>
      <c r="J9268">
        <v>66.2</v>
      </c>
      <c r="K9268">
        <v>69</v>
      </c>
      <c r="L9268">
        <v>60</v>
      </c>
      <c r="M9268">
        <v>73.599999999999994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31.3</v>
      </c>
      <c r="V9268">
        <v>23</v>
      </c>
      <c r="W9268">
        <v>305.10000000000002</v>
      </c>
      <c r="X9268">
        <v>1010.3</v>
      </c>
      <c r="Y9268">
        <v>55.2</v>
      </c>
      <c r="Z9268">
        <v>6</v>
      </c>
      <c r="AA9268">
        <v>276.3</v>
      </c>
      <c r="AB9268">
        <v>23.9</v>
      </c>
      <c r="AC9268">
        <v>9</v>
      </c>
      <c r="AD9268">
        <v>0</v>
      </c>
      <c r="AE9268" t="s">
        <v>27885</v>
      </c>
      <c r="AF9268" t="s">
        <v>27886</v>
      </c>
      <c r="AG9268">
        <v>0.97</v>
      </c>
      <c r="AH9268" t="s">
        <v>36</v>
      </c>
      <c r="AI9268" t="s">
        <v>37</v>
      </c>
      <c r="AJ9268" t="s">
        <v>38</v>
      </c>
    </row>
    <row r="9269" spans="1:36" x14ac:dyDescent="0.25">
      <c r="A9269" t="s">
        <v>32</v>
      </c>
      <c r="B9269" t="s">
        <v>27887</v>
      </c>
      <c r="C9269">
        <f>YEAR(B9269)</f>
        <v>2025</v>
      </c>
      <c r="D9269">
        <v>75.2</v>
      </c>
      <c r="E9269">
        <v>57.2</v>
      </c>
      <c r="F9269">
        <v>67</v>
      </c>
      <c r="I9269">
        <v>75.2</v>
      </c>
      <c r="J9269">
        <v>57.2</v>
      </c>
      <c r="K9269">
        <v>67</v>
      </c>
      <c r="L9269">
        <v>57.1</v>
      </c>
      <c r="M9269">
        <v>70.7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26.2</v>
      </c>
      <c r="V9269">
        <v>11.4</v>
      </c>
      <c r="W9269">
        <v>317.5</v>
      </c>
      <c r="X9269">
        <v>1014.4</v>
      </c>
      <c r="Y9269">
        <v>8.9</v>
      </c>
      <c r="Z9269">
        <v>6.2</v>
      </c>
      <c r="AA9269">
        <v>339</v>
      </c>
      <c r="AB9269">
        <v>29.3</v>
      </c>
      <c r="AC9269">
        <v>10</v>
      </c>
      <c r="AD9269">
        <v>0</v>
      </c>
      <c r="AE9269" t="s">
        <v>27888</v>
      </c>
      <c r="AF9269" t="s">
        <v>27889</v>
      </c>
      <c r="AG9269">
        <v>0</v>
      </c>
      <c r="AH9269" t="s">
        <v>330</v>
      </c>
      <c r="AI9269" t="s">
        <v>9140</v>
      </c>
      <c r="AJ9269" t="s">
        <v>331</v>
      </c>
    </row>
    <row r="9270" spans="1:36" x14ac:dyDescent="0.25">
      <c r="A9270" t="s">
        <v>32</v>
      </c>
      <c r="B9270" t="s">
        <v>27890</v>
      </c>
      <c r="C9270">
        <f>YEAR(B9270)</f>
        <v>2025</v>
      </c>
      <c r="D9270">
        <v>75.2</v>
      </c>
      <c r="E9270">
        <v>60.8</v>
      </c>
      <c r="F9270">
        <v>69</v>
      </c>
      <c r="I9270">
        <v>75.2</v>
      </c>
      <c r="J9270">
        <v>60.8</v>
      </c>
      <c r="K9270">
        <v>69</v>
      </c>
      <c r="L9270">
        <v>56.3</v>
      </c>
      <c r="M9270">
        <v>64.8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20.399999999999999</v>
      </c>
      <c r="V9270">
        <v>13.9</v>
      </c>
      <c r="W9270">
        <v>306.8</v>
      </c>
      <c r="X9270">
        <v>1013.2</v>
      </c>
      <c r="Y9270">
        <v>15.7</v>
      </c>
      <c r="Z9270">
        <v>6.2</v>
      </c>
      <c r="AA9270">
        <v>309.7</v>
      </c>
      <c r="AB9270">
        <v>27</v>
      </c>
      <c r="AC9270">
        <v>9</v>
      </c>
      <c r="AD9270">
        <v>0</v>
      </c>
      <c r="AE9270" t="s">
        <v>27891</v>
      </c>
      <c r="AF9270" t="s">
        <v>27892</v>
      </c>
      <c r="AG9270">
        <v>0.04</v>
      </c>
      <c r="AH9270" t="s">
        <v>330</v>
      </c>
      <c r="AI9270" t="s">
        <v>9140</v>
      </c>
      <c r="AJ9270" t="s">
        <v>331</v>
      </c>
    </row>
    <row r="9271" spans="1:36" x14ac:dyDescent="0.25">
      <c r="A9271" t="s">
        <v>32</v>
      </c>
      <c r="B9271" t="s">
        <v>27893</v>
      </c>
      <c r="C9271">
        <f>YEAR(B9271)</f>
        <v>2025</v>
      </c>
      <c r="D9271">
        <v>75.3</v>
      </c>
      <c r="E9271">
        <v>60.8</v>
      </c>
      <c r="F9271">
        <v>69.099999999999994</v>
      </c>
      <c r="I9271">
        <v>75.3</v>
      </c>
      <c r="J9271">
        <v>60.8</v>
      </c>
      <c r="K9271">
        <v>69.099999999999994</v>
      </c>
      <c r="L9271">
        <v>61.7</v>
      </c>
      <c r="M9271">
        <v>77.599999999999994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23</v>
      </c>
      <c r="V9271">
        <v>20.8</v>
      </c>
      <c r="W9271">
        <v>314.3</v>
      </c>
      <c r="X9271">
        <v>1011.4</v>
      </c>
      <c r="Y9271">
        <v>29.1</v>
      </c>
      <c r="Z9271">
        <v>6.2</v>
      </c>
      <c r="AA9271">
        <v>300.60000000000002</v>
      </c>
      <c r="AB9271">
        <v>25.8</v>
      </c>
      <c r="AC9271">
        <v>9</v>
      </c>
      <c r="AD9271">
        <v>0</v>
      </c>
      <c r="AE9271" t="s">
        <v>27894</v>
      </c>
      <c r="AF9271" t="s">
        <v>27895</v>
      </c>
      <c r="AG9271">
        <v>7.0000000000000007E-2</v>
      </c>
      <c r="AH9271" t="s">
        <v>36</v>
      </c>
      <c r="AI9271" t="s">
        <v>37</v>
      </c>
      <c r="AJ9271" t="s">
        <v>38</v>
      </c>
    </row>
    <row r="9272" spans="1:36" x14ac:dyDescent="0.25">
      <c r="A9272" t="s">
        <v>32</v>
      </c>
      <c r="B9272" t="s">
        <v>27896</v>
      </c>
      <c r="C9272">
        <f>YEAR(B9272)</f>
        <v>2025</v>
      </c>
      <c r="D9272">
        <v>69.8</v>
      </c>
      <c r="E9272">
        <v>66.2</v>
      </c>
      <c r="F9272">
        <v>68.099999999999994</v>
      </c>
      <c r="I9272">
        <v>69.8</v>
      </c>
      <c r="J9272">
        <v>66.2</v>
      </c>
      <c r="K9272">
        <v>68.099999999999994</v>
      </c>
      <c r="L9272">
        <v>58.9</v>
      </c>
      <c r="M9272">
        <v>72.599999999999994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17.2</v>
      </c>
      <c r="V9272">
        <v>13.9</v>
      </c>
      <c r="W9272">
        <v>296.10000000000002</v>
      </c>
      <c r="X9272">
        <v>1010.1</v>
      </c>
      <c r="Y9272">
        <v>89.9</v>
      </c>
      <c r="Z9272">
        <v>6.2</v>
      </c>
      <c r="AA9272">
        <v>239.3</v>
      </c>
      <c r="AB9272">
        <v>20.6</v>
      </c>
      <c r="AC9272">
        <v>7</v>
      </c>
      <c r="AD9272">
        <v>0</v>
      </c>
      <c r="AE9272" t="s">
        <v>27897</v>
      </c>
      <c r="AF9272" t="s">
        <v>27898</v>
      </c>
      <c r="AG9272">
        <v>0.11</v>
      </c>
      <c r="AH9272" t="s">
        <v>36</v>
      </c>
      <c r="AI9272" t="s">
        <v>37</v>
      </c>
      <c r="AJ9272" t="s">
        <v>38</v>
      </c>
    </row>
    <row r="9273" spans="1:36" x14ac:dyDescent="0.25">
      <c r="A9273" t="s">
        <v>32</v>
      </c>
      <c r="B9273" t="s">
        <v>27899</v>
      </c>
      <c r="C9273">
        <f>YEAR(B9273)</f>
        <v>2025</v>
      </c>
      <c r="D9273">
        <v>73.400000000000006</v>
      </c>
      <c r="E9273">
        <v>62.6</v>
      </c>
      <c r="F9273">
        <v>68.599999999999994</v>
      </c>
      <c r="I9273">
        <v>73.400000000000006</v>
      </c>
      <c r="J9273">
        <v>62.6</v>
      </c>
      <c r="K9273">
        <v>68.599999999999994</v>
      </c>
      <c r="L9273">
        <v>62.3</v>
      </c>
      <c r="M9273">
        <v>80.599999999999994</v>
      </c>
      <c r="O9273">
        <v>0.55200000000000005</v>
      </c>
      <c r="P9273">
        <v>100</v>
      </c>
      <c r="Q9273">
        <v>8.33</v>
      </c>
      <c r="R9273" t="s">
        <v>40</v>
      </c>
      <c r="S9273">
        <v>0</v>
      </c>
      <c r="T9273">
        <v>0</v>
      </c>
      <c r="U9273">
        <v>28.9</v>
      </c>
      <c r="V9273">
        <v>18.3</v>
      </c>
      <c r="W9273">
        <v>322.3</v>
      </c>
      <c r="X9273">
        <v>1012.6</v>
      </c>
      <c r="Y9273">
        <v>68.599999999999994</v>
      </c>
      <c r="Z9273">
        <v>6</v>
      </c>
      <c r="AA9273">
        <v>221.5</v>
      </c>
      <c r="AB9273">
        <v>19.2</v>
      </c>
      <c r="AC9273">
        <v>7</v>
      </c>
      <c r="AD9273">
        <v>0</v>
      </c>
      <c r="AE9273" t="s">
        <v>27900</v>
      </c>
      <c r="AF9273" t="s">
        <v>27901</v>
      </c>
      <c r="AG9273">
        <v>0.14000000000000001</v>
      </c>
      <c r="AH9273" t="s">
        <v>56</v>
      </c>
      <c r="AI9273" t="s">
        <v>1166</v>
      </c>
      <c r="AJ9273" t="s">
        <v>40</v>
      </c>
    </row>
    <row r="9274" spans="1:36" x14ac:dyDescent="0.25">
      <c r="A9274" t="s">
        <v>32</v>
      </c>
      <c r="B9274" t="s">
        <v>27902</v>
      </c>
      <c r="C9274">
        <f>YEAR(B9274)</f>
        <v>2025</v>
      </c>
      <c r="D9274">
        <v>75.2</v>
      </c>
      <c r="E9274">
        <v>68</v>
      </c>
      <c r="F9274">
        <v>71</v>
      </c>
      <c r="G9274" s="2">
        <f>AVERAGE(F9274:F9365)</f>
        <v>79.585869565217394</v>
      </c>
      <c r="I9274">
        <v>75.2</v>
      </c>
      <c r="J9274">
        <v>68</v>
      </c>
      <c r="K9274">
        <v>71</v>
      </c>
      <c r="L9274">
        <v>60.4</v>
      </c>
      <c r="M9274">
        <v>69.5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32.700000000000003</v>
      </c>
      <c r="V9274">
        <v>20.8</v>
      </c>
      <c r="W9274">
        <v>296.89999999999998</v>
      </c>
      <c r="X9274">
        <v>1017</v>
      </c>
      <c r="Y9274">
        <v>47.2</v>
      </c>
      <c r="Z9274">
        <v>6.2</v>
      </c>
      <c r="AA9274">
        <v>316</v>
      </c>
      <c r="AB9274">
        <v>27.4</v>
      </c>
      <c r="AC9274">
        <v>9</v>
      </c>
      <c r="AD9274">
        <v>0</v>
      </c>
      <c r="AE9274" t="s">
        <v>27903</v>
      </c>
      <c r="AF9274" t="s">
        <v>27904</v>
      </c>
      <c r="AG9274">
        <v>0.17</v>
      </c>
      <c r="AH9274" t="s">
        <v>36</v>
      </c>
      <c r="AI9274" t="s">
        <v>37</v>
      </c>
      <c r="AJ9274" t="s">
        <v>38</v>
      </c>
    </row>
    <row r="9275" spans="1:36" x14ac:dyDescent="0.25">
      <c r="A9275" t="s">
        <v>32</v>
      </c>
      <c r="B9275" t="s">
        <v>27905</v>
      </c>
      <c r="C9275">
        <f>YEAR(B9275)</f>
        <v>2025</v>
      </c>
      <c r="D9275">
        <v>77</v>
      </c>
      <c r="E9275">
        <v>64.400000000000006</v>
      </c>
      <c r="F9275">
        <v>71.5</v>
      </c>
      <c r="I9275">
        <v>77</v>
      </c>
      <c r="J9275">
        <v>64.400000000000006</v>
      </c>
      <c r="K9275">
        <v>71.5</v>
      </c>
      <c r="L9275">
        <v>59.2</v>
      </c>
      <c r="M9275">
        <v>65.7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27.7</v>
      </c>
      <c r="V9275">
        <v>15</v>
      </c>
      <c r="W9275">
        <v>295.39999999999998</v>
      </c>
      <c r="X9275">
        <v>1019.8</v>
      </c>
      <c r="Y9275">
        <v>20</v>
      </c>
      <c r="Z9275">
        <v>6.2</v>
      </c>
      <c r="AA9275">
        <v>336.3</v>
      </c>
      <c r="AB9275">
        <v>29.1</v>
      </c>
      <c r="AC9275">
        <v>10</v>
      </c>
      <c r="AD9275">
        <v>0</v>
      </c>
      <c r="AE9275" t="s">
        <v>27906</v>
      </c>
      <c r="AF9275" t="s">
        <v>27907</v>
      </c>
      <c r="AG9275">
        <v>0.21</v>
      </c>
      <c r="AH9275" t="s">
        <v>330</v>
      </c>
      <c r="AI9275" t="s">
        <v>37</v>
      </c>
      <c r="AJ9275" t="s">
        <v>331</v>
      </c>
    </row>
    <row r="9276" spans="1:36" x14ac:dyDescent="0.25">
      <c r="A9276" t="s">
        <v>32</v>
      </c>
      <c r="B9276" t="s">
        <v>27908</v>
      </c>
      <c r="C9276">
        <f>YEAR(B9276)</f>
        <v>2025</v>
      </c>
      <c r="D9276">
        <v>77</v>
      </c>
      <c r="E9276">
        <v>60.9</v>
      </c>
      <c r="F9276">
        <v>70.3</v>
      </c>
      <c r="I9276">
        <v>77</v>
      </c>
      <c r="J9276">
        <v>60.9</v>
      </c>
      <c r="K9276">
        <v>70.3</v>
      </c>
      <c r="L9276">
        <v>60.3</v>
      </c>
      <c r="M9276">
        <v>70.7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26.2</v>
      </c>
      <c r="V9276">
        <v>13.9</v>
      </c>
      <c r="W9276">
        <v>282.89999999999998</v>
      </c>
      <c r="X9276">
        <v>1019.4</v>
      </c>
      <c r="Y9276">
        <v>13.3</v>
      </c>
      <c r="Z9276">
        <v>6.2</v>
      </c>
      <c r="AA9276">
        <v>339.2</v>
      </c>
      <c r="AB9276">
        <v>29.4</v>
      </c>
      <c r="AC9276">
        <v>10</v>
      </c>
      <c r="AD9276">
        <v>0</v>
      </c>
      <c r="AE9276" t="s">
        <v>27909</v>
      </c>
      <c r="AF9276" t="s">
        <v>27910</v>
      </c>
      <c r="AG9276">
        <v>0.25</v>
      </c>
      <c r="AH9276" t="s">
        <v>330</v>
      </c>
      <c r="AI9276" t="s">
        <v>9140</v>
      </c>
      <c r="AJ9276" t="s">
        <v>331</v>
      </c>
    </row>
    <row r="9277" spans="1:36" x14ac:dyDescent="0.25">
      <c r="A9277" t="s">
        <v>32</v>
      </c>
      <c r="B9277" t="s">
        <v>27911</v>
      </c>
      <c r="C9277">
        <f>YEAR(B9277)</f>
        <v>2025</v>
      </c>
      <c r="D9277">
        <v>84.2</v>
      </c>
      <c r="E9277">
        <v>62.6</v>
      </c>
      <c r="F9277">
        <v>73</v>
      </c>
      <c r="I9277">
        <v>84</v>
      </c>
      <c r="J9277">
        <v>62.6</v>
      </c>
      <c r="K9277">
        <v>73</v>
      </c>
      <c r="L9277">
        <v>57.6</v>
      </c>
      <c r="M9277">
        <v>60.2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18.3</v>
      </c>
      <c r="V9277">
        <v>9.1999999999999993</v>
      </c>
      <c r="W9277">
        <v>187.4</v>
      </c>
      <c r="X9277">
        <v>1017.8</v>
      </c>
      <c r="Y9277">
        <v>7.8</v>
      </c>
      <c r="Z9277">
        <v>6.2</v>
      </c>
      <c r="AA9277">
        <v>341.5</v>
      </c>
      <c r="AB9277">
        <v>29.5</v>
      </c>
      <c r="AC9277">
        <v>10</v>
      </c>
      <c r="AD9277">
        <v>0</v>
      </c>
      <c r="AE9277" t="s">
        <v>27912</v>
      </c>
      <c r="AF9277" t="s">
        <v>27913</v>
      </c>
      <c r="AG9277">
        <v>0.27</v>
      </c>
      <c r="AH9277" t="s">
        <v>330</v>
      </c>
      <c r="AI9277" t="s">
        <v>9140</v>
      </c>
      <c r="AJ9277" t="s">
        <v>331</v>
      </c>
    </row>
    <row r="9278" spans="1:36" x14ac:dyDescent="0.25">
      <c r="A9278" t="s">
        <v>32</v>
      </c>
      <c r="B9278" t="s">
        <v>27914</v>
      </c>
      <c r="C9278">
        <f>YEAR(B9278)</f>
        <v>2025</v>
      </c>
      <c r="D9278">
        <v>82.4</v>
      </c>
      <c r="E9278">
        <v>66.2</v>
      </c>
      <c r="F9278">
        <v>74.400000000000006</v>
      </c>
      <c r="I9278">
        <v>83</v>
      </c>
      <c r="J9278">
        <v>66.2</v>
      </c>
      <c r="K9278">
        <v>74.7</v>
      </c>
      <c r="L9278">
        <v>59.2</v>
      </c>
      <c r="M9278">
        <v>59.6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18.8</v>
      </c>
      <c r="V9278">
        <v>10.3</v>
      </c>
      <c r="W9278">
        <v>198.4</v>
      </c>
      <c r="X9278">
        <v>1015.9</v>
      </c>
      <c r="Y9278">
        <v>7.8</v>
      </c>
      <c r="Z9278">
        <v>6.2</v>
      </c>
      <c r="AA9278">
        <v>340</v>
      </c>
      <c r="AB9278">
        <v>29.4</v>
      </c>
      <c r="AC9278">
        <v>10</v>
      </c>
      <c r="AD9278">
        <v>0</v>
      </c>
      <c r="AE9278" t="s">
        <v>27915</v>
      </c>
      <c r="AF9278" t="s">
        <v>27916</v>
      </c>
      <c r="AG9278">
        <v>0.3</v>
      </c>
      <c r="AH9278" t="s">
        <v>330</v>
      </c>
      <c r="AI9278" t="s">
        <v>9140</v>
      </c>
      <c r="AJ9278" t="s">
        <v>331</v>
      </c>
    </row>
    <row r="9279" spans="1:36" x14ac:dyDescent="0.25">
      <c r="A9279" t="s">
        <v>32</v>
      </c>
      <c r="B9279" t="s">
        <v>27917</v>
      </c>
      <c r="C9279">
        <f>YEAR(B9279)</f>
        <v>2025</v>
      </c>
      <c r="D9279">
        <v>82.4</v>
      </c>
      <c r="E9279">
        <v>66.2</v>
      </c>
      <c r="F9279">
        <v>75.5</v>
      </c>
      <c r="I9279">
        <v>84.7</v>
      </c>
      <c r="J9279">
        <v>66.2</v>
      </c>
      <c r="K9279">
        <v>76.3</v>
      </c>
      <c r="L9279">
        <v>63.9</v>
      </c>
      <c r="M9279">
        <v>67.8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25.1</v>
      </c>
      <c r="V9279">
        <v>15</v>
      </c>
      <c r="W9279">
        <v>304</v>
      </c>
      <c r="X9279">
        <v>1015.2</v>
      </c>
      <c r="Y9279">
        <v>0</v>
      </c>
      <c r="Z9279">
        <v>6.2</v>
      </c>
      <c r="AA9279">
        <v>337.6</v>
      </c>
      <c r="AB9279">
        <v>29.2</v>
      </c>
      <c r="AC9279">
        <v>10</v>
      </c>
      <c r="AD9279">
        <v>0</v>
      </c>
      <c r="AE9279" t="s">
        <v>27918</v>
      </c>
      <c r="AF9279" t="s">
        <v>27919</v>
      </c>
      <c r="AG9279">
        <v>0.34</v>
      </c>
      <c r="AH9279" t="s">
        <v>330</v>
      </c>
      <c r="AI9279" t="s">
        <v>9140</v>
      </c>
      <c r="AJ9279" t="s">
        <v>331</v>
      </c>
    </row>
    <row r="9280" spans="1:36" x14ac:dyDescent="0.25">
      <c r="A9280" t="s">
        <v>32</v>
      </c>
      <c r="B9280" t="s">
        <v>27920</v>
      </c>
      <c r="C9280">
        <f>YEAR(B9280)</f>
        <v>2025</v>
      </c>
      <c r="D9280">
        <v>84.2</v>
      </c>
      <c r="E9280">
        <v>68</v>
      </c>
      <c r="F9280">
        <v>77.2</v>
      </c>
      <c r="I9280">
        <v>85.8</v>
      </c>
      <c r="J9280">
        <v>68</v>
      </c>
      <c r="K9280">
        <v>78</v>
      </c>
      <c r="L9280">
        <v>64</v>
      </c>
      <c r="M9280">
        <v>64.8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28.2</v>
      </c>
      <c r="V9280">
        <v>18.3</v>
      </c>
      <c r="W9280">
        <v>289.60000000000002</v>
      </c>
      <c r="X9280">
        <v>1014.8</v>
      </c>
      <c r="Y9280">
        <v>0</v>
      </c>
      <c r="Z9280">
        <v>6.2</v>
      </c>
      <c r="AA9280">
        <v>340</v>
      </c>
      <c r="AB9280">
        <v>29.4</v>
      </c>
      <c r="AC9280">
        <v>10</v>
      </c>
      <c r="AD9280">
        <v>0</v>
      </c>
      <c r="AE9280" t="s">
        <v>27921</v>
      </c>
      <c r="AF9280" t="s">
        <v>27922</v>
      </c>
      <c r="AG9280">
        <v>0.37</v>
      </c>
      <c r="AH9280" t="s">
        <v>330</v>
      </c>
      <c r="AI9280" t="s">
        <v>9140</v>
      </c>
      <c r="AJ9280" t="s">
        <v>331</v>
      </c>
    </row>
    <row r="9281" spans="1:36" x14ac:dyDescent="0.25">
      <c r="A9281" t="s">
        <v>32</v>
      </c>
      <c r="B9281" t="s">
        <v>27923</v>
      </c>
      <c r="C9281">
        <f>YEAR(B9281)</f>
        <v>2025</v>
      </c>
      <c r="D9281">
        <v>84.2</v>
      </c>
      <c r="E9281">
        <v>71.599999999999994</v>
      </c>
      <c r="F9281">
        <v>78.3</v>
      </c>
      <c r="I9281">
        <v>85.8</v>
      </c>
      <c r="J9281">
        <v>71.599999999999994</v>
      </c>
      <c r="K9281">
        <v>78.900000000000006</v>
      </c>
      <c r="L9281">
        <v>63.9</v>
      </c>
      <c r="M9281">
        <v>61.9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30.9</v>
      </c>
      <c r="V9281">
        <v>13.9</v>
      </c>
      <c r="W9281">
        <v>303.7</v>
      </c>
      <c r="X9281">
        <v>1013.8</v>
      </c>
      <c r="Y9281">
        <v>0</v>
      </c>
      <c r="Z9281">
        <v>6.2</v>
      </c>
      <c r="AA9281">
        <v>340.3</v>
      </c>
      <c r="AB9281">
        <v>29.4</v>
      </c>
      <c r="AC9281">
        <v>10</v>
      </c>
      <c r="AD9281">
        <v>0</v>
      </c>
      <c r="AE9281" t="s">
        <v>27924</v>
      </c>
      <c r="AF9281" t="s">
        <v>27925</v>
      </c>
      <c r="AG9281">
        <v>0.4</v>
      </c>
      <c r="AH9281" t="s">
        <v>330</v>
      </c>
      <c r="AI9281" t="s">
        <v>9140</v>
      </c>
      <c r="AJ9281" t="s">
        <v>331</v>
      </c>
    </row>
    <row r="9282" spans="1:36" x14ac:dyDescent="0.25">
      <c r="A9282" t="s">
        <v>32</v>
      </c>
      <c r="B9282" t="s">
        <v>27926</v>
      </c>
      <c r="C9282">
        <f>YEAR(B9282)</f>
        <v>2025</v>
      </c>
      <c r="D9282">
        <v>86</v>
      </c>
      <c r="E9282">
        <v>68</v>
      </c>
      <c r="F9282">
        <v>77.8</v>
      </c>
      <c r="I9282">
        <v>88.5</v>
      </c>
      <c r="J9282">
        <v>68</v>
      </c>
      <c r="K9282">
        <v>79</v>
      </c>
      <c r="L9282">
        <v>63.6</v>
      </c>
      <c r="M9282">
        <v>62.2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25.7</v>
      </c>
      <c r="V9282">
        <v>15</v>
      </c>
      <c r="W9282">
        <v>269.7</v>
      </c>
      <c r="X9282">
        <v>1012.6</v>
      </c>
      <c r="Y9282">
        <v>0</v>
      </c>
      <c r="Z9282">
        <v>6.2</v>
      </c>
      <c r="AA9282">
        <v>342.3</v>
      </c>
      <c r="AB9282">
        <v>29.4</v>
      </c>
      <c r="AC9282">
        <v>10</v>
      </c>
      <c r="AD9282">
        <v>0</v>
      </c>
      <c r="AE9282" t="s">
        <v>27927</v>
      </c>
      <c r="AF9282" t="s">
        <v>27928</v>
      </c>
      <c r="AG9282">
        <v>0.44</v>
      </c>
      <c r="AH9282" t="s">
        <v>330</v>
      </c>
      <c r="AI9282" t="s">
        <v>9140</v>
      </c>
      <c r="AJ9282" t="s">
        <v>331</v>
      </c>
    </row>
    <row r="9283" spans="1:36" x14ac:dyDescent="0.25">
      <c r="A9283" t="s">
        <v>32</v>
      </c>
      <c r="B9283" t="s">
        <v>27929</v>
      </c>
      <c r="C9283">
        <f>YEAR(B9283)</f>
        <v>2025</v>
      </c>
      <c r="D9283">
        <v>82.4</v>
      </c>
      <c r="E9283">
        <v>68</v>
      </c>
      <c r="F9283">
        <v>76.900000000000006</v>
      </c>
      <c r="I9283">
        <v>86.3</v>
      </c>
      <c r="J9283">
        <v>68</v>
      </c>
      <c r="K9283">
        <v>77.900000000000006</v>
      </c>
      <c r="L9283">
        <v>64.3</v>
      </c>
      <c r="M9283">
        <v>65.400000000000006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27.1</v>
      </c>
      <c r="V9283">
        <v>20.8</v>
      </c>
      <c r="W9283">
        <v>296.8</v>
      </c>
      <c r="X9283">
        <v>1012.1</v>
      </c>
      <c r="Y9283">
        <v>0</v>
      </c>
      <c r="Z9283">
        <v>6.2</v>
      </c>
      <c r="AA9283">
        <v>342.9</v>
      </c>
      <c r="AB9283">
        <v>29.5</v>
      </c>
      <c r="AC9283">
        <v>10</v>
      </c>
      <c r="AD9283">
        <v>0</v>
      </c>
      <c r="AE9283" t="s">
        <v>27930</v>
      </c>
      <c r="AF9283" t="s">
        <v>27931</v>
      </c>
      <c r="AG9283">
        <v>0.47</v>
      </c>
      <c r="AH9283" t="s">
        <v>330</v>
      </c>
      <c r="AI9283" t="s">
        <v>9140</v>
      </c>
      <c r="AJ9283" t="s">
        <v>331</v>
      </c>
    </row>
    <row r="9284" spans="1:36" x14ac:dyDescent="0.25">
      <c r="A9284" t="s">
        <v>32</v>
      </c>
      <c r="B9284" t="s">
        <v>27932</v>
      </c>
      <c r="C9284">
        <f>YEAR(B9284)</f>
        <v>2025</v>
      </c>
      <c r="D9284">
        <v>80.599999999999994</v>
      </c>
      <c r="E9284">
        <v>75.2</v>
      </c>
      <c r="F9284">
        <v>77.3</v>
      </c>
      <c r="I9284">
        <v>83.3</v>
      </c>
      <c r="J9284">
        <v>75.2</v>
      </c>
      <c r="K9284">
        <v>77.400000000000006</v>
      </c>
      <c r="L9284">
        <v>68.099999999999994</v>
      </c>
      <c r="M9284">
        <v>73.599999999999994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25.3</v>
      </c>
      <c r="V9284">
        <v>19.7</v>
      </c>
      <c r="W9284">
        <v>305.89999999999998</v>
      </c>
      <c r="X9284">
        <v>1011.1</v>
      </c>
      <c r="Y9284">
        <v>0</v>
      </c>
      <c r="Z9284">
        <v>6.2</v>
      </c>
      <c r="AA9284">
        <v>331.1</v>
      </c>
      <c r="AB9284">
        <v>28.6</v>
      </c>
      <c r="AC9284">
        <v>10</v>
      </c>
      <c r="AD9284">
        <v>0</v>
      </c>
      <c r="AE9284" t="s">
        <v>27933</v>
      </c>
      <c r="AF9284" t="s">
        <v>27934</v>
      </c>
      <c r="AG9284">
        <v>0.5</v>
      </c>
      <c r="AH9284" t="s">
        <v>330</v>
      </c>
      <c r="AI9284" t="s">
        <v>9140</v>
      </c>
      <c r="AJ9284" t="s">
        <v>331</v>
      </c>
    </row>
    <row r="9285" spans="1:36" x14ac:dyDescent="0.25">
      <c r="A9285" t="s">
        <v>32</v>
      </c>
      <c r="B9285" t="s">
        <v>27935</v>
      </c>
      <c r="C9285">
        <f>YEAR(B9285)</f>
        <v>2025</v>
      </c>
      <c r="D9285">
        <v>82.5</v>
      </c>
      <c r="E9285">
        <v>69.7</v>
      </c>
      <c r="F9285">
        <v>77.5</v>
      </c>
      <c r="I9285">
        <v>86.3</v>
      </c>
      <c r="J9285">
        <v>69.7</v>
      </c>
      <c r="K9285">
        <v>79</v>
      </c>
      <c r="L9285">
        <v>66.599999999999994</v>
      </c>
      <c r="M9285">
        <v>69.400000000000006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27.7</v>
      </c>
      <c r="V9285">
        <v>18.3</v>
      </c>
      <c r="W9285">
        <v>301.5</v>
      </c>
      <c r="X9285">
        <v>1012.3</v>
      </c>
      <c r="Y9285">
        <v>0</v>
      </c>
      <c r="Z9285">
        <v>6.2</v>
      </c>
      <c r="AA9285">
        <v>341.1</v>
      </c>
      <c r="AB9285">
        <v>29.4</v>
      </c>
      <c r="AC9285">
        <v>10</v>
      </c>
      <c r="AD9285">
        <v>0</v>
      </c>
      <c r="AE9285" t="s">
        <v>27936</v>
      </c>
      <c r="AF9285" t="s">
        <v>27937</v>
      </c>
      <c r="AG9285">
        <v>0.54</v>
      </c>
      <c r="AH9285" t="s">
        <v>330</v>
      </c>
      <c r="AI9285" t="s">
        <v>9140</v>
      </c>
      <c r="AJ9285" t="s">
        <v>331</v>
      </c>
    </row>
    <row r="9286" spans="1:36" x14ac:dyDescent="0.25">
      <c r="A9286" t="s">
        <v>32</v>
      </c>
      <c r="B9286" t="s">
        <v>27938</v>
      </c>
      <c r="C9286">
        <f>YEAR(B9286)</f>
        <v>2025</v>
      </c>
      <c r="D9286">
        <v>82.4</v>
      </c>
      <c r="E9286">
        <v>69.900000000000006</v>
      </c>
      <c r="F9286">
        <v>79.3</v>
      </c>
      <c r="I9286">
        <v>85.4</v>
      </c>
      <c r="J9286">
        <v>69.900000000000006</v>
      </c>
      <c r="K9286">
        <v>80.5</v>
      </c>
      <c r="L9286">
        <v>63.3</v>
      </c>
      <c r="M9286">
        <v>59.1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30</v>
      </c>
      <c r="V9286">
        <v>18.3</v>
      </c>
      <c r="W9286">
        <v>296.8</v>
      </c>
      <c r="X9286">
        <v>1014</v>
      </c>
      <c r="Y9286">
        <v>0</v>
      </c>
      <c r="Z9286">
        <v>6.2</v>
      </c>
      <c r="AA9286">
        <v>343.6</v>
      </c>
      <c r="AB9286">
        <v>29.6</v>
      </c>
      <c r="AC9286">
        <v>10</v>
      </c>
      <c r="AD9286">
        <v>0</v>
      </c>
      <c r="AE9286" t="s">
        <v>27939</v>
      </c>
      <c r="AF9286" t="s">
        <v>27940</v>
      </c>
      <c r="AG9286">
        <v>0.56999999999999995</v>
      </c>
      <c r="AH9286" t="s">
        <v>330</v>
      </c>
      <c r="AI9286" t="s">
        <v>9140</v>
      </c>
      <c r="AJ9286" t="s">
        <v>331</v>
      </c>
    </row>
    <row r="9287" spans="1:36" x14ac:dyDescent="0.25">
      <c r="A9287" t="s">
        <v>32</v>
      </c>
      <c r="B9287" t="s">
        <v>27941</v>
      </c>
      <c r="C9287">
        <f>YEAR(B9287)</f>
        <v>2025</v>
      </c>
      <c r="D9287">
        <v>82.4</v>
      </c>
      <c r="E9287">
        <v>75.2</v>
      </c>
      <c r="F9287">
        <v>78.900000000000006</v>
      </c>
      <c r="I9287">
        <v>84</v>
      </c>
      <c r="J9287">
        <v>75.2</v>
      </c>
      <c r="K9287">
        <v>79.5</v>
      </c>
      <c r="L9287">
        <v>63.1</v>
      </c>
      <c r="M9287">
        <v>58.6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38</v>
      </c>
      <c r="V9287">
        <v>21.9</v>
      </c>
      <c r="W9287">
        <v>297.89999999999998</v>
      </c>
      <c r="X9287">
        <v>1014.9</v>
      </c>
      <c r="Y9287">
        <v>0</v>
      </c>
      <c r="Z9287">
        <v>6.2</v>
      </c>
      <c r="AA9287">
        <v>343.8</v>
      </c>
      <c r="AB9287">
        <v>29.5</v>
      </c>
      <c r="AC9287">
        <v>10</v>
      </c>
      <c r="AD9287">
        <v>0</v>
      </c>
      <c r="AE9287" t="s">
        <v>27942</v>
      </c>
      <c r="AF9287" t="s">
        <v>27943</v>
      </c>
      <c r="AG9287">
        <v>0.61</v>
      </c>
      <c r="AH9287" t="s">
        <v>330</v>
      </c>
      <c r="AI9287" t="s">
        <v>9140</v>
      </c>
      <c r="AJ9287" t="s">
        <v>331</v>
      </c>
    </row>
    <row r="9288" spans="1:36" x14ac:dyDescent="0.25">
      <c r="A9288" t="s">
        <v>32</v>
      </c>
      <c r="B9288" t="s">
        <v>27944</v>
      </c>
      <c r="C9288">
        <f>YEAR(B9288)</f>
        <v>2025</v>
      </c>
      <c r="D9288">
        <v>80.599999999999994</v>
      </c>
      <c r="E9288">
        <v>75.2</v>
      </c>
      <c r="F9288">
        <v>77.3</v>
      </c>
      <c r="I9288">
        <v>82.3</v>
      </c>
      <c r="J9288">
        <v>75.2</v>
      </c>
      <c r="K9288">
        <v>77.599999999999994</v>
      </c>
      <c r="L9288">
        <v>62.8</v>
      </c>
      <c r="M9288">
        <v>61.3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38.5</v>
      </c>
      <c r="V9288">
        <v>20.8</v>
      </c>
      <c r="W9288">
        <v>303.7</v>
      </c>
      <c r="X9288">
        <v>1015.1</v>
      </c>
      <c r="Y9288">
        <v>0</v>
      </c>
      <c r="Z9288">
        <v>6.2</v>
      </c>
      <c r="AA9288">
        <v>344.1</v>
      </c>
      <c r="AB9288">
        <v>29.7</v>
      </c>
      <c r="AC9288">
        <v>10</v>
      </c>
      <c r="AD9288">
        <v>0</v>
      </c>
      <c r="AE9288" t="s">
        <v>27945</v>
      </c>
      <c r="AF9288" t="s">
        <v>27946</v>
      </c>
      <c r="AG9288">
        <v>0.64</v>
      </c>
      <c r="AH9288" t="s">
        <v>330</v>
      </c>
      <c r="AI9288" t="s">
        <v>9140</v>
      </c>
      <c r="AJ9288" t="s">
        <v>331</v>
      </c>
    </row>
    <row r="9289" spans="1:36" x14ac:dyDescent="0.25">
      <c r="A9289" t="s">
        <v>32</v>
      </c>
      <c r="B9289" t="s">
        <v>27947</v>
      </c>
      <c r="C9289">
        <f>YEAR(B9289)</f>
        <v>2025</v>
      </c>
      <c r="D9289">
        <v>80.599999999999994</v>
      </c>
      <c r="E9289">
        <v>73.400000000000006</v>
      </c>
      <c r="F9289">
        <v>76.8</v>
      </c>
      <c r="I9289">
        <v>80.8</v>
      </c>
      <c r="J9289">
        <v>73.400000000000006</v>
      </c>
      <c r="K9289">
        <v>76.8</v>
      </c>
      <c r="L9289">
        <v>58.3</v>
      </c>
      <c r="M9289">
        <v>53.3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39.6</v>
      </c>
      <c r="V9289">
        <v>23</v>
      </c>
      <c r="W9289">
        <v>301.89999999999998</v>
      </c>
      <c r="X9289">
        <v>1014.5</v>
      </c>
      <c r="Y9289">
        <v>15.6</v>
      </c>
      <c r="Z9289">
        <v>6.2</v>
      </c>
      <c r="AA9289">
        <v>344.4</v>
      </c>
      <c r="AB9289">
        <v>29.8</v>
      </c>
      <c r="AC9289">
        <v>10</v>
      </c>
      <c r="AD9289">
        <v>0</v>
      </c>
      <c r="AE9289" t="s">
        <v>27948</v>
      </c>
      <c r="AF9289" t="s">
        <v>27949</v>
      </c>
      <c r="AG9289">
        <v>0.68</v>
      </c>
      <c r="AH9289" t="s">
        <v>330</v>
      </c>
      <c r="AI9289" t="s">
        <v>9140</v>
      </c>
      <c r="AJ9289" t="s">
        <v>331</v>
      </c>
    </row>
    <row r="9290" spans="1:36" x14ac:dyDescent="0.25">
      <c r="A9290" t="s">
        <v>32</v>
      </c>
      <c r="B9290" t="s">
        <v>27950</v>
      </c>
      <c r="C9290">
        <f>YEAR(B9290)</f>
        <v>2025</v>
      </c>
      <c r="D9290">
        <v>80.599999999999994</v>
      </c>
      <c r="E9290">
        <v>73.3</v>
      </c>
      <c r="F9290">
        <v>76.8</v>
      </c>
      <c r="I9290">
        <v>81.900000000000006</v>
      </c>
      <c r="J9290">
        <v>73.3</v>
      </c>
      <c r="K9290">
        <v>77</v>
      </c>
      <c r="L9290">
        <v>59.6</v>
      </c>
      <c r="M9290">
        <v>55.4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32.4</v>
      </c>
      <c r="V9290">
        <v>20.8</v>
      </c>
      <c r="W9290">
        <v>300.5</v>
      </c>
      <c r="X9290">
        <v>1014.5</v>
      </c>
      <c r="Y9290">
        <v>0.1</v>
      </c>
      <c r="Z9290">
        <v>6.2</v>
      </c>
      <c r="AA9290">
        <v>345.1</v>
      </c>
      <c r="AB9290">
        <v>29.9</v>
      </c>
      <c r="AC9290">
        <v>10</v>
      </c>
      <c r="AD9290">
        <v>0</v>
      </c>
      <c r="AE9290" t="s">
        <v>27951</v>
      </c>
      <c r="AF9290" t="s">
        <v>27952</v>
      </c>
      <c r="AG9290">
        <v>0.71</v>
      </c>
      <c r="AH9290" t="s">
        <v>330</v>
      </c>
      <c r="AI9290" t="s">
        <v>9140</v>
      </c>
      <c r="AJ9290" t="s">
        <v>331</v>
      </c>
    </row>
    <row r="9291" spans="1:36" x14ac:dyDescent="0.25">
      <c r="A9291" t="s">
        <v>32</v>
      </c>
      <c r="B9291" t="s">
        <v>27953</v>
      </c>
      <c r="C9291">
        <f>YEAR(B9291)</f>
        <v>2025</v>
      </c>
      <c r="D9291">
        <v>80.599999999999994</v>
      </c>
      <c r="E9291">
        <v>68</v>
      </c>
      <c r="F9291">
        <v>75.7</v>
      </c>
      <c r="I9291">
        <v>82.8</v>
      </c>
      <c r="J9291">
        <v>68</v>
      </c>
      <c r="K9291">
        <v>76.099999999999994</v>
      </c>
      <c r="L9291">
        <v>62.9</v>
      </c>
      <c r="M9291">
        <v>64.8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26.4</v>
      </c>
      <c r="V9291">
        <v>20.8</v>
      </c>
      <c r="W9291">
        <v>303.2</v>
      </c>
      <c r="X9291">
        <v>1014.8</v>
      </c>
      <c r="Y9291">
        <v>0</v>
      </c>
      <c r="Z9291">
        <v>6.2</v>
      </c>
      <c r="AA9291">
        <v>344.1</v>
      </c>
      <c r="AB9291">
        <v>29.7</v>
      </c>
      <c r="AC9291">
        <v>10</v>
      </c>
      <c r="AD9291">
        <v>0</v>
      </c>
      <c r="AE9291" t="s">
        <v>27954</v>
      </c>
      <c r="AF9291" t="s">
        <v>27955</v>
      </c>
      <c r="AG9291">
        <v>0.75</v>
      </c>
      <c r="AH9291" t="s">
        <v>330</v>
      </c>
      <c r="AI9291" t="s">
        <v>9140</v>
      </c>
      <c r="AJ9291" t="s">
        <v>331</v>
      </c>
    </row>
    <row r="9292" spans="1:36" x14ac:dyDescent="0.25">
      <c r="A9292" t="s">
        <v>32</v>
      </c>
      <c r="B9292" t="s">
        <v>27956</v>
      </c>
      <c r="C9292">
        <f>YEAR(B9292)</f>
        <v>2025</v>
      </c>
      <c r="D9292">
        <v>82.4</v>
      </c>
      <c r="E9292">
        <v>66.2</v>
      </c>
      <c r="F9292">
        <v>75.3</v>
      </c>
      <c r="I9292">
        <v>84</v>
      </c>
      <c r="J9292">
        <v>66.2</v>
      </c>
      <c r="K9292">
        <v>75.900000000000006</v>
      </c>
      <c r="L9292">
        <v>61.7</v>
      </c>
      <c r="M9292">
        <v>63.4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26.6</v>
      </c>
      <c r="V9292">
        <v>20.8</v>
      </c>
      <c r="W9292">
        <v>304.39999999999998</v>
      </c>
      <c r="X9292">
        <v>1015</v>
      </c>
      <c r="Y9292">
        <v>0</v>
      </c>
      <c r="Z9292">
        <v>6.2</v>
      </c>
      <c r="AA9292">
        <v>346</v>
      </c>
      <c r="AB9292">
        <v>29.9</v>
      </c>
      <c r="AC9292">
        <v>10</v>
      </c>
      <c r="AD9292">
        <v>0</v>
      </c>
      <c r="AE9292" t="s">
        <v>27957</v>
      </c>
      <c r="AF9292" t="s">
        <v>27958</v>
      </c>
      <c r="AG9292">
        <v>0.79</v>
      </c>
      <c r="AH9292" t="s">
        <v>330</v>
      </c>
      <c r="AI9292" t="s">
        <v>9140</v>
      </c>
      <c r="AJ9292" t="s">
        <v>331</v>
      </c>
    </row>
    <row r="9293" spans="1:36" x14ac:dyDescent="0.25">
      <c r="A9293" t="s">
        <v>32</v>
      </c>
      <c r="B9293" t="s">
        <v>27959</v>
      </c>
      <c r="C9293">
        <f>YEAR(B9293)</f>
        <v>2025</v>
      </c>
      <c r="D9293">
        <v>86</v>
      </c>
      <c r="E9293">
        <v>68</v>
      </c>
      <c r="F9293">
        <v>77.8</v>
      </c>
      <c r="I9293">
        <v>86.8</v>
      </c>
      <c r="J9293">
        <v>68</v>
      </c>
      <c r="K9293">
        <v>78.400000000000006</v>
      </c>
      <c r="L9293">
        <v>61.1</v>
      </c>
      <c r="M9293">
        <v>57.4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29.3</v>
      </c>
      <c r="V9293">
        <v>15</v>
      </c>
      <c r="W9293">
        <v>286.39999999999998</v>
      </c>
      <c r="X9293">
        <v>1013.5</v>
      </c>
      <c r="Y9293">
        <v>0</v>
      </c>
      <c r="Z9293">
        <v>6.2</v>
      </c>
      <c r="AA9293">
        <v>344.2</v>
      </c>
      <c r="AB9293">
        <v>29.7</v>
      </c>
      <c r="AC9293">
        <v>10</v>
      </c>
      <c r="AD9293">
        <v>0</v>
      </c>
      <c r="AE9293" t="s">
        <v>27960</v>
      </c>
      <c r="AF9293" t="s">
        <v>27961</v>
      </c>
      <c r="AG9293">
        <v>0.82</v>
      </c>
      <c r="AH9293" t="s">
        <v>330</v>
      </c>
      <c r="AI9293" t="s">
        <v>9140</v>
      </c>
      <c r="AJ9293" t="s">
        <v>331</v>
      </c>
    </row>
    <row r="9294" spans="1:36" x14ac:dyDescent="0.25">
      <c r="A9294" t="s">
        <v>32</v>
      </c>
      <c r="B9294" t="s">
        <v>27962</v>
      </c>
      <c r="C9294">
        <f>YEAR(B9294)</f>
        <v>2025</v>
      </c>
      <c r="D9294">
        <v>84.2</v>
      </c>
      <c r="E9294">
        <v>71.599999999999994</v>
      </c>
      <c r="F9294">
        <v>78.8</v>
      </c>
      <c r="I9294">
        <v>87.5</v>
      </c>
      <c r="J9294">
        <v>71.599999999999994</v>
      </c>
      <c r="K9294">
        <v>79.8</v>
      </c>
      <c r="L9294">
        <v>64.5</v>
      </c>
      <c r="M9294">
        <v>62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29.5</v>
      </c>
      <c r="V9294">
        <v>13.9</v>
      </c>
      <c r="W9294">
        <v>297.39999999999998</v>
      </c>
      <c r="X9294">
        <v>1013.4</v>
      </c>
      <c r="Y9294">
        <v>2.2000000000000002</v>
      </c>
      <c r="Z9294">
        <v>6.2</v>
      </c>
      <c r="AA9294">
        <v>318.2</v>
      </c>
      <c r="AB9294">
        <v>27.5</v>
      </c>
      <c r="AC9294">
        <v>9</v>
      </c>
      <c r="AD9294">
        <v>0</v>
      </c>
      <c r="AE9294" t="s">
        <v>27963</v>
      </c>
      <c r="AF9294" t="s">
        <v>27964</v>
      </c>
      <c r="AG9294">
        <v>0.86</v>
      </c>
      <c r="AH9294" t="s">
        <v>330</v>
      </c>
      <c r="AI9294" t="s">
        <v>9140</v>
      </c>
      <c r="AJ9294" t="s">
        <v>331</v>
      </c>
    </row>
    <row r="9295" spans="1:36" x14ac:dyDescent="0.25">
      <c r="A9295" t="s">
        <v>32</v>
      </c>
      <c r="B9295" t="s">
        <v>27965</v>
      </c>
      <c r="C9295">
        <f>YEAR(B9295)</f>
        <v>2025</v>
      </c>
      <c r="D9295">
        <v>80.599999999999994</v>
      </c>
      <c r="E9295">
        <v>70.8</v>
      </c>
      <c r="F9295">
        <v>76</v>
      </c>
      <c r="I9295">
        <v>81.2</v>
      </c>
      <c r="J9295">
        <v>70.8</v>
      </c>
      <c r="K9295">
        <v>76</v>
      </c>
      <c r="L9295">
        <v>61.3</v>
      </c>
      <c r="M9295">
        <v>61.8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35.799999999999997</v>
      </c>
      <c r="V9295">
        <v>25.3</v>
      </c>
      <c r="W9295">
        <v>304.3</v>
      </c>
      <c r="X9295">
        <v>1015.7</v>
      </c>
      <c r="Y9295">
        <v>19</v>
      </c>
      <c r="Z9295">
        <v>6.2</v>
      </c>
      <c r="AA9295">
        <v>341.3</v>
      </c>
      <c r="AB9295">
        <v>29.4</v>
      </c>
      <c r="AC9295">
        <v>10</v>
      </c>
      <c r="AD9295">
        <v>0</v>
      </c>
      <c r="AE9295" t="s">
        <v>27966</v>
      </c>
      <c r="AF9295" t="s">
        <v>27967</v>
      </c>
      <c r="AG9295">
        <v>0.89</v>
      </c>
      <c r="AH9295" t="s">
        <v>330</v>
      </c>
      <c r="AI9295" t="s">
        <v>9140</v>
      </c>
      <c r="AJ9295" t="s">
        <v>331</v>
      </c>
    </row>
    <row r="9296" spans="1:36" x14ac:dyDescent="0.25">
      <c r="A9296" t="s">
        <v>32</v>
      </c>
      <c r="B9296" t="s">
        <v>27968</v>
      </c>
      <c r="C9296">
        <f>YEAR(B9296)</f>
        <v>2025</v>
      </c>
      <c r="D9296">
        <v>80.599999999999994</v>
      </c>
      <c r="E9296">
        <v>71.599999999999994</v>
      </c>
      <c r="F9296">
        <v>76.599999999999994</v>
      </c>
      <c r="I9296">
        <v>83.3</v>
      </c>
      <c r="J9296">
        <v>71.599999999999994</v>
      </c>
      <c r="K9296">
        <v>76.8</v>
      </c>
      <c r="L9296">
        <v>59.1</v>
      </c>
      <c r="M9296">
        <v>55.1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34</v>
      </c>
      <c r="V9296">
        <v>21.9</v>
      </c>
      <c r="W9296">
        <v>296.8</v>
      </c>
      <c r="X9296">
        <v>1014.5</v>
      </c>
      <c r="Y9296">
        <v>13.3</v>
      </c>
      <c r="Z9296">
        <v>6.2</v>
      </c>
      <c r="AA9296">
        <v>346.9</v>
      </c>
      <c r="AB9296">
        <v>29.9</v>
      </c>
      <c r="AC9296">
        <v>10</v>
      </c>
      <c r="AD9296">
        <v>0</v>
      </c>
      <c r="AE9296" t="s">
        <v>27969</v>
      </c>
      <c r="AF9296" t="s">
        <v>27970</v>
      </c>
      <c r="AG9296">
        <v>0.93</v>
      </c>
      <c r="AH9296" t="s">
        <v>330</v>
      </c>
      <c r="AI9296" t="s">
        <v>9140</v>
      </c>
      <c r="AJ9296" t="s">
        <v>331</v>
      </c>
    </row>
    <row r="9297" spans="1:36" x14ac:dyDescent="0.25">
      <c r="A9297" t="s">
        <v>32</v>
      </c>
      <c r="B9297" t="s">
        <v>27971</v>
      </c>
      <c r="C9297">
        <f>YEAR(B9297)</f>
        <v>2025</v>
      </c>
      <c r="D9297">
        <v>82.5</v>
      </c>
      <c r="E9297">
        <v>66.2</v>
      </c>
      <c r="F9297">
        <v>76.3</v>
      </c>
      <c r="I9297">
        <v>84</v>
      </c>
      <c r="J9297">
        <v>66.2</v>
      </c>
      <c r="K9297">
        <v>76.5</v>
      </c>
      <c r="L9297">
        <v>59.2</v>
      </c>
      <c r="M9297">
        <v>56.4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27.5</v>
      </c>
      <c r="V9297">
        <v>17.2</v>
      </c>
      <c r="W9297">
        <v>299.3</v>
      </c>
      <c r="X9297">
        <v>1012.9</v>
      </c>
      <c r="Y9297">
        <v>0</v>
      </c>
      <c r="Z9297">
        <v>6.2</v>
      </c>
      <c r="AA9297">
        <v>349</v>
      </c>
      <c r="AB9297">
        <v>30</v>
      </c>
      <c r="AC9297">
        <v>10</v>
      </c>
      <c r="AD9297">
        <v>0</v>
      </c>
      <c r="AE9297" t="s">
        <v>27972</v>
      </c>
      <c r="AF9297" t="s">
        <v>27973</v>
      </c>
      <c r="AG9297">
        <v>0.96</v>
      </c>
      <c r="AH9297" t="s">
        <v>330</v>
      </c>
      <c r="AI9297" t="s">
        <v>9140</v>
      </c>
      <c r="AJ9297" t="s">
        <v>331</v>
      </c>
    </row>
    <row r="9298" spans="1:36" x14ac:dyDescent="0.25">
      <c r="A9298" t="s">
        <v>32</v>
      </c>
      <c r="B9298" t="s">
        <v>27974</v>
      </c>
      <c r="C9298">
        <f>YEAR(B9298)</f>
        <v>2025</v>
      </c>
      <c r="D9298">
        <v>86</v>
      </c>
      <c r="E9298">
        <v>66.3</v>
      </c>
      <c r="F9298">
        <v>78.099999999999994</v>
      </c>
      <c r="I9298">
        <v>84.6</v>
      </c>
      <c r="J9298">
        <v>66.3</v>
      </c>
      <c r="K9298">
        <v>78</v>
      </c>
      <c r="L9298">
        <v>56.8</v>
      </c>
      <c r="M9298">
        <v>49.2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28.4</v>
      </c>
      <c r="V9298">
        <v>17.2</v>
      </c>
      <c r="W9298">
        <v>281.10000000000002</v>
      </c>
      <c r="X9298">
        <v>1011.8</v>
      </c>
      <c r="Y9298">
        <v>0</v>
      </c>
      <c r="Z9298">
        <v>6.2</v>
      </c>
      <c r="AA9298">
        <v>347.9</v>
      </c>
      <c r="AB9298">
        <v>30</v>
      </c>
      <c r="AC9298">
        <v>10</v>
      </c>
      <c r="AD9298">
        <v>0</v>
      </c>
      <c r="AE9298" t="s">
        <v>27975</v>
      </c>
      <c r="AF9298" t="s">
        <v>27976</v>
      </c>
      <c r="AG9298">
        <v>0</v>
      </c>
      <c r="AH9298" t="s">
        <v>330</v>
      </c>
      <c r="AI9298" t="s">
        <v>9140</v>
      </c>
      <c r="AJ9298" t="s">
        <v>331</v>
      </c>
    </row>
    <row r="9299" spans="1:36" x14ac:dyDescent="0.25">
      <c r="A9299" t="s">
        <v>32</v>
      </c>
      <c r="B9299" t="s">
        <v>27977</v>
      </c>
      <c r="C9299">
        <f>YEAR(B9299)</f>
        <v>2025</v>
      </c>
      <c r="D9299">
        <v>87.8</v>
      </c>
      <c r="E9299">
        <v>71.7</v>
      </c>
      <c r="F9299">
        <v>80.400000000000006</v>
      </c>
      <c r="I9299">
        <v>87.8</v>
      </c>
      <c r="J9299">
        <v>71.7</v>
      </c>
      <c r="K9299">
        <v>81.400000000000006</v>
      </c>
      <c r="L9299">
        <v>60.4</v>
      </c>
      <c r="M9299">
        <v>50.9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28.9</v>
      </c>
      <c r="V9299">
        <v>18.3</v>
      </c>
      <c r="W9299">
        <v>293.60000000000002</v>
      </c>
      <c r="X9299">
        <v>1010.3</v>
      </c>
      <c r="Y9299">
        <v>0</v>
      </c>
      <c r="Z9299">
        <v>6.2</v>
      </c>
      <c r="AA9299">
        <v>345.2</v>
      </c>
      <c r="AB9299">
        <v>29.9</v>
      </c>
      <c r="AC9299">
        <v>10</v>
      </c>
      <c r="AD9299">
        <v>0</v>
      </c>
      <c r="AE9299" t="s">
        <v>27978</v>
      </c>
      <c r="AF9299" t="s">
        <v>27979</v>
      </c>
      <c r="AG9299">
        <v>0.03</v>
      </c>
      <c r="AH9299" t="s">
        <v>330</v>
      </c>
      <c r="AI9299" t="s">
        <v>9140</v>
      </c>
      <c r="AJ9299" t="s">
        <v>331</v>
      </c>
    </row>
    <row r="9300" spans="1:36" x14ac:dyDescent="0.25">
      <c r="A9300" t="s">
        <v>32</v>
      </c>
      <c r="B9300" t="s">
        <v>27980</v>
      </c>
      <c r="C9300">
        <f>YEAR(B9300)</f>
        <v>2025</v>
      </c>
      <c r="D9300">
        <v>87.8</v>
      </c>
      <c r="E9300">
        <v>73.400000000000006</v>
      </c>
      <c r="F9300">
        <v>82.3</v>
      </c>
      <c r="I9300">
        <v>89.5</v>
      </c>
      <c r="J9300">
        <v>73.400000000000006</v>
      </c>
      <c r="K9300">
        <v>83.4</v>
      </c>
      <c r="L9300">
        <v>62.8</v>
      </c>
      <c r="M9300">
        <v>52.2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26.2</v>
      </c>
      <c r="V9300">
        <v>20.8</v>
      </c>
      <c r="W9300">
        <v>296.2</v>
      </c>
      <c r="X9300">
        <v>1010</v>
      </c>
      <c r="Y9300">
        <v>0</v>
      </c>
      <c r="Z9300">
        <v>6.2</v>
      </c>
      <c r="AA9300">
        <v>342.9</v>
      </c>
      <c r="AB9300">
        <v>29.7</v>
      </c>
      <c r="AC9300">
        <v>10</v>
      </c>
      <c r="AD9300">
        <v>0</v>
      </c>
      <c r="AE9300" t="s">
        <v>27981</v>
      </c>
      <c r="AF9300" t="s">
        <v>27982</v>
      </c>
      <c r="AG9300">
        <v>0.06</v>
      </c>
      <c r="AH9300" t="s">
        <v>330</v>
      </c>
      <c r="AI9300" t="s">
        <v>9140</v>
      </c>
      <c r="AJ9300" t="s">
        <v>331</v>
      </c>
    </row>
    <row r="9301" spans="1:36" x14ac:dyDescent="0.25">
      <c r="A9301" t="s">
        <v>32</v>
      </c>
      <c r="B9301" t="s">
        <v>27983</v>
      </c>
      <c r="C9301">
        <f>YEAR(B9301)</f>
        <v>2025</v>
      </c>
      <c r="D9301">
        <v>87.8</v>
      </c>
      <c r="E9301">
        <v>78.8</v>
      </c>
      <c r="F9301">
        <v>83.9</v>
      </c>
      <c r="I9301">
        <v>93.5</v>
      </c>
      <c r="J9301">
        <v>78.8</v>
      </c>
      <c r="K9301">
        <v>86.1</v>
      </c>
      <c r="L9301">
        <v>64.5</v>
      </c>
      <c r="M9301">
        <v>52.7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34.9</v>
      </c>
      <c r="V9301">
        <v>21.9</v>
      </c>
      <c r="W9301">
        <v>295.7</v>
      </c>
      <c r="X9301">
        <v>1008.4</v>
      </c>
      <c r="Y9301">
        <v>0</v>
      </c>
      <c r="Z9301">
        <v>6.2</v>
      </c>
      <c r="AA9301">
        <v>339.1</v>
      </c>
      <c r="AB9301">
        <v>29.3</v>
      </c>
      <c r="AC9301">
        <v>10</v>
      </c>
      <c r="AD9301">
        <v>0</v>
      </c>
      <c r="AE9301" t="s">
        <v>27984</v>
      </c>
      <c r="AF9301" t="s">
        <v>27985</v>
      </c>
      <c r="AG9301">
        <v>0.1</v>
      </c>
      <c r="AH9301" t="s">
        <v>330</v>
      </c>
      <c r="AI9301" t="s">
        <v>9140</v>
      </c>
      <c r="AJ9301" t="s">
        <v>331</v>
      </c>
    </row>
    <row r="9302" spans="1:36" x14ac:dyDescent="0.25">
      <c r="A9302" t="s">
        <v>32</v>
      </c>
      <c r="B9302" t="s">
        <v>27986</v>
      </c>
      <c r="C9302">
        <f>YEAR(B9302)</f>
        <v>2025</v>
      </c>
      <c r="D9302">
        <v>82.4</v>
      </c>
      <c r="E9302">
        <v>75.2</v>
      </c>
      <c r="F9302">
        <v>79.599999999999994</v>
      </c>
      <c r="I9302">
        <v>84.7</v>
      </c>
      <c r="J9302">
        <v>75.2</v>
      </c>
      <c r="K9302">
        <v>80.8</v>
      </c>
      <c r="L9302">
        <v>64.599999999999994</v>
      </c>
      <c r="M9302">
        <v>60.3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42.7</v>
      </c>
      <c r="V9302">
        <v>25.3</v>
      </c>
      <c r="W9302">
        <v>299.2</v>
      </c>
      <c r="X9302">
        <v>1008.4</v>
      </c>
      <c r="Y9302">
        <v>14.5</v>
      </c>
      <c r="Z9302">
        <v>6.2</v>
      </c>
      <c r="AA9302">
        <v>334.2</v>
      </c>
      <c r="AB9302">
        <v>28.8</v>
      </c>
      <c r="AC9302">
        <v>10</v>
      </c>
      <c r="AD9302">
        <v>0</v>
      </c>
      <c r="AE9302" t="s">
        <v>27987</v>
      </c>
      <c r="AF9302" t="s">
        <v>27988</v>
      </c>
      <c r="AG9302">
        <v>0.13</v>
      </c>
      <c r="AH9302" t="s">
        <v>330</v>
      </c>
      <c r="AI9302" t="s">
        <v>9140</v>
      </c>
      <c r="AJ9302" t="s">
        <v>331</v>
      </c>
    </row>
    <row r="9303" spans="1:36" x14ac:dyDescent="0.25">
      <c r="A9303" t="s">
        <v>32</v>
      </c>
      <c r="B9303" t="s">
        <v>27989</v>
      </c>
      <c r="C9303">
        <f>YEAR(B9303)</f>
        <v>2025</v>
      </c>
      <c r="D9303">
        <v>80.599999999999994</v>
      </c>
      <c r="E9303">
        <v>73.400000000000006</v>
      </c>
      <c r="F9303">
        <v>76.900000000000006</v>
      </c>
      <c r="I9303">
        <v>81.900000000000006</v>
      </c>
      <c r="J9303">
        <v>73.400000000000006</v>
      </c>
      <c r="K9303">
        <v>77.099999999999994</v>
      </c>
      <c r="L9303">
        <v>61.4</v>
      </c>
      <c r="M9303">
        <v>58.9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33.299999999999997</v>
      </c>
      <c r="V9303">
        <v>23</v>
      </c>
      <c r="W9303">
        <v>304.10000000000002</v>
      </c>
      <c r="X9303">
        <v>1010.4</v>
      </c>
      <c r="Y9303">
        <v>21.2</v>
      </c>
      <c r="Z9303">
        <v>6.2</v>
      </c>
      <c r="AA9303">
        <v>343.1</v>
      </c>
      <c r="AB9303">
        <v>29.7</v>
      </c>
      <c r="AC9303">
        <v>10</v>
      </c>
      <c r="AD9303">
        <v>0</v>
      </c>
      <c r="AE9303" t="s">
        <v>27990</v>
      </c>
      <c r="AF9303" t="s">
        <v>27991</v>
      </c>
      <c r="AG9303">
        <v>0.16</v>
      </c>
      <c r="AH9303" t="s">
        <v>36</v>
      </c>
      <c r="AI9303" t="s">
        <v>37</v>
      </c>
      <c r="AJ9303" t="s">
        <v>38</v>
      </c>
    </row>
    <row r="9304" spans="1:36" x14ac:dyDescent="0.25">
      <c r="A9304" t="s">
        <v>32</v>
      </c>
      <c r="B9304" t="s">
        <v>27992</v>
      </c>
      <c r="C9304">
        <f>YEAR(B9304)</f>
        <v>2025</v>
      </c>
      <c r="D9304">
        <v>86</v>
      </c>
      <c r="E9304">
        <v>69.8</v>
      </c>
      <c r="F9304">
        <v>79</v>
      </c>
      <c r="I9304">
        <v>86.6</v>
      </c>
      <c r="J9304">
        <v>69.8</v>
      </c>
      <c r="K9304">
        <v>80.2</v>
      </c>
      <c r="L9304">
        <v>63.6</v>
      </c>
      <c r="M9304">
        <v>59.7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30.6</v>
      </c>
      <c r="V9304">
        <v>20.8</v>
      </c>
      <c r="W9304">
        <v>296.8</v>
      </c>
      <c r="X9304">
        <v>1009.5</v>
      </c>
      <c r="Y9304">
        <v>0</v>
      </c>
      <c r="Z9304">
        <v>6.2</v>
      </c>
      <c r="AA9304">
        <v>336.9</v>
      </c>
      <c r="AB9304">
        <v>29</v>
      </c>
      <c r="AC9304">
        <v>10</v>
      </c>
      <c r="AD9304">
        <v>0</v>
      </c>
      <c r="AE9304" t="s">
        <v>27993</v>
      </c>
      <c r="AF9304" t="s">
        <v>27994</v>
      </c>
      <c r="AG9304">
        <v>0.19</v>
      </c>
      <c r="AH9304" t="s">
        <v>330</v>
      </c>
      <c r="AI9304" t="s">
        <v>9140</v>
      </c>
      <c r="AJ9304" t="s">
        <v>331</v>
      </c>
    </row>
    <row r="9305" spans="1:36" x14ac:dyDescent="0.25">
      <c r="A9305" t="s">
        <v>32</v>
      </c>
      <c r="B9305" t="s">
        <v>27995</v>
      </c>
      <c r="C9305">
        <f>YEAR(B9305)</f>
        <v>2025</v>
      </c>
      <c r="D9305">
        <v>84.2</v>
      </c>
      <c r="E9305">
        <v>75.2</v>
      </c>
      <c r="F9305">
        <v>80.3</v>
      </c>
      <c r="I9305">
        <v>86.5</v>
      </c>
      <c r="J9305">
        <v>75.2</v>
      </c>
      <c r="K9305">
        <v>81.2</v>
      </c>
      <c r="L9305">
        <v>63.1</v>
      </c>
      <c r="M9305">
        <v>56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37.4</v>
      </c>
      <c r="V9305">
        <v>24.2</v>
      </c>
      <c r="W9305">
        <v>302.10000000000002</v>
      </c>
      <c r="X9305">
        <v>1011.8</v>
      </c>
      <c r="Y9305">
        <v>0</v>
      </c>
      <c r="Z9305">
        <v>6.2</v>
      </c>
      <c r="AA9305">
        <v>339.4</v>
      </c>
      <c r="AB9305">
        <v>29.3</v>
      </c>
      <c r="AC9305">
        <v>10</v>
      </c>
      <c r="AD9305">
        <v>0</v>
      </c>
      <c r="AE9305" t="s">
        <v>27996</v>
      </c>
      <c r="AF9305" t="s">
        <v>27997</v>
      </c>
      <c r="AG9305">
        <v>0.25</v>
      </c>
      <c r="AH9305" t="s">
        <v>330</v>
      </c>
      <c r="AI9305" t="s">
        <v>9140</v>
      </c>
      <c r="AJ9305" t="s">
        <v>331</v>
      </c>
    </row>
    <row r="9306" spans="1:36" x14ac:dyDescent="0.25">
      <c r="A9306" t="s">
        <v>32</v>
      </c>
      <c r="B9306" t="s">
        <v>27998</v>
      </c>
      <c r="C9306">
        <f>YEAR(B9306)</f>
        <v>2025</v>
      </c>
      <c r="D9306">
        <v>82.4</v>
      </c>
      <c r="E9306">
        <v>77</v>
      </c>
      <c r="F9306">
        <v>79.3</v>
      </c>
      <c r="I9306">
        <v>83.5</v>
      </c>
      <c r="J9306">
        <v>77</v>
      </c>
      <c r="K9306">
        <v>79.599999999999994</v>
      </c>
      <c r="L9306">
        <v>60.9</v>
      </c>
      <c r="M9306">
        <v>53.6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38.5</v>
      </c>
      <c r="V9306">
        <v>21.9</v>
      </c>
      <c r="W9306">
        <v>301.89999999999998</v>
      </c>
      <c r="X9306">
        <v>1014.4</v>
      </c>
      <c r="Y9306">
        <v>0</v>
      </c>
      <c r="Z9306">
        <v>6.2</v>
      </c>
      <c r="AA9306">
        <v>348.2</v>
      </c>
      <c r="AB9306">
        <v>30.1</v>
      </c>
      <c r="AC9306">
        <v>10</v>
      </c>
      <c r="AD9306">
        <v>0</v>
      </c>
      <c r="AE9306" t="s">
        <v>27999</v>
      </c>
      <c r="AF9306" t="s">
        <v>28000</v>
      </c>
      <c r="AG9306">
        <v>0.26</v>
      </c>
      <c r="AH9306" t="s">
        <v>330</v>
      </c>
      <c r="AI9306" t="s">
        <v>9140</v>
      </c>
      <c r="AJ9306" t="s">
        <v>331</v>
      </c>
    </row>
    <row r="9307" spans="1:36" x14ac:dyDescent="0.25">
      <c r="A9307" t="s">
        <v>32</v>
      </c>
      <c r="B9307" t="s">
        <v>28001</v>
      </c>
      <c r="C9307">
        <f>YEAR(B9307)</f>
        <v>2025</v>
      </c>
      <c r="D9307">
        <v>80.599999999999994</v>
      </c>
      <c r="E9307">
        <v>75.2</v>
      </c>
      <c r="F9307">
        <v>78.3</v>
      </c>
      <c r="I9307">
        <v>82.8</v>
      </c>
      <c r="J9307">
        <v>75.2</v>
      </c>
      <c r="K9307">
        <v>78.7</v>
      </c>
      <c r="L9307">
        <v>62.3</v>
      </c>
      <c r="M9307">
        <v>58.3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24.8</v>
      </c>
      <c r="V9307">
        <v>20.8</v>
      </c>
      <c r="W9307">
        <v>306.7</v>
      </c>
      <c r="X9307">
        <v>1014</v>
      </c>
      <c r="Y9307">
        <v>0</v>
      </c>
      <c r="Z9307">
        <v>6.2</v>
      </c>
      <c r="AA9307">
        <v>342.3</v>
      </c>
      <c r="AB9307">
        <v>29.7</v>
      </c>
      <c r="AC9307">
        <v>10</v>
      </c>
      <c r="AD9307">
        <v>0</v>
      </c>
      <c r="AE9307" t="s">
        <v>28002</v>
      </c>
      <c r="AF9307" t="s">
        <v>28003</v>
      </c>
      <c r="AG9307">
        <v>0.28999999999999998</v>
      </c>
      <c r="AH9307" t="s">
        <v>330</v>
      </c>
      <c r="AI9307" t="s">
        <v>9140</v>
      </c>
      <c r="AJ9307" t="s">
        <v>331</v>
      </c>
    </row>
    <row r="9308" spans="1:36" x14ac:dyDescent="0.25">
      <c r="A9308" t="s">
        <v>32</v>
      </c>
      <c r="B9308" t="s">
        <v>28004</v>
      </c>
      <c r="C9308">
        <f>YEAR(B9308)</f>
        <v>2025</v>
      </c>
      <c r="D9308">
        <v>84.2</v>
      </c>
      <c r="E9308">
        <v>68</v>
      </c>
      <c r="F9308">
        <v>77.3</v>
      </c>
      <c r="I9308">
        <v>86.6</v>
      </c>
      <c r="J9308">
        <v>68</v>
      </c>
      <c r="K9308">
        <v>78.400000000000006</v>
      </c>
      <c r="L9308">
        <v>63.1</v>
      </c>
      <c r="M9308">
        <v>62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21.5</v>
      </c>
      <c r="V9308">
        <v>13.9</v>
      </c>
      <c r="W9308">
        <v>312.10000000000002</v>
      </c>
      <c r="X9308">
        <v>1013.2</v>
      </c>
      <c r="Y9308">
        <v>0</v>
      </c>
      <c r="Z9308">
        <v>6.2</v>
      </c>
      <c r="AA9308">
        <v>345.4</v>
      </c>
      <c r="AB9308">
        <v>29.8</v>
      </c>
      <c r="AC9308">
        <v>10</v>
      </c>
      <c r="AD9308">
        <v>0</v>
      </c>
      <c r="AE9308" t="s">
        <v>28005</v>
      </c>
      <c r="AF9308" t="s">
        <v>28006</v>
      </c>
      <c r="AG9308">
        <v>0.32</v>
      </c>
      <c r="AH9308" t="s">
        <v>330</v>
      </c>
      <c r="AI9308" t="s">
        <v>9140</v>
      </c>
      <c r="AJ9308" t="s">
        <v>331</v>
      </c>
    </row>
    <row r="9309" spans="1:36" x14ac:dyDescent="0.25">
      <c r="A9309" t="s">
        <v>32</v>
      </c>
      <c r="B9309" t="s">
        <v>28007</v>
      </c>
      <c r="C9309">
        <f>YEAR(B9309)</f>
        <v>2025</v>
      </c>
      <c r="D9309">
        <v>84.3</v>
      </c>
      <c r="E9309">
        <v>66.2</v>
      </c>
      <c r="F9309">
        <v>76.400000000000006</v>
      </c>
      <c r="I9309">
        <v>86.6</v>
      </c>
      <c r="J9309">
        <v>66.2</v>
      </c>
      <c r="K9309">
        <v>77.099999999999994</v>
      </c>
      <c r="L9309">
        <v>60.3</v>
      </c>
      <c r="M9309">
        <v>58.1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19.899999999999999</v>
      </c>
      <c r="V9309">
        <v>8.1</v>
      </c>
      <c r="W9309">
        <v>239.4</v>
      </c>
      <c r="X9309">
        <v>1012.2</v>
      </c>
      <c r="Y9309">
        <v>0</v>
      </c>
      <c r="Z9309">
        <v>6.2</v>
      </c>
      <c r="AA9309">
        <v>345.2</v>
      </c>
      <c r="AB9309">
        <v>29.8</v>
      </c>
      <c r="AC9309">
        <v>10</v>
      </c>
      <c r="AD9309">
        <v>0</v>
      </c>
      <c r="AE9309" t="s">
        <v>28008</v>
      </c>
      <c r="AF9309" t="s">
        <v>28009</v>
      </c>
      <c r="AG9309">
        <v>0.35</v>
      </c>
      <c r="AH9309" t="s">
        <v>330</v>
      </c>
      <c r="AI9309" t="s">
        <v>9140</v>
      </c>
      <c r="AJ9309" t="s">
        <v>331</v>
      </c>
    </row>
    <row r="9310" spans="1:36" x14ac:dyDescent="0.25">
      <c r="A9310" t="s">
        <v>32</v>
      </c>
      <c r="B9310" t="s">
        <v>28010</v>
      </c>
      <c r="C9310">
        <f>YEAR(B9310)</f>
        <v>2025</v>
      </c>
      <c r="D9310">
        <v>84.3</v>
      </c>
      <c r="E9310">
        <v>68</v>
      </c>
      <c r="F9310">
        <v>78.099999999999994</v>
      </c>
      <c r="I9310">
        <v>91</v>
      </c>
      <c r="J9310">
        <v>68</v>
      </c>
      <c r="K9310">
        <v>80</v>
      </c>
      <c r="L9310">
        <v>64.8</v>
      </c>
      <c r="M9310">
        <v>64.3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22.8</v>
      </c>
      <c r="V9310">
        <v>10.3</v>
      </c>
      <c r="W9310">
        <v>30.2</v>
      </c>
      <c r="X9310">
        <v>1009.7</v>
      </c>
      <c r="Y9310">
        <v>2.2000000000000002</v>
      </c>
      <c r="Z9310">
        <v>6.2</v>
      </c>
      <c r="AA9310">
        <v>346.6</v>
      </c>
      <c r="AB9310">
        <v>29.9</v>
      </c>
      <c r="AC9310">
        <v>10</v>
      </c>
      <c r="AD9310">
        <v>0</v>
      </c>
      <c r="AE9310" t="s">
        <v>28011</v>
      </c>
      <c r="AF9310" t="s">
        <v>28012</v>
      </c>
      <c r="AG9310">
        <v>0.39</v>
      </c>
      <c r="AH9310" t="s">
        <v>330</v>
      </c>
      <c r="AI9310" t="s">
        <v>9140</v>
      </c>
      <c r="AJ9310" t="s">
        <v>331</v>
      </c>
    </row>
    <row r="9311" spans="1:36" x14ac:dyDescent="0.25">
      <c r="A9311" t="s">
        <v>32</v>
      </c>
      <c r="B9311" t="s">
        <v>28013</v>
      </c>
      <c r="C9311">
        <f>YEAR(B9311)</f>
        <v>2025</v>
      </c>
      <c r="D9311">
        <v>87.9</v>
      </c>
      <c r="E9311">
        <v>69.8</v>
      </c>
      <c r="F9311">
        <v>80.2</v>
      </c>
      <c r="I9311">
        <v>93.6</v>
      </c>
      <c r="J9311">
        <v>69.8</v>
      </c>
      <c r="K9311">
        <v>83</v>
      </c>
      <c r="L9311">
        <v>66.3</v>
      </c>
      <c r="M9311">
        <v>63.5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25.7</v>
      </c>
      <c r="V9311">
        <v>15</v>
      </c>
      <c r="W9311">
        <v>172.8</v>
      </c>
      <c r="X9311">
        <v>1008.1</v>
      </c>
      <c r="Y9311">
        <v>1.1000000000000001</v>
      </c>
      <c r="Z9311">
        <v>6.2</v>
      </c>
      <c r="AA9311">
        <v>344.3</v>
      </c>
      <c r="AB9311">
        <v>29.8</v>
      </c>
      <c r="AC9311">
        <v>10</v>
      </c>
      <c r="AD9311">
        <v>0</v>
      </c>
      <c r="AE9311" t="s">
        <v>28014</v>
      </c>
      <c r="AF9311" t="s">
        <v>28015</v>
      </c>
      <c r="AG9311">
        <v>0.42</v>
      </c>
      <c r="AH9311" t="s">
        <v>330</v>
      </c>
      <c r="AI9311" t="s">
        <v>9140</v>
      </c>
      <c r="AJ9311" t="s">
        <v>331</v>
      </c>
    </row>
    <row r="9312" spans="1:36" x14ac:dyDescent="0.25">
      <c r="A9312" t="s">
        <v>32</v>
      </c>
      <c r="B9312" t="s">
        <v>28016</v>
      </c>
      <c r="C9312">
        <f>YEAR(B9312)</f>
        <v>2025</v>
      </c>
      <c r="D9312">
        <v>89.7</v>
      </c>
      <c r="E9312">
        <v>75.2</v>
      </c>
      <c r="F9312">
        <v>84.1</v>
      </c>
      <c r="I9312">
        <v>94.9</v>
      </c>
      <c r="J9312">
        <v>75.2</v>
      </c>
      <c r="K9312">
        <v>85.9</v>
      </c>
      <c r="L9312">
        <v>63.4</v>
      </c>
      <c r="M9312">
        <v>50.6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28</v>
      </c>
      <c r="V9312">
        <v>13.9</v>
      </c>
      <c r="W9312">
        <v>260.10000000000002</v>
      </c>
      <c r="X9312">
        <v>1007</v>
      </c>
      <c r="Y9312">
        <v>0</v>
      </c>
      <c r="Z9312">
        <v>6.2</v>
      </c>
      <c r="AA9312">
        <v>337.2</v>
      </c>
      <c r="AB9312">
        <v>29.1</v>
      </c>
      <c r="AC9312">
        <v>10</v>
      </c>
      <c r="AD9312">
        <v>0</v>
      </c>
      <c r="AE9312" t="s">
        <v>28017</v>
      </c>
      <c r="AF9312" t="s">
        <v>28018</v>
      </c>
      <c r="AG9312">
        <v>0.45</v>
      </c>
      <c r="AH9312" t="s">
        <v>330</v>
      </c>
      <c r="AI9312" t="s">
        <v>9140</v>
      </c>
      <c r="AJ9312" t="s">
        <v>331</v>
      </c>
    </row>
    <row r="9313" spans="1:36" x14ac:dyDescent="0.25">
      <c r="A9313" t="s">
        <v>32</v>
      </c>
      <c r="B9313" t="s">
        <v>28019</v>
      </c>
      <c r="C9313">
        <f>YEAR(B9313)</f>
        <v>2025</v>
      </c>
      <c r="D9313">
        <v>84.3</v>
      </c>
      <c r="E9313">
        <v>77</v>
      </c>
      <c r="F9313">
        <v>81.400000000000006</v>
      </c>
      <c r="I9313">
        <v>86.6</v>
      </c>
      <c r="J9313">
        <v>77</v>
      </c>
      <c r="K9313">
        <v>82.3</v>
      </c>
      <c r="L9313">
        <v>63.6</v>
      </c>
      <c r="M9313">
        <v>55.4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30.4</v>
      </c>
      <c r="V9313">
        <v>18.3</v>
      </c>
      <c r="W9313">
        <v>295.60000000000002</v>
      </c>
      <c r="X9313">
        <v>1006.9</v>
      </c>
      <c r="Y9313">
        <v>0</v>
      </c>
      <c r="Z9313">
        <v>6.2</v>
      </c>
      <c r="AA9313">
        <v>334.7</v>
      </c>
      <c r="AB9313">
        <v>29.1</v>
      </c>
      <c r="AC9313">
        <v>10</v>
      </c>
      <c r="AD9313">
        <v>0</v>
      </c>
      <c r="AE9313" t="s">
        <v>28020</v>
      </c>
      <c r="AF9313" t="s">
        <v>28021</v>
      </c>
      <c r="AG9313">
        <v>0.5</v>
      </c>
      <c r="AH9313" t="s">
        <v>330</v>
      </c>
      <c r="AI9313" t="s">
        <v>9140</v>
      </c>
      <c r="AJ9313" t="s">
        <v>331</v>
      </c>
    </row>
    <row r="9314" spans="1:36" x14ac:dyDescent="0.25">
      <c r="A9314" t="s">
        <v>32</v>
      </c>
      <c r="B9314" t="s">
        <v>28022</v>
      </c>
      <c r="C9314">
        <f>YEAR(B9314)</f>
        <v>2025</v>
      </c>
      <c r="D9314">
        <v>82.4</v>
      </c>
      <c r="E9314">
        <v>69.8</v>
      </c>
      <c r="F9314">
        <v>76.900000000000006</v>
      </c>
      <c r="I9314">
        <v>83.5</v>
      </c>
      <c r="J9314">
        <v>69.8</v>
      </c>
      <c r="K9314">
        <v>77.2</v>
      </c>
      <c r="L9314">
        <v>63.7</v>
      </c>
      <c r="M9314">
        <v>65.3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24.2</v>
      </c>
      <c r="V9314">
        <v>13.9</v>
      </c>
      <c r="W9314">
        <v>304.3</v>
      </c>
      <c r="X9314">
        <v>1009.3</v>
      </c>
      <c r="Y9314">
        <v>3.3</v>
      </c>
      <c r="Z9314">
        <v>6.2</v>
      </c>
      <c r="AA9314">
        <v>336.5</v>
      </c>
      <c r="AB9314">
        <v>29.1</v>
      </c>
      <c r="AC9314">
        <v>10</v>
      </c>
      <c r="AD9314">
        <v>0</v>
      </c>
      <c r="AE9314" t="s">
        <v>28023</v>
      </c>
      <c r="AF9314" t="s">
        <v>28024</v>
      </c>
      <c r="AG9314">
        <v>0.52</v>
      </c>
      <c r="AH9314" t="s">
        <v>330</v>
      </c>
      <c r="AI9314" t="s">
        <v>9140</v>
      </c>
      <c r="AJ9314" t="s">
        <v>331</v>
      </c>
    </row>
    <row r="9315" spans="1:36" x14ac:dyDescent="0.25">
      <c r="A9315" t="s">
        <v>32</v>
      </c>
      <c r="B9315" t="s">
        <v>28025</v>
      </c>
      <c r="C9315">
        <f>YEAR(B9315)</f>
        <v>2025</v>
      </c>
      <c r="D9315">
        <v>84.3</v>
      </c>
      <c r="E9315">
        <v>69.8</v>
      </c>
      <c r="F9315">
        <v>78.900000000000006</v>
      </c>
      <c r="I9315">
        <v>86.6</v>
      </c>
      <c r="J9315">
        <v>69.8</v>
      </c>
      <c r="K9315">
        <v>79.7</v>
      </c>
      <c r="L9315">
        <v>65.2</v>
      </c>
      <c r="M9315">
        <v>63.8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29.3</v>
      </c>
      <c r="V9315">
        <v>16.100000000000001</v>
      </c>
      <c r="W9315">
        <v>296.3</v>
      </c>
      <c r="X9315">
        <v>1012.2</v>
      </c>
      <c r="Y9315">
        <v>0</v>
      </c>
      <c r="Z9315">
        <v>6.2</v>
      </c>
      <c r="AA9315">
        <v>336.5</v>
      </c>
      <c r="AB9315">
        <v>29.1</v>
      </c>
      <c r="AC9315">
        <v>10</v>
      </c>
      <c r="AD9315">
        <v>0</v>
      </c>
      <c r="AE9315" t="s">
        <v>28026</v>
      </c>
      <c r="AF9315" t="s">
        <v>28027</v>
      </c>
      <c r="AG9315">
        <v>0.55000000000000004</v>
      </c>
      <c r="AH9315" t="s">
        <v>330</v>
      </c>
      <c r="AI9315" t="s">
        <v>9140</v>
      </c>
      <c r="AJ9315" t="s">
        <v>331</v>
      </c>
    </row>
    <row r="9316" spans="1:36" x14ac:dyDescent="0.25">
      <c r="A9316" t="s">
        <v>32</v>
      </c>
      <c r="B9316" t="s">
        <v>28028</v>
      </c>
      <c r="C9316">
        <f>YEAR(B9316)</f>
        <v>2025</v>
      </c>
      <c r="D9316">
        <v>86</v>
      </c>
      <c r="E9316">
        <v>75.2</v>
      </c>
      <c r="F9316">
        <v>81.400000000000006</v>
      </c>
      <c r="I9316">
        <v>86.8</v>
      </c>
      <c r="J9316">
        <v>75.2</v>
      </c>
      <c r="K9316">
        <v>81.7</v>
      </c>
      <c r="L9316">
        <v>61.2</v>
      </c>
      <c r="M9316">
        <v>50.8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36.9</v>
      </c>
      <c r="V9316">
        <v>21.9</v>
      </c>
      <c r="W9316">
        <v>297.7</v>
      </c>
      <c r="X9316">
        <v>1014</v>
      </c>
      <c r="Y9316">
        <v>0</v>
      </c>
      <c r="Z9316">
        <v>6.2</v>
      </c>
      <c r="AA9316">
        <v>338.6</v>
      </c>
      <c r="AB9316">
        <v>29.2</v>
      </c>
      <c r="AC9316">
        <v>10</v>
      </c>
      <c r="AD9316">
        <v>0</v>
      </c>
      <c r="AE9316" t="s">
        <v>28029</v>
      </c>
      <c r="AF9316" t="s">
        <v>28030</v>
      </c>
      <c r="AG9316">
        <v>0.59</v>
      </c>
      <c r="AH9316" t="s">
        <v>330</v>
      </c>
      <c r="AI9316" t="s">
        <v>9140</v>
      </c>
      <c r="AJ9316" t="s">
        <v>331</v>
      </c>
    </row>
    <row r="9317" spans="1:36" x14ac:dyDescent="0.25">
      <c r="A9317" t="s">
        <v>32</v>
      </c>
      <c r="B9317" t="s">
        <v>28031</v>
      </c>
      <c r="C9317">
        <f>YEAR(B9317)</f>
        <v>2025</v>
      </c>
      <c r="D9317">
        <v>87.8</v>
      </c>
      <c r="E9317">
        <v>80.599999999999994</v>
      </c>
      <c r="F9317">
        <v>84.3</v>
      </c>
      <c r="I9317">
        <v>87.8</v>
      </c>
      <c r="J9317">
        <v>80.099999999999994</v>
      </c>
      <c r="K9317">
        <v>83.7</v>
      </c>
      <c r="L9317">
        <v>57</v>
      </c>
      <c r="M9317">
        <v>39.799999999999997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39.799999999999997</v>
      </c>
      <c r="V9317">
        <v>23.8</v>
      </c>
      <c r="W9317">
        <v>297.10000000000002</v>
      </c>
      <c r="X9317">
        <v>1011.8</v>
      </c>
      <c r="Y9317">
        <v>0.1</v>
      </c>
      <c r="Z9317">
        <v>6.2</v>
      </c>
      <c r="AA9317">
        <v>343.1</v>
      </c>
      <c r="AB9317">
        <v>29.7</v>
      </c>
      <c r="AC9317">
        <v>10</v>
      </c>
      <c r="AD9317">
        <v>0</v>
      </c>
      <c r="AE9317" t="s">
        <v>28032</v>
      </c>
      <c r="AF9317" t="s">
        <v>28033</v>
      </c>
      <c r="AG9317">
        <v>0.63</v>
      </c>
      <c r="AH9317" t="s">
        <v>330</v>
      </c>
      <c r="AI9317" t="s">
        <v>9140</v>
      </c>
      <c r="AJ9317" t="s">
        <v>331</v>
      </c>
    </row>
    <row r="9318" spans="1:36" x14ac:dyDescent="0.25">
      <c r="A9318" t="s">
        <v>32</v>
      </c>
      <c r="B9318" t="s">
        <v>28034</v>
      </c>
      <c r="C9318">
        <f>YEAR(B9318)</f>
        <v>2025</v>
      </c>
      <c r="D9318">
        <v>87.8</v>
      </c>
      <c r="E9318">
        <v>78.8</v>
      </c>
      <c r="F9318">
        <v>83.7</v>
      </c>
      <c r="I9318">
        <v>88.6</v>
      </c>
      <c r="J9318">
        <v>78.8</v>
      </c>
      <c r="K9318">
        <v>84.1</v>
      </c>
      <c r="L9318">
        <v>60.1</v>
      </c>
      <c r="M9318">
        <v>45.3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36</v>
      </c>
      <c r="V9318">
        <v>22.3</v>
      </c>
      <c r="W9318">
        <v>295.60000000000002</v>
      </c>
      <c r="X9318">
        <v>1006.6</v>
      </c>
      <c r="Y9318">
        <v>0</v>
      </c>
      <c r="Z9318">
        <v>6.2</v>
      </c>
      <c r="AA9318">
        <v>336.8</v>
      </c>
      <c r="AB9318">
        <v>29</v>
      </c>
      <c r="AC9318">
        <v>10</v>
      </c>
      <c r="AD9318">
        <v>0</v>
      </c>
      <c r="AE9318" t="s">
        <v>28035</v>
      </c>
      <c r="AF9318" t="s">
        <v>28036</v>
      </c>
      <c r="AG9318">
        <v>0.66</v>
      </c>
      <c r="AH9318" t="s">
        <v>330</v>
      </c>
      <c r="AI9318" t="s">
        <v>9140</v>
      </c>
      <c r="AJ9318" t="s">
        <v>331</v>
      </c>
    </row>
    <row r="9319" spans="1:36" x14ac:dyDescent="0.25">
      <c r="A9319" t="s">
        <v>32</v>
      </c>
      <c r="B9319" t="s">
        <v>28037</v>
      </c>
      <c r="C9319">
        <f>YEAR(B9319)</f>
        <v>2025</v>
      </c>
      <c r="D9319">
        <v>86</v>
      </c>
      <c r="E9319">
        <v>80.599999999999994</v>
      </c>
      <c r="F9319">
        <v>83.8</v>
      </c>
      <c r="I9319">
        <v>89.5</v>
      </c>
      <c r="J9319">
        <v>81.400000000000006</v>
      </c>
      <c r="K9319">
        <v>85.1</v>
      </c>
      <c r="L9319">
        <v>63.1</v>
      </c>
      <c r="M9319">
        <v>49.9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33.1</v>
      </c>
      <c r="V9319">
        <v>20.8</v>
      </c>
      <c r="W9319">
        <v>293.8</v>
      </c>
      <c r="X9319">
        <v>1006.1</v>
      </c>
      <c r="Y9319">
        <v>0</v>
      </c>
      <c r="Z9319">
        <v>6.2</v>
      </c>
      <c r="AA9319">
        <v>333</v>
      </c>
      <c r="AB9319">
        <v>28.7</v>
      </c>
      <c r="AC9319">
        <v>10</v>
      </c>
      <c r="AD9319">
        <v>0</v>
      </c>
      <c r="AE9319" t="s">
        <v>28038</v>
      </c>
      <c r="AF9319" t="s">
        <v>28039</v>
      </c>
      <c r="AG9319">
        <v>0.7</v>
      </c>
      <c r="AH9319" t="s">
        <v>330</v>
      </c>
      <c r="AI9319" t="s">
        <v>9140</v>
      </c>
      <c r="AJ9319" t="s">
        <v>331</v>
      </c>
    </row>
    <row r="9320" spans="1:36" x14ac:dyDescent="0.25">
      <c r="A9320" t="s">
        <v>32</v>
      </c>
      <c r="B9320" t="s">
        <v>28040</v>
      </c>
      <c r="C9320">
        <f>YEAR(B9320)</f>
        <v>2025</v>
      </c>
      <c r="D9320">
        <v>90.8</v>
      </c>
      <c r="E9320">
        <v>73.400000000000006</v>
      </c>
      <c r="F9320">
        <v>82</v>
      </c>
      <c r="I9320">
        <v>88.9</v>
      </c>
      <c r="J9320">
        <v>73.400000000000006</v>
      </c>
      <c r="K9320">
        <v>81.400000000000006</v>
      </c>
      <c r="L9320">
        <v>57.2</v>
      </c>
      <c r="M9320">
        <v>43.9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21.3</v>
      </c>
      <c r="V9320">
        <v>8.4</v>
      </c>
      <c r="W9320">
        <v>222.7</v>
      </c>
      <c r="X9320">
        <v>1008.3</v>
      </c>
      <c r="Y9320">
        <v>0</v>
      </c>
      <c r="Z9320">
        <v>6.2</v>
      </c>
      <c r="AA9320">
        <v>333.5</v>
      </c>
      <c r="AB9320">
        <v>28.9</v>
      </c>
      <c r="AC9320">
        <v>10</v>
      </c>
      <c r="AD9320">
        <v>0</v>
      </c>
      <c r="AE9320" t="s">
        <v>28041</v>
      </c>
      <c r="AF9320" t="s">
        <v>28042</v>
      </c>
      <c r="AG9320">
        <v>0.73</v>
      </c>
      <c r="AH9320" t="s">
        <v>330</v>
      </c>
      <c r="AI9320" t="s">
        <v>9140</v>
      </c>
      <c r="AJ9320" t="s">
        <v>331</v>
      </c>
    </row>
    <row r="9321" spans="1:36" x14ac:dyDescent="0.25">
      <c r="A9321" t="s">
        <v>32</v>
      </c>
      <c r="B9321" t="s">
        <v>28043</v>
      </c>
      <c r="C9321">
        <f>YEAR(B9321)</f>
        <v>2025</v>
      </c>
      <c r="D9321">
        <v>89.6</v>
      </c>
      <c r="E9321">
        <v>73.400000000000006</v>
      </c>
      <c r="F9321">
        <v>81.400000000000006</v>
      </c>
      <c r="I9321">
        <v>93.6</v>
      </c>
      <c r="J9321">
        <v>73.400000000000006</v>
      </c>
      <c r="K9321">
        <v>83.3</v>
      </c>
      <c r="L9321">
        <v>61.6</v>
      </c>
      <c r="M9321">
        <v>52.7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21.9</v>
      </c>
      <c r="V9321">
        <v>11.4</v>
      </c>
      <c r="W9321">
        <v>99.8</v>
      </c>
      <c r="X9321">
        <v>1009.8</v>
      </c>
      <c r="Y9321">
        <v>0</v>
      </c>
      <c r="Z9321">
        <v>6.2</v>
      </c>
      <c r="AA9321">
        <v>333.5</v>
      </c>
      <c r="AB9321">
        <v>28.7</v>
      </c>
      <c r="AC9321">
        <v>10</v>
      </c>
      <c r="AD9321">
        <v>0</v>
      </c>
      <c r="AE9321" t="s">
        <v>28044</v>
      </c>
      <c r="AF9321" t="s">
        <v>28045</v>
      </c>
      <c r="AG9321">
        <v>0.75</v>
      </c>
      <c r="AH9321" t="s">
        <v>330</v>
      </c>
      <c r="AI9321" t="s">
        <v>9140</v>
      </c>
      <c r="AJ9321" t="s">
        <v>331</v>
      </c>
    </row>
    <row r="9322" spans="1:36" x14ac:dyDescent="0.25">
      <c r="A9322" t="s">
        <v>32</v>
      </c>
      <c r="B9322" t="s">
        <v>28046</v>
      </c>
      <c r="C9322">
        <f>YEAR(B9322)</f>
        <v>2025</v>
      </c>
      <c r="D9322">
        <v>84.3</v>
      </c>
      <c r="E9322">
        <v>73.400000000000006</v>
      </c>
      <c r="F9322">
        <v>79.599999999999994</v>
      </c>
      <c r="I9322">
        <v>92.6</v>
      </c>
      <c r="J9322">
        <v>73.400000000000006</v>
      </c>
      <c r="K9322">
        <v>82.8</v>
      </c>
      <c r="L9322">
        <v>68.599999999999994</v>
      </c>
      <c r="M9322">
        <v>69.400000000000006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23.5</v>
      </c>
      <c r="V9322">
        <v>16.8</v>
      </c>
      <c r="W9322">
        <v>304.5</v>
      </c>
      <c r="X9322">
        <v>1009.9</v>
      </c>
      <c r="Y9322">
        <v>8.3000000000000007</v>
      </c>
      <c r="Z9322">
        <v>6.2</v>
      </c>
      <c r="AA9322">
        <v>325.5</v>
      </c>
      <c r="AB9322">
        <v>28.3</v>
      </c>
      <c r="AC9322">
        <v>10</v>
      </c>
      <c r="AD9322">
        <v>0</v>
      </c>
      <c r="AE9322" t="s">
        <v>28047</v>
      </c>
      <c r="AF9322" t="s">
        <v>28048</v>
      </c>
      <c r="AG9322">
        <v>0.81</v>
      </c>
      <c r="AH9322" t="s">
        <v>330</v>
      </c>
      <c r="AI9322" t="s">
        <v>9140</v>
      </c>
      <c r="AJ9322" t="s">
        <v>331</v>
      </c>
    </row>
    <row r="9323" spans="1:36" x14ac:dyDescent="0.25">
      <c r="A9323" t="s">
        <v>32</v>
      </c>
      <c r="B9323" t="s">
        <v>28049</v>
      </c>
      <c r="C9323">
        <f>YEAR(B9323)</f>
        <v>2025</v>
      </c>
      <c r="D9323">
        <v>86.1</v>
      </c>
      <c r="E9323">
        <v>73.400000000000006</v>
      </c>
      <c r="F9323">
        <v>80.599999999999994</v>
      </c>
      <c r="I9323">
        <v>92</v>
      </c>
      <c r="J9323">
        <v>73.400000000000006</v>
      </c>
      <c r="K9323">
        <v>83.1</v>
      </c>
      <c r="L9323">
        <v>68.599999999999994</v>
      </c>
      <c r="M9323">
        <v>68.099999999999994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30.9</v>
      </c>
      <c r="V9323">
        <v>17.2</v>
      </c>
      <c r="W9323">
        <v>290.8</v>
      </c>
      <c r="X9323">
        <v>1009.3</v>
      </c>
      <c r="Y9323">
        <v>7.8</v>
      </c>
      <c r="Z9323">
        <v>6.2</v>
      </c>
      <c r="AA9323">
        <v>329</v>
      </c>
      <c r="AB9323">
        <v>28.4</v>
      </c>
      <c r="AC9323">
        <v>10</v>
      </c>
      <c r="AD9323">
        <v>0</v>
      </c>
      <c r="AE9323" t="s">
        <v>28050</v>
      </c>
      <c r="AF9323" t="s">
        <v>28051</v>
      </c>
      <c r="AG9323">
        <v>0.84</v>
      </c>
      <c r="AH9323" t="s">
        <v>330</v>
      </c>
      <c r="AI9323" t="s">
        <v>9140</v>
      </c>
      <c r="AJ9323" t="s">
        <v>331</v>
      </c>
    </row>
    <row r="9324" spans="1:36" x14ac:dyDescent="0.25">
      <c r="A9324" t="s">
        <v>32</v>
      </c>
      <c r="B9324" t="s">
        <v>28052</v>
      </c>
      <c r="C9324">
        <f>YEAR(B9324)</f>
        <v>2025</v>
      </c>
      <c r="D9324">
        <v>91.4</v>
      </c>
      <c r="E9324">
        <v>75.900000000000006</v>
      </c>
      <c r="F9324">
        <v>84.7</v>
      </c>
      <c r="I9324">
        <v>92.8</v>
      </c>
      <c r="J9324">
        <v>75.900000000000006</v>
      </c>
      <c r="K9324">
        <v>86.7</v>
      </c>
      <c r="L9324">
        <v>65.5</v>
      </c>
      <c r="M9324">
        <v>53.3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32.200000000000003</v>
      </c>
      <c r="V9324">
        <v>15.4</v>
      </c>
      <c r="W9324">
        <v>305</v>
      </c>
      <c r="X9324">
        <v>1008.9</v>
      </c>
      <c r="Y9324">
        <v>0</v>
      </c>
      <c r="Z9324">
        <v>6.2</v>
      </c>
      <c r="AA9324">
        <v>329.9</v>
      </c>
      <c r="AB9324">
        <v>28.4</v>
      </c>
      <c r="AC9324">
        <v>10</v>
      </c>
      <c r="AD9324">
        <v>0</v>
      </c>
      <c r="AE9324" t="s">
        <v>28053</v>
      </c>
      <c r="AF9324" t="s">
        <v>28054</v>
      </c>
      <c r="AG9324">
        <v>0.88</v>
      </c>
      <c r="AH9324" t="s">
        <v>330</v>
      </c>
      <c r="AI9324" t="s">
        <v>9140</v>
      </c>
      <c r="AJ9324" t="s">
        <v>331</v>
      </c>
    </row>
    <row r="9325" spans="1:36" x14ac:dyDescent="0.25">
      <c r="A9325" t="s">
        <v>32</v>
      </c>
      <c r="B9325" t="s">
        <v>28055</v>
      </c>
      <c r="C9325">
        <f>YEAR(B9325)</f>
        <v>2025</v>
      </c>
      <c r="D9325">
        <v>91.5</v>
      </c>
      <c r="E9325">
        <v>75.2</v>
      </c>
      <c r="F9325">
        <v>84.5</v>
      </c>
      <c r="I9325">
        <v>100.5</v>
      </c>
      <c r="J9325">
        <v>75.2</v>
      </c>
      <c r="K9325">
        <v>88.5</v>
      </c>
      <c r="L9325">
        <v>66.8</v>
      </c>
      <c r="M9325">
        <v>55.8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27.3</v>
      </c>
      <c r="V9325">
        <v>8.8000000000000007</v>
      </c>
      <c r="W9325">
        <v>255.3</v>
      </c>
      <c r="X9325">
        <v>1009.4</v>
      </c>
      <c r="Y9325">
        <v>0</v>
      </c>
      <c r="Z9325">
        <v>6.2</v>
      </c>
      <c r="AA9325">
        <v>330.8</v>
      </c>
      <c r="AB9325">
        <v>28.5</v>
      </c>
      <c r="AC9325">
        <v>10</v>
      </c>
      <c r="AD9325">
        <v>0</v>
      </c>
      <c r="AE9325" t="s">
        <v>28056</v>
      </c>
      <c r="AF9325" t="s">
        <v>28057</v>
      </c>
      <c r="AG9325">
        <v>0.91</v>
      </c>
      <c r="AH9325" t="s">
        <v>330</v>
      </c>
      <c r="AI9325" t="s">
        <v>9140</v>
      </c>
      <c r="AJ9325" t="s">
        <v>331</v>
      </c>
    </row>
    <row r="9326" spans="1:36" x14ac:dyDescent="0.25">
      <c r="A9326" t="s">
        <v>32</v>
      </c>
      <c r="B9326" t="s">
        <v>28058</v>
      </c>
      <c r="C9326">
        <f>YEAR(B9326)</f>
        <v>2025</v>
      </c>
      <c r="D9326">
        <v>95.1</v>
      </c>
      <c r="E9326">
        <v>78.8</v>
      </c>
      <c r="F9326">
        <v>86.5</v>
      </c>
      <c r="I9326">
        <v>97</v>
      </c>
      <c r="J9326">
        <v>78.8</v>
      </c>
      <c r="K9326">
        <v>89</v>
      </c>
      <c r="L9326">
        <v>65.8</v>
      </c>
      <c r="M9326">
        <v>52.3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19.2</v>
      </c>
      <c r="V9326">
        <v>13.5</v>
      </c>
      <c r="W9326">
        <v>121</v>
      </c>
      <c r="X9326">
        <v>1007</v>
      </c>
      <c r="Y9326">
        <v>0</v>
      </c>
      <c r="Z9326">
        <v>6.2</v>
      </c>
      <c r="AA9326">
        <v>332.1</v>
      </c>
      <c r="AB9326">
        <v>28.6</v>
      </c>
      <c r="AC9326">
        <v>10</v>
      </c>
      <c r="AD9326">
        <v>0</v>
      </c>
      <c r="AE9326" t="s">
        <v>28059</v>
      </c>
      <c r="AF9326" t="s">
        <v>28060</v>
      </c>
      <c r="AG9326">
        <v>0.95</v>
      </c>
      <c r="AH9326" t="s">
        <v>330</v>
      </c>
      <c r="AI9326" t="s">
        <v>9140</v>
      </c>
      <c r="AJ9326" t="s">
        <v>331</v>
      </c>
    </row>
    <row r="9327" spans="1:36" x14ac:dyDescent="0.25">
      <c r="A9327" t="s">
        <v>32</v>
      </c>
      <c r="B9327" t="s">
        <v>28061</v>
      </c>
      <c r="C9327">
        <f>YEAR(B9327)</f>
        <v>2025</v>
      </c>
      <c r="D9327">
        <v>89.6</v>
      </c>
      <c r="E9327">
        <v>73.400000000000006</v>
      </c>
      <c r="F9327">
        <v>81.900000000000006</v>
      </c>
      <c r="I9327">
        <v>99</v>
      </c>
      <c r="J9327">
        <v>73.400000000000006</v>
      </c>
      <c r="K9327">
        <v>85.9</v>
      </c>
      <c r="L9327">
        <v>69.2</v>
      </c>
      <c r="M9327">
        <v>66.3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21.7</v>
      </c>
      <c r="V9327">
        <v>7.3</v>
      </c>
      <c r="W9327">
        <v>304.7</v>
      </c>
      <c r="X9327">
        <v>1006</v>
      </c>
      <c r="Y9327">
        <v>8</v>
      </c>
      <c r="Z9327">
        <v>6.2</v>
      </c>
      <c r="AA9327">
        <v>334.5</v>
      </c>
      <c r="AB9327">
        <v>28.7</v>
      </c>
      <c r="AC9327">
        <v>10</v>
      </c>
      <c r="AD9327">
        <v>0</v>
      </c>
      <c r="AE9327" t="s">
        <v>28062</v>
      </c>
      <c r="AF9327" t="s">
        <v>28063</v>
      </c>
      <c r="AG9327">
        <v>0</v>
      </c>
      <c r="AH9327" t="s">
        <v>330</v>
      </c>
      <c r="AI9327" t="s">
        <v>9140</v>
      </c>
      <c r="AJ9327" t="s">
        <v>331</v>
      </c>
    </row>
    <row r="9328" spans="1:36" x14ac:dyDescent="0.25">
      <c r="A9328" t="s">
        <v>32</v>
      </c>
      <c r="B9328" t="s">
        <v>28064</v>
      </c>
      <c r="C9328">
        <f>YEAR(B9328)</f>
        <v>2025</v>
      </c>
      <c r="D9328">
        <v>89.6</v>
      </c>
      <c r="E9328">
        <v>77</v>
      </c>
      <c r="F9328">
        <v>85.5</v>
      </c>
      <c r="I9328">
        <v>100.4</v>
      </c>
      <c r="J9328">
        <v>77</v>
      </c>
      <c r="K9328">
        <v>89.7</v>
      </c>
      <c r="L9328">
        <v>68.400000000000006</v>
      </c>
      <c r="M9328">
        <v>58.1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28.6</v>
      </c>
      <c r="V9328">
        <v>19.7</v>
      </c>
      <c r="W9328">
        <v>303.60000000000002</v>
      </c>
      <c r="X9328">
        <v>1007</v>
      </c>
      <c r="Y9328">
        <v>0</v>
      </c>
      <c r="Z9328">
        <v>6.2</v>
      </c>
      <c r="AA9328">
        <v>328.6</v>
      </c>
      <c r="AB9328">
        <v>28.3</v>
      </c>
      <c r="AC9328">
        <v>10</v>
      </c>
      <c r="AD9328">
        <v>0</v>
      </c>
      <c r="AE9328" t="s">
        <v>28065</v>
      </c>
      <c r="AF9328" t="s">
        <v>28066</v>
      </c>
      <c r="AG9328">
        <v>0.02</v>
      </c>
      <c r="AH9328" t="s">
        <v>330</v>
      </c>
      <c r="AI9328" t="s">
        <v>9140</v>
      </c>
      <c r="AJ9328" t="s">
        <v>331</v>
      </c>
    </row>
    <row r="9329" spans="1:36" x14ac:dyDescent="0.25">
      <c r="A9329" t="s">
        <v>32</v>
      </c>
      <c r="B9329" t="s">
        <v>28067</v>
      </c>
      <c r="C9329">
        <f>YEAR(B9329)</f>
        <v>2025</v>
      </c>
      <c r="D9329">
        <v>89.6</v>
      </c>
      <c r="E9329">
        <v>84.2</v>
      </c>
      <c r="F9329">
        <v>86.7</v>
      </c>
      <c r="I9329">
        <v>93.5</v>
      </c>
      <c r="J9329">
        <v>86.4</v>
      </c>
      <c r="K9329">
        <v>89.6</v>
      </c>
      <c r="L9329">
        <v>66.7</v>
      </c>
      <c r="M9329">
        <v>51.5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33.1</v>
      </c>
      <c r="V9329">
        <v>22.3</v>
      </c>
      <c r="W9329">
        <v>301.7</v>
      </c>
      <c r="X9329">
        <v>1006.6</v>
      </c>
      <c r="Y9329">
        <v>0</v>
      </c>
      <c r="Z9329">
        <v>6.2</v>
      </c>
      <c r="AA9329">
        <v>329.4</v>
      </c>
      <c r="AB9329">
        <v>28.4</v>
      </c>
      <c r="AC9329">
        <v>10</v>
      </c>
      <c r="AD9329">
        <v>0</v>
      </c>
      <c r="AE9329" t="s">
        <v>28068</v>
      </c>
      <c r="AF9329" t="s">
        <v>28069</v>
      </c>
      <c r="AG9329">
        <v>0.05</v>
      </c>
      <c r="AH9329" t="s">
        <v>330</v>
      </c>
      <c r="AI9329" t="s">
        <v>9140</v>
      </c>
      <c r="AJ9329" t="s">
        <v>331</v>
      </c>
    </row>
    <row r="9330" spans="1:36" x14ac:dyDescent="0.25">
      <c r="A9330" t="s">
        <v>32</v>
      </c>
      <c r="B9330" t="s">
        <v>28070</v>
      </c>
      <c r="C9330">
        <f>YEAR(B9330)</f>
        <v>2025</v>
      </c>
      <c r="D9330">
        <v>94.5</v>
      </c>
      <c r="E9330">
        <v>81.8</v>
      </c>
      <c r="F9330">
        <v>88</v>
      </c>
      <c r="I9330">
        <v>95</v>
      </c>
      <c r="J9330">
        <v>81.5</v>
      </c>
      <c r="K9330">
        <v>88.9</v>
      </c>
      <c r="L9330">
        <v>62.4</v>
      </c>
      <c r="M9330">
        <v>42.9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28.2</v>
      </c>
      <c r="V9330">
        <v>15.3</v>
      </c>
      <c r="W9330">
        <v>309.39999999999998</v>
      </c>
      <c r="X9330">
        <v>1004.7</v>
      </c>
      <c r="Y9330">
        <v>0</v>
      </c>
      <c r="Z9330">
        <v>6.2</v>
      </c>
      <c r="AA9330">
        <v>329.7</v>
      </c>
      <c r="AB9330">
        <v>28.4</v>
      </c>
      <c r="AC9330">
        <v>10</v>
      </c>
      <c r="AD9330">
        <v>0</v>
      </c>
      <c r="AE9330" t="s">
        <v>28071</v>
      </c>
      <c r="AF9330" t="s">
        <v>28072</v>
      </c>
      <c r="AG9330">
        <v>0.08</v>
      </c>
      <c r="AH9330" t="s">
        <v>330</v>
      </c>
      <c r="AI9330" t="s">
        <v>9140</v>
      </c>
      <c r="AJ9330" t="s">
        <v>331</v>
      </c>
    </row>
    <row r="9331" spans="1:36" x14ac:dyDescent="0.25">
      <c r="A9331" t="s">
        <v>32</v>
      </c>
      <c r="B9331" t="s">
        <v>28073</v>
      </c>
      <c r="C9331">
        <f>YEAR(B9331)</f>
        <v>2025</v>
      </c>
      <c r="D9331">
        <v>89.6</v>
      </c>
      <c r="E9331">
        <v>77</v>
      </c>
      <c r="F9331">
        <v>83.8</v>
      </c>
      <c r="I9331">
        <v>91.5</v>
      </c>
      <c r="J9331">
        <v>77</v>
      </c>
      <c r="K9331">
        <v>85.1</v>
      </c>
      <c r="L9331">
        <v>61.5</v>
      </c>
      <c r="M9331">
        <v>47.8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26.2</v>
      </c>
      <c r="V9331">
        <v>26</v>
      </c>
      <c r="W9331">
        <v>297.5</v>
      </c>
      <c r="X9331">
        <v>1003.1</v>
      </c>
      <c r="Y9331">
        <v>0</v>
      </c>
      <c r="Z9331">
        <v>6.2</v>
      </c>
      <c r="AA9331">
        <v>332.3</v>
      </c>
      <c r="AB9331">
        <v>28.5</v>
      </c>
      <c r="AC9331">
        <v>10</v>
      </c>
      <c r="AD9331">
        <v>0</v>
      </c>
      <c r="AE9331" t="s">
        <v>28074</v>
      </c>
      <c r="AF9331" t="s">
        <v>28075</v>
      </c>
      <c r="AG9331">
        <v>0.12</v>
      </c>
      <c r="AH9331" t="s">
        <v>330</v>
      </c>
      <c r="AI9331" t="s">
        <v>9140</v>
      </c>
      <c r="AJ9331" t="s">
        <v>331</v>
      </c>
    </row>
    <row r="9332" spans="1:36" x14ac:dyDescent="0.25">
      <c r="A9332" t="s">
        <v>32</v>
      </c>
      <c r="B9332" t="s">
        <v>28076</v>
      </c>
      <c r="C9332">
        <f>YEAR(B9332)</f>
        <v>2025</v>
      </c>
      <c r="D9332">
        <v>86</v>
      </c>
      <c r="E9332">
        <v>71.5</v>
      </c>
      <c r="F9332">
        <v>80.7</v>
      </c>
      <c r="I9332">
        <v>92</v>
      </c>
      <c r="J9332">
        <v>71.5</v>
      </c>
      <c r="K9332">
        <v>83.2</v>
      </c>
      <c r="L9332">
        <v>66</v>
      </c>
      <c r="M9332">
        <v>61.6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25.9</v>
      </c>
      <c r="V9332">
        <v>23</v>
      </c>
      <c r="W9332">
        <v>299.2</v>
      </c>
      <c r="X9332">
        <v>1005.4</v>
      </c>
      <c r="Y9332">
        <v>0</v>
      </c>
      <c r="Z9332">
        <v>6.2</v>
      </c>
      <c r="AA9332">
        <v>324.5</v>
      </c>
      <c r="AB9332">
        <v>28.3</v>
      </c>
      <c r="AC9332">
        <v>10</v>
      </c>
      <c r="AD9332">
        <v>0</v>
      </c>
      <c r="AE9332" t="s">
        <v>28077</v>
      </c>
      <c r="AF9332" t="s">
        <v>28078</v>
      </c>
      <c r="AG9332">
        <v>0.15</v>
      </c>
      <c r="AH9332" t="s">
        <v>330</v>
      </c>
      <c r="AI9332" t="s">
        <v>9140</v>
      </c>
      <c r="AJ9332" t="s">
        <v>331</v>
      </c>
    </row>
    <row r="9333" spans="1:36" x14ac:dyDescent="0.25">
      <c r="A9333" t="s">
        <v>32</v>
      </c>
      <c r="B9333" t="s">
        <v>28079</v>
      </c>
      <c r="C9333">
        <f>YEAR(B9333)</f>
        <v>2025</v>
      </c>
      <c r="D9333">
        <v>84.2</v>
      </c>
      <c r="E9333">
        <v>72.3</v>
      </c>
      <c r="F9333">
        <v>79.5</v>
      </c>
      <c r="I9333">
        <v>91</v>
      </c>
      <c r="J9333">
        <v>72.3</v>
      </c>
      <c r="K9333">
        <v>81.7</v>
      </c>
      <c r="L9333">
        <v>68.8</v>
      </c>
      <c r="M9333">
        <v>70.7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25.1</v>
      </c>
      <c r="V9333">
        <v>23.8</v>
      </c>
      <c r="W9333">
        <v>293.8</v>
      </c>
      <c r="X9333">
        <v>1007.7</v>
      </c>
      <c r="Y9333">
        <v>0</v>
      </c>
      <c r="Z9333">
        <v>6.2</v>
      </c>
      <c r="AA9333">
        <v>324.10000000000002</v>
      </c>
      <c r="AB9333">
        <v>28.1</v>
      </c>
      <c r="AC9333">
        <v>10</v>
      </c>
      <c r="AD9333">
        <v>0</v>
      </c>
      <c r="AE9333" t="s">
        <v>28080</v>
      </c>
      <c r="AF9333" t="s">
        <v>28081</v>
      </c>
      <c r="AG9333">
        <v>0.18</v>
      </c>
      <c r="AH9333" t="s">
        <v>330</v>
      </c>
      <c r="AI9333" t="s">
        <v>9140</v>
      </c>
      <c r="AJ9333" t="s">
        <v>331</v>
      </c>
    </row>
    <row r="9334" spans="1:36" x14ac:dyDescent="0.25">
      <c r="A9334" t="s">
        <v>32</v>
      </c>
      <c r="B9334" t="s">
        <v>28082</v>
      </c>
      <c r="C9334">
        <f>YEAR(B9334)</f>
        <v>2025</v>
      </c>
      <c r="D9334">
        <v>84.9</v>
      </c>
      <c r="E9334">
        <v>71.599999999999994</v>
      </c>
      <c r="F9334">
        <v>79.3</v>
      </c>
      <c r="I9334">
        <v>91.9</v>
      </c>
      <c r="J9334">
        <v>71.599999999999994</v>
      </c>
      <c r="K9334">
        <v>82.4</v>
      </c>
      <c r="L9334">
        <v>70.3</v>
      </c>
      <c r="M9334">
        <v>75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29.8</v>
      </c>
      <c r="V9334">
        <v>18.3</v>
      </c>
      <c r="W9334">
        <v>294.7</v>
      </c>
      <c r="X9334">
        <v>1008.3</v>
      </c>
      <c r="Y9334">
        <v>9.9</v>
      </c>
      <c r="Z9334">
        <v>6.2</v>
      </c>
      <c r="AA9334">
        <v>316.7</v>
      </c>
      <c r="AB9334">
        <v>27.4</v>
      </c>
      <c r="AC9334">
        <v>9</v>
      </c>
      <c r="AD9334">
        <v>0</v>
      </c>
      <c r="AE9334" t="s">
        <v>28083</v>
      </c>
      <c r="AF9334" t="s">
        <v>28084</v>
      </c>
      <c r="AG9334">
        <v>0.21</v>
      </c>
      <c r="AH9334" t="s">
        <v>330</v>
      </c>
      <c r="AI9334" t="s">
        <v>9140</v>
      </c>
      <c r="AJ9334" t="s">
        <v>331</v>
      </c>
    </row>
    <row r="9335" spans="1:36" x14ac:dyDescent="0.25">
      <c r="A9335" t="s">
        <v>32</v>
      </c>
      <c r="B9335" t="s">
        <v>28085</v>
      </c>
      <c r="C9335">
        <f>YEAR(B9335)</f>
        <v>2025</v>
      </c>
      <c r="D9335">
        <v>84.2</v>
      </c>
      <c r="E9335">
        <v>78.8</v>
      </c>
      <c r="F9335">
        <v>80.3</v>
      </c>
      <c r="I9335">
        <v>88.5</v>
      </c>
      <c r="J9335">
        <v>78.8</v>
      </c>
      <c r="K9335">
        <v>82</v>
      </c>
      <c r="L9335">
        <v>70.400000000000006</v>
      </c>
      <c r="M9335">
        <v>72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33.299999999999997</v>
      </c>
      <c r="V9335">
        <v>19.2</v>
      </c>
      <c r="W9335">
        <v>303.2</v>
      </c>
      <c r="X9335">
        <v>1008.5</v>
      </c>
      <c r="Y9335">
        <v>36.299999999999997</v>
      </c>
      <c r="Z9335">
        <v>6.2</v>
      </c>
      <c r="AA9335">
        <v>276</v>
      </c>
      <c r="AB9335">
        <v>23.7</v>
      </c>
      <c r="AC9335">
        <v>8</v>
      </c>
      <c r="AD9335">
        <v>0</v>
      </c>
      <c r="AE9335" t="s">
        <v>28086</v>
      </c>
      <c r="AF9335" t="s">
        <v>28087</v>
      </c>
      <c r="AG9335">
        <v>0.25</v>
      </c>
      <c r="AH9335" t="s">
        <v>36</v>
      </c>
      <c r="AI9335" t="s">
        <v>37</v>
      </c>
      <c r="AJ9335" t="s">
        <v>38</v>
      </c>
    </row>
    <row r="9336" spans="1:36" x14ac:dyDescent="0.25">
      <c r="A9336" t="s">
        <v>32</v>
      </c>
      <c r="B9336" t="s">
        <v>28088</v>
      </c>
      <c r="C9336">
        <f>YEAR(B9336)</f>
        <v>2025</v>
      </c>
      <c r="D9336">
        <v>86</v>
      </c>
      <c r="E9336">
        <v>77</v>
      </c>
      <c r="F9336">
        <v>81.599999999999994</v>
      </c>
      <c r="I9336">
        <v>89.5</v>
      </c>
      <c r="J9336">
        <v>77</v>
      </c>
      <c r="K9336">
        <v>83.5</v>
      </c>
      <c r="L9336">
        <v>67.099999999999994</v>
      </c>
      <c r="M9336">
        <v>61.8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38.5</v>
      </c>
      <c r="V9336">
        <v>20.8</v>
      </c>
      <c r="W9336">
        <v>292.39999999999998</v>
      </c>
      <c r="X9336">
        <v>1008.7</v>
      </c>
      <c r="Y9336">
        <v>22.3</v>
      </c>
      <c r="Z9336">
        <v>6.2</v>
      </c>
      <c r="AA9336">
        <v>296.5</v>
      </c>
      <c r="AB9336">
        <v>25.4</v>
      </c>
      <c r="AC9336">
        <v>9</v>
      </c>
      <c r="AD9336">
        <v>0</v>
      </c>
      <c r="AE9336" t="s">
        <v>28089</v>
      </c>
      <c r="AF9336" t="s">
        <v>28090</v>
      </c>
      <c r="AG9336">
        <v>0.28000000000000003</v>
      </c>
      <c r="AH9336" t="s">
        <v>36</v>
      </c>
      <c r="AI9336" t="s">
        <v>37</v>
      </c>
      <c r="AJ9336" t="s">
        <v>38</v>
      </c>
    </row>
    <row r="9337" spans="1:36" x14ac:dyDescent="0.25">
      <c r="A9337" t="s">
        <v>32</v>
      </c>
      <c r="B9337" t="s">
        <v>28091</v>
      </c>
      <c r="C9337">
        <f>YEAR(B9337)</f>
        <v>2025</v>
      </c>
      <c r="D9337">
        <v>86</v>
      </c>
      <c r="E9337">
        <v>73.400000000000006</v>
      </c>
      <c r="F9337">
        <v>81.7</v>
      </c>
      <c r="I9337">
        <v>90.7</v>
      </c>
      <c r="J9337">
        <v>73.400000000000006</v>
      </c>
      <c r="K9337">
        <v>83.4</v>
      </c>
      <c r="L9337">
        <v>66.3</v>
      </c>
      <c r="M9337">
        <v>60.1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31.3</v>
      </c>
      <c r="V9337">
        <v>16.100000000000001</v>
      </c>
      <c r="W9337">
        <v>306.2</v>
      </c>
      <c r="X9337">
        <v>1011.1</v>
      </c>
      <c r="Y9337">
        <v>0</v>
      </c>
      <c r="Z9337">
        <v>6.2</v>
      </c>
      <c r="AA9337">
        <v>315.7</v>
      </c>
      <c r="AB9337">
        <v>27.2</v>
      </c>
      <c r="AC9337">
        <v>9</v>
      </c>
      <c r="AD9337">
        <v>0</v>
      </c>
      <c r="AE9337" t="s">
        <v>28092</v>
      </c>
      <c r="AF9337" t="s">
        <v>28093</v>
      </c>
      <c r="AG9337">
        <v>0.31</v>
      </c>
      <c r="AH9337" t="s">
        <v>330</v>
      </c>
      <c r="AI9337" t="s">
        <v>9140</v>
      </c>
      <c r="AJ9337" t="s">
        <v>331</v>
      </c>
    </row>
    <row r="9338" spans="1:36" x14ac:dyDescent="0.25">
      <c r="A9338" t="s">
        <v>32</v>
      </c>
      <c r="B9338" t="s">
        <v>28094</v>
      </c>
      <c r="C9338">
        <f>YEAR(B9338)</f>
        <v>2025</v>
      </c>
      <c r="D9338">
        <v>87.2</v>
      </c>
      <c r="E9338">
        <v>71</v>
      </c>
      <c r="F9338">
        <v>79.400000000000006</v>
      </c>
      <c r="I9338">
        <v>93.1</v>
      </c>
      <c r="J9338">
        <v>71</v>
      </c>
      <c r="K9338">
        <v>82</v>
      </c>
      <c r="L9338">
        <v>67.900000000000006</v>
      </c>
      <c r="M9338">
        <v>68.900000000000006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20.8</v>
      </c>
      <c r="V9338">
        <v>13.8</v>
      </c>
      <c r="W9338">
        <v>313.7</v>
      </c>
      <c r="X9338">
        <v>1012.3</v>
      </c>
      <c r="Y9338">
        <v>0</v>
      </c>
      <c r="Z9338">
        <v>6.2</v>
      </c>
      <c r="AA9338">
        <v>319.60000000000002</v>
      </c>
      <c r="AB9338">
        <v>27.4</v>
      </c>
      <c r="AC9338">
        <v>10</v>
      </c>
      <c r="AD9338">
        <v>0</v>
      </c>
      <c r="AE9338" t="s">
        <v>28095</v>
      </c>
      <c r="AF9338" t="s">
        <v>28096</v>
      </c>
      <c r="AG9338">
        <v>0.34</v>
      </c>
      <c r="AH9338" t="s">
        <v>330</v>
      </c>
      <c r="AI9338" t="s">
        <v>9140</v>
      </c>
      <c r="AJ9338" t="s">
        <v>331</v>
      </c>
    </row>
    <row r="9339" spans="1:36" x14ac:dyDescent="0.25">
      <c r="A9339" t="s">
        <v>32</v>
      </c>
      <c r="B9339" t="s">
        <v>28097</v>
      </c>
      <c r="C9339">
        <f>YEAR(B9339)</f>
        <v>2025</v>
      </c>
      <c r="D9339">
        <v>85.5</v>
      </c>
      <c r="E9339">
        <v>69.8</v>
      </c>
      <c r="F9339">
        <v>78.7</v>
      </c>
      <c r="I9339">
        <v>90</v>
      </c>
      <c r="J9339">
        <v>69.8</v>
      </c>
      <c r="K9339">
        <v>80.7</v>
      </c>
      <c r="L9339">
        <v>65.900000000000006</v>
      </c>
      <c r="M9339">
        <v>65.099999999999994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19</v>
      </c>
      <c r="V9339">
        <v>13.9</v>
      </c>
      <c r="W9339">
        <v>314.2</v>
      </c>
      <c r="X9339">
        <v>1011.7</v>
      </c>
      <c r="Y9339">
        <v>5.2</v>
      </c>
      <c r="Z9339">
        <v>6.2</v>
      </c>
      <c r="AA9339">
        <v>320.2</v>
      </c>
      <c r="AB9339">
        <v>27.5</v>
      </c>
      <c r="AC9339">
        <v>10</v>
      </c>
      <c r="AD9339">
        <v>0</v>
      </c>
      <c r="AE9339" t="s">
        <v>28098</v>
      </c>
      <c r="AF9339" t="s">
        <v>28099</v>
      </c>
      <c r="AG9339">
        <v>0.37</v>
      </c>
      <c r="AH9339" t="s">
        <v>330</v>
      </c>
      <c r="AI9339" t="s">
        <v>9140</v>
      </c>
      <c r="AJ9339" t="s">
        <v>331</v>
      </c>
    </row>
    <row r="9340" spans="1:36" x14ac:dyDescent="0.25">
      <c r="A9340" t="s">
        <v>32</v>
      </c>
      <c r="B9340" t="s">
        <v>28100</v>
      </c>
      <c r="C9340">
        <f>YEAR(B9340)</f>
        <v>2025</v>
      </c>
      <c r="D9340">
        <v>84.2</v>
      </c>
      <c r="E9340">
        <v>70.5</v>
      </c>
      <c r="F9340">
        <v>78.3</v>
      </c>
      <c r="I9340">
        <v>89.7</v>
      </c>
      <c r="J9340">
        <v>70.5</v>
      </c>
      <c r="K9340">
        <v>80.2</v>
      </c>
      <c r="L9340">
        <v>69.5</v>
      </c>
      <c r="M9340">
        <v>74.900000000000006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28.4</v>
      </c>
      <c r="V9340">
        <v>20</v>
      </c>
      <c r="W9340">
        <v>299.3</v>
      </c>
      <c r="X9340">
        <v>1010.4</v>
      </c>
      <c r="Y9340">
        <v>17.3</v>
      </c>
      <c r="Z9340">
        <v>6.2</v>
      </c>
      <c r="AA9340">
        <v>301</v>
      </c>
      <c r="AB9340">
        <v>26</v>
      </c>
      <c r="AC9340">
        <v>9</v>
      </c>
      <c r="AD9340">
        <v>0</v>
      </c>
      <c r="AE9340" t="s">
        <v>28101</v>
      </c>
      <c r="AF9340" t="s">
        <v>28102</v>
      </c>
      <c r="AG9340">
        <v>0.4</v>
      </c>
      <c r="AH9340" t="s">
        <v>330</v>
      </c>
      <c r="AI9340" t="s">
        <v>9140</v>
      </c>
      <c r="AJ9340" t="s">
        <v>331</v>
      </c>
    </row>
    <row r="9341" spans="1:36" x14ac:dyDescent="0.25">
      <c r="A9341" t="s">
        <v>32</v>
      </c>
      <c r="B9341" t="s">
        <v>28103</v>
      </c>
      <c r="C9341">
        <f>YEAR(B9341)</f>
        <v>2025</v>
      </c>
      <c r="D9341">
        <v>84.9</v>
      </c>
      <c r="E9341">
        <v>78.8</v>
      </c>
      <c r="F9341">
        <v>81.599999999999994</v>
      </c>
      <c r="I9341">
        <v>100.9</v>
      </c>
      <c r="J9341">
        <v>78.8</v>
      </c>
      <c r="K9341">
        <v>84.6</v>
      </c>
      <c r="L9341">
        <v>68.2</v>
      </c>
      <c r="M9341">
        <v>64.3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36.200000000000003</v>
      </c>
      <c r="V9341">
        <v>23</v>
      </c>
      <c r="W9341">
        <v>293.2</v>
      </c>
      <c r="X9341">
        <v>1010.3</v>
      </c>
      <c r="Y9341">
        <v>30.6</v>
      </c>
      <c r="Z9341">
        <v>6.2</v>
      </c>
      <c r="AA9341">
        <v>277.3</v>
      </c>
      <c r="AB9341">
        <v>23.8</v>
      </c>
      <c r="AC9341">
        <v>9</v>
      </c>
      <c r="AD9341">
        <v>0</v>
      </c>
      <c r="AE9341" t="s">
        <v>28104</v>
      </c>
      <c r="AF9341" t="s">
        <v>28105</v>
      </c>
      <c r="AG9341">
        <v>0.44</v>
      </c>
      <c r="AH9341" t="s">
        <v>36</v>
      </c>
      <c r="AI9341" t="s">
        <v>37</v>
      </c>
      <c r="AJ9341" t="s">
        <v>38</v>
      </c>
    </row>
    <row r="9342" spans="1:36" x14ac:dyDescent="0.25">
      <c r="A9342" t="s">
        <v>32</v>
      </c>
      <c r="B9342" t="s">
        <v>28106</v>
      </c>
      <c r="C9342">
        <f>YEAR(B9342)</f>
        <v>2025</v>
      </c>
      <c r="D9342">
        <v>84.2</v>
      </c>
      <c r="E9342">
        <v>78.8</v>
      </c>
      <c r="F9342">
        <v>82.3</v>
      </c>
      <c r="I9342">
        <v>90.5</v>
      </c>
      <c r="J9342">
        <v>78.8</v>
      </c>
      <c r="K9342">
        <v>85.8</v>
      </c>
      <c r="L9342">
        <v>69.2</v>
      </c>
      <c r="M9342">
        <v>64.8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36.200000000000003</v>
      </c>
      <c r="V9342">
        <v>23</v>
      </c>
      <c r="W9342">
        <v>293.7</v>
      </c>
      <c r="X9342">
        <v>1011.2</v>
      </c>
      <c r="Y9342">
        <v>18.399999999999999</v>
      </c>
      <c r="Z9342">
        <v>6.2</v>
      </c>
      <c r="AA9342">
        <v>280</v>
      </c>
      <c r="AB9342">
        <v>24.2</v>
      </c>
      <c r="AC9342">
        <v>9</v>
      </c>
      <c r="AD9342">
        <v>0</v>
      </c>
      <c r="AE9342" t="s">
        <v>28107</v>
      </c>
      <c r="AF9342" t="s">
        <v>28108</v>
      </c>
      <c r="AG9342">
        <v>0.47</v>
      </c>
      <c r="AH9342" t="s">
        <v>330</v>
      </c>
      <c r="AI9342" t="s">
        <v>9140</v>
      </c>
      <c r="AJ9342" t="s">
        <v>331</v>
      </c>
    </row>
    <row r="9343" spans="1:36" x14ac:dyDescent="0.25">
      <c r="A9343" t="s">
        <v>32</v>
      </c>
      <c r="B9343" t="s">
        <v>28109</v>
      </c>
      <c r="C9343">
        <f>YEAR(B9343)</f>
        <v>2025</v>
      </c>
      <c r="D9343">
        <v>84.2</v>
      </c>
      <c r="E9343">
        <v>78.8</v>
      </c>
      <c r="F9343">
        <v>81.900000000000006</v>
      </c>
      <c r="I9343">
        <v>88.5</v>
      </c>
      <c r="J9343">
        <v>78.8</v>
      </c>
      <c r="K9343">
        <v>85.3</v>
      </c>
      <c r="L9343">
        <v>69.7</v>
      </c>
      <c r="M9343">
        <v>66.900000000000006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27.7</v>
      </c>
      <c r="V9343">
        <v>24.5</v>
      </c>
      <c r="W9343">
        <v>296.60000000000002</v>
      </c>
      <c r="X9343">
        <v>1012.7</v>
      </c>
      <c r="Y9343">
        <v>15</v>
      </c>
      <c r="Z9343">
        <v>6.2</v>
      </c>
      <c r="AA9343">
        <v>290.89999999999998</v>
      </c>
      <c r="AB9343">
        <v>25.3</v>
      </c>
      <c r="AC9343">
        <v>9</v>
      </c>
      <c r="AD9343">
        <v>0</v>
      </c>
      <c r="AE9343" t="s">
        <v>28110</v>
      </c>
      <c r="AF9343" t="s">
        <v>28111</v>
      </c>
      <c r="AG9343">
        <v>0.5</v>
      </c>
      <c r="AH9343" t="s">
        <v>330</v>
      </c>
      <c r="AI9343" t="s">
        <v>9140</v>
      </c>
      <c r="AJ9343" t="s">
        <v>331</v>
      </c>
    </row>
    <row r="9344" spans="1:36" x14ac:dyDescent="0.25">
      <c r="A9344" t="s">
        <v>32</v>
      </c>
      <c r="B9344" t="s">
        <v>28112</v>
      </c>
      <c r="C9344">
        <f>YEAR(B9344)</f>
        <v>2025</v>
      </c>
      <c r="D9344">
        <v>84.2</v>
      </c>
      <c r="E9344">
        <v>78.8</v>
      </c>
      <c r="F9344">
        <v>81.7</v>
      </c>
      <c r="I9344">
        <v>91</v>
      </c>
      <c r="J9344">
        <v>78.8</v>
      </c>
      <c r="K9344">
        <v>84.8</v>
      </c>
      <c r="L9344">
        <v>70</v>
      </c>
      <c r="M9344">
        <v>67.7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26.2</v>
      </c>
      <c r="V9344">
        <v>22.3</v>
      </c>
      <c r="W9344">
        <v>303.3</v>
      </c>
      <c r="X9344">
        <v>1011.9</v>
      </c>
      <c r="Y9344">
        <v>5</v>
      </c>
      <c r="Z9344">
        <v>6.2</v>
      </c>
      <c r="AA9344">
        <v>301.5</v>
      </c>
      <c r="AB9344">
        <v>26</v>
      </c>
      <c r="AC9344">
        <v>9</v>
      </c>
      <c r="AD9344">
        <v>0</v>
      </c>
      <c r="AE9344" t="s">
        <v>28113</v>
      </c>
      <c r="AF9344" t="s">
        <v>28114</v>
      </c>
      <c r="AG9344">
        <v>0.54</v>
      </c>
      <c r="AH9344" t="s">
        <v>330</v>
      </c>
      <c r="AI9344" t="s">
        <v>9140</v>
      </c>
      <c r="AJ9344" t="s">
        <v>331</v>
      </c>
    </row>
    <row r="9345" spans="1:36" x14ac:dyDescent="0.25">
      <c r="A9345" t="s">
        <v>32</v>
      </c>
      <c r="B9345" t="s">
        <v>28115</v>
      </c>
      <c r="C9345">
        <f>YEAR(B9345)</f>
        <v>2025</v>
      </c>
      <c r="D9345">
        <v>85.4</v>
      </c>
      <c r="E9345">
        <v>80.599999999999994</v>
      </c>
      <c r="F9345">
        <v>82.5</v>
      </c>
      <c r="I9345">
        <v>90</v>
      </c>
      <c r="J9345">
        <v>82.6</v>
      </c>
      <c r="K9345">
        <v>85.8</v>
      </c>
      <c r="L9345">
        <v>68.2</v>
      </c>
      <c r="M9345">
        <v>62.2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25.5</v>
      </c>
      <c r="V9345">
        <v>23</v>
      </c>
      <c r="W9345">
        <v>303.10000000000002</v>
      </c>
      <c r="X9345">
        <v>1009.7</v>
      </c>
      <c r="Y9345">
        <v>0</v>
      </c>
      <c r="Z9345">
        <v>6.2</v>
      </c>
      <c r="AA9345">
        <v>306.7</v>
      </c>
      <c r="AB9345">
        <v>26.5</v>
      </c>
      <c r="AC9345">
        <v>9</v>
      </c>
      <c r="AD9345">
        <v>0</v>
      </c>
      <c r="AE9345" t="s">
        <v>28116</v>
      </c>
      <c r="AF9345" t="s">
        <v>28117</v>
      </c>
      <c r="AG9345">
        <v>0.56999999999999995</v>
      </c>
      <c r="AH9345" t="s">
        <v>330</v>
      </c>
      <c r="AI9345" t="s">
        <v>9140</v>
      </c>
      <c r="AJ9345" t="s">
        <v>331</v>
      </c>
    </row>
    <row r="9346" spans="1:36" x14ac:dyDescent="0.25">
      <c r="A9346" t="s">
        <v>32</v>
      </c>
      <c r="B9346" t="s">
        <v>28118</v>
      </c>
      <c r="C9346">
        <f>YEAR(B9346)</f>
        <v>2025</v>
      </c>
      <c r="D9346">
        <v>86</v>
      </c>
      <c r="E9346">
        <v>78.8</v>
      </c>
      <c r="F9346">
        <v>82</v>
      </c>
      <c r="I9346">
        <v>92</v>
      </c>
      <c r="J9346">
        <v>78.8</v>
      </c>
      <c r="K9346">
        <v>85.4</v>
      </c>
      <c r="L9346">
        <v>69.400000000000006</v>
      </c>
      <c r="M9346">
        <v>66.099999999999994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21.9</v>
      </c>
      <c r="V9346">
        <v>17.899999999999999</v>
      </c>
      <c r="W9346">
        <v>314.39999999999998</v>
      </c>
      <c r="X9346">
        <v>1009.5</v>
      </c>
      <c r="Y9346">
        <v>0</v>
      </c>
      <c r="Z9346">
        <v>6.2</v>
      </c>
      <c r="AA9346">
        <v>305.5</v>
      </c>
      <c r="AB9346">
        <v>26.5</v>
      </c>
      <c r="AC9346">
        <v>9</v>
      </c>
      <c r="AD9346">
        <v>0</v>
      </c>
      <c r="AE9346" t="s">
        <v>28119</v>
      </c>
      <c r="AF9346" t="s">
        <v>28120</v>
      </c>
      <c r="AG9346">
        <v>0.61</v>
      </c>
      <c r="AH9346" t="s">
        <v>330</v>
      </c>
      <c r="AI9346" t="s">
        <v>9140</v>
      </c>
      <c r="AJ9346" t="s">
        <v>331</v>
      </c>
    </row>
    <row r="9347" spans="1:36" x14ac:dyDescent="0.25">
      <c r="A9347" t="s">
        <v>32</v>
      </c>
      <c r="B9347" t="s">
        <v>28121</v>
      </c>
      <c r="C9347">
        <f>YEAR(B9347)</f>
        <v>2025</v>
      </c>
      <c r="D9347">
        <v>86</v>
      </c>
      <c r="E9347">
        <v>71.599999999999994</v>
      </c>
      <c r="F9347">
        <v>79.2</v>
      </c>
      <c r="I9347">
        <v>95.3</v>
      </c>
      <c r="J9347">
        <v>71.599999999999994</v>
      </c>
      <c r="K9347">
        <v>82.3</v>
      </c>
      <c r="L9347">
        <v>70.8</v>
      </c>
      <c r="M9347">
        <v>75.8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18.3</v>
      </c>
      <c r="V9347">
        <v>10.3</v>
      </c>
      <c r="W9347">
        <v>325.3</v>
      </c>
      <c r="X9347">
        <v>1011.9</v>
      </c>
      <c r="Y9347">
        <v>12.2</v>
      </c>
      <c r="Z9347">
        <v>6.2</v>
      </c>
      <c r="AA9347">
        <v>295.3</v>
      </c>
      <c r="AB9347">
        <v>25.5</v>
      </c>
      <c r="AC9347">
        <v>9</v>
      </c>
      <c r="AD9347">
        <v>0</v>
      </c>
      <c r="AE9347" t="s">
        <v>28122</v>
      </c>
      <c r="AF9347" t="s">
        <v>28123</v>
      </c>
      <c r="AG9347">
        <v>0.65</v>
      </c>
      <c r="AH9347" t="s">
        <v>330</v>
      </c>
      <c r="AI9347" t="s">
        <v>9140</v>
      </c>
      <c r="AJ9347" t="s">
        <v>331</v>
      </c>
    </row>
    <row r="9348" spans="1:36" x14ac:dyDescent="0.25">
      <c r="A9348" t="s">
        <v>32</v>
      </c>
      <c r="B9348" t="s">
        <v>28124</v>
      </c>
      <c r="C9348">
        <f>YEAR(B9348)</f>
        <v>2025</v>
      </c>
      <c r="D9348">
        <v>85.4</v>
      </c>
      <c r="E9348">
        <v>73.400000000000006</v>
      </c>
      <c r="F9348">
        <v>79.900000000000006</v>
      </c>
      <c r="I9348">
        <v>91.7</v>
      </c>
      <c r="J9348">
        <v>73.400000000000006</v>
      </c>
      <c r="K9348">
        <v>82.6</v>
      </c>
      <c r="L9348">
        <v>71.2</v>
      </c>
      <c r="M9348">
        <v>75.3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23</v>
      </c>
      <c r="V9348">
        <v>16</v>
      </c>
      <c r="W9348">
        <v>319.5</v>
      </c>
      <c r="X9348">
        <v>1012.8</v>
      </c>
      <c r="Y9348">
        <v>27.8</v>
      </c>
      <c r="Z9348">
        <v>6.2</v>
      </c>
      <c r="AA9348">
        <v>270</v>
      </c>
      <c r="AB9348">
        <v>23.1</v>
      </c>
      <c r="AC9348">
        <v>9</v>
      </c>
      <c r="AD9348">
        <v>0</v>
      </c>
      <c r="AE9348" t="s">
        <v>28125</v>
      </c>
      <c r="AF9348" t="s">
        <v>28126</v>
      </c>
      <c r="AG9348">
        <v>0.68</v>
      </c>
      <c r="AH9348" t="s">
        <v>36</v>
      </c>
      <c r="AI9348" t="s">
        <v>37</v>
      </c>
      <c r="AJ9348" t="s">
        <v>38</v>
      </c>
    </row>
    <row r="9349" spans="1:36" x14ac:dyDescent="0.25">
      <c r="A9349" t="s">
        <v>32</v>
      </c>
      <c r="B9349" t="s">
        <v>28127</v>
      </c>
      <c r="C9349">
        <f>YEAR(B9349)</f>
        <v>2025</v>
      </c>
      <c r="D9349">
        <v>84.2</v>
      </c>
      <c r="E9349">
        <v>71.599999999999994</v>
      </c>
      <c r="F9349">
        <v>79.5</v>
      </c>
      <c r="I9349">
        <v>88.5</v>
      </c>
      <c r="J9349">
        <v>71.599999999999994</v>
      </c>
      <c r="K9349">
        <v>80.900000000000006</v>
      </c>
      <c r="L9349">
        <v>67.400000000000006</v>
      </c>
      <c r="M9349">
        <v>67.400000000000006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33.299999999999997</v>
      </c>
      <c r="V9349">
        <v>18.3</v>
      </c>
      <c r="W9349">
        <v>298.60000000000002</v>
      </c>
      <c r="X9349">
        <v>1012.8</v>
      </c>
      <c r="Y9349">
        <v>24.4</v>
      </c>
      <c r="Z9349">
        <v>6.2</v>
      </c>
      <c r="AA9349">
        <v>294.5</v>
      </c>
      <c r="AB9349">
        <v>25.3</v>
      </c>
      <c r="AC9349">
        <v>9</v>
      </c>
      <c r="AD9349">
        <v>0</v>
      </c>
      <c r="AE9349" t="s">
        <v>28128</v>
      </c>
      <c r="AF9349" t="s">
        <v>28129</v>
      </c>
      <c r="AG9349">
        <v>0.72</v>
      </c>
      <c r="AH9349" t="s">
        <v>36</v>
      </c>
      <c r="AI9349" t="s">
        <v>37</v>
      </c>
      <c r="AJ9349" t="s">
        <v>38</v>
      </c>
    </row>
    <row r="9350" spans="1:36" x14ac:dyDescent="0.25">
      <c r="A9350" t="s">
        <v>32</v>
      </c>
      <c r="B9350" t="s">
        <v>28130</v>
      </c>
      <c r="C9350">
        <f>YEAR(B9350)</f>
        <v>2025</v>
      </c>
      <c r="D9350">
        <v>84.2</v>
      </c>
      <c r="E9350">
        <v>78.8</v>
      </c>
      <c r="F9350">
        <v>80.599999999999994</v>
      </c>
      <c r="I9350">
        <v>86.6</v>
      </c>
      <c r="J9350">
        <v>78.8</v>
      </c>
      <c r="K9350">
        <v>81.5</v>
      </c>
      <c r="L9350">
        <v>64.099999999999994</v>
      </c>
      <c r="M9350">
        <v>57.4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34.200000000000003</v>
      </c>
      <c r="V9350">
        <v>21.5</v>
      </c>
      <c r="W9350">
        <v>290.7</v>
      </c>
      <c r="X9350">
        <v>1009.9</v>
      </c>
      <c r="Y9350">
        <v>23.1</v>
      </c>
      <c r="Z9350">
        <v>6.2</v>
      </c>
      <c r="AA9350">
        <v>295.60000000000002</v>
      </c>
      <c r="AB9350">
        <v>25.7</v>
      </c>
      <c r="AC9350">
        <v>9</v>
      </c>
      <c r="AD9350">
        <v>0</v>
      </c>
      <c r="AE9350" t="s">
        <v>28131</v>
      </c>
      <c r="AF9350" t="s">
        <v>28132</v>
      </c>
      <c r="AG9350">
        <v>0.75</v>
      </c>
      <c r="AH9350" t="s">
        <v>36</v>
      </c>
      <c r="AI9350" t="s">
        <v>702</v>
      </c>
      <c r="AJ9350" t="s">
        <v>38</v>
      </c>
    </row>
    <row r="9351" spans="1:36" x14ac:dyDescent="0.25">
      <c r="A9351" t="s">
        <v>32</v>
      </c>
      <c r="B9351" t="s">
        <v>28133</v>
      </c>
      <c r="C9351">
        <f>YEAR(B9351)</f>
        <v>2025</v>
      </c>
      <c r="D9351">
        <v>86</v>
      </c>
      <c r="E9351">
        <v>75.2</v>
      </c>
      <c r="F9351">
        <v>80.2</v>
      </c>
      <c r="I9351">
        <v>91.9</v>
      </c>
      <c r="J9351">
        <v>75.2</v>
      </c>
      <c r="K9351">
        <v>82.1</v>
      </c>
      <c r="L9351">
        <v>65.3</v>
      </c>
      <c r="M9351">
        <v>61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26.2</v>
      </c>
      <c r="V9351">
        <v>14.6</v>
      </c>
      <c r="W9351">
        <v>297.8</v>
      </c>
      <c r="X9351">
        <v>1009.3</v>
      </c>
      <c r="Y9351">
        <v>12.2</v>
      </c>
      <c r="Z9351">
        <v>6.2</v>
      </c>
      <c r="AA9351">
        <v>300.2</v>
      </c>
      <c r="AB9351">
        <v>25.9</v>
      </c>
      <c r="AC9351">
        <v>9</v>
      </c>
      <c r="AD9351">
        <v>0</v>
      </c>
      <c r="AE9351" t="s">
        <v>28134</v>
      </c>
      <c r="AF9351" t="s">
        <v>28135</v>
      </c>
      <c r="AG9351">
        <v>0.79</v>
      </c>
      <c r="AH9351" t="s">
        <v>330</v>
      </c>
      <c r="AI9351" t="s">
        <v>9140</v>
      </c>
      <c r="AJ9351" t="s">
        <v>331</v>
      </c>
    </row>
    <row r="9352" spans="1:36" x14ac:dyDescent="0.25">
      <c r="A9352" t="s">
        <v>32</v>
      </c>
      <c r="B9352" t="s">
        <v>28136</v>
      </c>
      <c r="C9352">
        <f>YEAR(B9352)</f>
        <v>2025</v>
      </c>
      <c r="D9352">
        <v>85.4</v>
      </c>
      <c r="E9352">
        <v>69.8</v>
      </c>
      <c r="F9352">
        <v>78.7</v>
      </c>
      <c r="I9352">
        <v>89.9</v>
      </c>
      <c r="J9352">
        <v>69.8</v>
      </c>
      <c r="K9352">
        <v>80.3</v>
      </c>
      <c r="L9352">
        <v>66.599999999999994</v>
      </c>
      <c r="M9352">
        <v>67.099999999999994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24.2</v>
      </c>
      <c r="V9352">
        <v>9.1999999999999993</v>
      </c>
      <c r="W9352">
        <v>124.5</v>
      </c>
      <c r="X9352">
        <v>1010.6</v>
      </c>
      <c r="Y9352">
        <v>7.9</v>
      </c>
      <c r="Z9352">
        <v>6.2</v>
      </c>
      <c r="AA9352">
        <v>290.60000000000002</v>
      </c>
      <c r="AB9352">
        <v>25</v>
      </c>
      <c r="AC9352">
        <v>9</v>
      </c>
      <c r="AD9352">
        <v>0</v>
      </c>
      <c r="AE9352" t="s">
        <v>28137</v>
      </c>
      <c r="AF9352" t="s">
        <v>28138</v>
      </c>
      <c r="AG9352">
        <v>0.82</v>
      </c>
      <c r="AH9352" t="s">
        <v>330</v>
      </c>
      <c r="AI9352" t="s">
        <v>9140</v>
      </c>
      <c r="AJ9352" t="s">
        <v>331</v>
      </c>
    </row>
    <row r="9353" spans="1:36" x14ac:dyDescent="0.25">
      <c r="A9353" t="s">
        <v>32</v>
      </c>
      <c r="B9353" t="s">
        <v>28139</v>
      </c>
      <c r="C9353">
        <f>YEAR(B9353)</f>
        <v>2025</v>
      </c>
      <c r="D9353">
        <v>84.2</v>
      </c>
      <c r="E9353">
        <v>71.599999999999994</v>
      </c>
      <c r="F9353">
        <v>78.7</v>
      </c>
      <c r="I9353">
        <v>88.5</v>
      </c>
      <c r="J9353">
        <v>71.599999999999994</v>
      </c>
      <c r="K9353">
        <v>80.400000000000006</v>
      </c>
      <c r="L9353">
        <v>67.900000000000006</v>
      </c>
      <c r="M9353">
        <v>70.400000000000006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29.8</v>
      </c>
      <c r="V9353">
        <v>16.100000000000001</v>
      </c>
      <c r="W9353">
        <v>296.39999999999998</v>
      </c>
      <c r="X9353">
        <v>1011</v>
      </c>
      <c r="Y9353">
        <v>23.3</v>
      </c>
      <c r="Z9353">
        <v>6.2</v>
      </c>
      <c r="AA9353">
        <v>295.8</v>
      </c>
      <c r="AB9353">
        <v>25.4</v>
      </c>
      <c r="AC9353">
        <v>9</v>
      </c>
      <c r="AD9353">
        <v>0</v>
      </c>
      <c r="AE9353" t="s">
        <v>28140</v>
      </c>
      <c r="AF9353" t="s">
        <v>28141</v>
      </c>
      <c r="AG9353">
        <v>0.86</v>
      </c>
      <c r="AH9353" t="s">
        <v>36</v>
      </c>
      <c r="AI9353" t="s">
        <v>37</v>
      </c>
      <c r="AJ9353" t="s">
        <v>38</v>
      </c>
    </row>
    <row r="9354" spans="1:36" x14ac:dyDescent="0.25">
      <c r="A9354" t="s">
        <v>32</v>
      </c>
      <c r="B9354" t="s">
        <v>28142</v>
      </c>
      <c r="C9354">
        <f>YEAR(B9354)</f>
        <v>2025</v>
      </c>
      <c r="D9354">
        <v>85.4</v>
      </c>
      <c r="E9354">
        <v>72.8</v>
      </c>
      <c r="F9354">
        <v>79.8</v>
      </c>
      <c r="I9354">
        <v>88.5</v>
      </c>
      <c r="J9354">
        <v>72.8</v>
      </c>
      <c r="K9354">
        <v>81</v>
      </c>
      <c r="L9354">
        <v>66.599999999999994</v>
      </c>
      <c r="M9354">
        <v>64.900000000000006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30.2</v>
      </c>
      <c r="V9354">
        <v>13.9</v>
      </c>
      <c r="W9354">
        <v>300.7</v>
      </c>
      <c r="X9354">
        <v>1010.8</v>
      </c>
      <c r="Y9354">
        <v>9.9</v>
      </c>
      <c r="Z9354">
        <v>6.2</v>
      </c>
      <c r="AA9354">
        <v>293</v>
      </c>
      <c r="AB9354">
        <v>25.3</v>
      </c>
      <c r="AC9354">
        <v>9</v>
      </c>
      <c r="AD9354">
        <v>0</v>
      </c>
      <c r="AE9354" t="s">
        <v>28143</v>
      </c>
      <c r="AF9354" t="s">
        <v>28144</v>
      </c>
      <c r="AG9354">
        <v>0.9</v>
      </c>
      <c r="AH9354" t="s">
        <v>330</v>
      </c>
      <c r="AI9354" t="s">
        <v>9140</v>
      </c>
      <c r="AJ9354" t="s">
        <v>331</v>
      </c>
    </row>
    <row r="9355" spans="1:36" x14ac:dyDescent="0.25">
      <c r="A9355" t="s">
        <v>32</v>
      </c>
      <c r="B9355" t="s">
        <v>28145</v>
      </c>
      <c r="C9355">
        <f>YEAR(B9355)</f>
        <v>2025</v>
      </c>
      <c r="D9355">
        <v>86</v>
      </c>
      <c r="E9355">
        <v>71.599999999999994</v>
      </c>
      <c r="F9355">
        <v>78.599999999999994</v>
      </c>
      <c r="I9355">
        <v>89.2</v>
      </c>
      <c r="J9355">
        <v>71.599999999999994</v>
      </c>
      <c r="K9355">
        <v>80.3</v>
      </c>
      <c r="L9355">
        <v>65.099999999999994</v>
      </c>
      <c r="M9355">
        <v>64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29.5</v>
      </c>
      <c r="V9355">
        <v>15.7</v>
      </c>
      <c r="W9355">
        <v>285.39999999999998</v>
      </c>
      <c r="X9355">
        <v>1011.4</v>
      </c>
      <c r="Y9355">
        <v>1.7</v>
      </c>
      <c r="Z9355">
        <v>6.2</v>
      </c>
      <c r="AA9355">
        <v>296.5</v>
      </c>
      <c r="AB9355">
        <v>25.5</v>
      </c>
      <c r="AC9355">
        <v>9</v>
      </c>
      <c r="AD9355">
        <v>0</v>
      </c>
      <c r="AE9355" t="s">
        <v>28146</v>
      </c>
      <c r="AF9355" t="s">
        <v>28147</v>
      </c>
      <c r="AG9355">
        <v>0.93</v>
      </c>
      <c r="AH9355" t="s">
        <v>330</v>
      </c>
      <c r="AI9355" t="s">
        <v>9140</v>
      </c>
      <c r="AJ9355" t="s">
        <v>331</v>
      </c>
    </row>
    <row r="9356" spans="1:36" x14ac:dyDescent="0.25">
      <c r="A9356" t="s">
        <v>32</v>
      </c>
      <c r="B9356" t="s">
        <v>28148</v>
      </c>
      <c r="C9356">
        <f>YEAR(B9356)</f>
        <v>2025</v>
      </c>
      <c r="D9356">
        <v>92.6</v>
      </c>
      <c r="E9356">
        <v>71.599999999999994</v>
      </c>
      <c r="F9356">
        <v>82.1</v>
      </c>
      <c r="I9356">
        <v>93</v>
      </c>
      <c r="J9356">
        <v>71.599999999999994</v>
      </c>
      <c r="K9356">
        <v>82.6</v>
      </c>
      <c r="L9356">
        <v>61.1</v>
      </c>
      <c r="M9356">
        <v>50.4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25.7</v>
      </c>
      <c r="V9356">
        <v>9.5</v>
      </c>
      <c r="W9356">
        <v>132.1</v>
      </c>
      <c r="X9356">
        <v>1010.4</v>
      </c>
      <c r="Y9356">
        <v>0</v>
      </c>
      <c r="Z9356">
        <v>6.2</v>
      </c>
      <c r="AA9356">
        <v>296.8</v>
      </c>
      <c r="AB9356">
        <v>25.5</v>
      </c>
      <c r="AC9356">
        <v>9</v>
      </c>
      <c r="AD9356">
        <v>0</v>
      </c>
      <c r="AE9356" t="s">
        <v>28149</v>
      </c>
      <c r="AF9356" t="s">
        <v>28150</v>
      </c>
      <c r="AG9356">
        <v>0.97</v>
      </c>
      <c r="AH9356" t="s">
        <v>330</v>
      </c>
      <c r="AI9356" t="s">
        <v>9140</v>
      </c>
      <c r="AJ9356" t="s">
        <v>331</v>
      </c>
    </row>
    <row r="9357" spans="1:36" x14ac:dyDescent="0.25">
      <c r="A9357" t="s">
        <v>32</v>
      </c>
      <c r="B9357" t="s">
        <v>28151</v>
      </c>
      <c r="C9357">
        <f>YEAR(B9357)</f>
        <v>2025</v>
      </c>
      <c r="D9357">
        <v>87.2</v>
      </c>
      <c r="E9357">
        <v>76.5</v>
      </c>
      <c r="F9357">
        <v>82.2</v>
      </c>
      <c r="I9357">
        <v>95.3</v>
      </c>
      <c r="J9357">
        <v>76.5</v>
      </c>
      <c r="K9357">
        <v>86.3</v>
      </c>
      <c r="L9357">
        <v>67.400000000000006</v>
      </c>
      <c r="M9357">
        <v>61.6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27.3</v>
      </c>
      <c r="V9357">
        <v>11.4</v>
      </c>
      <c r="W9357">
        <v>302.8</v>
      </c>
      <c r="X9357">
        <v>1009.1</v>
      </c>
      <c r="Y9357">
        <v>2.8</v>
      </c>
      <c r="Z9357">
        <v>6.2</v>
      </c>
      <c r="AA9357">
        <v>295.7</v>
      </c>
      <c r="AB9357">
        <v>25.5</v>
      </c>
      <c r="AC9357">
        <v>9</v>
      </c>
      <c r="AD9357">
        <v>0</v>
      </c>
      <c r="AE9357" t="s">
        <v>28152</v>
      </c>
      <c r="AF9357" t="s">
        <v>28153</v>
      </c>
      <c r="AG9357">
        <v>0</v>
      </c>
      <c r="AH9357" t="s">
        <v>330</v>
      </c>
      <c r="AI9357" t="s">
        <v>9140</v>
      </c>
      <c r="AJ9357" t="s">
        <v>331</v>
      </c>
    </row>
    <row r="9358" spans="1:36" x14ac:dyDescent="0.25">
      <c r="A9358" t="s">
        <v>32</v>
      </c>
      <c r="B9358" t="s">
        <v>28154</v>
      </c>
      <c r="C9358">
        <f>YEAR(B9358)</f>
        <v>2025</v>
      </c>
      <c r="D9358">
        <v>85.4</v>
      </c>
      <c r="E9358">
        <v>74.8</v>
      </c>
      <c r="F9358">
        <v>80.8</v>
      </c>
      <c r="I9358">
        <v>90.5</v>
      </c>
      <c r="J9358">
        <v>74.8</v>
      </c>
      <c r="K9358">
        <v>83.5</v>
      </c>
      <c r="L9358">
        <v>67.5</v>
      </c>
      <c r="M9358">
        <v>64.400000000000006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31.1</v>
      </c>
      <c r="V9358">
        <v>19.600000000000001</v>
      </c>
      <c r="W9358">
        <v>298.89999999999998</v>
      </c>
      <c r="X9358">
        <v>1010.8</v>
      </c>
      <c r="Y9358">
        <v>13.1</v>
      </c>
      <c r="Z9358">
        <v>6.2</v>
      </c>
      <c r="AA9358">
        <v>285.5</v>
      </c>
      <c r="AB9358">
        <v>24.7</v>
      </c>
      <c r="AC9358">
        <v>9</v>
      </c>
      <c r="AD9358">
        <v>0</v>
      </c>
      <c r="AE9358" t="s">
        <v>28155</v>
      </c>
      <c r="AF9358" t="s">
        <v>28156</v>
      </c>
      <c r="AG9358">
        <v>0.04</v>
      </c>
      <c r="AH9358" t="s">
        <v>330</v>
      </c>
      <c r="AI9358" t="s">
        <v>9140</v>
      </c>
      <c r="AJ9358" t="s">
        <v>331</v>
      </c>
    </row>
    <row r="9359" spans="1:36" x14ac:dyDescent="0.25">
      <c r="A9359" t="s">
        <v>32</v>
      </c>
      <c r="B9359" t="s">
        <v>28157</v>
      </c>
      <c r="C9359">
        <f>YEAR(B9359)</f>
        <v>2025</v>
      </c>
      <c r="D9359">
        <v>84.2</v>
      </c>
      <c r="E9359">
        <v>77</v>
      </c>
      <c r="F9359">
        <v>80.900000000000006</v>
      </c>
      <c r="I9359">
        <v>84.7</v>
      </c>
      <c r="J9359">
        <v>77</v>
      </c>
      <c r="K9359">
        <v>81.5</v>
      </c>
      <c r="L9359">
        <v>63.5</v>
      </c>
      <c r="M9359">
        <v>56.2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39.1</v>
      </c>
      <c r="V9359">
        <v>24.2</v>
      </c>
      <c r="W9359">
        <v>300.39999999999998</v>
      </c>
      <c r="X9359">
        <v>1013.1</v>
      </c>
      <c r="Y9359">
        <v>11.4</v>
      </c>
      <c r="Z9359">
        <v>6.2</v>
      </c>
      <c r="AA9359">
        <v>292.60000000000002</v>
      </c>
      <c r="AB9359">
        <v>25.4</v>
      </c>
      <c r="AC9359">
        <v>9</v>
      </c>
      <c r="AD9359">
        <v>0</v>
      </c>
      <c r="AE9359" t="s">
        <v>28158</v>
      </c>
      <c r="AF9359" t="s">
        <v>28159</v>
      </c>
      <c r="AG9359">
        <v>7.0000000000000007E-2</v>
      </c>
      <c r="AH9359" t="s">
        <v>330</v>
      </c>
      <c r="AI9359" t="s">
        <v>9140</v>
      </c>
      <c r="AJ9359" t="s">
        <v>331</v>
      </c>
    </row>
    <row r="9360" spans="1:36" x14ac:dyDescent="0.25">
      <c r="A9360" t="s">
        <v>32</v>
      </c>
      <c r="B9360" t="s">
        <v>28160</v>
      </c>
      <c r="C9360">
        <f>YEAR(B9360)</f>
        <v>2025</v>
      </c>
      <c r="D9360">
        <v>84.2</v>
      </c>
      <c r="E9360">
        <v>77</v>
      </c>
      <c r="F9360">
        <v>80.7</v>
      </c>
      <c r="I9360">
        <v>85.7</v>
      </c>
      <c r="J9360">
        <v>77</v>
      </c>
      <c r="K9360">
        <v>81.400000000000006</v>
      </c>
      <c r="L9360">
        <v>63.9</v>
      </c>
      <c r="M9360">
        <v>57.1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33.299999999999997</v>
      </c>
      <c r="V9360">
        <v>21.9</v>
      </c>
      <c r="W9360">
        <v>297.8</v>
      </c>
      <c r="X9360">
        <v>1013</v>
      </c>
      <c r="Y9360">
        <v>15.8</v>
      </c>
      <c r="Z9360">
        <v>6.2</v>
      </c>
      <c r="AA9360">
        <v>288.7</v>
      </c>
      <c r="AB9360">
        <v>25</v>
      </c>
      <c r="AC9360">
        <v>9</v>
      </c>
      <c r="AD9360">
        <v>0</v>
      </c>
      <c r="AE9360" t="s">
        <v>28161</v>
      </c>
      <c r="AF9360" t="s">
        <v>28162</v>
      </c>
      <c r="AG9360">
        <v>0.1</v>
      </c>
      <c r="AH9360" t="s">
        <v>330</v>
      </c>
      <c r="AI9360" t="s">
        <v>9140</v>
      </c>
      <c r="AJ9360" t="s">
        <v>331</v>
      </c>
    </row>
    <row r="9361" spans="1:36" x14ac:dyDescent="0.25">
      <c r="A9361" t="s">
        <v>32</v>
      </c>
      <c r="B9361" t="s">
        <v>28163</v>
      </c>
      <c r="C9361">
        <f>YEAR(B9361)</f>
        <v>2025</v>
      </c>
      <c r="D9361">
        <v>82.4</v>
      </c>
      <c r="E9361">
        <v>77</v>
      </c>
      <c r="F9361">
        <v>79.400000000000006</v>
      </c>
      <c r="I9361">
        <v>83.4</v>
      </c>
      <c r="J9361">
        <v>77</v>
      </c>
      <c r="K9361">
        <v>79.7</v>
      </c>
      <c r="L9361">
        <v>61.4</v>
      </c>
      <c r="M9361">
        <v>54.6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40</v>
      </c>
      <c r="V9361">
        <v>20.8</v>
      </c>
      <c r="W9361">
        <v>303.5</v>
      </c>
      <c r="X9361">
        <v>1013.3</v>
      </c>
      <c r="Y9361">
        <v>28.4</v>
      </c>
      <c r="Z9361">
        <v>6.2</v>
      </c>
      <c r="AA9361">
        <v>282.39999999999998</v>
      </c>
      <c r="AB9361">
        <v>24.2</v>
      </c>
      <c r="AC9361">
        <v>9</v>
      </c>
      <c r="AD9361">
        <v>0</v>
      </c>
      <c r="AE9361" t="s">
        <v>28164</v>
      </c>
      <c r="AF9361" t="s">
        <v>28165</v>
      </c>
      <c r="AG9361">
        <v>0.13</v>
      </c>
      <c r="AH9361" t="s">
        <v>36</v>
      </c>
      <c r="AI9361" t="s">
        <v>37</v>
      </c>
      <c r="AJ9361" t="s">
        <v>38</v>
      </c>
    </row>
    <row r="9362" spans="1:36" x14ac:dyDescent="0.25">
      <c r="A9362" t="s">
        <v>32</v>
      </c>
      <c r="B9362" t="s">
        <v>28166</v>
      </c>
      <c r="C9362">
        <f>YEAR(B9362)</f>
        <v>2025</v>
      </c>
      <c r="D9362">
        <v>82.4</v>
      </c>
      <c r="E9362">
        <v>75.2</v>
      </c>
      <c r="F9362">
        <v>79</v>
      </c>
      <c r="I9362">
        <v>86.3</v>
      </c>
      <c r="J9362">
        <v>75.2</v>
      </c>
      <c r="K9362">
        <v>80.3</v>
      </c>
      <c r="L9362">
        <v>65.8</v>
      </c>
      <c r="M9362">
        <v>64.3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30</v>
      </c>
      <c r="V9362">
        <v>20.8</v>
      </c>
      <c r="W9362">
        <v>305.60000000000002</v>
      </c>
      <c r="X9362">
        <v>1012.2</v>
      </c>
      <c r="Y9362">
        <v>21.9</v>
      </c>
      <c r="Z9362">
        <v>6.2</v>
      </c>
      <c r="AA9362">
        <v>261.10000000000002</v>
      </c>
      <c r="AB9362">
        <v>22.5</v>
      </c>
      <c r="AC9362">
        <v>8</v>
      </c>
      <c r="AD9362">
        <v>0</v>
      </c>
      <c r="AE9362" t="s">
        <v>28167</v>
      </c>
      <c r="AF9362" t="s">
        <v>28168</v>
      </c>
      <c r="AG9362">
        <v>0.17</v>
      </c>
      <c r="AH9362" t="s">
        <v>36</v>
      </c>
      <c r="AI9362" t="s">
        <v>37</v>
      </c>
      <c r="AJ9362" t="s">
        <v>38</v>
      </c>
    </row>
    <row r="9363" spans="1:36" x14ac:dyDescent="0.25">
      <c r="A9363" t="s">
        <v>32</v>
      </c>
      <c r="B9363" t="s">
        <v>28169</v>
      </c>
      <c r="C9363">
        <f>YEAR(B9363)</f>
        <v>2025</v>
      </c>
      <c r="D9363">
        <v>84.2</v>
      </c>
      <c r="E9363">
        <v>71.599999999999994</v>
      </c>
      <c r="F9363">
        <v>77.7</v>
      </c>
      <c r="I9363">
        <v>87.4</v>
      </c>
      <c r="J9363">
        <v>71.599999999999994</v>
      </c>
      <c r="K9363">
        <v>78.5</v>
      </c>
      <c r="L9363">
        <v>66.099999999999994</v>
      </c>
      <c r="M9363">
        <v>68.2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22.6</v>
      </c>
      <c r="V9363">
        <v>16.100000000000001</v>
      </c>
      <c r="W9363">
        <v>313.3</v>
      </c>
      <c r="X9363">
        <v>1012.4</v>
      </c>
      <c r="Y9363">
        <v>15.6</v>
      </c>
      <c r="Z9363">
        <v>6.2</v>
      </c>
      <c r="AA9363">
        <v>276.60000000000002</v>
      </c>
      <c r="AB9363">
        <v>23.8</v>
      </c>
      <c r="AC9363">
        <v>9</v>
      </c>
      <c r="AD9363">
        <v>0</v>
      </c>
      <c r="AE9363" t="s">
        <v>28170</v>
      </c>
      <c r="AF9363" t="s">
        <v>28171</v>
      </c>
      <c r="AG9363">
        <v>0.2</v>
      </c>
      <c r="AH9363" t="s">
        <v>330</v>
      </c>
      <c r="AI9363" t="s">
        <v>9140</v>
      </c>
      <c r="AJ9363" t="s">
        <v>331</v>
      </c>
    </row>
    <row r="9364" spans="1:36" x14ac:dyDescent="0.25">
      <c r="A9364" t="s">
        <v>32</v>
      </c>
      <c r="B9364" t="s">
        <v>28172</v>
      </c>
      <c r="C9364">
        <f>YEAR(B9364)</f>
        <v>2025</v>
      </c>
      <c r="D9364">
        <v>85.9</v>
      </c>
      <c r="E9364">
        <v>67.900000000000006</v>
      </c>
      <c r="F9364">
        <v>76.8</v>
      </c>
      <c r="I9364">
        <v>87.4</v>
      </c>
      <c r="J9364">
        <v>67.900000000000006</v>
      </c>
      <c r="K9364">
        <v>77.7</v>
      </c>
      <c r="L9364">
        <v>62.7</v>
      </c>
      <c r="M9364">
        <v>63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17.7</v>
      </c>
      <c r="V9364">
        <v>9.1999999999999993</v>
      </c>
      <c r="W9364">
        <v>110.4</v>
      </c>
      <c r="X9364">
        <v>1012.7</v>
      </c>
      <c r="Y9364">
        <v>7.3</v>
      </c>
      <c r="Z9364">
        <v>6.2</v>
      </c>
      <c r="AA9364">
        <v>283.3</v>
      </c>
      <c r="AB9364">
        <v>24.5</v>
      </c>
      <c r="AC9364">
        <v>9</v>
      </c>
      <c r="AD9364">
        <v>0</v>
      </c>
      <c r="AE9364" t="s">
        <v>28173</v>
      </c>
      <c r="AF9364" t="s">
        <v>28174</v>
      </c>
      <c r="AG9364">
        <v>0.23</v>
      </c>
      <c r="AH9364" t="s">
        <v>330</v>
      </c>
      <c r="AI9364" t="s">
        <v>9140</v>
      </c>
      <c r="AJ9364" t="s">
        <v>331</v>
      </c>
    </row>
    <row r="9365" spans="1:36" x14ac:dyDescent="0.25">
      <c r="A9365" t="s">
        <v>32</v>
      </c>
      <c r="B9365" t="s">
        <v>28175</v>
      </c>
      <c r="C9365">
        <f>YEAR(B9365)</f>
        <v>2025</v>
      </c>
      <c r="D9365">
        <v>85.9</v>
      </c>
      <c r="E9365">
        <v>73.3</v>
      </c>
      <c r="F9365">
        <v>79.5</v>
      </c>
      <c r="I9365">
        <v>91.8</v>
      </c>
      <c r="J9365">
        <v>73.3</v>
      </c>
      <c r="K9365">
        <v>81.5</v>
      </c>
      <c r="L9365">
        <v>64.8</v>
      </c>
      <c r="M9365">
        <v>62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16.3</v>
      </c>
      <c r="V9365">
        <v>9.1999999999999993</v>
      </c>
      <c r="W9365">
        <v>186.6</v>
      </c>
      <c r="X9365">
        <v>1012.2</v>
      </c>
      <c r="Y9365">
        <v>0</v>
      </c>
      <c r="Z9365">
        <v>6.2</v>
      </c>
      <c r="AA9365">
        <v>278.39999999999998</v>
      </c>
      <c r="AB9365">
        <v>24.2</v>
      </c>
      <c r="AC9365">
        <v>9</v>
      </c>
      <c r="AD9365">
        <v>0</v>
      </c>
      <c r="AE9365" t="s">
        <v>28176</v>
      </c>
      <c r="AF9365" t="s">
        <v>28177</v>
      </c>
      <c r="AG9365">
        <v>0.25</v>
      </c>
      <c r="AH9365" t="s">
        <v>330</v>
      </c>
      <c r="AI9365" t="s">
        <v>9140</v>
      </c>
      <c r="AJ9365" t="s">
        <v>331</v>
      </c>
    </row>
    <row r="9366" spans="1:36" x14ac:dyDescent="0.25">
      <c r="A9366" t="s">
        <v>32</v>
      </c>
      <c r="B9366" t="s">
        <v>28178</v>
      </c>
      <c r="C9366">
        <f>YEAR(B9366)</f>
        <v>2025</v>
      </c>
      <c r="D9366">
        <v>84.1</v>
      </c>
      <c r="E9366">
        <v>71.5</v>
      </c>
      <c r="F9366">
        <v>78.900000000000006</v>
      </c>
      <c r="G9366" s="2">
        <f>AVERAGE(F9366:F9456)</f>
        <v>70.460439560439596</v>
      </c>
      <c r="I9366">
        <v>87.3</v>
      </c>
      <c r="J9366">
        <v>71.5</v>
      </c>
      <c r="K9366">
        <v>79.900000000000006</v>
      </c>
      <c r="L9366">
        <v>66</v>
      </c>
      <c r="M9366">
        <v>65.599999999999994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25.5</v>
      </c>
      <c r="V9366">
        <v>20.8</v>
      </c>
      <c r="W9366">
        <v>302.5</v>
      </c>
      <c r="X9366">
        <v>1010.8</v>
      </c>
      <c r="Y9366">
        <v>0</v>
      </c>
      <c r="Z9366">
        <v>6.2</v>
      </c>
      <c r="AA9366">
        <v>282.8</v>
      </c>
      <c r="AB9366">
        <v>24.4</v>
      </c>
      <c r="AC9366">
        <v>9</v>
      </c>
      <c r="AD9366">
        <v>0</v>
      </c>
      <c r="AE9366" t="s">
        <v>28179</v>
      </c>
      <c r="AF9366" t="s">
        <v>28180</v>
      </c>
      <c r="AG9366">
        <v>0.28999999999999998</v>
      </c>
      <c r="AH9366" t="s">
        <v>330</v>
      </c>
      <c r="AI9366" t="s">
        <v>9140</v>
      </c>
      <c r="AJ9366" t="s">
        <v>331</v>
      </c>
    </row>
    <row r="9367" spans="1:36" x14ac:dyDescent="0.25">
      <c r="A9367" t="s">
        <v>32</v>
      </c>
      <c r="B9367" t="s">
        <v>28181</v>
      </c>
      <c r="C9367">
        <f>YEAR(B9367)</f>
        <v>2025</v>
      </c>
      <c r="D9367">
        <v>84.1</v>
      </c>
      <c r="E9367">
        <v>69.7</v>
      </c>
      <c r="F9367">
        <v>78</v>
      </c>
      <c r="I9367">
        <v>88.3</v>
      </c>
      <c r="J9367">
        <v>69.7</v>
      </c>
      <c r="K9367">
        <v>79.599999999999994</v>
      </c>
      <c r="L9367">
        <v>66.599999999999994</v>
      </c>
      <c r="M9367">
        <v>68.8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34</v>
      </c>
      <c r="V9367">
        <v>19.7</v>
      </c>
      <c r="W9367">
        <v>292</v>
      </c>
      <c r="X9367">
        <v>1010</v>
      </c>
      <c r="Y9367">
        <v>15.6</v>
      </c>
      <c r="Z9367">
        <v>6.2</v>
      </c>
      <c r="AA9367">
        <v>276.5</v>
      </c>
      <c r="AB9367">
        <v>23.9</v>
      </c>
      <c r="AC9367">
        <v>9</v>
      </c>
      <c r="AD9367">
        <v>0</v>
      </c>
      <c r="AE9367" t="s">
        <v>28182</v>
      </c>
      <c r="AF9367" t="s">
        <v>28183</v>
      </c>
      <c r="AG9367">
        <v>0.33</v>
      </c>
      <c r="AH9367" t="s">
        <v>330</v>
      </c>
      <c r="AI9367" t="s">
        <v>9140</v>
      </c>
      <c r="AJ9367" t="s">
        <v>331</v>
      </c>
    </row>
    <row r="9368" spans="1:36" x14ac:dyDescent="0.25">
      <c r="A9368" t="s">
        <v>32</v>
      </c>
      <c r="B9368" t="s">
        <v>28184</v>
      </c>
      <c r="C9368">
        <f>YEAR(B9368)</f>
        <v>2025</v>
      </c>
      <c r="D9368">
        <v>86</v>
      </c>
      <c r="E9368">
        <v>78.8</v>
      </c>
      <c r="F9368">
        <v>82.5</v>
      </c>
      <c r="I9368">
        <v>88.4</v>
      </c>
      <c r="J9368">
        <v>78.8</v>
      </c>
      <c r="K9368">
        <v>83.5</v>
      </c>
      <c r="L9368">
        <v>63.2</v>
      </c>
      <c r="M9368">
        <v>52.4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37.4</v>
      </c>
      <c r="V9368">
        <v>21.9</v>
      </c>
      <c r="W9368">
        <v>295.7</v>
      </c>
      <c r="X9368">
        <v>1008.9</v>
      </c>
      <c r="Y9368">
        <v>18.7</v>
      </c>
      <c r="Z9368">
        <v>6.2</v>
      </c>
      <c r="AA9368">
        <v>276.5</v>
      </c>
      <c r="AB9368">
        <v>23.9</v>
      </c>
      <c r="AC9368">
        <v>9</v>
      </c>
      <c r="AD9368">
        <v>0</v>
      </c>
      <c r="AE9368" t="s">
        <v>28185</v>
      </c>
      <c r="AF9368" t="s">
        <v>28186</v>
      </c>
      <c r="AG9368">
        <v>0.36</v>
      </c>
      <c r="AH9368" t="s">
        <v>330</v>
      </c>
      <c r="AI9368" t="s">
        <v>9140</v>
      </c>
      <c r="AJ9368" t="s">
        <v>331</v>
      </c>
    </row>
    <row r="9369" spans="1:36" x14ac:dyDescent="0.25">
      <c r="A9369" t="s">
        <v>32</v>
      </c>
      <c r="B9369" t="s">
        <v>28187</v>
      </c>
      <c r="C9369">
        <f>YEAR(B9369)</f>
        <v>2025</v>
      </c>
      <c r="D9369">
        <v>86</v>
      </c>
      <c r="E9369">
        <v>73.400000000000006</v>
      </c>
      <c r="F9369">
        <v>80.5</v>
      </c>
      <c r="I9369">
        <v>88.5</v>
      </c>
      <c r="J9369">
        <v>73.400000000000006</v>
      </c>
      <c r="K9369">
        <v>81.900000000000006</v>
      </c>
      <c r="L9369">
        <v>63.9</v>
      </c>
      <c r="M9369">
        <v>58.2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29.8</v>
      </c>
      <c r="V9369">
        <v>20.8</v>
      </c>
      <c r="W9369">
        <v>304.3</v>
      </c>
      <c r="X9369">
        <v>1008.3</v>
      </c>
      <c r="Y9369">
        <v>0</v>
      </c>
      <c r="Z9369">
        <v>6.2</v>
      </c>
      <c r="AA9369">
        <v>272.60000000000002</v>
      </c>
      <c r="AB9369">
        <v>23.7</v>
      </c>
      <c r="AC9369">
        <v>9</v>
      </c>
      <c r="AD9369">
        <v>0</v>
      </c>
      <c r="AE9369" t="s">
        <v>28188</v>
      </c>
      <c r="AF9369" t="s">
        <v>28189</v>
      </c>
      <c r="AG9369">
        <v>0.39</v>
      </c>
      <c r="AH9369" t="s">
        <v>330</v>
      </c>
      <c r="AI9369" t="s">
        <v>9140</v>
      </c>
      <c r="AJ9369" t="s">
        <v>331</v>
      </c>
    </row>
    <row r="9370" spans="1:36" x14ac:dyDescent="0.25">
      <c r="A9370" t="s">
        <v>32</v>
      </c>
      <c r="B9370" t="s">
        <v>28190</v>
      </c>
      <c r="C9370">
        <f>YEAR(B9370)</f>
        <v>2025</v>
      </c>
      <c r="D9370">
        <v>84.2</v>
      </c>
      <c r="E9370">
        <v>69.8</v>
      </c>
      <c r="F9370">
        <v>78.3</v>
      </c>
      <c r="I9370">
        <v>88.5</v>
      </c>
      <c r="J9370">
        <v>69.8</v>
      </c>
      <c r="K9370">
        <v>79.8</v>
      </c>
      <c r="L9370">
        <v>66.5</v>
      </c>
      <c r="M9370">
        <v>67.7</v>
      </c>
      <c r="O9370">
        <v>4.8000000000000001E-2</v>
      </c>
      <c r="P9370">
        <v>100</v>
      </c>
      <c r="Q9370">
        <v>16.670000000000002</v>
      </c>
      <c r="R9370" t="s">
        <v>40</v>
      </c>
      <c r="S9370">
        <v>0</v>
      </c>
      <c r="T9370">
        <v>0</v>
      </c>
      <c r="U9370">
        <v>26.2</v>
      </c>
      <c r="V9370">
        <v>17.2</v>
      </c>
      <c r="W9370">
        <v>294.8</v>
      </c>
      <c r="X9370">
        <v>1010.8</v>
      </c>
      <c r="Y9370">
        <v>13.5</v>
      </c>
      <c r="Z9370">
        <v>6.2</v>
      </c>
      <c r="AA9370">
        <v>241.6</v>
      </c>
      <c r="AB9370">
        <v>20.8</v>
      </c>
      <c r="AC9370">
        <v>8</v>
      </c>
      <c r="AD9370">
        <v>0</v>
      </c>
      <c r="AE9370" t="s">
        <v>28191</v>
      </c>
      <c r="AF9370" t="s">
        <v>28192</v>
      </c>
      <c r="AG9370">
        <v>0.42</v>
      </c>
      <c r="AH9370" t="s">
        <v>1350</v>
      </c>
      <c r="AI9370" t="s">
        <v>28193</v>
      </c>
      <c r="AJ9370" t="s">
        <v>40</v>
      </c>
    </row>
    <row r="9371" spans="1:36" x14ac:dyDescent="0.25">
      <c r="A9371" t="s">
        <v>32</v>
      </c>
      <c r="B9371" t="s">
        <v>28194</v>
      </c>
      <c r="C9371">
        <f>YEAR(B9371)</f>
        <v>2025</v>
      </c>
      <c r="D9371">
        <v>84.2</v>
      </c>
      <c r="E9371">
        <v>75.2</v>
      </c>
      <c r="F9371">
        <v>80.400000000000006</v>
      </c>
      <c r="I9371">
        <v>88.4</v>
      </c>
      <c r="J9371">
        <v>75.2</v>
      </c>
      <c r="K9371">
        <v>81.599999999999994</v>
      </c>
      <c r="L9371">
        <v>66.099999999999994</v>
      </c>
      <c r="M9371">
        <v>62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30.9</v>
      </c>
      <c r="V9371">
        <v>18.3</v>
      </c>
      <c r="W9371">
        <v>300.7</v>
      </c>
      <c r="X9371">
        <v>1014.1</v>
      </c>
      <c r="Y9371">
        <v>29.8</v>
      </c>
      <c r="Z9371">
        <v>6.2</v>
      </c>
      <c r="AA9371">
        <v>258</v>
      </c>
      <c r="AB9371">
        <v>22.3</v>
      </c>
      <c r="AC9371">
        <v>8</v>
      </c>
      <c r="AD9371">
        <v>0</v>
      </c>
      <c r="AE9371" t="s">
        <v>28195</v>
      </c>
      <c r="AF9371" t="s">
        <v>28196</v>
      </c>
      <c r="AG9371">
        <v>0.46</v>
      </c>
      <c r="AH9371" t="s">
        <v>36</v>
      </c>
      <c r="AI9371" t="s">
        <v>37</v>
      </c>
      <c r="AJ9371" t="s">
        <v>38</v>
      </c>
    </row>
    <row r="9372" spans="1:36" x14ac:dyDescent="0.25">
      <c r="A9372" t="s">
        <v>32</v>
      </c>
      <c r="B9372" t="s">
        <v>28197</v>
      </c>
      <c r="C9372">
        <f>YEAR(B9372)</f>
        <v>2025</v>
      </c>
      <c r="D9372">
        <v>80.599999999999994</v>
      </c>
      <c r="E9372">
        <v>76.900000000000006</v>
      </c>
      <c r="F9372">
        <v>78.599999999999994</v>
      </c>
      <c r="I9372">
        <v>82.8</v>
      </c>
      <c r="J9372">
        <v>76.900000000000006</v>
      </c>
      <c r="K9372">
        <v>79.2</v>
      </c>
      <c r="L9372">
        <v>62.8</v>
      </c>
      <c r="M9372">
        <v>59.4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37.799999999999997</v>
      </c>
      <c r="V9372">
        <v>21.9</v>
      </c>
      <c r="W9372">
        <v>309.60000000000002</v>
      </c>
      <c r="X9372">
        <v>1014.7</v>
      </c>
      <c r="Y9372">
        <v>28.1</v>
      </c>
      <c r="Z9372">
        <v>6.2</v>
      </c>
      <c r="AA9372">
        <v>266.7</v>
      </c>
      <c r="AB9372">
        <v>23.2</v>
      </c>
      <c r="AC9372">
        <v>9</v>
      </c>
      <c r="AD9372">
        <v>0</v>
      </c>
      <c r="AE9372" t="s">
        <v>28198</v>
      </c>
      <c r="AF9372" t="s">
        <v>28199</v>
      </c>
      <c r="AG9372">
        <v>0.5</v>
      </c>
      <c r="AH9372" t="s">
        <v>36</v>
      </c>
      <c r="AI9372" t="s">
        <v>37</v>
      </c>
      <c r="AJ9372" t="s">
        <v>38</v>
      </c>
    </row>
    <row r="9373" spans="1:36" x14ac:dyDescent="0.25">
      <c r="A9373" t="s">
        <v>32</v>
      </c>
      <c r="B9373" t="s">
        <v>28200</v>
      </c>
      <c r="C9373">
        <f>YEAR(B9373)</f>
        <v>2025</v>
      </c>
      <c r="D9373">
        <v>80.599999999999994</v>
      </c>
      <c r="E9373">
        <v>75.2</v>
      </c>
      <c r="F9373">
        <v>77.8</v>
      </c>
      <c r="I9373">
        <v>81.900000000000006</v>
      </c>
      <c r="J9373">
        <v>75.2</v>
      </c>
      <c r="K9373">
        <v>78.099999999999994</v>
      </c>
      <c r="L9373">
        <v>62.5</v>
      </c>
      <c r="M9373">
        <v>59.8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37.1</v>
      </c>
      <c r="V9373">
        <v>20.8</v>
      </c>
      <c r="W9373">
        <v>306.7</v>
      </c>
      <c r="X9373">
        <v>1013.2</v>
      </c>
      <c r="Y9373">
        <v>31.3</v>
      </c>
      <c r="Z9373">
        <v>6.2</v>
      </c>
      <c r="AA9373">
        <v>251.7</v>
      </c>
      <c r="AB9373">
        <v>21.7</v>
      </c>
      <c r="AC9373">
        <v>8</v>
      </c>
      <c r="AD9373">
        <v>0</v>
      </c>
      <c r="AE9373" t="s">
        <v>28201</v>
      </c>
      <c r="AF9373" t="s">
        <v>28202</v>
      </c>
      <c r="AG9373">
        <v>0.52</v>
      </c>
      <c r="AH9373" t="s">
        <v>36</v>
      </c>
      <c r="AI9373" t="s">
        <v>37</v>
      </c>
      <c r="AJ9373" t="s">
        <v>38</v>
      </c>
    </row>
    <row r="9374" spans="1:36" x14ac:dyDescent="0.25">
      <c r="A9374" t="s">
        <v>32</v>
      </c>
      <c r="B9374" t="s">
        <v>28203</v>
      </c>
      <c r="C9374">
        <f>YEAR(B9374)</f>
        <v>2025</v>
      </c>
      <c r="D9374">
        <v>82.4</v>
      </c>
      <c r="E9374">
        <v>75.099999999999994</v>
      </c>
      <c r="F9374">
        <v>78.3</v>
      </c>
      <c r="I9374">
        <v>84</v>
      </c>
      <c r="J9374">
        <v>75.099999999999994</v>
      </c>
      <c r="K9374">
        <v>78.8</v>
      </c>
      <c r="L9374">
        <v>62.2</v>
      </c>
      <c r="M9374">
        <v>58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32</v>
      </c>
      <c r="V9374">
        <v>19.7</v>
      </c>
      <c r="W9374">
        <v>301.89999999999998</v>
      </c>
      <c r="X9374">
        <v>1013.8</v>
      </c>
      <c r="Y9374">
        <v>25</v>
      </c>
      <c r="Z9374">
        <v>6.2</v>
      </c>
      <c r="AA9374">
        <v>262.8</v>
      </c>
      <c r="AB9374">
        <v>22.6</v>
      </c>
      <c r="AC9374">
        <v>8</v>
      </c>
      <c r="AD9374">
        <v>0</v>
      </c>
      <c r="AE9374" t="s">
        <v>28204</v>
      </c>
      <c r="AF9374" t="s">
        <v>28205</v>
      </c>
      <c r="AG9374">
        <v>0.56000000000000005</v>
      </c>
      <c r="AH9374" t="s">
        <v>36</v>
      </c>
      <c r="AI9374" t="s">
        <v>37</v>
      </c>
      <c r="AJ9374" t="s">
        <v>38</v>
      </c>
    </row>
    <row r="9375" spans="1:36" x14ac:dyDescent="0.25">
      <c r="A9375" t="s">
        <v>32</v>
      </c>
      <c r="B9375" t="s">
        <v>28206</v>
      </c>
      <c r="C9375">
        <f>YEAR(B9375)</f>
        <v>2025</v>
      </c>
      <c r="D9375">
        <v>84.2</v>
      </c>
      <c r="E9375">
        <v>71.599999999999994</v>
      </c>
      <c r="F9375">
        <v>79</v>
      </c>
      <c r="I9375">
        <v>88.4</v>
      </c>
      <c r="J9375">
        <v>71.599999999999994</v>
      </c>
      <c r="K9375">
        <v>80.400000000000006</v>
      </c>
      <c r="L9375">
        <v>65.2</v>
      </c>
      <c r="M9375">
        <v>63.2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26.4</v>
      </c>
      <c r="V9375">
        <v>16.100000000000001</v>
      </c>
      <c r="W9375">
        <v>316.10000000000002</v>
      </c>
      <c r="X9375">
        <v>1015.5</v>
      </c>
      <c r="Y9375">
        <v>6.2</v>
      </c>
      <c r="Z9375">
        <v>6.2</v>
      </c>
      <c r="AA9375">
        <v>265.5</v>
      </c>
      <c r="AB9375">
        <v>22.6</v>
      </c>
      <c r="AC9375">
        <v>9</v>
      </c>
      <c r="AD9375">
        <v>0</v>
      </c>
      <c r="AE9375" t="s">
        <v>28207</v>
      </c>
      <c r="AF9375" t="s">
        <v>28208</v>
      </c>
      <c r="AG9375">
        <v>0.59</v>
      </c>
      <c r="AH9375" t="s">
        <v>330</v>
      </c>
      <c r="AI9375" t="s">
        <v>9140</v>
      </c>
      <c r="AJ9375" t="s">
        <v>331</v>
      </c>
    </row>
    <row r="9376" spans="1:36" x14ac:dyDescent="0.25">
      <c r="A9376" t="s">
        <v>32</v>
      </c>
      <c r="B9376" t="s">
        <v>28209</v>
      </c>
      <c r="C9376">
        <f>YEAR(B9376)</f>
        <v>2025</v>
      </c>
      <c r="D9376">
        <v>87.8</v>
      </c>
      <c r="E9376">
        <v>68</v>
      </c>
      <c r="F9376">
        <v>77.3</v>
      </c>
      <c r="I9376">
        <v>87.8</v>
      </c>
      <c r="J9376">
        <v>68</v>
      </c>
      <c r="K9376">
        <v>77.900000000000006</v>
      </c>
      <c r="L9376">
        <v>62.5</v>
      </c>
      <c r="M9376">
        <v>62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23.3</v>
      </c>
      <c r="V9376">
        <v>11.4</v>
      </c>
      <c r="W9376">
        <v>188.9</v>
      </c>
      <c r="X9376">
        <v>1014.4</v>
      </c>
      <c r="Y9376">
        <v>0</v>
      </c>
      <c r="Z9376">
        <v>6.2</v>
      </c>
      <c r="AA9376">
        <v>264.89999999999998</v>
      </c>
      <c r="AB9376">
        <v>22.6</v>
      </c>
      <c r="AC9376">
        <v>9</v>
      </c>
      <c r="AD9376">
        <v>0</v>
      </c>
      <c r="AE9376" t="s">
        <v>28210</v>
      </c>
      <c r="AF9376" t="s">
        <v>28211</v>
      </c>
      <c r="AG9376">
        <v>0.63</v>
      </c>
      <c r="AH9376" t="s">
        <v>330</v>
      </c>
      <c r="AI9376" t="s">
        <v>9140</v>
      </c>
      <c r="AJ9376" t="s">
        <v>331</v>
      </c>
    </row>
    <row r="9377" spans="1:36" x14ac:dyDescent="0.25">
      <c r="A9377" t="s">
        <v>32</v>
      </c>
      <c r="B9377" t="s">
        <v>28212</v>
      </c>
      <c r="C9377">
        <f>YEAR(B9377)</f>
        <v>2025</v>
      </c>
      <c r="D9377">
        <v>87.8</v>
      </c>
      <c r="E9377">
        <v>69.8</v>
      </c>
      <c r="F9377">
        <v>78.8</v>
      </c>
      <c r="I9377">
        <v>87.4</v>
      </c>
      <c r="J9377">
        <v>69.8</v>
      </c>
      <c r="K9377">
        <v>79</v>
      </c>
      <c r="L9377">
        <v>58.5</v>
      </c>
      <c r="M9377">
        <v>51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23.5</v>
      </c>
      <c r="V9377">
        <v>9.1999999999999993</v>
      </c>
      <c r="W9377">
        <v>189.9</v>
      </c>
      <c r="X9377">
        <v>1013.9</v>
      </c>
      <c r="Y9377">
        <v>0</v>
      </c>
      <c r="Z9377">
        <v>6.2</v>
      </c>
      <c r="AA9377">
        <v>258.89999999999998</v>
      </c>
      <c r="AB9377">
        <v>22.5</v>
      </c>
      <c r="AC9377">
        <v>8</v>
      </c>
      <c r="AD9377">
        <v>0</v>
      </c>
      <c r="AE9377" t="s">
        <v>28213</v>
      </c>
      <c r="AF9377" t="s">
        <v>28214</v>
      </c>
      <c r="AG9377">
        <v>0.66</v>
      </c>
      <c r="AH9377" t="s">
        <v>330</v>
      </c>
      <c r="AI9377" t="s">
        <v>9140</v>
      </c>
      <c r="AJ9377" t="s">
        <v>331</v>
      </c>
    </row>
    <row r="9378" spans="1:36" x14ac:dyDescent="0.25">
      <c r="A9378" t="s">
        <v>32</v>
      </c>
      <c r="B9378" t="s">
        <v>28215</v>
      </c>
      <c r="C9378">
        <f>YEAR(B9378)</f>
        <v>2025</v>
      </c>
      <c r="D9378">
        <v>86</v>
      </c>
      <c r="E9378">
        <v>71.599999999999994</v>
      </c>
      <c r="F9378">
        <v>78.7</v>
      </c>
      <c r="I9378">
        <v>89.6</v>
      </c>
      <c r="J9378">
        <v>71.599999999999994</v>
      </c>
      <c r="K9378">
        <v>80</v>
      </c>
      <c r="L9378">
        <v>62.4</v>
      </c>
      <c r="M9378">
        <v>58.3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26.8</v>
      </c>
      <c r="V9378">
        <v>12.8</v>
      </c>
      <c r="W9378">
        <v>295.39999999999998</v>
      </c>
      <c r="X9378">
        <v>1016</v>
      </c>
      <c r="Y9378">
        <v>2.1</v>
      </c>
      <c r="Z9378">
        <v>6.2</v>
      </c>
      <c r="AA9378">
        <v>253.4</v>
      </c>
      <c r="AB9378">
        <v>21.9</v>
      </c>
      <c r="AC9378">
        <v>8</v>
      </c>
      <c r="AD9378">
        <v>0</v>
      </c>
      <c r="AE9378" t="s">
        <v>28216</v>
      </c>
      <c r="AF9378" t="s">
        <v>28217</v>
      </c>
      <c r="AG9378">
        <v>0.7</v>
      </c>
      <c r="AH9378" t="s">
        <v>330</v>
      </c>
      <c r="AI9378" t="s">
        <v>9140</v>
      </c>
      <c r="AJ9378" t="s">
        <v>331</v>
      </c>
    </row>
    <row r="9379" spans="1:36" x14ac:dyDescent="0.25">
      <c r="A9379" t="s">
        <v>32</v>
      </c>
      <c r="B9379" t="s">
        <v>28218</v>
      </c>
      <c r="C9379">
        <f>YEAR(B9379)</f>
        <v>2025</v>
      </c>
      <c r="D9379">
        <v>82.5</v>
      </c>
      <c r="E9379">
        <v>75.2</v>
      </c>
      <c r="F9379">
        <v>78.3</v>
      </c>
      <c r="I9379">
        <v>84.8</v>
      </c>
      <c r="J9379">
        <v>75.2</v>
      </c>
      <c r="K9379">
        <v>78.900000000000006</v>
      </c>
      <c r="L9379">
        <v>66</v>
      </c>
      <c r="M9379">
        <v>66.2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31.5</v>
      </c>
      <c r="V9379">
        <v>20.8</v>
      </c>
      <c r="W9379">
        <v>306.3</v>
      </c>
      <c r="X9379">
        <v>1016</v>
      </c>
      <c r="Y9379">
        <v>27.1</v>
      </c>
      <c r="Z9379">
        <v>6.2</v>
      </c>
      <c r="AA9379">
        <v>223.6</v>
      </c>
      <c r="AB9379">
        <v>19.3</v>
      </c>
      <c r="AC9379">
        <v>7</v>
      </c>
      <c r="AD9379">
        <v>0</v>
      </c>
      <c r="AE9379" t="s">
        <v>28219</v>
      </c>
      <c r="AF9379" t="s">
        <v>28220</v>
      </c>
      <c r="AG9379">
        <v>0.75</v>
      </c>
      <c r="AH9379" t="s">
        <v>36</v>
      </c>
      <c r="AI9379" t="s">
        <v>37</v>
      </c>
      <c r="AJ9379" t="s">
        <v>38</v>
      </c>
    </row>
    <row r="9380" spans="1:36" x14ac:dyDescent="0.25">
      <c r="A9380" t="s">
        <v>32</v>
      </c>
      <c r="B9380" t="s">
        <v>28221</v>
      </c>
      <c r="C9380">
        <f>YEAR(B9380)</f>
        <v>2025</v>
      </c>
      <c r="D9380">
        <v>82.4</v>
      </c>
      <c r="E9380">
        <v>68</v>
      </c>
      <c r="F9380">
        <v>76.599999999999994</v>
      </c>
      <c r="I9380">
        <v>83.4</v>
      </c>
      <c r="J9380">
        <v>68</v>
      </c>
      <c r="K9380">
        <v>76.900000000000006</v>
      </c>
      <c r="L9380">
        <v>61.6</v>
      </c>
      <c r="M9380">
        <v>60.5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32.200000000000003</v>
      </c>
      <c r="V9380">
        <v>18.3</v>
      </c>
      <c r="W9380">
        <v>302.10000000000002</v>
      </c>
      <c r="X9380">
        <v>1015.5</v>
      </c>
      <c r="Y9380">
        <v>25</v>
      </c>
      <c r="Z9380">
        <v>6.2</v>
      </c>
      <c r="AA9380">
        <v>248.1</v>
      </c>
      <c r="AB9380">
        <v>21.4</v>
      </c>
      <c r="AC9380">
        <v>8</v>
      </c>
      <c r="AD9380">
        <v>0</v>
      </c>
      <c r="AE9380" t="s">
        <v>28222</v>
      </c>
      <c r="AF9380" t="s">
        <v>28223</v>
      </c>
      <c r="AG9380">
        <v>0.77</v>
      </c>
      <c r="AH9380" t="s">
        <v>36</v>
      </c>
      <c r="AI9380" t="s">
        <v>37</v>
      </c>
      <c r="AJ9380" t="s">
        <v>38</v>
      </c>
    </row>
    <row r="9381" spans="1:36" x14ac:dyDescent="0.25">
      <c r="A9381" t="s">
        <v>32</v>
      </c>
      <c r="B9381" t="s">
        <v>28224</v>
      </c>
      <c r="C9381">
        <f>YEAR(B9381)</f>
        <v>2025</v>
      </c>
      <c r="D9381">
        <v>80.599999999999994</v>
      </c>
      <c r="E9381">
        <v>75.2</v>
      </c>
      <c r="F9381">
        <v>77.8</v>
      </c>
      <c r="I9381">
        <v>82.3</v>
      </c>
      <c r="J9381">
        <v>75.2</v>
      </c>
      <c r="K9381">
        <v>78.3</v>
      </c>
      <c r="L9381">
        <v>64</v>
      </c>
      <c r="M9381">
        <v>63.1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34</v>
      </c>
      <c r="V9381">
        <v>19.7</v>
      </c>
      <c r="W9381">
        <v>306.89999999999998</v>
      </c>
      <c r="X9381">
        <v>1015.8</v>
      </c>
      <c r="Y9381">
        <v>27.1</v>
      </c>
      <c r="Z9381">
        <v>6.2</v>
      </c>
      <c r="AA9381">
        <v>244.3</v>
      </c>
      <c r="AB9381">
        <v>21</v>
      </c>
      <c r="AC9381">
        <v>8</v>
      </c>
      <c r="AD9381">
        <v>0</v>
      </c>
      <c r="AE9381" t="s">
        <v>28225</v>
      </c>
      <c r="AF9381" t="s">
        <v>28226</v>
      </c>
      <c r="AG9381">
        <v>0.81</v>
      </c>
      <c r="AH9381" t="s">
        <v>36</v>
      </c>
      <c r="AI9381" t="s">
        <v>37</v>
      </c>
      <c r="AJ9381" t="s">
        <v>38</v>
      </c>
    </row>
    <row r="9382" spans="1:36" x14ac:dyDescent="0.25">
      <c r="A9382" t="s">
        <v>32</v>
      </c>
      <c r="B9382" t="s">
        <v>28227</v>
      </c>
      <c r="C9382">
        <f>YEAR(B9382)</f>
        <v>2025</v>
      </c>
      <c r="D9382">
        <v>84.2</v>
      </c>
      <c r="E9382">
        <v>66.2</v>
      </c>
      <c r="F9382">
        <v>77</v>
      </c>
      <c r="I9382">
        <v>84.5</v>
      </c>
      <c r="J9382">
        <v>66.2</v>
      </c>
      <c r="K9382">
        <v>77.099999999999994</v>
      </c>
      <c r="L9382">
        <v>61.1</v>
      </c>
      <c r="M9382">
        <v>59.6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22.6</v>
      </c>
      <c r="V9382">
        <v>13.9</v>
      </c>
      <c r="W9382">
        <v>308.8</v>
      </c>
      <c r="X9382">
        <v>1013.3</v>
      </c>
      <c r="Y9382">
        <v>7.3</v>
      </c>
      <c r="Z9382">
        <v>6.2</v>
      </c>
      <c r="AA9382">
        <v>258</v>
      </c>
      <c r="AB9382">
        <v>22.3</v>
      </c>
      <c r="AC9382">
        <v>9</v>
      </c>
      <c r="AD9382">
        <v>0</v>
      </c>
      <c r="AE9382" t="s">
        <v>28228</v>
      </c>
      <c r="AF9382" t="s">
        <v>28229</v>
      </c>
      <c r="AG9382">
        <v>0.84</v>
      </c>
      <c r="AH9382" t="s">
        <v>330</v>
      </c>
      <c r="AI9382" t="s">
        <v>9140</v>
      </c>
      <c r="AJ9382" t="s">
        <v>331</v>
      </c>
    </row>
    <row r="9383" spans="1:36" x14ac:dyDescent="0.25">
      <c r="A9383" t="s">
        <v>32</v>
      </c>
      <c r="B9383" t="s">
        <v>28230</v>
      </c>
      <c r="C9383">
        <f>YEAR(B9383)</f>
        <v>2025</v>
      </c>
      <c r="D9383">
        <v>80.599999999999994</v>
      </c>
      <c r="E9383">
        <v>68</v>
      </c>
      <c r="F9383">
        <v>75.2</v>
      </c>
      <c r="I9383">
        <v>83.9</v>
      </c>
      <c r="J9383">
        <v>68</v>
      </c>
      <c r="K9383">
        <v>75.599999999999994</v>
      </c>
      <c r="L9383">
        <v>64.099999999999994</v>
      </c>
      <c r="M9383">
        <v>69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35.1</v>
      </c>
      <c r="V9383">
        <v>23</v>
      </c>
      <c r="W9383">
        <v>310.8</v>
      </c>
      <c r="X9383">
        <v>1016.3</v>
      </c>
      <c r="Y9383">
        <v>40.200000000000003</v>
      </c>
      <c r="Z9383">
        <v>6.2</v>
      </c>
      <c r="AA9383">
        <v>236.4</v>
      </c>
      <c r="AB9383">
        <v>20.399999999999999</v>
      </c>
      <c r="AC9383">
        <v>8</v>
      </c>
      <c r="AD9383">
        <v>0</v>
      </c>
      <c r="AE9383" t="s">
        <v>28231</v>
      </c>
      <c r="AF9383" t="s">
        <v>28232</v>
      </c>
      <c r="AG9383">
        <v>0.88</v>
      </c>
      <c r="AH9383" t="s">
        <v>36</v>
      </c>
      <c r="AI9383" t="s">
        <v>37</v>
      </c>
      <c r="AJ9383" t="s">
        <v>38</v>
      </c>
    </row>
    <row r="9384" spans="1:36" x14ac:dyDescent="0.25">
      <c r="A9384" t="s">
        <v>32</v>
      </c>
      <c r="B9384" t="s">
        <v>28233</v>
      </c>
      <c r="C9384">
        <f>YEAR(B9384)</f>
        <v>2025</v>
      </c>
      <c r="D9384">
        <v>78.8</v>
      </c>
      <c r="E9384">
        <v>71.599999999999994</v>
      </c>
      <c r="F9384">
        <v>74.2</v>
      </c>
      <c r="I9384">
        <v>78.8</v>
      </c>
      <c r="J9384">
        <v>71.599999999999994</v>
      </c>
      <c r="K9384">
        <v>74.2</v>
      </c>
      <c r="L9384">
        <v>56.2</v>
      </c>
      <c r="M9384">
        <v>54.2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42.1</v>
      </c>
      <c r="V9384">
        <v>24.2</v>
      </c>
      <c r="W9384">
        <v>331.5</v>
      </c>
      <c r="X9384">
        <v>1019.9</v>
      </c>
      <c r="Y9384">
        <v>36.4</v>
      </c>
      <c r="Z9384">
        <v>6.2</v>
      </c>
      <c r="AA9384">
        <v>247.7</v>
      </c>
      <c r="AB9384">
        <v>21.3</v>
      </c>
      <c r="AC9384">
        <v>8</v>
      </c>
      <c r="AD9384">
        <v>0</v>
      </c>
      <c r="AE9384" t="s">
        <v>28234</v>
      </c>
      <c r="AF9384" t="s">
        <v>28235</v>
      </c>
      <c r="AG9384">
        <v>0.91</v>
      </c>
      <c r="AH9384" t="s">
        <v>36</v>
      </c>
      <c r="AI9384" t="s">
        <v>37</v>
      </c>
      <c r="AJ9384" t="s">
        <v>38</v>
      </c>
    </row>
    <row r="9385" spans="1:36" x14ac:dyDescent="0.25">
      <c r="A9385" t="s">
        <v>32</v>
      </c>
      <c r="B9385" t="s">
        <v>28236</v>
      </c>
      <c r="C9385">
        <f>YEAR(B9385)</f>
        <v>2025</v>
      </c>
      <c r="D9385">
        <v>77</v>
      </c>
      <c r="E9385">
        <v>71.599999999999994</v>
      </c>
      <c r="F9385">
        <v>74</v>
      </c>
      <c r="I9385">
        <v>77</v>
      </c>
      <c r="J9385">
        <v>71.599999999999994</v>
      </c>
      <c r="K9385">
        <v>74</v>
      </c>
      <c r="L9385">
        <v>57.4</v>
      </c>
      <c r="M9385">
        <v>56.6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34.4</v>
      </c>
      <c r="V9385">
        <v>17.2</v>
      </c>
      <c r="W9385">
        <v>332.9</v>
      </c>
      <c r="X9385">
        <v>1019.2</v>
      </c>
      <c r="Y9385">
        <v>37.5</v>
      </c>
      <c r="Z9385">
        <v>6.2</v>
      </c>
      <c r="AA9385">
        <v>226.3</v>
      </c>
      <c r="AB9385">
        <v>19.5</v>
      </c>
      <c r="AC9385">
        <v>8</v>
      </c>
      <c r="AD9385">
        <v>0</v>
      </c>
      <c r="AE9385" t="s">
        <v>28237</v>
      </c>
      <c r="AF9385" t="s">
        <v>28238</v>
      </c>
      <c r="AG9385">
        <v>0.95</v>
      </c>
      <c r="AH9385" t="s">
        <v>36</v>
      </c>
      <c r="AI9385" t="s">
        <v>37</v>
      </c>
      <c r="AJ9385" t="s">
        <v>38</v>
      </c>
    </row>
    <row r="9386" spans="1:36" x14ac:dyDescent="0.25">
      <c r="A9386" t="s">
        <v>32</v>
      </c>
      <c r="B9386" t="s">
        <v>28239</v>
      </c>
      <c r="C9386">
        <f>YEAR(B9386)</f>
        <v>2025</v>
      </c>
      <c r="D9386">
        <v>78.8</v>
      </c>
      <c r="E9386">
        <v>71.599999999999994</v>
      </c>
      <c r="F9386">
        <v>74.3</v>
      </c>
      <c r="I9386">
        <v>78.8</v>
      </c>
      <c r="J9386">
        <v>71.599999999999994</v>
      </c>
      <c r="K9386">
        <v>74.3</v>
      </c>
      <c r="L9386">
        <v>62.4</v>
      </c>
      <c r="M9386">
        <v>66.599999999999994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22.4</v>
      </c>
      <c r="V9386">
        <v>18.3</v>
      </c>
      <c r="W9386">
        <v>308.39999999999998</v>
      </c>
      <c r="X9386">
        <v>1016.5</v>
      </c>
      <c r="Y9386">
        <v>24</v>
      </c>
      <c r="Z9386">
        <v>6.2</v>
      </c>
      <c r="AA9386">
        <v>241.2</v>
      </c>
      <c r="AB9386">
        <v>20.6</v>
      </c>
      <c r="AC9386">
        <v>8</v>
      </c>
      <c r="AD9386">
        <v>0</v>
      </c>
      <c r="AE9386" t="s">
        <v>28240</v>
      </c>
      <c r="AF9386" t="s">
        <v>28241</v>
      </c>
      <c r="AG9386">
        <v>0</v>
      </c>
      <c r="AH9386" t="s">
        <v>36</v>
      </c>
      <c r="AI9386" t="s">
        <v>37</v>
      </c>
      <c r="AJ9386" t="s">
        <v>38</v>
      </c>
    </row>
    <row r="9387" spans="1:36" x14ac:dyDescent="0.25">
      <c r="A9387" t="s">
        <v>32</v>
      </c>
      <c r="B9387" t="s">
        <v>28242</v>
      </c>
      <c r="C9387">
        <f>YEAR(B9387)</f>
        <v>2025</v>
      </c>
      <c r="D9387">
        <v>80.599999999999994</v>
      </c>
      <c r="E9387">
        <v>57.2</v>
      </c>
      <c r="F9387">
        <v>71.7</v>
      </c>
      <c r="I9387">
        <v>81.900000000000006</v>
      </c>
      <c r="J9387">
        <v>57.2</v>
      </c>
      <c r="K9387">
        <v>71.8</v>
      </c>
      <c r="L9387">
        <v>61.9</v>
      </c>
      <c r="M9387">
        <v>72.5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16.8</v>
      </c>
      <c r="V9387">
        <v>11.4</v>
      </c>
      <c r="W9387">
        <v>292.60000000000002</v>
      </c>
      <c r="X9387">
        <v>1015.3</v>
      </c>
      <c r="Y9387">
        <v>25</v>
      </c>
      <c r="Z9387">
        <v>6.2</v>
      </c>
      <c r="AA9387">
        <v>238.1</v>
      </c>
      <c r="AB9387">
        <v>20.399999999999999</v>
      </c>
      <c r="AC9387">
        <v>8</v>
      </c>
      <c r="AD9387">
        <v>0</v>
      </c>
      <c r="AE9387" t="s">
        <v>28243</v>
      </c>
      <c r="AF9387" t="s">
        <v>28244</v>
      </c>
      <c r="AG9387">
        <v>0.02</v>
      </c>
      <c r="AH9387" t="s">
        <v>36</v>
      </c>
      <c r="AI9387" t="s">
        <v>37</v>
      </c>
      <c r="AJ9387" t="s">
        <v>38</v>
      </c>
    </row>
    <row r="9388" spans="1:36" x14ac:dyDescent="0.25">
      <c r="A9388" t="s">
        <v>32</v>
      </c>
      <c r="B9388" t="s">
        <v>28245</v>
      </c>
      <c r="C9388">
        <f>YEAR(B9388)</f>
        <v>2025</v>
      </c>
      <c r="D9388">
        <v>78.8</v>
      </c>
      <c r="E9388">
        <v>64.400000000000006</v>
      </c>
      <c r="F9388">
        <v>71.2</v>
      </c>
      <c r="I9388">
        <v>78.8</v>
      </c>
      <c r="J9388">
        <v>64.400000000000006</v>
      </c>
      <c r="K9388">
        <v>71.2</v>
      </c>
      <c r="L9388">
        <v>64.8</v>
      </c>
      <c r="M9388">
        <v>80.8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14.5</v>
      </c>
      <c r="V9388">
        <v>9.1</v>
      </c>
      <c r="W9388">
        <v>148.9</v>
      </c>
      <c r="X9388">
        <v>1016</v>
      </c>
      <c r="Y9388">
        <v>30.2</v>
      </c>
      <c r="Z9388">
        <v>6.2</v>
      </c>
      <c r="AA9388">
        <v>235.8</v>
      </c>
      <c r="AB9388">
        <v>20.399999999999999</v>
      </c>
      <c r="AC9388">
        <v>8</v>
      </c>
      <c r="AD9388">
        <v>0</v>
      </c>
      <c r="AE9388" t="s">
        <v>28246</v>
      </c>
      <c r="AF9388" t="s">
        <v>28247</v>
      </c>
      <c r="AG9388">
        <v>0.05</v>
      </c>
      <c r="AH9388" t="s">
        <v>36</v>
      </c>
      <c r="AI9388" t="s">
        <v>37</v>
      </c>
      <c r="AJ9388" t="s">
        <v>38</v>
      </c>
    </row>
    <row r="9389" spans="1:36" x14ac:dyDescent="0.25">
      <c r="A9389" t="s">
        <v>32</v>
      </c>
      <c r="B9389" t="s">
        <v>28248</v>
      </c>
      <c r="C9389">
        <f>YEAR(B9389)</f>
        <v>2025</v>
      </c>
      <c r="D9389">
        <v>80.599999999999994</v>
      </c>
      <c r="E9389">
        <v>62.6</v>
      </c>
      <c r="F9389">
        <v>72.099999999999994</v>
      </c>
      <c r="I9389">
        <v>82.8</v>
      </c>
      <c r="J9389">
        <v>62.6</v>
      </c>
      <c r="K9389">
        <v>72.3</v>
      </c>
      <c r="L9389">
        <v>63.1</v>
      </c>
      <c r="M9389">
        <v>74.599999999999994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19.5</v>
      </c>
      <c r="V9389">
        <v>11.4</v>
      </c>
      <c r="W9389">
        <v>273.89999999999998</v>
      </c>
      <c r="X9389">
        <v>1015.6</v>
      </c>
      <c r="Y9389">
        <v>27</v>
      </c>
      <c r="Z9389">
        <v>6.2</v>
      </c>
      <c r="AA9389">
        <v>241</v>
      </c>
      <c r="AB9389">
        <v>20.7</v>
      </c>
      <c r="AC9389">
        <v>8</v>
      </c>
      <c r="AD9389">
        <v>0</v>
      </c>
      <c r="AE9389" t="s">
        <v>28249</v>
      </c>
      <c r="AF9389" t="s">
        <v>28250</v>
      </c>
      <c r="AG9389">
        <v>0.08</v>
      </c>
      <c r="AH9389" t="s">
        <v>36</v>
      </c>
      <c r="AI9389" t="s">
        <v>37</v>
      </c>
      <c r="AJ9389" t="s">
        <v>38</v>
      </c>
    </row>
    <row r="9390" spans="1:36" x14ac:dyDescent="0.25">
      <c r="A9390" t="s">
        <v>32</v>
      </c>
      <c r="B9390" t="s">
        <v>28251</v>
      </c>
      <c r="C9390">
        <f>YEAR(B9390)</f>
        <v>2025</v>
      </c>
      <c r="D9390">
        <v>82.4</v>
      </c>
      <c r="E9390">
        <v>64.400000000000006</v>
      </c>
      <c r="F9390">
        <v>73.2</v>
      </c>
      <c r="I9390">
        <v>84.7</v>
      </c>
      <c r="J9390">
        <v>64.400000000000006</v>
      </c>
      <c r="K9390">
        <v>73.599999999999994</v>
      </c>
      <c r="L9390">
        <v>63.7</v>
      </c>
      <c r="M9390">
        <v>73.8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24.6</v>
      </c>
      <c r="V9390">
        <v>17.2</v>
      </c>
      <c r="W9390">
        <v>275.10000000000002</v>
      </c>
      <c r="X9390">
        <v>1014.1</v>
      </c>
      <c r="Y9390">
        <v>19.8</v>
      </c>
      <c r="Z9390">
        <v>6.2</v>
      </c>
      <c r="AA9390">
        <v>238.9</v>
      </c>
      <c r="AB9390">
        <v>20.7</v>
      </c>
      <c r="AC9390">
        <v>8</v>
      </c>
      <c r="AD9390">
        <v>0</v>
      </c>
      <c r="AE9390" t="s">
        <v>28252</v>
      </c>
      <c r="AF9390" t="s">
        <v>28253</v>
      </c>
      <c r="AG9390">
        <v>0.12</v>
      </c>
      <c r="AH9390" t="s">
        <v>330</v>
      </c>
      <c r="AI9390" t="s">
        <v>9140</v>
      </c>
      <c r="AJ9390" t="s">
        <v>331</v>
      </c>
    </row>
    <row r="9391" spans="1:36" x14ac:dyDescent="0.25">
      <c r="A9391" t="s">
        <v>32</v>
      </c>
      <c r="B9391" t="s">
        <v>28254</v>
      </c>
      <c r="C9391">
        <f>YEAR(B9391)</f>
        <v>2025</v>
      </c>
      <c r="D9391">
        <v>77</v>
      </c>
      <c r="E9391">
        <v>73.400000000000006</v>
      </c>
      <c r="F9391">
        <v>74.900000000000006</v>
      </c>
      <c r="I9391">
        <v>77</v>
      </c>
      <c r="J9391">
        <v>73.400000000000006</v>
      </c>
      <c r="K9391">
        <v>74.900000000000006</v>
      </c>
      <c r="L9391">
        <v>65.2</v>
      </c>
      <c r="M9391">
        <v>72.099999999999994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30.4</v>
      </c>
      <c r="V9391">
        <v>20.8</v>
      </c>
      <c r="W9391">
        <v>313.2</v>
      </c>
      <c r="X9391">
        <v>1016.3</v>
      </c>
      <c r="Y9391">
        <v>41.7</v>
      </c>
      <c r="Z9391">
        <v>6.2</v>
      </c>
      <c r="AA9391">
        <v>215</v>
      </c>
      <c r="AB9391">
        <v>18.5</v>
      </c>
      <c r="AC9391">
        <v>7</v>
      </c>
      <c r="AD9391">
        <v>0</v>
      </c>
      <c r="AE9391" t="s">
        <v>28255</v>
      </c>
      <c r="AF9391" t="s">
        <v>28256</v>
      </c>
      <c r="AG9391">
        <v>0.15</v>
      </c>
      <c r="AH9391" t="s">
        <v>36</v>
      </c>
      <c r="AI9391" t="s">
        <v>37</v>
      </c>
      <c r="AJ9391" t="s">
        <v>38</v>
      </c>
    </row>
    <row r="9392" spans="1:36" x14ac:dyDescent="0.25">
      <c r="A9392" t="s">
        <v>32</v>
      </c>
      <c r="B9392" t="s">
        <v>28257</v>
      </c>
      <c r="C9392">
        <f>YEAR(B9392)</f>
        <v>2025</v>
      </c>
      <c r="D9392">
        <v>77</v>
      </c>
      <c r="E9392">
        <v>69.8</v>
      </c>
      <c r="F9392">
        <v>72.900000000000006</v>
      </c>
      <c r="I9392">
        <v>77</v>
      </c>
      <c r="J9392">
        <v>69.8</v>
      </c>
      <c r="K9392">
        <v>72.900000000000006</v>
      </c>
      <c r="L9392">
        <v>60.9</v>
      </c>
      <c r="M9392">
        <v>66.3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32.200000000000003</v>
      </c>
      <c r="V9392">
        <v>19.7</v>
      </c>
      <c r="W9392">
        <v>305.8</v>
      </c>
      <c r="X9392">
        <v>1017.1</v>
      </c>
      <c r="Y9392">
        <v>49.8</v>
      </c>
      <c r="Z9392">
        <v>6.2</v>
      </c>
      <c r="AA9392">
        <v>197.3</v>
      </c>
      <c r="AB9392">
        <v>17.100000000000001</v>
      </c>
      <c r="AC9392">
        <v>7</v>
      </c>
      <c r="AD9392">
        <v>0</v>
      </c>
      <c r="AE9392" t="s">
        <v>28258</v>
      </c>
      <c r="AF9392" t="s">
        <v>28259</v>
      </c>
      <c r="AG9392">
        <v>0.18</v>
      </c>
      <c r="AH9392" t="s">
        <v>36</v>
      </c>
      <c r="AI9392" t="s">
        <v>37</v>
      </c>
      <c r="AJ9392" t="s">
        <v>38</v>
      </c>
    </row>
    <row r="9393" spans="1:36" x14ac:dyDescent="0.25">
      <c r="A9393" t="s">
        <v>32</v>
      </c>
      <c r="B9393" t="s">
        <v>28260</v>
      </c>
      <c r="C9393">
        <f>YEAR(B9393)</f>
        <v>2025</v>
      </c>
      <c r="D9393">
        <v>77</v>
      </c>
      <c r="E9393">
        <v>65.599999999999994</v>
      </c>
      <c r="F9393">
        <v>71.5</v>
      </c>
      <c r="I9393">
        <v>77</v>
      </c>
      <c r="J9393">
        <v>65.599999999999994</v>
      </c>
      <c r="K9393">
        <v>71.5</v>
      </c>
      <c r="L9393">
        <v>58.6</v>
      </c>
      <c r="M9393">
        <v>64.2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12.8</v>
      </c>
      <c r="V9393">
        <v>12.8</v>
      </c>
      <c r="W9393">
        <v>313.10000000000002</v>
      </c>
      <c r="X9393">
        <v>1015.5</v>
      </c>
      <c r="Y9393">
        <v>33.9</v>
      </c>
      <c r="Z9393">
        <v>6.2</v>
      </c>
      <c r="AA9393">
        <v>216.4</v>
      </c>
      <c r="AB9393">
        <v>18.8</v>
      </c>
      <c r="AC9393">
        <v>8</v>
      </c>
      <c r="AD9393">
        <v>0</v>
      </c>
      <c r="AE9393" t="s">
        <v>28261</v>
      </c>
      <c r="AF9393" t="s">
        <v>28262</v>
      </c>
      <c r="AG9393">
        <v>0.21</v>
      </c>
      <c r="AH9393" t="s">
        <v>36</v>
      </c>
      <c r="AI9393" t="s">
        <v>37</v>
      </c>
      <c r="AJ9393" t="s">
        <v>38</v>
      </c>
    </row>
    <row r="9394" spans="1:36" x14ac:dyDescent="0.25">
      <c r="A9394" t="s">
        <v>32</v>
      </c>
      <c r="B9394" t="s">
        <v>28263</v>
      </c>
      <c r="C9394">
        <f>YEAR(B9394)</f>
        <v>2025</v>
      </c>
      <c r="D9394">
        <v>84.2</v>
      </c>
      <c r="E9394">
        <v>69.8</v>
      </c>
      <c r="F9394">
        <v>76.099999999999994</v>
      </c>
      <c r="I9394">
        <v>85.7</v>
      </c>
      <c r="J9394">
        <v>69.8</v>
      </c>
      <c r="K9394">
        <v>76.7</v>
      </c>
      <c r="L9394">
        <v>64.8</v>
      </c>
      <c r="M9394">
        <v>69.099999999999994</v>
      </c>
      <c r="O9394">
        <v>4.0000000000000001E-3</v>
      </c>
      <c r="P9394">
        <v>100</v>
      </c>
      <c r="Q9394">
        <v>4.17</v>
      </c>
      <c r="R9394" t="s">
        <v>40</v>
      </c>
      <c r="S9394">
        <v>0</v>
      </c>
      <c r="T9394">
        <v>0</v>
      </c>
      <c r="U9394">
        <v>30.9</v>
      </c>
      <c r="V9394">
        <v>25.3</v>
      </c>
      <c r="W9394">
        <v>270.3</v>
      </c>
      <c r="X9394">
        <v>1013.1</v>
      </c>
      <c r="Y9394">
        <v>53.6</v>
      </c>
      <c r="Z9394">
        <v>6.2</v>
      </c>
      <c r="AA9394">
        <v>188.8</v>
      </c>
      <c r="AB9394">
        <v>16.399999999999999</v>
      </c>
      <c r="AC9394">
        <v>7</v>
      </c>
      <c r="AD9394">
        <v>0</v>
      </c>
      <c r="AE9394" t="s">
        <v>28264</v>
      </c>
      <c r="AF9394" t="s">
        <v>28265</v>
      </c>
      <c r="AG9394">
        <v>0.25</v>
      </c>
      <c r="AH9394" t="s">
        <v>56</v>
      </c>
      <c r="AI9394" t="s">
        <v>65</v>
      </c>
      <c r="AJ9394" t="s">
        <v>40</v>
      </c>
    </row>
    <row r="9395" spans="1:36" x14ac:dyDescent="0.25">
      <c r="A9395" t="s">
        <v>32</v>
      </c>
      <c r="B9395" t="s">
        <v>28266</v>
      </c>
      <c r="C9395">
        <f>YEAR(B9395)</f>
        <v>2025</v>
      </c>
      <c r="D9395">
        <v>77</v>
      </c>
      <c r="E9395">
        <v>68</v>
      </c>
      <c r="F9395">
        <v>71.599999999999994</v>
      </c>
      <c r="I9395">
        <v>77</v>
      </c>
      <c r="J9395">
        <v>68</v>
      </c>
      <c r="K9395">
        <v>71.599999999999994</v>
      </c>
      <c r="L9395">
        <v>62.1</v>
      </c>
      <c r="M9395">
        <v>73.2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21.5</v>
      </c>
      <c r="V9395">
        <v>10.3</v>
      </c>
      <c r="W9395">
        <v>347.8</v>
      </c>
      <c r="X9395">
        <v>1017.5</v>
      </c>
      <c r="Y9395">
        <v>41.6</v>
      </c>
      <c r="Z9395">
        <v>6.2</v>
      </c>
      <c r="AA9395">
        <v>204.4</v>
      </c>
      <c r="AB9395">
        <v>17.5</v>
      </c>
      <c r="AC9395">
        <v>7</v>
      </c>
      <c r="AD9395">
        <v>0</v>
      </c>
      <c r="AE9395" t="s">
        <v>28267</v>
      </c>
      <c r="AF9395" t="s">
        <v>28268</v>
      </c>
      <c r="AG9395">
        <v>0.25</v>
      </c>
      <c r="AH9395" t="s">
        <v>36</v>
      </c>
      <c r="AI9395" t="s">
        <v>702</v>
      </c>
      <c r="AJ9395" t="s">
        <v>38</v>
      </c>
    </row>
    <row r="9396" spans="1:36" x14ac:dyDescent="0.25">
      <c r="A9396" t="s">
        <v>32</v>
      </c>
      <c r="B9396" t="s">
        <v>28269</v>
      </c>
      <c r="C9396">
        <f>YEAR(B9396)</f>
        <v>2025</v>
      </c>
      <c r="D9396">
        <v>77</v>
      </c>
      <c r="E9396">
        <v>62.6</v>
      </c>
      <c r="F9396">
        <v>68.8</v>
      </c>
      <c r="I9396">
        <v>77</v>
      </c>
      <c r="J9396">
        <v>62.6</v>
      </c>
      <c r="K9396">
        <v>68.8</v>
      </c>
      <c r="L9396">
        <v>59.2</v>
      </c>
      <c r="M9396">
        <v>72.3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17</v>
      </c>
      <c r="V9396">
        <v>6.9</v>
      </c>
      <c r="W9396">
        <v>158.5</v>
      </c>
      <c r="X9396">
        <v>1015.7</v>
      </c>
      <c r="Y9396">
        <v>25</v>
      </c>
      <c r="Z9396">
        <v>6.2</v>
      </c>
      <c r="AA9396">
        <v>206.9</v>
      </c>
      <c r="AB9396">
        <v>17.7</v>
      </c>
      <c r="AC9396">
        <v>7</v>
      </c>
      <c r="AD9396">
        <v>0</v>
      </c>
      <c r="AE9396" t="s">
        <v>28270</v>
      </c>
      <c r="AF9396" t="s">
        <v>28271</v>
      </c>
      <c r="AG9396">
        <v>0.31</v>
      </c>
      <c r="AH9396" t="s">
        <v>36</v>
      </c>
      <c r="AI9396" t="s">
        <v>37</v>
      </c>
      <c r="AJ9396" t="s">
        <v>38</v>
      </c>
    </row>
    <row r="9397" spans="1:36" x14ac:dyDescent="0.25">
      <c r="A9397" t="s">
        <v>32</v>
      </c>
      <c r="B9397" t="s">
        <v>28272</v>
      </c>
      <c r="C9397">
        <f>YEAR(B9397)</f>
        <v>2025</v>
      </c>
      <c r="D9397">
        <v>84.2</v>
      </c>
      <c r="E9397">
        <v>60.8</v>
      </c>
      <c r="F9397">
        <v>71.900000000000006</v>
      </c>
      <c r="I9397">
        <v>82.7</v>
      </c>
      <c r="J9397">
        <v>60.8</v>
      </c>
      <c r="K9397">
        <v>71.8</v>
      </c>
      <c r="L9397">
        <v>56.1</v>
      </c>
      <c r="M9397">
        <v>59.2</v>
      </c>
      <c r="O9397">
        <v>2.8000000000000001E-2</v>
      </c>
      <c r="P9397">
        <v>100</v>
      </c>
      <c r="Q9397">
        <v>8.33</v>
      </c>
      <c r="R9397" t="s">
        <v>40</v>
      </c>
      <c r="S9397">
        <v>0</v>
      </c>
      <c r="T9397">
        <v>0</v>
      </c>
      <c r="U9397">
        <v>25.3</v>
      </c>
      <c r="V9397">
        <v>23</v>
      </c>
      <c r="W9397">
        <v>185.1</v>
      </c>
      <c r="X9397">
        <v>1010.1</v>
      </c>
      <c r="Y9397">
        <v>30.5</v>
      </c>
      <c r="Z9397">
        <v>6.2</v>
      </c>
      <c r="AA9397">
        <v>203.7</v>
      </c>
      <c r="AB9397">
        <v>17.5</v>
      </c>
      <c r="AC9397">
        <v>7</v>
      </c>
      <c r="AD9397">
        <v>0</v>
      </c>
      <c r="AE9397" t="s">
        <v>28273</v>
      </c>
      <c r="AF9397" t="s">
        <v>28274</v>
      </c>
      <c r="AG9397">
        <v>0.34</v>
      </c>
      <c r="AH9397" t="s">
        <v>56</v>
      </c>
      <c r="AI9397" t="s">
        <v>61</v>
      </c>
      <c r="AJ9397" t="s">
        <v>40</v>
      </c>
    </row>
    <row r="9398" spans="1:36" x14ac:dyDescent="0.25">
      <c r="A9398" t="s">
        <v>32</v>
      </c>
      <c r="B9398" t="s">
        <v>28275</v>
      </c>
      <c r="C9398">
        <f>YEAR(B9398)</f>
        <v>2025</v>
      </c>
      <c r="D9398">
        <v>75.2</v>
      </c>
      <c r="E9398">
        <v>68</v>
      </c>
      <c r="F9398">
        <v>72.599999999999994</v>
      </c>
      <c r="I9398">
        <v>75.2</v>
      </c>
      <c r="J9398">
        <v>68</v>
      </c>
      <c r="K9398">
        <v>72.599999999999994</v>
      </c>
      <c r="L9398">
        <v>58</v>
      </c>
      <c r="M9398">
        <v>60.7</v>
      </c>
      <c r="O9398">
        <v>0.104</v>
      </c>
      <c r="P9398">
        <v>100</v>
      </c>
      <c r="Q9398">
        <v>45.83</v>
      </c>
      <c r="R9398" t="s">
        <v>40</v>
      </c>
      <c r="S9398">
        <v>0</v>
      </c>
      <c r="T9398">
        <v>0</v>
      </c>
      <c r="U9398">
        <v>34.4</v>
      </c>
      <c r="V9398">
        <v>27.7</v>
      </c>
      <c r="W9398">
        <v>263.3</v>
      </c>
      <c r="X9398">
        <v>1008.6</v>
      </c>
      <c r="Y9398">
        <v>54.4</v>
      </c>
      <c r="Z9398">
        <v>6.2</v>
      </c>
      <c r="AA9398">
        <v>162.6</v>
      </c>
      <c r="AB9398">
        <v>14.2</v>
      </c>
      <c r="AC9398">
        <v>6</v>
      </c>
      <c r="AD9398">
        <v>0</v>
      </c>
      <c r="AE9398" t="s">
        <v>28276</v>
      </c>
      <c r="AF9398" t="s">
        <v>28277</v>
      </c>
      <c r="AG9398">
        <v>0.38</v>
      </c>
      <c r="AH9398" t="s">
        <v>56</v>
      </c>
      <c r="AI9398" t="s">
        <v>101</v>
      </c>
      <c r="AJ9398" t="s">
        <v>40</v>
      </c>
    </row>
    <row r="9399" spans="1:36" x14ac:dyDescent="0.25">
      <c r="A9399" t="s">
        <v>32</v>
      </c>
      <c r="B9399" t="s">
        <v>28278</v>
      </c>
      <c r="C9399">
        <f>YEAR(B9399)</f>
        <v>2025</v>
      </c>
      <c r="D9399">
        <v>75.2</v>
      </c>
      <c r="E9399">
        <v>60.8</v>
      </c>
      <c r="F9399">
        <v>68.099999999999994</v>
      </c>
      <c r="I9399">
        <v>75.2</v>
      </c>
      <c r="J9399">
        <v>60.8</v>
      </c>
      <c r="K9399">
        <v>68.099999999999994</v>
      </c>
      <c r="L9399">
        <v>53.5</v>
      </c>
      <c r="M9399">
        <v>61.2</v>
      </c>
      <c r="O9399">
        <v>0.02</v>
      </c>
      <c r="P9399">
        <v>100</v>
      </c>
      <c r="Q9399">
        <v>16.670000000000002</v>
      </c>
      <c r="R9399" t="s">
        <v>40</v>
      </c>
      <c r="S9399">
        <v>0</v>
      </c>
      <c r="T9399">
        <v>0</v>
      </c>
      <c r="U9399">
        <v>16.3</v>
      </c>
      <c r="V9399">
        <v>11.4</v>
      </c>
      <c r="W9399">
        <v>228.4</v>
      </c>
      <c r="X9399">
        <v>1016.4</v>
      </c>
      <c r="Y9399">
        <v>44.6</v>
      </c>
      <c r="Z9399">
        <v>6.2</v>
      </c>
      <c r="AA9399">
        <v>174.1</v>
      </c>
      <c r="AB9399">
        <v>15</v>
      </c>
      <c r="AC9399">
        <v>7</v>
      </c>
      <c r="AD9399">
        <v>0</v>
      </c>
      <c r="AE9399" t="s">
        <v>28279</v>
      </c>
      <c r="AF9399" t="s">
        <v>28280</v>
      </c>
      <c r="AG9399">
        <v>0.41</v>
      </c>
      <c r="AH9399" t="s">
        <v>56</v>
      </c>
      <c r="AI9399" t="s">
        <v>121</v>
      </c>
      <c r="AJ9399" t="s">
        <v>40</v>
      </c>
    </row>
    <row r="9400" spans="1:36" x14ac:dyDescent="0.25">
      <c r="A9400" t="s">
        <v>32</v>
      </c>
      <c r="B9400" t="s">
        <v>28281</v>
      </c>
      <c r="C9400">
        <f>YEAR(B9400)</f>
        <v>2025</v>
      </c>
      <c r="D9400">
        <v>77</v>
      </c>
      <c r="E9400">
        <v>59</v>
      </c>
      <c r="F9400">
        <v>68.3</v>
      </c>
      <c r="I9400">
        <v>77</v>
      </c>
      <c r="J9400">
        <v>59</v>
      </c>
      <c r="K9400">
        <v>68.3</v>
      </c>
      <c r="L9400">
        <v>55.4</v>
      </c>
      <c r="M9400">
        <v>64.599999999999994</v>
      </c>
      <c r="O9400">
        <v>7.5999999999999998E-2</v>
      </c>
      <c r="P9400">
        <v>100</v>
      </c>
      <c r="Q9400">
        <v>45.83</v>
      </c>
      <c r="R9400" t="s">
        <v>40</v>
      </c>
      <c r="S9400">
        <v>0</v>
      </c>
      <c r="T9400">
        <v>0</v>
      </c>
      <c r="U9400">
        <v>16.100000000000001</v>
      </c>
      <c r="V9400">
        <v>10.3</v>
      </c>
      <c r="W9400">
        <v>225.8</v>
      </c>
      <c r="X9400">
        <v>1018.3</v>
      </c>
      <c r="Y9400">
        <v>36.200000000000003</v>
      </c>
      <c r="Z9400">
        <v>6.2</v>
      </c>
      <c r="AA9400">
        <v>183.6</v>
      </c>
      <c r="AB9400">
        <v>15.8</v>
      </c>
      <c r="AC9400">
        <v>6</v>
      </c>
      <c r="AD9400">
        <v>0</v>
      </c>
      <c r="AE9400" t="s">
        <v>28282</v>
      </c>
      <c r="AF9400" t="s">
        <v>28283</v>
      </c>
      <c r="AG9400">
        <v>0.44</v>
      </c>
      <c r="AH9400" t="s">
        <v>56</v>
      </c>
      <c r="AI9400" t="s">
        <v>101</v>
      </c>
      <c r="AJ9400" t="s">
        <v>40</v>
      </c>
    </row>
    <row r="9401" spans="1:36" x14ac:dyDescent="0.25">
      <c r="A9401" t="s">
        <v>32</v>
      </c>
      <c r="B9401" t="s">
        <v>28284</v>
      </c>
      <c r="C9401">
        <f>YEAR(B9401)</f>
        <v>2025</v>
      </c>
      <c r="D9401">
        <v>82.4</v>
      </c>
      <c r="E9401">
        <v>59</v>
      </c>
      <c r="F9401">
        <v>70.599999999999994</v>
      </c>
      <c r="I9401">
        <v>82.4</v>
      </c>
      <c r="J9401">
        <v>59</v>
      </c>
      <c r="K9401">
        <v>70.599999999999994</v>
      </c>
      <c r="L9401">
        <v>57.4</v>
      </c>
      <c r="M9401">
        <v>65.3</v>
      </c>
      <c r="O9401">
        <v>0.02</v>
      </c>
      <c r="P9401">
        <v>100</v>
      </c>
      <c r="Q9401">
        <v>20.83</v>
      </c>
      <c r="R9401" t="s">
        <v>40</v>
      </c>
      <c r="S9401">
        <v>0</v>
      </c>
      <c r="T9401">
        <v>0</v>
      </c>
      <c r="U9401">
        <v>16.3</v>
      </c>
      <c r="V9401">
        <v>12.8</v>
      </c>
      <c r="W9401">
        <v>155</v>
      </c>
      <c r="X9401">
        <v>1014</v>
      </c>
      <c r="Y9401">
        <v>49.2</v>
      </c>
      <c r="Z9401">
        <v>6.2</v>
      </c>
      <c r="AA9401">
        <v>168.1</v>
      </c>
      <c r="AB9401">
        <v>14.6</v>
      </c>
      <c r="AC9401">
        <v>6</v>
      </c>
      <c r="AD9401">
        <v>0</v>
      </c>
      <c r="AE9401" t="s">
        <v>28285</v>
      </c>
      <c r="AF9401" t="s">
        <v>28286</v>
      </c>
      <c r="AG9401">
        <v>0.47</v>
      </c>
      <c r="AH9401" t="s">
        <v>56</v>
      </c>
      <c r="AI9401" t="s">
        <v>121</v>
      </c>
      <c r="AJ9401" t="s">
        <v>40</v>
      </c>
    </row>
    <row r="9402" spans="1:36" x14ac:dyDescent="0.25">
      <c r="A9402" t="s">
        <v>32</v>
      </c>
      <c r="B9402" t="s">
        <v>28287</v>
      </c>
      <c r="C9402">
        <f>YEAR(B9402)</f>
        <v>2025</v>
      </c>
      <c r="D9402">
        <v>75.2</v>
      </c>
      <c r="E9402">
        <v>64.400000000000006</v>
      </c>
      <c r="F9402">
        <v>69.7</v>
      </c>
      <c r="I9402">
        <v>75.2</v>
      </c>
      <c r="J9402">
        <v>64.400000000000006</v>
      </c>
      <c r="K9402">
        <v>69.7</v>
      </c>
      <c r="L9402">
        <v>56.9</v>
      </c>
      <c r="M9402">
        <v>65.599999999999994</v>
      </c>
      <c r="O9402">
        <v>0.11799999999999999</v>
      </c>
      <c r="P9402">
        <v>100</v>
      </c>
      <c r="Q9402">
        <v>54.17</v>
      </c>
      <c r="R9402" t="s">
        <v>40</v>
      </c>
      <c r="S9402">
        <v>0</v>
      </c>
      <c r="T9402">
        <v>0</v>
      </c>
      <c r="U9402">
        <v>25.9</v>
      </c>
      <c r="V9402">
        <v>28.7</v>
      </c>
      <c r="W9402">
        <v>266.60000000000002</v>
      </c>
      <c r="X9402">
        <v>1009</v>
      </c>
      <c r="Y9402">
        <v>75.2</v>
      </c>
      <c r="Z9402">
        <v>6.2</v>
      </c>
      <c r="AA9402">
        <v>175.7</v>
      </c>
      <c r="AB9402">
        <v>15.3</v>
      </c>
      <c r="AC9402">
        <v>6</v>
      </c>
      <c r="AD9402">
        <v>0</v>
      </c>
      <c r="AE9402" t="s">
        <v>28288</v>
      </c>
      <c r="AF9402" t="s">
        <v>28289</v>
      </c>
      <c r="AG9402">
        <v>0.5</v>
      </c>
      <c r="AH9402" t="s">
        <v>56</v>
      </c>
      <c r="AI9402" t="s">
        <v>111</v>
      </c>
      <c r="AJ9402" t="s">
        <v>40</v>
      </c>
    </row>
    <row r="9403" spans="1:36" x14ac:dyDescent="0.25">
      <c r="A9403" t="s">
        <v>32</v>
      </c>
      <c r="B9403" t="s">
        <v>28290</v>
      </c>
      <c r="C9403">
        <f>YEAR(B9403)</f>
        <v>2025</v>
      </c>
      <c r="D9403">
        <v>69.8</v>
      </c>
      <c r="E9403">
        <v>59</v>
      </c>
      <c r="F9403">
        <v>64.5</v>
      </c>
      <c r="I9403">
        <v>69.8</v>
      </c>
      <c r="J9403">
        <v>59</v>
      </c>
      <c r="K9403">
        <v>64.5</v>
      </c>
      <c r="L9403">
        <v>50.2</v>
      </c>
      <c r="M9403">
        <v>60.3</v>
      </c>
      <c r="O9403">
        <v>0.38700000000000001</v>
      </c>
      <c r="P9403">
        <v>100</v>
      </c>
      <c r="Q9403">
        <v>54.17</v>
      </c>
      <c r="R9403" t="s">
        <v>40</v>
      </c>
      <c r="S9403">
        <v>0</v>
      </c>
      <c r="T9403">
        <v>0</v>
      </c>
      <c r="U9403">
        <v>25.3</v>
      </c>
      <c r="V9403">
        <v>19.7</v>
      </c>
      <c r="W9403">
        <v>282</v>
      </c>
      <c r="X9403">
        <v>1009.8</v>
      </c>
      <c r="Y9403">
        <v>59.8</v>
      </c>
      <c r="Z9403">
        <v>6.1</v>
      </c>
      <c r="AA9403">
        <v>172.6</v>
      </c>
      <c r="AB9403">
        <v>14.8</v>
      </c>
      <c r="AC9403">
        <v>6</v>
      </c>
      <c r="AD9403">
        <v>0</v>
      </c>
      <c r="AE9403" t="s">
        <v>28291</v>
      </c>
      <c r="AF9403" t="s">
        <v>28292</v>
      </c>
      <c r="AG9403">
        <v>0.54</v>
      </c>
      <c r="AH9403" t="s">
        <v>56</v>
      </c>
      <c r="AI9403" t="s">
        <v>111</v>
      </c>
      <c r="AJ9403" t="s">
        <v>40</v>
      </c>
    </row>
    <row r="9404" spans="1:36" x14ac:dyDescent="0.25">
      <c r="A9404" t="s">
        <v>32</v>
      </c>
      <c r="B9404" t="s">
        <v>28293</v>
      </c>
      <c r="C9404">
        <f>YEAR(B9404)</f>
        <v>2025</v>
      </c>
      <c r="D9404">
        <v>73.400000000000006</v>
      </c>
      <c r="E9404">
        <v>57.2</v>
      </c>
      <c r="F9404">
        <v>65.2</v>
      </c>
      <c r="I9404">
        <v>73.400000000000006</v>
      </c>
      <c r="J9404">
        <v>57.2</v>
      </c>
      <c r="K9404">
        <v>65.2</v>
      </c>
      <c r="L9404">
        <v>51.3</v>
      </c>
      <c r="M9404">
        <v>61.9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16.100000000000001</v>
      </c>
      <c r="V9404">
        <v>9.1</v>
      </c>
      <c r="W9404">
        <v>172.7</v>
      </c>
      <c r="X9404">
        <v>1017.4</v>
      </c>
      <c r="Y9404">
        <v>31.2</v>
      </c>
      <c r="Z9404">
        <v>6.2</v>
      </c>
      <c r="AA9404">
        <v>170.5</v>
      </c>
      <c r="AB9404">
        <v>14.7</v>
      </c>
      <c r="AC9404">
        <v>6</v>
      </c>
      <c r="AD9404">
        <v>0</v>
      </c>
      <c r="AE9404" t="s">
        <v>28294</v>
      </c>
      <c r="AF9404" t="s">
        <v>28295</v>
      </c>
      <c r="AG9404">
        <v>0.57999999999999996</v>
      </c>
      <c r="AH9404" t="s">
        <v>36</v>
      </c>
      <c r="AI9404" t="s">
        <v>37</v>
      </c>
      <c r="AJ9404" t="s">
        <v>38</v>
      </c>
    </row>
    <row r="9405" spans="1:36" x14ac:dyDescent="0.25">
      <c r="A9405" t="s">
        <v>32</v>
      </c>
      <c r="B9405" t="s">
        <v>28296</v>
      </c>
      <c r="C9405">
        <f>YEAR(B9405)</f>
        <v>2025</v>
      </c>
      <c r="D9405">
        <v>73.400000000000006</v>
      </c>
      <c r="E9405">
        <v>57.2</v>
      </c>
      <c r="F9405">
        <v>65.5</v>
      </c>
      <c r="I9405">
        <v>73.400000000000006</v>
      </c>
      <c r="J9405">
        <v>57.2</v>
      </c>
      <c r="K9405">
        <v>65.5</v>
      </c>
      <c r="L9405">
        <v>53.6</v>
      </c>
      <c r="M9405">
        <v>66.5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14.3</v>
      </c>
      <c r="V9405">
        <v>9.1999999999999993</v>
      </c>
      <c r="W9405">
        <v>158.80000000000001</v>
      </c>
      <c r="X9405">
        <v>1022.6</v>
      </c>
      <c r="Y9405">
        <v>24</v>
      </c>
      <c r="Z9405">
        <v>6.2</v>
      </c>
      <c r="AA9405">
        <v>206.8</v>
      </c>
      <c r="AB9405">
        <v>17.899999999999999</v>
      </c>
      <c r="AC9405">
        <v>7</v>
      </c>
      <c r="AD9405">
        <v>0</v>
      </c>
      <c r="AE9405" t="s">
        <v>28297</v>
      </c>
      <c r="AF9405" t="s">
        <v>28298</v>
      </c>
      <c r="AG9405">
        <v>0.61</v>
      </c>
      <c r="AH9405" t="s">
        <v>36</v>
      </c>
      <c r="AI9405" t="s">
        <v>37</v>
      </c>
      <c r="AJ9405" t="s">
        <v>38</v>
      </c>
    </row>
    <row r="9406" spans="1:36" x14ac:dyDescent="0.25">
      <c r="A9406" t="s">
        <v>32</v>
      </c>
      <c r="B9406" t="s">
        <v>28299</v>
      </c>
      <c r="C9406">
        <f>YEAR(B9406)</f>
        <v>2025</v>
      </c>
      <c r="D9406">
        <v>73.400000000000006</v>
      </c>
      <c r="E9406">
        <v>57.2</v>
      </c>
      <c r="F9406">
        <v>67</v>
      </c>
      <c r="I9406">
        <v>73.400000000000006</v>
      </c>
      <c r="J9406">
        <v>57.2</v>
      </c>
      <c r="K9406">
        <v>67</v>
      </c>
      <c r="L9406">
        <v>56.7</v>
      </c>
      <c r="M9406">
        <v>70.2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25.3</v>
      </c>
      <c r="V9406">
        <v>13.9</v>
      </c>
      <c r="W9406">
        <v>304.10000000000002</v>
      </c>
      <c r="X9406">
        <v>1020.6</v>
      </c>
      <c r="Y9406">
        <v>37.700000000000003</v>
      </c>
      <c r="Z9406">
        <v>6.2</v>
      </c>
      <c r="AA9406">
        <v>182.4</v>
      </c>
      <c r="AB9406">
        <v>15.9</v>
      </c>
      <c r="AC9406">
        <v>6</v>
      </c>
      <c r="AD9406">
        <v>0</v>
      </c>
      <c r="AE9406" t="s">
        <v>28300</v>
      </c>
      <c r="AF9406" t="s">
        <v>28301</v>
      </c>
      <c r="AG9406">
        <v>0.65</v>
      </c>
      <c r="AH9406" t="s">
        <v>36</v>
      </c>
      <c r="AI9406" t="s">
        <v>37</v>
      </c>
      <c r="AJ9406" t="s">
        <v>38</v>
      </c>
    </row>
    <row r="9407" spans="1:36" x14ac:dyDescent="0.25">
      <c r="A9407" t="s">
        <v>32</v>
      </c>
      <c r="B9407" t="s">
        <v>28302</v>
      </c>
      <c r="C9407">
        <f>YEAR(B9407)</f>
        <v>2025</v>
      </c>
      <c r="D9407">
        <v>71.599999999999994</v>
      </c>
      <c r="E9407">
        <v>66.2</v>
      </c>
      <c r="F9407">
        <v>69.099999999999994</v>
      </c>
      <c r="I9407">
        <v>71.599999999999994</v>
      </c>
      <c r="J9407">
        <v>66.2</v>
      </c>
      <c r="K9407">
        <v>69.099999999999994</v>
      </c>
      <c r="L9407">
        <v>52.5</v>
      </c>
      <c r="M9407">
        <v>56.2</v>
      </c>
      <c r="O9407">
        <v>0.02</v>
      </c>
      <c r="P9407">
        <v>100</v>
      </c>
      <c r="Q9407">
        <v>16.670000000000002</v>
      </c>
      <c r="R9407" t="s">
        <v>40</v>
      </c>
      <c r="S9407">
        <v>0</v>
      </c>
      <c r="T9407">
        <v>0</v>
      </c>
      <c r="U9407">
        <v>35.299999999999997</v>
      </c>
      <c r="V9407">
        <v>19.7</v>
      </c>
      <c r="W9407">
        <v>330.8</v>
      </c>
      <c r="X9407">
        <v>1021.1</v>
      </c>
      <c r="Y9407">
        <v>40.799999999999997</v>
      </c>
      <c r="Z9407">
        <v>6.2</v>
      </c>
      <c r="AA9407">
        <v>199.8</v>
      </c>
      <c r="AB9407">
        <v>17.3</v>
      </c>
      <c r="AC9407">
        <v>7</v>
      </c>
      <c r="AD9407">
        <v>0</v>
      </c>
      <c r="AE9407" t="s">
        <v>28303</v>
      </c>
      <c r="AF9407" t="s">
        <v>28304</v>
      </c>
      <c r="AG9407">
        <v>0.68</v>
      </c>
      <c r="AH9407" t="s">
        <v>56</v>
      </c>
      <c r="AI9407" t="s">
        <v>137</v>
      </c>
      <c r="AJ9407" t="s">
        <v>40</v>
      </c>
    </row>
    <row r="9408" spans="1:36" x14ac:dyDescent="0.25">
      <c r="A9408" t="s">
        <v>32</v>
      </c>
      <c r="B9408" t="s">
        <v>28305</v>
      </c>
      <c r="C9408">
        <f>YEAR(B9408)</f>
        <v>2025</v>
      </c>
      <c r="D9408">
        <v>73.400000000000006</v>
      </c>
      <c r="E9408">
        <v>62.6</v>
      </c>
      <c r="F9408">
        <v>67.7</v>
      </c>
      <c r="I9408">
        <v>73.400000000000006</v>
      </c>
      <c r="J9408">
        <v>62.6</v>
      </c>
      <c r="K9408">
        <v>67.7</v>
      </c>
      <c r="L9408">
        <v>52</v>
      </c>
      <c r="M9408">
        <v>57.6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23.3</v>
      </c>
      <c r="V9408">
        <v>12.7</v>
      </c>
      <c r="W9408">
        <v>327.60000000000002</v>
      </c>
      <c r="X9408">
        <v>1019.3</v>
      </c>
      <c r="Y9408">
        <v>40.700000000000003</v>
      </c>
      <c r="Z9408">
        <v>6.2</v>
      </c>
      <c r="AA9408">
        <v>186.5</v>
      </c>
      <c r="AB9408">
        <v>16</v>
      </c>
      <c r="AC9408">
        <v>7</v>
      </c>
      <c r="AD9408">
        <v>0</v>
      </c>
      <c r="AE9408" t="s">
        <v>28306</v>
      </c>
      <c r="AF9408" t="s">
        <v>28307</v>
      </c>
      <c r="AG9408">
        <v>0.75</v>
      </c>
      <c r="AH9408" t="s">
        <v>36</v>
      </c>
      <c r="AI9408" t="s">
        <v>37</v>
      </c>
      <c r="AJ9408" t="s">
        <v>38</v>
      </c>
    </row>
    <row r="9409" spans="1:36" x14ac:dyDescent="0.25">
      <c r="A9409" t="s">
        <v>32</v>
      </c>
      <c r="B9409" t="s">
        <v>28308</v>
      </c>
      <c r="C9409">
        <f>YEAR(B9409)</f>
        <v>2025</v>
      </c>
      <c r="D9409">
        <v>73.400000000000006</v>
      </c>
      <c r="E9409">
        <v>59</v>
      </c>
      <c r="F9409">
        <v>66.099999999999994</v>
      </c>
      <c r="I9409">
        <v>73.400000000000006</v>
      </c>
      <c r="J9409">
        <v>59</v>
      </c>
      <c r="K9409">
        <v>66.099999999999994</v>
      </c>
      <c r="L9409">
        <v>52</v>
      </c>
      <c r="M9409">
        <v>61.1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22.8</v>
      </c>
      <c r="V9409">
        <v>10.3</v>
      </c>
      <c r="W9409">
        <v>313.60000000000002</v>
      </c>
      <c r="X9409">
        <v>1019.3</v>
      </c>
      <c r="Y9409">
        <v>29.2</v>
      </c>
      <c r="Z9409">
        <v>6.2</v>
      </c>
      <c r="AA9409">
        <v>174.8</v>
      </c>
      <c r="AB9409">
        <v>15</v>
      </c>
      <c r="AC9409">
        <v>6</v>
      </c>
      <c r="AD9409">
        <v>0</v>
      </c>
      <c r="AE9409" t="s">
        <v>28309</v>
      </c>
      <c r="AF9409" t="s">
        <v>28310</v>
      </c>
      <c r="AG9409">
        <v>0.75</v>
      </c>
      <c r="AH9409" t="s">
        <v>36</v>
      </c>
      <c r="AI9409" t="s">
        <v>37</v>
      </c>
      <c r="AJ9409" t="s">
        <v>38</v>
      </c>
    </row>
    <row r="9410" spans="1:36" x14ac:dyDescent="0.25">
      <c r="A9410" t="s">
        <v>32</v>
      </c>
      <c r="B9410" t="s">
        <v>28311</v>
      </c>
      <c r="C9410">
        <f>YEAR(B9410)</f>
        <v>2025</v>
      </c>
      <c r="D9410">
        <v>73.400000000000006</v>
      </c>
      <c r="E9410">
        <v>59</v>
      </c>
      <c r="F9410">
        <v>66</v>
      </c>
      <c r="I9410">
        <v>73.400000000000006</v>
      </c>
      <c r="J9410">
        <v>59</v>
      </c>
      <c r="K9410">
        <v>66</v>
      </c>
      <c r="L9410">
        <v>56.1</v>
      </c>
      <c r="M9410">
        <v>71.099999999999994</v>
      </c>
      <c r="O9410">
        <v>0.21199999999999999</v>
      </c>
      <c r="P9410">
        <v>100</v>
      </c>
      <c r="Q9410">
        <v>29.17</v>
      </c>
      <c r="R9410" t="s">
        <v>40</v>
      </c>
      <c r="S9410">
        <v>0</v>
      </c>
      <c r="T9410">
        <v>0</v>
      </c>
      <c r="U9410">
        <v>15.7</v>
      </c>
      <c r="V9410">
        <v>8.1</v>
      </c>
      <c r="W9410">
        <v>137.30000000000001</v>
      </c>
      <c r="X9410">
        <v>1019</v>
      </c>
      <c r="Y9410">
        <v>40</v>
      </c>
      <c r="Z9410">
        <v>6.2</v>
      </c>
      <c r="AA9410">
        <v>156.6</v>
      </c>
      <c r="AB9410">
        <v>13.6</v>
      </c>
      <c r="AC9410">
        <v>6</v>
      </c>
      <c r="AD9410">
        <v>0</v>
      </c>
      <c r="AE9410" t="s">
        <v>28312</v>
      </c>
      <c r="AF9410" t="s">
        <v>28313</v>
      </c>
      <c r="AG9410">
        <v>0.79</v>
      </c>
      <c r="AH9410" t="s">
        <v>56</v>
      </c>
      <c r="AI9410" t="s">
        <v>101</v>
      </c>
      <c r="AJ9410" t="s">
        <v>40</v>
      </c>
    </row>
    <row r="9411" spans="1:36" x14ac:dyDescent="0.25">
      <c r="A9411" t="s">
        <v>32</v>
      </c>
      <c r="B9411" t="s">
        <v>28314</v>
      </c>
      <c r="C9411">
        <f>YEAR(B9411)</f>
        <v>2025</v>
      </c>
      <c r="D9411">
        <v>73.400000000000006</v>
      </c>
      <c r="E9411">
        <v>57.2</v>
      </c>
      <c r="F9411">
        <v>65</v>
      </c>
      <c r="I9411">
        <v>73.400000000000006</v>
      </c>
      <c r="J9411">
        <v>57.2</v>
      </c>
      <c r="K9411">
        <v>65</v>
      </c>
      <c r="L9411">
        <v>55.5</v>
      </c>
      <c r="M9411">
        <v>72.3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19.7</v>
      </c>
      <c r="V9411">
        <v>9.1999999999999993</v>
      </c>
      <c r="W9411">
        <v>294.89999999999998</v>
      </c>
      <c r="X9411">
        <v>1018.9</v>
      </c>
      <c r="Y9411">
        <v>26.2</v>
      </c>
      <c r="Z9411">
        <v>6.2</v>
      </c>
      <c r="AA9411">
        <v>193.1</v>
      </c>
      <c r="AB9411">
        <v>16.600000000000001</v>
      </c>
      <c r="AC9411">
        <v>7</v>
      </c>
      <c r="AD9411">
        <v>0</v>
      </c>
      <c r="AE9411" t="s">
        <v>28315</v>
      </c>
      <c r="AF9411" t="s">
        <v>28316</v>
      </c>
      <c r="AG9411">
        <v>0.82</v>
      </c>
      <c r="AH9411" t="s">
        <v>36</v>
      </c>
      <c r="AI9411" t="s">
        <v>37</v>
      </c>
      <c r="AJ9411" t="s">
        <v>38</v>
      </c>
    </row>
    <row r="9412" spans="1:36" x14ac:dyDescent="0.25">
      <c r="A9412" t="s">
        <v>32</v>
      </c>
      <c r="B9412" t="s">
        <v>28317</v>
      </c>
      <c r="C9412">
        <f>YEAR(B9412)</f>
        <v>2025</v>
      </c>
      <c r="D9412">
        <v>80.599999999999994</v>
      </c>
      <c r="E9412">
        <v>59</v>
      </c>
      <c r="F9412">
        <v>67.8</v>
      </c>
      <c r="I9412">
        <v>81.099999999999994</v>
      </c>
      <c r="J9412">
        <v>59</v>
      </c>
      <c r="K9412">
        <v>67.8</v>
      </c>
      <c r="L9412">
        <v>56.8</v>
      </c>
      <c r="M9412">
        <v>69.599999999999994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32.200000000000003</v>
      </c>
      <c r="V9412">
        <v>20.8</v>
      </c>
      <c r="W9412">
        <v>163.4</v>
      </c>
      <c r="X9412">
        <v>1018.8</v>
      </c>
      <c r="Y9412">
        <v>23.4</v>
      </c>
      <c r="Z9412">
        <v>6.2</v>
      </c>
      <c r="AA9412">
        <v>185.5</v>
      </c>
      <c r="AB9412">
        <v>15.9</v>
      </c>
      <c r="AC9412">
        <v>7</v>
      </c>
      <c r="AD9412">
        <v>0</v>
      </c>
      <c r="AE9412" t="s">
        <v>28318</v>
      </c>
      <c r="AF9412" t="s">
        <v>28319</v>
      </c>
      <c r="AG9412">
        <v>0.86</v>
      </c>
      <c r="AH9412" t="s">
        <v>36</v>
      </c>
      <c r="AI9412" t="s">
        <v>37</v>
      </c>
      <c r="AJ9412" t="s">
        <v>38</v>
      </c>
    </row>
    <row r="9413" spans="1:36" x14ac:dyDescent="0.25">
      <c r="A9413" t="s">
        <v>32</v>
      </c>
      <c r="B9413" t="s">
        <v>28320</v>
      </c>
      <c r="C9413">
        <f>YEAR(B9413)</f>
        <v>2025</v>
      </c>
      <c r="D9413">
        <v>77</v>
      </c>
      <c r="E9413">
        <v>66.2</v>
      </c>
      <c r="F9413">
        <v>72.3</v>
      </c>
      <c r="I9413">
        <v>77</v>
      </c>
      <c r="J9413">
        <v>66.2</v>
      </c>
      <c r="K9413">
        <v>72.3</v>
      </c>
      <c r="L9413">
        <v>63.8</v>
      </c>
      <c r="M9413">
        <v>75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32.200000000000003</v>
      </c>
      <c r="V9413">
        <v>20.7</v>
      </c>
      <c r="W9413">
        <v>212.5</v>
      </c>
      <c r="X9413">
        <v>1019.3</v>
      </c>
      <c r="Y9413">
        <v>24</v>
      </c>
      <c r="Z9413">
        <v>6.2</v>
      </c>
      <c r="AA9413">
        <v>183.8</v>
      </c>
      <c r="AB9413">
        <v>16</v>
      </c>
      <c r="AC9413">
        <v>6</v>
      </c>
      <c r="AD9413">
        <v>0</v>
      </c>
      <c r="AE9413" t="s">
        <v>28321</v>
      </c>
      <c r="AF9413" t="s">
        <v>28322</v>
      </c>
      <c r="AG9413">
        <v>0.89</v>
      </c>
      <c r="AH9413" t="s">
        <v>36</v>
      </c>
      <c r="AI9413" t="s">
        <v>37</v>
      </c>
      <c r="AJ9413" t="s">
        <v>38</v>
      </c>
    </row>
    <row r="9414" spans="1:36" x14ac:dyDescent="0.25">
      <c r="A9414" t="s">
        <v>32</v>
      </c>
      <c r="B9414" t="s">
        <v>28323</v>
      </c>
      <c r="C9414">
        <f>YEAR(B9414)</f>
        <v>2025</v>
      </c>
      <c r="D9414">
        <v>78.8</v>
      </c>
      <c r="E9414">
        <v>60.8</v>
      </c>
      <c r="F9414">
        <v>69.5</v>
      </c>
      <c r="I9414">
        <v>78.8</v>
      </c>
      <c r="J9414">
        <v>60.8</v>
      </c>
      <c r="K9414">
        <v>69.5</v>
      </c>
      <c r="L9414">
        <v>60.5</v>
      </c>
      <c r="M9414">
        <v>73.599999999999994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14.8</v>
      </c>
      <c r="V9414">
        <v>13.9</v>
      </c>
      <c r="W9414">
        <v>130.6</v>
      </c>
      <c r="X9414">
        <v>1018.9</v>
      </c>
      <c r="Y9414">
        <v>26.8</v>
      </c>
      <c r="Z9414">
        <v>6.2</v>
      </c>
      <c r="AA9414">
        <v>173.2</v>
      </c>
      <c r="AB9414">
        <v>15</v>
      </c>
      <c r="AC9414">
        <v>6</v>
      </c>
      <c r="AD9414">
        <v>0</v>
      </c>
      <c r="AE9414" t="s">
        <v>28324</v>
      </c>
      <c r="AF9414" t="s">
        <v>28325</v>
      </c>
      <c r="AG9414">
        <v>0.93</v>
      </c>
      <c r="AH9414" t="s">
        <v>36</v>
      </c>
      <c r="AI9414" t="s">
        <v>37</v>
      </c>
      <c r="AJ9414" t="s">
        <v>38</v>
      </c>
    </row>
    <row r="9415" spans="1:36" x14ac:dyDescent="0.25">
      <c r="A9415" t="s">
        <v>32</v>
      </c>
      <c r="B9415" t="s">
        <v>28326</v>
      </c>
      <c r="C9415">
        <f>YEAR(B9415)</f>
        <v>2025</v>
      </c>
      <c r="D9415">
        <v>75.2</v>
      </c>
      <c r="E9415">
        <v>66.2</v>
      </c>
      <c r="F9415">
        <v>69.900000000000006</v>
      </c>
      <c r="I9415">
        <v>75.2</v>
      </c>
      <c r="J9415">
        <v>66.2</v>
      </c>
      <c r="K9415">
        <v>69.900000000000006</v>
      </c>
      <c r="L9415">
        <v>63.8</v>
      </c>
      <c r="M9415">
        <v>81.099999999999994</v>
      </c>
      <c r="O9415">
        <v>2.8000000000000001E-2</v>
      </c>
      <c r="P9415">
        <v>100</v>
      </c>
      <c r="Q9415">
        <v>12.5</v>
      </c>
      <c r="R9415" t="s">
        <v>40</v>
      </c>
      <c r="S9415">
        <v>0</v>
      </c>
      <c r="T9415">
        <v>0</v>
      </c>
      <c r="U9415">
        <v>24.2</v>
      </c>
      <c r="V9415">
        <v>17.100000000000001</v>
      </c>
      <c r="W9415">
        <v>94.8</v>
      </c>
      <c r="X9415">
        <v>1015.2</v>
      </c>
      <c r="Y9415">
        <v>75.3</v>
      </c>
      <c r="Z9415">
        <v>6.2</v>
      </c>
      <c r="AA9415">
        <v>114.3</v>
      </c>
      <c r="AB9415">
        <v>9.9</v>
      </c>
      <c r="AC9415">
        <v>5</v>
      </c>
      <c r="AD9415">
        <v>0</v>
      </c>
      <c r="AE9415" t="s">
        <v>28327</v>
      </c>
      <c r="AF9415" t="s">
        <v>28328</v>
      </c>
      <c r="AG9415">
        <v>0.96</v>
      </c>
      <c r="AH9415" t="s">
        <v>56</v>
      </c>
      <c r="AI9415" t="s">
        <v>57</v>
      </c>
      <c r="AJ9415" t="s">
        <v>40</v>
      </c>
    </row>
    <row r="9416" spans="1:36" x14ac:dyDescent="0.25">
      <c r="A9416" t="s">
        <v>32</v>
      </c>
      <c r="B9416" t="s">
        <v>28329</v>
      </c>
      <c r="C9416">
        <f>YEAR(B9416)</f>
        <v>2025</v>
      </c>
      <c r="D9416">
        <v>82.4</v>
      </c>
      <c r="E9416">
        <v>66.2</v>
      </c>
      <c r="F9416">
        <v>72.900000000000006</v>
      </c>
      <c r="I9416">
        <v>82.5</v>
      </c>
      <c r="J9416">
        <v>66.2</v>
      </c>
      <c r="K9416">
        <v>72.900000000000006</v>
      </c>
      <c r="L9416">
        <v>62.3</v>
      </c>
      <c r="M9416">
        <v>70.400000000000006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20.100000000000001</v>
      </c>
      <c r="V9416">
        <v>19.7</v>
      </c>
      <c r="W9416">
        <v>166.3</v>
      </c>
      <c r="X9416">
        <v>1013.3</v>
      </c>
      <c r="Y9416">
        <v>66.2</v>
      </c>
      <c r="Z9416">
        <v>6.2</v>
      </c>
      <c r="AA9416">
        <v>166.2</v>
      </c>
      <c r="AB9416">
        <v>14.5</v>
      </c>
      <c r="AC9416">
        <v>6</v>
      </c>
      <c r="AD9416">
        <v>0</v>
      </c>
      <c r="AE9416" t="s">
        <v>28330</v>
      </c>
      <c r="AF9416" t="s">
        <v>28331</v>
      </c>
      <c r="AG9416">
        <v>0</v>
      </c>
      <c r="AH9416" t="s">
        <v>36</v>
      </c>
      <c r="AI9416" t="s">
        <v>37</v>
      </c>
      <c r="AJ9416" t="s">
        <v>38</v>
      </c>
    </row>
    <row r="9417" spans="1:36" x14ac:dyDescent="0.25">
      <c r="A9417" t="s">
        <v>32</v>
      </c>
      <c r="B9417" t="s">
        <v>28332</v>
      </c>
      <c r="C9417">
        <f>YEAR(B9417)</f>
        <v>2025</v>
      </c>
      <c r="D9417">
        <v>75.2</v>
      </c>
      <c r="E9417">
        <v>64.400000000000006</v>
      </c>
      <c r="F9417">
        <v>69.400000000000006</v>
      </c>
      <c r="I9417">
        <v>75.2</v>
      </c>
      <c r="J9417">
        <v>64.400000000000006</v>
      </c>
      <c r="K9417">
        <v>69.400000000000006</v>
      </c>
      <c r="L9417">
        <v>63.7</v>
      </c>
      <c r="M9417">
        <v>82.6</v>
      </c>
      <c r="O9417">
        <v>2.8000000000000001E-2</v>
      </c>
      <c r="P9417">
        <v>100</v>
      </c>
      <c r="Q9417">
        <v>20.83</v>
      </c>
      <c r="R9417" t="s">
        <v>40</v>
      </c>
      <c r="S9417">
        <v>0</v>
      </c>
      <c r="T9417">
        <v>0</v>
      </c>
      <c r="U9417">
        <v>14.1</v>
      </c>
      <c r="V9417">
        <v>9.1999999999999993</v>
      </c>
      <c r="W9417">
        <v>240.1</v>
      </c>
      <c r="X9417">
        <v>1014.5</v>
      </c>
      <c r="Y9417">
        <v>31.6</v>
      </c>
      <c r="Z9417">
        <v>6.2</v>
      </c>
      <c r="AA9417">
        <v>160.19999999999999</v>
      </c>
      <c r="AB9417">
        <v>13.8</v>
      </c>
      <c r="AC9417">
        <v>6</v>
      </c>
      <c r="AD9417">
        <v>0</v>
      </c>
      <c r="AE9417" t="s">
        <v>28333</v>
      </c>
      <c r="AF9417" t="s">
        <v>28334</v>
      </c>
      <c r="AG9417">
        <v>0.03</v>
      </c>
      <c r="AH9417" t="s">
        <v>56</v>
      </c>
      <c r="AI9417" t="s">
        <v>61</v>
      </c>
      <c r="AJ9417" t="s">
        <v>40</v>
      </c>
    </row>
    <row r="9418" spans="1:36" x14ac:dyDescent="0.25">
      <c r="A9418" t="s">
        <v>32</v>
      </c>
      <c r="B9418" t="s">
        <v>28335</v>
      </c>
      <c r="C9418">
        <f>YEAR(B9418)</f>
        <v>2025</v>
      </c>
      <c r="D9418">
        <v>77</v>
      </c>
      <c r="E9418">
        <v>62.6</v>
      </c>
      <c r="F9418">
        <v>69</v>
      </c>
      <c r="I9418">
        <v>77</v>
      </c>
      <c r="J9418">
        <v>62.6</v>
      </c>
      <c r="K9418">
        <v>69</v>
      </c>
      <c r="L9418">
        <v>59.6</v>
      </c>
      <c r="M9418">
        <v>73.2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16.3</v>
      </c>
      <c r="V9418">
        <v>11.4</v>
      </c>
      <c r="W9418">
        <v>146.19999999999999</v>
      </c>
      <c r="X9418">
        <v>1014.3</v>
      </c>
      <c r="Y9418">
        <v>39.5</v>
      </c>
      <c r="Z9418">
        <v>6.2</v>
      </c>
      <c r="AA9418">
        <v>165.3</v>
      </c>
      <c r="AB9418">
        <v>14.2</v>
      </c>
      <c r="AC9418">
        <v>6</v>
      </c>
      <c r="AD9418">
        <v>0</v>
      </c>
      <c r="AE9418" t="s">
        <v>28336</v>
      </c>
      <c r="AF9418" t="s">
        <v>28337</v>
      </c>
      <c r="AG9418">
        <v>0.06</v>
      </c>
      <c r="AH9418" t="s">
        <v>36</v>
      </c>
      <c r="AI9418" t="s">
        <v>37</v>
      </c>
      <c r="AJ9418" t="s">
        <v>38</v>
      </c>
    </row>
    <row r="9419" spans="1:36" x14ac:dyDescent="0.25">
      <c r="A9419" t="s">
        <v>32</v>
      </c>
      <c r="B9419" t="s">
        <v>28338</v>
      </c>
      <c r="C9419">
        <f>YEAR(B9419)</f>
        <v>2025</v>
      </c>
      <c r="D9419">
        <v>84.2</v>
      </c>
      <c r="E9419">
        <v>68</v>
      </c>
      <c r="F9419">
        <v>73.900000000000006</v>
      </c>
      <c r="I9419">
        <v>82.8</v>
      </c>
      <c r="J9419">
        <v>68</v>
      </c>
      <c r="K9419">
        <v>73.8</v>
      </c>
      <c r="L9419">
        <v>59.1</v>
      </c>
      <c r="M9419">
        <v>61.6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18.100000000000001</v>
      </c>
      <c r="V9419">
        <v>18.3</v>
      </c>
      <c r="W9419">
        <v>173.4</v>
      </c>
      <c r="X9419">
        <v>1013</v>
      </c>
      <c r="Y9419">
        <v>27.1</v>
      </c>
      <c r="Z9419">
        <v>6.2</v>
      </c>
      <c r="AA9419">
        <v>174.4</v>
      </c>
      <c r="AB9419">
        <v>15</v>
      </c>
      <c r="AC9419">
        <v>6</v>
      </c>
      <c r="AD9419">
        <v>0</v>
      </c>
      <c r="AE9419" t="s">
        <v>28339</v>
      </c>
      <c r="AF9419" t="s">
        <v>28340</v>
      </c>
      <c r="AG9419">
        <v>0.09</v>
      </c>
      <c r="AH9419" t="s">
        <v>36</v>
      </c>
      <c r="AI9419" t="s">
        <v>37</v>
      </c>
      <c r="AJ9419" t="s">
        <v>38</v>
      </c>
    </row>
    <row r="9420" spans="1:36" x14ac:dyDescent="0.25">
      <c r="A9420" t="s">
        <v>32</v>
      </c>
      <c r="B9420" t="s">
        <v>28341</v>
      </c>
      <c r="C9420">
        <f>YEAR(B9420)</f>
        <v>2025</v>
      </c>
      <c r="D9420">
        <v>75.2</v>
      </c>
      <c r="E9420">
        <v>64.400000000000006</v>
      </c>
      <c r="F9420">
        <v>69.900000000000006</v>
      </c>
      <c r="I9420">
        <v>75.2</v>
      </c>
      <c r="J9420">
        <v>64.400000000000006</v>
      </c>
      <c r="K9420">
        <v>69.900000000000006</v>
      </c>
      <c r="L9420">
        <v>60.1</v>
      </c>
      <c r="M9420">
        <v>71.8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20.6</v>
      </c>
      <c r="V9420">
        <v>20.8</v>
      </c>
      <c r="W9420">
        <v>281.2</v>
      </c>
      <c r="X9420">
        <v>1014.8</v>
      </c>
      <c r="Y9420">
        <v>25</v>
      </c>
      <c r="Z9420">
        <v>6.2</v>
      </c>
      <c r="AA9420">
        <v>178.7</v>
      </c>
      <c r="AB9420">
        <v>15.5</v>
      </c>
      <c r="AC9420">
        <v>7</v>
      </c>
      <c r="AD9420">
        <v>0</v>
      </c>
      <c r="AE9420" t="s">
        <v>28342</v>
      </c>
      <c r="AF9420" t="s">
        <v>28343</v>
      </c>
      <c r="AG9420">
        <v>0.13</v>
      </c>
      <c r="AH9420" t="s">
        <v>36</v>
      </c>
      <c r="AI9420" t="s">
        <v>37</v>
      </c>
      <c r="AJ9420" t="s">
        <v>38</v>
      </c>
    </row>
    <row r="9421" spans="1:36" x14ac:dyDescent="0.25">
      <c r="A9421" t="s">
        <v>32</v>
      </c>
      <c r="B9421" t="s">
        <v>28344</v>
      </c>
      <c r="C9421">
        <f>YEAR(B9421)</f>
        <v>2025</v>
      </c>
      <c r="D9421">
        <v>75.2</v>
      </c>
      <c r="E9421">
        <v>59</v>
      </c>
      <c r="F9421">
        <v>66.900000000000006</v>
      </c>
      <c r="I9421">
        <v>75.2</v>
      </c>
      <c r="J9421">
        <v>59</v>
      </c>
      <c r="K9421">
        <v>66.900000000000006</v>
      </c>
      <c r="L9421">
        <v>55.4</v>
      </c>
      <c r="M9421">
        <v>69.099999999999994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13.9</v>
      </c>
      <c r="V9421">
        <v>11.4</v>
      </c>
      <c r="W9421">
        <v>150.30000000000001</v>
      </c>
      <c r="X9421">
        <v>1015.1</v>
      </c>
      <c r="Y9421">
        <v>14</v>
      </c>
      <c r="Z9421">
        <v>6.2</v>
      </c>
      <c r="AA9421">
        <v>168.5</v>
      </c>
      <c r="AB9421">
        <v>15.1</v>
      </c>
      <c r="AC9421">
        <v>6</v>
      </c>
      <c r="AD9421">
        <v>0</v>
      </c>
      <c r="AE9421" t="s">
        <v>28345</v>
      </c>
      <c r="AF9421" t="s">
        <v>28346</v>
      </c>
      <c r="AG9421">
        <v>0.16</v>
      </c>
      <c r="AH9421" t="s">
        <v>330</v>
      </c>
      <c r="AI9421" t="s">
        <v>9140</v>
      </c>
      <c r="AJ9421" t="s">
        <v>331</v>
      </c>
    </row>
    <row r="9422" spans="1:36" x14ac:dyDescent="0.25">
      <c r="A9422" t="s">
        <v>32</v>
      </c>
      <c r="B9422" t="s">
        <v>28347</v>
      </c>
      <c r="C9422">
        <f>YEAR(B9422)</f>
        <v>2025</v>
      </c>
      <c r="D9422">
        <v>89.6</v>
      </c>
      <c r="E9422">
        <v>68</v>
      </c>
      <c r="F9422">
        <v>77.400000000000006</v>
      </c>
      <c r="I9422">
        <v>88.3</v>
      </c>
      <c r="J9422">
        <v>68</v>
      </c>
      <c r="K9422">
        <v>77</v>
      </c>
      <c r="L9422">
        <v>58</v>
      </c>
      <c r="M9422">
        <v>55.3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19</v>
      </c>
      <c r="V9422">
        <v>23</v>
      </c>
      <c r="W9422">
        <v>170.3</v>
      </c>
      <c r="X9422">
        <v>1011.6</v>
      </c>
      <c r="Y9422">
        <v>25</v>
      </c>
      <c r="Z9422">
        <v>6.2</v>
      </c>
      <c r="AA9422">
        <v>171.1</v>
      </c>
      <c r="AB9422">
        <v>14.8</v>
      </c>
      <c r="AC9422">
        <v>6</v>
      </c>
      <c r="AD9422">
        <v>0</v>
      </c>
      <c r="AE9422" t="s">
        <v>28348</v>
      </c>
      <c r="AF9422" t="s">
        <v>28349</v>
      </c>
      <c r="AG9422">
        <v>0.2</v>
      </c>
      <c r="AH9422" t="s">
        <v>36</v>
      </c>
      <c r="AI9422" t="s">
        <v>37</v>
      </c>
      <c r="AJ9422" t="s">
        <v>38</v>
      </c>
    </row>
    <row r="9423" spans="1:36" x14ac:dyDescent="0.25">
      <c r="A9423" t="s">
        <v>32</v>
      </c>
      <c r="B9423" t="s">
        <v>28350</v>
      </c>
      <c r="C9423">
        <f>YEAR(B9423)</f>
        <v>2025</v>
      </c>
      <c r="D9423">
        <v>78.8</v>
      </c>
      <c r="E9423">
        <v>66.2</v>
      </c>
      <c r="F9423">
        <v>72.099999999999994</v>
      </c>
      <c r="I9423">
        <v>78.8</v>
      </c>
      <c r="J9423">
        <v>66.2</v>
      </c>
      <c r="K9423">
        <v>72.099999999999994</v>
      </c>
      <c r="L9423">
        <v>60.1</v>
      </c>
      <c r="M9423">
        <v>66.900000000000006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23</v>
      </c>
      <c r="V9423">
        <v>24.1</v>
      </c>
      <c r="W9423">
        <v>291.10000000000002</v>
      </c>
      <c r="X9423">
        <v>1013.8</v>
      </c>
      <c r="Y9423">
        <v>27.4</v>
      </c>
      <c r="Z9423">
        <v>6.2</v>
      </c>
      <c r="AA9423">
        <v>166.5</v>
      </c>
      <c r="AB9423">
        <v>14.3</v>
      </c>
      <c r="AC9423">
        <v>6</v>
      </c>
      <c r="AD9423">
        <v>0</v>
      </c>
      <c r="AE9423" t="s">
        <v>28351</v>
      </c>
      <c r="AF9423" t="s">
        <v>28352</v>
      </c>
      <c r="AG9423">
        <v>0.23</v>
      </c>
      <c r="AH9423" t="s">
        <v>36</v>
      </c>
      <c r="AI9423" t="s">
        <v>37</v>
      </c>
      <c r="AJ9423" t="s">
        <v>38</v>
      </c>
    </row>
    <row r="9424" spans="1:36" x14ac:dyDescent="0.25">
      <c r="A9424" t="s">
        <v>32</v>
      </c>
      <c r="B9424" t="s">
        <v>28353</v>
      </c>
      <c r="C9424">
        <f>YEAR(B9424)</f>
        <v>2025</v>
      </c>
      <c r="D9424">
        <v>73.400000000000006</v>
      </c>
      <c r="E9424">
        <v>59</v>
      </c>
      <c r="F9424">
        <v>68</v>
      </c>
      <c r="I9424">
        <v>73.400000000000006</v>
      </c>
      <c r="J9424">
        <v>59</v>
      </c>
      <c r="K9424">
        <v>68</v>
      </c>
      <c r="L9424">
        <v>54.9</v>
      </c>
      <c r="M9424">
        <v>64.2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24.6</v>
      </c>
      <c r="V9424">
        <v>11.4</v>
      </c>
      <c r="W9424">
        <v>334.3</v>
      </c>
      <c r="X9424">
        <v>1020.6</v>
      </c>
      <c r="Y9424">
        <v>25.4</v>
      </c>
      <c r="Z9424">
        <v>6.2</v>
      </c>
      <c r="AA9424">
        <v>172.3</v>
      </c>
      <c r="AB9424">
        <v>14.8</v>
      </c>
      <c r="AC9424">
        <v>6</v>
      </c>
      <c r="AD9424">
        <v>0</v>
      </c>
      <c r="AE9424" t="s">
        <v>28354</v>
      </c>
      <c r="AF9424" t="s">
        <v>28355</v>
      </c>
      <c r="AG9424">
        <v>0.25</v>
      </c>
      <c r="AH9424" t="s">
        <v>36</v>
      </c>
      <c r="AI9424" t="s">
        <v>37</v>
      </c>
      <c r="AJ9424" t="s">
        <v>38</v>
      </c>
    </row>
    <row r="9425" spans="1:36" x14ac:dyDescent="0.25">
      <c r="A9425" t="s">
        <v>32</v>
      </c>
      <c r="B9425" t="s">
        <v>28356</v>
      </c>
      <c r="C9425">
        <f>YEAR(B9425)</f>
        <v>2025</v>
      </c>
      <c r="D9425">
        <v>71.599999999999994</v>
      </c>
      <c r="E9425">
        <v>55.4</v>
      </c>
      <c r="F9425">
        <v>63</v>
      </c>
      <c r="I9425">
        <v>71.599999999999994</v>
      </c>
      <c r="J9425">
        <v>55.4</v>
      </c>
      <c r="K9425">
        <v>63</v>
      </c>
      <c r="L9425">
        <v>51.7</v>
      </c>
      <c r="M9425">
        <v>67.5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18.8</v>
      </c>
      <c r="V9425">
        <v>8.1</v>
      </c>
      <c r="W9425">
        <v>179</v>
      </c>
      <c r="X9425">
        <v>1020.7</v>
      </c>
      <c r="Y9425">
        <v>20.8</v>
      </c>
      <c r="Z9425">
        <v>6.2</v>
      </c>
      <c r="AA9425">
        <v>173</v>
      </c>
      <c r="AB9425">
        <v>15</v>
      </c>
      <c r="AC9425">
        <v>6</v>
      </c>
      <c r="AD9425">
        <v>0</v>
      </c>
      <c r="AE9425" t="s">
        <v>28357</v>
      </c>
      <c r="AF9425" t="s">
        <v>28358</v>
      </c>
      <c r="AG9425">
        <v>0.3</v>
      </c>
      <c r="AH9425" t="s">
        <v>36</v>
      </c>
      <c r="AI9425" t="s">
        <v>37</v>
      </c>
      <c r="AJ9425" t="s">
        <v>38</v>
      </c>
    </row>
    <row r="9426" spans="1:36" x14ac:dyDescent="0.25">
      <c r="A9426" t="s">
        <v>32</v>
      </c>
      <c r="B9426" t="s">
        <v>28359</v>
      </c>
      <c r="C9426">
        <f>YEAR(B9426)</f>
        <v>2025</v>
      </c>
      <c r="D9426">
        <v>71.599999999999994</v>
      </c>
      <c r="E9426">
        <v>53.6</v>
      </c>
      <c r="F9426">
        <v>63.8</v>
      </c>
      <c r="I9426">
        <v>71.599999999999994</v>
      </c>
      <c r="J9426">
        <v>53.6</v>
      </c>
      <c r="K9426">
        <v>63.8</v>
      </c>
      <c r="L9426">
        <v>53.8</v>
      </c>
      <c r="M9426">
        <v>70.900000000000006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11</v>
      </c>
      <c r="V9426">
        <v>12.8</v>
      </c>
      <c r="W9426">
        <v>133.9</v>
      </c>
      <c r="X9426">
        <v>1020.2</v>
      </c>
      <c r="Y9426">
        <v>57.4</v>
      </c>
      <c r="Z9426">
        <v>6.2</v>
      </c>
      <c r="AA9426">
        <v>148.80000000000001</v>
      </c>
      <c r="AB9426">
        <v>12.7</v>
      </c>
      <c r="AC9426">
        <v>6</v>
      </c>
      <c r="AD9426">
        <v>0</v>
      </c>
      <c r="AE9426" t="s">
        <v>28360</v>
      </c>
      <c r="AF9426" t="s">
        <v>28361</v>
      </c>
      <c r="AG9426">
        <v>0.33</v>
      </c>
      <c r="AH9426" t="s">
        <v>36</v>
      </c>
      <c r="AI9426" t="s">
        <v>37</v>
      </c>
      <c r="AJ9426" t="s">
        <v>38</v>
      </c>
    </row>
    <row r="9427" spans="1:36" x14ac:dyDescent="0.25">
      <c r="A9427" t="s">
        <v>32</v>
      </c>
      <c r="B9427" t="s">
        <v>28362</v>
      </c>
      <c r="C9427">
        <f>YEAR(B9427)</f>
        <v>2025</v>
      </c>
      <c r="D9427">
        <v>71.599999999999994</v>
      </c>
      <c r="E9427">
        <v>64.400000000000006</v>
      </c>
      <c r="F9427">
        <v>68.099999999999994</v>
      </c>
      <c r="I9427">
        <v>71.599999999999994</v>
      </c>
      <c r="J9427">
        <v>64.400000000000006</v>
      </c>
      <c r="K9427">
        <v>68.099999999999994</v>
      </c>
      <c r="L9427">
        <v>59.8</v>
      </c>
      <c r="M9427">
        <v>75.099999999999994</v>
      </c>
      <c r="O9427">
        <v>0.02</v>
      </c>
      <c r="P9427">
        <v>100</v>
      </c>
      <c r="Q9427">
        <v>16.670000000000002</v>
      </c>
      <c r="R9427" t="s">
        <v>40</v>
      </c>
      <c r="S9427">
        <v>0</v>
      </c>
      <c r="T9427">
        <v>0</v>
      </c>
      <c r="U9427">
        <v>15.2</v>
      </c>
      <c r="V9427">
        <v>9.1999999999999993</v>
      </c>
      <c r="W9427">
        <v>133.80000000000001</v>
      </c>
      <c r="X9427">
        <v>1020.3</v>
      </c>
      <c r="Y9427">
        <v>90.2</v>
      </c>
      <c r="Z9427">
        <v>6.2</v>
      </c>
      <c r="AA9427">
        <v>66.8</v>
      </c>
      <c r="AB9427">
        <v>5.7</v>
      </c>
      <c r="AC9427">
        <v>4</v>
      </c>
      <c r="AD9427">
        <v>0</v>
      </c>
      <c r="AE9427" t="s">
        <v>28363</v>
      </c>
      <c r="AF9427" t="s">
        <v>28364</v>
      </c>
      <c r="AG9427">
        <v>0.36</v>
      </c>
      <c r="AH9427" t="s">
        <v>43</v>
      </c>
      <c r="AI9427" t="s">
        <v>1063</v>
      </c>
      <c r="AJ9427" t="s">
        <v>40</v>
      </c>
    </row>
    <row r="9428" spans="1:36" x14ac:dyDescent="0.25">
      <c r="A9428" t="s">
        <v>32</v>
      </c>
      <c r="B9428" t="s">
        <v>28365</v>
      </c>
      <c r="C9428">
        <f>YEAR(B9428)</f>
        <v>2025</v>
      </c>
      <c r="D9428">
        <v>73.400000000000006</v>
      </c>
      <c r="E9428">
        <v>62.6</v>
      </c>
      <c r="F9428">
        <v>67.3</v>
      </c>
      <c r="I9428">
        <v>73.400000000000006</v>
      </c>
      <c r="J9428">
        <v>62.6</v>
      </c>
      <c r="K9428">
        <v>67.3</v>
      </c>
      <c r="L9428">
        <v>62</v>
      </c>
      <c r="M9428">
        <v>83.4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16.600000000000001</v>
      </c>
      <c r="V9428">
        <v>8.1</v>
      </c>
      <c r="W9428">
        <v>264.5</v>
      </c>
      <c r="X9428">
        <v>1020.2</v>
      </c>
      <c r="Y9428">
        <v>48.7</v>
      </c>
      <c r="Z9428">
        <v>6.2</v>
      </c>
      <c r="AA9428">
        <v>147.80000000000001</v>
      </c>
      <c r="AB9428">
        <v>12.8</v>
      </c>
      <c r="AC9428">
        <v>6</v>
      </c>
      <c r="AD9428">
        <v>0</v>
      </c>
      <c r="AE9428" t="s">
        <v>28366</v>
      </c>
      <c r="AF9428" t="s">
        <v>28367</v>
      </c>
      <c r="AG9428">
        <v>0.4</v>
      </c>
      <c r="AH9428" t="s">
        <v>36</v>
      </c>
      <c r="AI9428" t="s">
        <v>702</v>
      </c>
      <c r="AJ9428" t="s">
        <v>38</v>
      </c>
    </row>
    <row r="9429" spans="1:36" x14ac:dyDescent="0.25">
      <c r="A9429" t="s">
        <v>32</v>
      </c>
      <c r="B9429" t="s">
        <v>28368</v>
      </c>
      <c r="C9429">
        <f>YEAR(B9429)</f>
        <v>2025</v>
      </c>
      <c r="D9429">
        <v>73.400000000000006</v>
      </c>
      <c r="E9429">
        <v>60.8</v>
      </c>
      <c r="F9429">
        <v>65.400000000000006</v>
      </c>
      <c r="I9429">
        <v>73.400000000000006</v>
      </c>
      <c r="J9429">
        <v>60.8</v>
      </c>
      <c r="K9429">
        <v>65.400000000000006</v>
      </c>
      <c r="L9429">
        <v>59</v>
      </c>
      <c r="M9429">
        <v>81.400000000000006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10.5</v>
      </c>
      <c r="V9429">
        <v>6.9</v>
      </c>
      <c r="W9429">
        <v>154.80000000000001</v>
      </c>
      <c r="X9429">
        <v>1019.5</v>
      </c>
      <c r="Y9429">
        <v>29.1</v>
      </c>
      <c r="Z9429">
        <v>6.2</v>
      </c>
      <c r="AA9429">
        <v>144.4</v>
      </c>
      <c r="AB9429">
        <v>12.5</v>
      </c>
      <c r="AC9429">
        <v>5</v>
      </c>
      <c r="AD9429">
        <v>0</v>
      </c>
      <c r="AE9429" t="s">
        <v>28369</v>
      </c>
      <c r="AF9429" t="s">
        <v>28370</v>
      </c>
      <c r="AG9429">
        <v>0.43</v>
      </c>
      <c r="AH9429" t="s">
        <v>36</v>
      </c>
      <c r="AI9429" t="s">
        <v>37</v>
      </c>
      <c r="AJ9429" t="s">
        <v>38</v>
      </c>
    </row>
    <row r="9430" spans="1:36" x14ac:dyDescent="0.25">
      <c r="A9430" t="s">
        <v>32</v>
      </c>
      <c r="B9430" t="s">
        <v>28371</v>
      </c>
      <c r="C9430">
        <f>YEAR(B9430)</f>
        <v>2025</v>
      </c>
      <c r="D9430">
        <v>73.400000000000006</v>
      </c>
      <c r="E9430">
        <v>60.8</v>
      </c>
      <c r="F9430">
        <v>66.5</v>
      </c>
      <c r="I9430">
        <v>73.400000000000006</v>
      </c>
      <c r="J9430">
        <v>60.8</v>
      </c>
      <c r="K9430">
        <v>66.5</v>
      </c>
      <c r="L9430">
        <v>55.5</v>
      </c>
      <c r="M9430">
        <v>68.2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11.2</v>
      </c>
      <c r="V9430">
        <v>10.199999999999999</v>
      </c>
      <c r="W9430">
        <v>154</v>
      </c>
      <c r="X9430">
        <v>1018.3</v>
      </c>
      <c r="Y9430">
        <v>33.5</v>
      </c>
      <c r="Z9430">
        <v>6.2</v>
      </c>
      <c r="AA9430">
        <v>156.80000000000001</v>
      </c>
      <c r="AB9430">
        <v>13.5</v>
      </c>
      <c r="AC9430">
        <v>6</v>
      </c>
      <c r="AD9430">
        <v>0</v>
      </c>
      <c r="AE9430" t="s">
        <v>28372</v>
      </c>
      <c r="AF9430" t="s">
        <v>28373</v>
      </c>
      <c r="AG9430">
        <v>0.46</v>
      </c>
      <c r="AH9430" t="s">
        <v>36</v>
      </c>
      <c r="AI9430" t="s">
        <v>37</v>
      </c>
      <c r="AJ9430" t="s">
        <v>38</v>
      </c>
    </row>
    <row r="9431" spans="1:36" x14ac:dyDescent="0.25">
      <c r="A9431" t="s">
        <v>32</v>
      </c>
      <c r="B9431" t="s">
        <v>28374</v>
      </c>
      <c r="C9431">
        <f>YEAR(B9431)</f>
        <v>2025</v>
      </c>
      <c r="D9431">
        <v>73.400000000000006</v>
      </c>
      <c r="E9431">
        <v>62.6</v>
      </c>
      <c r="F9431">
        <v>68</v>
      </c>
      <c r="I9431">
        <v>73.400000000000006</v>
      </c>
      <c r="J9431">
        <v>62.6</v>
      </c>
      <c r="K9431">
        <v>68</v>
      </c>
      <c r="L9431">
        <v>60.4</v>
      </c>
      <c r="M9431">
        <v>77</v>
      </c>
      <c r="O9431">
        <v>0.23699999999999999</v>
      </c>
      <c r="P9431">
        <v>100</v>
      </c>
      <c r="Q9431">
        <v>16.670000000000002</v>
      </c>
      <c r="R9431" t="s">
        <v>40</v>
      </c>
      <c r="S9431">
        <v>0</v>
      </c>
      <c r="T9431">
        <v>0</v>
      </c>
      <c r="U9431">
        <v>18.3</v>
      </c>
      <c r="V9431">
        <v>16.100000000000001</v>
      </c>
      <c r="W9431">
        <v>92.8</v>
      </c>
      <c r="X9431">
        <v>1015.9</v>
      </c>
      <c r="Y9431">
        <v>60.9</v>
      </c>
      <c r="Z9431">
        <v>6.2</v>
      </c>
      <c r="AA9431">
        <v>135.4</v>
      </c>
      <c r="AB9431">
        <v>11.6</v>
      </c>
      <c r="AC9431">
        <v>6</v>
      </c>
      <c r="AD9431">
        <v>0</v>
      </c>
      <c r="AE9431" t="s">
        <v>28375</v>
      </c>
      <c r="AF9431" t="s">
        <v>28376</v>
      </c>
      <c r="AG9431">
        <v>0.5</v>
      </c>
      <c r="AH9431" t="s">
        <v>56</v>
      </c>
      <c r="AI9431" t="s">
        <v>61</v>
      </c>
      <c r="AJ9431" t="s">
        <v>40</v>
      </c>
    </row>
    <row r="9432" spans="1:36" x14ac:dyDescent="0.25">
      <c r="A9432" t="s">
        <v>32</v>
      </c>
      <c r="B9432" t="s">
        <v>28377</v>
      </c>
      <c r="C9432">
        <f>YEAR(B9432)</f>
        <v>2025</v>
      </c>
      <c r="D9432">
        <v>71.599999999999994</v>
      </c>
      <c r="E9432">
        <v>60.8</v>
      </c>
      <c r="F9432">
        <v>64.599999999999994</v>
      </c>
      <c r="I9432">
        <v>71.599999999999994</v>
      </c>
      <c r="J9432">
        <v>60.8</v>
      </c>
      <c r="K9432">
        <v>64.599999999999994</v>
      </c>
      <c r="L9432">
        <v>59.2</v>
      </c>
      <c r="M9432">
        <v>82.7</v>
      </c>
      <c r="O9432">
        <v>0.29899999999999999</v>
      </c>
      <c r="P9432">
        <v>100</v>
      </c>
      <c r="Q9432">
        <v>45.83</v>
      </c>
      <c r="R9432" t="s">
        <v>40</v>
      </c>
      <c r="S9432">
        <v>0</v>
      </c>
      <c r="T9432">
        <v>0</v>
      </c>
      <c r="U9432">
        <v>18.3</v>
      </c>
      <c r="V9432">
        <v>14.9</v>
      </c>
      <c r="W9432">
        <v>262.8</v>
      </c>
      <c r="X9432">
        <v>1012.6</v>
      </c>
      <c r="Y9432">
        <v>91.1</v>
      </c>
      <c r="Z9432">
        <v>6.1</v>
      </c>
      <c r="AA9432">
        <v>90.1</v>
      </c>
      <c r="AB9432">
        <v>7.9</v>
      </c>
      <c r="AC9432">
        <v>4</v>
      </c>
      <c r="AD9432">
        <v>0</v>
      </c>
      <c r="AE9432" t="s">
        <v>28378</v>
      </c>
      <c r="AF9432" t="s">
        <v>28379</v>
      </c>
      <c r="AG9432">
        <v>0.53</v>
      </c>
      <c r="AH9432" t="s">
        <v>43</v>
      </c>
      <c r="AI9432" t="s">
        <v>1063</v>
      </c>
      <c r="AJ9432" t="s">
        <v>40</v>
      </c>
    </row>
    <row r="9433" spans="1:36" x14ac:dyDescent="0.25">
      <c r="A9433" t="s">
        <v>32</v>
      </c>
      <c r="B9433" t="s">
        <v>28380</v>
      </c>
      <c r="C9433">
        <f>YEAR(B9433)</f>
        <v>2025</v>
      </c>
      <c r="D9433">
        <v>69.8</v>
      </c>
      <c r="E9433">
        <v>58.9</v>
      </c>
      <c r="F9433">
        <v>63.8</v>
      </c>
      <c r="I9433">
        <v>69.8</v>
      </c>
      <c r="J9433">
        <v>58.9</v>
      </c>
      <c r="K9433">
        <v>63.8</v>
      </c>
      <c r="L9433">
        <v>58.8</v>
      </c>
      <c r="M9433">
        <v>84.3</v>
      </c>
      <c r="O9433">
        <v>9.1999999999999998E-2</v>
      </c>
      <c r="P9433">
        <v>100</v>
      </c>
      <c r="Q9433">
        <v>58.33</v>
      </c>
      <c r="R9433" t="s">
        <v>40</v>
      </c>
      <c r="S9433">
        <v>0</v>
      </c>
      <c r="T9433">
        <v>0</v>
      </c>
      <c r="U9433">
        <v>15.7</v>
      </c>
      <c r="V9433">
        <v>9.1999999999999993</v>
      </c>
      <c r="W9433">
        <v>261.89999999999998</v>
      </c>
      <c r="X9433">
        <v>1014.9</v>
      </c>
      <c r="Y9433">
        <v>66.599999999999994</v>
      </c>
      <c r="Z9433">
        <v>6.2</v>
      </c>
      <c r="AA9433">
        <v>116</v>
      </c>
      <c r="AB9433">
        <v>10.1</v>
      </c>
      <c r="AC9433">
        <v>5</v>
      </c>
      <c r="AD9433">
        <v>0</v>
      </c>
      <c r="AE9433" t="s">
        <v>28381</v>
      </c>
      <c r="AF9433" t="s">
        <v>28382</v>
      </c>
      <c r="AG9433">
        <v>0.56000000000000005</v>
      </c>
      <c r="AH9433" t="s">
        <v>56</v>
      </c>
      <c r="AI9433" t="s">
        <v>111</v>
      </c>
      <c r="AJ9433" t="s">
        <v>40</v>
      </c>
    </row>
    <row r="9434" spans="1:36" x14ac:dyDescent="0.25">
      <c r="A9434" t="s">
        <v>32</v>
      </c>
      <c r="B9434" t="s">
        <v>28383</v>
      </c>
      <c r="C9434">
        <f>YEAR(B9434)</f>
        <v>2025</v>
      </c>
      <c r="D9434">
        <v>77</v>
      </c>
      <c r="E9434">
        <v>57.2</v>
      </c>
      <c r="F9434">
        <v>65.8</v>
      </c>
      <c r="I9434">
        <v>77</v>
      </c>
      <c r="J9434">
        <v>57.2</v>
      </c>
      <c r="K9434">
        <v>65.8</v>
      </c>
      <c r="L9434">
        <v>58</v>
      </c>
      <c r="M9434">
        <v>77.2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13.4</v>
      </c>
      <c r="V9434">
        <v>12.8</v>
      </c>
      <c r="W9434">
        <v>160.19999999999999</v>
      </c>
      <c r="X9434">
        <v>1018.3</v>
      </c>
      <c r="Y9434">
        <v>27.4</v>
      </c>
      <c r="Z9434">
        <v>6.2</v>
      </c>
      <c r="AA9434">
        <v>146.80000000000001</v>
      </c>
      <c r="AB9434">
        <v>12.6</v>
      </c>
      <c r="AC9434">
        <v>6</v>
      </c>
      <c r="AD9434">
        <v>0</v>
      </c>
      <c r="AE9434" t="s">
        <v>28384</v>
      </c>
      <c r="AF9434" t="s">
        <v>28385</v>
      </c>
      <c r="AG9434">
        <v>0.6</v>
      </c>
      <c r="AH9434" t="s">
        <v>36</v>
      </c>
      <c r="AI9434" t="s">
        <v>37</v>
      </c>
      <c r="AJ9434" t="s">
        <v>38</v>
      </c>
    </row>
    <row r="9435" spans="1:36" x14ac:dyDescent="0.25">
      <c r="A9435" t="s">
        <v>32</v>
      </c>
      <c r="B9435" t="s">
        <v>28386</v>
      </c>
      <c r="C9435">
        <f>YEAR(B9435)</f>
        <v>2025</v>
      </c>
      <c r="D9435">
        <v>77</v>
      </c>
      <c r="E9435">
        <v>64.400000000000006</v>
      </c>
      <c r="F9435">
        <v>69.3</v>
      </c>
      <c r="I9435">
        <v>77</v>
      </c>
      <c r="J9435">
        <v>64.400000000000006</v>
      </c>
      <c r="K9435">
        <v>69.3</v>
      </c>
      <c r="L9435">
        <v>57.3</v>
      </c>
      <c r="M9435">
        <v>66.7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13.2</v>
      </c>
      <c r="V9435">
        <v>16.100000000000001</v>
      </c>
      <c r="W9435">
        <v>165.6</v>
      </c>
      <c r="X9435">
        <v>1019.3</v>
      </c>
      <c r="Y9435">
        <v>21.5</v>
      </c>
      <c r="Z9435">
        <v>6.2</v>
      </c>
      <c r="AA9435">
        <v>132.80000000000001</v>
      </c>
      <c r="AB9435">
        <v>11.5</v>
      </c>
      <c r="AC9435">
        <v>5</v>
      </c>
      <c r="AD9435">
        <v>0</v>
      </c>
      <c r="AE9435" t="s">
        <v>28387</v>
      </c>
      <c r="AF9435" t="s">
        <v>28388</v>
      </c>
      <c r="AG9435">
        <v>0.63</v>
      </c>
      <c r="AH9435" t="s">
        <v>36</v>
      </c>
      <c r="AI9435" t="s">
        <v>174</v>
      </c>
      <c r="AJ9435" t="s">
        <v>38</v>
      </c>
    </row>
    <row r="9436" spans="1:36" x14ac:dyDescent="0.25">
      <c r="A9436" t="s">
        <v>32</v>
      </c>
      <c r="B9436" t="s">
        <v>28389</v>
      </c>
      <c r="C9436">
        <f>YEAR(B9436)</f>
        <v>2025</v>
      </c>
      <c r="D9436">
        <v>80.599999999999994</v>
      </c>
      <c r="E9436">
        <v>62.7</v>
      </c>
      <c r="F9436">
        <v>71.8</v>
      </c>
      <c r="I9436">
        <v>80.5</v>
      </c>
      <c r="J9436">
        <v>62.7</v>
      </c>
      <c r="K9436">
        <v>71.8</v>
      </c>
      <c r="L9436">
        <v>57.4</v>
      </c>
      <c r="M9436">
        <v>61.3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33.299999999999997</v>
      </c>
      <c r="V9436">
        <v>21.9</v>
      </c>
      <c r="W9436">
        <v>175.8</v>
      </c>
      <c r="X9436">
        <v>1016.3</v>
      </c>
      <c r="Y9436">
        <v>37.4</v>
      </c>
      <c r="Z9436">
        <v>6.2</v>
      </c>
      <c r="AA9436">
        <v>147.19999999999999</v>
      </c>
      <c r="AB9436">
        <v>12.6</v>
      </c>
      <c r="AC9436">
        <v>6</v>
      </c>
      <c r="AD9436">
        <v>0</v>
      </c>
      <c r="AE9436" t="s">
        <v>28390</v>
      </c>
      <c r="AF9436" t="s">
        <v>28391</v>
      </c>
      <c r="AG9436">
        <v>0.67</v>
      </c>
      <c r="AH9436" t="s">
        <v>36</v>
      </c>
      <c r="AI9436" t="s">
        <v>37</v>
      </c>
      <c r="AJ9436" t="s">
        <v>38</v>
      </c>
    </row>
    <row r="9437" spans="1:36" x14ac:dyDescent="0.25">
      <c r="A9437" t="s">
        <v>32</v>
      </c>
      <c r="B9437" t="s">
        <v>28392</v>
      </c>
      <c r="C9437">
        <f>YEAR(B9437)</f>
        <v>2025</v>
      </c>
      <c r="D9437">
        <v>73.400000000000006</v>
      </c>
      <c r="E9437">
        <v>62.6</v>
      </c>
      <c r="F9437">
        <v>69.099999999999994</v>
      </c>
      <c r="I9437">
        <v>73.400000000000006</v>
      </c>
      <c r="J9437">
        <v>62.6</v>
      </c>
      <c r="K9437">
        <v>69.099999999999994</v>
      </c>
      <c r="L9437">
        <v>57.9</v>
      </c>
      <c r="M9437">
        <v>67.8</v>
      </c>
      <c r="O9437">
        <v>2.4E-2</v>
      </c>
      <c r="P9437">
        <v>100</v>
      </c>
      <c r="Q9437">
        <v>12.5</v>
      </c>
      <c r="R9437" t="s">
        <v>40</v>
      </c>
      <c r="S9437">
        <v>0</v>
      </c>
      <c r="T9437">
        <v>0</v>
      </c>
      <c r="U9437">
        <v>22.6</v>
      </c>
      <c r="V9437">
        <v>18.3</v>
      </c>
      <c r="W9437">
        <v>263.89999999999998</v>
      </c>
      <c r="X9437">
        <v>1015.3</v>
      </c>
      <c r="Y9437">
        <v>41.1</v>
      </c>
      <c r="Z9437">
        <v>6.2</v>
      </c>
      <c r="AA9437">
        <v>134.30000000000001</v>
      </c>
      <c r="AB9437">
        <v>11.7</v>
      </c>
      <c r="AC9437">
        <v>5</v>
      </c>
      <c r="AD9437">
        <v>0</v>
      </c>
      <c r="AE9437" t="s">
        <v>28393</v>
      </c>
      <c r="AF9437" t="s">
        <v>28394</v>
      </c>
      <c r="AG9437">
        <v>0.7</v>
      </c>
      <c r="AH9437" t="s">
        <v>56</v>
      </c>
      <c r="AI9437" t="s">
        <v>57</v>
      </c>
      <c r="AJ9437" t="s">
        <v>40</v>
      </c>
    </row>
    <row r="9438" spans="1:36" x14ac:dyDescent="0.25">
      <c r="A9438" t="s">
        <v>32</v>
      </c>
      <c r="B9438" t="s">
        <v>28395</v>
      </c>
      <c r="C9438">
        <f>YEAR(B9438)</f>
        <v>2025</v>
      </c>
      <c r="D9438">
        <v>71.599999999999994</v>
      </c>
      <c r="E9438">
        <v>59</v>
      </c>
      <c r="F9438">
        <v>65.3</v>
      </c>
      <c r="I9438">
        <v>71.599999999999994</v>
      </c>
      <c r="J9438">
        <v>59</v>
      </c>
      <c r="K9438">
        <v>65.3</v>
      </c>
      <c r="L9438">
        <v>55.5</v>
      </c>
      <c r="M9438">
        <v>71.400000000000006</v>
      </c>
      <c r="O9438">
        <v>6.4000000000000001E-2</v>
      </c>
      <c r="P9438">
        <v>100</v>
      </c>
      <c r="Q9438">
        <v>37.5</v>
      </c>
      <c r="R9438" t="s">
        <v>40</v>
      </c>
      <c r="S9438">
        <v>0</v>
      </c>
      <c r="T9438">
        <v>0</v>
      </c>
      <c r="U9438">
        <v>15.2</v>
      </c>
      <c r="V9438">
        <v>11.4</v>
      </c>
      <c r="W9438">
        <v>41.7</v>
      </c>
      <c r="X9438">
        <v>1018.3</v>
      </c>
      <c r="Y9438">
        <v>43.9</v>
      </c>
      <c r="Z9438">
        <v>6.2</v>
      </c>
      <c r="AA9438">
        <v>115.1</v>
      </c>
      <c r="AB9438">
        <v>10</v>
      </c>
      <c r="AC9438">
        <v>5</v>
      </c>
      <c r="AD9438">
        <v>0</v>
      </c>
      <c r="AE9438" t="s">
        <v>28396</v>
      </c>
      <c r="AF9438" t="s">
        <v>28397</v>
      </c>
      <c r="AG9438">
        <v>0.75</v>
      </c>
      <c r="AH9438" t="s">
        <v>56</v>
      </c>
      <c r="AI9438" t="s">
        <v>101</v>
      </c>
      <c r="AJ9438" t="s">
        <v>40</v>
      </c>
    </row>
    <row r="9439" spans="1:36" x14ac:dyDescent="0.25">
      <c r="A9439" t="s">
        <v>32</v>
      </c>
      <c r="B9439" t="s">
        <v>28398</v>
      </c>
      <c r="C9439">
        <f>YEAR(B9439)</f>
        <v>2025</v>
      </c>
      <c r="D9439">
        <v>69.8</v>
      </c>
      <c r="E9439">
        <v>64.400000000000006</v>
      </c>
      <c r="F9439">
        <v>66.400000000000006</v>
      </c>
      <c r="I9439">
        <v>69.8</v>
      </c>
      <c r="J9439">
        <v>64.400000000000006</v>
      </c>
      <c r="K9439">
        <v>66.400000000000006</v>
      </c>
      <c r="L9439">
        <v>54.7</v>
      </c>
      <c r="M9439">
        <v>66.400000000000006</v>
      </c>
      <c r="O9439">
        <v>6.8000000000000005E-2</v>
      </c>
      <c r="P9439">
        <v>100</v>
      </c>
      <c r="Q9439">
        <v>37.5</v>
      </c>
      <c r="R9439" t="s">
        <v>40</v>
      </c>
      <c r="S9439">
        <v>0</v>
      </c>
      <c r="T9439">
        <v>0</v>
      </c>
      <c r="U9439">
        <v>30.9</v>
      </c>
      <c r="V9439">
        <v>16.100000000000001</v>
      </c>
      <c r="W9439">
        <v>339.6</v>
      </c>
      <c r="X9439">
        <v>1020.8</v>
      </c>
      <c r="Y9439">
        <v>58.9</v>
      </c>
      <c r="Z9439">
        <v>6.2</v>
      </c>
      <c r="AA9439">
        <v>126.6</v>
      </c>
      <c r="AB9439">
        <v>10.9</v>
      </c>
      <c r="AC9439">
        <v>5</v>
      </c>
      <c r="AD9439">
        <v>0</v>
      </c>
      <c r="AE9439" t="s">
        <v>28399</v>
      </c>
      <c r="AF9439" t="s">
        <v>28400</v>
      </c>
      <c r="AG9439">
        <v>0.77</v>
      </c>
      <c r="AH9439" t="s">
        <v>56</v>
      </c>
      <c r="AI9439" t="s">
        <v>1166</v>
      </c>
      <c r="AJ9439" t="s">
        <v>40</v>
      </c>
    </row>
    <row r="9440" spans="1:36" x14ac:dyDescent="0.25">
      <c r="A9440" t="s">
        <v>32</v>
      </c>
      <c r="B9440" t="s">
        <v>28401</v>
      </c>
      <c r="C9440">
        <f>YEAR(B9440)</f>
        <v>2025</v>
      </c>
      <c r="D9440">
        <v>69.8</v>
      </c>
      <c r="E9440">
        <v>60.8</v>
      </c>
      <c r="F9440">
        <v>65.8</v>
      </c>
      <c r="I9440">
        <v>69.8</v>
      </c>
      <c r="J9440">
        <v>60.8</v>
      </c>
      <c r="K9440">
        <v>65.8</v>
      </c>
      <c r="L9440">
        <v>52.3</v>
      </c>
      <c r="M9440">
        <v>62.2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28.4</v>
      </c>
      <c r="V9440">
        <v>15</v>
      </c>
      <c r="W9440">
        <v>324</v>
      </c>
      <c r="X9440">
        <v>1020.2</v>
      </c>
      <c r="Y9440">
        <v>36.4</v>
      </c>
      <c r="Z9440">
        <v>6.2</v>
      </c>
      <c r="AA9440">
        <v>142.4</v>
      </c>
      <c r="AB9440">
        <v>12.3</v>
      </c>
      <c r="AC9440">
        <v>6</v>
      </c>
      <c r="AD9440">
        <v>0</v>
      </c>
      <c r="AE9440" t="s">
        <v>28402</v>
      </c>
      <c r="AF9440" t="s">
        <v>28403</v>
      </c>
      <c r="AG9440">
        <v>0.8</v>
      </c>
      <c r="AH9440" t="s">
        <v>36</v>
      </c>
      <c r="AI9440" t="s">
        <v>37</v>
      </c>
      <c r="AJ9440" t="s">
        <v>38</v>
      </c>
    </row>
    <row r="9441" spans="1:36" x14ac:dyDescent="0.25">
      <c r="A9441" t="s">
        <v>32</v>
      </c>
      <c r="B9441" t="s">
        <v>28404</v>
      </c>
      <c r="C9441">
        <f>YEAR(B9441)</f>
        <v>2025</v>
      </c>
      <c r="D9441">
        <v>69.8</v>
      </c>
      <c r="E9441">
        <v>53.6</v>
      </c>
      <c r="F9441">
        <v>63</v>
      </c>
      <c r="I9441">
        <v>69.8</v>
      </c>
      <c r="J9441">
        <v>53.6</v>
      </c>
      <c r="K9441">
        <v>63</v>
      </c>
      <c r="L9441">
        <v>54.8</v>
      </c>
      <c r="M9441">
        <v>75.400000000000006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23</v>
      </c>
      <c r="V9441">
        <v>11.4</v>
      </c>
      <c r="W9441">
        <v>292.10000000000002</v>
      </c>
      <c r="X9441">
        <v>1018</v>
      </c>
      <c r="Y9441">
        <v>36.4</v>
      </c>
      <c r="Z9441">
        <v>6.2</v>
      </c>
      <c r="AA9441">
        <v>139.5</v>
      </c>
      <c r="AB9441">
        <v>12.1</v>
      </c>
      <c r="AC9441">
        <v>5</v>
      </c>
      <c r="AD9441">
        <v>0</v>
      </c>
      <c r="AE9441" t="s">
        <v>28405</v>
      </c>
      <c r="AF9441" t="s">
        <v>28406</v>
      </c>
      <c r="AG9441">
        <v>0.83</v>
      </c>
      <c r="AH9441" t="s">
        <v>36</v>
      </c>
      <c r="AI9441" t="s">
        <v>37</v>
      </c>
      <c r="AJ9441" t="s">
        <v>38</v>
      </c>
    </row>
    <row r="9442" spans="1:36" x14ac:dyDescent="0.25">
      <c r="A9442" t="s">
        <v>32</v>
      </c>
      <c r="B9442" t="s">
        <v>28407</v>
      </c>
      <c r="C9442">
        <f>YEAR(B9442)</f>
        <v>2025</v>
      </c>
      <c r="D9442">
        <v>71.599999999999994</v>
      </c>
      <c r="E9442">
        <v>55.4</v>
      </c>
      <c r="F9442">
        <v>62.7</v>
      </c>
      <c r="I9442">
        <v>71.599999999999994</v>
      </c>
      <c r="J9442">
        <v>55.4</v>
      </c>
      <c r="K9442">
        <v>62.7</v>
      </c>
      <c r="L9442">
        <v>55.7</v>
      </c>
      <c r="M9442">
        <v>79.2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13.2</v>
      </c>
      <c r="V9442">
        <v>11.4</v>
      </c>
      <c r="W9442">
        <v>170.1</v>
      </c>
      <c r="X9442">
        <v>1019.3</v>
      </c>
      <c r="Y9442">
        <v>29.3</v>
      </c>
      <c r="Z9442">
        <v>6.2</v>
      </c>
      <c r="AA9442">
        <v>143.19999999999999</v>
      </c>
      <c r="AB9442">
        <v>12.5</v>
      </c>
      <c r="AC9442">
        <v>6</v>
      </c>
      <c r="AD9442">
        <v>0</v>
      </c>
      <c r="AE9442" t="s">
        <v>28408</v>
      </c>
      <c r="AF9442" t="s">
        <v>28409</v>
      </c>
      <c r="AG9442">
        <v>0.87</v>
      </c>
      <c r="AH9442" t="s">
        <v>36</v>
      </c>
      <c r="AI9442" t="s">
        <v>37</v>
      </c>
      <c r="AJ9442" t="s">
        <v>38</v>
      </c>
    </row>
    <row r="9443" spans="1:36" x14ac:dyDescent="0.25">
      <c r="A9443" t="s">
        <v>32</v>
      </c>
      <c r="B9443" t="s">
        <v>28410</v>
      </c>
      <c r="C9443">
        <f>YEAR(B9443)</f>
        <v>2025</v>
      </c>
      <c r="D9443">
        <v>77</v>
      </c>
      <c r="E9443">
        <v>57.2</v>
      </c>
      <c r="F9443">
        <v>65.099999999999994</v>
      </c>
      <c r="I9443">
        <v>77</v>
      </c>
      <c r="J9443">
        <v>57.2</v>
      </c>
      <c r="K9443">
        <v>65.099999999999994</v>
      </c>
      <c r="L9443">
        <v>55.5</v>
      </c>
      <c r="M9443">
        <v>73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14.5</v>
      </c>
      <c r="V9443">
        <v>16.100000000000001</v>
      </c>
      <c r="W9443">
        <v>155.1</v>
      </c>
      <c r="X9443">
        <v>1022.1</v>
      </c>
      <c r="Y9443">
        <v>13.5</v>
      </c>
      <c r="Z9443">
        <v>6.2</v>
      </c>
      <c r="AA9443">
        <v>142.5</v>
      </c>
      <c r="AB9443">
        <v>12.2</v>
      </c>
      <c r="AC9443">
        <v>6</v>
      </c>
      <c r="AD9443">
        <v>0</v>
      </c>
      <c r="AE9443" t="s">
        <v>28411</v>
      </c>
      <c r="AF9443" t="s">
        <v>28412</v>
      </c>
      <c r="AG9443">
        <v>0.9</v>
      </c>
      <c r="AH9443" t="s">
        <v>330</v>
      </c>
      <c r="AI9443" t="s">
        <v>9140</v>
      </c>
      <c r="AJ9443" t="s">
        <v>331</v>
      </c>
    </row>
    <row r="9444" spans="1:36" x14ac:dyDescent="0.25">
      <c r="A9444" t="s">
        <v>32</v>
      </c>
      <c r="B9444" t="s">
        <v>28413</v>
      </c>
      <c r="C9444">
        <f>YEAR(B9444)</f>
        <v>2025</v>
      </c>
      <c r="D9444">
        <v>77</v>
      </c>
      <c r="E9444">
        <v>52</v>
      </c>
      <c r="F9444">
        <v>68.2</v>
      </c>
      <c r="I9444">
        <v>77</v>
      </c>
      <c r="J9444">
        <v>52</v>
      </c>
      <c r="K9444">
        <v>68.2</v>
      </c>
      <c r="L9444">
        <v>57.4</v>
      </c>
      <c r="M9444">
        <v>68.8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31.1</v>
      </c>
      <c r="V9444">
        <v>25.2</v>
      </c>
      <c r="W9444">
        <v>170.6</v>
      </c>
      <c r="X9444">
        <v>1021.2</v>
      </c>
      <c r="Y9444">
        <v>25</v>
      </c>
      <c r="Z9444">
        <v>6.2</v>
      </c>
      <c r="AA9444">
        <v>133.80000000000001</v>
      </c>
      <c r="AB9444">
        <v>11.5</v>
      </c>
      <c r="AC9444">
        <v>5</v>
      </c>
      <c r="AD9444">
        <v>0</v>
      </c>
      <c r="AE9444" t="s">
        <v>28414</v>
      </c>
      <c r="AF9444" t="s">
        <v>28415</v>
      </c>
      <c r="AG9444">
        <v>0.94</v>
      </c>
      <c r="AH9444" t="s">
        <v>36</v>
      </c>
      <c r="AI9444" t="s">
        <v>37</v>
      </c>
      <c r="AJ9444" t="s">
        <v>38</v>
      </c>
    </row>
    <row r="9445" spans="1:36" x14ac:dyDescent="0.25">
      <c r="A9445" t="s">
        <v>32</v>
      </c>
      <c r="B9445" t="s">
        <v>28416</v>
      </c>
      <c r="C9445">
        <f>YEAR(B9445)</f>
        <v>2025</v>
      </c>
      <c r="D9445">
        <v>77</v>
      </c>
      <c r="E9445">
        <v>64.400000000000006</v>
      </c>
      <c r="F9445">
        <v>68.8</v>
      </c>
      <c r="I9445">
        <v>77</v>
      </c>
      <c r="J9445">
        <v>64.400000000000006</v>
      </c>
      <c r="K9445">
        <v>68.8</v>
      </c>
      <c r="L9445">
        <v>54.5</v>
      </c>
      <c r="M9445">
        <v>61.4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19.2</v>
      </c>
      <c r="V9445">
        <v>19.7</v>
      </c>
      <c r="W9445">
        <v>168.1</v>
      </c>
      <c r="X9445">
        <v>1018.9</v>
      </c>
      <c r="Y9445">
        <v>25</v>
      </c>
      <c r="Z9445">
        <v>6.2</v>
      </c>
      <c r="AA9445">
        <v>102.9</v>
      </c>
      <c r="AB9445">
        <v>9.1</v>
      </c>
      <c r="AC9445">
        <v>4</v>
      </c>
      <c r="AD9445">
        <v>0</v>
      </c>
      <c r="AE9445" t="s">
        <v>28417</v>
      </c>
      <c r="AF9445" t="s">
        <v>28418</v>
      </c>
      <c r="AG9445">
        <v>0.97</v>
      </c>
      <c r="AH9445" t="s">
        <v>36</v>
      </c>
      <c r="AI9445" t="s">
        <v>37</v>
      </c>
      <c r="AJ9445" t="s">
        <v>38</v>
      </c>
    </row>
    <row r="9446" spans="1:36" x14ac:dyDescent="0.25">
      <c r="A9446" t="s">
        <v>32</v>
      </c>
      <c r="B9446" t="s">
        <v>28419</v>
      </c>
      <c r="C9446">
        <f>YEAR(B9446)</f>
        <v>2025</v>
      </c>
      <c r="D9446">
        <v>78.8</v>
      </c>
      <c r="E9446">
        <v>64.400000000000006</v>
      </c>
      <c r="F9446">
        <v>69.2</v>
      </c>
      <c r="I9446">
        <v>78.8</v>
      </c>
      <c r="J9446">
        <v>64.400000000000006</v>
      </c>
      <c r="K9446">
        <v>69.2</v>
      </c>
      <c r="L9446">
        <v>51.7</v>
      </c>
      <c r="M9446">
        <v>55.9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16.8</v>
      </c>
      <c r="V9446">
        <v>16.100000000000001</v>
      </c>
      <c r="W9446">
        <v>166.8</v>
      </c>
      <c r="X9446">
        <v>1018.1</v>
      </c>
      <c r="Y9446">
        <v>18.7</v>
      </c>
      <c r="Z9446">
        <v>6.2</v>
      </c>
      <c r="AA9446">
        <v>140.19999999999999</v>
      </c>
      <c r="AB9446">
        <v>12.1</v>
      </c>
      <c r="AC9446">
        <v>6</v>
      </c>
      <c r="AD9446">
        <v>0</v>
      </c>
      <c r="AE9446" t="s">
        <v>28420</v>
      </c>
      <c r="AF9446" t="s">
        <v>28421</v>
      </c>
      <c r="AG9446">
        <v>0</v>
      </c>
      <c r="AH9446" t="s">
        <v>330</v>
      </c>
      <c r="AI9446" t="s">
        <v>9140</v>
      </c>
      <c r="AJ9446" t="s">
        <v>331</v>
      </c>
    </row>
    <row r="9447" spans="1:36" x14ac:dyDescent="0.25">
      <c r="A9447" t="s">
        <v>32</v>
      </c>
      <c r="B9447" t="s">
        <v>28422</v>
      </c>
      <c r="C9447">
        <f>YEAR(B9447)</f>
        <v>2025</v>
      </c>
      <c r="D9447">
        <v>77</v>
      </c>
      <c r="E9447">
        <v>66.2</v>
      </c>
      <c r="F9447">
        <v>70</v>
      </c>
      <c r="I9447">
        <v>77</v>
      </c>
      <c r="J9447">
        <v>66.2</v>
      </c>
      <c r="K9447">
        <v>70</v>
      </c>
      <c r="L9447">
        <v>54.9</v>
      </c>
      <c r="M9447">
        <v>59.5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32.200000000000003</v>
      </c>
      <c r="V9447">
        <v>24.1</v>
      </c>
      <c r="W9447">
        <v>174.9</v>
      </c>
      <c r="X9447">
        <v>1016.8</v>
      </c>
      <c r="Y9447">
        <v>25</v>
      </c>
      <c r="Z9447">
        <v>6.2</v>
      </c>
      <c r="AA9447">
        <v>134.69999999999999</v>
      </c>
      <c r="AB9447">
        <v>11.7</v>
      </c>
      <c r="AC9447">
        <v>5</v>
      </c>
      <c r="AD9447">
        <v>0</v>
      </c>
      <c r="AE9447" t="s">
        <v>28423</v>
      </c>
      <c r="AF9447" t="s">
        <v>28424</v>
      </c>
      <c r="AG9447">
        <v>0.04</v>
      </c>
      <c r="AH9447" t="s">
        <v>36</v>
      </c>
      <c r="AI9447" t="s">
        <v>37</v>
      </c>
      <c r="AJ9447" t="s">
        <v>38</v>
      </c>
    </row>
    <row r="9448" spans="1:36" x14ac:dyDescent="0.25">
      <c r="A9448" t="s">
        <v>32</v>
      </c>
      <c r="B9448" t="s">
        <v>28425</v>
      </c>
      <c r="C9448">
        <f>YEAR(B9448)</f>
        <v>2025</v>
      </c>
      <c r="D9448">
        <v>78.8</v>
      </c>
      <c r="E9448">
        <v>64.5</v>
      </c>
      <c r="F9448">
        <v>71</v>
      </c>
      <c r="I9448">
        <v>78.8</v>
      </c>
      <c r="J9448">
        <v>64.5</v>
      </c>
      <c r="K9448">
        <v>71</v>
      </c>
      <c r="L9448">
        <v>56.4</v>
      </c>
      <c r="M9448">
        <v>61.2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23</v>
      </c>
      <c r="V9448">
        <v>21.9</v>
      </c>
      <c r="W9448">
        <v>172.1</v>
      </c>
      <c r="X9448">
        <v>1017.3</v>
      </c>
      <c r="Y9448">
        <v>27.9</v>
      </c>
      <c r="Z9448">
        <v>6.2</v>
      </c>
      <c r="AA9448">
        <v>129.69999999999999</v>
      </c>
      <c r="AB9448">
        <v>11.1</v>
      </c>
      <c r="AC9448">
        <v>5</v>
      </c>
      <c r="AD9448">
        <v>0</v>
      </c>
      <c r="AE9448" t="s">
        <v>28426</v>
      </c>
      <c r="AF9448" t="s">
        <v>28427</v>
      </c>
      <c r="AG9448">
        <v>7.0000000000000007E-2</v>
      </c>
      <c r="AH9448" t="s">
        <v>36</v>
      </c>
      <c r="AI9448" t="s">
        <v>702</v>
      </c>
      <c r="AJ9448" t="s">
        <v>38</v>
      </c>
    </row>
    <row r="9449" spans="1:36" x14ac:dyDescent="0.25">
      <c r="A9449" t="s">
        <v>32</v>
      </c>
      <c r="B9449" t="s">
        <v>28428</v>
      </c>
      <c r="C9449">
        <f>YEAR(B9449)</f>
        <v>2025</v>
      </c>
      <c r="D9449">
        <v>71.599999999999994</v>
      </c>
      <c r="E9449">
        <v>60.8</v>
      </c>
      <c r="F9449">
        <v>66.2</v>
      </c>
      <c r="I9449">
        <v>71.599999999999994</v>
      </c>
      <c r="J9449">
        <v>60.8</v>
      </c>
      <c r="K9449">
        <v>66.2</v>
      </c>
      <c r="L9449">
        <v>55.5</v>
      </c>
      <c r="M9449">
        <v>68.7</v>
      </c>
      <c r="O9449">
        <v>8.4000000000000005E-2</v>
      </c>
      <c r="P9449">
        <v>100</v>
      </c>
      <c r="Q9449">
        <v>29.17</v>
      </c>
      <c r="R9449" t="s">
        <v>40</v>
      </c>
      <c r="S9449">
        <v>0</v>
      </c>
      <c r="T9449">
        <v>0</v>
      </c>
      <c r="U9449">
        <v>19</v>
      </c>
      <c r="V9449">
        <v>19.7</v>
      </c>
      <c r="W9449">
        <v>266.3</v>
      </c>
      <c r="X9449">
        <v>1017.8</v>
      </c>
      <c r="Y9449">
        <v>48.4</v>
      </c>
      <c r="Z9449">
        <v>6.2</v>
      </c>
      <c r="AA9449">
        <v>99</v>
      </c>
      <c r="AB9449">
        <v>8.4</v>
      </c>
      <c r="AC9449">
        <v>4</v>
      </c>
      <c r="AD9449">
        <v>0</v>
      </c>
      <c r="AE9449" t="s">
        <v>28429</v>
      </c>
      <c r="AF9449" t="s">
        <v>28430</v>
      </c>
      <c r="AG9449">
        <v>0.11</v>
      </c>
      <c r="AH9449" t="s">
        <v>56</v>
      </c>
      <c r="AI9449" t="s">
        <v>121</v>
      </c>
      <c r="AJ9449" t="s">
        <v>40</v>
      </c>
    </row>
    <row r="9450" spans="1:36" x14ac:dyDescent="0.25">
      <c r="A9450" t="s">
        <v>32</v>
      </c>
      <c r="B9450" t="s">
        <v>28431</v>
      </c>
      <c r="C9450">
        <f>YEAR(B9450)</f>
        <v>2025</v>
      </c>
      <c r="D9450">
        <v>68</v>
      </c>
      <c r="E9450">
        <v>55.4</v>
      </c>
      <c r="F9450">
        <v>62.1</v>
      </c>
      <c r="I9450">
        <v>68</v>
      </c>
      <c r="J9450">
        <v>55.4</v>
      </c>
      <c r="K9450">
        <v>62.1</v>
      </c>
      <c r="L9450">
        <v>47.3</v>
      </c>
      <c r="M9450">
        <v>59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24.4</v>
      </c>
      <c r="V9450">
        <v>17.2</v>
      </c>
      <c r="W9450">
        <v>261.60000000000002</v>
      </c>
      <c r="X9450">
        <v>1019.9</v>
      </c>
      <c r="Y9450">
        <v>25</v>
      </c>
      <c r="Z9450">
        <v>6.2</v>
      </c>
      <c r="AA9450">
        <v>109.9</v>
      </c>
      <c r="AB9450">
        <v>9.5</v>
      </c>
      <c r="AC9450">
        <v>4</v>
      </c>
      <c r="AD9450">
        <v>0</v>
      </c>
      <c r="AE9450" t="s">
        <v>28432</v>
      </c>
      <c r="AF9450" t="s">
        <v>28433</v>
      </c>
      <c r="AG9450">
        <v>0.14000000000000001</v>
      </c>
      <c r="AH9450" t="s">
        <v>36</v>
      </c>
      <c r="AI9450" t="s">
        <v>37</v>
      </c>
      <c r="AJ9450" t="s">
        <v>38</v>
      </c>
    </row>
    <row r="9451" spans="1:36" x14ac:dyDescent="0.25">
      <c r="A9451" t="s">
        <v>32</v>
      </c>
      <c r="B9451" t="s">
        <v>28434</v>
      </c>
      <c r="C9451">
        <f>YEAR(B9451)</f>
        <v>2025</v>
      </c>
      <c r="D9451">
        <v>69.8</v>
      </c>
      <c r="E9451">
        <v>53.6</v>
      </c>
      <c r="F9451">
        <v>62.1</v>
      </c>
      <c r="I9451">
        <v>69.8</v>
      </c>
      <c r="J9451">
        <v>53.6</v>
      </c>
      <c r="K9451">
        <v>62.1</v>
      </c>
      <c r="L9451">
        <v>48</v>
      </c>
      <c r="M9451">
        <v>60.5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15.9</v>
      </c>
      <c r="V9451">
        <v>16.100000000000001</v>
      </c>
      <c r="W9451">
        <v>184.5</v>
      </c>
      <c r="X9451">
        <v>1018.9</v>
      </c>
      <c r="Y9451">
        <v>25</v>
      </c>
      <c r="Z9451">
        <v>6.2</v>
      </c>
      <c r="AA9451">
        <v>122.6</v>
      </c>
      <c r="AB9451">
        <v>10.5</v>
      </c>
      <c r="AC9451">
        <v>5</v>
      </c>
      <c r="AD9451">
        <v>0</v>
      </c>
      <c r="AE9451" t="s">
        <v>28435</v>
      </c>
      <c r="AF9451" t="s">
        <v>28436</v>
      </c>
      <c r="AG9451">
        <v>0.17</v>
      </c>
      <c r="AH9451" t="s">
        <v>36</v>
      </c>
      <c r="AI9451" t="s">
        <v>37</v>
      </c>
      <c r="AJ9451" t="s">
        <v>38</v>
      </c>
    </row>
    <row r="9452" spans="1:36" x14ac:dyDescent="0.25">
      <c r="A9452" t="s">
        <v>32</v>
      </c>
      <c r="B9452" t="s">
        <v>28437</v>
      </c>
      <c r="C9452">
        <f>YEAR(B9452)</f>
        <v>2025</v>
      </c>
      <c r="D9452">
        <v>73.400000000000006</v>
      </c>
      <c r="E9452">
        <v>60.8</v>
      </c>
      <c r="F9452">
        <v>66.3</v>
      </c>
      <c r="I9452">
        <v>73.400000000000006</v>
      </c>
      <c r="J9452">
        <v>60.8</v>
      </c>
      <c r="K9452">
        <v>66.3</v>
      </c>
      <c r="L9452">
        <v>49.8</v>
      </c>
      <c r="M9452">
        <v>56.7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31.1</v>
      </c>
      <c r="V9452">
        <v>20.8</v>
      </c>
      <c r="W9452">
        <v>180.9</v>
      </c>
      <c r="X9452">
        <v>1016.1</v>
      </c>
      <c r="Y9452">
        <v>25</v>
      </c>
      <c r="Z9452">
        <v>6.2</v>
      </c>
      <c r="AA9452">
        <v>121.5</v>
      </c>
      <c r="AB9452">
        <v>10.3</v>
      </c>
      <c r="AC9452">
        <v>5</v>
      </c>
      <c r="AD9452">
        <v>0</v>
      </c>
      <c r="AE9452" t="s">
        <v>28438</v>
      </c>
      <c r="AF9452" t="s">
        <v>28439</v>
      </c>
      <c r="AG9452">
        <v>0.21</v>
      </c>
      <c r="AH9452" t="s">
        <v>36</v>
      </c>
      <c r="AI9452" t="s">
        <v>37</v>
      </c>
      <c r="AJ9452" t="s">
        <v>38</v>
      </c>
    </row>
    <row r="9453" spans="1:36" x14ac:dyDescent="0.25">
      <c r="A9453" t="s">
        <v>32</v>
      </c>
      <c r="B9453" t="s">
        <v>28440</v>
      </c>
      <c r="C9453">
        <f>YEAR(B9453)</f>
        <v>2025</v>
      </c>
      <c r="D9453">
        <v>73.400000000000006</v>
      </c>
      <c r="E9453">
        <v>64.400000000000006</v>
      </c>
      <c r="F9453">
        <v>67.599999999999994</v>
      </c>
      <c r="I9453">
        <v>73.400000000000006</v>
      </c>
      <c r="J9453">
        <v>64.400000000000006</v>
      </c>
      <c r="K9453">
        <v>67.599999999999994</v>
      </c>
      <c r="L9453">
        <v>47.4</v>
      </c>
      <c r="M9453">
        <v>49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39.1</v>
      </c>
      <c r="V9453">
        <v>27.7</v>
      </c>
      <c r="W9453">
        <v>182.4</v>
      </c>
      <c r="X9453">
        <v>1015</v>
      </c>
      <c r="Y9453">
        <v>31.2</v>
      </c>
      <c r="Z9453">
        <v>6.2</v>
      </c>
      <c r="AA9453">
        <v>113.6</v>
      </c>
      <c r="AB9453">
        <v>9.8000000000000007</v>
      </c>
      <c r="AC9453">
        <v>4</v>
      </c>
      <c r="AD9453">
        <v>0</v>
      </c>
      <c r="AE9453" t="s">
        <v>28441</v>
      </c>
      <c r="AF9453" t="s">
        <v>28442</v>
      </c>
      <c r="AG9453">
        <v>0.24</v>
      </c>
      <c r="AH9453" t="s">
        <v>36</v>
      </c>
      <c r="AI9453" t="s">
        <v>37</v>
      </c>
      <c r="AJ9453" t="s">
        <v>38</v>
      </c>
    </row>
    <row r="9454" spans="1:36" x14ac:dyDescent="0.25">
      <c r="A9454" t="s">
        <v>32</v>
      </c>
      <c r="B9454" t="s">
        <v>28443</v>
      </c>
      <c r="C9454">
        <f>YEAR(B9454)</f>
        <v>2025</v>
      </c>
      <c r="D9454">
        <v>73.400000000000006</v>
      </c>
      <c r="E9454">
        <v>62.6</v>
      </c>
      <c r="F9454">
        <v>67.2</v>
      </c>
      <c r="I9454">
        <v>73.400000000000006</v>
      </c>
      <c r="J9454">
        <v>62.6</v>
      </c>
      <c r="K9454">
        <v>67.2</v>
      </c>
      <c r="L9454">
        <v>52.9</v>
      </c>
      <c r="M9454">
        <v>61.1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38.700000000000003</v>
      </c>
      <c r="V9454">
        <v>18.3</v>
      </c>
      <c r="W9454">
        <v>167.3</v>
      </c>
      <c r="X9454">
        <v>1014.4</v>
      </c>
      <c r="Y9454">
        <v>46.7</v>
      </c>
      <c r="Z9454">
        <v>6.2</v>
      </c>
      <c r="AA9454">
        <v>118.2</v>
      </c>
      <c r="AB9454">
        <v>10.199999999999999</v>
      </c>
      <c r="AC9454">
        <v>5</v>
      </c>
      <c r="AD9454">
        <v>0</v>
      </c>
      <c r="AE9454" t="s">
        <v>28444</v>
      </c>
      <c r="AF9454" t="s">
        <v>28445</v>
      </c>
      <c r="AG9454">
        <v>0.25</v>
      </c>
      <c r="AH9454" t="s">
        <v>36</v>
      </c>
      <c r="AI9454" t="s">
        <v>37</v>
      </c>
      <c r="AJ9454" t="s">
        <v>38</v>
      </c>
    </row>
    <row r="9455" spans="1:36" x14ac:dyDescent="0.25">
      <c r="A9455" t="s">
        <v>32</v>
      </c>
      <c r="B9455" t="s">
        <v>28446</v>
      </c>
      <c r="C9455">
        <f>YEAR(B9455)</f>
        <v>2025</v>
      </c>
      <c r="D9455">
        <v>69.8</v>
      </c>
      <c r="E9455">
        <v>55.4</v>
      </c>
      <c r="F9455">
        <v>62</v>
      </c>
      <c r="I9455">
        <v>69.8</v>
      </c>
      <c r="J9455">
        <v>55.4</v>
      </c>
      <c r="K9455">
        <v>62</v>
      </c>
      <c r="L9455">
        <v>50.8</v>
      </c>
      <c r="M9455">
        <v>69.400000000000006</v>
      </c>
      <c r="O9455">
        <v>0.248</v>
      </c>
      <c r="P9455">
        <v>100</v>
      </c>
      <c r="Q9455">
        <v>62.5</v>
      </c>
      <c r="R9455" t="s">
        <v>40</v>
      </c>
      <c r="S9455">
        <v>0</v>
      </c>
      <c r="T9455">
        <v>0</v>
      </c>
      <c r="U9455">
        <v>27.5</v>
      </c>
      <c r="V9455">
        <v>13.9</v>
      </c>
      <c r="W9455">
        <v>193</v>
      </c>
      <c r="X9455">
        <v>1010.3</v>
      </c>
      <c r="Y9455">
        <v>58.2</v>
      </c>
      <c r="Z9455">
        <v>6.1</v>
      </c>
      <c r="AA9455">
        <v>101.6</v>
      </c>
      <c r="AB9455">
        <v>8.6999999999999993</v>
      </c>
      <c r="AC9455">
        <v>5</v>
      </c>
      <c r="AD9455">
        <v>0</v>
      </c>
      <c r="AE9455" t="s">
        <v>28447</v>
      </c>
      <c r="AF9455" t="s">
        <v>28448</v>
      </c>
      <c r="AG9455">
        <v>0.31</v>
      </c>
      <c r="AH9455" t="s">
        <v>56</v>
      </c>
      <c r="AI9455" t="s">
        <v>111</v>
      </c>
      <c r="AJ9455" t="s">
        <v>40</v>
      </c>
    </row>
    <row r="9456" spans="1:36" x14ac:dyDescent="0.25">
      <c r="A9456" t="s">
        <v>32</v>
      </c>
      <c r="B9456" t="s">
        <v>28449</v>
      </c>
      <c r="C9456">
        <f>YEAR(B9456)</f>
        <v>2025</v>
      </c>
      <c r="D9456">
        <v>68</v>
      </c>
      <c r="E9456">
        <v>55.4</v>
      </c>
      <c r="F9456">
        <v>61.6</v>
      </c>
      <c r="I9456">
        <v>68</v>
      </c>
      <c r="J9456">
        <v>55.4</v>
      </c>
      <c r="K9456">
        <v>61.6</v>
      </c>
      <c r="L9456">
        <v>47.2</v>
      </c>
      <c r="M9456">
        <v>59.8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27.3</v>
      </c>
      <c r="V9456">
        <v>19.7</v>
      </c>
      <c r="W9456">
        <v>247.3</v>
      </c>
      <c r="X9456">
        <v>1015.1</v>
      </c>
      <c r="Y9456">
        <v>31.2</v>
      </c>
      <c r="Z9456">
        <v>6.2</v>
      </c>
      <c r="AA9456">
        <v>112.1</v>
      </c>
      <c r="AB9456">
        <v>9.6999999999999993</v>
      </c>
      <c r="AC9456">
        <v>5</v>
      </c>
      <c r="AD9456">
        <v>0</v>
      </c>
      <c r="AE9456" t="s">
        <v>28450</v>
      </c>
      <c r="AF9456" t="s">
        <v>28451</v>
      </c>
      <c r="AG9456">
        <v>0.35</v>
      </c>
      <c r="AH9456" t="s">
        <v>36</v>
      </c>
      <c r="AI9456" t="s">
        <v>37</v>
      </c>
      <c r="AJ9456" t="s">
        <v>38</v>
      </c>
    </row>
    <row r="9457" spans="1:36" x14ac:dyDescent="0.25">
      <c r="A9457" t="s">
        <v>32</v>
      </c>
      <c r="B9457" t="s">
        <v>28452</v>
      </c>
      <c r="C9457">
        <f>YEAR(B9457)</f>
        <v>2025</v>
      </c>
      <c r="D9457">
        <v>68</v>
      </c>
      <c r="E9457">
        <v>53.1</v>
      </c>
      <c r="F9457">
        <v>61</v>
      </c>
      <c r="I9457">
        <v>68</v>
      </c>
      <c r="J9457">
        <v>53.1</v>
      </c>
      <c r="K9457">
        <v>61</v>
      </c>
      <c r="L9457">
        <v>48.4</v>
      </c>
      <c r="M9457">
        <v>63.9</v>
      </c>
      <c r="O9457">
        <v>4.0000000000000001E-3</v>
      </c>
      <c r="P9457">
        <v>100</v>
      </c>
      <c r="Q9457">
        <v>4.17</v>
      </c>
      <c r="R9457" t="s">
        <v>40</v>
      </c>
      <c r="S9457">
        <v>0</v>
      </c>
      <c r="T9457">
        <v>0</v>
      </c>
      <c r="U9457">
        <v>21</v>
      </c>
      <c r="V9457">
        <v>16.100000000000001</v>
      </c>
      <c r="W9457">
        <v>251.3</v>
      </c>
      <c r="X9457">
        <v>1019.3</v>
      </c>
      <c r="Y9457">
        <v>43.8</v>
      </c>
      <c r="Z9457">
        <v>6.2</v>
      </c>
      <c r="AA9457">
        <v>112.3</v>
      </c>
      <c r="AB9457">
        <v>9.8000000000000007</v>
      </c>
      <c r="AC9457">
        <v>5</v>
      </c>
      <c r="AD9457">
        <v>0</v>
      </c>
      <c r="AE9457" t="s">
        <v>28453</v>
      </c>
      <c r="AF9457" t="s">
        <v>28454</v>
      </c>
      <c r="AG9457">
        <v>0.38</v>
      </c>
      <c r="AH9457" t="s">
        <v>56</v>
      </c>
      <c r="AI9457" t="s">
        <v>78</v>
      </c>
      <c r="AJ9457" t="s">
        <v>40</v>
      </c>
    </row>
    <row r="9458" spans="1:36" x14ac:dyDescent="0.25">
      <c r="A9458" t="s">
        <v>32</v>
      </c>
      <c r="B9458" t="s">
        <v>28455</v>
      </c>
      <c r="C9458">
        <f>YEAR(B9458)</f>
        <v>2025</v>
      </c>
      <c r="D9458">
        <v>68</v>
      </c>
      <c r="E9458">
        <v>51.8</v>
      </c>
      <c r="F9458">
        <v>59</v>
      </c>
      <c r="I9458">
        <v>68</v>
      </c>
      <c r="J9458">
        <v>51.8</v>
      </c>
      <c r="K9458">
        <v>59</v>
      </c>
      <c r="L9458">
        <v>50</v>
      </c>
      <c r="M9458">
        <v>73.3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14.3</v>
      </c>
      <c r="V9458">
        <v>10.3</v>
      </c>
      <c r="W9458">
        <v>168.7</v>
      </c>
      <c r="X9458">
        <v>1020.9</v>
      </c>
      <c r="Y9458">
        <v>25.6</v>
      </c>
      <c r="Z9458">
        <v>6.2</v>
      </c>
      <c r="AA9458">
        <v>120.7</v>
      </c>
      <c r="AB9458">
        <v>10.3</v>
      </c>
      <c r="AC9458">
        <v>5</v>
      </c>
      <c r="AD9458">
        <v>0</v>
      </c>
      <c r="AE9458" t="s">
        <v>28456</v>
      </c>
      <c r="AF9458" t="s">
        <v>28457</v>
      </c>
      <c r="AG9458">
        <v>0.41</v>
      </c>
      <c r="AH9458" t="s">
        <v>36</v>
      </c>
      <c r="AI9458" t="s">
        <v>37</v>
      </c>
      <c r="AJ9458" t="s">
        <v>38</v>
      </c>
    </row>
    <row r="9459" spans="1:36" x14ac:dyDescent="0.25">
      <c r="A9459" t="s">
        <v>32</v>
      </c>
      <c r="B9459" t="s">
        <v>28458</v>
      </c>
      <c r="C9459">
        <f>YEAR(B9459)</f>
        <v>2025</v>
      </c>
      <c r="D9459">
        <v>69.8</v>
      </c>
      <c r="E9459">
        <v>51.8</v>
      </c>
      <c r="F9459">
        <v>60.4</v>
      </c>
      <c r="I9459">
        <v>69.8</v>
      </c>
      <c r="J9459">
        <v>51.8</v>
      </c>
      <c r="K9459">
        <v>60.4</v>
      </c>
      <c r="L9459">
        <v>51.7</v>
      </c>
      <c r="M9459">
        <v>74.5</v>
      </c>
      <c r="O9459">
        <v>0.108</v>
      </c>
      <c r="P9459">
        <v>100</v>
      </c>
      <c r="Q9459">
        <v>41.67</v>
      </c>
      <c r="R9459" t="s">
        <v>40</v>
      </c>
      <c r="S9459">
        <v>0</v>
      </c>
      <c r="T9459">
        <v>0</v>
      </c>
      <c r="U9459">
        <v>17.399999999999999</v>
      </c>
      <c r="V9459">
        <v>17.2</v>
      </c>
      <c r="W9459">
        <v>168.8</v>
      </c>
      <c r="X9459">
        <v>1018.7</v>
      </c>
      <c r="Y9459">
        <v>59.7</v>
      </c>
      <c r="Z9459">
        <v>6.1</v>
      </c>
      <c r="AA9459">
        <v>81.7</v>
      </c>
      <c r="AB9459">
        <v>7.2</v>
      </c>
      <c r="AC9459">
        <v>4</v>
      </c>
      <c r="AD9459">
        <v>0</v>
      </c>
      <c r="AE9459" t="s">
        <v>28459</v>
      </c>
      <c r="AF9459" t="s">
        <v>28460</v>
      </c>
      <c r="AG9459">
        <v>0.45</v>
      </c>
      <c r="AH9459" t="s">
        <v>56</v>
      </c>
      <c r="AI9459" t="s">
        <v>101</v>
      </c>
      <c r="AJ9459" t="s">
        <v>40</v>
      </c>
    </row>
    <row r="9460" spans="1:36" x14ac:dyDescent="0.25">
      <c r="A9460" t="s">
        <v>32</v>
      </c>
      <c r="B9460" t="s">
        <v>28461</v>
      </c>
      <c r="C9460">
        <f>YEAR(B9460)</f>
        <v>2025</v>
      </c>
      <c r="D9460">
        <v>68</v>
      </c>
      <c r="E9460">
        <v>54.2</v>
      </c>
      <c r="F9460">
        <v>61.1</v>
      </c>
      <c r="I9460">
        <v>68</v>
      </c>
      <c r="J9460">
        <v>54.2</v>
      </c>
      <c r="K9460">
        <v>61.1</v>
      </c>
      <c r="L9460">
        <v>56.1</v>
      </c>
      <c r="M9460">
        <v>84.9</v>
      </c>
      <c r="O9460">
        <v>8.7999999999999995E-2</v>
      </c>
      <c r="P9460">
        <v>100</v>
      </c>
      <c r="Q9460">
        <v>45.83</v>
      </c>
      <c r="R9460" t="s">
        <v>40</v>
      </c>
      <c r="S9460">
        <v>0</v>
      </c>
      <c r="T9460">
        <v>0</v>
      </c>
      <c r="U9460">
        <v>32</v>
      </c>
      <c r="V9460">
        <v>18.3</v>
      </c>
      <c r="W9460">
        <v>157.80000000000001</v>
      </c>
      <c r="X9460">
        <v>1013.2</v>
      </c>
      <c r="Y9460">
        <v>88.1</v>
      </c>
      <c r="Z9460">
        <v>6</v>
      </c>
      <c r="AA9460">
        <v>104.6</v>
      </c>
      <c r="AB9460">
        <v>9.1</v>
      </c>
      <c r="AC9460">
        <v>5</v>
      </c>
      <c r="AD9460">
        <v>0</v>
      </c>
      <c r="AE9460" t="s">
        <v>28462</v>
      </c>
      <c r="AF9460" t="s">
        <v>28463</v>
      </c>
      <c r="AG9460">
        <v>0.48</v>
      </c>
      <c r="AH9460" t="s">
        <v>56</v>
      </c>
      <c r="AI9460" t="s">
        <v>101</v>
      </c>
      <c r="AJ9460" t="s">
        <v>40</v>
      </c>
    </row>
    <row r="9461" spans="1:36" x14ac:dyDescent="0.25">
      <c r="A9461" t="s">
        <v>32</v>
      </c>
      <c r="B9461" t="s">
        <v>28464</v>
      </c>
      <c r="C9461">
        <f>YEAR(B9461)</f>
        <v>2025</v>
      </c>
      <c r="D9461">
        <v>68</v>
      </c>
      <c r="E9461">
        <v>55.4</v>
      </c>
      <c r="F9461">
        <v>60.6</v>
      </c>
      <c r="I9461">
        <v>68</v>
      </c>
      <c r="J9461">
        <v>55.4</v>
      </c>
      <c r="K9461">
        <v>60.6</v>
      </c>
      <c r="L9461">
        <v>52.4</v>
      </c>
      <c r="M9461">
        <v>74.900000000000006</v>
      </c>
      <c r="O9461">
        <v>0.77600000000000002</v>
      </c>
      <c r="P9461">
        <v>100</v>
      </c>
      <c r="Q9461">
        <v>41.67</v>
      </c>
      <c r="R9461" t="s">
        <v>40</v>
      </c>
      <c r="S9461">
        <v>0</v>
      </c>
      <c r="T9461">
        <v>0</v>
      </c>
      <c r="U9461">
        <v>29.5</v>
      </c>
      <c r="V9461">
        <v>18.3</v>
      </c>
      <c r="W9461">
        <v>183.7</v>
      </c>
      <c r="X9461">
        <v>1004.3</v>
      </c>
      <c r="Y9461">
        <v>74.2</v>
      </c>
      <c r="Z9461">
        <v>6.1</v>
      </c>
      <c r="AA9461">
        <v>92.6</v>
      </c>
      <c r="AB9461">
        <v>8</v>
      </c>
      <c r="AC9461">
        <v>4</v>
      </c>
      <c r="AD9461">
        <v>0</v>
      </c>
      <c r="AE9461" t="s">
        <v>28465</v>
      </c>
      <c r="AF9461" t="s">
        <v>28466</v>
      </c>
      <c r="AG9461">
        <v>0.5</v>
      </c>
      <c r="AH9461" t="s">
        <v>56</v>
      </c>
      <c r="AI9461" t="s">
        <v>1166</v>
      </c>
      <c r="AJ9461" t="s">
        <v>40</v>
      </c>
    </row>
    <row r="9462" spans="1:36" x14ac:dyDescent="0.25">
      <c r="A9462" t="s">
        <v>32</v>
      </c>
      <c r="B9462" t="s">
        <v>28467</v>
      </c>
      <c r="C9462">
        <f>YEAR(B9462)</f>
        <v>2025</v>
      </c>
      <c r="D9462">
        <v>64.400000000000006</v>
      </c>
      <c r="E9462">
        <v>53.6</v>
      </c>
      <c r="F9462">
        <v>58.9</v>
      </c>
      <c r="I9462">
        <v>64.400000000000006</v>
      </c>
      <c r="J9462">
        <v>53.6</v>
      </c>
      <c r="K9462">
        <v>58.9</v>
      </c>
      <c r="L9462">
        <v>51.3</v>
      </c>
      <c r="M9462">
        <v>76.2</v>
      </c>
      <c r="O9462">
        <v>0.13200000000000001</v>
      </c>
      <c r="P9462">
        <v>100</v>
      </c>
      <c r="Q9462">
        <v>66.67</v>
      </c>
      <c r="R9462" t="s">
        <v>40</v>
      </c>
      <c r="S9462">
        <v>0</v>
      </c>
      <c r="T9462">
        <v>0</v>
      </c>
      <c r="U9462">
        <v>15.2</v>
      </c>
      <c r="V9462">
        <v>19.600000000000001</v>
      </c>
      <c r="W9462">
        <v>192.6</v>
      </c>
      <c r="X9462">
        <v>1005.8</v>
      </c>
      <c r="Y9462">
        <v>68.8</v>
      </c>
      <c r="Z9462">
        <v>6.2</v>
      </c>
      <c r="AA9462">
        <v>72.2</v>
      </c>
      <c r="AB9462">
        <v>6.2</v>
      </c>
      <c r="AC9462">
        <v>4</v>
      </c>
      <c r="AD9462">
        <v>0</v>
      </c>
      <c r="AE9462" t="s">
        <v>28468</v>
      </c>
      <c r="AF9462" t="s">
        <v>28469</v>
      </c>
      <c r="AG9462">
        <v>0.55000000000000004</v>
      </c>
      <c r="AH9462" t="s">
        <v>56</v>
      </c>
      <c r="AI9462" t="s">
        <v>111</v>
      </c>
      <c r="AJ9462" t="s">
        <v>40</v>
      </c>
    </row>
    <row r="9463" spans="1:36" x14ac:dyDescent="0.25">
      <c r="A9463" t="s">
        <v>32</v>
      </c>
      <c r="B9463" t="s">
        <v>28470</v>
      </c>
      <c r="C9463">
        <f>YEAR(B9463)</f>
        <v>2025</v>
      </c>
      <c r="D9463">
        <v>66.2</v>
      </c>
      <c r="E9463">
        <v>52.4</v>
      </c>
      <c r="F9463">
        <v>58.1</v>
      </c>
      <c r="I9463">
        <v>66.2</v>
      </c>
      <c r="J9463">
        <v>52.4</v>
      </c>
      <c r="K9463">
        <v>58.1</v>
      </c>
      <c r="L9463">
        <v>52.4</v>
      </c>
      <c r="M9463">
        <v>81.900000000000006</v>
      </c>
      <c r="O9463">
        <v>0.26100000000000001</v>
      </c>
      <c r="P9463">
        <v>100</v>
      </c>
      <c r="Q9463">
        <v>33.33</v>
      </c>
      <c r="R9463" t="s">
        <v>40</v>
      </c>
      <c r="S9463">
        <v>0</v>
      </c>
      <c r="T9463">
        <v>0</v>
      </c>
      <c r="U9463">
        <v>16.8</v>
      </c>
      <c r="V9463">
        <v>10.3</v>
      </c>
      <c r="W9463">
        <v>191.8</v>
      </c>
      <c r="X9463">
        <v>1008.6</v>
      </c>
      <c r="Y9463">
        <v>67.599999999999994</v>
      </c>
      <c r="Z9463">
        <v>6.2</v>
      </c>
      <c r="AA9463">
        <v>91.5</v>
      </c>
      <c r="AB9463">
        <v>8</v>
      </c>
      <c r="AC9463">
        <v>4</v>
      </c>
      <c r="AD9463">
        <v>0</v>
      </c>
      <c r="AE9463" t="s">
        <v>28471</v>
      </c>
      <c r="AF9463" t="s">
        <v>28472</v>
      </c>
      <c r="AG9463">
        <v>0.57999999999999996</v>
      </c>
      <c r="AH9463" t="s">
        <v>56</v>
      </c>
      <c r="AI9463" t="s">
        <v>101</v>
      </c>
      <c r="AJ9463" t="s">
        <v>40</v>
      </c>
    </row>
    <row r="9464" spans="1:36" x14ac:dyDescent="0.25">
      <c r="A9464" t="s">
        <v>32</v>
      </c>
      <c r="B9464" t="s">
        <v>28473</v>
      </c>
      <c r="C9464">
        <f>YEAR(B9464)</f>
        <v>2025</v>
      </c>
      <c r="D9464">
        <v>64.400000000000006</v>
      </c>
      <c r="E9464">
        <v>55.4</v>
      </c>
      <c r="F9464">
        <v>59.7</v>
      </c>
      <c r="I9464">
        <v>64.400000000000006</v>
      </c>
      <c r="J9464">
        <v>55.4</v>
      </c>
      <c r="K9464">
        <v>59.7</v>
      </c>
      <c r="L9464">
        <v>54.3</v>
      </c>
      <c r="M9464">
        <v>82.8</v>
      </c>
      <c r="O9464">
        <v>0.13200000000000001</v>
      </c>
      <c r="P9464">
        <v>100</v>
      </c>
      <c r="Q9464">
        <v>70.83</v>
      </c>
      <c r="R9464" t="s">
        <v>40</v>
      </c>
      <c r="S9464">
        <v>0</v>
      </c>
      <c r="T9464">
        <v>0</v>
      </c>
      <c r="U9464">
        <v>22.4</v>
      </c>
      <c r="V9464">
        <v>18.3</v>
      </c>
      <c r="W9464">
        <v>328.5</v>
      </c>
      <c r="X9464">
        <v>1013</v>
      </c>
      <c r="Y9464">
        <v>80.8</v>
      </c>
      <c r="Z9464">
        <v>6.1</v>
      </c>
      <c r="AA9464">
        <v>84.4</v>
      </c>
      <c r="AB9464">
        <v>7.4</v>
      </c>
      <c r="AC9464">
        <v>4</v>
      </c>
      <c r="AD9464">
        <v>0</v>
      </c>
      <c r="AE9464" t="s">
        <v>28474</v>
      </c>
      <c r="AF9464" t="s">
        <v>28475</v>
      </c>
      <c r="AG9464">
        <v>0.61</v>
      </c>
      <c r="AH9464" t="s">
        <v>56</v>
      </c>
      <c r="AI9464" t="s">
        <v>101</v>
      </c>
      <c r="AJ9464" t="s">
        <v>40</v>
      </c>
    </row>
    <row r="9465" spans="1:36" x14ac:dyDescent="0.25">
      <c r="A9465" t="s">
        <v>32</v>
      </c>
      <c r="B9465" t="s">
        <v>28476</v>
      </c>
      <c r="C9465">
        <f>YEAR(B9465)</f>
        <v>2025</v>
      </c>
      <c r="D9465">
        <v>62.6</v>
      </c>
      <c r="E9465">
        <v>59</v>
      </c>
      <c r="F9465">
        <v>61</v>
      </c>
      <c r="I9465">
        <v>62.6</v>
      </c>
      <c r="J9465">
        <v>59</v>
      </c>
      <c r="K9465">
        <v>61</v>
      </c>
      <c r="L9465">
        <v>50.6</v>
      </c>
      <c r="M9465">
        <v>68.900000000000006</v>
      </c>
      <c r="O9465">
        <v>5.6000000000000001E-2</v>
      </c>
      <c r="P9465">
        <v>100</v>
      </c>
      <c r="Q9465">
        <v>54.17</v>
      </c>
      <c r="R9465" t="s">
        <v>40</v>
      </c>
      <c r="S9465">
        <v>0</v>
      </c>
      <c r="T9465">
        <v>0</v>
      </c>
      <c r="U9465">
        <v>37.799999999999997</v>
      </c>
      <c r="V9465">
        <v>25.3</v>
      </c>
      <c r="W9465">
        <v>335.2</v>
      </c>
      <c r="X9465">
        <v>1019.6</v>
      </c>
      <c r="Y9465">
        <v>74.8</v>
      </c>
      <c r="Z9465">
        <v>6.1</v>
      </c>
      <c r="AA9465">
        <v>110.5</v>
      </c>
      <c r="AB9465">
        <v>9.6</v>
      </c>
      <c r="AC9465">
        <v>5</v>
      </c>
      <c r="AD9465">
        <v>0</v>
      </c>
      <c r="AE9465" t="s">
        <v>28477</v>
      </c>
      <c r="AF9465" t="s">
        <v>28478</v>
      </c>
      <c r="AG9465">
        <v>0.65</v>
      </c>
      <c r="AH9465" t="s">
        <v>56</v>
      </c>
      <c r="AI9465" t="s">
        <v>111</v>
      </c>
      <c r="AJ9465" t="s">
        <v>40</v>
      </c>
    </row>
    <row r="9466" spans="1:36" x14ac:dyDescent="0.25">
      <c r="A9466" t="s">
        <v>32</v>
      </c>
      <c r="B9466" t="s">
        <v>28479</v>
      </c>
      <c r="C9466">
        <f>YEAR(B9466)</f>
        <v>2025</v>
      </c>
      <c r="D9466">
        <v>64.400000000000006</v>
      </c>
      <c r="E9466">
        <v>58.4</v>
      </c>
      <c r="F9466">
        <v>60.6</v>
      </c>
      <c r="I9466">
        <v>64.400000000000006</v>
      </c>
      <c r="J9466">
        <v>58.4</v>
      </c>
      <c r="K9466">
        <v>60.6</v>
      </c>
      <c r="L9466">
        <v>49.7</v>
      </c>
      <c r="M9466">
        <v>67.599999999999994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30.9</v>
      </c>
      <c r="V9466">
        <v>23</v>
      </c>
      <c r="W9466">
        <v>322.7</v>
      </c>
      <c r="X9466">
        <v>1020.5</v>
      </c>
      <c r="Y9466">
        <v>67.2</v>
      </c>
      <c r="Z9466">
        <v>6.2</v>
      </c>
      <c r="AA9466">
        <v>101.6</v>
      </c>
      <c r="AB9466">
        <v>9</v>
      </c>
      <c r="AC9466">
        <v>4</v>
      </c>
      <c r="AD9466">
        <v>0</v>
      </c>
      <c r="AE9466" t="s">
        <v>28480</v>
      </c>
      <c r="AF9466" t="s">
        <v>28481</v>
      </c>
      <c r="AG9466">
        <v>0.68</v>
      </c>
      <c r="AH9466" t="s">
        <v>36</v>
      </c>
      <c r="AI9466" t="s">
        <v>37</v>
      </c>
      <c r="AJ9466" t="s">
        <v>38</v>
      </c>
    </row>
    <row r="9467" spans="1:36" x14ac:dyDescent="0.25">
      <c r="A9467" t="s">
        <v>32</v>
      </c>
      <c r="B9467" t="s">
        <v>28482</v>
      </c>
      <c r="C9467">
        <f>YEAR(B9467)</f>
        <v>2025</v>
      </c>
      <c r="D9467">
        <v>62.6</v>
      </c>
      <c r="E9467">
        <v>53.7</v>
      </c>
      <c r="F9467">
        <v>61.4</v>
      </c>
      <c r="I9467">
        <v>62.6</v>
      </c>
      <c r="J9467">
        <v>53.7</v>
      </c>
      <c r="K9467">
        <v>61.4</v>
      </c>
      <c r="L9467">
        <v>51</v>
      </c>
      <c r="M9467">
        <v>68.8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28.6</v>
      </c>
      <c r="V9467">
        <v>16.100000000000001</v>
      </c>
      <c r="W9467">
        <v>317.89999999999998</v>
      </c>
      <c r="X9467">
        <v>1019.3</v>
      </c>
      <c r="Y9467">
        <v>54</v>
      </c>
      <c r="Z9467">
        <v>6.2</v>
      </c>
      <c r="AA9467">
        <v>101.2</v>
      </c>
      <c r="AB9467">
        <v>8.8000000000000007</v>
      </c>
      <c r="AC9467">
        <v>4</v>
      </c>
      <c r="AD9467">
        <v>0</v>
      </c>
      <c r="AE9467" t="s">
        <v>28483</v>
      </c>
      <c r="AF9467" t="s">
        <v>28484</v>
      </c>
      <c r="AG9467">
        <v>0.75</v>
      </c>
      <c r="AH9467" t="s">
        <v>36</v>
      </c>
      <c r="AI9467" t="s">
        <v>37</v>
      </c>
      <c r="AJ9467" t="s">
        <v>38</v>
      </c>
    </row>
    <row r="9468" spans="1:36" x14ac:dyDescent="0.25">
      <c r="A9468" t="s">
        <v>32</v>
      </c>
      <c r="B9468" t="s">
        <v>28485</v>
      </c>
      <c r="C9468">
        <f>YEAR(B9468)</f>
        <v>2025</v>
      </c>
      <c r="D9468">
        <v>64.400000000000006</v>
      </c>
      <c r="E9468">
        <v>53.7</v>
      </c>
      <c r="F9468">
        <v>61.3</v>
      </c>
      <c r="I9468">
        <v>64.400000000000006</v>
      </c>
      <c r="J9468">
        <v>53.7</v>
      </c>
      <c r="K9468">
        <v>61.3</v>
      </c>
      <c r="L9468">
        <v>52</v>
      </c>
      <c r="M9468">
        <v>71.8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21</v>
      </c>
      <c r="V9468">
        <v>13.9</v>
      </c>
      <c r="W9468">
        <v>322.5</v>
      </c>
      <c r="X9468">
        <v>1018.9</v>
      </c>
      <c r="Y9468">
        <v>49.9</v>
      </c>
      <c r="Z9468">
        <v>6.2</v>
      </c>
      <c r="AA9468">
        <v>110.2</v>
      </c>
      <c r="AB9468">
        <v>9.4</v>
      </c>
      <c r="AC9468">
        <v>5</v>
      </c>
      <c r="AD9468">
        <v>0</v>
      </c>
      <c r="AE9468" t="s">
        <v>28486</v>
      </c>
      <c r="AF9468" t="s">
        <v>28487</v>
      </c>
      <c r="AG9468">
        <v>0.75</v>
      </c>
      <c r="AH9468" t="s">
        <v>36</v>
      </c>
      <c r="AI9468" t="s">
        <v>37</v>
      </c>
      <c r="AJ9468" t="s">
        <v>38</v>
      </c>
    </row>
    <row r="9469" spans="1:36" x14ac:dyDescent="0.25">
      <c r="A9469" t="s">
        <v>32</v>
      </c>
      <c r="B9469" t="s">
        <v>28488</v>
      </c>
      <c r="C9469">
        <f>YEAR(B9469)</f>
        <v>2025</v>
      </c>
      <c r="D9469">
        <v>66.2</v>
      </c>
      <c r="E9469">
        <v>55.4</v>
      </c>
      <c r="F9469">
        <v>60.3</v>
      </c>
      <c r="I9469">
        <v>66.2</v>
      </c>
      <c r="J9469">
        <v>55.4</v>
      </c>
      <c r="K9469">
        <v>60.3</v>
      </c>
      <c r="L9469">
        <v>53.2</v>
      </c>
      <c r="M9469">
        <v>77.599999999999994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22.1</v>
      </c>
      <c r="V9469">
        <v>13.9</v>
      </c>
      <c r="W9469">
        <v>333.7</v>
      </c>
      <c r="X9469">
        <v>1021.3</v>
      </c>
      <c r="Y9469">
        <v>64.099999999999994</v>
      </c>
      <c r="Z9469">
        <v>6.2</v>
      </c>
      <c r="AA9469">
        <v>93.1</v>
      </c>
      <c r="AB9469">
        <v>7.9</v>
      </c>
      <c r="AC9469">
        <v>4</v>
      </c>
      <c r="AD9469">
        <v>0</v>
      </c>
      <c r="AE9469" t="s">
        <v>28489</v>
      </c>
      <c r="AF9469" t="s">
        <v>28490</v>
      </c>
      <c r="AG9469">
        <v>0.78</v>
      </c>
      <c r="AH9469" t="s">
        <v>36</v>
      </c>
      <c r="AI9469" t="s">
        <v>37</v>
      </c>
      <c r="AJ9469" t="s">
        <v>38</v>
      </c>
    </row>
    <row r="9470" spans="1:36" x14ac:dyDescent="0.25">
      <c r="A9470" t="s">
        <v>32</v>
      </c>
      <c r="B9470" t="s">
        <v>28491</v>
      </c>
      <c r="C9470">
        <f>YEAR(B9470)</f>
        <v>2025</v>
      </c>
      <c r="D9470">
        <v>62.6</v>
      </c>
      <c r="E9470">
        <v>59</v>
      </c>
      <c r="F9470">
        <v>60.9</v>
      </c>
      <c r="I9470">
        <v>62.6</v>
      </c>
      <c r="J9470">
        <v>59</v>
      </c>
      <c r="K9470">
        <v>60.9</v>
      </c>
      <c r="L9470">
        <v>50.9</v>
      </c>
      <c r="M9470">
        <v>69.8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28.6</v>
      </c>
      <c r="V9470">
        <v>16.100000000000001</v>
      </c>
      <c r="W9470">
        <v>326.8</v>
      </c>
      <c r="X9470">
        <v>1023.3</v>
      </c>
      <c r="Y9470">
        <v>72.7</v>
      </c>
      <c r="Z9470">
        <v>6.2</v>
      </c>
      <c r="AA9470">
        <v>101.1</v>
      </c>
      <c r="AB9470">
        <v>8.9</v>
      </c>
      <c r="AC9470">
        <v>4</v>
      </c>
      <c r="AD9470">
        <v>0</v>
      </c>
      <c r="AE9470" t="s">
        <v>28492</v>
      </c>
      <c r="AF9470" t="s">
        <v>28493</v>
      </c>
      <c r="AG9470">
        <v>0.81</v>
      </c>
      <c r="AH9470" t="s">
        <v>36</v>
      </c>
      <c r="AI9470" t="s">
        <v>37</v>
      </c>
      <c r="AJ9470" t="s">
        <v>38</v>
      </c>
    </row>
    <row r="9471" spans="1:36" x14ac:dyDescent="0.25">
      <c r="A9471" t="s">
        <v>32</v>
      </c>
      <c r="B9471" t="s">
        <v>28494</v>
      </c>
      <c r="C9471">
        <f>YEAR(B9471)</f>
        <v>2025</v>
      </c>
      <c r="D9471">
        <v>62.6</v>
      </c>
      <c r="E9471">
        <v>59</v>
      </c>
      <c r="F9471">
        <v>60.7</v>
      </c>
      <c r="I9471">
        <v>62.6</v>
      </c>
      <c r="J9471">
        <v>59</v>
      </c>
      <c r="K9471">
        <v>60.7</v>
      </c>
      <c r="L9471">
        <v>47.9</v>
      </c>
      <c r="M9471">
        <v>63</v>
      </c>
      <c r="O9471">
        <v>4.0000000000000001E-3</v>
      </c>
      <c r="P9471">
        <v>100</v>
      </c>
      <c r="Q9471">
        <v>4.17</v>
      </c>
      <c r="R9471" t="s">
        <v>40</v>
      </c>
      <c r="S9471">
        <v>0</v>
      </c>
      <c r="T9471">
        <v>0</v>
      </c>
      <c r="U9471">
        <v>35.799999999999997</v>
      </c>
      <c r="V9471">
        <v>21.9</v>
      </c>
      <c r="W9471">
        <v>330.4</v>
      </c>
      <c r="X9471">
        <v>1023.4</v>
      </c>
      <c r="Y9471">
        <v>60.4</v>
      </c>
      <c r="Z9471">
        <v>6.2</v>
      </c>
      <c r="AA9471">
        <v>110.3</v>
      </c>
      <c r="AB9471">
        <v>9.4</v>
      </c>
      <c r="AC9471">
        <v>5</v>
      </c>
      <c r="AD9471">
        <v>0</v>
      </c>
      <c r="AE9471" t="s">
        <v>28495</v>
      </c>
      <c r="AF9471" t="s">
        <v>28496</v>
      </c>
      <c r="AG9471">
        <v>0.85</v>
      </c>
      <c r="AH9471" t="s">
        <v>56</v>
      </c>
      <c r="AI9471" t="s">
        <v>78</v>
      </c>
      <c r="AJ9471" t="s">
        <v>40</v>
      </c>
    </row>
    <row r="9472" spans="1:36" x14ac:dyDescent="0.25">
      <c r="A9472" t="s">
        <v>32</v>
      </c>
      <c r="B9472" t="s">
        <v>28497</v>
      </c>
      <c r="C9472">
        <f>YEAR(B9472)</f>
        <v>2025</v>
      </c>
      <c r="D9472">
        <v>62.6</v>
      </c>
      <c r="E9472">
        <v>57.2</v>
      </c>
      <c r="F9472">
        <v>59.8</v>
      </c>
      <c r="I9472">
        <v>62.6</v>
      </c>
      <c r="J9472">
        <v>57.2</v>
      </c>
      <c r="K9472">
        <v>59.8</v>
      </c>
      <c r="L9472">
        <v>46.1</v>
      </c>
      <c r="M9472">
        <v>60.7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25.3</v>
      </c>
      <c r="V9472">
        <v>18.3</v>
      </c>
      <c r="W9472">
        <v>321.2</v>
      </c>
      <c r="X9472">
        <v>1023.6</v>
      </c>
      <c r="Y9472">
        <v>52.6</v>
      </c>
      <c r="Z9472">
        <v>6.2</v>
      </c>
      <c r="AA9472">
        <v>123.9</v>
      </c>
      <c r="AB9472">
        <v>10.7</v>
      </c>
      <c r="AC9472">
        <v>5</v>
      </c>
      <c r="AD9472">
        <v>0</v>
      </c>
      <c r="AE9472" t="s">
        <v>28498</v>
      </c>
      <c r="AF9472" t="s">
        <v>28499</v>
      </c>
      <c r="AG9472">
        <v>0.88</v>
      </c>
      <c r="AH9472" t="s">
        <v>36</v>
      </c>
      <c r="AI9472" t="s">
        <v>37</v>
      </c>
      <c r="AJ9472" t="s">
        <v>38</v>
      </c>
    </row>
    <row r="9473" spans="1:36" x14ac:dyDescent="0.25">
      <c r="A9473" t="s">
        <v>32</v>
      </c>
      <c r="B9473" t="s">
        <v>28500</v>
      </c>
      <c r="C9473">
        <f>YEAR(B9473)</f>
        <v>2025</v>
      </c>
      <c r="D9473">
        <v>66.2</v>
      </c>
      <c r="E9473">
        <v>55.4</v>
      </c>
      <c r="F9473">
        <v>60.4</v>
      </c>
      <c r="I9473">
        <v>66.2</v>
      </c>
      <c r="J9473">
        <v>55.4</v>
      </c>
      <c r="K9473">
        <v>60.4</v>
      </c>
      <c r="L9473">
        <v>50</v>
      </c>
      <c r="M9473">
        <v>69.099999999999994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14.8</v>
      </c>
      <c r="V9473">
        <v>9.1999999999999993</v>
      </c>
      <c r="W9473">
        <v>297.89999999999998</v>
      </c>
      <c r="X9473">
        <v>1024.5999999999999</v>
      </c>
      <c r="Y9473">
        <v>41.8</v>
      </c>
      <c r="Z9473">
        <v>6.2</v>
      </c>
      <c r="AA9473">
        <v>121.9</v>
      </c>
      <c r="AB9473">
        <v>10.5</v>
      </c>
      <c r="AC9473">
        <v>5</v>
      </c>
      <c r="AD9473">
        <v>0</v>
      </c>
      <c r="AE9473" t="s">
        <v>28501</v>
      </c>
      <c r="AF9473" t="s">
        <v>28502</v>
      </c>
      <c r="AG9473">
        <v>0.91</v>
      </c>
      <c r="AH9473" t="s">
        <v>36</v>
      </c>
      <c r="AI9473" t="s">
        <v>37</v>
      </c>
      <c r="AJ9473" t="s">
        <v>38</v>
      </c>
    </row>
    <row r="9474" spans="1:36" x14ac:dyDescent="0.25">
      <c r="A9474" t="s">
        <v>32</v>
      </c>
      <c r="B9474" t="s">
        <v>28503</v>
      </c>
      <c r="C9474">
        <f>YEAR(B9474)</f>
        <v>2025</v>
      </c>
      <c r="D9474">
        <v>64.400000000000006</v>
      </c>
      <c r="E9474">
        <v>50</v>
      </c>
      <c r="F9474">
        <v>56.2</v>
      </c>
      <c r="I9474">
        <v>64.400000000000006</v>
      </c>
      <c r="J9474">
        <v>50</v>
      </c>
      <c r="K9474">
        <v>56.2</v>
      </c>
      <c r="L9474">
        <v>49.8</v>
      </c>
      <c r="M9474">
        <v>79.7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11</v>
      </c>
      <c r="V9474">
        <v>10.3</v>
      </c>
      <c r="W9474">
        <v>180.6</v>
      </c>
      <c r="X9474">
        <v>1029</v>
      </c>
      <c r="Y9474">
        <v>36</v>
      </c>
      <c r="Z9474">
        <v>6.2</v>
      </c>
      <c r="AA9474">
        <v>122.5</v>
      </c>
      <c r="AB9474">
        <v>10.6</v>
      </c>
      <c r="AC9474">
        <v>5</v>
      </c>
      <c r="AD9474">
        <v>0</v>
      </c>
      <c r="AE9474" t="s">
        <v>28504</v>
      </c>
      <c r="AF9474" t="s">
        <v>28505</v>
      </c>
      <c r="AG9474">
        <v>0.95</v>
      </c>
      <c r="AH9474" t="s">
        <v>36</v>
      </c>
      <c r="AI9474" t="s">
        <v>37</v>
      </c>
      <c r="AJ9474" t="s">
        <v>38</v>
      </c>
    </row>
    <row r="9475" spans="1:36" x14ac:dyDescent="0.25">
      <c r="A9475" t="s">
        <v>32</v>
      </c>
      <c r="B9475" t="s">
        <v>28506</v>
      </c>
      <c r="C9475">
        <f>YEAR(B9475)</f>
        <v>2025</v>
      </c>
      <c r="D9475">
        <v>64.400000000000006</v>
      </c>
      <c r="E9475">
        <v>50</v>
      </c>
      <c r="F9475">
        <v>56.1</v>
      </c>
      <c r="I9475">
        <v>64.400000000000006</v>
      </c>
      <c r="J9475">
        <v>46.3</v>
      </c>
      <c r="K9475">
        <v>55.8</v>
      </c>
      <c r="L9475">
        <v>50.8</v>
      </c>
      <c r="M9475">
        <v>83.1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9.4</v>
      </c>
      <c r="V9475">
        <v>10.3</v>
      </c>
      <c r="W9475">
        <v>168.7</v>
      </c>
      <c r="X9475">
        <v>1026</v>
      </c>
      <c r="Y9475">
        <v>30.4</v>
      </c>
      <c r="Z9475">
        <v>6.2</v>
      </c>
      <c r="AA9475">
        <v>115.6</v>
      </c>
      <c r="AB9475">
        <v>9.8000000000000007</v>
      </c>
      <c r="AC9475">
        <v>5</v>
      </c>
      <c r="AD9475">
        <v>0</v>
      </c>
      <c r="AE9475" t="s">
        <v>28507</v>
      </c>
      <c r="AF9475" t="s">
        <v>28508</v>
      </c>
      <c r="AG9475">
        <v>0.98</v>
      </c>
      <c r="AH9475" t="s">
        <v>36</v>
      </c>
      <c r="AI9475" t="s">
        <v>37</v>
      </c>
      <c r="AJ9475" t="s">
        <v>38</v>
      </c>
    </row>
    <row r="9476" spans="1:36" x14ac:dyDescent="0.25">
      <c r="A9476" t="s">
        <v>32</v>
      </c>
      <c r="B9476" t="s">
        <v>28509</v>
      </c>
      <c r="C9476">
        <f>YEAR(B9476)</f>
        <v>2025</v>
      </c>
      <c r="D9476">
        <v>62.6</v>
      </c>
      <c r="E9476">
        <v>51.8</v>
      </c>
      <c r="F9476">
        <v>56.5</v>
      </c>
      <c r="I9476">
        <v>62.6</v>
      </c>
      <c r="J9476">
        <v>51.8</v>
      </c>
      <c r="K9476">
        <v>56.5</v>
      </c>
      <c r="L9476">
        <v>52.6</v>
      </c>
      <c r="M9476">
        <v>87.4</v>
      </c>
      <c r="O9476">
        <v>0.126</v>
      </c>
      <c r="P9476">
        <v>100</v>
      </c>
      <c r="Q9476">
        <v>37.5</v>
      </c>
      <c r="R9476" t="s">
        <v>40</v>
      </c>
      <c r="S9476">
        <v>0</v>
      </c>
      <c r="T9476">
        <v>0</v>
      </c>
      <c r="U9476">
        <v>12.3</v>
      </c>
      <c r="V9476">
        <v>9.1999999999999993</v>
      </c>
      <c r="W9476">
        <v>163.80000000000001</v>
      </c>
      <c r="X9476">
        <v>1017.5</v>
      </c>
      <c r="Y9476">
        <v>75.400000000000006</v>
      </c>
      <c r="Z9476">
        <v>6.2</v>
      </c>
      <c r="AA9476">
        <v>60.8</v>
      </c>
      <c r="AB9476">
        <v>5.2</v>
      </c>
      <c r="AC9476">
        <v>2</v>
      </c>
      <c r="AD9476">
        <v>0</v>
      </c>
      <c r="AE9476" t="s">
        <v>28510</v>
      </c>
      <c r="AF9476" t="s">
        <v>28511</v>
      </c>
      <c r="AG9476">
        <v>0</v>
      </c>
      <c r="AH9476" t="s">
        <v>56</v>
      </c>
      <c r="AI9476" t="s">
        <v>101</v>
      </c>
      <c r="AJ9476" t="s">
        <v>40</v>
      </c>
    </row>
    <row r="9477" spans="1:36" x14ac:dyDescent="0.25">
      <c r="A9477" t="s">
        <v>32</v>
      </c>
      <c r="B9477" t="s">
        <v>28512</v>
      </c>
      <c r="C9477">
        <f>YEAR(B9477)</f>
        <v>2025</v>
      </c>
      <c r="D9477">
        <v>64.400000000000006</v>
      </c>
      <c r="E9477">
        <v>50</v>
      </c>
      <c r="F9477">
        <v>56.8</v>
      </c>
      <c r="I9477">
        <v>64.400000000000006</v>
      </c>
      <c r="J9477">
        <v>50</v>
      </c>
      <c r="K9477">
        <v>56.8</v>
      </c>
      <c r="L9477">
        <v>51.1</v>
      </c>
      <c r="M9477">
        <v>82.1</v>
      </c>
      <c r="O9477">
        <v>4.8000000000000001E-2</v>
      </c>
      <c r="P9477">
        <v>100</v>
      </c>
      <c r="Q9477">
        <v>20.83</v>
      </c>
      <c r="R9477" t="s">
        <v>40</v>
      </c>
      <c r="S9477">
        <v>0</v>
      </c>
      <c r="T9477">
        <v>0</v>
      </c>
      <c r="U9477">
        <v>12.8</v>
      </c>
      <c r="V9477">
        <v>11.4</v>
      </c>
      <c r="W9477">
        <v>174.6</v>
      </c>
      <c r="X9477">
        <v>1013.4</v>
      </c>
      <c r="Y9477">
        <v>72</v>
      </c>
      <c r="Z9477">
        <v>6.1</v>
      </c>
      <c r="AA9477">
        <v>102.9</v>
      </c>
      <c r="AB9477">
        <v>8.8000000000000007</v>
      </c>
      <c r="AC9477">
        <v>4</v>
      </c>
      <c r="AD9477">
        <v>0</v>
      </c>
      <c r="AE9477" t="s">
        <v>28513</v>
      </c>
      <c r="AF9477" t="s">
        <v>28514</v>
      </c>
      <c r="AG9477">
        <v>0.05</v>
      </c>
      <c r="AH9477" t="s">
        <v>56</v>
      </c>
      <c r="AI9477" t="s">
        <v>137</v>
      </c>
      <c r="AJ9477" t="s">
        <v>40</v>
      </c>
    </row>
    <row r="9478" spans="1:36" x14ac:dyDescent="0.25">
      <c r="A9478" t="s">
        <v>32</v>
      </c>
      <c r="B9478" t="s">
        <v>28515</v>
      </c>
      <c r="C9478">
        <f>YEAR(B9478)</f>
        <v>2025</v>
      </c>
      <c r="D9478">
        <v>64.400000000000006</v>
      </c>
      <c r="E9478">
        <v>49.5</v>
      </c>
      <c r="F9478">
        <v>56.9</v>
      </c>
      <c r="I9478">
        <v>64.400000000000006</v>
      </c>
      <c r="J9478">
        <v>49.5</v>
      </c>
      <c r="K9478">
        <v>56.9</v>
      </c>
      <c r="L9478">
        <v>52.5</v>
      </c>
      <c r="M9478">
        <v>85.9</v>
      </c>
      <c r="O9478">
        <v>0.26900000000000002</v>
      </c>
      <c r="P9478">
        <v>100</v>
      </c>
      <c r="Q9478">
        <v>41.67</v>
      </c>
      <c r="R9478" t="s">
        <v>40</v>
      </c>
      <c r="S9478">
        <v>0</v>
      </c>
      <c r="T9478">
        <v>0</v>
      </c>
      <c r="U9478">
        <v>11.6</v>
      </c>
      <c r="V9478">
        <v>11.4</v>
      </c>
      <c r="W9478">
        <v>204.1</v>
      </c>
      <c r="X9478">
        <v>1013.4</v>
      </c>
      <c r="Y9478">
        <v>50.7</v>
      </c>
      <c r="Z9478">
        <v>6.2</v>
      </c>
      <c r="AA9478">
        <v>92</v>
      </c>
      <c r="AB9478">
        <v>8</v>
      </c>
      <c r="AC9478">
        <v>4</v>
      </c>
      <c r="AD9478">
        <v>0</v>
      </c>
      <c r="AE9478" t="s">
        <v>28516</v>
      </c>
      <c r="AF9478" t="s">
        <v>28517</v>
      </c>
      <c r="AG9478">
        <v>0.08</v>
      </c>
      <c r="AH9478" t="s">
        <v>56</v>
      </c>
      <c r="AI9478" t="s">
        <v>101</v>
      </c>
      <c r="AJ9478" t="s">
        <v>40</v>
      </c>
    </row>
    <row r="9479" spans="1:36" x14ac:dyDescent="0.25">
      <c r="A9479" t="s">
        <v>32</v>
      </c>
      <c r="B9479" t="s">
        <v>28518</v>
      </c>
      <c r="C9479">
        <f>YEAR(B9479)</f>
        <v>2025</v>
      </c>
      <c r="D9479">
        <v>64.400000000000006</v>
      </c>
      <c r="E9479">
        <v>53.6</v>
      </c>
      <c r="F9479">
        <v>58.6</v>
      </c>
      <c r="I9479">
        <v>64.400000000000006</v>
      </c>
      <c r="J9479">
        <v>53.6</v>
      </c>
      <c r="K9479">
        <v>58.6</v>
      </c>
      <c r="L9479">
        <v>52.6</v>
      </c>
      <c r="M9479">
        <v>81.5</v>
      </c>
      <c r="O9479">
        <v>8.0000000000000002E-3</v>
      </c>
      <c r="P9479">
        <v>100</v>
      </c>
      <c r="Q9479">
        <v>8.33</v>
      </c>
      <c r="R9479" t="s">
        <v>40</v>
      </c>
      <c r="S9479">
        <v>0</v>
      </c>
      <c r="T9479">
        <v>0</v>
      </c>
      <c r="U9479">
        <v>13.2</v>
      </c>
      <c r="V9479">
        <v>11.4</v>
      </c>
      <c r="W9479">
        <v>287.60000000000002</v>
      </c>
      <c r="X9479">
        <v>1016.1</v>
      </c>
      <c r="Y9479">
        <v>45.6</v>
      </c>
      <c r="Z9479">
        <v>6.2</v>
      </c>
      <c r="AA9479">
        <v>105.7</v>
      </c>
      <c r="AB9479">
        <v>9</v>
      </c>
      <c r="AC9479">
        <v>4</v>
      </c>
      <c r="AD9479">
        <v>0</v>
      </c>
      <c r="AE9479" t="s">
        <v>28519</v>
      </c>
      <c r="AF9479" t="s">
        <v>28520</v>
      </c>
      <c r="AG9479">
        <v>0.12</v>
      </c>
      <c r="AH9479" t="s">
        <v>56</v>
      </c>
      <c r="AI9479" t="s">
        <v>1166</v>
      </c>
      <c r="AJ9479" t="s">
        <v>40</v>
      </c>
    </row>
    <row r="9480" spans="1:36" x14ac:dyDescent="0.25">
      <c r="A9480" t="s">
        <v>32</v>
      </c>
      <c r="B9480" t="s">
        <v>28521</v>
      </c>
      <c r="C9480">
        <f>YEAR(B9480)</f>
        <v>2025</v>
      </c>
      <c r="D9480">
        <v>69.8</v>
      </c>
      <c r="E9480">
        <v>53.6</v>
      </c>
      <c r="F9480">
        <v>60.9</v>
      </c>
      <c r="I9480">
        <v>69.8</v>
      </c>
      <c r="J9480">
        <v>53.6</v>
      </c>
      <c r="K9480">
        <v>60.9</v>
      </c>
      <c r="L9480">
        <v>51.3</v>
      </c>
      <c r="M9480">
        <v>72</v>
      </c>
      <c r="O9480">
        <v>1.2E-2</v>
      </c>
      <c r="P9480">
        <v>100</v>
      </c>
      <c r="Q9480">
        <v>12.5</v>
      </c>
      <c r="R9480" t="s">
        <v>40</v>
      </c>
      <c r="S9480">
        <v>0</v>
      </c>
      <c r="T9480">
        <v>0</v>
      </c>
      <c r="U9480">
        <v>32.200000000000003</v>
      </c>
      <c r="V9480">
        <v>24.1</v>
      </c>
      <c r="W9480">
        <v>177.3</v>
      </c>
      <c r="X9480">
        <v>1016.7</v>
      </c>
      <c r="Y9480">
        <v>30.5</v>
      </c>
      <c r="Z9480">
        <v>6.2</v>
      </c>
      <c r="AA9480">
        <v>100.9</v>
      </c>
      <c r="AB9480">
        <v>8.6999999999999993</v>
      </c>
      <c r="AC9480">
        <v>4</v>
      </c>
      <c r="AD9480">
        <v>0</v>
      </c>
      <c r="AE9480" t="s">
        <v>28522</v>
      </c>
      <c r="AF9480" t="s">
        <v>28523</v>
      </c>
      <c r="AG9480">
        <v>0.15</v>
      </c>
      <c r="AH9480" t="s">
        <v>56</v>
      </c>
      <c r="AI9480" t="s">
        <v>57</v>
      </c>
      <c r="AJ9480" t="s">
        <v>40</v>
      </c>
    </row>
    <row r="9481" spans="1:36" x14ac:dyDescent="0.25">
      <c r="A9481" t="s">
        <v>32</v>
      </c>
      <c r="B9481" t="s">
        <v>28524</v>
      </c>
      <c r="C9481">
        <f>YEAR(B9481)</f>
        <v>2025</v>
      </c>
      <c r="D9481">
        <v>71.599999999999994</v>
      </c>
      <c r="E9481">
        <v>55.4</v>
      </c>
      <c r="F9481">
        <v>62.4</v>
      </c>
      <c r="I9481">
        <v>71.599999999999994</v>
      </c>
      <c r="J9481">
        <v>55.4</v>
      </c>
      <c r="K9481">
        <v>62.4</v>
      </c>
      <c r="L9481">
        <v>49.8</v>
      </c>
      <c r="M9481">
        <v>64.3</v>
      </c>
      <c r="O9481">
        <v>0.02</v>
      </c>
      <c r="P9481">
        <v>100</v>
      </c>
      <c r="Q9481">
        <v>12.5</v>
      </c>
      <c r="R9481" t="s">
        <v>40</v>
      </c>
      <c r="S9481">
        <v>0</v>
      </c>
      <c r="T9481">
        <v>0</v>
      </c>
      <c r="U9481">
        <v>15.4</v>
      </c>
      <c r="V9481">
        <v>21.9</v>
      </c>
      <c r="W9481">
        <v>189.9</v>
      </c>
      <c r="X9481">
        <v>1018.4</v>
      </c>
      <c r="Y9481">
        <v>50.3</v>
      </c>
      <c r="Z9481">
        <v>6.2</v>
      </c>
      <c r="AA9481">
        <v>116.4</v>
      </c>
      <c r="AB9481">
        <v>10</v>
      </c>
      <c r="AC9481">
        <v>5</v>
      </c>
      <c r="AD9481">
        <v>0</v>
      </c>
      <c r="AE9481" t="s">
        <v>28525</v>
      </c>
      <c r="AF9481" t="s">
        <v>28526</v>
      </c>
      <c r="AG9481">
        <v>0.19</v>
      </c>
      <c r="AH9481" t="s">
        <v>56</v>
      </c>
      <c r="AI9481" t="s">
        <v>101</v>
      </c>
      <c r="AJ9481" t="s">
        <v>40</v>
      </c>
    </row>
    <row r="9482" spans="1:36" x14ac:dyDescent="0.25">
      <c r="A9482" t="s">
        <v>32</v>
      </c>
      <c r="B9482" t="s">
        <v>28527</v>
      </c>
      <c r="C9482">
        <f>YEAR(B9482)</f>
        <v>2025</v>
      </c>
      <c r="D9482">
        <v>64.400000000000006</v>
      </c>
      <c r="E9482">
        <v>44.3</v>
      </c>
      <c r="F9482">
        <v>57.6</v>
      </c>
      <c r="I9482">
        <v>64.400000000000006</v>
      </c>
      <c r="J9482">
        <v>44.3</v>
      </c>
      <c r="K9482">
        <v>57.6</v>
      </c>
      <c r="L9482">
        <v>50.9</v>
      </c>
      <c r="M9482">
        <v>78.900000000000006</v>
      </c>
      <c r="O9482">
        <v>0.02</v>
      </c>
      <c r="P9482">
        <v>100</v>
      </c>
      <c r="Q9482">
        <v>20.83</v>
      </c>
      <c r="R9482" t="s">
        <v>40</v>
      </c>
      <c r="S9482">
        <v>0</v>
      </c>
      <c r="T9482">
        <v>0</v>
      </c>
      <c r="U9482">
        <v>14.3</v>
      </c>
      <c r="V9482">
        <v>10.3</v>
      </c>
      <c r="W9482">
        <v>264.7</v>
      </c>
      <c r="X9482">
        <v>1019.6</v>
      </c>
      <c r="Y9482">
        <v>48.8</v>
      </c>
      <c r="Z9482">
        <v>6.2</v>
      </c>
      <c r="AA9482">
        <v>102.3</v>
      </c>
      <c r="AB9482">
        <v>8.8000000000000007</v>
      </c>
      <c r="AC9482">
        <v>4</v>
      </c>
      <c r="AD9482">
        <v>0</v>
      </c>
      <c r="AE9482" t="s">
        <v>28528</v>
      </c>
      <c r="AF9482" t="s">
        <v>28529</v>
      </c>
      <c r="AG9482">
        <v>0.22</v>
      </c>
      <c r="AH9482" t="s">
        <v>56</v>
      </c>
      <c r="AI9482" t="s">
        <v>101</v>
      </c>
      <c r="AJ9482" t="s">
        <v>40</v>
      </c>
    </row>
    <row r="9483" spans="1:36" x14ac:dyDescent="0.25">
      <c r="A9483" t="s">
        <v>32</v>
      </c>
      <c r="B9483" t="s">
        <v>28530</v>
      </c>
      <c r="C9483">
        <f>YEAR(B9483)</f>
        <v>2025</v>
      </c>
      <c r="D9483">
        <v>60.8</v>
      </c>
      <c r="E9483">
        <v>53.6</v>
      </c>
      <c r="F9483">
        <v>57.3</v>
      </c>
      <c r="I9483">
        <v>60.8</v>
      </c>
      <c r="J9483">
        <v>53.6</v>
      </c>
      <c r="K9483">
        <v>57.3</v>
      </c>
      <c r="L9483">
        <v>49.3</v>
      </c>
      <c r="M9483">
        <v>74.900000000000006</v>
      </c>
      <c r="O9483">
        <v>0.14000000000000001</v>
      </c>
      <c r="P9483">
        <v>100</v>
      </c>
      <c r="Q9483">
        <v>50</v>
      </c>
      <c r="R9483" t="s">
        <v>40</v>
      </c>
      <c r="S9483">
        <v>0</v>
      </c>
      <c r="T9483">
        <v>0</v>
      </c>
      <c r="U9483">
        <v>26.4</v>
      </c>
      <c r="V9483">
        <v>17.2</v>
      </c>
      <c r="W9483">
        <v>353.8</v>
      </c>
      <c r="X9483">
        <v>1017.4</v>
      </c>
      <c r="Y9483">
        <v>71.8</v>
      </c>
      <c r="Z9483">
        <v>6.2</v>
      </c>
      <c r="AA9483">
        <v>96.1</v>
      </c>
      <c r="AB9483">
        <v>8.3000000000000007</v>
      </c>
      <c r="AC9483">
        <v>4</v>
      </c>
      <c r="AD9483">
        <v>0</v>
      </c>
      <c r="AE9483" t="s">
        <v>28531</v>
      </c>
      <c r="AF9483" t="s">
        <v>28532</v>
      </c>
      <c r="AG9483">
        <v>0.25</v>
      </c>
      <c r="AH9483" t="s">
        <v>56</v>
      </c>
      <c r="AI9483" t="s">
        <v>101</v>
      </c>
      <c r="AJ9483" t="s">
        <v>40</v>
      </c>
    </row>
    <row r="9484" spans="1:36" x14ac:dyDescent="0.25">
      <c r="A9484" t="s">
        <v>32</v>
      </c>
      <c r="B9484" t="s">
        <v>28533</v>
      </c>
      <c r="C9484">
        <f>YEAR(B9484)</f>
        <v>2025</v>
      </c>
      <c r="D9484">
        <v>64.400000000000006</v>
      </c>
      <c r="E9484">
        <v>48.2</v>
      </c>
      <c r="F9484">
        <v>57.4</v>
      </c>
      <c r="I9484">
        <v>64.400000000000006</v>
      </c>
      <c r="J9484">
        <v>44.5</v>
      </c>
      <c r="K9484">
        <v>57.3</v>
      </c>
      <c r="L9484">
        <v>43.3</v>
      </c>
      <c r="M9484">
        <v>59.5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21.9</v>
      </c>
      <c r="V9484">
        <v>21.9</v>
      </c>
      <c r="W9484">
        <v>298.39999999999998</v>
      </c>
      <c r="X9484">
        <v>1013.7</v>
      </c>
      <c r="Y9484">
        <v>44.6</v>
      </c>
      <c r="Z9484">
        <v>6.2</v>
      </c>
      <c r="AA9484">
        <v>121.2</v>
      </c>
      <c r="AB9484">
        <v>10.4</v>
      </c>
      <c r="AC9484">
        <v>5</v>
      </c>
      <c r="AD9484">
        <v>0</v>
      </c>
      <c r="AE9484" t="s">
        <v>28534</v>
      </c>
      <c r="AF9484" t="s">
        <v>28535</v>
      </c>
      <c r="AG9484">
        <v>0.28999999999999998</v>
      </c>
      <c r="AH9484" t="s">
        <v>36</v>
      </c>
      <c r="AI9484" t="s">
        <v>37</v>
      </c>
      <c r="AJ9484" t="s">
        <v>38</v>
      </c>
    </row>
    <row r="9485" spans="1:36" x14ac:dyDescent="0.25">
      <c r="A9485" t="s">
        <v>32</v>
      </c>
      <c r="B9485" t="s">
        <v>28536</v>
      </c>
      <c r="C9485">
        <f>YEAR(B9485)</f>
        <v>2025</v>
      </c>
      <c r="D9485">
        <v>60.8</v>
      </c>
      <c r="E9485">
        <v>48</v>
      </c>
      <c r="F9485">
        <v>56.4</v>
      </c>
      <c r="I9485">
        <v>60.8</v>
      </c>
      <c r="J9485">
        <v>44.1</v>
      </c>
      <c r="K9485">
        <v>55.9</v>
      </c>
      <c r="L9485">
        <v>45</v>
      </c>
      <c r="M9485">
        <v>66.7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20.8</v>
      </c>
      <c r="V9485">
        <v>15</v>
      </c>
      <c r="W9485">
        <v>346.5</v>
      </c>
      <c r="X9485">
        <v>1017</v>
      </c>
      <c r="Y9485">
        <v>53.4</v>
      </c>
      <c r="Z9485">
        <v>6.2</v>
      </c>
      <c r="AA9485">
        <v>100.3</v>
      </c>
      <c r="AB9485">
        <v>8.6999999999999993</v>
      </c>
      <c r="AC9485">
        <v>4</v>
      </c>
      <c r="AD9485">
        <v>0</v>
      </c>
      <c r="AE9485" t="s">
        <v>28537</v>
      </c>
      <c r="AF9485" t="s">
        <v>28538</v>
      </c>
      <c r="AG9485">
        <v>0.33</v>
      </c>
      <c r="AH9485" t="s">
        <v>36</v>
      </c>
      <c r="AI9485" t="s">
        <v>37</v>
      </c>
      <c r="AJ9485" t="s">
        <v>38</v>
      </c>
    </row>
    <row r="9486" spans="1:36" x14ac:dyDescent="0.25">
      <c r="A9486" t="s">
        <v>32</v>
      </c>
      <c r="B9486" t="s">
        <v>28539</v>
      </c>
      <c r="C9486">
        <f>YEAR(B9486)</f>
        <v>2025</v>
      </c>
      <c r="D9486">
        <v>66.2</v>
      </c>
      <c r="E9486">
        <v>46.4</v>
      </c>
      <c r="F9486">
        <v>55</v>
      </c>
      <c r="I9486">
        <v>66.2</v>
      </c>
      <c r="J9486">
        <v>41.1</v>
      </c>
      <c r="K9486">
        <v>53.7</v>
      </c>
      <c r="L9486">
        <v>47.5</v>
      </c>
      <c r="M9486">
        <v>77.099999999999994</v>
      </c>
      <c r="O9486">
        <v>1.2E-2</v>
      </c>
      <c r="P9486">
        <v>100</v>
      </c>
      <c r="Q9486">
        <v>8.33</v>
      </c>
      <c r="R9486" t="s">
        <v>40</v>
      </c>
      <c r="S9486">
        <v>0</v>
      </c>
      <c r="T9486">
        <v>0</v>
      </c>
      <c r="U9486">
        <v>23.7</v>
      </c>
      <c r="V9486">
        <v>17.2</v>
      </c>
      <c r="W9486">
        <v>186</v>
      </c>
      <c r="X9486">
        <v>1013.9</v>
      </c>
      <c r="Y9486">
        <v>53.9</v>
      </c>
      <c r="Z9486">
        <v>6.2</v>
      </c>
      <c r="AA9486">
        <v>98.7</v>
      </c>
      <c r="AB9486">
        <v>8.6</v>
      </c>
      <c r="AC9486">
        <v>4</v>
      </c>
      <c r="AD9486">
        <v>0</v>
      </c>
      <c r="AE9486" t="s">
        <v>28540</v>
      </c>
      <c r="AF9486" t="s">
        <v>28541</v>
      </c>
      <c r="AG9486">
        <v>0.36</v>
      </c>
      <c r="AH9486" t="s">
        <v>56</v>
      </c>
      <c r="AI9486" t="s">
        <v>65</v>
      </c>
      <c r="AJ9486" t="s">
        <v>40</v>
      </c>
    </row>
    <row r="9487" spans="1:36" x14ac:dyDescent="0.25">
      <c r="A9487" t="s">
        <v>32</v>
      </c>
      <c r="B9487" t="s">
        <v>28542</v>
      </c>
      <c r="C9487">
        <f>YEAR(B9487)</f>
        <v>2025</v>
      </c>
      <c r="D9487">
        <v>60.8</v>
      </c>
      <c r="E9487">
        <v>51.8</v>
      </c>
      <c r="F9487">
        <v>55</v>
      </c>
      <c r="I9487">
        <v>60.8</v>
      </c>
      <c r="J9487">
        <v>51.8</v>
      </c>
      <c r="K9487">
        <v>55</v>
      </c>
      <c r="L9487">
        <v>50.7</v>
      </c>
      <c r="M9487">
        <v>86.2</v>
      </c>
      <c r="O9487">
        <v>6.8000000000000005E-2</v>
      </c>
      <c r="P9487">
        <v>100</v>
      </c>
      <c r="Q9487">
        <v>66.67</v>
      </c>
      <c r="R9487" t="s">
        <v>40</v>
      </c>
      <c r="S9487">
        <v>0</v>
      </c>
      <c r="T9487">
        <v>0</v>
      </c>
      <c r="U9487">
        <v>26.6</v>
      </c>
      <c r="V9487">
        <v>13.9</v>
      </c>
      <c r="W9487">
        <v>226.2</v>
      </c>
      <c r="X9487">
        <v>1009</v>
      </c>
      <c r="Y9487">
        <v>79.8</v>
      </c>
      <c r="Z9487">
        <v>6</v>
      </c>
      <c r="AA9487">
        <v>99.3</v>
      </c>
      <c r="AB9487">
        <v>8.6</v>
      </c>
      <c r="AC9487">
        <v>4</v>
      </c>
      <c r="AD9487">
        <v>0</v>
      </c>
      <c r="AE9487" t="s">
        <v>28543</v>
      </c>
      <c r="AF9487" t="s">
        <v>28544</v>
      </c>
      <c r="AG9487">
        <v>0.4</v>
      </c>
      <c r="AH9487" t="s">
        <v>56</v>
      </c>
      <c r="AI9487" t="s">
        <v>111</v>
      </c>
      <c r="AJ9487" t="s">
        <v>40</v>
      </c>
    </row>
    <row r="9488" spans="1:36" x14ac:dyDescent="0.25">
      <c r="G9488"/>
      <c r="H9488"/>
    </row>
    <row r="9489" spans="7:8" x14ac:dyDescent="0.25">
      <c r="G9489"/>
      <c r="H9489"/>
    </row>
    <row r="9490" spans="7:8" x14ac:dyDescent="0.25">
      <c r="G9490"/>
      <c r="H9490"/>
    </row>
    <row r="9491" spans="7:8" x14ac:dyDescent="0.25">
      <c r="G9491"/>
      <c r="H9491"/>
    </row>
    <row r="9492" spans="7:8" x14ac:dyDescent="0.25">
      <c r="G9492"/>
      <c r="H9492"/>
    </row>
    <row r="9493" spans="7:8" x14ac:dyDescent="0.25">
      <c r="G9493"/>
      <c r="H9493"/>
    </row>
    <row r="9494" spans="7:8" x14ac:dyDescent="0.25">
      <c r="G9494"/>
      <c r="H9494"/>
    </row>
    <row r="9495" spans="7:8" x14ac:dyDescent="0.25">
      <c r="G9495"/>
      <c r="H9495"/>
    </row>
    <row r="9496" spans="7:8" x14ac:dyDescent="0.25">
      <c r="G9496"/>
      <c r="H9496"/>
    </row>
    <row r="9497" spans="7:8" x14ac:dyDescent="0.25">
      <c r="G9497"/>
      <c r="H9497"/>
    </row>
    <row r="9498" spans="7:8" x14ac:dyDescent="0.25">
      <c r="G9498"/>
      <c r="H9498"/>
    </row>
    <row r="9499" spans="7:8" x14ac:dyDescent="0.25">
      <c r="G9499"/>
      <c r="H9499"/>
    </row>
    <row r="9500" spans="7:8" x14ac:dyDescent="0.25">
      <c r="G9500"/>
      <c r="H9500"/>
    </row>
    <row r="9501" spans="7:8" x14ac:dyDescent="0.25">
      <c r="G9501"/>
      <c r="H9501"/>
    </row>
    <row r="9502" spans="7:8" x14ac:dyDescent="0.25">
      <c r="G9502"/>
      <c r="H9502"/>
    </row>
    <row r="9503" spans="7:8" x14ac:dyDescent="0.25">
      <c r="G9503"/>
      <c r="H9503"/>
    </row>
    <row r="9504" spans="7:8" x14ac:dyDescent="0.25">
      <c r="G9504"/>
      <c r="H9504"/>
    </row>
    <row r="9505" spans="7:8" x14ac:dyDescent="0.25">
      <c r="G9505"/>
      <c r="H9505"/>
    </row>
    <row r="9506" spans="7:8" x14ac:dyDescent="0.25">
      <c r="G9506"/>
      <c r="H9506"/>
    </row>
    <row r="9507" spans="7:8" x14ac:dyDescent="0.25">
      <c r="G9507"/>
      <c r="H9507"/>
    </row>
    <row r="9508" spans="7:8" x14ac:dyDescent="0.25">
      <c r="G9508"/>
      <c r="H9508"/>
    </row>
    <row r="9509" spans="7:8" x14ac:dyDescent="0.25">
      <c r="G9509"/>
      <c r="H9509"/>
    </row>
    <row r="9510" spans="7:8" x14ac:dyDescent="0.25">
      <c r="G9510"/>
      <c r="H9510"/>
    </row>
    <row r="9511" spans="7:8" x14ac:dyDescent="0.25">
      <c r="G9511"/>
      <c r="H9511"/>
    </row>
    <row r="9512" spans="7:8" x14ac:dyDescent="0.25">
      <c r="G9512"/>
      <c r="H9512"/>
    </row>
    <row r="9513" spans="7:8" x14ac:dyDescent="0.25">
      <c r="G9513"/>
      <c r="H9513"/>
    </row>
    <row r="9514" spans="7:8" x14ac:dyDescent="0.25">
      <c r="G9514"/>
      <c r="H9514"/>
    </row>
    <row r="9515" spans="7:8" x14ac:dyDescent="0.25">
      <c r="G9515"/>
      <c r="H9515"/>
    </row>
    <row r="9516" spans="7:8" x14ac:dyDescent="0.25">
      <c r="G9516"/>
      <c r="H9516"/>
    </row>
    <row r="9517" spans="7:8" x14ac:dyDescent="0.25">
      <c r="G9517"/>
      <c r="H9517"/>
    </row>
    <row r="9518" spans="7:8" x14ac:dyDescent="0.25">
      <c r="G9518"/>
      <c r="H95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BAB4-68EB-469E-9811-95FDDC953A7D}">
  <dimension ref="A1:I27"/>
  <sheetViews>
    <sheetView workbookViewId="0">
      <selection activeCell="M7" sqref="M7"/>
    </sheetView>
  </sheetViews>
  <sheetFormatPr defaultRowHeight="15" x14ac:dyDescent="0.25"/>
  <cols>
    <col min="2" max="2" width="20.85546875" bestFit="1" customWidth="1"/>
    <col min="3" max="3" width="20.140625" bestFit="1" customWidth="1"/>
    <col min="4" max="4" width="22.140625" bestFit="1" customWidth="1"/>
    <col min="5" max="5" width="21.85546875" bestFit="1" customWidth="1"/>
    <col min="6" max="6" width="9.85546875" customWidth="1"/>
    <col min="7" max="7" width="23.7109375" style="2" bestFit="1" customWidth="1"/>
    <col min="9" max="9" width="30.7109375" bestFit="1" customWidth="1"/>
  </cols>
  <sheetData>
    <row r="1" spans="1:9" x14ac:dyDescent="0.25">
      <c r="A1" s="1" t="s">
        <v>28546</v>
      </c>
      <c r="B1" s="1" t="s">
        <v>28547</v>
      </c>
      <c r="C1" s="1" t="s">
        <v>28548</v>
      </c>
      <c r="D1" s="1" t="s">
        <v>28549</v>
      </c>
      <c r="E1" s="1" t="s">
        <v>28550</v>
      </c>
      <c r="F1" s="1"/>
      <c r="G1" s="4" t="s">
        <v>28553</v>
      </c>
      <c r="I1" s="1" t="s">
        <v>28552</v>
      </c>
    </row>
    <row r="2" spans="1:9" x14ac:dyDescent="0.25">
      <c r="A2">
        <v>2000</v>
      </c>
      <c r="B2">
        <v>52.22</v>
      </c>
      <c r="C2">
        <v>61.63</v>
      </c>
      <c r="D2">
        <v>77.260000000000005</v>
      </c>
      <c r="E2">
        <v>68.3</v>
      </c>
      <c r="G2" s="2">
        <f>AVERAGE(B2:E2)</f>
        <v>64.852500000000006</v>
      </c>
      <c r="I2" s="3">
        <v>1090</v>
      </c>
    </row>
    <row r="3" spans="1:9" x14ac:dyDescent="0.25">
      <c r="A3">
        <v>2001</v>
      </c>
      <c r="B3">
        <v>56.28</v>
      </c>
      <c r="C3">
        <v>62.48</v>
      </c>
      <c r="D3">
        <v>78.22</v>
      </c>
      <c r="E3">
        <v>69.23</v>
      </c>
      <c r="G3" s="2">
        <f t="shared" ref="G3:G27" si="0">AVERAGE(B3:E3)</f>
        <v>66.552499999999995</v>
      </c>
      <c r="I3">
        <v>541</v>
      </c>
    </row>
    <row r="4" spans="1:9" x14ac:dyDescent="0.25">
      <c r="A4">
        <v>2002</v>
      </c>
      <c r="B4">
        <v>54</v>
      </c>
      <c r="C4">
        <v>62</v>
      </c>
      <c r="D4">
        <v>79.11</v>
      </c>
      <c r="E4">
        <v>68.81</v>
      </c>
      <c r="G4" s="2">
        <f t="shared" si="0"/>
        <v>65.98</v>
      </c>
      <c r="I4">
        <v>555</v>
      </c>
    </row>
    <row r="5" spans="1:9" x14ac:dyDescent="0.25">
      <c r="A5">
        <v>2003</v>
      </c>
      <c r="B5">
        <v>54.53</v>
      </c>
      <c r="C5">
        <v>59.83</v>
      </c>
      <c r="D5">
        <v>78.400000000000006</v>
      </c>
      <c r="E5">
        <v>70.290000000000006</v>
      </c>
      <c r="G5" s="2">
        <f t="shared" si="0"/>
        <v>65.762500000000003</v>
      </c>
      <c r="I5">
        <v>768</v>
      </c>
    </row>
    <row r="6" spans="1:9" x14ac:dyDescent="0.25">
      <c r="A6">
        <v>2004</v>
      </c>
      <c r="B6">
        <v>54.11</v>
      </c>
      <c r="C6">
        <v>61.53</v>
      </c>
      <c r="D6">
        <v>77.209999999999994</v>
      </c>
      <c r="E6">
        <v>69.33</v>
      </c>
      <c r="G6" s="2">
        <f t="shared" si="0"/>
        <v>65.545000000000002</v>
      </c>
      <c r="I6">
        <v>523</v>
      </c>
    </row>
    <row r="7" spans="1:9" x14ac:dyDescent="0.25">
      <c r="A7">
        <v>2005</v>
      </c>
      <c r="B7">
        <v>54.49</v>
      </c>
      <c r="C7">
        <v>61.64</v>
      </c>
      <c r="D7">
        <v>77.27</v>
      </c>
      <c r="E7">
        <v>67.59</v>
      </c>
      <c r="G7" s="2">
        <f t="shared" si="0"/>
        <v>65.247500000000002</v>
      </c>
      <c r="I7">
        <v>679</v>
      </c>
    </row>
    <row r="8" spans="1:9" x14ac:dyDescent="0.25">
      <c r="A8">
        <v>2006</v>
      </c>
      <c r="B8">
        <v>54.38</v>
      </c>
      <c r="C8">
        <v>61.76</v>
      </c>
      <c r="D8">
        <v>77.33</v>
      </c>
      <c r="E8">
        <v>66.77</v>
      </c>
      <c r="G8" s="2">
        <f t="shared" si="0"/>
        <v>65.06</v>
      </c>
      <c r="I8" s="3">
        <v>1282</v>
      </c>
    </row>
    <row r="9" spans="1:9" x14ac:dyDescent="0.25">
      <c r="A9">
        <v>2007</v>
      </c>
      <c r="B9">
        <v>54.81</v>
      </c>
      <c r="C9">
        <v>61.49</v>
      </c>
      <c r="D9">
        <v>78.819999999999993</v>
      </c>
      <c r="E9">
        <v>68.31</v>
      </c>
      <c r="G9" s="2">
        <f t="shared" si="0"/>
        <v>65.857500000000002</v>
      </c>
      <c r="I9" s="3">
        <v>1513</v>
      </c>
    </row>
    <row r="10" spans="1:9" x14ac:dyDescent="0.25">
      <c r="A10">
        <v>2008</v>
      </c>
      <c r="B10">
        <v>53.24</v>
      </c>
      <c r="C10">
        <v>64.16</v>
      </c>
      <c r="D10">
        <v>78.319999999999993</v>
      </c>
      <c r="E10">
        <v>68.98</v>
      </c>
      <c r="G10" s="2">
        <f t="shared" si="0"/>
        <v>66.174999999999997</v>
      </c>
      <c r="I10" s="3">
        <v>1335</v>
      </c>
    </row>
    <row r="11" spans="1:9" x14ac:dyDescent="0.25">
      <c r="A11">
        <v>2009</v>
      </c>
      <c r="B11">
        <v>56.2</v>
      </c>
      <c r="C11">
        <v>61.17</v>
      </c>
      <c r="D11">
        <v>77.8</v>
      </c>
      <c r="E11">
        <v>68.569999999999993</v>
      </c>
      <c r="G11" s="2">
        <f t="shared" si="0"/>
        <v>65.935000000000002</v>
      </c>
      <c r="I11" s="3">
        <v>762</v>
      </c>
    </row>
    <row r="12" spans="1:9" x14ac:dyDescent="0.25">
      <c r="A12">
        <v>2010</v>
      </c>
      <c r="B12">
        <v>58.39</v>
      </c>
      <c r="C12">
        <v>63.53</v>
      </c>
      <c r="D12">
        <v>79.069999999999993</v>
      </c>
      <c r="E12">
        <v>70.83</v>
      </c>
      <c r="G12" s="2">
        <f t="shared" si="0"/>
        <v>67.954999999999998</v>
      </c>
      <c r="I12" s="3">
        <v>875</v>
      </c>
    </row>
    <row r="13" spans="1:9" x14ac:dyDescent="0.25">
      <c r="A13">
        <v>2011</v>
      </c>
      <c r="B13">
        <v>56.86</v>
      </c>
      <c r="C13">
        <v>60.51</v>
      </c>
      <c r="D13">
        <v>77.34</v>
      </c>
      <c r="E13">
        <v>66.39</v>
      </c>
      <c r="G13" s="2">
        <f t="shared" si="0"/>
        <v>65.275000000000006</v>
      </c>
      <c r="I13" s="3">
        <v>1165</v>
      </c>
    </row>
    <row r="14" spans="1:9" x14ac:dyDescent="0.25">
      <c r="A14">
        <v>2012</v>
      </c>
      <c r="B14">
        <v>52.96</v>
      </c>
      <c r="C14">
        <v>62.34</v>
      </c>
      <c r="D14">
        <v>79.36</v>
      </c>
      <c r="E14">
        <v>70.89</v>
      </c>
      <c r="G14" s="2">
        <f t="shared" si="0"/>
        <v>66.387500000000003</v>
      </c>
      <c r="I14" s="3">
        <v>1252</v>
      </c>
    </row>
    <row r="15" spans="1:9" x14ac:dyDescent="0.25">
      <c r="A15">
        <v>2013</v>
      </c>
      <c r="B15">
        <v>55.95</v>
      </c>
      <c r="C15">
        <v>64.739999999999995</v>
      </c>
      <c r="D15">
        <v>77.36</v>
      </c>
      <c r="E15">
        <v>69.36</v>
      </c>
      <c r="G15" s="2">
        <f t="shared" si="0"/>
        <v>66.852500000000006</v>
      </c>
    </row>
    <row r="16" spans="1:9" x14ac:dyDescent="0.25">
      <c r="A16">
        <v>2014</v>
      </c>
      <c r="B16">
        <v>56.4</v>
      </c>
      <c r="C16">
        <v>62.7</v>
      </c>
      <c r="D16">
        <v>78.069999999999993</v>
      </c>
      <c r="E16">
        <v>69.180000000000007</v>
      </c>
      <c r="G16" s="2">
        <f t="shared" si="0"/>
        <v>66.587500000000006</v>
      </c>
      <c r="I16" s="3">
        <v>864</v>
      </c>
    </row>
    <row r="17" spans="1:9" x14ac:dyDescent="0.25">
      <c r="A17">
        <v>2015</v>
      </c>
      <c r="B17">
        <v>55.47</v>
      </c>
      <c r="C17">
        <v>61.52</v>
      </c>
      <c r="D17">
        <v>76.91</v>
      </c>
      <c r="E17">
        <v>70.17</v>
      </c>
      <c r="G17" s="2">
        <f t="shared" si="0"/>
        <v>66.017499999999998</v>
      </c>
      <c r="I17" s="3">
        <v>1015</v>
      </c>
    </row>
    <row r="18" spans="1:9" x14ac:dyDescent="0.25">
      <c r="A18">
        <v>2016</v>
      </c>
      <c r="B18">
        <v>57.22</v>
      </c>
      <c r="C18">
        <v>64.08</v>
      </c>
      <c r="D18">
        <v>78.760000000000005</v>
      </c>
      <c r="E18">
        <v>69.7</v>
      </c>
      <c r="G18" s="2">
        <f t="shared" si="0"/>
        <v>67.44</v>
      </c>
      <c r="I18" s="3">
        <v>1300</v>
      </c>
    </row>
    <row r="19" spans="1:9" x14ac:dyDescent="0.25">
      <c r="A19">
        <v>2017</v>
      </c>
      <c r="B19">
        <v>52.55</v>
      </c>
      <c r="C19">
        <v>61.81</v>
      </c>
      <c r="D19">
        <v>78.66</v>
      </c>
      <c r="E19">
        <v>67.88</v>
      </c>
      <c r="G19" s="2">
        <f t="shared" si="0"/>
        <v>65.224999999999994</v>
      </c>
      <c r="I19" s="3">
        <v>1066</v>
      </c>
    </row>
    <row r="20" spans="1:9" x14ac:dyDescent="0.25">
      <c r="A20">
        <v>2018</v>
      </c>
      <c r="B20">
        <v>56.28</v>
      </c>
      <c r="C20">
        <v>65.459999999999994</v>
      </c>
      <c r="D20">
        <v>79.16</v>
      </c>
      <c r="E20">
        <v>69.489999999999995</v>
      </c>
      <c r="G20" s="2">
        <f t="shared" si="0"/>
        <v>67.597499999999997</v>
      </c>
      <c r="I20" s="3">
        <v>2349</v>
      </c>
    </row>
    <row r="21" spans="1:9" x14ac:dyDescent="0.25">
      <c r="A21">
        <v>2019</v>
      </c>
      <c r="B21">
        <v>54.08</v>
      </c>
      <c r="C21">
        <v>61.91</v>
      </c>
      <c r="D21">
        <v>78.58</v>
      </c>
      <c r="E21">
        <v>71.02</v>
      </c>
      <c r="G21" s="2">
        <f t="shared" si="0"/>
        <v>66.397499999999994</v>
      </c>
      <c r="I21" s="3">
        <v>837</v>
      </c>
    </row>
    <row r="22" spans="1:9" x14ac:dyDescent="0.25">
      <c r="A22">
        <v>2020</v>
      </c>
      <c r="B22">
        <v>55.36</v>
      </c>
      <c r="C22">
        <v>62.45</v>
      </c>
      <c r="D22">
        <v>77.75</v>
      </c>
      <c r="E22">
        <v>70.42</v>
      </c>
      <c r="G22" s="2">
        <f t="shared" si="0"/>
        <v>66.495000000000005</v>
      </c>
      <c r="I22" s="3">
        <v>967</v>
      </c>
    </row>
    <row r="23" spans="1:9" x14ac:dyDescent="0.25">
      <c r="A23">
        <v>2021</v>
      </c>
      <c r="B23">
        <v>57.53</v>
      </c>
      <c r="C23">
        <v>62.92</v>
      </c>
      <c r="D23">
        <v>79.680000000000007</v>
      </c>
      <c r="E23">
        <v>69.34</v>
      </c>
      <c r="G23" s="2">
        <f t="shared" si="0"/>
        <v>67.367500000000007</v>
      </c>
      <c r="I23" s="3">
        <v>1203</v>
      </c>
    </row>
    <row r="24" spans="1:9" x14ac:dyDescent="0.25">
      <c r="A24">
        <v>2022</v>
      </c>
      <c r="B24">
        <v>54.31</v>
      </c>
      <c r="C24">
        <v>60.54</v>
      </c>
      <c r="D24">
        <v>78.64</v>
      </c>
      <c r="E24">
        <v>68.95</v>
      </c>
      <c r="G24" s="2">
        <f t="shared" si="0"/>
        <v>65.61</v>
      </c>
      <c r="I24" s="3">
        <v>1011</v>
      </c>
    </row>
    <row r="25" spans="1:9" x14ac:dyDescent="0.25">
      <c r="A25">
        <v>2023</v>
      </c>
      <c r="B25">
        <v>56.66</v>
      </c>
      <c r="C25">
        <v>61.58</v>
      </c>
      <c r="D25">
        <v>78.760000000000005</v>
      </c>
      <c r="E25">
        <v>71.650000000000006</v>
      </c>
      <c r="G25" s="2">
        <f t="shared" si="0"/>
        <v>67.162499999999994</v>
      </c>
      <c r="I25" s="3">
        <v>776</v>
      </c>
    </row>
    <row r="26" spans="1:9" x14ac:dyDescent="0.25">
      <c r="A26">
        <v>2024</v>
      </c>
      <c r="B26">
        <v>58.32</v>
      </c>
      <c r="C26">
        <v>64.930000000000007</v>
      </c>
      <c r="D26">
        <v>81.56</v>
      </c>
      <c r="E26">
        <v>70.27</v>
      </c>
      <c r="G26" s="2">
        <f t="shared" si="0"/>
        <v>68.77</v>
      </c>
      <c r="I26" s="3">
        <v>2331</v>
      </c>
    </row>
    <row r="27" spans="1:9" x14ac:dyDescent="0.25">
      <c r="A27">
        <v>2025</v>
      </c>
      <c r="B27">
        <v>56.5</v>
      </c>
      <c r="C27">
        <v>64.25</v>
      </c>
      <c r="D27">
        <v>79.59</v>
      </c>
      <c r="E27">
        <v>70.459999999999994</v>
      </c>
      <c r="G27" s="2">
        <f t="shared" si="0"/>
        <v>67.7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Weather Data</vt:lpstr>
      <vt:lpstr>MeanAverageEpoch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Κωνσταντίνα</cp:lastModifiedBy>
  <dcterms:created xsi:type="dcterms:W3CDTF">2026-02-01T09:24:04Z</dcterms:created>
  <dcterms:modified xsi:type="dcterms:W3CDTF">2026-04-09T16:00:23Z</dcterms:modified>
</cp:coreProperties>
</file>